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mydata\Projects\NewYug\raloa1\data\rto\"/>
    </mc:Choice>
  </mc:AlternateContent>
  <xr:revisionPtr revIDLastSave="0" documentId="13_ncr:1_{DD22620E-D4DE-48B4-8D03-79C292470E06}" xr6:coauthVersionLast="47" xr6:coauthVersionMax="47" xr10:uidLastSave="{00000000-0000-0000-0000-000000000000}"/>
  <bookViews>
    <workbookView xWindow="22932" yWindow="-108" windowWidth="23256" windowHeight="13176" firstSheet="3" activeTab="3" xr2:uid="{00000000-000D-0000-FFFF-FFFF00000000}"/>
  </bookViews>
  <sheets>
    <sheet name="Permits" sheetId="1" r:id="rId1"/>
    <sheet name="Travel Time" sheetId="2" r:id="rId2"/>
    <sheet name="ShortCodesNew" sheetId="3" r:id="rId3"/>
    <sheet name="PrivateSchedule" sheetId="13" r:id="rId4"/>
    <sheet name="RTARoutes" sheetId="19" r:id="rId5"/>
    <sheet name="RTARouteStages" sheetId="16" r:id="rId6"/>
    <sheet name="RTARouteList" sheetId="14" r:id="rId7"/>
    <sheet name="RTARouteStagesOld" sheetId="7" r:id="rId8"/>
    <sheet name="Tasks" sheetId="8" r:id="rId9"/>
    <sheet name="Status" sheetId="9" r:id="rId10"/>
    <sheet name="Schedule (3)" sheetId="10" state="hidden" r:id="rId11"/>
    <sheet name="Schedule (2)" sheetId="11" state="hidden" r:id="rId12"/>
    <sheet name="Summary" sheetId="12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Permits!$A$1:$L$127</definedName>
    <definedName name="_xlnm._FilterDatabase" localSheetId="2" hidden="1">ShortCodesNew!$A$1:$J$1593</definedName>
    <definedName name="Code2Loc">ShortCodesNew!$B$2:$J$3948</definedName>
    <definedName name="Codes">ShortCodesNew!$B$2:$B$3059</definedName>
    <definedName name="ETMRoutesReverseStageCodesLookup">[1]!ETMRoutes[[ReverseStageCodes]:[RepRoute]]</definedName>
    <definedName name="ETMRoutesStageCodesLookup">[1]!ETMRoutes[[StageCodes]:[RepRoute]]</definedName>
    <definedName name="ExternalData_1" localSheetId="6" hidden="1">'RTARouteList'!$A$1:$H$522</definedName>
    <definedName name="ExternalData_2" localSheetId="5" hidden="1">'RTARouteStages'!$A$1:$G$2369</definedName>
    <definedName name="ExternalData_3" localSheetId="4" hidden="1">'RTARoutes'!$A$1:$G$521</definedName>
    <definedName name="Loc2Code">ShortCodesNew!$A$2:$E$6103</definedName>
    <definedName name="TravelTime">'Travel Time'!$A$2:$H$200</definedName>
  </definedNames>
  <calcPr calcId="191029"/>
  <pivotCaches>
    <pivotCache cacheId="0" r:id="rId17"/>
    <pivotCache cacheId="1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1" roundtripDataChecksum="YMqAh9qhItIf7i5v4gcOhvUirKVea4/GAO+dyX8YHNU="/>
    </ext>
  </extLst>
</workbook>
</file>

<file path=xl/calcChain.xml><?xml version="1.0" encoding="utf-8"?>
<calcChain xmlns="http://schemas.openxmlformats.org/spreadsheetml/2006/main">
  <c r="AD1" i="13" l="1"/>
  <c r="AE6212" i="13" a="1"/>
  <c r="AE6212" i="13" s="1"/>
  <c r="AD6212" i="13"/>
  <c r="AE6211" i="13" a="1"/>
  <c r="AE6211" i="13" s="1"/>
  <c r="AD6211" i="13"/>
  <c r="AE6210" i="13" a="1"/>
  <c r="AE6210" i="13" s="1"/>
  <c r="AD6210" i="13"/>
  <c r="AE6209" i="13" a="1"/>
  <c r="AE6209" i="13" s="1"/>
  <c r="AD6209" i="13"/>
  <c r="AE6208" i="13" a="1"/>
  <c r="AE6208" i="13" s="1"/>
  <c r="AD6208" i="13"/>
  <c r="AE6207" i="13"/>
  <c r="AE6207" i="13" a="1"/>
  <c r="AD6207" i="13"/>
  <c r="AE6206" i="13" a="1"/>
  <c r="AE6206" i="13" s="1"/>
  <c r="AD6206" i="13"/>
  <c r="AE6205" i="13" a="1"/>
  <c r="AE6205" i="13" s="1"/>
  <c r="AD6205" i="13"/>
  <c r="AE6204" i="13" a="1"/>
  <c r="AE6204" i="13" s="1"/>
  <c r="AD6204" i="13"/>
  <c r="AE6203" i="13" a="1"/>
  <c r="AE6203" i="13" s="1"/>
  <c r="AD6203" i="13"/>
  <c r="AE6202" i="13" a="1"/>
  <c r="AE6202" i="13" s="1"/>
  <c r="AD6202" i="13"/>
  <c r="AE6201" i="13"/>
  <c r="AE6201" i="13" a="1"/>
  <c r="AD6201" i="13"/>
  <c r="AE6200" i="13" a="1"/>
  <c r="AE6200" i="13" s="1"/>
  <c r="AD6200" i="13"/>
  <c r="AE6199" i="13"/>
  <c r="AE6199" i="13" a="1"/>
  <c r="AD6199" i="13"/>
  <c r="AE6198" i="13" a="1"/>
  <c r="AE6198" i="13" s="1"/>
  <c r="AD6198" i="13"/>
  <c r="AE6197" i="13" a="1"/>
  <c r="AE6197" i="13" s="1"/>
  <c r="AD6197" i="13"/>
  <c r="AE6196" i="13" a="1"/>
  <c r="AE6196" i="13" s="1"/>
  <c r="AD6196" i="13"/>
  <c r="AE6195" i="13"/>
  <c r="AE6195" i="13" a="1"/>
  <c r="AD6195" i="13"/>
  <c r="AE6194" i="13" a="1"/>
  <c r="AE6194" i="13" s="1"/>
  <c r="AD6194" i="13"/>
  <c r="AE6193" i="13"/>
  <c r="AE6193" i="13" a="1"/>
  <c r="AD6193" i="13"/>
  <c r="AE6192" i="13" a="1"/>
  <c r="AE6192" i="13" s="1"/>
  <c r="AD6192" i="13"/>
  <c r="AE6191" i="13"/>
  <c r="AE6191" i="13" a="1"/>
  <c r="AD6191" i="13"/>
  <c r="AE6190" i="13" a="1"/>
  <c r="AE6190" i="13" s="1"/>
  <c r="AD6190" i="13"/>
  <c r="AE6189" i="13" a="1"/>
  <c r="AE6189" i="13" s="1"/>
  <c r="AD6189" i="13"/>
  <c r="AE6188" i="13" a="1"/>
  <c r="AE6188" i="13" s="1"/>
  <c r="AD6188" i="13"/>
  <c r="AE6187" i="13"/>
  <c r="AE6187" i="13" a="1"/>
  <c r="AD6187" i="13"/>
  <c r="AE6186" i="13" a="1"/>
  <c r="AE6186" i="13" s="1"/>
  <c r="AD6186" i="13"/>
  <c r="AE6185" i="13"/>
  <c r="AE6185" i="13" a="1"/>
  <c r="AD6185" i="13"/>
  <c r="AE6184" i="13" a="1"/>
  <c r="AE6184" i="13" s="1"/>
  <c r="AD6184" i="13"/>
  <c r="AE6183" i="13"/>
  <c r="AE6183" i="13" a="1"/>
  <c r="AD6183" i="13"/>
  <c r="AE6182" i="13" a="1"/>
  <c r="AE6182" i="13" s="1"/>
  <c r="AD6182" i="13"/>
  <c r="AE6181" i="13"/>
  <c r="AE6181" i="13" a="1"/>
  <c r="AD6181" i="13"/>
  <c r="AE6180" i="13" a="1"/>
  <c r="AE6180" i="13" s="1"/>
  <c r="AD6180" i="13"/>
  <c r="AE6179" i="13"/>
  <c r="AE6179" i="13" a="1"/>
  <c r="AD6179" i="13"/>
  <c r="AE6178" i="13"/>
  <c r="AE6178" i="13" a="1"/>
  <c r="AD6178" i="13"/>
  <c r="AE6177" i="13"/>
  <c r="AE6177" i="13" a="1"/>
  <c r="AD6177" i="13"/>
  <c r="AE6176" i="13" a="1"/>
  <c r="AE6176" i="13" s="1"/>
  <c r="AD6176" i="13"/>
  <c r="AE6175" i="13"/>
  <c r="AE6175" i="13" a="1"/>
  <c r="AD6175" i="13"/>
  <c r="AE6174" i="13" a="1"/>
  <c r="AE6174" i="13" s="1"/>
  <c r="AD6174" i="13"/>
  <c r="AE6173" i="13"/>
  <c r="AE6173" i="13" a="1"/>
  <c r="AD6173" i="13"/>
  <c r="AE6172" i="13" a="1"/>
  <c r="AE6172" i="13" s="1"/>
  <c r="AD6172" i="13"/>
  <c r="AE6171" i="13"/>
  <c r="AE6171" i="13" a="1"/>
  <c r="AD6171" i="13"/>
  <c r="AE6170" i="13" a="1"/>
  <c r="AE6170" i="13" s="1"/>
  <c r="AD6170" i="13"/>
  <c r="AE6169" i="13" a="1"/>
  <c r="AE6169" i="13" s="1"/>
  <c r="AD6169" i="13"/>
  <c r="AE6168" i="13" a="1"/>
  <c r="AE6168" i="13" s="1"/>
  <c r="AD6168" i="13"/>
  <c r="AE6167" i="13"/>
  <c r="AE6167" i="13" a="1"/>
  <c r="AD6167" i="13"/>
  <c r="AE6166" i="13" a="1"/>
  <c r="AE6166" i="13" s="1"/>
  <c r="AD6166" i="13"/>
  <c r="AE6165" i="13" a="1"/>
  <c r="AE6165" i="13" s="1"/>
  <c r="AD6165" i="13"/>
  <c r="AE6164" i="13" a="1"/>
  <c r="AE6164" i="13" s="1"/>
  <c r="AD6164" i="13"/>
  <c r="AE6163" i="13"/>
  <c r="AE6163" i="13" a="1"/>
  <c r="AD6163" i="13"/>
  <c r="AE6162" i="13" a="1"/>
  <c r="AE6162" i="13" s="1"/>
  <c r="AD6162" i="13"/>
  <c r="AE6161" i="13" a="1"/>
  <c r="AE6161" i="13" s="1"/>
  <c r="AD6161" i="13"/>
  <c r="AE6160" i="13" a="1"/>
  <c r="AE6160" i="13" s="1"/>
  <c r="AD6160" i="13"/>
  <c r="AE6159" i="13"/>
  <c r="AE6159" i="13" a="1"/>
  <c r="AD6159" i="13"/>
  <c r="AE6158" i="13" a="1"/>
  <c r="AE6158" i="13" s="1"/>
  <c r="AD6158" i="13"/>
  <c r="AE6157" i="13" a="1"/>
  <c r="AE6157" i="13" s="1"/>
  <c r="AD6157" i="13"/>
  <c r="AE6156" i="13" a="1"/>
  <c r="AE6156" i="13" s="1"/>
  <c r="AD6156" i="13"/>
  <c r="AE6155" i="13"/>
  <c r="AE6155" i="13" a="1"/>
  <c r="AD6155" i="13"/>
  <c r="AE6154" i="13" a="1"/>
  <c r="AE6154" i="13" s="1"/>
  <c r="AD6154" i="13"/>
  <c r="AE6153" i="13" a="1"/>
  <c r="AE6153" i="13" s="1"/>
  <c r="AD6153" i="13"/>
  <c r="AE6152" i="13" a="1"/>
  <c r="AE6152" i="13" s="1"/>
  <c r="AD6152" i="13"/>
  <c r="AE6151" i="13"/>
  <c r="AE6151" i="13" a="1"/>
  <c r="AD6151" i="13"/>
  <c r="AE6150" i="13" a="1"/>
  <c r="AE6150" i="13" s="1"/>
  <c r="AD6150" i="13"/>
  <c r="AE6149" i="13" a="1"/>
  <c r="AE6149" i="13" s="1"/>
  <c r="AD6149" i="13"/>
  <c r="AE6148" i="13" a="1"/>
  <c r="AE6148" i="13" s="1"/>
  <c r="AD6148" i="13"/>
  <c r="AE6147" i="13"/>
  <c r="AE6147" i="13" a="1"/>
  <c r="AD6147" i="13"/>
  <c r="AE6146" i="13" a="1"/>
  <c r="AE6146" i="13" s="1"/>
  <c r="AD6146" i="13"/>
  <c r="AE6145" i="13" a="1"/>
  <c r="AE6145" i="13" s="1"/>
  <c r="AD6145" i="13"/>
  <c r="AE6144" i="13" a="1"/>
  <c r="AE6144" i="13" s="1"/>
  <c r="AD6144" i="13"/>
  <c r="AE6143" i="13"/>
  <c r="AE6143" i="13" a="1"/>
  <c r="AD6143" i="13"/>
  <c r="AE6142" i="13" a="1"/>
  <c r="AE6142" i="13" s="1"/>
  <c r="AD6142" i="13"/>
  <c r="AE6141" i="13" a="1"/>
  <c r="AE6141" i="13" s="1"/>
  <c r="AD6141" i="13"/>
  <c r="AE6140" i="13" a="1"/>
  <c r="AE6140" i="13" s="1"/>
  <c r="AD6140" i="13"/>
  <c r="AE6139" i="13"/>
  <c r="AE6139" i="13" a="1"/>
  <c r="AD6139" i="13"/>
  <c r="AE6138" i="13" a="1"/>
  <c r="AE6138" i="13" s="1"/>
  <c r="AD6138" i="13"/>
  <c r="AE6137" i="13" a="1"/>
  <c r="AE6137" i="13" s="1"/>
  <c r="AD6137" i="13"/>
  <c r="AE6136" i="13" a="1"/>
  <c r="AE6136" i="13" s="1"/>
  <c r="AD6136" i="13"/>
  <c r="AE6135" i="13"/>
  <c r="AE6135" i="13" a="1"/>
  <c r="AD6135" i="13"/>
  <c r="AE6134" i="13" a="1"/>
  <c r="AE6134" i="13" s="1"/>
  <c r="AD6134" i="13"/>
  <c r="AE6133" i="13" a="1"/>
  <c r="AE6133" i="13" s="1"/>
  <c r="AD6133" i="13"/>
  <c r="AE6132" i="13" a="1"/>
  <c r="AE6132" i="13" s="1"/>
  <c r="AD6132" i="13"/>
  <c r="AE6131" i="13"/>
  <c r="AE6131" i="13" a="1"/>
  <c r="AD6131" i="13"/>
  <c r="AE6130" i="13" a="1"/>
  <c r="AE6130" i="13" s="1"/>
  <c r="AD6130" i="13"/>
  <c r="AE6129" i="13"/>
  <c r="AE6129" i="13" a="1"/>
  <c r="AD6129" i="13"/>
  <c r="AE6128" i="13" a="1"/>
  <c r="AE6128" i="13" s="1"/>
  <c r="AD6128" i="13"/>
  <c r="AE6127" i="13"/>
  <c r="AE6127" i="13" a="1"/>
  <c r="AD6127" i="13"/>
  <c r="AE6126" i="13" a="1"/>
  <c r="AE6126" i="13" s="1"/>
  <c r="AD6126" i="13"/>
  <c r="AE6125" i="13" a="1"/>
  <c r="AE6125" i="13" s="1"/>
  <c r="AD6125" i="13"/>
  <c r="AE6124" i="13" a="1"/>
  <c r="AE6124" i="13" s="1"/>
  <c r="AD6124" i="13"/>
  <c r="AE6123" i="13"/>
  <c r="AE6123" i="13" a="1"/>
  <c r="AD6123" i="13"/>
  <c r="AE6122" i="13" a="1"/>
  <c r="AE6122" i="13" s="1"/>
  <c r="AD6122" i="13"/>
  <c r="AE6121" i="13"/>
  <c r="AE6121" i="13" a="1"/>
  <c r="AD6121" i="13"/>
  <c r="AE6120" i="13" a="1"/>
  <c r="AE6120" i="13" s="1"/>
  <c r="AD6120" i="13"/>
  <c r="AE6119" i="13"/>
  <c r="AE6119" i="13" a="1"/>
  <c r="AD6119" i="13"/>
  <c r="AE6118" i="13" a="1"/>
  <c r="AE6118" i="13" s="1"/>
  <c r="AD6118" i="13"/>
  <c r="AE6117" i="13" a="1"/>
  <c r="AE6117" i="13" s="1"/>
  <c r="AD6117" i="13"/>
  <c r="AE6116" i="13" a="1"/>
  <c r="AE6116" i="13" s="1"/>
  <c r="AD6116" i="13"/>
  <c r="AE6115" i="13"/>
  <c r="AE6115" i="13" a="1"/>
  <c r="AD6115" i="13"/>
  <c r="AE6114" i="13" a="1"/>
  <c r="AE6114" i="13" s="1"/>
  <c r="AD6114" i="13"/>
  <c r="AE6113" i="13"/>
  <c r="AE6113" i="13" a="1"/>
  <c r="AD6113" i="13"/>
  <c r="AE6112" i="13" a="1"/>
  <c r="AE6112" i="13" s="1"/>
  <c r="AD6112" i="13"/>
  <c r="AE6111" i="13"/>
  <c r="AE6111" i="13" a="1"/>
  <c r="AD6111" i="13"/>
  <c r="AE6110" i="13" a="1"/>
  <c r="AE6110" i="13" s="1"/>
  <c r="AD6110" i="13"/>
  <c r="AE6109" i="13"/>
  <c r="AE6109" i="13" a="1"/>
  <c r="AD6109" i="13"/>
  <c r="AE6108" i="13" a="1"/>
  <c r="AE6108" i="13" s="1"/>
  <c r="AD6108" i="13"/>
  <c r="AE6107" i="13"/>
  <c r="AE6107" i="13" a="1"/>
  <c r="AD6107" i="13"/>
  <c r="AE6106" i="13"/>
  <c r="AE6106" i="13" a="1"/>
  <c r="AD6106" i="13"/>
  <c r="AE6105" i="13"/>
  <c r="AE6105" i="13" a="1"/>
  <c r="AD6105" i="13"/>
  <c r="AE6104" i="13" a="1"/>
  <c r="AE6104" i="13" s="1"/>
  <c r="AD6104" i="13"/>
  <c r="AE6103" i="13"/>
  <c r="AE6103" i="13" a="1"/>
  <c r="AD6103" i="13"/>
  <c r="AE6102" i="13" a="1"/>
  <c r="AE6102" i="13" s="1"/>
  <c r="AD6102" i="13"/>
  <c r="AE6101" i="13" a="1"/>
  <c r="AE6101" i="13" s="1"/>
  <c r="AD6101" i="13"/>
  <c r="AE6100" i="13" a="1"/>
  <c r="AE6100" i="13" s="1"/>
  <c r="AD6100" i="13"/>
  <c r="AE6099" i="13"/>
  <c r="AE6099" i="13" a="1"/>
  <c r="AD6099" i="13"/>
  <c r="AE6098" i="13" a="1"/>
  <c r="AE6098" i="13" s="1"/>
  <c r="AD6098" i="13"/>
  <c r="AE6097" i="13"/>
  <c r="AE6097" i="13" a="1"/>
  <c r="AD6097" i="13"/>
  <c r="AE6096" i="13" a="1"/>
  <c r="AE6096" i="13" s="1"/>
  <c r="AD6096" i="13"/>
  <c r="AE6095" i="13"/>
  <c r="AE6095" i="13" a="1"/>
  <c r="AD6095" i="13"/>
  <c r="AE6094" i="13" a="1"/>
  <c r="AE6094" i="13" s="1"/>
  <c r="AD6094" i="13"/>
  <c r="AE6093" i="13"/>
  <c r="AE6093" i="13" a="1"/>
  <c r="AD6093" i="13"/>
  <c r="AE6092" i="13" a="1"/>
  <c r="AE6092" i="13" s="1"/>
  <c r="AD6092" i="13"/>
  <c r="AE6091" i="13"/>
  <c r="AE6091" i="13" a="1"/>
  <c r="AD6091" i="13"/>
  <c r="AE6090" i="13"/>
  <c r="AE6090" i="13" a="1"/>
  <c r="AD6090" i="13"/>
  <c r="AE6089" i="13"/>
  <c r="AE6089" i="13" a="1"/>
  <c r="AD6089" i="13"/>
  <c r="AE6088" i="13" a="1"/>
  <c r="AE6088" i="13" s="1"/>
  <c r="AD6088" i="13"/>
  <c r="AE6087" i="13"/>
  <c r="AE6087" i="13" a="1"/>
  <c r="AD6087" i="13"/>
  <c r="AE6086" i="13" a="1"/>
  <c r="AE6086" i="13" s="1"/>
  <c r="AD6086" i="13"/>
  <c r="AE6085" i="13"/>
  <c r="AE6085" i="13" a="1"/>
  <c r="AD6085" i="13"/>
  <c r="AE6084" i="13" a="1"/>
  <c r="AE6084" i="13" s="1"/>
  <c r="AD6084" i="13"/>
  <c r="AE6083" i="13"/>
  <c r="AE6083" i="13" a="1"/>
  <c r="AD6083" i="13"/>
  <c r="AE6082" i="13"/>
  <c r="AE6082" i="13" a="1"/>
  <c r="AD6082" i="13"/>
  <c r="AE6081" i="13"/>
  <c r="AE6081" i="13" a="1"/>
  <c r="AD6081" i="13"/>
  <c r="AE6080" i="13" a="1"/>
  <c r="AE6080" i="13" s="1"/>
  <c r="AD6080" i="13"/>
  <c r="AE6079" i="13"/>
  <c r="AE6079" i="13" a="1"/>
  <c r="AD6079" i="13"/>
  <c r="AE6078" i="13" a="1"/>
  <c r="AE6078" i="13" s="1"/>
  <c r="AD6078" i="13"/>
  <c r="AE6077" i="13"/>
  <c r="AE6077" i="13" a="1"/>
  <c r="AD6077" i="13"/>
  <c r="AE6076" i="13" a="1"/>
  <c r="AE6076" i="13" s="1"/>
  <c r="AD6076" i="13"/>
  <c r="AE6075" i="13"/>
  <c r="AE6075" i="13" a="1"/>
  <c r="AD6075" i="13"/>
  <c r="AE6074" i="13"/>
  <c r="AE6074" i="13" a="1"/>
  <c r="AD6074" i="13"/>
  <c r="AE6073" i="13"/>
  <c r="AE6073" i="13" a="1"/>
  <c r="AD6073" i="13"/>
  <c r="AE6072" i="13" a="1"/>
  <c r="AE6072" i="13" s="1"/>
  <c r="AD6072" i="13"/>
  <c r="AE6071" i="13"/>
  <c r="AE6071" i="13" a="1"/>
  <c r="AD6071" i="13"/>
  <c r="AE6070" i="13" a="1"/>
  <c r="AE6070" i="13" s="1"/>
  <c r="AD6070" i="13"/>
  <c r="AE6069" i="13" a="1"/>
  <c r="AE6069" i="13" s="1"/>
  <c r="AD6069" i="13"/>
  <c r="AE6068" i="13" a="1"/>
  <c r="AE6068" i="13" s="1"/>
  <c r="AD6068" i="13"/>
  <c r="AE6067" i="13"/>
  <c r="AE6067" i="13" a="1"/>
  <c r="AD6067" i="13"/>
  <c r="AE6066" i="13" a="1"/>
  <c r="AE6066" i="13" s="1"/>
  <c r="AD6066" i="13"/>
  <c r="AE6065" i="13"/>
  <c r="AE6065" i="13" a="1"/>
  <c r="AD6065" i="13"/>
  <c r="AE6064" i="13" a="1"/>
  <c r="AE6064" i="13" s="1"/>
  <c r="AD6064" i="13"/>
  <c r="AE6063" i="13"/>
  <c r="AE6063" i="13" a="1"/>
  <c r="AD6063" i="13"/>
  <c r="AE6062" i="13" a="1"/>
  <c r="AE6062" i="13" s="1"/>
  <c r="AD6062" i="13"/>
  <c r="AE6061" i="13" a="1"/>
  <c r="AE6061" i="13" s="1"/>
  <c r="AD6061" i="13"/>
  <c r="AE6060" i="13" a="1"/>
  <c r="AE6060" i="13" s="1"/>
  <c r="AD6060" i="13"/>
  <c r="AE6059" i="13"/>
  <c r="AE6059" i="13" a="1"/>
  <c r="AD6059" i="13"/>
  <c r="AE6058" i="13" a="1"/>
  <c r="AE6058" i="13" s="1"/>
  <c r="AD6058" i="13"/>
  <c r="AE6057" i="13"/>
  <c r="AE6057" i="13" a="1"/>
  <c r="AD6057" i="13"/>
  <c r="AE6056" i="13" a="1"/>
  <c r="AE6056" i="13" s="1"/>
  <c r="AD6056" i="13"/>
  <c r="AE6055" i="13"/>
  <c r="AE6055" i="13" a="1"/>
  <c r="AD6055" i="13"/>
  <c r="AE6054" i="13" a="1"/>
  <c r="AE6054" i="13" s="1"/>
  <c r="AD6054" i="13"/>
  <c r="AE6053" i="13" a="1"/>
  <c r="AE6053" i="13" s="1"/>
  <c r="AD6053" i="13"/>
  <c r="AE6052" i="13" a="1"/>
  <c r="AE6052" i="13" s="1"/>
  <c r="AD6052" i="13"/>
  <c r="AE6051" i="13"/>
  <c r="AE6051" i="13" a="1"/>
  <c r="AD6051" i="13"/>
  <c r="AE6050" i="13" a="1"/>
  <c r="AE6050" i="13" s="1"/>
  <c r="AD6050" i="13"/>
  <c r="AE6049" i="13"/>
  <c r="AE6049" i="13" a="1"/>
  <c r="AD6049" i="13"/>
  <c r="AE6048" i="13" a="1"/>
  <c r="AE6048" i="13" s="1"/>
  <c r="AD6048" i="13"/>
  <c r="AE6047" i="13"/>
  <c r="AE6047" i="13" a="1"/>
  <c r="AD6047" i="13"/>
  <c r="AE6046" i="13" a="1"/>
  <c r="AE6046" i="13" s="1"/>
  <c r="AD6046" i="13"/>
  <c r="AE6045" i="13"/>
  <c r="AE6045" i="13" a="1"/>
  <c r="AD6045" i="13"/>
  <c r="AE6044" i="13" a="1"/>
  <c r="AE6044" i="13" s="1"/>
  <c r="AD6044" i="13"/>
  <c r="AE6043" i="13"/>
  <c r="AE6043" i="13" a="1"/>
  <c r="AD6043" i="13"/>
  <c r="AE6042" i="13"/>
  <c r="AE6042" i="13" a="1"/>
  <c r="AD6042" i="13"/>
  <c r="AE6041" i="13" a="1"/>
  <c r="AE6041" i="13" s="1"/>
  <c r="AD6041" i="13"/>
  <c r="AE6040" i="13" a="1"/>
  <c r="AE6040" i="13" s="1"/>
  <c r="AD6040" i="13"/>
  <c r="AE6039" i="13"/>
  <c r="AE6039" i="13" a="1"/>
  <c r="AD6039" i="13"/>
  <c r="AE6038" i="13" a="1"/>
  <c r="AE6038" i="13" s="1"/>
  <c r="AD6038" i="13"/>
  <c r="AE6037" i="13"/>
  <c r="AE6037" i="13" a="1"/>
  <c r="AD6037" i="13"/>
  <c r="AE6036" i="13" a="1"/>
  <c r="AE6036" i="13" s="1"/>
  <c r="AD6036" i="13"/>
  <c r="AE6035" i="13"/>
  <c r="AE6035" i="13" a="1"/>
  <c r="AD6035" i="13"/>
  <c r="AE6034" i="13"/>
  <c r="AE6034" i="13" a="1"/>
  <c r="AD6034" i="13"/>
  <c r="AE6033" i="13" a="1"/>
  <c r="AE6033" i="13" s="1"/>
  <c r="AD6033" i="13"/>
  <c r="AE6032" i="13" a="1"/>
  <c r="AE6032" i="13" s="1"/>
  <c r="AD6032" i="13"/>
  <c r="AE6031" i="13"/>
  <c r="AE6031" i="13" a="1"/>
  <c r="AD6031" i="13"/>
  <c r="AE6030" i="13" a="1"/>
  <c r="AE6030" i="13" s="1"/>
  <c r="AD6030" i="13"/>
  <c r="AE6029" i="13"/>
  <c r="AE6029" i="13" a="1"/>
  <c r="AD6029" i="13"/>
  <c r="AE6028" i="13" a="1"/>
  <c r="AE6028" i="13" s="1"/>
  <c r="AD6028" i="13"/>
  <c r="AE6027" i="13"/>
  <c r="AE6027" i="13" a="1"/>
  <c r="AD6027" i="13"/>
  <c r="AE6026" i="13"/>
  <c r="AE6026" i="13" a="1"/>
  <c r="AD6026" i="13"/>
  <c r="AE6025" i="13" a="1"/>
  <c r="AE6025" i="13" s="1"/>
  <c r="AD6025" i="13"/>
  <c r="AE6024" i="13" a="1"/>
  <c r="AE6024" i="13" s="1"/>
  <c r="AD6024" i="13"/>
  <c r="AE6023" i="13"/>
  <c r="AE6023" i="13" a="1"/>
  <c r="AD6023" i="13"/>
  <c r="AE6022" i="13" a="1"/>
  <c r="AE6022" i="13" s="1"/>
  <c r="AD6022" i="13"/>
  <c r="AE6021" i="13"/>
  <c r="AE6021" i="13" a="1"/>
  <c r="AD6021" i="13"/>
  <c r="AE6020" i="13" a="1"/>
  <c r="AE6020" i="13" s="1"/>
  <c r="AD6020" i="13"/>
  <c r="AE6019" i="13"/>
  <c r="AE6019" i="13" a="1"/>
  <c r="AD6019" i="13"/>
  <c r="AE6018" i="13" a="1"/>
  <c r="AE6018" i="13" s="1"/>
  <c r="AD6018" i="13"/>
  <c r="AE6017" i="13" a="1"/>
  <c r="AE6017" i="13" s="1"/>
  <c r="AD6017" i="13"/>
  <c r="AE6016" i="13" a="1"/>
  <c r="AE6016" i="13" s="1"/>
  <c r="AD6016" i="13"/>
  <c r="AE6015" i="13"/>
  <c r="AE6015" i="13" a="1"/>
  <c r="AD6015" i="13"/>
  <c r="AE6014" i="13" a="1"/>
  <c r="AE6014" i="13" s="1"/>
  <c r="AD6014" i="13"/>
  <c r="AE6013" i="13" a="1"/>
  <c r="AE6013" i="13" s="1"/>
  <c r="AD6013" i="13"/>
  <c r="AE6012" i="13" a="1"/>
  <c r="AE6012" i="13" s="1"/>
  <c r="AD6012" i="13"/>
  <c r="AE6011" i="13"/>
  <c r="AE6011" i="13" a="1"/>
  <c r="AD6011" i="13"/>
  <c r="AE6010" i="13" a="1"/>
  <c r="AE6010" i="13" s="1"/>
  <c r="AD6010" i="13"/>
  <c r="AE6009" i="13" a="1"/>
  <c r="AE6009" i="13" s="1"/>
  <c r="AD6009" i="13"/>
  <c r="AE6008" i="13" a="1"/>
  <c r="AE6008" i="13" s="1"/>
  <c r="AD6008" i="13"/>
  <c r="AE6007" i="13"/>
  <c r="AE6007" i="13" a="1"/>
  <c r="AD6007" i="13"/>
  <c r="AE6006" i="13" a="1"/>
  <c r="AE6006" i="13" s="1"/>
  <c r="AD6006" i="13"/>
  <c r="AE6005" i="13" a="1"/>
  <c r="AE6005" i="13" s="1"/>
  <c r="AD6005" i="13"/>
  <c r="AE6004" i="13" a="1"/>
  <c r="AE6004" i="13" s="1"/>
  <c r="AD6004" i="13"/>
  <c r="AE6003" i="13"/>
  <c r="AE6003" i="13" a="1"/>
  <c r="AD6003" i="13"/>
  <c r="AE6002" i="13" a="1"/>
  <c r="AE6002" i="13" s="1"/>
  <c r="AD6002" i="13"/>
  <c r="AE6001" i="13" a="1"/>
  <c r="AE6001" i="13" s="1"/>
  <c r="AD6001" i="13"/>
  <c r="AE6000" i="13" a="1"/>
  <c r="AE6000" i="13" s="1"/>
  <c r="AD6000" i="13"/>
  <c r="AE5999" i="13"/>
  <c r="AE5999" i="13" a="1"/>
  <c r="AD5999" i="13"/>
  <c r="AE5998" i="13" a="1"/>
  <c r="AE5998" i="13" s="1"/>
  <c r="AD5998" i="13"/>
  <c r="AE5997" i="13" a="1"/>
  <c r="AE5997" i="13" s="1"/>
  <c r="AD5997" i="13"/>
  <c r="AE5996" i="13" a="1"/>
  <c r="AE5996" i="13" s="1"/>
  <c r="AD5996" i="13"/>
  <c r="AE5995" i="13"/>
  <c r="AE5995" i="13" a="1"/>
  <c r="AD5995" i="13"/>
  <c r="AE5994" i="13" a="1"/>
  <c r="AE5994" i="13" s="1"/>
  <c r="AD5994" i="13"/>
  <c r="AE5993" i="13" a="1"/>
  <c r="AE5993" i="13" s="1"/>
  <c r="AD5993" i="13"/>
  <c r="AE5992" i="13" a="1"/>
  <c r="AE5992" i="13" s="1"/>
  <c r="AD5992" i="13"/>
  <c r="AE5991" i="13"/>
  <c r="AE5991" i="13" a="1"/>
  <c r="AD5991" i="13"/>
  <c r="AE5990" i="13" a="1"/>
  <c r="AE5990" i="13" s="1"/>
  <c r="AD5990" i="13"/>
  <c r="AE5989" i="13" a="1"/>
  <c r="AE5989" i="13" s="1"/>
  <c r="AD5989" i="13"/>
  <c r="AE5988" i="13" a="1"/>
  <c r="AE5988" i="13" s="1"/>
  <c r="AD5988" i="13"/>
  <c r="AE5987" i="13"/>
  <c r="AE5987" i="13" a="1"/>
  <c r="AD5987" i="13"/>
  <c r="AE5986" i="13" a="1"/>
  <c r="AE5986" i="13" s="1"/>
  <c r="AD5986" i="13"/>
  <c r="AE5985" i="13" a="1"/>
  <c r="AE5985" i="13" s="1"/>
  <c r="AD5985" i="13"/>
  <c r="AE5984" i="13" a="1"/>
  <c r="AE5984" i="13" s="1"/>
  <c r="AD5984" i="13"/>
  <c r="AE5983" i="13"/>
  <c r="AE5983" i="13" a="1"/>
  <c r="AD5983" i="13"/>
  <c r="AE5982" i="13" a="1"/>
  <c r="AE5982" i="13" s="1"/>
  <c r="AD5982" i="13"/>
  <c r="AE5981" i="13" a="1"/>
  <c r="AE5981" i="13" s="1"/>
  <c r="AD5981" i="13"/>
  <c r="AE5980" i="13" a="1"/>
  <c r="AE5980" i="13" s="1"/>
  <c r="AD5980" i="13"/>
  <c r="AE5979" i="13"/>
  <c r="AE5979" i="13" a="1"/>
  <c r="AD5979" i="13"/>
  <c r="AE5978" i="13" a="1"/>
  <c r="AE5978" i="13" s="1"/>
  <c r="AD5978" i="13"/>
  <c r="AE5977" i="13" a="1"/>
  <c r="AE5977" i="13" s="1"/>
  <c r="AD5977" i="13"/>
  <c r="AE5976" i="13" a="1"/>
  <c r="AE5976" i="13" s="1"/>
  <c r="AD5976" i="13"/>
  <c r="AE5975" i="13"/>
  <c r="AE5975" i="13" a="1"/>
  <c r="AD5975" i="13"/>
  <c r="AE5974" i="13" a="1"/>
  <c r="AE5974" i="13" s="1"/>
  <c r="AD5974" i="13"/>
  <c r="AE5973" i="13" a="1"/>
  <c r="AE5973" i="13" s="1"/>
  <c r="AD5973" i="13"/>
  <c r="AE5972" i="13" a="1"/>
  <c r="AE5972" i="13" s="1"/>
  <c r="AD5972" i="13"/>
  <c r="AE5971" i="13"/>
  <c r="AE5971" i="13" a="1"/>
  <c r="AD5971" i="13"/>
  <c r="AE5970" i="13" a="1"/>
  <c r="AE5970" i="13" s="1"/>
  <c r="AD5970" i="13"/>
  <c r="AE5969" i="13" a="1"/>
  <c r="AE5969" i="13" s="1"/>
  <c r="AD5969" i="13"/>
  <c r="AE5968" i="13" a="1"/>
  <c r="AE5968" i="13" s="1"/>
  <c r="AD5968" i="13"/>
  <c r="AE5967" i="13"/>
  <c r="AE5967" i="13" a="1"/>
  <c r="AD5967" i="13"/>
  <c r="AE5966" i="13" a="1"/>
  <c r="AE5966" i="13" s="1"/>
  <c r="AD5966" i="13"/>
  <c r="AE5965" i="13" a="1"/>
  <c r="AE5965" i="13" s="1"/>
  <c r="AD5965" i="13"/>
  <c r="AE5964" i="13" a="1"/>
  <c r="AE5964" i="13" s="1"/>
  <c r="AD5964" i="13"/>
  <c r="AE5963" i="13"/>
  <c r="AE5963" i="13" a="1"/>
  <c r="AD5963" i="13"/>
  <c r="AE5962" i="13" a="1"/>
  <c r="AE5962" i="13" s="1"/>
  <c r="AD5962" i="13"/>
  <c r="AE5961" i="13" a="1"/>
  <c r="AE5961" i="13" s="1"/>
  <c r="AD5961" i="13"/>
  <c r="AE5960" i="13" a="1"/>
  <c r="AE5960" i="13" s="1"/>
  <c r="AD5960" i="13"/>
  <c r="AE5959" i="13"/>
  <c r="AE5959" i="13" a="1"/>
  <c r="AD5959" i="13"/>
  <c r="AE5958" i="13" a="1"/>
  <c r="AE5958" i="13" s="1"/>
  <c r="AD5958" i="13"/>
  <c r="AE5957" i="13" a="1"/>
  <c r="AE5957" i="13" s="1"/>
  <c r="AD5957" i="13"/>
  <c r="AE5956" i="13" a="1"/>
  <c r="AE5956" i="13" s="1"/>
  <c r="AD5956" i="13"/>
  <c r="AE5955" i="13"/>
  <c r="AE5955" i="13" a="1"/>
  <c r="AD5955" i="13"/>
  <c r="AE5954" i="13" a="1"/>
  <c r="AE5954" i="13" s="1"/>
  <c r="AD5954" i="13"/>
  <c r="AE5953" i="13" a="1"/>
  <c r="AE5953" i="13" s="1"/>
  <c r="AD5953" i="13"/>
  <c r="AE5952" i="13" a="1"/>
  <c r="AE5952" i="13" s="1"/>
  <c r="AD5952" i="13"/>
  <c r="AE5951" i="13"/>
  <c r="AE5951" i="13" a="1"/>
  <c r="AD5951" i="13"/>
  <c r="AE5950" i="13" a="1"/>
  <c r="AE5950" i="13" s="1"/>
  <c r="AD5950" i="13"/>
  <c r="AE5949" i="13" a="1"/>
  <c r="AE5949" i="13" s="1"/>
  <c r="AD5949" i="13"/>
  <c r="AE5948" i="13" a="1"/>
  <c r="AE5948" i="13" s="1"/>
  <c r="AD5948" i="13"/>
  <c r="AE5947" i="13"/>
  <c r="AE5947" i="13" a="1"/>
  <c r="AD5947" i="13"/>
  <c r="AE5946" i="13" a="1"/>
  <c r="AE5946" i="13" s="1"/>
  <c r="AD5946" i="13"/>
  <c r="AE5945" i="13" a="1"/>
  <c r="AE5945" i="13" s="1"/>
  <c r="AD5945" i="13"/>
  <c r="AE5944" i="13" a="1"/>
  <c r="AE5944" i="13" s="1"/>
  <c r="AD5944" i="13"/>
  <c r="AE5943" i="13"/>
  <c r="AE5943" i="13" a="1"/>
  <c r="AD5943" i="13"/>
  <c r="AE5942" i="13" a="1"/>
  <c r="AE5942" i="13" s="1"/>
  <c r="AD5942" i="13"/>
  <c r="AE5941" i="13" a="1"/>
  <c r="AE5941" i="13" s="1"/>
  <c r="AD5941" i="13"/>
  <c r="AE5940" i="13" a="1"/>
  <c r="AE5940" i="13" s="1"/>
  <c r="AD5940" i="13"/>
  <c r="AE5939" i="13"/>
  <c r="AE5939" i="13" a="1"/>
  <c r="AD5939" i="13"/>
  <c r="AE5938" i="13" a="1"/>
  <c r="AE5938" i="13" s="1"/>
  <c r="AD5938" i="13"/>
  <c r="AE5937" i="13" a="1"/>
  <c r="AE5937" i="13" s="1"/>
  <c r="AD5937" i="13"/>
  <c r="AE5936" i="13" a="1"/>
  <c r="AE5936" i="13" s="1"/>
  <c r="AD5936" i="13"/>
  <c r="AE5935" i="13"/>
  <c r="AE5935" i="13" a="1"/>
  <c r="AD5935" i="13"/>
  <c r="AE5934" i="13" a="1"/>
  <c r="AE5934" i="13" s="1"/>
  <c r="AD5934" i="13"/>
  <c r="AE5933" i="13" a="1"/>
  <c r="AE5933" i="13" s="1"/>
  <c r="AD5933" i="13"/>
  <c r="AE5932" i="13" a="1"/>
  <c r="AE5932" i="13" s="1"/>
  <c r="AD5932" i="13"/>
  <c r="AE5931" i="13"/>
  <c r="AE5931" i="13" a="1"/>
  <c r="AD5931" i="13"/>
  <c r="AE5930" i="13" a="1"/>
  <c r="AE5930" i="13" s="1"/>
  <c r="AD5930" i="13"/>
  <c r="AE5929" i="13" a="1"/>
  <c r="AE5929" i="13" s="1"/>
  <c r="AD5929" i="13"/>
  <c r="AE5928" i="13" a="1"/>
  <c r="AE5928" i="13" s="1"/>
  <c r="AD5928" i="13"/>
  <c r="AE5927" i="13"/>
  <c r="AE5927" i="13" a="1"/>
  <c r="AD5927" i="13"/>
  <c r="AE5926" i="13" a="1"/>
  <c r="AE5926" i="13" s="1"/>
  <c r="AD5926" i="13"/>
  <c r="AE5925" i="13" a="1"/>
  <c r="AE5925" i="13" s="1"/>
  <c r="AD5925" i="13"/>
  <c r="AE5924" i="13" a="1"/>
  <c r="AE5924" i="13" s="1"/>
  <c r="AD5924" i="13"/>
  <c r="AE5923" i="13"/>
  <c r="AE5923" i="13" a="1"/>
  <c r="AD5923" i="13"/>
  <c r="AE5922" i="13" a="1"/>
  <c r="AE5922" i="13" s="1"/>
  <c r="AD5922" i="13"/>
  <c r="AE5921" i="13" a="1"/>
  <c r="AE5921" i="13" s="1"/>
  <c r="AD5921" i="13"/>
  <c r="AE5920" i="13" a="1"/>
  <c r="AE5920" i="13" s="1"/>
  <c r="AD5920" i="13"/>
  <c r="AE5919" i="13"/>
  <c r="AE5919" i="13" a="1"/>
  <c r="AD5919" i="13"/>
  <c r="AE5918" i="13" a="1"/>
  <c r="AE5918" i="13" s="1"/>
  <c r="AD5918" i="13"/>
  <c r="AE5917" i="13" a="1"/>
  <c r="AE5917" i="13" s="1"/>
  <c r="AD5917" i="13"/>
  <c r="AE5916" i="13" a="1"/>
  <c r="AE5916" i="13" s="1"/>
  <c r="AD5916" i="13"/>
  <c r="AE5915" i="13"/>
  <c r="AE5915" i="13" a="1"/>
  <c r="AD5915" i="13"/>
  <c r="AE5914" i="13" a="1"/>
  <c r="AE5914" i="13" s="1"/>
  <c r="AD5914" i="13"/>
  <c r="AE5913" i="13" a="1"/>
  <c r="AE5913" i="13" s="1"/>
  <c r="AD5913" i="13"/>
  <c r="AE5912" i="13" a="1"/>
  <c r="AE5912" i="13" s="1"/>
  <c r="AD5912" i="13"/>
  <c r="AE5911" i="13"/>
  <c r="AE5911" i="13" a="1"/>
  <c r="AD5911" i="13"/>
  <c r="AE5910" i="13" a="1"/>
  <c r="AE5910" i="13" s="1"/>
  <c r="AD5910" i="13"/>
  <c r="AE5909" i="13" a="1"/>
  <c r="AE5909" i="13" s="1"/>
  <c r="AD5909" i="13"/>
  <c r="AE5908" i="13" a="1"/>
  <c r="AE5908" i="13" s="1"/>
  <c r="AD5908" i="13"/>
  <c r="AE5907" i="13"/>
  <c r="AE5907" i="13" a="1"/>
  <c r="AD5907" i="13"/>
  <c r="AE5906" i="13" a="1"/>
  <c r="AE5906" i="13" s="1"/>
  <c r="AD5906" i="13"/>
  <c r="AE5905" i="13" a="1"/>
  <c r="AE5905" i="13" s="1"/>
  <c r="AD5905" i="13"/>
  <c r="AE5904" i="13" a="1"/>
  <c r="AE5904" i="13" s="1"/>
  <c r="AD5904" i="13"/>
  <c r="AE5903" i="13"/>
  <c r="AE5903" i="13" a="1"/>
  <c r="AD5903" i="13"/>
  <c r="AE5902" i="13" a="1"/>
  <c r="AE5902" i="13" s="1"/>
  <c r="AD5902" i="13"/>
  <c r="AE5901" i="13" a="1"/>
  <c r="AE5901" i="13" s="1"/>
  <c r="AD5901" i="13"/>
  <c r="AE5900" i="13" a="1"/>
  <c r="AE5900" i="13" s="1"/>
  <c r="AD5900" i="13"/>
  <c r="AE5899" i="13"/>
  <c r="AE5899" i="13" a="1"/>
  <c r="AD5899" i="13"/>
  <c r="AE5898" i="13" a="1"/>
  <c r="AE5898" i="13" s="1"/>
  <c r="AD5898" i="13"/>
  <c r="AE5897" i="13" a="1"/>
  <c r="AE5897" i="13" s="1"/>
  <c r="AD5897" i="13"/>
  <c r="AE5896" i="13" a="1"/>
  <c r="AE5896" i="13" s="1"/>
  <c r="AD5896" i="13"/>
  <c r="AE5895" i="13"/>
  <c r="AE5895" i="13" a="1"/>
  <c r="AD5895" i="13"/>
  <c r="AE5894" i="13" a="1"/>
  <c r="AE5894" i="13" s="1"/>
  <c r="AD5894" i="13"/>
  <c r="AE5893" i="13" a="1"/>
  <c r="AE5893" i="13" s="1"/>
  <c r="AD5893" i="13"/>
  <c r="AE5892" i="13" a="1"/>
  <c r="AE5892" i="13" s="1"/>
  <c r="AD5892" i="13"/>
  <c r="AE5891" i="13"/>
  <c r="AE5891" i="13" a="1"/>
  <c r="AD5891" i="13"/>
  <c r="AE5890" i="13" a="1"/>
  <c r="AE5890" i="13" s="1"/>
  <c r="AD5890" i="13"/>
  <c r="AE5889" i="13" a="1"/>
  <c r="AE5889" i="13" s="1"/>
  <c r="AD5889" i="13"/>
  <c r="AE5888" i="13" a="1"/>
  <c r="AE5888" i="13" s="1"/>
  <c r="AD5888" i="13"/>
  <c r="AE5887" i="13"/>
  <c r="AE5887" i="13" a="1"/>
  <c r="AD5887" i="13"/>
  <c r="AE5886" i="13" a="1"/>
  <c r="AE5886" i="13" s="1"/>
  <c r="AD5886" i="13"/>
  <c r="AE5885" i="13" a="1"/>
  <c r="AE5885" i="13" s="1"/>
  <c r="AD5885" i="13"/>
  <c r="AE5884" i="13" a="1"/>
  <c r="AE5884" i="13" s="1"/>
  <c r="AD5884" i="13"/>
  <c r="AE5883" i="13"/>
  <c r="AE5883" i="13" a="1"/>
  <c r="AD5883" i="13"/>
  <c r="AE5882" i="13" a="1"/>
  <c r="AE5882" i="13" s="1"/>
  <c r="AD5882" i="13"/>
  <c r="AE5881" i="13" a="1"/>
  <c r="AE5881" i="13" s="1"/>
  <c r="AD5881" i="13"/>
  <c r="AE5880" i="13" a="1"/>
  <c r="AE5880" i="13" s="1"/>
  <c r="AD5880" i="13"/>
  <c r="AE5879" i="13"/>
  <c r="AE5879" i="13" a="1"/>
  <c r="AD5879" i="13"/>
  <c r="AE5878" i="13" a="1"/>
  <c r="AE5878" i="13" s="1"/>
  <c r="AD5878" i="13"/>
  <c r="AE5877" i="13" a="1"/>
  <c r="AE5877" i="13" s="1"/>
  <c r="AD5877" i="13"/>
  <c r="AE5876" i="13" a="1"/>
  <c r="AE5876" i="13" s="1"/>
  <c r="AD5876" i="13"/>
  <c r="AE5875" i="13"/>
  <c r="AE5875" i="13" a="1"/>
  <c r="AD5875" i="13"/>
  <c r="AE5874" i="13" a="1"/>
  <c r="AE5874" i="13" s="1"/>
  <c r="AD5874" i="13"/>
  <c r="AE5873" i="13" a="1"/>
  <c r="AE5873" i="13" s="1"/>
  <c r="AD5873" i="13"/>
  <c r="AE5872" i="13" a="1"/>
  <c r="AE5872" i="13" s="1"/>
  <c r="AD5872" i="13"/>
  <c r="AE5871" i="13"/>
  <c r="AE5871" i="13" a="1"/>
  <c r="AD5871" i="13"/>
  <c r="AE5870" i="13" a="1"/>
  <c r="AE5870" i="13" s="1"/>
  <c r="AD5870" i="13"/>
  <c r="AE5869" i="13" a="1"/>
  <c r="AE5869" i="13" s="1"/>
  <c r="AD5869" i="13"/>
  <c r="AE5868" i="13" a="1"/>
  <c r="AE5868" i="13" s="1"/>
  <c r="AD5868" i="13"/>
  <c r="AE5867" i="13"/>
  <c r="AE5867" i="13" a="1"/>
  <c r="AD5867" i="13"/>
  <c r="AE5866" i="13" a="1"/>
  <c r="AE5866" i="13" s="1"/>
  <c r="AD5866" i="13"/>
  <c r="AE5865" i="13" a="1"/>
  <c r="AE5865" i="13" s="1"/>
  <c r="AD5865" i="13"/>
  <c r="AE5864" i="13" a="1"/>
  <c r="AE5864" i="13" s="1"/>
  <c r="AD5864" i="13"/>
  <c r="AE5863" i="13"/>
  <c r="AE5863" i="13" a="1"/>
  <c r="AD5863" i="13"/>
  <c r="AE5862" i="13" a="1"/>
  <c r="AE5862" i="13" s="1"/>
  <c r="AD5862" i="13"/>
  <c r="AE5861" i="13" a="1"/>
  <c r="AE5861" i="13" s="1"/>
  <c r="AD5861" i="13"/>
  <c r="AE5860" i="13" a="1"/>
  <c r="AE5860" i="13" s="1"/>
  <c r="AD5860" i="13"/>
  <c r="AE5859" i="13"/>
  <c r="AE5859" i="13" a="1"/>
  <c r="AD5859" i="13"/>
  <c r="AE5858" i="13" a="1"/>
  <c r="AE5858" i="13" s="1"/>
  <c r="AD5858" i="13"/>
  <c r="AE5857" i="13" a="1"/>
  <c r="AE5857" i="13" s="1"/>
  <c r="AD5857" i="13"/>
  <c r="AE5856" i="13" a="1"/>
  <c r="AE5856" i="13" s="1"/>
  <c r="AD5856" i="13"/>
  <c r="AE5855" i="13"/>
  <c r="AE5855" i="13" a="1"/>
  <c r="AD5855" i="13"/>
  <c r="AE5854" i="13" a="1"/>
  <c r="AE5854" i="13" s="1"/>
  <c r="AD5854" i="13"/>
  <c r="AE5853" i="13" a="1"/>
  <c r="AE5853" i="13" s="1"/>
  <c r="AD5853" i="13"/>
  <c r="AE5852" i="13" a="1"/>
  <c r="AE5852" i="13" s="1"/>
  <c r="AD5852" i="13"/>
  <c r="AE5851" i="13"/>
  <c r="AE5851" i="13" a="1"/>
  <c r="AD5851" i="13"/>
  <c r="AE5850" i="13" a="1"/>
  <c r="AE5850" i="13" s="1"/>
  <c r="AD5850" i="13"/>
  <c r="AE5849" i="13" a="1"/>
  <c r="AE5849" i="13" s="1"/>
  <c r="AD5849" i="13"/>
  <c r="AE5848" i="13" a="1"/>
  <c r="AE5848" i="13" s="1"/>
  <c r="AD5848" i="13"/>
  <c r="AE5847" i="13"/>
  <c r="AE5847" i="13" a="1"/>
  <c r="AD5847" i="13"/>
  <c r="AE5846" i="13" a="1"/>
  <c r="AE5846" i="13" s="1"/>
  <c r="AD5846" i="13"/>
  <c r="AE5845" i="13" a="1"/>
  <c r="AE5845" i="13" s="1"/>
  <c r="AD5845" i="13"/>
  <c r="AE5844" i="13" a="1"/>
  <c r="AE5844" i="13" s="1"/>
  <c r="AD5844" i="13"/>
  <c r="AE5843" i="13"/>
  <c r="AE5843" i="13" a="1"/>
  <c r="AD5843" i="13"/>
  <c r="AE5842" i="13" a="1"/>
  <c r="AE5842" i="13" s="1"/>
  <c r="AD5842" i="13"/>
  <c r="AE5841" i="13" a="1"/>
  <c r="AE5841" i="13" s="1"/>
  <c r="AD5841" i="13"/>
  <c r="AE5840" i="13" a="1"/>
  <c r="AE5840" i="13" s="1"/>
  <c r="AD5840" i="13"/>
  <c r="AE5839" i="13"/>
  <c r="AE5839" i="13" a="1"/>
  <c r="AD5839" i="13"/>
  <c r="AE5838" i="13" a="1"/>
  <c r="AE5838" i="13" s="1"/>
  <c r="AD5838" i="13"/>
  <c r="AE5837" i="13" a="1"/>
  <c r="AE5837" i="13" s="1"/>
  <c r="AD5837" i="13"/>
  <c r="AE5836" i="13" a="1"/>
  <c r="AE5836" i="13" s="1"/>
  <c r="AD5836" i="13"/>
  <c r="AE5835" i="13"/>
  <c r="AE5835" i="13" a="1"/>
  <c r="AD5835" i="13"/>
  <c r="AE5834" i="13" a="1"/>
  <c r="AE5834" i="13" s="1"/>
  <c r="AD5834" i="13"/>
  <c r="AE5833" i="13" a="1"/>
  <c r="AE5833" i="13" s="1"/>
  <c r="AD5833" i="13"/>
  <c r="AE5832" i="13" a="1"/>
  <c r="AE5832" i="13" s="1"/>
  <c r="AD5832" i="13"/>
  <c r="AE5831" i="13"/>
  <c r="AE5831" i="13" a="1"/>
  <c r="AD5831" i="13"/>
  <c r="AE5830" i="13" a="1"/>
  <c r="AE5830" i="13" s="1"/>
  <c r="AD5830" i="13"/>
  <c r="AE5829" i="13" a="1"/>
  <c r="AE5829" i="13" s="1"/>
  <c r="AD5829" i="13"/>
  <c r="AE5828" i="13" a="1"/>
  <c r="AE5828" i="13" s="1"/>
  <c r="AD5828" i="13"/>
  <c r="AE5827" i="13"/>
  <c r="AE5827" i="13" a="1"/>
  <c r="AD5827" i="13"/>
  <c r="AE5826" i="13" a="1"/>
  <c r="AE5826" i="13" s="1"/>
  <c r="AD5826" i="13"/>
  <c r="AE5825" i="13" a="1"/>
  <c r="AE5825" i="13" s="1"/>
  <c r="AD5825" i="13"/>
  <c r="AE5824" i="13" a="1"/>
  <c r="AE5824" i="13" s="1"/>
  <c r="AD5824" i="13"/>
  <c r="AE5823" i="13"/>
  <c r="AE5823" i="13" a="1"/>
  <c r="AD5823" i="13"/>
  <c r="AE5822" i="13" a="1"/>
  <c r="AE5822" i="13" s="1"/>
  <c r="AD5822" i="13"/>
  <c r="AE5821" i="13" a="1"/>
  <c r="AE5821" i="13" s="1"/>
  <c r="AD5821" i="13"/>
  <c r="AE5820" i="13" a="1"/>
  <c r="AE5820" i="13" s="1"/>
  <c r="AD5820" i="13"/>
  <c r="AE5819" i="13"/>
  <c r="AE5819" i="13" a="1"/>
  <c r="AD5819" i="13"/>
  <c r="AE5818" i="13" a="1"/>
  <c r="AE5818" i="13" s="1"/>
  <c r="AD5818" i="13"/>
  <c r="AE5817" i="13" a="1"/>
  <c r="AE5817" i="13" s="1"/>
  <c r="AD5817" i="13"/>
  <c r="AE5816" i="13" a="1"/>
  <c r="AE5816" i="13" s="1"/>
  <c r="AD5816" i="13"/>
  <c r="AE5815" i="13"/>
  <c r="AE5815" i="13" a="1"/>
  <c r="AD5815" i="13"/>
  <c r="AE5814" i="13" a="1"/>
  <c r="AE5814" i="13" s="1"/>
  <c r="AD5814" i="13"/>
  <c r="AE5813" i="13" a="1"/>
  <c r="AE5813" i="13" s="1"/>
  <c r="AD5813" i="13"/>
  <c r="AE5812" i="13" a="1"/>
  <c r="AE5812" i="13" s="1"/>
  <c r="AD5812" i="13"/>
  <c r="AE5811" i="13"/>
  <c r="AE5811" i="13" a="1"/>
  <c r="AD5811" i="13"/>
  <c r="AE5810" i="13" a="1"/>
  <c r="AE5810" i="13" s="1"/>
  <c r="AD5810" i="13"/>
  <c r="AE5809" i="13" a="1"/>
  <c r="AE5809" i="13" s="1"/>
  <c r="AD5809" i="13"/>
  <c r="AE5808" i="13" a="1"/>
  <c r="AE5808" i="13" s="1"/>
  <c r="AD5808" i="13"/>
  <c r="AE5807" i="13"/>
  <c r="AE5807" i="13" a="1"/>
  <c r="AD5807" i="13"/>
  <c r="AE5806" i="13" a="1"/>
  <c r="AE5806" i="13" s="1"/>
  <c r="AD5806" i="13"/>
  <c r="AE5805" i="13" a="1"/>
  <c r="AE5805" i="13" s="1"/>
  <c r="AD5805" i="13"/>
  <c r="AE5804" i="13" a="1"/>
  <c r="AE5804" i="13" s="1"/>
  <c r="AD5804" i="13"/>
  <c r="AE5803" i="13"/>
  <c r="AE5803" i="13" a="1"/>
  <c r="AD5803" i="13"/>
  <c r="AE5802" i="13" a="1"/>
  <c r="AE5802" i="13" s="1"/>
  <c r="AD5802" i="13"/>
  <c r="AE5801" i="13" a="1"/>
  <c r="AE5801" i="13" s="1"/>
  <c r="AD5801" i="13"/>
  <c r="AE5800" i="13" a="1"/>
  <c r="AE5800" i="13" s="1"/>
  <c r="AD5800" i="13"/>
  <c r="AE5799" i="13"/>
  <c r="AE5799" i="13" a="1"/>
  <c r="AD5799" i="13"/>
  <c r="AE5798" i="13" a="1"/>
  <c r="AE5798" i="13" s="1"/>
  <c r="AD5798" i="13"/>
  <c r="AE5797" i="13" a="1"/>
  <c r="AE5797" i="13" s="1"/>
  <c r="AD5797" i="13"/>
  <c r="AE5796" i="13" a="1"/>
  <c r="AE5796" i="13" s="1"/>
  <c r="AD5796" i="13"/>
  <c r="AE5795" i="13"/>
  <c r="AE5795" i="13" a="1"/>
  <c r="AD5795" i="13"/>
  <c r="AE5794" i="13" a="1"/>
  <c r="AE5794" i="13" s="1"/>
  <c r="AD5794" i="13"/>
  <c r="AE5793" i="13" a="1"/>
  <c r="AE5793" i="13" s="1"/>
  <c r="AD5793" i="13"/>
  <c r="AE5792" i="13" a="1"/>
  <c r="AE5792" i="13" s="1"/>
  <c r="AD5792" i="13"/>
  <c r="AE5791" i="13"/>
  <c r="AE5791" i="13" a="1"/>
  <c r="AD5791" i="13"/>
  <c r="AE5790" i="13" a="1"/>
  <c r="AE5790" i="13" s="1"/>
  <c r="AD5790" i="13"/>
  <c r="AE5789" i="13" a="1"/>
  <c r="AE5789" i="13" s="1"/>
  <c r="AD5789" i="13"/>
  <c r="AE5788" i="13" a="1"/>
  <c r="AE5788" i="13" s="1"/>
  <c r="AD5788" i="13"/>
  <c r="AE5787" i="13"/>
  <c r="AE5787" i="13" a="1"/>
  <c r="AD5787" i="13"/>
  <c r="AE5786" i="13" a="1"/>
  <c r="AE5786" i="13" s="1"/>
  <c r="AD5786" i="13"/>
  <c r="AE5785" i="13" a="1"/>
  <c r="AE5785" i="13" s="1"/>
  <c r="AD5785" i="13"/>
  <c r="AE5784" i="13" a="1"/>
  <c r="AE5784" i="13" s="1"/>
  <c r="AD5784" i="13"/>
  <c r="AE5783" i="13"/>
  <c r="AE5783" i="13" a="1"/>
  <c r="AD5783" i="13"/>
  <c r="AE5782" i="13" a="1"/>
  <c r="AE5782" i="13" s="1"/>
  <c r="AD5782" i="13"/>
  <c r="AE5781" i="13" a="1"/>
  <c r="AE5781" i="13" s="1"/>
  <c r="AD5781" i="13"/>
  <c r="AE5780" i="13" a="1"/>
  <c r="AE5780" i="13" s="1"/>
  <c r="AD5780" i="13"/>
  <c r="AE5779" i="13"/>
  <c r="AE5779" i="13" a="1"/>
  <c r="AD5779" i="13"/>
  <c r="AE5778" i="13" a="1"/>
  <c r="AE5778" i="13" s="1"/>
  <c r="AD5778" i="13"/>
  <c r="AE5777" i="13" a="1"/>
  <c r="AE5777" i="13" s="1"/>
  <c r="AD5777" i="13"/>
  <c r="AE5776" i="13" a="1"/>
  <c r="AE5776" i="13" s="1"/>
  <c r="AD5776" i="13"/>
  <c r="AE5775" i="13"/>
  <c r="AE5775" i="13" a="1"/>
  <c r="AD5775" i="13"/>
  <c r="AE5774" i="13" a="1"/>
  <c r="AE5774" i="13" s="1"/>
  <c r="AD5774" i="13"/>
  <c r="AE5773" i="13" a="1"/>
  <c r="AE5773" i="13" s="1"/>
  <c r="AD5773" i="13"/>
  <c r="AE5772" i="13" a="1"/>
  <c r="AE5772" i="13" s="1"/>
  <c r="AD5772" i="13"/>
  <c r="AE5771" i="13"/>
  <c r="AE5771" i="13" a="1"/>
  <c r="AD5771" i="13"/>
  <c r="AE5770" i="13" a="1"/>
  <c r="AE5770" i="13" s="1"/>
  <c r="AD5770" i="13"/>
  <c r="AE5769" i="13" a="1"/>
  <c r="AE5769" i="13" s="1"/>
  <c r="AD5769" i="13"/>
  <c r="AE5768" i="13" a="1"/>
  <c r="AE5768" i="13" s="1"/>
  <c r="AD5768" i="13"/>
  <c r="AE5767" i="13"/>
  <c r="AE5767" i="13" a="1"/>
  <c r="AD5767" i="13"/>
  <c r="AE5766" i="13" a="1"/>
  <c r="AE5766" i="13" s="1"/>
  <c r="AD5766" i="13"/>
  <c r="AE5765" i="13" a="1"/>
  <c r="AE5765" i="13" s="1"/>
  <c r="AD5765" i="13"/>
  <c r="AE5764" i="13" a="1"/>
  <c r="AE5764" i="13" s="1"/>
  <c r="AD5764" i="13"/>
  <c r="AE5763" i="13"/>
  <c r="AE5763" i="13" a="1"/>
  <c r="AD5763" i="13"/>
  <c r="AE5762" i="13" a="1"/>
  <c r="AE5762" i="13" s="1"/>
  <c r="AD5762" i="13"/>
  <c r="AE5761" i="13" a="1"/>
  <c r="AE5761" i="13" s="1"/>
  <c r="AD5761" i="13"/>
  <c r="AE5760" i="13" a="1"/>
  <c r="AE5760" i="13" s="1"/>
  <c r="AD5760" i="13"/>
  <c r="AE5759" i="13"/>
  <c r="AE5759" i="13" a="1"/>
  <c r="AD5759" i="13"/>
  <c r="AE5758" i="13" a="1"/>
  <c r="AE5758" i="13" s="1"/>
  <c r="AD5758" i="13"/>
  <c r="AE5757" i="13" a="1"/>
  <c r="AE5757" i="13" s="1"/>
  <c r="AD5757" i="13"/>
  <c r="AE5756" i="13" a="1"/>
  <c r="AE5756" i="13" s="1"/>
  <c r="AD5756" i="13"/>
  <c r="AE5755" i="13"/>
  <c r="AE5755" i="13" a="1"/>
  <c r="AD5755" i="13"/>
  <c r="AE5754" i="13" a="1"/>
  <c r="AE5754" i="13" s="1"/>
  <c r="AD5754" i="13"/>
  <c r="AE5753" i="13" a="1"/>
  <c r="AE5753" i="13" s="1"/>
  <c r="AD5753" i="13"/>
  <c r="AE5752" i="13" a="1"/>
  <c r="AE5752" i="13" s="1"/>
  <c r="AD5752" i="13"/>
  <c r="AE5751" i="13"/>
  <c r="AE5751" i="13" a="1"/>
  <c r="AD5751" i="13"/>
  <c r="AE5750" i="13" a="1"/>
  <c r="AE5750" i="13" s="1"/>
  <c r="AD5750" i="13"/>
  <c r="AE5749" i="13" a="1"/>
  <c r="AE5749" i="13" s="1"/>
  <c r="AD5749" i="13"/>
  <c r="AE5748" i="13" a="1"/>
  <c r="AE5748" i="13" s="1"/>
  <c r="AD5748" i="13"/>
  <c r="AE5747" i="13"/>
  <c r="AE5747" i="13" a="1"/>
  <c r="AD5747" i="13"/>
  <c r="AE5746" i="13" a="1"/>
  <c r="AE5746" i="13" s="1"/>
  <c r="AD5746" i="13"/>
  <c r="AE5745" i="13" a="1"/>
  <c r="AE5745" i="13" s="1"/>
  <c r="AD5745" i="13"/>
  <c r="AE5744" i="13" a="1"/>
  <c r="AE5744" i="13" s="1"/>
  <c r="AD5744" i="13"/>
  <c r="AE5743" i="13"/>
  <c r="AE5743" i="13" a="1"/>
  <c r="AD5743" i="13"/>
  <c r="AE5742" i="13" a="1"/>
  <c r="AE5742" i="13" s="1"/>
  <c r="AD5742" i="13"/>
  <c r="AE5741" i="13" a="1"/>
  <c r="AE5741" i="13" s="1"/>
  <c r="AD5741" i="13"/>
  <c r="AE5740" i="13" a="1"/>
  <c r="AE5740" i="13" s="1"/>
  <c r="AD5740" i="13"/>
  <c r="AE5739" i="13"/>
  <c r="AE5739" i="13" a="1"/>
  <c r="AD5739" i="13"/>
  <c r="AE5738" i="13" a="1"/>
  <c r="AE5738" i="13" s="1"/>
  <c r="AD5738" i="13"/>
  <c r="AE5737" i="13" a="1"/>
  <c r="AE5737" i="13" s="1"/>
  <c r="AD5737" i="13"/>
  <c r="AE5736" i="13" a="1"/>
  <c r="AE5736" i="13" s="1"/>
  <c r="AD5736" i="13"/>
  <c r="AE5735" i="13"/>
  <c r="AE5735" i="13" a="1"/>
  <c r="AD5735" i="13"/>
  <c r="AE5734" i="13" a="1"/>
  <c r="AE5734" i="13" s="1"/>
  <c r="AD5734" i="13"/>
  <c r="AE5733" i="13" a="1"/>
  <c r="AE5733" i="13" s="1"/>
  <c r="AD5733" i="13"/>
  <c r="AE5732" i="13" a="1"/>
  <c r="AE5732" i="13" s="1"/>
  <c r="AD5732" i="13"/>
  <c r="AE5731" i="13"/>
  <c r="AE5731" i="13" a="1"/>
  <c r="AD5731" i="13"/>
  <c r="AE5730" i="13" a="1"/>
  <c r="AE5730" i="13" s="1"/>
  <c r="AD5730" i="13"/>
  <c r="AE5729" i="13" a="1"/>
  <c r="AE5729" i="13" s="1"/>
  <c r="AD5729" i="13"/>
  <c r="AE5728" i="13" a="1"/>
  <c r="AE5728" i="13" s="1"/>
  <c r="AD5728" i="13"/>
  <c r="AE5727" i="13"/>
  <c r="AE5727" i="13" a="1"/>
  <c r="AD5727" i="13"/>
  <c r="AE5726" i="13" a="1"/>
  <c r="AE5726" i="13" s="1"/>
  <c r="AD5726" i="13"/>
  <c r="AE5725" i="13" a="1"/>
  <c r="AE5725" i="13" s="1"/>
  <c r="AD5725" i="13"/>
  <c r="AE5724" i="13" a="1"/>
  <c r="AE5724" i="13" s="1"/>
  <c r="AD5724" i="13"/>
  <c r="AE5723" i="13"/>
  <c r="AE5723" i="13" a="1"/>
  <c r="AD5723" i="13"/>
  <c r="AE5722" i="13" a="1"/>
  <c r="AE5722" i="13" s="1"/>
  <c r="AD5722" i="13"/>
  <c r="AE5721" i="13" a="1"/>
  <c r="AE5721" i="13" s="1"/>
  <c r="AD5721" i="13"/>
  <c r="AE5720" i="13" a="1"/>
  <c r="AE5720" i="13" s="1"/>
  <c r="AD5720" i="13"/>
  <c r="AE5719" i="13"/>
  <c r="AE5719" i="13" a="1"/>
  <c r="AD5719" i="13"/>
  <c r="AE5718" i="13" a="1"/>
  <c r="AE5718" i="13" s="1"/>
  <c r="AD5718" i="13"/>
  <c r="AE5717" i="13" a="1"/>
  <c r="AE5717" i="13" s="1"/>
  <c r="AD5717" i="13"/>
  <c r="AE5716" i="13" a="1"/>
  <c r="AE5716" i="13" s="1"/>
  <c r="AD5716" i="13"/>
  <c r="AE5715" i="13"/>
  <c r="AE5715" i="13" a="1"/>
  <c r="AD5715" i="13"/>
  <c r="AE5714" i="13" a="1"/>
  <c r="AE5714" i="13" s="1"/>
  <c r="AD5714" i="13"/>
  <c r="AE5713" i="13"/>
  <c r="AE5713" i="13" a="1"/>
  <c r="AD5713" i="13"/>
  <c r="AE5712" i="13" a="1"/>
  <c r="AE5712" i="13" s="1"/>
  <c r="AD5712" i="13"/>
  <c r="AE5711" i="13"/>
  <c r="AE5711" i="13" a="1"/>
  <c r="AD5711" i="13"/>
  <c r="AE5710" i="13" a="1"/>
  <c r="AE5710" i="13" s="1"/>
  <c r="AD5710" i="13"/>
  <c r="AE5709" i="13"/>
  <c r="AE5709" i="13" a="1"/>
  <c r="AD5709" i="13"/>
  <c r="AE5708" i="13" a="1"/>
  <c r="AE5708" i="13" s="1"/>
  <c r="AD5708" i="13"/>
  <c r="AE5707" i="13"/>
  <c r="AE5707" i="13" a="1"/>
  <c r="AD5707" i="13"/>
  <c r="AE5706" i="13"/>
  <c r="AE5706" i="13" a="1"/>
  <c r="AD5706" i="13"/>
  <c r="AE5705" i="13"/>
  <c r="AE5705" i="13" a="1"/>
  <c r="AD5705" i="13"/>
  <c r="AE5704" i="13" a="1"/>
  <c r="AE5704" i="13" s="1"/>
  <c r="AD5704" i="13"/>
  <c r="AE5703" i="13"/>
  <c r="AE5703" i="13" a="1"/>
  <c r="AD5703" i="13"/>
  <c r="AE5702" i="13" a="1"/>
  <c r="AE5702" i="13" s="1"/>
  <c r="AD5702" i="13"/>
  <c r="AE5701" i="13"/>
  <c r="AE5701" i="13" a="1"/>
  <c r="AD5701" i="13"/>
  <c r="AE5700" i="13" a="1"/>
  <c r="AE5700" i="13" s="1"/>
  <c r="AD5700" i="13"/>
  <c r="AE5699" i="13"/>
  <c r="AE5699" i="13" a="1"/>
  <c r="AD5699" i="13"/>
  <c r="AE5698" i="13"/>
  <c r="AE5698" i="13" a="1"/>
  <c r="AD5698" i="13"/>
  <c r="AE5697" i="13"/>
  <c r="AE5697" i="13" a="1"/>
  <c r="AD5697" i="13"/>
  <c r="AE5696" i="13" a="1"/>
  <c r="AE5696" i="13" s="1"/>
  <c r="AD5696" i="13"/>
  <c r="AE5695" i="13"/>
  <c r="AE5695" i="13" a="1"/>
  <c r="AD5695" i="13"/>
  <c r="AE5694" i="13" a="1"/>
  <c r="AE5694" i="13" s="1"/>
  <c r="AD5694" i="13"/>
  <c r="AE5693" i="13"/>
  <c r="AE5693" i="13" a="1"/>
  <c r="AD5693" i="13"/>
  <c r="AE5692" i="13" a="1"/>
  <c r="AE5692" i="13" s="1"/>
  <c r="AD5692" i="13"/>
  <c r="AE5691" i="13"/>
  <c r="AE5691" i="13" a="1"/>
  <c r="AD5691" i="13"/>
  <c r="AE5690" i="13"/>
  <c r="AE5690" i="13" a="1"/>
  <c r="AD5690" i="13"/>
  <c r="AE5689" i="13"/>
  <c r="AE5689" i="13" a="1"/>
  <c r="AD5689" i="13"/>
  <c r="AE5688" i="13" a="1"/>
  <c r="AE5688" i="13" s="1"/>
  <c r="AD5688" i="13"/>
  <c r="AE5687" i="13"/>
  <c r="AE5687" i="13" a="1"/>
  <c r="AD5687" i="13"/>
  <c r="AE5686" i="13" a="1"/>
  <c r="AE5686" i="13" s="1"/>
  <c r="AD5686" i="13"/>
  <c r="AE5685" i="13" a="1"/>
  <c r="AE5685" i="13" s="1"/>
  <c r="AD5685" i="13"/>
  <c r="AE5684" i="13" a="1"/>
  <c r="AE5684" i="13" s="1"/>
  <c r="AD5684" i="13"/>
  <c r="AE5683" i="13"/>
  <c r="AE5683" i="13" a="1"/>
  <c r="AD5683" i="13"/>
  <c r="AE5682" i="13" a="1"/>
  <c r="AE5682" i="13" s="1"/>
  <c r="AD5682" i="13"/>
  <c r="AE5681" i="13"/>
  <c r="AE5681" i="13" a="1"/>
  <c r="AD5681" i="13"/>
  <c r="AE5680" i="13" a="1"/>
  <c r="AE5680" i="13" s="1"/>
  <c r="AD5680" i="13"/>
  <c r="AE5679" i="13"/>
  <c r="AE5679" i="13" a="1"/>
  <c r="AD5679" i="13"/>
  <c r="AE5678" i="13" a="1"/>
  <c r="AE5678" i="13" s="1"/>
  <c r="AD5678" i="13"/>
  <c r="AE5677" i="13"/>
  <c r="AE5677" i="13" a="1"/>
  <c r="AD5677" i="13"/>
  <c r="AE5676" i="13" a="1"/>
  <c r="AE5676" i="13" s="1"/>
  <c r="AD5676" i="13"/>
  <c r="AE5675" i="13"/>
  <c r="AE5675" i="13" a="1"/>
  <c r="AD5675" i="13"/>
  <c r="AE5674" i="13"/>
  <c r="AE5674" i="13" a="1"/>
  <c r="AD5674" i="13"/>
  <c r="AE5673" i="13"/>
  <c r="AE5673" i="13" a="1"/>
  <c r="AD5673" i="13"/>
  <c r="AE5672" i="13" a="1"/>
  <c r="AE5672" i="13" s="1"/>
  <c r="AD5672" i="13"/>
  <c r="AE5671" i="13"/>
  <c r="AE5671" i="13" a="1"/>
  <c r="AD5671" i="13"/>
  <c r="AE5670" i="13" a="1"/>
  <c r="AE5670" i="13" s="1"/>
  <c r="AD5670" i="13"/>
  <c r="AE5669" i="13"/>
  <c r="AE5669" i="13" a="1"/>
  <c r="AD5669" i="13"/>
  <c r="AE5668" i="13" a="1"/>
  <c r="AE5668" i="13" s="1"/>
  <c r="AD5668" i="13"/>
  <c r="AE5667" i="13"/>
  <c r="AE5667" i="13" a="1"/>
  <c r="AD5667" i="13"/>
  <c r="AE5666" i="13"/>
  <c r="AE5666" i="13" a="1"/>
  <c r="AD5666" i="13"/>
  <c r="AE5665" i="13"/>
  <c r="AE5665" i="13" a="1"/>
  <c r="AD5665" i="13"/>
  <c r="AE5664" i="13" a="1"/>
  <c r="AE5664" i="13" s="1"/>
  <c r="AD5664" i="13"/>
  <c r="AE5663" i="13"/>
  <c r="AE5663" i="13" a="1"/>
  <c r="AD5663" i="13"/>
  <c r="AE5662" i="13" a="1"/>
  <c r="AE5662" i="13" s="1"/>
  <c r="AD5662" i="13"/>
  <c r="AE5661" i="13"/>
  <c r="AE5661" i="13" a="1"/>
  <c r="AD5661" i="13"/>
  <c r="AE5660" i="13" a="1"/>
  <c r="AE5660" i="13" s="1"/>
  <c r="AD5660" i="13"/>
  <c r="AE5659" i="13"/>
  <c r="AE5659" i="13" a="1"/>
  <c r="AD5659" i="13"/>
  <c r="AE5658" i="13"/>
  <c r="AE5658" i="13" a="1"/>
  <c r="AD5658" i="13"/>
  <c r="AE5657" i="13"/>
  <c r="AE5657" i="13" a="1"/>
  <c r="AD5657" i="13"/>
  <c r="AE5656" i="13" a="1"/>
  <c r="AE5656" i="13" s="1"/>
  <c r="AD5656" i="13"/>
  <c r="AE5655" i="13"/>
  <c r="AE5655" i="13" a="1"/>
  <c r="AD5655" i="13"/>
  <c r="AE5654" i="13" a="1"/>
  <c r="AE5654" i="13" s="1"/>
  <c r="AD5654" i="13"/>
  <c r="AE5653" i="13" a="1"/>
  <c r="AE5653" i="13" s="1"/>
  <c r="AD5653" i="13"/>
  <c r="AE5652" i="13" a="1"/>
  <c r="AE5652" i="13" s="1"/>
  <c r="AD5652" i="13"/>
  <c r="AE5651" i="13"/>
  <c r="AE5651" i="13" a="1"/>
  <c r="AD5651" i="13"/>
  <c r="AE5650" i="13" a="1"/>
  <c r="AE5650" i="13" s="1"/>
  <c r="AD5650" i="13"/>
  <c r="AE5649" i="13"/>
  <c r="AE5649" i="13" a="1"/>
  <c r="AD5649" i="13"/>
  <c r="AE5648" i="13" a="1"/>
  <c r="AE5648" i="13" s="1"/>
  <c r="AD5648" i="13"/>
  <c r="AE5647" i="13"/>
  <c r="AE5647" i="13" a="1"/>
  <c r="AD5647" i="13"/>
  <c r="AE5646" i="13" a="1"/>
  <c r="AE5646" i="13" s="1"/>
  <c r="AD5646" i="13"/>
  <c r="AE5645" i="13"/>
  <c r="AE5645" i="13" a="1"/>
  <c r="AD5645" i="13"/>
  <c r="AE5644" i="13" a="1"/>
  <c r="AE5644" i="13" s="1"/>
  <c r="AD5644" i="13"/>
  <c r="AE5643" i="13"/>
  <c r="AE5643" i="13" a="1"/>
  <c r="AD5643" i="13"/>
  <c r="AE5642" i="13"/>
  <c r="AE5642" i="13" a="1"/>
  <c r="AD5642" i="13"/>
  <c r="AE5641" i="13"/>
  <c r="AE5641" i="13" a="1"/>
  <c r="AD5641" i="13"/>
  <c r="AE5640" i="13" a="1"/>
  <c r="AE5640" i="13" s="1"/>
  <c r="AD5640" i="13"/>
  <c r="AE5639" i="13"/>
  <c r="AE5639" i="13" a="1"/>
  <c r="AD5639" i="13"/>
  <c r="AE5638" i="13" a="1"/>
  <c r="AE5638" i="13" s="1"/>
  <c r="AD5638" i="13"/>
  <c r="AE5637" i="13"/>
  <c r="AE5637" i="13" a="1"/>
  <c r="AD5637" i="13"/>
  <c r="AE5636" i="13" a="1"/>
  <c r="AE5636" i="13" s="1"/>
  <c r="AD5636" i="13"/>
  <c r="AE5635" i="13"/>
  <c r="AE5635" i="13" a="1"/>
  <c r="AD5635" i="13"/>
  <c r="AE5634" i="13"/>
  <c r="AE5634" i="13" a="1"/>
  <c r="AD5634" i="13"/>
  <c r="AE5633" i="13"/>
  <c r="AE5633" i="13" a="1"/>
  <c r="AD5633" i="13"/>
  <c r="AE5632" i="13" a="1"/>
  <c r="AE5632" i="13" s="1"/>
  <c r="AD5632" i="13"/>
  <c r="AE5631" i="13"/>
  <c r="AE5631" i="13" a="1"/>
  <c r="AD5631" i="13"/>
  <c r="AE5630" i="13" a="1"/>
  <c r="AE5630" i="13" s="1"/>
  <c r="AD5630" i="13"/>
  <c r="AE5629" i="13"/>
  <c r="AE5629" i="13" a="1"/>
  <c r="AD5629" i="13"/>
  <c r="AE5628" i="13" a="1"/>
  <c r="AE5628" i="13" s="1"/>
  <c r="AD5628" i="13"/>
  <c r="AE5627" i="13"/>
  <c r="AE5627" i="13" a="1"/>
  <c r="AD5627" i="13"/>
  <c r="AE5626" i="13"/>
  <c r="AE5626" i="13" a="1"/>
  <c r="AD5626" i="13"/>
  <c r="AE5625" i="13"/>
  <c r="AE5625" i="13" a="1"/>
  <c r="AD5625" i="13"/>
  <c r="AE5624" i="13" a="1"/>
  <c r="AE5624" i="13" s="1"/>
  <c r="AD5624" i="13"/>
  <c r="AE5623" i="13"/>
  <c r="AE5623" i="13" a="1"/>
  <c r="AD5623" i="13"/>
  <c r="AE5622" i="13" a="1"/>
  <c r="AE5622" i="13" s="1"/>
  <c r="AD5622" i="13"/>
  <c r="AE5621" i="13" a="1"/>
  <c r="AE5621" i="13" s="1"/>
  <c r="AD5621" i="13"/>
  <c r="AE5620" i="13" a="1"/>
  <c r="AE5620" i="13" s="1"/>
  <c r="AD5620" i="13"/>
  <c r="AE5619" i="13"/>
  <c r="AE5619" i="13" a="1"/>
  <c r="AD5619" i="13"/>
  <c r="AE5618" i="13" a="1"/>
  <c r="AE5618" i="13" s="1"/>
  <c r="AD5618" i="13"/>
  <c r="AE5617" i="13"/>
  <c r="AE5617" i="13" a="1"/>
  <c r="AD5617" i="13"/>
  <c r="AE5616" i="13" a="1"/>
  <c r="AE5616" i="13" s="1"/>
  <c r="AD5616" i="13"/>
  <c r="AE5615" i="13"/>
  <c r="AE5615" i="13" a="1"/>
  <c r="AD5615" i="13"/>
  <c r="AE5614" i="13" a="1"/>
  <c r="AE5614" i="13" s="1"/>
  <c r="AD5614" i="13"/>
  <c r="AE5613" i="13"/>
  <c r="AE5613" i="13" a="1"/>
  <c r="AD5613" i="13"/>
  <c r="AE5612" i="13" a="1"/>
  <c r="AE5612" i="13" s="1"/>
  <c r="AD5612" i="13"/>
  <c r="AE5611" i="13"/>
  <c r="AE5611" i="13" a="1"/>
  <c r="AD5611" i="13"/>
  <c r="AE5610" i="13"/>
  <c r="AE5610" i="13" a="1"/>
  <c r="AD5610" i="13"/>
  <c r="AE5609" i="13"/>
  <c r="AE5609" i="13" a="1"/>
  <c r="AD5609" i="13"/>
  <c r="AE5608" i="13" a="1"/>
  <c r="AE5608" i="13" s="1"/>
  <c r="AD5608" i="13"/>
  <c r="AE5607" i="13"/>
  <c r="AE5607" i="13" a="1"/>
  <c r="AD5607" i="13"/>
  <c r="AE5606" i="13" a="1"/>
  <c r="AE5606" i="13" s="1"/>
  <c r="AD5606" i="13"/>
  <c r="AE5605" i="13"/>
  <c r="AE5605" i="13" a="1"/>
  <c r="AD5605" i="13"/>
  <c r="AE5604" i="13" a="1"/>
  <c r="AE5604" i="13" s="1"/>
  <c r="AD5604" i="13"/>
  <c r="AE5603" i="13"/>
  <c r="AE5603" i="13" a="1"/>
  <c r="AD5603" i="13"/>
  <c r="AE5602" i="13"/>
  <c r="AE5602" i="13" a="1"/>
  <c r="AD5602" i="13"/>
  <c r="AE5601" i="13"/>
  <c r="AE5601" i="13" a="1"/>
  <c r="AD5601" i="13"/>
  <c r="AE5600" i="13" a="1"/>
  <c r="AE5600" i="13" s="1"/>
  <c r="AD5600" i="13"/>
  <c r="AE5599" i="13"/>
  <c r="AE5599" i="13" a="1"/>
  <c r="AD5599" i="13"/>
  <c r="AE5598" i="13" a="1"/>
  <c r="AE5598" i="13" s="1"/>
  <c r="AD5598" i="13"/>
  <c r="AE5597" i="13"/>
  <c r="AE5597" i="13" a="1"/>
  <c r="AD5597" i="13"/>
  <c r="AE5596" i="13" a="1"/>
  <c r="AE5596" i="13" s="1"/>
  <c r="AD5596" i="13"/>
  <c r="AE5595" i="13"/>
  <c r="AE5595" i="13" a="1"/>
  <c r="AD5595" i="13"/>
  <c r="AE5594" i="13"/>
  <c r="AE5594" i="13" a="1"/>
  <c r="AD5594" i="13"/>
  <c r="AE5593" i="13"/>
  <c r="AE5593" i="13" a="1"/>
  <c r="AD5593" i="13"/>
  <c r="AE5592" i="13" a="1"/>
  <c r="AE5592" i="13" s="1"/>
  <c r="AD5592" i="13"/>
  <c r="AE5591" i="13"/>
  <c r="AE5591" i="13" a="1"/>
  <c r="AD5591" i="13"/>
  <c r="AE5590" i="13" a="1"/>
  <c r="AE5590" i="13" s="1"/>
  <c r="AD5590" i="13"/>
  <c r="AE5589" i="13" a="1"/>
  <c r="AE5589" i="13" s="1"/>
  <c r="AD5589" i="13"/>
  <c r="AE5588" i="13" a="1"/>
  <c r="AE5588" i="13" s="1"/>
  <c r="AD5588" i="13"/>
  <c r="AE5587" i="13"/>
  <c r="AE5587" i="13" a="1"/>
  <c r="AD5587" i="13"/>
  <c r="AE5586" i="13" a="1"/>
  <c r="AE5586" i="13" s="1"/>
  <c r="AD5586" i="13"/>
  <c r="AE5585" i="13"/>
  <c r="AE5585" i="13" a="1"/>
  <c r="AD5585" i="13"/>
  <c r="AE5584" i="13" a="1"/>
  <c r="AE5584" i="13" s="1"/>
  <c r="AD5584" i="13"/>
  <c r="AE5583" i="13"/>
  <c r="AE5583" i="13" a="1"/>
  <c r="AD5583" i="13"/>
  <c r="AE5582" i="13" a="1"/>
  <c r="AE5582" i="13" s="1"/>
  <c r="AD5582" i="13"/>
  <c r="AE5581" i="13"/>
  <c r="AE5581" i="13" a="1"/>
  <c r="AD5581" i="13"/>
  <c r="AE5580" i="13" a="1"/>
  <c r="AE5580" i="13" s="1"/>
  <c r="AD5580" i="13"/>
  <c r="AE5579" i="13"/>
  <c r="AE5579" i="13" a="1"/>
  <c r="AD5579" i="13"/>
  <c r="AE5578" i="13"/>
  <c r="AE5578" i="13" a="1"/>
  <c r="AD5578" i="13"/>
  <c r="AE5577" i="13"/>
  <c r="AE5577" i="13" a="1"/>
  <c r="AD5577" i="13"/>
  <c r="AE5576" i="13" a="1"/>
  <c r="AE5576" i="13" s="1"/>
  <c r="AD5576" i="13"/>
  <c r="AE5575" i="13"/>
  <c r="AE5575" i="13" a="1"/>
  <c r="AD5575" i="13"/>
  <c r="AE5574" i="13" a="1"/>
  <c r="AE5574" i="13" s="1"/>
  <c r="AD5574" i="13"/>
  <c r="AE5573" i="13"/>
  <c r="AE5573" i="13" a="1"/>
  <c r="AD5573" i="13"/>
  <c r="AE5572" i="13" a="1"/>
  <c r="AE5572" i="13" s="1"/>
  <c r="AD5572" i="13"/>
  <c r="AE5571" i="13"/>
  <c r="AE5571" i="13" a="1"/>
  <c r="AD5571" i="13"/>
  <c r="AE5570" i="13"/>
  <c r="AE5570" i="13" a="1"/>
  <c r="AD5570" i="13"/>
  <c r="AE5569" i="13"/>
  <c r="AE5569" i="13" a="1"/>
  <c r="AD5569" i="13"/>
  <c r="AE5568" i="13" a="1"/>
  <c r="AE5568" i="13" s="1"/>
  <c r="AD5568" i="13"/>
  <c r="AE5567" i="13"/>
  <c r="AE5567" i="13" a="1"/>
  <c r="AD5567" i="13"/>
  <c r="AE5566" i="13" a="1"/>
  <c r="AE5566" i="13" s="1"/>
  <c r="AD5566" i="13"/>
  <c r="AE5565" i="13"/>
  <c r="AE5565" i="13" a="1"/>
  <c r="AD5565" i="13"/>
  <c r="AE5564" i="13"/>
  <c r="AE5564" i="13" a="1"/>
  <c r="AD5564" i="13"/>
  <c r="AE5563" i="13"/>
  <c r="AE5563" i="13" a="1"/>
  <c r="AD5563" i="13"/>
  <c r="AE5562" i="13" a="1"/>
  <c r="AE5562" i="13" s="1"/>
  <c r="AD5562" i="13"/>
  <c r="AE5561" i="13"/>
  <c r="AE5561" i="13" a="1"/>
  <c r="AD5561" i="13"/>
  <c r="AE5560" i="13" a="1"/>
  <c r="AE5560" i="13" s="1"/>
  <c r="AD5560" i="13"/>
  <c r="AE5559" i="13" a="1"/>
  <c r="AE5559" i="13" s="1"/>
  <c r="AD5559" i="13"/>
  <c r="AE5558" i="13" a="1"/>
  <c r="AE5558" i="13" s="1"/>
  <c r="AD5558" i="13"/>
  <c r="AE5557" i="13"/>
  <c r="AE5557" i="13" a="1"/>
  <c r="AD5557" i="13"/>
  <c r="AE5556" i="13" a="1"/>
  <c r="AE5556" i="13" s="1"/>
  <c r="AD5556" i="13"/>
  <c r="AE5555" i="13"/>
  <c r="AE5555" i="13" a="1"/>
  <c r="AD5555" i="13"/>
  <c r="AE5554" i="13"/>
  <c r="AE5554" i="13" a="1"/>
  <c r="AD5554" i="13"/>
  <c r="AE5553" i="13"/>
  <c r="AE5553" i="13" a="1"/>
  <c r="AD5553" i="13"/>
  <c r="AE5552" i="13" a="1"/>
  <c r="AE5552" i="13" s="1"/>
  <c r="AD5552" i="13"/>
  <c r="AE5551" i="13"/>
  <c r="AE5551" i="13" a="1"/>
  <c r="AD5551" i="13"/>
  <c r="AE5550" i="13" a="1"/>
  <c r="AE5550" i="13" s="1"/>
  <c r="AD5550" i="13"/>
  <c r="AE5549" i="13"/>
  <c r="AE5549" i="13" a="1"/>
  <c r="AD5549" i="13"/>
  <c r="AE5548" i="13"/>
  <c r="AE5548" i="13" a="1"/>
  <c r="AD5548" i="13"/>
  <c r="AE5547" i="13"/>
  <c r="AE5547" i="13" a="1"/>
  <c r="AD5547" i="13"/>
  <c r="AE5546" i="13" a="1"/>
  <c r="AE5546" i="13" s="1"/>
  <c r="AD5546" i="13"/>
  <c r="AE5545" i="13"/>
  <c r="AE5545" i="13" a="1"/>
  <c r="AD5545" i="13"/>
  <c r="AE5544" i="13" a="1"/>
  <c r="AE5544" i="13" s="1"/>
  <c r="AD5544" i="13"/>
  <c r="AE5543" i="13" a="1"/>
  <c r="AE5543" i="13" s="1"/>
  <c r="AD5543" i="13"/>
  <c r="AE5542" i="13"/>
  <c r="AE5542" i="13" a="1"/>
  <c r="AD5542" i="13"/>
  <c r="AE5541" i="13"/>
  <c r="AE5541" i="13" a="1"/>
  <c r="AD5541" i="13"/>
  <c r="AE5540" i="13"/>
  <c r="AE5540" i="13" a="1"/>
  <c r="AD5540" i="13"/>
  <c r="AE5539" i="13"/>
  <c r="AE5539" i="13" a="1"/>
  <c r="AD5539" i="13"/>
  <c r="AE5538" i="13"/>
  <c r="AE5538" i="13" a="1"/>
  <c r="AD5538" i="13"/>
  <c r="AE5537" i="13"/>
  <c r="AE5537" i="13" a="1"/>
  <c r="AD5537" i="13"/>
  <c r="AE5536" i="13" a="1"/>
  <c r="AE5536" i="13" s="1"/>
  <c r="AD5536" i="13"/>
  <c r="AE5535" i="13"/>
  <c r="AE5535" i="13" a="1"/>
  <c r="AD5535" i="13"/>
  <c r="AE5534" i="13"/>
  <c r="AE5534" i="13" a="1"/>
  <c r="AD5534" i="13"/>
  <c r="AE5533" i="13"/>
  <c r="AE5533" i="13" a="1"/>
  <c r="AD5533" i="13"/>
  <c r="AE5532" i="13" a="1"/>
  <c r="AE5532" i="13" s="1"/>
  <c r="AD5532" i="13"/>
  <c r="AE5531" i="13"/>
  <c r="AE5531" i="13" a="1"/>
  <c r="AD5531" i="13"/>
  <c r="AE5530" i="13"/>
  <c r="AE5530" i="13" a="1"/>
  <c r="AD5530" i="13"/>
  <c r="AE5529" i="13"/>
  <c r="AE5529" i="13" a="1"/>
  <c r="AD5529" i="13"/>
  <c r="AE5528" i="13" a="1"/>
  <c r="AE5528" i="13" s="1"/>
  <c r="AD5528" i="13"/>
  <c r="AE5527" i="13"/>
  <c r="AE5527" i="13" a="1"/>
  <c r="AD5527" i="13"/>
  <c r="AE5526" i="13"/>
  <c r="AE5526" i="13" a="1"/>
  <c r="AD5526" i="13"/>
  <c r="AE5525" i="13"/>
  <c r="AE5525" i="13" a="1"/>
  <c r="AD5525" i="13"/>
  <c r="AE5524" i="13" a="1"/>
  <c r="AE5524" i="13" s="1"/>
  <c r="AD5524" i="13"/>
  <c r="AE5523" i="13"/>
  <c r="AE5523" i="13" a="1"/>
  <c r="AD5523" i="13"/>
  <c r="AE5522" i="13"/>
  <c r="AE5522" i="13" a="1"/>
  <c r="AD5522" i="13"/>
  <c r="AE5521" i="13"/>
  <c r="AE5521" i="13" a="1"/>
  <c r="AD5521" i="13"/>
  <c r="AE5520" i="13" a="1"/>
  <c r="AE5520" i="13" s="1"/>
  <c r="AD5520" i="13"/>
  <c r="AE5519" i="13"/>
  <c r="AE5519" i="13" a="1"/>
  <c r="AD5519" i="13"/>
  <c r="AE5518" i="13"/>
  <c r="AE5518" i="13" a="1"/>
  <c r="AD5518" i="13"/>
  <c r="AE5517" i="13"/>
  <c r="AE5517" i="13" a="1"/>
  <c r="AD5517" i="13"/>
  <c r="AE5516" i="13" a="1"/>
  <c r="AE5516" i="13" s="1"/>
  <c r="AD5516" i="13"/>
  <c r="AE5515" i="13"/>
  <c r="AE5515" i="13" a="1"/>
  <c r="AD5515" i="13"/>
  <c r="AE5514" i="13"/>
  <c r="AE5514" i="13" a="1"/>
  <c r="AD5514" i="13"/>
  <c r="AE5513" i="13"/>
  <c r="AE5513" i="13" a="1"/>
  <c r="AD5513" i="13"/>
  <c r="AE5512" i="13" a="1"/>
  <c r="AE5512" i="13" s="1"/>
  <c r="AD5512" i="13"/>
  <c r="AE5511" i="13"/>
  <c r="AE5511" i="13" a="1"/>
  <c r="AD5511" i="13"/>
  <c r="AE5510" i="13"/>
  <c r="AE5510" i="13" a="1"/>
  <c r="AD5510" i="13"/>
  <c r="AE5509" i="13"/>
  <c r="AE5509" i="13" a="1"/>
  <c r="AD5509" i="13"/>
  <c r="AE5508" i="13" a="1"/>
  <c r="AE5508" i="13" s="1"/>
  <c r="AD5508" i="13"/>
  <c r="AE5507" i="13"/>
  <c r="AE5507" i="13" a="1"/>
  <c r="AD5507" i="13"/>
  <c r="AE5506" i="13"/>
  <c r="AE5506" i="13" a="1"/>
  <c r="AD5506" i="13"/>
  <c r="AE5505" i="13"/>
  <c r="AE5505" i="13" a="1"/>
  <c r="AD5505" i="13"/>
  <c r="AE5504" i="13" a="1"/>
  <c r="AE5504" i="13" s="1"/>
  <c r="AD5504" i="13"/>
  <c r="AE5503" i="13"/>
  <c r="AE5503" i="13" a="1"/>
  <c r="AD5503" i="13"/>
  <c r="AE5502" i="13"/>
  <c r="AE5502" i="13" a="1"/>
  <c r="AD5502" i="13"/>
  <c r="AE5501" i="13"/>
  <c r="AE5501" i="13" a="1"/>
  <c r="AD5501" i="13"/>
  <c r="AE5500" i="13" a="1"/>
  <c r="AE5500" i="13" s="1"/>
  <c r="AD5500" i="13"/>
  <c r="AE5499" i="13"/>
  <c r="AE5499" i="13" a="1"/>
  <c r="AD5499" i="13"/>
  <c r="AE5498" i="13"/>
  <c r="AE5498" i="13" a="1"/>
  <c r="AD5498" i="13"/>
  <c r="AE5497" i="13"/>
  <c r="AE5497" i="13" a="1"/>
  <c r="AD5497" i="13"/>
  <c r="AE5496" i="13" a="1"/>
  <c r="AE5496" i="13" s="1"/>
  <c r="AD5496" i="13"/>
  <c r="AE5495" i="13"/>
  <c r="AE5495" i="13" a="1"/>
  <c r="AD5495" i="13"/>
  <c r="AE5494" i="13"/>
  <c r="AE5494" i="13" a="1"/>
  <c r="AD5494" i="13"/>
  <c r="AE5493" i="13"/>
  <c r="AE5493" i="13" a="1"/>
  <c r="AD5493" i="13"/>
  <c r="AE5492" i="13" a="1"/>
  <c r="AE5492" i="13" s="1"/>
  <c r="AD5492" i="13"/>
  <c r="AE5491" i="13"/>
  <c r="AE5491" i="13" a="1"/>
  <c r="AD5491" i="13"/>
  <c r="AE5490" i="13"/>
  <c r="AE5490" i="13" a="1"/>
  <c r="AD5490" i="13"/>
  <c r="AE5489" i="13"/>
  <c r="AE5489" i="13" a="1"/>
  <c r="AD5489" i="13"/>
  <c r="AE5488" i="13" a="1"/>
  <c r="AE5488" i="13" s="1"/>
  <c r="AD5488" i="13"/>
  <c r="AE5487" i="13"/>
  <c r="AE5487" i="13" a="1"/>
  <c r="AD5487" i="13"/>
  <c r="AE5486" i="13"/>
  <c r="AE5486" i="13" a="1"/>
  <c r="AD5486" i="13"/>
  <c r="AE5485" i="13"/>
  <c r="AE5485" i="13" a="1"/>
  <c r="AD5485" i="13"/>
  <c r="AE5484" i="13" a="1"/>
  <c r="AE5484" i="13" s="1"/>
  <c r="AD5484" i="13"/>
  <c r="AE5483" i="13"/>
  <c r="AE5483" i="13" a="1"/>
  <c r="AD5483" i="13"/>
  <c r="AE5482" i="13"/>
  <c r="AE5482" i="13" a="1"/>
  <c r="AD5482" i="13"/>
  <c r="AE5481" i="13"/>
  <c r="AE5481" i="13" a="1"/>
  <c r="AD5481" i="13"/>
  <c r="AE5480" i="13" a="1"/>
  <c r="AE5480" i="13" s="1"/>
  <c r="AD5480" i="13"/>
  <c r="AE5479" i="13"/>
  <c r="AE5479" i="13" a="1"/>
  <c r="AD5479" i="13"/>
  <c r="AE5478" i="13"/>
  <c r="AE5478" i="13" a="1"/>
  <c r="AD5478" i="13"/>
  <c r="AE5477" i="13"/>
  <c r="AE5477" i="13" a="1"/>
  <c r="AD5477" i="13"/>
  <c r="AE5476" i="13" a="1"/>
  <c r="AE5476" i="13" s="1"/>
  <c r="AD5476" i="13"/>
  <c r="AE5475" i="13"/>
  <c r="AE5475" i="13" a="1"/>
  <c r="AD5475" i="13"/>
  <c r="AE5474" i="13"/>
  <c r="AE5474" i="13" a="1"/>
  <c r="AD5474" i="13"/>
  <c r="AE5473" i="13"/>
  <c r="AE5473" i="13" a="1"/>
  <c r="AD5473" i="13"/>
  <c r="AE5472" i="13" a="1"/>
  <c r="AE5472" i="13" s="1"/>
  <c r="AD5472" i="13"/>
  <c r="AE5471" i="13"/>
  <c r="AE5471" i="13" a="1"/>
  <c r="AD5471" i="13"/>
  <c r="AE5470" i="13"/>
  <c r="AE5470" i="13" a="1"/>
  <c r="AD5470" i="13"/>
  <c r="AE5469" i="13"/>
  <c r="AE5469" i="13" a="1"/>
  <c r="AD5469" i="13"/>
  <c r="AE5468" i="13" a="1"/>
  <c r="AE5468" i="13" s="1"/>
  <c r="AD5468" i="13"/>
  <c r="AE5467" i="13"/>
  <c r="AE5467" i="13" a="1"/>
  <c r="AD5467" i="13"/>
  <c r="AE5466" i="13"/>
  <c r="AE5466" i="13" a="1"/>
  <c r="AD5466" i="13"/>
  <c r="AE5465" i="13"/>
  <c r="AE5465" i="13" a="1"/>
  <c r="AD5465" i="13"/>
  <c r="AE5464" i="13" a="1"/>
  <c r="AE5464" i="13" s="1"/>
  <c r="AD5464" i="13"/>
  <c r="AE5463" i="13"/>
  <c r="AE5463" i="13" a="1"/>
  <c r="AD5463" i="13"/>
  <c r="AE5462" i="13"/>
  <c r="AE5462" i="13" a="1"/>
  <c r="AD5462" i="13"/>
  <c r="AE5461" i="13"/>
  <c r="AE5461" i="13" a="1"/>
  <c r="AD5461" i="13"/>
  <c r="AE5460" i="13" a="1"/>
  <c r="AE5460" i="13" s="1"/>
  <c r="AD5460" i="13"/>
  <c r="AE5459" i="13"/>
  <c r="AE5459" i="13" a="1"/>
  <c r="AD5459" i="13"/>
  <c r="AE5458" i="13"/>
  <c r="AE5458" i="13" a="1"/>
  <c r="AD5458" i="13"/>
  <c r="AE5457" i="13"/>
  <c r="AE5457" i="13" a="1"/>
  <c r="AD5457" i="13"/>
  <c r="AE5456" i="13" a="1"/>
  <c r="AE5456" i="13" s="1"/>
  <c r="AD5456" i="13"/>
  <c r="AE5455" i="13"/>
  <c r="AE5455" i="13" a="1"/>
  <c r="AD5455" i="13"/>
  <c r="AE5454" i="13"/>
  <c r="AE5454" i="13" a="1"/>
  <c r="AD5454" i="13"/>
  <c r="AE5453" i="13"/>
  <c r="AE5453" i="13" a="1"/>
  <c r="AD5453" i="13"/>
  <c r="AE5452" i="13" a="1"/>
  <c r="AE5452" i="13" s="1"/>
  <c r="AD5452" i="13"/>
  <c r="AE5451" i="13"/>
  <c r="AE5451" i="13" a="1"/>
  <c r="AD5451" i="13"/>
  <c r="AE5450" i="13"/>
  <c r="AE5450" i="13" a="1"/>
  <c r="AD5450" i="13"/>
  <c r="AE5449" i="13"/>
  <c r="AE5449" i="13" a="1"/>
  <c r="AD5449" i="13"/>
  <c r="AE5448" i="13" a="1"/>
  <c r="AE5448" i="13" s="1"/>
  <c r="AD5448" i="13"/>
  <c r="AE5447" i="13"/>
  <c r="AE5447" i="13" a="1"/>
  <c r="AD5447" i="13"/>
  <c r="AE5446" i="13"/>
  <c r="AE5446" i="13" a="1"/>
  <c r="AD5446" i="13"/>
  <c r="AE5445" i="13"/>
  <c r="AE5445" i="13" a="1"/>
  <c r="AD5445" i="13"/>
  <c r="AE5444" i="13" a="1"/>
  <c r="AE5444" i="13" s="1"/>
  <c r="AD5444" i="13"/>
  <c r="AE5443" i="13"/>
  <c r="AE5443" i="13" a="1"/>
  <c r="AD5443" i="13"/>
  <c r="AE5442" i="13"/>
  <c r="AE5442" i="13" a="1"/>
  <c r="AD5442" i="13"/>
  <c r="AE5441" i="13"/>
  <c r="AE5441" i="13" a="1"/>
  <c r="AD5441" i="13"/>
  <c r="AE5440" i="13" a="1"/>
  <c r="AE5440" i="13" s="1"/>
  <c r="AD5440" i="13"/>
  <c r="AE5439" i="13"/>
  <c r="AE5439" i="13" a="1"/>
  <c r="AD5439" i="13"/>
  <c r="AE5438" i="13"/>
  <c r="AE5438" i="13" a="1"/>
  <c r="AD5438" i="13"/>
  <c r="AE5437" i="13"/>
  <c r="AE5437" i="13" a="1"/>
  <c r="AD5437" i="13"/>
  <c r="AE5436" i="13" a="1"/>
  <c r="AE5436" i="13" s="1"/>
  <c r="AD5436" i="13"/>
  <c r="AE5435" i="13"/>
  <c r="AE5435" i="13" a="1"/>
  <c r="AD5435" i="13"/>
  <c r="AE5434" i="13"/>
  <c r="AE5434" i="13" a="1"/>
  <c r="AD5434" i="13"/>
  <c r="AE5433" i="13"/>
  <c r="AE5433" i="13" a="1"/>
  <c r="AD5433" i="13"/>
  <c r="AE5432" i="13" a="1"/>
  <c r="AE5432" i="13" s="1"/>
  <c r="AD5432" i="13"/>
  <c r="AE5431" i="13"/>
  <c r="AE5431" i="13" a="1"/>
  <c r="AD5431" i="13"/>
  <c r="AE5430" i="13"/>
  <c r="AE5430" i="13" a="1"/>
  <c r="AD5430" i="13"/>
  <c r="AE5429" i="13"/>
  <c r="AE5429" i="13" a="1"/>
  <c r="AD5429" i="13"/>
  <c r="AE5428" i="13" a="1"/>
  <c r="AE5428" i="13" s="1"/>
  <c r="AD5428" i="13"/>
  <c r="AE5427" i="13"/>
  <c r="AE5427" i="13" a="1"/>
  <c r="AD5427" i="13"/>
  <c r="AE5426" i="13"/>
  <c r="AE5426" i="13" a="1"/>
  <c r="AD5426" i="13"/>
  <c r="AE5425" i="13"/>
  <c r="AE5425" i="13" a="1"/>
  <c r="AD5425" i="13"/>
  <c r="AE5424" i="13" a="1"/>
  <c r="AE5424" i="13" s="1"/>
  <c r="AD5424" i="13"/>
  <c r="AE5423" i="13"/>
  <c r="AE5423" i="13" a="1"/>
  <c r="AD5423" i="13"/>
  <c r="AE5422" i="13"/>
  <c r="AE5422" i="13" a="1"/>
  <c r="AD5422" i="13"/>
  <c r="AE5421" i="13"/>
  <c r="AE5421" i="13" a="1"/>
  <c r="AD5421" i="13"/>
  <c r="AE5420" i="13" a="1"/>
  <c r="AE5420" i="13" s="1"/>
  <c r="AD5420" i="13"/>
  <c r="AE5419" i="13"/>
  <c r="AE5419" i="13" a="1"/>
  <c r="AD5419" i="13"/>
  <c r="AE5418" i="13"/>
  <c r="AE5418" i="13" a="1"/>
  <c r="AD5418" i="13"/>
  <c r="AE5417" i="13"/>
  <c r="AE5417" i="13" a="1"/>
  <c r="AD5417" i="13"/>
  <c r="AE5416" i="13" a="1"/>
  <c r="AE5416" i="13" s="1"/>
  <c r="AD5416" i="13"/>
  <c r="AE5415" i="13"/>
  <c r="AE5415" i="13" a="1"/>
  <c r="AD5415" i="13"/>
  <c r="AE5414" i="13"/>
  <c r="AE5414" i="13" a="1"/>
  <c r="AD5414" i="13"/>
  <c r="AE5413" i="13"/>
  <c r="AE5413" i="13" a="1"/>
  <c r="AD5413" i="13"/>
  <c r="AE5412" i="13" a="1"/>
  <c r="AE5412" i="13" s="1"/>
  <c r="AD5412" i="13"/>
  <c r="AE5411" i="13"/>
  <c r="AE5411" i="13" a="1"/>
  <c r="AD5411" i="13"/>
  <c r="AE5410" i="13"/>
  <c r="AE5410" i="13" a="1"/>
  <c r="AD5410" i="13"/>
  <c r="AE5409" i="13"/>
  <c r="AE5409" i="13" a="1"/>
  <c r="AD5409" i="13"/>
  <c r="AE5408" i="13" a="1"/>
  <c r="AE5408" i="13" s="1"/>
  <c r="AD5408" i="13"/>
  <c r="AE5407" i="13"/>
  <c r="AE5407" i="13" a="1"/>
  <c r="AD5407" i="13"/>
  <c r="AE5406" i="13"/>
  <c r="AE5406" i="13" a="1"/>
  <c r="AD5406" i="13"/>
  <c r="AE5405" i="13"/>
  <c r="AE5405" i="13" a="1"/>
  <c r="AD5405" i="13"/>
  <c r="AE5404" i="13" a="1"/>
  <c r="AE5404" i="13" s="1"/>
  <c r="AD5404" i="13"/>
  <c r="AE5403" i="13"/>
  <c r="AE5403" i="13" a="1"/>
  <c r="AD5403" i="13"/>
  <c r="AE5402" i="13"/>
  <c r="AE5402" i="13" a="1"/>
  <c r="AD5402" i="13"/>
  <c r="AE5401" i="13"/>
  <c r="AE5401" i="13" a="1"/>
  <c r="AD5401" i="13"/>
  <c r="AE5400" i="13" a="1"/>
  <c r="AE5400" i="13" s="1"/>
  <c r="AD5400" i="13"/>
  <c r="AE5399" i="13"/>
  <c r="AE5399" i="13" a="1"/>
  <c r="AD5399" i="13"/>
  <c r="AE5398" i="13"/>
  <c r="AE5398" i="13" a="1"/>
  <c r="AD5398" i="13"/>
  <c r="AE5397" i="13"/>
  <c r="AE5397" i="13" a="1"/>
  <c r="AD5397" i="13"/>
  <c r="AE5396" i="13" a="1"/>
  <c r="AE5396" i="13" s="1"/>
  <c r="AD5396" i="13"/>
  <c r="AE5395" i="13"/>
  <c r="AE5395" i="13" a="1"/>
  <c r="AD5395" i="13"/>
  <c r="AE5394" i="13"/>
  <c r="AE5394" i="13" a="1"/>
  <c r="AD5394" i="13"/>
  <c r="AE5393" i="13"/>
  <c r="AE5393" i="13" a="1"/>
  <c r="AD5393" i="13"/>
  <c r="AE5392" i="13" a="1"/>
  <c r="AE5392" i="13" s="1"/>
  <c r="AD5392" i="13"/>
  <c r="AE5391" i="13"/>
  <c r="AE5391" i="13" a="1"/>
  <c r="AD5391" i="13"/>
  <c r="AE5390" i="13"/>
  <c r="AE5390" i="13" a="1"/>
  <c r="AD5390" i="13"/>
  <c r="AE5389" i="13"/>
  <c r="AE5389" i="13" a="1"/>
  <c r="AD5389" i="13"/>
  <c r="AE5388" i="13" a="1"/>
  <c r="AE5388" i="13" s="1"/>
  <c r="AD5388" i="13"/>
  <c r="AE5387" i="13"/>
  <c r="AE5387" i="13" a="1"/>
  <c r="AD5387" i="13"/>
  <c r="AE5386" i="13"/>
  <c r="AE5386" i="13" a="1"/>
  <c r="AD5386" i="13"/>
  <c r="AE5385" i="13"/>
  <c r="AE5385" i="13" a="1"/>
  <c r="AD5385" i="13"/>
  <c r="AE5384" i="13" a="1"/>
  <c r="AE5384" i="13" s="1"/>
  <c r="AD5384" i="13"/>
  <c r="AE5383" i="13"/>
  <c r="AE5383" i="13" a="1"/>
  <c r="AD5383" i="13"/>
  <c r="AE5382" i="13"/>
  <c r="AE5382" i="13" a="1"/>
  <c r="AD5382" i="13"/>
  <c r="AE5381" i="13"/>
  <c r="AE5381" i="13" a="1"/>
  <c r="AD5381" i="13"/>
  <c r="AE5380" i="13" a="1"/>
  <c r="AE5380" i="13" s="1"/>
  <c r="AD5380" i="13"/>
  <c r="AE5379" i="13"/>
  <c r="AE5379" i="13" a="1"/>
  <c r="AD5379" i="13"/>
  <c r="AE5378" i="13"/>
  <c r="AE5378" i="13" a="1"/>
  <c r="AD5378" i="13"/>
  <c r="AE5377" i="13" a="1"/>
  <c r="AE5377" i="13" s="1"/>
  <c r="AD5377" i="13"/>
  <c r="AE5376" i="13" a="1"/>
  <c r="AE5376" i="13" s="1"/>
  <c r="AD5376" i="13"/>
  <c r="AE5375" i="13"/>
  <c r="AE5375" i="13" a="1"/>
  <c r="AD5375" i="13"/>
  <c r="AE5374" i="13"/>
  <c r="AE5374" i="13" a="1"/>
  <c r="AD5374" i="13"/>
  <c r="AE5373" i="13"/>
  <c r="AE5373" i="13" a="1"/>
  <c r="AD5373" i="13"/>
  <c r="AE5372" i="13" a="1"/>
  <c r="AE5372" i="13" s="1"/>
  <c r="AD5372" i="13"/>
  <c r="AE5371" i="13"/>
  <c r="AE5371" i="13" a="1"/>
  <c r="AD5371" i="13"/>
  <c r="AE5370" i="13"/>
  <c r="AE5370" i="13" a="1"/>
  <c r="AD5370" i="13"/>
  <c r="AE5369" i="13" a="1"/>
  <c r="AE5369" i="13" s="1"/>
  <c r="AD5369" i="13"/>
  <c r="AE5368" i="13" a="1"/>
  <c r="AE5368" i="13" s="1"/>
  <c r="AD5368" i="13"/>
  <c r="AE5367" i="13"/>
  <c r="AE5367" i="13" a="1"/>
  <c r="AD5367" i="13"/>
  <c r="AE5366" i="13"/>
  <c r="AE5366" i="13" a="1"/>
  <c r="AD5366" i="13"/>
  <c r="AE5365" i="13"/>
  <c r="AE5365" i="13" a="1"/>
  <c r="AD5365" i="13"/>
  <c r="AE5364" i="13" a="1"/>
  <c r="AE5364" i="13" s="1"/>
  <c r="AD5364" i="13"/>
  <c r="AE5363" i="13"/>
  <c r="AE5363" i="13" a="1"/>
  <c r="AD5363" i="13"/>
  <c r="AE5362" i="13"/>
  <c r="AE5362" i="13" a="1"/>
  <c r="AD5362" i="13"/>
  <c r="AE5361" i="13" a="1"/>
  <c r="AE5361" i="13" s="1"/>
  <c r="AD5361" i="13"/>
  <c r="AE5360" i="13" a="1"/>
  <c r="AE5360" i="13" s="1"/>
  <c r="AD5360" i="13"/>
  <c r="AE5359" i="13"/>
  <c r="AE5359" i="13" a="1"/>
  <c r="AD5359" i="13"/>
  <c r="AE5358" i="13"/>
  <c r="AE5358" i="13" a="1"/>
  <c r="AD5358" i="13"/>
  <c r="AE5357" i="13"/>
  <c r="AE5357" i="13" a="1"/>
  <c r="AD5357" i="13"/>
  <c r="AE5356" i="13" a="1"/>
  <c r="AE5356" i="13" s="1"/>
  <c r="AD5356" i="13"/>
  <c r="AE5355" i="13"/>
  <c r="AE5355" i="13" a="1"/>
  <c r="AD5355" i="13"/>
  <c r="AE5354" i="13"/>
  <c r="AE5354" i="13" a="1"/>
  <c r="AD5354" i="13"/>
  <c r="AE5353" i="13" a="1"/>
  <c r="AE5353" i="13" s="1"/>
  <c r="AD5353" i="13"/>
  <c r="AE5352" i="13" a="1"/>
  <c r="AE5352" i="13" s="1"/>
  <c r="AD5352" i="13"/>
  <c r="AE5351" i="13"/>
  <c r="AE5351" i="13" a="1"/>
  <c r="AD5351" i="13"/>
  <c r="AE5350" i="13"/>
  <c r="AE5350" i="13" a="1"/>
  <c r="AD5350" i="13"/>
  <c r="AE5349" i="13"/>
  <c r="AE5349" i="13" a="1"/>
  <c r="AD5349" i="13"/>
  <c r="AE5348" i="13" a="1"/>
  <c r="AE5348" i="13" s="1"/>
  <c r="AD5348" i="13"/>
  <c r="AE5347" i="13"/>
  <c r="AE5347" i="13" a="1"/>
  <c r="AD5347" i="13"/>
  <c r="AE5346" i="13"/>
  <c r="AE5346" i="13" a="1"/>
  <c r="AD5346" i="13"/>
  <c r="AE5345" i="13" a="1"/>
  <c r="AE5345" i="13" s="1"/>
  <c r="AD5345" i="13"/>
  <c r="AE5344" i="13" a="1"/>
  <c r="AE5344" i="13" s="1"/>
  <c r="AD5344" i="13"/>
  <c r="AE5343" i="13"/>
  <c r="AE5343" i="13" a="1"/>
  <c r="AD5343" i="13"/>
  <c r="AE5342" i="13"/>
  <c r="AE5342" i="13" a="1"/>
  <c r="AD5342" i="13"/>
  <c r="AE5341" i="13"/>
  <c r="AE5341" i="13" a="1"/>
  <c r="AD5341" i="13"/>
  <c r="AE5340" i="13" a="1"/>
  <c r="AE5340" i="13" s="1"/>
  <c r="AD5340" i="13"/>
  <c r="AE5339" i="13"/>
  <c r="AE5339" i="13" a="1"/>
  <c r="AD5339" i="13"/>
  <c r="AE5338" i="13"/>
  <c r="AE5338" i="13" a="1"/>
  <c r="AD5338" i="13"/>
  <c r="AE5337" i="13" a="1"/>
  <c r="AE5337" i="13" s="1"/>
  <c r="AD5337" i="13"/>
  <c r="AE5336" i="13" a="1"/>
  <c r="AE5336" i="13" s="1"/>
  <c r="AD5336" i="13"/>
  <c r="AE5335" i="13"/>
  <c r="AE5335" i="13" a="1"/>
  <c r="AD5335" i="13"/>
  <c r="AE5334" i="13"/>
  <c r="AE5334" i="13" a="1"/>
  <c r="AD5334" i="13"/>
  <c r="AE5333" i="13"/>
  <c r="AE5333" i="13" a="1"/>
  <c r="AD5333" i="13"/>
  <c r="AE5332" i="13" a="1"/>
  <c r="AE5332" i="13" s="1"/>
  <c r="AD5332" i="13"/>
  <c r="AE5331" i="13"/>
  <c r="AE5331" i="13" a="1"/>
  <c r="AD5331" i="13"/>
  <c r="AE5330" i="13"/>
  <c r="AE5330" i="13" a="1"/>
  <c r="AD5330" i="13"/>
  <c r="AE5329" i="13" a="1"/>
  <c r="AE5329" i="13" s="1"/>
  <c r="AD5329" i="13"/>
  <c r="AE5328" i="13" a="1"/>
  <c r="AE5328" i="13" s="1"/>
  <c r="AD5328" i="13"/>
  <c r="AE5327" i="13"/>
  <c r="AE5327" i="13" a="1"/>
  <c r="AD5327" i="13"/>
  <c r="AE5326" i="13"/>
  <c r="AE5326" i="13" a="1"/>
  <c r="AD5326" i="13"/>
  <c r="AE5325" i="13"/>
  <c r="AE5325" i="13" a="1"/>
  <c r="AD5325" i="13"/>
  <c r="AE5324" i="13" a="1"/>
  <c r="AE5324" i="13" s="1"/>
  <c r="AD5324" i="13"/>
  <c r="AE5323" i="13"/>
  <c r="AE5323" i="13" a="1"/>
  <c r="AD5323" i="13"/>
  <c r="AE5322" i="13"/>
  <c r="AE5322" i="13" a="1"/>
  <c r="AD5322" i="13"/>
  <c r="AE5321" i="13"/>
  <c r="AE5321" i="13" a="1"/>
  <c r="AD5321" i="13"/>
  <c r="AE5320" i="13" a="1"/>
  <c r="AE5320" i="13" s="1"/>
  <c r="AD5320" i="13"/>
  <c r="AE5319" i="13"/>
  <c r="AE5319" i="13" a="1"/>
  <c r="AD5319" i="13"/>
  <c r="AE5318" i="13"/>
  <c r="AE5318" i="13" a="1"/>
  <c r="AD5318" i="13"/>
  <c r="AE5317" i="13"/>
  <c r="AE5317" i="13" a="1"/>
  <c r="AD5317" i="13"/>
  <c r="AE5316" i="13" a="1"/>
  <c r="AE5316" i="13" s="1"/>
  <c r="AD5316" i="13"/>
  <c r="AE5315" i="13"/>
  <c r="AE5315" i="13" a="1"/>
  <c r="AD5315" i="13"/>
  <c r="AE5314" i="13"/>
  <c r="AE5314" i="13" a="1"/>
  <c r="AD5314" i="13"/>
  <c r="AE5313" i="13" a="1"/>
  <c r="AE5313" i="13" s="1"/>
  <c r="AD5313" i="13"/>
  <c r="AE5312" i="13" a="1"/>
  <c r="AE5312" i="13" s="1"/>
  <c r="AD5312" i="13"/>
  <c r="AE5311" i="13"/>
  <c r="AE5311" i="13" a="1"/>
  <c r="AD5311" i="13"/>
  <c r="AE5310" i="13"/>
  <c r="AE5310" i="13" a="1"/>
  <c r="AD5310" i="13"/>
  <c r="AE5309" i="13"/>
  <c r="AE5309" i="13" a="1"/>
  <c r="AD5309" i="13"/>
  <c r="AE5308" i="13" a="1"/>
  <c r="AE5308" i="13" s="1"/>
  <c r="AD5308" i="13"/>
  <c r="AE5307" i="13"/>
  <c r="AE5307" i="13" a="1"/>
  <c r="AD5307" i="13"/>
  <c r="AE5306" i="13"/>
  <c r="AE5306" i="13" a="1"/>
  <c r="AD5306" i="13"/>
  <c r="AE5305" i="13" a="1"/>
  <c r="AE5305" i="13" s="1"/>
  <c r="AD5305" i="13"/>
  <c r="AE5304" i="13" a="1"/>
  <c r="AE5304" i="13" s="1"/>
  <c r="AD5304" i="13"/>
  <c r="AE5303" i="13"/>
  <c r="AE5303" i="13" a="1"/>
  <c r="AD5303" i="13"/>
  <c r="AE5302" i="13"/>
  <c r="AE5302" i="13" a="1"/>
  <c r="AD5302" i="13"/>
  <c r="AE5301" i="13" a="1"/>
  <c r="AE5301" i="13" s="1"/>
  <c r="AD5301" i="13"/>
  <c r="AE5300" i="13" a="1"/>
  <c r="AE5300" i="13" s="1"/>
  <c r="AD5300" i="13"/>
  <c r="AE5299" i="13"/>
  <c r="AE5299" i="13" a="1"/>
  <c r="AD5299" i="13"/>
  <c r="AE5298" i="13" a="1"/>
  <c r="AE5298" i="13" s="1"/>
  <c r="AD5298" i="13"/>
  <c r="AE5297" i="13" a="1"/>
  <c r="AE5297" i="13" s="1"/>
  <c r="AD5297" i="13"/>
  <c r="AE5296" i="13" a="1"/>
  <c r="AE5296" i="13" s="1"/>
  <c r="AD5296" i="13"/>
  <c r="AE5295" i="13"/>
  <c r="AE5295" i="13" a="1"/>
  <c r="AD5295" i="13"/>
  <c r="AE5294" i="13"/>
  <c r="AE5294" i="13" a="1"/>
  <c r="AD5294" i="13"/>
  <c r="AE5293" i="13"/>
  <c r="AE5293" i="13" a="1"/>
  <c r="AD5293" i="13"/>
  <c r="AE5292" i="13" a="1"/>
  <c r="AE5292" i="13" s="1"/>
  <c r="AD5292" i="13"/>
  <c r="AE5291" i="13"/>
  <c r="AE5291" i="13" a="1"/>
  <c r="AD5291" i="13"/>
  <c r="AE5290" i="13"/>
  <c r="AE5290" i="13" a="1"/>
  <c r="AD5290" i="13"/>
  <c r="AE5289" i="13"/>
  <c r="AE5289" i="13" a="1"/>
  <c r="AD5289" i="13"/>
  <c r="AE5288" i="13" a="1"/>
  <c r="AE5288" i="13" s="1"/>
  <c r="AD5288" i="13"/>
  <c r="AE5287" i="13"/>
  <c r="AE5287" i="13" a="1"/>
  <c r="AD5287" i="13"/>
  <c r="AE5286" i="13"/>
  <c r="AE5286" i="13" a="1"/>
  <c r="AD5286" i="13"/>
  <c r="AE5285" i="13"/>
  <c r="AE5285" i="13" a="1"/>
  <c r="AD5285" i="13"/>
  <c r="AE5284" i="13" a="1"/>
  <c r="AE5284" i="13" s="1"/>
  <c r="AD5284" i="13"/>
  <c r="AE5283" i="13"/>
  <c r="AE5283" i="13" a="1"/>
  <c r="AD5283" i="13"/>
  <c r="AE5282" i="13"/>
  <c r="AE5282" i="13" a="1"/>
  <c r="AD5282" i="13"/>
  <c r="AE5281" i="13" a="1"/>
  <c r="AE5281" i="13" s="1"/>
  <c r="AD5281" i="13"/>
  <c r="AE5280" i="13" a="1"/>
  <c r="AE5280" i="13" s="1"/>
  <c r="AD5280" i="13"/>
  <c r="AE5279" i="13"/>
  <c r="AE5279" i="13" a="1"/>
  <c r="AD5279" i="13"/>
  <c r="AE5278" i="13"/>
  <c r="AE5278" i="13" a="1"/>
  <c r="AD5278" i="13"/>
  <c r="AE5277" i="13"/>
  <c r="AE5277" i="13" a="1"/>
  <c r="AD5277" i="13"/>
  <c r="AE5276" i="13" a="1"/>
  <c r="AE5276" i="13" s="1"/>
  <c r="AD5276" i="13"/>
  <c r="AE5275" i="13"/>
  <c r="AE5275" i="13" a="1"/>
  <c r="AD5275" i="13"/>
  <c r="AE5274" i="13" a="1"/>
  <c r="AE5274" i="13" s="1"/>
  <c r="AD5274" i="13"/>
  <c r="AE5273" i="13"/>
  <c r="AE5273" i="13" a="1"/>
  <c r="AD5273" i="13"/>
  <c r="AE5272" i="13" a="1"/>
  <c r="AE5272" i="13" s="1"/>
  <c r="AD5272" i="13"/>
  <c r="AE5271" i="13" a="1"/>
  <c r="AE5271" i="13" s="1"/>
  <c r="AD5271" i="13"/>
  <c r="AE5270" i="13"/>
  <c r="AE5270" i="13" a="1"/>
  <c r="AD5270" i="13"/>
  <c r="AE5269" i="13"/>
  <c r="AE5269" i="13" a="1"/>
  <c r="AD5269" i="13"/>
  <c r="AE5268" i="13"/>
  <c r="AE5268" i="13" a="1"/>
  <c r="AD5268" i="13"/>
  <c r="AE5267" i="13"/>
  <c r="AE5267" i="13" a="1"/>
  <c r="AD5267" i="13"/>
  <c r="AE5266" i="13"/>
  <c r="AE5266" i="13" a="1"/>
  <c r="AD5266" i="13"/>
  <c r="AE5265" i="13" a="1"/>
  <c r="AE5265" i="13" s="1"/>
  <c r="AD5265" i="13"/>
  <c r="AE5264" i="13" a="1"/>
  <c r="AE5264" i="13" s="1"/>
  <c r="AD5264" i="13"/>
  <c r="AE5263" i="13"/>
  <c r="AE5263" i="13" a="1"/>
  <c r="AD5263" i="13"/>
  <c r="AE5262" i="13" a="1"/>
  <c r="AE5262" i="13" s="1"/>
  <c r="AD5262" i="13"/>
  <c r="AE5261" i="13" a="1"/>
  <c r="AE5261" i="13" s="1"/>
  <c r="AD5261" i="13"/>
  <c r="AE5260" i="13" a="1"/>
  <c r="AE5260" i="13" s="1"/>
  <c r="AD5260" i="13"/>
  <c r="AE5259" i="13"/>
  <c r="AE5259" i="13" a="1"/>
  <c r="AD5259" i="13"/>
  <c r="AE5258" i="13"/>
  <c r="AE5258" i="13" a="1"/>
  <c r="AD5258" i="13"/>
  <c r="AE5257" i="13"/>
  <c r="AE5257" i="13" a="1"/>
  <c r="AD5257" i="13"/>
  <c r="AE5256" i="13" a="1"/>
  <c r="AE5256" i="13" s="1"/>
  <c r="AD5256" i="13"/>
  <c r="AE5255" i="13" a="1"/>
  <c r="AE5255" i="13" s="1"/>
  <c r="AD5255" i="13"/>
  <c r="AE5254" i="13"/>
  <c r="AE5254" i="13" a="1"/>
  <c r="AD5254" i="13"/>
  <c r="AE5253" i="13" a="1"/>
  <c r="AE5253" i="13" s="1"/>
  <c r="AD5253" i="13"/>
  <c r="AE5252" i="13"/>
  <c r="AE5252" i="13" a="1"/>
  <c r="AD5252" i="13"/>
  <c r="AE5251" i="13"/>
  <c r="AE5251" i="13" a="1"/>
  <c r="AD5251" i="13"/>
  <c r="AE5250" i="13" a="1"/>
  <c r="AE5250" i="13" s="1"/>
  <c r="AD5250" i="13"/>
  <c r="AE5249" i="13" a="1"/>
  <c r="AE5249" i="13" s="1"/>
  <c r="AD5249" i="13"/>
  <c r="AE5248" i="13" a="1"/>
  <c r="AE5248" i="13" s="1"/>
  <c r="AD5248" i="13"/>
  <c r="AE5247" i="13" a="1"/>
  <c r="AE5247" i="13" s="1"/>
  <c r="AD5247" i="13"/>
  <c r="AE5246" i="13" a="1"/>
  <c r="AE5246" i="13" s="1"/>
  <c r="AD5246" i="13"/>
  <c r="AE5245" i="13"/>
  <c r="AE5245" i="13" a="1"/>
  <c r="AD5245" i="13"/>
  <c r="AE5244" i="13"/>
  <c r="AE5244" i="13" a="1"/>
  <c r="AD5244" i="13"/>
  <c r="AE5243" i="13"/>
  <c r="AE5243" i="13" a="1"/>
  <c r="AD5243" i="13"/>
  <c r="AE5242" i="13" a="1"/>
  <c r="AE5242" i="13" s="1"/>
  <c r="AD5242" i="13"/>
  <c r="AE5241" i="13"/>
  <c r="AE5241" i="13" a="1"/>
  <c r="AD5241" i="13"/>
  <c r="AE5240" i="13" a="1"/>
  <c r="AE5240" i="13" s="1"/>
  <c r="AD5240" i="13"/>
  <c r="AE5239" i="13" a="1"/>
  <c r="AE5239" i="13" s="1"/>
  <c r="AD5239" i="13"/>
  <c r="AE5238" i="13"/>
  <c r="AE5238" i="13" a="1"/>
  <c r="AD5238" i="13"/>
  <c r="AE5237" i="13" a="1"/>
  <c r="AE5237" i="13" s="1"/>
  <c r="AD5237" i="13"/>
  <c r="AE5236" i="13" a="1"/>
  <c r="AE5236" i="13" s="1"/>
  <c r="AD5236" i="13"/>
  <c r="AE5235" i="13"/>
  <c r="AE5235" i="13" a="1"/>
  <c r="AD5235" i="13"/>
  <c r="AE5234" i="13"/>
  <c r="AE5234" i="13" a="1"/>
  <c r="AD5234" i="13"/>
  <c r="AE5233" i="13"/>
  <c r="AE5233" i="13" a="1"/>
  <c r="AD5233" i="13"/>
  <c r="AE5232" i="13" a="1"/>
  <c r="AE5232" i="13" s="1"/>
  <c r="AD5232" i="13"/>
  <c r="AE5231" i="13"/>
  <c r="AE5231" i="13" a="1"/>
  <c r="AD5231" i="13"/>
  <c r="AE5230" i="13"/>
  <c r="AE5230" i="13" a="1"/>
  <c r="AD5230" i="13"/>
  <c r="AE5229" i="13"/>
  <c r="AE5229" i="13" a="1"/>
  <c r="AD5229" i="13"/>
  <c r="AE5228" i="13" a="1"/>
  <c r="AE5228" i="13" s="1"/>
  <c r="AD5228" i="13"/>
  <c r="AE5227" i="13"/>
  <c r="AE5227" i="13" a="1"/>
  <c r="AD5227" i="13"/>
  <c r="AE5226" i="13" a="1"/>
  <c r="AE5226" i="13" s="1"/>
  <c r="AD5226" i="13"/>
  <c r="AE5225" i="13" a="1"/>
  <c r="AE5225" i="13" s="1"/>
  <c r="AD5225" i="13"/>
  <c r="AE5224" i="13" a="1"/>
  <c r="AE5224" i="13" s="1"/>
  <c r="AD5224" i="13"/>
  <c r="AE5223" i="13" a="1"/>
  <c r="AE5223" i="13" s="1"/>
  <c r="AD5223" i="13"/>
  <c r="AE5222" i="13" a="1"/>
  <c r="AE5222" i="13" s="1"/>
  <c r="AD5222" i="13"/>
  <c r="AE5221" i="13" a="1"/>
  <c r="AE5221" i="13" s="1"/>
  <c r="AD5221" i="13"/>
  <c r="AE5220" i="13"/>
  <c r="AE5220" i="13" a="1"/>
  <c r="AD5220" i="13"/>
  <c r="AE5219" i="13"/>
  <c r="AE5219" i="13" a="1"/>
  <c r="AD5219" i="13"/>
  <c r="AE5218" i="13"/>
  <c r="AE5218" i="13" a="1"/>
  <c r="AD5218" i="13"/>
  <c r="AE5217" i="13" a="1"/>
  <c r="AE5217" i="13" s="1"/>
  <c r="AD5217" i="13"/>
  <c r="AE5216" i="13"/>
  <c r="AE5216" i="13" a="1"/>
  <c r="AD5216" i="13"/>
  <c r="AE5215" i="13" a="1"/>
  <c r="AE5215" i="13" s="1"/>
  <c r="AD5215" i="13"/>
  <c r="AE5214" i="13" a="1"/>
  <c r="AE5214" i="13" s="1"/>
  <c r="AD5214" i="13"/>
  <c r="AE5213" i="13" a="1"/>
  <c r="AE5213" i="13" s="1"/>
  <c r="AD5213" i="13"/>
  <c r="AE5212" i="13"/>
  <c r="AE5212" i="13" a="1"/>
  <c r="AD5212" i="13"/>
  <c r="AE5211" i="13"/>
  <c r="AE5211" i="13" a="1"/>
  <c r="AD5211" i="13"/>
  <c r="AE5210" i="13"/>
  <c r="AE5210" i="13" a="1"/>
  <c r="AD5210" i="13"/>
  <c r="AE5209" i="13" a="1"/>
  <c r="AE5209" i="13" s="1"/>
  <c r="AD5209" i="13"/>
  <c r="AE5208" i="13"/>
  <c r="AE5208" i="13" a="1"/>
  <c r="AD5208" i="13"/>
  <c r="AE5207" i="13" a="1"/>
  <c r="AE5207" i="13" s="1"/>
  <c r="AD5207" i="13"/>
  <c r="AE5206" i="13" a="1"/>
  <c r="AE5206" i="13" s="1"/>
  <c r="AD5206" i="13"/>
  <c r="AE5205" i="13" a="1"/>
  <c r="AE5205" i="13" s="1"/>
  <c r="AD5205" i="13"/>
  <c r="AE5204" i="13"/>
  <c r="AE5204" i="13" a="1"/>
  <c r="AD5204" i="13"/>
  <c r="AE5203" i="13"/>
  <c r="AE5203" i="13" a="1"/>
  <c r="AD5203" i="13"/>
  <c r="AE5202" i="13"/>
  <c r="AE5202" i="13" a="1"/>
  <c r="AD5202" i="13"/>
  <c r="AE5201" i="13" a="1"/>
  <c r="AE5201" i="13" s="1"/>
  <c r="AD5201" i="13"/>
  <c r="AE5200" i="13"/>
  <c r="AE5200" i="13" a="1"/>
  <c r="AD5200" i="13"/>
  <c r="AE5199" i="13" a="1"/>
  <c r="AE5199" i="13" s="1"/>
  <c r="AD5199" i="13"/>
  <c r="AE5198" i="13" a="1"/>
  <c r="AE5198" i="13" s="1"/>
  <c r="AD5198" i="13"/>
  <c r="AE5197" i="13" a="1"/>
  <c r="AE5197" i="13" s="1"/>
  <c r="AD5197" i="13"/>
  <c r="AE5196" i="13"/>
  <c r="AE5196" i="13" a="1"/>
  <c r="AD5196" i="13"/>
  <c r="AE5195" i="13"/>
  <c r="AE5195" i="13" a="1"/>
  <c r="AD5195" i="13"/>
  <c r="AE5194" i="13"/>
  <c r="AE5194" i="13" a="1"/>
  <c r="AD5194" i="13"/>
  <c r="AE5193" i="13" a="1"/>
  <c r="AE5193" i="13" s="1"/>
  <c r="AD5193" i="13"/>
  <c r="AE5192" i="13"/>
  <c r="AE5192" i="13" a="1"/>
  <c r="AD5192" i="13"/>
  <c r="AE5191" i="13" a="1"/>
  <c r="AE5191" i="13" s="1"/>
  <c r="AD5191" i="13"/>
  <c r="AE5190" i="13" a="1"/>
  <c r="AE5190" i="13" s="1"/>
  <c r="AD5190" i="13"/>
  <c r="AE5189" i="13" a="1"/>
  <c r="AE5189" i="13" s="1"/>
  <c r="AD5189" i="13"/>
  <c r="AE5188" i="13"/>
  <c r="AE5188" i="13" a="1"/>
  <c r="AD5188" i="13"/>
  <c r="AE5187" i="13"/>
  <c r="AE5187" i="13" a="1"/>
  <c r="AD5187" i="13"/>
  <c r="AE5186" i="13"/>
  <c r="AE5186" i="13" a="1"/>
  <c r="AD5186" i="13"/>
  <c r="AE5185" i="13" a="1"/>
  <c r="AE5185" i="13" s="1"/>
  <c r="AD5185" i="13"/>
  <c r="AE5184" i="13"/>
  <c r="AE5184" i="13" a="1"/>
  <c r="AD5184" i="13"/>
  <c r="AE5183" i="13" a="1"/>
  <c r="AE5183" i="13" s="1"/>
  <c r="AD5183" i="13"/>
  <c r="AE5182" i="13" a="1"/>
  <c r="AE5182" i="13" s="1"/>
  <c r="AD5182" i="13"/>
  <c r="AE5181" i="13" a="1"/>
  <c r="AE5181" i="13" s="1"/>
  <c r="AD5181" i="13"/>
  <c r="AE5180" i="13"/>
  <c r="AE5180" i="13" a="1"/>
  <c r="AD5180" i="13"/>
  <c r="AE5179" i="13"/>
  <c r="AE5179" i="13" a="1"/>
  <c r="AD5179" i="13"/>
  <c r="AE5178" i="13"/>
  <c r="AE5178" i="13" a="1"/>
  <c r="AD5178" i="13"/>
  <c r="AE5177" i="13" a="1"/>
  <c r="AE5177" i="13" s="1"/>
  <c r="AD5177" i="13"/>
  <c r="AE5176" i="13"/>
  <c r="AE5176" i="13" a="1"/>
  <c r="AD5176" i="13"/>
  <c r="AE5175" i="13" a="1"/>
  <c r="AE5175" i="13" s="1"/>
  <c r="AD5175" i="13"/>
  <c r="AE5174" i="13" a="1"/>
  <c r="AE5174" i="13" s="1"/>
  <c r="AD5174" i="13"/>
  <c r="AE5173" i="13" a="1"/>
  <c r="AE5173" i="13" s="1"/>
  <c r="AD5173" i="13"/>
  <c r="AE5172" i="13"/>
  <c r="AE5172" i="13" a="1"/>
  <c r="AD5172" i="13"/>
  <c r="AE5171" i="13" a="1"/>
  <c r="AE5171" i="13" s="1"/>
  <c r="AD5171" i="13"/>
  <c r="AE5170" i="13"/>
  <c r="AE5170" i="13" a="1"/>
  <c r="AD5170" i="13"/>
  <c r="AE5169" i="13" a="1"/>
  <c r="AE5169" i="13" s="1"/>
  <c r="AD5169" i="13"/>
  <c r="AE5168" i="13"/>
  <c r="AE5168" i="13" a="1"/>
  <c r="AD5168" i="13"/>
  <c r="AE5167" i="13" a="1"/>
  <c r="AE5167" i="13" s="1"/>
  <c r="AD5167" i="13"/>
  <c r="AE5166" i="13" a="1"/>
  <c r="AE5166" i="13" s="1"/>
  <c r="AD5166" i="13"/>
  <c r="AE5165" i="13" a="1"/>
  <c r="AE5165" i="13" s="1"/>
  <c r="AD5165" i="13"/>
  <c r="AE5164" i="13"/>
  <c r="AE5164" i="13" a="1"/>
  <c r="AD5164" i="13"/>
  <c r="AE5163" i="13"/>
  <c r="AE5163" i="13" a="1"/>
  <c r="AD5163" i="13"/>
  <c r="AE5162" i="13"/>
  <c r="AE5162" i="13" a="1"/>
  <c r="AD5162" i="13"/>
  <c r="AE5161" i="13" a="1"/>
  <c r="AE5161" i="13" s="1"/>
  <c r="AD5161" i="13"/>
  <c r="AE5160" i="13"/>
  <c r="AE5160" i="13" a="1"/>
  <c r="AD5160" i="13"/>
  <c r="AE5159" i="13" a="1"/>
  <c r="AE5159" i="13" s="1"/>
  <c r="AD5159" i="13"/>
  <c r="AE5158" i="13" a="1"/>
  <c r="AE5158" i="13" s="1"/>
  <c r="AD5158" i="13"/>
  <c r="AE5157" i="13" a="1"/>
  <c r="AE5157" i="13" s="1"/>
  <c r="AD5157" i="13"/>
  <c r="AE5156" i="13"/>
  <c r="AE5156" i="13" a="1"/>
  <c r="AD5156" i="13"/>
  <c r="AE5155" i="13"/>
  <c r="AE5155" i="13" a="1"/>
  <c r="AD5155" i="13"/>
  <c r="AE5154" i="13"/>
  <c r="AE5154" i="13" a="1"/>
  <c r="AD5154" i="13"/>
  <c r="AE5153" i="13" a="1"/>
  <c r="AE5153" i="13" s="1"/>
  <c r="AD5153" i="13"/>
  <c r="AE5152" i="13"/>
  <c r="AE5152" i="13" a="1"/>
  <c r="AD5152" i="13"/>
  <c r="AE5151" i="13" a="1"/>
  <c r="AE5151" i="13" s="1"/>
  <c r="AD5151" i="13"/>
  <c r="AE5150" i="13" a="1"/>
  <c r="AE5150" i="13" s="1"/>
  <c r="AD5150" i="13"/>
  <c r="AE5149" i="13" a="1"/>
  <c r="AE5149" i="13" s="1"/>
  <c r="AD5149" i="13"/>
  <c r="AE5148" i="13"/>
  <c r="AE5148" i="13" a="1"/>
  <c r="AD5148" i="13"/>
  <c r="AE5147" i="13"/>
  <c r="AE5147" i="13" a="1"/>
  <c r="AD5147" i="13"/>
  <c r="AE5146" i="13"/>
  <c r="AE5146" i="13" a="1"/>
  <c r="AD5146" i="13"/>
  <c r="AE5145" i="13" a="1"/>
  <c r="AE5145" i="13" s="1"/>
  <c r="AD5145" i="13"/>
  <c r="AE5144" i="13"/>
  <c r="AE5144" i="13" a="1"/>
  <c r="AD5144" i="13"/>
  <c r="AE5143" i="13" a="1"/>
  <c r="AE5143" i="13" s="1"/>
  <c r="AD5143" i="13"/>
  <c r="AE5142" i="13" a="1"/>
  <c r="AE5142" i="13" s="1"/>
  <c r="AD5142" i="13"/>
  <c r="AE5141" i="13" a="1"/>
  <c r="AE5141" i="13" s="1"/>
  <c r="AD5141" i="13"/>
  <c r="AE5140" i="13"/>
  <c r="AE5140" i="13" a="1"/>
  <c r="AD5140" i="13"/>
  <c r="AE5139" i="13"/>
  <c r="AE5139" i="13" a="1"/>
  <c r="AD5139" i="13"/>
  <c r="AE5138" i="13"/>
  <c r="AE5138" i="13" a="1"/>
  <c r="AD5138" i="13"/>
  <c r="AE5137" i="13" a="1"/>
  <c r="AE5137" i="13" s="1"/>
  <c r="AD5137" i="13"/>
  <c r="AE5136" i="13"/>
  <c r="AE5136" i="13" a="1"/>
  <c r="AD5136" i="13"/>
  <c r="AE5135" i="13" a="1"/>
  <c r="AE5135" i="13" s="1"/>
  <c r="AD5135" i="13"/>
  <c r="AE5134" i="13" a="1"/>
  <c r="AE5134" i="13" s="1"/>
  <c r="AD5134" i="13"/>
  <c r="AE5133" i="13" a="1"/>
  <c r="AE5133" i="13" s="1"/>
  <c r="AD5133" i="13"/>
  <c r="AE5132" i="13"/>
  <c r="AE5132" i="13" a="1"/>
  <c r="AD5132" i="13"/>
  <c r="AE5131" i="13"/>
  <c r="AE5131" i="13" a="1"/>
  <c r="AD5131" i="13"/>
  <c r="AE5130" i="13"/>
  <c r="AE5130" i="13" a="1"/>
  <c r="AD5130" i="13"/>
  <c r="AE5129" i="13" a="1"/>
  <c r="AE5129" i="13" s="1"/>
  <c r="AD5129" i="13"/>
  <c r="AE5128" i="13"/>
  <c r="AE5128" i="13" a="1"/>
  <c r="AD5128" i="13"/>
  <c r="AE5127" i="13" a="1"/>
  <c r="AE5127" i="13" s="1"/>
  <c r="AD5127" i="13"/>
  <c r="AE5126" i="13" a="1"/>
  <c r="AE5126" i="13" s="1"/>
  <c r="AD5126" i="13"/>
  <c r="AE5125" i="13" a="1"/>
  <c r="AE5125" i="13" s="1"/>
  <c r="AD5125" i="13"/>
  <c r="AE5124" i="13"/>
  <c r="AE5124" i="13" a="1"/>
  <c r="AD5124" i="13"/>
  <c r="AE5123" i="13"/>
  <c r="AE5123" i="13" a="1"/>
  <c r="AD5123" i="13"/>
  <c r="AE5122" i="13"/>
  <c r="AE5122" i="13" a="1"/>
  <c r="AD5122" i="13"/>
  <c r="AE5121" i="13" a="1"/>
  <c r="AE5121" i="13" s="1"/>
  <c r="AD5121" i="13"/>
  <c r="AE5120" i="13"/>
  <c r="AE5120" i="13" a="1"/>
  <c r="AD5120" i="13"/>
  <c r="AE5119" i="13" a="1"/>
  <c r="AE5119" i="13" s="1"/>
  <c r="AD5119" i="13"/>
  <c r="AE5118" i="13" a="1"/>
  <c r="AE5118" i="13" s="1"/>
  <c r="AD5118" i="13"/>
  <c r="AE5117" i="13" a="1"/>
  <c r="AE5117" i="13" s="1"/>
  <c r="AD5117" i="13"/>
  <c r="AE5116" i="13"/>
  <c r="AE5116" i="13" a="1"/>
  <c r="AD5116" i="13"/>
  <c r="AE5115" i="13"/>
  <c r="AE5115" i="13" a="1"/>
  <c r="AD5115" i="13"/>
  <c r="AE5114" i="13"/>
  <c r="AE5114" i="13" a="1"/>
  <c r="AD5114" i="13"/>
  <c r="AE5113" i="13" a="1"/>
  <c r="AE5113" i="13" s="1"/>
  <c r="AD5113" i="13"/>
  <c r="AE5112" i="13"/>
  <c r="AE5112" i="13" a="1"/>
  <c r="AD5112" i="13"/>
  <c r="AE5111" i="13" a="1"/>
  <c r="AE5111" i="13" s="1"/>
  <c r="AD5111" i="13"/>
  <c r="AE5110" i="13"/>
  <c r="AE5110" i="13" a="1"/>
  <c r="AD5110" i="13"/>
  <c r="AE5109" i="13" a="1"/>
  <c r="AE5109" i="13" s="1"/>
  <c r="AD5109" i="13"/>
  <c r="AE5108" i="13"/>
  <c r="AE5108" i="13" a="1"/>
  <c r="AD5108" i="13"/>
  <c r="AE5107" i="13"/>
  <c r="AE5107" i="13" a="1"/>
  <c r="AD5107" i="13"/>
  <c r="AE5106" i="13"/>
  <c r="AE5106" i="13" a="1"/>
  <c r="AD5106" i="13"/>
  <c r="AE5105" i="13" a="1"/>
  <c r="AE5105" i="13" s="1"/>
  <c r="AD5105" i="13"/>
  <c r="AE5104" i="13"/>
  <c r="AE5104" i="13" a="1"/>
  <c r="AD5104" i="13"/>
  <c r="AE5103" i="13" a="1"/>
  <c r="AE5103" i="13" s="1"/>
  <c r="AD5103" i="13"/>
  <c r="AE5102" i="13"/>
  <c r="AE5102" i="13" a="1"/>
  <c r="AD5102" i="13"/>
  <c r="AE5101" i="13" a="1"/>
  <c r="AE5101" i="13" s="1"/>
  <c r="AD5101" i="13"/>
  <c r="AE5100" i="13"/>
  <c r="AE5100" i="13" a="1"/>
  <c r="AD5100" i="13"/>
  <c r="AE5099" i="13"/>
  <c r="AE5099" i="13" a="1"/>
  <c r="AD5099" i="13"/>
  <c r="AE5098" i="13"/>
  <c r="AE5098" i="13" a="1"/>
  <c r="AD5098" i="13"/>
  <c r="AE5097" i="13" a="1"/>
  <c r="AE5097" i="13" s="1"/>
  <c r="AD5097" i="13"/>
  <c r="AE5096" i="13"/>
  <c r="AE5096" i="13" a="1"/>
  <c r="AD5096" i="13"/>
  <c r="AE5095" i="13" a="1"/>
  <c r="AE5095" i="13" s="1"/>
  <c r="AD5095" i="13"/>
  <c r="AE5094" i="13"/>
  <c r="AE5094" i="13" a="1"/>
  <c r="AD5094" i="13"/>
  <c r="AE5093" i="13" a="1"/>
  <c r="AE5093" i="13" s="1"/>
  <c r="AD5093" i="13"/>
  <c r="AE5092" i="13"/>
  <c r="AE5092" i="13" a="1"/>
  <c r="AD5092" i="13"/>
  <c r="AE5091" i="13"/>
  <c r="AE5091" i="13" a="1"/>
  <c r="AD5091" i="13"/>
  <c r="AE5090" i="13"/>
  <c r="AE5090" i="13" a="1"/>
  <c r="AD5090" i="13"/>
  <c r="AE5089" i="13" a="1"/>
  <c r="AE5089" i="13" s="1"/>
  <c r="AD5089" i="13"/>
  <c r="AE5088" i="13"/>
  <c r="AE5088" i="13" a="1"/>
  <c r="AD5088" i="13"/>
  <c r="AE5087" i="13" a="1"/>
  <c r="AE5087" i="13" s="1"/>
  <c r="AD5087" i="13"/>
  <c r="AE5086" i="13"/>
  <c r="AE5086" i="13" a="1"/>
  <c r="AD5086" i="13"/>
  <c r="AE5085" i="13" a="1"/>
  <c r="AE5085" i="13" s="1"/>
  <c r="AD5085" i="13"/>
  <c r="AE5084" i="13"/>
  <c r="AE5084" i="13" a="1"/>
  <c r="AD5084" i="13"/>
  <c r="AE5083" i="13"/>
  <c r="AE5083" i="13" a="1"/>
  <c r="AD5083" i="13"/>
  <c r="AE5082" i="13"/>
  <c r="AE5082" i="13" a="1"/>
  <c r="AD5082" i="13"/>
  <c r="AE5081" i="13" a="1"/>
  <c r="AE5081" i="13" s="1"/>
  <c r="AD5081" i="13"/>
  <c r="AE5080" i="13"/>
  <c r="AE5080" i="13" a="1"/>
  <c r="AD5080" i="13"/>
  <c r="AE5079" i="13" a="1"/>
  <c r="AE5079" i="13" s="1"/>
  <c r="AD5079" i="13"/>
  <c r="AE5078" i="13"/>
  <c r="AE5078" i="13" a="1"/>
  <c r="AD5078" i="13"/>
  <c r="AE5077" i="13" a="1"/>
  <c r="AE5077" i="13" s="1"/>
  <c r="AD5077" i="13"/>
  <c r="AE5076" i="13"/>
  <c r="AE5076" i="13" a="1"/>
  <c r="AD5076" i="13"/>
  <c r="AE5075" i="13"/>
  <c r="AE5075" i="13" a="1"/>
  <c r="AD5075" i="13"/>
  <c r="AE5074" i="13"/>
  <c r="AE5074" i="13" a="1"/>
  <c r="AD5074" i="13"/>
  <c r="AE5073" i="13" a="1"/>
  <c r="AE5073" i="13" s="1"/>
  <c r="AD5073" i="13"/>
  <c r="AE5072" i="13"/>
  <c r="AE5072" i="13" a="1"/>
  <c r="AD5072" i="13"/>
  <c r="AE5071" i="13" a="1"/>
  <c r="AE5071" i="13" s="1"/>
  <c r="AD5071" i="13"/>
  <c r="AE5070" i="13"/>
  <c r="AE5070" i="13" a="1"/>
  <c r="AD5070" i="13"/>
  <c r="AE5069" i="13" a="1"/>
  <c r="AE5069" i="13" s="1"/>
  <c r="AD5069" i="13"/>
  <c r="AE5068" i="13"/>
  <c r="AE5068" i="13" a="1"/>
  <c r="AD5068" i="13"/>
  <c r="AE5067" i="13"/>
  <c r="AE5067" i="13" a="1"/>
  <c r="AD5067" i="13"/>
  <c r="AE5066" i="13"/>
  <c r="AE5066" i="13" a="1"/>
  <c r="AD5066" i="13"/>
  <c r="AE5065" i="13" a="1"/>
  <c r="AE5065" i="13" s="1"/>
  <c r="AD5065" i="13"/>
  <c r="AE5064" i="13"/>
  <c r="AE5064" i="13" a="1"/>
  <c r="AD5064" i="13"/>
  <c r="AE5063" i="13" a="1"/>
  <c r="AE5063" i="13" s="1"/>
  <c r="AD5063" i="13"/>
  <c r="AE5062" i="13"/>
  <c r="AE5062" i="13" a="1"/>
  <c r="AD5062" i="13"/>
  <c r="AE5061" i="13" a="1"/>
  <c r="AE5061" i="13" s="1"/>
  <c r="AD5061" i="13"/>
  <c r="AE5060" i="13"/>
  <c r="AE5060" i="13" a="1"/>
  <c r="AD5060" i="13"/>
  <c r="AE5059" i="13"/>
  <c r="AE5059" i="13" a="1"/>
  <c r="AD5059" i="13"/>
  <c r="AE5058" i="13"/>
  <c r="AE5058" i="13" a="1"/>
  <c r="AD5058" i="13"/>
  <c r="AE5057" i="13" a="1"/>
  <c r="AE5057" i="13" s="1"/>
  <c r="AD5057" i="13"/>
  <c r="AE5056" i="13"/>
  <c r="AE5056" i="13" a="1"/>
  <c r="AD5056" i="13"/>
  <c r="AE5055" i="13" a="1"/>
  <c r="AE5055" i="13" s="1"/>
  <c r="AD5055" i="13"/>
  <c r="AE5054" i="13"/>
  <c r="AE5054" i="13" a="1"/>
  <c r="AD5054" i="13"/>
  <c r="AE5053" i="13" a="1"/>
  <c r="AE5053" i="13" s="1"/>
  <c r="AD5053" i="13"/>
  <c r="AE5052" i="13"/>
  <c r="AE5052" i="13" a="1"/>
  <c r="AD5052" i="13"/>
  <c r="AE5051" i="13"/>
  <c r="AE5051" i="13" a="1"/>
  <c r="AD5051" i="13"/>
  <c r="AE5050" i="13"/>
  <c r="AE5050" i="13" a="1"/>
  <c r="AD5050" i="13"/>
  <c r="AE5049" i="13" a="1"/>
  <c r="AE5049" i="13" s="1"/>
  <c r="AD5049" i="13"/>
  <c r="AE5048" i="13"/>
  <c r="AE5048" i="13" a="1"/>
  <c r="AD5048" i="13"/>
  <c r="AE5047" i="13" a="1"/>
  <c r="AE5047" i="13" s="1"/>
  <c r="AD5047" i="13"/>
  <c r="AE5046" i="13"/>
  <c r="AE5046" i="13" a="1"/>
  <c r="AD5046" i="13"/>
  <c r="AE5045" i="13" a="1"/>
  <c r="AE5045" i="13" s="1"/>
  <c r="AD5045" i="13"/>
  <c r="AE5044" i="13"/>
  <c r="AE5044" i="13" a="1"/>
  <c r="AD5044" i="13"/>
  <c r="AE5043" i="13"/>
  <c r="AE5043" i="13" a="1"/>
  <c r="AD5043" i="13"/>
  <c r="AE5042" i="13"/>
  <c r="AE5042" i="13" a="1"/>
  <c r="AD5042" i="13"/>
  <c r="AE5041" i="13" a="1"/>
  <c r="AE5041" i="13" s="1"/>
  <c r="AD5041" i="13"/>
  <c r="AE5040" i="13"/>
  <c r="AE5040" i="13" a="1"/>
  <c r="AD5040" i="13"/>
  <c r="AE5039" i="13" a="1"/>
  <c r="AE5039" i="13" s="1"/>
  <c r="AD5039" i="13"/>
  <c r="AE5038" i="13"/>
  <c r="AE5038" i="13" a="1"/>
  <c r="AD5038" i="13"/>
  <c r="AE5037" i="13" a="1"/>
  <c r="AE5037" i="13" s="1"/>
  <c r="AD5037" i="13"/>
  <c r="AE5036" i="13"/>
  <c r="AE5036" i="13" a="1"/>
  <c r="AD5036" i="13"/>
  <c r="AE5035" i="13"/>
  <c r="AE5035" i="13" a="1"/>
  <c r="AD5035" i="13"/>
  <c r="AE5034" i="13"/>
  <c r="AE5034" i="13" a="1"/>
  <c r="AD5034" i="13"/>
  <c r="AE5033" i="13" a="1"/>
  <c r="AE5033" i="13" s="1"/>
  <c r="AD5033" i="13"/>
  <c r="AE5032" i="13"/>
  <c r="AE5032" i="13" a="1"/>
  <c r="AD5032" i="13"/>
  <c r="AE5031" i="13" a="1"/>
  <c r="AE5031" i="13" s="1"/>
  <c r="AD5031" i="13"/>
  <c r="AE5030" i="13"/>
  <c r="AE5030" i="13" a="1"/>
  <c r="AD5030" i="13"/>
  <c r="AE5029" i="13" a="1"/>
  <c r="AE5029" i="13" s="1"/>
  <c r="AD5029" i="13"/>
  <c r="AE5028" i="13"/>
  <c r="AE5028" i="13" a="1"/>
  <c r="AD5028" i="13"/>
  <c r="AE5027" i="13"/>
  <c r="AE5027" i="13" a="1"/>
  <c r="AD5027" i="13"/>
  <c r="AE5026" i="13"/>
  <c r="AE5026" i="13" a="1"/>
  <c r="AD5026" i="13"/>
  <c r="AE5025" i="13" a="1"/>
  <c r="AE5025" i="13" s="1"/>
  <c r="AD5025" i="13"/>
  <c r="AE5024" i="13"/>
  <c r="AE5024" i="13" a="1"/>
  <c r="AD5024" i="13"/>
  <c r="AE5023" i="13" a="1"/>
  <c r="AE5023" i="13" s="1"/>
  <c r="AD5023" i="13"/>
  <c r="AE5022" i="13"/>
  <c r="AE5022" i="13" a="1"/>
  <c r="AD5022" i="13"/>
  <c r="AE5021" i="13" a="1"/>
  <c r="AE5021" i="13" s="1"/>
  <c r="AD5021" i="13"/>
  <c r="AE5020" i="13"/>
  <c r="AE5020" i="13" a="1"/>
  <c r="AD5020" i="13"/>
  <c r="AE5019" i="13"/>
  <c r="AE5019" i="13" a="1"/>
  <c r="AD5019" i="13"/>
  <c r="AE5018" i="13"/>
  <c r="AE5018" i="13" a="1"/>
  <c r="AD5018" i="13"/>
  <c r="AE5017" i="13" a="1"/>
  <c r="AE5017" i="13" s="1"/>
  <c r="AD5017" i="13"/>
  <c r="AE5016" i="13" a="1"/>
  <c r="AE5016" i="13" s="1"/>
  <c r="AD5016" i="13"/>
  <c r="AE5015" i="13" a="1"/>
  <c r="AE5015" i="13" s="1"/>
  <c r="AD5015" i="13"/>
  <c r="AE5014" i="13"/>
  <c r="AE5014" i="13" a="1"/>
  <c r="AD5014" i="13"/>
  <c r="AE5013" i="13" a="1"/>
  <c r="AE5013" i="13" s="1"/>
  <c r="AD5013" i="13"/>
  <c r="AE5012" i="13"/>
  <c r="AE5012" i="13" a="1"/>
  <c r="AD5012" i="13"/>
  <c r="AE5011" i="13"/>
  <c r="AE5011" i="13" a="1"/>
  <c r="AD5011" i="13"/>
  <c r="AE5010" i="13"/>
  <c r="AE5010" i="13" a="1"/>
  <c r="AD5010" i="13"/>
  <c r="AE5009" i="13" a="1"/>
  <c r="AE5009" i="13" s="1"/>
  <c r="AD5009" i="13"/>
  <c r="AE5008" i="13" a="1"/>
  <c r="AE5008" i="13" s="1"/>
  <c r="AD5008" i="13"/>
  <c r="AE5007" i="13" a="1"/>
  <c r="AE5007" i="13" s="1"/>
  <c r="AD5007" i="13"/>
  <c r="AE5006" i="13"/>
  <c r="AE5006" i="13" a="1"/>
  <c r="AD5006" i="13"/>
  <c r="AE5005" i="13" a="1"/>
  <c r="AE5005" i="13" s="1"/>
  <c r="AD5005" i="13"/>
  <c r="AE5004" i="13"/>
  <c r="AE5004" i="13" a="1"/>
  <c r="AD5004" i="13"/>
  <c r="AE5003" i="13"/>
  <c r="AE5003" i="13" a="1"/>
  <c r="AD5003" i="13"/>
  <c r="AE5002" i="13"/>
  <c r="AE5002" i="13" a="1"/>
  <c r="AD5002" i="13"/>
  <c r="AE5001" i="13" a="1"/>
  <c r="AE5001" i="13" s="1"/>
  <c r="AD5001" i="13"/>
  <c r="AE5000" i="13" a="1"/>
  <c r="AE5000" i="13" s="1"/>
  <c r="AD5000" i="13"/>
  <c r="AE4999" i="13" a="1"/>
  <c r="AE4999" i="13" s="1"/>
  <c r="AD4999" i="13"/>
  <c r="AE4998" i="13"/>
  <c r="AE4998" i="13" a="1"/>
  <c r="AD4998" i="13"/>
  <c r="AE4997" i="13" a="1"/>
  <c r="AE4997" i="13" s="1"/>
  <c r="AD4997" i="13"/>
  <c r="AE4996" i="13"/>
  <c r="AE4996" i="13" a="1"/>
  <c r="AD4996" i="13"/>
  <c r="AE4995" i="13"/>
  <c r="AE4995" i="13" a="1"/>
  <c r="AD4995" i="13"/>
  <c r="AE4994" i="13"/>
  <c r="AE4994" i="13" a="1"/>
  <c r="AD4994" i="13"/>
  <c r="AE4993" i="13" a="1"/>
  <c r="AE4993" i="13" s="1"/>
  <c r="AD4993" i="13"/>
  <c r="AE4992" i="13" a="1"/>
  <c r="AE4992" i="13" s="1"/>
  <c r="AD4992" i="13"/>
  <c r="AE4991" i="13" a="1"/>
  <c r="AE4991" i="13" s="1"/>
  <c r="AD4991" i="13"/>
  <c r="AE4990" i="13"/>
  <c r="AE4990" i="13" a="1"/>
  <c r="AD4990" i="13"/>
  <c r="AE4989" i="13" a="1"/>
  <c r="AE4989" i="13" s="1"/>
  <c r="AD4989" i="13"/>
  <c r="AE4988" i="13"/>
  <c r="AE4988" i="13" a="1"/>
  <c r="AD4988" i="13"/>
  <c r="AE4987" i="13"/>
  <c r="AE4987" i="13" a="1"/>
  <c r="AD4987" i="13"/>
  <c r="AE4986" i="13"/>
  <c r="AE4986" i="13" a="1"/>
  <c r="AD4986" i="13"/>
  <c r="AE4985" i="13" a="1"/>
  <c r="AE4985" i="13" s="1"/>
  <c r="AD4985" i="13"/>
  <c r="AE4984" i="13" a="1"/>
  <c r="AE4984" i="13" s="1"/>
  <c r="AD4984" i="13"/>
  <c r="AE4983" i="13" a="1"/>
  <c r="AE4983" i="13" s="1"/>
  <c r="AD4983" i="13"/>
  <c r="AE4982" i="13"/>
  <c r="AE4982" i="13" a="1"/>
  <c r="AD4982" i="13"/>
  <c r="AE4981" i="13" a="1"/>
  <c r="AE4981" i="13" s="1"/>
  <c r="AD4981" i="13"/>
  <c r="AE4980" i="13"/>
  <c r="AE4980" i="13" a="1"/>
  <c r="AD4980" i="13"/>
  <c r="AE4979" i="13"/>
  <c r="AE4979" i="13" a="1"/>
  <c r="AD4979" i="13"/>
  <c r="AE4978" i="13"/>
  <c r="AE4978" i="13" a="1"/>
  <c r="AD4978" i="13"/>
  <c r="AE4977" i="13" a="1"/>
  <c r="AE4977" i="13" s="1"/>
  <c r="AD4977" i="13"/>
  <c r="AE4976" i="13" a="1"/>
  <c r="AE4976" i="13" s="1"/>
  <c r="AD4976" i="13"/>
  <c r="AE4975" i="13" a="1"/>
  <c r="AE4975" i="13" s="1"/>
  <c r="AD4975" i="13"/>
  <c r="AE4974" i="13"/>
  <c r="AE4974" i="13" a="1"/>
  <c r="AD4974" i="13"/>
  <c r="AE4973" i="13" a="1"/>
  <c r="AE4973" i="13" s="1"/>
  <c r="AD4973" i="13"/>
  <c r="AE4972" i="13"/>
  <c r="AE4972" i="13" a="1"/>
  <c r="AD4972" i="13"/>
  <c r="AE4971" i="13"/>
  <c r="AE4971" i="13" a="1"/>
  <c r="AD4971" i="13"/>
  <c r="AE4970" i="13"/>
  <c r="AE4970" i="13" a="1"/>
  <c r="AD4970" i="13"/>
  <c r="AE4969" i="13" a="1"/>
  <c r="AE4969" i="13" s="1"/>
  <c r="AD4969" i="13"/>
  <c r="AE4968" i="13"/>
  <c r="AE4968" i="13" a="1"/>
  <c r="AD4968" i="13"/>
  <c r="AE4967" i="13" a="1"/>
  <c r="AE4967" i="13" s="1"/>
  <c r="AD4967" i="13"/>
  <c r="AE4966" i="13"/>
  <c r="AE4966" i="13" a="1"/>
  <c r="AD4966" i="13"/>
  <c r="AE4965" i="13" a="1"/>
  <c r="AE4965" i="13" s="1"/>
  <c r="AD4965" i="13"/>
  <c r="AE4964" i="13"/>
  <c r="AE4964" i="13" a="1"/>
  <c r="AD4964" i="13"/>
  <c r="AE4963" i="13"/>
  <c r="AE4963" i="13" a="1"/>
  <c r="AD4963" i="13"/>
  <c r="AE4962" i="13"/>
  <c r="AE4962" i="13" a="1"/>
  <c r="AD4962" i="13"/>
  <c r="AE4961" i="13" a="1"/>
  <c r="AE4961" i="13" s="1"/>
  <c r="AD4961" i="13"/>
  <c r="AE4960" i="13" a="1"/>
  <c r="AE4960" i="13" s="1"/>
  <c r="AD4960" i="13"/>
  <c r="AE4959" i="13" a="1"/>
  <c r="AE4959" i="13" s="1"/>
  <c r="AD4959" i="13"/>
  <c r="AE4958" i="13"/>
  <c r="AE4958" i="13" a="1"/>
  <c r="AD4958" i="13"/>
  <c r="AE4957" i="13" a="1"/>
  <c r="AE4957" i="13" s="1"/>
  <c r="AD4957" i="13"/>
  <c r="AE4956" i="13"/>
  <c r="AE4956" i="13" a="1"/>
  <c r="AD4956" i="13"/>
  <c r="AE4955" i="13"/>
  <c r="AE4955" i="13" a="1"/>
  <c r="AD4955" i="13"/>
  <c r="AE4954" i="13"/>
  <c r="AE4954" i="13" a="1"/>
  <c r="AD4954" i="13"/>
  <c r="AE4953" i="13" a="1"/>
  <c r="AE4953" i="13" s="1"/>
  <c r="AD4953" i="13"/>
  <c r="AE4952" i="13" a="1"/>
  <c r="AE4952" i="13" s="1"/>
  <c r="AD4952" i="13"/>
  <c r="AE4951" i="13" a="1"/>
  <c r="AE4951" i="13" s="1"/>
  <c r="AD4951" i="13"/>
  <c r="AE4950" i="13"/>
  <c r="AE4950" i="13" a="1"/>
  <c r="AD4950" i="13"/>
  <c r="AE4949" i="13" a="1"/>
  <c r="AE4949" i="13" s="1"/>
  <c r="AD4949" i="13"/>
  <c r="AE4948" i="13" a="1"/>
  <c r="AE4948" i="13" s="1"/>
  <c r="AD4948" i="13"/>
  <c r="AE4947" i="13"/>
  <c r="AE4947" i="13" a="1"/>
  <c r="AD4947" i="13"/>
  <c r="AE4946" i="13"/>
  <c r="AE4946" i="13" a="1"/>
  <c r="AD4946" i="13"/>
  <c r="AE4945" i="13" a="1"/>
  <c r="AE4945" i="13" s="1"/>
  <c r="AD4945" i="13"/>
  <c r="AE4944" i="13" a="1"/>
  <c r="AE4944" i="13" s="1"/>
  <c r="AD4944" i="13"/>
  <c r="AE4943" i="13" a="1"/>
  <c r="AE4943" i="13" s="1"/>
  <c r="AD4943" i="13"/>
  <c r="AE4942" i="13"/>
  <c r="AE4942" i="13" a="1"/>
  <c r="AD4942" i="13"/>
  <c r="AE4941" i="13" a="1"/>
  <c r="AE4941" i="13" s="1"/>
  <c r="AD4941" i="13"/>
  <c r="AE4940" i="13"/>
  <c r="AE4940" i="13" a="1"/>
  <c r="AD4940" i="13"/>
  <c r="AE4939" i="13"/>
  <c r="AE4939" i="13" a="1"/>
  <c r="AD4939" i="13"/>
  <c r="AE4938" i="13"/>
  <c r="AE4938" i="13" a="1"/>
  <c r="AD4938" i="13"/>
  <c r="AE4937" i="13" a="1"/>
  <c r="AE4937" i="13" s="1"/>
  <c r="AD4937" i="13"/>
  <c r="AE4936" i="13" a="1"/>
  <c r="AE4936" i="13" s="1"/>
  <c r="AD4936" i="13"/>
  <c r="AE4935" i="13" a="1"/>
  <c r="AE4935" i="13" s="1"/>
  <c r="AD4935" i="13"/>
  <c r="AE4934" i="13"/>
  <c r="AE4934" i="13" a="1"/>
  <c r="AD4934" i="13"/>
  <c r="AE4933" i="13" a="1"/>
  <c r="AE4933" i="13" s="1"/>
  <c r="AD4933" i="13"/>
  <c r="AE4932" i="13" a="1"/>
  <c r="AE4932" i="13" s="1"/>
  <c r="AD4932" i="13"/>
  <c r="AE4931" i="13"/>
  <c r="AE4931" i="13" a="1"/>
  <c r="AD4931" i="13"/>
  <c r="AE4930" i="13"/>
  <c r="AE4930" i="13" a="1"/>
  <c r="AD4930" i="13"/>
  <c r="AE4929" i="13" a="1"/>
  <c r="AE4929" i="13" s="1"/>
  <c r="AD4929" i="13"/>
  <c r="AE4928" i="13" a="1"/>
  <c r="AE4928" i="13" s="1"/>
  <c r="AD4928" i="13"/>
  <c r="AE4927" i="13" a="1"/>
  <c r="AE4927" i="13" s="1"/>
  <c r="AD4927" i="13"/>
  <c r="AE4926" i="13"/>
  <c r="AE4926" i="13" a="1"/>
  <c r="AD4926" i="13"/>
  <c r="AE4925" i="13" a="1"/>
  <c r="AE4925" i="13" s="1"/>
  <c r="AD4925" i="13"/>
  <c r="AE4924" i="13" a="1"/>
  <c r="AE4924" i="13" s="1"/>
  <c r="AD4924" i="13"/>
  <c r="AE4923" i="13"/>
  <c r="AE4923" i="13" a="1"/>
  <c r="AD4923" i="13"/>
  <c r="AE4922" i="13"/>
  <c r="AE4922" i="13" a="1"/>
  <c r="AD4922" i="13"/>
  <c r="AE4921" i="13" a="1"/>
  <c r="AE4921" i="13" s="1"/>
  <c r="AD4921" i="13"/>
  <c r="AE4920" i="13" a="1"/>
  <c r="AE4920" i="13" s="1"/>
  <c r="AD4920" i="13"/>
  <c r="AE4919" i="13" a="1"/>
  <c r="AE4919" i="13" s="1"/>
  <c r="AD4919" i="13"/>
  <c r="AE4918" i="13"/>
  <c r="AE4918" i="13" a="1"/>
  <c r="AD4918" i="13"/>
  <c r="AE4917" i="13" a="1"/>
  <c r="AE4917" i="13" s="1"/>
  <c r="AD4917" i="13"/>
  <c r="AE4916" i="13" a="1"/>
  <c r="AE4916" i="13" s="1"/>
  <c r="AD4916" i="13"/>
  <c r="AE4915" i="13"/>
  <c r="AE4915" i="13" a="1"/>
  <c r="AD4915" i="13"/>
  <c r="AE4914" i="13"/>
  <c r="AE4914" i="13" a="1"/>
  <c r="AD4914" i="13"/>
  <c r="AE4913" i="13" a="1"/>
  <c r="AE4913" i="13" s="1"/>
  <c r="AD4913" i="13"/>
  <c r="AE4912" i="13" a="1"/>
  <c r="AE4912" i="13" s="1"/>
  <c r="AD4912" i="13"/>
  <c r="AE4911" i="13" a="1"/>
  <c r="AE4911" i="13" s="1"/>
  <c r="AD4911" i="13"/>
  <c r="AE4910" i="13"/>
  <c r="AE4910" i="13" a="1"/>
  <c r="AD4910" i="13"/>
  <c r="AE4909" i="13" a="1"/>
  <c r="AE4909" i="13" s="1"/>
  <c r="AD4909" i="13"/>
  <c r="AE4908" i="13" a="1"/>
  <c r="AE4908" i="13" s="1"/>
  <c r="AD4908" i="13"/>
  <c r="AE4907" i="13"/>
  <c r="AE4907" i="13" a="1"/>
  <c r="AD4907" i="13"/>
  <c r="AE4906" i="13"/>
  <c r="AE4906" i="13" a="1"/>
  <c r="AD4906" i="13"/>
  <c r="AE4905" i="13" a="1"/>
  <c r="AE4905" i="13" s="1"/>
  <c r="AD4905" i="13"/>
  <c r="AE4904" i="13" a="1"/>
  <c r="AE4904" i="13" s="1"/>
  <c r="AD4904" i="13"/>
  <c r="AE4903" i="13" a="1"/>
  <c r="AE4903" i="13" s="1"/>
  <c r="AD4903" i="13"/>
  <c r="AE4902" i="13"/>
  <c r="AE4902" i="13" a="1"/>
  <c r="AD4902" i="13"/>
  <c r="AE4901" i="13" a="1"/>
  <c r="AE4901" i="13" s="1"/>
  <c r="AD4901" i="13"/>
  <c r="AE4900" i="13" a="1"/>
  <c r="AE4900" i="13" s="1"/>
  <c r="AD4900" i="13"/>
  <c r="AE4899" i="13"/>
  <c r="AE4899" i="13" a="1"/>
  <c r="AD4899" i="13"/>
  <c r="AE4898" i="13"/>
  <c r="AE4898" i="13" a="1"/>
  <c r="AD4898" i="13"/>
  <c r="AE4897" i="13" a="1"/>
  <c r="AE4897" i="13" s="1"/>
  <c r="AD4897" i="13"/>
  <c r="AE4896" i="13" a="1"/>
  <c r="AE4896" i="13" s="1"/>
  <c r="AD4896" i="13"/>
  <c r="AE4895" i="13" a="1"/>
  <c r="AE4895" i="13" s="1"/>
  <c r="AD4895" i="13"/>
  <c r="AE4894" i="13"/>
  <c r="AE4894" i="13" a="1"/>
  <c r="AD4894" i="13"/>
  <c r="AE4893" i="13" a="1"/>
  <c r="AE4893" i="13" s="1"/>
  <c r="AD4893" i="13"/>
  <c r="AE4892" i="13" a="1"/>
  <c r="AE4892" i="13" s="1"/>
  <c r="AD4892" i="13"/>
  <c r="AE4891" i="13"/>
  <c r="AE4891" i="13" a="1"/>
  <c r="AD4891" i="13"/>
  <c r="AE4890" i="13"/>
  <c r="AE4890" i="13" a="1"/>
  <c r="AD4890" i="13"/>
  <c r="AE4889" i="13" a="1"/>
  <c r="AE4889" i="13" s="1"/>
  <c r="AD4889" i="13"/>
  <c r="AE4888" i="13" a="1"/>
  <c r="AE4888" i="13" s="1"/>
  <c r="AD4888" i="13"/>
  <c r="AE4887" i="13" a="1"/>
  <c r="AE4887" i="13" s="1"/>
  <c r="AD4887" i="13"/>
  <c r="AE4886" i="13"/>
  <c r="AE4886" i="13" a="1"/>
  <c r="AD4886" i="13"/>
  <c r="AE4885" i="13" a="1"/>
  <c r="AE4885" i="13" s="1"/>
  <c r="AD4885" i="13"/>
  <c r="AE4884" i="13" a="1"/>
  <c r="AE4884" i="13" s="1"/>
  <c r="AD4884" i="13"/>
  <c r="AE4883" i="13"/>
  <c r="AE4883" i="13" a="1"/>
  <c r="AD4883" i="13"/>
  <c r="AE4882" i="13"/>
  <c r="AE4882" i="13" a="1"/>
  <c r="AD4882" i="13"/>
  <c r="AE4881" i="13" a="1"/>
  <c r="AE4881" i="13" s="1"/>
  <c r="AD4881" i="13"/>
  <c r="AE4880" i="13" a="1"/>
  <c r="AE4880" i="13" s="1"/>
  <c r="AD4880" i="13"/>
  <c r="AE4879" i="13" a="1"/>
  <c r="AE4879" i="13" s="1"/>
  <c r="AD4879" i="13"/>
  <c r="AE4878" i="13"/>
  <c r="AE4878" i="13" a="1"/>
  <c r="AD4878" i="13"/>
  <c r="AE4877" i="13" a="1"/>
  <c r="AE4877" i="13" s="1"/>
  <c r="AD4877" i="13"/>
  <c r="AE4876" i="13" a="1"/>
  <c r="AE4876" i="13" s="1"/>
  <c r="AD4876" i="13"/>
  <c r="AE4875" i="13"/>
  <c r="AE4875" i="13" a="1"/>
  <c r="AD4875" i="13"/>
  <c r="AE4874" i="13"/>
  <c r="AE4874" i="13" a="1"/>
  <c r="AD4874" i="13"/>
  <c r="AE4873" i="13" a="1"/>
  <c r="AE4873" i="13" s="1"/>
  <c r="AD4873" i="13"/>
  <c r="AE4872" i="13" a="1"/>
  <c r="AE4872" i="13" s="1"/>
  <c r="AD4872" i="13"/>
  <c r="AE4871" i="13" a="1"/>
  <c r="AE4871" i="13" s="1"/>
  <c r="AD4871" i="13"/>
  <c r="AE4870" i="13"/>
  <c r="AE4870" i="13" a="1"/>
  <c r="AD4870" i="13"/>
  <c r="AE4869" i="13" a="1"/>
  <c r="AE4869" i="13" s="1"/>
  <c r="AD4869" i="13"/>
  <c r="AE4868" i="13" a="1"/>
  <c r="AE4868" i="13" s="1"/>
  <c r="AD4868" i="13"/>
  <c r="AE4867" i="13"/>
  <c r="AE4867" i="13" a="1"/>
  <c r="AD4867" i="13"/>
  <c r="AE4866" i="13"/>
  <c r="AE4866" i="13" a="1"/>
  <c r="AD4866" i="13"/>
  <c r="AE4865" i="13" a="1"/>
  <c r="AE4865" i="13" s="1"/>
  <c r="AD4865" i="13"/>
  <c r="AE4864" i="13" a="1"/>
  <c r="AE4864" i="13" s="1"/>
  <c r="AD4864" i="13"/>
  <c r="AE4863" i="13" a="1"/>
  <c r="AE4863" i="13" s="1"/>
  <c r="AD4863" i="13"/>
  <c r="AE4862" i="13"/>
  <c r="AE4862" i="13" a="1"/>
  <c r="AD4862" i="13"/>
  <c r="AE4861" i="13" a="1"/>
  <c r="AE4861" i="13" s="1"/>
  <c r="AD4861" i="13"/>
  <c r="AE4860" i="13" a="1"/>
  <c r="AE4860" i="13" s="1"/>
  <c r="AD4860" i="13"/>
  <c r="AE4859" i="13"/>
  <c r="AE4859" i="13" a="1"/>
  <c r="AD4859" i="13"/>
  <c r="AE4858" i="13"/>
  <c r="AE4858" i="13" a="1"/>
  <c r="AD4858" i="13"/>
  <c r="AE4857" i="13" a="1"/>
  <c r="AE4857" i="13" s="1"/>
  <c r="AD4857" i="13"/>
  <c r="AE4856" i="13" a="1"/>
  <c r="AE4856" i="13" s="1"/>
  <c r="AD4856" i="13"/>
  <c r="AE4855" i="13" a="1"/>
  <c r="AE4855" i="13" s="1"/>
  <c r="AD4855" i="13"/>
  <c r="AE4854" i="13" a="1"/>
  <c r="AE4854" i="13" s="1"/>
  <c r="AD4854" i="13"/>
  <c r="AE4853" i="13" a="1"/>
  <c r="AE4853" i="13" s="1"/>
  <c r="AD4853" i="13"/>
  <c r="AE4852" i="13" a="1"/>
  <c r="AE4852" i="13" s="1"/>
  <c r="AD4852" i="13"/>
  <c r="AE4851" i="13"/>
  <c r="AE4851" i="13" a="1"/>
  <c r="AD4851" i="13"/>
  <c r="AE4850" i="13"/>
  <c r="AE4850" i="13" a="1"/>
  <c r="AD4850" i="13"/>
  <c r="AE4849" i="13"/>
  <c r="AE4849" i="13" a="1"/>
  <c r="AD4849" i="13"/>
  <c r="AE4848" i="13" a="1"/>
  <c r="AE4848" i="13" s="1"/>
  <c r="AD4848" i="13"/>
  <c r="AE4847" i="13" a="1"/>
  <c r="AE4847" i="13" s="1"/>
  <c r="AD4847" i="13"/>
  <c r="AE4846" i="13"/>
  <c r="AE4846" i="13" a="1"/>
  <c r="AD4846" i="13"/>
  <c r="AE4845" i="13" a="1"/>
  <c r="AE4845" i="13" s="1"/>
  <c r="AD4845" i="13"/>
  <c r="AE4844" i="13" a="1"/>
  <c r="AE4844" i="13" s="1"/>
  <c r="AD4844" i="13"/>
  <c r="AE4843" i="13"/>
  <c r="AE4843" i="13" a="1"/>
  <c r="AD4843" i="13"/>
  <c r="AE4842" i="13"/>
  <c r="AE4842" i="13" a="1"/>
  <c r="AD4842" i="13"/>
  <c r="AE4841" i="13"/>
  <c r="AE4841" i="13" a="1"/>
  <c r="AD4841" i="13"/>
  <c r="AE4840" i="13" a="1"/>
  <c r="AE4840" i="13" s="1"/>
  <c r="AD4840" i="13"/>
  <c r="AE4839" i="13" a="1"/>
  <c r="AE4839" i="13" s="1"/>
  <c r="AD4839" i="13"/>
  <c r="AE4838" i="13" a="1"/>
  <c r="AE4838" i="13" s="1"/>
  <c r="AD4838" i="13"/>
  <c r="AE4837" i="13" a="1"/>
  <c r="AE4837" i="13" s="1"/>
  <c r="AD4837" i="13"/>
  <c r="AE4836" i="13" a="1"/>
  <c r="AE4836" i="13" s="1"/>
  <c r="AD4836" i="13"/>
  <c r="AE4835" i="13"/>
  <c r="AE4835" i="13" a="1"/>
  <c r="AD4835" i="13"/>
  <c r="AE4834" i="13"/>
  <c r="AE4834" i="13" a="1"/>
  <c r="AD4834" i="13"/>
  <c r="AE4833" i="13" a="1"/>
  <c r="AE4833" i="13" s="1"/>
  <c r="AD4833" i="13"/>
  <c r="AE4832" i="13" a="1"/>
  <c r="AE4832" i="13" s="1"/>
  <c r="AD4832" i="13"/>
  <c r="AE4831" i="13" a="1"/>
  <c r="AE4831" i="13" s="1"/>
  <c r="AD4831" i="13"/>
  <c r="AE4830" i="13"/>
  <c r="AE4830" i="13" a="1"/>
  <c r="AD4830" i="13"/>
  <c r="AE4829" i="13" a="1"/>
  <c r="AE4829" i="13" s="1"/>
  <c r="AD4829" i="13"/>
  <c r="AE4828" i="13" a="1"/>
  <c r="AE4828" i="13" s="1"/>
  <c r="AD4828" i="13"/>
  <c r="AE4827" i="13"/>
  <c r="AE4827" i="13" a="1"/>
  <c r="AD4827" i="13"/>
  <c r="AE4826" i="13"/>
  <c r="AE4826" i="13" a="1"/>
  <c r="AD4826" i="13"/>
  <c r="AE4825" i="13"/>
  <c r="AE4825" i="13" a="1"/>
  <c r="AD4825" i="13"/>
  <c r="AE4824" i="13" a="1"/>
  <c r="AE4824" i="13" s="1"/>
  <c r="AD4824" i="13"/>
  <c r="AE4823" i="13" a="1"/>
  <c r="AE4823" i="13" s="1"/>
  <c r="AD4823" i="13"/>
  <c r="AE4822" i="13"/>
  <c r="AE4822" i="13" a="1"/>
  <c r="AD4822" i="13"/>
  <c r="AE4821" i="13" a="1"/>
  <c r="AE4821" i="13" s="1"/>
  <c r="AD4821" i="13"/>
  <c r="AE4820" i="13" a="1"/>
  <c r="AE4820" i="13" s="1"/>
  <c r="AD4820" i="13"/>
  <c r="AE4819" i="13"/>
  <c r="AE4819" i="13" a="1"/>
  <c r="AD4819" i="13"/>
  <c r="AE4818" i="13"/>
  <c r="AE4818" i="13" a="1"/>
  <c r="AD4818" i="13"/>
  <c r="AE4817" i="13"/>
  <c r="AE4817" i="13" a="1"/>
  <c r="AD4817" i="13"/>
  <c r="AE4816" i="13" a="1"/>
  <c r="AE4816" i="13" s="1"/>
  <c r="AD4816" i="13"/>
  <c r="AE4815" i="13" a="1"/>
  <c r="AE4815" i="13" s="1"/>
  <c r="AD4815" i="13"/>
  <c r="AE4814" i="13"/>
  <c r="AE4814" i="13" a="1"/>
  <c r="AD4814" i="13"/>
  <c r="AE4813" i="13" a="1"/>
  <c r="AE4813" i="13" s="1"/>
  <c r="AD4813" i="13"/>
  <c r="AE4812" i="13" a="1"/>
  <c r="AE4812" i="13" s="1"/>
  <c r="AD4812" i="13"/>
  <c r="AE4811" i="13"/>
  <c r="AE4811" i="13" a="1"/>
  <c r="AD4811" i="13"/>
  <c r="AE4810" i="13"/>
  <c r="AE4810" i="13" a="1"/>
  <c r="AD4810" i="13"/>
  <c r="AE4809" i="13"/>
  <c r="AE4809" i="13" a="1"/>
  <c r="AD4809" i="13"/>
  <c r="AE4808" i="13" a="1"/>
  <c r="AE4808" i="13" s="1"/>
  <c r="AD4808" i="13"/>
  <c r="AE4807" i="13" a="1"/>
  <c r="AE4807" i="13" s="1"/>
  <c r="AD4807" i="13"/>
  <c r="AE4806" i="13"/>
  <c r="AE4806" i="13" a="1"/>
  <c r="AD4806" i="13"/>
  <c r="AE4805" i="13" a="1"/>
  <c r="AE4805" i="13" s="1"/>
  <c r="AD4805" i="13"/>
  <c r="AE4804" i="13" a="1"/>
  <c r="AE4804" i="13" s="1"/>
  <c r="AD4804" i="13"/>
  <c r="AE4803" i="13"/>
  <c r="AE4803" i="13" a="1"/>
  <c r="AD4803" i="13"/>
  <c r="AE4802" i="13"/>
  <c r="AE4802" i="13" a="1"/>
  <c r="AD4802" i="13"/>
  <c r="AE4801" i="13" a="1"/>
  <c r="AE4801" i="13" s="1"/>
  <c r="AD4801" i="13"/>
  <c r="AE4800" i="13" a="1"/>
  <c r="AE4800" i="13" s="1"/>
  <c r="AD4800" i="13"/>
  <c r="AE4799" i="13" a="1"/>
  <c r="AE4799" i="13" s="1"/>
  <c r="AD4799" i="13"/>
  <c r="AE4798" i="13"/>
  <c r="AE4798" i="13" a="1"/>
  <c r="AD4798" i="13"/>
  <c r="AE4797" i="13" a="1"/>
  <c r="AE4797" i="13" s="1"/>
  <c r="AD4797" i="13"/>
  <c r="AE4796" i="13" a="1"/>
  <c r="AE4796" i="13" s="1"/>
  <c r="AD4796" i="13"/>
  <c r="AE4795" i="13"/>
  <c r="AE4795" i="13" a="1"/>
  <c r="AD4795" i="13"/>
  <c r="AE4794" i="13"/>
  <c r="AE4794" i="13" a="1"/>
  <c r="AD4794" i="13"/>
  <c r="AE4793" i="13" a="1"/>
  <c r="AE4793" i="13" s="1"/>
  <c r="AD4793" i="13"/>
  <c r="AE4792" i="13" a="1"/>
  <c r="AE4792" i="13" s="1"/>
  <c r="AD4792" i="13"/>
  <c r="AE4791" i="13" a="1"/>
  <c r="AE4791" i="13" s="1"/>
  <c r="AD4791" i="13"/>
  <c r="AE4790" i="13"/>
  <c r="AE4790" i="13" a="1"/>
  <c r="AD4790" i="13"/>
  <c r="AE4789" i="13" a="1"/>
  <c r="AE4789" i="13" s="1"/>
  <c r="AD4789" i="13"/>
  <c r="AE4788" i="13" a="1"/>
  <c r="AE4788" i="13" s="1"/>
  <c r="AD4788" i="13"/>
  <c r="AE4787" i="13"/>
  <c r="AE4787" i="13" a="1"/>
  <c r="AD4787" i="13"/>
  <c r="AE4786" i="13"/>
  <c r="AE4786" i="13" a="1"/>
  <c r="AD4786" i="13"/>
  <c r="AE4785" i="13"/>
  <c r="AE4785" i="13" a="1"/>
  <c r="AD4785" i="13"/>
  <c r="AE4784" i="13" a="1"/>
  <c r="AE4784" i="13" s="1"/>
  <c r="AD4784" i="13"/>
  <c r="AE4783" i="13" a="1"/>
  <c r="AE4783" i="13" s="1"/>
  <c r="AD4783" i="13"/>
  <c r="AE4782" i="13"/>
  <c r="AE4782" i="13" a="1"/>
  <c r="AD4782" i="13"/>
  <c r="AE4781" i="13" a="1"/>
  <c r="AE4781" i="13" s="1"/>
  <c r="AD4781" i="13"/>
  <c r="AE4780" i="13" a="1"/>
  <c r="AE4780" i="13" s="1"/>
  <c r="AD4780" i="13"/>
  <c r="AE4779" i="13"/>
  <c r="AE4779" i="13" a="1"/>
  <c r="AD4779" i="13"/>
  <c r="AE4778" i="13"/>
  <c r="AE4778" i="13" a="1"/>
  <c r="AD4778" i="13"/>
  <c r="AE4777" i="13" a="1"/>
  <c r="AE4777" i="13" s="1"/>
  <c r="AD4777" i="13"/>
  <c r="AE4776" i="13" a="1"/>
  <c r="AE4776" i="13" s="1"/>
  <c r="AD4776" i="13"/>
  <c r="AE4775" i="13" a="1"/>
  <c r="AE4775" i="13" s="1"/>
  <c r="AD4775" i="13"/>
  <c r="AE4774" i="13"/>
  <c r="AE4774" i="13" a="1"/>
  <c r="AD4774" i="13"/>
  <c r="AE4773" i="13" a="1"/>
  <c r="AE4773" i="13" s="1"/>
  <c r="AD4773" i="13"/>
  <c r="AE4772" i="13" a="1"/>
  <c r="AE4772" i="13" s="1"/>
  <c r="AD4772" i="13"/>
  <c r="AE4771" i="13"/>
  <c r="AE4771" i="13" a="1"/>
  <c r="AD4771" i="13"/>
  <c r="AE4770" i="13"/>
  <c r="AE4770" i="13" a="1"/>
  <c r="AD4770" i="13"/>
  <c r="AE4769" i="13" a="1"/>
  <c r="AE4769" i="13" s="1"/>
  <c r="AD4769" i="13"/>
  <c r="AE4768" i="13" a="1"/>
  <c r="AE4768" i="13" s="1"/>
  <c r="AD4768" i="13"/>
  <c r="AE4767" i="13" a="1"/>
  <c r="AE4767" i="13" s="1"/>
  <c r="AD4767" i="13"/>
  <c r="AE4766" i="13"/>
  <c r="AE4766" i="13" a="1"/>
  <c r="AD4766" i="13"/>
  <c r="AE4765" i="13" a="1"/>
  <c r="AE4765" i="13" s="1"/>
  <c r="AD4765" i="13"/>
  <c r="AE4764" i="13" a="1"/>
  <c r="AE4764" i="13" s="1"/>
  <c r="AD4764" i="13"/>
  <c r="AE4763" i="13"/>
  <c r="AE4763" i="13" a="1"/>
  <c r="AD4763" i="13"/>
  <c r="AE4762" i="13"/>
  <c r="AE4762" i="13" a="1"/>
  <c r="AD4762" i="13"/>
  <c r="AE4761" i="13" a="1"/>
  <c r="AE4761" i="13" s="1"/>
  <c r="AD4761" i="13"/>
  <c r="AE4760" i="13" a="1"/>
  <c r="AE4760" i="13" s="1"/>
  <c r="AD4760" i="13"/>
  <c r="AE4759" i="13" a="1"/>
  <c r="AE4759" i="13" s="1"/>
  <c r="AD4759" i="13"/>
  <c r="AE4758" i="13"/>
  <c r="AE4758" i="13" a="1"/>
  <c r="AD4758" i="13"/>
  <c r="AE4757" i="13" a="1"/>
  <c r="AE4757" i="13" s="1"/>
  <c r="AD4757" i="13"/>
  <c r="AE4756" i="13" a="1"/>
  <c r="AE4756" i="13" s="1"/>
  <c r="AD4756" i="13"/>
  <c r="AE4755" i="13"/>
  <c r="AE4755" i="13" a="1"/>
  <c r="AD4755" i="13"/>
  <c r="AE4754" i="13"/>
  <c r="AE4754" i="13" a="1"/>
  <c r="AD4754" i="13"/>
  <c r="AE4753" i="13" a="1"/>
  <c r="AE4753" i="13" s="1"/>
  <c r="AD4753" i="13"/>
  <c r="AE4752" i="13" a="1"/>
  <c r="AE4752" i="13" s="1"/>
  <c r="AD4752" i="13"/>
  <c r="AE4751" i="13" a="1"/>
  <c r="AE4751" i="13" s="1"/>
  <c r="AD4751" i="13"/>
  <c r="AE4750" i="13"/>
  <c r="AE4750" i="13" a="1"/>
  <c r="AD4750" i="13"/>
  <c r="AE4749" i="13" a="1"/>
  <c r="AE4749" i="13" s="1"/>
  <c r="AD4749" i="13"/>
  <c r="AE4748" i="13" a="1"/>
  <c r="AE4748" i="13" s="1"/>
  <c r="AD4748" i="13"/>
  <c r="AE4747" i="13"/>
  <c r="AE4747" i="13" a="1"/>
  <c r="AD4747" i="13"/>
  <c r="AE4746" i="13"/>
  <c r="AE4746" i="13" a="1"/>
  <c r="AD4746" i="13"/>
  <c r="AE4745" i="13" a="1"/>
  <c r="AE4745" i="13" s="1"/>
  <c r="AD4745" i="13"/>
  <c r="AE4744" i="13" a="1"/>
  <c r="AE4744" i="13" s="1"/>
  <c r="AD4744" i="13"/>
  <c r="AE4743" i="13" a="1"/>
  <c r="AE4743" i="13" s="1"/>
  <c r="AD4743" i="13"/>
  <c r="AE4742" i="13"/>
  <c r="AE4742" i="13" a="1"/>
  <c r="AD4742" i="13"/>
  <c r="AE4741" i="13" a="1"/>
  <c r="AE4741" i="13" s="1"/>
  <c r="AD4741" i="13"/>
  <c r="AE4740" i="13" a="1"/>
  <c r="AE4740" i="13" s="1"/>
  <c r="AD4740" i="13"/>
  <c r="AE4739" i="13"/>
  <c r="AE4739" i="13" a="1"/>
  <c r="AD4739" i="13"/>
  <c r="AE4738" i="13"/>
  <c r="AE4738" i="13" a="1"/>
  <c r="AD4738" i="13"/>
  <c r="AE4737" i="13" a="1"/>
  <c r="AE4737" i="13" s="1"/>
  <c r="AD4737" i="13"/>
  <c r="AE4736" i="13" a="1"/>
  <c r="AE4736" i="13" s="1"/>
  <c r="AD4736" i="13"/>
  <c r="AE4735" i="13" a="1"/>
  <c r="AE4735" i="13" s="1"/>
  <c r="AD4735" i="13"/>
  <c r="AE4734" i="13"/>
  <c r="AE4734" i="13" a="1"/>
  <c r="AD4734" i="13"/>
  <c r="AE4733" i="13" a="1"/>
  <c r="AE4733" i="13" s="1"/>
  <c r="AD4733" i="13"/>
  <c r="AE4732" i="13" a="1"/>
  <c r="AE4732" i="13" s="1"/>
  <c r="AD4732" i="13"/>
  <c r="AE4731" i="13"/>
  <c r="AE4731" i="13" a="1"/>
  <c r="AD4731" i="13"/>
  <c r="AE4730" i="13"/>
  <c r="AE4730" i="13" a="1"/>
  <c r="AD4730" i="13"/>
  <c r="AE4729" i="13" a="1"/>
  <c r="AE4729" i="13" s="1"/>
  <c r="AD4729" i="13"/>
  <c r="AE4728" i="13" a="1"/>
  <c r="AE4728" i="13" s="1"/>
  <c r="AD4728" i="13"/>
  <c r="AE4727" i="13" a="1"/>
  <c r="AE4727" i="13" s="1"/>
  <c r="AD4727" i="13"/>
  <c r="AE4726" i="13"/>
  <c r="AE4726" i="13" a="1"/>
  <c r="AD4726" i="13"/>
  <c r="AE4725" i="13" a="1"/>
  <c r="AE4725" i="13" s="1"/>
  <c r="AD4725" i="13"/>
  <c r="AE4724" i="13" a="1"/>
  <c r="AE4724" i="13" s="1"/>
  <c r="AD4724" i="13"/>
  <c r="AE4723" i="13"/>
  <c r="AE4723" i="13" a="1"/>
  <c r="AD4723" i="13"/>
  <c r="AE4722" i="13"/>
  <c r="AE4722" i="13" a="1"/>
  <c r="AD4722" i="13"/>
  <c r="AE4721" i="13" a="1"/>
  <c r="AE4721" i="13" s="1"/>
  <c r="AD4721" i="13"/>
  <c r="AE4720" i="13" a="1"/>
  <c r="AE4720" i="13" s="1"/>
  <c r="AD4720" i="13"/>
  <c r="AE4719" i="13" a="1"/>
  <c r="AE4719" i="13" s="1"/>
  <c r="AD4719" i="13"/>
  <c r="AE4718" i="13"/>
  <c r="AE4718" i="13" a="1"/>
  <c r="AD4718" i="13"/>
  <c r="AE4717" i="13" a="1"/>
  <c r="AE4717" i="13" s="1"/>
  <c r="AD4717" i="13"/>
  <c r="AE4716" i="13" a="1"/>
  <c r="AE4716" i="13" s="1"/>
  <c r="AD4716" i="13"/>
  <c r="AE4715" i="13"/>
  <c r="AE4715" i="13" a="1"/>
  <c r="AD4715" i="13"/>
  <c r="AE4714" i="13"/>
  <c r="AE4714" i="13" a="1"/>
  <c r="AD4714" i="13"/>
  <c r="AE4713" i="13" a="1"/>
  <c r="AE4713" i="13" s="1"/>
  <c r="AD4713" i="13"/>
  <c r="AE4712" i="13" a="1"/>
  <c r="AE4712" i="13" s="1"/>
  <c r="AD4712" i="13"/>
  <c r="AE4711" i="13" a="1"/>
  <c r="AE4711" i="13" s="1"/>
  <c r="AD4711" i="13"/>
  <c r="AE4710" i="13"/>
  <c r="AE4710" i="13" a="1"/>
  <c r="AD4710" i="13"/>
  <c r="AE4709" i="13" a="1"/>
  <c r="AE4709" i="13" s="1"/>
  <c r="AD4709" i="13"/>
  <c r="AE4708" i="13" a="1"/>
  <c r="AE4708" i="13" s="1"/>
  <c r="AD4708" i="13"/>
  <c r="AE4707" i="13"/>
  <c r="AE4707" i="13" a="1"/>
  <c r="AD4707" i="13"/>
  <c r="AE4706" i="13"/>
  <c r="AE4706" i="13" a="1"/>
  <c r="AD4706" i="13"/>
  <c r="AE4705" i="13" a="1"/>
  <c r="AE4705" i="13" s="1"/>
  <c r="AD4705" i="13"/>
  <c r="AE4704" i="13" a="1"/>
  <c r="AE4704" i="13" s="1"/>
  <c r="AD4704" i="13"/>
  <c r="AE4703" i="13" a="1"/>
  <c r="AE4703" i="13" s="1"/>
  <c r="AD4703" i="13"/>
  <c r="AE4702" i="13"/>
  <c r="AE4702" i="13" a="1"/>
  <c r="AD4702" i="13"/>
  <c r="AE4701" i="13" a="1"/>
  <c r="AE4701" i="13" s="1"/>
  <c r="AD4701" i="13"/>
  <c r="AE4700" i="13" a="1"/>
  <c r="AE4700" i="13" s="1"/>
  <c r="AD4700" i="13"/>
  <c r="AE4699" i="13"/>
  <c r="AE4699" i="13" a="1"/>
  <c r="AD4699" i="13"/>
  <c r="AE4698" i="13"/>
  <c r="AE4698" i="13" a="1"/>
  <c r="AD4698" i="13"/>
  <c r="AE4697" i="13" a="1"/>
  <c r="AE4697" i="13" s="1"/>
  <c r="AD4697" i="13"/>
  <c r="AE4696" i="13" a="1"/>
  <c r="AE4696" i="13" s="1"/>
  <c r="AD4696" i="13"/>
  <c r="AE4695" i="13" a="1"/>
  <c r="AE4695" i="13" s="1"/>
  <c r="AD4695" i="13"/>
  <c r="AE4694" i="13"/>
  <c r="AE4694" i="13" a="1"/>
  <c r="AD4694" i="13"/>
  <c r="AE4693" i="13" a="1"/>
  <c r="AE4693" i="13" s="1"/>
  <c r="AD4693" i="13"/>
  <c r="AE4692" i="13" a="1"/>
  <c r="AE4692" i="13" s="1"/>
  <c r="AD4692" i="13"/>
  <c r="AE4691" i="13"/>
  <c r="AE4691" i="13" a="1"/>
  <c r="AD4691" i="13"/>
  <c r="AE4690" i="13"/>
  <c r="AE4690" i="13" a="1"/>
  <c r="AD4690" i="13"/>
  <c r="AE4689" i="13" a="1"/>
  <c r="AE4689" i="13" s="1"/>
  <c r="AD4689" i="13"/>
  <c r="AE4688" i="13" a="1"/>
  <c r="AE4688" i="13" s="1"/>
  <c r="AD4688" i="13"/>
  <c r="AE4687" i="13" a="1"/>
  <c r="AE4687" i="13" s="1"/>
  <c r="AD4687" i="13"/>
  <c r="AE4686" i="13"/>
  <c r="AE4686" i="13" a="1"/>
  <c r="AD4686" i="13"/>
  <c r="AE4685" i="13" a="1"/>
  <c r="AE4685" i="13" s="1"/>
  <c r="AD4685" i="13"/>
  <c r="AE4684" i="13" a="1"/>
  <c r="AE4684" i="13" s="1"/>
  <c r="AD4684" i="13"/>
  <c r="AE4683" i="13"/>
  <c r="AE4683" i="13" a="1"/>
  <c r="AD4683" i="13"/>
  <c r="AE4682" i="13"/>
  <c r="AE4682" i="13" a="1"/>
  <c r="AD4682" i="13"/>
  <c r="AE4681" i="13" a="1"/>
  <c r="AE4681" i="13" s="1"/>
  <c r="AD4681" i="13"/>
  <c r="AE4680" i="13" a="1"/>
  <c r="AE4680" i="13" s="1"/>
  <c r="AD4680" i="13"/>
  <c r="AE4679" i="13" a="1"/>
  <c r="AE4679" i="13" s="1"/>
  <c r="AD4679" i="13"/>
  <c r="AE4678" i="13"/>
  <c r="AE4678" i="13" a="1"/>
  <c r="AD4678" i="13"/>
  <c r="AE4677" i="13" a="1"/>
  <c r="AE4677" i="13" s="1"/>
  <c r="AD4677" i="13"/>
  <c r="AE4676" i="13" a="1"/>
  <c r="AE4676" i="13" s="1"/>
  <c r="AD4676" i="13"/>
  <c r="AE4675" i="13"/>
  <c r="AE4675" i="13" a="1"/>
  <c r="AD4675" i="13"/>
  <c r="AE4674" i="13"/>
  <c r="AE4674" i="13" a="1"/>
  <c r="AD4674" i="13"/>
  <c r="AE4673" i="13" a="1"/>
  <c r="AE4673" i="13" s="1"/>
  <c r="AD4673" i="13"/>
  <c r="AE4672" i="13" a="1"/>
  <c r="AE4672" i="13" s="1"/>
  <c r="AD4672" i="13"/>
  <c r="AE4671" i="13"/>
  <c r="AE4671" i="13" a="1"/>
  <c r="AD4671" i="13"/>
  <c r="AE4670" i="13"/>
  <c r="AE4670" i="13" a="1"/>
  <c r="AD4670" i="13"/>
  <c r="AE4669" i="13" a="1"/>
  <c r="AE4669" i="13" s="1"/>
  <c r="AD4669" i="13"/>
  <c r="AE4668" i="13" a="1"/>
  <c r="AE4668" i="13" s="1"/>
  <c r="AD4668" i="13"/>
  <c r="AE4667" i="13"/>
  <c r="AE4667" i="13" a="1"/>
  <c r="AD4667" i="13"/>
  <c r="AE4666" i="13"/>
  <c r="AE4666" i="13" a="1"/>
  <c r="AD4666" i="13"/>
  <c r="AE4665" i="13" a="1"/>
  <c r="AE4665" i="13" s="1"/>
  <c r="AD4665" i="13"/>
  <c r="AE4664" i="13" a="1"/>
  <c r="AE4664" i="13" s="1"/>
  <c r="AD4664" i="13"/>
  <c r="AE4663" i="13" a="1"/>
  <c r="AE4663" i="13" s="1"/>
  <c r="AD4663" i="13"/>
  <c r="AE4662" i="13"/>
  <c r="AE4662" i="13" a="1"/>
  <c r="AD4662" i="13"/>
  <c r="AE4661" i="13" a="1"/>
  <c r="AE4661" i="13" s="1"/>
  <c r="AD4661" i="13"/>
  <c r="AE4660" i="13" a="1"/>
  <c r="AE4660" i="13" s="1"/>
  <c r="AD4660" i="13"/>
  <c r="AE4659" i="13"/>
  <c r="AE4659" i="13" a="1"/>
  <c r="AD4659" i="13"/>
  <c r="AE4658" i="13"/>
  <c r="AE4658" i="13" a="1"/>
  <c r="AD4658" i="13"/>
  <c r="AE4657" i="13" a="1"/>
  <c r="AE4657" i="13" s="1"/>
  <c r="AD4657" i="13"/>
  <c r="AE4656" i="13"/>
  <c r="AE4656" i="13" a="1"/>
  <c r="AD4656" i="13"/>
  <c r="AE4655" i="13" a="1"/>
  <c r="AE4655" i="13" s="1"/>
  <c r="AD4655" i="13"/>
  <c r="AE4654" i="13"/>
  <c r="AE4654" i="13" a="1"/>
  <c r="AD4654" i="13"/>
  <c r="AE4653" i="13" a="1"/>
  <c r="AE4653" i="13" s="1"/>
  <c r="AD4653" i="13"/>
  <c r="AE4652" i="13" a="1"/>
  <c r="AE4652" i="13" s="1"/>
  <c r="AD4652" i="13"/>
  <c r="AE4651" i="13"/>
  <c r="AE4651" i="13" a="1"/>
  <c r="AD4651" i="13"/>
  <c r="AE4650" i="13"/>
  <c r="AE4650" i="13" a="1"/>
  <c r="AD4650" i="13"/>
  <c r="AE4649" i="13" a="1"/>
  <c r="AE4649" i="13" s="1"/>
  <c r="AD4649" i="13"/>
  <c r="AE4648" i="13"/>
  <c r="AE4648" i="13" a="1"/>
  <c r="AD4648" i="13"/>
  <c r="AE4647" i="13" a="1"/>
  <c r="AE4647" i="13" s="1"/>
  <c r="AD4647" i="13"/>
  <c r="AE4646" i="13"/>
  <c r="AE4646" i="13" a="1"/>
  <c r="AD4646" i="13"/>
  <c r="AE4645" i="13" a="1"/>
  <c r="AE4645" i="13" s="1"/>
  <c r="AD4645" i="13"/>
  <c r="AE4644" i="13" a="1"/>
  <c r="AE4644" i="13" s="1"/>
  <c r="AD4644" i="13"/>
  <c r="AE4643" i="13"/>
  <c r="AE4643" i="13" a="1"/>
  <c r="AD4643" i="13"/>
  <c r="AE4642" i="13"/>
  <c r="AE4642" i="13" a="1"/>
  <c r="AD4642" i="13"/>
  <c r="AE4641" i="13" a="1"/>
  <c r="AE4641" i="13" s="1"/>
  <c r="AD4641" i="13"/>
  <c r="AE4640" i="13"/>
  <c r="AE4640" i="13" a="1"/>
  <c r="AD4640" i="13"/>
  <c r="AE4639" i="13" a="1"/>
  <c r="AE4639" i="13" s="1"/>
  <c r="AD4639" i="13"/>
  <c r="AE4638" i="13"/>
  <c r="AE4638" i="13" a="1"/>
  <c r="AD4638" i="13"/>
  <c r="AE4637" i="13" a="1"/>
  <c r="AE4637" i="13" s="1"/>
  <c r="AD4637" i="13"/>
  <c r="AE4636" i="13" a="1"/>
  <c r="AE4636" i="13" s="1"/>
  <c r="AD4636" i="13"/>
  <c r="AE4635" i="13"/>
  <c r="AE4635" i="13" a="1"/>
  <c r="AD4635" i="13"/>
  <c r="AE4634" i="13"/>
  <c r="AE4634" i="13" a="1"/>
  <c r="AD4634" i="13"/>
  <c r="AE4633" i="13" a="1"/>
  <c r="AE4633" i="13" s="1"/>
  <c r="AD4633" i="13"/>
  <c r="AE4632" i="13"/>
  <c r="AE4632" i="13" a="1"/>
  <c r="AD4632" i="13"/>
  <c r="AE4631" i="13" a="1"/>
  <c r="AE4631" i="13" s="1"/>
  <c r="AD4631" i="13"/>
  <c r="AE4630" i="13"/>
  <c r="AE4630" i="13" a="1"/>
  <c r="AD4630" i="13"/>
  <c r="AE4629" i="13" a="1"/>
  <c r="AE4629" i="13" s="1"/>
  <c r="AD4629" i="13"/>
  <c r="AE4628" i="13" a="1"/>
  <c r="AE4628" i="13" s="1"/>
  <c r="AD4628" i="13"/>
  <c r="AE4627" i="13"/>
  <c r="AE4627" i="13" a="1"/>
  <c r="AD4627" i="13"/>
  <c r="AE4626" i="13"/>
  <c r="AE4626" i="13" a="1"/>
  <c r="AD4626" i="13"/>
  <c r="AE4625" i="13" a="1"/>
  <c r="AE4625" i="13" s="1"/>
  <c r="AD4625" i="13"/>
  <c r="AE4624" i="13"/>
  <c r="AE4624" i="13" a="1"/>
  <c r="AD4624" i="13"/>
  <c r="AE4623" i="13" a="1"/>
  <c r="AE4623" i="13" s="1"/>
  <c r="AD4623" i="13"/>
  <c r="AE4622" i="13"/>
  <c r="AE4622" i="13" a="1"/>
  <c r="AD4622" i="13"/>
  <c r="AE4621" i="13" a="1"/>
  <c r="AE4621" i="13" s="1"/>
  <c r="AD4621" i="13"/>
  <c r="AE4620" i="13" a="1"/>
  <c r="AE4620" i="13" s="1"/>
  <c r="AD4620" i="13"/>
  <c r="AE4619" i="13"/>
  <c r="AE4619" i="13" a="1"/>
  <c r="AD4619" i="13"/>
  <c r="AE4618" i="13"/>
  <c r="AE4618" i="13" a="1"/>
  <c r="AD4618" i="13"/>
  <c r="AE4617" i="13" a="1"/>
  <c r="AE4617" i="13" s="1"/>
  <c r="AD4617" i="13"/>
  <c r="AE4616" i="13"/>
  <c r="AE4616" i="13" a="1"/>
  <c r="AD4616" i="13"/>
  <c r="AE4615" i="13" a="1"/>
  <c r="AE4615" i="13" s="1"/>
  <c r="AD4615" i="13"/>
  <c r="AE4614" i="13" a="1"/>
  <c r="AE4614" i="13" s="1"/>
  <c r="AD4614" i="13"/>
  <c r="AE4613" i="13" a="1"/>
  <c r="AE4613" i="13" s="1"/>
  <c r="AD4613" i="13"/>
  <c r="AE4612" i="13" a="1"/>
  <c r="AE4612" i="13" s="1"/>
  <c r="AD4612" i="13"/>
  <c r="AE4611" i="13"/>
  <c r="AE4611" i="13" a="1"/>
  <c r="AD4611" i="13"/>
  <c r="AE4610" i="13"/>
  <c r="AE4610" i="13" a="1"/>
  <c r="AD4610" i="13"/>
  <c r="AE4609" i="13" a="1"/>
  <c r="AE4609" i="13" s="1"/>
  <c r="AD4609" i="13"/>
  <c r="AE4608" i="13"/>
  <c r="AE4608" i="13" a="1"/>
  <c r="AD4608" i="13"/>
  <c r="AE4607" i="13" a="1"/>
  <c r="AE4607" i="13" s="1"/>
  <c r="AD4607" i="13"/>
  <c r="AE4606" i="13" a="1"/>
  <c r="AE4606" i="13" s="1"/>
  <c r="AD4606" i="13"/>
  <c r="AE4605" i="13" a="1"/>
  <c r="AE4605" i="13" s="1"/>
  <c r="AD4605" i="13"/>
  <c r="AE4604" i="13"/>
  <c r="AE4604" i="13" a="1"/>
  <c r="AD4604" i="13"/>
  <c r="AE4603" i="13"/>
  <c r="AE4603" i="13" a="1"/>
  <c r="AD4603" i="13"/>
  <c r="AE4602" i="13"/>
  <c r="AE4602" i="13" a="1"/>
  <c r="AD4602" i="13"/>
  <c r="AE4601" i="13" a="1"/>
  <c r="AE4601" i="13" s="1"/>
  <c r="AD4601" i="13"/>
  <c r="AE4600" i="13"/>
  <c r="AE4600" i="13" a="1"/>
  <c r="AD4600" i="13"/>
  <c r="AE4599" i="13" a="1"/>
  <c r="AE4599" i="13" s="1"/>
  <c r="AD4599" i="13"/>
  <c r="AE4598" i="13"/>
  <c r="AE4598" i="13" a="1"/>
  <c r="AD4598" i="13"/>
  <c r="AE4597" i="13" a="1"/>
  <c r="AE4597" i="13" s="1"/>
  <c r="AD4597" i="13"/>
  <c r="AE4596" i="13" a="1"/>
  <c r="AE4596" i="13" s="1"/>
  <c r="AD4596" i="13"/>
  <c r="AE4595" i="13"/>
  <c r="AE4595" i="13" a="1"/>
  <c r="AD4595" i="13"/>
  <c r="AE4594" i="13" a="1"/>
  <c r="AE4594" i="13" s="1"/>
  <c r="AD4594" i="13"/>
  <c r="AE4593" i="13"/>
  <c r="AE4593" i="13" a="1"/>
  <c r="AD4593" i="13"/>
  <c r="AE4592" i="13"/>
  <c r="AE4592" i="13" a="1"/>
  <c r="AD4592" i="13"/>
  <c r="AE4591" i="13"/>
  <c r="AE4591" i="13" a="1"/>
  <c r="AD4591" i="13"/>
  <c r="AE4590" i="13" a="1"/>
  <c r="AE4590" i="13" s="1"/>
  <c r="AD4590" i="13"/>
  <c r="AE4589" i="13" a="1"/>
  <c r="AE4589" i="13" s="1"/>
  <c r="AD4589" i="13"/>
  <c r="AE4588" i="13" a="1"/>
  <c r="AE4588" i="13" s="1"/>
  <c r="AD4588" i="13"/>
  <c r="AE4587" i="13"/>
  <c r="AE4587" i="13" a="1"/>
  <c r="AD4587" i="13"/>
  <c r="AE4586" i="13" a="1"/>
  <c r="AE4586" i="13" s="1"/>
  <c r="AD4586" i="13"/>
  <c r="AE4585" i="13"/>
  <c r="AE4585" i="13" a="1"/>
  <c r="AD4585" i="13"/>
  <c r="AE4584" i="13" a="1"/>
  <c r="AE4584" i="13" s="1"/>
  <c r="AD4584" i="13"/>
  <c r="AE4583" i="13"/>
  <c r="AE4583" i="13" a="1"/>
  <c r="AD4583" i="13"/>
  <c r="AE4582" i="13" a="1"/>
  <c r="AE4582" i="13" s="1"/>
  <c r="AD4582" i="13"/>
  <c r="AE4581" i="13" a="1"/>
  <c r="AE4581" i="13" s="1"/>
  <c r="AD4581" i="13"/>
  <c r="AE4580" i="13" a="1"/>
  <c r="AE4580" i="13" s="1"/>
  <c r="AD4580" i="13"/>
  <c r="AE4579" i="13"/>
  <c r="AE4579" i="13" a="1"/>
  <c r="AD4579" i="13"/>
  <c r="AE4578" i="13" a="1"/>
  <c r="AE4578" i="13" s="1"/>
  <c r="AD4578" i="13"/>
  <c r="AE4577" i="13"/>
  <c r="AE4577" i="13" a="1"/>
  <c r="AD4577" i="13"/>
  <c r="AE4576" i="13" a="1"/>
  <c r="AE4576" i="13" s="1"/>
  <c r="AD4576" i="13"/>
  <c r="AE4575" i="13"/>
  <c r="AE4575" i="13" a="1"/>
  <c r="AD4575" i="13"/>
  <c r="AE4574" i="13" a="1"/>
  <c r="AE4574" i="13" s="1"/>
  <c r="AD4574" i="13"/>
  <c r="AE4573" i="13" a="1"/>
  <c r="AE4573" i="13" s="1"/>
  <c r="AD4573" i="13"/>
  <c r="AE4572" i="13" a="1"/>
  <c r="AE4572" i="13" s="1"/>
  <c r="AD4572" i="13"/>
  <c r="AE4571" i="13"/>
  <c r="AE4571" i="13" a="1"/>
  <c r="AD4571" i="13"/>
  <c r="AE4570" i="13" a="1"/>
  <c r="AE4570" i="13" s="1"/>
  <c r="AD4570" i="13"/>
  <c r="AE4569" i="13"/>
  <c r="AE4569" i="13" a="1"/>
  <c r="AD4569" i="13"/>
  <c r="AE4568" i="13" a="1"/>
  <c r="AE4568" i="13" s="1"/>
  <c r="AD4568" i="13"/>
  <c r="AE4567" i="13"/>
  <c r="AE4567" i="13" a="1"/>
  <c r="AD4567" i="13"/>
  <c r="AE4566" i="13" a="1"/>
  <c r="AE4566" i="13" s="1"/>
  <c r="AD4566" i="13"/>
  <c r="AE4565" i="13" a="1"/>
  <c r="AE4565" i="13" s="1"/>
  <c r="AD4565" i="13"/>
  <c r="AE4564" i="13" a="1"/>
  <c r="AE4564" i="13" s="1"/>
  <c r="AD4564" i="13"/>
  <c r="AE4563" i="13"/>
  <c r="AE4563" i="13" a="1"/>
  <c r="AD4563" i="13"/>
  <c r="AE4562" i="13" a="1"/>
  <c r="AE4562" i="13" s="1"/>
  <c r="AD4562" i="13"/>
  <c r="AE4561" i="13"/>
  <c r="AE4561" i="13" a="1"/>
  <c r="AD4561" i="13"/>
  <c r="AE4560" i="13" a="1"/>
  <c r="AE4560" i="13" s="1"/>
  <c r="AD4560" i="13"/>
  <c r="AE4559" i="13"/>
  <c r="AE4559" i="13" a="1"/>
  <c r="AD4559" i="13"/>
  <c r="AE4558" i="13" a="1"/>
  <c r="AE4558" i="13" s="1"/>
  <c r="AD4558" i="13"/>
  <c r="AE4557" i="13" a="1"/>
  <c r="AE4557" i="13" s="1"/>
  <c r="AD4557" i="13"/>
  <c r="AE4556" i="13" a="1"/>
  <c r="AE4556" i="13" s="1"/>
  <c r="AD4556" i="13"/>
  <c r="AE4555" i="13"/>
  <c r="AE4555" i="13" a="1"/>
  <c r="AD4555" i="13"/>
  <c r="AE4554" i="13" a="1"/>
  <c r="AE4554" i="13" s="1"/>
  <c r="AD4554" i="13"/>
  <c r="AE4553" i="13"/>
  <c r="AE4553" i="13" a="1"/>
  <c r="AD4553" i="13"/>
  <c r="AE4552" i="13" a="1"/>
  <c r="AE4552" i="13" s="1"/>
  <c r="AD4552" i="13"/>
  <c r="AE4551" i="13"/>
  <c r="AE4551" i="13" a="1"/>
  <c r="AD4551" i="13"/>
  <c r="AE4550" i="13" a="1"/>
  <c r="AE4550" i="13" s="1"/>
  <c r="AD4550" i="13"/>
  <c r="AE4549" i="13" a="1"/>
  <c r="AE4549" i="13" s="1"/>
  <c r="AD4549" i="13"/>
  <c r="AE4548" i="13" a="1"/>
  <c r="AE4548" i="13" s="1"/>
  <c r="AD4548" i="13"/>
  <c r="AE4547" i="13"/>
  <c r="AE4547" i="13" a="1"/>
  <c r="AD4547" i="13"/>
  <c r="AE4546" i="13" a="1"/>
  <c r="AE4546" i="13" s="1"/>
  <c r="AD4546" i="13"/>
  <c r="AE4545" i="13"/>
  <c r="AE4545" i="13" a="1"/>
  <c r="AD4545" i="13"/>
  <c r="AE4544" i="13" a="1"/>
  <c r="AE4544" i="13" s="1"/>
  <c r="AD4544" i="13"/>
  <c r="AE4543" i="13"/>
  <c r="AE4543" i="13" a="1"/>
  <c r="AD4543" i="13"/>
  <c r="AE4542" i="13" a="1"/>
  <c r="AE4542" i="13" s="1"/>
  <c r="AD4542" i="13"/>
  <c r="AE4541" i="13" a="1"/>
  <c r="AE4541" i="13" s="1"/>
  <c r="AD4541" i="13"/>
  <c r="AE4540" i="13" a="1"/>
  <c r="AE4540" i="13" s="1"/>
  <c r="AD4540" i="13"/>
  <c r="AE4539" i="13"/>
  <c r="AE4539" i="13" a="1"/>
  <c r="AD4539" i="13"/>
  <c r="AE4538" i="13" a="1"/>
  <c r="AE4538" i="13" s="1"/>
  <c r="AD4538" i="13"/>
  <c r="AE4537" i="13"/>
  <c r="AE4537" i="13" a="1"/>
  <c r="AD4537" i="13"/>
  <c r="AE4536" i="13" a="1"/>
  <c r="AE4536" i="13" s="1"/>
  <c r="AD4536" i="13"/>
  <c r="AE4535" i="13"/>
  <c r="AE4535" i="13" a="1"/>
  <c r="AD4535" i="13"/>
  <c r="AE4534" i="13" a="1"/>
  <c r="AE4534" i="13" s="1"/>
  <c r="AD4534" i="13"/>
  <c r="AE4533" i="13" a="1"/>
  <c r="AE4533" i="13" s="1"/>
  <c r="AD4533" i="13"/>
  <c r="AE4532" i="13" a="1"/>
  <c r="AE4532" i="13" s="1"/>
  <c r="AD4532" i="13"/>
  <c r="AE4531" i="13"/>
  <c r="AE4531" i="13" a="1"/>
  <c r="AD4531" i="13"/>
  <c r="AE4530" i="13" a="1"/>
  <c r="AE4530" i="13" s="1"/>
  <c r="AD4530" i="13"/>
  <c r="AE4529" i="13"/>
  <c r="AE4529" i="13" a="1"/>
  <c r="AD4529" i="13"/>
  <c r="AE4528" i="13" a="1"/>
  <c r="AE4528" i="13" s="1"/>
  <c r="AD4528" i="13"/>
  <c r="AE4527" i="13"/>
  <c r="AE4527" i="13" a="1"/>
  <c r="AD4527" i="13"/>
  <c r="AE4526" i="13" a="1"/>
  <c r="AE4526" i="13" s="1"/>
  <c r="AD4526" i="13"/>
  <c r="AE4525" i="13" a="1"/>
  <c r="AE4525" i="13" s="1"/>
  <c r="AD4525" i="13"/>
  <c r="AE4524" i="13" a="1"/>
  <c r="AE4524" i="13" s="1"/>
  <c r="AD4524" i="13"/>
  <c r="AE4523" i="13"/>
  <c r="AE4523" i="13" a="1"/>
  <c r="AD4523" i="13"/>
  <c r="AE4522" i="13" a="1"/>
  <c r="AE4522" i="13" s="1"/>
  <c r="AD4522" i="13"/>
  <c r="AE4521" i="13"/>
  <c r="AE4521" i="13" a="1"/>
  <c r="AD4521" i="13"/>
  <c r="AE4520" i="13" a="1"/>
  <c r="AE4520" i="13" s="1"/>
  <c r="AD4520" i="13"/>
  <c r="AE4519" i="13"/>
  <c r="AE4519" i="13" a="1"/>
  <c r="AD4519" i="13"/>
  <c r="AE4518" i="13" a="1"/>
  <c r="AE4518" i="13" s="1"/>
  <c r="AD4518" i="13"/>
  <c r="AE4517" i="13" a="1"/>
  <c r="AE4517" i="13" s="1"/>
  <c r="AD4517" i="13"/>
  <c r="AE4516" i="13" a="1"/>
  <c r="AE4516" i="13" s="1"/>
  <c r="AD4516" i="13"/>
  <c r="AE4515" i="13" a="1"/>
  <c r="AE4515" i="13" s="1"/>
  <c r="AD4515" i="13"/>
  <c r="AE4514" i="13" a="1"/>
  <c r="AE4514" i="13" s="1"/>
  <c r="AD4514" i="13"/>
  <c r="AE4513" i="13"/>
  <c r="AE4513" i="13" a="1"/>
  <c r="AD4513" i="13"/>
  <c r="AE4512" i="13" a="1"/>
  <c r="AE4512" i="13" s="1"/>
  <c r="AD4512" i="13"/>
  <c r="AE4511" i="13"/>
  <c r="AE4511" i="13" a="1"/>
  <c r="AD4511" i="13"/>
  <c r="AE4510" i="13" a="1"/>
  <c r="AE4510" i="13" s="1"/>
  <c r="AD4510" i="13"/>
  <c r="AE4509" i="13" a="1"/>
  <c r="AE4509" i="13" s="1"/>
  <c r="AD4509" i="13"/>
  <c r="AE4508" i="13" a="1"/>
  <c r="AE4508" i="13" s="1"/>
  <c r="AD4508" i="13"/>
  <c r="AE4507" i="13" a="1"/>
  <c r="AE4507" i="13" s="1"/>
  <c r="AD4507" i="13"/>
  <c r="AE4506" i="13" a="1"/>
  <c r="AE4506" i="13" s="1"/>
  <c r="AD4506" i="13"/>
  <c r="AE4505" i="13"/>
  <c r="AE4505" i="13" a="1"/>
  <c r="AD4505" i="13"/>
  <c r="AE4504" i="13" a="1"/>
  <c r="AE4504" i="13" s="1"/>
  <c r="AD4504" i="13"/>
  <c r="AE4503" i="13" a="1"/>
  <c r="AE4503" i="13" s="1"/>
  <c r="AD4503" i="13"/>
  <c r="AE4502" i="13" a="1"/>
  <c r="AE4502" i="13" s="1"/>
  <c r="AD4502" i="13"/>
  <c r="AE4501" i="13" a="1"/>
  <c r="AE4501" i="13" s="1"/>
  <c r="AD4501" i="13"/>
  <c r="AE4500" i="13" a="1"/>
  <c r="AE4500" i="13" s="1"/>
  <c r="AD4500" i="13"/>
  <c r="AE4499" i="13" a="1"/>
  <c r="AE4499" i="13" s="1"/>
  <c r="AD4499" i="13"/>
  <c r="AE4498" i="13" a="1"/>
  <c r="AE4498" i="13" s="1"/>
  <c r="AD4498" i="13"/>
  <c r="AE4497" i="13"/>
  <c r="AE4497" i="13" a="1"/>
  <c r="AD4497" i="13"/>
  <c r="AE4496" i="13"/>
  <c r="AE4496" i="13" a="1"/>
  <c r="AD4496" i="13"/>
  <c r="AE4495" i="13"/>
  <c r="AE4495" i="13" a="1"/>
  <c r="AD4495" i="13"/>
  <c r="AE4494" i="13"/>
  <c r="AE4494" i="13" a="1"/>
  <c r="AD4494" i="13"/>
  <c r="AE4493" i="13"/>
  <c r="AE4493" i="13" a="1"/>
  <c r="AD4493" i="13"/>
  <c r="AE4492" i="13" a="1"/>
  <c r="AE4492" i="13" s="1"/>
  <c r="AD4492" i="13"/>
  <c r="AE4491" i="13" a="1"/>
  <c r="AE4491" i="13" s="1"/>
  <c r="AD4491" i="13"/>
  <c r="AE4490" i="13" a="1"/>
  <c r="AE4490" i="13" s="1"/>
  <c r="AD4490" i="13"/>
  <c r="AE4489" i="13"/>
  <c r="AE4489" i="13" a="1"/>
  <c r="AD4489" i="13"/>
  <c r="AE4488" i="13"/>
  <c r="AE4488" i="13" a="1"/>
  <c r="AD4488" i="13"/>
  <c r="AE4487" i="13"/>
  <c r="AE4487" i="13" a="1"/>
  <c r="AD4487" i="13"/>
  <c r="AE4486" i="13"/>
  <c r="AE4486" i="13" a="1"/>
  <c r="AD4486" i="13"/>
  <c r="AE4485" i="13" a="1"/>
  <c r="AE4485" i="13" s="1"/>
  <c r="AD4485" i="13"/>
  <c r="AE4484" i="13" a="1"/>
  <c r="AE4484" i="13" s="1"/>
  <c r="AD4484" i="13"/>
  <c r="AE4483" i="13" a="1"/>
  <c r="AE4483" i="13" s="1"/>
  <c r="AD4483" i="13"/>
  <c r="AE4482" i="13" a="1"/>
  <c r="AE4482" i="13" s="1"/>
  <c r="AD4482" i="13"/>
  <c r="AE4481" i="13"/>
  <c r="AE4481" i="13" a="1"/>
  <c r="AD4481" i="13"/>
  <c r="AE4480" i="13"/>
  <c r="AE4480" i="13" a="1"/>
  <c r="AD4480" i="13"/>
  <c r="AE4479" i="13"/>
  <c r="AE4479" i="13" a="1"/>
  <c r="AD4479" i="13"/>
  <c r="AE4478" i="13"/>
  <c r="AE4478" i="13" a="1"/>
  <c r="AD4478" i="13"/>
  <c r="AE4477" i="13" a="1"/>
  <c r="AE4477" i="13" s="1"/>
  <c r="AD4477" i="13"/>
  <c r="AE4476" i="13" a="1"/>
  <c r="AE4476" i="13" s="1"/>
  <c r="AD4476" i="13"/>
  <c r="AE4475" i="13" a="1"/>
  <c r="AE4475" i="13" s="1"/>
  <c r="AD4475" i="13"/>
  <c r="AE4474" i="13" a="1"/>
  <c r="AE4474" i="13" s="1"/>
  <c r="AD4474" i="13"/>
  <c r="AE4473" i="13"/>
  <c r="AE4473" i="13" a="1"/>
  <c r="AD4473" i="13"/>
  <c r="AE4472" i="13"/>
  <c r="AE4472" i="13" a="1"/>
  <c r="AD4472" i="13"/>
  <c r="AE4471" i="13"/>
  <c r="AE4471" i="13" a="1"/>
  <c r="AD4471" i="13"/>
  <c r="AE4470" i="13"/>
  <c r="AE4470" i="13" a="1"/>
  <c r="AD4470" i="13"/>
  <c r="AE4469" i="13" a="1"/>
  <c r="AE4469" i="13" s="1"/>
  <c r="AD4469" i="13"/>
  <c r="AE4468" i="13" a="1"/>
  <c r="AE4468" i="13" s="1"/>
  <c r="AD4468" i="13"/>
  <c r="AE4467" i="13" a="1"/>
  <c r="AE4467" i="13" s="1"/>
  <c r="AD4467" i="13"/>
  <c r="AE4466" i="13" a="1"/>
  <c r="AE4466" i="13" s="1"/>
  <c r="AD4466" i="13"/>
  <c r="AE4465" i="13"/>
  <c r="AE4465" i="13" a="1"/>
  <c r="AD4465" i="13"/>
  <c r="AE4464" i="13"/>
  <c r="AE4464" i="13" a="1"/>
  <c r="AD4464" i="13"/>
  <c r="AE4463" i="13"/>
  <c r="AE4463" i="13" a="1"/>
  <c r="AD4463" i="13"/>
  <c r="AE4462" i="13"/>
  <c r="AE4462" i="13" a="1"/>
  <c r="AD4462" i="13"/>
  <c r="AE4461" i="13" a="1"/>
  <c r="AE4461" i="13" s="1"/>
  <c r="AD4461" i="13"/>
  <c r="AE4460" i="13" a="1"/>
  <c r="AE4460" i="13" s="1"/>
  <c r="AD4460" i="13"/>
  <c r="AE4459" i="13" a="1"/>
  <c r="AE4459" i="13" s="1"/>
  <c r="AD4459" i="13"/>
  <c r="AE4458" i="13" a="1"/>
  <c r="AE4458" i="13" s="1"/>
  <c r="AD4458" i="13"/>
  <c r="AE4457" i="13"/>
  <c r="AE4457" i="13" a="1"/>
  <c r="AD4457" i="13"/>
  <c r="AE4456" i="13"/>
  <c r="AE4456" i="13" a="1"/>
  <c r="AD4456" i="13"/>
  <c r="AE4455" i="13"/>
  <c r="AE4455" i="13" a="1"/>
  <c r="AD4455" i="13"/>
  <c r="AE4454" i="13"/>
  <c r="AE4454" i="13" a="1"/>
  <c r="AD4454" i="13"/>
  <c r="AE4453" i="13" a="1"/>
  <c r="AE4453" i="13" s="1"/>
  <c r="AD4453" i="13"/>
  <c r="AE4452" i="13" a="1"/>
  <c r="AE4452" i="13" s="1"/>
  <c r="AD4452" i="13"/>
  <c r="AE4451" i="13" a="1"/>
  <c r="AE4451" i="13" s="1"/>
  <c r="AD4451" i="13"/>
  <c r="AE4450" i="13" a="1"/>
  <c r="AE4450" i="13" s="1"/>
  <c r="AD4450" i="13"/>
  <c r="AE4449" i="13"/>
  <c r="AE4449" i="13" a="1"/>
  <c r="AD4449" i="13"/>
  <c r="AE4448" i="13"/>
  <c r="AE4448" i="13" a="1"/>
  <c r="AD4448" i="13"/>
  <c r="AE4447" i="13"/>
  <c r="AE4447" i="13" a="1"/>
  <c r="AD4447" i="13"/>
  <c r="AE4446" i="13"/>
  <c r="AE4446" i="13" a="1"/>
  <c r="AD4446" i="13"/>
  <c r="AE4445" i="13" a="1"/>
  <c r="AE4445" i="13" s="1"/>
  <c r="AD4445" i="13"/>
  <c r="AE4444" i="13" a="1"/>
  <c r="AE4444" i="13" s="1"/>
  <c r="AD4444" i="13"/>
  <c r="AE4443" i="13" a="1"/>
  <c r="AE4443" i="13" s="1"/>
  <c r="AD4443" i="13"/>
  <c r="AE4442" i="13" a="1"/>
  <c r="AE4442" i="13" s="1"/>
  <c r="AD4442" i="13"/>
  <c r="AE4441" i="13"/>
  <c r="AE4441" i="13" a="1"/>
  <c r="AD4441" i="13"/>
  <c r="AE4440" i="13"/>
  <c r="AE4440" i="13" a="1"/>
  <c r="AD4440" i="13"/>
  <c r="AE4439" i="13"/>
  <c r="AE4439" i="13" a="1"/>
  <c r="AD4439" i="13"/>
  <c r="AE4438" i="13"/>
  <c r="AE4438" i="13" a="1"/>
  <c r="AD4438" i="13"/>
  <c r="AE4437" i="13" a="1"/>
  <c r="AE4437" i="13" s="1"/>
  <c r="AD4437" i="13"/>
  <c r="AE4436" i="13" a="1"/>
  <c r="AE4436" i="13" s="1"/>
  <c r="AD4436" i="13"/>
  <c r="AE4435" i="13" a="1"/>
  <c r="AE4435" i="13" s="1"/>
  <c r="AD4435" i="13"/>
  <c r="AE4434" i="13" a="1"/>
  <c r="AE4434" i="13" s="1"/>
  <c r="AD4434" i="13"/>
  <c r="AE4433" i="13"/>
  <c r="AE4433" i="13" a="1"/>
  <c r="AD4433" i="13"/>
  <c r="AE4432" i="13"/>
  <c r="AE4432" i="13" a="1"/>
  <c r="AD4432" i="13"/>
  <c r="AE4431" i="13"/>
  <c r="AE4431" i="13" a="1"/>
  <c r="AD4431" i="13"/>
  <c r="AE4430" i="13"/>
  <c r="AE4430" i="13" a="1"/>
  <c r="AD4430" i="13"/>
  <c r="AE4429" i="13" a="1"/>
  <c r="AE4429" i="13" s="1"/>
  <c r="AD4429" i="13"/>
  <c r="AE4428" i="13" a="1"/>
  <c r="AE4428" i="13" s="1"/>
  <c r="AD4428" i="13"/>
  <c r="AE4427" i="13" a="1"/>
  <c r="AE4427" i="13" s="1"/>
  <c r="AD4427" i="13"/>
  <c r="AE4426" i="13" a="1"/>
  <c r="AE4426" i="13" s="1"/>
  <c r="AD4426" i="13"/>
  <c r="AE4425" i="13"/>
  <c r="AE4425" i="13" a="1"/>
  <c r="AD4425" i="13"/>
  <c r="AE4424" i="13"/>
  <c r="AE4424" i="13" a="1"/>
  <c r="AD4424" i="13"/>
  <c r="AE4423" i="13"/>
  <c r="AE4423" i="13" a="1"/>
  <c r="AD4423" i="13"/>
  <c r="AE4422" i="13"/>
  <c r="AE4422" i="13" a="1"/>
  <c r="AD4422" i="13"/>
  <c r="AE4421" i="13" a="1"/>
  <c r="AE4421" i="13" s="1"/>
  <c r="AD4421" i="13"/>
  <c r="AE4420" i="13" a="1"/>
  <c r="AE4420" i="13" s="1"/>
  <c r="AD4420" i="13"/>
  <c r="AE4419" i="13" a="1"/>
  <c r="AE4419" i="13" s="1"/>
  <c r="AD4419" i="13"/>
  <c r="AE4418" i="13" a="1"/>
  <c r="AE4418" i="13" s="1"/>
  <c r="AD4418" i="13"/>
  <c r="AE4417" i="13"/>
  <c r="AE4417" i="13" a="1"/>
  <c r="AD4417" i="13"/>
  <c r="AE4416" i="13"/>
  <c r="AE4416" i="13" a="1"/>
  <c r="AD4416" i="13"/>
  <c r="AE4415" i="13"/>
  <c r="AE4415" i="13" a="1"/>
  <c r="AD4415" i="13"/>
  <c r="AE4414" i="13"/>
  <c r="AE4414" i="13" a="1"/>
  <c r="AD4414" i="13"/>
  <c r="AE4413" i="13" a="1"/>
  <c r="AE4413" i="13" s="1"/>
  <c r="AD4413" i="13"/>
  <c r="AE4412" i="13" a="1"/>
  <c r="AE4412" i="13" s="1"/>
  <c r="AD4412" i="13"/>
  <c r="AE4411" i="13" a="1"/>
  <c r="AE4411" i="13" s="1"/>
  <c r="AD4411" i="13"/>
  <c r="AE4410" i="13" a="1"/>
  <c r="AE4410" i="13" s="1"/>
  <c r="AD4410" i="13"/>
  <c r="AE4409" i="13"/>
  <c r="AE4409" i="13" a="1"/>
  <c r="AD4409" i="13"/>
  <c r="AE4408" i="13"/>
  <c r="AE4408" i="13" a="1"/>
  <c r="AD4408" i="13"/>
  <c r="AE4407" i="13"/>
  <c r="AE4407" i="13" a="1"/>
  <c r="AD4407" i="13"/>
  <c r="AE4406" i="13"/>
  <c r="AE4406" i="13" a="1"/>
  <c r="AD4406" i="13"/>
  <c r="AE4405" i="13" a="1"/>
  <c r="AE4405" i="13" s="1"/>
  <c r="AD4405" i="13"/>
  <c r="AE4404" i="13" a="1"/>
  <c r="AE4404" i="13" s="1"/>
  <c r="AD4404" i="13"/>
  <c r="AE4403" i="13" a="1"/>
  <c r="AE4403" i="13" s="1"/>
  <c r="AD4403" i="13"/>
  <c r="AE4402" i="13" a="1"/>
  <c r="AE4402" i="13" s="1"/>
  <c r="AD4402" i="13"/>
  <c r="AE4401" i="13"/>
  <c r="AE4401" i="13" a="1"/>
  <c r="AD4401" i="13"/>
  <c r="AE4400" i="13"/>
  <c r="AE4400" i="13" a="1"/>
  <c r="AD4400" i="13"/>
  <c r="AE4399" i="13"/>
  <c r="AE4399" i="13" a="1"/>
  <c r="AD4399" i="13"/>
  <c r="AE4398" i="13"/>
  <c r="AE4398" i="13" a="1"/>
  <c r="AD4398" i="13"/>
  <c r="AE4397" i="13" a="1"/>
  <c r="AE4397" i="13" s="1"/>
  <c r="AD4397" i="13"/>
  <c r="AE4396" i="13" a="1"/>
  <c r="AE4396" i="13" s="1"/>
  <c r="AD4396" i="13"/>
  <c r="AE4395" i="13" a="1"/>
  <c r="AE4395" i="13" s="1"/>
  <c r="AD4395" i="13"/>
  <c r="AE4394" i="13" a="1"/>
  <c r="AE4394" i="13" s="1"/>
  <c r="AD4394" i="13"/>
  <c r="AE4393" i="13"/>
  <c r="AE4393" i="13" a="1"/>
  <c r="AD4393" i="13"/>
  <c r="AE4392" i="13"/>
  <c r="AE4392" i="13" a="1"/>
  <c r="AD4392" i="13"/>
  <c r="AE4391" i="13"/>
  <c r="AE4391" i="13" a="1"/>
  <c r="AD4391" i="13"/>
  <c r="AE4390" i="13"/>
  <c r="AE4390" i="13" a="1"/>
  <c r="AD4390" i="13"/>
  <c r="AE4389" i="13" a="1"/>
  <c r="AE4389" i="13" s="1"/>
  <c r="AD4389" i="13"/>
  <c r="AE4388" i="13" a="1"/>
  <c r="AE4388" i="13" s="1"/>
  <c r="AD4388" i="13"/>
  <c r="AE4387" i="13" a="1"/>
  <c r="AE4387" i="13" s="1"/>
  <c r="AD4387" i="13"/>
  <c r="AE4386" i="13" a="1"/>
  <c r="AE4386" i="13" s="1"/>
  <c r="AD4386" i="13"/>
  <c r="AE4385" i="13"/>
  <c r="AE4385" i="13" a="1"/>
  <c r="AD4385" i="13"/>
  <c r="AE4384" i="13"/>
  <c r="AE4384" i="13" a="1"/>
  <c r="AD4384" i="13"/>
  <c r="AE4383" i="13" a="1"/>
  <c r="AE4383" i="13" s="1"/>
  <c r="AD4383" i="13"/>
  <c r="AE4382" i="13"/>
  <c r="AE4382" i="13" a="1"/>
  <c r="AD4382" i="13"/>
  <c r="AE4381" i="13" a="1"/>
  <c r="AE4381" i="13" s="1"/>
  <c r="AD4381" i="13"/>
  <c r="AE4380" i="13" a="1"/>
  <c r="AE4380" i="13" s="1"/>
  <c r="AD4380" i="13"/>
  <c r="AE4379" i="13" a="1"/>
  <c r="AE4379" i="13" s="1"/>
  <c r="AD4379" i="13"/>
  <c r="AE4378" i="13" a="1"/>
  <c r="AE4378" i="13" s="1"/>
  <c r="AD4378" i="13"/>
  <c r="AE4377" i="13"/>
  <c r="AE4377" i="13" a="1"/>
  <c r="AD4377" i="13"/>
  <c r="AE4376" i="13"/>
  <c r="AE4376" i="13" a="1"/>
  <c r="AD4376" i="13"/>
  <c r="AE4375" i="13" a="1"/>
  <c r="AE4375" i="13" s="1"/>
  <c r="AD4375" i="13"/>
  <c r="AE4374" i="13"/>
  <c r="AE4374" i="13" a="1"/>
  <c r="AD4374" i="13"/>
  <c r="AE4373" i="13" a="1"/>
  <c r="AE4373" i="13" s="1"/>
  <c r="AD4373" i="13"/>
  <c r="AE4372" i="13" a="1"/>
  <c r="AE4372" i="13" s="1"/>
  <c r="AD4372" i="13"/>
  <c r="AE4371" i="13" a="1"/>
  <c r="AE4371" i="13" s="1"/>
  <c r="AD4371" i="13"/>
  <c r="AE4370" i="13" a="1"/>
  <c r="AE4370" i="13" s="1"/>
  <c r="AD4370" i="13"/>
  <c r="AE4369" i="13"/>
  <c r="AE4369" i="13" a="1"/>
  <c r="AD4369" i="13"/>
  <c r="AE4368" i="13"/>
  <c r="AE4368" i="13" a="1"/>
  <c r="AD4368" i="13"/>
  <c r="AE4367" i="13"/>
  <c r="AE4367" i="13" a="1"/>
  <c r="AD4367" i="13"/>
  <c r="AE4366" i="13"/>
  <c r="AE4366" i="13" a="1"/>
  <c r="AD4366" i="13"/>
  <c r="AE4365" i="13" a="1"/>
  <c r="AE4365" i="13" s="1"/>
  <c r="AD4365" i="13"/>
  <c r="AE4364" i="13" a="1"/>
  <c r="AE4364" i="13" s="1"/>
  <c r="AD4364" i="13"/>
  <c r="AE4363" i="13" a="1"/>
  <c r="AE4363" i="13" s="1"/>
  <c r="AD4363" i="13"/>
  <c r="AE4362" i="13" a="1"/>
  <c r="AE4362" i="13" s="1"/>
  <c r="AD4362" i="13"/>
  <c r="AE4361" i="13"/>
  <c r="AE4361" i="13" a="1"/>
  <c r="AD4361" i="13"/>
  <c r="AE4360" i="13"/>
  <c r="AE4360" i="13" a="1"/>
  <c r="AD4360" i="13"/>
  <c r="AE4359" i="13"/>
  <c r="AE4359" i="13" a="1"/>
  <c r="AD4359" i="13"/>
  <c r="AE4358" i="13"/>
  <c r="AE4358" i="13" a="1"/>
  <c r="AD4358" i="13"/>
  <c r="AE4357" i="13" a="1"/>
  <c r="AE4357" i="13" s="1"/>
  <c r="AD4357" i="13"/>
  <c r="AE4356" i="13" a="1"/>
  <c r="AE4356" i="13" s="1"/>
  <c r="AD4356" i="13"/>
  <c r="AE4355" i="13" a="1"/>
  <c r="AE4355" i="13" s="1"/>
  <c r="AD4355" i="13"/>
  <c r="AE4354" i="13" a="1"/>
  <c r="AE4354" i="13" s="1"/>
  <c r="AD4354" i="13"/>
  <c r="AE4353" i="13"/>
  <c r="AE4353" i="13" a="1"/>
  <c r="AD4353" i="13"/>
  <c r="AE4352" i="13"/>
  <c r="AE4352" i="13" a="1"/>
  <c r="AD4352" i="13"/>
  <c r="AE4351" i="13"/>
  <c r="AE4351" i="13" a="1"/>
  <c r="AD4351" i="13"/>
  <c r="AE4350" i="13"/>
  <c r="AE4350" i="13" a="1"/>
  <c r="AD4350" i="13"/>
  <c r="AE4349" i="13" a="1"/>
  <c r="AE4349" i="13" s="1"/>
  <c r="AD4349" i="13"/>
  <c r="AE4348" i="13" a="1"/>
  <c r="AE4348" i="13" s="1"/>
  <c r="AD4348" i="13"/>
  <c r="AE4347" i="13" a="1"/>
  <c r="AE4347" i="13" s="1"/>
  <c r="AD4347" i="13"/>
  <c r="AE4346" i="13" a="1"/>
  <c r="AE4346" i="13" s="1"/>
  <c r="AD4346" i="13"/>
  <c r="AE4345" i="13"/>
  <c r="AE4345" i="13" a="1"/>
  <c r="AD4345" i="13"/>
  <c r="AE4344" i="13"/>
  <c r="AE4344" i="13" a="1"/>
  <c r="AD4344" i="13"/>
  <c r="AE4343" i="13"/>
  <c r="AE4343" i="13" a="1"/>
  <c r="AD4343" i="13"/>
  <c r="AE4342" i="13"/>
  <c r="AE4342" i="13" a="1"/>
  <c r="AD4342" i="13"/>
  <c r="AE4341" i="13" a="1"/>
  <c r="AE4341" i="13" s="1"/>
  <c r="AD4341" i="13"/>
  <c r="AE4340" i="13" a="1"/>
  <c r="AE4340" i="13" s="1"/>
  <c r="AD4340" i="13"/>
  <c r="AE4339" i="13" a="1"/>
  <c r="AE4339" i="13" s="1"/>
  <c r="AD4339" i="13"/>
  <c r="AE4338" i="13" a="1"/>
  <c r="AE4338" i="13" s="1"/>
  <c r="AD4338" i="13"/>
  <c r="AE4337" i="13"/>
  <c r="AE4337" i="13" a="1"/>
  <c r="AD4337" i="13"/>
  <c r="AE4336" i="13"/>
  <c r="AE4336" i="13" a="1"/>
  <c r="AD4336" i="13"/>
  <c r="AE4335" i="13"/>
  <c r="AE4335" i="13" a="1"/>
  <c r="AD4335" i="13"/>
  <c r="AE4334" i="13"/>
  <c r="AE4334" i="13" a="1"/>
  <c r="AD4334" i="13"/>
  <c r="AE4333" i="13" a="1"/>
  <c r="AE4333" i="13" s="1"/>
  <c r="AD4333" i="13"/>
  <c r="AE4332" i="13" a="1"/>
  <c r="AE4332" i="13" s="1"/>
  <c r="AD4332" i="13"/>
  <c r="AE4331" i="13" a="1"/>
  <c r="AE4331" i="13" s="1"/>
  <c r="AD4331" i="13"/>
  <c r="AE4330" i="13" a="1"/>
  <c r="AE4330" i="13" s="1"/>
  <c r="AD4330" i="13"/>
  <c r="AE4329" i="13"/>
  <c r="AE4329" i="13" a="1"/>
  <c r="AD4329" i="13"/>
  <c r="AE4328" i="13"/>
  <c r="AE4328" i="13" a="1"/>
  <c r="AD4328" i="13"/>
  <c r="AE4327" i="13"/>
  <c r="AE4327" i="13" a="1"/>
  <c r="AD4327" i="13"/>
  <c r="AE4326" i="13"/>
  <c r="AE4326" i="13" a="1"/>
  <c r="AD4326" i="13"/>
  <c r="AE4325" i="13" a="1"/>
  <c r="AE4325" i="13" s="1"/>
  <c r="AD4325" i="13"/>
  <c r="AE4324" i="13" a="1"/>
  <c r="AE4324" i="13" s="1"/>
  <c r="AD4324" i="13"/>
  <c r="AE4323" i="13" a="1"/>
  <c r="AE4323" i="13" s="1"/>
  <c r="AD4323" i="13"/>
  <c r="AE4322" i="13" a="1"/>
  <c r="AE4322" i="13" s="1"/>
  <c r="AD4322" i="13"/>
  <c r="AE4321" i="13"/>
  <c r="AE4321" i="13" a="1"/>
  <c r="AD4321" i="13"/>
  <c r="AE4320" i="13"/>
  <c r="AE4320" i="13" a="1"/>
  <c r="AD4320" i="13"/>
  <c r="AE4319" i="13"/>
  <c r="AE4319" i="13" a="1"/>
  <c r="AD4319" i="13"/>
  <c r="AE4318" i="13"/>
  <c r="AE4318" i="13" a="1"/>
  <c r="AD4318" i="13"/>
  <c r="AE4317" i="13" a="1"/>
  <c r="AE4317" i="13" s="1"/>
  <c r="AD4317" i="13"/>
  <c r="AE4316" i="13" a="1"/>
  <c r="AE4316" i="13" s="1"/>
  <c r="AD4316" i="13"/>
  <c r="AE4315" i="13" a="1"/>
  <c r="AE4315" i="13" s="1"/>
  <c r="AD4315" i="13"/>
  <c r="AE4314" i="13" a="1"/>
  <c r="AE4314" i="13" s="1"/>
  <c r="AD4314" i="13"/>
  <c r="AE4313" i="13"/>
  <c r="AE4313" i="13" a="1"/>
  <c r="AD4313" i="13"/>
  <c r="AE4312" i="13"/>
  <c r="AE4312" i="13" a="1"/>
  <c r="AD4312" i="13"/>
  <c r="AE4311" i="13"/>
  <c r="AE4311" i="13" a="1"/>
  <c r="AD4311" i="13"/>
  <c r="AE4310" i="13"/>
  <c r="AE4310" i="13" a="1"/>
  <c r="AD4310" i="13"/>
  <c r="AE4309" i="13" a="1"/>
  <c r="AE4309" i="13" s="1"/>
  <c r="AD4309" i="13"/>
  <c r="AE4308" i="13" a="1"/>
  <c r="AE4308" i="13" s="1"/>
  <c r="AD4308" i="13"/>
  <c r="AE4307" i="13" a="1"/>
  <c r="AE4307" i="13" s="1"/>
  <c r="AD4307" i="13"/>
  <c r="AE4306" i="13" a="1"/>
  <c r="AE4306" i="13" s="1"/>
  <c r="AD4306" i="13"/>
  <c r="AE4305" i="13"/>
  <c r="AE4305" i="13" a="1"/>
  <c r="AD4305" i="13"/>
  <c r="AE4304" i="13"/>
  <c r="AE4304" i="13" a="1"/>
  <c r="AD4304" i="13"/>
  <c r="AE4303" i="13"/>
  <c r="AE4303" i="13" a="1"/>
  <c r="AD4303" i="13"/>
  <c r="AE4302" i="13"/>
  <c r="AE4302" i="13" a="1"/>
  <c r="AD4302" i="13"/>
  <c r="AE4301" i="13" a="1"/>
  <c r="AE4301" i="13" s="1"/>
  <c r="AD4301" i="13"/>
  <c r="AE4300" i="13" a="1"/>
  <c r="AE4300" i="13" s="1"/>
  <c r="AD4300" i="13"/>
  <c r="AE4299" i="13" a="1"/>
  <c r="AE4299" i="13" s="1"/>
  <c r="AD4299" i="13"/>
  <c r="AE4298" i="13" a="1"/>
  <c r="AE4298" i="13" s="1"/>
  <c r="AD4298" i="13"/>
  <c r="AE4297" i="13"/>
  <c r="AE4297" i="13" a="1"/>
  <c r="AD4297" i="13"/>
  <c r="AE4296" i="13"/>
  <c r="AE4296" i="13" a="1"/>
  <c r="AD4296" i="13"/>
  <c r="AE4295" i="13"/>
  <c r="AE4295" i="13" a="1"/>
  <c r="AD4295" i="13"/>
  <c r="AE4294" i="13" a="1"/>
  <c r="AE4294" i="13" s="1"/>
  <c r="AD4294" i="13"/>
  <c r="AE4293" i="13" a="1"/>
  <c r="AE4293" i="13" s="1"/>
  <c r="AD4293" i="13"/>
  <c r="AE4292" i="13" a="1"/>
  <c r="AE4292" i="13" s="1"/>
  <c r="AD4292" i="13"/>
  <c r="AE4291" i="13"/>
  <c r="AE4291" i="13" a="1"/>
  <c r="AD4291" i="13"/>
  <c r="AE4290" i="13" a="1"/>
  <c r="AE4290" i="13" s="1"/>
  <c r="AD4290" i="13"/>
  <c r="AE4289" i="13"/>
  <c r="AE4289" i="13" a="1"/>
  <c r="AD4289" i="13"/>
  <c r="AE4288" i="13" a="1"/>
  <c r="AE4288" i="13" s="1"/>
  <c r="AD4288" i="13"/>
  <c r="AE4287" i="13"/>
  <c r="AE4287" i="13" a="1"/>
  <c r="AD4287" i="13"/>
  <c r="AE4286" i="13" a="1"/>
  <c r="AE4286" i="13" s="1"/>
  <c r="AD4286" i="13"/>
  <c r="AE4285" i="13" a="1"/>
  <c r="AE4285" i="13" s="1"/>
  <c r="AD4285" i="13"/>
  <c r="AE4284" i="13" a="1"/>
  <c r="AE4284" i="13" s="1"/>
  <c r="AD4284" i="13"/>
  <c r="AE4283" i="13"/>
  <c r="AE4283" i="13" a="1"/>
  <c r="AD4283" i="13"/>
  <c r="AE4282" i="13" a="1"/>
  <c r="AE4282" i="13" s="1"/>
  <c r="AD4282" i="13"/>
  <c r="AE4281" i="13"/>
  <c r="AE4281" i="13" a="1"/>
  <c r="AD4281" i="13"/>
  <c r="AE4280" i="13" a="1"/>
  <c r="AE4280" i="13" s="1"/>
  <c r="AD4280" i="13"/>
  <c r="AE4279" i="13"/>
  <c r="AE4279" i="13" a="1"/>
  <c r="AD4279" i="13"/>
  <c r="AE4278" i="13" a="1"/>
  <c r="AE4278" i="13" s="1"/>
  <c r="AD4278" i="13"/>
  <c r="AE4277" i="13" a="1"/>
  <c r="AE4277" i="13" s="1"/>
  <c r="AD4277" i="13"/>
  <c r="AE4276" i="13" a="1"/>
  <c r="AE4276" i="13" s="1"/>
  <c r="AD4276" i="13"/>
  <c r="AE4275" i="13"/>
  <c r="AE4275" i="13" a="1"/>
  <c r="AD4275" i="13"/>
  <c r="AE4274" i="13" a="1"/>
  <c r="AE4274" i="13" s="1"/>
  <c r="AD4274" i="13"/>
  <c r="AE4273" i="13"/>
  <c r="AE4273" i="13" a="1"/>
  <c r="AD4273" i="13"/>
  <c r="AE4272" i="13" a="1"/>
  <c r="AE4272" i="13" s="1"/>
  <c r="AD4272" i="13"/>
  <c r="AE4271" i="13"/>
  <c r="AE4271" i="13" a="1"/>
  <c r="AD4271" i="13"/>
  <c r="AE4270" i="13" a="1"/>
  <c r="AE4270" i="13" s="1"/>
  <c r="AD4270" i="13"/>
  <c r="AE4269" i="13"/>
  <c r="AE4269" i="13" a="1"/>
  <c r="AD4269" i="13"/>
  <c r="AE4268" i="13" a="1"/>
  <c r="AE4268" i="13" s="1"/>
  <c r="AD4268" i="13"/>
  <c r="AE4267" i="13"/>
  <c r="AE4267" i="13" a="1"/>
  <c r="AD4267" i="13"/>
  <c r="AE4266" i="13" a="1"/>
  <c r="AE4266" i="13" s="1"/>
  <c r="AD4266" i="13"/>
  <c r="AE4265" i="13"/>
  <c r="AE4265" i="13" a="1"/>
  <c r="AD4265" i="13"/>
  <c r="AE4264" i="13" a="1"/>
  <c r="AE4264" i="13" s="1"/>
  <c r="AD4264" i="13"/>
  <c r="AE4263" i="13"/>
  <c r="AE4263" i="13" a="1"/>
  <c r="AD4263" i="13"/>
  <c r="AE4262" i="13" a="1"/>
  <c r="AE4262" i="13" s="1"/>
  <c r="AD4262" i="13"/>
  <c r="AE4261" i="13"/>
  <c r="AE4261" i="13" a="1"/>
  <c r="AD4261" i="13"/>
  <c r="AE4260" i="13" a="1"/>
  <c r="AE4260" i="13" s="1"/>
  <c r="AD4260" i="13"/>
  <c r="AE4259" i="13"/>
  <c r="AE4259" i="13" a="1"/>
  <c r="AD4259" i="13"/>
  <c r="AE4258" i="13" a="1"/>
  <c r="AE4258" i="13" s="1"/>
  <c r="AD4258" i="13"/>
  <c r="AE4257" i="13"/>
  <c r="AE4257" i="13" a="1"/>
  <c r="AD4257" i="13"/>
  <c r="AE4256" i="13" a="1"/>
  <c r="AE4256" i="13" s="1"/>
  <c r="AD4256" i="13"/>
  <c r="AE4255" i="13"/>
  <c r="AE4255" i="13" a="1"/>
  <c r="AD4255" i="13"/>
  <c r="AE4254" i="13" a="1"/>
  <c r="AE4254" i="13" s="1"/>
  <c r="AD4254" i="13"/>
  <c r="AE4253" i="13"/>
  <c r="AE4253" i="13" a="1"/>
  <c r="AD4253" i="13"/>
  <c r="AE4252" i="13" a="1"/>
  <c r="AE4252" i="13" s="1"/>
  <c r="AD4252" i="13"/>
  <c r="AE4251" i="13"/>
  <c r="AE4251" i="13" a="1"/>
  <c r="AD4251" i="13"/>
  <c r="AE4250" i="13" a="1"/>
  <c r="AE4250" i="13" s="1"/>
  <c r="AD4250" i="13"/>
  <c r="AE4249" i="13"/>
  <c r="AE4249" i="13" a="1"/>
  <c r="AD4249" i="13"/>
  <c r="AE4248" i="13" a="1"/>
  <c r="AE4248" i="13" s="1"/>
  <c r="AD4248" i="13"/>
  <c r="AE4247" i="13"/>
  <c r="AE4247" i="13" a="1"/>
  <c r="AD4247" i="13"/>
  <c r="AE4246" i="13" a="1"/>
  <c r="AE4246" i="13" s="1"/>
  <c r="AD4246" i="13"/>
  <c r="AE4245" i="13"/>
  <c r="AE4245" i="13" a="1"/>
  <c r="AD4245" i="13"/>
  <c r="AE4244" i="13" a="1"/>
  <c r="AE4244" i="13" s="1"/>
  <c r="AD4244" i="13"/>
  <c r="AE4243" i="13"/>
  <c r="AE4243" i="13" a="1"/>
  <c r="AD4243" i="13"/>
  <c r="AE4242" i="13" a="1"/>
  <c r="AE4242" i="13" s="1"/>
  <c r="AD4242" i="13"/>
  <c r="AE4241" i="13"/>
  <c r="AE4241" i="13" a="1"/>
  <c r="AD4241" i="13"/>
  <c r="AE4240" i="13" a="1"/>
  <c r="AE4240" i="13" s="1"/>
  <c r="AD4240" i="13"/>
  <c r="AE4239" i="13"/>
  <c r="AE4239" i="13" a="1"/>
  <c r="AD4239" i="13"/>
  <c r="AE4238" i="13" a="1"/>
  <c r="AE4238" i="13" s="1"/>
  <c r="AD4238" i="13"/>
  <c r="AE4237" i="13"/>
  <c r="AE4237" i="13" a="1"/>
  <c r="AD4237" i="13"/>
  <c r="AE4236" i="13" a="1"/>
  <c r="AE4236" i="13" s="1"/>
  <c r="AD4236" i="13"/>
  <c r="AE4235" i="13"/>
  <c r="AE4235" i="13" a="1"/>
  <c r="AD4235" i="13"/>
  <c r="AE4234" i="13" a="1"/>
  <c r="AE4234" i="13" s="1"/>
  <c r="AD4234" i="13"/>
  <c r="AE4233" i="13"/>
  <c r="AE4233" i="13" a="1"/>
  <c r="AD4233" i="13"/>
  <c r="AE4232" i="13" a="1"/>
  <c r="AE4232" i="13" s="1"/>
  <c r="AD4232" i="13"/>
  <c r="AE4231" i="13"/>
  <c r="AE4231" i="13" a="1"/>
  <c r="AD4231" i="13"/>
  <c r="AE4230" i="13" a="1"/>
  <c r="AE4230" i="13" s="1"/>
  <c r="AD4230" i="13"/>
  <c r="AE4229" i="13"/>
  <c r="AE4229" i="13" a="1"/>
  <c r="AD4229" i="13"/>
  <c r="AE4228" i="13" a="1"/>
  <c r="AE4228" i="13" s="1"/>
  <c r="AD4228" i="13"/>
  <c r="AE4227" i="13"/>
  <c r="AE4227" i="13" a="1"/>
  <c r="AD4227" i="13"/>
  <c r="AE4226" i="13" a="1"/>
  <c r="AE4226" i="13" s="1"/>
  <c r="AD4226" i="13"/>
  <c r="AE4225" i="13"/>
  <c r="AE4225" i="13" a="1"/>
  <c r="AD4225" i="13"/>
  <c r="AE4224" i="13" a="1"/>
  <c r="AE4224" i="13" s="1"/>
  <c r="AD4224" i="13"/>
  <c r="AE4223" i="13"/>
  <c r="AE4223" i="13" a="1"/>
  <c r="AD4223" i="13"/>
  <c r="AE4222" i="13" a="1"/>
  <c r="AE4222" i="13" s="1"/>
  <c r="AD4222" i="13"/>
  <c r="AE4221" i="13"/>
  <c r="AE4221" i="13" a="1"/>
  <c r="AD4221" i="13"/>
  <c r="AE4220" i="13" a="1"/>
  <c r="AE4220" i="13" s="1"/>
  <c r="AD4220" i="13"/>
  <c r="AE4219" i="13"/>
  <c r="AE4219" i="13" a="1"/>
  <c r="AD4219" i="13"/>
  <c r="AE4218" i="13" a="1"/>
  <c r="AE4218" i="13" s="1"/>
  <c r="AD4218" i="13"/>
  <c r="AE4217" i="13"/>
  <c r="AE4217" i="13" a="1"/>
  <c r="AD4217" i="13"/>
  <c r="AE4216" i="13" a="1"/>
  <c r="AE4216" i="13" s="1"/>
  <c r="AD4216" i="13"/>
  <c r="AE4215" i="13"/>
  <c r="AE4215" i="13" a="1"/>
  <c r="AD4215" i="13"/>
  <c r="AE4214" i="13" a="1"/>
  <c r="AE4214" i="13" s="1"/>
  <c r="AD4214" i="13"/>
  <c r="AE4213" i="13"/>
  <c r="AE4213" i="13" a="1"/>
  <c r="AD4213" i="13"/>
  <c r="AE4212" i="13" a="1"/>
  <c r="AE4212" i="13" s="1"/>
  <c r="AD4212" i="13"/>
  <c r="AE4211" i="13"/>
  <c r="AE4211" i="13" a="1"/>
  <c r="AD4211" i="13"/>
  <c r="AE4210" i="13" a="1"/>
  <c r="AE4210" i="13" s="1"/>
  <c r="AD4210" i="13"/>
  <c r="AE4209" i="13"/>
  <c r="AE4209" i="13" a="1"/>
  <c r="AD4209" i="13"/>
  <c r="AE4208" i="13" a="1"/>
  <c r="AE4208" i="13" s="1"/>
  <c r="AD4208" i="13"/>
  <c r="AE4207" i="13"/>
  <c r="AE4207" i="13" a="1"/>
  <c r="AD4207" i="13"/>
  <c r="AE4206" i="13" a="1"/>
  <c r="AE4206" i="13" s="1"/>
  <c r="AD4206" i="13"/>
  <c r="AE4205" i="13"/>
  <c r="AE4205" i="13" a="1"/>
  <c r="AD4205" i="13"/>
  <c r="AE4204" i="13" a="1"/>
  <c r="AE4204" i="13" s="1"/>
  <c r="AD4204" i="13"/>
  <c r="AE4203" i="13"/>
  <c r="AE4203" i="13" a="1"/>
  <c r="AD4203" i="13"/>
  <c r="AE4202" i="13" a="1"/>
  <c r="AE4202" i="13" s="1"/>
  <c r="AD4202" i="13"/>
  <c r="AE4201" i="13"/>
  <c r="AE4201" i="13" a="1"/>
  <c r="AD4201" i="13"/>
  <c r="AE4200" i="13" a="1"/>
  <c r="AE4200" i="13" s="1"/>
  <c r="AD4200" i="13"/>
  <c r="AE4199" i="13"/>
  <c r="AE4199" i="13" a="1"/>
  <c r="AD4199" i="13"/>
  <c r="AE4198" i="13" a="1"/>
  <c r="AE4198" i="13" s="1"/>
  <c r="AD4198" i="13"/>
  <c r="AE4197" i="13"/>
  <c r="AE4197" i="13" a="1"/>
  <c r="AD4197" i="13"/>
  <c r="AE4196" i="13" a="1"/>
  <c r="AE4196" i="13" s="1"/>
  <c r="AD4196" i="13"/>
  <c r="AE4195" i="13"/>
  <c r="AE4195" i="13" a="1"/>
  <c r="AD4195" i="13"/>
  <c r="AE4194" i="13" a="1"/>
  <c r="AE4194" i="13" s="1"/>
  <c r="AD4194" i="13"/>
  <c r="AE4193" i="13"/>
  <c r="AE4193" i="13" a="1"/>
  <c r="AD4193" i="13"/>
  <c r="AE4192" i="13" a="1"/>
  <c r="AE4192" i="13" s="1"/>
  <c r="AD4192" i="13"/>
  <c r="AE4191" i="13"/>
  <c r="AE4191" i="13" a="1"/>
  <c r="AD4191" i="13"/>
  <c r="AE4190" i="13" a="1"/>
  <c r="AE4190" i="13" s="1"/>
  <c r="AD4190" i="13"/>
  <c r="AE4189" i="13"/>
  <c r="AE4189" i="13" a="1"/>
  <c r="AD4189" i="13"/>
  <c r="AE4188" i="13" a="1"/>
  <c r="AE4188" i="13" s="1"/>
  <c r="AD4188" i="13"/>
  <c r="AE4187" i="13"/>
  <c r="AE4187" i="13" a="1"/>
  <c r="AD4187" i="13"/>
  <c r="AE4186" i="13" a="1"/>
  <c r="AE4186" i="13" s="1"/>
  <c r="AD4186" i="13"/>
  <c r="AE4185" i="13"/>
  <c r="AE4185" i="13" a="1"/>
  <c r="AD4185" i="13"/>
  <c r="AE4184" i="13" a="1"/>
  <c r="AE4184" i="13" s="1"/>
  <c r="AD4184" i="13"/>
  <c r="AE4183" i="13"/>
  <c r="AE4183" i="13" a="1"/>
  <c r="AD4183" i="13"/>
  <c r="AE4182" i="13" a="1"/>
  <c r="AE4182" i="13" s="1"/>
  <c r="AD4182" i="13"/>
  <c r="AE4181" i="13"/>
  <c r="AE4181" i="13" a="1"/>
  <c r="AD4181" i="13"/>
  <c r="AE4180" i="13" a="1"/>
  <c r="AE4180" i="13" s="1"/>
  <c r="AD4180" i="13"/>
  <c r="AE4179" i="13"/>
  <c r="AE4179" i="13" a="1"/>
  <c r="AD4179" i="13"/>
  <c r="AE4178" i="13" a="1"/>
  <c r="AE4178" i="13" s="1"/>
  <c r="AD4178" i="13"/>
  <c r="AE4177" i="13"/>
  <c r="AE4177" i="13" a="1"/>
  <c r="AD4177" i="13"/>
  <c r="AE4176" i="13" a="1"/>
  <c r="AE4176" i="13" s="1"/>
  <c r="AD4176" i="13"/>
  <c r="AE4175" i="13"/>
  <c r="AE4175" i="13" a="1"/>
  <c r="AD4175" i="13"/>
  <c r="AE4174" i="13" a="1"/>
  <c r="AE4174" i="13" s="1"/>
  <c r="AD4174" i="13"/>
  <c r="AE4173" i="13"/>
  <c r="AE4173" i="13" a="1"/>
  <c r="AD4173" i="13"/>
  <c r="AE4172" i="13" a="1"/>
  <c r="AE4172" i="13" s="1"/>
  <c r="AD4172" i="13"/>
  <c r="AE4171" i="13"/>
  <c r="AE4171" i="13" a="1"/>
  <c r="AD4171" i="13"/>
  <c r="AE4170" i="13" a="1"/>
  <c r="AE4170" i="13" s="1"/>
  <c r="AD4170" i="13"/>
  <c r="AE4169" i="13"/>
  <c r="AE4169" i="13" a="1"/>
  <c r="AD4169" i="13"/>
  <c r="AE4168" i="13" a="1"/>
  <c r="AE4168" i="13" s="1"/>
  <c r="AD4168" i="13"/>
  <c r="AE4167" i="13"/>
  <c r="AE4167" i="13" a="1"/>
  <c r="AD4167" i="13"/>
  <c r="AE4166" i="13" a="1"/>
  <c r="AE4166" i="13" s="1"/>
  <c r="AD4166" i="13"/>
  <c r="AE4165" i="13"/>
  <c r="AE4165" i="13" a="1"/>
  <c r="AD4165" i="13"/>
  <c r="AE4164" i="13" a="1"/>
  <c r="AE4164" i="13" s="1"/>
  <c r="AD4164" i="13"/>
  <c r="AE4163" i="13"/>
  <c r="AE4163" i="13" a="1"/>
  <c r="AD4163" i="13"/>
  <c r="AE4162" i="13" a="1"/>
  <c r="AE4162" i="13" s="1"/>
  <c r="AD4162" i="13"/>
  <c r="AE4161" i="13"/>
  <c r="AE4161" i="13" a="1"/>
  <c r="AD4161" i="13"/>
  <c r="AE4160" i="13" a="1"/>
  <c r="AE4160" i="13" s="1"/>
  <c r="AD4160" i="13"/>
  <c r="AE4159" i="13"/>
  <c r="AE4159" i="13" a="1"/>
  <c r="AD4159" i="13"/>
  <c r="AE4158" i="13" a="1"/>
  <c r="AE4158" i="13" s="1"/>
  <c r="AD4158" i="13"/>
  <c r="AE4157" i="13"/>
  <c r="AE4157" i="13" a="1"/>
  <c r="AD4157" i="13"/>
  <c r="AE4156" i="13" a="1"/>
  <c r="AE4156" i="13" s="1"/>
  <c r="AD4156" i="13"/>
  <c r="AE4155" i="13"/>
  <c r="AE4155" i="13" a="1"/>
  <c r="AD4155" i="13"/>
  <c r="AE4154" i="13" a="1"/>
  <c r="AE4154" i="13" s="1"/>
  <c r="AD4154" i="13"/>
  <c r="AE4153" i="13"/>
  <c r="AE4153" i="13" a="1"/>
  <c r="AD4153" i="13"/>
  <c r="AE4152" i="13" a="1"/>
  <c r="AE4152" i="13" s="1"/>
  <c r="AD4152" i="13"/>
  <c r="AE4151" i="13"/>
  <c r="AE4151" i="13" a="1"/>
  <c r="AD4151" i="13"/>
  <c r="AE4150" i="13" a="1"/>
  <c r="AE4150" i="13" s="1"/>
  <c r="AD4150" i="13"/>
  <c r="AE4149" i="13"/>
  <c r="AE4149" i="13" a="1"/>
  <c r="AD4149" i="13"/>
  <c r="AE4148" i="13" a="1"/>
  <c r="AE4148" i="13" s="1"/>
  <c r="AD4148" i="13"/>
  <c r="AE4147" i="13"/>
  <c r="AE4147" i="13" a="1"/>
  <c r="AD4147" i="13"/>
  <c r="AE4146" i="13" a="1"/>
  <c r="AE4146" i="13" s="1"/>
  <c r="AD4146" i="13"/>
  <c r="AE4145" i="13"/>
  <c r="AE4145" i="13" a="1"/>
  <c r="AD4145" i="13"/>
  <c r="AE4144" i="13" a="1"/>
  <c r="AE4144" i="13" s="1"/>
  <c r="AD4144" i="13"/>
  <c r="AE4143" i="13"/>
  <c r="AE4143" i="13" a="1"/>
  <c r="AD4143" i="13"/>
  <c r="AE4142" i="13" a="1"/>
  <c r="AE4142" i="13" s="1"/>
  <c r="AD4142" i="13"/>
  <c r="AE4141" i="13"/>
  <c r="AE4141" i="13" a="1"/>
  <c r="AD4141" i="13"/>
  <c r="AE4140" i="13" a="1"/>
  <c r="AE4140" i="13" s="1"/>
  <c r="AD4140" i="13"/>
  <c r="AE4139" i="13"/>
  <c r="AE4139" i="13" a="1"/>
  <c r="AD4139" i="13"/>
  <c r="AE4138" i="13" a="1"/>
  <c r="AE4138" i="13" s="1"/>
  <c r="AD4138" i="13"/>
  <c r="AE4137" i="13"/>
  <c r="AE4137" i="13" a="1"/>
  <c r="AD4137" i="13"/>
  <c r="AE4136" i="13" a="1"/>
  <c r="AE4136" i="13" s="1"/>
  <c r="AD4136" i="13"/>
  <c r="AE4135" i="13"/>
  <c r="AE4135" i="13" a="1"/>
  <c r="AD4135" i="13"/>
  <c r="AE4134" i="13" a="1"/>
  <c r="AE4134" i="13" s="1"/>
  <c r="AD4134" i="13"/>
  <c r="AE4133" i="13"/>
  <c r="AE4133" i="13" a="1"/>
  <c r="AD4133" i="13"/>
  <c r="AE4132" i="13" a="1"/>
  <c r="AE4132" i="13" s="1"/>
  <c r="AD4132" i="13"/>
  <c r="AE4131" i="13"/>
  <c r="AE4131" i="13" a="1"/>
  <c r="AD4131" i="13"/>
  <c r="AE4130" i="13" a="1"/>
  <c r="AE4130" i="13" s="1"/>
  <c r="AD4130" i="13"/>
  <c r="AE4129" i="13"/>
  <c r="AE4129" i="13" a="1"/>
  <c r="AD4129" i="13"/>
  <c r="AE4128" i="13" a="1"/>
  <c r="AE4128" i="13" s="1"/>
  <c r="AD4128" i="13"/>
  <c r="AE4127" i="13"/>
  <c r="AE4127" i="13" a="1"/>
  <c r="AD4127" i="13"/>
  <c r="AE4126" i="13" a="1"/>
  <c r="AE4126" i="13" s="1"/>
  <c r="AD4126" i="13"/>
  <c r="AE4125" i="13"/>
  <c r="AE4125" i="13" a="1"/>
  <c r="AD4125" i="13"/>
  <c r="AE4124" i="13" a="1"/>
  <c r="AE4124" i="13" s="1"/>
  <c r="AD4124" i="13"/>
  <c r="AE4123" i="13"/>
  <c r="AE4123" i="13" a="1"/>
  <c r="AD4123" i="13"/>
  <c r="AE4122" i="13" a="1"/>
  <c r="AE4122" i="13" s="1"/>
  <c r="AD4122" i="13"/>
  <c r="AE4121" i="13"/>
  <c r="AE4121" i="13" a="1"/>
  <c r="AD4121" i="13"/>
  <c r="AE4120" i="13" a="1"/>
  <c r="AE4120" i="13" s="1"/>
  <c r="AD4120" i="13"/>
  <c r="AE4119" i="13"/>
  <c r="AE4119" i="13" a="1"/>
  <c r="AD4119" i="13"/>
  <c r="AE4118" i="13" a="1"/>
  <c r="AE4118" i="13" s="1"/>
  <c r="AD4118" i="13"/>
  <c r="AE4117" i="13"/>
  <c r="AE4117" i="13" a="1"/>
  <c r="AD4117" i="13"/>
  <c r="AE4116" i="13" a="1"/>
  <c r="AE4116" i="13" s="1"/>
  <c r="AD4116" i="13"/>
  <c r="AE4115" i="13"/>
  <c r="AE4115" i="13" a="1"/>
  <c r="AD4115" i="13"/>
  <c r="AE4114" i="13" a="1"/>
  <c r="AE4114" i="13" s="1"/>
  <c r="AD4114" i="13"/>
  <c r="AE4113" i="13"/>
  <c r="AE4113" i="13" a="1"/>
  <c r="AD4113" i="13"/>
  <c r="AE4112" i="13" a="1"/>
  <c r="AE4112" i="13" s="1"/>
  <c r="AD4112" i="13"/>
  <c r="AE4111" i="13"/>
  <c r="AE4111" i="13" a="1"/>
  <c r="AD4111" i="13"/>
  <c r="AE4110" i="13" a="1"/>
  <c r="AE4110" i="13" s="1"/>
  <c r="AD4110" i="13"/>
  <c r="AE4109" i="13"/>
  <c r="AE4109" i="13" a="1"/>
  <c r="AD4109" i="13"/>
  <c r="AE4108" i="13" a="1"/>
  <c r="AE4108" i="13" s="1"/>
  <c r="AD4108" i="13"/>
  <c r="AE4107" i="13"/>
  <c r="AE4107" i="13" a="1"/>
  <c r="AD4107" i="13"/>
  <c r="AE4106" i="13" a="1"/>
  <c r="AE4106" i="13" s="1"/>
  <c r="AD4106" i="13"/>
  <c r="AE4105" i="13"/>
  <c r="AE4105" i="13" a="1"/>
  <c r="AD4105" i="13"/>
  <c r="AE4104" i="13" a="1"/>
  <c r="AE4104" i="13" s="1"/>
  <c r="AD4104" i="13"/>
  <c r="AE4103" i="13"/>
  <c r="AE4103" i="13" a="1"/>
  <c r="AD4103" i="13"/>
  <c r="AE4102" i="13" a="1"/>
  <c r="AE4102" i="13" s="1"/>
  <c r="AD4102" i="13"/>
  <c r="AE4101" i="13"/>
  <c r="AE4101" i="13" a="1"/>
  <c r="AD4101" i="13"/>
  <c r="AE4100" i="13" a="1"/>
  <c r="AE4100" i="13" s="1"/>
  <c r="AD4100" i="13"/>
  <c r="AE4099" i="13"/>
  <c r="AE4099" i="13" a="1"/>
  <c r="AD4099" i="13"/>
  <c r="AE4098" i="13" a="1"/>
  <c r="AE4098" i="13" s="1"/>
  <c r="AD4098" i="13"/>
  <c r="AE4097" i="13"/>
  <c r="AE4097" i="13" a="1"/>
  <c r="AD4097" i="13"/>
  <c r="AE4096" i="13" a="1"/>
  <c r="AE4096" i="13" s="1"/>
  <c r="AD4096" i="13"/>
  <c r="AE4095" i="13"/>
  <c r="AE4095" i="13" a="1"/>
  <c r="AD4095" i="13"/>
  <c r="AE4094" i="13" a="1"/>
  <c r="AE4094" i="13" s="1"/>
  <c r="AD4094" i="13"/>
  <c r="AE4093" i="13"/>
  <c r="AE4093" i="13" a="1"/>
  <c r="AD4093" i="13"/>
  <c r="AE4092" i="13" a="1"/>
  <c r="AE4092" i="13" s="1"/>
  <c r="AD4092" i="13"/>
  <c r="AE4091" i="13"/>
  <c r="AE4091" i="13" a="1"/>
  <c r="AD4091" i="13"/>
  <c r="AE4090" i="13" a="1"/>
  <c r="AE4090" i="13" s="1"/>
  <c r="AD4090" i="13"/>
  <c r="AE4089" i="13"/>
  <c r="AE4089" i="13" a="1"/>
  <c r="AD4089" i="13"/>
  <c r="AE4088" i="13" a="1"/>
  <c r="AE4088" i="13" s="1"/>
  <c r="AD4088" i="13"/>
  <c r="AE4087" i="13"/>
  <c r="AE4087" i="13" a="1"/>
  <c r="AD4087" i="13"/>
  <c r="AE4086" i="13" a="1"/>
  <c r="AE4086" i="13" s="1"/>
  <c r="AD4086" i="13"/>
  <c r="AE4085" i="13"/>
  <c r="AE4085" i="13" a="1"/>
  <c r="AD4085" i="13"/>
  <c r="AE4084" i="13" a="1"/>
  <c r="AE4084" i="13" s="1"/>
  <c r="AD4084" i="13"/>
  <c r="AE4083" i="13"/>
  <c r="AE4083" i="13" a="1"/>
  <c r="AD4083" i="13"/>
  <c r="AE4082" i="13" a="1"/>
  <c r="AE4082" i="13" s="1"/>
  <c r="AD4082" i="13"/>
  <c r="AE4081" i="13"/>
  <c r="AE4081" i="13" a="1"/>
  <c r="AD4081" i="13"/>
  <c r="AE4080" i="13" a="1"/>
  <c r="AE4080" i="13" s="1"/>
  <c r="AD4080" i="13"/>
  <c r="AE4079" i="13"/>
  <c r="AE4079" i="13" a="1"/>
  <c r="AD4079" i="13"/>
  <c r="AE4078" i="13" a="1"/>
  <c r="AE4078" i="13" s="1"/>
  <c r="AD4078" i="13"/>
  <c r="AE4077" i="13"/>
  <c r="AE4077" i="13" a="1"/>
  <c r="AD4077" i="13"/>
  <c r="AE4076" i="13" a="1"/>
  <c r="AE4076" i="13" s="1"/>
  <c r="AD4076" i="13"/>
  <c r="AE4075" i="13"/>
  <c r="AE4075" i="13" a="1"/>
  <c r="AD4075" i="13"/>
  <c r="AE4074" i="13" a="1"/>
  <c r="AE4074" i="13" s="1"/>
  <c r="AD4074" i="13"/>
  <c r="AE4073" i="13"/>
  <c r="AE4073" i="13" a="1"/>
  <c r="AD4073" i="13"/>
  <c r="AE4072" i="13" a="1"/>
  <c r="AE4072" i="13" s="1"/>
  <c r="AD4072" i="13"/>
  <c r="AE4071" i="13"/>
  <c r="AE4071" i="13" a="1"/>
  <c r="AD4071" i="13"/>
  <c r="AE4070" i="13" a="1"/>
  <c r="AE4070" i="13" s="1"/>
  <c r="AD4070" i="13"/>
  <c r="AE4069" i="13"/>
  <c r="AE4069" i="13" a="1"/>
  <c r="AD4069" i="13"/>
  <c r="AE4068" i="13" a="1"/>
  <c r="AE4068" i="13" s="1"/>
  <c r="AD4068" i="13"/>
  <c r="AE4067" i="13"/>
  <c r="AE4067" i="13" a="1"/>
  <c r="AD4067" i="13"/>
  <c r="AE4066" i="13" a="1"/>
  <c r="AE4066" i="13" s="1"/>
  <c r="AD4066" i="13"/>
  <c r="AE4065" i="13"/>
  <c r="AE4065" i="13" a="1"/>
  <c r="AD4065" i="13"/>
  <c r="AE4064" i="13" a="1"/>
  <c r="AE4064" i="13" s="1"/>
  <c r="AD4064" i="13"/>
  <c r="AE4063" i="13"/>
  <c r="AE4063" i="13" a="1"/>
  <c r="AD4063" i="13"/>
  <c r="AE4062" i="13" a="1"/>
  <c r="AE4062" i="13" s="1"/>
  <c r="AD4062" i="13"/>
  <c r="AE4061" i="13"/>
  <c r="AE4061" i="13" a="1"/>
  <c r="AD4061" i="13"/>
  <c r="AE4060" i="13" a="1"/>
  <c r="AE4060" i="13" s="1"/>
  <c r="AD4060" i="13"/>
  <c r="AE4059" i="13"/>
  <c r="AE4059" i="13" a="1"/>
  <c r="AD4059" i="13"/>
  <c r="AE4058" i="13" a="1"/>
  <c r="AE4058" i="13" s="1"/>
  <c r="AD4058" i="13"/>
  <c r="AE4057" i="13"/>
  <c r="AE4057" i="13" a="1"/>
  <c r="AD4057" i="13"/>
  <c r="AE4056" i="13" a="1"/>
  <c r="AE4056" i="13" s="1"/>
  <c r="AD4056" i="13"/>
  <c r="AE4055" i="13"/>
  <c r="AE4055" i="13" a="1"/>
  <c r="AD4055" i="13"/>
  <c r="AE4054" i="13" a="1"/>
  <c r="AE4054" i="13" s="1"/>
  <c r="AD4054" i="13"/>
  <c r="AE4053" i="13"/>
  <c r="AE4053" i="13" a="1"/>
  <c r="AD4053" i="13"/>
  <c r="AE4052" i="13" a="1"/>
  <c r="AE4052" i="13" s="1"/>
  <c r="AD4052" i="13"/>
  <c r="AE4051" i="13"/>
  <c r="AE4051" i="13" a="1"/>
  <c r="AD4051" i="13"/>
  <c r="AE4050" i="13" a="1"/>
  <c r="AE4050" i="13" s="1"/>
  <c r="AD4050" i="13"/>
  <c r="AE4049" i="13"/>
  <c r="AE4049" i="13" a="1"/>
  <c r="AD4049" i="13"/>
  <c r="AE4048" i="13" a="1"/>
  <c r="AE4048" i="13" s="1"/>
  <c r="AD4048" i="13"/>
  <c r="AE4047" i="13"/>
  <c r="AE4047" i="13" a="1"/>
  <c r="AD4047" i="13"/>
  <c r="AE4046" i="13" a="1"/>
  <c r="AE4046" i="13" s="1"/>
  <c r="AD4046" i="13"/>
  <c r="AE4045" i="13"/>
  <c r="AE4045" i="13" a="1"/>
  <c r="AD4045" i="13"/>
  <c r="AE4044" i="13" a="1"/>
  <c r="AE4044" i="13" s="1"/>
  <c r="AD4044" i="13"/>
  <c r="AE4043" i="13"/>
  <c r="AE4043" i="13" a="1"/>
  <c r="AD4043" i="13"/>
  <c r="AE4042" i="13" a="1"/>
  <c r="AE4042" i="13" s="1"/>
  <c r="AD4042" i="13"/>
  <c r="AE4041" i="13"/>
  <c r="AE4041" i="13" a="1"/>
  <c r="AD4041" i="13"/>
  <c r="AE4040" i="13" a="1"/>
  <c r="AE4040" i="13" s="1"/>
  <c r="AD4040" i="13"/>
  <c r="AE4039" i="13"/>
  <c r="AE4039" i="13" a="1"/>
  <c r="AD4039" i="13"/>
  <c r="AE4038" i="13" a="1"/>
  <c r="AE4038" i="13" s="1"/>
  <c r="AD4038" i="13"/>
  <c r="AE4037" i="13"/>
  <c r="AE4037" i="13" a="1"/>
  <c r="AD4037" i="13"/>
  <c r="AE4036" i="13" a="1"/>
  <c r="AE4036" i="13" s="1"/>
  <c r="AD4036" i="13"/>
  <c r="AE4035" i="13"/>
  <c r="AE4035" i="13" a="1"/>
  <c r="AD4035" i="13"/>
  <c r="AE4034" i="13" a="1"/>
  <c r="AE4034" i="13" s="1"/>
  <c r="AD4034" i="13"/>
  <c r="AE4033" i="13"/>
  <c r="AE4033" i="13" a="1"/>
  <c r="AD4033" i="13"/>
  <c r="AE4032" i="13" a="1"/>
  <c r="AE4032" i="13" s="1"/>
  <c r="AD4032" i="13"/>
  <c r="AE4031" i="13"/>
  <c r="AE4031" i="13" a="1"/>
  <c r="AD4031" i="13"/>
  <c r="AE4030" i="13" a="1"/>
  <c r="AE4030" i="13" s="1"/>
  <c r="AD4030" i="13"/>
  <c r="AE4029" i="13"/>
  <c r="AE4029" i="13" a="1"/>
  <c r="AD4029" i="13"/>
  <c r="AE4028" i="13" a="1"/>
  <c r="AE4028" i="13" s="1"/>
  <c r="AD4028" i="13"/>
  <c r="AE4027" i="13"/>
  <c r="AE4027" i="13" a="1"/>
  <c r="AD4027" i="13"/>
  <c r="AE4026" i="13" a="1"/>
  <c r="AE4026" i="13" s="1"/>
  <c r="AD4026" i="13"/>
  <c r="AE4025" i="13"/>
  <c r="AE4025" i="13" a="1"/>
  <c r="AD4025" i="13"/>
  <c r="AE4024" i="13" a="1"/>
  <c r="AE4024" i="13" s="1"/>
  <c r="AD4024" i="13"/>
  <c r="AE4023" i="13"/>
  <c r="AE4023" i="13" a="1"/>
  <c r="AD4023" i="13"/>
  <c r="AE4022" i="13" a="1"/>
  <c r="AE4022" i="13" s="1"/>
  <c r="AD4022" i="13"/>
  <c r="AE4021" i="13"/>
  <c r="AE4021" i="13" a="1"/>
  <c r="AD4021" i="13"/>
  <c r="AE4020" i="13" a="1"/>
  <c r="AE4020" i="13" s="1"/>
  <c r="AD4020" i="13"/>
  <c r="AE4019" i="13"/>
  <c r="AE4019" i="13" a="1"/>
  <c r="AD4019" i="13"/>
  <c r="AE4018" i="13" a="1"/>
  <c r="AE4018" i="13" s="1"/>
  <c r="AD4018" i="13"/>
  <c r="AE4017" i="13"/>
  <c r="AE4017" i="13" a="1"/>
  <c r="AD4017" i="13"/>
  <c r="AE4016" i="13" a="1"/>
  <c r="AE4016" i="13" s="1"/>
  <c r="AD4016" i="13"/>
  <c r="AE4015" i="13"/>
  <c r="AE4015" i="13" a="1"/>
  <c r="AD4015" i="13"/>
  <c r="AE4014" i="13" a="1"/>
  <c r="AE4014" i="13" s="1"/>
  <c r="AD4014" i="13"/>
  <c r="AE4013" i="13"/>
  <c r="AE4013" i="13" a="1"/>
  <c r="AD4013" i="13"/>
  <c r="AE4012" i="13" a="1"/>
  <c r="AE4012" i="13" s="1"/>
  <c r="AD4012" i="13"/>
  <c r="AE4011" i="13"/>
  <c r="AE4011" i="13" a="1"/>
  <c r="AD4011" i="13"/>
  <c r="AE4010" i="13" a="1"/>
  <c r="AE4010" i="13" s="1"/>
  <c r="AD4010" i="13"/>
  <c r="AE4009" i="13"/>
  <c r="AE4009" i="13" a="1"/>
  <c r="AD4009" i="13"/>
  <c r="AE4008" i="13" a="1"/>
  <c r="AE4008" i="13" s="1"/>
  <c r="AD4008" i="13"/>
  <c r="AE4007" i="13"/>
  <c r="AE4007" i="13" a="1"/>
  <c r="AD4007" i="13"/>
  <c r="AE4006" i="13" a="1"/>
  <c r="AE4006" i="13" s="1"/>
  <c r="AD4006" i="13"/>
  <c r="AE4005" i="13"/>
  <c r="AE4005" i="13" a="1"/>
  <c r="AD4005" i="13"/>
  <c r="AE4004" i="13" a="1"/>
  <c r="AE4004" i="13" s="1"/>
  <c r="AD4004" i="13"/>
  <c r="AE4003" i="13"/>
  <c r="AE4003" i="13" a="1"/>
  <c r="AD4003" i="13"/>
  <c r="AE4002" i="13" a="1"/>
  <c r="AE4002" i="13" s="1"/>
  <c r="AD4002" i="13"/>
  <c r="AE4001" i="13"/>
  <c r="AE4001" i="13" a="1"/>
  <c r="AD4001" i="13"/>
  <c r="AE4000" i="13" a="1"/>
  <c r="AE4000" i="13" s="1"/>
  <c r="AD4000" i="13"/>
  <c r="AE3999" i="13"/>
  <c r="AE3999" i="13" a="1"/>
  <c r="AD3999" i="13"/>
  <c r="AE3998" i="13" a="1"/>
  <c r="AE3998" i="13" s="1"/>
  <c r="AD3998" i="13"/>
  <c r="AE3997" i="13"/>
  <c r="AE3997" i="13" a="1"/>
  <c r="AD3997" i="13"/>
  <c r="AE3996" i="13" a="1"/>
  <c r="AE3996" i="13" s="1"/>
  <c r="AD3996" i="13"/>
  <c r="AE3995" i="13"/>
  <c r="AE3995" i="13" a="1"/>
  <c r="AD3995" i="13"/>
  <c r="AE3994" i="13" a="1"/>
  <c r="AE3994" i="13" s="1"/>
  <c r="AD3994" i="13"/>
  <c r="AE3993" i="13"/>
  <c r="AE3993" i="13" a="1"/>
  <c r="AD3993" i="13"/>
  <c r="AE3992" i="13" a="1"/>
  <c r="AE3992" i="13" s="1"/>
  <c r="AD3992" i="13"/>
  <c r="AE3991" i="13"/>
  <c r="AE3991" i="13" a="1"/>
  <c r="AD3991" i="13"/>
  <c r="AE3990" i="13" a="1"/>
  <c r="AE3990" i="13" s="1"/>
  <c r="AD3990" i="13"/>
  <c r="AE3989" i="13"/>
  <c r="AE3989" i="13" a="1"/>
  <c r="AD3989" i="13"/>
  <c r="AE3988" i="13" a="1"/>
  <c r="AE3988" i="13" s="1"/>
  <c r="AD3988" i="13"/>
  <c r="AE3987" i="13"/>
  <c r="AE3987" i="13" a="1"/>
  <c r="AD3987" i="13"/>
  <c r="AE3986" i="13" a="1"/>
  <c r="AE3986" i="13" s="1"/>
  <c r="AD3986" i="13"/>
  <c r="AE3985" i="13"/>
  <c r="AE3985" i="13" a="1"/>
  <c r="AD3985" i="13"/>
  <c r="AE3984" i="13" a="1"/>
  <c r="AE3984" i="13" s="1"/>
  <c r="AD3984" i="13"/>
  <c r="AE3983" i="13"/>
  <c r="AE3983" i="13" a="1"/>
  <c r="AD3983" i="13"/>
  <c r="AE3982" i="13" a="1"/>
  <c r="AE3982" i="13" s="1"/>
  <c r="AD3982" i="13"/>
  <c r="AE3981" i="13"/>
  <c r="AE3981" i="13" a="1"/>
  <c r="AD3981" i="13"/>
  <c r="AE3980" i="13" a="1"/>
  <c r="AE3980" i="13" s="1"/>
  <c r="AD3980" i="13"/>
  <c r="AE3979" i="13"/>
  <c r="AE3979" i="13" a="1"/>
  <c r="AD3979" i="13"/>
  <c r="AE3978" i="13" a="1"/>
  <c r="AE3978" i="13" s="1"/>
  <c r="AD3978" i="13"/>
  <c r="AE3977" i="13"/>
  <c r="AE3977" i="13" a="1"/>
  <c r="AD3977" i="13"/>
  <c r="AE3976" i="13" a="1"/>
  <c r="AE3976" i="13" s="1"/>
  <c r="AD3976" i="13"/>
  <c r="AE3975" i="13"/>
  <c r="AE3975" i="13" a="1"/>
  <c r="AD3975" i="13"/>
  <c r="AE3974" i="13" a="1"/>
  <c r="AE3974" i="13" s="1"/>
  <c r="AD3974" i="13"/>
  <c r="AE3973" i="13"/>
  <c r="AE3973" i="13" a="1"/>
  <c r="AD3973" i="13"/>
  <c r="AE3972" i="13" a="1"/>
  <c r="AE3972" i="13" s="1"/>
  <c r="AD3972" i="13"/>
  <c r="AE3971" i="13"/>
  <c r="AE3971" i="13" a="1"/>
  <c r="AD3971" i="13"/>
  <c r="AE3970" i="13" a="1"/>
  <c r="AE3970" i="13" s="1"/>
  <c r="AD3970" i="13"/>
  <c r="AE3969" i="13"/>
  <c r="AE3969" i="13" a="1"/>
  <c r="AD3969" i="13"/>
  <c r="AE3968" i="13" a="1"/>
  <c r="AE3968" i="13" s="1"/>
  <c r="AD3968" i="13"/>
  <c r="AE3967" i="13"/>
  <c r="AE3967" i="13" a="1"/>
  <c r="AD3967" i="13"/>
  <c r="AE3966" i="13" a="1"/>
  <c r="AE3966" i="13" s="1"/>
  <c r="AD3966" i="13"/>
  <c r="AE3965" i="13"/>
  <c r="AE3965" i="13" a="1"/>
  <c r="AD3965" i="13"/>
  <c r="AE3964" i="13" a="1"/>
  <c r="AE3964" i="13" s="1"/>
  <c r="AD3964" i="13"/>
  <c r="AE3963" i="13"/>
  <c r="AE3963" i="13" a="1"/>
  <c r="AD3963" i="13"/>
  <c r="AE3962" i="13" a="1"/>
  <c r="AE3962" i="13" s="1"/>
  <c r="AD3962" i="13"/>
  <c r="AE3961" i="13"/>
  <c r="AE3961" i="13" a="1"/>
  <c r="AD3961" i="13"/>
  <c r="AE3960" i="13" a="1"/>
  <c r="AE3960" i="13" s="1"/>
  <c r="AD3960" i="13"/>
  <c r="AE3959" i="13"/>
  <c r="AE3959" i="13" a="1"/>
  <c r="AD3959" i="13"/>
  <c r="AE3958" i="13" a="1"/>
  <c r="AE3958" i="13" s="1"/>
  <c r="AD3958" i="13"/>
  <c r="AE3957" i="13"/>
  <c r="AE3957" i="13" a="1"/>
  <c r="AD3957" i="13"/>
  <c r="AE3956" i="13" a="1"/>
  <c r="AE3956" i="13" s="1"/>
  <c r="AD3956" i="13"/>
  <c r="AE3955" i="13"/>
  <c r="AE3955" i="13" a="1"/>
  <c r="AD3955" i="13"/>
  <c r="AE3954" i="13" a="1"/>
  <c r="AE3954" i="13" s="1"/>
  <c r="AD3954" i="13"/>
  <c r="AE3953" i="13"/>
  <c r="AE3953" i="13" a="1"/>
  <c r="AD3953" i="13"/>
  <c r="AE3952" i="13" a="1"/>
  <c r="AE3952" i="13" s="1"/>
  <c r="AD3952" i="13"/>
  <c r="AE3951" i="13"/>
  <c r="AE3951" i="13" a="1"/>
  <c r="AD3951" i="13"/>
  <c r="AE3950" i="13" a="1"/>
  <c r="AE3950" i="13" s="1"/>
  <c r="AD3950" i="13"/>
  <c r="AE3949" i="13"/>
  <c r="AE3949" i="13" a="1"/>
  <c r="AD3949" i="13"/>
  <c r="AE3948" i="13" a="1"/>
  <c r="AE3948" i="13" s="1"/>
  <c r="AD3948" i="13"/>
  <c r="AE3947" i="13"/>
  <c r="AE3947" i="13" a="1"/>
  <c r="AD3947" i="13"/>
  <c r="AE3946" i="13" a="1"/>
  <c r="AE3946" i="13" s="1"/>
  <c r="AD3946" i="13"/>
  <c r="AE3945" i="13"/>
  <c r="AE3945" i="13" a="1"/>
  <c r="AD3945" i="13"/>
  <c r="AE3944" i="13" a="1"/>
  <c r="AE3944" i="13" s="1"/>
  <c r="AD3944" i="13"/>
  <c r="AE3943" i="13"/>
  <c r="AE3943" i="13" a="1"/>
  <c r="AD3943" i="13"/>
  <c r="AE3942" i="13" a="1"/>
  <c r="AE3942" i="13" s="1"/>
  <c r="AD3942" i="13"/>
  <c r="AE3941" i="13"/>
  <c r="AE3941" i="13" a="1"/>
  <c r="AD3941" i="13"/>
  <c r="AE3940" i="13" a="1"/>
  <c r="AE3940" i="13" s="1"/>
  <c r="AD3940" i="13"/>
  <c r="AE3939" i="13"/>
  <c r="AE3939" i="13" a="1"/>
  <c r="AD3939" i="13"/>
  <c r="AE3938" i="13" a="1"/>
  <c r="AE3938" i="13" s="1"/>
  <c r="AD3938" i="13"/>
  <c r="AE3937" i="13"/>
  <c r="AE3937" i="13" a="1"/>
  <c r="AD3937" i="13"/>
  <c r="AE3936" i="13" a="1"/>
  <c r="AE3936" i="13" s="1"/>
  <c r="AD3936" i="13"/>
  <c r="AE3935" i="13"/>
  <c r="AE3935" i="13" a="1"/>
  <c r="AD3935" i="13"/>
  <c r="AE3934" i="13" a="1"/>
  <c r="AE3934" i="13" s="1"/>
  <c r="AD3934" i="13"/>
  <c r="AE3933" i="13"/>
  <c r="AE3933" i="13" a="1"/>
  <c r="AD3933" i="13"/>
  <c r="AE3932" i="13" a="1"/>
  <c r="AE3932" i="13" s="1"/>
  <c r="AD3932" i="13"/>
  <c r="AE3931" i="13"/>
  <c r="AE3931" i="13" a="1"/>
  <c r="AD3931" i="13"/>
  <c r="AE3930" i="13" a="1"/>
  <c r="AE3930" i="13" s="1"/>
  <c r="AD3930" i="13"/>
  <c r="AE3929" i="13"/>
  <c r="AE3929" i="13" a="1"/>
  <c r="AD3929" i="13"/>
  <c r="AE3928" i="13" a="1"/>
  <c r="AE3928" i="13" s="1"/>
  <c r="AD3928" i="13"/>
  <c r="AE3927" i="13"/>
  <c r="AE3927" i="13" a="1"/>
  <c r="AD3927" i="13"/>
  <c r="AE3926" i="13" a="1"/>
  <c r="AE3926" i="13" s="1"/>
  <c r="AD3926" i="13"/>
  <c r="AE3925" i="13"/>
  <c r="AE3925" i="13" a="1"/>
  <c r="AD3925" i="13"/>
  <c r="AE3924" i="13" a="1"/>
  <c r="AE3924" i="13" s="1"/>
  <c r="AD3924" i="13"/>
  <c r="AE3923" i="13"/>
  <c r="AE3923" i="13" a="1"/>
  <c r="AD3923" i="13"/>
  <c r="AE3922" i="13" a="1"/>
  <c r="AE3922" i="13" s="1"/>
  <c r="AD3922" i="13"/>
  <c r="AE3921" i="13"/>
  <c r="AE3921" i="13" a="1"/>
  <c r="AD3921" i="13"/>
  <c r="AE3920" i="13" a="1"/>
  <c r="AE3920" i="13" s="1"/>
  <c r="AD3920" i="13"/>
  <c r="AE3919" i="13"/>
  <c r="AE3919" i="13" a="1"/>
  <c r="AD3919" i="13"/>
  <c r="AE3918" i="13" a="1"/>
  <c r="AE3918" i="13" s="1"/>
  <c r="AD3918" i="13"/>
  <c r="AE3917" i="13"/>
  <c r="AE3917" i="13" a="1"/>
  <c r="AD3917" i="13"/>
  <c r="AE3916" i="13" a="1"/>
  <c r="AE3916" i="13" s="1"/>
  <c r="AD3916" i="13"/>
  <c r="AE3915" i="13"/>
  <c r="AE3915" i="13" a="1"/>
  <c r="AD3915" i="13"/>
  <c r="AE3914" i="13" a="1"/>
  <c r="AE3914" i="13" s="1"/>
  <c r="AD3914" i="13"/>
  <c r="AE3913" i="13"/>
  <c r="AE3913" i="13" a="1"/>
  <c r="AD3913" i="13"/>
  <c r="AE3912" i="13" a="1"/>
  <c r="AE3912" i="13" s="1"/>
  <c r="AD3912" i="13"/>
  <c r="AE3911" i="13"/>
  <c r="AE3911" i="13" a="1"/>
  <c r="AD3911" i="13"/>
  <c r="AE3910" i="13" a="1"/>
  <c r="AE3910" i="13" s="1"/>
  <c r="AD3910" i="13"/>
  <c r="AE3909" i="13"/>
  <c r="AE3909" i="13" a="1"/>
  <c r="AD3909" i="13"/>
  <c r="AE3908" i="13" a="1"/>
  <c r="AE3908" i="13" s="1"/>
  <c r="AD3908" i="13"/>
  <c r="AE3907" i="13"/>
  <c r="AE3907" i="13" a="1"/>
  <c r="AD3907" i="13"/>
  <c r="AE3906" i="13" a="1"/>
  <c r="AE3906" i="13" s="1"/>
  <c r="AD3906" i="13"/>
  <c r="AE3905" i="13"/>
  <c r="AE3905" i="13" a="1"/>
  <c r="AD3905" i="13"/>
  <c r="AE3904" i="13" a="1"/>
  <c r="AE3904" i="13" s="1"/>
  <c r="AD3904" i="13"/>
  <c r="AE3903" i="13"/>
  <c r="AE3903" i="13" a="1"/>
  <c r="AD3903" i="13"/>
  <c r="AE3902" i="13" a="1"/>
  <c r="AE3902" i="13" s="1"/>
  <c r="AD3902" i="13"/>
  <c r="AE3901" i="13"/>
  <c r="AE3901" i="13" a="1"/>
  <c r="AD3901" i="13"/>
  <c r="AE3900" i="13" a="1"/>
  <c r="AE3900" i="13" s="1"/>
  <c r="AD3900" i="13"/>
  <c r="AE3899" i="13"/>
  <c r="AE3899" i="13" a="1"/>
  <c r="AD3899" i="13"/>
  <c r="AE3898" i="13" a="1"/>
  <c r="AE3898" i="13" s="1"/>
  <c r="AD3898" i="13"/>
  <c r="AE3897" i="13"/>
  <c r="AE3897" i="13" a="1"/>
  <c r="AD3897" i="13"/>
  <c r="AE3896" i="13" a="1"/>
  <c r="AE3896" i="13" s="1"/>
  <c r="AD3896" i="13"/>
  <c r="AE3895" i="13"/>
  <c r="AE3895" i="13" a="1"/>
  <c r="AD3895" i="13"/>
  <c r="AE3894" i="13" a="1"/>
  <c r="AE3894" i="13" s="1"/>
  <c r="AD3894" i="13"/>
  <c r="AE3893" i="13"/>
  <c r="AE3893" i="13" a="1"/>
  <c r="AD3893" i="13"/>
  <c r="AE3892" i="13" a="1"/>
  <c r="AE3892" i="13" s="1"/>
  <c r="AD3892" i="13"/>
  <c r="AE3891" i="13"/>
  <c r="AE3891" i="13" a="1"/>
  <c r="AD3891" i="13"/>
  <c r="AE3890" i="13" a="1"/>
  <c r="AE3890" i="13" s="1"/>
  <c r="AD3890" i="13"/>
  <c r="AE3889" i="13"/>
  <c r="AE3889" i="13" a="1"/>
  <c r="AD3889" i="13"/>
  <c r="AE3888" i="13" a="1"/>
  <c r="AE3888" i="13" s="1"/>
  <c r="AD3888" i="13"/>
  <c r="AE3887" i="13"/>
  <c r="AE3887" i="13" a="1"/>
  <c r="AD3887" i="13"/>
  <c r="AE3886" i="13" a="1"/>
  <c r="AE3886" i="13" s="1"/>
  <c r="AD3886" i="13"/>
  <c r="AE3885" i="13"/>
  <c r="AE3885" i="13" a="1"/>
  <c r="AD3885" i="13"/>
  <c r="AE3884" i="13" a="1"/>
  <c r="AE3884" i="13" s="1"/>
  <c r="AD3884" i="13"/>
  <c r="AE3883" i="13"/>
  <c r="AE3883" i="13" a="1"/>
  <c r="AD3883" i="13"/>
  <c r="AE3882" i="13" a="1"/>
  <c r="AE3882" i="13" s="1"/>
  <c r="AD3882" i="13"/>
  <c r="AE3881" i="13"/>
  <c r="AE3881" i="13" a="1"/>
  <c r="AD3881" i="13"/>
  <c r="AE3880" i="13" a="1"/>
  <c r="AE3880" i="13" s="1"/>
  <c r="AD3880" i="13"/>
  <c r="AE3879" i="13"/>
  <c r="AE3879" i="13" a="1"/>
  <c r="AD3879" i="13"/>
  <c r="AE3878" i="13" a="1"/>
  <c r="AE3878" i="13" s="1"/>
  <c r="AD3878" i="13"/>
  <c r="AE3877" i="13"/>
  <c r="AE3877" i="13" a="1"/>
  <c r="AD3877" i="13"/>
  <c r="AE3876" i="13" a="1"/>
  <c r="AE3876" i="13" s="1"/>
  <c r="AD3876" i="13"/>
  <c r="AE3875" i="13"/>
  <c r="AE3875" i="13" a="1"/>
  <c r="AD3875" i="13"/>
  <c r="AE3874" i="13" a="1"/>
  <c r="AE3874" i="13" s="1"/>
  <c r="AD3874" i="13"/>
  <c r="AE3873" i="13"/>
  <c r="AE3873" i="13" a="1"/>
  <c r="AD3873" i="13"/>
  <c r="AE3872" i="13" a="1"/>
  <c r="AE3872" i="13" s="1"/>
  <c r="AD3872" i="13"/>
  <c r="AE3871" i="13"/>
  <c r="AE3871" i="13" a="1"/>
  <c r="AD3871" i="13"/>
  <c r="AE3870" i="13" a="1"/>
  <c r="AE3870" i="13" s="1"/>
  <c r="AD3870" i="13"/>
  <c r="AE3869" i="13"/>
  <c r="AE3869" i="13" a="1"/>
  <c r="AD3869" i="13"/>
  <c r="AE3868" i="13" a="1"/>
  <c r="AE3868" i="13" s="1"/>
  <c r="AD3868" i="13"/>
  <c r="AE3867" i="13"/>
  <c r="AE3867" i="13" a="1"/>
  <c r="AD3867" i="13"/>
  <c r="AE3866" i="13" a="1"/>
  <c r="AE3866" i="13" s="1"/>
  <c r="AD3866" i="13"/>
  <c r="AE3865" i="13"/>
  <c r="AE3865" i="13" a="1"/>
  <c r="AD3865" i="13"/>
  <c r="AE3864" i="13" a="1"/>
  <c r="AE3864" i="13" s="1"/>
  <c r="AD3864" i="13"/>
  <c r="AE3863" i="13"/>
  <c r="AE3863" i="13" a="1"/>
  <c r="AD3863" i="13"/>
  <c r="AE3862" i="13" a="1"/>
  <c r="AE3862" i="13" s="1"/>
  <c r="AD3862" i="13"/>
  <c r="AE3861" i="13"/>
  <c r="AE3861" i="13" a="1"/>
  <c r="AD3861" i="13"/>
  <c r="AE3860" i="13" a="1"/>
  <c r="AE3860" i="13" s="1"/>
  <c r="AD3860" i="13"/>
  <c r="AE3859" i="13"/>
  <c r="AE3859" i="13" a="1"/>
  <c r="AD3859" i="13"/>
  <c r="AE3858" i="13" a="1"/>
  <c r="AE3858" i="13" s="1"/>
  <c r="AD3858" i="13"/>
  <c r="AE3857" i="13"/>
  <c r="AE3857" i="13" a="1"/>
  <c r="AD3857" i="13"/>
  <c r="AE3856" i="13" a="1"/>
  <c r="AE3856" i="13" s="1"/>
  <c r="AD3856" i="13"/>
  <c r="AE3855" i="13"/>
  <c r="AE3855" i="13" a="1"/>
  <c r="AD3855" i="13"/>
  <c r="AE3854" i="13" a="1"/>
  <c r="AE3854" i="13" s="1"/>
  <c r="AD3854" i="13"/>
  <c r="AE3853" i="13"/>
  <c r="AE3853" i="13" a="1"/>
  <c r="AD3853" i="13"/>
  <c r="AE3852" i="13" a="1"/>
  <c r="AE3852" i="13" s="1"/>
  <c r="AD3852" i="13"/>
  <c r="AE3851" i="13"/>
  <c r="AE3851" i="13" a="1"/>
  <c r="AD3851" i="13"/>
  <c r="AE3850" i="13" a="1"/>
  <c r="AE3850" i="13" s="1"/>
  <c r="AD3850" i="13"/>
  <c r="AE3849" i="13"/>
  <c r="AE3849" i="13" a="1"/>
  <c r="AD3849" i="13"/>
  <c r="AE3848" i="13" a="1"/>
  <c r="AE3848" i="13" s="1"/>
  <c r="AD3848" i="13"/>
  <c r="AE3847" i="13"/>
  <c r="AE3847" i="13" a="1"/>
  <c r="AD3847" i="13"/>
  <c r="AE3846" i="13" a="1"/>
  <c r="AE3846" i="13" s="1"/>
  <c r="AD3846" i="13"/>
  <c r="AE3845" i="13"/>
  <c r="AE3845" i="13" a="1"/>
  <c r="AD3845" i="13"/>
  <c r="AE3844" i="13" a="1"/>
  <c r="AE3844" i="13" s="1"/>
  <c r="AD3844" i="13"/>
  <c r="AE3843" i="13"/>
  <c r="AE3843" i="13" a="1"/>
  <c r="AD3843" i="13"/>
  <c r="AE3842" i="13" a="1"/>
  <c r="AE3842" i="13" s="1"/>
  <c r="AD3842" i="13"/>
  <c r="AE3841" i="13"/>
  <c r="AE3841" i="13" a="1"/>
  <c r="AD3841" i="13"/>
  <c r="AE3840" i="13" a="1"/>
  <c r="AE3840" i="13" s="1"/>
  <c r="AD3840" i="13"/>
  <c r="AE3839" i="13"/>
  <c r="AE3839" i="13" a="1"/>
  <c r="AD3839" i="13"/>
  <c r="AE3838" i="13" a="1"/>
  <c r="AE3838" i="13" s="1"/>
  <c r="AD3838" i="13"/>
  <c r="AE3837" i="13"/>
  <c r="AE3837" i="13" a="1"/>
  <c r="AD3837" i="13"/>
  <c r="AE3836" i="13" a="1"/>
  <c r="AE3836" i="13" s="1"/>
  <c r="AD3836" i="13"/>
  <c r="AE3835" i="13"/>
  <c r="AE3835" i="13" a="1"/>
  <c r="AD3835" i="13"/>
  <c r="AE3834" i="13" a="1"/>
  <c r="AE3834" i="13" s="1"/>
  <c r="AD3834" i="13"/>
  <c r="AE3833" i="13"/>
  <c r="AE3833" i="13" a="1"/>
  <c r="AD3833" i="13"/>
  <c r="AE3832" i="13" a="1"/>
  <c r="AE3832" i="13" s="1"/>
  <c r="AD3832" i="13"/>
  <c r="AE3831" i="13"/>
  <c r="AE3831" i="13" a="1"/>
  <c r="AD3831" i="13"/>
  <c r="AE3830" i="13" a="1"/>
  <c r="AE3830" i="13" s="1"/>
  <c r="AD3830" i="13"/>
  <c r="AE3829" i="13"/>
  <c r="AE3829" i="13" a="1"/>
  <c r="AD3829" i="13"/>
  <c r="AE3828" i="13" a="1"/>
  <c r="AE3828" i="13" s="1"/>
  <c r="AD3828" i="13"/>
  <c r="AE3827" i="13"/>
  <c r="AE3827" i="13" a="1"/>
  <c r="AD3827" i="13"/>
  <c r="AE3826" i="13" a="1"/>
  <c r="AE3826" i="13" s="1"/>
  <c r="AD3826" i="13"/>
  <c r="AE3825" i="13"/>
  <c r="AE3825" i="13" a="1"/>
  <c r="AD3825" i="13"/>
  <c r="AE3824" i="13" a="1"/>
  <c r="AE3824" i="13" s="1"/>
  <c r="AD3824" i="13"/>
  <c r="AE3823" i="13"/>
  <c r="AE3823" i="13" a="1"/>
  <c r="AD3823" i="13"/>
  <c r="AE3822" i="13" a="1"/>
  <c r="AE3822" i="13" s="1"/>
  <c r="AD3822" i="13"/>
  <c r="AE3821" i="13"/>
  <c r="AE3821" i="13" a="1"/>
  <c r="AD3821" i="13"/>
  <c r="AE3820" i="13" a="1"/>
  <c r="AE3820" i="13" s="1"/>
  <c r="AD3820" i="13"/>
  <c r="AE3819" i="13"/>
  <c r="AE3819" i="13" a="1"/>
  <c r="AD3819" i="13"/>
  <c r="AE3818" i="13" a="1"/>
  <c r="AE3818" i="13" s="1"/>
  <c r="AD3818" i="13"/>
  <c r="AE3817" i="13"/>
  <c r="AE3817" i="13" a="1"/>
  <c r="AD3817" i="13"/>
  <c r="AE3816" i="13" a="1"/>
  <c r="AE3816" i="13" s="1"/>
  <c r="AD3816" i="13"/>
  <c r="AE3815" i="13"/>
  <c r="AE3815" i="13" a="1"/>
  <c r="AD3815" i="13"/>
  <c r="AE3814" i="13" a="1"/>
  <c r="AE3814" i="13" s="1"/>
  <c r="AD3814" i="13"/>
  <c r="AE3813" i="13"/>
  <c r="AE3813" i="13" a="1"/>
  <c r="AD3813" i="13"/>
  <c r="AE3812" i="13" a="1"/>
  <c r="AE3812" i="13" s="1"/>
  <c r="AD3812" i="13"/>
  <c r="AE3811" i="13"/>
  <c r="AE3811" i="13" a="1"/>
  <c r="AD3811" i="13"/>
  <c r="AE3810" i="13" a="1"/>
  <c r="AE3810" i="13" s="1"/>
  <c r="AD3810" i="13"/>
  <c r="AE3809" i="13"/>
  <c r="AE3809" i="13" a="1"/>
  <c r="AD3809" i="13"/>
  <c r="AE3808" i="13" a="1"/>
  <c r="AE3808" i="13" s="1"/>
  <c r="AD3808" i="13"/>
  <c r="AE3807" i="13"/>
  <c r="AE3807" i="13" a="1"/>
  <c r="AD3807" i="13"/>
  <c r="AE3806" i="13" a="1"/>
  <c r="AE3806" i="13" s="1"/>
  <c r="AD3806" i="13"/>
  <c r="AE3805" i="13"/>
  <c r="AE3805" i="13" a="1"/>
  <c r="AD3805" i="13"/>
  <c r="AE3804" i="13" a="1"/>
  <c r="AE3804" i="13" s="1"/>
  <c r="AD3804" i="13"/>
  <c r="AE3803" i="13"/>
  <c r="AE3803" i="13" a="1"/>
  <c r="AD3803" i="13"/>
  <c r="AE3802" i="13" a="1"/>
  <c r="AE3802" i="13" s="1"/>
  <c r="AD3802" i="13"/>
  <c r="AE3801" i="13"/>
  <c r="AE3801" i="13" a="1"/>
  <c r="AD3801" i="13"/>
  <c r="AE3800" i="13" a="1"/>
  <c r="AE3800" i="13" s="1"/>
  <c r="AD3800" i="13"/>
  <c r="AE3799" i="13"/>
  <c r="AE3799" i="13" a="1"/>
  <c r="AD3799" i="13"/>
  <c r="AE3798" i="13" a="1"/>
  <c r="AE3798" i="13" s="1"/>
  <c r="AD3798" i="13"/>
  <c r="AE3797" i="13"/>
  <c r="AE3797" i="13" a="1"/>
  <c r="AD3797" i="13"/>
  <c r="AE3796" i="13" a="1"/>
  <c r="AE3796" i="13" s="1"/>
  <c r="AD3796" i="13"/>
  <c r="AE3795" i="13"/>
  <c r="AE3795" i="13" a="1"/>
  <c r="AD3795" i="13"/>
  <c r="AE3794" i="13" a="1"/>
  <c r="AE3794" i="13" s="1"/>
  <c r="AD3794" i="13"/>
  <c r="AE3793" i="13"/>
  <c r="AE3793" i="13" a="1"/>
  <c r="AD3793" i="13"/>
  <c r="AE3792" i="13" a="1"/>
  <c r="AE3792" i="13" s="1"/>
  <c r="AD3792" i="13"/>
  <c r="AE3791" i="13"/>
  <c r="AE3791" i="13" a="1"/>
  <c r="AD3791" i="13"/>
  <c r="AE3790" i="13" a="1"/>
  <c r="AE3790" i="13" s="1"/>
  <c r="AD3790" i="13"/>
  <c r="AE3789" i="13"/>
  <c r="AE3789" i="13" a="1"/>
  <c r="AD3789" i="13"/>
  <c r="AE3788" i="13" a="1"/>
  <c r="AE3788" i="13" s="1"/>
  <c r="AD3788" i="13"/>
  <c r="AE3787" i="13"/>
  <c r="AE3787" i="13" a="1"/>
  <c r="AD3787" i="13"/>
  <c r="AE3786" i="13" a="1"/>
  <c r="AE3786" i="13" s="1"/>
  <c r="AD3786" i="13"/>
  <c r="AE3785" i="13"/>
  <c r="AE3785" i="13" a="1"/>
  <c r="AD3785" i="13"/>
  <c r="AE3784" i="13" a="1"/>
  <c r="AE3784" i="13" s="1"/>
  <c r="AD3784" i="13"/>
  <c r="AE3783" i="13"/>
  <c r="AE3783" i="13" a="1"/>
  <c r="AD3783" i="13"/>
  <c r="AE3782" i="13" a="1"/>
  <c r="AE3782" i="13" s="1"/>
  <c r="AD3782" i="13"/>
  <c r="AE3781" i="13"/>
  <c r="AE3781" i="13" a="1"/>
  <c r="AD3781" i="13"/>
  <c r="AE3780" i="13" a="1"/>
  <c r="AE3780" i="13" s="1"/>
  <c r="AD3780" i="13"/>
  <c r="AE3779" i="13"/>
  <c r="AE3779" i="13" a="1"/>
  <c r="AD3779" i="13"/>
  <c r="AE3778" i="13" a="1"/>
  <c r="AE3778" i="13" s="1"/>
  <c r="AD3778" i="13"/>
  <c r="AE3777" i="13"/>
  <c r="AE3777" i="13" a="1"/>
  <c r="AD3777" i="13"/>
  <c r="AE3776" i="13" a="1"/>
  <c r="AE3776" i="13" s="1"/>
  <c r="AD3776" i="13"/>
  <c r="AE3775" i="13"/>
  <c r="AE3775" i="13" a="1"/>
  <c r="AD3775" i="13"/>
  <c r="AE3774" i="13" a="1"/>
  <c r="AE3774" i="13" s="1"/>
  <c r="AD3774" i="13"/>
  <c r="AE3773" i="13"/>
  <c r="AE3773" i="13" a="1"/>
  <c r="AD3773" i="13"/>
  <c r="AE3772" i="13" a="1"/>
  <c r="AE3772" i="13" s="1"/>
  <c r="AD3772" i="13"/>
  <c r="AE3771" i="13"/>
  <c r="AE3771" i="13" a="1"/>
  <c r="AD3771" i="13"/>
  <c r="AE3770" i="13" a="1"/>
  <c r="AE3770" i="13" s="1"/>
  <c r="AD3770" i="13"/>
  <c r="AE3769" i="13"/>
  <c r="AE3769" i="13" a="1"/>
  <c r="AD3769" i="13"/>
  <c r="AE3768" i="13" a="1"/>
  <c r="AE3768" i="13" s="1"/>
  <c r="AD3768" i="13"/>
  <c r="AE3767" i="13"/>
  <c r="AE3767" i="13" a="1"/>
  <c r="AD3767" i="13"/>
  <c r="AE3766" i="13" a="1"/>
  <c r="AE3766" i="13" s="1"/>
  <c r="AD3766" i="13"/>
  <c r="AE3765" i="13"/>
  <c r="AE3765" i="13" a="1"/>
  <c r="AD3765" i="13"/>
  <c r="AE3764" i="13" a="1"/>
  <c r="AE3764" i="13" s="1"/>
  <c r="AD3764" i="13"/>
  <c r="AE3763" i="13"/>
  <c r="AE3763" i="13" a="1"/>
  <c r="AD3763" i="13"/>
  <c r="AE3762" i="13" a="1"/>
  <c r="AE3762" i="13" s="1"/>
  <c r="AD3762" i="13"/>
  <c r="AE3761" i="13"/>
  <c r="AE3761" i="13" a="1"/>
  <c r="AD3761" i="13"/>
  <c r="AE3760" i="13" a="1"/>
  <c r="AE3760" i="13" s="1"/>
  <c r="AD3760" i="13"/>
  <c r="AE3759" i="13"/>
  <c r="AE3759" i="13" a="1"/>
  <c r="AD3759" i="13"/>
  <c r="AE3758" i="13" a="1"/>
  <c r="AE3758" i="13" s="1"/>
  <c r="AD3758" i="13"/>
  <c r="AE3757" i="13"/>
  <c r="AE3757" i="13" a="1"/>
  <c r="AD3757" i="13"/>
  <c r="AE3756" i="13" a="1"/>
  <c r="AE3756" i="13" s="1"/>
  <c r="AD3756" i="13"/>
  <c r="AE3755" i="13"/>
  <c r="AE3755" i="13" a="1"/>
  <c r="AD3755" i="13"/>
  <c r="AE3754" i="13" a="1"/>
  <c r="AE3754" i="13" s="1"/>
  <c r="AD3754" i="13"/>
  <c r="AE3753" i="13"/>
  <c r="AE3753" i="13" a="1"/>
  <c r="AD3753" i="13"/>
  <c r="AE3752" i="13" a="1"/>
  <c r="AE3752" i="13" s="1"/>
  <c r="AD3752" i="13"/>
  <c r="AE3751" i="13"/>
  <c r="AE3751" i="13" a="1"/>
  <c r="AD3751" i="13"/>
  <c r="AE3750" i="13" a="1"/>
  <c r="AE3750" i="13" s="1"/>
  <c r="AD3750" i="13"/>
  <c r="AE3749" i="13"/>
  <c r="AE3749" i="13" a="1"/>
  <c r="AD3749" i="13"/>
  <c r="AE3748" i="13" a="1"/>
  <c r="AE3748" i="13" s="1"/>
  <c r="AD3748" i="13"/>
  <c r="AE3747" i="13"/>
  <c r="AE3747" i="13" a="1"/>
  <c r="AD3747" i="13"/>
  <c r="AE3746" i="13" a="1"/>
  <c r="AE3746" i="13" s="1"/>
  <c r="AD3746" i="13"/>
  <c r="AE3745" i="13"/>
  <c r="AE3745" i="13" a="1"/>
  <c r="AD3745" i="13"/>
  <c r="AE3744" i="13" a="1"/>
  <c r="AE3744" i="13" s="1"/>
  <c r="AD3744" i="13"/>
  <c r="AE3743" i="13"/>
  <c r="AE3743" i="13" a="1"/>
  <c r="AD3743" i="13"/>
  <c r="AE3742" i="13" a="1"/>
  <c r="AE3742" i="13" s="1"/>
  <c r="AD3742" i="13"/>
  <c r="AE3741" i="13"/>
  <c r="AE3741" i="13" a="1"/>
  <c r="AD3741" i="13"/>
  <c r="AE3740" i="13" a="1"/>
  <c r="AE3740" i="13" s="1"/>
  <c r="AD3740" i="13"/>
  <c r="AE3739" i="13"/>
  <c r="AE3739" i="13" a="1"/>
  <c r="AD3739" i="13"/>
  <c r="AE3738" i="13" a="1"/>
  <c r="AE3738" i="13" s="1"/>
  <c r="AD3738" i="13"/>
  <c r="AE3737" i="13"/>
  <c r="AE3737" i="13" a="1"/>
  <c r="AD3737" i="13"/>
  <c r="AE3736" i="13" a="1"/>
  <c r="AE3736" i="13" s="1"/>
  <c r="AD3736" i="13"/>
  <c r="AE3735" i="13"/>
  <c r="AE3735" i="13" a="1"/>
  <c r="AD3735" i="13"/>
  <c r="AE3734" i="13" a="1"/>
  <c r="AE3734" i="13" s="1"/>
  <c r="AD3734" i="13"/>
  <c r="AE3733" i="13"/>
  <c r="AE3733" i="13" a="1"/>
  <c r="AD3733" i="13"/>
  <c r="AE3732" i="13" a="1"/>
  <c r="AE3732" i="13" s="1"/>
  <c r="AD3732" i="13"/>
  <c r="AE3731" i="13"/>
  <c r="AE3731" i="13" a="1"/>
  <c r="AD3731" i="13"/>
  <c r="AE3730" i="13" a="1"/>
  <c r="AE3730" i="13" s="1"/>
  <c r="AD3730" i="13"/>
  <c r="AE3729" i="13"/>
  <c r="AE3729" i="13" a="1"/>
  <c r="AD3729" i="13"/>
  <c r="AE3728" i="13" a="1"/>
  <c r="AE3728" i="13" s="1"/>
  <c r="AD3728" i="13"/>
  <c r="AE3727" i="13" a="1"/>
  <c r="AE3727" i="13" s="1"/>
  <c r="AD3727" i="13"/>
  <c r="AE3726" i="13" a="1"/>
  <c r="AE3726" i="13" s="1"/>
  <c r="AD3726" i="13"/>
  <c r="AE3725" i="13"/>
  <c r="AE3725" i="13" a="1"/>
  <c r="AD3725" i="13"/>
  <c r="AE3724" i="13" a="1"/>
  <c r="AE3724" i="13" s="1"/>
  <c r="AD3724" i="13"/>
  <c r="AE3723" i="13"/>
  <c r="AE3723" i="13" a="1"/>
  <c r="AD3723" i="13"/>
  <c r="AE3722" i="13"/>
  <c r="AE3722" i="13" a="1"/>
  <c r="AD3722" i="13"/>
  <c r="AE3721" i="13"/>
  <c r="AE3721" i="13" a="1"/>
  <c r="AD3721" i="13"/>
  <c r="AE3720" i="13" a="1"/>
  <c r="AE3720" i="13" s="1"/>
  <c r="AD3720" i="13"/>
  <c r="AE3719" i="13" a="1"/>
  <c r="AE3719" i="13" s="1"/>
  <c r="AD3719" i="13"/>
  <c r="AE3718" i="13"/>
  <c r="AE3718" i="13" a="1"/>
  <c r="AD3718" i="13"/>
  <c r="AE3717" i="13"/>
  <c r="AE3717" i="13" a="1"/>
  <c r="AD3717" i="13"/>
  <c r="AE3716" i="13" a="1"/>
  <c r="AE3716" i="13" s="1"/>
  <c r="AD3716" i="13"/>
  <c r="AE3715" i="13"/>
  <c r="AE3715" i="13" a="1"/>
  <c r="AD3715" i="13"/>
  <c r="AE3714" i="13"/>
  <c r="AE3714" i="13" a="1"/>
  <c r="AD3714" i="13"/>
  <c r="AE3713" i="13" a="1"/>
  <c r="AE3713" i="13" s="1"/>
  <c r="AD3713" i="13"/>
  <c r="AE3712" i="13" a="1"/>
  <c r="AE3712" i="13" s="1"/>
  <c r="AD3712" i="13"/>
  <c r="AE3711" i="13"/>
  <c r="AE3711" i="13" a="1"/>
  <c r="AD3711" i="13"/>
  <c r="AE3710" i="13" a="1"/>
  <c r="AE3710" i="13" s="1"/>
  <c r="AD3710" i="13"/>
  <c r="AE3709" i="13" a="1"/>
  <c r="AE3709" i="13" s="1"/>
  <c r="AD3709" i="13"/>
  <c r="AE3708" i="13"/>
  <c r="AE3708" i="13" a="1"/>
  <c r="AD3708" i="13"/>
  <c r="AE3707" i="13"/>
  <c r="AE3707" i="13" a="1"/>
  <c r="AD3707" i="13"/>
  <c r="AE3706" i="13"/>
  <c r="AE3706" i="13" a="1"/>
  <c r="AD3706" i="13"/>
  <c r="AE3705" i="13"/>
  <c r="AE3705" i="13" a="1"/>
  <c r="AD3705" i="13"/>
  <c r="AE3704" i="13" a="1"/>
  <c r="AE3704" i="13" s="1"/>
  <c r="AD3704" i="13"/>
  <c r="AE3703" i="13"/>
  <c r="AE3703" i="13" a="1"/>
  <c r="AD3703" i="13"/>
  <c r="AE3702" i="13" a="1"/>
  <c r="AE3702" i="13" s="1"/>
  <c r="AD3702" i="13"/>
  <c r="AE3701" i="13" a="1"/>
  <c r="AE3701" i="13" s="1"/>
  <c r="AD3701" i="13"/>
  <c r="AE3700" i="13"/>
  <c r="AE3700" i="13" a="1"/>
  <c r="AD3700" i="13"/>
  <c r="AE3699" i="13"/>
  <c r="AE3699" i="13" a="1"/>
  <c r="AD3699" i="13"/>
  <c r="AE3698" i="13"/>
  <c r="AE3698" i="13" a="1"/>
  <c r="AD3698" i="13"/>
  <c r="AE3697" i="13"/>
  <c r="AE3697" i="13" a="1"/>
  <c r="AD3697" i="13"/>
  <c r="AE3696" i="13" a="1"/>
  <c r="AE3696" i="13" s="1"/>
  <c r="AD3696" i="13"/>
  <c r="AE3695" i="13"/>
  <c r="AE3695" i="13" a="1"/>
  <c r="AD3695" i="13"/>
  <c r="AE3694" i="13" a="1"/>
  <c r="AE3694" i="13" s="1"/>
  <c r="AD3694" i="13"/>
  <c r="AE3693" i="13" a="1"/>
  <c r="AE3693" i="13" s="1"/>
  <c r="AD3693" i="13"/>
  <c r="AE3692" i="13" a="1"/>
  <c r="AE3692" i="13" s="1"/>
  <c r="AD3692" i="13"/>
  <c r="AE3691" i="13"/>
  <c r="AE3691" i="13" a="1"/>
  <c r="AD3691" i="13"/>
  <c r="AE3690" i="13"/>
  <c r="AE3690" i="13" a="1"/>
  <c r="AD3690" i="13"/>
  <c r="AE3689" i="13"/>
  <c r="AE3689" i="13" a="1"/>
  <c r="AD3689" i="13"/>
  <c r="AE3688" i="13"/>
  <c r="AE3688" i="13" a="1"/>
  <c r="AD3688" i="13"/>
  <c r="AE3687" i="13"/>
  <c r="AE3687" i="13" a="1"/>
  <c r="AD3687" i="13"/>
  <c r="AE3686" i="13" a="1"/>
  <c r="AE3686" i="13" s="1"/>
  <c r="AD3686" i="13"/>
  <c r="AE3685" i="13" a="1"/>
  <c r="AE3685" i="13" s="1"/>
  <c r="AD3685" i="13"/>
  <c r="AE3684" i="13" a="1"/>
  <c r="AE3684" i="13" s="1"/>
  <c r="AD3684" i="13"/>
  <c r="AE3683" i="13"/>
  <c r="AE3683" i="13" a="1"/>
  <c r="AD3683" i="13"/>
  <c r="AE3682" i="13"/>
  <c r="AE3682" i="13" a="1"/>
  <c r="AD3682" i="13"/>
  <c r="AE3681" i="13"/>
  <c r="AE3681" i="13" a="1"/>
  <c r="AD3681" i="13"/>
  <c r="AE3680" i="13" a="1"/>
  <c r="AE3680" i="13" s="1"/>
  <c r="AD3680" i="13"/>
  <c r="AE3679" i="13"/>
  <c r="AE3679" i="13" a="1"/>
  <c r="AD3679" i="13"/>
  <c r="AE3678" i="13" a="1"/>
  <c r="AE3678" i="13" s="1"/>
  <c r="AD3678" i="13"/>
  <c r="AE3677" i="13" a="1"/>
  <c r="AE3677" i="13" s="1"/>
  <c r="AD3677" i="13"/>
  <c r="AE3676" i="13"/>
  <c r="AE3676" i="13" a="1"/>
  <c r="AD3676" i="13"/>
  <c r="AE3675" i="13"/>
  <c r="AE3675" i="13" a="1"/>
  <c r="AD3675" i="13"/>
  <c r="AE3674" i="13"/>
  <c r="AE3674" i="13" a="1"/>
  <c r="AD3674" i="13"/>
  <c r="AE3673" i="13"/>
  <c r="AE3673" i="13" a="1"/>
  <c r="AD3673" i="13"/>
  <c r="AE3672" i="13" a="1"/>
  <c r="AE3672" i="13" s="1"/>
  <c r="AD3672" i="13"/>
  <c r="AE3671" i="13"/>
  <c r="AE3671" i="13" a="1"/>
  <c r="AD3671" i="13"/>
  <c r="AE3670" i="13" a="1"/>
  <c r="AE3670" i="13" s="1"/>
  <c r="AD3670" i="13"/>
  <c r="AE3669" i="13" a="1"/>
  <c r="AE3669" i="13" s="1"/>
  <c r="AD3669" i="13"/>
  <c r="AE3668" i="13" a="1"/>
  <c r="AE3668" i="13" s="1"/>
  <c r="AD3668" i="13"/>
  <c r="AE3667" i="13"/>
  <c r="AE3667" i="13" a="1"/>
  <c r="AD3667" i="13"/>
  <c r="AE3666" i="13"/>
  <c r="AE3666" i="13" a="1"/>
  <c r="AD3666" i="13"/>
  <c r="AE3665" i="13"/>
  <c r="AE3665" i="13" a="1"/>
  <c r="AD3665" i="13"/>
  <c r="AE3664" i="13" a="1"/>
  <c r="AE3664" i="13" s="1"/>
  <c r="AD3664" i="13"/>
  <c r="AE3663" i="13"/>
  <c r="AE3663" i="13" a="1"/>
  <c r="AD3663" i="13"/>
  <c r="AE3662" i="13" a="1"/>
  <c r="AE3662" i="13" s="1"/>
  <c r="AD3662" i="13"/>
  <c r="AE3661" i="13" a="1"/>
  <c r="AE3661" i="13" s="1"/>
  <c r="AD3661" i="13"/>
  <c r="AE3660" i="13" a="1"/>
  <c r="AE3660" i="13" s="1"/>
  <c r="AD3660" i="13"/>
  <c r="AE3659" i="13"/>
  <c r="AE3659" i="13" a="1"/>
  <c r="AD3659" i="13"/>
  <c r="AE3658" i="13"/>
  <c r="AE3658" i="13" a="1"/>
  <c r="AD3658" i="13"/>
  <c r="AE3657" i="13"/>
  <c r="AE3657" i="13" a="1"/>
  <c r="AD3657" i="13"/>
  <c r="AE3656" i="13" a="1"/>
  <c r="AE3656" i="13" s="1"/>
  <c r="AD3656" i="13"/>
  <c r="AE3655" i="13"/>
  <c r="AE3655" i="13" a="1"/>
  <c r="AD3655" i="13"/>
  <c r="AE3654" i="13" a="1"/>
  <c r="AE3654" i="13" s="1"/>
  <c r="AD3654" i="13"/>
  <c r="AE3653" i="13" a="1"/>
  <c r="AE3653" i="13" s="1"/>
  <c r="AD3653" i="13"/>
  <c r="AE3652" i="13" a="1"/>
  <c r="AE3652" i="13" s="1"/>
  <c r="AD3652" i="13"/>
  <c r="AE3651" i="13"/>
  <c r="AE3651" i="13" a="1"/>
  <c r="AD3651" i="13"/>
  <c r="AE3650" i="13"/>
  <c r="AE3650" i="13" a="1"/>
  <c r="AD3650" i="13"/>
  <c r="AE3649" i="13"/>
  <c r="AE3649" i="13" a="1"/>
  <c r="AD3649" i="13"/>
  <c r="AE3648" i="13" a="1"/>
  <c r="AE3648" i="13" s="1"/>
  <c r="AD3648" i="13"/>
  <c r="AE3647" i="13"/>
  <c r="AE3647" i="13" a="1"/>
  <c r="AD3647" i="13"/>
  <c r="AE3646" i="13" a="1"/>
  <c r="AE3646" i="13" s="1"/>
  <c r="AD3646" i="13"/>
  <c r="AE3645" i="13" a="1"/>
  <c r="AE3645" i="13" s="1"/>
  <c r="AD3645" i="13"/>
  <c r="AE3644" i="13" a="1"/>
  <c r="AE3644" i="13" s="1"/>
  <c r="AD3644" i="13"/>
  <c r="AE3643" i="13"/>
  <c r="AE3643" i="13" a="1"/>
  <c r="AD3643" i="13"/>
  <c r="AE3642" i="13"/>
  <c r="AE3642" i="13" a="1"/>
  <c r="AD3642" i="13"/>
  <c r="AE3641" i="13"/>
  <c r="AE3641" i="13" a="1"/>
  <c r="AD3641" i="13"/>
  <c r="AE3640" i="13" a="1"/>
  <c r="AE3640" i="13" s="1"/>
  <c r="AD3640" i="13"/>
  <c r="AE3639" i="13"/>
  <c r="AE3639" i="13" a="1"/>
  <c r="AD3639" i="13"/>
  <c r="AE3638" i="13" a="1"/>
  <c r="AE3638" i="13" s="1"/>
  <c r="AD3638" i="13"/>
  <c r="AE3637" i="13" a="1"/>
  <c r="AE3637" i="13" s="1"/>
  <c r="AD3637" i="13"/>
  <c r="AE3636" i="13" a="1"/>
  <c r="AE3636" i="13" s="1"/>
  <c r="AD3636" i="13"/>
  <c r="AE3635" i="13"/>
  <c r="AE3635" i="13" a="1"/>
  <c r="AD3635" i="13"/>
  <c r="AE3634" i="13"/>
  <c r="AE3634" i="13" a="1"/>
  <c r="AD3634" i="13"/>
  <c r="AE3633" i="13"/>
  <c r="AE3633" i="13" a="1"/>
  <c r="AD3633" i="13"/>
  <c r="AE3632" i="13" a="1"/>
  <c r="AE3632" i="13" s="1"/>
  <c r="AD3632" i="13"/>
  <c r="AE3631" i="13"/>
  <c r="AE3631" i="13" a="1"/>
  <c r="AD3631" i="13"/>
  <c r="AE3630" i="13" a="1"/>
  <c r="AE3630" i="13" s="1"/>
  <c r="AD3630" i="13"/>
  <c r="AE3629" i="13" a="1"/>
  <c r="AE3629" i="13" s="1"/>
  <c r="AD3629" i="13"/>
  <c r="AE3628" i="13" a="1"/>
  <c r="AE3628" i="13" s="1"/>
  <c r="AD3628" i="13"/>
  <c r="AE3627" i="13"/>
  <c r="AE3627" i="13" a="1"/>
  <c r="AD3627" i="13"/>
  <c r="AE3626" i="13"/>
  <c r="AE3626" i="13" a="1"/>
  <c r="AD3626" i="13"/>
  <c r="AE3625" i="13"/>
  <c r="AE3625" i="13" a="1"/>
  <c r="AD3625" i="13"/>
  <c r="AE3624" i="13" a="1"/>
  <c r="AE3624" i="13" s="1"/>
  <c r="AD3624" i="13"/>
  <c r="AE3623" i="13"/>
  <c r="AE3623" i="13" a="1"/>
  <c r="AD3623" i="13"/>
  <c r="AE3622" i="13" a="1"/>
  <c r="AE3622" i="13" s="1"/>
  <c r="AD3622" i="13"/>
  <c r="AE3621" i="13" a="1"/>
  <c r="AE3621" i="13" s="1"/>
  <c r="AD3621" i="13"/>
  <c r="AE3620" i="13" a="1"/>
  <c r="AE3620" i="13" s="1"/>
  <c r="AD3620" i="13"/>
  <c r="AE3619" i="13"/>
  <c r="AE3619" i="13" a="1"/>
  <c r="AD3619" i="13"/>
  <c r="AE3618" i="13"/>
  <c r="AE3618" i="13" a="1"/>
  <c r="AD3618" i="13"/>
  <c r="AE3617" i="13"/>
  <c r="AE3617" i="13" a="1"/>
  <c r="AD3617" i="13"/>
  <c r="AE3616" i="13" a="1"/>
  <c r="AE3616" i="13" s="1"/>
  <c r="AD3616" i="13"/>
  <c r="AE3615" i="13"/>
  <c r="AE3615" i="13" a="1"/>
  <c r="AD3615" i="13"/>
  <c r="AE3614" i="13" a="1"/>
  <c r="AE3614" i="13" s="1"/>
  <c r="AD3614" i="13"/>
  <c r="AE3613" i="13" a="1"/>
  <c r="AE3613" i="13" s="1"/>
  <c r="AD3613" i="13"/>
  <c r="AE3612" i="13" a="1"/>
  <c r="AE3612" i="13" s="1"/>
  <c r="AD3612" i="13"/>
  <c r="AE3611" i="13" a="1"/>
  <c r="AE3611" i="13" s="1"/>
  <c r="AD3611" i="13"/>
  <c r="AE3610" i="13"/>
  <c r="AE3610" i="13" a="1"/>
  <c r="AD3610" i="13"/>
  <c r="AE3609" i="13"/>
  <c r="AE3609" i="13" a="1"/>
  <c r="AD3609" i="13"/>
  <c r="AE3608" i="13" a="1"/>
  <c r="AE3608" i="13" s="1"/>
  <c r="AD3608" i="13"/>
  <c r="AE3607" i="13"/>
  <c r="AE3607" i="13" a="1"/>
  <c r="AD3607" i="13"/>
  <c r="AE3606" i="13" a="1"/>
  <c r="AE3606" i="13" s="1"/>
  <c r="AD3606" i="13"/>
  <c r="AE3605" i="13" a="1"/>
  <c r="AE3605" i="13" s="1"/>
  <c r="AD3605" i="13"/>
  <c r="AE3604" i="13" a="1"/>
  <c r="AE3604" i="13" s="1"/>
  <c r="AD3604" i="13"/>
  <c r="AE3603" i="13"/>
  <c r="AE3603" i="13" a="1"/>
  <c r="AD3603" i="13"/>
  <c r="AE3602" i="13"/>
  <c r="AE3602" i="13" a="1"/>
  <c r="AD3602" i="13"/>
  <c r="AE3601" i="13"/>
  <c r="AE3601" i="13" a="1"/>
  <c r="AD3601" i="13"/>
  <c r="AE3600" i="13" a="1"/>
  <c r="AE3600" i="13" s="1"/>
  <c r="AD3600" i="13"/>
  <c r="AE3599" i="13"/>
  <c r="AE3599" i="13" a="1"/>
  <c r="AD3599" i="13"/>
  <c r="AE3598" i="13" a="1"/>
  <c r="AE3598" i="13" s="1"/>
  <c r="AD3598" i="13"/>
  <c r="AE3597" i="13" a="1"/>
  <c r="AE3597" i="13" s="1"/>
  <c r="AD3597" i="13"/>
  <c r="AE3596" i="13" a="1"/>
  <c r="AE3596" i="13" s="1"/>
  <c r="AD3596" i="13"/>
  <c r="AE3595" i="13" a="1"/>
  <c r="AE3595" i="13" s="1"/>
  <c r="AD3595" i="13"/>
  <c r="AE3594" i="13"/>
  <c r="AE3594" i="13" a="1"/>
  <c r="AD3594" i="13"/>
  <c r="AE3593" i="13"/>
  <c r="AE3593" i="13" a="1"/>
  <c r="AD3593" i="13"/>
  <c r="AE3592" i="13" a="1"/>
  <c r="AE3592" i="13" s="1"/>
  <c r="AD3592" i="13"/>
  <c r="AE3591" i="13"/>
  <c r="AE3591" i="13" a="1"/>
  <c r="AD3591" i="13"/>
  <c r="AE3590" i="13" a="1"/>
  <c r="AE3590" i="13" s="1"/>
  <c r="AD3590" i="13"/>
  <c r="AE3589" i="13" a="1"/>
  <c r="AE3589" i="13" s="1"/>
  <c r="AD3589" i="13"/>
  <c r="AE3588" i="13"/>
  <c r="AE3588" i="13" a="1"/>
  <c r="AD3588" i="13"/>
  <c r="AE3587" i="13" a="1"/>
  <c r="AE3587" i="13" s="1"/>
  <c r="AD3587" i="13"/>
  <c r="AE3586" i="13"/>
  <c r="AE3586" i="13" a="1"/>
  <c r="AD3586" i="13"/>
  <c r="AE3585" i="13"/>
  <c r="AE3585" i="13" a="1"/>
  <c r="AD3585" i="13"/>
  <c r="AE3584" i="13"/>
  <c r="AE3584" i="13" a="1"/>
  <c r="AD3584" i="13"/>
  <c r="AE3583" i="13"/>
  <c r="AE3583" i="13" a="1"/>
  <c r="AD3583" i="13"/>
  <c r="AE3582" i="13" a="1"/>
  <c r="AE3582" i="13" s="1"/>
  <c r="AD3582" i="13"/>
  <c r="AE3581" i="13" a="1"/>
  <c r="AE3581" i="13" s="1"/>
  <c r="AD3581" i="13"/>
  <c r="AE3580" i="13"/>
  <c r="AE3580" i="13" a="1"/>
  <c r="AD3580" i="13"/>
  <c r="AE3579" i="13" a="1"/>
  <c r="AE3579" i="13" s="1"/>
  <c r="AD3579" i="13"/>
  <c r="AE3578" i="13"/>
  <c r="AE3578" i="13" a="1"/>
  <c r="AD3578" i="13"/>
  <c r="AE3577" i="13"/>
  <c r="AE3577" i="13" a="1"/>
  <c r="AD3577" i="13"/>
  <c r="AE3576" i="13"/>
  <c r="AE3576" i="13" a="1"/>
  <c r="AD3576" i="13"/>
  <c r="AE3575" i="13"/>
  <c r="AE3575" i="13" a="1"/>
  <c r="AD3575" i="13"/>
  <c r="AE3574" i="13" a="1"/>
  <c r="AE3574" i="13" s="1"/>
  <c r="AD3574" i="13"/>
  <c r="AE3573" i="13" a="1"/>
  <c r="AE3573" i="13" s="1"/>
  <c r="AD3573" i="13"/>
  <c r="AE3572" i="13"/>
  <c r="AE3572" i="13" a="1"/>
  <c r="AD3572" i="13"/>
  <c r="AE3571" i="13" a="1"/>
  <c r="AE3571" i="13" s="1"/>
  <c r="AD3571" i="13"/>
  <c r="AE3570" i="13"/>
  <c r="AE3570" i="13" a="1"/>
  <c r="AD3570" i="13"/>
  <c r="AE3569" i="13"/>
  <c r="AE3569" i="13" a="1"/>
  <c r="AD3569" i="13"/>
  <c r="AE3568" i="13"/>
  <c r="AE3568" i="13" a="1"/>
  <c r="AD3568" i="13"/>
  <c r="AE3567" i="13"/>
  <c r="AE3567" i="13" a="1"/>
  <c r="AD3567" i="13"/>
  <c r="AE3566" i="13" a="1"/>
  <c r="AE3566" i="13" s="1"/>
  <c r="AD3566" i="13"/>
  <c r="AE3565" i="13" a="1"/>
  <c r="AE3565" i="13" s="1"/>
  <c r="AD3565" i="13"/>
  <c r="AE3564" i="13"/>
  <c r="AE3564" i="13" a="1"/>
  <c r="AD3564" i="13"/>
  <c r="AE3563" i="13" a="1"/>
  <c r="AE3563" i="13" s="1"/>
  <c r="AD3563" i="13"/>
  <c r="AE3562" i="13"/>
  <c r="AE3562" i="13" a="1"/>
  <c r="AD3562" i="13"/>
  <c r="AE3561" i="13"/>
  <c r="AE3561" i="13" a="1"/>
  <c r="AD3561" i="13"/>
  <c r="AE3560" i="13"/>
  <c r="AE3560" i="13" a="1"/>
  <c r="AD3560" i="13"/>
  <c r="AE3559" i="13"/>
  <c r="AE3559" i="13" a="1"/>
  <c r="AD3559" i="13"/>
  <c r="AE3558" i="13" a="1"/>
  <c r="AE3558" i="13" s="1"/>
  <c r="AD3558" i="13"/>
  <c r="AE3557" i="13" a="1"/>
  <c r="AE3557" i="13" s="1"/>
  <c r="AD3557" i="13"/>
  <c r="AE3556" i="13" a="1"/>
  <c r="AE3556" i="13" s="1"/>
  <c r="AD3556" i="13"/>
  <c r="AE3555" i="13" a="1"/>
  <c r="AE3555" i="13" s="1"/>
  <c r="AD3555" i="13"/>
  <c r="AE3554" i="13"/>
  <c r="AE3554" i="13" a="1"/>
  <c r="AD3554" i="13"/>
  <c r="AE3553" i="13"/>
  <c r="AE3553" i="13" a="1"/>
  <c r="AD3553" i="13"/>
  <c r="AE3552" i="13" a="1"/>
  <c r="AE3552" i="13" s="1"/>
  <c r="AD3552" i="13"/>
  <c r="AE3551" i="13"/>
  <c r="AE3551" i="13" a="1"/>
  <c r="AD3551" i="13"/>
  <c r="AE3550" i="13" a="1"/>
  <c r="AE3550" i="13" s="1"/>
  <c r="AD3550" i="13"/>
  <c r="AE3549" i="13" a="1"/>
  <c r="AE3549" i="13" s="1"/>
  <c r="AD3549" i="13"/>
  <c r="AE3548" i="13" a="1"/>
  <c r="AE3548" i="13" s="1"/>
  <c r="AD3548" i="13"/>
  <c r="AE3547" i="13" a="1"/>
  <c r="AE3547" i="13" s="1"/>
  <c r="AD3547" i="13"/>
  <c r="AE3546" i="13"/>
  <c r="AE3546" i="13" a="1"/>
  <c r="AD3546" i="13"/>
  <c r="AE3545" i="13"/>
  <c r="AE3545" i="13" a="1"/>
  <c r="AD3545" i="13"/>
  <c r="AE3544" i="13" a="1"/>
  <c r="AE3544" i="13" s="1"/>
  <c r="AD3544" i="13"/>
  <c r="AE3543" i="13"/>
  <c r="AE3543" i="13" a="1"/>
  <c r="AD3543" i="13"/>
  <c r="AE3542" i="13" a="1"/>
  <c r="AE3542" i="13" s="1"/>
  <c r="AD3542" i="13"/>
  <c r="AE3541" i="13" a="1"/>
  <c r="AE3541" i="13" s="1"/>
  <c r="AD3541" i="13"/>
  <c r="AE3540" i="13" a="1"/>
  <c r="AE3540" i="13" s="1"/>
  <c r="AD3540" i="13"/>
  <c r="AE3539" i="13" a="1"/>
  <c r="AE3539" i="13" s="1"/>
  <c r="AD3539" i="13"/>
  <c r="AE3538" i="13"/>
  <c r="AE3538" i="13" a="1"/>
  <c r="AD3538" i="13"/>
  <c r="AE3537" i="13"/>
  <c r="AE3537" i="13" a="1"/>
  <c r="AD3537" i="13"/>
  <c r="AE3536" i="13" a="1"/>
  <c r="AE3536" i="13" s="1"/>
  <c r="AD3536" i="13"/>
  <c r="AE3535" i="13"/>
  <c r="AE3535" i="13" a="1"/>
  <c r="AD3535" i="13"/>
  <c r="AE3534" i="13" a="1"/>
  <c r="AE3534" i="13" s="1"/>
  <c r="AD3534" i="13"/>
  <c r="AE3533" i="13" a="1"/>
  <c r="AE3533" i="13" s="1"/>
  <c r="AD3533" i="13"/>
  <c r="AE3532" i="13" a="1"/>
  <c r="AE3532" i="13" s="1"/>
  <c r="AD3532" i="13"/>
  <c r="AE3531" i="13" a="1"/>
  <c r="AE3531" i="13" s="1"/>
  <c r="AD3531" i="13"/>
  <c r="AE3530" i="13"/>
  <c r="AE3530" i="13" a="1"/>
  <c r="AD3530" i="13"/>
  <c r="AE3529" i="13"/>
  <c r="AE3529" i="13" a="1"/>
  <c r="AD3529" i="13"/>
  <c r="AE3528" i="13" a="1"/>
  <c r="AE3528" i="13" s="1"/>
  <c r="AD3528" i="13"/>
  <c r="AE3527" i="13"/>
  <c r="AE3527" i="13" a="1"/>
  <c r="AD3527" i="13"/>
  <c r="AE3526" i="13" a="1"/>
  <c r="AE3526" i="13" s="1"/>
  <c r="AD3526" i="13"/>
  <c r="AE3525" i="13" a="1"/>
  <c r="AE3525" i="13" s="1"/>
  <c r="AD3525" i="13"/>
  <c r="AE3524" i="13" a="1"/>
  <c r="AE3524" i="13" s="1"/>
  <c r="AD3524" i="13"/>
  <c r="AE3523" i="13"/>
  <c r="AE3523" i="13" a="1"/>
  <c r="AD3523" i="13"/>
  <c r="AE3522" i="13"/>
  <c r="AE3522" i="13" a="1"/>
  <c r="AD3522" i="13"/>
  <c r="AE3521" i="13"/>
  <c r="AE3521" i="13" a="1"/>
  <c r="AD3521" i="13"/>
  <c r="AE3520" i="13" a="1"/>
  <c r="AE3520" i="13" s="1"/>
  <c r="AD3520" i="13"/>
  <c r="AE3519" i="13"/>
  <c r="AE3519" i="13" a="1"/>
  <c r="AD3519" i="13"/>
  <c r="AE3518" i="13" a="1"/>
  <c r="AE3518" i="13" s="1"/>
  <c r="AD3518" i="13"/>
  <c r="AE3517" i="13" a="1"/>
  <c r="AE3517" i="13" s="1"/>
  <c r="AD3517" i="13"/>
  <c r="AE3516" i="13" a="1"/>
  <c r="AE3516" i="13" s="1"/>
  <c r="AD3516" i="13"/>
  <c r="AE3515" i="13" a="1"/>
  <c r="AE3515" i="13" s="1"/>
  <c r="AD3515" i="13"/>
  <c r="AE3514" i="13"/>
  <c r="AE3514" i="13" a="1"/>
  <c r="AD3514" i="13"/>
  <c r="AE3513" i="13"/>
  <c r="AE3513" i="13" a="1"/>
  <c r="AD3513" i="13"/>
  <c r="AE3512" i="13"/>
  <c r="AE3512" i="13" a="1"/>
  <c r="AD3512" i="13"/>
  <c r="AE3511" i="13"/>
  <c r="AE3511" i="13" a="1"/>
  <c r="AD3511" i="13"/>
  <c r="AE3510" i="13" a="1"/>
  <c r="AE3510" i="13" s="1"/>
  <c r="AD3510" i="13"/>
  <c r="AE3509" i="13" a="1"/>
  <c r="AE3509" i="13" s="1"/>
  <c r="AD3509" i="13"/>
  <c r="AE3508" i="13"/>
  <c r="AE3508" i="13" a="1"/>
  <c r="AD3508" i="13"/>
  <c r="AE3507" i="13" a="1"/>
  <c r="AE3507" i="13" s="1"/>
  <c r="AD3507" i="13"/>
  <c r="AE3506" i="13"/>
  <c r="AE3506" i="13" a="1"/>
  <c r="AD3506" i="13"/>
  <c r="AE3505" i="13"/>
  <c r="AE3505" i="13" a="1"/>
  <c r="AD3505" i="13"/>
  <c r="AE3504" i="13"/>
  <c r="AE3504" i="13" a="1"/>
  <c r="AD3504" i="13"/>
  <c r="AE3503" i="13"/>
  <c r="AE3503" i="13" a="1"/>
  <c r="AD3503" i="13"/>
  <c r="AE3502" i="13" a="1"/>
  <c r="AE3502" i="13" s="1"/>
  <c r="AD3502" i="13"/>
  <c r="AE3501" i="13" a="1"/>
  <c r="AE3501" i="13" s="1"/>
  <c r="AD3501" i="13"/>
  <c r="AE3500" i="13"/>
  <c r="AE3500" i="13" a="1"/>
  <c r="AD3500" i="13"/>
  <c r="AE3499" i="13" a="1"/>
  <c r="AE3499" i="13" s="1"/>
  <c r="AD3499" i="13"/>
  <c r="AE3498" i="13"/>
  <c r="AE3498" i="13" a="1"/>
  <c r="AD3498" i="13"/>
  <c r="AE3497" i="13"/>
  <c r="AE3497" i="13" a="1"/>
  <c r="AD3497" i="13"/>
  <c r="AE3496" i="13"/>
  <c r="AE3496" i="13" a="1"/>
  <c r="AD3496" i="13"/>
  <c r="AE3495" i="13"/>
  <c r="AE3495" i="13" a="1"/>
  <c r="AD3495" i="13"/>
  <c r="AE3494" i="13" a="1"/>
  <c r="AE3494" i="13" s="1"/>
  <c r="AD3494" i="13"/>
  <c r="AE3493" i="13" a="1"/>
  <c r="AE3493" i="13" s="1"/>
  <c r="AD3493" i="13"/>
  <c r="AE3492" i="13"/>
  <c r="AE3492" i="13" a="1"/>
  <c r="AD3492" i="13"/>
  <c r="AE3491" i="13" a="1"/>
  <c r="AE3491" i="13" s="1"/>
  <c r="AD3491" i="13"/>
  <c r="AE3490" i="13"/>
  <c r="AE3490" i="13" a="1"/>
  <c r="AD3490" i="13"/>
  <c r="AE3489" i="13"/>
  <c r="AE3489" i="13" a="1"/>
  <c r="AD3489" i="13"/>
  <c r="AE3488" i="13"/>
  <c r="AE3488" i="13" a="1"/>
  <c r="AD3488" i="13"/>
  <c r="AE3487" i="13"/>
  <c r="AE3487" i="13" a="1"/>
  <c r="AD3487" i="13"/>
  <c r="AE3486" i="13" a="1"/>
  <c r="AE3486" i="13" s="1"/>
  <c r="AD3486" i="13"/>
  <c r="AE3485" i="13" a="1"/>
  <c r="AE3485" i="13" s="1"/>
  <c r="AD3485" i="13"/>
  <c r="AE3484" i="13"/>
  <c r="AE3484" i="13" a="1"/>
  <c r="AD3484" i="13"/>
  <c r="AE3483" i="13" a="1"/>
  <c r="AE3483" i="13" s="1"/>
  <c r="AD3483" i="13"/>
  <c r="AE3482" i="13"/>
  <c r="AE3482" i="13" a="1"/>
  <c r="AD3482" i="13"/>
  <c r="AE3481" i="13"/>
  <c r="AE3481" i="13" a="1"/>
  <c r="AD3481" i="13"/>
  <c r="AE3480" i="13"/>
  <c r="AE3480" i="13" a="1"/>
  <c r="AD3480" i="13"/>
  <c r="AE3479" i="13"/>
  <c r="AE3479" i="13" a="1"/>
  <c r="AD3479" i="13"/>
  <c r="AE3478" i="13" a="1"/>
  <c r="AE3478" i="13" s="1"/>
  <c r="AD3478" i="13"/>
  <c r="AE3477" i="13" a="1"/>
  <c r="AE3477" i="13" s="1"/>
  <c r="AD3477" i="13"/>
  <c r="AE3476" i="13"/>
  <c r="AE3476" i="13" a="1"/>
  <c r="AD3476" i="13"/>
  <c r="AE3475" i="13" a="1"/>
  <c r="AE3475" i="13" s="1"/>
  <c r="AD3475" i="13"/>
  <c r="AE3474" i="13"/>
  <c r="AE3474" i="13" a="1"/>
  <c r="AD3474" i="13"/>
  <c r="AE3473" i="13"/>
  <c r="AE3473" i="13" a="1"/>
  <c r="AD3473" i="13"/>
  <c r="AE3472" i="13"/>
  <c r="AE3472" i="13" a="1"/>
  <c r="AD3472" i="13"/>
  <c r="AE3471" i="13"/>
  <c r="AE3471" i="13" a="1"/>
  <c r="AD3471" i="13"/>
  <c r="AE3470" i="13" a="1"/>
  <c r="AE3470" i="13" s="1"/>
  <c r="AD3470" i="13"/>
  <c r="AE3469" i="13" a="1"/>
  <c r="AE3469" i="13" s="1"/>
  <c r="AD3469" i="13"/>
  <c r="AE3468" i="13"/>
  <c r="AE3468" i="13" a="1"/>
  <c r="AD3468" i="13"/>
  <c r="AE3467" i="13" a="1"/>
  <c r="AE3467" i="13" s="1"/>
  <c r="AD3467" i="13"/>
  <c r="AE3466" i="13"/>
  <c r="AE3466" i="13" a="1"/>
  <c r="AD3466" i="13"/>
  <c r="AE3465" i="13"/>
  <c r="AE3465" i="13" a="1"/>
  <c r="AD3465" i="13"/>
  <c r="AE3464" i="13"/>
  <c r="AE3464" i="13" a="1"/>
  <c r="AD3464" i="13"/>
  <c r="AE3463" i="13"/>
  <c r="AE3463" i="13" a="1"/>
  <c r="AD3463" i="13"/>
  <c r="AE3462" i="13" a="1"/>
  <c r="AE3462" i="13" s="1"/>
  <c r="AD3462" i="13"/>
  <c r="AE3461" i="13" a="1"/>
  <c r="AE3461" i="13" s="1"/>
  <c r="AD3461" i="13"/>
  <c r="AE3460" i="13"/>
  <c r="AE3460" i="13" a="1"/>
  <c r="AD3460" i="13"/>
  <c r="AE3459" i="13" a="1"/>
  <c r="AE3459" i="13" s="1"/>
  <c r="AD3459" i="13"/>
  <c r="AE3458" i="13"/>
  <c r="AE3458" i="13" a="1"/>
  <c r="AD3458" i="13"/>
  <c r="AE3457" i="13"/>
  <c r="AE3457" i="13" a="1"/>
  <c r="AD3457" i="13"/>
  <c r="AE3456" i="13"/>
  <c r="AE3456" i="13" a="1"/>
  <c r="AD3456" i="13"/>
  <c r="AE3455" i="13"/>
  <c r="AE3455" i="13" a="1"/>
  <c r="AD3455" i="13"/>
  <c r="AE3454" i="13" a="1"/>
  <c r="AE3454" i="13" s="1"/>
  <c r="AD3454" i="13"/>
  <c r="AE3453" i="13" a="1"/>
  <c r="AE3453" i="13" s="1"/>
  <c r="AD3453" i="13"/>
  <c r="AE3452" i="13"/>
  <c r="AE3452" i="13" a="1"/>
  <c r="AD3452" i="13"/>
  <c r="AE3451" i="13" a="1"/>
  <c r="AE3451" i="13" s="1"/>
  <c r="AD3451" i="13"/>
  <c r="AE3450" i="13"/>
  <c r="AE3450" i="13" a="1"/>
  <c r="AD3450" i="13"/>
  <c r="AE3449" i="13"/>
  <c r="AE3449" i="13" a="1"/>
  <c r="AD3449" i="13"/>
  <c r="AE3448" i="13"/>
  <c r="AE3448" i="13" a="1"/>
  <c r="AD3448" i="13"/>
  <c r="AE3447" i="13"/>
  <c r="AE3447" i="13" a="1"/>
  <c r="AD3447" i="13"/>
  <c r="AE3446" i="13" a="1"/>
  <c r="AE3446" i="13" s="1"/>
  <c r="AD3446" i="13"/>
  <c r="AE3445" i="13" a="1"/>
  <c r="AE3445" i="13" s="1"/>
  <c r="AD3445" i="13"/>
  <c r="AE3444" i="13"/>
  <c r="AE3444" i="13" a="1"/>
  <c r="AD3444" i="13"/>
  <c r="AE3443" i="13" a="1"/>
  <c r="AE3443" i="13" s="1"/>
  <c r="AD3443" i="13"/>
  <c r="AE3442" i="13"/>
  <c r="AE3442" i="13" a="1"/>
  <c r="AD3442" i="13"/>
  <c r="AE3441" i="13"/>
  <c r="AE3441" i="13" a="1"/>
  <c r="AD3441" i="13"/>
  <c r="AE3440" i="13"/>
  <c r="AE3440" i="13" a="1"/>
  <c r="AD3440" i="13"/>
  <c r="AE3439" i="13"/>
  <c r="AE3439" i="13" a="1"/>
  <c r="AD3439" i="13"/>
  <c r="AE3438" i="13" a="1"/>
  <c r="AE3438" i="13" s="1"/>
  <c r="AD3438" i="13"/>
  <c r="AE3437" i="13" a="1"/>
  <c r="AE3437" i="13" s="1"/>
  <c r="AD3437" i="13"/>
  <c r="AE3436" i="13"/>
  <c r="AE3436" i="13" a="1"/>
  <c r="AD3436" i="13"/>
  <c r="AE3435" i="13" a="1"/>
  <c r="AE3435" i="13" s="1"/>
  <c r="AD3435" i="13"/>
  <c r="AE3434" i="13"/>
  <c r="AE3434" i="13" a="1"/>
  <c r="AD3434" i="13"/>
  <c r="AE3433" i="13"/>
  <c r="AE3433" i="13" a="1"/>
  <c r="AD3433" i="13"/>
  <c r="AE3432" i="13"/>
  <c r="AE3432" i="13" a="1"/>
  <c r="AD3432" i="13"/>
  <c r="AE3431" i="13"/>
  <c r="AE3431" i="13" a="1"/>
  <c r="AD3431" i="13"/>
  <c r="AE3430" i="13" a="1"/>
  <c r="AE3430" i="13" s="1"/>
  <c r="AD3430" i="13"/>
  <c r="AE3429" i="13" a="1"/>
  <c r="AE3429" i="13" s="1"/>
  <c r="AD3429" i="13"/>
  <c r="AE3428" i="13"/>
  <c r="AE3428" i="13" a="1"/>
  <c r="AD3428" i="13"/>
  <c r="AE3427" i="13" a="1"/>
  <c r="AE3427" i="13" s="1"/>
  <c r="AD3427" i="13"/>
  <c r="AE3426" i="13"/>
  <c r="AE3426" i="13" a="1"/>
  <c r="AD3426" i="13"/>
  <c r="AE3425" i="13"/>
  <c r="AE3425" i="13" a="1"/>
  <c r="AD3425" i="13"/>
  <c r="AE3424" i="13"/>
  <c r="AE3424" i="13" a="1"/>
  <c r="AD3424" i="13"/>
  <c r="AE3423" i="13"/>
  <c r="AE3423" i="13" a="1"/>
  <c r="AD3423" i="13"/>
  <c r="AE3422" i="13" a="1"/>
  <c r="AE3422" i="13" s="1"/>
  <c r="AD3422" i="13"/>
  <c r="AE3421" i="13" a="1"/>
  <c r="AE3421" i="13" s="1"/>
  <c r="AD3421" i="13"/>
  <c r="AE3420" i="13"/>
  <c r="AE3420" i="13" a="1"/>
  <c r="AD3420" i="13"/>
  <c r="AE3419" i="13" a="1"/>
  <c r="AE3419" i="13" s="1"/>
  <c r="AD3419" i="13"/>
  <c r="AE3418" i="13"/>
  <c r="AE3418" i="13" a="1"/>
  <c r="AD3418" i="13"/>
  <c r="AE3417" i="13"/>
  <c r="AE3417" i="13" a="1"/>
  <c r="AD3417" i="13"/>
  <c r="AE3416" i="13"/>
  <c r="AE3416" i="13" a="1"/>
  <c r="AD3416" i="13"/>
  <c r="AE3415" i="13"/>
  <c r="AE3415" i="13" a="1"/>
  <c r="AD3415" i="13"/>
  <c r="AE3414" i="13" a="1"/>
  <c r="AE3414" i="13" s="1"/>
  <c r="AD3414" i="13"/>
  <c r="AE3413" i="13" a="1"/>
  <c r="AE3413" i="13" s="1"/>
  <c r="AD3413" i="13"/>
  <c r="AE3412" i="13"/>
  <c r="AE3412" i="13" a="1"/>
  <c r="AD3412" i="13"/>
  <c r="AE3411" i="13" a="1"/>
  <c r="AE3411" i="13" s="1"/>
  <c r="AD3411" i="13"/>
  <c r="AE3410" i="13"/>
  <c r="AE3410" i="13" a="1"/>
  <c r="AD3410" i="13"/>
  <c r="AE3409" i="13"/>
  <c r="AE3409" i="13" a="1"/>
  <c r="AD3409" i="13"/>
  <c r="AE3408" i="13"/>
  <c r="AE3408" i="13" a="1"/>
  <c r="AD3408" i="13"/>
  <c r="AE3407" i="13"/>
  <c r="AE3407" i="13" a="1"/>
  <c r="AD3407" i="13"/>
  <c r="AE3406" i="13" a="1"/>
  <c r="AE3406" i="13" s="1"/>
  <c r="AD3406" i="13"/>
  <c r="AE3405" i="13" a="1"/>
  <c r="AE3405" i="13" s="1"/>
  <c r="AD3405" i="13"/>
  <c r="AE3404" i="13"/>
  <c r="AE3404" i="13" a="1"/>
  <c r="AD3404" i="13"/>
  <c r="AE3403" i="13" a="1"/>
  <c r="AE3403" i="13" s="1"/>
  <c r="AD3403" i="13"/>
  <c r="AE3402" i="13"/>
  <c r="AE3402" i="13" a="1"/>
  <c r="AD3402" i="13"/>
  <c r="AE3401" i="13"/>
  <c r="AE3401" i="13" a="1"/>
  <c r="AD3401" i="13"/>
  <c r="AE3400" i="13"/>
  <c r="AE3400" i="13" a="1"/>
  <c r="AD3400" i="13"/>
  <c r="AE3399" i="13"/>
  <c r="AE3399" i="13" a="1"/>
  <c r="AD3399" i="13"/>
  <c r="AE3398" i="13" a="1"/>
  <c r="AE3398" i="13" s="1"/>
  <c r="AD3398" i="13"/>
  <c r="AE3397" i="13" a="1"/>
  <c r="AE3397" i="13" s="1"/>
  <c r="AD3397" i="13"/>
  <c r="AE3396" i="13"/>
  <c r="AE3396" i="13" a="1"/>
  <c r="AD3396" i="13"/>
  <c r="AE3395" i="13" a="1"/>
  <c r="AE3395" i="13" s="1"/>
  <c r="AD3395" i="13"/>
  <c r="AE3394" i="13"/>
  <c r="AE3394" i="13" a="1"/>
  <c r="AD3394" i="13"/>
  <c r="AE3393" i="13"/>
  <c r="AE3393" i="13" a="1"/>
  <c r="AD3393" i="13"/>
  <c r="AE3392" i="13"/>
  <c r="AE3392" i="13" a="1"/>
  <c r="AD3392" i="13"/>
  <c r="AE3391" i="13"/>
  <c r="AE3391" i="13" a="1"/>
  <c r="AD3391" i="13"/>
  <c r="AE3390" i="13" a="1"/>
  <c r="AE3390" i="13" s="1"/>
  <c r="AD3390" i="13"/>
  <c r="AE3389" i="13" a="1"/>
  <c r="AE3389" i="13" s="1"/>
  <c r="AD3389" i="13"/>
  <c r="AE3388" i="13"/>
  <c r="AE3388" i="13" a="1"/>
  <c r="AD3388" i="13"/>
  <c r="AE3387" i="13" a="1"/>
  <c r="AE3387" i="13" s="1"/>
  <c r="AD3387" i="13"/>
  <c r="AE3386" i="13"/>
  <c r="AE3386" i="13" a="1"/>
  <c r="AD3386" i="13"/>
  <c r="AE3385" i="13"/>
  <c r="AE3385" i="13" a="1"/>
  <c r="AD3385" i="13"/>
  <c r="AE3384" i="13"/>
  <c r="AE3384" i="13" a="1"/>
  <c r="AD3384" i="13"/>
  <c r="AE3383" i="13"/>
  <c r="AE3383" i="13" a="1"/>
  <c r="AD3383" i="13"/>
  <c r="AE3382" i="13" a="1"/>
  <c r="AE3382" i="13" s="1"/>
  <c r="AD3382" i="13"/>
  <c r="AE3381" i="13" a="1"/>
  <c r="AE3381" i="13" s="1"/>
  <c r="AD3381" i="13"/>
  <c r="AE3380" i="13"/>
  <c r="AE3380" i="13" a="1"/>
  <c r="AD3380" i="13"/>
  <c r="AE3379" i="13" a="1"/>
  <c r="AE3379" i="13" s="1"/>
  <c r="AD3379" i="13"/>
  <c r="AE3378" i="13"/>
  <c r="AE3378" i="13" a="1"/>
  <c r="AD3378" i="13"/>
  <c r="AE3377" i="13"/>
  <c r="AE3377" i="13" a="1"/>
  <c r="AD3377" i="13"/>
  <c r="AE3376" i="13"/>
  <c r="AE3376" i="13" a="1"/>
  <c r="AD3376" i="13"/>
  <c r="AE3375" i="13"/>
  <c r="AE3375" i="13" a="1"/>
  <c r="AD3375" i="13"/>
  <c r="AE3374" i="13" a="1"/>
  <c r="AE3374" i="13" s="1"/>
  <c r="AD3374" i="13"/>
  <c r="AE3373" i="13" a="1"/>
  <c r="AE3373" i="13" s="1"/>
  <c r="AD3373" i="13"/>
  <c r="AE3372" i="13"/>
  <c r="AE3372" i="13" a="1"/>
  <c r="AD3372" i="13"/>
  <c r="AE3371" i="13" a="1"/>
  <c r="AE3371" i="13" s="1"/>
  <c r="AD3371" i="13"/>
  <c r="AE3370" i="13"/>
  <c r="AE3370" i="13" a="1"/>
  <c r="AD3370" i="13"/>
  <c r="AE3369" i="13"/>
  <c r="AE3369" i="13" a="1"/>
  <c r="AD3369" i="13"/>
  <c r="AE3368" i="13"/>
  <c r="AE3368" i="13" a="1"/>
  <c r="AD3368" i="13"/>
  <c r="AE3367" i="13"/>
  <c r="AE3367" i="13" a="1"/>
  <c r="AD3367" i="13"/>
  <c r="AE3366" i="13" a="1"/>
  <c r="AE3366" i="13" s="1"/>
  <c r="AD3366" i="13"/>
  <c r="AE3365" i="13" a="1"/>
  <c r="AE3365" i="13" s="1"/>
  <c r="AD3365" i="13"/>
  <c r="AE3364" i="13"/>
  <c r="AE3364" i="13" a="1"/>
  <c r="AD3364" i="13"/>
  <c r="AE3363" i="13" a="1"/>
  <c r="AE3363" i="13" s="1"/>
  <c r="AD3363" i="13"/>
  <c r="AE3362" i="13"/>
  <c r="AE3362" i="13" a="1"/>
  <c r="AD3362" i="13"/>
  <c r="AE3361" i="13"/>
  <c r="AE3361" i="13" a="1"/>
  <c r="AD3361" i="13"/>
  <c r="AE3360" i="13"/>
  <c r="AE3360" i="13" a="1"/>
  <c r="AD3360" i="13"/>
  <c r="AE3359" i="13"/>
  <c r="AE3359" i="13" a="1"/>
  <c r="AD3359" i="13"/>
  <c r="AE3358" i="13" a="1"/>
  <c r="AE3358" i="13" s="1"/>
  <c r="AD3358" i="13"/>
  <c r="AE3357" i="13" a="1"/>
  <c r="AE3357" i="13" s="1"/>
  <c r="AD3357" i="13"/>
  <c r="AE3356" i="13"/>
  <c r="AE3356" i="13" a="1"/>
  <c r="AD3356" i="13"/>
  <c r="AE3355" i="13" a="1"/>
  <c r="AE3355" i="13" s="1"/>
  <c r="AD3355" i="13"/>
  <c r="AE3354" i="13"/>
  <c r="AE3354" i="13" a="1"/>
  <c r="AD3354" i="13"/>
  <c r="AE3353" i="13"/>
  <c r="AE3353" i="13" a="1"/>
  <c r="AD3353" i="13"/>
  <c r="AE3352" i="13"/>
  <c r="AE3352" i="13" a="1"/>
  <c r="AD3352" i="13"/>
  <c r="AE3351" i="13"/>
  <c r="AE3351" i="13" a="1"/>
  <c r="AD3351" i="13"/>
  <c r="AE3350" i="13" a="1"/>
  <c r="AE3350" i="13" s="1"/>
  <c r="AD3350" i="13"/>
  <c r="AE3349" i="13" a="1"/>
  <c r="AE3349" i="13" s="1"/>
  <c r="AD3349" i="13"/>
  <c r="AE3348" i="13"/>
  <c r="AE3348" i="13" a="1"/>
  <c r="AD3348" i="13"/>
  <c r="AE3347" i="13" a="1"/>
  <c r="AE3347" i="13" s="1"/>
  <c r="AD3347" i="13"/>
  <c r="AE3346" i="13"/>
  <c r="AE3346" i="13" a="1"/>
  <c r="AD3346" i="13"/>
  <c r="AE3345" i="13"/>
  <c r="AE3345" i="13" a="1"/>
  <c r="AD3345" i="13"/>
  <c r="AE3344" i="13"/>
  <c r="AE3344" i="13" a="1"/>
  <c r="AD3344" i="13"/>
  <c r="AE3343" i="13"/>
  <c r="AE3343" i="13" a="1"/>
  <c r="AD3343" i="13"/>
  <c r="AE3342" i="13" a="1"/>
  <c r="AE3342" i="13" s="1"/>
  <c r="AD3342" i="13"/>
  <c r="AE3341" i="13" a="1"/>
  <c r="AE3341" i="13" s="1"/>
  <c r="AD3341" i="13"/>
  <c r="AE3340" i="13"/>
  <c r="AE3340" i="13" a="1"/>
  <c r="AD3340" i="13"/>
  <c r="AE3339" i="13" a="1"/>
  <c r="AE3339" i="13" s="1"/>
  <c r="AD3339" i="13"/>
  <c r="AE3338" i="13"/>
  <c r="AE3338" i="13" a="1"/>
  <c r="AD3338" i="13"/>
  <c r="AE3337" i="13"/>
  <c r="AE3337" i="13" a="1"/>
  <c r="AD3337" i="13"/>
  <c r="AE3336" i="13"/>
  <c r="AE3336" i="13" a="1"/>
  <c r="AD3336" i="13"/>
  <c r="AE3335" i="13" a="1"/>
  <c r="AE3335" i="13" s="1"/>
  <c r="AD3335" i="13"/>
  <c r="AE3334" i="13" a="1"/>
  <c r="AE3334" i="13" s="1"/>
  <c r="AD3334" i="13"/>
  <c r="AE3333" i="13" a="1"/>
  <c r="AE3333" i="13" s="1"/>
  <c r="AD3333" i="13"/>
  <c r="AE3332" i="13"/>
  <c r="AE3332" i="13" a="1"/>
  <c r="AD3332" i="13"/>
  <c r="AE3331" i="13" a="1"/>
  <c r="AE3331" i="13" s="1"/>
  <c r="AD3331" i="13"/>
  <c r="AE3330" i="13"/>
  <c r="AE3330" i="13" a="1"/>
  <c r="AD3330" i="13"/>
  <c r="AE3329" i="13"/>
  <c r="AE3329" i="13" a="1"/>
  <c r="AD3329" i="13"/>
  <c r="AE3328" i="13"/>
  <c r="AE3328" i="13" a="1"/>
  <c r="AD3328" i="13"/>
  <c r="AE3327" i="13"/>
  <c r="AE3327" i="13" a="1"/>
  <c r="AD3327" i="13"/>
  <c r="AE3326" i="13" a="1"/>
  <c r="AE3326" i="13" s="1"/>
  <c r="AD3326" i="13"/>
  <c r="AE3325" i="13" a="1"/>
  <c r="AE3325" i="13" s="1"/>
  <c r="AD3325" i="13"/>
  <c r="AE3324" i="13"/>
  <c r="AE3324" i="13" a="1"/>
  <c r="AD3324" i="13"/>
  <c r="AE3323" i="13" a="1"/>
  <c r="AE3323" i="13" s="1"/>
  <c r="AD3323" i="13"/>
  <c r="AE3322" i="13"/>
  <c r="AE3322" i="13" a="1"/>
  <c r="AD3322" i="13"/>
  <c r="AE3321" i="13"/>
  <c r="AE3321" i="13" a="1"/>
  <c r="AD3321" i="13"/>
  <c r="AE3320" i="13"/>
  <c r="AE3320" i="13" a="1"/>
  <c r="AD3320" i="13"/>
  <c r="AE3319" i="13"/>
  <c r="AE3319" i="13" a="1"/>
  <c r="AD3319" i="13"/>
  <c r="AE3318" i="13" a="1"/>
  <c r="AE3318" i="13" s="1"/>
  <c r="AD3318" i="13"/>
  <c r="AE3317" i="13" a="1"/>
  <c r="AE3317" i="13" s="1"/>
  <c r="AD3317" i="13"/>
  <c r="AE3316" i="13"/>
  <c r="AE3316" i="13" a="1"/>
  <c r="AD3316" i="13"/>
  <c r="AE3315" i="13" a="1"/>
  <c r="AE3315" i="13" s="1"/>
  <c r="AD3315" i="13"/>
  <c r="AE3314" i="13"/>
  <c r="AE3314" i="13" a="1"/>
  <c r="AD3314" i="13"/>
  <c r="AE3313" i="13"/>
  <c r="AE3313" i="13" a="1"/>
  <c r="AD3313" i="13"/>
  <c r="AE3312" i="13"/>
  <c r="AE3312" i="13" a="1"/>
  <c r="AD3312" i="13"/>
  <c r="AE3311" i="13"/>
  <c r="AE3311" i="13" a="1"/>
  <c r="AD3311" i="13"/>
  <c r="AE3310" i="13" a="1"/>
  <c r="AE3310" i="13" s="1"/>
  <c r="AD3310" i="13"/>
  <c r="AE3309" i="13" a="1"/>
  <c r="AE3309" i="13" s="1"/>
  <c r="AD3309" i="13"/>
  <c r="AE3308" i="13" a="1"/>
  <c r="AE3308" i="13" s="1"/>
  <c r="AD3308" i="13"/>
  <c r="AE3307" i="13" a="1"/>
  <c r="AE3307" i="13" s="1"/>
  <c r="AD3307" i="13"/>
  <c r="AE3306" i="13"/>
  <c r="AE3306" i="13" a="1"/>
  <c r="AD3306" i="13"/>
  <c r="AE3305" i="13"/>
  <c r="AE3305" i="13" a="1"/>
  <c r="AD3305" i="13"/>
  <c r="AE3304" i="13"/>
  <c r="AE3304" i="13" a="1"/>
  <c r="AD3304" i="13"/>
  <c r="AE3303" i="13"/>
  <c r="AE3303" i="13" a="1"/>
  <c r="AD3303" i="13"/>
  <c r="AE3302" i="13" a="1"/>
  <c r="AE3302" i="13" s="1"/>
  <c r="AD3302" i="13"/>
  <c r="AE3301" i="13" a="1"/>
  <c r="AE3301" i="13" s="1"/>
  <c r="AD3301" i="13"/>
  <c r="AE3300" i="13"/>
  <c r="AE3300" i="13" a="1"/>
  <c r="AD3300" i="13"/>
  <c r="AE3299" i="13" a="1"/>
  <c r="AE3299" i="13" s="1"/>
  <c r="AD3299" i="13"/>
  <c r="AE3298" i="13"/>
  <c r="AE3298" i="13" a="1"/>
  <c r="AD3298" i="13"/>
  <c r="AE3297" i="13"/>
  <c r="AE3297" i="13" a="1"/>
  <c r="AD3297" i="13"/>
  <c r="AE3296" i="13"/>
  <c r="AE3296" i="13" a="1"/>
  <c r="AD3296" i="13"/>
  <c r="AE3295" i="13"/>
  <c r="AE3295" i="13" a="1"/>
  <c r="AD3295" i="13"/>
  <c r="AE3294" i="13" a="1"/>
  <c r="AE3294" i="13" s="1"/>
  <c r="AD3294" i="13"/>
  <c r="AE3293" i="13" a="1"/>
  <c r="AE3293" i="13" s="1"/>
  <c r="AD3293" i="13"/>
  <c r="AE3292" i="13"/>
  <c r="AE3292" i="13" a="1"/>
  <c r="AD3292" i="13"/>
  <c r="AE3291" i="13" a="1"/>
  <c r="AE3291" i="13" s="1"/>
  <c r="AD3291" i="13"/>
  <c r="AE3290" i="13"/>
  <c r="AE3290" i="13" a="1"/>
  <c r="AD3290" i="13"/>
  <c r="AE3289" i="13"/>
  <c r="AE3289" i="13" a="1"/>
  <c r="AD3289" i="13"/>
  <c r="AE3288" i="13"/>
  <c r="AE3288" i="13" a="1"/>
  <c r="AD3288" i="13"/>
  <c r="AE3287" i="13"/>
  <c r="AE3287" i="13" a="1"/>
  <c r="AD3287" i="13"/>
  <c r="AE3286" i="13" a="1"/>
  <c r="AE3286" i="13" s="1"/>
  <c r="AD3286" i="13"/>
  <c r="AE3285" i="13" a="1"/>
  <c r="AE3285" i="13" s="1"/>
  <c r="AD3285" i="13"/>
  <c r="AE3284" i="13"/>
  <c r="AE3284" i="13" a="1"/>
  <c r="AD3284" i="13"/>
  <c r="AE3283" i="13" a="1"/>
  <c r="AE3283" i="13" s="1"/>
  <c r="AD3283" i="13"/>
  <c r="AE3282" i="13"/>
  <c r="AE3282" i="13" a="1"/>
  <c r="AD3282" i="13"/>
  <c r="AE3281" i="13"/>
  <c r="AE3281" i="13" a="1"/>
  <c r="AD3281" i="13"/>
  <c r="AE3280" i="13"/>
  <c r="AE3280" i="13" a="1"/>
  <c r="AD3280" i="13"/>
  <c r="AE3279" i="13" a="1"/>
  <c r="AE3279" i="13" s="1"/>
  <c r="AD3279" i="13"/>
  <c r="AE3278" i="13" a="1"/>
  <c r="AE3278" i="13" s="1"/>
  <c r="AD3278" i="13"/>
  <c r="AE3277" i="13" a="1"/>
  <c r="AE3277" i="13" s="1"/>
  <c r="AD3277" i="13"/>
  <c r="AE3276" i="13"/>
  <c r="AE3276" i="13" a="1"/>
  <c r="AD3276" i="13"/>
  <c r="AE3275" i="13" a="1"/>
  <c r="AE3275" i="13" s="1"/>
  <c r="AD3275" i="13"/>
  <c r="AE3274" i="13"/>
  <c r="AE3274" i="13" a="1"/>
  <c r="AD3274" i="13"/>
  <c r="AE3273" i="13"/>
  <c r="AE3273" i="13" a="1"/>
  <c r="AD3273" i="13"/>
  <c r="AE3272" i="13"/>
  <c r="AE3272" i="13" a="1"/>
  <c r="AD3272" i="13"/>
  <c r="AE3271" i="13" a="1"/>
  <c r="AE3271" i="13" s="1"/>
  <c r="AD3271" i="13"/>
  <c r="AE3270" i="13" a="1"/>
  <c r="AE3270" i="13" s="1"/>
  <c r="AD3270" i="13"/>
  <c r="AE3269" i="13" a="1"/>
  <c r="AE3269" i="13" s="1"/>
  <c r="AD3269" i="13"/>
  <c r="AE3268" i="13"/>
  <c r="AE3268" i="13" a="1"/>
  <c r="AD3268" i="13"/>
  <c r="AE3267" i="13" a="1"/>
  <c r="AE3267" i="13" s="1"/>
  <c r="AD3267" i="13"/>
  <c r="AE3266" i="13"/>
  <c r="AE3266" i="13" a="1"/>
  <c r="AD3266" i="13"/>
  <c r="AE3265" i="13"/>
  <c r="AE3265" i="13" a="1"/>
  <c r="AD3265" i="13"/>
  <c r="AE3264" i="13"/>
  <c r="AE3264" i="13" a="1"/>
  <c r="AD3264" i="13"/>
  <c r="AE3263" i="13" a="1"/>
  <c r="AE3263" i="13" s="1"/>
  <c r="AD3263" i="13"/>
  <c r="AE3262" i="13" a="1"/>
  <c r="AE3262" i="13" s="1"/>
  <c r="AD3262" i="13"/>
  <c r="AE3261" i="13" a="1"/>
  <c r="AE3261" i="13" s="1"/>
  <c r="AD3261" i="13"/>
  <c r="AE3260" i="13"/>
  <c r="AE3260" i="13" a="1"/>
  <c r="AD3260" i="13"/>
  <c r="AE3259" i="13" a="1"/>
  <c r="AE3259" i="13" s="1"/>
  <c r="AD3259" i="13"/>
  <c r="AE3258" i="13"/>
  <c r="AE3258" i="13" a="1"/>
  <c r="AD3258" i="13"/>
  <c r="AE3257" i="13"/>
  <c r="AE3257" i="13" a="1"/>
  <c r="AD3257" i="13"/>
  <c r="AE3256" i="13"/>
  <c r="AE3256" i="13" a="1"/>
  <c r="AD3256" i="13"/>
  <c r="AE3255" i="13"/>
  <c r="AE3255" i="13" a="1"/>
  <c r="AD3255" i="13"/>
  <c r="AE3254" i="13" a="1"/>
  <c r="AE3254" i="13" s="1"/>
  <c r="AD3254" i="13"/>
  <c r="AE3253" i="13" a="1"/>
  <c r="AE3253" i="13" s="1"/>
  <c r="AD3253" i="13"/>
  <c r="AE3252" i="13"/>
  <c r="AE3252" i="13" a="1"/>
  <c r="AD3252" i="13"/>
  <c r="AE3251" i="13" a="1"/>
  <c r="AE3251" i="13" s="1"/>
  <c r="AD3251" i="13"/>
  <c r="AE3250" i="13"/>
  <c r="AE3250" i="13" a="1"/>
  <c r="AD3250" i="13"/>
  <c r="AE3249" i="13"/>
  <c r="AE3249" i="13" a="1"/>
  <c r="AD3249" i="13"/>
  <c r="AE3248" i="13"/>
  <c r="AE3248" i="13" a="1"/>
  <c r="AD3248" i="13"/>
  <c r="AE3247" i="13"/>
  <c r="AE3247" i="13" a="1"/>
  <c r="AD3247" i="13"/>
  <c r="AE3246" i="13" a="1"/>
  <c r="AE3246" i="13" s="1"/>
  <c r="AD3246" i="13"/>
  <c r="AE3245" i="13" a="1"/>
  <c r="AE3245" i="13" s="1"/>
  <c r="AD3245" i="13"/>
  <c r="AE3244" i="13"/>
  <c r="AE3244" i="13" a="1"/>
  <c r="AD3244" i="13"/>
  <c r="AE3243" i="13" a="1"/>
  <c r="AE3243" i="13" s="1"/>
  <c r="AD3243" i="13"/>
  <c r="AE3242" i="13"/>
  <c r="AE3242" i="13" a="1"/>
  <c r="AD3242" i="13"/>
  <c r="AE3241" i="13"/>
  <c r="AE3241" i="13" a="1"/>
  <c r="AD3241" i="13"/>
  <c r="AE3240" i="13"/>
  <c r="AE3240" i="13" a="1"/>
  <c r="AD3240" i="13"/>
  <c r="AE3239" i="13"/>
  <c r="AE3239" i="13" a="1"/>
  <c r="AD3239" i="13"/>
  <c r="AE3238" i="13" a="1"/>
  <c r="AE3238" i="13" s="1"/>
  <c r="AD3238" i="13"/>
  <c r="AE3237" i="13" a="1"/>
  <c r="AE3237" i="13" s="1"/>
  <c r="AD3237" i="13"/>
  <c r="AE3236" i="13"/>
  <c r="AE3236" i="13" a="1"/>
  <c r="AD3236" i="13"/>
  <c r="AE3235" i="13" a="1"/>
  <c r="AE3235" i="13" s="1"/>
  <c r="AD3235" i="13"/>
  <c r="AE3234" i="13"/>
  <c r="AE3234" i="13" a="1"/>
  <c r="AD3234" i="13"/>
  <c r="AE3233" i="13"/>
  <c r="AE3233" i="13" a="1"/>
  <c r="AD3233" i="13"/>
  <c r="AE3232" i="13"/>
  <c r="AE3232" i="13" a="1"/>
  <c r="AD3232" i="13"/>
  <c r="AE3231" i="13"/>
  <c r="AE3231" i="13" a="1"/>
  <c r="AD3231" i="13"/>
  <c r="AE3230" i="13" a="1"/>
  <c r="AE3230" i="13" s="1"/>
  <c r="AD3230" i="13"/>
  <c r="AE3229" i="13" a="1"/>
  <c r="AE3229" i="13" s="1"/>
  <c r="AD3229" i="13"/>
  <c r="AE3228" i="13"/>
  <c r="AE3228" i="13" a="1"/>
  <c r="AD3228" i="13"/>
  <c r="AE3227" i="13" a="1"/>
  <c r="AE3227" i="13" s="1"/>
  <c r="AD3227" i="13"/>
  <c r="AE3226" i="13"/>
  <c r="AE3226" i="13" a="1"/>
  <c r="AD3226" i="13"/>
  <c r="AE3225" i="13"/>
  <c r="AE3225" i="13" a="1"/>
  <c r="AD3225" i="13"/>
  <c r="AE3224" i="13"/>
  <c r="AE3224" i="13" a="1"/>
  <c r="AD3224" i="13"/>
  <c r="AE3223" i="13"/>
  <c r="AE3223" i="13" a="1"/>
  <c r="AD3223" i="13"/>
  <c r="AE3222" i="13" a="1"/>
  <c r="AE3222" i="13" s="1"/>
  <c r="AD3222" i="13"/>
  <c r="AE3221" i="13" a="1"/>
  <c r="AE3221" i="13" s="1"/>
  <c r="AD3221" i="13"/>
  <c r="AE3220" i="13"/>
  <c r="AE3220" i="13" a="1"/>
  <c r="AD3220" i="13"/>
  <c r="AE3219" i="13" a="1"/>
  <c r="AE3219" i="13" s="1"/>
  <c r="AD3219" i="13"/>
  <c r="AE3218" i="13"/>
  <c r="AE3218" i="13" a="1"/>
  <c r="AD3218" i="13"/>
  <c r="AE3217" i="13"/>
  <c r="AE3217" i="13" a="1"/>
  <c r="AD3217" i="13"/>
  <c r="AE3216" i="13"/>
  <c r="AE3216" i="13" a="1"/>
  <c r="AD3216" i="13"/>
  <c r="AE3215" i="13"/>
  <c r="AE3215" i="13" a="1"/>
  <c r="AD3215" i="13"/>
  <c r="AE3214" i="13" a="1"/>
  <c r="AE3214" i="13" s="1"/>
  <c r="AD3214" i="13"/>
  <c r="AE3213" i="13" a="1"/>
  <c r="AE3213" i="13" s="1"/>
  <c r="AD3213" i="13"/>
  <c r="AE3212" i="13"/>
  <c r="AE3212" i="13" a="1"/>
  <c r="AD3212" i="13"/>
  <c r="AE3211" i="13" a="1"/>
  <c r="AE3211" i="13" s="1"/>
  <c r="AD3211" i="13"/>
  <c r="AE3210" i="13"/>
  <c r="AE3210" i="13" a="1"/>
  <c r="AD3210" i="13"/>
  <c r="AE3209" i="13"/>
  <c r="AE3209" i="13" a="1"/>
  <c r="AD3209" i="13"/>
  <c r="AE3208" i="13"/>
  <c r="AE3208" i="13" a="1"/>
  <c r="AD3208" i="13"/>
  <c r="AE3207" i="13"/>
  <c r="AE3207" i="13" a="1"/>
  <c r="AD3207" i="13"/>
  <c r="AE3206" i="13" a="1"/>
  <c r="AE3206" i="13" s="1"/>
  <c r="AD3206" i="13"/>
  <c r="AE3205" i="13" a="1"/>
  <c r="AE3205" i="13" s="1"/>
  <c r="AD3205" i="13"/>
  <c r="AE3204" i="13"/>
  <c r="AE3204" i="13" a="1"/>
  <c r="AD3204" i="13"/>
  <c r="AE3203" i="13" a="1"/>
  <c r="AE3203" i="13" s="1"/>
  <c r="AD3203" i="13"/>
  <c r="AE3202" i="13"/>
  <c r="AE3202" i="13" a="1"/>
  <c r="AD3202" i="13"/>
  <c r="AE3201" i="13"/>
  <c r="AE3201" i="13" a="1"/>
  <c r="AD3201" i="13"/>
  <c r="AE3200" i="13"/>
  <c r="AE3200" i="13" a="1"/>
  <c r="AD3200" i="13"/>
  <c r="AE3199" i="13"/>
  <c r="AE3199" i="13" a="1"/>
  <c r="AD3199" i="13"/>
  <c r="AE3198" i="13" a="1"/>
  <c r="AE3198" i="13" s="1"/>
  <c r="AD3198" i="13"/>
  <c r="AE3197" i="13" a="1"/>
  <c r="AE3197" i="13" s="1"/>
  <c r="AD3197" i="13"/>
  <c r="AE3196" i="13"/>
  <c r="AE3196" i="13" a="1"/>
  <c r="AD3196" i="13"/>
  <c r="AE3195" i="13" a="1"/>
  <c r="AE3195" i="13" s="1"/>
  <c r="AD3195" i="13"/>
  <c r="AE3194" i="13"/>
  <c r="AE3194" i="13" a="1"/>
  <c r="AD3194" i="13"/>
  <c r="AE3193" i="13"/>
  <c r="AE3193" i="13" a="1"/>
  <c r="AD3193" i="13"/>
  <c r="AE3192" i="13"/>
  <c r="AE3192" i="13" a="1"/>
  <c r="AD3192" i="13"/>
  <c r="AE3191" i="13"/>
  <c r="AE3191" i="13" a="1"/>
  <c r="AD3191" i="13"/>
  <c r="AE3190" i="13" a="1"/>
  <c r="AE3190" i="13" s="1"/>
  <c r="AD3190" i="13"/>
  <c r="AE3189" i="13" a="1"/>
  <c r="AE3189" i="13" s="1"/>
  <c r="AD3189" i="13"/>
  <c r="AE3188" i="13"/>
  <c r="AE3188" i="13" a="1"/>
  <c r="AD3188" i="13"/>
  <c r="AE3187" i="13" a="1"/>
  <c r="AE3187" i="13" s="1"/>
  <c r="AD3187" i="13"/>
  <c r="AE3186" i="13"/>
  <c r="AE3186" i="13" a="1"/>
  <c r="AD3186" i="13"/>
  <c r="AE3185" i="13"/>
  <c r="AE3185" i="13" a="1"/>
  <c r="AD3185" i="13"/>
  <c r="AE3184" i="13"/>
  <c r="AE3184" i="13" a="1"/>
  <c r="AD3184" i="13"/>
  <c r="AE3183" i="13"/>
  <c r="AE3183" i="13" a="1"/>
  <c r="AD3183" i="13"/>
  <c r="AE3182" i="13" a="1"/>
  <c r="AE3182" i="13" s="1"/>
  <c r="AD3182" i="13"/>
  <c r="AE3181" i="13" a="1"/>
  <c r="AE3181" i="13" s="1"/>
  <c r="AD3181" i="13"/>
  <c r="AE3180" i="13"/>
  <c r="AE3180" i="13" a="1"/>
  <c r="AD3180" i="13"/>
  <c r="AE3179" i="13" a="1"/>
  <c r="AE3179" i="13" s="1"/>
  <c r="AD3179" i="13"/>
  <c r="AE3178" i="13"/>
  <c r="AE3178" i="13" a="1"/>
  <c r="AD3178" i="13"/>
  <c r="AE3177" i="13"/>
  <c r="AE3177" i="13" a="1"/>
  <c r="AD3177" i="13"/>
  <c r="AE3176" i="13"/>
  <c r="AE3176" i="13" a="1"/>
  <c r="AD3176" i="13"/>
  <c r="AE3175" i="13"/>
  <c r="AE3175" i="13" a="1"/>
  <c r="AD3175" i="13"/>
  <c r="AE3174" i="13" a="1"/>
  <c r="AE3174" i="13" s="1"/>
  <c r="AD3174" i="13"/>
  <c r="AE3173" i="13" a="1"/>
  <c r="AE3173" i="13" s="1"/>
  <c r="AD3173" i="13"/>
  <c r="AE3172" i="13"/>
  <c r="AE3172" i="13" a="1"/>
  <c r="AD3172" i="13"/>
  <c r="AE3171" i="13" a="1"/>
  <c r="AE3171" i="13" s="1"/>
  <c r="AD3171" i="13"/>
  <c r="AE3170" i="13"/>
  <c r="AE3170" i="13" a="1"/>
  <c r="AD3170" i="13"/>
  <c r="AE3169" i="13"/>
  <c r="AE3169" i="13" a="1"/>
  <c r="AD3169" i="13"/>
  <c r="AE3168" i="13"/>
  <c r="AE3168" i="13" a="1"/>
  <c r="AD3168" i="13"/>
  <c r="AE3167" i="13"/>
  <c r="AE3167" i="13" a="1"/>
  <c r="AD3167" i="13"/>
  <c r="AE3166" i="13" a="1"/>
  <c r="AE3166" i="13" s="1"/>
  <c r="AD3166" i="13"/>
  <c r="AE3165" i="13" a="1"/>
  <c r="AE3165" i="13" s="1"/>
  <c r="AD3165" i="13"/>
  <c r="AE3164" i="13"/>
  <c r="AE3164" i="13" a="1"/>
  <c r="AD3164" i="13"/>
  <c r="AE3163" i="13" a="1"/>
  <c r="AE3163" i="13" s="1"/>
  <c r="AD3163" i="13"/>
  <c r="AE3162" i="13"/>
  <c r="AE3162" i="13" a="1"/>
  <c r="AD3162" i="13"/>
  <c r="AE3161" i="13"/>
  <c r="AE3161" i="13" a="1"/>
  <c r="AD3161" i="13"/>
  <c r="AE3160" i="13"/>
  <c r="AE3160" i="13" a="1"/>
  <c r="AD3160" i="13"/>
  <c r="AE3159" i="13"/>
  <c r="AE3159" i="13" a="1"/>
  <c r="AD3159" i="13"/>
  <c r="AE3158" i="13" a="1"/>
  <c r="AE3158" i="13" s="1"/>
  <c r="AD3158" i="13"/>
  <c r="AE3157" i="13" a="1"/>
  <c r="AE3157" i="13" s="1"/>
  <c r="AD3157" i="13"/>
  <c r="AE3156" i="13"/>
  <c r="AE3156" i="13" a="1"/>
  <c r="AD3156" i="13"/>
  <c r="AE3155" i="13" a="1"/>
  <c r="AE3155" i="13" s="1"/>
  <c r="AD3155" i="13"/>
  <c r="AE3154" i="13"/>
  <c r="AE3154" i="13" a="1"/>
  <c r="AD3154" i="13"/>
  <c r="AE3153" i="13"/>
  <c r="AE3153" i="13" a="1"/>
  <c r="AD3153" i="13"/>
  <c r="AE3152" i="13"/>
  <c r="AE3152" i="13" a="1"/>
  <c r="AD3152" i="13"/>
  <c r="AE3151" i="13"/>
  <c r="AE3151" i="13" a="1"/>
  <c r="AD3151" i="13"/>
  <c r="AE3150" i="13" a="1"/>
  <c r="AE3150" i="13" s="1"/>
  <c r="AD3150" i="13"/>
  <c r="AE3149" i="13" a="1"/>
  <c r="AE3149" i="13" s="1"/>
  <c r="AD3149" i="13"/>
  <c r="AE3148" i="13"/>
  <c r="AE3148" i="13" a="1"/>
  <c r="AD3148" i="13"/>
  <c r="AE3147" i="13" a="1"/>
  <c r="AE3147" i="13" s="1"/>
  <c r="AD3147" i="13"/>
  <c r="AE3146" i="13"/>
  <c r="AE3146" i="13" a="1"/>
  <c r="AD3146" i="13"/>
  <c r="AE3145" i="13"/>
  <c r="AE3145" i="13" a="1"/>
  <c r="AD3145" i="13"/>
  <c r="AE3144" i="13"/>
  <c r="AE3144" i="13" a="1"/>
  <c r="AD3144" i="13"/>
  <c r="AE3143" i="13"/>
  <c r="AE3143" i="13" a="1"/>
  <c r="AD3143" i="13"/>
  <c r="AE3142" i="13" a="1"/>
  <c r="AE3142" i="13" s="1"/>
  <c r="AD3142" i="13"/>
  <c r="AE3141" i="13" a="1"/>
  <c r="AE3141" i="13" s="1"/>
  <c r="AD3141" i="13"/>
  <c r="AE3140" i="13"/>
  <c r="AE3140" i="13" a="1"/>
  <c r="AD3140" i="13"/>
  <c r="AE3139" i="13" a="1"/>
  <c r="AE3139" i="13" s="1"/>
  <c r="AD3139" i="13"/>
  <c r="AE3138" i="13"/>
  <c r="AE3138" i="13" a="1"/>
  <c r="AD3138" i="13"/>
  <c r="AE3137" i="13"/>
  <c r="AE3137" i="13" a="1"/>
  <c r="AD3137" i="13"/>
  <c r="AE3136" i="13"/>
  <c r="AE3136" i="13" a="1"/>
  <c r="AD3136" i="13"/>
  <c r="AE3135" i="13"/>
  <c r="AE3135" i="13" a="1"/>
  <c r="AD3135" i="13"/>
  <c r="AE3134" i="13" a="1"/>
  <c r="AE3134" i="13" s="1"/>
  <c r="AD3134" i="13"/>
  <c r="AE3133" i="13" a="1"/>
  <c r="AE3133" i="13" s="1"/>
  <c r="AD3133" i="13"/>
  <c r="AE3132" i="13"/>
  <c r="AE3132" i="13" a="1"/>
  <c r="AD3132" i="13"/>
  <c r="AE3131" i="13" a="1"/>
  <c r="AE3131" i="13" s="1"/>
  <c r="AD3131" i="13"/>
  <c r="AE3130" i="13"/>
  <c r="AE3130" i="13" a="1"/>
  <c r="AD3130" i="13"/>
  <c r="AE3129" i="13"/>
  <c r="AE3129" i="13" a="1"/>
  <c r="AD3129" i="13"/>
  <c r="AE3128" i="13"/>
  <c r="AE3128" i="13" a="1"/>
  <c r="AD3128" i="13"/>
  <c r="AE3127" i="13"/>
  <c r="AE3127" i="13" a="1"/>
  <c r="AD3127" i="13"/>
  <c r="AE3126" i="13" a="1"/>
  <c r="AE3126" i="13" s="1"/>
  <c r="AD3126" i="13"/>
  <c r="AE3125" i="13" a="1"/>
  <c r="AE3125" i="13" s="1"/>
  <c r="AD3125" i="13"/>
  <c r="AE3124" i="13"/>
  <c r="AE3124" i="13" a="1"/>
  <c r="AD3124" i="13"/>
  <c r="AE3123" i="13" a="1"/>
  <c r="AE3123" i="13" s="1"/>
  <c r="AD3123" i="13"/>
  <c r="AE3122" i="13"/>
  <c r="AE3122" i="13" a="1"/>
  <c r="AD3122" i="13"/>
  <c r="AE3121" i="13"/>
  <c r="AE3121" i="13" a="1"/>
  <c r="AD3121" i="13"/>
  <c r="AE3120" i="13"/>
  <c r="AE3120" i="13" a="1"/>
  <c r="AD3120" i="13"/>
  <c r="AE3119" i="13"/>
  <c r="AE3119" i="13" a="1"/>
  <c r="AD3119" i="13"/>
  <c r="AE3118" i="13" a="1"/>
  <c r="AE3118" i="13" s="1"/>
  <c r="AD3118" i="13"/>
  <c r="AE3117" i="13" a="1"/>
  <c r="AE3117" i="13" s="1"/>
  <c r="AD3117" i="13"/>
  <c r="AE3116" i="13"/>
  <c r="AE3116" i="13" a="1"/>
  <c r="AD3116" i="13"/>
  <c r="AE3115" i="13" a="1"/>
  <c r="AE3115" i="13" s="1"/>
  <c r="AD3115" i="13"/>
  <c r="AE3114" i="13"/>
  <c r="AE3114" i="13" a="1"/>
  <c r="AD3114" i="13"/>
  <c r="AE3113" i="13"/>
  <c r="AE3113" i="13" a="1"/>
  <c r="AD3113" i="13"/>
  <c r="AE3112" i="13"/>
  <c r="AE3112" i="13" a="1"/>
  <c r="AD3112" i="13"/>
  <c r="AE3111" i="13"/>
  <c r="AE3111" i="13" a="1"/>
  <c r="AD3111" i="13"/>
  <c r="AE3110" i="13" a="1"/>
  <c r="AE3110" i="13" s="1"/>
  <c r="AD3110" i="13"/>
  <c r="AE3109" i="13" a="1"/>
  <c r="AE3109" i="13" s="1"/>
  <c r="AD3109" i="13"/>
  <c r="AE3108" i="13"/>
  <c r="AE3108" i="13" a="1"/>
  <c r="AD3108" i="13"/>
  <c r="AE3107" i="13" a="1"/>
  <c r="AE3107" i="13" s="1"/>
  <c r="AD3107" i="13"/>
  <c r="AE3106" i="13"/>
  <c r="AE3106" i="13" a="1"/>
  <c r="AD3106" i="13"/>
  <c r="AE3105" i="13"/>
  <c r="AE3105" i="13" a="1"/>
  <c r="AD3105" i="13"/>
  <c r="AE3104" i="13"/>
  <c r="AE3104" i="13" a="1"/>
  <c r="AD3104" i="13"/>
  <c r="AE3103" i="13"/>
  <c r="AE3103" i="13" a="1"/>
  <c r="AD3103" i="13"/>
  <c r="AE3102" i="13" a="1"/>
  <c r="AE3102" i="13" s="1"/>
  <c r="AD3102" i="13"/>
  <c r="AE3101" i="13" a="1"/>
  <c r="AE3101" i="13" s="1"/>
  <c r="AD3101" i="13"/>
  <c r="AE3100" i="13" a="1"/>
  <c r="AE3100" i="13" s="1"/>
  <c r="AD3100" i="13"/>
  <c r="AE3099" i="13" a="1"/>
  <c r="AE3099" i="13" s="1"/>
  <c r="AD3099" i="13"/>
  <c r="AE3098" i="13"/>
  <c r="AE3098" i="13" a="1"/>
  <c r="AD3098" i="13"/>
  <c r="AE3097" i="13"/>
  <c r="AE3097" i="13" a="1"/>
  <c r="AD3097" i="13"/>
  <c r="AE3096" i="13"/>
  <c r="AE3096" i="13" a="1"/>
  <c r="AD3096" i="13"/>
  <c r="AE3095" i="13"/>
  <c r="AE3095" i="13" a="1"/>
  <c r="AD3095" i="13"/>
  <c r="AE3094" i="13" a="1"/>
  <c r="AE3094" i="13" s="1"/>
  <c r="AD3094" i="13"/>
  <c r="AE3093" i="13" a="1"/>
  <c r="AE3093" i="13" s="1"/>
  <c r="AD3093" i="13"/>
  <c r="AE3092" i="13" a="1"/>
  <c r="AE3092" i="13" s="1"/>
  <c r="AD3092" i="13"/>
  <c r="AE3091" i="13" a="1"/>
  <c r="AE3091" i="13" s="1"/>
  <c r="AD3091" i="13"/>
  <c r="AE3090" i="13"/>
  <c r="AE3090" i="13" a="1"/>
  <c r="AD3090" i="13"/>
  <c r="AE3089" i="13"/>
  <c r="AE3089" i="13" a="1"/>
  <c r="AD3089" i="13"/>
  <c r="AE3088" i="13"/>
  <c r="AE3088" i="13" a="1"/>
  <c r="AD3088" i="13"/>
  <c r="AE3087" i="13"/>
  <c r="AE3087" i="13" a="1"/>
  <c r="AD3087" i="13"/>
  <c r="AE3086" i="13" a="1"/>
  <c r="AE3086" i="13" s="1"/>
  <c r="AD3086" i="13"/>
  <c r="AE3085" i="13" a="1"/>
  <c r="AE3085" i="13" s="1"/>
  <c r="AD3085" i="13"/>
  <c r="AE3084" i="13" a="1"/>
  <c r="AE3084" i="13" s="1"/>
  <c r="AD3084" i="13"/>
  <c r="AE3083" i="13" a="1"/>
  <c r="AE3083" i="13" s="1"/>
  <c r="AD3083" i="13"/>
  <c r="AE3082" i="13"/>
  <c r="AE3082" i="13" a="1"/>
  <c r="AD3082" i="13"/>
  <c r="AE3081" i="13"/>
  <c r="AE3081" i="13" a="1"/>
  <c r="AD3081" i="13"/>
  <c r="AE3080" i="13"/>
  <c r="AE3080" i="13" a="1"/>
  <c r="AD3080" i="13"/>
  <c r="AE3079" i="13"/>
  <c r="AE3079" i="13" a="1"/>
  <c r="AD3079" i="13"/>
  <c r="AE3078" i="13" a="1"/>
  <c r="AE3078" i="13" s="1"/>
  <c r="AD3078" i="13"/>
  <c r="AE3077" i="13" a="1"/>
  <c r="AE3077" i="13" s="1"/>
  <c r="AD3077" i="13"/>
  <c r="AE3076" i="13" a="1"/>
  <c r="AE3076" i="13" s="1"/>
  <c r="AD3076" i="13"/>
  <c r="AE3075" i="13" a="1"/>
  <c r="AE3075" i="13" s="1"/>
  <c r="AD3075" i="13"/>
  <c r="AE3074" i="13"/>
  <c r="AE3074" i="13" a="1"/>
  <c r="AD3074" i="13"/>
  <c r="AE3073" i="13"/>
  <c r="AE3073" i="13" a="1"/>
  <c r="AD3073" i="13"/>
  <c r="AE3072" i="13"/>
  <c r="AE3072" i="13" a="1"/>
  <c r="AD3072" i="13"/>
  <c r="AE3071" i="13"/>
  <c r="AE3071" i="13" a="1"/>
  <c r="AD3071" i="13"/>
  <c r="AE3070" i="13" a="1"/>
  <c r="AE3070" i="13" s="1"/>
  <c r="AD3070" i="13"/>
  <c r="AE3069" i="13" a="1"/>
  <c r="AE3069" i="13" s="1"/>
  <c r="AD3069" i="13"/>
  <c r="AE3068" i="13" a="1"/>
  <c r="AE3068" i="13" s="1"/>
  <c r="AD3068" i="13"/>
  <c r="AE3067" i="13" a="1"/>
  <c r="AE3067" i="13" s="1"/>
  <c r="AD3067" i="13"/>
  <c r="AE3066" i="13" a="1"/>
  <c r="AE3066" i="13" s="1"/>
  <c r="AD3066" i="13"/>
  <c r="AE3065" i="13"/>
  <c r="AE3065" i="13" a="1"/>
  <c r="AD3065" i="13"/>
  <c r="AE3064" i="13"/>
  <c r="AE3064" i="13" a="1"/>
  <c r="AD3064" i="13"/>
  <c r="AE3063" i="13"/>
  <c r="AE3063" i="13" a="1"/>
  <c r="AD3063" i="13"/>
  <c r="AE3062" i="13" a="1"/>
  <c r="AE3062" i="13" s="1"/>
  <c r="AD3062" i="13"/>
  <c r="AE3061" i="13" a="1"/>
  <c r="AE3061" i="13" s="1"/>
  <c r="AD3061" i="13"/>
  <c r="AE3060" i="13" a="1"/>
  <c r="AE3060" i="13" s="1"/>
  <c r="AD3060" i="13"/>
  <c r="AE3059" i="13" a="1"/>
  <c r="AE3059" i="13" s="1"/>
  <c r="AD3059" i="13"/>
  <c r="AE3058" i="13" a="1"/>
  <c r="AE3058" i="13" s="1"/>
  <c r="AD3058" i="13"/>
  <c r="AE3057" i="13"/>
  <c r="AE3057" i="13" a="1"/>
  <c r="AD3057" i="13"/>
  <c r="AE3056" i="13"/>
  <c r="AE3056" i="13" a="1"/>
  <c r="AD3056" i="13"/>
  <c r="AE3055" i="13" a="1"/>
  <c r="AE3055" i="13" s="1"/>
  <c r="AD3055" i="13"/>
  <c r="AE3054" i="13" a="1"/>
  <c r="AE3054" i="13" s="1"/>
  <c r="AD3054" i="13"/>
  <c r="AE3053" i="13" a="1"/>
  <c r="AE3053" i="13" s="1"/>
  <c r="AD3053" i="13"/>
  <c r="AE3052" i="13" a="1"/>
  <c r="AE3052" i="13" s="1"/>
  <c r="AD3052" i="13"/>
  <c r="AE3051" i="13" a="1"/>
  <c r="AE3051" i="13" s="1"/>
  <c r="AD3051" i="13"/>
  <c r="AE3050" i="13"/>
  <c r="AE3050" i="13" a="1"/>
  <c r="AD3050" i="13"/>
  <c r="AE3049" i="13"/>
  <c r="AE3049" i="13" a="1"/>
  <c r="AD3049" i="13"/>
  <c r="AE3048" i="13"/>
  <c r="AE3048" i="13" a="1"/>
  <c r="AD3048" i="13"/>
  <c r="AE3047" i="13" a="1"/>
  <c r="AE3047" i="13" s="1"/>
  <c r="AD3047" i="13"/>
  <c r="AE3046" i="13" a="1"/>
  <c r="AE3046" i="13" s="1"/>
  <c r="AD3046" i="13"/>
  <c r="AE3045" i="13" a="1"/>
  <c r="AE3045" i="13" s="1"/>
  <c r="AD3045" i="13"/>
  <c r="AE3044" i="13"/>
  <c r="AE3044" i="13" a="1"/>
  <c r="AD3044" i="13"/>
  <c r="AE3043" i="13" a="1"/>
  <c r="AE3043" i="13" s="1"/>
  <c r="AD3043" i="13"/>
  <c r="AE3042" i="13" a="1"/>
  <c r="AE3042" i="13" s="1"/>
  <c r="AD3042" i="13"/>
  <c r="AE3041" i="13"/>
  <c r="AE3041" i="13" a="1"/>
  <c r="AD3041" i="13"/>
  <c r="AE3040" i="13"/>
  <c r="AE3040" i="13" a="1"/>
  <c r="AD3040" i="13"/>
  <c r="AE3039" i="13" a="1"/>
  <c r="AE3039" i="13" s="1"/>
  <c r="AD3039" i="13"/>
  <c r="AE3038" i="13" a="1"/>
  <c r="AE3038" i="13" s="1"/>
  <c r="AD3038" i="13"/>
  <c r="AE3037" i="13" a="1"/>
  <c r="AE3037" i="13" s="1"/>
  <c r="AD3037" i="13"/>
  <c r="AE3036" i="13" a="1"/>
  <c r="AE3036" i="13" s="1"/>
  <c r="AD3036" i="13"/>
  <c r="AE3035" i="13" a="1"/>
  <c r="AE3035" i="13" s="1"/>
  <c r="AD3035" i="13"/>
  <c r="AE3034" i="13"/>
  <c r="AE3034" i="13" a="1"/>
  <c r="AD3034" i="13"/>
  <c r="AE3033" i="13"/>
  <c r="AE3033" i="13" a="1"/>
  <c r="AD3033" i="13"/>
  <c r="AE3032" i="13"/>
  <c r="AE3032" i="13" a="1"/>
  <c r="AD3032" i="13"/>
  <c r="AE3031" i="13" a="1"/>
  <c r="AE3031" i="13" s="1"/>
  <c r="AD3031" i="13"/>
  <c r="AE3030" i="13" a="1"/>
  <c r="AE3030" i="13" s="1"/>
  <c r="AD3030" i="13"/>
  <c r="AE3029" i="13" a="1"/>
  <c r="AE3029" i="13" s="1"/>
  <c r="AD3029" i="13"/>
  <c r="AE3028" i="13" a="1"/>
  <c r="AE3028" i="13" s="1"/>
  <c r="AD3028" i="13"/>
  <c r="AE3027" i="13" a="1"/>
  <c r="AE3027" i="13" s="1"/>
  <c r="AD3027" i="13"/>
  <c r="AE3026" i="13" a="1"/>
  <c r="AE3026" i="13" s="1"/>
  <c r="AD3026" i="13"/>
  <c r="AE3025" i="13"/>
  <c r="AE3025" i="13" a="1"/>
  <c r="AD3025" i="13"/>
  <c r="AE3024" i="13" a="1"/>
  <c r="AE3024" i="13" s="1"/>
  <c r="AD3024" i="13"/>
  <c r="AE3023" i="13" a="1"/>
  <c r="AE3023" i="13" s="1"/>
  <c r="AD3023" i="13"/>
  <c r="AE3022" i="13" a="1"/>
  <c r="AE3022" i="13" s="1"/>
  <c r="AD3022" i="13"/>
  <c r="AE3021" i="13" a="1"/>
  <c r="AE3021" i="13" s="1"/>
  <c r="AD3021" i="13"/>
  <c r="AE3020" i="13" a="1"/>
  <c r="AE3020" i="13" s="1"/>
  <c r="AD3020" i="13"/>
  <c r="AE3019" i="13"/>
  <c r="AE3019" i="13" a="1"/>
  <c r="AD3019" i="13"/>
  <c r="AE3018" i="13"/>
  <c r="AE3018" i="13" a="1"/>
  <c r="AD3018" i="13"/>
  <c r="AE3017" i="13"/>
  <c r="AE3017" i="13" a="1"/>
  <c r="AD3017" i="13"/>
  <c r="AE3016" i="13" a="1"/>
  <c r="AE3016" i="13" s="1"/>
  <c r="AD3016" i="13"/>
  <c r="AE3015" i="13" a="1"/>
  <c r="AE3015" i="13" s="1"/>
  <c r="AD3015" i="13"/>
  <c r="AE3014" i="13" a="1"/>
  <c r="AE3014" i="13" s="1"/>
  <c r="AD3014" i="13"/>
  <c r="AE3013" i="13" a="1"/>
  <c r="AE3013" i="13" s="1"/>
  <c r="AD3013" i="13"/>
  <c r="AE3012" i="13" a="1"/>
  <c r="AE3012" i="13" s="1"/>
  <c r="AD3012" i="13"/>
  <c r="AE3011" i="13" a="1"/>
  <c r="AE3011" i="13" s="1"/>
  <c r="AD3011" i="13"/>
  <c r="AE3010" i="13" a="1"/>
  <c r="AE3010" i="13" s="1"/>
  <c r="AD3010" i="13"/>
  <c r="AE3009" i="13"/>
  <c r="AE3009" i="13" a="1"/>
  <c r="AD3009" i="13"/>
  <c r="AE3008" i="13"/>
  <c r="AE3008" i="13" a="1"/>
  <c r="AD3008" i="13"/>
  <c r="AE3007" i="13"/>
  <c r="AE3007" i="13" a="1"/>
  <c r="AD3007" i="13"/>
  <c r="AE3006" i="13" a="1"/>
  <c r="AE3006" i="13" s="1"/>
  <c r="AD3006" i="13"/>
  <c r="AE3005" i="13"/>
  <c r="AE3005" i="13" a="1"/>
  <c r="AD3005" i="13"/>
  <c r="AE3004" i="13"/>
  <c r="AE3004" i="13" a="1"/>
  <c r="AD3004" i="13"/>
  <c r="AE3003" i="13"/>
  <c r="AE3003" i="13" a="1"/>
  <c r="AD3003" i="13"/>
  <c r="AE3002" i="13" a="1"/>
  <c r="AE3002" i="13" s="1"/>
  <c r="AD3002" i="13"/>
  <c r="AE3001" i="13"/>
  <c r="AE3001" i="13" a="1"/>
  <c r="AD3001" i="13"/>
  <c r="AE3000" i="13" a="1"/>
  <c r="AE3000" i="13" s="1"/>
  <c r="AD3000" i="13"/>
  <c r="AE2999" i="13" a="1"/>
  <c r="AE2999" i="13" s="1"/>
  <c r="AD2999" i="13"/>
  <c r="AE2998" i="13" a="1"/>
  <c r="AE2998" i="13" s="1"/>
  <c r="AD2998" i="13"/>
  <c r="AE2997" i="13" a="1"/>
  <c r="AE2997" i="13" s="1"/>
  <c r="AD2997" i="13"/>
  <c r="AE2996" i="13" a="1"/>
  <c r="AE2996" i="13" s="1"/>
  <c r="AD2996" i="13"/>
  <c r="AE2995" i="13" a="1"/>
  <c r="AE2995" i="13" s="1"/>
  <c r="AD2995" i="13"/>
  <c r="AE2994" i="13"/>
  <c r="AE2994" i="13" a="1"/>
  <c r="AD2994" i="13"/>
  <c r="AE2993" i="13"/>
  <c r="AE2993" i="13" a="1"/>
  <c r="AD2993" i="13"/>
  <c r="AE2992" i="13"/>
  <c r="AE2992" i="13" a="1"/>
  <c r="AD2992" i="13"/>
  <c r="AE2991" i="13" a="1"/>
  <c r="AE2991" i="13" s="1"/>
  <c r="AD2991" i="13"/>
  <c r="AE2990" i="13" a="1"/>
  <c r="AE2990" i="13" s="1"/>
  <c r="AD2990" i="13"/>
  <c r="AE2989" i="13" a="1"/>
  <c r="AE2989" i="13" s="1"/>
  <c r="AD2989" i="13"/>
  <c r="AE2988" i="13" a="1"/>
  <c r="AE2988" i="13" s="1"/>
  <c r="AD2988" i="13"/>
  <c r="AE2987" i="13" a="1"/>
  <c r="AE2987" i="13" s="1"/>
  <c r="AD2987" i="13"/>
  <c r="AE2986" i="13"/>
  <c r="AE2986" i="13" a="1"/>
  <c r="AD2986" i="13"/>
  <c r="AE2985" i="13"/>
  <c r="AE2985" i="13" a="1"/>
  <c r="AD2985" i="13"/>
  <c r="AE2984" i="13"/>
  <c r="AE2984" i="13" a="1"/>
  <c r="AD2984" i="13"/>
  <c r="AE2983" i="13" a="1"/>
  <c r="AE2983" i="13" s="1"/>
  <c r="AD2983" i="13"/>
  <c r="AE2982" i="13" a="1"/>
  <c r="AE2982" i="13" s="1"/>
  <c r="AD2982" i="13"/>
  <c r="AE2981" i="13" a="1"/>
  <c r="AE2981" i="13" s="1"/>
  <c r="AD2981" i="13"/>
  <c r="AE2980" i="13" a="1"/>
  <c r="AE2980" i="13" s="1"/>
  <c r="AD2980" i="13"/>
  <c r="AE2979" i="13" a="1"/>
  <c r="AE2979" i="13" s="1"/>
  <c r="AD2979" i="13"/>
  <c r="AE2978" i="13"/>
  <c r="AE2978" i="13" a="1"/>
  <c r="AD2978" i="13"/>
  <c r="AE2977" i="13"/>
  <c r="AE2977" i="13" a="1"/>
  <c r="AD2977" i="13"/>
  <c r="AE2976" i="13"/>
  <c r="AE2976" i="13" a="1"/>
  <c r="AD2976" i="13"/>
  <c r="AE2975" i="13" a="1"/>
  <c r="AE2975" i="13" s="1"/>
  <c r="AD2975" i="13"/>
  <c r="AE2974" i="13" a="1"/>
  <c r="AE2974" i="13" s="1"/>
  <c r="AD2974" i="13"/>
  <c r="AE2973" i="13" a="1"/>
  <c r="AE2973" i="13" s="1"/>
  <c r="AD2973" i="13"/>
  <c r="AE2972" i="13" a="1"/>
  <c r="AE2972" i="13" s="1"/>
  <c r="AD2972" i="13"/>
  <c r="AE2971" i="13" a="1"/>
  <c r="AE2971" i="13" s="1"/>
  <c r="AD2971" i="13"/>
  <c r="AE2970" i="13"/>
  <c r="AE2970" i="13" a="1"/>
  <c r="AD2970" i="13"/>
  <c r="AE2969" i="13"/>
  <c r="AE2969" i="13" a="1"/>
  <c r="AD2969" i="13"/>
  <c r="AE2968" i="13"/>
  <c r="AE2968" i="13" a="1"/>
  <c r="AD2968" i="13"/>
  <c r="AE2967" i="13" a="1"/>
  <c r="AE2967" i="13" s="1"/>
  <c r="AD2967" i="13"/>
  <c r="AE2966" i="13" a="1"/>
  <c r="AE2966" i="13" s="1"/>
  <c r="AD2966" i="13"/>
  <c r="AE2965" i="13" a="1"/>
  <c r="AE2965" i="13" s="1"/>
  <c r="AD2965" i="13"/>
  <c r="AE2964" i="13" a="1"/>
  <c r="AE2964" i="13" s="1"/>
  <c r="AD2964" i="13"/>
  <c r="AE2963" i="13" a="1"/>
  <c r="AE2963" i="13" s="1"/>
  <c r="AD2963" i="13"/>
  <c r="AE2962" i="13"/>
  <c r="AE2962" i="13" a="1"/>
  <c r="AD2962" i="13"/>
  <c r="AE2961" i="13"/>
  <c r="AE2961" i="13" a="1"/>
  <c r="AD2961" i="13"/>
  <c r="AE2960" i="13"/>
  <c r="AE2960" i="13" a="1"/>
  <c r="AD2960" i="13"/>
  <c r="AE2959" i="13" a="1"/>
  <c r="AE2959" i="13" s="1"/>
  <c r="AD2959" i="13"/>
  <c r="AE2958" i="13" a="1"/>
  <c r="AE2958" i="13" s="1"/>
  <c r="AD2958" i="13"/>
  <c r="AE2957" i="13" a="1"/>
  <c r="AE2957" i="13" s="1"/>
  <c r="AD2957" i="13"/>
  <c r="AE2956" i="13" a="1"/>
  <c r="AE2956" i="13" s="1"/>
  <c r="AD2956" i="13"/>
  <c r="AE2955" i="13" a="1"/>
  <c r="AE2955" i="13" s="1"/>
  <c r="AD2955" i="13"/>
  <c r="AE2954" i="13"/>
  <c r="AE2954" i="13" a="1"/>
  <c r="AD2954" i="13"/>
  <c r="AE2953" i="13"/>
  <c r="AE2953" i="13" a="1"/>
  <c r="AD2953" i="13"/>
  <c r="AE2952" i="13"/>
  <c r="AE2952" i="13" a="1"/>
  <c r="AD2952" i="13"/>
  <c r="AE2951" i="13" a="1"/>
  <c r="AE2951" i="13" s="1"/>
  <c r="AD2951" i="13"/>
  <c r="AE2950" i="13" a="1"/>
  <c r="AE2950" i="13" s="1"/>
  <c r="AD2950" i="13"/>
  <c r="AE2949" i="13" a="1"/>
  <c r="AE2949" i="13" s="1"/>
  <c r="AD2949" i="13"/>
  <c r="AE2948" i="13" a="1"/>
  <c r="AE2948" i="13" s="1"/>
  <c r="AD2948" i="13"/>
  <c r="AE2947" i="13" a="1"/>
  <c r="AE2947" i="13" s="1"/>
  <c r="AD2947" i="13"/>
  <c r="AE2946" i="13"/>
  <c r="AE2946" i="13" a="1"/>
  <c r="AD2946" i="13"/>
  <c r="AE2945" i="13"/>
  <c r="AE2945" i="13" a="1"/>
  <c r="AD2945" i="13"/>
  <c r="AE2944" i="13"/>
  <c r="AE2944" i="13" a="1"/>
  <c r="AD2944" i="13"/>
  <c r="AE2943" i="13" a="1"/>
  <c r="AE2943" i="13" s="1"/>
  <c r="AD2943" i="13"/>
  <c r="AE2942" i="13" a="1"/>
  <c r="AE2942" i="13" s="1"/>
  <c r="AD2942" i="13"/>
  <c r="AE2941" i="13" a="1"/>
  <c r="AE2941" i="13" s="1"/>
  <c r="AD2941" i="13"/>
  <c r="AE2940" i="13" a="1"/>
  <c r="AE2940" i="13" s="1"/>
  <c r="AD2940" i="13"/>
  <c r="AE2939" i="13" a="1"/>
  <c r="AE2939" i="13" s="1"/>
  <c r="AD2939" i="13"/>
  <c r="AE2938" i="13"/>
  <c r="AE2938" i="13" a="1"/>
  <c r="AD2938" i="13"/>
  <c r="AE2937" i="13"/>
  <c r="AE2937" i="13" a="1"/>
  <c r="AD2937" i="13"/>
  <c r="AE2936" i="13"/>
  <c r="AE2936" i="13" a="1"/>
  <c r="AD2936" i="13"/>
  <c r="AE2935" i="13" a="1"/>
  <c r="AE2935" i="13" s="1"/>
  <c r="AD2935" i="13"/>
  <c r="AE2934" i="13" a="1"/>
  <c r="AE2934" i="13" s="1"/>
  <c r="AD2934" i="13"/>
  <c r="AE2933" i="13" a="1"/>
  <c r="AE2933" i="13" s="1"/>
  <c r="AD2933" i="13"/>
  <c r="AE2932" i="13" a="1"/>
  <c r="AE2932" i="13" s="1"/>
  <c r="AD2932" i="13"/>
  <c r="AE2931" i="13" a="1"/>
  <c r="AE2931" i="13" s="1"/>
  <c r="AD2931" i="13"/>
  <c r="AE2930" i="13"/>
  <c r="AE2930" i="13" a="1"/>
  <c r="AD2930" i="13"/>
  <c r="AE2929" i="13"/>
  <c r="AE2929" i="13" a="1"/>
  <c r="AD2929" i="13"/>
  <c r="AE2928" i="13"/>
  <c r="AE2928" i="13" a="1"/>
  <c r="AD2928" i="13"/>
  <c r="AE2927" i="13" a="1"/>
  <c r="AE2927" i="13" s="1"/>
  <c r="AD2927" i="13"/>
  <c r="AE2926" i="13" a="1"/>
  <c r="AE2926" i="13" s="1"/>
  <c r="AD2926" i="13"/>
  <c r="AE2925" i="13" a="1"/>
  <c r="AE2925" i="13" s="1"/>
  <c r="AD2925" i="13"/>
  <c r="AE2924" i="13" a="1"/>
  <c r="AE2924" i="13" s="1"/>
  <c r="AD2924" i="13"/>
  <c r="AE2923" i="13" a="1"/>
  <c r="AE2923" i="13" s="1"/>
  <c r="AD2923" i="13"/>
  <c r="AE2922" i="13"/>
  <c r="AE2922" i="13" a="1"/>
  <c r="AD2922" i="13"/>
  <c r="AE2921" i="13"/>
  <c r="AE2921" i="13" a="1"/>
  <c r="AD2921" i="13"/>
  <c r="AE2920" i="13"/>
  <c r="AE2920" i="13" a="1"/>
  <c r="AD2920" i="13"/>
  <c r="AE2919" i="13" a="1"/>
  <c r="AE2919" i="13" s="1"/>
  <c r="AD2919" i="13"/>
  <c r="AE2918" i="13" a="1"/>
  <c r="AE2918" i="13" s="1"/>
  <c r="AD2918" i="13"/>
  <c r="AE2917" i="13"/>
  <c r="AE2917" i="13" a="1"/>
  <c r="AD2917" i="13"/>
  <c r="AE2916" i="13" a="1"/>
  <c r="AE2916" i="13" s="1"/>
  <c r="AD2916" i="13"/>
  <c r="AE2915" i="13" a="1"/>
  <c r="AE2915" i="13" s="1"/>
  <c r="AD2915" i="13"/>
  <c r="AE2914" i="13"/>
  <c r="AE2914" i="13" a="1"/>
  <c r="AD2914" i="13"/>
  <c r="AE2913" i="13"/>
  <c r="AE2913" i="13" a="1"/>
  <c r="AD2913" i="13"/>
  <c r="AE2912" i="13"/>
  <c r="AE2912" i="13" a="1"/>
  <c r="AD2912" i="13"/>
  <c r="AE2911" i="13" a="1"/>
  <c r="AE2911" i="13" s="1"/>
  <c r="AD2911" i="13"/>
  <c r="AE2910" i="13" a="1"/>
  <c r="AE2910" i="13" s="1"/>
  <c r="AD2910" i="13"/>
  <c r="AE2909" i="13"/>
  <c r="AE2909" i="13" a="1"/>
  <c r="AD2909" i="13"/>
  <c r="AE2908" i="13" a="1"/>
  <c r="AE2908" i="13" s="1"/>
  <c r="AD2908" i="13"/>
  <c r="AE2907" i="13" a="1"/>
  <c r="AE2907" i="13" s="1"/>
  <c r="AD2907" i="13"/>
  <c r="AE2906" i="13"/>
  <c r="AE2906" i="13" a="1"/>
  <c r="AD2906" i="13"/>
  <c r="AE2905" i="13"/>
  <c r="AE2905" i="13" a="1"/>
  <c r="AD2905" i="13"/>
  <c r="AE2904" i="13"/>
  <c r="AE2904" i="13" a="1"/>
  <c r="AD2904" i="13"/>
  <c r="AE2903" i="13" a="1"/>
  <c r="AE2903" i="13" s="1"/>
  <c r="AD2903" i="13"/>
  <c r="AE2902" i="13" a="1"/>
  <c r="AE2902" i="13" s="1"/>
  <c r="AD2902" i="13"/>
  <c r="AE2901" i="13"/>
  <c r="AE2901" i="13" a="1"/>
  <c r="AD2901" i="13"/>
  <c r="AE2900" i="13" a="1"/>
  <c r="AE2900" i="13" s="1"/>
  <c r="AD2900" i="13"/>
  <c r="AE2899" i="13" a="1"/>
  <c r="AE2899" i="13" s="1"/>
  <c r="AD2899" i="13"/>
  <c r="AE2898" i="13"/>
  <c r="AE2898" i="13" a="1"/>
  <c r="AD2898" i="13"/>
  <c r="AE2897" i="13"/>
  <c r="AE2897" i="13" a="1"/>
  <c r="AD2897" i="13"/>
  <c r="AE2896" i="13"/>
  <c r="AE2896" i="13" a="1"/>
  <c r="AD2896" i="13"/>
  <c r="AE2895" i="13" a="1"/>
  <c r="AE2895" i="13" s="1"/>
  <c r="AD2895" i="13"/>
  <c r="AE2894" i="13" a="1"/>
  <c r="AE2894" i="13" s="1"/>
  <c r="AD2894" i="13"/>
  <c r="AE2893" i="13"/>
  <c r="AE2893" i="13" a="1"/>
  <c r="AD2893" i="13"/>
  <c r="AE2892" i="13" a="1"/>
  <c r="AE2892" i="13" s="1"/>
  <c r="AD2892" i="13"/>
  <c r="AE2891" i="13" a="1"/>
  <c r="AE2891" i="13" s="1"/>
  <c r="AD2891" i="13"/>
  <c r="AE2890" i="13"/>
  <c r="AE2890" i="13" a="1"/>
  <c r="AD2890" i="13"/>
  <c r="AE2889" i="13"/>
  <c r="AE2889" i="13" a="1"/>
  <c r="AD2889" i="13"/>
  <c r="AE2888" i="13"/>
  <c r="AE2888" i="13" a="1"/>
  <c r="AD2888" i="13"/>
  <c r="AE2887" i="13" a="1"/>
  <c r="AE2887" i="13" s="1"/>
  <c r="AD2887" i="13"/>
  <c r="AE2886" i="13" a="1"/>
  <c r="AE2886" i="13" s="1"/>
  <c r="AD2886" i="13"/>
  <c r="AE2885" i="13"/>
  <c r="AE2885" i="13" a="1"/>
  <c r="AD2885" i="13"/>
  <c r="AE2884" i="13" a="1"/>
  <c r="AE2884" i="13" s="1"/>
  <c r="AD2884" i="13"/>
  <c r="AE2883" i="13" a="1"/>
  <c r="AE2883" i="13" s="1"/>
  <c r="AD2883" i="13"/>
  <c r="AE2882" i="13"/>
  <c r="AE2882" i="13" a="1"/>
  <c r="AD2882" i="13"/>
  <c r="AE2881" i="13"/>
  <c r="AE2881" i="13" a="1"/>
  <c r="AD2881" i="13"/>
  <c r="AE2880" i="13"/>
  <c r="AE2880" i="13" a="1"/>
  <c r="AD2880" i="13"/>
  <c r="AE2879" i="13" a="1"/>
  <c r="AE2879" i="13" s="1"/>
  <c r="AD2879" i="13"/>
  <c r="AE2878" i="13" a="1"/>
  <c r="AE2878" i="13" s="1"/>
  <c r="AD2878" i="13"/>
  <c r="AE2877" i="13" a="1"/>
  <c r="AE2877" i="13" s="1"/>
  <c r="AD2877" i="13"/>
  <c r="AE2876" i="13" a="1"/>
  <c r="AE2876" i="13" s="1"/>
  <c r="AD2876" i="13"/>
  <c r="AE2875" i="13" a="1"/>
  <c r="AE2875" i="13" s="1"/>
  <c r="AD2875" i="13"/>
  <c r="AE2874" i="13"/>
  <c r="AE2874" i="13" a="1"/>
  <c r="AD2874" i="13"/>
  <c r="AE2873" i="13"/>
  <c r="AE2873" i="13" a="1"/>
  <c r="AD2873" i="13"/>
  <c r="AE2872" i="13"/>
  <c r="AE2872" i="13" a="1"/>
  <c r="AD2872" i="13"/>
  <c r="AE2871" i="13" a="1"/>
  <c r="AE2871" i="13" s="1"/>
  <c r="AD2871" i="13"/>
  <c r="AE2870" i="13" a="1"/>
  <c r="AE2870" i="13" s="1"/>
  <c r="AD2870" i="13"/>
  <c r="AE2869" i="13" a="1"/>
  <c r="AE2869" i="13" s="1"/>
  <c r="AD2869" i="13"/>
  <c r="AE2868" i="13" a="1"/>
  <c r="AE2868" i="13" s="1"/>
  <c r="AD2868" i="13"/>
  <c r="AE2867" i="13" a="1"/>
  <c r="AE2867" i="13" s="1"/>
  <c r="AD2867" i="13"/>
  <c r="AE2866" i="13" a="1"/>
  <c r="AE2866" i="13" s="1"/>
  <c r="AD2866" i="13"/>
  <c r="AE2865" i="13"/>
  <c r="AE2865" i="13" a="1"/>
  <c r="AD2865" i="13"/>
  <c r="AE2864" i="13"/>
  <c r="AE2864" i="13" a="1"/>
  <c r="AD2864" i="13"/>
  <c r="AE2863" i="13" a="1"/>
  <c r="AE2863" i="13" s="1"/>
  <c r="AD2863" i="13"/>
  <c r="AE2862" i="13" a="1"/>
  <c r="AE2862" i="13" s="1"/>
  <c r="AD2862" i="13"/>
  <c r="AE2861" i="13"/>
  <c r="AE2861" i="13" a="1"/>
  <c r="AD2861" i="13"/>
  <c r="AE2860" i="13" a="1"/>
  <c r="AE2860" i="13" s="1"/>
  <c r="AD2860" i="13"/>
  <c r="AE2859" i="13" a="1"/>
  <c r="AE2859" i="13" s="1"/>
  <c r="AD2859" i="13"/>
  <c r="AE2858" i="13" a="1"/>
  <c r="AE2858" i="13" s="1"/>
  <c r="AD2858" i="13"/>
  <c r="AE2857" i="13"/>
  <c r="AE2857" i="13" a="1"/>
  <c r="AD2857" i="13"/>
  <c r="AE2856" i="13"/>
  <c r="AE2856" i="13" a="1"/>
  <c r="AD2856" i="13"/>
  <c r="AE2855" i="13" a="1"/>
  <c r="AE2855" i="13" s="1"/>
  <c r="AD2855" i="13"/>
  <c r="AE2854" i="13" a="1"/>
  <c r="AE2854" i="13" s="1"/>
  <c r="AD2854" i="13"/>
  <c r="AE2853" i="13"/>
  <c r="AE2853" i="13" a="1"/>
  <c r="AD2853" i="13"/>
  <c r="AE2852" i="13" a="1"/>
  <c r="AE2852" i="13" s="1"/>
  <c r="AD2852" i="13"/>
  <c r="AE2851" i="13" a="1"/>
  <c r="AE2851" i="13" s="1"/>
  <c r="AD2851" i="13"/>
  <c r="AE2850" i="13" a="1"/>
  <c r="AE2850" i="13" s="1"/>
  <c r="AD2850" i="13"/>
  <c r="AE2849" i="13"/>
  <c r="AE2849" i="13" a="1"/>
  <c r="AD2849" i="13"/>
  <c r="AE2848" i="13"/>
  <c r="AE2848" i="13" a="1"/>
  <c r="AD2848" i="13"/>
  <c r="AE2847" i="13" a="1"/>
  <c r="AE2847" i="13" s="1"/>
  <c r="AD2847" i="13"/>
  <c r="AE2846" i="13" a="1"/>
  <c r="AE2846" i="13" s="1"/>
  <c r="AD2846" i="13"/>
  <c r="AE2845" i="13"/>
  <c r="AE2845" i="13" a="1"/>
  <c r="AD2845" i="13"/>
  <c r="AE2844" i="13" a="1"/>
  <c r="AE2844" i="13" s="1"/>
  <c r="AD2844" i="13"/>
  <c r="AE2843" i="13" a="1"/>
  <c r="AE2843" i="13" s="1"/>
  <c r="AD2843" i="13"/>
  <c r="AE2842" i="13" a="1"/>
  <c r="AE2842" i="13" s="1"/>
  <c r="AD2842" i="13"/>
  <c r="AE2841" i="13"/>
  <c r="AE2841" i="13" a="1"/>
  <c r="AD2841" i="13"/>
  <c r="AE2840" i="13" a="1"/>
  <c r="AE2840" i="13" s="1"/>
  <c r="AD2840" i="13"/>
  <c r="AE2839" i="13" a="1"/>
  <c r="AE2839" i="13" s="1"/>
  <c r="AD2839" i="13"/>
  <c r="AE2838" i="13" a="1"/>
  <c r="AE2838" i="13" s="1"/>
  <c r="AD2838" i="13"/>
  <c r="AE2837" i="13"/>
  <c r="AE2837" i="13" a="1"/>
  <c r="AD2837" i="13"/>
  <c r="AE2836" i="13" a="1"/>
  <c r="AE2836" i="13" s="1"/>
  <c r="AD2836" i="13"/>
  <c r="AE2835" i="13"/>
  <c r="AE2835" i="13" a="1"/>
  <c r="AD2835" i="13"/>
  <c r="AE2834" i="13" a="1"/>
  <c r="AE2834" i="13" s="1"/>
  <c r="AD2834" i="13"/>
  <c r="AE2833" i="13"/>
  <c r="AE2833" i="13" a="1"/>
  <c r="AD2833" i="13"/>
  <c r="AE2832" i="13" a="1"/>
  <c r="AE2832" i="13" s="1"/>
  <c r="AD2832" i="13"/>
  <c r="AE2831" i="13" a="1"/>
  <c r="AE2831" i="13" s="1"/>
  <c r="AD2831" i="13"/>
  <c r="AE2830" i="13" a="1"/>
  <c r="AE2830" i="13" s="1"/>
  <c r="AD2830" i="13"/>
  <c r="AE2829" i="13"/>
  <c r="AE2829" i="13" a="1"/>
  <c r="AD2829" i="13"/>
  <c r="AE2828" i="13" a="1"/>
  <c r="AE2828" i="13" s="1"/>
  <c r="AD2828" i="13"/>
  <c r="AE2827" i="13"/>
  <c r="AE2827" i="13" a="1"/>
  <c r="AD2827" i="13"/>
  <c r="AE2826" i="13" a="1"/>
  <c r="AE2826" i="13" s="1"/>
  <c r="AD2826" i="13"/>
  <c r="AE2825" i="13"/>
  <c r="AE2825" i="13" a="1"/>
  <c r="AD2825" i="13"/>
  <c r="AE2824" i="13" a="1"/>
  <c r="AE2824" i="13" s="1"/>
  <c r="AD2824" i="13"/>
  <c r="AE2823" i="13"/>
  <c r="AE2823" i="13" a="1"/>
  <c r="AD2823" i="13"/>
  <c r="AE2822" i="13" a="1"/>
  <c r="AE2822" i="13" s="1"/>
  <c r="AD2822" i="13"/>
  <c r="AE2821" i="13"/>
  <c r="AE2821" i="13" a="1"/>
  <c r="AD2821" i="13"/>
  <c r="AE2820" i="13" a="1"/>
  <c r="AE2820" i="13" s="1"/>
  <c r="AD2820" i="13"/>
  <c r="AE2819" i="13"/>
  <c r="AE2819" i="13" a="1"/>
  <c r="AD2819" i="13"/>
  <c r="AE2818" i="13" a="1"/>
  <c r="AE2818" i="13" s="1"/>
  <c r="AD2818" i="13"/>
  <c r="AE2817" i="13"/>
  <c r="AE2817" i="13" a="1"/>
  <c r="AD2817" i="13"/>
  <c r="AE2816" i="13" a="1"/>
  <c r="AE2816" i="13" s="1"/>
  <c r="AD2816" i="13"/>
  <c r="AE2815" i="13" a="1"/>
  <c r="AE2815" i="13" s="1"/>
  <c r="AD2815" i="13"/>
  <c r="AE2814" i="13" a="1"/>
  <c r="AE2814" i="13" s="1"/>
  <c r="AD2814" i="13"/>
  <c r="AE2813" i="13"/>
  <c r="AE2813" i="13" a="1"/>
  <c r="AD2813" i="13"/>
  <c r="AE2812" i="13" a="1"/>
  <c r="AE2812" i="13" s="1"/>
  <c r="AD2812" i="13"/>
  <c r="AE2811" i="13"/>
  <c r="AE2811" i="13" a="1"/>
  <c r="AD2811" i="13"/>
  <c r="AE2810" i="13" a="1"/>
  <c r="AE2810" i="13" s="1"/>
  <c r="AD2810" i="13"/>
  <c r="AE2809" i="13"/>
  <c r="AE2809" i="13" a="1"/>
  <c r="AD2809" i="13"/>
  <c r="AE2808" i="13" a="1"/>
  <c r="AE2808" i="13" s="1"/>
  <c r="AD2808" i="13"/>
  <c r="AE2807" i="13" a="1"/>
  <c r="AE2807" i="13" s="1"/>
  <c r="AD2807" i="13"/>
  <c r="AE2806" i="13" a="1"/>
  <c r="AE2806" i="13" s="1"/>
  <c r="AD2806" i="13"/>
  <c r="AE2805" i="13"/>
  <c r="AE2805" i="13" a="1"/>
  <c r="AD2805" i="13"/>
  <c r="AE2804" i="13" a="1"/>
  <c r="AE2804" i="13" s="1"/>
  <c r="AD2804" i="13"/>
  <c r="AE2803" i="13"/>
  <c r="AE2803" i="13" a="1"/>
  <c r="AD2803" i="13"/>
  <c r="AE2802" i="13" a="1"/>
  <c r="AE2802" i="13" s="1"/>
  <c r="AD2802" i="13"/>
  <c r="AE2801" i="13"/>
  <c r="AE2801" i="13" a="1"/>
  <c r="AD2801" i="13"/>
  <c r="AE2800" i="13" a="1"/>
  <c r="AE2800" i="13" s="1"/>
  <c r="AD2800" i="13"/>
  <c r="AE2799" i="13" a="1"/>
  <c r="AE2799" i="13" s="1"/>
  <c r="AD2799" i="13"/>
  <c r="AE2798" i="13" a="1"/>
  <c r="AE2798" i="13" s="1"/>
  <c r="AD2798" i="13"/>
  <c r="AE2797" i="13"/>
  <c r="AE2797" i="13" a="1"/>
  <c r="AD2797" i="13"/>
  <c r="AE2796" i="13" a="1"/>
  <c r="AE2796" i="13" s="1"/>
  <c r="AD2796" i="13"/>
  <c r="AE2795" i="13"/>
  <c r="AE2795" i="13" a="1"/>
  <c r="AD2795" i="13"/>
  <c r="AE2794" i="13" a="1"/>
  <c r="AE2794" i="13" s="1"/>
  <c r="AD2794" i="13"/>
  <c r="AE2793" i="13"/>
  <c r="AE2793" i="13" a="1"/>
  <c r="AD2793" i="13"/>
  <c r="AE2792" i="13" a="1"/>
  <c r="AE2792" i="13" s="1"/>
  <c r="AD2792" i="13"/>
  <c r="AE2791" i="13" a="1"/>
  <c r="AE2791" i="13" s="1"/>
  <c r="AD2791" i="13"/>
  <c r="AE2790" i="13" a="1"/>
  <c r="AE2790" i="13" s="1"/>
  <c r="AD2790" i="13"/>
  <c r="AE2789" i="13"/>
  <c r="AE2789" i="13" a="1"/>
  <c r="AD2789" i="13"/>
  <c r="AE2788" i="13" a="1"/>
  <c r="AE2788" i="13" s="1"/>
  <c r="AD2788" i="13"/>
  <c r="AE2787" i="13"/>
  <c r="AE2787" i="13" a="1"/>
  <c r="AD2787" i="13"/>
  <c r="AE2786" i="13" a="1"/>
  <c r="AE2786" i="13" s="1"/>
  <c r="AD2786" i="13"/>
  <c r="AE2785" i="13"/>
  <c r="AE2785" i="13" a="1"/>
  <c r="AD2785" i="13"/>
  <c r="AE2784" i="13" a="1"/>
  <c r="AE2784" i="13" s="1"/>
  <c r="AD2784" i="13"/>
  <c r="AE2783" i="13" a="1"/>
  <c r="AE2783" i="13" s="1"/>
  <c r="AD2783" i="13"/>
  <c r="AE2782" i="13" a="1"/>
  <c r="AE2782" i="13" s="1"/>
  <c r="AD2782" i="13"/>
  <c r="AE2781" i="13"/>
  <c r="AE2781" i="13" a="1"/>
  <c r="AD2781" i="13"/>
  <c r="AE2780" i="13" a="1"/>
  <c r="AE2780" i="13" s="1"/>
  <c r="AD2780" i="13"/>
  <c r="AE2779" i="13"/>
  <c r="AE2779" i="13" a="1"/>
  <c r="AD2779" i="13"/>
  <c r="AE2778" i="13" a="1"/>
  <c r="AE2778" i="13" s="1"/>
  <c r="AD2778" i="13"/>
  <c r="AE2777" i="13"/>
  <c r="AE2777" i="13" a="1"/>
  <c r="AD2777" i="13"/>
  <c r="AE2776" i="13" a="1"/>
  <c r="AE2776" i="13" s="1"/>
  <c r="AD2776" i="13"/>
  <c r="AE2775" i="13" a="1"/>
  <c r="AE2775" i="13" s="1"/>
  <c r="AD2775" i="13"/>
  <c r="AE2774" i="13" a="1"/>
  <c r="AE2774" i="13" s="1"/>
  <c r="AD2774" i="13"/>
  <c r="AE2773" i="13"/>
  <c r="AE2773" i="13" a="1"/>
  <c r="AD2773" i="13"/>
  <c r="AE2772" i="13" a="1"/>
  <c r="AE2772" i="13" s="1"/>
  <c r="AD2772" i="13"/>
  <c r="AE2771" i="13"/>
  <c r="AE2771" i="13" a="1"/>
  <c r="AD2771" i="13"/>
  <c r="AE2770" i="13" a="1"/>
  <c r="AE2770" i="13" s="1"/>
  <c r="AD2770" i="13"/>
  <c r="AE2769" i="13"/>
  <c r="AE2769" i="13" a="1"/>
  <c r="AD2769" i="13"/>
  <c r="AE2768" i="13" a="1"/>
  <c r="AE2768" i="13" s="1"/>
  <c r="AD2768" i="13"/>
  <c r="AE2767" i="13" a="1"/>
  <c r="AE2767" i="13" s="1"/>
  <c r="AD2767" i="13"/>
  <c r="AE2766" i="13" a="1"/>
  <c r="AE2766" i="13" s="1"/>
  <c r="AD2766" i="13"/>
  <c r="AE2765" i="13"/>
  <c r="AE2765" i="13" a="1"/>
  <c r="AD2765" i="13"/>
  <c r="AE2764" i="13" a="1"/>
  <c r="AE2764" i="13" s="1"/>
  <c r="AD2764" i="13"/>
  <c r="AE2763" i="13"/>
  <c r="AE2763" i="13" a="1"/>
  <c r="AD2763" i="13"/>
  <c r="AE2762" i="13" a="1"/>
  <c r="AE2762" i="13" s="1"/>
  <c r="AD2762" i="13"/>
  <c r="AE2761" i="13"/>
  <c r="AE2761" i="13" a="1"/>
  <c r="AD2761" i="13"/>
  <c r="AE2760" i="13" a="1"/>
  <c r="AE2760" i="13" s="1"/>
  <c r="AD2760" i="13"/>
  <c r="AE2759" i="13"/>
  <c r="AE2759" i="13" a="1"/>
  <c r="AD2759" i="13"/>
  <c r="AE2758" i="13" a="1"/>
  <c r="AE2758" i="13" s="1"/>
  <c r="AD2758" i="13"/>
  <c r="AE2757" i="13"/>
  <c r="AE2757" i="13" a="1"/>
  <c r="AD2757" i="13"/>
  <c r="AE2756" i="13" a="1"/>
  <c r="AE2756" i="13" s="1"/>
  <c r="AD2756" i="13"/>
  <c r="AE2755" i="13"/>
  <c r="AE2755" i="13" a="1"/>
  <c r="AD2755" i="13"/>
  <c r="AE2754" i="13" a="1"/>
  <c r="AE2754" i="13" s="1"/>
  <c r="AD2754" i="13"/>
  <c r="AE2753" i="13"/>
  <c r="AE2753" i="13" a="1"/>
  <c r="AD2753" i="13"/>
  <c r="AE2752" i="13" a="1"/>
  <c r="AE2752" i="13" s="1"/>
  <c r="AD2752" i="13"/>
  <c r="AE2751" i="13" a="1"/>
  <c r="AE2751" i="13" s="1"/>
  <c r="AD2751" i="13"/>
  <c r="AE2750" i="13" a="1"/>
  <c r="AE2750" i="13" s="1"/>
  <c r="AD2750" i="13"/>
  <c r="AE2749" i="13"/>
  <c r="AE2749" i="13" a="1"/>
  <c r="AD2749" i="13"/>
  <c r="AE2748" i="13" a="1"/>
  <c r="AE2748" i="13" s="1"/>
  <c r="AD2748" i="13"/>
  <c r="AE2747" i="13"/>
  <c r="AE2747" i="13" a="1"/>
  <c r="AD2747" i="13"/>
  <c r="AE2746" i="13" a="1"/>
  <c r="AE2746" i="13" s="1"/>
  <c r="AD2746" i="13"/>
  <c r="AE2745" i="13"/>
  <c r="AE2745" i="13" a="1"/>
  <c r="AD2745" i="13"/>
  <c r="AE2744" i="13" a="1"/>
  <c r="AE2744" i="13" s="1"/>
  <c r="AD2744" i="13"/>
  <c r="AE2743" i="13"/>
  <c r="AE2743" i="13" a="1"/>
  <c r="AD2743" i="13"/>
  <c r="AE2742" i="13" a="1"/>
  <c r="AE2742" i="13" s="1"/>
  <c r="AD2742" i="13"/>
  <c r="AE2741" i="13"/>
  <c r="AE2741" i="13" a="1"/>
  <c r="AD2741" i="13"/>
  <c r="AE2740" i="13" a="1"/>
  <c r="AE2740" i="13" s="1"/>
  <c r="AD2740" i="13"/>
  <c r="AE2739" i="13"/>
  <c r="AE2739" i="13" a="1"/>
  <c r="AD2739" i="13"/>
  <c r="AE2738" i="13" a="1"/>
  <c r="AE2738" i="13" s="1"/>
  <c r="AD2738" i="13"/>
  <c r="AE2737" i="13"/>
  <c r="AE2737" i="13" a="1"/>
  <c r="AD2737" i="13"/>
  <c r="AE2736" i="13" a="1"/>
  <c r="AE2736" i="13" s="1"/>
  <c r="AD2736" i="13"/>
  <c r="AE2735" i="13"/>
  <c r="AE2735" i="13" a="1"/>
  <c r="AD2735" i="13"/>
  <c r="AE2734" i="13" a="1"/>
  <c r="AE2734" i="13" s="1"/>
  <c r="AD2734" i="13"/>
  <c r="AE2733" i="13"/>
  <c r="AE2733" i="13" a="1"/>
  <c r="AD2733" i="13"/>
  <c r="AE2732" i="13" a="1"/>
  <c r="AE2732" i="13" s="1"/>
  <c r="AD2732" i="13"/>
  <c r="AE2731" i="13"/>
  <c r="AE2731" i="13" a="1"/>
  <c r="AD2731" i="13"/>
  <c r="AE2730" i="13" a="1"/>
  <c r="AE2730" i="13" s="1"/>
  <c r="AD2730" i="13"/>
  <c r="AE2729" i="13"/>
  <c r="AE2729" i="13" a="1"/>
  <c r="AD2729" i="13"/>
  <c r="AE2728" i="13" a="1"/>
  <c r="AE2728" i="13" s="1"/>
  <c r="AD2728" i="13"/>
  <c r="AE2727" i="13"/>
  <c r="AE2727" i="13" a="1"/>
  <c r="AD2727" i="13"/>
  <c r="AE2726" i="13" a="1"/>
  <c r="AE2726" i="13" s="1"/>
  <c r="AD2726" i="13"/>
  <c r="AE2725" i="13"/>
  <c r="AE2725" i="13" a="1"/>
  <c r="AD2725" i="13"/>
  <c r="AE2724" i="13" a="1"/>
  <c r="AE2724" i="13" s="1"/>
  <c r="AD2724" i="13"/>
  <c r="AE2723" i="13"/>
  <c r="AE2723" i="13" a="1"/>
  <c r="AD2723" i="13"/>
  <c r="AE2722" i="13" a="1"/>
  <c r="AE2722" i="13" s="1"/>
  <c r="AD2722" i="13"/>
  <c r="AE2721" i="13"/>
  <c r="AE2721" i="13" a="1"/>
  <c r="AD2721" i="13"/>
  <c r="AE2720" i="13" a="1"/>
  <c r="AE2720" i="13" s="1"/>
  <c r="AD2720" i="13"/>
  <c r="AE2719" i="13"/>
  <c r="AE2719" i="13" a="1"/>
  <c r="AD2719" i="13"/>
  <c r="AE2718" i="13" a="1"/>
  <c r="AE2718" i="13" s="1"/>
  <c r="AD2718" i="13"/>
  <c r="AE2717" i="13"/>
  <c r="AE2717" i="13" a="1"/>
  <c r="AD2717" i="13"/>
  <c r="AE2716" i="13" a="1"/>
  <c r="AE2716" i="13" s="1"/>
  <c r="AD2716" i="13"/>
  <c r="AE2715" i="13"/>
  <c r="AE2715" i="13" a="1"/>
  <c r="AD2715" i="13"/>
  <c r="AE2714" i="13" a="1"/>
  <c r="AE2714" i="13" s="1"/>
  <c r="AD2714" i="13"/>
  <c r="AE2713" i="13"/>
  <c r="AE2713" i="13" a="1"/>
  <c r="AD2713" i="13"/>
  <c r="AE2712" i="13" a="1"/>
  <c r="AE2712" i="13" s="1"/>
  <c r="AD2712" i="13"/>
  <c r="AE2711" i="13"/>
  <c r="AE2711" i="13" a="1"/>
  <c r="AD2711" i="13"/>
  <c r="AE2710" i="13" a="1"/>
  <c r="AE2710" i="13" s="1"/>
  <c r="AD2710" i="13"/>
  <c r="AE2709" i="13"/>
  <c r="AE2709" i="13" a="1"/>
  <c r="AD2709" i="13"/>
  <c r="AE2708" i="13" a="1"/>
  <c r="AE2708" i="13" s="1"/>
  <c r="AD2708" i="13"/>
  <c r="AE2707" i="13"/>
  <c r="AE2707" i="13" a="1"/>
  <c r="AD2707" i="13"/>
  <c r="AE2706" i="13" a="1"/>
  <c r="AE2706" i="13" s="1"/>
  <c r="AD2706" i="13"/>
  <c r="AE2705" i="13"/>
  <c r="AE2705" i="13" a="1"/>
  <c r="AD2705" i="13"/>
  <c r="AE2704" i="13"/>
  <c r="AE2704" i="13" a="1"/>
  <c r="AD2704" i="13"/>
  <c r="AE2703" i="13"/>
  <c r="AE2703" i="13" a="1"/>
  <c r="AD2703" i="13"/>
  <c r="AE2702" i="13" a="1"/>
  <c r="AE2702" i="13" s="1"/>
  <c r="AD2702" i="13"/>
  <c r="AE2701" i="13"/>
  <c r="AE2701" i="13" a="1"/>
  <c r="AD2701" i="13"/>
  <c r="AE2700" i="13" a="1"/>
  <c r="AE2700" i="13" s="1"/>
  <c r="AD2700" i="13"/>
  <c r="AE2699" i="13"/>
  <c r="AE2699" i="13" a="1"/>
  <c r="AD2699" i="13"/>
  <c r="AE2698" i="13" a="1"/>
  <c r="AE2698" i="13" s="1"/>
  <c r="AD2698" i="13"/>
  <c r="AE2697" i="13"/>
  <c r="AE2697" i="13" a="1"/>
  <c r="AD2697" i="13"/>
  <c r="AE2696" i="13"/>
  <c r="AE2696" i="13" a="1"/>
  <c r="AD2696" i="13"/>
  <c r="AE2695" i="13"/>
  <c r="AE2695" i="13" a="1"/>
  <c r="AD2695" i="13"/>
  <c r="AE2694" i="13" a="1"/>
  <c r="AE2694" i="13" s="1"/>
  <c r="AD2694" i="13"/>
  <c r="AE2693" i="13"/>
  <c r="AE2693" i="13" a="1"/>
  <c r="AD2693" i="13"/>
  <c r="AE2692" i="13" a="1"/>
  <c r="AE2692" i="13" s="1"/>
  <c r="AD2692" i="13"/>
  <c r="AE2691" i="13"/>
  <c r="AE2691" i="13" a="1"/>
  <c r="AD2691" i="13"/>
  <c r="AE2690" i="13" a="1"/>
  <c r="AE2690" i="13" s="1"/>
  <c r="AD2690" i="13"/>
  <c r="AE2689" i="13"/>
  <c r="AE2689" i="13" a="1"/>
  <c r="AD2689" i="13"/>
  <c r="AE2688" i="13"/>
  <c r="AE2688" i="13" a="1"/>
  <c r="AD2688" i="13"/>
  <c r="AE2687" i="13"/>
  <c r="AE2687" i="13" a="1"/>
  <c r="AD2687" i="13"/>
  <c r="AE2686" i="13" a="1"/>
  <c r="AE2686" i="13" s="1"/>
  <c r="AD2686" i="13"/>
  <c r="AE2685" i="13"/>
  <c r="AE2685" i="13" a="1"/>
  <c r="AD2685" i="13"/>
  <c r="AE2684" i="13" a="1"/>
  <c r="AE2684" i="13" s="1"/>
  <c r="AD2684" i="13"/>
  <c r="AE2683" i="13"/>
  <c r="AE2683" i="13" a="1"/>
  <c r="AD2683" i="13"/>
  <c r="AE2682" i="13" a="1"/>
  <c r="AE2682" i="13" s="1"/>
  <c r="AD2682" i="13"/>
  <c r="AE2681" i="13"/>
  <c r="AE2681" i="13" a="1"/>
  <c r="AD2681" i="13"/>
  <c r="AE2680" i="13"/>
  <c r="AE2680" i="13" a="1"/>
  <c r="AD2680" i="13"/>
  <c r="AE2679" i="13" a="1"/>
  <c r="AE2679" i="13" s="1"/>
  <c r="AD2679" i="13"/>
  <c r="AE2678" i="13" a="1"/>
  <c r="AE2678" i="13" s="1"/>
  <c r="AD2678" i="13"/>
  <c r="AE2677" i="13"/>
  <c r="AE2677" i="13" a="1"/>
  <c r="AD2677" i="13"/>
  <c r="AE2676" i="13" a="1"/>
  <c r="AE2676" i="13" s="1"/>
  <c r="AD2676" i="13"/>
  <c r="AE2675" i="13"/>
  <c r="AE2675" i="13" a="1"/>
  <c r="AD2675" i="13"/>
  <c r="AE2674" i="13" a="1"/>
  <c r="AE2674" i="13" s="1"/>
  <c r="AD2674" i="13"/>
  <c r="AE2673" i="13"/>
  <c r="AE2673" i="13" a="1"/>
  <c r="AD2673" i="13"/>
  <c r="AE2672" i="13"/>
  <c r="AE2672" i="13" a="1"/>
  <c r="AD2672" i="13"/>
  <c r="AE2671" i="13" a="1"/>
  <c r="AE2671" i="13" s="1"/>
  <c r="AD2671" i="13"/>
  <c r="AE2670" i="13" a="1"/>
  <c r="AE2670" i="13" s="1"/>
  <c r="AD2670" i="13"/>
  <c r="AE2669" i="13"/>
  <c r="AE2669" i="13" a="1"/>
  <c r="AD2669" i="13"/>
  <c r="AE2668" i="13" a="1"/>
  <c r="AE2668" i="13" s="1"/>
  <c r="AD2668" i="13"/>
  <c r="AE2667" i="13"/>
  <c r="AE2667" i="13" a="1"/>
  <c r="AD2667" i="13"/>
  <c r="AE2666" i="13" a="1"/>
  <c r="AE2666" i="13" s="1"/>
  <c r="AD2666" i="13"/>
  <c r="AE2665" i="13"/>
  <c r="AE2665" i="13" a="1"/>
  <c r="AD2665" i="13"/>
  <c r="AE2664" i="13"/>
  <c r="AE2664" i="13" a="1"/>
  <c r="AD2664" i="13"/>
  <c r="AE2663" i="13" a="1"/>
  <c r="AE2663" i="13" s="1"/>
  <c r="AD2663" i="13"/>
  <c r="AE2662" i="13" a="1"/>
  <c r="AE2662" i="13" s="1"/>
  <c r="AD2662" i="13"/>
  <c r="AE2661" i="13" a="1"/>
  <c r="AE2661" i="13" s="1"/>
  <c r="AD2661" i="13"/>
  <c r="AE2660" i="13" a="1"/>
  <c r="AE2660" i="13" s="1"/>
  <c r="AD2660" i="13"/>
  <c r="AE2659" i="13"/>
  <c r="AE2659" i="13" a="1"/>
  <c r="AD2659" i="13"/>
  <c r="AE2658" i="13" a="1"/>
  <c r="AE2658" i="13" s="1"/>
  <c r="AD2658" i="13"/>
  <c r="AE2657" i="13"/>
  <c r="AE2657" i="13" a="1"/>
  <c r="AD2657" i="13"/>
  <c r="AE2656" i="13"/>
  <c r="AE2656" i="13" a="1"/>
  <c r="AD2656" i="13"/>
  <c r="AE2655" i="13" a="1"/>
  <c r="AE2655" i="13" s="1"/>
  <c r="AD2655" i="13"/>
  <c r="AE2654" i="13" a="1"/>
  <c r="AE2654" i="13" s="1"/>
  <c r="AD2654" i="13"/>
  <c r="AE2653" i="13"/>
  <c r="AE2653" i="13" a="1"/>
  <c r="AD2653" i="13"/>
  <c r="AE2652" i="13" a="1"/>
  <c r="AE2652" i="13" s="1"/>
  <c r="AD2652" i="13"/>
  <c r="AE2651" i="13"/>
  <c r="AE2651" i="13" a="1"/>
  <c r="AD2651" i="13"/>
  <c r="AE2650" i="13" a="1"/>
  <c r="AE2650" i="13" s="1"/>
  <c r="AD2650" i="13"/>
  <c r="AE2649" i="13"/>
  <c r="AE2649" i="13" a="1"/>
  <c r="AD2649" i="13"/>
  <c r="AE2648" i="13"/>
  <c r="AE2648" i="13" a="1"/>
  <c r="AD2648" i="13"/>
  <c r="AE2647" i="13" a="1"/>
  <c r="AE2647" i="13" s="1"/>
  <c r="AD2647" i="13"/>
  <c r="AE2646" i="13" a="1"/>
  <c r="AE2646" i="13" s="1"/>
  <c r="AD2646" i="13"/>
  <c r="AE2645" i="13"/>
  <c r="AE2645" i="13" a="1"/>
  <c r="AD2645" i="13"/>
  <c r="AE2644" i="13" a="1"/>
  <c r="AE2644" i="13" s="1"/>
  <c r="AD2644" i="13"/>
  <c r="AE2643" i="13"/>
  <c r="AE2643" i="13" a="1"/>
  <c r="AD2643" i="13"/>
  <c r="AE2642" i="13" a="1"/>
  <c r="AE2642" i="13" s="1"/>
  <c r="AD2642" i="13"/>
  <c r="AE2641" i="13"/>
  <c r="AE2641" i="13" a="1"/>
  <c r="AD2641" i="13"/>
  <c r="AE2640" i="13"/>
  <c r="AE2640" i="13" a="1"/>
  <c r="AD2640" i="13"/>
  <c r="AE2639" i="13" a="1"/>
  <c r="AE2639" i="13" s="1"/>
  <c r="AD2639" i="13"/>
  <c r="AE2638" i="13" a="1"/>
  <c r="AE2638" i="13" s="1"/>
  <c r="AD2638" i="13"/>
  <c r="AE2637" i="13"/>
  <c r="AE2637" i="13" a="1"/>
  <c r="AD2637" i="13"/>
  <c r="AE2636" i="13" a="1"/>
  <c r="AE2636" i="13" s="1"/>
  <c r="AD2636" i="13"/>
  <c r="AE2635" i="13" a="1"/>
  <c r="AE2635" i="13" s="1"/>
  <c r="AD2635" i="13"/>
  <c r="AE2634" i="13" a="1"/>
  <c r="AE2634" i="13" s="1"/>
  <c r="AD2634" i="13"/>
  <c r="AE2633" i="13"/>
  <c r="AE2633" i="13" a="1"/>
  <c r="AD2633" i="13"/>
  <c r="AE2632" i="13"/>
  <c r="AE2632" i="13" a="1"/>
  <c r="AD2632" i="13"/>
  <c r="AE2631" i="13" a="1"/>
  <c r="AE2631" i="13" s="1"/>
  <c r="AD2631" i="13"/>
  <c r="AE2630" i="13" a="1"/>
  <c r="AE2630" i="13" s="1"/>
  <c r="AD2630" i="13"/>
  <c r="AE2629" i="13" a="1"/>
  <c r="AE2629" i="13" s="1"/>
  <c r="AD2629" i="13"/>
  <c r="AE2628" i="13" a="1"/>
  <c r="AE2628" i="13" s="1"/>
  <c r="AD2628" i="13"/>
  <c r="AE2627" i="13"/>
  <c r="AE2627" i="13" a="1"/>
  <c r="AD2627" i="13"/>
  <c r="AE2626" i="13" a="1"/>
  <c r="AE2626" i="13" s="1"/>
  <c r="AD2626" i="13"/>
  <c r="AE2625" i="13"/>
  <c r="AE2625" i="13" a="1"/>
  <c r="AD2625" i="13"/>
  <c r="AE2624" i="13"/>
  <c r="AE2624" i="13" a="1"/>
  <c r="AD2624" i="13"/>
  <c r="AE2623" i="13" a="1"/>
  <c r="AE2623" i="13" s="1"/>
  <c r="AD2623" i="13"/>
  <c r="AE2622" i="13" a="1"/>
  <c r="AE2622" i="13" s="1"/>
  <c r="AD2622" i="13"/>
  <c r="AE2621" i="13" a="1"/>
  <c r="AE2621" i="13" s="1"/>
  <c r="AD2621" i="13"/>
  <c r="AE2620" i="13" a="1"/>
  <c r="AE2620" i="13" s="1"/>
  <c r="AD2620" i="13"/>
  <c r="AE2619" i="13"/>
  <c r="AE2619" i="13" a="1"/>
  <c r="AD2619" i="13"/>
  <c r="AE2618" i="13" a="1"/>
  <c r="AE2618" i="13" s="1"/>
  <c r="AD2618" i="13"/>
  <c r="AE2617" i="13"/>
  <c r="AE2617" i="13" a="1"/>
  <c r="AD2617" i="13"/>
  <c r="AE2616" i="13"/>
  <c r="AE2616" i="13" a="1"/>
  <c r="AD2616" i="13"/>
  <c r="AE2615" i="13" a="1"/>
  <c r="AE2615" i="13" s="1"/>
  <c r="AD2615" i="13"/>
  <c r="AE2614" i="13" a="1"/>
  <c r="AE2614" i="13" s="1"/>
  <c r="AD2614" i="13"/>
  <c r="AE2613" i="13" a="1"/>
  <c r="AE2613" i="13" s="1"/>
  <c r="AD2613" i="13"/>
  <c r="AE2612" i="13" a="1"/>
  <c r="AE2612" i="13" s="1"/>
  <c r="AD2612" i="13"/>
  <c r="AE2611" i="13"/>
  <c r="AE2611" i="13" a="1"/>
  <c r="AD2611" i="13"/>
  <c r="AE2610" i="13" a="1"/>
  <c r="AE2610" i="13" s="1"/>
  <c r="AD2610" i="13"/>
  <c r="AE2609" i="13"/>
  <c r="AE2609" i="13" a="1"/>
  <c r="AD2609" i="13"/>
  <c r="AE2608" i="13"/>
  <c r="AE2608" i="13" a="1"/>
  <c r="AD2608" i="13"/>
  <c r="AE2607" i="13" a="1"/>
  <c r="AE2607" i="13" s="1"/>
  <c r="AD2607" i="13"/>
  <c r="AE2606" i="13" a="1"/>
  <c r="AE2606" i="13" s="1"/>
  <c r="AD2606" i="13"/>
  <c r="AE2605" i="13"/>
  <c r="AE2605" i="13" a="1"/>
  <c r="AD2605" i="13"/>
  <c r="AE2604" i="13" a="1"/>
  <c r="AE2604" i="13" s="1"/>
  <c r="AD2604" i="13"/>
  <c r="AE2603" i="13"/>
  <c r="AE2603" i="13" a="1"/>
  <c r="AD2603" i="13"/>
  <c r="AE2602" i="13" a="1"/>
  <c r="AE2602" i="13" s="1"/>
  <c r="AD2602" i="13"/>
  <c r="AE2601" i="13"/>
  <c r="AE2601" i="13" a="1"/>
  <c r="AD2601" i="13"/>
  <c r="AE2600" i="13"/>
  <c r="AE2600" i="13" a="1"/>
  <c r="AD2600" i="13"/>
  <c r="AE2599" i="13" a="1"/>
  <c r="AE2599" i="13" s="1"/>
  <c r="AD2599" i="13"/>
  <c r="AE2598" i="13" a="1"/>
  <c r="AE2598" i="13" s="1"/>
  <c r="AD2598" i="13"/>
  <c r="AE2597" i="13" a="1"/>
  <c r="AE2597" i="13" s="1"/>
  <c r="AD2597" i="13"/>
  <c r="AE2596" i="13" a="1"/>
  <c r="AE2596" i="13" s="1"/>
  <c r="AD2596" i="13"/>
  <c r="AE2595" i="13"/>
  <c r="AE2595" i="13" a="1"/>
  <c r="AD2595" i="13"/>
  <c r="AE2594" i="13" a="1"/>
  <c r="AE2594" i="13" s="1"/>
  <c r="AD2594" i="13"/>
  <c r="AE2593" i="13"/>
  <c r="AE2593" i="13" a="1"/>
  <c r="AD2593" i="13"/>
  <c r="AE2592" i="13"/>
  <c r="AE2592" i="13" a="1"/>
  <c r="AD2592" i="13"/>
  <c r="AE2591" i="13" a="1"/>
  <c r="AE2591" i="13" s="1"/>
  <c r="AD2591" i="13"/>
  <c r="AE2590" i="13" a="1"/>
  <c r="AE2590" i="13" s="1"/>
  <c r="AD2590" i="13"/>
  <c r="AE2589" i="13" a="1"/>
  <c r="AE2589" i="13" s="1"/>
  <c r="AD2589" i="13"/>
  <c r="AE2588" i="13" a="1"/>
  <c r="AE2588" i="13" s="1"/>
  <c r="AD2588" i="13"/>
  <c r="AE2587" i="13"/>
  <c r="AE2587" i="13" a="1"/>
  <c r="AD2587" i="13"/>
  <c r="AE2586" i="13" a="1"/>
  <c r="AE2586" i="13" s="1"/>
  <c r="AD2586" i="13"/>
  <c r="AE2585" i="13"/>
  <c r="AE2585" i="13" a="1"/>
  <c r="AD2585" i="13"/>
  <c r="AE2584" i="13"/>
  <c r="AE2584" i="13" a="1"/>
  <c r="AD2584" i="13"/>
  <c r="AE2583" i="13" a="1"/>
  <c r="AE2583" i="13" s="1"/>
  <c r="AD2583" i="13"/>
  <c r="AE2582" i="13" a="1"/>
  <c r="AE2582" i="13" s="1"/>
  <c r="AD2582" i="13"/>
  <c r="AE2581" i="13" a="1"/>
  <c r="AE2581" i="13" s="1"/>
  <c r="AD2581" i="13"/>
  <c r="AE2580" i="13" a="1"/>
  <c r="AE2580" i="13" s="1"/>
  <c r="AD2580" i="13"/>
  <c r="AE2579" i="13"/>
  <c r="AE2579" i="13" a="1"/>
  <c r="AD2579" i="13"/>
  <c r="AE2578" i="13" a="1"/>
  <c r="AE2578" i="13" s="1"/>
  <c r="AD2578" i="13"/>
  <c r="AE2577" i="13"/>
  <c r="AE2577" i="13" a="1"/>
  <c r="AD2577" i="13"/>
  <c r="AE2576" i="13"/>
  <c r="AE2576" i="13" a="1"/>
  <c r="AD2576" i="13"/>
  <c r="AE2575" i="13" a="1"/>
  <c r="AE2575" i="13" s="1"/>
  <c r="AD2575" i="13"/>
  <c r="AE2574" i="13" a="1"/>
  <c r="AE2574" i="13" s="1"/>
  <c r="AD2574" i="13"/>
  <c r="AE2573" i="13" a="1"/>
  <c r="AE2573" i="13" s="1"/>
  <c r="AD2573" i="13"/>
  <c r="AE2572" i="13" a="1"/>
  <c r="AE2572" i="13" s="1"/>
  <c r="AD2572" i="13"/>
  <c r="AE2571" i="13"/>
  <c r="AE2571" i="13" a="1"/>
  <c r="AD2571" i="13"/>
  <c r="AE2570" i="13" a="1"/>
  <c r="AE2570" i="13" s="1"/>
  <c r="AD2570" i="13"/>
  <c r="AE2569" i="13"/>
  <c r="AE2569" i="13" a="1"/>
  <c r="AD2569" i="13"/>
  <c r="AE2568" i="13"/>
  <c r="AE2568" i="13" a="1"/>
  <c r="AD2568" i="13"/>
  <c r="AE2567" i="13" a="1"/>
  <c r="AE2567" i="13" s="1"/>
  <c r="AD2567" i="13"/>
  <c r="AE2566" i="13" a="1"/>
  <c r="AE2566" i="13" s="1"/>
  <c r="AD2566" i="13"/>
  <c r="AE2565" i="13"/>
  <c r="AE2565" i="13" a="1"/>
  <c r="AD2565" i="13"/>
  <c r="AE2564" i="13" a="1"/>
  <c r="AE2564" i="13" s="1"/>
  <c r="AD2564" i="13"/>
  <c r="AE2563" i="13"/>
  <c r="AE2563" i="13" a="1"/>
  <c r="AD2563" i="13"/>
  <c r="AE2562" i="13" a="1"/>
  <c r="AE2562" i="13" s="1"/>
  <c r="AD2562" i="13"/>
  <c r="AE2561" i="13"/>
  <c r="AE2561" i="13" a="1"/>
  <c r="AD2561" i="13"/>
  <c r="AE2560" i="13"/>
  <c r="AE2560" i="13" a="1"/>
  <c r="AD2560" i="13"/>
  <c r="AE2559" i="13" a="1"/>
  <c r="AE2559" i="13" s="1"/>
  <c r="AD2559" i="13"/>
  <c r="AE2558" i="13" a="1"/>
  <c r="AE2558" i="13" s="1"/>
  <c r="AD2558" i="13"/>
  <c r="AE2557" i="13"/>
  <c r="AE2557" i="13" a="1"/>
  <c r="AD2557" i="13"/>
  <c r="AE2556" i="13" a="1"/>
  <c r="AE2556" i="13" s="1"/>
  <c r="AD2556" i="13"/>
  <c r="AE2555" i="13"/>
  <c r="AE2555" i="13" a="1"/>
  <c r="AD2555" i="13"/>
  <c r="AE2554" i="13" a="1"/>
  <c r="AE2554" i="13" s="1"/>
  <c r="AD2554" i="13"/>
  <c r="AE2553" i="13"/>
  <c r="AE2553" i="13" a="1"/>
  <c r="AD2553" i="13"/>
  <c r="AE2552" i="13"/>
  <c r="AE2552" i="13" a="1"/>
  <c r="AD2552" i="13"/>
  <c r="AE2551" i="13" a="1"/>
  <c r="AE2551" i="13" s="1"/>
  <c r="AD2551" i="13"/>
  <c r="AE2550" i="13" a="1"/>
  <c r="AE2550" i="13" s="1"/>
  <c r="AD2550" i="13"/>
  <c r="AE2549" i="13"/>
  <c r="AE2549" i="13" a="1"/>
  <c r="AD2549" i="13"/>
  <c r="AE2548" i="13" a="1"/>
  <c r="AE2548" i="13" s="1"/>
  <c r="AD2548" i="13"/>
  <c r="AE2547" i="13"/>
  <c r="AE2547" i="13" a="1"/>
  <c r="AD2547" i="13"/>
  <c r="AE2546" i="13" a="1"/>
  <c r="AE2546" i="13" s="1"/>
  <c r="AD2546" i="13"/>
  <c r="AE2545" i="13"/>
  <c r="AE2545" i="13" a="1"/>
  <c r="AD2545" i="13"/>
  <c r="AE2544" i="13"/>
  <c r="AE2544" i="13" a="1"/>
  <c r="AD2544" i="13"/>
  <c r="AE2543" i="13" a="1"/>
  <c r="AE2543" i="13" s="1"/>
  <c r="AD2543" i="13"/>
  <c r="AE2542" i="13" a="1"/>
  <c r="AE2542" i="13" s="1"/>
  <c r="AD2542" i="13"/>
  <c r="AE2541" i="13" a="1"/>
  <c r="AE2541" i="13" s="1"/>
  <c r="AD2541" i="13"/>
  <c r="AE2540" i="13" a="1"/>
  <c r="AE2540" i="13" s="1"/>
  <c r="AD2540" i="13"/>
  <c r="AE2539" i="13"/>
  <c r="AE2539" i="13" a="1"/>
  <c r="AD2539" i="13"/>
  <c r="AE2538" i="13" a="1"/>
  <c r="AE2538" i="13" s="1"/>
  <c r="AD2538" i="13"/>
  <c r="AE2537" i="13"/>
  <c r="AE2537" i="13" a="1"/>
  <c r="AD2537" i="13"/>
  <c r="AE2536" i="13"/>
  <c r="AE2536" i="13" a="1"/>
  <c r="AD2536" i="13"/>
  <c r="AE2535" i="13" a="1"/>
  <c r="AE2535" i="13" s="1"/>
  <c r="AD2535" i="13"/>
  <c r="AE2534" i="13" a="1"/>
  <c r="AE2534" i="13" s="1"/>
  <c r="AD2534" i="13"/>
  <c r="AE2533" i="13" a="1"/>
  <c r="AE2533" i="13" s="1"/>
  <c r="AD2533" i="13"/>
  <c r="AE2532" i="13" a="1"/>
  <c r="AE2532" i="13" s="1"/>
  <c r="AD2532" i="13"/>
  <c r="AE2531" i="13"/>
  <c r="AE2531" i="13" a="1"/>
  <c r="AD2531" i="13"/>
  <c r="AE2530" i="13" a="1"/>
  <c r="AE2530" i="13" s="1"/>
  <c r="AD2530" i="13"/>
  <c r="AE2529" i="13"/>
  <c r="AE2529" i="13" a="1"/>
  <c r="AD2529" i="13"/>
  <c r="AE2528" i="13"/>
  <c r="AE2528" i="13" a="1"/>
  <c r="AD2528" i="13"/>
  <c r="AE2527" i="13" a="1"/>
  <c r="AE2527" i="13" s="1"/>
  <c r="AD2527" i="13"/>
  <c r="AE2526" i="13" a="1"/>
  <c r="AE2526" i="13" s="1"/>
  <c r="AD2526" i="13"/>
  <c r="AE2525" i="13" a="1"/>
  <c r="AE2525" i="13" s="1"/>
  <c r="AD2525" i="13"/>
  <c r="AE2524" i="13" a="1"/>
  <c r="AE2524" i="13" s="1"/>
  <c r="AD2524" i="13"/>
  <c r="AE2523" i="13" a="1"/>
  <c r="AE2523" i="13" s="1"/>
  <c r="AD2523" i="13"/>
  <c r="AE2522" i="13" a="1"/>
  <c r="AE2522" i="13" s="1"/>
  <c r="AD2522" i="13"/>
  <c r="AE2521" i="13"/>
  <c r="AE2521" i="13" a="1"/>
  <c r="AD2521" i="13"/>
  <c r="AE2520" i="13"/>
  <c r="AE2520" i="13" a="1"/>
  <c r="AD2520" i="13"/>
  <c r="AE2519" i="13" a="1"/>
  <c r="AE2519" i="13" s="1"/>
  <c r="AD2519" i="13"/>
  <c r="AE2518" i="13" a="1"/>
  <c r="AE2518" i="13" s="1"/>
  <c r="AD2518" i="13"/>
  <c r="AE2517" i="13" a="1"/>
  <c r="AE2517" i="13" s="1"/>
  <c r="AD2517" i="13"/>
  <c r="AE2516" i="13" a="1"/>
  <c r="AE2516" i="13" s="1"/>
  <c r="AD2516" i="13"/>
  <c r="AE2515" i="13" a="1"/>
  <c r="AE2515" i="13" s="1"/>
  <c r="AD2515" i="13"/>
  <c r="AE2514" i="13"/>
  <c r="AE2514" i="13" a="1"/>
  <c r="AD2514" i="13"/>
  <c r="AE2513" i="13"/>
  <c r="AE2513" i="13" a="1"/>
  <c r="AD2513" i="13"/>
  <c r="AE2512" i="13"/>
  <c r="AE2512" i="13" a="1"/>
  <c r="AD2512" i="13"/>
  <c r="AE2511" i="13" a="1"/>
  <c r="AE2511" i="13" s="1"/>
  <c r="AD2511" i="13"/>
  <c r="AE2510" i="13" a="1"/>
  <c r="AE2510" i="13" s="1"/>
  <c r="AD2510" i="13"/>
  <c r="AE2509" i="13" a="1"/>
  <c r="AE2509" i="13" s="1"/>
  <c r="AD2509" i="13"/>
  <c r="AE2508" i="13" a="1"/>
  <c r="AE2508" i="13" s="1"/>
  <c r="AD2508" i="13"/>
  <c r="AE2507" i="13" a="1"/>
  <c r="AE2507" i="13" s="1"/>
  <c r="AD2507" i="13"/>
  <c r="AE2506" i="13"/>
  <c r="AE2506" i="13" a="1"/>
  <c r="AD2506" i="13"/>
  <c r="AE2505" i="13"/>
  <c r="AE2505" i="13" a="1"/>
  <c r="AD2505" i="13"/>
  <c r="AE2504" i="13"/>
  <c r="AE2504" i="13" a="1"/>
  <c r="AD2504" i="13"/>
  <c r="AE2503" i="13" a="1"/>
  <c r="AE2503" i="13" s="1"/>
  <c r="AD2503" i="13"/>
  <c r="AE2502" i="13" a="1"/>
  <c r="AE2502" i="13" s="1"/>
  <c r="AD2502" i="13"/>
  <c r="AE2501" i="13" a="1"/>
  <c r="AE2501" i="13" s="1"/>
  <c r="AD2501" i="13"/>
  <c r="AE2500" i="13" a="1"/>
  <c r="AE2500" i="13" s="1"/>
  <c r="AD2500" i="13"/>
  <c r="AE2499" i="13" a="1"/>
  <c r="AE2499" i="13" s="1"/>
  <c r="AD2499" i="13"/>
  <c r="AE2498" i="13"/>
  <c r="AE2498" i="13" a="1"/>
  <c r="AD2498" i="13"/>
  <c r="AE2497" i="13"/>
  <c r="AE2497" i="13" a="1"/>
  <c r="AD2497" i="13"/>
  <c r="AE2496" i="13"/>
  <c r="AE2496" i="13" a="1"/>
  <c r="AD2496" i="13"/>
  <c r="AE2495" i="13" a="1"/>
  <c r="AE2495" i="13" s="1"/>
  <c r="AD2495" i="13"/>
  <c r="AE2494" i="13" a="1"/>
  <c r="AE2494" i="13" s="1"/>
  <c r="AD2494" i="13"/>
  <c r="AE2493" i="13" a="1"/>
  <c r="AE2493" i="13" s="1"/>
  <c r="AD2493" i="13"/>
  <c r="AE2492" i="13" a="1"/>
  <c r="AE2492" i="13" s="1"/>
  <c r="AD2492" i="13"/>
  <c r="AE2491" i="13" a="1"/>
  <c r="AE2491" i="13" s="1"/>
  <c r="AD2491" i="13"/>
  <c r="AE2490" i="13"/>
  <c r="AE2490" i="13" a="1"/>
  <c r="AD2490" i="13"/>
  <c r="AE2489" i="13"/>
  <c r="AE2489" i="13" a="1"/>
  <c r="AD2489" i="13"/>
  <c r="AE2488" i="13"/>
  <c r="AE2488" i="13" a="1"/>
  <c r="AD2488" i="13"/>
  <c r="AE2487" i="13" a="1"/>
  <c r="AE2487" i="13" s="1"/>
  <c r="AD2487" i="13"/>
  <c r="AE2486" i="13" a="1"/>
  <c r="AE2486" i="13" s="1"/>
  <c r="AD2486" i="13"/>
  <c r="AE2485" i="13" a="1"/>
  <c r="AE2485" i="13" s="1"/>
  <c r="AD2485" i="13"/>
  <c r="AE2484" i="13" a="1"/>
  <c r="AE2484" i="13" s="1"/>
  <c r="AD2484" i="13"/>
  <c r="AE2483" i="13" a="1"/>
  <c r="AE2483" i="13" s="1"/>
  <c r="AD2483" i="13"/>
  <c r="AE2482" i="13"/>
  <c r="AE2482" i="13" a="1"/>
  <c r="AD2482" i="13"/>
  <c r="AE2481" i="13"/>
  <c r="AE2481" i="13" a="1"/>
  <c r="AD2481" i="13"/>
  <c r="AE2480" i="13"/>
  <c r="AE2480" i="13" a="1"/>
  <c r="AD2480" i="13"/>
  <c r="AE2479" i="13" a="1"/>
  <c r="AE2479" i="13" s="1"/>
  <c r="AD2479" i="13"/>
  <c r="AE2478" i="13" a="1"/>
  <c r="AE2478" i="13" s="1"/>
  <c r="AD2478" i="13"/>
  <c r="AE2477" i="13" a="1"/>
  <c r="AE2477" i="13" s="1"/>
  <c r="AD2477" i="13"/>
  <c r="AE2476" i="13" a="1"/>
  <c r="AE2476" i="13" s="1"/>
  <c r="AD2476" i="13"/>
  <c r="AE2475" i="13" a="1"/>
  <c r="AE2475" i="13" s="1"/>
  <c r="AD2475" i="13"/>
  <c r="AE2474" i="13"/>
  <c r="AE2474" i="13" a="1"/>
  <c r="AD2474" i="13"/>
  <c r="AE2473" i="13"/>
  <c r="AE2473" i="13" a="1"/>
  <c r="AD2473" i="13"/>
  <c r="AE2472" i="13"/>
  <c r="AE2472" i="13" a="1"/>
  <c r="AD2472" i="13"/>
  <c r="AE2471" i="13" a="1"/>
  <c r="AE2471" i="13" s="1"/>
  <c r="AD2471" i="13"/>
  <c r="AE2470" i="13" a="1"/>
  <c r="AE2470" i="13" s="1"/>
  <c r="AD2470" i="13"/>
  <c r="AE2469" i="13" a="1"/>
  <c r="AE2469" i="13" s="1"/>
  <c r="AD2469" i="13"/>
  <c r="AE2468" i="13" a="1"/>
  <c r="AE2468" i="13" s="1"/>
  <c r="AD2468" i="13"/>
  <c r="AE2467" i="13" a="1"/>
  <c r="AE2467" i="13" s="1"/>
  <c r="AD2467" i="13"/>
  <c r="AE2466" i="13"/>
  <c r="AE2466" i="13" a="1"/>
  <c r="AD2466" i="13"/>
  <c r="AE2465" i="13"/>
  <c r="AE2465" i="13" a="1"/>
  <c r="AD2465" i="13"/>
  <c r="AE2464" i="13"/>
  <c r="AE2464" i="13" a="1"/>
  <c r="AD2464" i="13"/>
  <c r="AE2463" i="13" a="1"/>
  <c r="AE2463" i="13" s="1"/>
  <c r="AD2463" i="13"/>
  <c r="AE2462" i="13" a="1"/>
  <c r="AE2462" i="13" s="1"/>
  <c r="AD2462" i="13"/>
  <c r="AE2461" i="13" a="1"/>
  <c r="AE2461" i="13" s="1"/>
  <c r="AD2461" i="13"/>
  <c r="AE2460" i="13"/>
  <c r="AE2460" i="13" a="1"/>
  <c r="AD2460" i="13"/>
  <c r="AE2459" i="13" a="1"/>
  <c r="AE2459" i="13" s="1"/>
  <c r="AD2459" i="13"/>
  <c r="AE2458" i="13"/>
  <c r="AE2458" i="13" a="1"/>
  <c r="AD2458" i="13"/>
  <c r="AE2457" i="13"/>
  <c r="AE2457" i="13" a="1"/>
  <c r="AD2457" i="13"/>
  <c r="AE2456" i="13"/>
  <c r="AE2456" i="13" a="1"/>
  <c r="AD2456" i="13"/>
  <c r="AE2455" i="13" a="1"/>
  <c r="AE2455" i="13" s="1"/>
  <c r="AD2455" i="13"/>
  <c r="AE2454" i="13" a="1"/>
  <c r="AE2454" i="13" s="1"/>
  <c r="AD2454" i="13"/>
  <c r="AE2453" i="13" a="1"/>
  <c r="AE2453" i="13" s="1"/>
  <c r="AD2453" i="13"/>
  <c r="AE2452" i="13" a="1"/>
  <c r="AE2452" i="13" s="1"/>
  <c r="AD2452" i="13"/>
  <c r="AE2451" i="13" a="1"/>
  <c r="AE2451" i="13" s="1"/>
  <c r="AD2451" i="13"/>
  <c r="AE2450" i="13"/>
  <c r="AE2450" i="13" a="1"/>
  <c r="AD2450" i="13"/>
  <c r="AE2449" i="13"/>
  <c r="AE2449" i="13" a="1"/>
  <c r="AD2449" i="13"/>
  <c r="AE2448" i="13"/>
  <c r="AE2448" i="13" a="1"/>
  <c r="AD2448" i="13"/>
  <c r="AE2447" i="13" a="1"/>
  <c r="AE2447" i="13" s="1"/>
  <c r="AD2447" i="13"/>
  <c r="AE2446" i="13" a="1"/>
  <c r="AE2446" i="13" s="1"/>
  <c r="AD2446" i="13"/>
  <c r="AE2445" i="13" a="1"/>
  <c r="AE2445" i="13" s="1"/>
  <c r="AD2445" i="13"/>
  <c r="AE2444" i="13"/>
  <c r="AE2444" i="13" a="1"/>
  <c r="AD2444" i="13"/>
  <c r="AE2443" i="13" a="1"/>
  <c r="AE2443" i="13" s="1"/>
  <c r="AD2443" i="13"/>
  <c r="AE2442" i="13"/>
  <c r="AE2442" i="13" a="1"/>
  <c r="AD2442" i="13"/>
  <c r="AE2441" i="13"/>
  <c r="AE2441" i="13" a="1"/>
  <c r="AD2441" i="13"/>
  <c r="AE2440" i="13"/>
  <c r="AE2440" i="13" a="1"/>
  <c r="AD2440" i="13"/>
  <c r="AE2439" i="13" a="1"/>
  <c r="AE2439" i="13" s="1"/>
  <c r="AD2439" i="13"/>
  <c r="AE2438" i="13" a="1"/>
  <c r="AE2438" i="13" s="1"/>
  <c r="AD2438" i="13"/>
  <c r="AE2437" i="13" a="1"/>
  <c r="AE2437" i="13" s="1"/>
  <c r="AD2437" i="13"/>
  <c r="AE2436" i="13" a="1"/>
  <c r="AE2436" i="13" s="1"/>
  <c r="AD2436" i="13"/>
  <c r="AE2435" i="13" a="1"/>
  <c r="AE2435" i="13" s="1"/>
  <c r="AD2435" i="13"/>
  <c r="AE2434" i="13"/>
  <c r="AE2434" i="13" a="1"/>
  <c r="AD2434" i="13"/>
  <c r="AE2433" i="13"/>
  <c r="AE2433" i="13" a="1"/>
  <c r="AD2433" i="13"/>
  <c r="AE2432" i="13"/>
  <c r="AE2432" i="13" a="1"/>
  <c r="AD2432" i="13"/>
  <c r="AE2431" i="13" a="1"/>
  <c r="AE2431" i="13" s="1"/>
  <c r="AD2431" i="13"/>
  <c r="AE2430" i="13" a="1"/>
  <c r="AE2430" i="13" s="1"/>
  <c r="AD2430" i="13"/>
  <c r="AE2429" i="13" a="1"/>
  <c r="AE2429" i="13" s="1"/>
  <c r="AD2429" i="13"/>
  <c r="AE2428" i="13"/>
  <c r="AE2428" i="13" a="1"/>
  <c r="AD2428" i="13"/>
  <c r="AE2427" i="13"/>
  <c r="AE2427" i="13" a="1"/>
  <c r="AD2427" i="13"/>
  <c r="AE2426" i="13"/>
  <c r="AE2426" i="13" a="1"/>
  <c r="AD2426" i="13"/>
  <c r="AE2425" i="13"/>
  <c r="AE2425" i="13" a="1"/>
  <c r="AD2425" i="13"/>
  <c r="AE2424" i="13"/>
  <c r="AE2424" i="13" a="1"/>
  <c r="AD2424" i="13"/>
  <c r="AE2423" i="13" a="1"/>
  <c r="AE2423" i="13" s="1"/>
  <c r="AD2423" i="13"/>
  <c r="AE2422" i="13" a="1"/>
  <c r="AE2422" i="13" s="1"/>
  <c r="AD2422" i="13"/>
  <c r="AE2421" i="13" a="1"/>
  <c r="AE2421" i="13" s="1"/>
  <c r="AD2421" i="13"/>
  <c r="AE2420" i="13"/>
  <c r="AE2420" i="13" a="1"/>
  <c r="AD2420" i="13"/>
  <c r="AE2419" i="13"/>
  <c r="AE2419" i="13" a="1"/>
  <c r="AD2419" i="13"/>
  <c r="AE2418" i="13"/>
  <c r="AE2418" i="13" a="1"/>
  <c r="AD2418" i="13"/>
  <c r="AE2417" i="13"/>
  <c r="AE2417" i="13" a="1"/>
  <c r="AD2417" i="13"/>
  <c r="AE2416" i="13"/>
  <c r="AE2416" i="13" a="1"/>
  <c r="AD2416" i="13"/>
  <c r="AE2415" i="13" a="1"/>
  <c r="AE2415" i="13" s="1"/>
  <c r="AD2415" i="13"/>
  <c r="AE2414" i="13" a="1"/>
  <c r="AE2414" i="13" s="1"/>
  <c r="AD2414" i="13"/>
  <c r="AE2413" i="13" a="1"/>
  <c r="AE2413" i="13" s="1"/>
  <c r="AD2413" i="13"/>
  <c r="AE2412" i="13"/>
  <c r="AE2412" i="13" a="1"/>
  <c r="AD2412" i="13"/>
  <c r="AE2411" i="13"/>
  <c r="AE2411" i="13" a="1"/>
  <c r="AD2411" i="13"/>
  <c r="AE2410" i="13" a="1"/>
  <c r="AE2410" i="13" s="1"/>
  <c r="AD2410" i="13"/>
  <c r="AE2409" i="13"/>
  <c r="AE2409" i="13" a="1"/>
  <c r="AD2409" i="13"/>
  <c r="AE2408" i="13" a="1"/>
  <c r="AE2408" i="13" s="1"/>
  <c r="AD2408" i="13"/>
  <c r="AE2407" i="13" a="1"/>
  <c r="AE2407" i="13" s="1"/>
  <c r="AD2407" i="13"/>
  <c r="AE2406" i="13" a="1"/>
  <c r="AE2406" i="13" s="1"/>
  <c r="AD2406" i="13"/>
  <c r="AE2405" i="13" a="1"/>
  <c r="AE2405" i="13" s="1"/>
  <c r="AD2405" i="13"/>
  <c r="AE2404" i="13" a="1"/>
  <c r="AE2404" i="13" s="1"/>
  <c r="AD2404" i="13"/>
  <c r="AE2403" i="13"/>
  <c r="AE2403" i="13" a="1"/>
  <c r="AD2403" i="13"/>
  <c r="AE2402" i="13"/>
  <c r="AE2402" i="13" a="1"/>
  <c r="AD2402" i="13"/>
  <c r="AE2401" i="13"/>
  <c r="AE2401" i="13" a="1"/>
  <c r="AD2401" i="13"/>
  <c r="AE2400" i="13"/>
  <c r="AE2400" i="13" a="1"/>
  <c r="AD2400" i="13"/>
  <c r="AE2399" i="13" a="1"/>
  <c r="AE2399" i="13" s="1"/>
  <c r="AD2399" i="13"/>
  <c r="AE2398" i="13" a="1"/>
  <c r="AE2398" i="13" s="1"/>
  <c r="AD2398" i="13"/>
  <c r="AE2397" i="13"/>
  <c r="AE2397" i="13" a="1"/>
  <c r="AD2397" i="13"/>
  <c r="AE2396" i="13" a="1"/>
  <c r="AE2396" i="13" s="1"/>
  <c r="AD2396" i="13"/>
  <c r="AE2395" i="13" a="1"/>
  <c r="AE2395" i="13" s="1"/>
  <c r="AD2395" i="13"/>
  <c r="AE2394" i="13" a="1"/>
  <c r="AE2394" i="13" s="1"/>
  <c r="AD2394" i="13"/>
  <c r="AE2393" i="13"/>
  <c r="AE2393" i="13" a="1"/>
  <c r="AD2393" i="13"/>
  <c r="AE2392" i="13"/>
  <c r="AE2392" i="13" a="1"/>
  <c r="AD2392" i="13"/>
  <c r="AE2391" i="13"/>
  <c r="AE2391" i="13" a="1"/>
  <c r="AD2391" i="13"/>
  <c r="AE2390" i="13" a="1"/>
  <c r="AE2390" i="13" s="1"/>
  <c r="AD2390" i="13"/>
  <c r="AE2389" i="13"/>
  <c r="AE2389" i="13" a="1"/>
  <c r="AD2389" i="13"/>
  <c r="AE2388" i="13"/>
  <c r="AE2388" i="13" a="1"/>
  <c r="AD2388" i="13"/>
  <c r="AE2387" i="13"/>
  <c r="AE2387" i="13" a="1"/>
  <c r="AD2387" i="13"/>
  <c r="AE2386" i="13"/>
  <c r="AE2386" i="13" a="1"/>
  <c r="AD2386" i="13"/>
  <c r="AE2385" i="13"/>
  <c r="AE2385" i="13" a="1"/>
  <c r="AD2385" i="13"/>
  <c r="AE2384" i="13" a="1"/>
  <c r="AE2384" i="13" s="1"/>
  <c r="AD2384" i="13"/>
  <c r="AE2383" i="13" a="1"/>
  <c r="AE2383" i="13" s="1"/>
  <c r="AD2383" i="13"/>
  <c r="AE2382" i="13" a="1"/>
  <c r="AE2382" i="13" s="1"/>
  <c r="AD2382" i="13"/>
  <c r="AE2381" i="13" a="1"/>
  <c r="AE2381" i="13" s="1"/>
  <c r="AD2381" i="13"/>
  <c r="AE2380" i="13" a="1"/>
  <c r="AE2380" i="13" s="1"/>
  <c r="AD2380" i="13"/>
  <c r="AE2379" i="13" a="1"/>
  <c r="AE2379" i="13" s="1"/>
  <c r="AD2379" i="13"/>
  <c r="AE2378" i="13"/>
  <c r="AE2378" i="13" a="1"/>
  <c r="AD2378" i="13"/>
  <c r="AE2377" i="13"/>
  <c r="AE2377" i="13" a="1"/>
  <c r="AD2377" i="13"/>
  <c r="AE2376" i="13"/>
  <c r="AE2376" i="13" a="1"/>
  <c r="AD2376" i="13"/>
  <c r="AE2375" i="13"/>
  <c r="AE2375" i="13" a="1"/>
  <c r="AD2375" i="13"/>
  <c r="AE2374" i="13" a="1"/>
  <c r="AE2374" i="13" s="1"/>
  <c r="AD2374" i="13"/>
  <c r="AE2373" i="13"/>
  <c r="AE2373" i="13" a="1"/>
  <c r="AD2373" i="13"/>
  <c r="AE2372" i="13"/>
  <c r="AE2372" i="13" a="1"/>
  <c r="AD2372" i="13"/>
  <c r="AE2371" i="13" a="1"/>
  <c r="AE2371" i="13" s="1"/>
  <c r="AD2371" i="13"/>
  <c r="AE2370" i="13" a="1"/>
  <c r="AE2370" i="13" s="1"/>
  <c r="AD2370" i="13"/>
  <c r="AE2369" i="13"/>
  <c r="AE2369" i="13" a="1"/>
  <c r="AD2369" i="13"/>
  <c r="AE2368" i="13" a="1"/>
  <c r="AE2368" i="13" s="1"/>
  <c r="AD2368" i="13"/>
  <c r="AE2367" i="13"/>
  <c r="AE2367" i="13" a="1"/>
  <c r="AD2367" i="13"/>
  <c r="AE2366" i="13" a="1"/>
  <c r="AE2366" i="13" s="1"/>
  <c r="AD2366" i="13"/>
  <c r="AE2365" i="13" a="1"/>
  <c r="AE2365" i="13" s="1"/>
  <c r="AD2365" i="13"/>
  <c r="AE2364" i="13" a="1"/>
  <c r="AE2364" i="13" s="1"/>
  <c r="AD2364" i="13"/>
  <c r="AE2363" i="13"/>
  <c r="AE2363" i="13" a="1"/>
  <c r="AD2363" i="13"/>
  <c r="AE2362" i="13"/>
  <c r="AE2362" i="13" a="1"/>
  <c r="AD2362" i="13"/>
  <c r="AE2361" i="13"/>
  <c r="AE2361" i="13" a="1"/>
  <c r="AD2361" i="13"/>
  <c r="AE2360" i="13" a="1"/>
  <c r="AE2360" i="13" s="1"/>
  <c r="AD2360" i="13"/>
  <c r="AE2359" i="13" a="1"/>
  <c r="AE2359" i="13" s="1"/>
  <c r="AD2359" i="13"/>
  <c r="AE2358" i="13" a="1"/>
  <c r="AE2358" i="13" s="1"/>
  <c r="AD2358" i="13"/>
  <c r="AE2357" i="13" a="1"/>
  <c r="AE2357" i="13" s="1"/>
  <c r="AD2357" i="13"/>
  <c r="AE2356" i="13" a="1"/>
  <c r="AE2356" i="13" s="1"/>
  <c r="AD2356" i="13"/>
  <c r="AE2355" i="13" a="1"/>
  <c r="AE2355" i="13" s="1"/>
  <c r="AD2355" i="13"/>
  <c r="AE2354" i="13" a="1"/>
  <c r="AE2354" i="13" s="1"/>
  <c r="AD2354" i="13"/>
  <c r="AE2353" i="13"/>
  <c r="AE2353" i="13" a="1"/>
  <c r="AD2353" i="13"/>
  <c r="AE2352" i="13"/>
  <c r="AE2352" i="13" a="1"/>
  <c r="AD2352" i="13"/>
  <c r="AE2351" i="13"/>
  <c r="AE2351" i="13" a="1"/>
  <c r="AD2351" i="13"/>
  <c r="AE2350" i="13" a="1"/>
  <c r="AE2350" i="13" s="1"/>
  <c r="AD2350" i="13"/>
  <c r="AE2349" i="13"/>
  <c r="AE2349" i="13" a="1"/>
  <c r="AD2349" i="13"/>
  <c r="AE2348" i="13"/>
  <c r="AE2348" i="13" a="1"/>
  <c r="AD2348" i="13"/>
  <c r="AE2347" i="13"/>
  <c r="AE2347" i="13" a="1"/>
  <c r="AD2347" i="13"/>
  <c r="AE2346" i="13" a="1"/>
  <c r="AE2346" i="13" s="1"/>
  <c r="AD2346" i="13"/>
  <c r="AE2345" i="13" a="1"/>
  <c r="AE2345" i="13" s="1"/>
  <c r="AD2345" i="13"/>
  <c r="AE2344" i="13" a="1"/>
  <c r="AE2344" i="13" s="1"/>
  <c r="AD2344" i="13"/>
  <c r="AE2343" i="13" a="1"/>
  <c r="AE2343" i="13" s="1"/>
  <c r="AD2343" i="13"/>
  <c r="AE2342" i="13"/>
  <c r="AE2342" i="13" a="1"/>
  <c r="AD2342" i="13"/>
  <c r="AE2341" i="13"/>
  <c r="AE2341" i="13" a="1"/>
  <c r="AD2341" i="13"/>
  <c r="AE2340" i="13"/>
  <c r="AE2340" i="13" a="1"/>
  <c r="AD2340" i="13"/>
  <c r="AE2339" i="13"/>
  <c r="AE2339" i="13" a="1"/>
  <c r="AD2339" i="13"/>
  <c r="AE2338" i="13" a="1"/>
  <c r="AE2338" i="13" s="1"/>
  <c r="AD2338" i="13"/>
  <c r="AE2337" i="13" a="1"/>
  <c r="AE2337" i="13" s="1"/>
  <c r="AD2337" i="13"/>
  <c r="AE2336" i="13" a="1"/>
  <c r="AE2336" i="13" s="1"/>
  <c r="AD2336" i="13"/>
  <c r="AE2335" i="13" a="1"/>
  <c r="AE2335" i="13" s="1"/>
  <c r="AD2335" i="13"/>
  <c r="AE2334" i="13"/>
  <c r="AE2334" i="13" a="1"/>
  <c r="AD2334" i="13"/>
  <c r="AE2333" i="13"/>
  <c r="AE2333" i="13" a="1"/>
  <c r="AD2333" i="13"/>
  <c r="AE2332" i="13"/>
  <c r="AE2332" i="13" a="1"/>
  <c r="AD2332" i="13"/>
  <c r="AE2331" i="13"/>
  <c r="AE2331" i="13" a="1"/>
  <c r="AD2331" i="13"/>
  <c r="AE2330" i="13" a="1"/>
  <c r="AE2330" i="13" s="1"/>
  <c r="AD2330" i="13"/>
  <c r="AE2329" i="13" a="1"/>
  <c r="AE2329" i="13" s="1"/>
  <c r="AD2329" i="13"/>
  <c r="AE2328" i="13" a="1"/>
  <c r="AE2328" i="13" s="1"/>
  <c r="AD2328" i="13"/>
  <c r="AE2327" i="13" a="1"/>
  <c r="AE2327" i="13" s="1"/>
  <c r="AD2327" i="13"/>
  <c r="AE2326" i="13"/>
  <c r="AE2326" i="13" a="1"/>
  <c r="AD2326" i="13"/>
  <c r="AE2325" i="13"/>
  <c r="AE2325" i="13" a="1"/>
  <c r="AD2325" i="13"/>
  <c r="AE2324" i="13"/>
  <c r="AE2324" i="13" a="1"/>
  <c r="AD2324" i="13"/>
  <c r="AE2323" i="13"/>
  <c r="AE2323" i="13" a="1"/>
  <c r="AD2323" i="13"/>
  <c r="AE2322" i="13" a="1"/>
  <c r="AE2322" i="13" s="1"/>
  <c r="AD2322" i="13"/>
  <c r="AE2321" i="13" a="1"/>
  <c r="AE2321" i="13" s="1"/>
  <c r="AD2321" i="13"/>
  <c r="AE2320" i="13" a="1"/>
  <c r="AE2320" i="13" s="1"/>
  <c r="AD2320" i="13"/>
  <c r="AE2319" i="13" a="1"/>
  <c r="AE2319" i="13" s="1"/>
  <c r="AD2319" i="13"/>
  <c r="AE2318" i="13"/>
  <c r="AE2318" i="13" a="1"/>
  <c r="AD2318" i="13"/>
  <c r="AE2317" i="13"/>
  <c r="AE2317" i="13" a="1"/>
  <c r="AD2317" i="13"/>
  <c r="AE2316" i="13"/>
  <c r="AE2316" i="13" a="1"/>
  <c r="AD2316" i="13"/>
  <c r="AE2315" i="13"/>
  <c r="AE2315" i="13" a="1"/>
  <c r="AD2315" i="13"/>
  <c r="AE2314" i="13" a="1"/>
  <c r="AE2314" i="13" s="1"/>
  <c r="AD2314" i="13"/>
  <c r="AE2313" i="13" a="1"/>
  <c r="AE2313" i="13" s="1"/>
  <c r="AD2313" i="13"/>
  <c r="AE2312" i="13" a="1"/>
  <c r="AE2312" i="13" s="1"/>
  <c r="AD2312" i="13"/>
  <c r="AE2311" i="13" a="1"/>
  <c r="AE2311" i="13" s="1"/>
  <c r="AD2311" i="13"/>
  <c r="AE2310" i="13"/>
  <c r="AE2310" i="13" a="1"/>
  <c r="AD2310" i="13"/>
  <c r="AE2309" i="13"/>
  <c r="AE2309" i="13" a="1"/>
  <c r="AD2309" i="13"/>
  <c r="AE2308" i="13"/>
  <c r="AE2308" i="13" a="1"/>
  <c r="AD2308" i="13"/>
  <c r="AE2307" i="13"/>
  <c r="AE2307" i="13" a="1"/>
  <c r="AD2307" i="13"/>
  <c r="AE2306" i="13" a="1"/>
  <c r="AE2306" i="13" s="1"/>
  <c r="AD2306" i="13"/>
  <c r="AE2305" i="13" a="1"/>
  <c r="AE2305" i="13" s="1"/>
  <c r="AD2305" i="13"/>
  <c r="AE2304" i="13" a="1"/>
  <c r="AE2304" i="13" s="1"/>
  <c r="AD2304" i="13"/>
  <c r="AE2303" i="13" a="1"/>
  <c r="AE2303" i="13" s="1"/>
  <c r="AD2303" i="13"/>
  <c r="AE2302" i="13"/>
  <c r="AE2302" i="13" a="1"/>
  <c r="AD2302" i="13"/>
  <c r="AE2301" i="13"/>
  <c r="AE2301" i="13" a="1"/>
  <c r="AD2301" i="13"/>
  <c r="AE2300" i="13"/>
  <c r="AE2300" i="13" a="1"/>
  <c r="AD2300" i="13"/>
  <c r="AE2299" i="13"/>
  <c r="AE2299" i="13" a="1"/>
  <c r="AD2299" i="13"/>
  <c r="AE2298" i="13" a="1"/>
  <c r="AE2298" i="13" s="1"/>
  <c r="AD2298" i="13"/>
  <c r="AE2297" i="13" a="1"/>
  <c r="AE2297" i="13" s="1"/>
  <c r="AD2297" i="13"/>
  <c r="AE2296" i="13" a="1"/>
  <c r="AE2296" i="13" s="1"/>
  <c r="AD2296" i="13"/>
  <c r="AE2295" i="13" a="1"/>
  <c r="AE2295" i="13" s="1"/>
  <c r="AD2295" i="13"/>
  <c r="AE2294" i="13"/>
  <c r="AE2294" i="13" a="1"/>
  <c r="AD2294" i="13"/>
  <c r="AE2293" i="13"/>
  <c r="AE2293" i="13" a="1"/>
  <c r="AD2293" i="13"/>
  <c r="AE2292" i="13"/>
  <c r="AE2292" i="13" a="1"/>
  <c r="AD2292" i="13"/>
  <c r="AE2291" i="13" a="1"/>
  <c r="AE2291" i="13" s="1"/>
  <c r="AD2291" i="13"/>
  <c r="AE2290" i="13" a="1"/>
  <c r="AE2290" i="13" s="1"/>
  <c r="AD2290" i="13"/>
  <c r="AE2289" i="13" a="1"/>
  <c r="AE2289" i="13" s="1"/>
  <c r="AD2289" i="13"/>
  <c r="AE2288" i="13" a="1"/>
  <c r="AE2288" i="13" s="1"/>
  <c r="AD2288" i="13"/>
  <c r="AE2287" i="13" a="1"/>
  <c r="AE2287" i="13" s="1"/>
  <c r="AD2287" i="13"/>
  <c r="AE2286" i="13"/>
  <c r="AE2286" i="13" a="1"/>
  <c r="AD2286" i="13"/>
  <c r="AE2285" i="13"/>
  <c r="AE2285" i="13" a="1"/>
  <c r="AD2285" i="13"/>
  <c r="AE2284" i="13"/>
  <c r="AE2284" i="13" a="1"/>
  <c r="AD2284" i="13"/>
  <c r="AE2283" i="13" a="1"/>
  <c r="AE2283" i="13" s="1"/>
  <c r="AD2283" i="13"/>
  <c r="AE2282" i="13"/>
  <c r="AE2282" i="13" a="1"/>
  <c r="AD2282" i="13"/>
  <c r="AE2281" i="13" a="1"/>
  <c r="AE2281" i="13" s="1"/>
  <c r="AD2281" i="13"/>
  <c r="AE2280" i="13" a="1"/>
  <c r="AE2280" i="13" s="1"/>
  <c r="AD2280" i="13"/>
  <c r="AE2279" i="13" a="1"/>
  <c r="AE2279" i="13" s="1"/>
  <c r="AD2279" i="13"/>
  <c r="AE2278" i="13"/>
  <c r="AE2278" i="13" a="1"/>
  <c r="AD2278" i="13"/>
  <c r="AE2277" i="13"/>
  <c r="AE2277" i="13" a="1"/>
  <c r="AD2277" i="13"/>
  <c r="AE2276" i="13"/>
  <c r="AE2276" i="13" a="1"/>
  <c r="AD2276" i="13"/>
  <c r="AE2275" i="13" a="1"/>
  <c r="AE2275" i="13" s="1"/>
  <c r="AD2275" i="13"/>
  <c r="AE2274" i="13"/>
  <c r="AE2274" i="13" a="1"/>
  <c r="AD2274" i="13"/>
  <c r="AE2273" i="13" a="1"/>
  <c r="AE2273" i="13" s="1"/>
  <c r="AD2273" i="13"/>
  <c r="AE2272" i="13" a="1"/>
  <c r="AE2272" i="13" s="1"/>
  <c r="AD2272" i="13"/>
  <c r="AE2271" i="13" a="1"/>
  <c r="AE2271" i="13" s="1"/>
  <c r="AD2271" i="13"/>
  <c r="AE2270" i="13"/>
  <c r="AE2270" i="13" a="1"/>
  <c r="AD2270" i="13"/>
  <c r="AE2269" i="13"/>
  <c r="AE2269" i="13" a="1"/>
  <c r="AD2269" i="13"/>
  <c r="AE2268" i="13"/>
  <c r="AE2268" i="13" a="1"/>
  <c r="AD2268" i="13"/>
  <c r="AE2267" i="13" a="1"/>
  <c r="AE2267" i="13" s="1"/>
  <c r="AD2267" i="13"/>
  <c r="AE2266" i="13"/>
  <c r="AE2266" i="13" a="1"/>
  <c r="AD2266" i="13"/>
  <c r="AE2265" i="13" a="1"/>
  <c r="AE2265" i="13" s="1"/>
  <c r="AD2265" i="13"/>
  <c r="AE2264" i="13" a="1"/>
  <c r="AE2264" i="13" s="1"/>
  <c r="AD2264" i="13"/>
  <c r="AE2263" i="13" a="1"/>
  <c r="AE2263" i="13" s="1"/>
  <c r="AD2263" i="13"/>
  <c r="AE2262" i="13"/>
  <c r="AE2262" i="13" a="1"/>
  <c r="AD2262" i="13"/>
  <c r="AE2261" i="13"/>
  <c r="AE2261" i="13" a="1"/>
  <c r="AD2261" i="13"/>
  <c r="AE2260" i="13"/>
  <c r="AE2260" i="13" a="1"/>
  <c r="AD2260" i="13"/>
  <c r="AE2259" i="13" a="1"/>
  <c r="AE2259" i="13" s="1"/>
  <c r="AD2259" i="13"/>
  <c r="AE2258" i="13"/>
  <c r="AE2258" i="13" a="1"/>
  <c r="AD2258" i="13"/>
  <c r="AE2257" i="13" a="1"/>
  <c r="AE2257" i="13" s="1"/>
  <c r="AD2257" i="13"/>
  <c r="AE2256" i="13" a="1"/>
  <c r="AE2256" i="13" s="1"/>
  <c r="AD2256" i="13"/>
  <c r="AE2255" i="13" a="1"/>
  <c r="AE2255" i="13" s="1"/>
  <c r="AD2255" i="13"/>
  <c r="AE2254" i="13"/>
  <c r="AE2254" i="13" a="1"/>
  <c r="AD2254" i="13"/>
  <c r="AE2253" i="13"/>
  <c r="AE2253" i="13" a="1"/>
  <c r="AD2253" i="13"/>
  <c r="AE2252" i="13"/>
  <c r="AE2252" i="13" a="1"/>
  <c r="AD2252" i="13"/>
  <c r="AE2251" i="13" a="1"/>
  <c r="AE2251" i="13" s="1"/>
  <c r="AD2251" i="13"/>
  <c r="AE2250" i="13"/>
  <c r="AE2250" i="13" a="1"/>
  <c r="AD2250" i="13"/>
  <c r="AE2249" i="13" a="1"/>
  <c r="AE2249" i="13" s="1"/>
  <c r="AD2249" i="13"/>
  <c r="AE2248" i="13" a="1"/>
  <c r="AE2248" i="13" s="1"/>
  <c r="AD2248" i="13"/>
  <c r="AE2247" i="13" a="1"/>
  <c r="AE2247" i="13" s="1"/>
  <c r="AD2247" i="13"/>
  <c r="AE2246" i="13"/>
  <c r="AE2246" i="13" a="1"/>
  <c r="AD2246" i="13"/>
  <c r="AE2245" i="13"/>
  <c r="AE2245" i="13" a="1"/>
  <c r="AD2245" i="13"/>
  <c r="AE2244" i="13"/>
  <c r="AE2244" i="13" a="1"/>
  <c r="AD2244" i="13"/>
  <c r="AE2243" i="13" a="1"/>
  <c r="AE2243" i="13" s="1"/>
  <c r="AD2243" i="13"/>
  <c r="AE2242" i="13"/>
  <c r="AE2242" i="13" a="1"/>
  <c r="AD2242" i="13"/>
  <c r="AE2241" i="13" a="1"/>
  <c r="AE2241" i="13" s="1"/>
  <c r="AD2241" i="13"/>
  <c r="AE2240" i="13" a="1"/>
  <c r="AE2240" i="13" s="1"/>
  <c r="AD2240" i="13"/>
  <c r="AE2239" i="13" a="1"/>
  <c r="AE2239" i="13" s="1"/>
  <c r="AD2239" i="13"/>
  <c r="AE2238" i="13"/>
  <c r="AE2238" i="13" a="1"/>
  <c r="AD2238" i="13"/>
  <c r="AE2237" i="13"/>
  <c r="AE2237" i="13" a="1"/>
  <c r="AD2237" i="13"/>
  <c r="AE2236" i="13"/>
  <c r="AE2236" i="13" a="1"/>
  <c r="AD2236" i="13"/>
  <c r="AE2235" i="13" a="1"/>
  <c r="AE2235" i="13" s="1"/>
  <c r="AD2235" i="13"/>
  <c r="AE2234" i="13"/>
  <c r="AE2234" i="13" a="1"/>
  <c r="AD2234" i="13"/>
  <c r="AE2233" i="13" a="1"/>
  <c r="AE2233" i="13" s="1"/>
  <c r="AD2233" i="13"/>
  <c r="AE2232" i="13" a="1"/>
  <c r="AE2232" i="13" s="1"/>
  <c r="AD2232" i="13"/>
  <c r="AE2231" i="13" a="1"/>
  <c r="AE2231" i="13" s="1"/>
  <c r="AD2231" i="13"/>
  <c r="AE2230" i="13"/>
  <c r="AE2230" i="13" a="1"/>
  <c r="AD2230" i="13"/>
  <c r="AE2229" i="13"/>
  <c r="AE2229" i="13" a="1"/>
  <c r="AD2229" i="13"/>
  <c r="AE2228" i="13"/>
  <c r="AE2228" i="13" a="1"/>
  <c r="AD2228" i="13"/>
  <c r="AE2227" i="13" a="1"/>
  <c r="AE2227" i="13" s="1"/>
  <c r="AD2227" i="13"/>
  <c r="AE2226" i="13"/>
  <c r="AE2226" i="13" a="1"/>
  <c r="AD2226" i="13"/>
  <c r="AE2225" i="13" a="1"/>
  <c r="AE2225" i="13" s="1"/>
  <c r="AD2225" i="13"/>
  <c r="AE2224" i="13" a="1"/>
  <c r="AE2224" i="13" s="1"/>
  <c r="AD2224" i="13"/>
  <c r="AE2223" i="13" a="1"/>
  <c r="AE2223" i="13" s="1"/>
  <c r="AD2223" i="13"/>
  <c r="AE2222" i="13"/>
  <c r="AE2222" i="13" a="1"/>
  <c r="AD2222" i="13"/>
  <c r="AE2221" i="13"/>
  <c r="AE2221" i="13" a="1"/>
  <c r="AD2221" i="13"/>
  <c r="AE2220" i="13"/>
  <c r="AE2220" i="13" a="1"/>
  <c r="AD2220" i="13"/>
  <c r="AE2219" i="13" a="1"/>
  <c r="AE2219" i="13" s="1"/>
  <c r="AD2219" i="13"/>
  <c r="AE2218" i="13"/>
  <c r="AE2218" i="13" a="1"/>
  <c r="AD2218" i="13"/>
  <c r="AE2217" i="13" a="1"/>
  <c r="AE2217" i="13" s="1"/>
  <c r="AD2217" i="13"/>
  <c r="AE2216" i="13" a="1"/>
  <c r="AE2216" i="13" s="1"/>
  <c r="AD2216" i="13"/>
  <c r="AE2215" i="13" a="1"/>
  <c r="AE2215" i="13" s="1"/>
  <c r="AD2215" i="13"/>
  <c r="AE2214" i="13"/>
  <c r="AE2214" i="13" a="1"/>
  <c r="AD2214" i="13"/>
  <c r="AE2213" i="13"/>
  <c r="AE2213" i="13" a="1"/>
  <c r="AD2213" i="13"/>
  <c r="AE2212" i="13"/>
  <c r="AE2212" i="13" a="1"/>
  <c r="AD2212" i="13"/>
  <c r="AE2211" i="13" a="1"/>
  <c r="AE2211" i="13" s="1"/>
  <c r="AD2211" i="13"/>
  <c r="AE2210" i="13"/>
  <c r="AE2210" i="13" a="1"/>
  <c r="AD2210" i="13"/>
  <c r="AE2209" i="13" a="1"/>
  <c r="AE2209" i="13" s="1"/>
  <c r="AD2209" i="13"/>
  <c r="AE2208" i="13" a="1"/>
  <c r="AE2208" i="13" s="1"/>
  <c r="AD2208" i="13"/>
  <c r="AE2207" i="13" a="1"/>
  <c r="AE2207" i="13" s="1"/>
  <c r="AD2207" i="13"/>
  <c r="AE2206" i="13"/>
  <c r="AE2206" i="13" a="1"/>
  <c r="AD2206" i="13"/>
  <c r="AE2205" i="13"/>
  <c r="AE2205" i="13" a="1"/>
  <c r="AD2205" i="13"/>
  <c r="AE2204" i="13"/>
  <c r="AE2204" i="13" a="1"/>
  <c r="AD2204" i="13"/>
  <c r="AE2203" i="13" a="1"/>
  <c r="AE2203" i="13" s="1"/>
  <c r="AD2203" i="13"/>
  <c r="AE2202" i="13"/>
  <c r="AE2202" i="13" a="1"/>
  <c r="AD2202" i="13"/>
  <c r="AE2201" i="13" a="1"/>
  <c r="AE2201" i="13" s="1"/>
  <c r="AD2201" i="13"/>
  <c r="AE2200" i="13" a="1"/>
  <c r="AE2200" i="13" s="1"/>
  <c r="AD2200" i="13"/>
  <c r="AE2199" i="13" a="1"/>
  <c r="AE2199" i="13" s="1"/>
  <c r="AD2199" i="13"/>
  <c r="AE2198" i="13"/>
  <c r="AE2198" i="13" a="1"/>
  <c r="AD2198" i="13"/>
  <c r="AE2197" i="13"/>
  <c r="AE2197" i="13" a="1"/>
  <c r="AD2197" i="13"/>
  <c r="AE2196" i="13"/>
  <c r="AE2196" i="13" a="1"/>
  <c r="AD2196" i="13"/>
  <c r="AE2195" i="13" a="1"/>
  <c r="AE2195" i="13" s="1"/>
  <c r="AD2195" i="13"/>
  <c r="AE2194" i="13"/>
  <c r="AE2194" i="13" a="1"/>
  <c r="AD2194" i="13"/>
  <c r="AE2193" i="13" a="1"/>
  <c r="AE2193" i="13" s="1"/>
  <c r="AD2193" i="13"/>
  <c r="AE2192" i="13" a="1"/>
  <c r="AE2192" i="13" s="1"/>
  <c r="AD2192" i="13"/>
  <c r="AE2191" i="13" a="1"/>
  <c r="AE2191" i="13" s="1"/>
  <c r="AD2191" i="13"/>
  <c r="AE2190" i="13"/>
  <c r="AE2190" i="13" a="1"/>
  <c r="AD2190" i="13"/>
  <c r="AE2189" i="13"/>
  <c r="AE2189" i="13" a="1"/>
  <c r="AD2189" i="13"/>
  <c r="AE2188" i="13"/>
  <c r="AE2188" i="13" a="1"/>
  <c r="AD2188" i="13"/>
  <c r="AE2187" i="13" a="1"/>
  <c r="AE2187" i="13" s="1"/>
  <c r="AD2187" i="13"/>
  <c r="AE2186" i="13"/>
  <c r="AE2186" i="13" a="1"/>
  <c r="AD2186" i="13"/>
  <c r="AE2185" i="13" a="1"/>
  <c r="AE2185" i="13" s="1"/>
  <c r="AD2185" i="13"/>
  <c r="AE2184" i="13" a="1"/>
  <c r="AE2184" i="13" s="1"/>
  <c r="AD2184" i="13"/>
  <c r="AE2183" i="13" a="1"/>
  <c r="AE2183" i="13" s="1"/>
  <c r="AD2183" i="13"/>
  <c r="AE2182" i="13"/>
  <c r="AE2182" i="13" a="1"/>
  <c r="AD2182" i="13"/>
  <c r="AE2181" i="13"/>
  <c r="AE2181" i="13" a="1"/>
  <c r="AD2181" i="13"/>
  <c r="AE2180" i="13"/>
  <c r="AE2180" i="13" a="1"/>
  <c r="AD2180" i="13"/>
  <c r="AE2179" i="13" a="1"/>
  <c r="AE2179" i="13" s="1"/>
  <c r="AD2179" i="13"/>
  <c r="AE2178" i="13"/>
  <c r="AE2178" i="13" a="1"/>
  <c r="AD2178" i="13"/>
  <c r="AE2177" i="13" a="1"/>
  <c r="AE2177" i="13" s="1"/>
  <c r="AD2177" i="13"/>
  <c r="AE2176" i="13" a="1"/>
  <c r="AE2176" i="13" s="1"/>
  <c r="AD2176" i="13"/>
  <c r="AE2175" i="13" a="1"/>
  <c r="AE2175" i="13" s="1"/>
  <c r="AD2175" i="13"/>
  <c r="AE2174" i="13"/>
  <c r="AE2174" i="13" a="1"/>
  <c r="AD2174" i="13"/>
  <c r="AE2173" i="13"/>
  <c r="AE2173" i="13" a="1"/>
  <c r="AD2173" i="13"/>
  <c r="AE2172" i="13"/>
  <c r="AE2172" i="13" a="1"/>
  <c r="AD2172" i="13"/>
  <c r="AE2171" i="13" a="1"/>
  <c r="AE2171" i="13" s="1"/>
  <c r="AD2171" i="13"/>
  <c r="AE2170" i="13"/>
  <c r="AE2170" i="13" a="1"/>
  <c r="AD2170" i="13"/>
  <c r="AE2169" i="13" a="1"/>
  <c r="AE2169" i="13" s="1"/>
  <c r="AD2169" i="13"/>
  <c r="AE2168" i="13" a="1"/>
  <c r="AE2168" i="13" s="1"/>
  <c r="AD2168" i="13"/>
  <c r="AE2167" i="13" a="1"/>
  <c r="AE2167" i="13" s="1"/>
  <c r="AD2167" i="13"/>
  <c r="AE2166" i="13"/>
  <c r="AE2166" i="13" a="1"/>
  <c r="AD2166" i="13"/>
  <c r="AE2165" i="13"/>
  <c r="AE2165" i="13" a="1"/>
  <c r="AD2165" i="13"/>
  <c r="AE2164" i="13"/>
  <c r="AE2164" i="13" a="1"/>
  <c r="AD2164" i="13"/>
  <c r="AE2163" i="13" a="1"/>
  <c r="AE2163" i="13" s="1"/>
  <c r="AD2163" i="13"/>
  <c r="AE2162" i="13"/>
  <c r="AE2162" i="13" a="1"/>
  <c r="AD2162" i="13"/>
  <c r="AE2161" i="13" a="1"/>
  <c r="AE2161" i="13" s="1"/>
  <c r="AD2161" i="13"/>
  <c r="AE2160" i="13" a="1"/>
  <c r="AE2160" i="13" s="1"/>
  <c r="AD2160" i="13"/>
  <c r="AE2159" i="13" a="1"/>
  <c r="AE2159" i="13" s="1"/>
  <c r="AD2159" i="13"/>
  <c r="AE2158" i="13"/>
  <c r="AE2158" i="13" a="1"/>
  <c r="AD2158" i="13"/>
  <c r="AE2157" i="13"/>
  <c r="AE2157" i="13" a="1"/>
  <c r="AD2157" i="13"/>
  <c r="AE2156" i="13"/>
  <c r="AE2156" i="13" a="1"/>
  <c r="AD2156" i="13"/>
  <c r="AE2155" i="13" a="1"/>
  <c r="AE2155" i="13" s="1"/>
  <c r="AD2155" i="13"/>
  <c r="AE2154" i="13"/>
  <c r="AE2154" i="13" a="1"/>
  <c r="AD2154" i="13"/>
  <c r="AE2153" i="13" a="1"/>
  <c r="AE2153" i="13" s="1"/>
  <c r="AD2153" i="13"/>
  <c r="AE2152" i="13" a="1"/>
  <c r="AE2152" i="13" s="1"/>
  <c r="AD2152" i="13"/>
  <c r="AE2151" i="13" a="1"/>
  <c r="AE2151" i="13" s="1"/>
  <c r="AD2151" i="13"/>
  <c r="AE2150" i="13"/>
  <c r="AE2150" i="13" a="1"/>
  <c r="AD2150" i="13"/>
  <c r="AE2149" i="13"/>
  <c r="AE2149" i="13" a="1"/>
  <c r="AD2149" i="13"/>
  <c r="AE2148" i="13"/>
  <c r="AE2148" i="13" a="1"/>
  <c r="AD2148" i="13"/>
  <c r="AE2147" i="13" a="1"/>
  <c r="AE2147" i="13" s="1"/>
  <c r="AD2147" i="13"/>
  <c r="AE2146" i="13"/>
  <c r="AE2146" i="13" a="1"/>
  <c r="AD2146" i="13"/>
  <c r="AE2145" i="13" a="1"/>
  <c r="AE2145" i="13" s="1"/>
  <c r="AD2145" i="13"/>
  <c r="AE2144" i="13" a="1"/>
  <c r="AE2144" i="13" s="1"/>
  <c r="AD2144" i="13"/>
  <c r="AE2143" i="13" a="1"/>
  <c r="AE2143" i="13" s="1"/>
  <c r="AD2143" i="13"/>
  <c r="AE2142" i="13"/>
  <c r="AE2142" i="13" a="1"/>
  <c r="AD2142" i="13"/>
  <c r="AE2141" i="13"/>
  <c r="AE2141" i="13" a="1"/>
  <c r="AD2141" i="13"/>
  <c r="AE2140" i="13"/>
  <c r="AE2140" i="13" a="1"/>
  <c r="AD2140" i="13"/>
  <c r="AE2139" i="13" a="1"/>
  <c r="AE2139" i="13" s="1"/>
  <c r="AD2139" i="13"/>
  <c r="AE2138" i="13"/>
  <c r="AE2138" i="13" a="1"/>
  <c r="AD2138" i="13"/>
  <c r="AE2137" i="13" a="1"/>
  <c r="AE2137" i="13" s="1"/>
  <c r="AD2137" i="13"/>
  <c r="AE2136" i="13" a="1"/>
  <c r="AE2136" i="13" s="1"/>
  <c r="AD2136" i="13"/>
  <c r="AE2135" i="13" a="1"/>
  <c r="AE2135" i="13" s="1"/>
  <c r="AD2135" i="13"/>
  <c r="AE2134" i="13"/>
  <c r="AE2134" i="13" a="1"/>
  <c r="AD2134" i="13"/>
  <c r="AE2133" i="13"/>
  <c r="AE2133" i="13" a="1"/>
  <c r="AD2133" i="13"/>
  <c r="AE2132" i="13"/>
  <c r="AE2132" i="13" a="1"/>
  <c r="AD2132" i="13"/>
  <c r="AE2131" i="13" a="1"/>
  <c r="AE2131" i="13" s="1"/>
  <c r="AD2131" i="13"/>
  <c r="AE2130" i="13" a="1"/>
  <c r="AE2130" i="13" s="1"/>
  <c r="AD2130" i="13"/>
  <c r="AE2129" i="13" a="1"/>
  <c r="AE2129" i="13" s="1"/>
  <c r="AD2129" i="13"/>
  <c r="AE2128" i="13" a="1"/>
  <c r="AE2128" i="13" s="1"/>
  <c r="AD2128" i="13"/>
  <c r="AE2127" i="13" a="1"/>
  <c r="AE2127" i="13" s="1"/>
  <c r="AD2127" i="13"/>
  <c r="AE2126" i="13"/>
  <c r="AE2126" i="13" a="1"/>
  <c r="AD2126" i="13"/>
  <c r="AE2125" i="13"/>
  <c r="AE2125" i="13" a="1"/>
  <c r="AD2125" i="13"/>
  <c r="AE2124" i="13"/>
  <c r="AE2124" i="13" a="1"/>
  <c r="AD2124" i="13"/>
  <c r="AE2123" i="13"/>
  <c r="AE2123" i="13" a="1"/>
  <c r="AD2123" i="13"/>
  <c r="AE2122" i="13" a="1"/>
  <c r="AE2122" i="13" s="1"/>
  <c r="AD2122" i="13"/>
  <c r="AE2121" i="13" a="1"/>
  <c r="AE2121" i="13" s="1"/>
  <c r="AD2121" i="13"/>
  <c r="AE2120" i="13" a="1"/>
  <c r="AE2120" i="13" s="1"/>
  <c r="AD2120" i="13"/>
  <c r="AE2119" i="13" a="1"/>
  <c r="AE2119" i="13" s="1"/>
  <c r="AD2119" i="13"/>
  <c r="AE2118" i="13"/>
  <c r="AE2118" i="13" a="1"/>
  <c r="AD2118" i="13"/>
  <c r="AE2117" i="13"/>
  <c r="AE2117" i="13" a="1"/>
  <c r="AD2117" i="13"/>
  <c r="AE2116" i="13"/>
  <c r="AE2116" i="13" a="1"/>
  <c r="AD2116" i="13"/>
  <c r="AE2115" i="13"/>
  <c r="AE2115" i="13" a="1"/>
  <c r="AD2115" i="13"/>
  <c r="AE2114" i="13" a="1"/>
  <c r="AE2114" i="13" s="1"/>
  <c r="AD2114" i="13"/>
  <c r="AE2113" i="13" a="1"/>
  <c r="AE2113" i="13" s="1"/>
  <c r="AD2113" i="13"/>
  <c r="AE2112" i="13" a="1"/>
  <c r="AE2112" i="13" s="1"/>
  <c r="AD2112" i="13"/>
  <c r="AE2111" i="13" a="1"/>
  <c r="AE2111" i="13" s="1"/>
  <c r="AD2111" i="13"/>
  <c r="AE2110" i="13"/>
  <c r="AE2110" i="13" a="1"/>
  <c r="AD2110" i="13"/>
  <c r="AE2109" i="13"/>
  <c r="AE2109" i="13" a="1"/>
  <c r="AD2109" i="13"/>
  <c r="AE2108" i="13"/>
  <c r="AE2108" i="13" a="1"/>
  <c r="AD2108" i="13"/>
  <c r="AE2107" i="13"/>
  <c r="AE2107" i="13" a="1"/>
  <c r="AD2107" i="13"/>
  <c r="AE2106" i="13" a="1"/>
  <c r="AE2106" i="13" s="1"/>
  <c r="AD2106" i="13"/>
  <c r="AE2105" i="13" a="1"/>
  <c r="AE2105" i="13" s="1"/>
  <c r="AD2105" i="13"/>
  <c r="AE2104" i="13" a="1"/>
  <c r="AE2104" i="13" s="1"/>
  <c r="AD2104" i="13"/>
  <c r="AE2103" i="13" a="1"/>
  <c r="AE2103" i="13" s="1"/>
  <c r="AD2103" i="13"/>
  <c r="AE2102" i="13"/>
  <c r="AE2102" i="13" a="1"/>
  <c r="AD2102" i="13"/>
  <c r="AE2101" i="13"/>
  <c r="AE2101" i="13" a="1"/>
  <c r="AD2101" i="13"/>
  <c r="AE2100" i="13"/>
  <c r="AE2100" i="13" a="1"/>
  <c r="AD2100" i="13"/>
  <c r="AE2099" i="13"/>
  <c r="AE2099" i="13" a="1"/>
  <c r="AD2099" i="13"/>
  <c r="AE2098" i="13" a="1"/>
  <c r="AE2098" i="13" s="1"/>
  <c r="AD2098" i="13"/>
  <c r="AE2097" i="13" a="1"/>
  <c r="AE2097" i="13" s="1"/>
  <c r="AD2097" i="13"/>
  <c r="AE2096" i="13" a="1"/>
  <c r="AE2096" i="13" s="1"/>
  <c r="AD2096" i="13"/>
  <c r="AE2095" i="13" a="1"/>
  <c r="AE2095" i="13" s="1"/>
  <c r="AD2095" i="13"/>
  <c r="AE2094" i="13"/>
  <c r="AE2094" i="13" a="1"/>
  <c r="AD2094" i="13"/>
  <c r="AE2093" i="13"/>
  <c r="AE2093" i="13" a="1"/>
  <c r="AD2093" i="13"/>
  <c r="AE2092" i="13"/>
  <c r="AE2092" i="13" a="1"/>
  <c r="AD2092" i="13"/>
  <c r="AE2091" i="13"/>
  <c r="AE2091" i="13" a="1"/>
  <c r="AD2091" i="13"/>
  <c r="AE2090" i="13" a="1"/>
  <c r="AE2090" i="13" s="1"/>
  <c r="AD2090" i="13"/>
  <c r="AE2089" i="13" a="1"/>
  <c r="AE2089" i="13" s="1"/>
  <c r="AD2089" i="13"/>
  <c r="AE2088" i="13" a="1"/>
  <c r="AE2088" i="13" s="1"/>
  <c r="AD2088" i="13"/>
  <c r="AE2087" i="13" a="1"/>
  <c r="AE2087" i="13" s="1"/>
  <c r="AD2087" i="13"/>
  <c r="AE2086" i="13"/>
  <c r="AE2086" i="13" a="1"/>
  <c r="AD2086" i="13"/>
  <c r="AE2085" i="13"/>
  <c r="AE2085" i="13" a="1"/>
  <c r="AD2085" i="13"/>
  <c r="AE2084" i="13"/>
  <c r="AE2084" i="13" a="1"/>
  <c r="AD2084" i="13"/>
  <c r="AE2083" i="13"/>
  <c r="AE2083" i="13" a="1"/>
  <c r="AD2083" i="13"/>
  <c r="AE2082" i="13" a="1"/>
  <c r="AE2082" i="13" s="1"/>
  <c r="AD2082" i="13"/>
  <c r="AE2081" i="13" a="1"/>
  <c r="AE2081" i="13" s="1"/>
  <c r="AD2081" i="13"/>
  <c r="AE2080" i="13" a="1"/>
  <c r="AE2080" i="13" s="1"/>
  <c r="AD2080" i="13"/>
  <c r="AE2079" i="13" a="1"/>
  <c r="AE2079" i="13" s="1"/>
  <c r="AD2079" i="13"/>
  <c r="AE2078" i="13"/>
  <c r="AE2078" i="13" a="1"/>
  <c r="AD2078" i="13"/>
  <c r="AE2077" i="13"/>
  <c r="AE2077" i="13" a="1"/>
  <c r="AD2077" i="13"/>
  <c r="AE2076" i="13"/>
  <c r="AE2076" i="13" a="1"/>
  <c r="AD2076" i="13"/>
  <c r="AE2075" i="13"/>
  <c r="AE2075" i="13" a="1"/>
  <c r="AD2075" i="13"/>
  <c r="AE2074" i="13" a="1"/>
  <c r="AE2074" i="13" s="1"/>
  <c r="AD2074" i="13"/>
  <c r="AE2073" i="13" a="1"/>
  <c r="AE2073" i="13" s="1"/>
  <c r="AD2073" i="13"/>
  <c r="AE2072" i="13" a="1"/>
  <c r="AE2072" i="13" s="1"/>
  <c r="AD2072" i="13"/>
  <c r="AE2071" i="13" a="1"/>
  <c r="AE2071" i="13" s="1"/>
  <c r="AD2071" i="13"/>
  <c r="AE2070" i="13"/>
  <c r="AE2070" i="13" a="1"/>
  <c r="AD2070" i="13"/>
  <c r="AE2069" i="13"/>
  <c r="AE2069" i="13" a="1"/>
  <c r="AD2069" i="13"/>
  <c r="AE2068" i="13"/>
  <c r="AE2068" i="13" a="1"/>
  <c r="AD2068" i="13"/>
  <c r="AE2067" i="13"/>
  <c r="AE2067" i="13" a="1"/>
  <c r="AD2067" i="13"/>
  <c r="AE2066" i="13" a="1"/>
  <c r="AE2066" i="13" s="1"/>
  <c r="AD2066" i="13"/>
  <c r="AE2065" i="13" a="1"/>
  <c r="AE2065" i="13" s="1"/>
  <c r="AD2065" i="13"/>
  <c r="AE2064" i="13" a="1"/>
  <c r="AE2064" i="13" s="1"/>
  <c r="AD2064" i="13"/>
  <c r="AE2063" i="13" a="1"/>
  <c r="AE2063" i="13" s="1"/>
  <c r="AD2063" i="13"/>
  <c r="AE2062" i="13"/>
  <c r="AE2062" i="13" a="1"/>
  <c r="AD2062" i="13"/>
  <c r="AE2061" i="13"/>
  <c r="AE2061" i="13" a="1"/>
  <c r="AD2061" i="13"/>
  <c r="AE2060" i="13"/>
  <c r="AE2060" i="13" a="1"/>
  <c r="AD2060" i="13"/>
  <c r="AE2059" i="13"/>
  <c r="AE2059" i="13" a="1"/>
  <c r="AD2059" i="13"/>
  <c r="AE2058" i="13" a="1"/>
  <c r="AE2058" i="13" s="1"/>
  <c r="AD2058" i="13"/>
  <c r="AE2057" i="13" a="1"/>
  <c r="AE2057" i="13" s="1"/>
  <c r="AD2057" i="13"/>
  <c r="AE2056" i="13" a="1"/>
  <c r="AE2056" i="13" s="1"/>
  <c r="AD2056" i="13"/>
  <c r="AE2055" i="13" a="1"/>
  <c r="AE2055" i="13" s="1"/>
  <c r="AD2055" i="13"/>
  <c r="AE2054" i="13"/>
  <c r="AE2054" i="13" a="1"/>
  <c r="AD2054" i="13"/>
  <c r="AE2053" i="13"/>
  <c r="AE2053" i="13" a="1"/>
  <c r="AD2053" i="13"/>
  <c r="AE2052" i="13"/>
  <c r="AE2052" i="13" a="1"/>
  <c r="AD2052" i="13"/>
  <c r="AE2051" i="13"/>
  <c r="AE2051" i="13" a="1"/>
  <c r="AD2051" i="13"/>
  <c r="AE2050" i="13" a="1"/>
  <c r="AE2050" i="13" s="1"/>
  <c r="AD2050" i="13"/>
  <c r="AE2049" i="13" a="1"/>
  <c r="AE2049" i="13" s="1"/>
  <c r="AD2049" i="13"/>
  <c r="AE2048" i="13" a="1"/>
  <c r="AE2048" i="13" s="1"/>
  <c r="AD2048" i="13"/>
  <c r="AE2047" i="13" a="1"/>
  <c r="AE2047" i="13" s="1"/>
  <c r="AD2047" i="13"/>
  <c r="AE2046" i="13"/>
  <c r="AE2046" i="13" a="1"/>
  <c r="AD2046" i="13"/>
  <c r="AE2045" i="13"/>
  <c r="AE2045" i="13" a="1"/>
  <c r="AD2045" i="13"/>
  <c r="AE2044" i="13"/>
  <c r="AE2044" i="13" a="1"/>
  <c r="AD2044" i="13"/>
  <c r="AE2043" i="13"/>
  <c r="AE2043" i="13" a="1"/>
  <c r="AD2043" i="13"/>
  <c r="AE2042" i="13" a="1"/>
  <c r="AE2042" i="13" s="1"/>
  <c r="AD2042" i="13"/>
  <c r="AE2041" i="13" a="1"/>
  <c r="AE2041" i="13" s="1"/>
  <c r="AD2041" i="13"/>
  <c r="AE2040" i="13" a="1"/>
  <c r="AE2040" i="13" s="1"/>
  <c r="AD2040" i="13"/>
  <c r="AE2039" i="13" a="1"/>
  <c r="AE2039" i="13" s="1"/>
  <c r="AD2039" i="13"/>
  <c r="AE2038" i="13"/>
  <c r="AE2038" i="13" a="1"/>
  <c r="AD2038" i="13"/>
  <c r="AE2037" i="13"/>
  <c r="AE2037" i="13" a="1"/>
  <c r="AD2037" i="13"/>
  <c r="AE2036" i="13"/>
  <c r="AE2036" i="13" a="1"/>
  <c r="AD2036" i="13"/>
  <c r="AE2035" i="13"/>
  <c r="AE2035" i="13" a="1"/>
  <c r="AD2035" i="13"/>
  <c r="AE2034" i="13" a="1"/>
  <c r="AE2034" i="13" s="1"/>
  <c r="AD2034" i="13"/>
  <c r="AE2033" i="13" a="1"/>
  <c r="AE2033" i="13" s="1"/>
  <c r="AD2033" i="13"/>
  <c r="AE2032" i="13" a="1"/>
  <c r="AE2032" i="13" s="1"/>
  <c r="AD2032" i="13"/>
  <c r="AE2031" i="13" a="1"/>
  <c r="AE2031" i="13" s="1"/>
  <c r="AD2031" i="13"/>
  <c r="AE2030" i="13"/>
  <c r="AE2030" i="13" a="1"/>
  <c r="AD2030" i="13"/>
  <c r="AE2029" i="13"/>
  <c r="AE2029" i="13" a="1"/>
  <c r="AD2029" i="13"/>
  <c r="AE2028" i="13"/>
  <c r="AE2028" i="13" a="1"/>
  <c r="AD2028" i="13"/>
  <c r="AE2027" i="13"/>
  <c r="AE2027" i="13" a="1"/>
  <c r="AD2027" i="13"/>
  <c r="AE2026" i="13" a="1"/>
  <c r="AE2026" i="13" s="1"/>
  <c r="AD2026" i="13"/>
  <c r="AE2025" i="13" a="1"/>
  <c r="AE2025" i="13" s="1"/>
  <c r="AD2025" i="13"/>
  <c r="AE2024" i="13" a="1"/>
  <c r="AE2024" i="13" s="1"/>
  <c r="AD2024" i="13"/>
  <c r="AE2023" i="13" a="1"/>
  <c r="AE2023" i="13" s="1"/>
  <c r="AD2023" i="13"/>
  <c r="AE2022" i="13"/>
  <c r="AE2022" i="13" a="1"/>
  <c r="AD2022" i="13"/>
  <c r="AE2021" i="13"/>
  <c r="AE2021" i="13" a="1"/>
  <c r="AD2021" i="13"/>
  <c r="AE2020" i="13"/>
  <c r="AE2020" i="13" a="1"/>
  <c r="AD2020" i="13"/>
  <c r="AE2019" i="13"/>
  <c r="AE2019" i="13" a="1"/>
  <c r="AD2019" i="13"/>
  <c r="AE2018" i="13" a="1"/>
  <c r="AE2018" i="13" s="1"/>
  <c r="AD2018" i="13"/>
  <c r="AE2017" i="13" a="1"/>
  <c r="AE2017" i="13" s="1"/>
  <c r="AD2017" i="13"/>
  <c r="AE2016" i="13" a="1"/>
  <c r="AE2016" i="13" s="1"/>
  <c r="AD2016" i="13"/>
  <c r="AE2015" i="13" a="1"/>
  <c r="AE2015" i="13" s="1"/>
  <c r="AD2015" i="13"/>
  <c r="AE2014" i="13"/>
  <c r="AE2014" i="13" a="1"/>
  <c r="AD2014" i="13"/>
  <c r="AE2013" i="13"/>
  <c r="AE2013" i="13" a="1"/>
  <c r="AD2013" i="13"/>
  <c r="AE2012" i="13"/>
  <c r="AE2012" i="13" a="1"/>
  <c r="AD2012" i="13"/>
  <c r="AE2011" i="13"/>
  <c r="AE2011" i="13" a="1"/>
  <c r="AD2011" i="13"/>
  <c r="AE2010" i="13" a="1"/>
  <c r="AE2010" i="13" s="1"/>
  <c r="AD2010" i="13"/>
  <c r="AE2009" i="13" a="1"/>
  <c r="AE2009" i="13" s="1"/>
  <c r="AD2009" i="13"/>
  <c r="AE2008" i="13" a="1"/>
  <c r="AE2008" i="13" s="1"/>
  <c r="AD2008" i="13"/>
  <c r="AE2007" i="13" a="1"/>
  <c r="AE2007" i="13" s="1"/>
  <c r="AD2007" i="13"/>
  <c r="AE2006" i="13"/>
  <c r="AE2006" i="13" a="1"/>
  <c r="AD2006" i="13"/>
  <c r="AE2005" i="13"/>
  <c r="AE2005" i="13" a="1"/>
  <c r="AD2005" i="13"/>
  <c r="AE2004" i="13"/>
  <c r="AE2004" i="13" a="1"/>
  <c r="AD2004" i="13"/>
  <c r="AE2003" i="13"/>
  <c r="AE2003" i="13" a="1"/>
  <c r="AD2003" i="13"/>
  <c r="AE2002" i="13" a="1"/>
  <c r="AE2002" i="13" s="1"/>
  <c r="AD2002" i="13"/>
  <c r="AE2001" i="13" a="1"/>
  <c r="AE2001" i="13" s="1"/>
  <c r="AD2001" i="13"/>
  <c r="AE2000" i="13" a="1"/>
  <c r="AE2000" i="13" s="1"/>
  <c r="AD2000" i="13"/>
  <c r="AE1999" i="13" a="1"/>
  <c r="AE1999" i="13" s="1"/>
  <c r="AD1999" i="13"/>
  <c r="AE1998" i="13"/>
  <c r="AE1998" i="13" a="1"/>
  <c r="AD1998" i="13"/>
  <c r="AE1997" i="13"/>
  <c r="AE1997" i="13" a="1"/>
  <c r="AD1997" i="13"/>
  <c r="AE1996" i="13"/>
  <c r="AE1996" i="13" a="1"/>
  <c r="AD1996" i="13"/>
  <c r="AE1995" i="13"/>
  <c r="AE1995" i="13" a="1"/>
  <c r="AD1995" i="13"/>
  <c r="AE1994" i="13" a="1"/>
  <c r="AE1994" i="13" s="1"/>
  <c r="AD1994" i="13"/>
  <c r="AE1993" i="13" a="1"/>
  <c r="AE1993" i="13" s="1"/>
  <c r="AD1993" i="13"/>
  <c r="AE1992" i="13" a="1"/>
  <c r="AE1992" i="13" s="1"/>
  <c r="AD1992" i="13"/>
  <c r="AE1991" i="13" a="1"/>
  <c r="AE1991" i="13" s="1"/>
  <c r="AD1991" i="13"/>
  <c r="AE1990" i="13"/>
  <c r="AE1990" i="13" a="1"/>
  <c r="AD1990" i="13"/>
  <c r="AE1989" i="13"/>
  <c r="AE1989" i="13" a="1"/>
  <c r="AD1989" i="13"/>
  <c r="AE1988" i="13"/>
  <c r="AE1988" i="13" a="1"/>
  <c r="AD1988" i="13"/>
  <c r="AE1987" i="13"/>
  <c r="AE1987" i="13" a="1"/>
  <c r="AD1987" i="13"/>
  <c r="AE1986" i="13" a="1"/>
  <c r="AE1986" i="13" s="1"/>
  <c r="AD1986" i="13"/>
  <c r="AE1985" i="13" a="1"/>
  <c r="AE1985" i="13" s="1"/>
  <c r="AD1985" i="13"/>
  <c r="AE1984" i="13" a="1"/>
  <c r="AE1984" i="13" s="1"/>
  <c r="AD1984" i="13"/>
  <c r="AE1983" i="13" a="1"/>
  <c r="AE1983" i="13" s="1"/>
  <c r="AD1983" i="13"/>
  <c r="AE1982" i="13"/>
  <c r="AE1982" i="13" a="1"/>
  <c r="AD1982" i="13"/>
  <c r="AE1981" i="13"/>
  <c r="AE1981" i="13" a="1"/>
  <c r="AD1981" i="13"/>
  <c r="AE1980" i="13"/>
  <c r="AE1980" i="13" a="1"/>
  <c r="AD1980" i="13"/>
  <c r="AE1979" i="13"/>
  <c r="AE1979" i="13" a="1"/>
  <c r="AD1979" i="13"/>
  <c r="AE1978" i="13" a="1"/>
  <c r="AE1978" i="13" s="1"/>
  <c r="AD1978" i="13"/>
  <c r="AE1977" i="13" a="1"/>
  <c r="AE1977" i="13" s="1"/>
  <c r="AD1977" i="13"/>
  <c r="AE1976" i="13" a="1"/>
  <c r="AE1976" i="13" s="1"/>
  <c r="AD1976" i="13"/>
  <c r="AE1975" i="13" a="1"/>
  <c r="AE1975" i="13" s="1"/>
  <c r="AD1975" i="13"/>
  <c r="AE1974" i="13"/>
  <c r="AE1974" i="13" a="1"/>
  <c r="AD1974" i="13"/>
  <c r="AE1973" i="13"/>
  <c r="AE1973" i="13" a="1"/>
  <c r="AD1973" i="13"/>
  <c r="AE1972" i="13"/>
  <c r="AE1972" i="13" a="1"/>
  <c r="AD1972" i="13"/>
  <c r="AE1971" i="13"/>
  <c r="AE1971" i="13" a="1"/>
  <c r="AD1971" i="13"/>
  <c r="AE1970" i="13" a="1"/>
  <c r="AE1970" i="13" s="1"/>
  <c r="AD1970" i="13"/>
  <c r="AE1969" i="13" a="1"/>
  <c r="AE1969" i="13" s="1"/>
  <c r="AD1969" i="13"/>
  <c r="AE1968" i="13" a="1"/>
  <c r="AE1968" i="13" s="1"/>
  <c r="AD1968" i="13"/>
  <c r="AE1967" i="13" a="1"/>
  <c r="AE1967" i="13" s="1"/>
  <c r="AD1967" i="13"/>
  <c r="AE1966" i="13"/>
  <c r="AE1966" i="13" a="1"/>
  <c r="AD1966" i="13"/>
  <c r="AE1965" i="13"/>
  <c r="AE1965" i="13" a="1"/>
  <c r="AD1965" i="13"/>
  <c r="AE1964" i="13"/>
  <c r="AE1964" i="13" a="1"/>
  <c r="AD1964" i="13"/>
  <c r="AE1963" i="13"/>
  <c r="AE1963" i="13" a="1"/>
  <c r="AD1963" i="13"/>
  <c r="AE1962" i="13" a="1"/>
  <c r="AE1962" i="13" s="1"/>
  <c r="AD1962" i="13"/>
  <c r="AE1961" i="13" a="1"/>
  <c r="AE1961" i="13" s="1"/>
  <c r="AD1961" i="13"/>
  <c r="AE1960" i="13" a="1"/>
  <c r="AE1960" i="13" s="1"/>
  <c r="AD1960" i="13"/>
  <c r="AE1959" i="13" a="1"/>
  <c r="AE1959" i="13" s="1"/>
  <c r="AD1959" i="13"/>
  <c r="AE1958" i="13"/>
  <c r="AE1958" i="13" a="1"/>
  <c r="AD1958" i="13"/>
  <c r="AE1957" i="13"/>
  <c r="AE1957" i="13" a="1"/>
  <c r="AD1957" i="13"/>
  <c r="AE1956" i="13"/>
  <c r="AE1956" i="13" a="1"/>
  <c r="AD1956" i="13"/>
  <c r="AE1955" i="13"/>
  <c r="AE1955" i="13" a="1"/>
  <c r="AD1955" i="13"/>
  <c r="AE1954" i="13" a="1"/>
  <c r="AE1954" i="13" s="1"/>
  <c r="AD1954" i="13"/>
  <c r="AE1953" i="13" a="1"/>
  <c r="AE1953" i="13" s="1"/>
  <c r="AD1953" i="13"/>
  <c r="AE1952" i="13" a="1"/>
  <c r="AE1952" i="13" s="1"/>
  <c r="AD1952" i="13"/>
  <c r="AE1951" i="13" a="1"/>
  <c r="AE1951" i="13" s="1"/>
  <c r="AD1951" i="13"/>
  <c r="AE1950" i="13" a="1"/>
  <c r="AE1950" i="13" s="1"/>
  <c r="AD1950" i="13"/>
  <c r="AE1949" i="13"/>
  <c r="AE1949" i="13" a="1"/>
  <c r="AD1949" i="13"/>
  <c r="AE1948" i="13"/>
  <c r="AE1948" i="13" a="1"/>
  <c r="AD1948" i="13"/>
  <c r="AE1947" i="13"/>
  <c r="AE1947" i="13" a="1"/>
  <c r="AD1947" i="13"/>
  <c r="AE1946" i="13" a="1"/>
  <c r="AE1946" i="13" s="1"/>
  <c r="AD1946" i="13"/>
  <c r="AE1945" i="13" a="1"/>
  <c r="AE1945" i="13" s="1"/>
  <c r="AD1945" i="13"/>
  <c r="AE1944" i="13" a="1"/>
  <c r="AE1944" i="13" s="1"/>
  <c r="AD1944" i="13"/>
  <c r="AE1943" i="13" a="1"/>
  <c r="AE1943" i="13" s="1"/>
  <c r="AD1943" i="13"/>
  <c r="AE1942" i="13" a="1"/>
  <c r="AE1942" i="13" s="1"/>
  <c r="AD1942" i="13"/>
  <c r="AE1941" i="13"/>
  <c r="AE1941" i="13" a="1"/>
  <c r="AD1941" i="13"/>
  <c r="AE1940" i="13"/>
  <c r="AE1940" i="13" a="1"/>
  <c r="AD1940" i="13"/>
  <c r="AE1939" i="13"/>
  <c r="AE1939" i="13" a="1"/>
  <c r="AD1939" i="13"/>
  <c r="AE1938" i="13" a="1"/>
  <c r="AE1938" i="13" s="1"/>
  <c r="AD1938" i="13"/>
  <c r="AE1937" i="13" a="1"/>
  <c r="AE1937" i="13" s="1"/>
  <c r="AD1937" i="13"/>
  <c r="AE1936" i="13" a="1"/>
  <c r="AE1936" i="13" s="1"/>
  <c r="AD1936" i="13"/>
  <c r="AE1935" i="13" a="1"/>
  <c r="AE1935" i="13" s="1"/>
  <c r="AD1935" i="13"/>
  <c r="AE1934" i="13" a="1"/>
  <c r="AE1934" i="13" s="1"/>
  <c r="AD1934" i="13"/>
  <c r="AE1933" i="13"/>
  <c r="AE1933" i="13" a="1"/>
  <c r="AD1933" i="13"/>
  <c r="AE1932" i="13"/>
  <c r="AE1932" i="13" a="1"/>
  <c r="AD1932" i="13"/>
  <c r="AE1931" i="13"/>
  <c r="AE1931" i="13" a="1"/>
  <c r="AD1931" i="13"/>
  <c r="AE1930" i="13" a="1"/>
  <c r="AE1930" i="13" s="1"/>
  <c r="AD1930" i="13"/>
  <c r="AE1929" i="13" a="1"/>
  <c r="AE1929" i="13" s="1"/>
  <c r="AD1929" i="13"/>
  <c r="AE1928" i="13" a="1"/>
  <c r="AE1928" i="13" s="1"/>
  <c r="AD1928" i="13"/>
  <c r="AE1927" i="13" a="1"/>
  <c r="AE1927" i="13" s="1"/>
  <c r="AD1927" i="13"/>
  <c r="AE1926" i="13"/>
  <c r="AE1926" i="13" a="1"/>
  <c r="AD1926" i="13"/>
  <c r="AE1925" i="13"/>
  <c r="AE1925" i="13" a="1"/>
  <c r="AD1925" i="13"/>
  <c r="AE1924" i="13"/>
  <c r="AE1924" i="13" a="1"/>
  <c r="AD1924" i="13"/>
  <c r="AE1923" i="13"/>
  <c r="AE1923" i="13" a="1"/>
  <c r="AD1923" i="13"/>
  <c r="AE1922" i="13" a="1"/>
  <c r="AE1922" i="13" s="1"/>
  <c r="AD1922" i="13"/>
  <c r="AE1921" i="13" a="1"/>
  <c r="AE1921" i="13" s="1"/>
  <c r="AD1921" i="13"/>
  <c r="AE1920" i="13" a="1"/>
  <c r="AE1920" i="13" s="1"/>
  <c r="AD1920" i="13"/>
  <c r="AE1919" i="13" a="1"/>
  <c r="AE1919" i="13" s="1"/>
  <c r="AD1919" i="13"/>
  <c r="AE1918" i="13"/>
  <c r="AE1918" i="13" a="1"/>
  <c r="AD1918" i="13"/>
  <c r="AE1917" i="13"/>
  <c r="AE1917" i="13" a="1"/>
  <c r="AD1917" i="13"/>
  <c r="AE1916" i="13"/>
  <c r="AE1916" i="13" a="1"/>
  <c r="AD1916" i="13"/>
  <c r="AE1915" i="13"/>
  <c r="AE1915" i="13" a="1"/>
  <c r="AD1915" i="13"/>
  <c r="AE1914" i="13" a="1"/>
  <c r="AE1914" i="13" s="1"/>
  <c r="AD1914" i="13"/>
  <c r="AE1913" i="13" a="1"/>
  <c r="AE1913" i="13" s="1"/>
  <c r="AD1913" i="13"/>
  <c r="AE1912" i="13" a="1"/>
  <c r="AE1912" i="13" s="1"/>
  <c r="AD1912" i="13"/>
  <c r="AE1911" i="13" a="1"/>
  <c r="AE1911" i="13" s="1"/>
  <c r="AD1911" i="13"/>
  <c r="AE1910" i="13"/>
  <c r="AE1910" i="13" a="1"/>
  <c r="AD1910" i="13"/>
  <c r="AE1909" i="13"/>
  <c r="AE1909" i="13" a="1"/>
  <c r="AD1909" i="13"/>
  <c r="AE1908" i="13"/>
  <c r="AE1908" i="13" a="1"/>
  <c r="AD1908" i="13"/>
  <c r="AE1907" i="13"/>
  <c r="AE1907" i="13" a="1"/>
  <c r="AD1907" i="13"/>
  <c r="AE1906" i="13" a="1"/>
  <c r="AE1906" i="13" s="1"/>
  <c r="AD1906" i="13"/>
  <c r="AE1905" i="13" a="1"/>
  <c r="AE1905" i="13" s="1"/>
  <c r="AD1905" i="13"/>
  <c r="AE1904" i="13" a="1"/>
  <c r="AE1904" i="13" s="1"/>
  <c r="AD1904" i="13"/>
  <c r="AE1903" i="13" a="1"/>
  <c r="AE1903" i="13" s="1"/>
  <c r="AD1903" i="13"/>
  <c r="AE1902" i="13"/>
  <c r="AE1902" i="13" a="1"/>
  <c r="AD1902" i="13"/>
  <c r="AE1901" i="13"/>
  <c r="AE1901" i="13" a="1"/>
  <c r="AD1901" i="13"/>
  <c r="AE1900" i="13"/>
  <c r="AE1900" i="13" a="1"/>
  <c r="AD1900" i="13"/>
  <c r="AE1899" i="13"/>
  <c r="AE1899" i="13" a="1"/>
  <c r="AD1899" i="13"/>
  <c r="AE1898" i="13" a="1"/>
  <c r="AE1898" i="13" s="1"/>
  <c r="AD1898" i="13"/>
  <c r="AE1897" i="13" a="1"/>
  <c r="AE1897" i="13" s="1"/>
  <c r="AD1897" i="13"/>
  <c r="AE1896" i="13" a="1"/>
  <c r="AE1896" i="13" s="1"/>
  <c r="AD1896" i="13"/>
  <c r="AE1895" i="13" a="1"/>
  <c r="AE1895" i="13" s="1"/>
  <c r="AD1895" i="13"/>
  <c r="AE1894" i="13"/>
  <c r="AE1894" i="13" a="1"/>
  <c r="AD1894" i="13"/>
  <c r="AE1893" i="13"/>
  <c r="AE1893" i="13" a="1"/>
  <c r="AD1893" i="13"/>
  <c r="AE1892" i="13"/>
  <c r="AE1892" i="13" a="1"/>
  <c r="AD1892" i="13"/>
  <c r="AE1891" i="13"/>
  <c r="AE1891" i="13" a="1"/>
  <c r="AD1891" i="13"/>
  <c r="AE1890" i="13" a="1"/>
  <c r="AE1890" i="13" s="1"/>
  <c r="AD1890" i="13"/>
  <c r="AE1889" i="13" a="1"/>
  <c r="AE1889" i="13" s="1"/>
  <c r="AD1889" i="13"/>
  <c r="AE1888" i="13" a="1"/>
  <c r="AE1888" i="13" s="1"/>
  <c r="AD1888" i="13"/>
  <c r="AE1887" i="13" a="1"/>
  <c r="AE1887" i="13" s="1"/>
  <c r="AD1887" i="13"/>
  <c r="AE1886" i="13"/>
  <c r="AE1886" i="13" a="1"/>
  <c r="AD1886" i="13"/>
  <c r="AE1885" i="13"/>
  <c r="AE1885" i="13" a="1"/>
  <c r="AD1885" i="13"/>
  <c r="AE1884" i="13"/>
  <c r="AE1884" i="13" a="1"/>
  <c r="AD1884" i="13"/>
  <c r="AE1883" i="13"/>
  <c r="AE1883" i="13" a="1"/>
  <c r="AD1883" i="13"/>
  <c r="AE1882" i="13" a="1"/>
  <c r="AE1882" i="13" s="1"/>
  <c r="AD1882" i="13"/>
  <c r="AE1881" i="13" a="1"/>
  <c r="AE1881" i="13" s="1"/>
  <c r="AD1881" i="13"/>
  <c r="AE1880" i="13" a="1"/>
  <c r="AE1880" i="13" s="1"/>
  <c r="AD1880" i="13"/>
  <c r="AE1879" i="13" a="1"/>
  <c r="AE1879" i="13" s="1"/>
  <c r="AD1879" i="13"/>
  <c r="AE1878" i="13"/>
  <c r="AE1878" i="13" a="1"/>
  <c r="AD1878" i="13"/>
  <c r="AE1877" i="13"/>
  <c r="AE1877" i="13" a="1"/>
  <c r="AD1877" i="13"/>
  <c r="AE1876" i="13"/>
  <c r="AE1876" i="13" a="1"/>
  <c r="AD1876" i="13"/>
  <c r="AE1875" i="13"/>
  <c r="AE1875" i="13" a="1"/>
  <c r="AD1875" i="13"/>
  <c r="AE1874" i="13" a="1"/>
  <c r="AE1874" i="13" s="1"/>
  <c r="AD1874" i="13"/>
  <c r="AE1873" i="13" a="1"/>
  <c r="AE1873" i="13" s="1"/>
  <c r="AD1873" i="13"/>
  <c r="AE1872" i="13" a="1"/>
  <c r="AE1872" i="13" s="1"/>
  <c r="AD1872" i="13"/>
  <c r="AE1871" i="13" a="1"/>
  <c r="AE1871" i="13" s="1"/>
  <c r="AD1871" i="13"/>
  <c r="AE1870" i="13"/>
  <c r="AE1870" i="13" a="1"/>
  <c r="AD1870" i="13"/>
  <c r="AE1869" i="13"/>
  <c r="AE1869" i="13" a="1"/>
  <c r="AD1869" i="13"/>
  <c r="AE1868" i="13"/>
  <c r="AE1868" i="13" a="1"/>
  <c r="AD1868" i="13"/>
  <c r="AE1867" i="13"/>
  <c r="AE1867" i="13" a="1"/>
  <c r="AD1867" i="13"/>
  <c r="AE1866" i="13" a="1"/>
  <c r="AE1866" i="13" s="1"/>
  <c r="AD1866" i="13"/>
  <c r="AE1865" i="13" a="1"/>
  <c r="AE1865" i="13" s="1"/>
  <c r="AD1865" i="13"/>
  <c r="AE1864" i="13" a="1"/>
  <c r="AE1864" i="13" s="1"/>
  <c r="AD1864" i="13"/>
  <c r="AE1863" i="13" a="1"/>
  <c r="AE1863" i="13" s="1"/>
  <c r="AD1863" i="13"/>
  <c r="AE1862" i="13"/>
  <c r="AE1862" i="13" a="1"/>
  <c r="AD1862" i="13"/>
  <c r="AE1861" i="13"/>
  <c r="AE1861" i="13" a="1"/>
  <c r="AD1861" i="13"/>
  <c r="AE1860" i="13"/>
  <c r="AE1860" i="13" a="1"/>
  <c r="AD1860" i="13"/>
  <c r="AE1859" i="13"/>
  <c r="AE1859" i="13" a="1"/>
  <c r="AD1859" i="13"/>
  <c r="AE1858" i="13" a="1"/>
  <c r="AE1858" i="13" s="1"/>
  <c r="AD1858" i="13"/>
  <c r="AE1857" i="13" a="1"/>
  <c r="AE1857" i="13" s="1"/>
  <c r="AD1857" i="13"/>
  <c r="AE1856" i="13" a="1"/>
  <c r="AE1856" i="13" s="1"/>
  <c r="AD1856" i="13"/>
  <c r="AE1855" i="13" a="1"/>
  <c r="AE1855" i="13" s="1"/>
  <c r="AD1855" i="13"/>
  <c r="AE1854" i="13"/>
  <c r="AE1854" i="13" a="1"/>
  <c r="AD1854" i="13"/>
  <c r="AE1853" i="13"/>
  <c r="AE1853" i="13" a="1"/>
  <c r="AD1853" i="13"/>
  <c r="AE1852" i="13"/>
  <c r="AE1852" i="13" a="1"/>
  <c r="AD1852" i="13"/>
  <c r="AE1851" i="13"/>
  <c r="AE1851" i="13" a="1"/>
  <c r="AD1851" i="13"/>
  <c r="AE1850" i="13" a="1"/>
  <c r="AE1850" i="13" s="1"/>
  <c r="AD1850" i="13"/>
  <c r="AE1849" i="13" a="1"/>
  <c r="AE1849" i="13" s="1"/>
  <c r="AD1849" i="13"/>
  <c r="AE1848" i="13" a="1"/>
  <c r="AE1848" i="13" s="1"/>
  <c r="AD1848" i="13"/>
  <c r="AE1847" i="13" a="1"/>
  <c r="AE1847" i="13" s="1"/>
  <c r="AD1847" i="13"/>
  <c r="AE1846" i="13"/>
  <c r="AE1846" i="13" a="1"/>
  <c r="AD1846" i="13"/>
  <c r="AE1845" i="13"/>
  <c r="AE1845" i="13" a="1"/>
  <c r="AD1845" i="13"/>
  <c r="AE1844" i="13"/>
  <c r="AE1844" i="13" a="1"/>
  <c r="AD1844" i="13"/>
  <c r="AE1843" i="13"/>
  <c r="AE1843" i="13" a="1"/>
  <c r="AD1843" i="13"/>
  <c r="AE1842" i="13" a="1"/>
  <c r="AE1842" i="13" s="1"/>
  <c r="AD1842" i="13"/>
  <c r="AE1841" i="13" a="1"/>
  <c r="AE1841" i="13" s="1"/>
  <c r="AD1841" i="13"/>
  <c r="AE1840" i="13" a="1"/>
  <c r="AE1840" i="13" s="1"/>
  <c r="AD1840" i="13"/>
  <c r="AE1839" i="13" a="1"/>
  <c r="AE1839" i="13" s="1"/>
  <c r="AD1839" i="13"/>
  <c r="AE1838" i="13"/>
  <c r="AE1838" i="13" a="1"/>
  <c r="AD1838" i="13"/>
  <c r="AE1837" i="13"/>
  <c r="AE1837" i="13" a="1"/>
  <c r="AD1837" i="13"/>
  <c r="AE1836" i="13"/>
  <c r="AE1836" i="13" a="1"/>
  <c r="AD1836" i="13"/>
  <c r="AE1835" i="13"/>
  <c r="AE1835" i="13" a="1"/>
  <c r="AD1835" i="13"/>
  <c r="AE1834" i="13" a="1"/>
  <c r="AE1834" i="13" s="1"/>
  <c r="AD1834" i="13"/>
  <c r="AE1833" i="13" a="1"/>
  <c r="AE1833" i="13" s="1"/>
  <c r="AD1833" i="13"/>
  <c r="AE1832" i="13" a="1"/>
  <c r="AE1832" i="13" s="1"/>
  <c r="AD1832" i="13"/>
  <c r="AE1831" i="13" a="1"/>
  <c r="AE1831" i="13" s="1"/>
  <c r="AD1831" i="13"/>
  <c r="AE1830" i="13"/>
  <c r="AE1830" i="13" a="1"/>
  <c r="AD1830" i="13"/>
  <c r="AE1829" i="13"/>
  <c r="AE1829" i="13" a="1"/>
  <c r="AD1829" i="13"/>
  <c r="AE1828" i="13"/>
  <c r="AE1828" i="13" a="1"/>
  <c r="AD1828" i="13"/>
  <c r="AE1827" i="13"/>
  <c r="AE1827" i="13" a="1"/>
  <c r="AD1827" i="13"/>
  <c r="AE1826" i="13" a="1"/>
  <c r="AE1826" i="13" s="1"/>
  <c r="AD1826" i="13"/>
  <c r="AE1825" i="13" a="1"/>
  <c r="AE1825" i="13" s="1"/>
  <c r="AD1825" i="13"/>
  <c r="AE1824" i="13" a="1"/>
  <c r="AE1824" i="13" s="1"/>
  <c r="AD1824" i="13"/>
  <c r="AE1823" i="13" a="1"/>
  <c r="AE1823" i="13" s="1"/>
  <c r="AD1823" i="13"/>
  <c r="AE1822" i="13"/>
  <c r="AE1822" i="13" a="1"/>
  <c r="AD1822" i="13"/>
  <c r="AE1821" i="13"/>
  <c r="AE1821" i="13" a="1"/>
  <c r="AD1821" i="13"/>
  <c r="AE1820" i="13"/>
  <c r="AE1820" i="13" a="1"/>
  <c r="AD1820" i="13"/>
  <c r="AE1819" i="13"/>
  <c r="AE1819" i="13" a="1"/>
  <c r="AD1819" i="13"/>
  <c r="AE1818" i="13" a="1"/>
  <c r="AE1818" i="13" s="1"/>
  <c r="AD1818" i="13"/>
  <c r="AE1817" i="13" a="1"/>
  <c r="AE1817" i="13" s="1"/>
  <c r="AD1817" i="13"/>
  <c r="AE1816" i="13" a="1"/>
  <c r="AE1816" i="13" s="1"/>
  <c r="AD1816" i="13"/>
  <c r="AE1815" i="13" a="1"/>
  <c r="AE1815" i="13" s="1"/>
  <c r="AD1815" i="13"/>
  <c r="AE1814" i="13"/>
  <c r="AE1814" i="13" a="1"/>
  <c r="AD1814" i="13"/>
  <c r="AE1813" i="13"/>
  <c r="AE1813" i="13" a="1"/>
  <c r="AD1813" i="13"/>
  <c r="AE1812" i="13"/>
  <c r="AE1812" i="13" a="1"/>
  <c r="AD1812" i="13"/>
  <c r="AE1811" i="13"/>
  <c r="AE1811" i="13" a="1"/>
  <c r="AD1811" i="13"/>
  <c r="AE1810" i="13" a="1"/>
  <c r="AE1810" i="13" s="1"/>
  <c r="AD1810" i="13"/>
  <c r="AE1809" i="13" a="1"/>
  <c r="AE1809" i="13" s="1"/>
  <c r="AD1809" i="13"/>
  <c r="AE1808" i="13" a="1"/>
  <c r="AE1808" i="13" s="1"/>
  <c r="AD1808" i="13"/>
  <c r="AE1807" i="13" a="1"/>
  <c r="AE1807" i="13" s="1"/>
  <c r="AD1807" i="13"/>
  <c r="AE1806" i="13"/>
  <c r="AE1806" i="13" a="1"/>
  <c r="AD1806" i="13"/>
  <c r="AE1805" i="13"/>
  <c r="AE1805" i="13" a="1"/>
  <c r="AD1805" i="13"/>
  <c r="AE1804" i="13"/>
  <c r="AE1804" i="13" a="1"/>
  <c r="AD1804" i="13"/>
  <c r="AE1803" i="13"/>
  <c r="AE1803" i="13" a="1"/>
  <c r="AD1803" i="13"/>
  <c r="AE1802" i="13" a="1"/>
  <c r="AE1802" i="13" s="1"/>
  <c r="AD1802" i="13"/>
  <c r="AE1801" i="13" a="1"/>
  <c r="AE1801" i="13" s="1"/>
  <c r="AD1801" i="13"/>
  <c r="AE1800" i="13" a="1"/>
  <c r="AE1800" i="13" s="1"/>
  <c r="AD1800" i="13"/>
  <c r="AE1799" i="13" a="1"/>
  <c r="AE1799" i="13" s="1"/>
  <c r="AD1799" i="13"/>
  <c r="AE1798" i="13"/>
  <c r="AE1798" i="13" a="1"/>
  <c r="AD1798" i="13"/>
  <c r="AE1797" i="13"/>
  <c r="AE1797" i="13" a="1"/>
  <c r="AD1797" i="13"/>
  <c r="AE1796" i="13"/>
  <c r="AE1796" i="13" a="1"/>
  <c r="AD1796" i="13"/>
  <c r="AE1795" i="13"/>
  <c r="AE1795" i="13" a="1"/>
  <c r="AD1795" i="13"/>
  <c r="AE1794" i="13" a="1"/>
  <c r="AE1794" i="13" s="1"/>
  <c r="AD1794" i="13"/>
  <c r="AE1793" i="13" a="1"/>
  <c r="AE1793" i="13" s="1"/>
  <c r="AD1793" i="13"/>
  <c r="AE1792" i="13" a="1"/>
  <c r="AE1792" i="13" s="1"/>
  <c r="AD1792" i="13"/>
  <c r="AE1791" i="13" a="1"/>
  <c r="AE1791" i="13" s="1"/>
  <c r="AD1791" i="13"/>
  <c r="AE1790" i="13"/>
  <c r="AE1790" i="13" a="1"/>
  <c r="AD1790" i="13"/>
  <c r="AE1789" i="13"/>
  <c r="AE1789" i="13" a="1"/>
  <c r="AD1789" i="13"/>
  <c r="AE1788" i="13"/>
  <c r="AE1788" i="13" a="1"/>
  <c r="AD1788" i="13"/>
  <c r="AE1787" i="13"/>
  <c r="AE1787" i="13" a="1"/>
  <c r="AD1787" i="13"/>
  <c r="AE1786" i="13" a="1"/>
  <c r="AE1786" i="13" s="1"/>
  <c r="AD1786" i="13"/>
  <c r="AE1785" i="13" a="1"/>
  <c r="AE1785" i="13" s="1"/>
  <c r="AD1785" i="13"/>
  <c r="AE1784" i="13" a="1"/>
  <c r="AE1784" i="13" s="1"/>
  <c r="AD1784" i="13"/>
  <c r="AE1783" i="13" a="1"/>
  <c r="AE1783" i="13" s="1"/>
  <c r="AD1783" i="13"/>
  <c r="AE1782" i="13"/>
  <c r="AE1782" i="13" a="1"/>
  <c r="AD1782" i="13"/>
  <c r="AE1781" i="13"/>
  <c r="AE1781" i="13" a="1"/>
  <c r="AD1781" i="13"/>
  <c r="AE1780" i="13"/>
  <c r="AE1780" i="13" a="1"/>
  <c r="AD1780" i="13"/>
  <c r="AE1779" i="13"/>
  <c r="AE1779" i="13" a="1"/>
  <c r="AD1779" i="13"/>
  <c r="AE1778" i="13" a="1"/>
  <c r="AE1778" i="13" s="1"/>
  <c r="AD1778" i="13"/>
  <c r="AE1777" i="13" a="1"/>
  <c r="AE1777" i="13" s="1"/>
  <c r="AD1777" i="13"/>
  <c r="AE1776" i="13" a="1"/>
  <c r="AE1776" i="13" s="1"/>
  <c r="AD1776" i="13"/>
  <c r="AE1775" i="13" a="1"/>
  <c r="AE1775" i="13" s="1"/>
  <c r="AD1775" i="13"/>
  <c r="AE1774" i="13"/>
  <c r="AE1774" i="13" a="1"/>
  <c r="AD1774" i="13"/>
  <c r="AE1773" i="13"/>
  <c r="AE1773" i="13" a="1"/>
  <c r="AD1773" i="13"/>
  <c r="AE1772" i="13"/>
  <c r="AE1772" i="13" a="1"/>
  <c r="AD1772" i="13"/>
  <c r="AE1771" i="13"/>
  <c r="AE1771" i="13" a="1"/>
  <c r="AD1771" i="13"/>
  <c r="AE1770" i="13" a="1"/>
  <c r="AE1770" i="13" s="1"/>
  <c r="AD1770" i="13"/>
  <c r="AE1769" i="13" a="1"/>
  <c r="AE1769" i="13" s="1"/>
  <c r="AD1769" i="13"/>
  <c r="AE1768" i="13" a="1"/>
  <c r="AE1768" i="13" s="1"/>
  <c r="AD1768" i="13"/>
  <c r="AE1767" i="13" a="1"/>
  <c r="AE1767" i="13" s="1"/>
  <c r="AD1767" i="13"/>
  <c r="AE1766" i="13"/>
  <c r="AE1766" i="13" a="1"/>
  <c r="AD1766" i="13"/>
  <c r="AE1765" i="13"/>
  <c r="AE1765" i="13" a="1"/>
  <c r="AD1765" i="13"/>
  <c r="AE1764" i="13"/>
  <c r="AE1764" i="13" a="1"/>
  <c r="AD1764" i="13"/>
  <c r="AE1763" i="13"/>
  <c r="AE1763" i="13" a="1"/>
  <c r="AD1763" i="13"/>
  <c r="AE1762" i="13" a="1"/>
  <c r="AE1762" i="13" s="1"/>
  <c r="AD1762" i="13"/>
  <c r="AE1761" i="13" a="1"/>
  <c r="AE1761" i="13" s="1"/>
  <c r="AD1761" i="13"/>
  <c r="AE1760" i="13" a="1"/>
  <c r="AE1760" i="13" s="1"/>
  <c r="AD1760" i="13"/>
  <c r="AE1759" i="13" a="1"/>
  <c r="AE1759" i="13" s="1"/>
  <c r="AD1759" i="13"/>
  <c r="AE1758" i="13"/>
  <c r="AE1758" i="13" a="1"/>
  <c r="AD1758" i="13"/>
  <c r="AE1757" i="13"/>
  <c r="AE1757" i="13" a="1"/>
  <c r="AD1757" i="13"/>
  <c r="AE1756" i="13"/>
  <c r="AE1756" i="13" a="1"/>
  <c r="AD1756" i="13"/>
  <c r="AE1755" i="13"/>
  <c r="AE1755" i="13" a="1"/>
  <c r="AD1755" i="13"/>
  <c r="AE1754" i="13" a="1"/>
  <c r="AE1754" i="13" s="1"/>
  <c r="AD1754" i="13"/>
  <c r="AE1753" i="13" a="1"/>
  <c r="AE1753" i="13" s="1"/>
  <c r="AD1753" i="13"/>
  <c r="AE1752" i="13" a="1"/>
  <c r="AE1752" i="13" s="1"/>
  <c r="AD1752" i="13"/>
  <c r="AE1751" i="13"/>
  <c r="AE1751" i="13" a="1"/>
  <c r="AD1751" i="13"/>
  <c r="AE1750" i="13"/>
  <c r="AE1750" i="13" a="1"/>
  <c r="AD1750" i="13"/>
  <c r="AE1749" i="13"/>
  <c r="AE1749" i="13" a="1"/>
  <c r="AD1749" i="13"/>
  <c r="AE1748" i="13"/>
  <c r="AE1748" i="13" a="1"/>
  <c r="AD1748" i="13"/>
  <c r="AE1747" i="13"/>
  <c r="AE1747" i="13" a="1"/>
  <c r="AD1747" i="13"/>
  <c r="AE1746" i="13"/>
  <c r="AE1746" i="13" a="1"/>
  <c r="AD1746" i="13"/>
  <c r="AE1745" i="13" a="1"/>
  <c r="AE1745" i="13" s="1"/>
  <c r="AD1745" i="13"/>
  <c r="AE1744" i="13" a="1"/>
  <c r="AE1744" i="13" s="1"/>
  <c r="AD1744" i="13"/>
  <c r="AE1743" i="13"/>
  <c r="AE1743" i="13" a="1"/>
  <c r="AD1743" i="13"/>
  <c r="AE1742" i="13"/>
  <c r="AE1742" i="13" a="1"/>
  <c r="AD1742" i="13"/>
  <c r="AE1741" i="13"/>
  <c r="AE1741" i="13" a="1"/>
  <c r="AD1741" i="13"/>
  <c r="AE1740" i="13"/>
  <c r="AE1740" i="13" a="1"/>
  <c r="AD1740" i="13"/>
  <c r="AE1739" i="13"/>
  <c r="AE1739" i="13" a="1"/>
  <c r="AD1739" i="13"/>
  <c r="AE1738" i="13" a="1"/>
  <c r="AE1738" i="13" s="1"/>
  <c r="AD1738" i="13"/>
  <c r="AE1737" i="13" a="1"/>
  <c r="AE1737" i="13" s="1"/>
  <c r="AD1737" i="13"/>
  <c r="AE1736" i="13" a="1"/>
  <c r="AE1736" i="13" s="1"/>
  <c r="AD1736" i="13"/>
  <c r="AE1735" i="13"/>
  <c r="AE1735" i="13" a="1"/>
  <c r="AD1735" i="13"/>
  <c r="AE1734" i="13"/>
  <c r="AE1734" i="13" a="1"/>
  <c r="AD1734" i="13"/>
  <c r="AE1733" i="13"/>
  <c r="AE1733" i="13" a="1"/>
  <c r="AD1733" i="13"/>
  <c r="AE1732" i="13"/>
  <c r="AE1732" i="13" a="1"/>
  <c r="AD1732" i="13"/>
  <c r="AE1731" i="13"/>
  <c r="AE1731" i="13" a="1"/>
  <c r="AD1731" i="13"/>
  <c r="AE1730" i="13" a="1"/>
  <c r="AE1730" i="13" s="1"/>
  <c r="AD1730" i="13"/>
  <c r="AE1729" i="13"/>
  <c r="AE1729" i="13" a="1"/>
  <c r="AD1729" i="13"/>
  <c r="AE1728" i="13" a="1"/>
  <c r="AE1728" i="13" s="1"/>
  <c r="AD1728" i="13"/>
  <c r="AE1727" i="13" a="1"/>
  <c r="AE1727" i="13" s="1"/>
  <c r="AD1727" i="13"/>
  <c r="AE1726" i="13"/>
  <c r="AE1726" i="13" a="1"/>
  <c r="AD1726" i="13"/>
  <c r="AE1725" i="13" a="1"/>
  <c r="AE1725" i="13" s="1"/>
  <c r="AD1725" i="13"/>
  <c r="AE1724" i="13"/>
  <c r="AE1724" i="13" a="1"/>
  <c r="AD1724" i="13"/>
  <c r="AE1723" i="13"/>
  <c r="AE1723" i="13" a="1"/>
  <c r="AD1723" i="13"/>
  <c r="AE1722" i="13"/>
  <c r="AE1722" i="13" a="1"/>
  <c r="AD1722" i="13"/>
  <c r="AE1721" i="13" a="1"/>
  <c r="AE1721" i="13" s="1"/>
  <c r="AD1721" i="13"/>
  <c r="AE1720" i="13" a="1"/>
  <c r="AE1720" i="13" s="1"/>
  <c r="AD1720" i="13"/>
  <c r="AE1719" i="13"/>
  <c r="AE1719" i="13" a="1"/>
  <c r="AD1719" i="13"/>
  <c r="AE1718" i="13" a="1"/>
  <c r="AE1718" i="13" s="1"/>
  <c r="AD1718" i="13"/>
  <c r="AE1717" i="13"/>
  <c r="AE1717" i="13" a="1"/>
  <c r="AD1717" i="13"/>
  <c r="AE1716" i="13" a="1"/>
  <c r="AE1716" i="13" s="1"/>
  <c r="AD1716" i="13"/>
  <c r="AE1715" i="13"/>
  <c r="AE1715" i="13" a="1"/>
  <c r="AD1715" i="13"/>
  <c r="AE1714" i="13" a="1"/>
  <c r="AE1714" i="13" s="1"/>
  <c r="AD1714" i="13"/>
  <c r="AE1713" i="13"/>
  <c r="AE1713" i="13" a="1"/>
  <c r="AD1713" i="13"/>
  <c r="AE1712" i="13"/>
  <c r="AE1712" i="13" a="1"/>
  <c r="AD1712" i="13"/>
  <c r="AE1711" i="13"/>
  <c r="AE1711" i="13" a="1"/>
  <c r="AD1711" i="13"/>
  <c r="AE1710" i="13" a="1"/>
  <c r="AE1710" i="13" s="1"/>
  <c r="AD1710" i="13"/>
  <c r="AE1709" i="13"/>
  <c r="AE1709" i="13" a="1"/>
  <c r="AD1709" i="13"/>
  <c r="AE1708" i="13" a="1"/>
  <c r="AE1708" i="13" s="1"/>
  <c r="AD1708" i="13"/>
  <c r="AE1707" i="13"/>
  <c r="AE1707" i="13" a="1"/>
  <c r="AD1707" i="13"/>
  <c r="AE1706" i="13" a="1"/>
  <c r="AE1706" i="13" s="1"/>
  <c r="AD1706" i="13"/>
  <c r="AE1705" i="13"/>
  <c r="AE1705" i="13" a="1"/>
  <c r="AD1705" i="13"/>
  <c r="AE1704" i="13"/>
  <c r="AE1704" i="13" a="1"/>
  <c r="AD1704" i="13"/>
  <c r="AE1703" i="13"/>
  <c r="AE1703" i="13" a="1"/>
  <c r="AD1703" i="13"/>
  <c r="AE1702" i="13" a="1"/>
  <c r="AE1702" i="13" s="1"/>
  <c r="AD1702" i="13"/>
  <c r="AE1701" i="13"/>
  <c r="AE1701" i="13" a="1"/>
  <c r="AD1701" i="13"/>
  <c r="AE1700" i="13" a="1"/>
  <c r="AE1700" i="13" s="1"/>
  <c r="AD1700" i="13"/>
  <c r="AE1699" i="13"/>
  <c r="AE1699" i="13" a="1"/>
  <c r="AD1699" i="13"/>
  <c r="AE1698" i="13" a="1"/>
  <c r="AE1698" i="13" s="1"/>
  <c r="AD1698" i="13"/>
  <c r="AE1697" i="13"/>
  <c r="AE1697" i="13" a="1"/>
  <c r="AD1697" i="13"/>
  <c r="AE1696" i="13"/>
  <c r="AE1696" i="13" a="1"/>
  <c r="AD1696" i="13"/>
  <c r="AE1695" i="13"/>
  <c r="AE1695" i="13" a="1"/>
  <c r="AD1695" i="13"/>
  <c r="AE1694" i="13" a="1"/>
  <c r="AE1694" i="13" s="1"/>
  <c r="AD1694" i="13"/>
  <c r="AE1693" i="13"/>
  <c r="AE1693" i="13" a="1"/>
  <c r="AD1693" i="13"/>
  <c r="AE1692" i="13" a="1"/>
  <c r="AE1692" i="13" s="1"/>
  <c r="AD1692" i="13"/>
  <c r="AE1691" i="13"/>
  <c r="AE1691" i="13" a="1"/>
  <c r="AD1691" i="13"/>
  <c r="AE1690" i="13" a="1"/>
  <c r="AE1690" i="13" s="1"/>
  <c r="AD1690" i="13"/>
  <c r="AE1689" i="13"/>
  <c r="AE1689" i="13" a="1"/>
  <c r="AD1689" i="13"/>
  <c r="AE1688" i="13"/>
  <c r="AE1688" i="13" a="1"/>
  <c r="AD1688" i="13"/>
  <c r="AE1687" i="13"/>
  <c r="AE1687" i="13" a="1"/>
  <c r="AD1687" i="13"/>
  <c r="AE1686" i="13" a="1"/>
  <c r="AE1686" i="13" s="1"/>
  <c r="AD1686" i="13"/>
  <c r="AE1685" i="13"/>
  <c r="AE1685" i="13" a="1"/>
  <c r="AD1685" i="13"/>
  <c r="AE1684" i="13" a="1"/>
  <c r="AE1684" i="13" s="1"/>
  <c r="AD1684" i="13"/>
  <c r="AE1683" i="13"/>
  <c r="AE1683" i="13" a="1"/>
  <c r="AD1683" i="13"/>
  <c r="AE1682" i="13" a="1"/>
  <c r="AE1682" i="13" s="1"/>
  <c r="AD1682" i="13"/>
  <c r="AE1681" i="13"/>
  <c r="AE1681" i="13" a="1"/>
  <c r="AD1681" i="13"/>
  <c r="AE1680" i="13"/>
  <c r="AE1680" i="13" a="1"/>
  <c r="AD1680" i="13"/>
  <c r="AE1679" i="13"/>
  <c r="AE1679" i="13" a="1"/>
  <c r="AD1679" i="13"/>
  <c r="AE1678" i="13" a="1"/>
  <c r="AE1678" i="13" s="1"/>
  <c r="AD1678" i="13"/>
  <c r="AE1677" i="13"/>
  <c r="AE1677" i="13" a="1"/>
  <c r="AD1677" i="13"/>
  <c r="AE1676" i="13" a="1"/>
  <c r="AE1676" i="13" s="1"/>
  <c r="AD1676" i="13"/>
  <c r="AE1675" i="13"/>
  <c r="AE1675" i="13" a="1"/>
  <c r="AD1675" i="13"/>
  <c r="AE1674" i="13" a="1"/>
  <c r="AE1674" i="13" s="1"/>
  <c r="AD1674" i="13"/>
  <c r="AE1673" i="13"/>
  <c r="AE1673" i="13" a="1"/>
  <c r="AD1673" i="13"/>
  <c r="AE1672" i="13"/>
  <c r="AE1672" i="13" a="1"/>
  <c r="AD1672" i="13"/>
  <c r="AE1671" i="13" a="1"/>
  <c r="AE1671" i="13" s="1"/>
  <c r="AD1671" i="13"/>
  <c r="AE1670" i="13" a="1"/>
  <c r="AE1670" i="13" s="1"/>
  <c r="AD1670" i="13"/>
  <c r="AE1669" i="13"/>
  <c r="AE1669" i="13" a="1"/>
  <c r="AD1669" i="13"/>
  <c r="AE1668" i="13" a="1"/>
  <c r="AE1668" i="13" s="1"/>
  <c r="AD1668" i="13"/>
  <c r="AE1667" i="13"/>
  <c r="AE1667" i="13" a="1"/>
  <c r="AD1667" i="13"/>
  <c r="AE1666" i="13" a="1"/>
  <c r="AE1666" i="13" s="1"/>
  <c r="AD1666" i="13"/>
  <c r="AE1665" i="13"/>
  <c r="AE1665" i="13" a="1"/>
  <c r="AD1665" i="13"/>
  <c r="AE1664" i="13"/>
  <c r="AE1664" i="13" a="1"/>
  <c r="AD1664" i="13"/>
  <c r="AE1663" i="13" a="1"/>
  <c r="AE1663" i="13" s="1"/>
  <c r="AD1663" i="13"/>
  <c r="AE1662" i="13" a="1"/>
  <c r="AE1662" i="13" s="1"/>
  <c r="AD1662" i="13"/>
  <c r="AE1661" i="13"/>
  <c r="AE1661" i="13" a="1"/>
  <c r="AD1661" i="13"/>
  <c r="AE1660" i="13" a="1"/>
  <c r="AE1660" i="13" s="1"/>
  <c r="AD1660" i="13"/>
  <c r="AE1659" i="13"/>
  <c r="AE1659" i="13" a="1"/>
  <c r="AD1659" i="13"/>
  <c r="AE1658" i="13" a="1"/>
  <c r="AE1658" i="13" s="1"/>
  <c r="AD1658" i="13"/>
  <c r="AE1657" i="13"/>
  <c r="AE1657" i="13" a="1"/>
  <c r="AD1657" i="13"/>
  <c r="AE1656" i="13"/>
  <c r="AE1656" i="13" a="1"/>
  <c r="AD1656" i="13"/>
  <c r="AE1655" i="13" a="1"/>
  <c r="AE1655" i="13" s="1"/>
  <c r="AD1655" i="13"/>
  <c r="AE1654" i="13" a="1"/>
  <c r="AE1654" i="13" s="1"/>
  <c r="AD1654" i="13"/>
  <c r="AE1653" i="13"/>
  <c r="AE1653" i="13" a="1"/>
  <c r="AD1653" i="13"/>
  <c r="AE1652" i="13" a="1"/>
  <c r="AE1652" i="13" s="1"/>
  <c r="AD1652" i="13"/>
  <c r="AE1651" i="13"/>
  <c r="AE1651" i="13" a="1"/>
  <c r="AD1651" i="13"/>
  <c r="AE1650" i="13" a="1"/>
  <c r="AE1650" i="13" s="1"/>
  <c r="AD1650" i="13"/>
  <c r="AE1649" i="13"/>
  <c r="AE1649" i="13" a="1"/>
  <c r="AD1649" i="13"/>
  <c r="AE1648" i="13"/>
  <c r="AE1648" i="13" a="1"/>
  <c r="AD1648" i="13"/>
  <c r="AE1647" i="13" a="1"/>
  <c r="AE1647" i="13" s="1"/>
  <c r="AD1647" i="13"/>
  <c r="AE1646" i="13" a="1"/>
  <c r="AE1646" i="13" s="1"/>
  <c r="AD1646" i="13"/>
  <c r="AE1645" i="13"/>
  <c r="AE1645" i="13" a="1"/>
  <c r="AD1645" i="13"/>
  <c r="AE1644" i="13" a="1"/>
  <c r="AE1644" i="13" s="1"/>
  <c r="AD1644" i="13"/>
  <c r="AE1643" i="13"/>
  <c r="AE1643" i="13" a="1"/>
  <c r="AD1643" i="13"/>
  <c r="AE1642" i="13" a="1"/>
  <c r="AE1642" i="13" s="1"/>
  <c r="AD1642" i="13"/>
  <c r="AE1641" i="13"/>
  <c r="AE1641" i="13" a="1"/>
  <c r="AD1641" i="13"/>
  <c r="AE1640" i="13"/>
  <c r="AE1640" i="13" a="1"/>
  <c r="AD1640" i="13"/>
  <c r="AE1639" i="13" a="1"/>
  <c r="AE1639" i="13" s="1"/>
  <c r="AD1639" i="13"/>
  <c r="AE1638" i="13" a="1"/>
  <c r="AE1638" i="13" s="1"/>
  <c r="AD1638" i="13"/>
  <c r="AE1637" i="13"/>
  <c r="AE1637" i="13" a="1"/>
  <c r="AD1637" i="13"/>
  <c r="AE1636" i="13" a="1"/>
  <c r="AE1636" i="13" s="1"/>
  <c r="AD1636" i="13"/>
  <c r="AE1635" i="13" a="1"/>
  <c r="AE1635" i="13" s="1"/>
  <c r="AD1635" i="13"/>
  <c r="AE1634" i="13" a="1"/>
  <c r="AE1634" i="13" s="1"/>
  <c r="AD1634" i="13"/>
  <c r="AE1633" i="13"/>
  <c r="AE1633" i="13" a="1"/>
  <c r="AD1633" i="13"/>
  <c r="AE1632" i="13"/>
  <c r="AE1632" i="13" a="1"/>
  <c r="AD1632" i="13"/>
  <c r="AE1631" i="13" a="1"/>
  <c r="AE1631" i="13" s="1"/>
  <c r="AD1631" i="13"/>
  <c r="AE1630" i="13" a="1"/>
  <c r="AE1630" i="13" s="1"/>
  <c r="AD1630" i="13"/>
  <c r="AE1629" i="13"/>
  <c r="AE1629" i="13" a="1"/>
  <c r="AD1629" i="13"/>
  <c r="AE1628" i="13" a="1"/>
  <c r="AE1628" i="13" s="1"/>
  <c r="AD1628" i="13"/>
  <c r="AE1627" i="13" a="1"/>
  <c r="AE1627" i="13" s="1"/>
  <c r="AD1627" i="13"/>
  <c r="AE1626" i="13" a="1"/>
  <c r="AE1626" i="13" s="1"/>
  <c r="AD1626" i="13"/>
  <c r="AE1625" i="13"/>
  <c r="AE1625" i="13" a="1"/>
  <c r="AD1625" i="13"/>
  <c r="AE1624" i="13"/>
  <c r="AE1624" i="13" a="1"/>
  <c r="AD1624" i="13"/>
  <c r="AE1623" i="13" a="1"/>
  <c r="AE1623" i="13" s="1"/>
  <c r="AD1623" i="13"/>
  <c r="AE1622" i="13"/>
  <c r="AE1622" i="13" a="1"/>
  <c r="AD1622" i="13"/>
  <c r="AE1621" i="13"/>
  <c r="AE1621" i="13" a="1"/>
  <c r="AD1621" i="13"/>
  <c r="AE1620" i="13" a="1"/>
  <c r="AE1620" i="13" s="1"/>
  <c r="AD1620" i="13"/>
  <c r="AE1619" i="13" a="1"/>
  <c r="AE1619" i="13" s="1"/>
  <c r="AD1619" i="13"/>
  <c r="AE1618" i="13" a="1"/>
  <c r="AE1618" i="13" s="1"/>
  <c r="AD1618" i="13"/>
  <c r="AE1617" i="13"/>
  <c r="AE1617" i="13" a="1"/>
  <c r="AD1617" i="13"/>
  <c r="AE1616" i="13"/>
  <c r="AE1616" i="13" a="1"/>
  <c r="AD1616" i="13"/>
  <c r="AE1615" i="13" a="1"/>
  <c r="AE1615" i="13" s="1"/>
  <c r="AD1615" i="13"/>
  <c r="AE1614" i="13"/>
  <c r="AE1614" i="13" a="1"/>
  <c r="AD1614" i="13"/>
  <c r="AE1613" i="13"/>
  <c r="AE1613" i="13" a="1"/>
  <c r="AD1613" i="13"/>
  <c r="AE1612" i="13" a="1"/>
  <c r="AE1612" i="13" s="1"/>
  <c r="AD1612" i="13"/>
  <c r="AE1611" i="13" a="1"/>
  <c r="AE1611" i="13" s="1"/>
  <c r="AD1611" i="13"/>
  <c r="AE1610" i="13" a="1"/>
  <c r="AE1610" i="13" s="1"/>
  <c r="AD1610" i="13"/>
  <c r="AE1609" i="13"/>
  <c r="AE1609" i="13" a="1"/>
  <c r="AD1609" i="13"/>
  <c r="AE1608" i="13"/>
  <c r="AE1608" i="13" a="1"/>
  <c r="AD1608" i="13"/>
  <c r="AE1607" i="13" a="1"/>
  <c r="AE1607" i="13" s="1"/>
  <c r="AD1607" i="13"/>
  <c r="AE1606" i="13"/>
  <c r="AE1606" i="13" a="1"/>
  <c r="AD1606" i="13"/>
  <c r="AE1605" i="13"/>
  <c r="AE1605" i="13" a="1"/>
  <c r="AD1605" i="13"/>
  <c r="AE1604" i="13" a="1"/>
  <c r="AE1604" i="13" s="1"/>
  <c r="AD1604" i="13"/>
  <c r="AE1603" i="13" a="1"/>
  <c r="AE1603" i="13" s="1"/>
  <c r="AD1603" i="13"/>
  <c r="AE1602" i="13" a="1"/>
  <c r="AE1602" i="13" s="1"/>
  <c r="AD1602" i="13"/>
  <c r="AE1601" i="13"/>
  <c r="AE1601" i="13" a="1"/>
  <c r="AD1601" i="13"/>
  <c r="AE1600" i="13"/>
  <c r="AE1600" i="13" a="1"/>
  <c r="AD1600" i="13"/>
  <c r="AE1599" i="13" a="1"/>
  <c r="AE1599" i="13" s="1"/>
  <c r="AD1599" i="13"/>
  <c r="AE1598" i="13"/>
  <c r="AE1598" i="13" a="1"/>
  <c r="AD1598" i="13"/>
  <c r="AE1597" i="13"/>
  <c r="AE1597" i="13" a="1"/>
  <c r="AD1597" i="13"/>
  <c r="AE1596" i="13" a="1"/>
  <c r="AE1596" i="13" s="1"/>
  <c r="AD1596" i="13"/>
  <c r="AE1595" i="13" a="1"/>
  <c r="AE1595" i="13" s="1"/>
  <c r="AD1595" i="13"/>
  <c r="AE1594" i="13" a="1"/>
  <c r="AE1594" i="13" s="1"/>
  <c r="AD1594" i="13"/>
  <c r="AE1593" i="13"/>
  <c r="AE1593" i="13" a="1"/>
  <c r="AD1593" i="13"/>
  <c r="AE1592" i="13"/>
  <c r="AE1592" i="13" a="1"/>
  <c r="AD1592" i="13"/>
  <c r="AE1591" i="13" a="1"/>
  <c r="AE1591" i="13" s="1"/>
  <c r="AD1591" i="13"/>
  <c r="AE1590" i="13"/>
  <c r="AE1590" i="13" a="1"/>
  <c r="AD1590" i="13"/>
  <c r="AE1589" i="13"/>
  <c r="AE1589" i="13" a="1"/>
  <c r="AD1589" i="13"/>
  <c r="AE1588" i="13" a="1"/>
  <c r="AE1588" i="13" s="1"/>
  <c r="AD1588" i="13"/>
  <c r="AE1587" i="13" a="1"/>
  <c r="AE1587" i="13" s="1"/>
  <c r="AD1587" i="13"/>
  <c r="AE1586" i="13" a="1"/>
  <c r="AE1586" i="13" s="1"/>
  <c r="AD1586" i="13"/>
  <c r="AE1585" i="13"/>
  <c r="AE1585" i="13" a="1"/>
  <c r="AD1585" i="13"/>
  <c r="AE1584" i="13"/>
  <c r="AE1584" i="13" a="1"/>
  <c r="AD1584" i="13"/>
  <c r="AE1583" i="13" a="1"/>
  <c r="AE1583" i="13" s="1"/>
  <c r="AD1583" i="13"/>
  <c r="AE1582" i="13" a="1"/>
  <c r="AE1582" i="13" s="1"/>
  <c r="AD1582" i="13"/>
  <c r="AE1581" i="13"/>
  <c r="AE1581" i="13" a="1"/>
  <c r="AD1581" i="13"/>
  <c r="AE1580" i="13" a="1"/>
  <c r="AE1580" i="13" s="1"/>
  <c r="AD1580" i="13"/>
  <c r="AE1579" i="13"/>
  <c r="AE1579" i="13" a="1"/>
  <c r="AD1579" i="13"/>
  <c r="AE1578" i="13" a="1"/>
  <c r="AE1578" i="13" s="1"/>
  <c r="AD1578" i="13"/>
  <c r="AE1577" i="13"/>
  <c r="AE1577" i="13" a="1"/>
  <c r="AD1577" i="13"/>
  <c r="AE1576" i="13"/>
  <c r="AE1576" i="13" a="1"/>
  <c r="AD1576" i="13"/>
  <c r="AE1575" i="13" a="1"/>
  <c r="AE1575" i="13" s="1"/>
  <c r="AD1575" i="13"/>
  <c r="AE1574" i="13" a="1"/>
  <c r="AE1574" i="13" s="1"/>
  <c r="AD1574" i="13"/>
  <c r="AE1573" i="13"/>
  <c r="AE1573" i="13" a="1"/>
  <c r="AD1573" i="13"/>
  <c r="AE1572" i="13" a="1"/>
  <c r="AE1572" i="13" s="1"/>
  <c r="AD1572" i="13"/>
  <c r="AE1571" i="13"/>
  <c r="AE1571" i="13" a="1"/>
  <c r="AD1571" i="13"/>
  <c r="AE1570" i="13" a="1"/>
  <c r="AE1570" i="13" s="1"/>
  <c r="AD1570" i="13"/>
  <c r="AE1569" i="13"/>
  <c r="AE1569" i="13" a="1"/>
  <c r="AD1569" i="13"/>
  <c r="AE1568" i="13"/>
  <c r="AE1568" i="13" a="1"/>
  <c r="AD1568" i="13"/>
  <c r="AE1567" i="13" a="1"/>
  <c r="AE1567" i="13" s="1"/>
  <c r="AD1567" i="13"/>
  <c r="AE1566" i="13" a="1"/>
  <c r="AE1566" i="13" s="1"/>
  <c r="AD1566" i="13"/>
  <c r="AE1565" i="13"/>
  <c r="AE1565" i="13" a="1"/>
  <c r="AD1565" i="13"/>
  <c r="AE1564" i="13" a="1"/>
  <c r="AE1564" i="13" s="1"/>
  <c r="AD1564" i="13"/>
  <c r="AE1563" i="13"/>
  <c r="AE1563" i="13" a="1"/>
  <c r="AD1563" i="13"/>
  <c r="AE1562" i="13" a="1"/>
  <c r="AE1562" i="13" s="1"/>
  <c r="AD1562" i="13"/>
  <c r="AE1561" i="13"/>
  <c r="AE1561" i="13" a="1"/>
  <c r="AD1561" i="13"/>
  <c r="AE1560" i="13"/>
  <c r="AE1560" i="13" a="1"/>
  <c r="AD1560" i="13"/>
  <c r="AE1559" i="13" a="1"/>
  <c r="AE1559" i="13" s="1"/>
  <c r="AD1559" i="13"/>
  <c r="AE1558" i="13" a="1"/>
  <c r="AE1558" i="13" s="1"/>
  <c r="AD1558" i="13"/>
  <c r="AE1557" i="13"/>
  <c r="AE1557" i="13" a="1"/>
  <c r="AD1557" i="13"/>
  <c r="AE1556" i="13" a="1"/>
  <c r="AE1556" i="13" s="1"/>
  <c r="AD1556" i="13"/>
  <c r="AE1555" i="13"/>
  <c r="AE1555" i="13" a="1"/>
  <c r="AD1555" i="13"/>
  <c r="AE1554" i="13" a="1"/>
  <c r="AE1554" i="13" s="1"/>
  <c r="AD1554" i="13"/>
  <c r="AE1553" i="13"/>
  <c r="AE1553" i="13" a="1"/>
  <c r="AD1553" i="13"/>
  <c r="AE1552" i="13"/>
  <c r="AE1552" i="13" a="1"/>
  <c r="AD1552" i="13"/>
  <c r="AE1551" i="13" a="1"/>
  <c r="AE1551" i="13" s="1"/>
  <c r="AD1551" i="13"/>
  <c r="AE1550" i="13" a="1"/>
  <c r="AE1550" i="13" s="1"/>
  <c r="AD1550" i="13"/>
  <c r="AE1549" i="13"/>
  <c r="AE1549" i="13" a="1"/>
  <c r="AD1549" i="13"/>
  <c r="AE1548" i="13" a="1"/>
  <c r="AE1548" i="13" s="1"/>
  <c r="AD1548" i="13"/>
  <c r="AE1547" i="13"/>
  <c r="AE1547" i="13" a="1"/>
  <c r="AD1547" i="13"/>
  <c r="AE1546" i="13" a="1"/>
  <c r="AE1546" i="13" s="1"/>
  <c r="AD1546" i="13"/>
  <c r="AE1545" i="13"/>
  <c r="AE1545" i="13" a="1"/>
  <c r="AD1545" i="13"/>
  <c r="AE1544" i="13"/>
  <c r="AE1544" i="13" a="1"/>
  <c r="AD1544" i="13"/>
  <c r="AE1543" i="13" a="1"/>
  <c r="AE1543" i="13" s="1"/>
  <c r="AD1543" i="13"/>
  <c r="AE1542" i="13"/>
  <c r="AE1542" i="13" a="1"/>
  <c r="AD1542" i="13"/>
  <c r="AE1541" i="13"/>
  <c r="AE1541" i="13" a="1"/>
  <c r="AD1541" i="13"/>
  <c r="AE1540" i="13" a="1"/>
  <c r="AE1540" i="13" s="1"/>
  <c r="AD1540" i="13"/>
  <c r="AE1539" i="13" a="1"/>
  <c r="AE1539" i="13" s="1"/>
  <c r="AD1539" i="13"/>
  <c r="AE1538" i="13" a="1"/>
  <c r="AE1538" i="13" s="1"/>
  <c r="AD1538" i="13"/>
  <c r="AE1537" i="13"/>
  <c r="AE1537" i="13" a="1"/>
  <c r="AD1537" i="13"/>
  <c r="AE1536" i="13"/>
  <c r="AE1536" i="13" a="1"/>
  <c r="AD1536" i="13"/>
  <c r="AE1535" i="13" a="1"/>
  <c r="AE1535" i="13" s="1"/>
  <c r="AD1535" i="13"/>
  <c r="AE1534" i="13"/>
  <c r="AE1534" i="13" a="1"/>
  <c r="AD1534" i="13"/>
  <c r="AE1533" i="13"/>
  <c r="AE1533" i="13" a="1"/>
  <c r="AD1533" i="13"/>
  <c r="AE1532" i="13" a="1"/>
  <c r="AE1532" i="13" s="1"/>
  <c r="AD1532" i="13"/>
  <c r="AE1531" i="13" a="1"/>
  <c r="AE1531" i="13" s="1"/>
  <c r="AD1531" i="13"/>
  <c r="AE1530" i="13" a="1"/>
  <c r="AE1530" i="13" s="1"/>
  <c r="AD1530" i="13"/>
  <c r="AE1529" i="13"/>
  <c r="AE1529" i="13" a="1"/>
  <c r="AD1529" i="13"/>
  <c r="AE1528" i="13"/>
  <c r="AE1528" i="13" a="1"/>
  <c r="AD1528" i="13"/>
  <c r="AE1527" i="13" a="1"/>
  <c r="AE1527" i="13" s="1"/>
  <c r="AD1527" i="13"/>
  <c r="AE1526" i="13"/>
  <c r="AE1526" i="13" a="1"/>
  <c r="AD1526" i="13"/>
  <c r="AE1525" i="13"/>
  <c r="AE1525" i="13" a="1"/>
  <c r="AD1525" i="13"/>
  <c r="AE1524" i="13" a="1"/>
  <c r="AE1524" i="13" s="1"/>
  <c r="AD1524" i="13"/>
  <c r="AE1523" i="13" a="1"/>
  <c r="AE1523" i="13" s="1"/>
  <c r="AD1523" i="13"/>
  <c r="AE1522" i="13" a="1"/>
  <c r="AE1522" i="13" s="1"/>
  <c r="AD1522" i="13"/>
  <c r="AE1521" i="13"/>
  <c r="AE1521" i="13" a="1"/>
  <c r="AD1521" i="13"/>
  <c r="AE1520" i="13"/>
  <c r="AE1520" i="13" a="1"/>
  <c r="AD1520" i="13"/>
  <c r="AE1519" i="13" a="1"/>
  <c r="AE1519" i="13" s="1"/>
  <c r="AD1519" i="13"/>
  <c r="AE1518" i="13"/>
  <c r="AE1518" i="13" a="1"/>
  <c r="AD1518" i="13"/>
  <c r="AE1517" i="13"/>
  <c r="AE1517" i="13" a="1"/>
  <c r="AD1517" i="13"/>
  <c r="AE1516" i="13" a="1"/>
  <c r="AE1516" i="13" s="1"/>
  <c r="AD1516" i="13"/>
  <c r="AE1515" i="13" a="1"/>
  <c r="AE1515" i="13" s="1"/>
  <c r="AD1515" i="13"/>
  <c r="AE1514" i="13" a="1"/>
  <c r="AE1514" i="13" s="1"/>
  <c r="AD1514" i="13"/>
  <c r="AE1513" i="13"/>
  <c r="AE1513" i="13" a="1"/>
  <c r="AD1513" i="13"/>
  <c r="AE1512" i="13"/>
  <c r="AE1512" i="13" a="1"/>
  <c r="AD1512" i="13"/>
  <c r="AE1511" i="13" a="1"/>
  <c r="AE1511" i="13" s="1"/>
  <c r="AD1511" i="13"/>
  <c r="AE1510" i="13" a="1"/>
  <c r="AE1510" i="13" s="1"/>
  <c r="AD1510" i="13"/>
  <c r="AE1509" i="13"/>
  <c r="AE1509" i="13" a="1"/>
  <c r="AD1509" i="13"/>
  <c r="AE1508" i="13" a="1"/>
  <c r="AE1508" i="13" s="1"/>
  <c r="AD1508" i="13"/>
  <c r="AE1507" i="13"/>
  <c r="AE1507" i="13" a="1"/>
  <c r="AD1507" i="13"/>
  <c r="AE1506" i="13" a="1"/>
  <c r="AE1506" i="13" s="1"/>
  <c r="AD1506" i="13"/>
  <c r="AE1505" i="13"/>
  <c r="AE1505" i="13" a="1"/>
  <c r="AD1505" i="13"/>
  <c r="AE1504" i="13"/>
  <c r="AE1504" i="13" a="1"/>
  <c r="AD1504" i="13"/>
  <c r="AE1503" i="13" a="1"/>
  <c r="AE1503" i="13" s="1"/>
  <c r="AD1503" i="13"/>
  <c r="AE1502" i="13" a="1"/>
  <c r="AE1502" i="13" s="1"/>
  <c r="AD1502" i="13"/>
  <c r="AE1501" i="13"/>
  <c r="AE1501" i="13" a="1"/>
  <c r="AD1501" i="13"/>
  <c r="AE1500" i="13" a="1"/>
  <c r="AE1500" i="13" s="1"/>
  <c r="AD1500" i="13"/>
  <c r="AE1499" i="13" a="1"/>
  <c r="AE1499" i="13" s="1"/>
  <c r="AD1499" i="13"/>
  <c r="AE1498" i="13" a="1"/>
  <c r="AE1498" i="13" s="1"/>
  <c r="AD1498" i="13"/>
  <c r="AE1497" i="13"/>
  <c r="AE1497" i="13" a="1"/>
  <c r="AD1497" i="13"/>
  <c r="AE1496" i="13"/>
  <c r="AE1496" i="13" a="1"/>
  <c r="AD1496" i="13"/>
  <c r="AE1495" i="13" a="1"/>
  <c r="AE1495" i="13" s="1"/>
  <c r="AD1495" i="13"/>
  <c r="AE1494" i="13" a="1"/>
  <c r="AE1494" i="13" s="1"/>
  <c r="AD1494" i="13"/>
  <c r="AE1493" i="13"/>
  <c r="AE1493" i="13" a="1"/>
  <c r="AD1493" i="13"/>
  <c r="AE1492" i="13" a="1"/>
  <c r="AE1492" i="13" s="1"/>
  <c r="AD1492" i="13"/>
  <c r="AE1491" i="13" a="1"/>
  <c r="AE1491" i="13" s="1"/>
  <c r="AD1491" i="13"/>
  <c r="AE1490" i="13" a="1"/>
  <c r="AE1490" i="13" s="1"/>
  <c r="AD1490" i="13"/>
  <c r="AE1489" i="13"/>
  <c r="AE1489" i="13" a="1"/>
  <c r="AD1489" i="13"/>
  <c r="AE1488" i="13"/>
  <c r="AE1488" i="13" a="1"/>
  <c r="AD1488" i="13"/>
  <c r="AE1487" i="13" a="1"/>
  <c r="AE1487" i="13" s="1"/>
  <c r="AD1487" i="13"/>
  <c r="AE1486" i="13" a="1"/>
  <c r="AE1486" i="13" s="1"/>
  <c r="AD1486" i="13"/>
  <c r="AE1485" i="13"/>
  <c r="AE1485" i="13" a="1"/>
  <c r="AD1485" i="13"/>
  <c r="AE1484" i="13" a="1"/>
  <c r="AE1484" i="13" s="1"/>
  <c r="AD1484" i="13"/>
  <c r="AE1483" i="13" a="1"/>
  <c r="AE1483" i="13" s="1"/>
  <c r="AD1483" i="13"/>
  <c r="AE1482" i="13" a="1"/>
  <c r="AE1482" i="13" s="1"/>
  <c r="AD1482" i="13"/>
  <c r="AE1481" i="13"/>
  <c r="AE1481" i="13" a="1"/>
  <c r="AD1481" i="13"/>
  <c r="AE1480" i="13"/>
  <c r="AE1480" i="13" a="1"/>
  <c r="AD1480" i="13"/>
  <c r="AE1479" i="13" a="1"/>
  <c r="AE1479" i="13" s="1"/>
  <c r="AD1479" i="13"/>
  <c r="AE1478" i="13" a="1"/>
  <c r="AE1478" i="13" s="1"/>
  <c r="AD1478" i="13"/>
  <c r="AE1477" i="13"/>
  <c r="AE1477" i="13" a="1"/>
  <c r="AD1477" i="13"/>
  <c r="AE1476" i="13" a="1"/>
  <c r="AE1476" i="13" s="1"/>
  <c r="AD1476" i="13"/>
  <c r="AE1475" i="13"/>
  <c r="AE1475" i="13" a="1"/>
  <c r="AD1475" i="13"/>
  <c r="AE1474" i="13" a="1"/>
  <c r="AE1474" i="13" s="1"/>
  <c r="AD1474" i="13"/>
  <c r="AE1473" i="13"/>
  <c r="AE1473" i="13" a="1"/>
  <c r="AD1473" i="13"/>
  <c r="AE1472" i="13"/>
  <c r="AE1472" i="13" a="1"/>
  <c r="AD1472" i="13"/>
  <c r="AE1471" i="13" a="1"/>
  <c r="AE1471" i="13" s="1"/>
  <c r="AD1471" i="13"/>
  <c r="AE1470" i="13" a="1"/>
  <c r="AE1470" i="13" s="1"/>
  <c r="AD1470" i="13"/>
  <c r="AE1469" i="13"/>
  <c r="AE1469" i="13" a="1"/>
  <c r="AD1469" i="13"/>
  <c r="AE1468" i="13" a="1"/>
  <c r="AE1468" i="13" s="1"/>
  <c r="AD1468" i="13"/>
  <c r="AE1467" i="13"/>
  <c r="AE1467" i="13" a="1"/>
  <c r="AD1467" i="13"/>
  <c r="AE1466" i="13" a="1"/>
  <c r="AE1466" i="13" s="1"/>
  <c r="AD1466" i="13"/>
  <c r="AE1465" i="13"/>
  <c r="AE1465" i="13" a="1"/>
  <c r="AD1465" i="13"/>
  <c r="AE1464" i="13"/>
  <c r="AE1464" i="13" a="1"/>
  <c r="AD1464" i="13"/>
  <c r="AE1463" i="13" a="1"/>
  <c r="AE1463" i="13" s="1"/>
  <c r="AD1463" i="13"/>
  <c r="AE1462" i="13" a="1"/>
  <c r="AE1462" i="13" s="1"/>
  <c r="AD1462" i="13"/>
  <c r="AE1461" i="13"/>
  <c r="AE1461" i="13" a="1"/>
  <c r="AD1461" i="13"/>
  <c r="AE1460" i="13" a="1"/>
  <c r="AE1460" i="13" s="1"/>
  <c r="AD1460" i="13"/>
  <c r="AE1459" i="13"/>
  <c r="AE1459" i="13" a="1"/>
  <c r="AD1459" i="13"/>
  <c r="AE1458" i="13" a="1"/>
  <c r="AE1458" i="13" s="1"/>
  <c r="AD1458" i="13"/>
  <c r="AE1457" i="13"/>
  <c r="AE1457" i="13" a="1"/>
  <c r="AD1457" i="13"/>
  <c r="AE1456" i="13"/>
  <c r="AE1456" i="13" a="1"/>
  <c r="AD1456" i="13"/>
  <c r="AE1455" i="13" a="1"/>
  <c r="AE1455" i="13" s="1"/>
  <c r="AD1455" i="13"/>
  <c r="AE1454" i="13" a="1"/>
  <c r="AE1454" i="13" s="1"/>
  <c r="AD1454" i="13"/>
  <c r="AE1453" i="13"/>
  <c r="AE1453" i="13" a="1"/>
  <c r="AD1453" i="13"/>
  <c r="AE1452" i="13" a="1"/>
  <c r="AE1452" i="13" s="1"/>
  <c r="AD1452" i="13"/>
  <c r="AE1451" i="13" a="1"/>
  <c r="AE1451" i="13" s="1"/>
  <c r="AD1451" i="13"/>
  <c r="AE1450" i="13" a="1"/>
  <c r="AE1450" i="13" s="1"/>
  <c r="AD1450" i="13"/>
  <c r="AE1449" i="13"/>
  <c r="AE1449" i="13" a="1"/>
  <c r="AD1449" i="13"/>
  <c r="AE1448" i="13"/>
  <c r="AE1448" i="13" a="1"/>
  <c r="AD1448" i="13"/>
  <c r="AE1447" i="13" a="1"/>
  <c r="AE1447" i="13" s="1"/>
  <c r="AD1447" i="13"/>
  <c r="AE1446" i="13" a="1"/>
  <c r="AE1446" i="13" s="1"/>
  <c r="AD1446" i="13"/>
  <c r="AE1445" i="13"/>
  <c r="AE1445" i="13" a="1"/>
  <c r="AD1445" i="13"/>
  <c r="AE1444" i="13" a="1"/>
  <c r="AE1444" i="13" s="1"/>
  <c r="AD1444" i="13"/>
  <c r="AE1443" i="13"/>
  <c r="AE1443" i="13" a="1"/>
  <c r="AD1443" i="13"/>
  <c r="AE1442" i="13" a="1"/>
  <c r="AE1442" i="13" s="1"/>
  <c r="AD1442" i="13"/>
  <c r="AE1441" i="13"/>
  <c r="AE1441" i="13" a="1"/>
  <c r="AD1441" i="13"/>
  <c r="AE1440" i="13"/>
  <c r="AE1440" i="13" a="1"/>
  <c r="AD1440" i="13"/>
  <c r="AE1439" i="13" a="1"/>
  <c r="AE1439" i="13" s="1"/>
  <c r="AD1439" i="13"/>
  <c r="AE1438" i="13" a="1"/>
  <c r="AE1438" i="13" s="1"/>
  <c r="AD1438" i="13"/>
  <c r="AE1437" i="13"/>
  <c r="AE1437" i="13" a="1"/>
  <c r="AD1437" i="13"/>
  <c r="AE1436" i="13" a="1"/>
  <c r="AE1436" i="13" s="1"/>
  <c r="AD1436" i="13"/>
  <c r="AE1435" i="13" a="1"/>
  <c r="AE1435" i="13" s="1"/>
  <c r="AD1435" i="13"/>
  <c r="AE1434" i="13" a="1"/>
  <c r="AE1434" i="13" s="1"/>
  <c r="AD1434" i="13"/>
  <c r="AE1433" i="13"/>
  <c r="AE1433" i="13" a="1"/>
  <c r="AD1433" i="13"/>
  <c r="AE1432" i="13"/>
  <c r="AE1432" i="13" a="1"/>
  <c r="AD1432" i="13"/>
  <c r="AE1431" i="13" a="1"/>
  <c r="AE1431" i="13" s="1"/>
  <c r="AD1431" i="13"/>
  <c r="AE1430" i="13"/>
  <c r="AE1430" i="13" a="1"/>
  <c r="AD1430" i="13"/>
  <c r="AE1429" i="13"/>
  <c r="AE1429" i="13" a="1"/>
  <c r="AD1429" i="13"/>
  <c r="AE1428" i="13" a="1"/>
  <c r="AE1428" i="13" s="1"/>
  <c r="AD1428" i="13"/>
  <c r="AE1427" i="13" a="1"/>
  <c r="AE1427" i="13" s="1"/>
  <c r="AD1427" i="13"/>
  <c r="AE1426" i="13" a="1"/>
  <c r="AE1426" i="13" s="1"/>
  <c r="AD1426" i="13"/>
  <c r="AE1425" i="13"/>
  <c r="AE1425" i="13" a="1"/>
  <c r="AD1425" i="13"/>
  <c r="AE1424" i="13"/>
  <c r="AE1424" i="13" a="1"/>
  <c r="AD1424" i="13"/>
  <c r="AE1423" i="13" a="1"/>
  <c r="AE1423" i="13" s="1"/>
  <c r="AD1423" i="13"/>
  <c r="AE1422" i="13"/>
  <c r="AE1422" i="13" a="1"/>
  <c r="AD1422" i="13"/>
  <c r="AE1421" i="13"/>
  <c r="AE1421" i="13" a="1"/>
  <c r="AD1421" i="13"/>
  <c r="AE1420" i="13" a="1"/>
  <c r="AE1420" i="13" s="1"/>
  <c r="AD1420" i="13"/>
  <c r="AE1419" i="13" a="1"/>
  <c r="AE1419" i="13" s="1"/>
  <c r="AD1419" i="13"/>
  <c r="AE1418" i="13" a="1"/>
  <c r="AE1418" i="13" s="1"/>
  <c r="AD1418" i="13"/>
  <c r="AE1417" i="13"/>
  <c r="AE1417" i="13" a="1"/>
  <c r="AD1417" i="13"/>
  <c r="AE1416" i="13"/>
  <c r="AE1416" i="13" a="1"/>
  <c r="AD1416" i="13"/>
  <c r="AE1415" i="13" a="1"/>
  <c r="AE1415" i="13" s="1"/>
  <c r="AD1415" i="13"/>
  <c r="AE1414" i="13"/>
  <c r="AE1414" i="13" a="1"/>
  <c r="AD1414" i="13"/>
  <c r="AE1413" i="13"/>
  <c r="AE1413" i="13" a="1"/>
  <c r="AD1413" i="13"/>
  <c r="AE1412" i="13" a="1"/>
  <c r="AE1412" i="13" s="1"/>
  <c r="AD1412" i="13"/>
  <c r="AE1411" i="13" a="1"/>
  <c r="AE1411" i="13" s="1"/>
  <c r="AD1411" i="13"/>
  <c r="AE1410" i="13" a="1"/>
  <c r="AE1410" i="13" s="1"/>
  <c r="AD1410" i="13"/>
  <c r="AE1409" i="13"/>
  <c r="AE1409" i="13" a="1"/>
  <c r="AD1409" i="13"/>
  <c r="AE1408" i="13"/>
  <c r="AE1408" i="13" a="1"/>
  <c r="AD1408" i="13"/>
  <c r="AE1407" i="13" a="1"/>
  <c r="AE1407" i="13" s="1"/>
  <c r="AD1407" i="13"/>
  <c r="AE1406" i="13"/>
  <c r="AE1406" i="13" a="1"/>
  <c r="AD1406" i="13"/>
  <c r="AE1405" i="13"/>
  <c r="AE1405" i="13" a="1"/>
  <c r="AD1405" i="13"/>
  <c r="AE1404" i="13" a="1"/>
  <c r="AE1404" i="13" s="1"/>
  <c r="AD1404" i="13"/>
  <c r="AE1403" i="13" a="1"/>
  <c r="AE1403" i="13" s="1"/>
  <c r="AD1403" i="13"/>
  <c r="AE1402" i="13" a="1"/>
  <c r="AE1402" i="13" s="1"/>
  <c r="AD1402" i="13"/>
  <c r="AE1401" i="13"/>
  <c r="AE1401" i="13" a="1"/>
  <c r="AD1401" i="13"/>
  <c r="AE1400" i="13"/>
  <c r="AE1400" i="13" a="1"/>
  <c r="AD1400" i="13"/>
  <c r="AE1399" i="13" a="1"/>
  <c r="AE1399" i="13" s="1"/>
  <c r="AD1399" i="13"/>
  <c r="AE1398" i="13"/>
  <c r="AE1398" i="13" a="1"/>
  <c r="AD1398" i="13"/>
  <c r="AE1397" i="13"/>
  <c r="AE1397" i="13" a="1"/>
  <c r="AD1397" i="13"/>
  <c r="AE1396" i="13" a="1"/>
  <c r="AE1396" i="13" s="1"/>
  <c r="AD1396" i="13"/>
  <c r="AE1395" i="13" a="1"/>
  <c r="AE1395" i="13" s="1"/>
  <c r="AD1395" i="13"/>
  <c r="AE1394" i="13" a="1"/>
  <c r="AE1394" i="13" s="1"/>
  <c r="AD1394" i="13"/>
  <c r="AE1393" i="13"/>
  <c r="AE1393" i="13" a="1"/>
  <c r="AD1393" i="13"/>
  <c r="AE1392" i="13"/>
  <c r="AE1392" i="13" a="1"/>
  <c r="AD1392" i="13"/>
  <c r="AE1391" i="13" a="1"/>
  <c r="AE1391" i="13" s="1"/>
  <c r="AD1391" i="13"/>
  <c r="AE1390" i="13"/>
  <c r="AE1390" i="13" a="1"/>
  <c r="AD1390" i="13"/>
  <c r="AE1389" i="13"/>
  <c r="AE1389" i="13" a="1"/>
  <c r="AD1389" i="13"/>
  <c r="AE1388" i="13" a="1"/>
  <c r="AE1388" i="13" s="1"/>
  <c r="AD1388" i="13"/>
  <c r="AE1387" i="13" a="1"/>
  <c r="AE1387" i="13" s="1"/>
  <c r="AD1387" i="13"/>
  <c r="AE1386" i="13" a="1"/>
  <c r="AE1386" i="13" s="1"/>
  <c r="AD1386" i="13"/>
  <c r="AE1385" i="13"/>
  <c r="AE1385" i="13" a="1"/>
  <c r="AD1385" i="13"/>
  <c r="AE1384" i="13"/>
  <c r="AE1384" i="13" a="1"/>
  <c r="AD1384" i="13"/>
  <c r="AE1383" i="13" a="1"/>
  <c r="AE1383" i="13" s="1"/>
  <c r="AD1383" i="13"/>
  <c r="AE1382" i="13"/>
  <c r="AE1382" i="13" a="1"/>
  <c r="AD1382" i="13"/>
  <c r="AE1381" i="13"/>
  <c r="AE1381" i="13" a="1"/>
  <c r="AD1381" i="13"/>
  <c r="AE1380" i="13" a="1"/>
  <c r="AE1380" i="13" s="1"/>
  <c r="AD1380" i="13"/>
  <c r="AE1379" i="13" a="1"/>
  <c r="AE1379" i="13" s="1"/>
  <c r="AD1379" i="13"/>
  <c r="AE1378" i="13" a="1"/>
  <c r="AE1378" i="13" s="1"/>
  <c r="AD1378" i="13"/>
  <c r="AE1377" i="13"/>
  <c r="AE1377" i="13" a="1"/>
  <c r="AD1377" i="13"/>
  <c r="AE1376" i="13"/>
  <c r="AE1376" i="13" a="1"/>
  <c r="AD1376" i="13"/>
  <c r="AE1375" i="13" a="1"/>
  <c r="AE1375" i="13" s="1"/>
  <c r="AD1375" i="13"/>
  <c r="AE1374" i="13"/>
  <c r="AE1374" i="13" a="1"/>
  <c r="AD1374" i="13"/>
  <c r="AE1373" i="13"/>
  <c r="AE1373" i="13" a="1"/>
  <c r="AD1373" i="13"/>
  <c r="AE1372" i="13" a="1"/>
  <c r="AE1372" i="13" s="1"/>
  <c r="AD1372" i="13"/>
  <c r="AE1371" i="13" a="1"/>
  <c r="AE1371" i="13" s="1"/>
  <c r="AD1371" i="13"/>
  <c r="AE1370" i="13" a="1"/>
  <c r="AE1370" i="13" s="1"/>
  <c r="AD1370" i="13"/>
  <c r="AE1369" i="13"/>
  <c r="AE1369" i="13" a="1"/>
  <c r="AD1369" i="13"/>
  <c r="AE1368" i="13"/>
  <c r="AE1368" i="13" a="1"/>
  <c r="AD1368" i="13"/>
  <c r="AE1367" i="13" a="1"/>
  <c r="AE1367" i="13" s="1"/>
  <c r="AD1367" i="13"/>
  <c r="AE1366" i="13"/>
  <c r="AE1366" i="13" a="1"/>
  <c r="AD1366" i="13"/>
  <c r="AE1365" i="13"/>
  <c r="AE1365" i="13" a="1"/>
  <c r="AD1365" i="13"/>
  <c r="AE1364" i="13" a="1"/>
  <c r="AE1364" i="13" s="1"/>
  <c r="AD1364" i="13"/>
  <c r="AE1363" i="13" a="1"/>
  <c r="AE1363" i="13" s="1"/>
  <c r="AD1363" i="13"/>
  <c r="AE1362" i="13" a="1"/>
  <c r="AE1362" i="13" s="1"/>
  <c r="AD1362" i="13"/>
  <c r="AE1361" i="13"/>
  <c r="AE1361" i="13" a="1"/>
  <c r="AD1361" i="13"/>
  <c r="AE1360" i="13"/>
  <c r="AE1360" i="13" a="1"/>
  <c r="AD1360" i="13"/>
  <c r="AE1359" i="13" a="1"/>
  <c r="AE1359" i="13" s="1"/>
  <c r="AD1359" i="13"/>
  <c r="AE1358" i="13"/>
  <c r="AE1358" i="13" a="1"/>
  <c r="AD1358" i="13"/>
  <c r="AE1357" i="13"/>
  <c r="AE1357" i="13" a="1"/>
  <c r="AD1357" i="13"/>
  <c r="AE1356" i="13" a="1"/>
  <c r="AE1356" i="13" s="1"/>
  <c r="AD1356" i="13"/>
  <c r="AE1355" i="13" a="1"/>
  <c r="AE1355" i="13" s="1"/>
  <c r="AD1355" i="13"/>
  <c r="AE1354" i="13" a="1"/>
  <c r="AE1354" i="13" s="1"/>
  <c r="AD1354" i="13"/>
  <c r="AE1353" i="13"/>
  <c r="AE1353" i="13" a="1"/>
  <c r="AD1353" i="13"/>
  <c r="AE1352" i="13"/>
  <c r="AE1352" i="13" a="1"/>
  <c r="AD1352" i="13"/>
  <c r="AE1351" i="13" a="1"/>
  <c r="AE1351" i="13" s="1"/>
  <c r="AD1351" i="13"/>
  <c r="AE1350" i="13"/>
  <c r="AE1350" i="13" a="1"/>
  <c r="AD1350" i="13"/>
  <c r="AE1349" i="13"/>
  <c r="AE1349" i="13" a="1"/>
  <c r="AD1349" i="13"/>
  <c r="AE1348" i="13" a="1"/>
  <c r="AE1348" i="13" s="1"/>
  <c r="AD1348" i="13"/>
  <c r="AE1347" i="13" a="1"/>
  <c r="AE1347" i="13" s="1"/>
  <c r="AD1347" i="13"/>
  <c r="AE1346" i="13" a="1"/>
  <c r="AE1346" i="13" s="1"/>
  <c r="AD1346" i="13"/>
  <c r="AE1345" i="13"/>
  <c r="AE1345" i="13" a="1"/>
  <c r="AD1345" i="13"/>
  <c r="AE1344" i="13"/>
  <c r="AE1344" i="13" a="1"/>
  <c r="AD1344" i="13"/>
  <c r="AE1343" i="13" a="1"/>
  <c r="AE1343" i="13" s="1"/>
  <c r="AD1343" i="13"/>
  <c r="AE1342" i="13"/>
  <c r="AE1342" i="13" a="1"/>
  <c r="AD1342" i="13"/>
  <c r="AE1341" i="13"/>
  <c r="AE1341" i="13" a="1"/>
  <c r="AD1341" i="13"/>
  <c r="AE1340" i="13" a="1"/>
  <c r="AE1340" i="13" s="1"/>
  <c r="AD1340" i="13"/>
  <c r="AE1339" i="13" a="1"/>
  <c r="AE1339" i="13" s="1"/>
  <c r="AD1339" i="13"/>
  <c r="AE1338" i="13" a="1"/>
  <c r="AE1338" i="13" s="1"/>
  <c r="AD1338" i="13"/>
  <c r="AE1337" i="13"/>
  <c r="AE1337" i="13" a="1"/>
  <c r="AD1337" i="13"/>
  <c r="AE1336" i="13"/>
  <c r="AE1336" i="13" a="1"/>
  <c r="AD1336" i="13"/>
  <c r="AE1335" i="13" a="1"/>
  <c r="AE1335" i="13" s="1"/>
  <c r="AD1335" i="13"/>
  <c r="AE1334" i="13"/>
  <c r="AE1334" i="13" a="1"/>
  <c r="AD1334" i="13"/>
  <c r="AE1333" i="13"/>
  <c r="AE1333" i="13" a="1"/>
  <c r="AD1333" i="13"/>
  <c r="AE1332" i="13" a="1"/>
  <c r="AE1332" i="13" s="1"/>
  <c r="AD1332" i="13"/>
  <c r="AE1331" i="13" a="1"/>
  <c r="AE1331" i="13" s="1"/>
  <c r="AD1331" i="13"/>
  <c r="AE1330" i="13" a="1"/>
  <c r="AE1330" i="13" s="1"/>
  <c r="AD1330" i="13"/>
  <c r="AE1329" i="13"/>
  <c r="AE1329" i="13" a="1"/>
  <c r="AD1329" i="13"/>
  <c r="AE1328" i="13"/>
  <c r="AE1328" i="13" a="1"/>
  <c r="AD1328" i="13"/>
  <c r="AE1327" i="13" a="1"/>
  <c r="AE1327" i="13" s="1"/>
  <c r="AD1327" i="13"/>
  <c r="AE1326" i="13"/>
  <c r="AE1326" i="13" a="1"/>
  <c r="AD1326" i="13"/>
  <c r="AE1325" i="13"/>
  <c r="AE1325" i="13" a="1"/>
  <c r="AD1325" i="13"/>
  <c r="AE1324" i="13" a="1"/>
  <c r="AE1324" i="13" s="1"/>
  <c r="AD1324" i="13"/>
  <c r="AE1323" i="13" a="1"/>
  <c r="AE1323" i="13" s="1"/>
  <c r="AD1323" i="13"/>
  <c r="AE1322" i="13" a="1"/>
  <c r="AE1322" i="13" s="1"/>
  <c r="AD1322" i="13"/>
  <c r="AE1321" i="13"/>
  <c r="AE1321" i="13" a="1"/>
  <c r="AD1321" i="13"/>
  <c r="AE1320" i="13"/>
  <c r="AE1320" i="13" a="1"/>
  <c r="AD1320" i="13"/>
  <c r="AE1319" i="13" a="1"/>
  <c r="AE1319" i="13" s="1"/>
  <c r="AD1319" i="13"/>
  <c r="AE1318" i="13"/>
  <c r="AE1318" i="13" a="1"/>
  <c r="AD1318" i="13"/>
  <c r="AE1317" i="13"/>
  <c r="AE1317" i="13" a="1"/>
  <c r="AD1317" i="13"/>
  <c r="AE1316" i="13" a="1"/>
  <c r="AE1316" i="13" s="1"/>
  <c r="AD1316" i="13"/>
  <c r="AE1315" i="13" a="1"/>
  <c r="AE1315" i="13" s="1"/>
  <c r="AD1315" i="13"/>
  <c r="AE1314" i="13" a="1"/>
  <c r="AE1314" i="13" s="1"/>
  <c r="AD1314" i="13"/>
  <c r="AE1313" i="13"/>
  <c r="AE1313" i="13" a="1"/>
  <c r="AD1313" i="13"/>
  <c r="AE1312" i="13"/>
  <c r="AE1312" i="13" a="1"/>
  <c r="AD1312" i="13"/>
  <c r="AE1311" i="13" a="1"/>
  <c r="AE1311" i="13" s="1"/>
  <c r="AD1311" i="13"/>
  <c r="AE1310" i="13"/>
  <c r="AE1310" i="13" a="1"/>
  <c r="AD1310" i="13"/>
  <c r="AE1309" i="13"/>
  <c r="AE1309" i="13" a="1"/>
  <c r="AD1309" i="13"/>
  <c r="AE1308" i="13" a="1"/>
  <c r="AE1308" i="13" s="1"/>
  <c r="AD1308" i="13"/>
  <c r="AE1307" i="13" a="1"/>
  <c r="AE1307" i="13" s="1"/>
  <c r="AD1307" i="13"/>
  <c r="AE1306" i="13" a="1"/>
  <c r="AE1306" i="13" s="1"/>
  <c r="AD1306" i="13"/>
  <c r="AE1305" i="13"/>
  <c r="AE1305" i="13" a="1"/>
  <c r="AD1305" i="13"/>
  <c r="AE1304" i="13"/>
  <c r="AE1304" i="13" a="1"/>
  <c r="AD1304" i="13"/>
  <c r="AE1303" i="13" a="1"/>
  <c r="AE1303" i="13" s="1"/>
  <c r="AD1303" i="13"/>
  <c r="AE1302" i="13"/>
  <c r="AE1302" i="13" a="1"/>
  <c r="AD1302" i="13"/>
  <c r="AE1301" i="13"/>
  <c r="AE1301" i="13" a="1"/>
  <c r="AD1301" i="13"/>
  <c r="AE1300" i="13" a="1"/>
  <c r="AE1300" i="13" s="1"/>
  <c r="AD1300" i="13"/>
  <c r="AE1299" i="13" a="1"/>
  <c r="AE1299" i="13" s="1"/>
  <c r="AD1299" i="13"/>
  <c r="AE1298" i="13" a="1"/>
  <c r="AE1298" i="13" s="1"/>
  <c r="AD1298" i="13"/>
  <c r="AE1297" i="13"/>
  <c r="AE1297" i="13" a="1"/>
  <c r="AD1297" i="13"/>
  <c r="AE1296" i="13"/>
  <c r="AE1296" i="13" a="1"/>
  <c r="AD1296" i="13"/>
  <c r="AE1295" i="13" a="1"/>
  <c r="AE1295" i="13" s="1"/>
  <c r="AD1295" i="13"/>
  <c r="AE1294" i="13"/>
  <c r="AE1294" i="13" a="1"/>
  <c r="AD1294" i="13"/>
  <c r="AE1293" i="13"/>
  <c r="AE1293" i="13" a="1"/>
  <c r="AD1293" i="13"/>
  <c r="AE1292" i="13" a="1"/>
  <c r="AE1292" i="13" s="1"/>
  <c r="AD1292" i="13"/>
  <c r="AE1291" i="13" a="1"/>
  <c r="AE1291" i="13" s="1"/>
  <c r="AD1291" i="13"/>
  <c r="AE1290" i="13" a="1"/>
  <c r="AE1290" i="13" s="1"/>
  <c r="AD1290" i="13"/>
  <c r="AE1289" i="13"/>
  <c r="AE1289" i="13" a="1"/>
  <c r="AD1289" i="13"/>
  <c r="AE1288" i="13"/>
  <c r="AE1288" i="13" a="1"/>
  <c r="AD1288" i="13"/>
  <c r="AE1287" i="13" a="1"/>
  <c r="AE1287" i="13" s="1"/>
  <c r="AD1287" i="13"/>
  <c r="AE1286" i="13"/>
  <c r="AE1286" i="13" a="1"/>
  <c r="AD1286" i="13"/>
  <c r="AE1285" i="13"/>
  <c r="AE1285" i="13" a="1"/>
  <c r="AD1285" i="13"/>
  <c r="AE1284" i="13" a="1"/>
  <c r="AE1284" i="13" s="1"/>
  <c r="AD1284" i="13"/>
  <c r="AE1283" i="13" a="1"/>
  <c r="AE1283" i="13" s="1"/>
  <c r="AD1283" i="13"/>
  <c r="AE1282" i="13" a="1"/>
  <c r="AE1282" i="13" s="1"/>
  <c r="AD1282" i="13"/>
  <c r="AE1281" i="13"/>
  <c r="AE1281" i="13" a="1"/>
  <c r="AD1281" i="13"/>
  <c r="AE1280" i="13"/>
  <c r="AE1280" i="13" a="1"/>
  <c r="AD1280" i="13"/>
  <c r="AE1279" i="13" a="1"/>
  <c r="AE1279" i="13" s="1"/>
  <c r="AD1279" i="13"/>
  <c r="AE1278" i="13"/>
  <c r="AE1278" i="13" a="1"/>
  <c r="AD1278" i="13"/>
  <c r="AE1277" i="13"/>
  <c r="AE1277" i="13" a="1"/>
  <c r="AD1277" i="13"/>
  <c r="AE1276" i="13" a="1"/>
  <c r="AE1276" i="13" s="1"/>
  <c r="AD1276" i="13"/>
  <c r="AE1275" i="13" a="1"/>
  <c r="AE1275" i="13" s="1"/>
  <c r="AD1275" i="13"/>
  <c r="AE1274" i="13" a="1"/>
  <c r="AE1274" i="13" s="1"/>
  <c r="AD1274" i="13"/>
  <c r="AE1273" i="13"/>
  <c r="AE1273" i="13" a="1"/>
  <c r="AD1273" i="13"/>
  <c r="AE1272" i="13"/>
  <c r="AE1272" i="13" a="1"/>
  <c r="AD1272" i="13"/>
  <c r="AE1271" i="13" a="1"/>
  <c r="AE1271" i="13" s="1"/>
  <c r="AD1271" i="13"/>
  <c r="AE1270" i="13"/>
  <c r="AE1270" i="13" a="1"/>
  <c r="AD1270" i="13"/>
  <c r="AE1269" i="13"/>
  <c r="AE1269" i="13" a="1"/>
  <c r="AD1269" i="13"/>
  <c r="AE1268" i="13" a="1"/>
  <c r="AE1268" i="13" s="1"/>
  <c r="AD1268" i="13"/>
  <c r="AE1267" i="13" a="1"/>
  <c r="AE1267" i="13" s="1"/>
  <c r="AD1267" i="13"/>
  <c r="AE1266" i="13" a="1"/>
  <c r="AE1266" i="13" s="1"/>
  <c r="AD1266" i="13"/>
  <c r="AE1265" i="13"/>
  <c r="AE1265" i="13" a="1"/>
  <c r="AD1265" i="13"/>
  <c r="AE1264" i="13"/>
  <c r="AE1264" i="13" a="1"/>
  <c r="AD1264" i="13"/>
  <c r="AE1263" i="13" a="1"/>
  <c r="AE1263" i="13" s="1"/>
  <c r="AD1263" i="13"/>
  <c r="AE1262" i="13"/>
  <c r="AE1262" i="13" a="1"/>
  <c r="AD1262" i="13"/>
  <c r="AE1261" i="13"/>
  <c r="AE1261" i="13" a="1"/>
  <c r="AD1261" i="13"/>
  <c r="AE1260" i="13" a="1"/>
  <c r="AE1260" i="13" s="1"/>
  <c r="AD1260" i="13"/>
  <c r="AE1259" i="13" a="1"/>
  <c r="AE1259" i="13" s="1"/>
  <c r="AD1259" i="13"/>
  <c r="AE1258" i="13" a="1"/>
  <c r="AE1258" i="13" s="1"/>
  <c r="AD1258" i="13"/>
  <c r="AE1257" i="13"/>
  <c r="AE1257" i="13" a="1"/>
  <c r="AD1257" i="13"/>
  <c r="AE1256" i="13"/>
  <c r="AE1256" i="13" a="1"/>
  <c r="AD1256" i="13"/>
  <c r="AE1255" i="13" a="1"/>
  <c r="AE1255" i="13" s="1"/>
  <c r="AD1255" i="13"/>
  <c r="AE1254" i="13"/>
  <c r="AE1254" i="13" a="1"/>
  <c r="AD1254" i="13"/>
  <c r="AE1253" i="13"/>
  <c r="AE1253" i="13" a="1"/>
  <c r="AD1253" i="13"/>
  <c r="AE1252" i="13" a="1"/>
  <c r="AE1252" i="13" s="1"/>
  <c r="AD1252" i="13"/>
  <c r="AE1251" i="13" a="1"/>
  <c r="AE1251" i="13" s="1"/>
  <c r="AD1251" i="13"/>
  <c r="AE1250" i="13" a="1"/>
  <c r="AE1250" i="13" s="1"/>
  <c r="AD1250" i="13"/>
  <c r="AE1249" i="13"/>
  <c r="AE1249" i="13" a="1"/>
  <c r="AD1249" i="13"/>
  <c r="AE1248" i="13"/>
  <c r="AE1248" i="13" a="1"/>
  <c r="AD1248" i="13"/>
  <c r="AE1247" i="13" a="1"/>
  <c r="AE1247" i="13" s="1"/>
  <c r="AD1247" i="13"/>
  <c r="AE1246" i="13"/>
  <c r="AE1246" i="13" a="1"/>
  <c r="AD1246" i="13"/>
  <c r="AE1245" i="13"/>
  <c r="AE1245" i="13" a="1"/>
  <c r="AD1245" i="13"/>
  <c r="AE1244" i="13" a="1"/>
  <c r="AE1244" i="13" s="1"/>
  <c r="AD1244" i="13"/>
  <c r="AE1243" i="13" a="1"/>
  <c r="AE1243" i="13" s="1"/>
  <c r="AD1243" i="13"/>
  <c r="AE1242" i="13" a="1"/>
  <c r="AE1242" i="13" s="1"/>
  <c r="AD1242" i="13"/>
  <c r="AE1241" i="13"/>
  <c r="AE1241" i="13" a="1"/>
  <c r="AD1241" i="13"/>
  <c r="AE1240" i="13"/>
  <c r="AE1240" i="13" a="1"/>
  <c r="AD1240" i="13"/>
  <c r="AE1239" i="13" a="1"/>
  <c r="AE1239" i="13" s="1"/>
  <c r="AD1239" i="13"/>
  <c r="AE1238" i="13"/>
  <c r="AE1238" i="13" a="1"/>
  <c r="AD1238" i="13"/>
  <c r="AE1237" i="13"/>
  <c r="AE1237" i="13" a="1"/>
  <c r="AD1237" i="13"/>
  <c r="AE1236" i="13" a="1"/>
  <c r="AE1236" i="13" s="1"/>
  <c r="AD1236" i="13"/>
  <c r="AE1235" i="13" a="1"/>
  <c r="AE1235" i="13" s="1"/>
  <c r="AD1235" i="13"/>
  <c r="AE1234" i="13" a="1"/>
  <c r="AE1234" i="13" s="1"/>
  <c r="AD1234" i="13"/>
  <c r="AE1233" i="13"/>
  <c r="AE1233" i="13" a="1"/>
  <c r="AD1233" i="13"/>
  <c r="AE1232" i="13"/>
  <c r="AE1232" i="13" a="1"/>
  <c r="AD1232" i="13"/>
  <c r="AE1231" i="13" a="1"/>
  <c r="AE1231" i="13" s="1"/>
  <c r="AD1231" i="13"/>
  <c r="AE1230" i="13"/>
  <c r="AE1230" i="13" a="1"/>
  <c r="AD1230" i="13"/>
  <c r="AE1229" i="13"/>
  <c r="AE1229" i="13" a="1"/>
  <c r="AD1229" i="13"/>
  <c r="AE1228" i="13" a="1"/>
  <c r="AE1228" i="13" s="1"/>
  <c r="AD1228" i="13"/>
  <c r="AE1227" i="13" a="1"/>
  <c r="AE1227" i="13" s="1"/>
  <c r="AD1227" i="13"/>
  <c r="AE1226" i="13" a="1"/>
  <c r="AE1226" i="13" s="1"/>
  <c r="AD1226" i="13"/>
  <c r="AE1225" i="13"/>
  <c r="AE1225" i="13" a="1"/>
  <c r="AD1225" i="13"/>
  <c r="AE1224" i="13"/>
  <c r="AE1224" i="13" a="1"/>
  <c r="AD1224" i="13"/>
  <c r="AE1223" i="13" a="1"/>
  <c r="AE1223" i="13" s="1"/>
  <c r="AD1223" i="13"/>
  <c r="AE1222" i="13"/>
  <c r="AE1222" i="13" a="1"/>
  <c r="AD1222" i="13"/>
  <c r="AE1221" i="13"/>
  <c r="AE1221" i="13" a="1"/>
  <c r="AD1221" i="13"/>
  <c r="AE1220" i="13" a="1"/>
  <c r="AE1220" i="13" s="1"/>
  <c r="AD1220" i="13"/>
  <c r="AE1219" i="13" a="1"/>
  <c r="AE1219" i="13" s="1"/>
  <c r="AD1219" i="13"/>
  <c r="AE1218" i="13" a="1"/>
  <c r="AE1218" i="13" s="1"/>
  <c r="AD1218" i="13"/>
  <c r="AE1217" i="13"/>
  <c r="AE1217" i="13" a="1"/>
  <c r="AD1217" i="13"/>
  <c r="AE1216" i="13"/>
  <c r="AE1216" i="13" a="1"/>
  <c r="AD1216" i="13"/>
  <c r="AE1215" i="13" a="1"/>
  <c r="AE1215" i="13" s="1"/>
  <c r="AD1215" i="13"/>
  <c r="AE1214" i="13"/>
  <c r="AE1214" i="13" a="1"/>
  <c r="AD1214" i="13"/>
  <c r="AE1213" i="13"/>
  <c r="AE1213" i="13" a="1"/>
  <c r="AD1213" i="13"/>
  <c r="AE1212" i="13" a="1"/>
  <c r="AE1212" i="13" s="1"/>
  <c r="AD1212" i="13"/>
  <c r="AE1211" i="13" a="1"/>
  <c r="AE1211" i="13" s="1"/>
  <c r="AD1211" i="13"/>
  <c r="AE1210" i="13" a="1"/>
  <c r="AE1210" i="13" s="1"/>
  <c r="AD1210" i="13"/>
  <c r="AE1209" i="13"/>
  <c r="AE1209" i="13" a="1"/>
  <c r="AD1209" i="13"/>
  <c r="AE1208" i="13"/>
  <c r="AE1208" i="13" a="1"/>
  <c r="AD1208" i="13"/>
  <c r="AE1207" i="13" a="1"/>
  <c r="AE1207" i="13" s="1"/>
  <c r="AD1207" i="13"/>
  <c r="AE1206" i="13"/>
  <c r="AE1206" i="13" a="1"/>
  <c r="AD1206" i="13"/>
  <c r="AE1205" i="13"/>
  <c r="AE1205" i="13" a="1"/>
  <c r="AD1205" i="13"/>
  <c r="AE1204" i="13" a="1"/>
  <c r="AE1204" i="13" s="1"/>
  <c r="AD1204" i="13"/>
  <c r="AE1203" i="13" a="1"/>
  <c r="AE1203" i="13" s="1"/>
  <c r="AD1203" i="13"/>
  <c r="AE1202" i="13" a="1"/>
  <c r="AE1202" i="13" s="1"/>
  <c r="AD1202" i="13"/>
  <c r="AE1201" i="13"/>
  <c r="AE1201" i="13" a="1"/>
  <c r="AD1201" i="13"/>
  <c r="AE1200" i="13"/>
  <c r="AE1200" i="13" a="1"/>
  <c r="AD1200" i="13"/>
  <c r="AE1199" i="13" a="1"/>
  <c r="AE1199" i="13" s="1"/>
  <c r="AD1199" i="13"/>
  <c r="AE1198" i="13"/>
  <c r="AE1198" i="13" a="1"/>
  <c r="AD1198" i="13"/>
  <c r="AE1197" i="13"/>
  <c r="AE1197" i="13" a="1"/>
  <c r="AD1197" i="13"/>
  <c r="AE1196" i="13" a="1"/>
  <c r="AE1196" i="13" s="1"/>
  <c r="AD1196" i="13"/>
  <c r="AE1195" i="13" a="1"/>
  <c r="AE1195" i="13" s="1"/>
  <c r="AD1195" i="13"/>
  <c r="AE1194" i="13" a="1"/>
  <c r="AE1194" i="13" s="1"/>
  <c r="AD1194" i="13"/>
  <c r="AE1193" i="13"/>
  <c r="AE1193" i="13" a="1"/>
  <c r="AD1193" i="13"/>
  <c r="AE1192" i="13"/>
  <c r="AE1192" i="13" a="1"/>
  <c r="AD1192" i="13"/>
  <c r="AE1191" i="13" a="1"/>
  <c r="AE1191" i="13" s="1"/>
  <c r="AD1191" i="13"/>
  <c r="AE1190" i="13"/>
  <c r="AE1190" i="13" a="1"/>
  <c r="AD1190" i="13"/>
  <c r="AE1189" i="13"/>
  <c r="AE1189" i="13" a="1"/>
  <c r="AD1189" i="13"/>
  <c r="AE1188" i="13" a="1"/>
  <c r="AE1188" i="13" s="1"/>
  <c r="AD1188" i="13"/>
  <c r="AE1187" i="13" a="1"/>
  <c r="AE1187" i="13" s="1"/>
  <c r="AD1187" i="13"/>
  <c r="AE1186" i="13" a="1"/>
  <c r="AE1186" i="13" s="1"/>
  <c r="AD1186" i="13"/>
  <c r="AE1185" i="13"/>
  <c r="AE1185" i="13" a="1"/>
  <c r="AD1185" i="13"/>
  <c r="AE1184" i="13"/>
  <c r="AE1184" i="13" a="1"/>
  <c r="AD1184" i="13"/>
  <c r="AE1183" i="13" a="1"/>
  <c r="AE1183" i="13" s="1"/>
  <c r="AD1183" i="13"/>
  <c r="AE1182" i="13"/>
  <c r="AE1182" i="13" a="1"/>
  <c r="AD1182" i="13"/>
  <c r="AE1181" i="13"/>
  <c r="AE1181" i="13" a="1"/>
  <c r="AD1181" i="13"/>
  <c r="AE1180" i="13" a="1"/>
  <c r="AE1180" i="13" s="1"/>
  <c r="AD1180" i="13"/>
  <c r="AE1179" i="13" a="1"/>
  <c r="AE1179" i="13" s="1"/>
  <c r="AD1179" i="13"/>
  <c r="AE1178" i="13" a="1"/>
  <c r="AE1178" i="13" s="1"/>
  <c r="AD1178" i="13"/>
  <c r="AE1177" i="13"/>
  <c r="AE1177" i="13" a="1"/>
  <c r="AD1177" i="13"/>
  <c r="AE1176" i="13"/>
  <c r="AE1176" i="13" a="1"/>
  <c r="AD1176" i="13"/>
  <c r="AE1175" i="13" a="1"/>
  <c r="AE1175" i="13" s="1"/>
  <c r="AD1175" i="13"/>
  <c r="AE1174" i="13"/>
  <c r="AE1174" i="13" a="1"/>
  <c r="AD1174" i="13"/>
  <c r="AE1173" i="13"/>
  <c r="AE1173" i="13" a="1"/>
  <c r="AD1173" i="13"/>
  <c r="AE1172" i="13" a="1"/>
  <c r="AE1172" i="13" s="1"/>
  <c r="AD1172" i="13"/>
  <c r="AE1171" i="13" a="1"/>
  <c r="AE1171" i="13" s="1"/>
  <c r="AD1171" i="13"/>
  <c r="AE1170" i="13" a="1"/>
  <c r="AE1170" i="13" s="1"/>
  <c r="AD1170" i="13"/>
  <c r="AE1169" i="13"/>
  <c r="AE1169" i="13" a="1"/>
  <c r="AD1169" i="13"/>
  <c r="AE1168" i="13"/>
  <c r="AE1168" i="13" a="1"/>
  <c r="AD1168" i="13"/>
  <c r="AE1167" i="13" a="1"/>
  <c r="AE1167" i="13" s="1"/>
  <c r="AD1167" i="13"/>
  <c r="AE1166" i="13"/>
  <c r="AE1166" i="13" a="1"/>
  <c r="AD1166" i="13"/>
  <c r="AE1165" i="13"/>
  <c r="AE1165" i="13" a="1"/>
  <c r="AD1165" i="13"/>
  <c r="AE1164" i="13" a="1"/>
  <c r="AE1164" i="13" s="1"/>
  <c r="AD1164" i="13"/>
  <c r="AE1163" i="13" a="1"/>
  <c r="AE1163" i="13" s="1"/>
  <c r="AD1163" i="13"/>
  <c r="AE1162" i="13" a="1"/>
  <c r="AE1162" i="13" s="1"/>
  <c r="AD1162" i="13"/>
  <c r="AE1161" i="13"/>
  <c r="AE1161" i="13" a="1"/>
  <c r="AD1161" i="13"/>
  <c r="AE1160" i="13"/>
  <c r="AE1160" i="13" a="1"/>
  <c r="AD1160" i="13"/>
  <c r="AE1159" i="13" a="1"/>
  <c r="AE1159" i="13" s="1"/>
  <c r="AD1159" i="13"/>
  <c r="AE1158" i="13"/>
  <c r="AE1158" i="13" a="1"/>
  <c r="AD1158" i="13"/>
  <c r="AE1157" i="13"/>
  <c r="AE1157" i="13" a="1"/>
  <c r="AD1157" i="13"/>
  <c r="AE1156" i="13" a="1"/>
  <c r="AE1156" i="13" s="1"/>
  <c r="AD1156" i="13"/>
  <c r="AE1155" i="13" a="1"/>
  <c r="AE1155" i="13" s="1"/>
  <c r="AD1155" i="13"/>
  <c r="AE1154" i="13" a="1"/>
  <c r="AE1154" i="13" s="1"/>
  <c r="AD1154" i="13"/>
  <c r="AE1153" i="13"/>
  <c r="AE1153" i="13" a="1"/>
  <c r="AD1153" i="13"/>
  <c r="AE1152" i="13"/>
  <c r="AE1152" i="13" a="1"/>
  <c r="AD1152" i="13"/>
  <c r="AE1151" i="13" a="1"/>
  <c r="AE1151" i="13" s="1"/>
  <c r="AD1151" i="13"/>
  <c r="AE1150" i="13"/>
  <c r="AE1150" i="13" a="1"/>
  <c r="AD1150" i="13"/>
  <c r="AE1149" i="13"/>
  <c r="AE1149" i="13" a="1"/>
  <c r="AD1149" i="13"/>
  <c r="AE1148" i="13" a="1"/>
  <c r="AE1148" i="13" s="1"/>
  <c r="AD1148" i="13"/>
  <c r="AE1147" i="13" a="1"/>
  <c r="AE1147" i="13" s="1"/>
  <c r="AD1147" i="13"/>
  <c r="AE1146" i="13" a="1"/>
  <c r="AE1146" i="13" s="1"/>
  <c r="AD1146" i="13"/>
  <c r="AE1145" i="13"/>
  <c r="AE1145" i="13" a="1"/>
  <c r="AD1145" i="13"/>
  <c r="AE1144" i="13"/>
  <c r="AE1144" i="13" a="1"/>
  <c r="AD1144" i="13"/>
  <c r="AE1143" i="13" a="1"/>
  <c r="AE1143" i="13" s="1"/>
  <c r="AD1143" i="13"/>
  <c r="AE1142" i="13"/>
  <c r="AE1142" i="13" a="1"/>
  <c r="AD1142" i="13"/>
  <c r="AE1141" i="13"/>
  <c r="AE1141" i="13" a="1"/>
  <c r="AD1141" i="13"/>
  <c r="AE1140" i="13" a="1"/>
  <c r="AE1140" i="13" s="1"/>
  <c r="AD1140" i="13"/>
  <c r="AE1139" i="13" a="1"/>
  <c r="AE1139" i="13" s="1"/>
  <c r="AD1139" i="13"/>
  <c r="AE1138" i="13" a="1"/>
  <c r="AE1138" i="13" s="1"/>
  <c r="AD1138" i="13"/>
  <c r="AE1137" i="13"/>
  <c r="AE1137" i="13" a="1"/>
  <c r="AD1137" i="13"/>
  <c r="AE1136" i="13"/>
  <c r="AE1136" i="13" a="1"/>
  <c r="AD1136" i="13"/>
  <c r="AE1135" i="13" a="1"/>
  <c r="AE1135" i="13" s="1"/>
  <c r="AD1135" i="13"/>
  <c r="AE1134" i="13"/>
  <c r="AE1134" i="13" a="1"/>
  <c r="AD1134" i="13"/>
  <c r="AE1133" i="13"/>
  <c r="AE1133" i="13" a="1"/>
  <c r="AD1133" i="13"/>
  <c r="AE1132" i="13" a="1"/>
  <c r="AE1132" i="13" s="1"/>
  <c r="AD1132" i="13"/>
  <c r="AE1131" i="13" a="1"/>
  <c r="AE1131" i="13" s="1"/>
  <c r="AD1131" i="13"/>
  <c r="AE1130" i="13" a="1"/>
  <c r="AE1130" i="13" s="1"/>
  <c r="AD1130" i="13"/>
  <c r="AE1129" i="13"/>
  <c r="AE1129" i="13" a="1"/>
  <c r="AD1129" i="13"/>
  <c r="AE1128" i="13"/>
  <c r="AE1128" i="13" a="1"/>
  <c r="AD1128" i="13"/>
  <c r="AE1127" i="13" a="1"/>
  <c r="AE1127" i="13" s="1"/>
  <c r="AD1127" i="13"/>
  <c r="AE1126" i="13"/>
  <c r="AE1126" i="13" a="1"/>
  <c r="AD1126" i="13"/>
  <c r="AE1125" i="13"/>
  <c r="AE1125" i="13" a="1"/>
  <c r="AD1125" i="13"/>
  <c r="AE1124" i="13" a="1"/>
  <c r="AE1124" i="13" s="1"/>
  <c r="AD1124" i="13"/>
  <c r="AE1123" i="13" a="1"/>
  <c r="AE1123" i="13" s="1"/>
  <c r="AD1123" i="13"/>
  <c r="AE1122" i="13" a="1"/>
  <c r="AE1122" i="13" s="1"/>
  <c r="AD1122" i="13"/>
  <c r="AE1121" i="13"/>
  <c r="AE1121" i="13" a="1"/>
  <c r="AD1121" i="13"/>
  <c r="AE1120" i="13"/>
  <c r="AE1120" i="13" a="1"/>
  <c r="AD1120" i="13"/>
  <c r="AE1119" i="13" a="1"/>
  <c r="AE1119" i="13" s="1"/>
  <c r="AD1119" i="13"/>
  <c r="AE1118" i="13"/>
  <c r="AE1118" i="13" a="1"/>
  <c r="AD1118" i="13"/>
  <c r="AE1117" i="13"/>
  <c r="AE1117" i="13" a="1"/>
  <c r="AD1117" i="13"/>
  <c r="AE1116" i="13" a="1"/>
  <c r="AE1116" i="13" s="1"/>
  <c r="AD1116" i="13"/>
  <c r="AE1115" i="13" a="1"/>
  <c r="AE1115" i="13" s="1"/>
  <c r="AD1115" i="13"/>
  <c r="AE1114" i="13" a="1"/>
  <c r="AE1114" i="13" s="1"/>
  <c r="AD1114" i="13"/>
  <c r="AE1113" i="13"/>
  <c r="AE1113" i="13" a="1"/>
  <c r="AD1113" i="13"/>
  <c r="AE1112" i="13"/>
  <c r="AE1112" i="13" a="1"/>
  <c r="AD1112" i="13"/>
  <c r="AE1111" i="13" a="1"/>
  <c r="AE1111" i="13" s="1"/>
  <c r="AD1111" i="13"/>
  <c r="AE1110" i="13"/>
  <c r="AE1110" i="13" a="1"/>
  <c r="AD1110" i="13"/>
  <c r="AE1109" i="13" a="1"/>
  <c r="AE1109" i="13" s="1"/>
  <c r="AD1109" i="13"/>
  <c r="AE1108" i="13" a="1"/>
  <c r="AE1108" i="13" s="1"/>
  <c r="AD1108" i="13"/>
  <c r="AE1107" i="13" a="1"/>
  <c r="AE1107" i="13" s="1"/>
  <c r="AD1107" i="13"/>
  <c r="AE1106" i="13" a="1"/>
  <c r="AE1106" i="13" s="1"/>
  <c r="AD1106" i="13"/>
  <c r="AE1105" i="13"/>
  <c r="AE1105" i="13" a="1"/>
  <c r="AD1105" i="13"/>
  <c r="AE1104" i="13"/>
  <c r="AE1104" i="13" a="1"/>
  <c r="AD1104" i="13"/>
  <c r="AE1103" i="13" a="1"/>
  <c r="AE1103" i="13" s="1"/>
  <c r="AD1103" i="13"/>
  <c r="AE1102" i="13"/>
  <c r="AE1102" i="13" a="1"/>
  <c r="AD1102" i="13"/>
  <c r="AE1101" i="13" a="1"/>
  <c r="AE1101" i="13" s="1"/>
  <c r="AD1101" i="13"/>
  <c r="AE1100" i="13" a="1"/>
  <c r="AE1100" i="13" s="1"/>
  <c r="AD1100" i="13"/>
  <c r="AE1099" i="13" a="1"/>
  <c r="AE1099" i="13" s="1"/>
  <c r="AD1099" i="13"/>
  <c r="AE1098" i="13" a="1"/>
  <c r="AE1098" i="13" s="1"/>
  <c r="AD1098" i="13"/>
  <c r="AE1097" i="13"/>
  <c r="AE1097" i="13" a="1"/>
  <c r="AD1097" i="13"/>
  <c r="AE1096" i="13"/>
  <c r="AE1096" i="13" a="1"/>
  <c r="AD1096" i="13"/>
  <c r="AE1095" i="13" a="1"/>
  <c r="AE1095" i="13" s="1"/>
  <c r="AD1095" i="13"/>
  <c r="AE1094" i="13"/>
  <c r="AE1094" i="13" a="1"/>
  <c r="AD1094" i="13"/>
  <c r="AE1093" i="13" a="1"/>
  <c r="AE1093" i="13" s="1"/>
  <c r="AD1093" i="13"/>
  <c r="AE1092" i="13" a="1"/>
  <c r="AE1092" i="13" s="1"/>
  <c r="AD1092" i="13"/>
  <c r="AE1091" i="13" a="1"/>
  <c r="AE1091" i="13" s="1"/>
  <c r="AD1091" i="13"/>
  <c r="AE1090" i="13" a="1"/>
  <c r="AE1090" i="13" s="1"/>
  <c r="AD1090" i="13"/>
  <c r="AE1089" i="13"/>
  <c r="AE1089" i="13" a="1"/>
  <c r="AD1089" i="13"/>
  <c r="AE1088" i="13"/>
  <c r="AE1088" i="13" a="1"/>
  <c r="AD1088" i="13"/>
  <c r="AE1087" i="13" a="1"/>
  <c r="AE1087" i="13" s="1"/>
  <c r="AD1087" i="13"/>
  <c r="AE1086" i="13"/>
  <c r="AE1086" i="13" a="1"/>
  <c r="AD1086" i="13"/>
  <c r="AE1085" i="13" a="1"/>
  <c r="AE1085" i="13" s="1"/>
  <c r="AD1085" i="13"/>
  <c r="AE1084" i="13" a="1"/>
  <c r="AE1084" i="13" s="1"/>
  <c r="AD1084" i="13"/>
  <c r="AE1083" i="13" a="1"/>
  <c r="AE1083" i="13" s="1"/>
  <c r="AD1083" i="13"/>
  <c r="AE1082" i="13" a="1"/>
  <c r="AE1082" i="13" s="1"/>
  <c r="AD1082" i="13"/>
  <c r="AE1081" i="13"/>
  <c r="AE1081" i="13" a="1"/>
  <c r="AD1081" i="13"/>
  <c r="AE1080" i="13"/>
  <c r="AE1080" i="13" a="1"/>
  <c r="AD1080" i="13"/>
  <c r="AE1079" i="13" a="1"/>
  <c r="AE1079" i="13" s="1"/>
  <c r="AD1079" i="13"/>
  <c r="AE1078" i="13"/>
  <c r="AE1078" i="13" a="1"/>
  <c r="AD1078" i="13"/>
  <c r="AE1077" i="13" a="1"/>
  <c r="AE1077" i="13" s="1"/>
  <c r="AD1077" i="13"/>
  <c r="AE1076" i="13" a="1"/>
  <c r="AE1076" i="13" s="1"/>
  <c r="AD1076" i="13"/>
  <c r="AE1075" i="13" a="1"/>
  <c r="AE1075" i="13" s="1"/>
  <c r="AD1075" i="13"/>
  <c r="AE1074" i="13" a="1"/>
  <c r="AE1074" i="13" s="1"/>
  <c r="AD1074" i="13"/>
  <c r="AE1073" i="13"/>
  <c r="AE1073" i="13" a="1"/>
  <c r="AD1073" i="13"/>
  <c r="AE1072" i="13"/>
  <c r="AE1072" i="13" a="1"/>
  <c r="AD1072" i="13"/>
  <c r="AE1071" i="13" a="1"/>
  <c r="AE1071" i="13" s="1"/>
  <c r="AD1071" i="13"/>
  <c r="AE1070" i="13"/>
  <c r="AE1070" i="13" a="1"/>
  <c r="AD1070" i="13"/>
  <c r="AE1069" i="13" a="1"/>
  <c r="AE1069" i="13" s="1"/>
  <c r="AD1069" i="13"/>
  <c r="AE1068" i="13" a="1"/>
  <c r="AE1068" i="13" s="1"/>
  <c r="AD1068" i="13"/>
  <c r="AE1067" i="13" a="1"/>
  <c r="AE1067" i="13" s="1"/>
  <c r="AD1067" i="13"/>
  <c r="AE1066" i="13" a="1"/>
  <c r="AE1066" i="13" s="1"/>
  <c r="AD1066" i="13"/>
  <c r="AE1065" i="13"/>
  <c r="AE1065" i="13" a="1"/>
  <c r="AD1065" i="13"/>
  <c r="AE1064" i="13"/>
  <c r="AE1064" i="13" a="1"/>
  <c r="AD1064" i="13"/>
  <c r="AE1063" i="13" a="1"/>
  <c r="AE1063" i="13" s="1"/>
  <c r="AD1063" i="13"/>
  <c r="AE1062" i="13"/>
  <c r="AE1062" i="13" a="1"/>
  <c r="AD1062" i="13"/>
  <c r="AE1061" i="13" a="1"/>
  <c r="AE1061" i="13" s="1"/>
  <c r="AD1061" i="13"/>
  <c r="AE1060" i="13"/>
  <c r="AE1060" i="13" a="1"/>
  <c r="AD1060" i="13"/>
  <c r="AE1059" i="13" a="1"/>
  <c r="AE1059" i="13" s="1"/>
  <c r="AD1059" i="13"/>
  <c r="AE1058" i="13" a="1"/>
  <c r="AE1058" i="13" s="1"/>
  <c r="AD1058" i="13"/>
  <c r="AE1057" i="13"/>
  <c r="AE1057" i="13" a="1"/>
  <c r="AD1057" i="13"/>
  <c r="AE1056" i="13"/>
  <c r="AE1056" i="13" a="1"/>
  <c r="AD1056" i="13"/>
  <c r="AE1055" i="13" a="1"/>
  <c r="AE1055" i="13" s="1"/>
  <c r="AD1055" i="13"/>
  <c r="AE1054" i="13"/>
  <c r="AE1054" i="13" a="1"/>
  <c r="AD1054" i="13"/>
  <c r="AE1053" i="13" a="1"/>
  <c r="AE1053" i="13" s="1"/>
  <c r="AD1053" i="13"/>
  <c r="AE1052" i="13"/>
  <c r="AE1052" i="13" a="1"/>
  <c r="AD1052" i="13"/>
  <c r="AE1051" i="13" a="1"/>
  <c r="AE1051" i="13" s="1"/>
  <c r="AD1051" i="13"/>
  <c r="AE1050" i="13" a="1"/>
  <c r="AE1050" i="13" s="1"/>
  <c r="AD1050" i="13"/>
  <c r="AE1049" i="13"/>
  <c r="AE1049" i="13" a="1"/>
  <c r="AD1049" i="13"/>
  <c r="AE1048" i="13"/>
  <c r="AE1048" i="13" a="1"/>
  <c r="AD1048" i="13"/>
  <c r="AE1047" i="13" a="1"/>
  <c r="AE1047" i="13" s="1"/>
  <c r="AD1047" i="13"/>
  <c r="AE1046" i="13"/>
  <c r="AE1046" i="13" a="1"/>
  <c r="AD1046" i="13"/>
  <c r="AE1045" i="13" a="1"/>
  <c r="AE1045" i="13" s="1"/>
  <c r="AD1045" i="13"/>
  <c r="AE1044" i="13"/>
  <c r="AE1044" i="13" a="1"/>
  <c r="AD1044" i="13"/>
  <c r="AE1043" i="13" a="1"/>
  <c r="AE1043" i="13" s="1"/>
  <c r="AD1043" i="13"/>
  <c r="AE1042" i="13" a="1"/>
  <c r="AE1042" i="13" s="1"/>
  <c r="AD1042" i="13"/>
  <c r="AE1041" i="13"/>
  <c r="AE1041" i="13" a="1"/>
  <c r="AD1041" i="13"/>
  <c r="AE1040" i="13"/>
  <c r="AE1040" i="13" a="1"/>
  <c r="AD1040" i="13"/>
  <c r="AE1039" i="13" a="1"/>
  <c r="AE1039" i="13" s="1"/>
  <c r="AD1039" i="13"/>
  <c r="AE1038" i="13"/>
  <c r="AE1038" i="13" a="1"/>
  <c r="AD1038" i="13"/>
  <c r="AE1037" i="13" a="1"/>
  <c r="AE1037" i="13" s="1"/>
  <c r="AD1037" i="13"/>
  <c r="AE1036" i="13"/>
  <c r="AE1036" i="13" a="1"/>
  <c r="AD1036" i="13"/>
  <c r="AE1035" i="13" a="1"/>
  <c r="AE1035" i="13" s="1"/>
  <c r="AD1035" i="13"/>
  <c r="AE1034" i="13" a="1"/>
  <c r="AE1034" i="13" s="1"/>
  <c r="AD1034" i="13"/>
  <c r="AE1033" i="13"/>
  <c r="AE1033" i="13" a="1"/>
  <c r="AD1033" i="13"/>
  <c r="AE1032" i="13"/>
  <c r="AE1032" i="13" a="1"/>
  <c r="AD1032" i="13"/>
  <c r="AE1031" i="13" a="1"/>
  <c r="AE1031" i="13" s="1"/>
  <c r="AD1031" i="13"/>
  <c r="AE1030" i="13"/>
  <c r="AE1030" i="13" a="1"/>
  <c r="AD1030" i="13"/>
  <c r="AE1029" i="13" a="1"/>
  <c r="AE1029" i="13" s="1"/>
  <c r="AD1029" i="13"/>
  <c r="AE1028" i="13"/>
  <c r="AE1028" i="13" a="1"/>
  <c r="AD1028" i="13"/>
  <c r="AE1027" i="13" a="1"/>
  <c r="AE1027" i="13" s="1"/>
  <c r="AD1027" i="13"/>
  <c r="AE1026" i="13" a="1"/>
  <c r="AE1026" i="13" s="1"/>
  <c r="AD1026" i="13"/>
  <c r="AE1025" i="13"/>
  <c r="AE1025" i="13" a="1"/>
  <c r="AD1025" i="13"/>
  <c r="AE1024" i="13"/>
  <c r="AE1024" i="13" a="1"/>
  <c r="AD1024" i="13"/>
  <c r="AE1023" i="13" a="1"/>
  <c r="AE1023" i="13" s="1"/>
  <c r="AD1023" i="13"/>
  <c r="AE1022" i="13"/>
  <c r="AE1022" i="13" a="1"/>
  <c r="AD1022" i="13"/>
  <c r="AE1021" i="13" a="1"/>
  <c r="AE1021" i="13" s="1"/>
  <c r="AD1021" i="13"/>
  <c r="AE1020" i="13"/>
  <c r="AE1020" i="13" a="1"/>
  <c r="AD1020" i="13"/>
  <c r="AE1019" i="13" a="1"/>
  <c r="AE1019" i="13" s="1"/>
  <c r="AD1019" i="13"/>
  <c r="AE1018" i="13" a="1"/>
  <c r="AE1018" i="13" s="1"/>
  <c r="AD1018" i="13"/>
  <c r="AE1017" i="13"/>
  <c r="AE1017" i="13" a="1"/>
  <c r="AD1017" i="13"/>
  <c r="AE1016" i="13"/>
  <c r="AE1016" i="13" a="1"/>
  <c r="AD1016" i="13"/>
  <c r="AE1015" i="13" a="1"/>
  <c r="AE1015" i="13" s="1"/>
  <c r="AD1015" i="13"/>
  <c r="AE1014" i="13"/>
  <c r="AE1014" i="13" a="1"/>
  <c r="AD1014" i="13"/>
  <c r="AE1013" i="13" a="1"/>
  <c r="AE1013" i="13" s="1"/>
  <c r="AD1013" i="13"/>
  <c r="AE1012" i="13"/>
  <c r="AE1012" i="13" a="1"/>
  <c r="AD1012" i="13"/>
  <c r="AE1011" i="13" a="1"/>
  <c r="AE1011" i="13" s="1"/>
  <c r="AD1011" i="13"/>
  <c r="AE1010" i="13" a="1"/>
  <c r="AE1010" i="13" s="1"/>
  <c r="AD1010" i="13"/>
  <c r="AE1009" i="13"/>
  <c r="AE1009" i="13" a="1"/>
  <c r="AD1009" i="13"/>
  <c r="AE1008" i="13"/>
  <c r="AE1008" i="13" a="1"/>
  <c r="AD1008" i="13"/>
  <c r="AE1007" i="13" a="1"/>
  <c r="AE1007" i="13" s="1"/>
  <c r="AD1007" i="13"/>
  <c r="AE1006" i="13"/>
  <c r="AE1006" i="13" a="1"/>
  <c r="AD1006" i="13"/>
  <c r="AE1005" i="13" a="1"/>
  <c r="AE1005" i="13" s="1"/>
  <c r="AD1005" i="13"/>
  <c r="AE1004" i="13" a="1"/>
  <c r="AE1004" i="13" s="1"/>
  <c r="AD1004" i="13"/>
  <c r="AE1003" i="13" a="1"/>
  <c r="AE1003" i="13" s="1"/>
  <c r="AD1003" i="13"/>
  <c r="AE1002" i="13" a="1"/>
  <c r="AE1002" i="13" s="1"/>
  <c r="AD1002" i="13"/>
  <c r="AE1001" i="13"/>
  <c r="AE1001" i="13" a="1"/>
  <c r="AD1001" i="13"/>
  <c r="AE1000" i="13"/>
  <c r="AE1000" i="13" a="1"/>
  <c r="AD1000" i="13"/>
  <c r="AE999" i="13" a="1"/>
  <c r="AE999" i="13" s="1"/>
  <c r="AD999" i="13"/>
  <c r="AE998" i="13"/>
  <c r="AE998" i="13" a="1"/>
  <c r="AD998" i="13"/>
  <c r="AE997" i="13" a="1"/>
  <c r="AE997" i="13" s="1"/>
  <c r="AD997" i="13"/>
  <c r="AE996" i="13"/>
  <c r="AE996" i="13" a="1"/>
  <c r="AD996" i="13"/>
  <c r="AE995" i="13" a="1"/>
  <c r="AE995" i="13" s="1"/>
  <c r="AD995" i="13"/>
  <c r="AE994" i="13" a="1"/>
  <c r="AE994" i="13" s="1"/>
  <c r="AD994" i="13"/>
  <c r="AE993" i="13"/>
  <c r="AE993" i="13" a="1"/>
  <c r="AD993" i="13"/>
  <c r="AE992" i="13"/>
  <c r="AE992" i="13" a="1"/>
  <c r="AD992" i="13"/>
  <c r="AE991" i="13" a="1"/>
  <c r="AE991" i="13" s="1"/>
  <c r="AD991" i="13"/>
  <c r="AE990" i="13"/>
  <c r="AE990" i="13" a="1"/>
  <c r="AD990" i="13"/>
  <c r="AE989" i="13" a="1"/>
  <c r="AE989" i="13" s="1"/>
  <c r="AD989" i="13"/>
  <c r="AE988" i="13" a="1"/>
  <c r="AE988" i="13" s="1"/>
  <c r="AD988" i="13"/>
  <c r="AE987" i="13" a="1"/>
  <c r="AE987" i="13" s="1"/>
  <c r="AD987" i="13"/>
  <c r="AE986" i="13" a="1"/>
  <c r="AE986" i="13" s="1"/>
  <c r="AD986" i="13"/>
  <c r="AE985" i="13"/>
  <c r="AE985" i="13" a="1"/>
  <c r="AD985" i="13"/>
  <c r="AE984" i="13"/>
  <c r="AE984" i="13" a="1"/>
  <c r="AD984" i="13"/>
  <c r="AE983" i="13" a="1"/>
  <c r="AE983" i="13" s="1"/>
  <c r="AD983" i="13"/>
  <c r="AE982" i="13"/>
  <c r="AE982" i="13" a="1"/>
  <c r="AD982" i="13"/>
  <c r="AE981" i="13" a="1"/>
  <c r="AE981" i="13" s="1"/>
  <c r="AD981" i="13"/>
  <c r="AE980" i="13"/>
  <c r="AE980" i="13" a="1"/>
  <c r="AD980" i="13"/>
  <c r="AE979" i="13" a="1"/>
  <c r="AE979" i="13" s="1"/>
  <c r="AD979" i="13"/>
  <c r="AE978" i="13" a="1"/>
  <c r="AE978" i="13" s="1"/>
  <c r="AD978" i="13"/>
  <c r="AE977" i="13"/>
  <c r="AE977" i="13" a="1"/>
  <c r="AD977" i="13"/>
  <c r="AE976" i="13"/>
  <c r="AE976" i="13" a="1"/>
  <c r="AD976" i="13"/>
  <c r="AE975" i="13" a="1"/>
  <c r="AE975" i="13" s="1"/>
  <c r="AD975" i="13"/>
  <c r="AE974" i="13"/>
  <c r="AE974" i="13" a="1"/>
  <c r="AD974" i="13"/>
  <c r="AE973" i="13" a="1"/>
  <c r="AE973" i="13" s="1"/>
  <c r="AD973" i="13"/>
  <c r="AE972" i="13" a="1"/>
  <c r="AE972" i="13" s="1"/>
  <c r="AD972" i="13"/>
  <c r="AE971" i="13" a="1"/>
  <c r="AE971" i="13" s="1"/>
  <c r="AD971" i="13"/>
  <c r="AE970" i="13" a="1"/>
  <c r="AE970" i="13" s="1"/>
  <c r="AD970" i="13"/>
  <c r="AE969" i="13"/>
  <c r="AE969" i="13" a="1"/>
  <c r="AD969" i="13"/>
  <c r="AE968" i="13"/>
  <c r="AE968" i="13" a="1"/>
  <c r="AD968" i="13"/>
  <c r="AE967" i="13" a="1"/>
  <c r="AE967" i="13" s="1"/>
  <c r="AD967" i="13"/>
  <c r="AE966" i="13"/>
  <c r="AE966" i="13" a="1"/>
  <c r="AD966" i="13"/>
  <c r="AE965" i="13" a="1"/>
  <c r="AE965" i="13" s="1"/>
  <c r="AD965" i="13"/>
  <c r="AE964" i="13"/>
  <c r="AE964" i="13" a="1"/>
  <c r="AD964" i="13"/>
  <c r="AE963" i="13" a="1"/>
  <c r="AE963" i="13" s="1"/>
  <c r="AD963" i="13"/>
  <c r="AE962" i="13" a="1"/>
  <c r="AE962" i="13" s="1"/>
  <c r="AD962" i="13"/>
  <c r="AE961" i="13"/>
  <c r="AE961" i="13" a="1"/>
  <c r="AD961" i="13"/>
  <c r="AE960" i="13"/>
  <c r="AE960" i="13" a="1"/>
  <c r="AD960" i="13"/>
  <c r="AE959" i="13" a="1"/>
  <c r="AE959" i="13" s="1"/>
  <c r="AD959" i="13"/>
  <c r="AE958" i="13"/>
  <c r="AE958" i="13" a="1"/>
  <c r="AD958" i="13"/>
  <c r="AE957" i="13" a="1"/>
  <c r="AE957" i="13" s="1"/>
  <c r="AD957" i="13"/>
  <c r="AE956" i="13" a="1"/>
  <c r="AE956" i="13" s="1"/>
  <c r="AD956" i="13"/>
  <c r="AE955" i="13" a="1"/>
  <c r="AE955" i="13" s="1"/>
  <c r="AD955" i="13"/>
  <c r="AE954" i="13" a="1"/>
  <c r="AE954" i="13" s="1"/>
  <c r="AD954" i="13"/>
  <c r="AE953" i="13"/>
  <c r="AE953" i="13" a="1"/>
  <c r="AD953" i="13"/>
  <c r="AE952" i="13"/>
  <c r="AE952" i="13" a="1"/>
  <c r="AD952" i="13"/>
  <c r="AE951" i="13" a="1"/>
  <c r="AE951" i="13" s="1"/>
  <c r="AD951" i="13"/>
  <c r="AE950" i="13"/>
  <c r="AE950" i="13" a="1"/>
  <c r="AD950" i="13"/>
  <c r="AE949" i="13" a="1"/>
  <c r="AE949" i="13" s="1"/>
  <c r="AD949" i="13"/>
  <c r="AE948" i="13"/>
  <c r="AE948" i="13" a="1"/>
  <c r="AD948" i="13"/>
  <c r="AE947" i="13" a="1"/>
  <c r="AE947" i="13" s="1"/>
  <c r="AD947" i="13"/>
  <c r="AE946" i="13" a="1"/>
  <c r="AE946" i="13" s="1"/>
  <c r="AD946" i="13"/>
  <c r="AE945" i="13"/>
  <c r="AE945" i="13" a="1"/>
  <c r="AD945" i="13"/>
  <c r="AE944" i="13"/>
  <c r="AE944" i="13" a="1"/>
  <c r="AD944" i="13"/>
  <c r="AE943" i="13" a="1"/>
  <c r="AE943" i="13" s="1"/>
  <c r="AD943" i="13"/>
  <c r="AE942" i="13"/>
  <c r="AE942" i="13" a="1"/>
  <c r="AD942" i="13"/>
  <c r="AE941" i="13" a="1"/>
  <c r="AE941" i="13" s="1"/>
  <c r="AD941" i="13"/>
  <c r="AE940" i="13" a="1"/>
  <c r="AE940" i="13" s="1"/>
  <c r="AD940" i="13"/>
  <c r="AE939" i="13" a="1"/>
  <c r="AE939" i="13" s="1"/>
  <c r="AD939" i="13"/>
  <c r="AE938" i="13" a="1"/>
  <c r="AE938" i="13" s="1"/>
  <c r="AD938" i="13"/>
  <c r="AE937" i="13"/>
  <c r="AE937" i="13" a="1"/>
  <c r="AD937" i="13"/>
  <c r="AE936" i="13"/>
  <c r="AE936" i="13" a="1"/>
  <c r="AD936" i="13"/>
  <c r="AE935" i="13" a="1"/>
  <c r="AE935" i="13" s="1"/>
  <c r="AD935" i="13"/>
  <c r="AE934" i="13"/>
  <c r="AE934" i="13" a="1"/>
  <c r="AD934" i="13"/>
  <c r="AE933" i="13" a="1"/>
  <c r="AE933" i="13" s="1"/>
  <c r="AD933" i="13"/>
  <c r="AE932" i="13"/>
  <c r="AE932" i="13" a="1"/>
  <c r="AD932" i="13"/>
  <c r="AE931" i="13" a="1"/>
  <c r="AE931" i="13" s="1"/>
  <c r="AD931" i="13"/>
  <c r="AE930" i="13" a="1"/>
  <c r="AE930" i="13" s="1"/>
  <c r="AD930" i="13"/>
  <c r="AE929" i="13"/>
  <c r="AE929" i="13" a="1"/>
  <c r="AD929" i="13"/>
  <c r="AE928" i="13"/>
  <c r="AE928" i="13" a="1"/>
  <c r="AD928" i="13"/>
  <c r="AE927" i="13" a="1"/>
  <c r="AE927" i="13" s="1"/>
  <c r="AD927" i="13"/>
  <c r="AE926" i="13"/>
  <c r="AE926" i="13" a="1"/>
  <c r="AD926" i="13"/>
  <c r="AE925" i="13" a="1"/>
  <c r="AE925" i="13" s="1"/>
  <c r="AD925" i="13"/>
  <c r="AE924" i="13" a="1"/>
  <c r="AE924" i="13" s="1"/>
  <c r="AD924" i="13"/>
  <c r="AE923" i="13" a="1"/>
  <c r="AE923" i="13" s="1"/>
  <c r="AD923" i="13"/>
  <c r="AE922" i="13" a="1"/>
  <c r="AE922" i="13" s="1"/>
  <c r="AD922" i="13"/>
  <c r="AE921" i="13"/>
  <c r="AE921" i="13" a="1"/>
  <c r="AD921" i="13"/>
  <c r="AE920" i="13"/>
  <c r="AE920" i="13" a="1"/>
  <c r="AD920" i="13"/>
  <c r="AE919" i="13" a="1"/>
  <c r="AE919" i="13" s="1"/>
  <c r="AD919" i="13"/>
  <c r="AE918" i="13"/>
  <c r="AE918" i="13" a="1"/>
  <c r="AD918" i="13"/>
  <c r="AE917" i="13"/>
  <c r="AE917" i="13" a="1"/>
  <c r="AD917" i="13"/>
  <c r="AE916" i="13"/>
  <c r="AE916" i="13" a="1"/>
  <c r="AD916" i="13"/>
  <c r="AE915" i="13" a="1"/>
  <c r="AE915" i="13" s="1"/>
  <c r="AD915" i="13"/>
  <c r="AE914" i="13" a="1"/>
  <c r="AE914" i="13" s="1"/>
  <c r="AD914" i="13"/>
  <c r="AE913" i="13"/>
  <c r="AE913" i="13" a="1"/>
  <c r="AD913" i="13"/>
  <c r="AE912" i="13"/>
  <c r="AE912" i="13" a="1"/>
  <c r="AD912" i="13"/>
  <c r="AE911" i="13" a="1"/>
  <c r="AE911" i="13" s="1"/>
  <c r="AD911" i="13"/>
  <c r="AE910" i="13"/>
  <c r="AE910" i="13" a="1"/>
  <c r="AD910" i="13"/>
  <c r="AE909" i="13"/>
  <c r="AE909" i="13" a="1"/>
  <c r="AD909" i="13"/>
  <c r="AE908" i="13" a="1"/>
  <c r="AE908" i="13" s="1"/>
  <c r="AD908" i="13"/>
  <c r="AE907" i="13" a="1"/>
  <c r="AE907" i="13" s="1"/>
  <c r="AD907" i="13"/>
  <c r="AE906" i="13" a="1"/>
  <c r="AE906" i="13" s="1"/>
  <c r="AD906" i="13"/>
  <c r="AE905" i="13"/>
  <c r="AE905" i="13" a="1"/>
  <c r="AD905" i="13"/>
  <c r="AE904" i="13"/>
  <c r="AE904" i="13" a="1"/>
  <c r="AD904" i="13"/>
  <c r="AE903" i="13" a="1"/>
  <c r="AE903" i="13" s="1"/>
  <c r="AD903" i="13"/>
  <c r="AE902" i="13"/>
  <c r="AE902" i="13" a="1"/>
  <c r="AD902" i="13"/>
  <c r="AE901" i="13"/>
  <c r="AE901" i="13" a="1"/>
  <c r="AD901" i="13"/>
  <c r="AE900" i="13"/>
  <c r="AE900" i="13" a="1"/>
  <c r="AD900" i="13"/>
  <c r="AE899" i="13" a="1"/>
  <c r="AE899" i="13" s="1"/>
  <c r="AD899" i="13"/>
  <c r="AE898" i="13" a="1"/>
  <c r="AE898" i="13" s="1"/>
  <c r="AD898" i="13"/>
  <c r="AE897" i="13"/>
  <c r="AE897" i="13" a="1"/>
  <c r="AD897" i="13"/>
  <c r="AE896" i="13"/>
  <c r="AE896" i="13" a="1"/>
  <c r="AD896" i="13"/>
  <c r="AE895" i="13" a="1"/>
  <c r="AE895" i="13" s="1"/>
  <c r="AD895" i="13"/>
  <c r="AE894" i="13"/>
  <c r="AE894" i="13" a="1"/>
  <c r="AD894" i="13"/>
  <c r="AE893" i="13"/>
  <c r="AE893" i="13" a="1"/>
  <c r="AD893" i="13"/>
  <c r="AE892" i="13"/>
  <c r="AE892" i="13" a="1"/>
  <c r="AD892" i="13"/>
  <c r="AE891" i="13" a="1"/>
  <c r="AE891" i="13" s="1"/>
  <c r="AD891" i="13"/>
  <c r="AE890" i="13" a="1"/>
  <c r="AE890" i="13" s="1"/>
  <c r="AD890" i="13"/>
  <c r="AE889" i="13"/>
  <c r="AE889" i="13" a="1"/>
  <c r="AD889" i="13"/>
  <c r="AE888" i="13"/>
  <c r="AE888" i="13" a="1"/>
  <c r="AD888" i="13"/>
  <c r="AE887" i="13" a="1"/>
  <c r="AE887" i="13" s="1"/>
  <c r="AD887" i="13"/>
  <c r="AE886" i="13"/>
  <c r="AE886" i="13" a="1"/>
  <c r="AD886" i="13"/>
  <c r="AE885" i="13"/>
  <c r="AE885" i="13" a="1"/>
  <c r="AD885" i="13"/>
  <c r="AE884" i="13"/>
  <c r="AE884" i="13" a="1"/>
  <c r="AD884" i="13"/>
  <c r="AE883" i="13" a="1"/>
  <c r="AE883" i="13" s="1"/>
  <c r="AD883" i="13"/>
  <c r="AE882" i="13" a="1"/>
  <c r="AE882" i="13" s="1"/>
  <c r="AD882" i="13"/>
  <c r="AE881" i="13"/>
  <c r="AE881" i="13" a="1"/>
  <c r="AD881" i="13"/>
  <c r="AE880" i="13"/>
  <c r="AE880" i="13" a="1"/>
  <c r="AD880" i="13"/>
  <c r="AE879" i="13" a="1"/>
  <c r="AE879" i="13" s="1"/>
  <c r="AD879" i="13"/>
  <c r="AE878" i="13"/>
  <c r="AE878" i="13" a="1"/>
  <c r="AD878" i="13"/>
  <c r="AE877" i="13"/>
  <c r="AE877" i="13" a="1"/>
  <c r="AD877" i="13"/>
  <c r="AE876" i="13" a="1"/>
  <c r="AE876" i="13" s="1"/>
  <c r="AD876" i="13"/>
  <c r="AE875" i="13" a="1"/>
  <c r="AE875" i="13" s="1"/>
  <c r="AD875" i="13"/>
  <c r="AE874" i="13" a="1"/>
  <c r="AE874" i="13" s="1"/>
  <c r="AD874" i="13"/>
  <c r="AE873" i="13"/>
  <c r="AE873" i="13" a="1"/>
  <c r="AD873" i="13"/>
  <c r="AE872" i="13"/>
  <c r="AE872" i="13" a="1"/>
  <c r="AD872" i="13"/>
  <c r="AE871" i="13" a="1"/>
  <c r="AE871" i="13" s="1"/>
  <c r="AD871" i="13"/>
  <c r="AE870" i="13"/>
  <c r="AE870" i="13" a="1"/>
  <c r="AD870" i="13"/>
  <c r="AE869" i="13"/>
  <c r="AE869" i="13" a="1"/>
  <c r="AD869" i="13"/>
  <c r="AE868" i="13" a="1"/>
  <c r="AE868" i="13" s="1"/>
  <c r="AD868" i="13"/>
  <c r="AE867" i="13" a="1"/>
  <c r="AE867" i="13" s="1"/>
  <c r="AD867" i="13"/>
  <c r="AE866" i="13" a="1"/>
  <c r="AE866" i="13" s="1"/>
  <c r="AD866" i="13"/>
  <c r="AE865" i="13"/>
  <c r="AE865" i="13" a="1"/>
  <c r="AD865" i="13"/>
  <c r="AE864" i="13"/>
  <c r="AE864" i="13" a="1"/>
  <c r="AD864" i="13"/>
  <c r="AE863" i="13" a="1"/>
  <c r="AE863" i="13" s="1"/>
  <c r="AD863" i="13"/>
  <c r="AE862" i="13"/>
  <c r="AE862" i="13" a="1"/>
  <c r="AD862" i="13"/>
  <c r="AE861" i="13"/>
  <c r="AE861" i="13" a="1"/>
  <c r="AD861" i="13"/>
  <c r="AE860" i="13" a="1"/>
  <c r="AE860" i="13" s="1"/>
  <c r="AD860" i="13"/>
  <c r="AE859" i="13" a="1"/>
  <c r="AE859" i="13" s="1"/>
  <c r="AD859" i="13"/>
  <c r="AE858" i="13" a="1"/>
  <c r="AE858" i="13" s="1"/>
  <c r="AD858" i="13"/>
  <c r="AE857" i="13"/>
  <c r="AE857" i="13" a="1"/>
  <c r="AD857" i="13"/>
  <c r="AE856" i="13"/>
  <c r="AE856" i="13" a="1"/>
  <c r="AD856" i="13"/>
  <c r="AE855" i="13" a="1"/>
  <c r="AE855" i="13" s="1"/>
  <c r="AD855" i="13"/>
  <c r="AE854" i="13"/>
  <c r="AE854" i="13" a="1"/>
  <c r="AD854" i="13"/>
  <c r="AE853" i="13"/>
  <c r="AE853" i="13" a="1"/>
  <c r="AD853" i="13"/>
  <c r="AE852" i="13" a="1"/>
  <c r="AE852" i="13" s="1"/>
  <c r="AD852" i="13"/>
  <c r="AE851" i="13" a="1"/>
  <c r="AE851" i="13" s="1"/>
  <c r="AD851" i="13"/>
  <c r="AE850" i="13" a="1"/>
  <c r="AE850" i="13" s="1"/>
  <c r="AD850" i="13"/>
  <c r="AE849" i="13"/>
  <c r="AE849" i="13" a="1"/>
  <c r="AD849" i="13"/>
  <c r="AE848" i="13"/>
  <c r="AE848" i="13" a="1"/>
  <c r="AD848" i="13"/>
  <c r="AE847" i="13" a="1"/>
  <c r="AE847" i="13" s="1"/>
  <c r="AD847" i="13"/>
  <c r="AE846" i="13"/>
  <c r="AE846" i="13" a="1"/>
  <c r="AD846" i="13"/>
  <c r="AE845" i="13"/>
  <c r="AE845" i="13" a="1"/>
  <c r="AD845" i="13"/>
  <c r="AE844" i="13" a="1"/>
  <c r="AE844" i="13" s="1"/>
  <c r="AD844" i="13"/>
  <c r="AE843" i="13" a="1"/>
  <c r="AE843" i="13" s="1"/>
  <c r="AD843" i="13"/>
  <c r="AE842" i="13" a="1"/>
  <c r="AE842" i="13" s="1"/>
  <c r="AD842" i="13"/>
  <c r="AE841" i="13"/>
  <c r="AE841" i="13" a="1"/>
  <c r="AD841" i="13"/>
  <c r="AE840" i="13"/>
  <c r="AE840" i="13" a="1"/>
  <c r="AD840" i="13"/>
  <c r="AE839" i="13" a="1"/>
  <c r="AE839" i="13" s="1"/>
  <c r="AD839" i="13"/>
  <c r="AE838" i="13"/>
  <c r="AE838" i="13" a="1"/>
  <c r="AD838" i="13"/>
  <c r="AE837" i="13"/>
  <c r="AE837" i="13" a="1"/>
  <c r="AD837" i="13"/>
  <c r="AE836" i="13"/>
  <c r="AE836" i="13" a="1"/>
  <c r="AD836" i="13"/>
  <c r="AE835" i="13" a="1"/>
  <c r="AE835" i="13" s="1"/>
  <c r="AD835" i="13"/>
  <c r="AE834" i="13" a="1"/>
  <c r="AE834" i="13" s="1"/>
  <c r="AD834" i="13"/>
  <c r="AE833" i="13"/>
  <c r="AE833" i="13" a="1"/>
  <c r="AD833" i="13"/>
  <c r="AE832" i="13"/>
  <c r="AE832" i="13" a="1"/>
  <c r="AD832" i="13"/>
  <c r="AE831" i="13" a="1"/>
  <c r="AE831" i="13" s="1"/>
  <c r="AD831" i="13"/>
  <c r="AE830" i="13"/>
  <c r="AE830" i="13" a="1"/>
  <c r="AD830" i="13"/>
  <c r="AE829" i="13"/>
  <c r="AE829" i="13" a="1"/>
  <c r="AD829" i="13"/>
  <c r="AE828" i="13"/>
  <c r="AE828" i="13" a="1"/>
  <c r="AD828" i="13"/>
  <c r="AE827" i="13" a="1"/>
  <c r="AE827" i="13" s="1"/>
  <c r="AD827" i="13"/>
  <c r="AE826" i="13" a="1"/>
  <c r="AE826" i="13" s="1"/>
  <c r="AD826" i="13"/>
  <c r="AE825" i="13"/>
  <c r="AE825" i="13" a="1"/>
  <c r="AD825" i="13"/>
  <c r="AE824" i="13"/>
  <c r="AE824" i="13" a="1"/>
  <c r="AD824" i="13"/>
  <c r="AE823" i="13" a="1"/>
  <c r="AE823" i="13" s="1"/>
  <c r="AD823" i="13"/>
  <c r="AE822" i="13"/>
  <c r="AE822" i="13" a="1"/>
  <c r="AD822" i="13"/>
  <c r="AE821" i="13"/>
  <c r="AE821" i="13" a="1"/>
  <c r="AD821" i="13"/>
  <c r="AE820" i="13"/>
  <c r="AE820" i="13" a="1"/>
  <c r="AD820" i="13"/>
  <c r="AE819" i="13" a="1"/>
  <c r="AE819" i="13" s="1"/>
  <c r="AD819" i="13"/>
  <c r="AE818" i="13" a="1"/>
  <c r="AE818" i="13" s="1"/>
  <c r="AD818" i="13"/>
  <c r="AE817" i="13"/>
  <c r="AE817" i="13" a="1"/>
  <c r="AD817" i="13"/>
  <c r="AE816" i="13"/>
  <c r="AE816" i="13" a="1"/>
  <c r="AD816" i="13"/>
  <c r="AE815" i="13" a="1"/>
  <c r="AE815" i="13" s="1"/>
  <c r="AD815" i="13"/>
  <c r="AE814" i="13"/>
  <c r="AE814" i="13" a="1"/>
  <c r="AD814" i="13"/>
  <c r="AE813" i="13"/>
  <c r="AE813" i="13" a="1"/>
  <c r="AD813" i="13"/>
  <c r="AE812" i="13" a="1"/>
  <c r="AE812" i="13" s="1"/>
  <c r="AD812" i="13"/>
  <c r="AE811" i="13" a="1"/>
  <c r="AE811" i="13" s="1"/>
  <c r="AD811" i="13"/>
  <c r="AE810" i="13" a="1"/>
  <c r="AE810" i="13" s="1"/>
  <c r="AD810" i="13"/>
  <c r="AE809" i="13"/>
  <c r="AE809" i="13" a="1"/>
  <c r="AD809" i="13"/>
  <c r="AE808" i="13"/>
  <c r="AE808" i="13" a="1"/>
  <c r="AD808" i="13"/>
  <c r="AE807" i="13" a="1"/>
  <c r="AE807" i="13" s="1"/>
  <c r="AD807" i="13"/>
  <c r="AE806" i="13"/>
  <c r="AE806" i="13" a="1"/>
  <c r="AD806" i="13"/>
  <c r="AE805" i="13"/>
  <c r="AE805" i="13" a="1"/>
  <c r="AD805" i="13"/>
  <c r="AE804" i="13" a="1"/>
  <c r="AE804" i="13" s="1"/>
  <c r="AD804" i="13"/>
  <c r="AE803" i="13" a="1"/>
  <c r="AE803" i="13" s="1"/>
  <c r="AD803" i="13"/>
  <c r="AE802" i="13" a="1"/>
  <c r="AE802" i="13" s="1"/>
  <c r="AD802" i="13"/>
  <c r="AE801" i="13"/>
  <c r="AE801" i="13" a="1"/>
  <c r="AD801" i="13"/>
  <c r="AE800" i="13"/>
  <c r="AE800" i="13" a="1"/>
  <c r="AD800" i="13"/>
  <c r="AE799" i="13" a="1"/>
  <c r="AE799" i="13" s="1"/>
  <c r="AD799" i="13"/>
  <c r="AE798" i="13"/>
  <c r="AE798" i="13" a="1"/>
  <c r="AD798" i="13"/>
  <c r="AE797" i="13"/>
  <c r="AE797" i="13" a="1"/>
  <c r="AD797" i="13"/>
  <c r="AE796" i="13" a="1"/>
  <c r="AE796" i="13" s="1"/>
  <c r="AD796" i="13"/>
  <c r="AE795" i="13" a="1"/>
  <c r="AE795" i="13" s="1"/>
  <c r="AD795" i="13"/>
  <c r="AE794" i="13" a="1"/>
  <c r="AE794" i="13" s="1"/>
  <c r="AD794" i="13"/>
  <c r="AE793" i="13"/>
  <c r="AE793" i="13" a="1"/>
  <c r="AD793" i="13"/>
  <c r="AE792" i="13"/>
  <c r="AE792" i="13" a="1"/>
  <c r="AD792" i="13"/>
  <c r="AE791" i="13" a="1"/>
  <c r="AE791" i="13" s="1"/>
  <c r="AD791" i="13"/>
  <c r="AE790" i="13"/>
  <c r="AE790" i="13" a="1"/>
  <c r="AD790" i="13"/>
  <c r="AE789" i="13"/>
  <c r="AE789" i="13" a="1"/>
  <c r="AD789" i="13"/>
  <c r="AE788" i="13" a="1"/>
  <c r="AE788" i="13" s="1"/>
  <c r="AD788" i="13"/>
  <c r="AE787" i="13" a="1"/>
  <c r="AE787" i="13" s="1"/>
  <c r="AD787" i="13"/>
  <c r="AE786" i="13" a="1"/>
  <c r="AE786" i="13" s="1"/>
  <c r="AD786" i="13"/>
  <c r="AE785" i="13"/>
  <c r="AE785" i="13" a="1"/>
  <c r="AD785" i="13"/>
  <c r="AE784" i="13"/>
  <c r="AE784" i="13" a="1"/>
  <c r="AD784" i="13"/>
  <c r="AE783" i="13" a="1"/>
  <c r="AE783" i="13" s="1"/>
  <c r="AD783" i="13"/>
  <c r="AE782" i="13"/>
  <c r="AE782" i="13" a="1"/>
  <c r="AD782" i="13"/>
  <c r="AE781" i="13"/>
  <c r="AE781" i="13" a="1"/>
  <c r="AD781" i="13"/>
  <c r="AE780" i="13" a="1"/>
  <c r="AE780" i="13" s="1"/>
  <c r="AD780" i="13"/>
  <c r="AE779" i="13" a="1"/>
  <c r="AE779" i="13" s="1"/>
  <c r="AD779" i="13"/>
  <c r="AE778" i="13" a="1"/>
  <c r="AE778" i="13" s="1"/>
  <c r="AD778" i="13"/>
  <c r="AE777" i="13"/>
  <c r="AE777" i="13" a="1"/>
  <c r="AD777" i="13"/>
  <c r="AE776" i="13"/>
  <c r="AE776" i="13" a="1"/>
  <c r="AD776" i="13"/>
  <c r="AE775" i="13" a="1"/>
  <c r="AE775" i="13" s="1"/>
  <c r="AD775" i="13"/>
  <c r="AE774" i="13"/>
  <c r="AE774" i="13" a="1"/>
  <c r="AD774" i="13"/>
  <c r="AE773" i="13"/>
  <c r="AE773" i="13" a="1"/>
  <c r="AD773" i="13"/>
  <c r="AE772" i="13"/>
  <c r="AE772" i="13" a="1"/>
  <c r="AD772" i="13"/>
  <c r="AE771" i="13" a="1"/>
  <c r="AE771" i="13" s="1"/>
  <c r="AD771" i="13"/>
  <c r="AE770" i="13" a="1"/>
  <c r="AE770" i="13" s="1"/>
  <c r="AD770" i="13"/>
  <c r="AE769" i="13"/>
  <c r="AE769" i="13" a="1"/>
  <c r="AD769" i="13"/>
  <c r="AE768" i="13"/>
  <c r="AE768" i="13" a="1"/>
  <c r="AD768" i="13"/>
  <c r="AE767" i="13" a="1"/>
  <c r="AE767" i="13" s="1"/>
  <c r="AD767" i="13"/>
  <c r="AE766" i="13"/>
  <c r="AE766" i="13" a="1"/>
  <c r="AD766" i="13"/>
  <c r="AE765" i="13"/>
  <c r="AE765" i="13" a="1"/>
  <c r="AD765" i="13"/>
  <c r="AE764" i="13"/>
  <c r="AE764" i="13" a="1"/>
  <c r="AD764" i="13"/>
  <c r="AE763" i="13" a="1"/>
  <c r="AE763" i="13" s="1"/>
  <c r="AD763" i="13"/>
  <c r="AE762" i="13" a="1"/>
  <c r="AE762" i="13" s="1"/>
  <c r="AD762" i="13"/>
  <c r="AE761" i="13"/>
  <c r="AE761" i="13" a="1"/>
  <c r="AD761" i="13"/>
  <c r="AE760" i="13"/>
  <c r="AE760" i="13" a="1"/>
  <c r="AD760" i="13"/>
  <c r="AE759" i="13" a="1"/>
  <c r="AE759" i="13" s="1"/>
  <c r="AD759" i="13"/>
  <c r="AE758" i="13"/>
  <c r="AE758" i="13" a="1"/>
  <c r="AD758" i="13"/>
  <c r="AE757" i="13"/>
  <c r="AE757" i="13" a="1"/>
  <c r="AD757" i="13"/>
  <c r="AE756" i="13"/>
  <c r="AE756" i="13" a="1"/>
  <c r="AD756" i="13"/>
  <c r="AE755" i="13" a="1"/>
  <c r="AE755" i="13" s="1"/>
  <c r="AD755" i="13"/>
  <c r="AE754" i="13" a="1"/>
  <c r="AE754" i="13" s="1"/>
  <c r="AD754" i="13"/>
  <c r="AE753" i="13"/>
  <c r="AE753" i="13" a="1"/>
  <c r="AD753" i="13"/>
  <c r="AE752" i="13"/>
  <c r="AE752" i="13" a="1"/>
  <c r="AD752" i="13"/>
  <c r="AE751" i="13" a="1"/>
  <c r="AE751" i="13" s="1"/>
  <c r="AD751" i="13"/>
  <c r="AE750" i="13"/>
  <c r="AE750" i="13" a="1"/>
  <c r="AD750" i="13"/>
  <c r="AE749" i="13"/>
  <c r="AE749" i="13" a="1"/>
  <c r="AD749" i="13"/>
  <c r="AE748" i="13" a="1"/>
  <c r="AE748" i="13" s="1"/>
  <c r="AD748" i="13"/>
  <c r="AE747" i="13" a="1"/>
  <c r="AE747" i="13" s="1"/>
  <c r="AD747" i="13"/>
  <c r="AE746" i="13" a="1"/>
  <c r="AE746" i="13" s="1"/>
  <c r="AD746" i="13"/>
  <c r="AE745" i="13"/>
  <c r="AE745" i="13" a="1"/>
  <c r="AD745" i="13"/>
  <c r="AE744" i="13"/>
  <c r="AE744" i="13" a="1"/>
  <c r="AD744" i="13"/>
  <c r="AE743" i="13" a="1"/>
  <c r="AE743" i="13" s="1"/>
  <c r="AD743" i="13"/>
  <c r="AE742" i="13"/>
  <c r="AE742" i="13" a="1"/>
  <c r="AD742" i="13"/>
  <c r="AE741" i="13"/>
  <c r="AE741" i="13" a="1"/>
  <c r="AD741" i="13"/>
  <c r="AE740" i="13" a="1"/>
  <c r="AE740" i="13" s="1"/>
  <c r="AD740" i="13"/>
  <c r="AE739" i="13" a="1"/>
  <c r="AE739" i="13" s="1"/>
  <c r="AD739" i="13"/>
  <c r="AE738" i="13" a="1"/>
  <c r="AE738" i="13" s="1"/>
  <c r="AD738" i="13"/>
  <c r="AE737" i="13"/>
  <c r="AE737" i="13" a="1"/>
  <c r="AD737" i="13"/>
  <c r="AE736" i="13"/>
  <c r="AE736" i="13" a="1"/>
  <c r="AD736" i="13"/>
  <c r="AE735" i="13" a="1"/>
  <c r="AE735" i="13" s="1"/>
  <c r="AD735" i="13"/>
  <c r="AE734" i="13"/>
  <c r="AE734" i="13" a="1"/>
  <c r="AD734" i="13"/>
  <c r="AE733" i="13"/>
  <c r="AE733" i="13" a="1"/>
  <c r="AD733" i="13"/>
  <c r="AE732" i="13" a="1"/>
  <c r="AE732" i="13" s="1"/>
  <c r="AD732" i="13"/>
  <c r="AE731" i="13" a="1"/>
  <c r="AE731" i="13" s="1"/>
  <c r="AD731" i="13"/>
  <c r="AE730" i="13" a="1"/>
  <c r="AE730" i="13" s="1"/>
  <c r="AD730" i="13"/>
  <c r="AE729" i="13"/>
  <c r="AE729" i="13" a="1"/>
  <c r="AD729" i="13"/>
  <c r="AE728" i="13"/>
  <c r="AE728" i="13" a="1"/>
  <c r="AD728" i="13"/>
  <c r="AE727" i="13" a="1"/>
  <c r="AE727" i="13" s="1"/>
  <c r="AD727" i="13"/>
  <c r="AE726" i="13"/>
  <c r="AE726" i="13" a="1"/>
  <c r="AD726" i="13"/>
  <c r="AE725" i="13"/>
  <c r="AE725" i="13" a="1"/>
  <c r="AD725" i="13"/>
  <c r="AE724" i="13"/>
  <c r="AE724" i="13" a="1"/>
  <c r="AD724" i="13"/>
  <c r="AE723" i="13" a="1"/>
  <c r="AE723" i="13" s="1"/>
  <c r="AD723" i="13"/>
  <c r="AE722" i="13" a="1"/>
  <c r="AE722" i="13" s="1"/>
  <c r="AD722" i="13"/>
  <c r="AE721" i="13"/>
  <c r="AE721" i="13" a="1"/>
  <c r="AD721" i="13"/>
  <c r="AE720" i="13"/>
  <c r="AE720" i="13" a="1"/>
  <c r="AD720" i="13"/>
  <c r="AE719" i="13" a="1"/>
  <c r="AE719" i="13" s="1"/>
  <c r="AD719" i="13"/>
  <c r="AE718" i="13"/>
  <c r="AE718" i="13" a="1"/>
  <c r="AD718" i="13"/>
  <c r="AE717" i="13"/>
  <c r="AE717" i="13" a="1"/>
  <c r="AD717" i="13"/>
  <c r="AE716" i="13" a="1"/>
  <c r="AE716" i="13" s="1"/>
  <c r="AD716" i="13"/>
  <c r="AE715" i="13" a="1"/>
  <c r="AE715" i="13" s="1"/>
  <c r="AD715" i="13"/>
  <c r="AE714" i="13" a="1"/>
  <c r="AE714" i="13" s="1"/>
  <c r="AD714" i="13"/>
  <c r="AE713" i="13"/>
  <c r="AE713" i="13" a="1"/>
  <c r="AD713" i="13"/>
  <c r="AE712" i="13"/>
  <c r="AE712" i="13" a="1"/>
  <c r="AD712" i="13"/>
  <c r="AE711" i="13" a="1"/>
  <c r="AE711" i="13" s="1"/>
  <c r="AD711" i="13"/>
  <c r="AE710" i="13"/>
  <c r="AE710" i="13" a="1"/>
  <c r="AD710" i="13"/>
  <c r="AE709" i="13"/>
  <c r="AE709" i="13" a="1"/>
  <c r="AD709" i="13"/>
  <c r="AE708" i="13"/>
  <c r="AE708" i="13" a="1"/>
  <c r="AD708" i="13"/>
  <c r="AE707" i="13" a="1"/>
  <c r="AE707" i="13" s="1"/>
  <c r="AD707" i="13"/>
  <c r="AE706" i="13" a="1"/>
  <c r="AE706" i="13" s="1"/>
  <c r="AD706" i="13"/>
  <c r="AE705" i="13"/>
  <c r="AE705" i="13" a="1"/>
  <c r="AD705" i="13"/>
  <c r="AE704" i="13"/>
  <c r="AE704" i="13" a="1"/>
  <c r="AD704" i="13"/>
  <c r="AE703" i="13" a="1"/>
  <c r="AE703" i="13" s="1"/>
  <c r="AD703" i="13"/>
  <c r="AE702" i="13"/>
  <c r="AE702" i="13" a="1"/>
  <c r="AD702" i="13"/>
  <c r="AE701" i="13"/>
  <c r="AE701" i="13" a="1"/>
  <c r="AD701" i="13"/>
  <c r="AE700" i="13"/>
  <c r="AE700" i="13" a="1"/>
  <c r="AD700" i="13"/>
  <c r="AE699" i="13" a="1"/>
  <c r="AE699" i="13" s="1"/>
  <c r="AD699" i="13"/>
  <c r="AE698" i="13" a="1"/>
  <c r="AE698" i="13" s="1"/>
  <c r="AD698" i="13"/>
  <c r="AE697" i="13"/>
  <c r="AE697" i="13" a="1"/>
  <c r="AD697" i="13"/>
  <c r="AE696" i="13"/>
  <c r="AE696" i="13" a="1"/>
  <c r="AD696" i="13"/>
  <c r="AE695" i="13" a="1"/>
  <c r="AE695" i="13" s="1"/>
  <c r="AD695" i="13"/>
  <c r="AE694" i="13"/>
  <c r="AE694" i="13" a="1"/>
  <c r="AD694" i="13"/>
  <c r="AE693" i="13"/>
  <c r="AE693" i="13" a="1"/>
  <c r="AD693" i="13"/>
  <c r="AE692" i="13"/>
  <c r="AE692" i="13" a="1"/>
  <c r="AD692" i="13"/>
  <c r="AE691" i="13" a="1"/>
  <c r="AE691" i="13" s="1"/>
  <c r="AD691" i="13"/>
  <c r="AE690" i="13" a="1"/>
  <c r="AE690" i="13" s="1"/>
  <c r="AD690" i="13"/>
  <c r="AE689" i="13"/>
  <c r="AE689" i="13" a="1"/>
  <c r="AD689" i="13"/>
  <c r="AE688" i="13"/>
  <c r="AE688" i="13" a="1"/>
  <c r="AD688" i="13"/>
  <c r="AE687" i="13" a="1"/>
  <c r="AE687" i="13" s="1"/>
  <c r="AD687" i="13"/>
  <c r="AE686" i="13"/>
  <c r="AE686" i="13" a="1"/>
  <c r="AD686" i="13"/>
  <c r="AE685" i="13"/>
  <c r="AE685" i="13" a="1"/>
  <c r="AD685" i="13"/>
  <c r="AE684" i="13" a="1"/>
  <c r="AE684" i="13" s="1"/>
  <c r="AD684" i="13"/>
  <c r="AE683" i="13" a="1"/>
  <c r="AE683" i="13" s="1"/>
  <c r="AD683" i="13"/>
  <c r="AE682" i="13" a="1"/>
  <c r="AE682" i="13" s="1"/>
  <c r="AD682" i="13"/>
  <c r="AE681" i="13"/>
  <c r="AE681" i="13" a="1"/>
  <c r="AD681" i="13"/>
  <c r="AE680" i="13"/>
  <c r="AE680" i="13" a="1"/>
  <c r="AD680" i="13"/>
  <c r="AE679" i="13" a="1"/>
  <c r="AE679" i="13" s="1"/>
  <c r="AD679" i="13"/>
  <c r="AE678" i="13"/>
  <c r="AE678" i="13" a="1"/>
  <c r="AD678" i="13"/>
  <c r="AE677" i="13"/>
  <c r="AE677" i="13" a="1"/>
  <c r="AD677" i="13"/>
  <c r="AE676" i="13" a="1"/>
  <c r="AE676" i="13" s="1"/>
  <c r="AD676" i="13"/>
  <c r="AE675" i="13" a="1"/>
  <c r="AE675" i="13" s="1"/>
  <c r="AD675" i="13"/>
  <c r="AE674" i="13" a="1"/>
  <c r="AE674" i="13" s="1"/>
  <c r="AD674" i="13"/>
  <c r="AE673" i="13"/>
  <c r="AE673" i="13" a="1"/>
  <c r="AD673" i="13"/>
  <c r="AE672" i="13"/>
  <c r="AE672" i="13" a="1"/>
  <c r="AD672" i="13"/>
  <c r="AE671" i="13" a="1"/>
  <c r="AE671" i="13" s="1"/>
  <c r="AD671" i="13"/>
  <c r="AE670" i="13"/>
  <c r="AE670" i="13" a="1"/>
  <c r="AD670" i="13"/>
  <c r="AE669" i="13"/>
  <c r="AE669" i="13" a="1"/>
  <c r="AD669" i="13"/>
  <c r="AE668" i="13" a="1"/>
  <c r="AE668" i="13" s="1"/>
  <c r="AD668" i="13"/>
  <c r="AE667" i="13" a="1"/>
  <c r="AE667" i="13" s="1"/>
  <c r="AD667" i="13"/>
  <c r="AE666" i="13" a="1"/>
  <c r="AE666" i="13" s="1"/>
  <c r="AD666" i="13"/>
  <c r="AE665" i="13"/>
  <c r="AE665" i="13" a="1"/>
  <c r="AD665" i="13"/>
  <c r="AE664" i="13"/>
  <c r="AE664" i="13" a="1"/>
  <c r="AD664" i="13"/>
  <c r="AE663" i="13" a="1"/>
  <c r="AE663" i="13" s="1"/>
  <c r="AD663" i="13"/>
  <c r="AE662" i="13"/>
  <c r="AE662" i="13" a="1"/>
  <c r="AD662" i="13"/>
  <c r="AE661" i="13"/>
  <c r="AE661" i="13" a="1"/>
  <c r="AD661" i="13"/>
  <c r="AE660" i="13"/>
  <c r="AE660" i="13" a="1"/>
  <c r="AD660" i="13"/>
  <c r="AE659" i="13" a="1"/>
  <c r="AE659" i="13" s="1"/>
  <c r="AD659" i="13"/>
  <c r="AE658" i="13" a="1"/>
  <c r="AE658" i="13" s="1"/>
  <c r="AD658" i="13"/>
  <c r="AE657" i="13"/>
  <c r="AE657" i="13" a="1"/>
  <c r="AD657" i="13"/>
  <c r="AE656" i="13"/>
  <c r="AE656" i="13" a="1"/>
  <c r="AD656" i="13"/>
  <c r="AE655" i="13" a="1"/>
  <c r="AE655" i="13" s="1"/>
  <c r="AD655" i="13"/>
  <c r="AE654" i="13"/>
  <c r="AE654" i="13" a="1"/>
  <c r="AD654" i="13"/>
  <c r="AE653" i="13"/>
  <c r="AE653" i="13" a="1"/>
  <c r="AD653" i="13"/>
  <c r="AE652" i="13" a="1"/>
  <c r="AE652" i="13" s="1"/>
  <c r="AD652" i="13"/>
  <c r="AE651" i="13" a="1"/>
  <c r="AE651" i="13" s="1"/>
  <c r="AD651" i="13"/>
  <c r="AE650" i="13" a="1"/>
  <c r="AE650" i="13" s="1"/>
  <c r="AD650" i="13"/>
  <c r="AE649" i="13"/>
  <c r="AE649" i="13" a="1"/>
  <c r="AD649" i="13"/>
  <c r="AE648" i="13"/>
  <c r="AE648" i="13" a="1"/>
  <c r="AD648" i="13"/>
  <c r="AE647" i="13" a="1"/>
  <c r="AE647" i="13" s="1"/>
  <c r="AD647" i="13"/>
  <c r="AE646" i="13"/>
  <c r="AE646" i="13" a="1"/>
  <c r="AD646" i="13"/>
  <c r="AE645" i="13"/>
  <c r="AE645" i="13" a="1"/>
  <c r="AD645" i="13"/>
  <c r="AE644" i="13"/>
  <c r="AE644" i="13" a="1"/>
  <c r="AD644" i="13"/>
  <c r="AE643" i="13" a="1"/>
  <c r="AE643" i="13" s="1"/>
  <c r="AD643" i="13"/>
  <c r="AE642" i="13" a="1"/>
  <c r="AE642" i="13" s="1"/>
  <c r="AD642" i="13"/>
  <c r="AE641" i="13" a="1"/>
  <c r="AE641" i="13" s="1"/>
  <c r="AD641" i="13"/>
  <c r="AE640" i="13"/>
  <c r="AE640" i="13" a="1"/>
  <c r="AD640" i="13"/>
  <c r="AE639" i="13" a="1"/>
  <c r="AE639" i="13" s="1"/>
  <c r="AD639" i="13"/>
  <c r="AE638" i="13"/>
  <c r="AE638" i="13" a="1"/>
  <c r="AD638" i="13"/>
  <c r="AE637" i="13"/>
  <c r="AE637" i="13" a="1"/>
  <c r="AD637" i="13"/>
  <c r="AE636" i="13"/>
  <c r="AE636" i="13" a="1"/>
  <c r="AD636" i="13"/>
  <c r="AE635" i="13" a="1"/>
  <c r="AE635" i="13" s="1"/>
  <c r="AD635" i="13"/>
  <c r="AE634" i="13" a="1"/>
  <c r="AE634" i="13" s="1"/>
  <c r="AD634" i="13"/>
  <c r="AE633" i="13" a="1"/>
  <c r="AE633" i="13" s="1"/>
  <c r="AD633" i="13"/>
  <c r="AE632" i="13"/>
  <c r="AE632" i="13" a="1"/>
  <c r="AD632" i="13"/>
  <c r="AE631" i="13" a="1"/>
  <c r="AE631" i="13" s="1"/>
  <c r="AD631" i="13"/>
  <c r="AE630" i="13"/>
  <c r="AE630" i="13" a="1"/>
  <c r="AD630" i="13"/>
  <c r="AE629" i="13"/>
  <c r="AE629" i="13" a="1"/>
  <c r="AD629" i="13"/>
  <c r="AE628" i="13"/>
  <c r="AE628" i="13" a="1"/>
  <c r="AD628" i="13"/>
  <c r="AE627" i="13" a="1"/>
  <c r="AE627" i="13" s="1"/>
  <c r="AD627" i="13"/>
  <c r="AE626" i="13" a="1"/>
  <c r="AE626" i="13" s="1"/>
  <c r="AD626" i="13"/>
  <c r="AE625" i="13" a="1"/>
  <c r="AE625" i="13" s="1"/>
  <c r="AD625" i="13"/>
  <c r="AE624" i="13"/>
  <c r="AE624" i="13" a="1"/>
  <c r="AD624" i="13"/>
  <c r="AE623" i="13" a="1"/>
  <c r="AE623" i="13" s="1"/>
  <c r="AD623" i="13"/>
  <c r="AE622" i="13"/>
  <c r="AE622" i="13" a="1"/>
  <c r="AD622" i="13"/>
  <c r="AE621" i="13"/>
  <c r="AE621" i="13" a="1"/>
  <c r="AD621" i="13"/>
  <c r="AE620" i="13" a="1"/>
  <c r="AE620" i="13" s="1"/>
  <c r="AD620" i="13"/>
  <c r="AE619" i="13" a="1"/>
  <c r="AE619" i="13" s="1"/>
  <c r="AD619" i="13"/>
  <c r="AE618" i="13" a="1"/>
  <c r="AE618" i="13" s="1"/>
  <c r="AD618" i="13"/>
  <c r="AE617" i="13"/>
  <c r="AE617" i="13" a="1"/>
  <c r="AD617" i="13"/>
  <c r="AE616" i="13"/>
  <c r="AE616" i="13" a="1"/>
  <c r="AD616" i="13"/>
  <c r="AE615" i="13" a="1"/>
  <c r="AE615" i="13" s="1"/>
  <c r="AD615" i="13"/>
  <c r="AE614" i="13"/>
  <c r="AE614" i="13" a="1"/>
  <c r="AD614" i="13"/>
  <c r="AE613" i="13"/>
  <c r="AE613" i="13" a="1"/>
  <c r="AD613" i="13"/>
  <c r="AE612" i="13" a="1"/>
  <c r="AE612" i="13" s="1"/>
  <c r="AD612" i="13"/>
  <c r="AE611" i="13" a="1"/>
  <c r="AE611" i="13" s="1"/>
  <c r="AD611" i="13"/>
  <c r="AE610" i="13" a="1"/>
  <c r="AE610" i="13" s="1"/>
  <c r="AD610" i="13"/>
  <c r="AE609" i="13" a="1"/>
  <c r="AE609" i="13" s="1"/>
  <c r="AD609" i="13"/>
  <c r="AE608" i="13"/>
  <c r="AE608" i="13" a="1"/>
  <c r="AD608" i="13"/>
  <c r="AE607" i="13" a="1"/>
  <c r="AE607" i="13" s="1"/>
  <c r="AD607" i="13"/>
  <c r="AE606" i="13"/>
  <c r="AE606" i="13" a="1"/>
  <c r="AD606" i="13"/>
  <c r="AE605" i="13"/>
  <c r="AE605" i="13" a="1"/>
  <c r="AD605" i="13"/>
  <c r="AE604" i="13" a="1"/>
  <c r="AE604" i="13" s="1"/>
  <c r="AD604" i="13"/>
  <c r="AE603" i="13" a="1"/>
  <c r="AE603" i="13" s="1"/>
  <c r="AD603" i="13"/>
  <c r="AE602" i="13" a="1"/>
  <c r="AE602" i="13" s="1"/>
  <c r="AD602" i="13"/>
  <c r="AE601" i="13"/>
  <c r="AE601" i="13" a="1"/>
  <c r="AD601" i="13"/>
  <c r="AE600" i="13"/>
  <c r="AE600" i="13" a="1"/>
  <c r="AD600" i="13"/>
  <c r="AE599" i="13" a="1"/>
  <c r="AE599" i="13" s="1"/>
  <c r="AD599" i="13"/>
  <c r="AE598" i="13"/>
  <c r="AE598" i="13" a="1"/>
  <c r="AD598" i="13"/>
  <c r="AE597" i="13"/>
  <c r="AE597" i="13" a="1"/>
  <c r="AD597" i="13"/>
  <c r="AE596" i="13" a="1"/>
  <c r="AE596" i="13" s="1"/>
  <c r="AD596" i="13"/>
  <c r="AE595" i="13" a="1"/>
  <c r="AE595" i="13" s="1"/>
  <c r="AD595" i="13"/>
  <c r="AE594" i="13" a="1"/>
  <c r="AE594" i="13" s="1"/>
  <c r="AD594" i="13"/>
  <c r="AE593" i="13"/>
  <c r="AE593" i="13" a="1"/>
  <c r="AD593" i="13"/>
  <c r="AE592" i="13"/>
  <c r="AE592" i="13" a="1"/>
  <c r="AD592" i="13"/>
  <c r="AE591" i="13" a="1"/>
  <c r="AE591" i="13" s="1"/>
  <c r="AD591" i="13"/>
  <c r="AE590" i="13"/>
  <c r="AE590" i="13" a="1"/>
  <c r="AD590" i="13"/>
  <c r="AE589" i="13"/>
  <c r="AE589" i="13" a="1"/>
  <c r="AD589" i="13"/>
  <c r="AE588" i="13" a="1"/>
  <c r="AE588" i="13" s="1"/>
  <c r="AD588" i="13"/>
  <c r="AE587" i="13" a="1"/>
  <c r="AE587" i="13" s="1"/>
  <c r="AD587" i="13"/>
  <c r="AE586" i="13" a="1"/>
  <c r="AE586" i="13" s="1"/>
  <c r="AD586" i="13"/>
  <c r="AE585" i="13"/>
  <c r="AE585" i="13" a="1"/>
  <c r="AD585" i="13"/>
  <c r="AE584" i="13"/>
  <c r="AE584" i="13" a="1"/>
  <c r="AD584" i="13"/>
  <c r="AE583" i="13" a="1"/>
  <c r="AE583" i="13" s="1"/>
  <c r="AD583" i="13"/>
  <c r="AE582" i="13"/>
  <c r="AE582" i="13" a="1"/>
  <c r="AD582" i="13"/>
  <c r="AE581" i="13"/>
  <c r="AE581" i="13" a="1"/>
  <c r="AD581" i="13"/>
  <c r="AE580" i="13"/>
  <c r="AE580" i="13" a="1"/>
  <c r="AD580" i="13"/>
  <c r="AE579" i="13" a="1"/>
  <c r="AE579" i="13" s="1"/>
  <c r="AD579" i="13"/>
  <c r="AE578" i="13" a="1"/>
  <c r="AE578" i="13" s="1"/>
  <c r="AD578" i="13"/>
  <c r="AE577" i="13" a="1"/>
  <c r="AE577" i="13" s="1"/>
  <c r="AD577" i="13"/>
  <c r="AE576" i="13"/>
  <c r="AE576" i="13" a="1"/>
  <c r="AD576" i="13"/>
  <c r="AE575" i="13" a="1"/>
  <c r="AE575" i="13" s="1"/>
  <c r="AD575" i="13"/>
  <c r="AE574" i="13"/>
  <c r="AE574" i="13" a="1"/>
  <c r="AD574" i="13"/>
  <c r="AE573" i="13"/>
  <c r="AE573" i="13" a="1"/>
  <c r="AD573" i="13"/>
  <c r="AE572" i="13"/>
  <c r="AE572" i="13" a="1"/>
  <c r="AD572" i="13"/>
  <c r="AE571" i="13" a="1"/>
  <c r="AE571" i="13" s="1"/>
  <c r="AD571" i="13"/>
  <c r="AE570" i="13" a="1"/>
  <c r="AE570" i="13" s="1"/>
  <c r="AD570" i="13"/>
  <c r="AE569" i="13" a="1"/>
  <c r="AE569" i="13" s="1"/>
  <c r="AD569" i="13"/>
  <c r="AE568" i="13"/>
  <c r="AE568" i="13" a="1"/>
  <c r="AD568" i="13"/>
  <c r="AE567" i="13" a="1"/>
  <c r="AE567" i="13" s="1"/>
  <c r="AD567" i="13"/>
  <c r="AE566" i="13"/>
  <c r="AE566" i="13" a="1"/>
  <c r="AD566" i="13"/>
  <c r="AE565" i="13"/>
  <c r="AE565" i="13" a="1"/>
  <c r="AD565" i="13"/>
  <c r="AE564" i="13"/>
  <c r="AE564" i="13" a="1"/>
  <c r="AD564" i="13"/>
  <c r="AE563" i="13"/>
  <c r="AE563" i="13" a="1"/>
  <c r="AD563" i="13"/>
  <c r="AE562" i="13" a="1"/>
  <c r="AE562" i="13" s="1"/>
  <c r="AD562" i="13"/>
  <c r="AE561" i="13"/>
  <c r="AE561" i="13" a="1"/>
  <c r="AD561" i="13"/>
  <c r="AE560" i="13"/>
  <c r="AE560" i="13" a="1"/>
  <c r="AD560" i="13"/>
  <c r="AE559" i="13"/>
  <c r="AE559" i="13" a="1"/>
  <c r="AD559" i="13"/>
  <c r="AE558" i="13" a="1"/>
  <c r="AE558" i="13" s="1"/>
  <c r="AD558" i="13"/>
  <c r="AE557" i="13"/>
  <c r="AE557" i="13" a="1"/>
  <c r="AD557" i="13"/>
  <c r="AE556" i="13" a="1"/>
  <c r="AE556" i="13" s="1"/>
  <c r="AD556" i="13"/>
  <c r="AE555" i="13" a="1"/>
  <c r="AE555" i="13" s="1"/>
  <c r="AD555" i="13"/>
  <c r="AE554" i="13" a="1"/>
  <c r="AE554" i="13" s="1"/>
  <c r="AD554" i="13"/>
  <c r="AE553" i="13" a="1"/>
  <c r="AE553" i="13" s="1"/>
  <c r="AD553" i="13"/>
  <c r="AE552" i="13"/>
  <c r="AE552" i="13" a="1"/>
  <c r="AD552" i="13"/>
  <c r="AE551" i="13" a="1"/>
  <c r="AE551" i="13" s="1"/>
  <c r="AD551" i="13"/>
  <c r="AE550" i="13"/>
  <c r="AE550" i="13" a="1"/>
  <c r="AD550" i="13"/>
  <c r="AE549" i="13"/>
  <c r="AE549" i="13" a="1"/>
  <c r="AD549" i="13"/>
  <c r="AE548" i="13"/>
  <c r="AE548" i="13" a="1"/>
  <c r="AD548" i="13"/>
  <c r="AE547" i="13" a="1"/>
  <c r="AE547" i="13" s="1"/>
  <c r="AD547" i="13"/>
  <c r="AE546" i="13" a="1"/>
  <c r="AE546" i="13" s="1"/>
  <c r="AD546" i="13"/>
  <c r="AE545" i="13"/>
  <c r="AE545" i="13" a="1"/>
  <c r="AD545" i="13"/>
  <c r="AE544" i="13"/>
  <c r="AE544" i="13" a="1"/>
  <c r="AD544" i="13"/>
  <c r="AE543" i="13"/>
  <c r="AE543" i="13" a="1"/>
  <c r="AD543" i="13"/>
  <c r="AE542" i="13" a="1"/>
  <c r="AE542" i="13" s="1"/>
  <c r="AD542" i="13"/>
  <c r="AE541" i="13"/>
  <c r="AE541" i="13" a="1"/>
  <c r="AD541" i="13"/>
  <c r="AE540" i="13" a="1"/>
  <c r="AE540" i="13" s="1"/>
  <c r="AD540" i="13"/>
  <c r="AE539" i="13"/>
  <c r="AE539" i="13" a="1"/>
  <c r="AD539" i="13"/>
  <c r="AE538" i="13" a="1"/>
  <c r="AE538" i="13" s="1"/>
  <c r="AD538" i="13"/>
  <c r="AE537" i="13" a="1"/>
  <c r="AE537" i="13" s="1"/>
  <c r="AD537" i="13"/>
  <c r="AE536" i="13"/>
  <c r="AE536" i="13" a="1"/>
  <c r="AD536" i="13"/>
  <c r="AE535" i="13"/>
  <c r="AE535" i="13" a="1"/>
  <c r="AD535" i="13"/>
  <c r="AE534" i="13"/>
  <c r="AE534" i="13" a="1"/>
  <c r="AD534" i="13"/>
  <c r="AE533" i="13"/>
  <c r="AE533" i="13" a="1"/>
  <c r="AD533" i="13"/>
  <c r="AE532" i="13"/>
  <c r="AE532" i="13" a="1"/>
  <c r="AD532" i="13"/>
  <c r="AE531" i="13" a="1"/>
  <c r="AE531" i="13" s="1"/>
  <c r="AD531" i="13"/>
  <c r="AE530" i="13" a="1"/>
  <c r="AE530" i="13" s="1"/>
  <c r="AD530" i="13"/>
  <c r="AE529" i="13" a="1"/>
  <c r="AE529" i="13" s="1"/>
  <c r="AD529" i="13"/>
  <c r="AE528" i="13"/>
  <c r="AE528" i="13" a="1"/>
  <c r="AD528" i="13"/>
  <c r="AE527" i="13" a="1"/>
  <c r="AE527" i="13" s="1"/>
  <c r="AD527" i="13"/>
  <c r="AE526" i="13" a="1"/>
  <c r="AE526" i="13" s="1"/>
  <c r="AD526" i="13"/>
  <c r="AE525" i="13"/>
  <c r="AE525" i="13" a="1"/>
  <c r="AD525" i="13"/>
  <c r="AE524" i="13"/>
  <c r="AE524" i="13" a="1"/>
  <c r="AD524" i="13"/>
  <c r="AE523" i="13"/>
  <c r="AE523" i="13" a="1"/>
  <c r="AD523" i="13"/>
  <c r="AE522" i="13" a="1"/>
  <c r="AE522" i="13" s="1"/>
  <c r="AD522" i="13"/>
  <c r="AE521" i="13"/>
  <c r="AE521" i="13" a="1"/>
  <c r="AD521" i="13"/>
  <c r="AE520" i="13"/>
  <c r="AE520" i="13" a="1"/>
  <c r="AD520" i="13"/>
  <c r="AE519" i="13" a="1"/>
  <c r="AE519" i="13" s="1"/>
  <c r="AD519" i="13"/>
  <c r="AE518" i="13" a="1"/>
  <c r="AE518" i="13" s="1"/>
  <c r="AD518" i="13"/>
  <c r="AE517" i="13"/>
  <c r="AE517" i="13" a="1"/>
  <c r="AD517" i="13"/>
  <c r="AE516" i="13" a="1"/>
  <c r="AE516" i="13" s="1"/>
  <c r="AD516" i="13"/>
  <c r="AE515" i="13" a="1"/>
  <c r="AE515" i="13" s="1"/>
  <c r="AD515" i="13"/>
  <c r="AE514" i="13" a="1"/>
  <c r="AE514" i="13" s="1"/>
  <c r="AD514" i="13"/>
  <c r="AE513" i="13" a="1"/>
  <c r="AE513" i="13" s="1"/>
  <c r="AD513" i="13"/>
  <c r="AE512" i="13"/>
  <c r="AE512" i="13" a="1"/>
  <c r="AD512" i="13"/>
  <c r="AE511" i="13"/>
  <c r="AE511" i="13" a="1"/>
  <c r="AD511" i="13"/>
  <c r="AE510" i="13"/>
  <c r="AE510" i="13" a="1"/>
  <c r="AD510" i="13"/>
  <c r="AE509" i="13"/>
  <c r="AE509" i="13" a="1"/>
  <c r="AD509" i="13"/>
  <c r="AE508" i="13" a="1"/>
  <c r="AE508" i="13" s="1"/>
  <c r="AD508" i="13"/>
  <c r="AE507" i="13"/>
  <c r="AE507" i="13" a="1"/>
  <c r="AD507" i="13"/>
  <c r="AE506" i="13" a="1"/>
  <c r="AE506" i="13" s="1"/>
  <c r="AD506" i="13"/>
  <c r="AE505" i="13" a="1"/>
  <c r="AE505" i="13" s="1"/>
  <c r="AD505" i="13"/>
  <c r="AE504" i="13"/>
  <c r="AE504" i="13" a="1"/>
  <c r="AD504" i="13"/>
  <c r="AE503" i="13" a="1"/>
  <c r="AE503" i="13" s="1"/>
  <c r="AD503" i="13"/>
  <c r="AE502" i="13" a="1"/>
  <c r="AE502" i="13" s="1"/>
  <c r="AD502" i="13"/>
  <c r="AE501" i="13"/>
  <c r="AE501" i="13" a="1"/>
  <c r="AD501" i="13"/>
  <c r="AE500" i="13"/>
  <c r="AE500" i="13" a="1"/>
  <c r="AD500" i="13"/>
  <c r="AE499" i="13"/>
  <c r="AE499" i="13" a="1"/>
  <c r="AD499" i="13"/>
  <c r="AE498" i="13" a="1"/>
  <c r="AE498" i="13" s="1"/>
  <c r="AD498" i="13"/>
  <c r="AE497" i="13"/>
  <c r="AE497" i="13" a="1"/>
  <c r="AD497" i="13"/>
  <c r="AE496" i="13"/>
  <c r="AE496" i="13" a="1"/>
  <c r="AD496" i="13"/>
  <c r="AE495" i="13"/>
  <c r="AE495" i="13" a="1"/>
  <c r="AD495" i="13"/>
  <c r="AE494" i="13" a="1"/>
  <c r="AE494" i="13" s="1"/>
  <c r="AD494" i="13"/>
  <c r="AE493" i="13"/>
  <c r="AE493" i="13" a="1"/>
  <c r="AD493" i="13"/>
  <c r="AE492" i="13" a="1"/>
  <c r="AE492" i="13" s="1"/>
  <c r="AD492" i="13"/>
  <c r="AE491" i="13" a="1"/>
  <c r="AE491" i="13" s="1"/>
  <c r="AD491" i="13"/>
  <c r="AE490" i="13" a="1"/>
  <c r="AE490" i="13" s="1"/>
  <c r="AD490" i="13"/>
  <c r="AE489" i="13" a="1"/>
  <c r="AE489" i="13" s="1"/>
  <c r="AD489" i="13"/>
  <c r="AE488" i="13" a="1"/>
  <c r="AE488" i="13" s="1"/>
  <c r="AD488" i="13"/>
  <c r="AE487" i="13" a="1"/>
  <c r="AE487" i="13" s="1"/>
  <c r="AD487" i="13"/>
  <c r="AE486" i="13"/>
  <c r="AE486" i="13" a="1"/>
  <c r="AD486" i="13"/>
  <c r="AE485" i="13"/>
  <c r="AE485" i="13" a="1"/>
  <c r="AD485" i="13"/>
  <c r="AE484" i="13"/>
  <c r="AE484" i="13" a="1"/>
  <c r="AD484" i="13"/>
  <c r="AE483" i="13" a="1"/>
  <c r="AE483" i="13" s="1"/>
  <c r="AD483" i="13"/>
  <c r="AE482" i="13" a="1"/>
  <c r="AE482" i="13" s="1"/>
  <c r="AD482" i="13"/>
  <c r="AE481" i="13"/>
  <c r="AE481" i="13" a="1"/>
  <c r="AD481" i="13"/>
  <c r="AE480" i="13" a="1"/>
  <c r="AE480" i="13" s="1"/>
  <c r="AD480" i="13"/>
  <c r="AE479" i="13"/>
  <c r="AE479" i="13" a="1"/>
  <c r="AD479" i="13"/>
  <c r="AE478" i="13" a="1"/>
  <c r="AE478" i="13" s="1"/>
  <c r="AD478" i="13"/>
  <c r="AE477" i="13"/>
  <c r="AE477" i="13" a="1"/>
  <c r="AD477" i="13"/>
  <c r="AE476" i="13" a="1"/>
  <c r="AE476" i="13" s="1"/>
  <c r="AD476" i="13"/>
  <c r="AE475" i="13"/>
  <c r="AE475" i="13" a="1"/>
  <c r="AD475" i="13"/>
  <c r="AE474" i="13" a="1"/>
  <c r="AE474" i="13" s="1"/>
  <c r="AD474" i="13"/>
  <c r="AE473" i="13" a="1"/>
  <c r="AE473" i="13" s="1"/>
  <c r="AD473" i="13"/>
  <c r="AE472" i="13"/>
  <c r="AE472" i="13" a="1"/>
  <c r="AD472" i="13"/>
  <c r="AE471" i="13"/>
  <c r="AE471" i="13" a="1"/>
  <c r="AD471" i="13"/>
  <c r="AE470" i="13"/>
  <c r="AE470" i="13" a="1"/>
  <c r="AD470" i="13"/>
  <c r="AE469" i="13"/>
  <c r="AE469" i="13" a="1"/>
  <c r="AD469" i="13"/>
  <c r="AE468" i="13"/>
  <c r="AE468" i="13" a="1"/>
  <c r="AD468" i="13"/>
  <c r="AE467" i="13" a="1"/>
  <c r="AE467" i="13" s="1"/>
  <c r="AD467" i="13"/>
  <c r="AE466" i="13" a="1"/>
  <c r="AE466" i="13" s="1"/>
  <c r="AD466" i="13"/>
  <c r="AE465" i="13"/>
  <c r="AE465" i="13" a="1"/>
  <c r="AD465" i="13"/>
  <c r="AE464" i="13" a="1"/>
  <c r="AE464" i="13" s="1"/>
  <c r="AD464" i="13"/>
  <c r="AE463" i="13" a="1"/>
  <c r="AE463" i="13" s="1"/>
  <c r="AD463" i="13"/>
  <c r="AE462" i="13" a="1"/>
  <c r="AE462" i="13" s="1"/>
  <c r="AD462" i="13"/>
  <c r="AE461" i="13"/>
  <c r="AE461" i="13" a="1"/>
  <c r="AD461" i="13"/>
  <c r="AE460" i="13"/>
  <c r="AE460" i="13" a="1"/>
  <c r="AD460" i="13"/>
  <c r="AE459" i="13"/>
  <c r="AE459" i="13" a="1"/>
  <c r="AD459" i="13"/>
  <c r="AE458" i="13" a="1"/>
  <c r="AE458" i="13" s="1"/>
  <c r="AD458" i="13"/>
  <c r="AE457" i="13"/>
  <c r="AE457" i="13" a="1"/>
  <c r="AD457" i="13"/>
  <c r="AE456" i="13"/>
  <c r="AE456" i="13" a="1"/>
  <c r="AD456" i="13"/>
  <c r="AE455" i="13" a="1"/>
  <c r="AE455" i="13" s="1"/>
  <c r="AD455" i="13"/>
  <c r="AE454" i="13" a="1"/>
  <c r="AE454" i="13" s="1"/>
  <c r="AD454" i="13"/>
  <c r="AE453" i="13"/>
  <c r="AE453" i="13" a="1"/>
  <c r="AD453" i="13"/>
  <c r="AE452" i="13" a="1"/>
  <c r="AE452" i="13" s="1"/>
  <c r="AD452" i="13"/>
  <c r="AE451" i="13" a="1"/>
  <c r="AE451" i="13" s="1"/>
  <c r="AD451" i="13"/>
  <c r="AE450" i="13" a="1"/>
  <c r="AE450" i="13" s="1"/>
  <c r="AD450" i="13"/>
  <c r="AE449" i="13" a="1"/>
  <c r="AE449" i="13" s="1"/>
  <c r="AD449" i="13"/>
  <c r="AE448" i="13" a="1"/>
  <c r="AE448" i="13" s="1"/>
  <c r="AD448" i="13"/>
  <c r="AE447" i="13"/>
  <c r="AE447" i="13" a="1"/>
  <c r="AD447" i="13"/>
  <c r="AE446" i="13"/>
  <c r="AE446" i="13" a="1"/>
  <c r="AD446" i="13"/>
  <c r="AE445" i="13"/>
  <c r="AE445" i="13" a="1"/>
  <c r="AD445" i="13"/>
  <c r="AE444" i="13" a="1"/>
  <c r="AE444" i="13" s="1"/>
  <c r="AD444" i="13"/>
  <c r="AE443" i="13" a="1"/>
  <c r="AE443" i="13" s="1"/>
  <c r="AD443" i="13"/>
  <c r="AE442" i="13" a="1"/>
  <c r="AE442" i="13" s="1"/>
  <c r="AD442" i="13"/>
  <c r="AE441" i="13" a="1"/>
  <c r="AE441" i="13" s="1"/>
  <c r="AD441" i="13"/>
  <c r="AE440" i="13" a="1"/>
  <c r="AE440" i="13" s="1"/>
  <c r="AD440" i="13"/>
  <c r="AE439" i="13" a="1"/>
  <c r="AE439" i="13" s="1"/>
  <c r="AD439" i="13"/>
  <c r="AE438" i="13" a="1"/>
  <c r="AE438" i="13" s="1"/>
  <c r="AD438" i="13"/>
  <c r="AE437" i="13"/>
  <c r="AE437" i="13" a="1"/>
  <c r="AD437" i="13"/>
  <c r="AE436" i="13"/>
  <c r="AE436" i="13" a="1"/>
  <c r="AD436" i="13"/>
  <c r="AE435" i="13"/>
  <c r="AE435" i="13" a="1"/>
  <c r="AD435" i="13"/>
  <c r="AE434" i="13" a="1"/>
  <c r="AE434" i="13" s="1"/>
  <c r="AD434" i="13"/>
  <c r="AE433" i="13"/>
  <c r="AE433" i="13" a="1"/>
  <c r="AD433" i="13"/>
  <c r="AE432" i="13"/>
  <c r="AE432" i="13" a="1"/>
  <c r="AD432" i="13"/>
  <c r="AE431" i="13"/>
  <c r="AE431" i="13" a="1"/>
  <c r="AD431" i="13"/>
  <c r="AE430" i="13" a="1"/>
  <c r="AE430" i="13" s="1"/>
  <c r="AD430" i="13"/>
  <c r="AE429" i="13"/>
  <c r="AE429" i="13" a="1"/>
  <c r="AD429" i="13"/>
  <c r="AE428" i="13" a="1"/>
  <c r="AE428" i="13" s="1"/>
  <c r="AD428" i="13"/>
  <c r="AE427" i="13" a="1"/>
  <c r="AE427" i="13" s="1"/>
  <c r="AD427" i="13"/>
  <c r="AE426" i="13" a="1"/>
  <c r="AE426" i="13" s="1"/>
  <c r="AD426" i="13"/>
  <c r="AE425" i="13" a="1"/>
  <c r="AE425" i="13" s="1"/>
  <c r="AD425" i="13"/>
  <c r="AE424" i="13" a="1"/>
  <c r="AE424" i="13" s="1"/>
  <c r="AD424" i="13"/>
  <c r="AE423" i="13" a="1"/>
  <c r="AE423" i="13" s="1"/>
  <c r="AD423" i="13"/>
  <c r="AE422" i="13"/>
  <c r="AE422" i="13" a="1"/>
  <c r="AD422" i="13"/>
  <c r="AE421" i="13"/>
  <c r="AE421" i="13" a="1"/>
  <c r="AD421" i="13"/>
  <c r="AE420" i="13"/>
  <c r="AE420" i="13" a="1"/>
  <c r="AD420" i="13"/>
  <c r="AE419" i="13" a="1"/>
  <c r="AE419" i="13" s="1"/>
  <c r="AD419" i="13"/>
  <c r="AE418" i="13" a="1"/>
  <c r="AE418" i="13" s="1"/>
  <c r="AD418" i="13"/>
  <c r="AE417" i="13"/>
  <c r="AE417" i="13" a="1"/>
  <c r="AD417" i="13"/>
  <c r="AE416" i="13" a="1"/>
  <c r="AE416" i="13" s="1"/>
  <c r="AD416" i="13"/>
  <c r="AE415" i="13" a="1"/>
  <c r="AE415" i="13" s="1"/>
  <c r="AD415" i="13"/>
  <c r="AE414" i="13" a="1"/>
  <c r="AE414" i="13" s="1"/>
  <c r="AD414" i="13"/>
  <c r="AE413" i="13"/>
  <c r="AE413" i="13" a="1"/>
  <c r="AD413" i="13"/>
  <c r="AE412" i="13" a="1"/>
  <c r="AE412" i="13" s="1"/>
  <c r="AD412" i="13"/>
  <c r="AE411" i="13"/>
  <c r="AE411" i="13" a="1"/>
  <c r="AD411" i="13"/>
  <c r="AE410" i="13" a="1"/>
  <c r="AE410" i="13" s="1"/>
  <c r="AD410" i="13"/>
  <c r="AE409" i="13" a="1"/>
  <c r="AE409" i="13" s="1"/>
  <c r="AD409" i="13"/>
  <c r="AE408" i="13"/>
  <c r="AE408" i="13" a="1"/>
  <c r="AD408" i="13"/>
  <c r="AE407" i="13"/>
  <c r="AE407" i="13" a="1"/>
  <c r="AD407" i="13"/>
  <c r="AE406" i="13"/>
  <c r="AE406" i="13" a="1"/>
  <c r="AD406" i="13"/>
  <c r="AE405" i="13"/>
  <c r="AE405" i="13" a="1"/>
  <c r="AD405" i="13"/>
  <c r="AE404" i="13" a="1"/>
  <c r="AE404" i="13" s="1"/>
  <c r="AD404" i="13"/>
  <c r="AE403" i="13" a="1"/>
  <c r="AE403" i="13" s="1"/>
  <c r="AD403" i="13"/>
  <c r="AE402" i="13" a="1"/>
  <c r="AE402" i="13" s="1"/>
  <c r="AD402" i="13"/>
  <c r="AE401" i="13" a="1"/>
  <c r="AE401" i="13" s="1"/>
  <c r="AD401" i="13"/>
  <c r="AE400" i="13" a="1"/>
  <c r="AE400" i="13" s="1"/>
  <c r="AD400" i="13"/>
  <c r="AE399" i="13" a="1"/>
  <c r="AE399" i="13" s="1"/>
  <c r="AD399" i="13"/>
  <c r="AE398" i="13" a="1"/>
  <c r="AE398" i="13" s="1"/>
  <c r="AD398" i="13"/>
  <c r="AE397" i="13"/>
  <c r="AE397" i="13" a="1"/>
  <c r="AD397" i="13"/>
  <c r="AE396" i="13"/>
  <c r="AE396" i="13" a="1"/>
  <c r="AD396" i="13"/>
  <c r="AE395" i="13"/>
  <c r="AE395" i="13" a="1"/>
  <c r="AD395" i="13"/>
  <c r="AE394" i="13" a="1"/>
  <c r="AE394" i="13" s="1"/>
  <c r="AD394" i="13"/>
  <c r="AE393" i="13"/>
  <c r="AE393" i="13" a="1"/>
  <c r="AD393" i="13"/>
  <c r="AE392" i="13"/>
  <c r="AE392" i="13" a="1"/>
  <c r="AD392" i="13"/>
  <c r="AE391" i="13" a="1"/>
  <c r="AE391" i="13" s="1"/>
  <c r="AD391" i="13"/>
  <c r="AE390" i="13" a="1"/>
  <c r="AE390" i="13" s="1"/>
  <c r="AD390" i="13"/>
  <c r="AE389" i="13"/>
  <c r="AE389" i="13" a="1"/>
  <c r="AD389" i="13"/>
  <c r="AE388" i="13" a="1"/>
  <c r="AE388" i="13" s="1"/>
  <c r="AD388" i="13"/>
  <c r="AE387" i="13" a="1"/>
  <c r="AE387" i="13" s="1"/>
  <c r="AD387" i="13"/>
  <c r="AE386" i="13" a="1"/>
  <c r="AE386" i="13" s="1"/>
  <c r="AD386" i="13"/>
  <c r="AE385" i="13" a="1"/>
  <c r="AE385" i="13" s="1"/>
  <c r="AD385" i="13"/>
  <c r="AE384" i="13" a="1"/>
  <c r="AE384" i="13" s="1"/>
  <c r="AD384" i="13"/>
  <c r="AE383" i="13"/>
  <c r="AE383" i="13" a="1"/>
  <c r="AD383" i="13"/>
  <c r="AE382" i="13"/>
  <c r="AE382" i="13" a="1"/>
  <c r="AD382" i="13"/>
  <c r="AE381" i="13"/>
  <c r="AE381" i="13" a="1"/>
  <c r="AD381" i="13"/>
  <c r="AE380" i="13" a="1"/>
  <c r="AE380" i="13" s="1"/>
  <c r="AD380" i="13"/>
  <c r="AE379" i="13"/>
  <c r="AE379" i="13" a="1"/>
  <c r="AD379" i="13"/>
  <c r="AE378" i="13" a="1"/>
  <c r="AE378" i="13" s="1"/>
  <c r="AD378" i="13"/>
  <c r="AE377" i="13" a="1"/>
  <c r="AE377" i="13" s="1"/>
  <c r="AD377" i="13"/>
  <c r="AE376" i="13" a="1"/>
  <c r="AE376" i="13" s="1"/>
  <c r="AD376" i="13"/>
  <c r="AE375" i="13" a="1"/>
  <c r="AE375" i="13" s="1"/>
  <c r="AD375" i="13"/>
  <c r="AE374" i="13" a="1"/>
  <c r="AE374" i="13" s="1"/>
  <c r="AD374" i="13"/>
  <c r="AE373" i="13"/>
  <c r="AE373" i="13" a="1"/>
  <c r="AD373" i="13"/>
  <c r="AE372" i="13"/>
  <c r="AE372" i="13" a="1"/>
  <c r="AD372" i="13"/>
  <c r="AE371" i="13"/>
  <c r="AE371" i="13" a="1"/>
  <c r="AD371" i="13"/>
  <c r="AE370" i="13" a="1"/>
  <c r="AE370" i="13" s="1"/>
  <c r="AD370" i="13"/>
  <c r="AE369" i="13"/>
  <c r="AE369" i="13" a="1"/>
  <c r="AD369" i="13"/>
  <c r="AE368" i="13"/>
  <c r="AE368" i="13" a="1"/>
  <c r="AD368" i="13"/>
  <c r="AE367" i="13"/>
  <c r="AE367" i="13" a="1"/>
  <c r="AD367" i="13"/>
  <c r="AE366" i="13" a="1"/>
  <c r="AE366" i="13" s="1"/>
  <c r="AD366" i="13"/>
  <c r="AE365" i="13" a="1"/>
  <c r="AE365" i="13" s="1"/>
  <c r="AD365" i="13"/>
  <c r="AE364" i="13" a="1"/>
  <c r="AE364" i="13" s="1"/>
  <c r="AD364" i="13"/>
  <c r="AE363" i="13" a="1"/>
  <c r="AE363" i="13" s="1"/>
  <c r="AD363" i="13"/>
  <c r="AE362" i="13" a="1"/>
  <c r="AE362" i="13" s="1"/>
  <c r="AD362" i="13"/>
  <c r="AE361" i="13"/>
  <c r="AE361" i="13" a="1"/>
  <c r="AD361" i="13"/>
  <c r="AE360" i="13"/>
  <c r="AE360" i="13" a="1"/>
  <c r="AD360" i="13"/>
  <c r="AE359" i="13"/>
  <c r="AE359" i="13" a="1"/>
  <c r="AD359" i="13"/>
  <c r="AE358" i="13" a="1"/>
  <c r="AE358" i="13" s="1"/>
  <c r="AD358" i="13"/>
  <c r="AE357" i="13" a="1"/>
  <c r="AE357" i="13" s="1"/>
  <c r="AD357" i="13"/>
  <c r="AE356" i="13" a="1"/>
  <c r="AE356" i="13" s="1"/>
  <c r="AD356" i="13"/>
  <c r="AE355" i="13" a="1"/>
  <c r="AE355" i="13" s="1"/>
  <c r="AD355" i="13"/>
  <c r="AE354" i="13" a="1"/>
  <c r="AE354" i="13" s="1"/>
  <c r="AD354" i="13"/>
  <c r="AE353" i="13"/>
  <c r="AE353" i="13" a="1"/>
  <c r="AD353" i="13"/>
  <c r="AE352" i="13"/>
  <c r="AE352" i="13" a="1"/>
  <c r="AD352" i="13"/>
  <c r="AE351" i="13"/>
  <c r="AE351" i="13" a="1"/>
  <c r="AD351" i="13"/>
  <c r="AE350" i="13" a="1"/>
  <c r="AE350" i="13" s="1"/>
  <c r="AD350" i="13"/>
  <c r="AE349" i="13" a="1"/>
  <c r="AE349" i="13" s="1"/>
  <c r="AD349" i="13"/>
  <c r="AE348" i="13" a="1"/>
  <c r="AE348" i="13" s="1"/>
  <c r="AD348" i="13"/>
  <c r="AE347" i="13" a="1"/>
  <c r="AE347" i="13" s="1"/>
  <c r="AD347" i="13"/>
  <c r="AE346" i="13" a="1"/>
  <c r="AE346" i="13" s="1"/>
  <c r="AD346" i="13"/>
  <c r="AE345" i="13"/>
  <c r="AE345" i="13" a="1"/>
  <c r="AD345" i="13"/>
  <c r="AE344" i="13"/>
  <c r="AE344" i="13" a="1"/>
  <c r="AD344" i="13"/>
  <c r="AE343" i="13"/>
  <c r="AE343" i="13" a="1"/>
  <c r="AD343" i="13"/>
  <c r="AE342" i="13" a="1"/>
  <c r="AE342" i="13" s="1"/>
  <c r="AD342" i="13"/>
  <c r="AE341" i="13" a="1"/>
  <c r="AE341" i="13" s="1"/>
  <c r="AD341" i="13"/>
  <c r="AE340" i="13" a="1"/>
  <c r="AE340" i="13" s="1"/>
  <c r="AD340" i="13"/>
  <c r="AE339" i="13" a="1"/>
  <c r="AE339" i="13" s="1"/>
  <c r="AD339" i="13"/>
  <c r="AE338" i="13" a="1"/>
  <c r="AE338" i="13" s="1"/>
  <c r="AD338" i="13"/>
  <c r="AE337" i="13"/>
  <c r="AE337" i="13" a="1"/>
  <c r="AD337" i="13"/>
  <c r="AE336" i="13"/>
  <c r="AE336" i="13" a="1"/>
  <c r="AD336" i="13"/>
  <c r="AE335" i="13"/>
  <c r="AE335" i="13" a="1"/>
  <c r="AD335" i="13"/>
  <c r="AE334" i="13" a="1"/>
  <c r="AE334" i="13" s="1"/>
  <c r="AD334" i="13"/>
  <c r="AE333" i="13" a="1"/>
  <c r="AE333" i="13" s="1"/>
  <c r="AD333" i="13"/>
  <c r="AE332" i="13" a="1"/>
  <c r="AE332" i="13" s="1"/>
  <c r="AD332" i="13"/>
  <c r="AE331" i="13" a="1"/>
  <c r="AE331" i="13" s="1"/>
  <c r="AD331" i="13"/>
  <c r="AE330" i="13" a="1"/>
  <c r="AE330" i="13" s="1"/>
  <c r="AD330" i="13"/>
  <c r="AE329" i="13"/>
  <c r="AE329" i="13" a="1"/>
  <c r="AD329" i="13"/>
  <c r="AE328" i="13"/>
  <c r="AE328" i="13" a="1"/>
  <c r="AD328" i="13"/>
  <c r="AE327" i="13"/>
  <c r="AE327" i="13" a="1"/>
  <c r="AD327" i="13"/>
  <c r="AE326" i="13" a="1"/>
  <c r="AE326" i="13" s="1"/>
  <c r="AD326" i="13"/>
  <c r="AE325" i="13" a="1"/>
  <c r="AE325" i="13" s="1"/>
  <c r="AD325" i="13"/>
  <c r="AE324" i="13" a="1"/>
  <c r="AE324" i="13" s="1"/>
  <c r="AD324" i="13"/>
  <c r="AE323" i="13" a="1"/>
  <c r="AE323" i="13" s="1"/>
  <c r="AD323" i="13"/>
  <c r="AE322" i="13" a="1"/>
  <c r="AE322" i="13" s="1"/>
  <c r="AD322" i="13"/>
  <c r="AE321" i="13"/>
  <c r="AE321" i="13" a="1"/>
  <c r="AD321" i="13"/>
  <c r="AE320" i="13"/>
  <c r="AE320" i="13" a="1"/>
  <c r="AD320" i="13"/>
  <c r="AE319" i="13"/>
  <c r="AE319" i="13" a="1"/>
  <c r="AD319" i="13"/>
  <c r="AE318" i="13" a="1"/>
  <c r="AE318" i="13" s="1"/>
  <c r="AD318" i="13"/>
  <c r="AE317" i="13" a="1"/>
  <c r="AE317" i="13" s="1"/>
  <c r="AD317" i="13"/>
  <c r="AE316" i="13" a="1"/>
  <c r="AE316" i="13" s="1"/>
  <c r="AD316" i="13"/>
  <c r="AE315" i="13" a="1"/>
  <c r="AE315" i="13" s="1"/>
  <c r="AD315" i="13"/>
  <c r="AE314" i="13" a="1"/>
  <c r="AE314" i="13" s="1"/>
  <c r="AD314" i="13"/>
  <c r="AE313" i="13"/>
  <c r="AE313" i="13" a="1"/>
  <c r="AD313" i="13"/>
  <c r="AE312" i="13"/>
  <c r="AE312" i="13" a="1"/>
  <c r="AD312" i="13"/>
  <c r="AE311" i="13"/>
  <c r="AE311" i="13" a="1"/>
  <c r="AD311" i="13"/>
  <c r="AE310" i="13" a="1"/>
  <c r="AE310" i="13" s="1"/>
  <c r="AD310" i="13"/>
  <c r="AE309" i="13" a="1"/>
  <c r="AE309" i="13" s="1"/>
  <c r="AD309" i="13"/>
  <c r="AE308" i="13" a="1"/>
  <c r="AE308" i="13" s="1"/>
  <c r="AD308" i="13"/>
  <c r="AE307" i="13" a="1"/>
  <c r="AE307" i="13" s="1"/>
  <c r="AD307" i="13"/>
  <c r="AE306" i="13" a="1"/>
  <c r="AE306" i="13" s="1"/>
  <c r="AD306" i="13"/>
  <c r="AE305" i="13"/>
  <c r="AE305" i="13" a="1"/>
  <c r="AD305" i="13"/>
  <c r="AE304" i="13"/>
  <c r="AE304" i="13" a="1"/>
  <c r="AD304" i="13"/>
  <c r="AE303" i="13"/>
  <c r="AE303" i="13" a="1"/>
  <c r="AD303" i="13"/>
  <c r="AE302" i="13" a="1"/>
  <c r="AE302" i="13" s="1"/>
  <c r="AD302" i="13"/>
  <c r="AE301" i="13" a="1"/>
  <c r="AE301" i="13" s="1"/>
  <c r="AD301" i="13"/>
  <c r="AE300" i="13" a="1"/>
  <c r="AE300" i="13" s="1"/>
  <c r="AD300" i="13"/>
  <c r="AE299" i="13" a="1"/>
  <c r="AE299" i="13" s="1"/>
  <c r="AD299" i="13"/>
  <c r="AE298" i="13" a="1"/>
  <c r="AE298" i="13" s="1"/>
  <c r="AD298" i="13"/>
  <c r="AE297" i="13"/>
  <c r="AE297" i="13" a="1"/>
  <c r="AD297" i="13"/>
  <c r="AE296" i="13"/>
  <c r="AE296" i="13" a="1"/>
  <c r="AD296" i="13"/>
  <c r="AE295" i="13"/>
  <c r="AE295" i="13" a="1"/>
  <c r="AD295" i="13"/>
  <c r="AE294" i="13" a="1"/>
  <c r="AE294" i="13" s="1"/>
  <c r="AD294" i="13"/>
  <c r="AE293" i="13" a="1"/>
  <c r="AE293" i="13" s="1"/>
  <c r="AD293" i="13"/>
  <c r="AE292" i="13" a="1"/>
  <c r="AE292" i="13" s="1"/>
  <c r="AD292" i="13"/>
  <c r="AE291" i="13" a="1"/>
  <c r="AE291" i="13" s="1"/>
  <c r="AD291" i="13"/>
  <c r="AE290" i="13" a="1"/>
  <c r="AE290" i="13" s="1"/>
  <c r="AD290" i="13"/>
  <c r="AE289" i="13"/>
  <c r="AE289" i="13" a="1"/>
  <c r="AD289" i="13"/>
  <c r="AE288" i="13"/>
  <c r="AE288" i="13" a="1"/>
  <c r="AD288" i="13"/>
  <c r="AE287" i="13"/>
  <c r="AE287" i="13" a="1"/>
  <c r="AD287" i="13"/>
  <c r="AE286" i="13" a="1"/>
  <c r="AE286" i="13" s="1"/>
  <c r="AD286" i="13"/>
  <c r="AE285" i="13" a="1"/>
  <c r="AE285" i="13" s="1"/>
  <c r="AD285" i="13"/>
  <c r="AE284" i="13" a="1"/>
  <c r="AE284" i="13" s="1"/>
  <c r="AD284" i="13"/>
  <c r="AE283" i="13" a="1"/>
  <c r="AE283" i="13" s="1"/>
  <c r="AD283" i="13"/>
  <c r="AE282" i="13" a="1"/>
  <c r="AE282" i="13" s="1"/>
  <c r="AD282" i="13"/>
  <c r="AE281" i="13"/>
  <c r="AE281" i="13" a="1"/>
  <c r="AD281" i="13"/>
  <c r="AE280" i="13"/>
  <c r="AE280" i="13" a="1"/>
  <c r="AD280" i="13"/>
  <c r="AE279" i="13"/>
  <c r="AE279" i="13" a="1"/>
  <c r="AD279" i="13"/>
  <c r="AE278" i="13" a="1"/>
  <c r="AE278" i="13" s="1"/>
  <c r="AD278" i="13"/>
  <c r="AE277" i="13" a="1"/>
  <c r="AE277" i="13" s="1"/>
  <c r="AD277" i="13"/>
  <c r="AE276" i="13" a="1"/>
  <c r="AE276" i="13" s="1"/>
  <c r="AD276" i="13"/>
  <c r="AE275" i="13" a="1"/>
  <c r="AE275" i="13" s="1"/>
  <c r="AD275" i="13"/>
  <c r="AE274" i="13" a="1"/>
  <c r="AE274" i="13" s="1"/>
  <c r="AD274" i="13"/>
  <c r="AE273" i="13"/>
  <c r="AE273" i="13" a="1"/>
  <c r="AD273" i="13"/>
  <c r="AE272" i="13"/>
  <c r="AE272" i="13" a="1"/>
  <c r="AD272" i="13"/>
  <c r="AE271" i="13"/>
  <c r="AE271" i="13" a="1"/>
  <c r="AD271" i="13"/>
  <c r="AE270" i="13" a="1"/>
  <c r="AE270" i="13" s="1"/>
  <c r="AD270" i="13"/>
  <c r="AE269" i="13" a="1"/>
  <c r="AE269" i="13" s="1"/>
  <c r="AD269" i="13"/>
  <c r="AE268" i="13" a="1"/>
  <c r="AE268" i="13" s="1"/>
  <c r="AD268" i="13"/>
  <c r="AE267" i="13" a="1"/>
  <c r="AE267" i="13" s="1"/>
  <c r="AD267" i="13"/>
  <c r="AE266" i="13" a="1"/>
  <c r="AE266" i="13" s="1"/>
  <c r="AD266" i="13"/>
  <c r="AE265" i="13"/>
  <c r="AE265" i="13" a="1"/>
  <c r="AD265" i="13"/>
  <c r="AE264" i="13"/>
  <c r="AE264" i="13" a="1"/>
  <c r="AD264" i="13"/>
  <c r="AE263" i="13"/>
  <c r="AE263" i="13" a="1"/>
  <c r="AD263" i="13"/>
  <c r="AE262" i="13" a="1"/>
  <c r="AE262" i="13" s="1"/>
  <c r="AD262" i="13"/>
  <c r="AE261" i="13" a="1"/>
  <c r="AE261" i="13" s="1"/>
  <c r="AD261" i="13"/>
  <c r="AE260" i="13" a="1"/>
  <c r="AE260" i="13" s="1"/>
  <c r="AD260" i="13"/>
  <c r="AE259" i="13" a="1"/>
  <c r="AE259" i="13" s="1"/>
  <c r="AD259" i="13"/>
  <c r="AE258" i="13" a="1"/>
  <c r="AE258" i="13" s="1"/>
  <c r="AD258" i="13"/>
  <c r="AE257" i="13"/>
  <c r="AE257" i="13" a="1"/>
  <c r="AD257" i="13"/>
  <c r="AE256" i="13"/>
  <c r="AE256" i="13" a="1"/>
  <c r="AD256" i="13"/>
  <c r="AE255" i="13"/>
  <c r="AE255" i="13" a="1"/>
  <c r="AD255" i="13"/>
  <c r="AE254" i="13" a="1"/>
  <c r="AE254" i="13" s="1"/>
  <c r="AD254" i="13"/>
  <c r="AE253" i="13" a="1"/>
  <c r="AE253" i="13" s="1"/>
  <c r="AD253" i="13"/>
  <c r="AE252" i="13" a="1"/>
  <c r="AE252" i="13" s="1"/>
  <c r="AD252" i="13"/>
  <c r="AE251" i="13" a="1"/>
  <c r="AE251" i="13" s="1"/>
  <c r="AD251" i="13"/>
  <c r="AE250" i="13" a="1"/>
  <c r="AE250" i="13" s="1"/>
  <c r="AD250" i="13"/>
  <c r="AE249" i="13"/>
  <c r="AE249" i="13" a="1"/>
  <c r="AD249" i="13"/>
  <c r="AE248" i="13"/>
  <c r="AE248" i="13" a="1"/>
  <c r="AD248" i="13"/>
  <c r="AE247" i="13"/>
  <c r="AE247" i="13" a="1"/>
  <c r="AD247" i="13"/>
  <c r="AE246" i="13" a="1"/>
  <c r="AE246" i="13" s="1"/>
  <c r="AD246" i="13"/>
  <c r="AE245" i="13" a="1"/>
  <c r="AE245" i="13" s="1"/>
  <c r="AD245" i="13"/>
  <c r="AE244" i="13" a="1"/>
  <c r="AE244" i="13" s="1"/>
  <c r="AD244" i="13"/>
  <c r="AE243" i="13" a="1"/>
  <c r="AE243" i="13" s="1"/>
  <c r="AD243" i="13"/>
  <c r="AE242" i="13" a="1"/>
  <c r="AE242" i="13" s="1"/>
  <c r="AD242" i="13"/>
  <c r="AE241" i="13"/>
  <c r="AE241" i="13" a="1"/>
  <c r="AD241" i="13"/>
  <c r="AE240" i="13"/>
  <c r="AE240" i="13" a="1"/>
  <c r="AD240" i="13"/>
  <c r="AE239" i="13"/>
  <c r="AE239" i="13" a="1"/>
  <c r="AD239" i="13"/>
  <c r="AE238" i="13" a="1"/>
  <c r="AE238" i="13" s="1"/>
  <c r="AD238" i="13"/>
  <c r="AE237" i="13" a="1"/>
  <c r="AE237" i="13" s="1"/>
  <c r="AD237" i="13"/>
  <c r="AE236" i="13" a="1"/>
  <c r="AE236" i="13" s="1"/>
  <c r="AD236" i="13"/>
  <c r="AE235" i="13" a="1"/>
  <c r="AE235" i="13" s="1"/>
  <c r="AD235" i="13"/>
  <c r="AE234" i="13" a="1"/>
  <c r="AE234" i="13" s="1"/>
  <c r="AD234" i="13"/>
  <c r="AE233" i="13"/>
  <c r="AE233" i="13" a="1"/>
  <c r="AD233" i="13"/>
  <c r="AE232" i="13"/>
  <c r="AE232" i="13" a="1"/>
  <c r="AD232" i="13"/>
  <c r="AE231" i="13"/>
  <c r="AE231" i="13" a="1"/>
  <c r="AD231" i="13"/>
  <c r="AE230" i="13" a="1"/>
  <c r="AE230" i="13" s="1"/>
  <c r="AD230" i="13"/>
  <c r="AE229" i="13" a="1"/>
  <c r="AE229" i="13" s="1"/>
  <c r="AD229" i="13"/>
  <c r="AE228" i="13" a="1"/>
  <c r="AE228" i="13" s="1"/>
  <c r="AD228" i="13"/>
  <c r="AE227" i="13" a="1"/>
  <c r="AE227" i="13" s="1"/>
  <c r="AD227" i="13"/>
  <c r="AE226" i="13" a="1"/>
  <c r="AE226" i="13" s="1"/>
  <c r="AD226" i="13"/>
  <c r="AE225" i="13"/>
  <c r="AE225" i="13" a="1"/>
  <c r="AD225" i="13"/>
  <c r="AE224" i="13"/>
  <c r="AE224" i="13" a="1"/>
  <c r="AD224" i="13"/>
  <c r="AE223" i="13"/>
  <c r="AE223" i="13" a="1"/>
  <c r="AD223" i="13"/>
  <c r="AE222" i="13" a="1"/>
  <c r="AE222" i="13" s="1"/>
  <c r="AD222" i="13"/>
  <c r="AE221" i="13" a="1"/>
  <c r="AE221" i="13" s="1"/>
  <c r="AD221" i="13"/>
  <c r="AE220" i="13" a="1"/>
  <c r="AE220" i="13" s="1"/>
  <c r="AD220" i="13"/>
  <c r="AE219" i="13" a="1"/>
  <c r="AE219" i="13" s="1"/>
  <c r="AD219" i="13"/>
  <c r="AE218" i="13" a="1"/>
  <c r="AE218" i="13" s="1"/>
  <c r="AD218" i="13"/>
  <c r="AE217" i="13"/>
  <c r="AE217" i="13" a="1"/>
  <c r="AD217" i="13"/>
  <c r="AE216" i="13"/>
  <c r="AE216" i="13" a="1"/>
  <c r="AD216" i="13"/>
  <c r="AE215" i="13"/>
  <c r="AE215" i="13" a="1"/>
  <c r="AD215" i="13"/>
  <c r="AE214" i="13" a="1"/>
  <c r="AE214" i="13" s="1"/>
  <c r="AD214" i="13"/>
  <c r="AE213" i="13" a="1"/>
  <c r="AE213" i="13" s="1"/>
  <c r="AD213" i="13"/>
  <c r="AE212" i="13" a="1"/>
  <c r="AE212" i="13" s="1"/>
  <c r="AD212" i="13"/>
  <c r="AE211" i="13" a="1"/>
  <c r="AE211" i="13" s="1"/>
  <c r="AD211" i="13"/>
  <c r="AE210" i="13" a="1"/>
  <c r="AE210" i="13" s="1"/>
  <c r="AD210" i="13"/>
  <c r="AE209" i="13"/>
  <c r="AE209" i="13" a="1"/>
  <c r="AD209" i="13"/>
  <c r="AE208" i="13"/>
  <c r="AE208" i="13" a="1"/>
  <c r="AD208" i="13"/>
  <c r="AE207" i="13"/>
  <c r="AE207" i="13" a="1"/>
  <c r="AD207" i="13"/>
  <c r="AE206" i="13" a="1"/>
  <c r="AE206" i="13" s="1"/>
  <c r="AD206" i="13"/>
  <c r="AE205" i="13" a="1"/>
  <c r="AE205" i="13" s="1"/>
  <c r="AD205" i="13"/>
  <c r="AE204" i="13" a="1"/>
  <c r="AE204" i="13" s="1"/>
  <c r="AD204" i="13"/>
  <c r="AE203" i="13" a="1"/>
  <c r="AE203" i="13" s="1"/>
  <c r="AD203" i="13"/>
  <c r="AE202" i="13" a="1"/>
  <c r="AE202" i="13" s="1"/>
  <c r="AD202" i="13"/>
  <c r="AE201" i="13"/>
  <c r="AE201" i="13" a="1"/>
  <c r="AD201" i="13"/>
  <c r="AE200" i="13"/>
  <c r="AE200" i="13" a="1"/>
  <c r="AD200" i="13"/>
  <c r="AE199" i="13"/>
  <c r="AE199" i="13" a="1"/>
  <c r="AD199" i="13"/>
  <c r="AE198" i="13" a="1"/>
  <c r="AE198" i="13" s="1"/>
  <c r="AD198" i="13"/>
  <c r="AE197" i="13" a="1"/>
  <c r="AE197" i="13" s="1"/>
  <c r="AD197" i="13"/>
  <c r="AE196" i="13" a="1"/>
  <c r="AE196" i="13" s="1"/>
  <c r="AD196" i="13"/>
  <c r="AE195" i="13" a="1"/>
  <c r="AE195" i="13" s="1"/>
  <c r="AD195" i="13"/>
  <c r="AE194" i="13" a="1"/>
  <c r="AE194" i="13" s="1"/>
  <c r="AD194" i="13"/>
  <c r="AE193" i="13"/>
  <c r="AE193" i="13" a="1"/>
  <c r="AD193" i="13"/>
  <c r="AE192" i="13"/>
  <c r="AE192" i="13" a="1"/>
  <c r="AD192" i="13"/>
  <c r="AE191" i="13"/>
  <c r="AE191" i="13" a="1"/>
  <c r="AD191" i="13"/>
  <c r="AE190" i="13" a="1"/>
  <c r="AE190" i="13" s="1"/>
  <c r="AD190" i="13"/>
  <c r="AE189" i="13" a="1"/>
  <c r="AE189" i="13" s="1"/>
  <c r="AD189" i="13"/>
  <c r="AE188" i="13" a="1"/>
  <c r="AE188" i="13" s="1"/>
  <c r="AD188" i="13"/>
  <c r="AE187" i="13" a="1"/>
  <c r="AE187" i="13" s="1"/>
  <c r="AD187" i="13"/>
  <c r="AE186" i="13" a="1"/>
  <c r="AE186" i="13" s="1"/>
  <c r="AD186" i="13"/>
  <c r="AE185" i="13"/>
  <c r="AE185" i="13" a="1"/>
  <c r="AD185" i="13"/>
  <c r="AE184" i="13"/>
  <c r="AE184" i="13" a="1"/>
  <c r="AD184" i="13"/>
  <c r="AE183" i="13"/>
  <c r="AE183" i="13" a="1"/>
  <c r="AD183" i="13"/>
  <c r="AE182" i="13" a="1"/>
  <c r="AE182" i="13" s="1"/>
  <c r="AD182" i="13"/>
  <c r="AE181" i="13" a="1"/>
  <c r="AE181" i="13" s="1"/>
  <c r="AD181" i="13"/>
  <c r="AE180" i="13" a="1"/>
  <c r="AE180" i="13" s="1"/>
  <c r="AD180" i="13"/>
  <c r="AE179" i="13" a="1"/>
  <c r="AE179" i="13" s="1"/>
  <c r="AD179" i="13"/>
  <c r="AE178" i="13" a="1"/>
  <c r="AE178" i="13" s="1"/>
  <c r="AD178" i="13"/>
  <c r="AE177" i="13"/>
  <c r="AE177" i="13" a="1"/>
  <c r="AD177" i="13"/>
  <c r="AE176" i="13"/>
  <c r="AE176" i="13" a="1"/>
  <c r="AD176" i="13"/>
  <c r="AE175" i="13"/>
  <c r="AE175" i="13" a="1"/>
  <c r="AD175" i="13"/>
  <c r="AE174" i="13" a="1"/>
  <c r="AE174" i="13" s="1"/>
  <c r="AD174" i="13"/>
  <c r="AE173" i="13" a="1"/>
  <c r="AE173" i="13" s="1"/>
  <c r="AD173" i="13"/>
  <c r="AE172" i="13" a="1"/>
  <c r="AE172" i="13" s="1"/>
  <c r="AD172" i="13"/>
  <c r="AE171" i="13" a="1"/>
  <c r="AE171" i="13" s="1"/>
  <c r="AD171" i="13"/>
  <c r="AE170" i="13" a="1"/>
  <c r="AE170" i="13" s="1"/>
  <c r="AD170" i="13"/>
  <c r="AE169" i="13"/>
  <c r="AE169" i="13" a="1"/>
  <c r="AD169" i="13"/>
  <c r="AE168" i="13"/>
  <c r="AE168" i="13" a="1"/>
  <c r="AD168" i="13"/>
  <c r="AE167" i="13"/>
  <c r="AE167" i="13" a="1"/>
  <c r="AD167" i="13"/>
  <c r="AE166" i="13" a="1"/>
  <c r="AE166" i="13" s="1"/>
  <c r="AD166" i="13"/>
  <c r="AE165" i="13" a="1"/>
  <c r="AE165" i="13" s="1"/>
  <c r="AD165" i="13"/>
  <c r="AE164" i="13" a="1"/>
  <c r="AE164" i="13" s="1"/>
  <c r="AD164" i="13"/>
  <c r="AE163" i="13" a="1"/>
  <c r="AE163" i="13" s="1"/>
  <c r="AD163" i="13"/>
  <c r="AE162" i="13" a="1"/>
  <c r="AE162" i="13" s="1"/>
  <c r="AD162" i="13"/>
  <c r="AE161" i="13"/>
  <c r="AE161" i="13" a="1"/>
  <c r="AD161" i="13"/>
  <c r="AE160" i="13"/>
  <c r="AE160" i="13" a="1"/>
  <c r="AD160" i="13"/>
  <c r="AE159" i="13"/>
  <c r="AE159" i="13" a="1"/>
  <c r="AD159" i="13"/>
  <c r="AE158" i="13" a="1"/>
  <c r="AE158" i="13" s="1"/>
  <c r="AD158" i="13"/>
  <c r="AE157" i="13" a="1"/>
  <c r="AE157" i="13" s="1"/>
  <c r="AD157" i="13"/>
  <c r="AE156" i="13" a="1"/>
  <c r="AE156" i="13" s="1"/>
  <c r="AD156" i="13"/>
  <c r="AE155" i="13" a="1"/>
  <c r="AE155" i="13" s="1"/>
  <c r="AD155" i="13"/>
  <c r="AE154" i="13" a="1"/>
  <c r="AE154" i="13" s="1"/>
  <c r="AD154" i="13"/>
  <c r="AE153" i="13"/>
  <c r="AE153" i="13" a="1"/>
  <c r="AD153" i="13"/>
  <c r="AE152" i="13"/>
  <c r="AE152" i="13" a="1"/>
  <c r="AD152" i="13"/>
  <c r="AE151" i="13"/>
  <c r="AE151" i="13" a="1"/>
  <c r="AD151" i="13"/>
  <c r="AE150" i="13" a="1"/>
  <c r="AE150" i="13" s="1"/>
  <c r="AD150" i="13"/>
  <c r="AE149" i="13" a="1"/>
  <c r="AE149" i="13" s="1"/>
  <c r="AD149" i="13"/>
  <c r="AE148" i="13" a="1"/>
  <c r="AE148" i="13" s="1"/>
  <c r="AD148" i="13"/>
  <c r="AE147" i="13" a="1"/>
  <c r="AE147" i="13" s="1"/>
  <c r="AD147" i="13"/>
  <c r="AE146" i="13" a="1"/>
  <c r="AE146" i="13" s="1"/>
  <c r="AD146" i="13"/>
  <c r="AE145" i="13"/>
  <c r="AE145" i="13" a="1"/>
  <c r="AD145" i="13"/>
  <c r="AE144" i="13"/>
  <c r="AE144" i="13" a="1"/>
  <c r="AD144" i="13"/>
  <c r="AE143" i="13"/>
  <c r="AE143" i="13" a="1"/>
  <c r="AD143" i="13"/>
  <c r="AE142" i="13" a="1"/>
  <c r="AE142" i="13" s="1"/>
  <c r="AD142" i="13"/>
  <c r="AE141" i="13" a="1"/>
  <c r="AE141" i="13" s="1"/>
  <c r="AD141" i="13"/>
  <c r="AE140" i="13" a="1"/>
  <c r="AE140" i="13" s="1"/>
  <c r="AD140" i="13"/>
  <c r="AE139" i="13" a="1"/>
  <c r="AE139" i="13" s="1"/>
  <c r="AD139" i="13"/>
  <c r="AE138" i="13" a="1"/>
  <c r="AE138" i="13" s="1"/>
  <c r="AD138" i="13"/>
  <c r="AE137" i="13"/>
  <c r="AE137" i="13" a="1"/>
  <c r="AD137" i="13"/>
  <c r="AE136" i="13"/>
  <c r="AE136" i="13" a="1"/>
  <c r="AD136" i="13"/>
  <c r="AE135" i="13"/>
  <c r="AE135" i="13" a="1"/>
  <c r="AD135" i="13"/>
  <c r="AE134" i="13" a="1"/>
  <c r="AE134" i="13" s="1"/>
  <c r="AD134" i="13"/>
  <c r="AE133" i="13" a="1"/>
  <c r="AE133" i="13" s="1"/>
  <c r="AD133" i="13"/>
  <c r="AE132" i="13" a="1"/>
  <c r="AE132" i="13" s="1"/>
  <c r="AD132" i="13"/>
  <c r="AE131" i="13" a="1"/>
  <c r="AE131" i="13" s="1"/>
  <c r="AD131" i="13"/>
  <c r="AE130" i="13" a="1"/>
  <c r="AE130" i="13" s="1"/>
  <c r="AD130" i="13"/>
  <c r="AE129" i="13"/>
  <c r="AE129" i="13" a="1"/>
  <c r="AD129" i="13"/>
  <c r="AE128" i="13"/>
  <c r="AE128" i="13" a="1"/>
  <c r="AD128" i="13"/>
  <c r="AE127" i="13"/>
  <c r="AE127" i="13" a="1"/>
  <c r="AD127" i="13"/>
  <c r="AE126" i="13" a="1"/>
  <c r="AE126" i="13" s="1"/>
  <c r="AD126" i="13"/>
  <c r="AE125" i="13" a="1"/>
  <c r="AE125" i="13" s="1"/>
  <c r="AD125" i="13"/>
  <c r="AE124" i="13" a="1"/>
  <c r="AE124" i="13" s="1"/>
  <c r="AD124" i="13"/>
  <c r="AE123" i="13" a="1"/>
  <c r="AE123" i="13" s="1"/>
  <c r="AD123" i="13"/>
  <c r="AE122" i="13" a="1"/>
  <c r="AE122" i="13" s="1"/>
  <c r="AD122" i="13"/>
  <c r="AE121" i="13"/>
  <c r="AE121" i="13" a="1"/>
  <c r="AD121" i="13"/>
  <c r="AE120" i="13"/>
  <c r="AE120" i="13" a="1"/>
  <c r="AD120" i="13"/>
  <c r="AE119" i="13"/>
  <c r="AE119" i="13" a="1"/>
  <c r="AD119" i="13"/>
  <c r="AE118" i="13" a="1"/>
  <c r="AE118" i="13" s="1"/>
  <c r="AD118" i="13"/>
  <c r="AE117" i="13" a="1"/>
  <c r="AE117" i="13" s="1"/>
  <c r="AD117" i="13"/>
  <c r="AE116" i="13" a="1"/>
  <c r="AE116" i="13" s="1"/>
  <c r="AD116" i="13"/>
  <c r="AE115" i="13" a="1"/>
  <c r="AE115" i="13" s="1"/>
  <c r="AD115" i="13"/>
  <c r="AE114" i="13" a="1"/>
  <c r="AE114" i="13" s="1"/>
  <c r="AD114" i="13"/>
  <c r="AE113" i="13"/>
  <c r="AE113" i="13" a="1"/>
  <c r="AD113" i="13"/>
  <c r="AE112" i="13"/>
  <c r="AE112" i="13" a="1"/>
  <c r="AD112" i="13"/>
  <c r="AE111" i="13"/>
  <c r="AE111" i="13" a="1"/>
  <c r="AD111" i="13"/>
  <c r="AE110" i="13" a="1"/>
  <c r="AE110" i="13" s="1"/>
  <c r="AD110" i="13"/>
  <c r="AE109" i="13" a="1"/>
  <c r="AE109" i="13" s="1"/>
  <c r="AD109" i="13"/>
  <c r="AE108" i="13" a="1"/>
  <c r="AE108" i="13" s="1"/>
  <c r="AD108" i="13"/>
  <c r="AE107" i="13" a="1"/>
  <c r="AE107" i="13" s="1"/>
  <c r="AD107" i="13"/>
  <c r="AE106" i="13" a="1"/>
  <c r="AE106" i="13" s="1"/>
  <c r="AD106" i="13"/>
  <c r="AE105" i="13"/>
  <c r="AE105" i="13" a="1"/>
  <c r="AD105" i="13"/>
  <c r="AE104" i="13"/>
  <c r="AE104" i="13" a="1"/>
  <c r="AD104" i="13"/>
  <c r="AE103" i="13"/>
  <c r="AE103" i="13" a="1"/>
  <c r="AD103" i="13"/>
  <c r="AE102" i="13" a="1"/>
  <c r="AE102" i="13" s="1"/>
  <c r="AD102" i="13"/>
  <c r="AE101" i="13" a="1"/>
  <c r="AE101" i="13" s="1"/>
  <c r="AD101" i="13"/>
  <c r="AE100" i="13" a="1"/>
  <c r="AE100" i="13" s="1"/>
  <c r="AD100" i="13"/>
  <c r="AE99" i="13" a="1"/>
  <c r="AE99" i="13" s="1"/>
  <c r="AD99" i="13"/>
  <c r="AE98" i="13" a="1"/>
  <c r="AE98" i="13" s="1"/>
  <c r="AD98" i="13"/>
  <c r="AE97" i="13"/>
  <c r="AE97" i="13" a="1"/>
  <c r="AD97" i="13"/>
  <c r="AE96" i="13"/>
  <c r="AE96" i="13" a="1"/>
  <c r="AD96" i="13"/>
  <c r="AE95" i="13"/>
  <c r="AE95" i="13" a="1"/>
  <c r="AD95" i="13"/>
  <c r="AE94" i="13" a="1"/>
  <c r="AE94" i="13" s="1"/>
  <c r="AD94" i="13"/>
  <c r="AE93" i="13" a="1"/>
  <c r="AE93" i="13" s="1"/>
  <c r="AD93" i="13"/>
  <c r="AE92" i="13" a="1"/>
  <c r="AE92" i="13" s="1"/>
  <c r="AD92" i="13"/>
  <c r="AE91" i="13" a="1"/>
  <c r="AE91" i="13" s="1"/>
  <c r="AD91" i="13"/>
  <c r="AE90" i="13" a="1"/>
  <c r="AE90" i="13" s="1"/>
  <c r="AD90" i="13"/>
  <c r="AE89" i="13"/>
  <c r="AE89" i="13" a="1"/>
  <c r="AD89" i="13"/>
  <c r="AE88" i="13"/>
  <c r="AE88" i="13" a="1"/>
  <c r="AD88" i="13"/>
  <c r="AE87" i="13"/>
  <c r="AE87" i="13" a="1"/>
  <c r="AD87" i="13"/>
  <c r="AE86" i="13" a="1"/>
  <c r="AE86" i="13" s="1"/>
  <c r="AD86" i="13"/>
  <c r="AE85" i="13" a="1"/>
  <c r="AE85" i="13" s="1"/>
  <c r="AD85" i="13"/>
  <c r="AE84" i="13" a="1"/>
  <c r="AE84" i="13" s="1"/>
  <c r="AD84" i="13"/>
  <c r="AE83" i="13" a="1"/>
  <c r="AE83" i="13" s="1"/>
  <c r="AD83" i="13"/>
  <c r="AE82" i="13" a="1"/>
  <c r="AE82" i="13" s="1"/>
  <c r="AD82" i="13"/>
  <c r="AE81" i="13"/>
  <c r="AE81" i="13" a="1"/>
  <c r="AD81" i="13"/>
  <c r="AE80" i="13"/>
  <c r="AE80" i="13" a="1"/>
  <c r="AD80" i="13"/>
  <c r="AE79" i="13"/>
  <c r="AE79" i="13" a="1"/>
  <c r="AD79" i="13"/>
  <c r="AE78" i="13" a="1"/>
  <c r="AE78" i="13" s="1"/>
  <c r="AD78" i="13"/>
  <c r="AE77" i="13" a="1"/>
  <c r="AE77" i="13" s="1"/>
  <c r="AD77" i="13"/>
  <c r="AE76" i="13" a="1"/>
  <c r="AE76" i="13" s="1"/>
  <c r="AD76" i="13"/>
  <c r="AE75" i="13" a="1"/>
  <c r="AE75" i="13" s="1"/>
  <c r="AD75" i="13"/>
  <c r="AE74" i="13" a="1"/>
  <c r="AE74" i="13" s="1"/>
  <c r="AD74" i="13"/>
  <c r="AE73" i="13"/>
  <c r="AE73" i="13" a="1"/>
  <c r="AD73" i="13"/>
  <c r="AE72" i="13"/>
  <c r="AE72" i="13" a="1"/>
  <c r="AD72" i="13"/>
  <c r="AE71" i="13"/>
  <c r="AE71" i="13" a="1"/>
  <c r="AD71" i="13"/>
  <c r="AE70" i="13" a="1"/>
  <c r="AE70" i="13" s="1"/>
  <c r="AD70" i="13"/>
  <c r="AE69" i="13" a="1"/>
  <c r="AE69" i="13" s="1"/>
  <c r="AD69" i="13"/>
  <c r="AE68" i="13" a="1"/>
  <c r="AE68" i="13" s="1"/>
  <c r="AD68" i="13"/>
  <c r="AE67" i="13" a="1"/>
  <c r="AE67" i="13" s="1"/>
  <c r="AD67" i="13"/>
  <c r="AE66" i="13" a="1"/>
  <c r="AE66" i="13" s="1"/>
  <c r="AD66" i="13"/>
  <c r="AE65" i="13"/>
  <c r="AE65" i="13" a="1"/>
  <c r="AD65" i="13"/>
  <c r="AE64" i="13"/>
  <c r="AE64" i="13" a="1"/>
  <c r="AD64" i="13"/>
  <c r="AE63" i="13"/>
  <c r="AE63" i="13" a="1"/>
  <c r="AD63" i="13"/>
  <c r="AE62" i="13" a="1"/>
  <c r="AE62" i="13" s="1"/>
  <c r="AD62" i="13"/>
  <c r="AE61" i="13" a="1"/>
  <c r="AE61" i="13" s="1"/>
  <c r="AD61" i="13"/>
  <c r="AE60" i="13" a="1"/>
  <c r="AE60" i="13" s="1"/>
  <c r="AD60" i="13"/>
  <c r="AE59" i="13" a="1"/>
  <c r="AE59" i="13" s="1"/>
  <c r="AD59" i="13"/>
  <c r="AE58" i="13" a="1"/>
  <c r="AE58" i="13" s="1"/>
  <c r="AD58" i="13"/>
  <c r="AE57" i="13"/>
  <c r="AE57" i="13" a="1"/>
  <c r="AD57" i="13"/>
  <c r="AE56" i="13"/>
  <c r="AE56" i="13" a="1"/>
  <c r="AD56" i="13"/>
  <c r="AE55" i="13"/>
  <c r="AE55" i="13" a="1"/>
  <c r="AD55" i="13"/>
  <c r="AE54" i="13" a="1"/>
  <c r="AE54" i="13" s="1"/>
  <c r="AD54" i="13"/>
  <c r="AE53" i="13" a="1"/>
  <c r="AE53" i="13" s="1"/>
  <c r="AD53" i="13"/>
  <c r="AE52" i="13" a="1"/>
  <c r="AE52" i="13" s="1"/>
  <c r="AD52" i="13"/>
  <c r="AE51" i="13" a="1"/>
  <c r="AE51" i="13" s="1"/>
  <c r="AD51" i="13"/>
  <c r="AE50" i="13" a="1"/>
  <c r="AE50" i="13" s="1"/>
  <c r="AD50" i="13"/>
  <c r="AE49" i="13"/>
  <c r="AE49" i="13" a="1"/>
  <c r="AD49" i="13"/>
  <c r="AE48" i="13"/>
  <c r="AE48" i="13" a="1"/>
  <c r="AD48" i="13"/>
  <c r="AE47" i="13"/>
  <c r="AE47" i="13" a="1"/>
  <c r="AD47" i="13"/>
  <c r="AE46" i="13" a="1"/>
  <c r="AE46" i="13" s="1"/>
  <c r="AD46" i="13"/>
  <c r="AE45" i="13" a="1"/>
  <c r="AE45" i="13" s="1"/>
  <c r="AD45" i="13"/>
  <c r="AE44" i="13" a="1"/>
  <c r="AE44" i="13" s="1"/>
  <c r="AD44" i="13"/>
  <c r="AE43" i="13" a="1"/>
  <c r="AE43" i="13" s="1"/>
  <c r="AD43" i="13"/>
  <c r="AE42" i="13" a="1"/>
  <c r="AE42" i="13" s="1"/>
  <c r="AD42" i="13"/>
  <c r="AE41" i="13"/>
  <c r="AE41" i="13" a="1"/>
  <c r="AD41" i="13"/>
  <c r="AE40" i="13"/>
  <c r="AE40" i="13" a="1"/>
  <c r="AD40" i="13"/>
  <c r="AE39" i="13"/>
  <c r="AE39" i="13" a="1"/>
  <c r="AD39" i="13"/>
  <c r="AE38" i="13" a="1"/>
  <c r="AE38" i="13" s="1"/>
  <c r="AD38" i="13"/>
  <c r="AE37" i="13" a="1"/>
  <c r="AE37" i="13" s="1"/>
  <c r="AD37" i="13"/>
  <c r="AE36" i="13" a="1"/>
  <c r="AE36" i="13" s="1"/>
  <c r="AD36" i="13"/>
  <c r="AE35" i="13" a="1"/>
  <c r="AE35" i="13" s="1"/>
  <c r="AD35" i="13"/>
  <c r="AE34" i="13" a="1"/>
  <c r="AE34" i="13" s="1"/>
  <c r="AD34" i="13"/>
  <c r="AE33" i="13"/>
  <c r="AE33" i="13" a="1"/>
  <c r="AD33" i="13"/>
  <c r="AE32" i="13"/>
  <c r="AE32" i="13" a="1"/>
  <c r="AD32" i="13"/>
  <c r="AE31" i="13"/>
  <c r="AE31" i="13" a="1"/>
  <c r="AD31" i="13"/>
  <c r="AE30" i="13" a="1"/>
  <c r="AE30" i="13" s="1"/>
  <c r="AD30" i="13"/>
  <c r="AE29" i="13" a="1"/>
  <c r="AE29" i="13" s="1"/>
  <c r="AD29" i="13"/>
  <c r="AE28" i="13" a="1"/>
  <c r="AE28" i="13" s="1"/>
  <c r="AD28" i="13"/>
  <c r="AE27" i="13" a="1"/>
  <c r="AE27" i="13" s="1"/>
  <c r="AD27" i="13"/>
  <c r="AE26" i="13" a="1"/>
  <c r="AE26" i="13" s="1"/>
  <c r="AD26" i="13"/>
  <c r="AE25" i="13"/>
  <c r="AE25" i="13" a="1"/>
  <c r="AD25" i="13"/>
  <c r="AE24" i="13"/>
  <c r="AE24" i="13" a="1"/>
  <c r="AD24" i="13"/>
  <c r="AE23" i="13"/>
  <c r="AE23" i="13" a="1"/>
  <c r="AD23" i="13"/>
  <c r="AE22" i="13" a="1"/>
  <c r="AE22" i="13" s="1"/>
  <c r="AD22" i="13"/>
  <c r="AE21" i="13" a="1"/>
  <c r="AE21" i="13" s="1"/>
  <c r="AD21" i="13"/>
  <c r="AE20" i="13" a="1"/>
  <c r="AE20" i="13" s="1"/>
  <c r="AD20" i="13"/>
  <c r="AE19" i="13" a="1"/>
  <c r="AE19" i="13" s="1"/>
  <c r="AD19" i="13"/>
  <c r="AE18" i="13" a="1"/>
  <c r="AE18" i="13" s="1"/>
  <c r="AD18" i="13"/>
  <c r="AE17" i="13"/>
  <c r="AE17" i="13" a="1"/>
  <c r="AD17" i="13"/>
  <c r="AE16" i="13"/>
  <c r="AE16" i="13" a="1"/>
  <c r="AD16" i="13"/>
  <c r="AE15" i="13"/>
  <c r="AE15" i="13" a="1"/>
  <c r="AD15" i="13"/>
  <c r="AE14" i="13" a="1"/>
  <c r="AE14" i="13" s="1"/>
  <c r="AD14" i="13"/>
  <c r="AE13" i="13" a="1"/>
  <c r="AE13" i="13" s="1"/>
  <c r="AD13" i="13"/>
  <c r="AE12" i="13" a="1"/>
  <c r="AE12" i="13" s="1"/>
  <c r="AD12" i="13"/>
  <c r="AE11" i="13" a="1"/>
  <c r="AE11" i="13" s="1"/>
  <c r="AD11" i="13"/>
  <c r="AE10" i="13" a="1"/>
  <c r="AE10" i="13" s="1"/>
  <c r="AD10" i="13"/>
  <c r="AE9" i="13"/>
  <c r="AE9" i="13" a="1"/>
  <c r="AD9" i="13"/>
  <c r="AE8" i="13"/>
  <c r="AE8" i="13" a="1"/>
  <c r="AD8" i="13"/>
  <c r="AE7" i="13"/>
  <c r="AE7" i="13" a="1"/>
  <c r="AD7" i="13"/>
  <c r="AE6" i="13" a="1"/>
  <c r="AE6" i="13" s="1"/>
  <c r="AD6" i="13"/>
  <c r="AE5" i="13" a="1"/>
  <c r="AE5" i="13" s="1"/>
  <c r="AD5" i="13"/>
  <c r="AE4" i="13" a="1"/>
  <c r="AE4" i="13" s="1"/>
  <c r="AD4" i="13"/>
  <c r="AE3" i="13" a="1"/>
  <c r="AE3" i="13" s="1"/>
  <c r="AG3" i="13"/>
  <c r="AF3" i="13"/>
  <c r="AD3" i="13" s="1"/>
  <c r="H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61" i="19"/>
  <c r="H62" i="19"/>
  <c r="H63" i="19"/>
  <c r="H64" i="19"/>
  <c r="H65" i="19"/>
  <c r="H66" i="19"/>
  <c r="H67" i="19"/>
  <c r="H68" i="19"/>
  <c r="H69" i="19"/>
  <c r="H70" i="19"/>
  <c r="H71" i="19"/>
  <c r="H72" i="19"/>
  <c r="H73" i="19"/>
  <c r="H74" i="19"/>
  <c r="H75" i="19"/>
  <c r="H76" i="19"/>
  <c r="H77" i="19"/>
  <c r="H78" i="19"/>
  <c r="H79" i="19"/>
  <c r="H80" i="19"/>
  <c r="H81" i="19"/>
  <c r="H82" i="19"/>
  <c r="H83" i="19"/>
  <c r="H84" i="19"/>
  <c r="H85" i="19"/>
  <c r="H86" i="19"/>
  <c r="H87" i="19"/>
  <c r="H88" i="19"/>
  <c r="H89" i="19"/>
  <c r="H90" i="19"/>
  <c r="H91" i="19"/>
  <c r="H92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38" i="19"/>
  <c r="H139" i="19"/>
  <c r="H140" i="19"/>
  <c r="H141" i="19"/>
  <c r="H142" i="19"/>
  <c r="H143" i="19"/>
  <c r="H144" i="19"/>
  <c r="H145" i="19"/>
  <c r="H146" i="19"/>
  <c r="H147" i="19"/>
  <c r="H148" i="19"/>
  <c r="H149" i="19"/>
  <c r="H150" i="19"/>
  <c r="H151" i="19"/>
  <c r="H152" i="19"/>
  <c r="H153" i="19"/>
  <c r="H154" i="19"/>
  <c r="H155" i="19"/>
  <c r="H156" i="19"/>
  <c r="H157" i="19"/>
  <c r="H158" i="19"/>
  <c r="H159" i="19"/>
  <c r="H160" i="19"/>
  <c r="H161" i="19"/>
  <c r="H162" i="19"/>
  <c r="H163" i="19"/>
  <c r="H164" i="19"/>
  <c r="H165" i="19"/>
  <c r="H166" i="19"/>
  <c r="H167" i="19"/>
  <c r="H168" i="19"/>
  <c r="H169" i="19"/>
  <c r="H170" i="19"/>
  <c r="H171" i="19"/>
  <c r="H172" i="19"/>
  <c r="H173" i="19"/>
  <c r="H174" i="19"/>
  <c r="H175" i="19"/>
  <c r="H176" i="19"/>
  <c r="H177" i="19"/>
  <c r="H178" i="19"/>
  <c r="H179" i="19"/>
  <c r="H180" i="19"/>
  <c r="H181" i="19"/>
  <c r="H182" i="19"/>
  <c r="H183" i="19"/>
  <c r="H184" i="19"/>
  <c r="H185" i="19"/>
  <c r="H186" i="19"/>
  <c r="H187" i="19"/>
  <c r="H188" i="19"/>
  <c r="H189" i="19"/>
  <c r="H190" i="19"/>
  <c r="H191" i="19"/>
  <c r="H192" i="19"/>
  <c r="H193" i="19"/>
  <c r="H194" i="19"/>
  <c r="H195" i="19"/>
  <c r="H196" i="19"/>
  <c r="H197" i="19"/>
  <c r="H198" i="19"/>
  <c r="H199" i="19"/>
  <c r="H200" i="19"/>
  <c r="H201" i="19"/>
  <c r="H202" i="19"/>
  <c r="H203" i="19"/>
  <c r="H204" i="19"/>
  <c r="H205" i="19"/>
  <c r="H206" i="19"/>
  <c r="H207" i="19"/>
  <c r="H208" i="19"/>
  <c r="H209" i="19"/>
  <c r="H210" i="19"/>
  <c r="H211" i="19"/>
  <c r="H212" i="19"/>
  <c r="H213" i="19"/>
  <c r="H214" i="19"/>
  <c r="H215" i="19"/>
  <c r="H216" i="19"/>
  <c r="H217" i="19"/>
  <c r="H218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27" i="19"/>
  <c r="H328" i="19"/>
  <c r="H329" i="19"/>
  <c r="H330" i="19"/>
  <c r="H331" i="19"/>
  <c r="H332" i="19"/>
  <c r="H333" i="19"/>
  <c r="H334" i="19"/>
  <c r="H335" i="19"/>
  <c r="H336" i="19"/>
  <c r="H337" i="19"/>
  <c r="H338" i="19"/>
  <c r="H339" i="19"/>
  <c r="H340" i="19"/>
  <c r="H341" i="19"/>
  <c r="H342" i="19"/>
  <c r="H343" i="19"/>
  <c r="H344" i="19"/>
  <c r="H345" i="19"/>
  <c r="H346" i="19"/>
  <c r="H347" i="19"/>
  <c r="H348" i="19"/>
  <c r="H349" i="19"/>
  <c r="H350" i="19"/>
  <c r="H351" i="19"/>
  <c r="H352" i="19"/>
  <c r="H353" i="19"/>
  <c r="H354" i="19"/>
  <c r="H355" i="19"/>
  <c r="H356" i="19"/>
  <c r="H357" i="19"/>
  <c r="H358" i="19"/>
  <c r="H359" i="19"/>
  <c r="H360" i="19"/>
  <c r="H361" i="19"/>
  <c r="H362" i="19"/>
  <c r="H363" i="19"/>
  <c r="H364" i="19"/>
  <c r="H365" i="19"/>
  <c r="H366" i="19"/>
  <c r="H367" i="19"/>
  <c r="H368" i="19"/>
  <c r="H369" i="19"/>
  <c r="H370" i="19"/>
  <c r="H371" i="19"/>
  <c r="H372" i="19"/>
  <c r="H373" i="19"/>
  <c r="H374" i="19"/>
  <c r="H375" i="19"/>
  <c r="H376" i="19"/>
  <c r="H377" i="19"/>
  <c r="H378" i="19"/>
  <c r="H379" i="19"/>
  <c r="H380" i="19"/>
  <c r="H381" i="19"/>
  <c r="H382" i="19"/>
  <c r="H383" i="19"/>
  <c r="H384" i="19"/>
  <c r="H385" i="19"/>
  <c r="H386" i="19"/>
  <c r="H387" i="19"/>
  <c r="H388" i="19"/>
  <c r="H389" i="19"/>
  <c r="H390" i="19"/>
  <c r="H391" i="19"/>
  <c r="H392" i="19"/>
  <c r="H393" i="19"/>
  <c r="H394" i="19"/>
  <c r="H395" i="19"/>
  <c r="H396" i="19"/>
  <c r="H397" i="19"/>
  <c r="H398" i="19"/>
  <c r="H399" i="19"/>
  <c r="H400" i="19"/>
  <c r="H401" i="19"/>
  <c r="H402" i="19"/>
  <c r="H403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492" i="19"/>
  <c r="H493" i="19"/>
  <c r="H494" i="19"/>
  <c r="H495" i="19"/>
  <c r="H496" i="19"/>
  <c r="H497" i="19"/>
  <c r="H498" i="19"/>
  <c r="H499" i="19"/>
  <c r="H500" i="19"/>
  <c r="H501" i="19"/>
  <c r="H502" i="19"/>
  <c r="H503" i="19"/>
  <c r="H504" i="19"/>
  <c r="H505" i="19"/>
  <c r="H506" i="19"/>
  <c r="H507" i="19"/>
  <c r="H508" i="19"/>
  <c r="H509" i="19"/>
  <c r="H510" i="19"/>
  <c r="H511" i="19"/>
  <c r="H512" i="19"/>
  <c r="H513" i="19"/>
  <c r="H514" i="19"/>
  <c r="H515" i="19"/>
  <c r="H516" i="19"/>
  <c r="H517" i="19"/>
  <c r="H518" i="19"/>
  <c r="H519" i="19"/>
  <c r="H520" i="19"/>
  <c r="H521" i="19"/>
  <c r="AG4" i="13"/>
  <c r="AG5" i="13"/>
  <c r="AG6" i="13"/>
  <c r="AG7" i="13"/>
  <c r="AG8" i="13"/>
  <c r="AG9" i="13"/>
  <c r="AG10" i="13"/>
  <c r="AG11" i="13"/>
  <c r="AG12" i="13"/>
  <c r="AG13" i="13"/>
  <c r="AG14" i="13"/>
  <c r="AG15" i="13"/>
  <c r="AG16" i="13"/>
  <c r="AG17" i="13"/>
  <c r="AG18" i="13"/>
  <c r="AG19" i="13"/>
  <c r="AG20" i="13"/>
  <c r="AG21" i="13"/>
  <c r="AG22" i="13"/>
  <c r="AG23" i="13"/>
  <c r="AG24" i="13"/>
  <c r="AG25" i="13"/>
  <c r="AG26" i="13"/>
  <c r="AG27" i="13"/>
  <c r="AG28" i="13"/>
  <c r="AG29" i="13"/>
  <c r="AG30" i="13"/>
  <c r="AG31" i="13"/>
  <c r="AG32" i="13"/>
  <c r="AG33" i="13"/>
  <c r="AG34" i="13"/>
  <c r="AG35" i="13"/>
  <c r="AG36" i="13"/>
  <c r="AG37" i="13"/>
  <c r="AG38" i="13"/>
  <c r="AG39" i="13"/>
  <c r="AG40" i="13"/>
  <c r="AG41" i="13"/>
  <c r="AG42" i="13"/>
  <c r="AG43" i="13"/>
  <c r="AG44" i="13"/>
  <c r="AG45" i="13"/>
  <c r="AG46" i="13"/>
  <c r="AG47" i="13"/>
  <c r="AG48" i="13"/>
  <c r="AG49" i="13"/>
  <c r="AG50" i="13"/>
  <c r="AG51" i="13"/>
  <c r="AG52" i="13"/>
  <c r="AG53" i="13"/>
  <c r="AG54" i="13"/>
  <c r="AG55" i="13"/>
  <c r="AG56" i="13"/>
  <c r="AG57" i="13"/>
  <c r="AG58" i="13"/>
  <c r="AG59" i="13"/>
  <c r="AG60" i="13"/>
  <c r="AG61" i="13"/>
  <c r="AG62" i="13"/>
  <c r="AG63" i="13"/>
  <c r="AG64" i="13"/>
  <c r="AG65" i="13"/>
  <c r="AG66" i="13"/>
  <c r="AG67" i="13"/>
  <c r="AG68" i="13"/>
  <c r="AG69" i="13"/>
  <c r="AG70" i="13"/>
  <c r="AG71" i="13"/>
  <c r="AG72" i="13"/>
  <c r="AG73" i="13"/>
  <c r="AG74" i="13"/>
  <c r="AG75" i="13"/>
  <c r="AG76" i="13"/>
  <c r="AG77" i="13"/>
  <c r="AG78" i="13"/>
  <c r="AG79" i="13"/>
  <c r="AG80" i="13"/>
  <c r="AG81" i="13"/>
  <c r="AG82" i="13"/>
  <c r="AG83" i="13"/>
  <c r="AG84" i="13"/>
  <c r="AG85" i="13"/>
  <c r="AG86" i="13"/>
  <c r="AG87" i="13"/>
  <c r="AG88" i="13"/>
  <c r="AG89" i="13"/>
  <c r="AG90" i="13"/>
  <c r="AG91" i="13"/>
  <c r="AG92" i="13"/>
  <c r="AG93" i="13"/>
  <c r="AG94" i="13"/>
  <c r="AG95" i="13"/>
  <c r="AG96" i="13"/>
  <c r="AG97" i="13"/>
  <c r="AG98" i="13"/>
  <c r="AG99" i="13"/>
  <c r="AG100" i="13"/>
  <c r="AG101" i="13"/>
  <c r="AG102" i="13"/>
  <c r="AG103" i="13"/>
  <c r="AG104" i="13"/>
  <c r="AG105" i="13"/>
  <c r="AG106" i="13"/>
  <c r="AG107" i="13"/>
  <c r="AG108" i="13"/>
  <c r="AG109" i="13"/>
  <c r="AG110" i="13"/>
  <c r="AG111" i="13"/>
  <c r="AG112" i="13"/>
  <c r="AG113" i="13"/>
  <c r="AG114" i="13"/>
  <c r="AG115" i="13"/>
  <c r="AG116" i="13"/>
  <c r="AG117" i="13"/>
  <c r="AG118" i="13"/>
  <c r="AG119" i="13"/>
  <c r="AG120" i="13"/>
  <c r="AG121" i="13"/>
  <c r="AG122" i="13"/>
  <c r="AG123" i="13"/>
  <c r="AG124" i="13"/>
  <c r="AG125" i="13"/>
  <c r="AG126" i="13"/>
  <c r="AG127" i="13"/>
  <c r="AG128" i="13"/>
  <c r="AG129" i="13"/>
  <c r="AG130" i="13"/>
  <c r="AG131" i="13"/>
  <c r="AG132" i="13"/>
  <c r="AG133" i="13"/>
  <c r="AG134" i="13"/>
  <c r="AG135" i="13"/>
  <c r="AG136" i="13"/>
  <c r="AG137" i="13"/>
  <c r="AG138" i="13"/>
  <c r="AG139" i="13"/>
  <c r="AG140" i="13"/>
  <c r="AG141" i="13"/>
  <c r="AG142" i="13"/>
  <c r="AG143" i="13"/>
  <c r="AG144" i="13"/>
  <c r="AG145" i="13"/>
  <c r="AG146" i="13"/>
  <c r="AG147" i="13"/>
  <c r="AG148" i="13"/>
  <c r="AG149" i="13"/>
  <c r="AG150" i="13"/>
  <c r="AG151" i="13"/>
  <c r="AG152" i="13"/>
  <c r="AG153" i="13"/>
  <c r="AG154" i="13"/>
  <c r="AG155" i="13"/>
  <c r="AG156" i="13"/>
  <c r="AG157" i="13"/>
  <c r="AG158" i="13"/>
  <c r="AG159" i="13"/>
  <c r="AG160" i="13"/>
  <c r="AG161" i="13"/>
  <c r="AG162" i="13"/>
  <c r="AG163" i="13"/>
  <c r="AG164" i="13"/>
  <c r="AG165" i="13"/>
  <c r="AG166" i="13"/>
  <c r="AG167" i="13"/>
  <c r="AG168" i="13"/>
  <c r="AG169" i="13"/>
  <c r="AG170" i="13"/>
  <c r="AG171" i="13"/>
  <c r="AG172" i="13"/>
  <c r="AG173" i="13"/>
  <c r="AG174" i="13"/>
  <c r="AG175" i="13"/>
  <c r="AG176" i="13"/>
  <c r="AG177" i="13"/>
  <c r="AG178" i="13"/>
  <c r="AG179" i="13"/>
  <c r="AG180" i="13"/>
  <c r="AG181" i="13"/>
  <c r="AG182" i="13"/>
  <c r="AG183" i="13"/>
  <c r="AG184" i="13"/>
  <c r="AG185" i="13"/>
  <c r="AG186" i="13"/>
  <c r="AG187" i="13"/>
  <c r="AG188" i="13"/>
  <c r="AG189" i="13"/>
  <c r="AG190" i="13"/>
  <c r="AG191" i="13"/>
  <c r="AG192" i="13"/>
  <c r="AG193" i="13"/>
  <c r="AG194" i="13"/>
  <c r="AG195" i="13"/>
  <c r="AG196" i="13"/>
  <c r="AG197" i="13"/>
  <c r="AG198" i="13"/>
  <c r="AG199" i="13"/>
  <c r="AG200" i="13"/>
  <c r="AG201" i="13"/>
  <c r="AG202" i="13"/>
  <c r="AG203" i="13"/>
  <c r="AG204" i="13"/>
  <c r="AG205" i="13"/>
  <c r="AG206" i="13"/>
  <c r="AG207" i="13"/>
  <c r="AG208" i="13"/>
  <c r="AG209" i="13"/>
  <c r="AG210" i="13"/>
  <c r="AG211" i="13"/>
  <c r="AG212" i="13"/>
  <c r="AG213" i="13"/>
  <c r="AG214" i="13"/>
  <c r="AG215" i="13"/>
  <c r="AG216" i="13"/>
  <c r="AG217" i="13"/>
  <c r="AG218" i="13"/>
  <c r="AG219" i="13"/>
  <c r="AG220" i="13"/>
  <c r="AG221" i="13"/>
  <c r="AG222" i="13"/>
  <c r="AG223" i="13"/>
  <c r="AG224" i="13"/>
  <c r="AG225" i="13"/>
  <c r="AG226" i="13"/>
  <c r="AG227" i="13"/>
  <c r="AG228" i="13"/>
  <c r="AG229" i="13"/>
  <c r="AG230" i="13"/>
  <c r="AG231" i="13"/>
  <c r="AG232" i="13"/>
  <c r="AG233" i="13"/>
  <c r="AG234" i="13"/>
  <c r="AG235" i="13"/>
  <c r="AG236" i="13"/>
  <c r="AG237" i="13"/>
  <c r="AG238" i="13"/>
  <c r="AG239" i="13"/>
  <c r="AG240" i="13"/>
  <c r="AG241" i="13"/>
  <c r="AG242" i="13"/>
  <c r="AG243" i="13"/>
  <c r="AG244" i="13"/>
  <c r="AG245" i="13"/>
  <c r="AG246" i="13"/>
  <c r="AG247" i="13"/>
  <c r="AG248" i="13"/>
  <c r="AG249" i="13"/>
  <c r="AG250" i="13"/>
  <c r="AG251" i="13"/>
  <c r="AG252" i="13"/>
  <c r="AG253" i="13"/>
  <c r="AG254" i="13"/>
  <c r="AG255" i="13"/>
  <c r="AG256" i="13"/>
  <c r="AG257" i="13"/>
  <c r="AG258" i="13"/>
  <c r="AG259" i="13"/>
  <c r="AG260" i="13"/>
  <c r="AG261" i="13"/>
  <c r="AG262" i="13"/>
  <c r="AG263" i="13"/>
  <c r="AG264" i="13"/>
  <c r="AG265" i="13"/>
  <c r="AG266" i="13"/>
  <c r="AG267" i="13"/>
  <c r="AG268" i="13"/>
  <c r="AG269" i="13"/>
  <c r="AG270" i="13"/>
  <c r="AG271" i="13"/>
  <c r="AG272" i="13"/>
  <c r="AG273" i="13"/>
  <c r="AG274" i="13"/>
  <c r="AG275" i="13"/>
  <c r="AG276" i="13"/>
  <c r="AG277" i="13"/>
  <c r="AG278" i="13"/>
  <c r="AG279" i="13"/>
  <c r="AG280" i="13"/>
  <c r="AG281" i="13"/>
  <c r="AG282" i="13"/>
  <c r="AG283" i="13"/>
  <c r="AG284" i="13"/>
  <c r="AG285" i="13"/>
  <c r="AG286" i="13"/>
  <c r="AG287" i="13"/>
  <c r="AG288" i="13"/>
  <c r="AG289" i="13"/>
  <c r="AG290" i="13"/>
  <c r="AG291" i="13"/>
  <c r="AG292" i="13"/>
  <c r="AG293" i="13"/>
  <c r="AG294" i="13"/>
  <c r="AG295" i="13"/>
  <c r="AG296" i="13"/>
  <c r="AG297" i="13"/>
  <c r="AG298" i="13"/>
  <c r="AG299" i="13"/>
  <c r="AG300" i="13"/>
  <c r="AG301" i="13"/>
  <c r="AG302" i="13"/>
  <c r="AG303" i="13"/>
  <c r="AG304" i="13"/>
  <c r="AG305" i="13"/>
  <c r="AG306" i="13"/>
  <c r="AG307" i="13"/>
  <c r="AG308" i="13"/>
  <c r="AG309" i="13"/>
  <c r="AG310" i="13"/>
  <c r="AG311" i="13"/>
  <c r="AG312" i="13"/>
  <c r="AG313" i="13"/>
  <c r="AG314" i="13"/>
  <c r="AG315" i="13"/>
  <c r="AG316" i="13"/>
  <c r="AG317" i="13"/>
  <c r="AG318" i="13"/>
  <c r="AG319" i="13"/>
  <c r="AG320" i="13"/>
  <c r="AG321" i="13"/>
  <c r="AG322" i="13"/>
  <c r="AG323" i="13"/>
  <c r="AG324" i="13"/>
  <c r="AG325" i="13"/>
  <c r="AG326" i="13"/>
  <c r="AG327" i="13"/>
  <c r="AG328" i="13"/>
  <c r="AG329" i="13"/>
  <c r="AG330" i="13"/>
  <c r="AG331" i="13"/>
  <c r="AG332" i="13"/>
  <c r="AG333" i="13"/>
  <c r="AG334" i="13"/>
  <c r="AG335" i="13"/>
  <c r="AG336" i="13"/>
  <c r="AG337" i="13"/>
  <c r="AG338" i="13"/>
  <c r="AG339" i="13"/>
  <c r="AG340" i="13"/>
  <c r="AG341" i="13"/>
  <c r="AG342" i="13"/>
  <c r="AG343" i="13"/>
  <c r="AG344" i="13"/>
  <c r="AG345" i="13"/>
  <c r="AG346" i="13"/>
  <c r="AG347" i="13"/>
  <c r="AG348" i="13"/>
  <c r="AG349" i="13"/>
  <c r="AG350" i="13"/>
  <c r="AG351" i="13"/>
  <c r="AG352" i="13"/>
  <c r="AG353" i="13"/>
  <c r="AG354" i="13"/>
  <c r="AG355" i="13"/>
  <c r="AG356" i="13"/>
  <c r="AG357" i="13"/>
  <c r="AG358" i="13"/>
  <c r="AG359" i="13"/>
  <c r="AG360" i="13"/>
  <c r="AG361" i="13"/>
  <c r="AG362" i="13"/>
  <c r="AG363" i="13"/>
  <c r="AG364" i="13"/>
  <c r="AG365" i="13"/>
  <c r="AG366" i="13"/>
  <c r="AG367" i="13"/>
  <c r="AG368" i="13"/>
  <c r="AG369" i="13"/>
  <c r="AG370" i="13"/>
  <c r="AG371" i="13"/>
  <c r="AG372" i="13"/>
  <c r="AG373" i="13"/>
  <c r="AG374" i="13"/>
  <c r="AG375" i="13"/>
  <c r="AG376" i="13"/>
  <c r="AG377" i="13"/>
  <c r="AG378" i="13"/>
  <c r="AG379" i="13"/>
  <c r="AG380" i="13"/>
  <c r="AG381" i="13"/>
  <c r="AG382" i="13"/>
  <c r="AG383" i="13"/>
  <c r="AG384" i="13"/>
  <c r="AG385" i="13"/>
  <c r="AG386" i="13"/>
  <c r="AG387" i="13"/>
  <c r="AG388" i="13"/>
  <c r="AG389" i="13"/>
  <c r="AG390" i="13"/>
  <c r="AG391" i="13"/>
  <c r="AG392" i="13"/>
  <c r="AG393" i="13"/>
  <c r="AG394" i="13"/>
  <c r="AG395" i="13"/>
  <c r="AG396" i="13"/>
  <c r="AG397" i="13"/>
  <c r="AG398" i="13"/>
  <c r="AG399" i="13"/>
  <c r="AG400" i="13"/>
  <c r="AG401" i="13"/>
  <c r="AG402" i="13"/>
  <c r="AG403" i="13"/>
  <c r="AG404" i="13"/>
  <c r="AG405" i="13"/>
  <c r="AG406" i="13"/>
  <c r="AG407" i="13"/>
  <c r="AG408" i="13"/>
  <c r="AG409" i="13"/>
  <c r="AG410" i="13"/>
  <c r="AG411" i="13"/>
  <c r="AG412" i="13"/>
  <c r="AG413" i="13"/>
  <c r="AG414" i="13"/>
  <c r="AG415" i="13"/>
  <c r="AG416" i="13"/>
  <c r="AG417" i="13"/>
  <c r="AG418" i="13"/>
  <c r="AG419" i="13"/>
  <c r="AG420" i="13"/>
  <c r="AG421" i="13"/>
  <c r="AG422" i="13"/>
  <c r="AG423" i="13"/>
  <c r="AG424" i="13"/>
  <c r="AG425" i="13"/>
  <c r="AG426" i="13"/>
  <c r="AG427" i="13"/>
  <c r="AG428" i="13"/>
  <c r="AG429" i="13"/>
  <c r="AG430" i="13"/>
  <c r="AG431" i="13"/>
  <c r="AG432" i="13"/>
  <c r="AG433" i="13"/>
  <c r="AG434" i="13"/>
  <c r="AG435" i="13"/>
  <c r="AG436" i="13"/>
  <c r="AG437" i="13"/>
  <c r="AG438" i="13"/>
  <c r="AG439" i="13"/>
  <c r="AG440" i="13"/>
  <c r="AG441" i="13"/>
  <c r="AG442" i="13"/>
  <c r="AG443" i="13"/>
  <c r="AG444" i="13"/>
  <c r="AG445" i="13"/>
  <c r="AG446" i="13"/>
  <c r="AG447" i="13"/>
  <c r="AG448" i="13"/>
  <c r="AG449" i="13"/>
  <c r="AG450" i="13"/>
  <c r="AG451" i="13"/>
  <c r="AG452" i="13"/>
  <c r="AG453" i="13"/>
  <c r="AG454" i="13"/>
  <c r="AG455" i="13"/>
  <c r="AG456" i="13"/>
  <c r="AG457" i="13"/>
  <c r="AG458" i="13"/>
  <c r="AG459" i="13"/>
  <c r="AG460" i="13"/>
  <c r="AG461" i="13"/>
  <c r="AG462" i="13"/>
  <c r="AG463" i="13"/>
  <c r="AG464" i="13"/>
  <c r="AG465" i="13"/>
  <c r="AG466" i="13"/>
  <c r="AG467" i="13"/>
  <c r="AG468" i="13"/>
  <c r="AG469" i="13"/>
  <c r="AG470" i="13"/>
  <c r="AG471" i="13"/>
  <c r="AG472" i="13"/>
  <c r="AG473" i="13"/>
  <c r="AG474" i="13"/>
  <c r="AG475" i="13"/>
  <c r="AG476" i="13"/>
  <c r="AG477" i="13"/>
  <c r="AG478" i="13"/>
  <c r="AG479" i="13"/>
  <c r="AG480" i="13"/>
  <c r="AG481" i="13"/>
  <c r="AG482" i="13"/>
  <c r="AG483" i="13"/>
  <c r="AG484" i="13"/>
  <c r="AG485" i="13"/>
  <c r="AG486" i="13"/>
  <c r="AG487" i="13"/>
  <c r="AG488" i="13"/>
  <c r="AG489" i="13"/>
  <c r="AG490" i="13"/>
  <c r="AG491" i="13"/>
  <c r="AG492" i="13"/>
  <c r="AG493" i="13"/>
  <c r="AG494" i="13"/>
  <c r="AG495" i="13"/>
  <c r="AG496" i="13"/>
  <c r="AG497" i="13"/>
  <c r="AG498" i="13"/>
  <c r="AG499" i="13"/>
  <c r="AG500" i="13"/>
  <c r="AG501" i="13"/>
  <c r="AG502" i="13"/>
  <c r="AG503" i="13"/>
  <c r="AG504" i="13"/>
  <c r="AG505" i="13"/>
  <c r="AG506" i="13"/>
  <c r="AG507" i="13"/>
  <c r="AG508" i="13"/>
  <c r="AG509" i="13"/>
  <c r="AG510" i="13"/>
  <c r="AG511" i="13"/>
  <c r="AG512" i="13"/>
  <c r="AG513" i="13"/>
  <c r="AG514" i="13"/>
  <c r="AG515" i="13"/>
  <c r="AG516" i="13"/>
  <c r="AG517" i="13"/>
  <c r="AG518" i="13"/>
  <c r="AG519" i="13"/>
  <c r="AG520" i="13"/>
  <c r="AG521" i="13"/>
  <c r="AG522" i="13"/>
  <c r="AG523" i="13"/>
  <c r="AG524" i="13"/>
  <c r="AG525" i="13"/>
  <c r="AG526" i="13"/>
  <c r="AG527" i="13"/>
  <c r="AG528" i="13"/>
  <c r="AG529" i="13"/>
  <c r="AG530" i="13"/>
  <c r="AG531" i="13"/>
  <c r="AG532" i="13"/>
  <c r="AG533" i="13"/>
  <c r="AG534" i="13"/>
  <c r="AG535" i="13"/>
  <c r="AG536" i="13"/>
  <c r="AG537" i="13"/>
  <c r="AG538" i="13"/>
  <c r="AG539" i="13"/>
  <c r="AG540" i="13"/>
  <c r="AG541" i="13"/>
  <c r="AG542" i="13"/>
  <c r="AG543" i="13"/>
  <c r="AG544" i="13"/>
  <c r="AG545" i="13"/>
  <c r="AG546" i="13"/>
  <c r="AG547" i="13"/>
  <c r="AG548" i="13"/>
  <c r="AG549" i="13"/>
  <c r="AG550" i="13"/>
  <c r="AG551" i="13"/>
  <c r="AG552" i="13"/>
  <c r="AG553" i="13"/>
  <c r="AG554" i="13"/>
  <c r="AG555" i="13"/>
  <c r="AG556" i="13"/>
  <c r="AG557" i="13"/>
  <c r="AG558" i="13"/>
  <c r="AG559" i="13"/>
  <c r="AG560" i="13"/>
  <c r="AG561" i="13"/>
  <c r="AG562" i="13"/>
  <c r="AG563" i="13"/>
  <c r="AG564" i="13"/>
  <c r="AG565" i="13"/>
  <c r="AG566" i="13"/>
  <c r="AG567" i="13"/>
  <c r="AG568" i="13"/>
  <c r="AG569" i="13"/>
  <c r="AG570" i="13"/>
  <c r="AG571" i="13"/>
  <c r="AG572" i="13"/>
  <c r="AG573" i="13"/>
  <c r="AG574" i="13"/>
  <c r="AG575" i="13"/>
  <c r="AG576" i="13"/>
  <c r="AG577" i="13"/>
  <c r="AG578" i="13"/>
  <c r="AG579" i="13"/>
  <c r="AG580" i="13"/>
  <c r="AG581" i="13"/>
  <c r="AG582" i="13"/>
  <c r="AG583" i="13"/>
  <c r="AG584" i="13"/>
  <c r="AG585" i="13"/>
  <c r="AG586" i="13"/>
  <c r="AG587" i="13"/>
  <c r="AG588" i="13"/>
  <c r="AG589" i="13"/>
  <c r="AG590" i="13"/>
  <c r="AG591" i="13"/>
  <c r="AG592" i="13"/>
  <c r="AG593" i="13"/>
  <c r="AG594" i="13"/>
  <c r="AG595" i="13"/>
  <c r="AG596" i="13"/>
  <c r="AG597" i="13"/>
  <c r="AG598" i="13"/>
  <c r="AG599" i="13"/>
  <c r="AG600" i="13"/>
  <c r="AG601" i="13"/>
  <c r="AG602" i="13"/>
  <c r="AG603" i="13"/>
  <c r="AG604" i="13"/>
  <c r="AG605" i="13"/>
  <c r="AG606" i="13"/>
  <c r="AG607" i="13"/>
  <c r="AG608" i="13"/>
  <c r="AG609" i="13"/>
  <c r="AG610" i="13"/>
  <c r="AG611" i="13"/>
  <c r="AG612" i="13"/>
  <c r="AG613" i="13"/>
  <c r="AG614" i="13"/>
  <c r="AG615" i="13"/>
  <c r="AG616" i="13"/>
  <c r="AG617" i="13"/>
  <c r="AG618" i="13"/>
  <c r="AG619" i="13"/>
  <c r="AG620" i="13"/>
  <c r="AG621" i="13"/>
  <c r="AG622" i="13"/>
  <c r="AG623" i="13"/>
  <c r="AG624" i="13"/>
  <c r="AG625" i="13"/>
  <c r="AG626" i="13"/>
  <c r="AG627" i="13"/>
  <c r="AG628" i="13"/>
  <c r="AG629" i="13"/>
  <c r="AG630" i="13"/>
  <c r="AG631" i="13"/>
  <c r="AG632" i="13"/>
  <c r="AG633" i="13"/>
  <c r="AG634" i="13"/>
  <c r="AG635" i="13"/>
  <c r="AG636" i="13"/>
  <c r="AG637" i="13"/>
  <c r="AG638" i="13"/>
  <c r="AG639" i="13"/>
  <c r="AG640" i="13"/>
  <c r="AG641" i="13"/>
  <c r="AG642" i="13"/>
  <c r="AG643" i="13"/>
  <c r="AG644" i="13"/>
  <c r="AG645" i="13"/>
  <c r="AG646" i="13"/>
  <c r="AG647" i="13"/>
  <c r="AG648" i="13"/>
  <c r="AG649" i="13"/>
  <c r="AG650" i="13"/>
  <c r="AG651" i="13"/>
  <c r="AG652" i="13"/>
  <c r="AG653" i="13"/>
  <c r="AG654" i="13"/>
  <c r="AG655" i="13"/>
  <c r="AG656" i="13"/>
  <c r="AG657" i="13"/>
  <c r="AG658" i="13"/>
  <c r="AG659" i="13"/>
  <c r="AG660" i="13"/>
  <c r="AG661" i="13"/>
  <c r="AG662" i="13"/>
  <c r="AG663" i="13"/>
  <c r="AG664" i="13"/>
  <c r="AG665" i="13"/>
  <c r="AG666" i="13"/>
  <c r="AG667" i="13"/>
  <c r="AG668" i="13"/>
  <c r="AG669" i="13"/>
  <c r="AG670" i="13"/>
  <c r="AG671" i="13"/>
  <c r="AG672" i="13"/>
  <c r="AG673" i="13"/>
  <c r="AG674" i="13"/>
  <c r="AG675" i="13"/>
  <c r="AG676" i="13"/>
  <c r="AG677" i="13"/>
  <c r="AG678" i="13"/>
  <c r="AG679" i="13"/>
  <c r="AG680" i="13"/>
  <c r="AG681" i="13"/>
  <c r="AG682" i="13"/>
  <c r="AG683" i="13"/>
  <c r="AG684" i="13"/>
  <c r="AG685" i="13"/>
  <c r="AG686" i="13"/>
  <c r="AG687" i="13"/>
  <c r="AG688" i="13"/>
  <c r="AG689" i="13"/>
  <c r="AG690" i="13"/>
  <c r="AG691" i="13"/>
  <c r="AG692" i="13"/>
  <c r="AG693" i="13"/>
  <c r="AG694" i="13"/>
  <c r="AG695" i="13"/>
  <c r="AG696" i="13"/>
  <c r="AG697" i="13"/>
  <c r="AG698" i="13"/>
  <c r="AG699" i="13"/>
  <c r="AG700" i="13"/>
  <c r="AG701" i="13"/>
  <c r="AG702" i="13"/>
  <c r="AG703" i="13"/>
  <c r="AG704" i="13"/>
  <c r="AG705" i="13"/>
  <c r="AG706" i="13"/>
  <c r="AG707" i="13"/>
  <c r="AG708" i="13"/>
  <c r="AG709" i="13"/>
  <c r="AG710" i="13"/>
  <c r="AG711" i="13"/>
  <c r="AG712" i="13"/>
  <c r="AG713" i="13"/>
  <c r="AG714" i="13"/>
  <c r="AG715" i="13"/>
  <c r="AG716" i="13"/>
  <c r="AG717" i="13"/>
  <c r="AG718" i="13"/>
  <c r="AG719" i="13"/>
  <c r="AG720" i="13"/>
  <c r="AG721" i="13"/>
  <c r="AG722" i="13"/>
  <c r="AG723" i="13"/>
  <c r="AG724" i="13"/>
  <c r="AG725" i="13"/>
  <c r="AG726" i="13"/>
  <c r="AG727" i="13"/>
  <c r="AG728" i="13"/>
  <c r="AG729" i="13"/>
  <c r="AG730" i="13"/>
  <c r="AG731" i="13"/>
  <c r="AG732" i="13"/>
  <c r="AG733" i="13"/>
  <c r="AG734" i="13"/>
  <c r="AG735" i="13"/>
  <c r="AG736" i="13"/>
  <c r="AG737" i="13"/>
  <c r="AG738" i="13"/>
  <c r="AG739" i="13"/>
  <c r="AG740" i="13"/>
  <c r="AG741" i="13"/>
  <c r="AG742" i="13"/>
  <c r="AG743" i="13"/>
  <c r="AG744" i="13"/>
  <c r="AG745" i="13"/>
  <c r="AG746" i="13"/>
  <c r="AG747" i="13"/>
  <c r="AG748" i="13"/>
  <c r="AG749" i="13"/>
  <c r="AG750" i="13"/>
  <c r="AG751" i="13"/>
  <c r="AG752" i="13"/>
  <c r="AG753" i="13"/>
  <c r="AG754" i="13"/>
  <c r="AG755" i="13"/>
  <c r="AG756" i="13"/>
  <c r="AG757" i="13"/>
  <c r="AG758" i="13"/>
  <c r="AG759" i="13"/>
  <c r="AG760" i="13"/>
  <c r="AG761" i="13"/>
  <c r="AG762" i="13"/>
  <c r="AG763" i="13"/>
  <c r="AG764" i="13"/>
  <c r="AG765" i="13"/>
  <c r="AG766" i="13"/>
  <c r="AG767" i="13"/>
  <c r="AG768" i="13"/>
  <c r="AG769" i="13"/>
  <c r="AG770" i="13"/>
  <c r="AG771" i="13"/>
  <c r="AG772" i="13"/>
  <c r="AG773" i="13"/>
  <c r="AG774" i="13"/>
  <c r="AG775" i="13"/>
  <c r="AG776" i="13"/>
  <c r="AG777" i="13"/>
  <c r="AG778" i="13"/>
  <c r="AG779" i="13"/>
  <c r="AG780" i="13"/>
  <c r="AG781" i="13"/>
  <c r="AG782" i="13"/>
  <c r="AG783" i="13"/>
  <c r="AG784" i="13"/>
  <c r="AG785" i="13"/>
  <c r="AG786" i="13"/>
  <c r="AG787" i="13"/>
  <c r="AG788" i="13"/>
  <c r="AG789" i="13"/>
  <c r="AG790" i="13"/>
  <c r="AG791" i="13"/>
  <c r="AG792" i="13"/>
  <c r="AG793" i="13"/>
  <c r="AG794" i="13"/>
  <c r="AG795" i="13"/>
  <c r="AG796" i="13"/>
  <c r="AG797" i="13"/>
  <c r="AG798" i="13"/>
  <c r="AG799" i="13"/>
  <c r="AG800" i="13"/>
  <c r="AG801" i="13"/>
  <c r="AG802" i="13"/>
  <c r="AG803" i="13"/>
  <c r="AG804" i="13"/>
  <c r="AG805" i="13"/>
  <c r="AG806" i="13"/>
  <c r="AG807" i="13"/>
  <c r="AG808" i="13"/>
  <c r="AG809" i="13"/>
  <c r="AG810" i="13"/>
  <c r="AG811" i="13"/>
  <c r="AG812" i="13"/>
  <c r="AG813" i="13"/>
  <c r="AG814" i="13"/>
  <c r="AG815" i="13"/>
  <c r="AG816" i="13"/>
  <c r="AG817" i="13"/>
  <c r="AG818" i="13"/>
  <c r="AG819" i="13"/>
  <c r="AG820" i="13"/>
  <c r="AG821" i="13"/>
  <c r="AG822" i="13"/>
  <c r="AG823" i="13"/>
  <c r="AG824" i="13"/>
  <c r="AG825" i="13"/>
  <c r="AG826" i="13"/>
  <c r="AG827" i="13"/>
  <c r="AG828" i="13"/>
  <c r="AG829" i="13"/>
  <c r="AG830" i="13"/>
  <c r="AG831" i="13"/>
  <c r="AG832" i="13"/>
  <c r="AG833" i="13"/>
  <c r="AG834" i="13"/>
  <c r="AG835" i="13"/>
  <c r="AG836" i="13"/>
  <c r="AG837" i="13"/>
  <c r="AG838" i="13"/>
  <c r="AG839" i="13"/>
  <c r="AG840" i="13"/>
  <c r="AG841" i="13"/>
  <c r="AG842" i="13"/>
  <c r="AG843" i="13"/>
  <c r="AG844" i="13"/>
  <c r="AG845" i="13"/>
  <c r="AG846" i="13"/>
  <c r="AG847" i="13"/>
  <c r="AG848" i="13"/>
  <c r="AG849" i="13"/>
  <c r="AG850" i="13"/>
  <c r="AG851" i="13"/>
  <c r="AG852" i="13"/>
  <c r="AG853" i="13"/>
  <c r="AG854" i="13"/>
  <c r="AG855" i="13"/>
  <c r="AG856" i="13"/>
  <c r="AG857" i="13"/>
  <c r="AG858" i="13"/>
  <c r="AG859" i="13"/>
  <c r="AG860" i="13"/>
  <c r="AG861" i="13"/>
  <c r="AG862" i="13"/>
  <c r="AG863" i="13"/>
  <c r="AG864" i="13"/>
  <c r="AG865" i="13"/>
  <c r="AG866" i="13"/>
  <c r="AG867" i="13"/>
  <c r="AG868" i="13"/>
  <c r="AG869" i="13"/>
  <c r="AG870" i="13"/>
  <c r="AG871" i="13"/>
  <c r="AG872" i="13"/>
  <c r="AG873" i="13"/>
  <c r="AG874" i="13"/>
  <c r="AG875" i="13"/>
  <c r="AG876" i="13"/>
  <c r="AG877" i="13"/>
  <c r="AG878" i="13"/>
  <c r="AG879" i="13"/>
  <c r="AG880" i="13"/>
  <c r="AG881" i="13"/>
  <c r="AG882" i="13"/>
  <c r="AG883" i="13"/>
  <c r="AG884" i="13"/>
  <c r="AG885" i="13"/>
  <c r="AG886" i="13"/>
  <c r="AG887" i="13"/>
  <c r="AG888" i="13"/>
  <c r="AG889" i="13"/>
  <c r="AG890" i="13"/>
  <c r="AG891" i="13"/>
  <c r="AG892" i="13"/>
  <c r="AG893" i="13"/>
  <c r="AG894" i="13"/>
  <c r="AG895" i="13"/>
  <c r="AG896" i="13"/>
  <c r="AG897" i="13"/>
  <c r="AG898" i="13"/>
  <c r="AG899" i="13"/>
  <c r="AG900" i="13"/>
  <c r="AG901" i="13"/>
  <c r="AG902" i="13"/>
  <c r="AG903" i="13"/>
  <c r="AG904" i="13"/>
  <c r="AG905" i="13"/>
  <c r="AG906" i="13"/>
  <c r="AG907" i="13"/>
  <c r="AG908" i="13"/>
  <c r="AG909" i="13"/>
  <c r="AG910" i="13"/>
  <c r="AG911" i="13"/>
  <c r="AG912" i="13"/>
  <c r="AG913" i="13"/>
  <c r="AG914" i="13"/>
  <c r="AG915" i="13"/>
  <c r="AG916" i="13"/>
  <c r="AG917" i="13"/>
  <c r="AG918" i="13"/>
  <c r="AG919" i="13"/>
  <c r="AG920" i="13"/>
  <c r="AG921" i="13"/>
  <c r="AG922" i="13"/>
  <c r="AG923" i="13"/>
  <c r="AG924" i="13"/>
  <c r="AG925" i="13"/>
  <c r="AG926" i="13"/>
  <c r="AG927" i="13"/>
  <c r="AG928" i="13"/>
  <c r="AG929" i="13"/>
  <c r="AG930" i="13"/>
  <c r="AG931" i="13"/>
  <c r="AG932" i="13"/>
  <c r="AG933" i="13"/>
  <c r="AG934" i="13"/>
  <c r="AG935" i="13"/>
  <c r="AG936" i="13"/>
  <c r="AG937" i="13"/>
  <c r="AG938" i="13"/>
  <c r="AG939" i="13"/>
  <c r="AG940" i="13"/>
  <c r="AG941" i="13"/>
  <c r="AG942" i="13"/>
  <c r="AG943" i="13"/>
  <c r="AG944" i="13"/>
  <c r="AG945" i="13"/>
  <c r="AG946" i="13"/>
  <c r="AG947" i="13"/>
  <c r="AG948" i="13"/>
  <c r="AG949" i="13"/>
  <c r="AG950" i="13"/>
  <c r="AG951" i="13"/>
  <c r="AG952" i="13"/>
  <c r="AG953" i="13"/>
  <c r="AG954" i="13"/>
  <c r="AG955" i="13"/>
  <c r="AG956" i="13"/>
  <c r="AG957" i="13"/>
  <c r="AG958" i="13"/>
  <c r="AG959" i="13"/>
  <c r="AG960" i="13"/>
  <c r="AG961" i="13"/>
  <c r="AG962" i="13"/>
  <c r="AG963" i="13"/>
  <c r="AG964" i="13"/>
  <c r="AG965" i="13"/>
  <c r="AG966" i="13"/>
  <c r="AG967" i="13"/>
  <c r="AG968" i="13"/>
  <c r="AG969" i="13"/>
  <c r="AG970" i="13"/>
  <c r="AG971" i="13"/>
  <c r="AG972" i="13"/>
  <c r="AG973" i="13"/>
  <c r="AG974" i="13"/>
  <c r="AG975" i="13"/>
  <c r="AG976" i="13"/>
  <c r="AG977" i="13"/>
  <c r="AG978" i="13"/>
  <c r="AG979" i="13"/>
  <c r="AG980" i="13"/>
  <c r="AG981" i="13"/>
  <c r="AG982" i="13"/>
  <c r="AG983" i="13"/>
  <c r="AG984" i="13"/>
  <c r="AG985" i="13"/>
  <c r="AG986" i="13"/>
  <c r="AG987" i="13"/>
  <c r="AG988" i="13"/>
  <c r="AG989" i="13"/>
  <c r="AG990" i="13"/>
  <c r="AG991" i="13"/>
  <c r="AG992" i="13"/>
  <c r="AG993" i="13"/>
  <c r="AG994" i="13"/>
  <c r="AG995" i="13"/>
  <c r="AG996" i="13"/>
  <c r="AG997" i="13"/>
  <c r="AG998" i="13"/>
  <c r="AG999" i="13"/>
  <c r="AG1000" i="13"/>
  <c r="AG1001" i="13"/>
  <c r="AG1002" i="13"/>
  <c r="AG1003" i="13"/>
  <c r="AG1004" i="13"/>
  <c r="AG1005" i="13"/>
  <c r="AG1006" i="13"/>
  <c r="AG1007" i="13"/>
  <c r="AG1008" i="13"/>
  <c r="AG1009" i="13"/>
  <c r="AG1010" i="13"/>
  <c r="AG1011" i="13"/>
  <c r="AG1012" i="13"/>
  <c r="AG1013" i="13"/>
  <c r="AG1014" i="13"/>
  <c r="AG1015" i="13"/>
  <c r="AG1016" i="13"/>
  <c r="AG1017" i="13"/>
  <c r="AG1018" i="13"/>
  <c r="AG1019" i="13"/>
  <c r="AG1020" i="13"/>
  <c r="AG1021" i="13"/>
  <c r="AG1022" i="13"/>
  <c r="AG1023" i="13"/>
  <c r="AG1024" i="13"/>
  <c r="AG1025" i="13"/>
  <c r="AG1026" i="13"/>
  <c r="AG1027" i="13"/>
  <c r="AG1028" i="13"/>
  <c r="AG1029" i="13"/>
  <c r="AG1030" i="13"/>
  <c r="AG1031" i="13"/>
  <c r="AG1032" i="13"/>
  <c r="AG1033" i="13"/>
  <c r="AG1034" i="13"/>
  <c r="AG1035" i="13"/>
  <c r="AG1036" i="13"/>
  <c r="AG1037" i="13"/>
  <c r="AG1038" i="13"/>
  <c r="AG1039" i="13"/>
  <c r="AG1040" i="13"/>
  <c r="AG1041" i="13"/>
  <c r="AG1042" i="13"/>
  <c r="AG1043" i="13"/>
  <c r="AG1044" i="13"/>
  <c r="AG1045" i="13"/>
  <c r="AG1046" i="13"/>
  <c r="AG1047" i="13"/>
  <c r="AG1048" i="13"/>
  <c r="AG1049" i="13"/>
  <c r="AG1050" i="13"/>
  <c r="AG1051" i="13"/>
  <c r="AG1052" i="13"/>
  <c r="AG1053" i="13"/>
  <c r="AG1054" i="13"/>
  <c r="AG1055" i="13"/>
  <c r="AG1056" i="13"/>
  <c r="AG1057" i="13"/>
  <c r="AG1058" i="13"/>
  <c r="AG1059" i="13"/>
  <c r="AG1060" i="13"/>
  <c r="AG1061" i="13"/>
  <c r="AG1062" i="13"/>
  <c r="AG1063" i="13"/>
  <c r="AG1064" i="13"/>
  <c r="AG1065" i="13"/>
  <c r="AG1066" i="13"/>
  <c r="AG1067" i="13"/>
  <c r="AG1068" i="13"/>
  <c r="AG1069" i="13"/>
  <c r="AG1070" i="13"/>
  <c r="AG1071" i="13"/>
  <c r="AG1072" i="13"/>
  <c r="AG1073" i="13"/>
  <c r="AG1074" i="13"/>
  <c r="AG1075" i="13"/>
  <c r="AG1076" i="13"/>
  <c r="AG1077" i="13"/>
  <c r="AG1078" i="13"/>
  <c r="AG1079" i="13"/>
  <c r="AG1080" i="13"/>
  <c r="AG1081" i="13"/>
  <c r="AG1082" i="13"/>
  <c r="AG1083" i="13"/>
  <c r="AG1084" i="13"/>
  <c r="AG1085" i="13"/>
  <c r="AG1086" i="13"/>
  <c r="AG1087" i="13"/>
  <c r="AG1088" i="13"/>
  <c r="AG1089" i="13"/>
  <c r="AG1090" i="13"/>
  <c r="AG1091" i="13"/>
  <c r="AG1092" i="13"/>
  <c r="AG1093" i="13"/>
  <c r="AG1094" i="13"/>
  <c r="AG1095" i="13"/>
  <c r="AG1096" i="13"/>
  <c r="AG1097" i="13"/>
  <c r="AG1098" i="13"/>
  <c r="AG1099" i="13"/>
  <c r="AG1100" i="13"/>
  <c r="AG1101" i="13"/>
  <c r="AG1102" i="13"/>
  <c r="AG1103" i="13"/>
  <c r="AG1104" i="13"/>
  <c r="AG1105" i="13"/>
  <c r="AG1106" i="13"/>
  <c r="AG1107" i="13"/>
  <c r="AG1108" i="13"/>
  <c r="AG1109" i="13"/>
  <c r="AG1110" i="13"/>
  <c r="AG1111" i="13"/>
  <c r="AG1112" i="13"/>
  <c r="AG1113" i="13"/>
  <c r="AG1114" i="13"/>
  <c r="AG1115" i="13"/>
  <c r="AG1116" i="13"/>
  <c r="AG1117" i="13"/>
  <c r="AG1118" i="13"/>
  <c r="AG1119" i="13"/>
  <c r="AG1120" i="13"/>
  <c r="AG1121" i="13"/>
  <c r="AG1122" i="13"/>
  <c r="AG1123" i="13"/>
  <c r="AG1124" i="13"/>
  <c r="AG1125" i="13"/>
  <c r="AG1126" i="13"/>
  <c r="AG1127" i="13"/>
  <c r="AG1128" i="13"/>
  <c r="AG1129" i="13"/>
  <c r="AG1130" i="13"/>
  <c r="AG1131" i="13"/>
  <c r="AG1132" i="13"/>
  <c r="AG1133" i="13"/>
  <c r="AG1134" i="13"/>
  <c r="AG1135" i="13"/>
  <c r="AG1136" i="13"/>
  <c r="AG1137" i="13"/>
  <c r="AG1138" i="13"/>
  <c r="AG1139" i="13"/>
  <c r="AG1140" i="13"/>
  <c r="AG1141" i="13"/>
  <c r="AG1142" i="13"/>
  <c r="AG1143" i="13"/>
  <c r="AG1144" i="13"/>
  <c r="AG1145" i="13"/>
  <c r="AG1146" i="13"/>
  <c r="AG1147" i="13"/>
  <c r="AG1148" i="13"/>
  <c r="AG1149" i="13"/>
  <c r="AG1150" i="13"/>
  <c r="AG1151" i="13"/>
  <c r="AG1152" i="13"/>
  <c r="AG1153" i="13"/>
  <c r="AG1154" i="13"/>
  <c r="AG1155" i="13"/>
  <c r="AG1156" i="13"/>
  <c r="AG1157" i="13"/>
  <c r="AG1158" i="13"/>
  <c r="AG1159" i="13"/>
  <c r="AG1160" i="13"/>
  <c r="AG1161" i="13"/>
  <c r="AG1162" i="13"/>
  <c r="AG1163" i="13"/>
  <c r="AG1164" i="13"/>
  <c r="AG1165" i="13"/>
  <c r="AG1166" i="13"/>
  <c r="AG1167" i="13"/>
  <c r="AG1168" i="13"/>
  <c r="AG1169" i="13"/>
  <c r="AG1170" i="13"/>
  <c r="AG1171" i="13"/>
  <c r="AG1172" i="13"/>
  <c r="AG1173" i="13"/>
  <c r="AG1174" i="13"/>
  <c r="AG1175" i="13"/>
  <c r="AG1176" i="13"/>
  <c r="AG1177" i="13"/>
  <c r="AG1178" i="13"/>
  <c r="AG1179" i="13"/>
  <c r="AG1180" i="13"/>
  <c r="AG1181" i="13"/>
  <c r="AG1182" i="13"/>
  <c r="AG1183" i="13"/>
  <c r="AG1184" i="13"/>
  <c r="AG1185" i="13"/>
  <c r="AG1186" i="13"/>
  <c r="AG1187" i="13"/>
  <c r="AG1188" i="13"/>
  <c r="AG1189" i="13"/>
  <c r="AG1190" i="13"/>
  <c r="AG1191" i="13"/>
  <c r="AG1192" i="13"/>
  <c r="AG1193" i="13"/>
  <c r="AG1194" i="13"/>
  <c r="AG1195" i="13"/>
  <c r="AG1196" i="13"/>
  <c r="AG1197" i="13"/>
  <c r="AG1198" i="13"/>
  <c r="AG1199" i="13"/>
  <c r="AG1200" i="13"/>
  <c r="AG1201" i="13"/>
  <c r="AG1202" i="13"/>
  <c r="AG1203" i="13"/>
  <c r="AG1204" i="13"/>
  <c r="AG1205" i="13"/>
  <c r="AG1206" i="13"/>
  <c r="AG1207" i="13"/>
  <c r="AG1208" i="13"/>
  <c r="AG1209" i="13"/>
  <c r="AG1210" i="13"/>
  <c r="AG1211" i="13"/>
  <c r="AG1212" i="13"/>
  <c r="AG1213" i="13"/>
  <c r="AG1214" i="13"/>
  <c r="AG1215" i="13"/>
  <c r="AG1216" i="13"/>
  <c r="AG1217" i="13"/>
  <c r="AG1218" i="13"/>
  <c r="AG1219" i="13"/>
  <c r="AG1220" i="13"/>
  <c r="AG1221" i="13"/>
  <c r="AG1222" i="13"/>
  <c r="AG1223" i="13"/>
  <c r="AG1224" i="13"/>
  <c r="AG1225" i="13"/>
  <c r="AG1226" i="13"/>
  <c r="AG1227" i="13"/>
  <c r="AG1228" i="13"/>
  <c r="AG1229" i="13"/>
  <c r="AG1230" i="13"/>
  <c r="AG1231" i="13"/>
  <c r="AG1232" i="13"/>
  <c r="AG1233" i="13"/>
  <c r="AG1234" i="13"/>
  <c r="AG1235" i="13"/>
  <c r="AG1236" i="13"/>
  <c r="AG1237" i="13"/>
  <c r="AG1238" i="13"/>
  <c r="AG1239" i="13"/>
  <c r="AG1240" i="13"/>
  <c r="AG1241" i="13"/>
  <c r="AG1242" i="13"/>
  <c r="AG1243" i="13"/>
  <c r="AG1244" i="13"/>
  <c r="AG1245" i="13"/>
  <c r="AG1246" i="13"/>
  <c r="AG1247" i="13"/>
  <c r="AG1248" i="13"/>
  <c r="AG1249" i="13"/>
  <c r="AG1250" i="13"/>
  <c r="AG1251" i="13"/>
  <c r="AG1252" i="13"/>
  <c r="AG1253" i="13"/>
  <c r="AG1254" i="13"/>
  <c r="AG1255" i="13"/>
  <c r="AG1256" i="13"/>
  <c r="AG1257" i="13"/>
  <c r="AG1258" i="13"/>
  <c r="AG1259" i="13"/>
  <c r="AG1260" i="13"/>
  <c r="AG1261" i="13"/>
  <c r="AG1262" i="13"/>
  <c r="AG1263" i="13"/>
  <c r="AG1264" i="13"/>
  <c r="AG1265" i="13"/>
  <c r="AG1266" i="13"/>
  <c r="AG1267" i="13"/>
  <c r="AG1268" i="13"/>
  <c r="AG1269" i="13"/>
  <c r="AG1270" i="13"/>
  <c r="AG1271" i="13"/>
  <c r="AG1272" i="13"/>
  <c r="AG1273" i="13"/>
  <c r="AG1274" i="13"/>
  <c r="AG1275" i="13"/>
  <c r="AG1276" i="13"/>
  <c r="AG1277" i="13"/>
  <c r="AG1278" i="13"/>
  <c r="AG1279" i="13"/>
  <c r="AG1280" i="13"/>
  <c r="AG1281" i="13"/>
  <c r="AG1282" i="13"/>
  <c r="AG1283" i="13"/>
  <c r="AG1284" i="13"/>
  <c r="AG1285" i="13"/>
  <c r="AG1286" i="13"/>
  <c r="AG1287" i="13"/>
  <c r="AG1288" i="13"/>
  <c r="AG1289" i="13"/>
  <c r="AG1290" i="13"/>
  <c r="AG1291" i="13"/>
  <c r="AG1292" i="13"/>
  <c r="AG1293" i="13"/>
  <c r="AG1294" i="13"/>
  <c r="AG1295" i="13"/>
  <c r="AG1296" i="13"/>
  <c r="AG1297" i="13"/>
  <c r="AG1298" i="13"/>
  <c r="AG1299" i="13"/>
  <c r="AG1300" i="13"/>
  <c r="AG1301" i="13"/>
  <c r="AG1302" i="13"/>
  <c r="AG1303" i="13"/>
  <c r="AG1304" i="13"/>
  <c r="AG1305" i="13"/>
  <c r="AG1306" i="13"/>
  <c r="AG1307" i="13"/>
  <c r="AG1308" i="13"/>
  <c r="AG1309" i="13"/>
  <c r="AG1310" i="13"/>
  <c r="AG1311" i="13"/>
  <c r="AG1312" i="13"/>
  <c r="AG1313" i="13"/>
  <c r="AG1314" i="13"/>
  <c r="AG1315" i="13"/>
  <c r="AG1316" i="13"/>
  <c r="AG1317" i="13"/>
  <c r="AG1318" i="13"/>
  <c r="AG1319" i="13"/>
  <c r="AG1320" i="13"/>
  <c r="AG1321" i="13"/>
  <c r="AG1322" i="13"/>
  <c r="AG1323" i="13"/>
  <c r="AG1324" i="13"/>
  <c r="AG1325" i="13"/>
  <c r="AG1326" i="13"/>
  <c r="AG1327" i="13"/>
  <c r="AG1328" i="13"/>
  <c r="AG1329" i="13"/>
  <c r="AG1330" i="13"/>
  <c r="AG1331" i="13"/>
  <c r="AG1332" i="13"/>
  <c r="AG1333" i="13"/>
  <c r="AG1334" i="13"/>
  <c r="AG1335" i="13"/>
  <c r="AG1336" i="13"/>
  <c r="AG1337" i="13"/>
  <c r="AG1338" i="13"/>
  <c r="AG1339" i="13"/>
  <c r="AG1340" i="13"/>
  <c r="AG1341" i="13"/>
  <c r="AG1342" i="13"/>
  <c r="AG1343" i="13"/>
  <c r="AG1344" i="13"/>
  <c r="AG1345" i="13"/>
  <c r="AG1346" i="13"/>
  <c r="AG1347" i="13"/>
  <c r="AG1348" i="13"/>
  <c r="AG1349" i="13"/>
  <c r="AG1350" i="13"/>
  <c r="AG1351" i="13"/>
  <c r="AG1352" i="13"/>
  <c r="AG1353" i="13"/>
  <c r="AG1354" i="13"/>
  <c r="AG1355" i="13"/>
  <c r="AG1356" i="13"/>
  <c r="AG1357" i="13"/>
  <c r="AG1358" i="13"/>
  <c r="AG1359" i="13"/>
  <c r="AG1360" i="13"/>
  <c r="AG1361" i="13"/>
  <c r="AG1362" i="13"/>
  <c r="AG1363" i="13"/>
  <c r="AG1364" i="13"/>
  <c r="AG1365" i="13"/>
  <c r="AG1366" i="13"/>
  <c r="AG1367" i="13"/>
  <c r="AG1368" i="13"/>
  <c r="AG1369" i="13"/>
  <c r="AG1370" i="13"/>
  <c r="AG1371" i="13"/>
  <c r="AG1372" i="13"/>
  <c r="AG1373" i="13"/>
  <c r="AG1374" i="13"/>
  <c r="AG1375" i="13"/>
  <c r="AG1376" i="13"/>
  <c r="AG1377" i="13"/>
  <c r="AG1378" i="13"/>
  <c r="AG1379" i="13"/>
  <c r="AG1380" i="13"/>
  <c r="AG1381" i="13"/>
  <c r="AG1382" i="13"/>
  <c r="AG1383" i="13"/>
  <c r="AG1384" i="13"/>
  <c r="AG1385" i="13"/>
  <c r="AG1386" i="13"/>
  <c r="AG1387" i="13"/>
  <c r="AG1388" i="13"/>
  <c r="AG1389" i="13"/>
  <c r="AG1390" i="13"/>
  <c r="AG1391" i="13"/>
  <c r="AG1392" i="13"/>
  <c r="AG1393" i="13"/>
  <c r="AG1394" i="13"/>
  <c r="AG1395" i="13"/>
  <c r="AG1396" i="13"/>
  <c r="AG1397" i="13"/>
  <c r="AG1398" i="13"/>
  <c r="AG1399" i="13"/>
  <c r="AG1400" i="13"/>
  <c r="AG1401" i="13"/>
  <c r="AG1402" i="13"/>
  <c r="AG1403" i="13"/>
  <c r="AG1404" i="13"/>
  <c r="AG1405" i="13"/>
  <c r="AG1406" i="13"/>
  <c r="AG1407" i="13"/>
  <c r="AG1408" i="13"/>
  <c r="AG1409" i="13"/>
  <c r="AG1410" i="13"/>
  <c r="AG1411" i="13"/>
  <c r="AG1412" i="13"/>
  <c r="AG1413" i="13"/>
  <c r="AG1414" i="13"/>
  <c r="AG1415" i="13"/>
  <c r="AG1416" i="13"/>
  <c r="AG1417" i="13"/>
  <c r="AG1418" i="13"/>
  <c r="AG1419" i="13"/>
  <c r="AG1420" i="13"/>
  <c r="AG1421" i="13"/>
  <c r="AG1422" i="13"/>
  <c r="AG1423" i="13"/>
  <c r="AG1424" i="13"/>
  <c r="AG1425" i="13"/>
  <c r="AG1426" i="13"/>
  <c r="AG1427" i="13"/>
  <c r="AG1428" i="13"/>
  <c r="AG1429" i="13"/>
  <c r="AG1430" i="13"/>
  <c r="AG1431" i="13"/>
  <c r="AG1432" i="13"/>
  <c r="AG1433" i="13"/>
  <c r="AG1434" i="13"/>
  <c r="AG1435" i="13"/>
  <c r="AG1436" i="13"/>
  <c r="AG1437" i="13"/>
  <c r="AG1438" i="13"/>
  <c r="AG1439" i="13"/>
  <c r="AG1440" i="13"/>
  <c r="AG1441" i="13"/>
  <c r="AG1442" i="13"/>
  <c r="AG1443" i="13"/>
  <c r="AG1444" i="13"/>
  <c r="AG1445" i="13"/>
  <c r="AG1446" i="13"/>
  <c r="AG1447" i="13"/>
  <c r="AG1448" i="13"/>
  <c r="AG1449" i="13"/>
  <c r="AG1450" i="13"/>
  <c r="AG1451" i="13"/>
  <c r="AG1452" i="13"/>
  <c r="AG1453" i="13"/>
  <c r="AG1454" i="13"/>
  <c r="AG1455" i="13"/>
  <c r="AG1456" i="13"/>
  <c r="AG1457" i="13"/>
  <c r="AG1458" i="13"/>
  <c r="AG1459" i="13"/>
  <c r="AG1460" i="13"/>
  <c r="AG1461" i="13"/>
  <c r="AG1462" i="13"/>
  <c r="AG1463" i="13"/>
  <c r="AG1464" i="13"/>
  <c r="AG1465" i="13"/>
  <c r="AG1466" i="13"/>
  <c r="AG1467" i="13"/>
  <c r="AG1468" i="13"/>
  <c r="AG1469" i="13"/>
  <c r="AG1470" i="13"/>
  <c r="AG1471" i="13"/>
  <c r="AG1472" i="13"/>
  <c r="AG1473" i="13"/>
  <c r="AG1474" i="13"/>
  <c r="AG1475" i="13"/>
  <c r="AG1476" i="13"/>
  <c r="AG1477" i="13"/>
  <c r="AG1478" i="13"/>
  <c r="AG1479" i="13"/>
  <c r="AG1480" i="13"/>
  <c r="AG1481" i="13"/>
  <c r="AG1482" i="13"/>
  <c r="AG1483" i="13"/>
  <c r="AG1484" i="13"/>
  <c r="AG1485" i="13"/>
  <c r="AG1486" i="13"/>
  <c r="AG1487" i="13"/>
  <c r="AG1488" i="13"/>
  <c r="AG1489" i="13"/>
  <c r="AG1490" i="13"/>
  <c r="AG1491" i="13"/>
  <c r="AG1492" i="13"/>
  <c r="AG1493" i="13"/>
  <c r="AG1494" i="13"/>
  <c r="AG1495" i="13"/>
  <c r="AG1496" i="13"/>
  <c r="AG1497" i="13"/>
  <c r="AG1498" i="13"/>
  <c r="AG1499" i="13"/>
  <c r="AG1500" i="13"/>
  <c r="AG1501" i="13"/>
  <c r="AG1502" i="13"/>
  <c r="AG1503" i="13"/>
  <c r="AG1504" i="13"/>
  <c r="AG1505" i="13"/>
  <c r="AG1506" i="13"/>
  <c r="AG1507" i="13"/>
  <c r="AG1508" i="13"/>
  <c r="AG1509" i="13"/>
  <c r="AG1510" i="13"/>
  <c r="AG1511" i="13"/>
  <c r="AG1512" i="13"/>
  <c r="AG1513" i="13"/>
  <c r="AG1514" i="13"/>
  <c r="AG1515" i="13"/>
  <c r="AG1516" i="13"/>
  <c r="AG1517" i="13"/>
  <c r="AG1518" i="13"/>
  <c r="AG1519" i="13"/>
  <c r="AG1520" i="13"/>
  <c r="AG1521" i="13"/>
  <c r="AG1522" i="13"/>
  <c r="AG1523" i="13"/>
  <c r="AG1524" i="13"/>
  <c r="AG1525" i="13"/>
  <c r="AG1526" i="13"/>
  <c r="AG1527" i="13"/>
  <c r="AG1528" i="13"/>
  <c r="AG1529" i="13"/>
  <c r="AG1530" i="13"/>
  <c r="AG1531" i="13"/>
  <c r="AG1532" i="13"/>
  <c r="AG1533" i="13"/>
  <c r="AG1534" i="13"/>
  <c r="AG1535" i="13"/>
  <c r="AG1536" i="13"/>
  <c r="AG1537" i="13"/>
  <c r="AG1538" i="13"/>
  <c r="AG1539" i="13"/>
  <c r="AG1540" i="13"/>
  <c r="AG1541" i="13"/>
  <c r="AG1542" i="13"/>
  <c r="AG1543" i="13"/>
  <c r="AG1544" i="13"/>
  <c r="AG1545" i="13"/>
  <c r="AG1546" i="13"/>
  <c r="AG1547" i="13"/>
  <c r="AG1548" i="13"/>
  <c r="AG1549" i="13"/>
  <c r="AG1550" i="13"/>
  <c r="AG1551" i="13"/>
  <c r="AG1552" i="13"/>
  <c r="AG1553" i="13"/>
  <c r="AG1554" i="13"/>
  <c r="AG1555" i="13"/>
  <c r="AG1556" i="13"/>
  <c r="AG1557" i="13"/>
  <c r="AG1558" i="13"/>
  <c r="AG1559" i="13"/>
  <c r="AG1560" i="13"/>
  <c r="AG1561" i="13"/>
  <c r="AG1562" i="13"/>
  <c r="AG1563" i="13"/>
  <c r="AG1564" i="13"/>
  <c r="AG1565" i="13"/>
  <c r="AG1566" i="13"/>
  <c r="AG1567" i="13"/>
  <c r="AG1568" i="13"/>
  <c r="AG1569" i="13"/>
  <c r="AG1570" i="13"/>
  <c r="AG1571" i="13"/>
  <c r="AG1572" i="13"/>
  <c r="AG1573" i="13"/>
  <c r="AG1574" i="13"/>
  <c r="AG1575" i="13"/>
  <c r="AG1576" i="13"/>
  <c r="AG1577" i="13"/>
  <c r="AG1578" i="13"/>
  <c r="AG1579" i="13"/>
  <c r="AG1580" i="13"/>
  <c r="AG1581" i="13"/>
  <c r="AG1582" i="13"/>
  <c r="AG1583" i="13"/>
  <c r="AG1584" i="13"/>
  <c r="AG1585" i="13"/>
  <c r="AG1586" i="13"/>
  <c r="AG1587" i="13"/>
  <c r="AG1588" i="13"/>
  <c r="AG1589" i="13"/>
  <c r="AG1590" i="13"/>
  <c r="AG1591" i="13"/>
  <c r="AG1592" i="13"/>
  <c r="AG1593" i="13"/>
  <c r="AG1594" i="13"/>
  <c r="AG1595" i="13"/>
  <c r="AG1596" i="13"/>
  <c r="AG1597" i="13"/>
  <c r="AG1598" i="13"/>
  <c r="AG1599" i="13"/>
  <c r="AG1600" i="13"/>
  <c r="AG1601" i="13"/>
  <c r="AG1602" i="13"/>
  <c r="AG1603" i="13"/>
  <c r="AG1604" i="13"/>
  <c r="AG1605" i="13"/>
  <c r="AG1606" i="13"/>
  <c r="AG1607" i="13"/>
  <c r="AG1608" i="13"/>
  <c r="AG1609" i="13"/>
  <c r="AG1610" i="13"/>
  <c r="AG1611" i="13"/>
  <c r="AG1612" i="13"/>
  <c r="AG1613" i="13"/>
  <c r="AG1614" i="13"/>
  <c r="AG1615" i="13"/>
  <c r="AG1616" i="13"/>
  <c r="AG1617" i="13"/>
  <c r="AG1618" i="13"/>
  <c r="AG1619" i="13"/>
  <c r="AG1620" i="13"/>
  <c r="AG1621" i="13"/>
  <c r="AG1622" i="13"/>
  <c r="AG1623" i="13"/>
  <c r="AG1624" i="13"/>
  <c r="AG1625" i="13"/>
  <c r="AG1626" i="13"/>
  <c r="AG1627" i="13"/>
  <c r="AG1628" i="13"/>
  <c r="AG1629" i="13"/>
  <c r="AG1630" i="13"/>
  <c r="AG1631" i="13"/>
  <c r="AG1632" i="13"/>
  <c r="AG1633" i="13"/>
  <c r="AG1634" i="13"/>
  <c r="AG1635" i="13"/>
  <c r="AG1636" i="13"/>
  <c r="AG1637" i="13"/>
  <c r="AG1638" i="13"/>
  <c r="AG1639" i="13"/>
  <c r="AG1640" i="13"/>
  <c r="AG1641" i="13"/>
  <c r="AG1642" i="13"/>
  <c r="AG1643" i="13"/>
  <c r="AG1644" i="13"/>
  <c r="AG1645" i="13"/>
  <c r="AG1646" i="13"/>
  <c r="AG1647" i="13"/>
  <c r="AG1648" i="13"/>
  <c r="AG1649" i="13"/>
  <c r="AG1650" i="13"/>
  <c r="AG1651" i="13"/>
  <c r="AG1652" i="13"/>
  <c r="AG1653" i="13"/>
  <c r="AG1654" i="13"/>
  <c r="AG1655" i="13"/>
  <c r="AG1656" i="13"/>
  <c r="AG1657" i="13"/>
  <c r="AG1658" i="13"/>
  <c r="AG1659" i="13"/>
  <c r="AG1660" i="13"/>
  <c r="AG1661" i="13"/>
  <c r="AG1662" i="13"/>
  <c r="AG1663" i="13"/>
  <c r="AG1664" i="13"/>
  <c r="AG1665" i="13"/>
  <c r="AG1666" i="13"/>
  <c r="AG1667" i="13"/>
  <c r="AG1668" i="13"/>
  <c r="AG1669" i="13"/>
  <c r="AG1670" i="13"/>
  <c r="AG1671" i="13"/>
  <c r="AG1672" i="13"/>
  <c r="AG1673" i="13"/>
  <c r="AG1674" i="13"/>
  <c r="AG1675" i="13"/>
  <c r="AG1676" i="13"/>
  <c r="AG1677" i="13"/>
  <c r="AG1678" i="13"/>
  <c r="AG1679" i="13"/>
  <c r="AG1680" i="13"/>
  <c r="AG1681" i="13"/>
  <c r="AG1682" i="13"/>
  <c r="AG1683" i="13"/>
  <c r="AG1684" i="13"/>
  <c r="AG1685" i="13"/>
  <c r="AG1686" i="13"/>
  <c r="AG1687" i="13"/>
  <c r="AG1688" i="13"/>
  <c r="AG1689" i="13"/>
  <c r="AG1690" i="13"/>
  <c r="AG1691" i="13"/>
  <c r="AG1692" i="13"/>
  <c r="AG1693" i="13"/>
  <c r="AG1694" i="13"/>
  <c r="AG1695" i="13"/>
  <c r="AG1696" i="13"/>
  <c r="AG1697" i="13"/>
  <c r="AG1698" i="13"/>
  <c r="AG1699" i="13"/>
  <c r="AG1700" i="13"/>
  <c r="AG1701" i="13"/>
  <c r="AG1702" i="13"/>
  <c r="AG1703" i="13"/>
  <c r="AG1704" i="13"/>
  <c r="AG1705" i="13"/>
  <c r="AG1706" i="13"/>
  <c r="AG1707" i="13"/>
  <c r="AG1708" i="13"/>
  <c r="AG1709" i="13"/>
  <c r="AG1710" i="13"/>
  <c r="AG1711" i="13"/>
  <c r="AG1712" i="13"/>
  <c r="AG1713" i="13"/>
  <c r="AG1714" i="13"/>
  <c r="AG1715" i="13"/>
  <c r="AG1716" i="13"/>
  <c r="AG1717" i="13"/>
  <c r="AG1718" i="13"/>
  <c r="AG1719" i="13"/>
  <c r="AG1720" i="13"/>
  <c r="AG1721" i="13"/>
  <c r="AG1722" i="13"/>
  <c r="AG1723" i="13"/>
  <c r="AG1724" i="13"/>
  <c r="AG1725" i="13"/>
  <c r="AG1726" i="13"/>
  <c r="AG1727" i="13"/>
  <c r="AG1728" i="13"/>
  <c r="AG1729" i="13"/>
  <c r="AG1730" i="13"/>
  <c r="AG1731" i="13"/>
  <c r="AG1732" i="13"/>
  <c r="AG1733" i="13"/>
  <c r="AG1734" i="13"/>
  <c r="AG1735" i="13"/>
  <c r="AG1736" i="13"/>
  <c r="AG1737" i="13"/>
  <c r="AG1738" i="13"/>
  <c r="AG1739" i="13"/>
  <c r="AG1740" i="13"/>
  <c r="AG1741" i="13"/>
  <c r="AG1742" i="13"/>
  <c r="AG1743" i="13"/>
  <c r="AG1744" i="13"/>
  <c r="AG1745" i="13"/>
  <c r="AG1746" i="13"/>
  <c r="AG1747" i="13"/>
  <c r="AG1748" i="13"/>
  <c r="AG1749" i="13"/>
  <c r="AG1750" i="13"/>
  <c r="AG1751" i="13"/>
  <c r="AG1752" i="13"/>
  <c r="AG1753" i="13"/>
  <c r="AG1754" i="13"/>
  <c r="AG1755" i="13"/>
  <c r="AG1756" i="13"/>
  <c r="AG1757" i="13"/>
  <c r="AG1758" i="13"/>
  <c r="AG1759" i="13"/>
  <c r="AG1760" i="13"/>
  <c r="AG1761" i="13"/>
  <c r="AG1762" i="13"/>
  <c r="AG1763" i="13"/>
  <c r="AG1764" i="13"/>
  <c r="AG1765" i="13"/>
  <c r="AG1766" i="13"/>
  <c r="AG1767" i="13"/>
  <c r="AG1768" i="13"/>
  <c r="AG1769" i="13"/>
  <c r="AG1770" i="13"/>
  <c r="AG1771" i="13"/>
  <c r="AG1772" i="13"/>
  <c r="AG1773" i="13"/>
  <c r="AG1774" i="13"/>
  <c r="AG1775" i="13"/>
  <c r="AG1776" i="13"/>
  <c r="AG1777" i="13"/>
  <c r="AG1778" i="13"/>
  <c r="AG1779" i="13"/>
  <c r="AG1780" i="13"/>
  <c r="AG1781" i="13"/>
  <c r="AG1782" i="13"/>
  <c r="AG1783" i="13"/>
  <c r="AG1784" i="13"/>
  <c r="AG1785" i="13"/>
  <c r="AG1786" i="13"/>
  <c r="AG1787" i="13"/>
  <c r="AG1788" i="13"/>
  <c r="AG1789" i="13"/>
  <c r="AG1790" i="13"/>
  <c r="AG1791" i="13"/>
  <c r="AG1792" i="13"/>
  <c r="AG1793" i="13"/>
  <c r="AG1794" i="13"/>
  <c r="AG1795" i="13"/>
  <c r="AG1796" i="13"/>
  <c r="AG1797" i="13"/>
  <c r="AG1798" i="13"/>
  <c r="AG1799" i="13"/>
  <c r="AG1800" i="13"/>
  <c r="AG1801" i="13"/>
  <c r="AG1802" i="13"/>
  <c r="AG1803" i="13"/>
  <c r="AG1804" i="13"/>
  <c r="AG1805" i="13"/>
  <c r="AG1806" i="13"/>
  <c r="AG1807" i="13"/>
  <c r="AG1808" i="13"/>
  <c r="AG1809" i="13"/>
  <c r="AG1810" i="13"/>
  <c r="AG1811" i="13"/>
  <c r="AG1812" i="13"/>
  <c r="AG1813" i="13"/>
  <c r="AG1814" i="13"/>
  <c r="AG1815" i="13"/>
  <c r="AG1816" i="13"/>
  <c r="AG1817" i="13"/>
  <c r="AG1818" i="13"/>
  <c r="AG1819" i="13"/>
  <c r="AG1820" i="13"/>
  <c r="AG1821" i="13"/>
  <c r="AG1822" i="13"/>
  <c r="AG1823" i="13"/>
  <c r="AG1824" i="13"/>
  <c r="AG1825" i="13"/>
  <c r="AG1826" i="13"/>
  <c r="AG1827" i="13"/>
  <c r="AG1828" i="13"/>
  <c r="AG1829" i="13"/>
  <c r="AG1830" i="13"/>
  <c r="AG1831" i="13"/>
  <c r="AG1832" i="13"/>
  <c r="AG1833" i="13"/>
  <c r="AG1834" i="13"/>
  <c r="AG1835" i="13"/>
  <c r="AG1836" i="13"/>
  <c r="AG1837" i="13"/>
  <c r="AG1838" i="13"/>
  <c r="AG1839" i="13"/>
  <c r="AG1840" i="13"/>
  <c r="AG1841" i="13"/>
  <c r="AG1842" i="13"/>
  <c r="AG1843" i="13"/>
  <c r="AG1844" i="13"/>
  <c r="AG1845" i="13"/>
  <c r="AG1846" i="13"/>
  <c r="AG1847" i="13"/>
  <c r="AG1848" i="13"/>
  <c r="AG1849" i="13"/>
  <c r="AG1850" i="13"/>
  <c r="AG1851" i="13"/>
  <c r="AG1852" i="13"/>
  <c r="AG1853" i="13"/>
  <c r="AG1854" i="13"/>
  <c r="AG1855" i="13"/>
  <c r="AG1856" i="13"/>
  <c r="AG1857" i="13"/>
  <c r="AG1858" i="13"/>
  <c r="AG1859" i="13"/>
  <c r="AG1860" i="13"/>
  <c r="AG1861" i="13"/>
  <c r="AG1862" i="13"/>
  <c r="AG1863" i="13"/>
  <c r="AG1864" i="13"/>
  <c r="AG1865" i="13"/>
  <c r="AG1866" i="13"/>
  <c r="AG1867" i="13"/>
  <c r="AG1868" i="13"/>
  <c r="AG1869" i="13"/>
  <c r="AG1870" i="13"/>
  <c r="AG1871" i="13"/>
  <c r="AG1872" i="13"/>
  <c r="AG1873" i="13"/>
  <c r="AG1874" i="13"/>
  <c r="AG1875" i="13"/>
  <c r="AG1876" i="13"/>
  <c r="AG1877" i="13"/>
  <c r="AG1878" i="13"/>
  <c r="AG1879" i="13"/>
  <c r="AG1880" i="13"/>
  <c r="AG1881" i="13"/>
  <c r="AG1882" i="13"/>
  <c r="AG1883" i="13"/>
  <c r="AG1884" i="13"/>
  <c r="AG1885" i="13"/>
  <c r="AG1886" i="13"/>
  <c r="AG1887" i="13"/>
  <c r="AG1888" i="13"/>
  <c r="AG1889" i="13"/>
  <c r="AG1890" i="13"/>
  <c r="AG1891" i="13"/>
  <c r="AG1892" i="13"/>
  <c r="AG1893" i="13"/>
  <c r="AG1894" i="13"/>
  <c r="AG1895" i="13"/>
  <c r="AG1896" i="13"/>
  <c r="AG1897" i="13"/>
  <c r="AG1898" i="13"/>
  <c r="AG1899" i="13"/>
  <c r="AG1900" i="13"/>
  <c r="AG1901" i="13"/>
  <c r="AG1902" i="13"/>
  <c r="AG1903" i="13"/>
  <c r="AG1904" i="13"/>
  <c r="AG1905" i="13"/>
  <c r="AG1906" i="13"/>
  <c r="AG1907" i="13"/>
  <c r="AG1908" i="13"/>
  <c r="AG1909" i="13"/>
  <c r="AG1910" i="13"/>
  <c r="AG1911" i="13"/>
  <c r="AG1912" i="13"/>
  <c r="AG1913" i="13"/>
  <c r="AG1914" i="13"/>
  <c r="AG1915" i="13"/>
  <c r="AG1916" i="13"/>
  <c r="AG1917" i="13"/>
  <c r="AG1918" i="13"/>
  <c r="AG1919" i="13"/>
  <c r="AG1920" i="13"/>
  <c r="AG1921" i="13"/>
  <c r="AG1922" i="13"/>
  <c r="AG1923" i="13"/>
  <c r="AG1924" i="13"/>
  <c r="AG1925" i="13"/>
  <c r="AG1926" i="13"/>
  <c r="AG1927" i="13"/>
  <c r="AG1928" i="13"/>
  <c r="AG1929" i="13"/>
  <c r="AG1930" i="13"/>
  <c r="AG1931" i="13"/>
  <c r="AG1932" i="13"/>
  <c r="AG1933" i="13"/>
  <c r="AG1934" i="13"/>
  <c r="AG1935" i="13"/>
  <c r="AG1936" i="13"/>
  <c r="AG1937" i="13"/>
  <c r="AG1938" i="13"/>
  <c r="AG1939" i="13"/>
  <c r="AG1940" i="13"/>
  <c r="AG1941" i="13"/>
  <c r="AG1942" i="13"/>
  <c r="AG1943" i="13"/>
  <c r="AG1944" i="13"/>
  <c r="AG1945" i="13"/>
  <c r="AG1946" i="13"/>
  <c r="AG1947" i="13"/>
  <c r="AG1948" i="13"/>
  <c r="AG1949" i="13"/>
  <c r="AG1950" i="13"/>
  <c r="AG1951" i="13"/>
  <c r="AG1952" i="13"/>
  <c r="AG1953" i="13"/>
  <c r="AG1954" i="13"/>
  <c r="AG1955" i="13"/>
  <c r="AG1956" i="13"/>
  <c r="AG1957" i="13"/>
  <c r="AG1958" i="13"/>
  <c r="AG1959" i="13"/>
  <c r="AG1960" i="13"/>
  <c r="AG1961" i="13"/>
  <c r="AG1962" i="13"/>
  <c r="AG1963" i="13"/>
  <c r="AG1964" i="13"/>
  <c r="AG1965" i="13"/>
  <c r="AG1966" i="13"/>
  <c r="AG1967" i="13"/>
  <c r="AG1968" i="13"/>
  <c r="AG1969" i="13"/>
  <c r="AG1970" i="13"/>
  <c r="AG1971" i="13"/>
  <c r="AG1972" i="13"/>
  <c r="AG1973" i="13"/>
  <c r="AG1974" i="13"/>
  <c r="AG1975" i="13"/>
  <c r="AG1976" i="13"/>
  <c r="AG1977" i="13"/>
  <c r="AG1978" i="13"/>
  <c r="AG1979" i="13"/>
  <c r="AG1980" i="13"/>
  <c r="AG1981" i="13"/>
  <c r="AG1982" i="13"/>
  <c r="AG1983" i="13"/>
  <c r="AG1984" i="13"/>
  <c r="AG1985" i="13"/>
  <c r="AG1986" i="13"/>
  <c r="AG1987" i="13"/>
  <c r="AG1988" i="13"/>
  <c r="AG1989" i="13"/>
  <c r="AG1990" i="13"/>
  <c r="AG1991" i="13"/>
  <c r="AG1992" i="13"/>
  <c r="AG1993" i="13"/>
  <c r="AG1994" i="13"/>
  <c r="AG1995" i="13"/>
  <c r="AG1996" i="13"/>
  <c r="AG1997" i="13"/>
  <c r="AG1998" i="13"/>
  <c r="AG1999" i="13"/>
  <c r="AG2000" i="13"/>
  <c r="AG2001" i="13"/>
  <c r="AG2002" i="13"/>
  <c r="AG2003" i="13"/>
  <c r="AG2004" i="13"/>
  <c r="AG2005" i="13"/>
  <c r="AG2006" i="13"/>
  <c r="AG2007" i="13"/>
  <c r="AG2008" i="13"/>
  <c r="AG2009" i="13"/>
  <c r="AG2010" i="13"/>
  <c r="AG2011" i="13"/>
  <c r="AG2012" i="13"/>
  <c r="AG2013" i="13"/>
  <c r="AG2014" i="13"/>
  <c r="AG2015" i="13"/>
  <c r="AG2016" i="13"/>
  <c r="AG2017" i="13"/>
  <c r="AG2018" i="13"/>
  <c r="AG2019" i="13"/>
  <c r="AG2020" i="13"/>
  <c r="AG2021" i="13"/>
  <c r="AG2022" i="13"/>
  <c r="AG2023" i="13"/>
  <c r="AG2024" i="13"/>
  <c r="AG2025" i="13"/>
  <c r="AG2026" i="13"/>
  <c r="AG2027" i="13"/>
  <c r="AG2028" i="13"/>
  <c r="AG2029" i="13"/>
  <c r="AG2030" i="13"/>
  <c r="AG2031" i="13"/>
  <c r="AG2032" i="13"/>
  <c r="AG2033" i="13"/>
  <c r="AG2034" i="13"/>
  <c r="AG2035" i="13"/>
  <c r="AG2036" i="13"/>
  <c r="AG2037" i="13"/>
  <c r="AG2038" i="13"/>
  <c r="AG2039" i="13"/>
  <c r="AG2040" i="13"/>
  <c r="AG2041" i="13"/>
  <c r="AG2042" i="13"/>
  <c r="AG2043" i="13"/>
  <c r="AG2044" i="13"/>
  <c r="AG2045" i="13"/>
  <c r="AG2046" i="13"/>
  <c r="AG2047" i="13"/>
  <c r="AG2048" i="13"/>
  <c r="AG2049" i="13"/>
  <c r="AG2050" i="13"/>
  <c r="AG2051" i="13"/>
  <c r="AG2052" i="13"/>
  <c r="AG2053" i="13"/>
  <c r="AG2054" i="13"/>
  <c r="AG2055" i="13"/>
  <c r="AG2056" i="13"/>
  <c r="AG2057" i="13"/>
  <c r="AG2058" i="13"/>
  <c r="AG2059" i="13"/>
  <c r="AG2060" i="13"/>
  <c r="AG2061" i="13"/>
  <c r="AG2062" i="13"/>
  <c r="AG2063" i="13"/>
  <c r="AG2064" i="13"/>
  <c r="AG2065" i="13"/>
  <c r="AG2066" i="13"/>
  <c r="AG2067" i="13"/>
  <c r="AG2068" i="13"/>
  <c r="AG2069" i="13"/>
  <c r="AG2070" i="13"/>
  <c r="AG2071" i="13"/>
  <c r="AG2072" i="13"/>
  <c r="AG2073" i="13"/>
  <c r="AG2074" i="13"/>
  <c r="AG2075" i="13"/>
  <c r="AG2076" i="13"/>
  <c r="AG2077" i="13"/>
  <c r="AG2078" i="13"/>
  <c r="AG2079" i="13"/>
  <c r="AG2080" i="13"/>
  <c r="AG2081" i="13"/>
  <c r="AG2082" i="13"/>
  <c r="AG2083" i="13"/>
  <c r="AG2084" i="13"/>
  <c r="AG2085" i="13"/>
  <c r="AG2086" i="13"/>
  <c r="AG2087" i="13"/>
  <c r="AG2088" i="13"/>
  <c r="AG2089" i="13"/>
  <c r="AG2090" i="13"/>
  <c r="AG2091" i="13"/>
  <c r="AG2092" i="13"/>
  <c r="AG2093" i="13"/>
  <c r="AG2094" i="13"/>
  <c r="AG2095" i="13"/>
  <c r="AG2096" i="13"/>
  <c r="AG2097" i="13"/>
  <c r="AG2098" i="13"/>
  <c r="AG2099" i="13"/>
  <c r="AG2100" i="13"/>
  <c r="AG2101" i="13"/>
  <c r="AG2102" i="13"/>
  <c r="AG2103" i="13"/>
  <c r="AG2104" i="13"/>
  <c r="AG2105" i="13"/>
  <c r="AG2106" i="13"/>
  <c r="AG2107" i="13"/>
  <c r="AG2108" i="13"/>
  <c r="AG2109" i="13"/>
  <c r="AG2110" i="13"/>
  <c r="AG2111" i="13"/>
  <c r="AG2112" i="13"/>
  <c r="AG2113" i="13"/>
  <c r="AG2114" i="13"/>
  <c r="AG2115" i="13"/>
  <c r="AG2116" i="13"/>
  <c r="AG2117" i="13"/>
  <c r="AG2118" i="13"/>
  <c r="AG2119" i="13"/>
  <c r="AG2120" i="13"/>
  <c r="AG2121" i="13"/>
  <c r="AG2122" i="13"/>
  <c r="AG2123" i="13"/>
  <c r="AG2124" i="13"/>
  <c r="AG2125" i="13"/>
  <c r="AG2126" i="13"/>
  <c r="AG2127" i="13"/>
  <c r="AG2128" i="13"/>
  <c r="AG2129" i="13"/>
  <c r="AG2130" i="13"/>
  <c r="AG2131" i="13"/>
  <c r="AG2132" i="13"/>
  <c r="AG2133" i="13"/>
  <c r="AG2134" i="13"/>
  <c r="AG2135" i="13"/>
  <c r="AG2136" i="13"/>
  <c r="AG2137" i="13"/>
  <c r="AG2138" i="13"/>
  <c r="AG2139" i="13"/>
  <c r="AG2140" i="13"/>
  <c r="AG2141" i="13"/>
  <c r="AG2142" i="13"/>
  <c r="AG2143" i="13"/>
  <c r="AG2144" i="13"/>
  <c r="AG2145" i="13"/>
  <c r="AG2146" i="13"/>
  <c r="AG2147" i="13"/>
  <c r="AG2148" i="13"/>
  <c r="AG2149" i="13"/>
  <c r="AG2150" i="13"/>
  <c r="AG2151" i="13"/>
  <c r="AG2152" i="13"/>
  <c r="AG2153" i="13"/>
  <c r="AG2154" i="13"/>
  <c r="AG2155" i="13"/>
  <c r="AG2156" i="13"/>
  <c r="AG2157" i="13"/>
  <c r="AG2158" i="13"/>
  <c r="AG2159" i="13"/>
  <c r="AG2160" i="13"/>
  <c r="AG2161" i="13"/>
  <c r="AG2162" i="13"/>
  <c r="AG2163" i="13"/>
  <c r="AG2164" i="13"/>
  <c r="AG2165" i="13"/>
  <c r="AG2166" i="13"/>
  <c r="AG2167" i="13"/>
  <c r="AG2168" i="13"/>
  <c r="AG2169" i="13"/>
  <c r="AG2170" i="13"/>
  <c r="AG2171" i="13"/>
  <c r="AG2172" i="13"/>
  <c r="AG2173" i="13"/>
  <c r="AG2174" i="13"/>
  <c r="AG2175" i="13"/>
  <c r="AG2176" i="13"/>
  <c r="AG2177" i="13"/>
  <c r="AG2178" i="13"/>
  <c r="AG2179" i="13"/>
  <c r="AG2180" i="13"/>
  <c r="AG2181" i="13"/>
  <c r="AG2182" i="13"/>
  <c r="AG2183" i="13"/>
  <c r="AG2184" i="13"/>
  <c r="AG2185" i="13"/>
  <c r="AG2186" i="13"/>
  <c r="AG2187" i="13"/>
  <c r="AG2188" i="13"/>
  <c r="AG2189" i="13"/>
  <c r="AG2190" i="13"/>
  <c r="AG2191" i="13"/>
  <c r="AG2192" i="13"/>
  <c r="AG2193" i="13"/>
  <c r="AG2194" i="13"/>
  <c r="AG2195" i="13"/>
  <c r="AG2196" i="13"/>
  <c r="AG2197" i="13"/>
  <c r="AG2198" i="13"/>
  <c r="AG2199" i="13"/>
  <c r="AG2200" i="13"/>
  <c r="AG2201" i="13"/>
  <c r="AG2202" i="13"/>
  <c r="AG2203" i="13"/>
  <c r="AG2204" i="13"/>
  <c r="AG2205" i="13"/>
  <c r="AG2206" i="13"/>
  <c r="AG2207" i="13"/>
  <c r="AG2208" i="13"/>
  <c r="AG2209" i="13"/>
  <c r="AG2210" i="13"/>
  <c r="AG2211" i="13"/>
  <c r="AG2212" i="13"/>
  <c r="AG2213" i="13"/>
  <c r="AG2214" i="13"/>
  <c r="AG2215" i="13"/>
  <c r="AG2216" i="13"/>
  <c r="AG2217" i="13"/>
  <c r="AG2218" i="13"/>
  <c r="AG2219" i="13"/>
  <c r="AG2220" i="13"/>
  <c r="AG2221" i="13"/>
  <c r="AG2222" i="13"/>
  <c r="AG2223" i="13"/>
  <c r="AG2224" i="13"/>
  <c r="AG2225" i="13"/>
  <c r="AG2226" i="13"/>
  <c r="AG2227" i="13"/>
  <c r="AG2228" i="13"/>
  <c r="AG2229" i="13"/>
  <c r="AG2230" i="13"/>
  <c r="AG2231" i="13"/>
  <c r="AG2232" i="13"/>
  <c r="AG2233" i="13"/>
  <c r="AG2234" i="13"/>
  <c r="AG2235" i="13"/>
  <c r="AG2236" i="13"/>
  <c r="AG2237" i="13"/>
  <c r="AG2238" i="13"/>
  <c r="AG2239" i="13"/>
  <c r="AG2240" i="13"/>
  <c r="AG2241" i="13"/>
  <c r="AG2242" i="13"/>
  <c r="AG2243" i="13"/>
  <c r="AG2244" i="13"/>
  <c r="AG2245" i="13"/>
  <c r="AG2246" i="13"/>
  <c r="AG2247" i="13"/>
  <c r="AG2248" i="13"/>
  <c r="AG2249" i="13"/>
  <c r="AG2250" i="13"/>
  <c r="AG2251" i="13"/>
  <c r="AG2252" i="13"/>
  <c r="AG2253" i="13"/>
  <c r="AG2254" i="13"/>
  <c r="AG2255" i="13"/>
  <c r="AG2256" i="13"/>
  <c r="AG2257" i="13"/>
  <c r="AG2258" i="13"/>
  <c r="AG2259" i="13"/>
  <c r="AG2260" i="13"/>
  <c r="AG2261" i="13"/>
  <c r="AG2262" i="13"/>
  <c r="AG2263" i="13"/>
  <c r="AG2264" i="13"/>
  <c r="AG2265" i="13"/>
  <c r="AG2266" i="13"/>
  <c r="AG2267" i="13"/>
  <c r="AG2268" i="13"/>
  <c r="AG2269" i="13"/>
  <c r="AG2270" i="13"/>
  <c r="AG2271" i="13"/>
  <c r="AG2272" i="13"/>
  <c r="AG2273" i="13"/>
  <c r="AG2274" i="13"/>
  <c r="AG2275" i="13"/>
  <c r="AG2276" i="13"/>
  <c r="AG2277" i="13"/>
  <c r="AG2278" i="13"/>
  <c r="AG2279" i="13"/>
  <c r="AG2280" i="13"/>
  <c r="AG2281" i="13"/>
  <c r="AG2282" i="13"/>
  <c r="AG2283" i="13"/>
  <c r="AG2284" i="13"/>
  <c r="AG2285" i="13"/>
  <c r="AG2286" i="13"/>
  <c r="AG2287" i="13"/>
  <c r="AG2288" i="13"/>
  <c r="AG2289" i="13"/>
  <c r="AG2290" i="13"/>
  <c r="AG2291" i="13"/>
  <c r="AG2292" i="13"/>
  <c r="AG2293" i="13"/>
  <c r="AG2294" i="13"/>
  <c r="AG2295" i="13"/>
  <c r="AG2296" i="13"/>
  <c r="AG2297" i="13"/>
  <c r="AG2298" i="13"/>
  <c r="AG2299" i="13"/>
  <c r="AG2300" i="13"/>
  <c r="AG2301" i="13"/>
  <c r="AG2302" i="13"/>
  <c r="AG2303" i="13"/>
  <c r="AG2304" i="13"/>
  <c r="AG2305" i="13"/>
  <c r="AG2306" i="13"/>
  <c r="AG2307" i="13"/>
  <c r="AG2308" i="13"/>
  <c r="AG2309" i="13"/>
  <c r="AG2310" i="13"/>
  <c r="AG2311" i="13"/>
  <c r="AG2312" i="13"/>
  <c r="AG2313" i="13"/>
  <c r="AG2314" i="13"/>
  <c r="AG2315" i="13"/>
  <c r="AG2316" i="13"/>
  <c r="AG2317" i="13"/>
  <c r="AG2318" i="13"/>
  <c r="AG2319" i="13"/>
  <c r="AG2320" i="13"/>
  <c r="AG2321" i="13"/>
  <c r="AG2322" i="13"/>
  <c r="AG2323" i="13"/>
  <c r="AG2324" i="13"/>
  <c r="AG2325" i="13"/>
  <c r="AG2326" i="13"/>
  <c r="AG2327" i="13"/>
  <c r="AG2328" i="13"/>
  <c r="AG2329" i="13"/>
  <c r="AG2330" i="13"/>
  <c r="AG2331" i="13"/>
  <c r="AG2332" i="13"/>
  <c r="AG2333" i="13"/>
  <c r="AG2334" i="13"/>
  <c r="AG2335" i="13"/>
  <c r="AG2336" i="13"/>
  <c r="AG2337" i="13"/>
  <c r="AG2338" i="13"/>
  <c r="AG2339" i="13"/>
  <c r="AG2340" i="13"/>
  <c r="AG2341" i="13"/>
  <c r="AG2342" i="13"/>
  <c r="AG2343" i="13"/>
  <c r="AG2344" i="13"/>
  <c r="AG2345" i="13"/>
  <c r="AG2346" i="13"/>
  <c r="AG2347" i="13"/>
  <c r="AG2348" i="13"/>
  <c r="AG2349" i="13"/>
  <c r="AG2350" i="13"/>
  <c r="AG2351" i="13"/>
  <c r="AG2352" i="13"/>
  <c r="AG2353" i="13"/>
  <c r="AG2354" i="13"/>
  <c r="AG2355" i="13"/>
  <c r="AG2356" i="13"/>
  <c r="AG2357" i="13"/>
  <c r="AG2358" i="13"/>
  <c r="AG2359" i="13"/>
  <c r="AG2360" i="13"/>
  <c r="AG2361" i="13"/>
  <c r="AG2362" i="13"/>
  <c r="AG2363" i="13"/>
  <c r="AG2364" i="13"/>
  <c r="AG2365" i="13"/>
  <c r="AG2366" i="13"/>
  <c r="AG2367" i="13"/>
  <c r="AG2368" i="13"/>
  <c r="AG2369" i="13"/>
  <c r="AG2370" i="13"/>
  <c r="AG2371" i="13"/>
  <c r="AG2372" i="13"/>
  <c r="AG2373" i="13"/>
  <c r="AG2374" i="13"/>
  <c r="AG2375" i="13"/>
  <c r="AG2376" i="13"/>
  <c r="AG2377" i="13"/>
  <c r="AG2378" i="13"/>
  <c r="AG2379" i="13"/>
  <c r="AG2380" i="13"/>
  <c r="AG2381" i="13"/>
  <c r="AG2382" i="13"/>
  <c r="AG2383" i="13"/>
  <c r="AG2384" i="13"/>
  <c r="AG2385" i="13"/>
  <c r="AG2386" i="13"/>
  <c r="AG2387" i="13"/>
  <c r="AG2388" i="13"/>
  <c r="AG2389" i="13"/>
  <c r="AG2390" i="13"/>
  <c r="AG2391" i="13"/>
  <c r="AG2392" i="13"/>
  <c r="AG2393" i="13"/>
  <c r="AG2394" i="13"/>
  <c r="AG2395" i="13"/>
  <c r="AG2396" i="13"/>
  <c r="AG2397" i="13"/>
  <c r="AG2398" i="13"/>
  <c r="AG2399" i="13"/>
  <c r="AG2400" i="13"/>
  <c r="AG2401" i="13"/>
  <c r="AG2402" i="13"/>
  <c r="AG2403" i="13"/>
  <c r="AG2404" i="13"/>
  <c r="AG2405" i="13"/>
  <c r="AG2406" i="13"/>
  <c r="AG2407" i="13"/>
  <c r="AG2408" i="13"/>
  <c r="AG2409" i="13"/>
  <c r="AG2410" i="13"/>
  <c r="AG2411" i="13"/>
  <c r="AG2412" i="13"/>
  <c r="AG2413" i="13"/>
  <c r="AG2414" i="13"/>
  <c r="AG2415" i="13"/>
  <c r="AG2416" i="13"/>
  <c r="AG2417" i="13"/>
  <c r="AG2418" i="13"/>
  <c r="AG2419" i="13"/>
  <c r="AG2420" i="13"/>
  <c r="AG2421" i="13"/>
  <c r="AG2422" i="13"/>
  <c r="AG2423" i="13"/>
  <c r="AG2424" i="13"/>
  <c r="AG2425" i="13"/>
  <c r="AG2426" i="13"/>
  <c r="AG2427" i="13"/>
  <c r="AG2428" i="13"/>
  <c r="AG2429" i="13"/>
  <c r="AG2430" i="13"/>
  <c r="AG2431" i="13"/>
  <c r="AG2432" i="13"/>
  <c r="AG2433" i="13"/>
  <c r="AG2434" i="13"/>
  <c r="AG2435" i="13"/>
  <c r="AG2436" i="13"/>
  <c r="AG2437" i="13"/>
  <c r="AG2438" i="13"/>
  <c r="AG2439" i="13"/>
  <c r="AG2440" i="13"/>
  <c r="AG2441" i="13"/>
  <c r="AG2442" i="13"/>
  <c r="AG2443" i="13"/>
  <c r="AG2444" i="13"/>
  <c r="AG2445" i="13"/>
  <c r="AG2446" i="13"/>
  <c r="AG2447" i="13"/>
  <c r="AG2448" i="13"/>
  <c r="AG2449" i="13"/>
  <c r="AG2450" i="13"/>
  <c r="AG2451" i="13"/>
  <c r="AG2452" i="13"/>
  <c r="AG2453" i="13"/>
  <c r="AG2454" i="13"/>
  <c r="AG2455" i="13"/>
  <c r="AG2456" i="13"/>
  <c r="AG2457" i="13"/>
  <c r="AG2458" i="13"/>
  <c r="AG2459" i="13"/>
  <c r="AG2460" i="13"/>
  <c r="AG2461" i="13"/>
  <c r="AG2462" i="13"/>
  <c r="AG2463" i="13"/>
  <c r="AG2464" i="13"/>
  <c r="AG2465" i="13"/>
  <c r="AG2466" i="13"/>
  <c r="AG2467" i="13"/>
  <c r="AG2468" i="13"/>
  <c r="AG2469" i="13"/>
  <c r="AG2470" i="13"/>
  <c r="AG2471" i="13"/>
  <c r="AG2472" i="13"/>
  <c r="AG2473" i="13"/>
  <c r="AG2474" i="13"/>
  <c r="AG2475" i="13"/>
  <c r="AG2476" i="13"/>
  <c r="AG2477" i="13"/>
  <c r="AG2478" i="13"/>
  <c r="AG2479" i="13"/>
  <c r="AG2480" i="13"/>
  <c r="AG2481" i="13"/>
  <c r="AG2482" i="13"/>
  <c r="AG2483" i="13"/>
  <c r="AG2484" i="13"/>
  <c r="AG2485" i="13"/>
  <c r="AG2486" i="13"/>
  <c r="AG2487" i="13"/>
  <c r="AG2488" i="13"/>
  <c r="AG2489" i="13"/>
  <c r="AG2490" i="13"/>
  <c r="AG2491" i="13"/>
  <c r="AG2492" i="13"/>
  <c r="AG2493" i="13"/>
  <c r="AG2494" i="13"/>
  <c r="AG2495" i="13"/>
  <c r="AG2496" i="13"/>
  <c r="AG2497" i="13"/>
  <c r="AG2498" i="13"/>
  <c r="AG2499" i="13"/>
  <c r="AG2500" i="13"/>
  <c r="AG2501" i="13"/>
  <c r="AG2502" i="13"/>
  <c r="AG2503" i="13"/>
  <c r="AG2504" i="13"/>
  <c r="AG2505" i="13"/>
  <c r="AG2506" i="13"/>
  <c r="AG2507" i="13"/>
  <c r="AG2508" i="13"/>
  <c r="AG2509" i="13"/>
  <c r="AG2510" i="13"/>
  <c r="AG2511" i="13"/>
  <c r="AG2512" i="13"/>
  <c r="AG2513" i="13"/>
  <c r="AG2514" i="13"/>
  <c r="AG2515" i="13"/>
  <c r="AG2516" i="13"/>
  <c r="AG2517" i="13"/>
  <c r="AG2518" i="13"/>
  <c r="AG2519" i="13"/>
  <c r="AG2520" i="13"/>
  <c r="AG2521" i="13"/>
  <c r="AG2522" i="13"/>
  <c r="AG2523" i="13"/>
  <c r="AG2524" i="13"/>
  <c r="AG2525" i="13"/>
  <c r="AG2526" i="13"/>
  <c r="AG2527" i="13"/>
  <c r="AG2528" i="13"/>
  <c r="AG2529" i="13"/>
  <c r="AG2530" i="13"/>
  <c r="AG2531" i="13"/>
  <c r="AG2532" i="13"/>
  <c r="AG2533" i="13"/>
  <c r="AG2534" i="13"/>
  <c r="AG2535" i="13"/>
  <c r="AG2536" i="13"/>
  <c r="AG2537" i="13"/>
  <c r="AG2538" i="13"/>
  <c r="AG2539" i="13"/>
  <c r="AG2540" i="13"/>
  <c r="AG2541" i="13"/>
  <c r="AG2542" i="13"/>
  <c r="AG2543" i="13"/>
  <c r="AG2544" i="13"/>
  <c r="AG2545" i="13"/>
  <c r="AG2546" i="13"/>
  <c r="AG2547" i="13"/>
  <c r="AG2548" i="13"/>
  <c r="AG2549" i="13"/>
  <c r="AG2550" i="13"/>
  <c r="AG2551" i="13"/>
  <c r="AG2552" i="13"/>
  <c r="AG2553" i="13"/>
  <c r="AG2554" i="13"/>
  <c r="AG2555" i="13"/>
  <c r="AG2556" i="13"/>
  <c r="AG2557" i="13"/>
  <c r="AG2558" i="13"/>
  <c r="AG2559" i="13"/>
  <c r="AG2560" i="13"/>
  <c r="AG2561" i="13"/>
  <c r="AG2562" i="13"/>
  <c r="AG2563" i="13"/>
  <c r="AG2564" i="13"/>
  <c r="AG2565" i="13"/>
  <c r="AG2566" i="13"/>
  <c r="AG2567" i="13"/>
  <c r="AG2568" i="13"/>
  <c r="AG2569" i="13"/>
  <c r="AG2570" i="13"/>
  <c r="AG2571" i="13"/>
  <c r="AG2572" i="13"/>
  <c r="AG2573" i="13"/>
  <c r="AG2574" i="13"/>
  <c r="AG2575" i="13"/>
  <c r="AG2576" i="13"/>
  <c r="AG2577" i="13"/>
  <c r="AG2578" i="13"/>
  <c r="AG2579" i="13"/>
  <c r="AG2580" i="13"/>
  <c r="AG2581" i="13"/>
  <c r="AG2582" i="13"/>
  <c r="AG2583" i="13"/>
  <c r="AG2584" i="13"/>
  <c r="AG2585" i="13"/>
  <c r="AG2586" i="13"/>
  <c r="AG2587" i="13"/>
  <c r="AG2588" i="13"/>
  <c r="AG2589" i="13"/>
  <c r="AG2590" i="13"/>
  <c r="AG2591" i="13"/>
  <c r="AG2592" i="13"/>
  <c r="AG2593" i="13"/>
  <c r="AG2594" i="13"/>
  <c r="AG2595" i="13"/>
  <c r="AG2596" i="13"/>
  <c r="AG2597" i="13"/>
  <c r="AG2598" i="13"/>
  <c r="AG2599" i="13"/>
  <c r="AG2600" i="13"/>
  <c r="AG2601" i="13"/>
  <c r="AG2602" i="13"/>
  <c r="AG2603" i="13"/>
  <c r="AG2604" i="13"/>
  <c r="AG2605" i="13"/>
  <c r="AG2606" i="13"/>
  <c r="AG2607" i="13"/>
  <c r="AG2608" i="13"/>
  <c r="AG2609" i="13"/>
  <c r="AG2610" i="13"/>
  <c r="AG2611" i="13"/>
  <c r="AG2612" i="13"/>
  <c r="AG2613" i="13"/>
  <c r="AG2614" i="13"/>
  <c r="AG2615" i="13"/>
  <c r="AG2616" i="13"/>
  <c r="AG2617" i="13"/>
  <c r="AG2618" i="13"/>
  <c r="AG2619" i="13"/>
  <c r="AG2620" i="13"/>
  <c r="AG2621" i="13"/>
  <c r="AG2622" i="13"/>
  <c r="AG2623" i="13"/>
  <c r="AG2624" i="13"/>
  <c r="AG2625" i="13"/>
  <c r="AG2626" i="13"/>
  <c r="AG2627" i="13"/>
  <c r="AG2628" i="13"/>
  <c r="AG2629" i="13"/>
  <c r="AG2630" i="13"/>
  <c r="AG2631" i="13"/>
  <c r="AG2632" i="13"/>
  <c r="AG2633" i="13"/>
  <c r="AG2634" i="13"/>
  <c r="AG2635" i="13"/>
  <c r="AG2636" i="13"/>
  <c r="AG2637" i="13"/>
  <c r="AG2638" i="13"/>
  <c r="AG2639" i="13"/>
  <c r="AG2640" i="13"/>
  <c r="AG2641" i="13"/>
  <c r="AG2642" i="13"/>
  <c r="AG2643" i="13"/>
  <c r="AG2644" i="13"/>
  <c r="AG2645" i="13"/>
  <c r="AG2646" i="13"/>
  <c r="AG2647" i="13"/>
  <c r="AG2648" i="13"/>
  <c r="AG2649" i="13"/>
  <c r="AG2650" i="13"/>
  <c r="AG2651" i="13"/>
  <c r="AG2652" i="13"/>
  <c r="AG2653" i="13"/>
  <c r="AG2654" i="13"/>
  <c r="AG2655" i="13"/>
  <c r="AG2656" i="13"/>
  <c r="AG2657" i="13"/>
  <c r="AG2658" i="13"/>
  <c r="AG2659" i="13"/>
  <c r="AG2660" i="13"/>
  <c r="AG2661" i="13"/>
  <c r="AG2662" i="13"/>
  <c r="AG2663" i="13"/>
  <c r="AG2664" i="13"/>
  <c r="AG2665" i="13"/>
  <c r="AG2666" i="13"/>
  <c r="AG2667" i="13"/>
  <c r="AG2668" i="13"/>
  <c r="AG2669" i="13"/>
  <c r="AG2670" i="13"/>
  <c r="AG2671" i="13"/>
  <c r="AG2672" i="13"/>
  <c r="AG2673" i="13"/>
  <c r="AG2674" i="13"/>
  <c r="AG2675" i="13"/>
  <c r="AG2676" i="13"/>
  <c r="AG2677" i="13"/>
  <c r="AG2678" i="13"/>
  <c r="AG2679" i="13"/>
  <c r="AG2680" i="13"/>
  <c r="AG2681" i="13"/>
  <c r="AG2682" i="13"/>
  <c r="AG2683" i="13"/>
  <c r="AG2684" i="13"/>
  <c r="AG2685" i="13"/>
  <c r="AG2686" i="13"/>
  <c r="AG2687" i="13"/>
  <c r="AG2688" i="13"/>
  <c r="AG2689" i="13"/>
  <c r="AG2690" i="13"/>
  <c r="AG2691" i="13"/>
  <c r="AG2692" i="13"/>
  <c r="AG2693" i="13"/>
  <c r="AG2694" i="13"/>
  <c r="AG2695" i="13"/>
  <c r="AG2696" i="13"/>
  <c r="AG2697" i="13"/>
  <c r="AG2698" i="13"/>
  <c r="AG2699" i="13"/>
  <c r="AG2700" i="13"/>
  <c r="AG2701" i="13"/>
  <c r="AG2702" i="13"/>
  <c r="AG2703" i="13"/>
  <c r="AG2704" i="13"/>
  <c r="AG2705" i="13"/>
  <c r="AG2706" i="13"/>
  <c r="AG2707" i="13"/>
  <c r="AG2708" i="13"/>
  <c r="AG2709" i="13"/>
  <c r="AG2710" i="13"/>
  <c r="AG2711" i="13"/>
  <c r="AG2712" i="13"/>
  <c r="AG2713" i="13"/>
  <c r="AG2714" i="13"/>
  <c r="AG2715" i="13"/>
  <c r="AG2716" i="13"/>
  <c r="AG2717" i="13"/>
  <c r="AG2718" i="13"/>
  <c r="AG2719" i="13"/>
  <c r="AG2720" i="13"/>
  <c r="AG2721" i="13"/>
  <c r="AG2722" i="13"/>
  <c r="AG2723" i="13"/>
  <c r="AG2724" i="13"/>
  <c r="AG2725" i="13"/>
  <c r="AG2726" i="13"/>
  <c r="AG2727" i="13"/>
  <c r="AG2728" i="13"/>
  <c r="AG2729" i="13"/>
  <c r="AG2730" i="13"/>
  <c r="AG2731" i="13"/>
  <c r="AG2732" i="13"/>
  <c r="AG2733" i="13"/>
  <c r="AG2734" i="13"/>
  <c r="AG2735" i="13"/>
  <c r="AG2736" i="13"/>
  <c r="AG2737" i="13"/>
  <c r="AG2738" i="13"/>
  <c r="AG2739" i="13"/>
  <c r="AG2740" i="13"/>
  <c r="AG2741" i="13"/>
  <c r="AG2742" i="13"/>
  <c r="AG2743" i="13"/>
  <c r="AG2744" i="13"/>
  <c r="AG2745" i="13"/>
  <c r="AG2746" i="13"/>
  <c r="AG2747" i="13"/>
  <c r="AG2748" i="13"/>
  <c r="AG2749" i="13"/>
  <c r="AG2750" i="13"/>
  <c r="AG2751" i="13"/>
  <c r="AG2752" i="13"/>
  <c r="AG2753" i="13"/>
  <c r="AG2754" i="13"/>
  <c r="AG2755" i="13"/>
  <c r="AG2756" i="13"/>
  <c r="AG2757" i="13"/>
  <c r="AG2758" i="13"/>
  <c r="AG2759" i="13"/>
  <c r="AG2760" i="13"/>
  <c r="AG2761" i="13"/>
  <c r="AG2762" i="13"/>
  <c r="AG2763" i="13"/>
  <c r="AG2764" i="13"/>
  <c r="AG2765" i="13"/>
  <c r="AG2766" i="13"/>
  <c r="AG2767" i="13"/>
  <c r="AG2768" i="13"/>
  <c r="AG2769" i="13"/>
  <c r="AG2770" i="13"/>
  <c r="AG2771" i="13"/>
  <c r="AG2772" i="13"/>
  <c r="AG2773" i="13"/>
  <c r="AG2774" i="13"/>
  <c r="AG2775" i="13"/>
  <c r="AG2776" i="13"/>
  <c r="AG2777" i="13"/>
  <c r="AG2778" i="13"/>
  <c r="AG2779" i="13"/>
  <c r="AG2780" i="13"/>
  <c r="AG2781" i="13"/>
  <c r="AG2782" i="13"/>
  <c r="AG2783" i="13"/>
  <c r="AG2784" i="13"/>
  <c r="AG2785" i="13"/>
  <c r="AG2786" i="13"/>
  <c r="AG2787" i="13"/>
  <c r="AG2788" i="13"/>
  <c r="AG2789" i="13"/>
  <c r="AG2790" i="13"/>
  <c r="AG2791" i="13"/>
  <c r="AG2792" i="13"/>
  <c r="AG2793" i="13"/>
  <c r="AG2794" i="13"/>
  <c r="AG2795" i="13"/>
  <c r="AG2796" i="13"/>
  <c r="AG2797" i="13"/>
  <c r="AG2798" i="13"/>
  <c r="AG2799" i="13"/>
  <c r="AG2800" i="13"/>
  <c r="AG2801" i="13"/>
  <c r="AG2802" i="13"/>
  <c r="AG2803" i="13"/>
  <c r="AG2804" i="13"/>
  <c r="AG2805" i="13"/>
  <c r="AG2806" i="13"/>
  <c r="AG2807" i="13"/>
  <c r="AG2808" i="13"/>
  <c r="AG2809" i="13"/>
  <c r="AG2810" i="13"/>
  <c r="AG2811" i="13"/>
  <c r="AG2812" i="13"/>
  <c r="AG2813" i="13"/>
  <c r="AG2814" i="13"/>
  <c r="AG2815" i="13"/>
  <c r="AG2816" i="13"/>
  <c r="AG2817" i="13"/>
  <c r="AG2818" i="13"/>
  <c r="AG2819" i="13"/>
  <c r="AG2820" i="13"/>
  <c r="AG2821" i="13"/>
  <c r="AG2822" i="13"/>
  <c r="AG2823" i="13"/>
  <c r="AG2824" i="13"/>
  <c r="AG2825" i="13"/>
  <c r="AG2826" i="13"/>
  <c r="AG2827" i="13"/>
  <c r="AG2828" i="13"/>
  <c r="AG2829" i="13"/>
  <c r="AG2830" i="13"/>
  <c r="AG2831" i="13"/>
  <c r="AG2832" i="13"/>
  <c r="AG2833" i="13"/>
  <c r="AG2834" i="13"/>
  <c r="AG2835" i="13"/>
  <c r="AG2836" i="13"/>
  <c r="AG2837" i="13"/>
  <c r="AG2838" i="13"/>
  <c r="AG2839" i="13"/>
  <c r="AG2840" i="13"/>
  <c r="AG2841" i="13"/>
  <c r="AG2842" i="13"/>
  <c r="AG2843" i="13"/>
  <c r="AG2844" i="13"/>
  <c r="AG2845" i="13"/>
  <c r="AG2846" i="13"/>
  <c r="AG2847" i="13"/>
  <c r="AG2848" i="13"/>
  <c r="AG2849" i="13"/>
  <c r="AG2850" i="13"/>
  <c r="AG2851" i="13"/>
  <c r="AG2852" i="13"/>
  <c r="AG2853" i="13"/>
  <c r="AG2854" i="13"/>
  <c r="AG2855" i="13"/>
  <c r="AG2856" i="13"/>
  <c r="AG2857" i="13"/>
  <c r="AG2858" i="13"/>
  <c r="AG2859" i="13"/>
  <c r="AG2860" i="13"/>
  <c r="AG2861" i="13"/>
  <c r="AG2862" i="13"/>
  <c r="AG2863" i="13"/>
  <c r="AG2864" i="13"/>
  <c r="AG2865" i="13"/>
  <c r="AG2866" i="13"/>
  <c r="AG2867" i="13"/>
  <c r="AG2868" i="13"/>
  <c r="AG2869" i="13"/>
  <c r="AG2870" i="13"/>
  <c r="AG2871" i="13"/>
  <c r="AG2872" i="13"/>
  <c r="AG2873" i="13"/>
  <c r="AG2874" i="13"/>
  <c r="AG2875" i="13"/>
  <c r="AG2876" i="13"/>
  <c r="AG2877" i="13"/>
  <c r="AG2878" i="13"/>
  <c r="AG2879" i="13"/>
  <c r="AG2880" i="13"/>
  <c r="AG2881" i="13"/>
  <c r="AG2882" i="13"/>
  <c r="AG2883" i="13"/>
  <c r="AG2884" i="13"/>
  <c r="AG2885" i="13"/>
  <c r="AG2886" i="13"/>
  <c r="AG2887" i="13"/>
  <c r="AG2888" i="13"/>
  <c r="AG2889" i="13"/>
  <c r="AG2890" i="13"/>
  <c r="AG2891" i="13"/>
  <c r="AG2892" i="13"/>
  <c r="AG2893" i="13"/>
  <c r="AG2894" i="13"/>
  <c r="AG2895" i="13"/>
  <c r="AG2896" i="13"/>
  <c r="AG2897" i="13"/>
  <c r="AG2898" i="13"/>
  <c r="AG2899" i="13"/>
  <c r="AG2900" i="13"/>
  <c r="AG2901" i="13"/>
  <c r="AG2902" i="13"/>
  <c r="AG2903" i="13"/>
  <c r="AG2904" i="13"/>
  <c r="AG2905" i="13"/>
  <c r="AG2906" i="13"/>
  <c r="AG2907" i="13"/>
  <c r="AG2908" i="13"/>
  <c r="AG2909" i="13"/>
  <c r="AG2910" i="13"/>
  <c r="AG2911" i="13"/>
  <c r="AG2912" i="13"/>
  <c r="AG2913" i="13"/>
  <c r="AG2914" i="13"/>
  <c r="AG2915" i="13"/>
  <c r="AG2916" i="13"/>
  <c r="AG2917" i="13"/>
  <c r="AG2918" i="13"/>
  <c r="AG2919" i="13"/>
  <c r="AG2920" i="13"/>
  <c r="AG2921" i="13"/>
  <c r="AG2922" i="13"/>
  <c r="AG2923" i="13"/>
  <c r="AG2924" i="13"/>
  <c r="AG2925" i="13"/>
  <c r="AG2926" i="13"/>
  <c r="AG2927" i="13"/>
  <c r="AG2928" i="13"/>
  <c r="AG2929" i="13"/>
  <c r="AG2930" i="13"/>
  <c r="AG2931" i="13"/>
  <c r="AG2932" i="13"/>
  <c r="AG2933" i="13"/>
  <c r="AG2934" i="13"/>
  <c r="AG2935" i="13"/>
  <c r="AG2936" i="13"/>
  <c r="AG2937" i="13"/>
  <c r="AG2938" i="13"/>
  <c r="AG2939" i="13"/>
  <c r="AG2940" i="13"/>
  <c r="AG2941" i="13"/>
  <c r="AG2942" i="13"/>
  <c r="AG2943" i="13"/>
  <c r="AG2944" i="13"/>
  <c r="AG2945" i="13"/>
  <c r="AG2946" i="13"/>
  <c r="AG2947" i="13"/>
  <c r="AG2948" i="13"/>
  <c r="AG2949" i="13"/>
  <c r="AG2950" i="13"/>
  <c r="AG2951" i="13"/>
  <c r="AG2952" i="13"/>
  <c r="AG2953" i="13"/>
  <c r="AG2954" i="13"/>
  <c r="AG2955" i="13"/>
  <c r="AG2956" i="13"/>
  <c r="AG2957" i="13"/>
  <c r="AG2958" i="13"/>
  <c r="AG2959" i="13"/>
  <c r="AG2960" i="13"/>
  <c r="AG2961" i="13"/>
  <c r="AG2962" i="13"/>
  <c r="AG2963" i="13"/>
  <c r="AG2964" i="13"/>
  <c r="AG2965" i="13"/>
  <c r="AG2966" i="13"/>
  <c r="AG2967" i="13"/>
  <c r="AG2968" i="13"/>
  <c r="AG2969" i="13"/>
  <c r="AG2970" i="13"/>
  <c r="AG2971" i="13"/>
  <c r="AG2972" i="13"/>
  <c r="AG2973" i="13"/>
  <c r="AG2974" i="13"/>
  <c r="AG2975" i="13"/>
  <c r="AG2976" i="13"/>
  <c r="AG2977" i="13"/>
  <c r="AG2978" i="13"/>
  <c r="AG2979" i="13"/>
  <c r="AG2980" i="13"/>
  <c r="AG2981" i="13"/>
  <c r="AG2982" i="13"/>
  <c r="AG2983" i="13"/>
  <c r="AG2984" i="13"/>
  <c r="AG2985" i="13"/>
  <c r="AG2986" i="13"/>
  <c r="AG2987" i="13"/>
  <c r="AG2988" i="13"/>
  <c r="AG2989" i="13"/>
  <c r="AG2990" i="13"/>
  <c r="AG2991" i="13"/>
  <c r="AG2992" i="13"/>
  <c r="AG2993" i="13"/>
  <c r="AG2994" i="13"/>
  <c r="AG2995" i="13"/>
  <c r="AG2996" i="13"/>
  <c r="AG2997" i="13"/>
  <c r="AG2998" i="13"/>
  <c r="AG2999" i="13"/>
  <c r="AG3000" i="13"/>
  <c r="AG3001" i="13"/>
  <c r="AG3002" i="13"/>
  <c r="AG3003" i="13"/>
  <c r="AG3004" i="13"/>
  <c r="AG3005" i="13"/>
  <c r="AG3006" i="13"/>
  <c r="AG3007" i="13"/>
  <c r="AG3008" i="13"/>
  <c r="AG3009" i="13"/>
  <c r="AG3010" i="13"/>
  <c r="AG3011" i="13"/>
  <c r="AG3012" i="13"/>
  <c r="AG3013" i="13"/>
  <c r="AG3014" i="13"/>
  <c r="AG3015" i="13"/>
  <c r="AG3016" i="13"/>
  <c r="AG3017" i="13"/>
  <c r="AG3018" i="13"/>
  <c r="AG3019" i="13"/>
  <c r="AG3020" i="13"/>
  <c r="AG3021" i="13"/>
  <c r="AG3022" i="13"/>
  <c r="AG3023" i="13"/>
  <c r="AG3024" i="13"/>
  <c r="AG3025" i="13"/>
  <c r="AG3026" i="13"/>
  <c r="AG3027" i="13"/>
  <c r="AG3028" i="13"/>
  <c r="AG3029" i="13"/>
  <c r="AG3030" i="13"/>
  <c r="AG3031" i="13"/>
  <c r="AG3032" i="13"/>
  <c r="AG3033" i="13"/>
  <c r="AG3034" i="13"/>
  <c r="AG3035" i="13"/>
  <c r="AG3036" i="13"/>
  <c r="AG3037" i="13"/>
  <c r="AG3038" i="13"/>
  <c r="AG3039" i="13"/>
  <c r="AG3040" i="13"/>
  <c r="AG3041" i="13"/>
  <c r="AG3042" i="13"/>
  <c r="AG3043" i="13"/>
  <c r="AG3044" i="13"/>
  <c r="AG3045" i="13"/>
  <c r="AG3046" i="13"/>
  <c r="AG3047" i="13"/>
  <c r="AG3048" i="13"/>
  <c r="AG3049" i="13"/>
  <c r="AG3050" i="13"/>
  <c r="AG3051" i="13"/>
  <c r="AG3052" i="13"/>
  <c r="AG3053" i="13"/>
  <c r="AG3054" i="13"/>
  <c r="AG3055" i="13"/>
  <c r="AG3056" i="13"/>
  <c r="AG3057" i="13"/>
  <c r="AG3058" i="13"/>
  <c r="AG3059" i="13"/>
  <c r="AG3060" i="13"/>
  <c r="AG3061" i="13"/>
  <c r="AG3062" i="13"/>
  <c r="AG3063" i="13"/>
  <c r="AG3064" i="13"/>
  <c r="AG3065" i="13"/>
  <c r="AG3066" i="13"/>
  <c r="AG3067" i="13"/>
  <c r="AG3068" i="13"/>
  <c r="AG3069" i="13"/>
  <c r="AG3070" i="13"/>
  <c r="AG3071" i="13"/>
  <c r="AG3072" i="13"/>
  <c r="AG3073" i="13"/>
  <c r="AG3074" i="13"/>
  <c r="AG3075" i="13"/>
  <c r="AG3076" i="13"/>
  <c r="AG3077" i="13"/>
  <c r="AG3078" i="13"/>
  <c r="AG3079" i="13"/>
  <c r="AG3080" i="13"/>
  <c r="AG3081" i="13"/>
  <c r="AG3082" i="13"/>
  <c r="AG3083" i="13"/>
  <c r="AG3084" i="13"/>
  <c r="AG3085" i="13"/>
  <c r="AG3086" i="13"/>
  <c r="AG3087" i="13"/>
  <c r="AG3088" i="13"/>
  <c r="AG3089" i="13"/>
  <c r="AG3090" i="13"/>
  <c r="AG3091" i="13"/>
  <c r="AG3092" i="13"/>
  <c r="AG3093" i="13"/>
  <c r="AG3094" i="13"/>
  <c r="AG3095" i="13"/>
  <c r="AG3096" i="13"/>
  <c r="AG3097" i="13"/>
  <c r="AG3098" i="13"/>
  <c r="AG3099" i="13"/>
  <c r="AG3100" i="13"/>
  <c r="AG3101" i="13"/>
  <c r="AG3102" i="13"/>
  <c r="AG3103" i="13"/>
  <c r="AG3104" i="13"/>
  <c r="AG3105" i="13"/>
  <c r="AG3106" i="13"/>
  <c r="AG3107" i="13"/>
  <c r="AG3108" i="13"/>
  <c r="AG3109" i="13"/>
  <c r="AG3110" i="13"/>
  <c r="AG3111" i="13"/>
  <c r="AG3112" i="13"/>
  <c r="AG3113" i="13"/>
  <c r="AG3114" i="13"/>
  <c r="AG3115" i="13"/>
  <c r="AG3116" i="13"/>
  <c r="AG3117" i="13"/>
  <c r="AG3118" i="13"/>
  <c r="AG3119" i="13"/>
  <c r="AG3120" i="13"/>
  <c r="AG3121" i="13"/>
  <c r="AG3122" i="13"/>
  <c r="AG3123" i="13"/>
  <c r="AG3124" i="13"/>
  <c r="AG3125" i="13"/>
  <c r="AG3126" i="13"/>
  <c r="AG3127" i="13"/>
  <c r="AG3128" i="13"/>
  <c r="AG3129" i="13"/>
  <c r="AG3130" i="13"/>
  <c r="AG3131" i="13"/>
  <c r="AG3132" i="13"/>
  <c r="AG3133" i="13"/>
  <c r="AG3134" i="13"/>
  <c r="AG3135" i="13"/>
  <c r="AG3136" i="13"/>
  <c r="AG3137" i="13"/>
  <c r="AG3138" i="13"/>
  <c r="AG3139" i="13"/>
  <c r="AG3140" i="13"/>
  <c r="AG3141" i="13"/>
  <c r="AG3142" i="13"/>
  <c r="AG3143" i="13"/>
  <c r="AG3144" i="13"/>
  <c r="AG3145" i="13"/>
  <c r="AG3146" i="13"/>
  <c r="AG3147" i="13"/>
  <c r="AG3148" i="13"/>
  <c r="AG3149" i="13"/>
  <c r="AG3150" i="13"/>
  <c r="AG3151" i="13"/>
  <c r="AG3152" i="13"/>
  <c r="AG3153" i="13"/>
  <c r="AG3154" i="13"/>
  <c r="AG3155" i="13"/>
  <c r="AG3156" i="13"/>
  <c r="AG3157" i="13"/>
  <c r="AG3158" i="13"/>
  <c r="AG3159" i="13"/>
  <c r="AG3160" i="13"/>
  <c r="AG3161" i="13"/>
  <c r="AG3162" i="13"/>
  <c r="AG3163" i="13"/>
  <c r="AG3164" i="13"/>
  <c r="AG3165" i="13"/>
  <c r="AG3166" i="13"/>
  <c r="AG3167" i="13"/>
  <c r="AG3168" i="13"/>
  <c r="AG3169" i="13"/>
  <c r="AG3170" i="13"/>
  <c r="AG3171" i="13"/>
  <c r="AG3172" i="13"/>
  <c r="AG3173" i="13"/>
  <c r="AG3174" i="13"/>
  <c r="AG3175" i="13"/>
  <c r="AG3176" i="13"/>
  <c r="AG3177" i="13"/>
  <c r="AG3178" i="13"/>
  <c r="AG3179" i="13"/>
  <c r="AG3180" i="13"/>
  <c r="AG3181" i="13"/>
  <c r="AG3182" i="13"/>
  <c r="AG3183" i="13"/>
  <c r="AG3184" i="13"/>
  <c r="AG3185" i="13"/>
  <c r="AG3186" i="13"/>
  <c r="AG3187" i="13"/>
  <c r="AG3188" i="13"/>
  <c r="AG3189" i="13"/>
  <c r="AG3190" i="13"/>
  <c r="AG3191" i="13"/>
  <c r="AG3192" i="13"/>
  <c r="AG3193" i="13"/>
  <c r="AG3194" i="13"/>
  <c r="AG3195" i="13"/>
  <c r="AG3196" i="13"/>
  <c r="AG3197" i="13"/>
  <c r="AG3198" i="13"/>
  <c r="AG3199" i="13"/>
  <c r="AG3200" i="13"/>
  <c r="AG3201" i="13"/>
  <c r="AG3202" i="13"/>
  <c r="AG3203" i="13"/>
  <c r="AG3204" i="13"/>
  <c r="AG3205" i="13"/>
  <c r="AG3206" i="13"/>
  <c r="AG3207" i="13"/>
  <c r="AG3208" i="13"/>
  <c r="AG3209" i="13"/>
  <c r="AG3210" i="13"/>
  <c r="AG3211" i="13"/>
  <c r="AG3212" i="13"/>
  <c r="AG3213" i="13"/>
  <c r="AG3214" i="13"/>
  <c r="AG3215" i="13"/>
  <c r="AG3216" i="13"/>
  <c r="AG3217" i="13"/>
  <c r="AG3218" i="13"/>
  <c r="AG3219" i="13"/>
  <c r="AG3220" i="13"/>
  <c r="AG3221" i="13"/>
  <c r="AG3222" i="13"/>
  <c r="AG3223" i="13"/>
  <c r="AG3224" i="13"/>
  <c r="AG3225" i="13"/>
  <c r="AG3226" i="13"/>
  <c r="AG3227" i="13"/>
  <c r="AG3228" i="13"/>
  <c r="AG3229" i="13"/>
  <c r="AG3230" i="13"/>
  <c r="AG3231" i="13"/>
  <c r="AG3232" i="13"/>
  <c r="AG3233" i="13"/>
  <c r="AG3234" i="13"/>
  <c r="AG3235" i="13"/>
  <c r="AG3236" i="13"/>
  <c r="AG3237" i="13"/>
  <c r="AG3238" i="13"/>
  <c r="AG3239" i="13"/>
  <c r="AG3240" i="13"/>
  <c r="AG3241" i="13"/>
  <c r="AG3242" i="13"/>
  <c r="AG3243" i="13"/>
  <c r="AG3244" i="13"/>
  <c r="AG3245" i="13"/>
  <c r="AG3246" i="13"/>
  <c r="AG3247" i="13"/>
  <c r="AG3248" i="13"/>
  <c r="AG3249" i="13"/>
  <c r="AG3250" i="13"/>
  <c r="AG3251" i="13"/>
  <c r="AG3252" i="13"/>
  <c r="AG3253" i="13"/>
  <c r="AG3254" i="13"/>
  <c r="AG3255" i="13"/>
  <c r="AG3256" i="13"/>
  <c r="AG3257" i="13"/>
  <c r="AG3258" i="13"/>
  <c r="AG3259" i="13"/>
  <c r="AG3260" i="13"/>
  <c r="AG3261" i="13"/>
  <c r="AG3262" i="13"/>
  <c r="AG3263" i="13"/>
  <c r="AG3264" i="13"/>
  <c r="AG3265" i="13"/>
  <c r="AG3266" i="13"/>
  <c r="AG3267" i="13"/>
  <c r="AG3268" i="13"/>
  <c r="AG3269" i="13"/>
  <c r="AG3270" i="13"/>
  <c r="AG3271" i="13"/>
  <c r="AG3272" i="13"/>
  <c r="AG3273" i="13"/>
  <c r="AG3274" i="13"/>
  <c r="AG3275" i="13"/>
  <c r="AG3276" i="13"/>
  <c r="AG3277" i="13"/>
  <c r="AG3278" i="13"/>
  <c r="AG3279" i="13"/>
  <c r="AG3280" i="13"/>
  <c r="AG3281" i="13"/>
  <c r="AG3282" i="13"/>
  <c r="AG3283" i="13"/>
  <c r="AG3284" i="13"/>
  <c r="AG3285" i="13"/>
  <c r="AG3286" i="13"/>
  <c r="AG3287" i="13"/>
  <c r="AG3288" i="13"/>
  <c r="AG3289" i="13"/>
  <c r="AG3290" i="13"/>
  <c r="AG3291" i="13"/>
  <c r="AG3292" i="13"/>
  <c r="AG3293" i="13"/>
  <c r="AG3294" i="13"/>
  <c r="AG3295" i="13"/>
  <c r="AG3296" i="13"/>
  <c r="AG3297" i="13"/>
  <c r="AG3298" i="13"/>
  <c r="AG3299" i="13"/>
  <c r="AG3300" i="13"/>
  <c r="AG3301" i="13"/>
  <c r="AG3302" i="13"/>
  <c r="AG3303" i="13"/>
  <c r="AG3304" i="13"/>
  <c r="AG3305" i="13"/>
  <c r="AG3306" i="13"/>
  <c r="AG3307" i="13"/>
  <c r="AG3308" i="13"/>
  <c r="AG3309" i="13"/>
  <c r="AG3310" i="13"/>
  <c r="AG3311" i="13"/>
  <c r="AG3312" i="13"/>
  <c r="AG3313" i="13"/>
  <c r="AG3314" i="13"/>
  <c r="AG3315" i="13"/>
  <c r="AG3316" i="13"/>
  <c r="AG3317" i="13"/>
  <c r="AG3318" i="13"/>
  <c r="AG3319" i="13"/>
  <c r="AG3320" i="13"/>
  <c r="AG3321" i="13"/>
  <c r="AG3322" i="13"/>
  <c r="AG3323" i="13"/>
  <c r="AG3324" i="13"/>
  <c r="AG3325" i="13"/>
  <c r="AG3326" i="13"/>
  <c r="AG3327" i="13"/>
  <c r="AG3328" i="13"/>
  <c r="AG3329" i="13"/>
  <c r="AG3330" i="13"/>
  <c r="AG3331" i="13"/>
  <c r="AG3332" i="13"/>
  <c r="AG3333" i="13"/>
  <c r="AG3334" i="13"/>
  <c r="AG3335" i="13"/>
  <c r="AG3336" i="13"/>
  <c r="AG3337" i="13"/>
  <c r="AG3338" i="13"/>
  <c r="AG3339" i="13"/>
  <c r="AG3340" i="13"/>
  <c r="AG3341" i="13"/>
  <c r="AG3342" i="13"/>
  <c r="AG3343" i="13"/>
  <c r="AG3344" i="13"/>
  <c r="AG3345" i="13"/>
  <c r="AG3346" i="13"/>
  <c r="AG3347" i="13"/>
  <c r="AG3348" i="13"/>
  <c r="AG3349" i="13"/>
  <c r="AG3350" i="13"/>
  <c r="AG3351" i="13"/>
  <c r="AG3352" i="13"/>
  <c r="AG3353" i="13"/>
  <c r="AG3354" i="13"/>
  <c r="AG3355" i="13"/>
  <c r="AG3356" i="13"/>
  <c r="AG3357" i="13"/>
  <c r="AG3358" i="13"/>
  <c r="AG3359" i="13"/>
  <c r="AG3360" i="13"/>
  <c r="AG3361" i="13"/>
  <c r="AG3362" i="13"/>
  <c r="AG3363" i="13"/>
  <c r="AG3364" i="13"/>
  <c r="AG3365" i="13"/>
  <c r="AG3366" i="13"/>
  <c r="AG3367" i="13"/>
  <c r="AG3368" i="13"/>
  <c r="AG3369" i="13"/>
  <c r="AG3370" i="13"/>
  <c r="AG3371" i="13"/>
  <c r="AG3372" i="13"/>
  <c r="AG3373" i="13"/>
  <c r="AG3374" i="13"/>
  <c r="AG3375" i="13"/>
  <c r="AG3376" i="13"/>
  <c r="AG3377" i="13"/>
  <c r="AG3378" i="13"/>
  <c r="AG3379" i="13"/>
  <c r="AG3380" i="13"/>
  <c r="AG3381" i="13"/>
  <c r="AG3382" i="13"/>
  <c r="AG3383" i="13"/>
  <c r="AG3384" i="13"/>
  <c r="AG3385" i="13"/>
  <c r="AG3386" i="13"/>
  <c r="AG3387" i="13"/>
  <c r="AG3388" i="13"/>
  <c r="AG3389" i="13"/>
  <c r="AG3390" i="13"/>
  <c r="AG3391" i="13"/>
  <c r="AG3392" i="13"/>
  <c r="AG3393" i="13"/>
  <c r="AG3394" i="13"/>
  <c r="AG3395" i="13"/>
  <c r="AG3396" i="13"/>
  <c r="AG3397" i="13"/>
  <c r="AG3398" i="13"/>
  <c r="AG3399" i="13"/>
  <c r="AG3400" i="13"/>
  <c r="AG3401" i="13"/>
  <c r="AG3402" i="13"/>
  <c r="AG3403" i="13"/>
  <c r="AG3404" i="13"/>
  <c r="AG3405" i="13"/>
  <c r="AG3406" i="13"/>
  <c r="AG3407" i="13"/>
  <c r="AG3408" i="13"/>
  <c r="AG3409" i="13"/>
  <c r="AG3410" i="13"/>
  <c r="AG3411" i="13"/>
  <c r="AG3412" i="13"/>
  <c r="AG3413" i="13"/>
  <c r="AG3414" i="13"/>
  <c r="AG3415" i="13"/>
  <c r="AG3416" i="13"/>
  <c r="AG3417" i="13"/>
  <c r="AG3418" i="13"/>
  <c r="AG3419" i="13"/>
  <c r="AG3420" i="13"/>
  <c r="AG3421" i="13"/>
  <c r="AG3422" i="13"/>
  <c r="AG3423" i="13"/>
  <c r="AG3424" i="13"/>
  <c r="AG3425" i="13"/>
  <c r="AG3426" i="13"/>
  <c r="AG3427" i="13"/>
  <c r="AG3428" i="13"/>
  <c r="AG3429" i="13"/>
  <c r="AG3430" i="13"/>
  <c r="AG3431" i="13"/>
  <c r="AG3432" i="13"/>
  <c r="AG3433" i="13"/>
  <c r="AG3434" i="13"/>
  <c r="AG3435" i="13"/>
  <c r="AG3436" i="13"/>
  <c r="AG3437" i="13"/>
  <c r="AG3438" i="13"/>
  <c r="AG3439" i="13"/>
  <c r="AG3440" i="13"/>
  <c r="AG3441" i="13"/>
  <c r="AG3442" i="13"/>
  <c r="AG3443" i="13"/>
  <c r="AG3444" i="13"/>
  <c r="AG3445" i="13"/>
  <c r="AG3446" i="13"/>
  <c r="AG3447" i="13"/>
  <c r="AG3448" i="13"/>
  <c r="AG3449" i="13"/>
  <c r="AG3450" i="13"/>
  <c r="AG3451" i="13"/>
  <c r="AG3452" i="13"/>
  <c r="AG3453" i="13"/>
  <c r="AG3454" i="13"/>
  <c r="AG3455" i="13"/>
  <c r="AG3456" i="13"/>
  <c r="AG3457" i="13"/>
  <c r="AG3458" i="13"/>
  <c r="AG3459" i="13"/>
  <c r="AG3460" i="13"/>
  <c r="AG3461" i="13"/>
  <c r="AG3462" i="13"/>
  <c r="AG3463" i="13"/>
  <c r="AG3464" i="13"/>
  <c r="AG3465" i="13"/>
  <c r="AG3466" i="13"/>
  <c r="AG3467" i="13"/>
  <c r="AG3468" i="13"/>
  <c r="AG3469" i="13"/>
  <c r="AG3470" i="13"/>
  <c r="AG3471" i="13"/>
  <c r="AG3472" i="13"/>
  <c r="AG3473" i="13"/>
  <c r="AG3474" i="13"/>
  <c r="AG3475" i="13"/>
  <c r="AG3476" i="13"/>
  <c r="AG3477" i="13"/>
  <c r="AG3478" i="13"/>
  <c r="AG3479" i="13"/>
  <c r="AG3480" i="13"/>
  <c r="AG3481" i="13"/>
  <c r="AG3482" i="13"/>
  <c r="AG3483" i="13"/>
  <c r="AG3484" i="13"/>
  <c r="AG3485" i="13"/>
  <c r="AG3486" i="13"/>
  <c r="AG3487" i="13"/>
  <c r="AG3488" i="13"/>
  <c r="AG3489" i="13"/>
  <c r="AG3490" i="13"/>
  <c r="AG3491" i="13"/>
  <c r="AG3492" i="13"/>
  <c r="AG3493" i="13"/>
  <c r="AG3494" i="13"/>
  <c r="AG3495" i="13"/>
  <c r="AG3496" i="13"/>
  <c r="AG3497" i="13"/>
  <c r="AG3498" i="13"/>
  <c r="AG3499" i="13"/>
  <c r="AG3500" i="13"/>
  <c r="AG3501" i="13"/>
  <c r="AG3502" i="13"/>
  <c r="AG3503" i="13"/>
  <c r="AG3504" i="13"/>
  <c r="AG3505" i="13"/>
  <c r="AG3506" i="13"/>
  <c r="AG3507" i="13"/>
  <c r="AG3508" i="13"/>
  <c r="AG3509" i="13"/>
  <c r="AG3510" i="13"/>
  <c r="AG3511" i="13"/>
  <c r="AG3512" i="13"/>
  <c r="AG3513" i="13"/>
  <c r="AG3514" i="13"/>
  <c r="AG3515" i="13"/>
  <c r="AG3516" i="13"/>
  <c r="AG3517" i="13"/>
  <c r="AG3518" i="13"/>
  <c r="AG3519" i="13"/>
  <c r="AG3520" i="13"/>
  <c r="AG3521" i="13"/>
  <c r="AG3522" i="13"/>
  <c r="AG3523" i="13"/>
  <c r="AG3524" i="13"/>
  <c r="AG3525" i="13"/>
  <c r="AG3526" i="13"/>
  <c r="AG3527" i="13"/>
  <c r="AG3528" i="13"/>
  <c r="AG3529" i="13"/>
  <c r="AG3530" i="13"/>
  <c r="AG3531" i="13"/>
  <c r="AG3532" i="13"/>
  <c r="AG3533" i="13"/>
  <c r="AG3534" i="13"/>
  <c r="AG3535" i="13"/>
  <c r="AG3536" i="13"/>
  <c r="AG3537" i="13"/>
  <c r="AG3538" i="13"/>
  <c r="AG3539" i="13"/>
  <c r="AG3540" i="13"/>
  <c r="AG3541" i="13"/>
  <c r="AG3542" i="13"/>
  <c r="AG3543" i="13"/>
  <c r="AG3544" i="13"/>
  <c r="AG3545" i="13"/>
  <c r="AG3546" i="13"/>
  <c r="AG3547" i="13"/>
  <c r="AG3548" i="13"/>
  <c r="AG3549" i="13"/>
  <c r="AG3550" i="13"/>
  <c r="AG3551" i="13"/>
  <c r="AG3552" i="13"/>
  <c r="AG3553" i="13"/>
  <c r="AG3554" i="13"/>
  <c r="AG3555" i="13"/>
  <c r="AG3556" i="13"/>
  <c r="AG3557" i="13"/>
  <c r="AG3558" i="13"/>
  <c r="AG3559" i="13"/>
  <c r="AG3560" i="13"/>
  <c r="AG3561" i="13"/>
  <c r="AG3562" i="13"/>
  <c r="AG3563" i="13"/>
  <c r="AG3564" i="13"/>
  <c r="AG3565" i="13"/>
  <c r="AG3566" i="13"/>
  <c r="AG3567" i="13"/>
  <c r="AG3568" i="13"/>
  <c r="AG3569" i="13"/>
  <c r="AG3570" i="13"/>
  <c r="AG3571" i="13"/>
  <c r="AG3572" i="13"/>
  <c r="AG3573" i="13"/>
  <c r="AG3574" i="13"/>
  <c r="AG3575" i="13"/>
  <c r="AG3576" i="13"/>
  <c r="AG3577" i="13"/>
  <c r="AG3578" i="13"/>
  <c r="AG3579" i="13"/>
  <c r="AG3580" i="13"/>
  <c r="AG3581" i="13"/>
  <c r="AG3582" i="13"/>
  <c r="AG3583" i="13"/>
  <c r="AG3584" i="13"/>
  <c r="AG3585" i="13"/>
  <c r="AG3586" i="13"/>
  <c r="AG3587" i="13"/>
  <c r="AG3588" i="13"/>
  <c r="AG3589" i="13"/>
  <c r="AG3590" i="13"/>
  <c r="AG3591" i="13"/>
  <c r="AG3592" i="13"/>
  <c r="AG3593" i="13"/>
  <c r="AG3594" i="13"/>
  <c r="AG3595" i="13"/>
  <c r="AG3596" i="13"/>
  <c r="AG3597" i="13"/>
  <c r="AG3598" i="13"/>
  <c r="AG3599" i="13"/>
  <c r="AG3600" i="13"/>
  <c r="AG3601" i="13"/>
  <c r="AG3602" i="13"/>
  <c r="AG3603" i="13"/>
  <c r="AG3604" i="13"/>
  <c r="AG3605" i="13"/>
  <c r="AG3606" i="13"/>
  <c r="AG3607" i="13"/>
  <c r="AG3608" i="13"/>
  <c r="AG3609" i="13"/>
  <c r="AG3610" i="13"/>
  <c r="AG3611" i="13"/>
  <c r="AG3612" i="13"/>
  <c r="AG3613" i="13"/>
  <c r="AG3614" i="13"/>
  <c r="AG3615" i="13"/>
  <c r="AG3616" i="13"/>
  <c r="AG3617" i="13"/>
  <c r="AG3618" i="13"/>
  <c r="AG3619" i="13"/>
  <c r="AG3620" i="13"/>
  <c r="AG3621" i="13"/>
  <c r="AG3622" i="13"/>
  <c r="AG3623" i="13"/>
  <c r="AG3624" i="13"/>
  <c r="AG3625" i="13"/>
  <c r="AG3626" i="13"/>
  <c r="AG3627" i="13"/>
  <c r="AG3628" i="13"/>
  <c r="AG3629" i="13"/>
  <c r="AG3630" i="13"/>
  <c r="AG3631" i="13"/>
  <c r="AG3632" i="13"/>
  <c r="AG3633" i="13"/>
  <c r="AG3634" i="13"/>
  <c r="AG3635" i="13"/>
  <c r="AG3636" i="13"/>
  <c r="AG3637" i="13"/>
  <c r="AG3638" i="13"/>
  <c r="AG3639" i="13"/>
  <c r="AG3640" i="13"/>
  <c r="AG3641" i="13"/>
  <c r="AG3642" i="13"/>
  <c r="AG3643" i="13"/>
  <c r="AG3644" i="13"/>
  <c r="AG3645" i="13"/>
  <c r="AG3646" i="13"/>
  <c r="AG3647" i="13"/>
  <c r="AG3648" i="13"/>
  <c r="AG3649" i="13"/>
  <c r="AG3650" i="13"/>
  <c r="AG3651" i="13"/>
  <c r="AG3652" i="13"/>
  <c r="AG3653" i="13"/>
  <c r="AG3654" i="13"/>
  <c r="AG3655" i="13"/>
  <c r="AG3656" i="13"/>
  <c r="AG3657" i="13"/>
  <c r="AG3658" i="13"/>
  <c r="AG3659" i="13"/>
  <c r="AG3660" i="13"/>
  <c r="AG3661" i="13"/>
  <c r="AG3662" i="13"/>
  <c r="AG3663" i="13"/>
  <c r="AG3664" i="13"/>
  <c r="AG3665" i="13"/>
  <c r="AG3666" i="13"/>
  <c r="AG3667" i="13"/>
  <c r="AG3668" i="13"/>
  <c r="AG3669" i="13"/>
  <c r="AG3670" i="13"/>
  <c r="AG3671" i="13"/>
  <c r="AG3672" i="13"/>
  <c r="AG3673" i="13"/>
  <c r="AG3674" i="13"/>
  <c r="AG3675" i="13"/>
  <c r="AG3676" i="13"/>
  <c r="AG3677" i="13"/>
  <c r="AG3678" i="13"/>
  <c r="AG3679" i="13"/>
  <c r="AG3680" i="13"/>
  <c r="AG3681" i="13"/>
  <c r="AG3682" i="13"/>
  <c r="AG3683" i="13"/>
  <c r="AG3684" i="13"/>
  <c r="AG3685" i="13"/>
  <c r="AG3686" i="13"/>
  <c r="AG3687" i="13"/>
  <c r="AG3688" i="13"/>
  <c r="AG3689" i="13"/>
  <c r="AG3690" i="13"/>
  <c r="AG3691" i="13"/>
  <c r="AG3692" i="13"/>
  <c r="AG3693" i="13"/>
  <c r="AG3694" i="13"/>
  <c r="AG3695" i="13"/>
  <c r="AG3696" i="13"/>
  <c r="AG3697" i="13"/>
  <c r="AG3698" i="13"/>
  <c r="AG3699" i="13"/>
  <c r="AG3700" i="13"/>
  <c r="AG3701" i="13"/>
  <c r="AG3702" i="13"/>
  <c r="AG3703" i="13"/>
  <c r="AG3704" i="13"/>
  <c r="AG3705" i="13"/>
  <c r="AG3706" i="13"/>
  <c r="AG3707" i="13"/>
  <c r="AG3708" i="13"/>
  <c r="AG3709" i="13"/>
  <c r="AG3710" i="13"/>
  <c r="AG3711" i="13"/>
  <c r="AG3712" i="13"/>
  <c r="AG3713" i="13"/>
  <c r="AG3714" i="13"/>
  <c r="AG3715" i="13"/>
  <c r="AG3716" i="13"/>
  <c r="AG3717" i="13"/>
  <c r="AG3718" i="13"/>
  <c r="AG3719" i="13"/>
  <c r="AG3720" i="13"/>
  <c r="AG3721" i="13"/>
  <c r="AG3722" i="13"/>
  <c r="AG3723" i="13"/>
  <c r="AG3724" i="13"/>
  <c r="AG3725" i="13"/>
  <c r="AG3726" i="13"/>
  <c r="AG3727" i="13"/>
  <c r="AG3728" i="13"/>
  <c r="AG3729" i="13"/>
  <c r="AG3730" i="13"/>
  <c r="AG3731" i="13"/>
  <c r="AG3732" i="13"/>
  <c r="AG3733" i="13"/>
  <c r="AG3734" i="13"/>
  <c r="AG3735" i="13"/>
  <c r="AG3736" i="13"/>
  <c r="AG3737" i="13"/>
  <c r="AG3738" i="13"/>
  <c r="AG3739" i="13"/>
  <c r="AG3740" i="13"/>
  <c r="AG3741" i="13"/>
  <c r="AG3742" i="13"/>
  <c r="AG3743" i="13"/>
  <c r="AG3744" i="13"/>
  <c r="AG3745" i="13"/>
  <c r="AG3746" i="13"/>
  <c r="AG3747" i="13"/>
  <c r="AG3748" i="13"/>
  <c r="AG3749" i="13"/>
  <c r="AG3750" i="13"/>
  <c r="AG3751" i="13"/>
  <c r="AG3752" i="13"/>
  <c r="AG3753" i="13"/>
  <c r="AG3754" i="13"/>
  <c r="AG3755" i="13"/>
  <c r="AG3756" i="13"/>
  <c r="AG3757" i="13"/>
  <c r="AG3758" i="13"/>
  <c r="AG3759" i="13"/>
  <c r="AG3760" i="13"/>
  <c r="AG3761" i="13"/>
  <c r="AG3762" i="13"/>
  <c r="AG3763" i="13"/>
  <c r="AG3764" i="13"/>
  <c r="AG3765" i="13"/>
  <c r="AG3766" i="13"/>
  <c r="AG3767" i="13"/>
  <c r="AG3768" i="13"/>
  <c r="AG3769" i="13"/>
  <c r="AG3770" i="13"/>
  <c r="AG3771" i="13"/>
  <c r="AG3772" i="13"/>
  <c r="AG3773" i="13"/>
  <c r="AG3774" i="13"/>
  <c r="AG3775" i="13"/>
  <c r="AG3776" i="13"/>
  <c r="AG3777" i="13"/>
  <c r="AG3778" i="13"/>
  <c r="AG3779" i="13"/>
  <c r="AG3780" i="13"/>
  <c r="AG3781" i="13"/>
  <c r="AG3782" i="13"/>
  <c r="AG3783" i="13"/>
  <c r="AG3784" i="13"/>
  <c r="AG3785" i="13"/>
  <c r="AG3786" i="13"/>
  <c r="AG3787" i="13"/>
  <c r="AG3788" i="13"/>
  <c r="AG3789" i="13"/>
  <c r="AG3790" i="13"/>
  <c r="AG3791" i="13"/>
  <c r="AG3792" i="13"/>
  <c r="AG3793" i="13"/>
  <c r="AG3794" i="13"/>
  <c r="AG3795" i="13"/>
  <c r="AG3796" i="13"/>
  <c r="AG3797" i="13"/>
  <c r="AG3798" i="13"/>
  <c r="AG3799" i="13"/>
  <c r="AG3800" i="13"/>
  <c r="AG3801" i="13"/>
  <c r="AG3802" i="13"/>
  <c r="AG3803" i="13"/>
  <c r="AG3804" i="13"/>
  <c r="AG3805" i="13"/>
  <c r="AG3806" i="13"/>
  <c r="AG3807" i="13"/>
  <c r="AG3808" i="13"/>
  <c r="AG3809" i="13"/>
  <c r="AG3810" i="13"/>
  <c r="AG3811" i="13"/>
  <c r="AG3812" i="13"/>
  <c r="AG3813" i="13"/>
  <c r="AG3814" i="13"/>
  <c r="AG3815" i="13"/>
  <c r="AG3816" i="13"/>
  <c r="AG3817" i="13"/>
  <c r="AG3818" i="13"/>
  <c r="AG3819" i="13"/>
  <c r="AG3820" i="13"/>
  <c r="AG3821" i="13"/>
  <c r="AG3822" i="13"/>
  <c r="AG3823" i="13"/>
  <c r="AG3824" i="13"/>
  <c r="AG3825" i="13"/>
  <c r="AG3826" i="13"/>
  <c r="AG3827" i="13"/>
  <c r="AG3828" i="13"/>
  <c r="AG3829" i="13"/>
  <c r="AG3830" i="13"/>
  <c r="AG3831" i="13"/>
  <c r="AG3832" i="13"/>
  <c r="AG3833" i="13"/>
  <c r="AG3834" i="13"/>
  <c r="AG3835" i="13"/>
  <c r="AG3836" i="13"/>
  <c r="AG3837" i="13"/>
  <c r="AG3838" i="13"/>
  <c r="AG3839" i="13"/>
  <c r="AG3840" i="13"/>
  <c r="AG3841" i="13"/>
  <c r="AG3842" i="13"/>
  <c r="AG3843" i="13"/>
  <c r="AG3844" i="13"/>
  <c r="AG3845" i="13"/>
  <c r="AG3846" i="13"/>
  <c r="AG3847" i="13"/>
  <c r="AG3848" i="13"/>
  <c r="AG3849" i="13"/>
  <c r="AG3850" i="13"/>
  <c r="AG3851" i="13"/>
  <c r="AG3852" i="13"/>
  <c r="AG3853" i="13"/>
  <c r="AG3854" i="13"/>
  <c r="AG3855" i="13"/>
  <c r="AG3856" i="13"/>
  <c r="AG3857" i="13"/>
  <c r="AG3858" i="13"/>
  <c r="AG3859" i="13"/>
  <c r="AG3860" i="13"/>
  <c r="AG3861" i="13"/>
  <c r="AG3862" i="13"/>
  <c r="AG3863" i="13"/>
  <c r="AG3864" i="13"/>
  <c r="AG3865" i="13"/>
  <c r="AG3866" i="13"/>
  <c r="AG3867" i="13"/>
  <c r="AG3868" i="13"/>
  <c r="AG3869" i="13"/>
  <c r="AG3870" i="13"/>
  <c r="AG3871" i="13"/>
  <c r="AG3872" i="13"/>
  <c r="AG3873" i="13"/>
  <c r="AG3874" i="13"/>
  <c r="AG3875" i="13"/>
  <c r="AG3876" i="13"/>
  <c r="AG3877" i="13"/>
  <c r="AG3878" i="13"/>
  <c r="AG3879" i="13"/>
  <c r="AG3880" i="13"/>
  <c r="AG3881" i="13"/>
  <c r="AG3882" i="13"/>
  <c r="AG3883" i="13"/>
  <c r="AG3884" i="13"/>
  <c r="AG3885" i="13"/>
  <c r="AG3886" i="13"/>
  <c r="AG3887" i="13"/>
  <c r="AG3888" i="13"/>
  <c r="AG3889" i="13"/>
  <c r="AG3890" i="13"/>
  <c r="AG3891" i="13"/>
  <c r="AG3892" i="13"/>
  <c r="AG3893" i="13"/>
  <c r="AG3894" i="13"/>
  <c r="AG3895" i="13"/>
  <c r="AG3896" i="13"/>
  <c r="AG3897" i="13"/>
  <c r="AG3898" i="13"/>
  <c r="AG3899" i="13"/>
  <c r="AG3900" i="13"/>
  <c r="AG3901" i="13"/>
  <c r="AG3902" i="13"/>
  <c r="AG3903" i="13"/>
  <c r="AG3904" i="13"/>
  <c r="AG3905" i="13"/>
  <c r="AG3906" i="13"/>
  <c r="AG3907" i="13"/>
  <c r="AG3908" i="13"/>
  <c r="AG3909" i="13"/>
  <c r="AG3910" i="13"/>
  <c r="AG3911" i="13"/>
  <c r="AG3912" i="13"/>
  <c r="AG3913" i="13"/>
  <c r="AG3914" i="13"/>
  <c r="AG3915" i="13"/>
  <c r="AG3916" i="13"/>
  <c r="AG3917" i="13"/>
  <c r="AG3918" i="13"/>
  <c r="AG3919" i="13"/>
  <c r="AG3920" i="13"/>
  <c r="AG3921" i="13"/>
  <c r="AG3922" i="13"/>
  <c r="AG3923" i="13"/>
  <c r="AG3924" i="13"/>
  <c r="AG3925" i="13"/>
  <c r="AG3926" i="13"/>
  <c r="AG3927" i="13"/>
  <c r="AG3928" i="13"/>
  <c r="AG3929" i="13"/>
  <c r="AG3930" i="13"/>
  <c r="AG3931" i="13"/>
  <c r="AG3932" i="13"/>
  <c r="AG3933" i="13"/>
  <c r="AG3934" i="13"/>
  <c r="AG3935" i="13"/>
  <c r="AG3936" i="13"/>
  <c r="AG3937" i="13"/>
  <c r="AG3938" i="13"/>
  <c r="AG3939" i="13"/>
  <c r="AG3940" i="13"/>
  <c r="AG3941" i="13"/>
  <c r="AG3942" i="13"/>
  <c r="AG3943" i="13"/>
  <c r="AG3944" i="13"/>
  <c r="AG3945" i="13"/>
  <c r="AG3946" i="13"/>
  <c r="AG3947" i="13"/>
  <c r="AG3948" i="13"/>
  <c r="AG3949" i="13"/>
  <c r="AG3950" i="13"/>
  <c r="AG3951" i="13"/>
  <c r="AG3952" i="13"/>
  <c r="AG3953" i="13"/>
  <c r="AG3954" i="13"/>
  <c r="AG3955" i="13"/>
  <c r="AG3956" i="13"/>
  <c r="AG3957" i="13"/>
  <c r="AG3958" i="13"/>
  <c r="AG3959" i="13"/>
  <c r="AG3960" i="13"/>
  <c r="AG3961" i="13"/>
  <c r="AG3962" i="13"/>
  <c r="AG3963" i="13"/>
  <c r="AG3964" i="13"/>
  <c r="AG3965" i="13"/>
  <c r="AG3966" i="13"/>
  <c r="AG3967" i="13"/>
  <c r="AG3968" i="13"/>
  <c r="AG3969" i="13"/>
  <c r="AG3970" i="13"/>
  <c r="AG3971" i="13"/>
  <c r="AG3972" i="13"/>
  <c r="AG3973" i="13"/>
  <c r="AG3974" i="13"/>
  <c r="AG3975" i="13"/>
  <c r="AG3976" i="13"/>
  <c r="AG3977" i="13"/>
  <c r="AG3978" i="13"/>
  <c r="AG3979" i="13"/>
  <c r="AG3980" i="13"/>
  <c r="AG3981" i="13"/>
  <c r="AG3982" i="13"/>
  <c r="AG3983" i="13"/>
  <c r="AG3984" i="13"/>
  <c r="AG3985" i="13"/>
  <c r="AG3986" i="13"/>
  <c r="AG3987" i="13"/>
  <c r="AG3988" i="13"/>
  <c r="AG3989" i="13"/>
  <c r="AG3990" i="13"/>
  <c r="AG3991" i="13"/>
  <c r="AG3992" i="13"/>
  <c r="AG3993" i="13"/>
  <c r="AG3994" i="13"/>
  <c r="AG3995" i="13"/>
  <c r="AG3996" i="13"/>
  <c r="AG3997" i="13"/>
  <c r="AG3998" i="13"/>
  <c r="AG3999" i="13"/>
  <c r="AG4000" i="13"/>
  <c r="AG4001" i="13"/>
  <c r="AG4002" i="13"/>
  <c r="AG4003" i="13"/>
  <c r="AG4004" i="13"/>
  <c r="AG4005" i="13"/>
  <c r="AG4006" i="13"/>
  <c r="AG4007" i="13"/>
  <c r="AG4008" i="13"/>
  <c r="AG4009" i="13"/>
  <c r="AG4010" i="13"/>
  <c r="AG4011" i="13"/>
  <c r="AG4012" i="13"/>
  <c r="AG4013" i="13"/>
  <c r="AG4014" i="13"/>
  <c r="AG4015" i="13"/>
  <c r="AG4016" i="13"/>
  <c r="AG4017" i="13"/>
  <c r="AG4018" i="13"/>
  <c r="AG4019" i="13"/>
  <c r="AG4020" i="13"/>
  <c r="AG4021" i="13"/>
  <c r="AG4022" i="13"/>
  <c r="AG4023" i="13"/>
  <c r="AG4024" i="13"/>
  <c r="AG4025" i="13"/>
  <c r="AG4026" i="13"/>
  <c r="AG4027" i="13"/>
  <c r="AG4028" i="13"/>
  <c r="AG4029" i="13"/>
  <c r="AG4030" i="13"/>
  <c r="AG4031" i="13"/>
  <c r="AG4032" i="13"/>
  <c r="AG4033" i="13"/>
  <c r="AG4034" i="13"/>
  <c r="AG4035" i="13"/>
  <c r="AG4036" i="13"/>
  <c r="AG4037" i="13"/>
  <c r="AG4038" i="13"/>
  <c r="AG4039" i="13"/>
  <c r="AG4040" i="13"/>
  <c r="AG4041" i="13"/>
  <c r="AG4042" i="13"/>
  <c r="AG4043" i="13"/>
  <c r="AG4044" i="13"/>
  <c r="AG4045" i="13"/>
  <c r="AG4046" i="13"/>
  <c r="AG4047" i="13"/>
  <c r="AG4048" i="13"/>
  <c r="AG4049" i="13"/>
  <c r="AG4050" i="13"/>
  <c r="AG4051" i="13"/>
  <c r="AG4052" i="13"/>
  <c r="AG4053" i="13"/>
  <c r="AG4054" i="13"/>
  <c r="AG4055" i="13"/>
  <c r="AG4056" i="13"/>
  <c r="AG4057" i="13"/>
  <c r="AG4058" i="13"/>
  <c r="AG4059" i="13"/>
  <c r="AG4060" i="13"/>
  <c r="AG4061" i="13"/>
  <c r="AG4062" i="13"/>
  <c r="AG4063" i="13"/>
  <c r="AG4064" i="13"/>
  <c r="AG4065" i="13"/>
  <c r="AG4066" i="13"/>
  <c r="AG4067" i="13"/>
  <c r="AG4068" i="13"/>
  <c r="AG4069" i="13"/>
  <c r="AG4070" i="13"/>
  <c r="AG4071" i="13"/>
  <c r="AG4072" i="13"/>
  <c r="AG4073" i="13"/>
  <c r="AG4074" i="13"/>
  <c r="AG4075" i="13"/>
  <c r="AG4076" i="13"/>
  <c r="AG4077" i="13"/>
  <c r="AG4078" i="13"/>
  <c r="AG4079" i="13"/>
  <c r="AG4080" i="13"/>
  <c r="AG4081" i="13"/>
  <c r="AG4082" i="13"/>
  <c r="AG4083" i="13"/>
  <c r="AG4084" i="13"/>
  <c r="AG4085" i="13"/>
  <c r="AG4086" i="13"/>
  <c r="AG4087" i="13"/>
  <c r="AG4088" i="13"/>
  <c r="AG4089" i="13"/>
  <c r="AG4090" i="13"/>
  <c r="AG4091" i="13"/>
  <c r="AG4092" i="13"/>
  <c r="AG4093" i="13"/>
  <c r="AG4094" i="13"/>
  <c r="AG4095" i="13"/>
  <c r="AG4096" i="13"/>
  <c r="AG4097" i="13"/>
  <c r="AG4098" i="13"/>
  <c r="AG4099" i="13"/>
  <c r="AG4100" i="13"/>
  <c r="AG4101" i="13"/>
  <c r="AG4102" i="13"/>
  <c r="AG4103" i="13"/>
  <c r="AG4104" i="13"/>
  <c r="AG4105" i="13"/>
  <c r="AG4106" i="13"/>
  <c r="AG4107" i="13"/>
  <c r="AG4108" i="13"/>
  <c r="AG4109" i="13"/>
  <c r="AG4110" i="13"/>
  <c r="AG4111" i="13"/>
  <c r="AG4112" i="13"/>
  <c r="AG4113" i="13"/>
  <c r="AG4114" i="13"/>
  <c r="AG4115" i="13"/>
  <c r="AG4116" i="13"/>
  <c r="AG4117" i="13"/>
  <c r="AG4118" i="13"/>
  <c r="AG4119" i="13"/>
  <c r="AG4120" i="13"/>
  <c r="AG4121" i="13"/>
  <c r="AG4122" i="13"/>
  <c r="AG4123" i="13"/>
  <c r="AG4124" i="13"/>
  <c r="AG4125" i="13"/>
  <c r="AG4126" i="13"/>
  <c r="AG4127" i="13"/>
  <c r="AG4128" i="13"/>
  <c r="AG4129" i="13"/>
  <c r="AG4130" i="13"/>
  <c r="AG4131" i="13"/>
  <c r="AG4132" i="13"/>
  <c r="AG4133" i="13"/>
  <c r="AG4134" i="13"/>
  <c r="AG4135" i="13"/>
  <c r="AG4136" i="13"/>
  <c r="AG4137" i="13"/>
  <c r="AG4138" i="13"/>
  <c r="AG4139" i="13"/>
  <c r="AG4140" i="13"/>
  <c r="AG4141" i="13"/>
  <c r="AG4142" i="13"/>
  <c r="AG4143" i="13"/>
  <c r="AG4144" i="13"/>
  <c r="AG4145" i="13"/>
  <c r="AG4146" i="13"/>
  <c r="AG4147" i="13"/>
  <c r="AG4148" i="13"/>
  <c r="AG4149" i="13"/>
  <c r="AG4150" i="13"/>
  <c r="AG4151" i="13"/>
  <c r="AG4152" i="13"/>
  <c r="AG4153" i="13"/>
  <c r="AG4154" i="13"/>
  <c r="AG4155" i="13"/>
  <c r="AG4156" i="13"/>
  <c r="AG4157" i="13"/>
  <c r="AG4158" i="13"/>
  <c r="AG4159" i="13"/>
  <c r="AG4160" i="13"/>
  <c r="AG4161" i="13"/>
  <c r="AG4162" i="13"/>
  <c r="AG4163" i="13"/>
  <c r="AG4164" i="13"/>
  <c r="AG4165" i="13"/>
  <c r="AG4166" i="13"/>
  <c r="AG4167" i="13"/>
  <c r="AG4168" i="13"/>
  <c r="AG4169" i="13"/>
  <c r="AG4170" i="13"/>
  <c r="AG4171" i="13"/>
  <c r="AG4172" i="13"/>
  <c r="AG4173" i="13"/>
  <c r="AG4174" i="13"/>
  <c r="AG4175" i="13"/>
  <c r="AG4176" i="13"/>
  <c r="AG4177" i="13"/>
  <c r="AG4178" i="13"/>
  <c r="AG4179" i="13"/>
  <c r="AG4180" i="13"/>
  <c r="AG4181" i="13"/>
  <c r="AG4182" i="13"/>
  <c r="AG4183" i="13"/>
  <c r="AG4184" i="13"/>
  <c r="AG4185" i="13"/>
  <c r="AG4186" i="13"/>
  <c r="AG4187" i="13"/>
  <c r="AG4188" i="13"/>
  <c r="AG4189" i="13"/>
  <c r="AG4190" i="13"/>
  <c r="AG4191" i="13"/>
  <c r="AG4192" i="13"/>
  <c r="AG4193" i="13"/>
  <c r="AG4194" i="13"/>
  <c r="AG4195" i="13"/>
  <c r="AG4196" i="13"/>
  <c r="AG4197" i="13"/>
  <c r="AG4198" i="13"/>
  <c r="AG4199" i="13"/>
  <c r="AG4200" i="13"/>
  <c r="AG4201" i="13"/>
  <c r="AG4202" i="13"/>
  <c r="AG4203" i="13"/>
  <c r="AG4204" i="13"/>
  <c r="AG4205" i="13"/>
  <c r="AG4206" i="13"/>
  <c r="AG4207" i="13"/>
  <c r="AG4208" i="13"/>
  <c r="AG4209" i="13"/>
  <c r="AG4210" i="13"/>
  <c r="AG4211" i="13"/>
  <c r="AG4212" i="13"/>
  <c r="AG4213" i="13"/>
  <c r="AG4214" i="13"/>
  <c r="AG4215" i="13"/>
  <c r="AG4216" i="13"/>
  <c r="AG4217" i="13"/>
  <c r="AG4218" i="13"/>
  <c r="AG4219" i="13"/>
  <c r="AG4220" i="13"/>
  <c r="AG4221" i="13"/>
  <c r="AG4222" i="13"/>
  <c r="AG4223" i="13"/>
  <c r="AG4224" i="13"/>
  <c r="AG4225" i="13"/>
  <c r="AG4226" i="13"/>
  <c r="AG4227" i="13"/>
  <c r="AG4228" i="13"/>
  <c r="AG4229" i="13"/>
  <c r="AG4230" i="13"/>
  <c r="AG4231" i="13"/>
  <c r="AG4232" i="13"/>
  <c r="AG4233" i="13"/>
  <c r="AG4234" i="13"/>
  <c r="AG4235" i="13"/>
  <c r="AG4236" i="13"/>
  <c r="AG4237" i="13"/>
  <c r="AG4238" i="13"/>
  <c r="AG4239" i="13"/>
  <c r="AG4240" i="13"/>
  <c r="AG4241" i="13"/>
  <c r="AG4242" i="13"/>
  <c r="AG4243" i="13"/>
  <c r="AG4244" i="13"/>
  <c r="AG4245" i="13"/>
  <c r="AG4246" i="13"/>
  <c r="AG4247" i="13"/>
  <c r="AG4248" i="13"/>
  <c r="AG4249" i="13"/>
  <c r="AG4250" i="13"/>
  <c r="AG4251" i="13"/>
  <c r="AG4252" i="13"/>
  <c r="AG4253" i="13"/>
  <c r="AG4254" i="13"/>
  <c r="AG4255" i="13"/>
  <c r="AG4256" i="13"/>
  <c r="AG4257" i="13"/>
  <c r="AG4258" i="13"/>
  <c r="AG4259" i="13"/>
  <c r="AG4260" i="13"/>
  <c r="AG4261" i="13"/>
  <c r="AG4262" i="13"/>
  <c r="AG4263" i="13"/>
  <c r="AG4264" i="13"/>
  <c r="AG4265" i="13"/>
  <c r="AG4266" i="13"/>
  <c r="AG4267" i="13"/>
  <c r="AG4268" i="13"/>
  <c r="AG4269" i="13"/>
  <c r="AG4270" i="13"/>
  <c r="AG4271" i="13"/>
  <c r="AG4272" i="13"/>
  <c r="AG4273" i="13"/>
  <c r="AG4274" i="13"/>
  <c r="AG4275" i="13"/>
  <c r="AG4276" i="13"/>
  <c r="AG4277" i="13"/>
  <c r="AG4278" i="13"/>
  <c r="AG4279" i="13"/>
  <c r="AG4280" i="13"/>
  <c r="AG4281" i="13"/>
  <c r="AG4282" i="13"/>
  <c r="AG4283" i="13"/>
  <c r="AG4284" i="13"/>
  <c r="AG4285" i="13"/>
  <c r="AG4286" i="13"/>
  <c r="AG4287" i="13"/>
  <c r="AG4288" i="13"/>
  <c r="AG4289" i="13"/>
  <c r="AG4290" i="13"/>
  <c r="AG4291" i="13"/>
  <c r="AG4292" i="13"/>
  <c r="AG4293" i="13"/>
  <c r="AG4294" i="13"/>
  <c r="AG4295" i="13"/>
  <c r="AG4296" i="13"/>
  <c r="AG4297" i="13"/>
  <c r="AG4298" i="13"/>
  <c r="AG4299" i="13"/>
  <c r="AG4300" i="13"/>
  <c r="AG4301" i="13"/>
  <c r="AG4302" i="13"/>
  <c r="AG4303" i="13"/>
  <c r="AG4304" i="13"/>
  <c r="AG4305" i="13"/>
  <c r="AG4306" i="13"/>
  <c r="AG4307" i="13"/>
  <c r="AG4308" i="13"/>
  <c r="AG4309" i="13"/>
  <c r="AG4310" i="13"/>
  <c r="AG4311" i="13"/>
  <c r="AG4312" i="13"/>
  <c r="AG4313" i="13"/>
  <c r="AG4314" i="13"/>
  <c r="AG4315" i="13"/>
  <c r="AG4316" i="13"/>
  <c r="AG4317" i="13"/>
  <c r="AG4318" i="13"/>
  <c r="AG4319" i="13"/>
  <c r="AG4320" i="13"/>
  <c r="AG4321" i="13"/>
  <c r="AG4322" i="13"/>
  <c r="AG4323" i="13"/>
  <c r="AG4324" i="13"/>
  <c r="AG4325" i="13"/>
  <c r="AG4326" i="13"/>
  <c r="AG4327" i="13"/>
  <c r="AG4328" i="13"/>
  <c r="AG4329" i="13"/>
  <c r="AG4330" i="13"/>
  <c r="AG4331" i="13"/>
  <c r="AG4332" i="13"/>
  <c r="AG4333" i="13"/>
  <c r="AG4334" i="13"/>
  <c r="AG4335" i="13"/>
  <c r="AG4336" i="13"/>
  <c r="AG4337" i="13"/>
  <c r="AG4338" i="13"/>
  <c r="AG4339" i="13"/>
  <c r="AG4340" i="13"/>
  <c r="AG4341" i="13"/>
  <c r="AG4342" i="13"/>
  <c r="AG4343" i="13"/>
  <c r="AG4344" i="13"/>
  <c r="AG4345" i="13"/>
  <c r="AG4346" i="13"/>
  <c r="AG4347" i="13"/>
  <c r="AG4348" i="13"/>
  <c r="AG4349" i="13"/>
  <c r="AG4350" i="13"/>
  <c r="AG4351" i="13"/>
  <c r="AG4352" i="13"/>
  <c r="AG4353" i="13"/>
  <c r="AG4354" i="13"/>
  <c r="AG4355" i="13"/>
  <c r="AG4356" i="13"/>
  <c r="AG4357" i="13"/>
  <c r="AG4358" i="13"/>
  <c r="AG4359" i="13"/>
  <c r="AG4360" i="13"/>
  <c r="AG4361" i="13"/>
  <c r="AG4362" i="13"/>
  <c r="AG4363" i="13"/>
  <c r="AG4364" i="13"/>
  <c r="AG4365" i="13"/>
  <c r="AG4366" i="13"/>
  <c r="AG4367" i="13"/>
  <c r="AG4368" i="13"/>
  <c r="AG4369" i="13"/>
  <c r="AG4370" i="13"/>
  <c r="AG4371" i="13"/>
  <c r="AG4372" i="13"/>
  <c r="AG4373" i="13"/>
  <c r="AG4374" i="13"/>
  <c r="AG4375" i="13"/>
  <c r="AG4376" i="13"/>
  <c r="AG4377" i="13"/>
  <c r="AG4378" i="13"/>
  <c r="AG4379" i="13"/>
  <c r="AG4380" i="13"/>
  <c r="AG4381" i="13"/>
  <c r="AG4382" i="13"/>
  <c r="AG4383" i="13"/>
  <c r="AG4384" i="13"/>
  <c r="AG4385" i="13"/>
  <c r="AG4386" i="13"/>
  <c r="AG4387" i="13"/>
  <c r="AG4388" i="13"/>
  <c r="AG4389" i="13"/>
  <c r="AG4390" i="13"/>
  <c r="AG4391" i="13"/>
  <c r="AG4392" i="13"/>
  <c r="AG4393" i="13"/>
  <c r="AG4394" i="13"/>
  <c r="AG4395" i="13"/>
  <c r="AG4396" i="13"/>
  <c r="AG4397" i="13"/>
  <c r="AG4398" i="13"/>
  <c r="AG4399" i="13"/>
  <c r="AG4400" i="13"/>
  <c r="AG4401" i="13"/>
  <c r="AG4402" i="13"/>
  <c r="AG4403" i="13"/>
  <c r="AG4404" i="13"/>
  <c r="AG4405" i="13"/>
  <c r="AG4406" i="13"/>
  <c r="AG4407" i="13"/>
  <c r="AG4408" i="13"/>
  <c r="AG4409" i="13"/>
  <c r="AG4410" i="13"/>
  <c r="AG4411" i="13"/>
  <c r="AG4412" i="13"/>
  <c r="AG4413" i="13"/>
  <c r="AG4414" i="13"/>
  <c r="AG4415" i="13"/>
  <c r="AG4416" i="13"/>
  <c r="AG4417" i="13"/>
  <c r="AG4418" i="13"/>
  <c r="AG4419" i="13"/>
  <c r="AG4420" i="13"/>
  <c r="AG4421" i="13"/>
  <c r="AG4422" i="13"/>
  <c r="AG4423" i="13"/>
  <c r="AG4424" i="13"/>
  <c r="AG4425" i="13"/>
  <c r="AG4426" i="13"/>
  <c r="AG4427" i="13"/>
  <c r="AG4428" i="13"/>
  <c r="AG4429" i="13"/>
  <c r="AG4430" i="13"/>
  <c r="AG4431" i="13"/>
  <c r="AG4432" i="13"/>
  <c r="AG4433" i="13"/>
  <c r="AG4434" i="13"/>
  <c r="AG4435" i="13"/>
  <c r="AG4436" i="13"/>
  <c r="AG4437" i="13"/>
  <c r="AG4438" i="13"/>
  <c r="AG4439" i="13"/>
  <c r="AG4440" i="13"/>
  <c r="AG4441" i="13"/>
  <c r="AG4442" i="13"/>
  <c r="AG4443" i="13"/>
  <c r="AG4444" i="13"/>
  <c r="AG4445" i="13"/>
  <c r="AG4446" i="13"/>
  <c r="AG4447" i="13"/>
  <c r="AG4448" i="13"/>
  <c r="AG4449" i="13"/>
  <c r="AG4450" i="13"/>
  <c r="AG4451" i="13"/>
  <c r="AG4452" i="13"/>
  <c r="AG4453" i="13"/>
  <c r="AG4454" i="13"/>
  <c r="AG4455" i="13"/>
  <c r="AG4456" i="13"/>
  <c r="AG4457" i="13"/>
  <c r="AG4458" i="13"/>
  <c r="AG4459" i="13"/>
  <c r="AG4460" i="13"/>
  <c r="AG4461" i="13"/>
  <c r="AG4462" i="13"/>
  <c r="AG4463" i="13"/>
  <c r="AG4464" i="13"/>
  <c r="AG4465" i="13"/>
  <c r="AG4466" i="13"/>
  <c r="AG4467" i="13"/>
  <c r="AG4468" i="13"/>
  <c r="AG4469" i="13"/>
  <c r="AG4470" i="13"/>
  <c r="AG4471" i="13"/>
  <c r="AG4472" i="13"/>
  <c r="AG4473" i="13"/>
  <c r="AG4474" i="13"/>
  <c r="AG4475" i="13"/>
  <c r="AG4476" i="13"/>
  <c r="AG4477" i="13"/>
  <c r="AG4478" i="13"/>
  <c r="AG4479" i="13"/>
  <c r="AG4480" i="13"/>
  <c r="AG4481" i="13"/>
  <c r="AG4482" i="13"/>
  <c r="AG4483" i="13"/>
  <c r="AG4484" i="13"/>
  <c r="AG4485" i="13"/>
  <c r="AG4486" i="13"/>
  <c r="AG4487" i="13"/>
  <c r="AG4488" i="13"/>
  <c r="AG4489" i="13"/>
  <c r="AG4490" i="13"/>
  <c r="AG4491" i="13"/>
  <c r="AG4492" i="13"/>
  <c r="AG4493" i="13"/>
  <c r="AG4494" i="13"/>
  <c r="AG4495" i="13"/>
  <c r="AG4496" i="13"/>
  <c r="AG4497" i="13"/>
  <c r="AG4498" i="13"/>
  <c r="AG4499" i="13"/>
  <c r="AG4500" i="13"/>
  <c r="AG4501" i="13"/>
  <c r="AG4502" i="13"/>
  <c r="AG4503" i="13"/>
  <c r="AG4504" i="13"/>
  <c r="AG4505" i="13"/>
  <c r="AG4506" i="13"/>
  <c r="AG4507" i="13"/>
  <c r="AG4508" i="13"/>
  <c r="AG4509" i="13"/>
  <c r="AG4510" i="13"/>
  <c r="AG4511" i="13"/>
  <c r="AG4512" i="13"/>
  <c r="AG4513" i="13"/>
  <c r="AG4514" i="13"/>
  <c r="AG4515" i="13"/>
  <c r="AG4516" i="13"/>
  <c r="AG4517" i="13"/>
  <c r="AG4518" i="13"/>
  <c r="AG4519" i="13"/>
  <c r="AG4520" i="13"/>
  <c r="AG4521" i="13"/>
  <c r="AG4522" i="13"/>
  <c r="AG4523" i="13"/>
  <c r="AG4524" i="13"/>
  <c r="AG4525" i="13"/>
  <c r="AG4526" i="13"/>
  <c r="AG4527" i="13"/>
  <c r="AG4528" i="13"/>
  <c r="AG4529" i="13"/>
  <c r="AG4530" i="13"/>
  <c r="AG4531" i="13"/>
  <c r="AG4532" i="13"/>
  <c r="AG4533" i="13"/>
  <c r="AG4534" i="13"/>
  <c r="AG4535" i="13"/>
  <c r="AG4536" i="13"/>
  <c r="AG4537" i="13"/>
  <c r="AG4538" i="13"/>
  <c r="AG4539" i="13"/>
  <c r="AG4540" i="13"/>
  <c r="AG4541" i="13"/>
  <c r="AG4542" i="13"/>
  <c r="AG4543" i="13"/>
  <c r="AG4544" i="13"/>
  <c r="AG4545" i="13"/>
  <c r="AG4546" i="13"/>
  <c r="AG4547" i="13"/>
  <c r="AG4548" i="13"/>
  <c r="AG4549" i="13"/>
  <c r="AG4550" i="13"/>
  <c r="AG4551" i="13"/>
  <c r="AG4552" i="13"/>
  <c r="AG4553" i="13"/>
  <c r="AG4554" i="13"/>
  <c r="AG4555" i="13"/>
  <c r="AG4556" i="13"/>
  <c r="AG4557" i="13"/>
  <c r="AG4558" i="13"/>
  <c r="AG4559" i="13"/>
  <c r="AG4560" i="13"/>
  <c r="AG4561" i="13"/>
  <c r="AG4562" i="13"/>
  <c r="AG4563" i="13"/>
  <c r="AG4564" i="13"/>
  <c r="AG4565" i="13"/>
  <c r="AG4566" i="13"/>
  <c r="AG4567" i="13"/>
  <c r="AG4568" i="13"/>
  <c r="AG4569" i="13"/>
  <c r="AG4570" i="13"/>
  <c r="AG4571" i="13"/>
  <c r="AG4572" i="13"/>
  <c r="AG4573" i="13"/>
  <c r="AG4574" i="13"/>
  <c r="AG4575" i="13"/>
  <c r="AG4576" i="13"/>
  <c r="AG4577" i="13"/>
  <c r="AG4578" i="13"/>
  <c r="AG4579" i="13"/>
  <c r="AG4580" i="13"/>
  <c r="AG4581" i="13"/>
  <c r="AG4582" i="13"/>
  <c r="AG4583" i="13"/>
  <c r="AG4584" i="13"/>
  <c r="AG4585" i="13"/>
  <c r="AG4586" i="13"/>
  <c r="AG4587" i="13"/>
  <c r="AG4588" i="13"/>
  <c r="AG4589" i="13"/>
  <c r="AG4590" i="13"/>
  <c r="AG4591" i="13"/>
  <c r="AG4592" i="13"/>
  <c r="AG4593" i="13"/>
  <c r="AG4594" i="13"/>
  <c r="AG4595" i="13"/>
  <c r="AG4596" i="13"/>
  <c r="AG4597" i="13"/>
  <c r="AG4598" i="13"/>
  <c r="AG4599" i="13"/>
  <c r="AG4600" i="13"/>
  <c r="AG4601" i="13"/>
  <c r="AG4602" i="13"/>
  <c r="AG4603" i="13"/>
  <c r="AG4604" i="13"/>
  <c r="AG4605" i="13"/>
  <c r="AG4606" i="13"/>
  <c r="AG4607" i="13"/>
  <c r="AG4608" i="13"/>
  <c r="AG4609" i="13"/>
  <c r="AG4610" i="13"/>
  <c r="AG4611" i="13"/>
  <c r="AG4612" i="13"/>
  <c r="AG4613" i="13"/>
  <c r="AG4614" i="13"/>
  <c r="AG4615" i="13"/>
  <c r="AG4616" i="13"/>
  <c r="AG4617" i="13"/>
  <c r="AG4618" i="13"/>
  <c r="AG4619" i="13"/>
  <c r="AG4620" i="13"/>
  <c r="AG4621" i="13"/>
  <c r="AG4622" i="13"/>
  <c r="AG4623" i="13"/>
  <c r="AG4624" i="13"/>
  <c r="AG4625" i="13"/>
  <c r="AG4626" i="13"/>
  <c r="AG4627" i="13"/>
  <c r="AG4628" i="13"/>
  <c r="AG4629" i="13"/>
  <c r="AG4630" i="13"/>
  <c r="AG4631" i="13"/>
  <c r="AG4632" i="13"/>
  <c r="AG4633" i="13"/>
  <c r="AG4634" i="13"/>
  <c r="AG4635" i="13"/>
  <c r="AG4636" i="13"/>
  <c r="AG4637" i="13"/>
  <c r="AG4638" i="13"/>
  <c r="AG4639" i="13"/>
  <c r="AG4640" i="13"/>
  <c r="AG4641" i="13"/>
  <c r="AG4642" i="13"/>
  <c r="AG4643" i="13"/>
  <c r="AG4644" i="13"/>
  <c r="AG4645" i="13"/>
  <c r="AG4646" i="13"/>
  <c r="AG4647" i="13"/>
  <c r="AG4648" i="13"/>
  <c r="AG4649" i="13"/>
  <c r="AG4650" i="13"/>
  <c r="AG4651" i="13"/>
  <c r="AG4652" i="13"/>
  <c r="AG4653" i="13"/>
  <c r="AG4654" i="13"/>
  <c r="AG4655" i="13"/>
  <c r="AG4656" i="13"/>
  <c r="AG4657" i="13"/>
  <c r="AG4658" i="13"/>
  <c r="AG4659" i="13"/>
  <c r="AG4660" i="13"/>
  <c r="AG4661" i="13"/>
  <c r="AG4662" i="13"/>
  <c r="AG4663" i="13"/>
  <c r="AG4664" i="13"/>
  <c r="AG4665" i="13"/>
  <c r="AG4666" i="13"/>
  <c r="AG4667" i="13"/>
  <c r="AG4668" i="13"/>
  <c r="AG4669" i="13"/>
  <c r="AG4670" i="13"/>
  <c r="AG4671" i="13"/>
  <c r="AG4672" i="13"/>
  <c r="AG4673" i="13"/>
  <c r="AG4674" i="13"/>
  <c r="AG4675" i="13"/>
  <c r="AG4676" i="13"/>
  <c r="AG4677" i="13"/>
  <c r="AG4678" i="13"/>
  <c r="AG4679" i="13"/>
  <c r="AG4680" i="13"/>
  <c r="AG4681" i="13"/>
  <c r="AG4682" i="13"/>
  <c r="AG4683" i="13"/>
  <c r="AG4684" i="13"/>
  <c r="AG4685" i="13"/>
  <c r="AG4686" i="13"/>
  <c r="AG4687" i="13"/>
  <c r="AG4688" i="13"/>
  <c r="AG4689" i="13"/>
  <c r="AG4690" i="13"/>
  <c r="AG4691" i="13"/>
  <c r="AG4692" i="13"/>
  <c r="AG4693" i="13"/>
  <c r="AG4694" i="13"/>
  <c r="AG4695" i="13"/>
  <c r="AG4696" i="13"/>
  <c r="AG4697" i="13"/>
  <c r="AG4698" i="13"/>
  <c r="AG4699" i="13"/>
  <c r="AG4700" i="13"/>
  <c r="AG4701" i="13"/>
  <c r="AG4702" i="13"/>
  <c r="AG4703" i="13"/>
  <c r="AG4704" i="13"/>
  <c r="AG4705" i="13"/>
  <c r="AG4706" i="13"/>
  <c r="AG4707" i="13"/>
  <c r="AG4708" i="13"/>
  <c r="AG4709" i="13"/>
  <c r="AG4710" i="13"/>
  <c r="AG4711" i="13"/>
  <c r="AG4712" i="13"/>
  <c r="AG4713" i="13"/>
  <c r="AG4714" i="13"/>
  <c r="AG4715" i="13"/>
  <c r="AG4716" i="13"/>
  <c r="AG4717" i="13"/>
  <c r="AG4718" i="13"/>
  <c r="AG4719" i="13"/>
  <c r="AG4720" i="13"/>
  <c r="AG4721" i="13"/>
  <c r="AG4722" i="13"/>
  <c r="AG4723" i="13"/>
  <c r="AG4724" i="13"/>
  <c r="AG4725" i="13"/>
  <c r="AG4726" i="13"/>
  <c r="AG4727" i="13"/>
  <c r="AG4728" i="13"/>
  <c r="AG4729" i="13"/>
  <c r="AG4730" i="13"/>
  <c r="AG4731" i="13"/>
  <c r="AG4732" i="13"/>
  <c r="AG4733" i="13"/>
  <c r="AG4734" i="13"/>
  <c r="AG4735" i="13"/>
  <c r="AG4736" i="13"/>
  <c r="AG4737" i="13"/>
  <c r="AG4738" i="13"/>
  <c r="AG4739" i="13"/>
  <c r="AG4740" i="13"/>
  <c r="AG4741" i="13"/>
  <c r="AG4742" i="13"/>
  <c r="AG4743" i="13"/>
  <c r="AG4744" i="13"/>
  <c r="AG4745" i="13"/>
  <c r="AG4746" i="13"/>
  <c r="AG4747" i="13"/>
  <c r="AG4748" i="13"/>
  <c r="AG4749" i="13"/>
  <c r="AG4750" i="13"/>
  <c r="AG4751" i="13"/>
  <c r="AG4752" i="13"/>
  <c r="AG4753" i="13"/>
  <c r="AG4754" i="13"/>
  <c r="AG4755" i="13"/>
  <c r="AG4756" i="13"/>
  <c r="AG4757" i="13"/>
  <c r="AG4758" i="13"/>
  <c r="AG4759" i="13"/>
  <c r="AG4760" i="13"/>
  <c r="AG4761" i="13"/>
  <c r="AG4762" i="13"/>
  <c r="AG4763" i="13"/>
  <c r="AG4764" i="13"/>
  <c r="AG4765" i="13"/>
  <c r="AG4766" i="13"/>
  <c r="AG4767" i="13"/>
  <c r="AG4768" i="13"/>
  <c r="AG4769" i="13"/>
  <c r="AG4770" i="13"/>
  <c r="AG4771" i="13"/>
  <c r="AG4772" i="13"/>
  <c r="AG4773" i="13"/>
  <c r="AG4774" i="13"/>
  <c r="AG4775" i="13"/>
  <c r="AG4776" i="13"/>
  <c r="AG4777" i="13"/>
  <c r="AG4778" i="13"/>
  <c r="AG4779" i="13"/>
  <c r="AG4780" i="13"/>
  <c r="AG4781" i="13"/>
  <c r="AG4782" i="13"/>
  <c r="AG4783" i="13"/>
  <c r="AG4784" i="13"/>
  <c r="AG4785" i="13"/>
  <c r="AG4786" i="13"/>
  <c r="AG4787" i="13"/>
  <c r="AG4788" i="13"/>
  <c r="AG4789" i="13"/>
  <c r="AG4790" i="13"/>
  <c r="AG4791" i="13"/>
  <c r="AG4792" i="13"/>
  <c r="AG4793" i="13"/>
  <c r="AG4794" i="13"/>
  <c r="AG4795" i="13"/>
  <c r="AG4796" i="13"/>
  <c r="AG4797" i="13"/>
  <c r="AG4798" i="13"/>
  <c r="AG4799" i="13"/>
  <c r="AG4800" i="13"/>
  <c r="AG4801" i="13"/>
  <c r="AG4802" i="13"/>
  <c r="AG4803" i="13"/>
  <c r="AG4804" i="13"/>
  <c r="AG4805" i="13"/>
  <c r="AG4806" i="13"/>
  <c r="AG4807" i="13"/>
  <c r="AG4808" i="13"/>
  <c r="AG4809" i="13"/>
  <c r="AG4810" i="13"/>
  <c r="AG4811" i="13"/>
  <c r="AG4812" i="13"/>
  <c r="AG4813" i="13"/>
  <c r="AG4814" i="13"/>
  <c r="AG4815" i="13"/>
  <c r="AG4816" i="13"/>
  <c r="AG4817" i="13"/>
  <c r="AG4818" i="13"/>
  <c r="AG4819" i="13"/>
  <c r="AG4820" i="13"/>
  <c r="AG4821" i="13"/>
  <c r="AG4822" i="13"/>
  <c r="AG4823" i="13"/>
  <c r="AG4824" i="13"/>
  <c r="AG4825" i="13"/>
  <c r="AG4826" i="13"/>
  <c r="AG4827" i="13"/>
  <c r="AG4828" i="13"/>
  <c r="AG4829" i="13"/>
  <c r="AG4830" i="13"/>
  <c r="AG4831" i="13"/>
  <c r="AG4832" i="13"/>
  <c r="AG4833" i="13"/>
  <c r="AG4834" i="13"/>
  <c r="AG4835" i="13"/>
  <c r="AG4836" i="13"/>
  <c r="AG4837" i="13"/>
  <c r="AG4838" i="13"/>
  <c r="AG4839" i="13"/>
  <c r="AG4840" i="13"/>
  <c r="AG4841" i="13"/>
  <c r="AG4842" i="13"/>
  <c r="AG4843" i="13"/>
  <c r="AG4844" i="13"/>
  <c r="AG4845" i="13"/>
  <c r="AG4846" i="13"/>
  <c r="AG4847" i="13"/>
  <c r="AG4848" i="13"/>
  <c r="AG4849" i="13"/>
  <c r="AG4850" i="13"/>
  <c r="AG4851" i="13"/>
  <c r="AG4852" i="13"/>
  <c r="AG4853" i="13"/>
  <c r="AG4854" i="13"/>
  <c r="AG4855" i="13"/>
  <c r="AG4856" i="13"/>
  <c r="AG4857" i="13"/>
  <c r="AG4858" i="13"/>
  <c r="AG4859" i="13"/>
  <c r="AG4860" i="13"/>
  <c r="AG4861" i="13"/>
  <c r="AG4862" i="13"/>
  <c r="AG4863" i="13"/>
  <c r="AG4864" i="13"/>
  <c r="AG4865" i="13"/>
  <c r="AG4866" i="13"/>
  <c r="AG4867" i="13"/>
  <c r="AG4868" i="13"/>
  <c r="AG4869" i="13"/>
  <c r="AG4870" i="13"/>
  <c r="AG4871" i="13"/>
  <c r="AG4872" i="13"/>
  <c r="AG4873" i="13"/>
  <c r="AG4874" i="13"/>
  <c r="AG4875" i="13"/>
  <c r="AG4876" i="13"/>
  <c r="AG4877" i="13"/>
  <c r="AG4878" i="13"/>
  <c r="AG4879" i="13"/>
  <c r="AG4880" i="13"/>
  <c r="AG4881" i="13"/>
  <c r="AG4882" i="13"/>
  <c r="AG4883" i="13"/>
  <c r="AG4884" i="13"/>
  <c r="AG4885" i="13"/>
  <c r="AG4886" i="13"/>
  <c r="AG4887" i="13"/>
  <c r="AG4888" i="13"/>
  <c r="AG4889" i="13"/>
  <c r="AG4890" i="13"/>
  <c r="AG4891" i="13"/>
  <c r="AG4892" i="13"/>
  <c r="AG4893" i="13"/>
  <c r="AG4894" i="13"/>
  <c r="AG4895" i="13"/>
  <c r="AG4896" i="13"/>
  <c r="AG4897" i="13"/>
  <c r="AG4898" i="13"/>
  <c r="AG4899" i="13"/>
  <c r="AG4900" i="13"/>
  <c r="AG4901" i="13"/>
  <c r="AG4902" i="13"/>
  <c r="AG4903" i="13"/>
  <c r="AG4904" i="13"/>
  <c r="AG4905" i="13"/>
  <c r="AG4906" i="13"/>
  <c r="AG4907" i="13"/>
  <c r="AG4908" i="13"/>
  <c r="AG4909" i="13"/>
  <c r="AG4910" i="13"/>
  <c r="AG4911" i="13"/>
  <c r="AG4912" i="13"/>
  <c r="AG4913" i="13"/>
  <c r="AG4914" i="13"/>
  <c r="AG4915" i="13"/>
  <c r="AG4916" i="13"/>
  <c r="AG4917" i="13"/>
  <c r="AG4918" i="13"/>
  <c r="AG4919" i="13"/>
  <c r="AG4920" i="13"/>
  <c r="AG4921" i="13"/>
  <c r="AG4922" i="13"/>
  <c r="AG4923" i="13"/>
  <c r="AG4924" i="13"/>
  <c r="AG4925" i="13"/>
  <c r="AG4926" i="13"/>
  <c r="AG4927" i="13"/>
  <c r="AG4928" i="13"/>
  <c r="AG4929" i="13"/>
  <c r="AG4930" i="13"/>
  <c r="AG4931" i="13"/>
  <c r="AG4932" i="13"/>
  <c r="AG4933" i="13"/>
  <c r="AG4934" i="13"/>
  <c r="AG4935" i="13"/>
  <c r="AG4936" i="13"/>
  <c r="AG4937" i="13"/>
  <c r="AG4938" i="13"/>
  <c r="AG4939" i="13"/>
  <c r="AG4940" i="13"/>
  <c r="AG4941" i="13"/>
  <c r="AG4942" i="13"/>
  <c r="AG4943" i="13"/>
  <c r="AG4944" i="13"/>
  <c r="AG4945" i="13"/>
  <c r="AG4946" i="13"/>
  <c r="AG4947" i="13"/>
  <c r="AG4948" i="13"/>
  <c r="AG4949" i="13"/>
  <c r="AG4950" i="13"/>
  <c r="AG4951" i="13"/>
  <c r="AG4952" i="13"/>
  <c r="AG4953" i="13"/>
  <c r="AG4954" i="13"/>
  <c r="AG4955" i="13"/>
  <c r="AG4956" i="13"/>
  <c r="AG4957" i="13"/>
  <c r="AG4958" i="13"/>
  <c r="AG4959" i="13"/>
  <c r="AG4960" i="13"/>
  <c r="AG4961" i="13"/>
  <c r="AG4962" i="13"/>
  <c r="AG4963" i="13"/>
  <c r="AG4964" i="13"/>
  <c r="AG4965" i="13"/>
  <c r="AG4966" i="13"/>
  <c r="AG4967" i="13"/>
  <c r="AG4968" i="13"/>
  <c r="AG4969" i="13"/>
  <c r="AG4970" i="13"/>
  <c r="AG4971" i="13"/>
  <c r="AG4972" i="13"/>
  <c r="AG4973" i="13"/>
  <c r="AG4974" i="13"/>
  <c r="AG4975" i="13"/>
  <c r="AG4976" i="13"/>
  <c r="AG4977" i="13"/>
  <c r="AG4978" i="13"/>
  <c r="AG4979" i="13"/>
  <c r="AG4980" i="13"/>
  <c r="AG4981" i="13"/>
  <c r="AG4982" i="13"/>
  <c r="AG4983" i="13"/>
  <c r="AG4984" i="13"/>
  <c r="AG4985" i="13"/>
  <c r="AG4986" i="13"/>
  <c r="AG4987" i="13"/>
  <c r="AG4988" i="13"/>
  <c r="AG4989" i="13"/>
  <c r="AG4990" i="13"/>
  <c r="AG4991" i="13"/>
  <c r="AG4992" i="13"/>
  <c r="AG4993" i="13"/>
  <c r="AG4994" i="13"/>
  <c r="AG4995" i="13"/>
  <c r="AG4996" i="13"/>
  <c r="AG4997" i="13"/>
  <c r="AG4998" i="13"/>
  <c r="AG4999" i="13"/>
  <c r="AG5000" i="13"/>
  <c r="AG5001" i="13"/>
  <c r="AG5002" i="13"/>
  <c r="AG5003" i="13"/>
  <c r="AG5004" i="13"/>
  <c r="AG5005" i="13"/>
  <c r="AG5006" i="13"/>
  <c r="AG5007" i="13"/>
  <c r="AG5008" i="13"/>
  <c r="AG5009" i="13"/>
  <c r="AG5010" i="13"/>
  <c r="AG5011" i="13"/>
  <c r="AG5012" i="13"/>
  <c r="AG5013" i="13"/>
  <c r="AG5014" i="13"/>
  <c r="AG5015" i="13"/>
  <c r="AG5016" i="13"/>
  <c r="AG5017" i="13"/>
  <c r="AG5018" i="13"/>
  <c r="AG5019" i="13"/>
  <c r="AG5020" i="13"/>
  <c r="AG5021" i="13"/>
  <c r="AG5022" i="13"/>
  <c r="AG5023" i="13"/>
  <c r="AG5024" i="13"/>
  <c r="AG5025" i="13"/>
  <c r="AG5026" i="13"/>
  <c r="AG5027" i="13"/>
  <c r="AG5028" i="13"/>
  <c r="AG5029" i="13"/>
  <c r="AG5030" i="13"/>
  <c r="AG5031" i="13"/>
  <c r="AG5032" i="13"/>
  <c r="AG5033" i="13"/>
  <c r="AG5034" i="13"/>
  <c r="AG5035" i="13"/>
  <c r="AG5036" i="13"/>
  <c r="AG5037" i="13"/>
  <c r="AG5038" i="13"/>
  <c r="AG5039" i="13"/>
  <c r="AG5040" i="13"/>
  <c r="AG5041" i="13"/>
  <c r="AG5042" i="13"/>
  <c r="AG5043" i="13"/>
  <c r="AG5044" i="13"/>
  <c r="AG5045" i="13"/>
  <c r="AG5046" i="13"/>
  <c r="AG5047" i="13"/>
  <c r="AG5048" i="13"/>
  <c r="AG5049" i="13"/>
  <c r="AG5050" i="13"/>
  <c r="AG5051" i="13"/>
  <c r="AG5052" i="13"/>
  <c r="AG5053" i="13"/>
  <c r="AG5054" i="13"/>
  <c r="AG5055" i="13"/>
  <c r="AG5056" i="13"/>
  <c r="AG5057" i="13"/>
  <c r="AG5058" i="13"/>
  <c r="AG5059" i="13"/>
  <c r="AG5060" i="13"/>
  <c r="AG5061" i="13"/>
  <c r="AG5062" i="13"/>
  <c r="AG5063" i="13"/>
  <c r="AG5064" i="13"/>
  <c r="AG5065" i="13"/>
  <c r="AG5066" i="13"/>
  <c r="AG5067" i="13"/>
  <c r="AG5068" i="13"/>
  <c r="AG5069" i="13"/>
  <c r="AG5070" i="13"/>
  <c r="AG5071" i="13"/>
  <c r="AG5072" i="13"/>
  <c r="AG5073" i="13"/>
  <c r="AG5074" i="13"/>
  <c r="AG5075" i="13"/>
  <c r="AG5076" i="13"/>
  <c r="AG5077" i="13"/>
  <c r="AG5078" i="13"/>
  <c r="AG5079" i="13"/>
  <c r="AG5080" i="13"/>
  <c r="AG5081" i="13"/>
  <c r="AG5082" i="13"/>
  <c r="AG5083" i="13"/>
  <c r="AG5084" i="13"/>
  <c r="AG5085" i="13"/>
  <c r="AG5086" i="13"/>
  <c r="AG5087" i="13"/>
  <c r="AG5088" i="13"/>
  <c r="AG5089" i="13"/>
  <c r="AG5090" i="13"/>
  <c r="AG5091" i="13"/>
  <c r="AG5092" i="13"/>
  <c r="AG5093" i="13"/>
  <c r="AG5094" i="13"/>
  <c r="AG5095" i="13"/>
  <c r="AG5096" i="13"/>
  <c r="AG5097" i="13"/>
  <c r="AG5098" i="13"/>
  <c r="AG5099" i="13"/>
  <c r="AG5100" i="13"/>
  <c r="AG5101" i="13"/>
  <c r="AG5102" i="13"/>
  <c r="AG5103" i="13"/>
  <c r="AG5104" i="13"/>
  <c r="AG5105" i="13"/>
  <c r="AG5106" i="13"/>
  <c r="AG5107" i="13"/>
  <c r="AG5108" i="13"/>
  <c r="AG5109" i="13"/>
  <c r="AG5110" i="13"/>
  <c r="AG5111" i="13"/>
  <c r="AG5112" i="13"/>
  <c r="AG5113" i="13"/>
  <c r="AG5114" i="13"/>
  <c r="AG5115" i="13"/>
  <c r="AG5116" i="13"/>
  <c r="AG5117" i="13"/>
  <c r="AG5118" i="13"/>
  <c r="AG5119" i="13"/>
  <c r="AG5120" i="13"/>
  <c r="AG5121" i="13"/>
  <c r="AG5122" i="13"/>
  <c r="AG5123" i="13"/>
  <c r="AG5124" i="13"/>
  <c r="AG5125" i="13"/>
  <c r="AG5126" i="13"/>
  <c r="AG5127" i="13"/>
  <c r="AG5128" i="13"/>
  <c r="AG5129" i="13"/>
  <c r="AG5130" i="13"/>
  <c r="AG5131" i="13"/>
  <c r="AG5132" i="13"/>
  <c r="AG5133" i="13"/>
  <c r="AG5134" i="13"/>
  <c r="AG5135" i="13"/>
  <c r="AG5136" i="13"/>
  <c r="AG5137" i="13"/>
  <c r="AG5138" i="13"/>
  <c r="AG5139" i="13"/>
  <c r="AG5140" i="13"/>
  <c r="AG5141" i="13"/>
  <c r="AG5142" i="13"/>
  <c r="AG5143" i="13"/>
  <c r="AG5144" i="13"/>
  <c r="AG5145" i="13"/>
  <c r="AG5146" i="13"/>
  <c r="AG5147" i="13"/>
  <c r="AG5148" i="13"/>
  <c r="AG5149" i="13"/>
  <c r="AG5150" i="13"/>
  <c r="AG5151" i="13"/>
  <c r="AG5152" i="13"/>
  <c r="AG5153" i="13"/>
  <c r="AG5154" i="13"/>
  <c r="AG5155" i="13"/>
  <c r="AG5156" i="13"/>
  <c r="AG5157" i="13"/>
  <c r="AG5158" i="13"/>
  <c r="AG5159" i="13"/>
  <c r="AG5160" i="13"/>
  <c r="AG5161" i="13"/>
  <c r="AG5162" i="13"/>
  <c r="AG5163" i="13"/>
  <c r="AG5164" i="13"/>
  <c r="AG5165" i="13"/>
  <c r="AG5166" i="13"/>
  <c r="AG5167" i="13"/>
  <c r="AG5168" i="13"/>
  <c r="AG5169" i="13"/>
  <c r="AG5170" i="13"/>
  <c r="AG5171" i="13"/>
  <c r="AG5172" i="13"/>
  <c r="AG5173" i="13"/>
  <c r="AG5174" i="13"/>
  <c r="AG5175" i="13"/>
  <c r="AG5176" i="13"/>
  <c r="AG5177" i="13"/>
  <c r="AG5178" i="13"/>
  <c r="AG5179" i="13"/>
  <c r="AG5180" i="13"/>
  <c r="AG5181" i="13"/>
  <c r="AG5182" i="13"/>
  <c r="AG5183" i="13"/>
  <c r="AG5184" i="13"/>
  <c r="AG5185" i="13"/>
  <c r="AG5186" i="13"/>
  <c r="AG5187" i="13"/>
  <c r="AG5188" i="13"/>
  <c r="AG5189" i="13"/>
  <c r="AG5190" i="13"/>
  <c r="AG5191" i="13"/>
  <c r="AG5192" i="13"/>
  <c r="AG5193" i="13"/>
  <c r="AG5194" i="13"/>
  <c r="AG5195" i="13"/>
  <c r="AG5196" i="13"/>
  <c r="AG5197" i="13"/>
  <c r="AG5198" i="13"/>
  <c r="AG5199" i="13"/>
  <c r="AG5200" i="13"/>
  <c r="AG5201" i="13"/>
  <c r="AG5202" i="13"/>
  <c r="AG5203" i="13"/>
  <c r="AG5204" i="13"/>
  <c r="AG5205" i="13"/>
  <c r="AG5206" i="13"/>
  <c r="AG5207" i="13"/>
  <c r="AG5208" i="13"/>
  <c r="AG5209" i="13"/>
  <c r="AG5210" i="13"/>
  <c r="AG5211" i="13"/>
  <c r="AG5212" i="13"/>
  <c r="AG5213" i="13"/>
  <c r="AG5214" i="13"/>
  <c r="AG5215" i="13"/>
  <c r="AG5216" i="13"/>
  <c r="AG5217" i="13"/>
  <c r="AG5218" i="13"/>
  <c r="AG5219" i="13"/>
  <c r="AG5220" i="13"/>
  <c r="AG5221" i="13"/>
  <c r="AG5222" i="13"/>
  <c r="AG5223" i="13"/>
  <c r="AG5224" i="13"/>
  <c r="AG5225" i="13"/>
  <c r="AG5226" i="13"/>
  <c r="AG5227" i="13"/>
  <c r="AG5228" i="13"/>
  <c r="AG5229" i="13"/>
  <c r="AG5230" i="13"/>
  <c r="AG5231" i="13"/>
  <c r="AG5232" i="13"/>
  <c r="AG5233" i="13"/>
  <c r="AG5234" i="13"/>
  <c r="AG5235" i="13"/>
  <c r="AG5236" i="13"/>
  <c r="AG5237" i="13"/>
  <c r="AG5238" i="13"/>
  <c r="AG5239" i="13"/>
  <c r="AG5240" i="13"/>
  <c r="AG5241" i="13"/>
  <c r="AG5242" i="13"/>
  <c r="AG5243" i="13"/>
  <c r="AG5244" i="13"/>
  <c r="AG5245" i="13"/>
  <c r="AG5246" i="13"/>
  <c r="AG5247" i="13"/>
  <c r="AG5248" i="13"/>
  <c r="AG5249" i="13"/>
  <c r="AG5250" i="13"/>
  <c r="AG5251" i="13"/>
  <c r="AG5252" i="13"/>
  <c r="AG5253" i="13"/>
  <c r="AG5254" i="13"/>
  <c r="AG5255" i="13"/>
  <c r="AG5256" i="13"/>
  <c r="AG5257" i="13"/>
  <c r="AG5258" i="13"/>
  <c r="AG5259" i="13"/>
  <c r="AG5260" i="13"/>
  <c r="AG5261" i="13"/>
  <c r="AG5262" i="13"/>
  <c r="AG5263" i="13"/>
  <c r="AG5264" i="13"/>
  <c r="AG5265" i="13"/>
  <c r="AG5266" i="13"/>
  <c r="AG5267" i="13"/>
  <c r="AG5268" i="13"/>
  <c r="AG5269" i="13"/>
  <c r="AG5270" i="13"/>
  <c r="AG5271" i="13"/>
  <c r="AG5272" i="13"/>
  <c r="AG5273" i="13"/>
  <c r="AG5274" i="13"/>
  <c r="AG5275" i="13"/>
  <c r="AG5276" i="13"/>
  <c r="AG5277" i="13"/>
  <c r="AG5278" i="13"/>
  <c r="AG5279" i="13"/>
  <c r="AG5280" i="13"/>
  <c r="AG5281" i="13"/>
  <c r="AG5282" i="13"/>
  <c r="AG5283" i="13"/>
  <c r="AG5284" i="13"/>
  <c r="AG5285" i="13"/>
  <c r="AG5286" i="13"/>
  <c r="AG5287" i="13"/>
  <c r="AG5288" i="13"/>
  <c r="AG5289" i="13"/>
  <c r="AG5290" i="13"/>
  <c r="AG5291" i="13"/>
  <c r="AG5292" i="13"/>
  <c r="AG5293" i="13"/>
  <c r="AG5294" i="13"/>
  <c r="AG5295" i="13"/>
  <c r="AG5296" i="13"/>
  <c r="AG5297" i="13"/>
  <c r="AG5298" i="13"/>
  <c r="AG5299" i="13"/>
  <c r="AG5300" i="13"/>
  <c r="AG5301" i="13"/>
  <c r="AG5302" i="13"/>
  <c r="AG5303" i="13"/>
  <c r="AG5304" i="13"/>
  <c r="AG5305" i="13"/>
  <c r="AG5306" i="13"/>
  <c r="AG5307" i="13"/>
  <c r="AG5308" i="13"/>
  <c r="AG5309" i="13"/>
  <c r="AG5310" i="13"/>
  <c r="AG5311" i="13"/>
  <c r="AG5312" i="13"/>
  <c r="AG5313" i="13"/>
  <c r="AG5314" i="13"/>
  <c r="AG5315" i="13"/>
  <c r="AG5316" i="13"/>
  <c r="AG5317" i="13"/>
  <c r="AG5318" i="13"/>
  <c r="AG5319" i="13"/>
  <c r="AG5320" i="13"/>
  <c r="AG5321" i="13"/>
  <c r="AG5322" i="13"/>
  <c r="AG5323" i="13"/>
  <c r="AG5324" i="13"/>
  <c r="AG5325" i="13"/>
  <c r="AG5326" i="13"/>
  <c r="AG5327" i="13"/>
  <c r="AG5328" i="13"/>
  <c r="AG5329" i="13"/>
  <c r="AG5330" i="13"/>
  <c r="AG5331" i="13"/>
  <c r="AG5332" i="13"/>
  <c r="AG5333" i="13"/>
  <c r="AG5334" i="13"/>
  <c r="AG5335" i="13"/>
  <c r="AG5336" i="13"/>
  <c r="AG5337" i="13"/>
  <c r="AG5338" i="13"/>
  <c r="AG5339" i="13"/>
  <c r="AG5340" i="13"/>
  <c r="AG5341" i="13"/>
  <c r="AG5342" i="13"/>
  <c r="AG5343" i="13"/>
  <c r="AG5344" i="13"/>
  <c r="AG5345" i="13"/>
  <c r="AG5346" i="13"/>
  <c r="AG5347" i="13"/>
  <c r="AG5348" i="13"/>
  <c r="AG5349" i="13"/>
  <c r="AG5350" i="13"/>
  <c r="AG5351" i="13"/>
  <c r="AG5352" i="13"/>
  <c r="AG5353" i="13"/>
  <c r="AG5354" i="13"/>
  <c r="AG5355" i="13"/>
  <c r="AG5356" i="13"/>
  <c r="AG5357" i="13"/>
  <c r="AG5358" i="13"/>
  <c r="AG5359" i="13"/>
  <c r="AG5360" i="13"/>
  <c r="AG5361" i="13"/>
  <c r="AG5362" i="13"/>
  <c r="AG5363" i="13"/>
  <c r="AG5364" i="13"/>
  <c r="AG5365" i="13"/>
  <c r="AG5366" i="13"/>
  <c r="AG5367" i="13"/>
  <c r="AG5368" i="13"/>
  <c r="AG5369" i="13"/>
  <c r="AG5370" i="13"/>
  <c r="AG5371" i="13"/>
  <c r="AG5372" i="13"/>
  <c r="AG5373" i="13"/>
  <c r="AG5374" i="13"/>
  <c r="AG5375" i="13"/>
  <c r="AG5376" i="13"/>
  <c r="AG5377" i="13"/>
  <c r="AG5378" i="13"/>
  <c r="AG5379" i="13"/>
  <c r="AG5380" i="13"/>
  <c r="AG5381" i="13"/>
  <c r="AG5382" i="13"/>
  <c r="AG5383" i="13"/>
  <c r="AG5384" i="13"/>
  <c r="AG5385" i="13"/>
  <c r="AG5386" i="13"/>
  <c r="AG5387" i="13"/>
  <c r="AG5388" i="13"/>
  <c r="AG5389" i="13"/>
  <c r="AG5390" i="13"/>
  <c r="AG5391" i="13"/>
  <c r="AG5392" i="13"/>
  <c r="AG5393" i="13"/>
  <c r="AG5394" i="13"/>
  <c r="AG5395" i="13"/>
  <c r="AG5396" i="13"/>
  <c r="AG5397" i="13"/>
  <c r="AG5398" i="13"/>
  <c r="AG5399" i="13"/>
  <c r="AG5400" i="13"/>
  <c r="AG5401" i="13"/>
  <c r="AG5402" i="13"/>
  <c r="AG5403" i="13"/>
  <c r="AG5404" i="13"/>
  <c r="AG5405" i="13"/>
  <c r="AG5406" i="13"/>
  <c r="AG5407" i="13"/>
  <c r="AG5408" i="13"/>
  <c r="AG5409" i="13"/>
  <c r="AG5410" i="13"/>
  <c r="AG5411" i="13"/>
  <c r="AG5412" i="13"/>
  <c r="AG5413" i="13"/>
  <c r="AG5414" i="13"/>
  <c r="AG5415" i="13"/>
  <c r="AG5416" i="13"/>
  <c r="AG5417" i="13"/>
  <c r="AG5418" i="13"/>
  <c r="AG5419" i="13"/>
  <c r="AG5420" i="13"/>
  <c r="AG5421" i="13"/>
  <c r="AG5422" i="13"/>
  <c r="AG5423" i="13"/>
  <c r="AG5424" i="13"/>
  <c r="AG5425" i="13"/>
  <c r="AG5426" i="13"/>
  <c r="AG5427" i="13"/>
  <c r="AG5428" i="13"/>
  <c r="AG5429" i="13"/>
  <c r="AG5430" i="13"/>
  <c r="AG5431" i="13"/>
  <c r="AG5432" i="13"/>
  <c r="AG5433" i="13"/>
  <c r="AG5434" i="13"/>
  <c r="AG5435" i="13"/>
  <c r="AG5436" i="13"/>
  <c r="AG5437" i="13"/>
  <c r="AG5438" i="13"/>
  <c r="AG5439" i="13"/>
  <c r="AG5440" i="13"/>
  <c r="AG5441" i="13"/>
  <c r="AG5442" i="13"/>
  <c r="AG5443" i="13"/>
  <c r="AG5444" i="13"/>
  <c r="AG5445" i="13"/>
  <c r="AG5446" i="13"/>
  <c r="AG5447" i="13"/>
  <c r="AG5448" i="13"/>
  <c r="AG5449" i="13"/>
  <c r="AG5450" i="13"/>
  <c r="AG5451" i="13"/>
  <c r="AG5452" i="13"/>
  <c r="AG5453" i="13"/>
  <c r="AG5454" i="13"/>
  <c r="AG5455" i="13"/>
  <c r="AG5456" i="13"/>
  <c r="AG5457" i="13"/>
  <c r="AG5458" i="13"/>
  <c r="AG5459" i="13"/>
  <c r="AG5460" i="13"/>
  <c r="AG5461" i="13"/>
  <c r="AG5462" i="13"/>
  <c r="AG5463" i="13"/>
  <c r="AG5464" i="13"/>
  <c r="AG5465" i="13"/>
  <c r="AG5466" i="13"/>
  <c r="AG5467" i="13"/>
  <c r="AG5468" i="13"/>
  <c r="AG5469" i="13"/>
  <c r="AG5470" i="13"/>
  <c r="AG5471" i="13"/>
  <c r="AG5472" i="13"/>
  <c r="AG5473" i="13"/>
  <c r="AG5474" i="13"/>
  <c r="AG5475" i="13"/>
  <c r="AG5476" i="13"/>
  <c r="AG5477" i="13"/>
  <c r="AG5478" i="13"/>
  <c r="AG5479" i="13"/>
  <c r="AG5480" i="13"/>
  <c r="AG5481" i="13"/>
  <c r="AG5482" i="13"/>
  <c r="AG5483" i="13"/>
  <c r="AG5484" i="13"/>
  <c r="AG5485" i="13"/>
  <c r="AG5486" i="13"/>
  <c r="AG5487" i="13"/>
  <c r="AG5488" i="13"/>
  <c r="AG5489" i="13"/>
  <c r="AG5490" i="13"/>
  <c r="AG5491" i="13"/>
  <c r="AG5492" i="13"/>
  <c r="AG5493" i="13"/>
  <c r="AG5494" i="13"/>
  <c r="AG5495" i="13"/>
  <c r="AG5496" i="13"/>
  <c r="AG5497" i="13"/>
  <c r="AG5498" i="13"/>
  <c r="AG5499" i="13"/>
  <c r="AG5500" i="13"/>
  <c r="AG5501" i="13"/>
  <c r="AG5502" i="13"/>
  <c r="AG5503" i="13"/>
  <c r="AG5504" i="13"/>
  <c r="AG5505" i="13"/>
  <c r="AG5506" i="13"/>
  <c r="AG5507" i="13"/>
  <c r="AG5508" i="13"/>
  <c r="AG5509" i="13"/>
  <c r="AG5510" i="13"/>
  <c r="AG5511" i="13"/>
  <c r="AG5512" i="13"/>
  <c r="AG5513" i="13"/>
  <c r="AG5514" i="13"/>
  <c r="AG5515" i="13"/>
  <c r="AG5516" i="13"/>
  <c r="AG5517" i="13"/>
  <c r="AG5518" i="13"/>
  <c r="AG5519" i="13"/>
  <c r="AG5520" i="13"/>
  <c r="AG5521" i="13"/>
  <c r="AG5522" i="13"/>
  <c r="AG5523" i="13"/>
  <c r="AG5524" i="13"/>
  <c r="AG5525" i="13"/>
  <c r="AG5526" i="13"/>
  <c r="AG5527" i="13"/>
  <c r="AG5528" i="13"/>
  <c r="AG5529" i="13"/>
  <c r="AG5530" i="13"/>
  <c r="AG5531" i="13"/>
  <c r="AG5532" i="13"/>
  <c r="AG5533" i="13"/>
  <c r="AG5534" i="13"/>
  <c r="AG5535" i="13"/>
  <c r="AG5536" i="13"/>
  <c r="AG5537" i="13"/>
  <c r="AG5538" i="13"/>
  <c r="AG5539" i="13"/>
  <c r="AG5540" i="13"/>
  <c r="AG5541" i="13"/>
  <c r="AG5542" i="13"/>
  <c r="AG5543" i="13"/>
  <c r="AG5544" i="13"/>
  <c r="AG5545" i="13"/>
  <c r="AG5546" i="13"/>
  <c r="AG5547" i="13"/>
  <c r="AG5548" i="13"/>
  <c r="AG5549" i="13"/>
  <c r="AG5550" i="13"/>
  <c r="AG5551" i="13"/>
  <c r="AG5552" i="13"/>
  <c r="AG5553" i="13"/>
  <c r="AG5554" i="13"/>
  <c r="AG5555" i="13"/>
  <c r="AG5556" i="13"/>
  <c r="AG5557" i="13"/>
  <c r="AG5558" i="13"/>
  <c r="AG5559" i="13"/>
  <c r="AG5560" i="13"/>
  <c r="AG5561" i="13"/>
  <c r="AG5562" i="13"/>
  <c r="AG5563" i="13"/>
  <c r="AG5564" i="13"/>
  <c r="AG5565" i="13"/>
  <c r="AG5566" i="13"/>
  <c r="AG5567" i="13"/>
  <c r="AG5568" i="13"/>
  <c r="AG5569" i="13"/>
  <c r="AG5570" i="13"/>
  <c r="AG5571" i="13"/>
  <c r="AG5572" i="13"/>
  <c r="AG5573" i="13"/>
  <c r="AG5574" i="13"/>
  <c r="AG5575" i="13"/>
  <c r="AG5576" i="13"/>
  <c r="AG5577" i="13"/>
  <c r="AG5578" i="13"/>
  <c r="AG5579" i="13"/>
  <c r="AG5580" i="13"/>
  <c r="AG5581" i="13"/>
  <c r="AG5582" i="13"/>
  <c r="AG5583" i="13"/>
  <c r="AG5584" i="13"/>
  <c r="AG5585" i="13"/>
  <c r="AG5586" i="13"/>
  <c r="AG5587" i="13"/>
  <c r="AG5588" i="13"/>
  <c r="AG5589" i="13"/>
  <c r="AG5590" i="13"/>
  <c r="AG5591" i="13"/>
  <c r="AG5592" i="13"/>
  <c r="AG5593" i="13"/>
  <c r="AG5594" i="13"/>
  <c r="AG5595" i="13"/>
  <c r="AG5596" i="13"/>
  <c r="AG5597" i="13"/>
  <c r="AG5598" i="13"/>
  <c r="AG5599" i="13"/>
  <c r="AG5600" i="13"/>
  <c r="AG5601" i="13"/>
  <c r="AG5602" i="13"/>
  <c r="AG5603" i="13"/>
  <c r="AG5604" i="13"/>
  <c r="AG5605" i="13"/>
  <c r="AG5606" i="13"/>
  <c r="AG5607" i="13"/>
  <c r="AG5608" i="13"/>
  <c r="AG5609" i="13"/>
  <c r="AG5610" i="13"/>
  <c r="AG5611" i="13"/>
  <c r="AG5612" i="13"/>
  <c r="AG5613" i="13"/>
  <c r="AG5614" i="13"/>
  <c r="AG5615" i="13"/>
  <c r="AG5616" i="13"/>
  <c r="AG5617" i="13"/>
  <c r="AG5618" i="13"/>
  <c r="AG5619" i="13"/>
  <c r="AG5620" i="13"/>
  <c r="AG5621" i="13"/>
  <c r="AG5622" i="13"/>
  <c r="AG5623" i="13"/>
  <c r="AG5624" i="13"/>
  <c r="AG5625" i="13"/>
  <c r="AG5626" i="13"/>
  <c r="AG5627" i="13"/>
  <c r="AG5628" i="13"/>
  <c r="AG5629" i="13"/>
  <c r="AG5630" i="13"/>
  <c r="AG5631" i="13"/>
  <c r="AG5632" i="13"/>
  <c r="AG5633" i="13"/>
  <c r="AG5634" i="13"/>
  <c r="AG5635" i="13"/>
  <c r="AG5636" i="13"/>
  <c r="AG5637" i="13"/>
  <c r="AG5638" i="13"/>
  <c r="AG5639" i="13"/>
  <c r="AG5640" i="13"/>
  <c r="AG5641" i="13"/>
  <c r="AG5642" i="13"/>
  <c r="AG5643" i="13"/>
  <c r="AG5644" i="13"/>
  <c r="AG5645" i="13"/>
  <c r="AG5646" i="13"/>
  <c r="AG5647" i="13"/>
  <c r="AG5648" i="13"/>
  <c r="AG5649" i="13"/>
  <c r="AG5650" i="13"/>
  <c r="AG5651" i="13"/>
  <c r="AG5652" i="13"/>
  <c r="AG5653" i="13"/>
  <c r="AG5654" i="13"/>
  <c r="AG5655" i="13"/>
  <c r="AG5656" i="13"/>
  <c r="AG5657" i="13"/>
  <c r="AG5658" i="13"/>
  <c r="AG5659" i="13"/>
  <c r="AG5660" i="13"/>
  <c r="AG5661" i="13"/>
  <c r="AG5662" i="13"/>
  <c r="AG5663" i="13"/>
  <c r="AG5664" i="13"/>
  <c r="AG5665" i="13"/>
  <c r="AG5666" i="13"/>
  <c r="AG5667" i="13"/>
  <c r="AG5668" i="13"/>
  <c r="AG5669" i="13"/>
  <c r="AG5670" i="13"/>
  <c r="AG5671" i="13"/>
  <c r="AG5672" i="13"/>
  <c r="AG5673" i="13"/>
  <c r="AG5674" i="13"/>
  <c r="AG5675" i="13"/>
  <c r="AG5676" i="13"/>
  <c r="AG5677" i="13"/>
  <c r="AG5678" i="13"/>
  <c r="AG5679" i="13"/>
  <c r="AG5680" i="13"/>
  <c r="AG5681" i="13"/>
  <c r="AG5682" i="13"/>
  <c r="AG5683" i="13"/>
  <c r="AG5684" i="13"/>
  <c r="AG5685" i="13"/>
  <c r="AG5686" i="13"/>
  <c r="AG5687" i="13"/>
  <c r="AG5688" i="13"/>
  <c r="AG5689" i="13"/>
  <c r="AG5690" i="13"/>
  <c r="AG5691" i="13"/>
  <c r="AG5692" i="13"/>
  <c r="AG5693" i="13"/>
  <c r="AG5694" i="13"/>
  <c r="AG5695" i="13"/>
  <c r="AG5696" i="13"/>
  <c r="AG5697" i="13"/>
  <c r="AG5698" i="13"/>
  <c r="AG5699" i="13"/>
  <c r="AG5700" i="13"/>
  <c r="AG5701" i="13"/>
  <c r="AG5702" i="13"/>
  <c r="AG5703" i="13"/>
  <c r="AG5704" i="13"/>
  <c r="AG5705" i="13"/>
  <c r="AG5706" i="13"/>
  <c r="AG5707" i="13"/>
  <c r="AG5708" i="13"/>
  <c r="AG5709" i="13"/>
  <c r="AG5710" i="13"/>
  <c r="AG5711" i="13"/>
  <c r="AG5712" i="13"/>
  <c r="AG5713" i="13"/>
  <c r="AG5714" i="13"/>
  <c r="AG5715" i="13"/>
  <c r="AG5716" i="13"/>
  <c r="AG5717" i="13"/>
  <c r="AG5718" i="13"/>
  <c r="AG5719" i="13"/>
  <c r="AG5720" i="13"/>
  <c r="AG5721" i="13"/>
  <c r="AG5722" i="13"/>
  <c r="AG5723" i="13"/>
  <c r="AG5724" i="13"/>
  <c r="AG5725" i="13"/>
  <c r="AG5726" i="13"/>
  <c r="AG5727" i="13"/>
  <c r="AG5728" i="13"/>
  <c r="AG5729" i="13"/>
  <c r="AG5730" i="13"/>
  <c r="AG5731" i="13"/>
  <c r="AG5732" i="13"/>
  <c r="AG5733" i="13"/>
  <c r="AG5734" i="13"/>
  <c r="AG5735" i="13"/>
  <c r="AG5736" i="13"/>
  <c r="AG5737" i="13"/>
  <c r="AG5738" i="13"/>
  <c r="AG5739" i="13"/>
  <c r="AG5740" i="13"/>
  <c r="AG5741" i="13"/>
  <c r="AG5742" i="13"/>
  <c r="AG5743" i="13"/>
  <c r="AG5744" i="13"/>
  <c r="AG5745" i="13"/>
  <c r="AG5746" i="13"/>
  <c r="AG5747" i="13"/>
  <c r="AG5748" i="13"/>
  <c r="AG5749" i="13"/>
  <c r="AG5750" i="13"/>
  <c r="AG5751" i="13"/>
  <c r="AG5752" i="13"/>
  <c r="AG5753" i="13"/>
  <c r="AG5754" i="13"/>
  <c r="AG5755" i="13"/>
  <c r="AG5756" i="13"/>
  <c r="AG5757" i="13"/>
  <c r="AG5758" i="13"/>
  <c r="AG5759" i="13"/>
  <c r="AG5760" i="13"/>
  <c r="AG5761" i="13"/>
  <c r="AG5762" i="13"/>
  <c r="AG5763" i="13"/>
  <c r="AG5764" i="13"/>
  <c r="AG5765" i="13"/>
  <c r="AG5766" i="13"/>
  <c r="AG5767" i="13"/>
  <c r="AG5768" i="13"/>
  <c r="AG5769" i="13"/>
  <c r="AG5770" i="13"/>
  <c r="AG5771" i="13"/>
  <c r="AG5772" i="13"/>
  <c r="AG5773" i="13"/>
  <c r="AG5774" i="13"/>
  <c r="AG5775" i="13"/>
  <c r="AG5776" i="13"/>
  <c r="AG5777" i="13"/>
  <c r="AG5778" i="13"/>
  <c r="AG5779" i="13"/>
  <c r="AG5780" i="13"/>
  <c r="AG5781" i="13"/>
  <c r="AG5782" i="13"/>
  <c r="AG5783" i="13"/>
  <c r="AG5784" i="13"/>
  <c r="AG5785" i="13"/>
  <c r="AG5786" i="13"/>
  <c r="AG5787" i="13"/>
  <c r="AG5788" i="13"/>
  <c r="AG5789" i="13"/>
  <c r="AG5790" i="13"/>
  <c r="AG5791" i="13"/>
  <c r="AG5792" i="13"/>
  <c r="AG5793" i="13"/>
  <c r="AG5794" i="13"/>
  <c r="AG5795" i="13"/>
  <c r="AG5796" i="13"/>
  <c r="AG5797" i="13"/>
  <c r="AG5798" i="13"/>
  <c r="AG5799" i="13"/>
  <c r="AG5800" i="13"/>
  <c r="AG5801" i="13"/>
  <c r="AG5802" i="13"/>
  <c r="AG5803" i="13"/>
  <c r="AG5804" i="13"/>
  <c r="AG5805" i="13"/>
  <c r="AG5806" i="13"/>
  <c r="AG5807" i="13"/>
  <c r="AG5808" i="13"/>
  <c r="AG5809" i="13"/>
  <c r="AG5810" i="13"/>
  <c r="AG5811" i="13"/>
  <c r="AG5812" i="13"/>
  <c r="AG5813" i="13"/>
  <c r="AG5814" i="13"/>
  <c r="AG5815" i="13"/>
  <c r="AG5816" i="13"/>
  <c r="AG5817" i="13"/>
  <c r="AG5818" i="13"/>
  <c r="AG5819" i="13"/>
  <c r="AG5820" i="13"/>
  <c r="AG5821" i="13"/>
  <c r="AG5822" i="13"/>
  <c r="AG5823" i="13"/>
  <c r="AG5824" i="13"/>
  <c r="AG5825" i="13"/>
  <c r="AG5826" i="13"/>
  <c r="AG5827" i="13"/>
  <c r="AG5828" i="13"/>
  <c r="AG5829" i="13"/>
  <c r="AG5830" i="13"/>
  <c r="AG5831" i="13"/>
  <c r="AG5832" i="13"/>
  <c r="AG5833" i="13"/>
  <c r="AG5834" i="13"/>
  <c r="AG5835" i="13"/>
  <c r="AG5836" i="13"/>
  <c r="AG5837" i="13"/>
  <c r="AG5838" i="13"/>
  <c r="AG5839" i="13"/>
  <c r="AG5840" i="13"/>
  <c r="AG5841" i="13"/>
  <c r="AG5842" i="13"/>
  <c r="AG5843" i="13"/>
  <c r="AG5844" i="13"/>
  <c r="AG5845" i="13"/>
  <c r="AG5846" i="13"/>
  <c r="AG5847" i="13"/>
  <c r="AG5848" i="13"/>
  <c r="AG5849" i="13"/>
  <c r="AG5850" i="13"/>
  <c r="AG5851" i="13"/>
  <c r="AG5852" i="13"/>
  <c r="AG5853" i="13"/>
  <c r="AG5854" i="13"/>
  <c r="AG5855" i="13"/>
  <c r="AG5856" i="13"/>
  <c r="AG5857" i="13"/>
  <c r="AG5858" i="13"/>
  <c r="AG5859" i="13"/>
  <c r="AG5860" i="13"/>
  <c r="AG5861" i="13"/>
  <c r="AG5862" i="13"/>
  <c r="AG5863" i="13"/>
  <c r="AG5864" i="13"/>
  <c r="AG5865" i="13"/>
  <c r="AG5866" i="13"/>
  <c r="AG5867" i="13"/>
  <c r="AG5868" i="13"/>
  <c r="AG5869" i="13"/>
  <c r="AG5870" i="13"/>
  <c r="AG5871" i="13"/>
  <c r="AG5872" i="13"/>
  <c r="AG5873" i="13"/>
  <c r="AG5874" i="13"/>
  <c r="AG5875" i="13"/>
  <c r="AG5876" i="13"/>
  <c r="AG5877" i="13"/>
  <c r="AG5878" i="13"/>
  <c r="AG5879" i="13"/>
  <c r="AG5880" i="13"/>
  <c r="AG5881" i="13"/>
  <c r="AG5882" i="13"/>
  <c r="AG5883" i="13"/>
  <c r="AG5884" i="13"/>
  <c r="AG5885" i="13"/>
  <c r="AG5886" i="13"/>
  <c r="AG5887" i="13"/>
  <c r="AG5888" i="13"/>
  <c r="AG5889" i="13"/>
  <c r="AG5890" i="13"/>
  <c r="AG5891" i="13"/>
  <c r="AG5892" i="13"/>
  <c r="AG5893" i="13"/>
  <c r="AG5894" i="13"/>
  <c r="AG5895" i="13"/>
  <c r="AG5896" i="13"/>
  <c r="AG5897" i="13"/>
  <c r="AG5898" i="13"/>
  <c r="AG5899" i="13"/>
  <c r="AG5900" i="13"/>
  <c r="AG5901" i="13"/>
  <c r="AG5902" i="13"/>
  <c r="AG5903" i="13"/>
  <c r="AG5904" i="13"/>
  <c r="AG5905" i="13"/>
  <c r="AG5906" i="13"/>
  <c r="AG5907" i="13"/>
  <c r="AG5908" i="13"/>
  <c r="AG5909" i="13"/>
  <c r="AG5910" i="13"/>
  <c r="AG5911" i="13"/>
  <c r="AG5912" i="13"/>
  <c r="AG5913" i="13"/>
  <c r="AG5914" i="13"/>
  <c r="AG5915" i="13"/>
  <c r="AG5916" i="13"/>
  <c r="AG5917" i="13"/>
  <c r="AG5918" i="13"/>
  <c r="AG5919" i="13"/>
  <c r="AG5920" i="13"/>
  <c r="AG5921" i="13"/>
  <c r="AG5922" i="13"/>
  <c r="AG5923" i="13"/>
  <c r="AG5924" i="13"/>
  <c r="AG5925" i="13"/>
  <c r="AG5926" i="13"/>
  <c r="AG5927" i="13"/>
  <c r="AG5928" i="13"/>
  <c r="AG5929" i="13"/>
  <c r="AG5930" i="13"/>
  <c r="AG5931" i="13"/>
  <c r="AG5932" i="13"/>
  <c r="AG5933" i="13"/>
  <c r="AG5934" i="13"/>
  <c r="AG5935" i="13"/>
  <c r="AG5936" i="13"/>
  <c r="AG5937" i="13"/>
  <c r="AG5938" i="13"/>
  <c r="AG5939" i="13"/>
  <c r="AG5940" i="13"/>
  <c r="AG5941" i="13"/>
  <c r="AG5942" i="13"/>
  <c r="AG5943" i="13"/>
  <c r="AG5944" i="13"/>
  <c r="AG5945" i="13"/>
  <c r="AG5946" i="13"/>
  <c r="AG5947" i="13"/>
  <c r="AG5948" i="13"/>
  <c r="AG5949" i="13"/>
  <c r="AG5950" i="13"/>
  <c r="AG5951" i="13"/>
  <c r="AG5952" i="13"/>
  <c r="AG5953" i="13"/>
  <c r="AG5954" i="13"/>
  <c r="AG5955" i="13"/>
  <c r="AG5956" i="13"/>
  <c r="AG5957" i="13"/>
  <c r="AG5958" i="13"/>
  <c r="AG5959" i="13"/>
  <c r="AG5960" i="13"/>
  <c r="AG5961" i="13"/>
  <c r="AG5962" i="13"/>
  <c r="AG5963" i="13"/>
  <c r="AG5964" i="13"/>
  <c r="AG5965" i="13"/>
  <c r="AG5966" i="13"/>
  <c r="AG5967" i="13"/>
  <c r="AG5968" i="13"/>
  <c r="AG5969" i="13"/>
  <c r="AG5970" i="13"/>
  <c r="AG5971" i="13"/>
  <c r="AG5972" i="13"/>
  <c r="AG5973" i="13"/>
  <c r="AG5974" i="13"/>
  <c r="AG5975" i="13"/>
  <c r="AG5976" i="13"/>
  <c r="AG5977" i="13"/>
  <c r="AG5978" i="13"/>
  <c r="AG5979" i="13"/>
  <c r="AG5980" i="13"/>
  <c r="AG5981" i="13"/>
  <c r="AG5982" i="13"/>
  <c r="AG5983" i="13"/>
  <c r="AG5984" i="13"/>
  <c r="AG5985" i="13"/>
  <c r="AG5986" i="13"/>
  <c r="AG5987" i="13"/>
  <c r="AG5988" i="13"/>
  <c r="AG5989" i="13"/>
  <c r="AG5990" i="13"/>
  <c r="AG5991" i="13"/>
  <c r="AG5992" i="13"/>
  <c r="AG5993" i="13"/>
  <c r="AG5994" i="13"/>
  <c r="AG5995" i="13"/>
  <c r="AG5996" i="13"/>
  <c r="AG5997" i="13"/>
  <c r="AG5998" i="13"/>
  <c r="AG5999" i="13"/>
  <c r="AG6000" i="13"/>
  <c r="AG6001" i="13"/>
  <c r="AG6002" i="13"/>
  <c r="AG6003" i="13"/>
  <c r="AG6004" i="13"/>
  <c r="AG6005" i="13"/>
  <c r="AG6006" i="13"/>
  <c r="AG6007" i="13"/>
  <c r="AG6008" i="13"/>
  <c r="AG6009" i="13"/>
  <c r="AG6010" i="13"/>
  <c r="AG6011" i="13"/>
  <c r="AG6012" i="13"/>
  <c r="AG6013" i="13"/>
  <c r="AG6014" i="13"/>
  <c r="AG6015" i="13"/>
  <c r="AG6016" i="13"/>
  <c r="AG6017" i="13"/>
  <c r="AG6018" i="13"/>
  <c r="AG6019" i="13"/>
  <c r="AG6020" i="13"/>
  <c r="AG6021" i="13"/>
  <c r="AG6022" i="13"/>
  <c r="AG6023" i="13"/>
  <c r="AG6024" i="13"/>
  <c r="AG6025" i="13"/>
  <c r="AG6026" i="13"/>
  <c r="AG6027" i="13"/>
  <c r="AG6028" i="13"/>
  <c r="AG6029" i="13"/>
  <c r="AG6030" i="13"/>
  <c r="AG6031" i="13"/>
  <c r="AG6032" i="13"/>
  <c r="AG6033" i="13"/>
  <c r="AG6034" i="13"/>
  <c r="AG6035" i="13"/>
  <c r="AG6036" i="13"/>
  <c r="AG6037" i="13"/>
  <c r="AG6038" i="13"/>
  <c r="AG6039" i="13"/>
  <c r="AG6040" i="13"/>
  <c r="AG6041" i="13"/>
  <c r="AG6042" i="13"/>
  <c r="AG6043" i="13"/>
  <c r="AG6044" i="13"/>
  <c r="AG6045" i="13"/>
  <c r="AG6046" i="13"/>
  <c r="AG6047" i="13"/>
  <c r="AG6048" i="13"/>
  <c r="AG6049" i="13"/>
  <c r="AG6050" i="13"/>
  <c r="AG6051" i="13"/>
  <c r="AG6052" i="13"/>
  <c r="AG6053" i="13"/>
  <c r="AG6054" i="13"/>
  <c r="AG6055" i="13"/>
  <c r="AG6056" i="13"/>
  <c r="AG6057" i="13"/>
  <c r="AG6058" i="13"/>
  <c r="AG6059" i="13"/>
  <c r="AG6060" i="13"/>
  <c r="AG6061" i="13"/>
  <c r="AG6062" i="13"/>
  <c r="AG6063" i="13"/>
  <c r="AG6064" i="13"/>
  <c r="AG6065" i="13"/>
  <c r="AG6066" i="13"/>
  <c r="AG6067" i="13"/>
  <c r="AG6068" i="13"/>
  <c r="AG6069" i="13"/>
  <c r="AG6070" i="13"/>
  <c r="AG6071" i="13"/>
  <c r="AG6072" i="13"/>
  <c r="AG6073" i="13"/>
  <c r="AG6074" i="13"/>
  <c r="AG6075" i="13"/>
  <c r="AG6076" i="13"/>
  <c r="AG6077" i="13"/>
  <c r="AG6078" i="13"/>
  <c r="AG6079" i="13"/>
  <c r="AG6080" i="13"/>
  <c r="AG6081" i="13"/>
  <c r="AG6082" i="13"/>
  <c r="AG6083" i="13"/>
  <c r="AG6084" i="13"/>
  <c r="AG6085" i="13"/>
  <c r="AG6086" i="13"/>
  <c r="AG6087" i="13"/>
  <c r="AG6088" i="13"/>
  <c r="AG6089" i="13"/>
  <c r="AG6090" i="13"/>
  <c r="AG6091" i="13"/>
  <c r="AG6092" i="13"/>
  <c r="AG6093" i="13"/>
  <c r="AG6094" i="13"/>
  <c r="AG6095" i="13"/>
  <c r="AG6096" i="13"/>
  <c r="AG6097" i="13"/>
  <c r="AG6098" i="13"/>
  <c r="AG6099" i="13"/>
  <c r="AG6100" i="13"/>
  <c r="AG6101" i="13"/>
  <c r="AG6102" i="13"/>
  <c r="AG6103" i="13"/>
  <c r="AG6104" i="13"/>
  <c r="AG6105" i="13"/>
  <c r="AG6106" i="13"/>
  <c r="AG6107" i="13"/>
  <c r="AG6108" i="13"/>
  <c r="AG6109" i="13"/>
  <c r="AG6110" i="13"/>
  <c r="AG6111" i="13"/>
  <c r="AG6112" i="13"/>
  <c r="AG6113" i="13"/>
  <c r="AG6114" i="13"/>
  <c r="AG6115" i="13"/>
  <c r="AG6116" i="13"/>
  <c r="AG6117" i="13"/>
  <c r="AG6118" i="13"/>
  <c r="AG6119" i="13"/>
  <c r="AG6120" i="13"/>
  <c r="AG6121" i="13"/>
  <c r="AG6122" i="13"/>
  <c r="AG6123" i="13"/>
  <c r="AG6124" i="13"/>
  <c r="AG6125" i="13"/>
  <c r="AG6126" i="13"/>
  <c r="AG6127" i="13"/>
  <c r="AG6128" i="13"/>
  <c r="AG6129" i="13"/>
  <c r="AG6130" i="13"/>
  <c r="AG6131" i="13"/>
  <c r="AG6132" i="13"/>
  <c r="AG6133" i="13"/>
  <c r="AG6134" i="13"/>
  <c r="AG6135" i="13"/>
  <c r="AG6136" i="13"/>
  <c r="AG6137" i="13"/>
  <c r="AG6138" i="13"/>
  <c r="AG6139" i="13"/>
  <c r="AG6140" i="13"/>
  <c r="AG6141" i="13"/>
  <c r="AG6142" i="13"/>
  <c r="AG6143" i="13"/>
  <c r="AG6144" i="13"/>
  <c r="AG6145" i="13"/>
  <c r="AG6146" i="13"/>
  <c r="AG6147" i="13"/>
  <c r="AG6148" i="13"/>
  <c r="AG6149" i="13"/>
  <c r="AG6150" i="13"/>
  <c r="AG6151" i="13"/>
  <c r="AG6152" i="13"/>
  <c r="AG6153" i="13"/>
  <c r="AG6154" i="13"/>
  <c r="AG6155" i="13"/>
  <c r="AG6156" i="13"/>
  <c r="AG6157" i="13"/>
  <c r="AG6158" i="13"/>
  <c r="AG6159" i="13"/>
  <c r="AG6160" i="13"/>
  <c r="AG6161" i="13"/>
  <c r="AG6162" i="13"/>
  <c r="AG6163" i="13"/>
  <c r="AG6164" i="13"/>
  <c r="AG6165" i="13"/>
  <c r="AG6166" i="13"/>
  <c r="AG6167" i="13"/>
  <c r="AG6168" i="13"/>
  <c r="AG6169" i="13"/>
  <c r="AG6170" i="13"/>
  <c r="AG6171" i="13"/>
  <c r="AG6172" i="13"/>
  <c r="AG6173" i="13"/>
  <c r="AG6174" i="13"/>
  <c r="AG6175" i="13"/>
  <c r="AG6176" i="13"/>
  <c r="AG6177" i="13"/>
  <c r="AG6178" i="13"/>
  <c r="AG6179" i="13"/>
  <c r="AG6180" i="13"/>
  <c r="AG6181" i="13"/>
  <c r="AG6182" i="13"/>
  <c r="AG6183" i="13"/>
  <c r="AG6184" i="13"/>
  <c r="AG6185" i="13"/>
  <c r="AG6186" i="13"/>
  <c r="AG6187" i="13"/>
  <c r="AG6188" i="13"/>
  <c r="AG6189" i="13"/>
  <c r="AG6190" i="13"/>
  <c r="AG6191" i="13"/>
  <c r="AG6192" i="13"/>
  <c r="AG6193" i="13"/>
  <c r="AG6194" i="13"/>
  <c r="AG6195" i="13"/>
  <c r="AG6196" i="13"/>
  <c r="AG6197" i="13"/>
  <c r="AG6198" i="13"/>
  <c r="AG6199" i="13"/>
  <c r="AG6200" i="13"/>
  <c r="AG6201" i="13"/>
  <c r="AG6202" i="13"/>
  <c r="AG6203" i="13"/>
  <c r="AG6204" i="13"/>
  <c r="AG6205" i="13"/>
  <c r="AG6206" i="13"/>
  <c r="AG6207" i="13"/>
  <c r="AG6208" i="13"/>
  <c r="AG6209" i="13"/>
  <c r="AG6210" i="13"/>
  <c r="AG6211" i="13"/>
  <c r="AG6212" i="13"/>
  <c r="AF4" i="13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116" i="13"/>
  <c r="AF117" i="13"/>
  <c r="AF118" i="13"/>
  <c r="AF119" i="13"/>
  <c r="AF120" i="13"/>
  <c r="AF121" i="13"/>
  <c r="AF122" i="13"/>
  <c r="AF123" i="13"/>
  <c r="AF124" i="13"/>
  <c r="AF125" i="13"/>
  <c r="AF126" i="13"/>
  <c r="AF127" i="13"/>
  <c r="AF128" i="13"/>
  <c r="AF129" i="13"/>
  <c r="AF130" i="13"/>
  <c r="AF131" i="13"/>
  <c r="AF132" i="13"/>
  <c r="AF133" i="13"/>
  <c r="AF134" i="13"/>
  <c r="AF135" i="13"/>
  <c r="AF136" i="13"/>
  <c r="AF137" i="13"/>
  <c r="AF138" i="13"/>
  <c r="AF139" i="13"/>
  <c r="AF140" i="13"/>
  <c r="AF141" i="13"/>
  <c r="AF142" i="13"/>
  <c r="AF143" i="13"/>
  <c r="AF144" i="13"/>
  <c r="AF145" i="13"/>
  <c r="AF146" i="13"/>
  <c r="AF147" i="13"/>
  <c r="AF148" i="13"/>
  <c r="AF149" i="13"/>
  <c r="AF150" i="13"/>
  <c r="AF151" i="13"/>
  <c r="AF152" i="13"/>
  <c r="AF153" i="13"/>
  <c r="AF154" i="13"/>
  <c r="AF155" i="13"/>
  <c r="AF156" i="13"/>
  <c r="AF157" i="13"/>
  <c r="AF158" i="13"/>
  <c r="AF159" i="13"/>
  <c r="AF160" i="13"/>
  <c r="AF161" i="13"/>
  <c r="AF162" i="13"/>
  <c r="AF163" i="13"/>
  <c r="AF164" i="13"/>
  <c r="AF165" i="13"/>
  <c r="AF166" i="13"/>
  <c r="AF167" i="13"/>
  <c r="AF168" i="13"/>
  <c r="AF169" i="13"/>
  <c r="AF170" i="13"/>
  <c r="AF171" i="13"/>
  <c r="AF172" i="13"/>
  <c r="AF173" i="13"/>
  <c r="AF174" i="13"/>
  <c r="AF175" i="13"/>
  <c r="AF176" i="13"/>
  <c r="AF177" i="13"/>
  <c r="AF178" i="13"/>
  <c r="AF179" i="13"/>
  <c r="AF180" i="13"/>
  <c r="AF181" i="13"/>
  <c r="AF182" i="13"/>
  <c r="AF183" i="13"/>
  <c r="AF184" i="13"/>
  <c r="AF185" i="13"/>
  <c r="AF186" i="13"/>
  <c r="AF187" i="13"/>
  <c r="AF188" i="13"/>
  <c r="AF189" i="13"/>
  <c r="AF190" i="13"/>
  <c r="AF191" i="13"/>
  <c r="AF192" i="13"/>
  <c r="AF193" i="13"/>
  <c r="AF194" i="13"/>
  <c r="AF195" i="13"/>
  <c r="AF196" i="13"/>
  <c r="AF197" i="13"/>
  <c r="AF198" i="13"/>
  <c r="AF199" i="13"/>
  <c r="AF200" i="13"/>
  <c r="AF201" i="13"/>
  <c r="AF202" i="13"/>
  <c r="AF203" i="13"/>
  <c r="AF204" i="13"/>
  <c r="AF205" i="13"/>
  <c r="AF206" i="13"/>
  <c r="AF207" i="13"/>
  <c r="AF208" i="13"/>
  <c r="AF209" i="13"/>
  <c r="AF210" i="13"/>
  <c r="AF211" i="13"/>
  <c r="AF212" i="13"/>
  <c r="AF213" i="13"/>
  <c r="AF214" i="13"/>
  <c r="AF215" i="13"/>
  <c r="AF216" i="13"/>
  <c r="AF217" i="13"/>
  <c r="AF218" i="13"/>
  <c r="AF219" i="13"/>
  <c r="AF220" i="13"/>
  <c r="AF221" i="13"/>
  <c r="AF222" i="13"/>
  <c r="AF223" i="13"/>
  <c r="AF224" i="13"/>
  <c r="AF225" i="13"/>
  <c r="AF226" i="13"/>
  <c r="AF227" i="13"/>
  <c r="AF228" i="13"/>
  <c r="AF229" i="13"/>
  <c r="AF230" i="13"/>
  <c r="AF231" i="13"/>
  <c r="AF232" i="13"/>
  <c r="AF233" i="13"/>
  <c r="AF234" i="13"/>
  <c r="AF235" i="13"/>
  <c r="AF236" i="13"/>
  <c r="AF237" i="13"/>
  <c r="AF238" i="13"/>
  <c r="AF239" i="13"/>
  <c r="AF240" i="13"/>
  <c r="AF241" i="13"/>
  <c r="AF242" i="13"/>
  <c r="AF243" i="13"/>
  <c r="AF244" i="13"/>
  <c r="AF245" i="13"/>
  <c r="AF246" i="13"/>
  <c r="AF247" i="13"/>
  <c r="AF248" i="13"/>
  <c r="AF249" i="13"/>
  <c r="AF250" i="13"/>
  <c r="AF251" i="13"/>
  <c r="AF252" i="13"/>
  <c r="AF253" i="13"/>
  <c r="AF254" i="13"/>
  <c r="AF255" i="13"/>
  <c r="AF256" i="13"/>
  <c r="AF257" i="13"/>
  <c r="AF258" i="13"/>
  <c r="AF259" i="13"/>
  <c r="AF260" i="13"/>
  <c r="AF261" i="13"/>
  <c r="AF262" i="13"/>
  <c r="AF263" i="13"/>
  <c r="AF264" i="13"/>
  <c r="AF265" i="13"/>
  <c r="AF266" i="13"/>
  <c r="AF267" i="13"/>
  <c r="AF268" i="13"/>
  <c r="AF269" i="13"/>
  <c r="AF270" i="13"/>
  <c r="AF271" i="13"/>
  <c r="AF272" i="13"/>
  <c r="AF273" i="13"/>
  <c r="AF274" i="13"/>
  <c r="AF275" i="13"/>
  <c r="AF276" i="13"/>
  <c r="AF277" i="13"/>
  <c r="AF278" i="13"/>
  <c r="AF279" i="13"/>
  <c r="AF280" i="13"/>
  <c r="AF281" i="13"/>
  <c r="AF282" i="13"/>
  <c r="AF283" i="13"/>
  <c r="AF284" i="13"/>
  <c r="AF285" i="13"/>
  <c r="AF286" i="13"/>
  <c r="AF287" i="13"/>
  <c r="AF288" i="13"/>
  <c r="AF289" i="13"/>
  <c r="AF290" i="13"/>
  <c r="AF291" i="13"/>
  <c r="AF292" i="13"/>
  <c r="AF293" i="13"/>
  <c r="AF294" i="13"/>
  <c r="AF295" i="13"/>
  <c r="AF296" i="13"/>
  <c r="AF297" i="13"/>
  <c r="AF298" i="13"/>
  <c r="AF299" i="13"/>
  <c r="AF300" i="13"/>
  <c r="AF301" i="13"/>
  <c r="AF302" i="13"/>
  <c r="AF303" i="13"/>
  <c r="AF304" i="13"/>
  <c r="AF305" i="13"/>
  <c r="AF306" i="13"/>
  <c r="AF307" i="13"/>
  <c r="AF308" i="13"/>
  <c r="AF309" i="13"/>
  <c r="AF310" i="13"/>
  <c r="AF311" i="13"/>
  <c r="AF312" i="13"/>
  <c r="AF313" i="13"/>
  <c r="AF314" i="13"/>
  <c r="AF315" i="13"/>
  <c r="AF316" i="13"/>
  <c r="AF317" i="13"/>
  <c r="AF318" i="13"/>
  <c r="AF319" i="13"/>
  <c r="AF320" i="13"/>
  <c r="AF321" i="13"/>
  <c r="AF322" i="13"/>
  <c r="AF323" i="13"/>
  <c r="AF324" i="13"/>
  <c r="AF325" i="13"/>
  <c r="AF326" i="13"/>
  <c r="AF327" i="13"/>
  <c r="AF328" i="13"/>
  <c r="AF329" i="13"/>
  <c r="AF330" i="13"/>
  <c r="AF331" i="13"/>
  <c r="AF332" i="13"/>
  <c r="AF333" i="13"/>
  <c r="AF334" i="13"/>
  <c r="AF335" i="13"/>
  <c r="AF336" i="13"/>
  <c r="AF337" i="13"/>
  <c r="AF338" i="13"/>
  <c r="AF339" i="13"/>
  <c r="AF340" i="13"/>
  <c r="AF341" i="13"/>
  <c r="AF342" i="13"/>
  <c r="AF343" i="13"/>
  <c r="AF344" i="13"/>
  <c r="AF345" i="13"/>
  <c r="AF346" i="13"/>
  <c r="AF347" i="13"/>
  <c r="AF348" i="13"/>
  <c r="AF349" i="13"/>
  <c r="AF350" i="13"/>
  <c r="AF351" i="13"/>
  <c r="AF352" i="13"/>
  <c r="AF353" i="13"/>
  <c r="AF354" i="13"/>
  <c r="AF355" i="13"/>
  <c r="AF356" i="13"/>
  <c r="AF357" i="13"/>
  <c r="AF358" i="13"/>
  <c r="AF359" i="13"/>
  <c r="AF360" i="13"/>
  <c r="AF361" i="13"/>
  <c r="AF362" i="13"/>
  <c r="AF363" i="13"/>
  <c r="AF364" i="13"/>
  <c r="AF365" i="13"/>
  <c r="AF366" i="13"/>
  <c r="AF367" i="13"/>
  <c r="AF368" i="13"/>
  <c r="AF369" i="13"/>
  <c r="AF370" i="13"/>
  <c r="AF371" i="13"/>
  <c r="AF372" i="13"/>
  <c r="AF373" i="13"/>
  <c r="AF374" i="13"/>
  <c r="AF375" i="13"/>
  <c r="AF376" i="13"/>
  <c r="AF377" i="13"/>
  <c r="AF378" i="13"/>
  <c r="AF379" i="13"/>
  <c r="AF380" i="13"/>
  <c r="AF381" i="13"/>
  <c r="AF382" i="13"/>
  <c r="AF383" i="13"/>
  <c r="AF384" i="13"/>
  <c r="AF385" i="13"/>
  <c r="AF386" i="13"/>
  <c r="AF387" i="13"/>
  <c r="AF388" i="13"/>
  <c r="AF389" i="13"/>
  <c r="AF390" i="13"/>
  <c r="AF391" i="13"/>
  <c r="AF392" i="13"/>
  <c r="AF393" i="13"/>
  <c r="AF394" i="13"/>
  <c r="AF395" i="13"/>
  <c r="AF396" i="13"/>
  <c r="AF397" i="13"/>
  <c r="AF398" i="13"/>
  <c r="AF399" i="13"/>
  <c r="AF400" i="13"/>
  <c r="AF401" i="13"/>
  <c r="AF402" i="13"/>
  <c r="AF403" i="13"/>
  <c r="AF404" i="13"/>
  <c r="AF405" i="13"/>
  <c r="AF406" i="13"/>
  <c r="AF407" i="13"/>
  <c r="AF408" i="13"/>
  <c r="AF409" i="13"/>
  <c r="AF410" i="13"/>
  <c r="AF411" i="13"/>
  <c r="AF412" i="13"/>
  <c r="AF413" i="13"/>
  <c r="AF414" i="13"/>
  <c r="AF415" i="13"/>
  <c r="AF416" i="13"/>
  <c r="AF417" i="13"/>
  <c r="AF418" i="13"/>
  <c r="AF419" i="13"/>
  <c r="AF420" i="13"/>
  <c r="AF421" i="13"/>
  <c r="AF422" i="13"/>
  <c r="AF423" i="13"/>
  <c r="AF424" i="13"/>
  <c r="AF425" i="13"/>
  <c r="AF426" i="13"/>
  <c r="AF427" i="13"/>
  <c r="AF428" i="13"/>
  <c r="AF429" i="13"/>
  <c r="AF430" i="13"/>
  <c r="AF431" i="13"/>
  <c r="AF432" i="13"/>
  <c r="AF433" i="13"/>
  <c r="AF434" i="13"/>
  <c r="AF435" i="13"/>
  <c r="AF436" i="13"/>
  <c r="AF437" i="13"/>
  <c r="AF438" i="13"/>
  <c r="AF439" i="13"/>
  <c r="AF440" i="13"/>
  <c r="AF441" i="13"/>
  <c r="AF442" i="13"/>
  <c r="AF443" i="13"/>
  <c r="AF444" i="13"/>
  <c r="AF445" i="13"/>
  <c r="AF446" i="13"/>
  <c r="AF447" i="13"/>
  <c r="AF448" i="13"/>
  <c r="AF449" i="13"/>
  <c r="AF450" i="13"/>
  <c r="AF451" i="13"/>
  <c r="AF452" i="13"/>
  <c r="AF453" i="13"/>
  <c r="AF454" i="13"/>
  <c r="AF455" i="13"/>
  <c r="AF456" i="13"/>
  <c r="AF457" i="13"/>
  <c r="AF458" i="13"/>
  <c r="AF459" i="13"/>
  <c r="AF460" i="13"/>
  <c r="AF461" i="13"/>
  <c r="AF462" i="13"/>
  <c r="AF463" i="13"/>
  <c r="AF464" i="13"/>
  <c r="AF465" i="13"/>
  <c r="AF466" i="13"/>
  <c r="AF467" i="13"/>
  <c r="AF468" i="13"/>
  <c r="AF469" i="13"/>
  <c r="AF470" i="13"/>
  <c r="AF471" i="13"/>
  <c r="AF472" i="13"/>
  <c r="AF473" i="13"/>
  <c r="AF474" i="13"/>
  <c r="AF475" i="13"/>
  <c r="AF476" i="13"/>
  <c r="AF477" i="13"/>
  <c r="AF478" i="13"/>
  <c r="AF479" i="13"/>
  <c r="AF480" i="13"/>
  <c r="AF481" i="13"/>
  <c r="AF482" i="13"/>
  <c r="AF483" i="13"/>
  <c r="AF484" i="13"/>
  <c r="AF485" i="13"/>
  <c r="AF486" i="13"/>
  <c r="AF487" i="13"/>
  <c r="AF488" i="13"/>
  <c r="AF489" i="13"/>
  <c r="AF490" i="13"/>
  <c r="AF491" i="13"/>
  <c r="AF492" i="13"/>
  <c r="AF493" i="13"/>
  <c r="AF494" i="13"/>
  <c r="AF495" i="13"/>
  <c r="AF496" i="13"/>
  <c r="AF497" i="13"/>
  <c r="AF498" i="13"/>
  <c r="AF499" i="13"/>
  <c r="AF500" i="13"/>
  <c r="AF501" i="13"/>
  <c r="AF502" i="13"/>
  <c r="AF503" i="13"/>
  <c r="AF504" i="13"/>
  <c r="AF505" i="13"/>
  <c r="AF506" i="13"/>
  <c r="AF507" i="13"/>
  <c r="AF508" i="13"/>
  <c r="AF509" i="13"/>
  <c r="AF510" i="13"/>
  <c r="AF511" i="13"/>
  <c r="AF512" i="13"/>
  <c r="AF513" i="13"/>
  <c r="AF514" i="13"/>
  <c r="AF515" i="13"/>
  <c r="AF516" i="13"/>
  <c r="AF517" i="13"/>
  <c r="AF518" i="13"/>
  <c r="AF519" i="13"/>
  <c r="AF520" i="13"/>
  <c r="AF521" i="13"/>
  <c r="AF522" i="13"/>
  <c r="AF523" i="13"/>
  <c r="AF524" i="13"/>
  <c r="AF525" i="13"/>
  <c r="AF526" i="13"/>
  <c r="AF527" i="13"/>
  <c r="AF528" i="13"/>
  <c r="AF529" i="13"/>
  <c r="AF530" i="13"/>
  <c r="AF531" i="13"/>
  <c r="AF532" i="13"/>
  <c r="AF533" i="13"/>
  <c r="AF534" i="13"/>
  <c r="AF535" i="13"/>
  <c r="AF536" i="13"/>
  <c r="AF537" i="13"/>
  <c r="AF538" i="13"/>
  <c r="AF539" i="13"/>
  <c r="AF540" i="13"/>
  <c r="AF541" i="13"/>
  <c r="AF542" i="13"/>
  <c r="AF543" i="13"/>
  <c r="AF544" i="13"/>
  <c r="AF545" i="13"/>
  <c r="AF546" i="13"/>
  <c r="AF547" i="13"/>
  <c r="AF548" i="13"/>
  <c r="AF549" i="13"/>
  <c r="AF550" i="13"/>
  <c r="AF551" i="13"/>
  <c r="AF552" i="13"/>
  <c r="AF553" i="13"/>
  <c r="AF554" i="13"/>
  <c r="AF555" i="13"/>
  <c r="AF556" i="13"/>
  <c r="AF557" i="13"/>
  <c r="AF558" i="13"/>
  <c r="AF559" i="13"/>
  <c r="AF560" i="13"/>
  <c r="AF561" i="13"/>
  <c r="AF562" i="13"/>
  <c r="AF563" i="13"/>
  <c r="AF564" i="13"/>
  <c r="AF565" i="13"/>
  <c r="AF566" i="13"/>
  <c r="AF567" i="13"/>
  <c r="AF568" i="13"/>
  <c r="AF569" i="13"/>
  <c r="AF570" i="13"/>
  <c r="AF571" i="13"/>
  <c r="AF572" i="13"/>
  <c r="AF573" i="13"/>
  <c r="AF574" i="13"/>
  <c r="AF575" i="13"/>
  <c r="AF576" i="13"/>
  <c r="AF577" i="13"/>
  <c r="AF578" i="13"/>
  <c r="AF579" i="13"/>
  <c r="AF580" i="13"/>
  <c r="AF581" i="13"/>
  <c r="AF582" i="13"/>
  <c r="AF583" i="13"/>
  <c r="AF584" i="13"/>
  <c r="AF585" i="13"/>
  <c r="AF586" i="13"/>
  <c r="AF587" i="13"/>
  <c r="AF588" i="13"/>
  <c r="AF589" i="13"/>
  <c r="AF590" i="13"/>
  <c r="AF591" i="13"/>
  <c r="AF592" i="13"/>
  <c r="AF593" i="13"/>
  <c r="AF594" i="13"/>
  <c r="AF595" i="13"/>
  <c r="AF596" i="13"/>
  <c r="AF597" i="13"/>
  <c r="AF598" i="13"/>
  <c r="AF599" i="13"/>
  <c r="AF600" i="13"/>
  <c r="AF601" i="13"/>
  <c r="AF602" i="13"/>
  <c r="AF603" i="13"/>
  <c r="AF604" i="13"/>
  <c r="AF605" i="13"/>
  <c r="AF606" i="13"/>
  <c r="AF607" i="13"/>
  <c r="AF608" i="13"/>
  <c r="AF609" i="13"/>
  <c r="AF610" i="13"/>
  <c r="AF611" i="13"/>
  <c r="AF612" i="13"/>
  <c r="AF613" i="13"/>
  <c r="AF614" i="13"/>
  <c r="AF615" i="13"/>
  <c r="AF616" i="13"/>
  <c r="AF617" i="13"/>
  <c r="AF618" i="13"/>
  <c r="AF619" i="13"/>
  <c r="AF620" i="13"/>
  <c r="AF621" i="13"/>
  <c r="AF622" i="13"/>
  <c r="AF623" i="13"/>
  <c r="AF624" i="13"/>
  <c r="AF625" i="13"/>
  <c r="AF626" i="13"/>
  <c r="AF627" i="13"/>
  <c r="AF628" i="13"/>
  <c r="AF629" i="13"/>
  <c r="AF630" i="13"/>
  <c r="AF631" i="13"/>
  <c r="AF632" i="13"/>
  <c r="AF633" i="13"/>
  <c r="AF634" i="13"/>
  <c r="AF635" i="13"/>
  <c r="AF636" i="13"/>
  <c r="AF637" i="13"/>
  <c r="AF638" i="13"/>
  <c r="AF639" i="13"/>
  <c r="AF640" i="13"/>
  <c r="AF641" i="13"/>
  <c r="AF642" i="13"/>
  <c r="AF643" i="13"/>
  <c r="AF644" i="13"/>
  <c r="AF645" i="13"/>
  <c r="AF646" i="13"/>
  <c r="AF647" i="13"/>
  <c r="AF648" i="13"/>
  <c r="AF649" i="13"/>
  <c r="AF650" i="13"/>
  <c r="AF651" i="13"/>
  <c r="AF652" i="13"/>
  <c r="AF653" i="13"/>
  <c r="AF654" i="13"/>
  <c r="AF655" i="13"/>
  <c r="AF656" i="13"/>
  <c r="AF657" i="13"/>
  <c r="AF658" i="13"/>
  <c r="AF659" i="13"/>
  <c r="AF660" i="13"/>
  <c r="AF661" i="13"/>
  <c r="AF662" i="13"/>
  <c r="AF663" i="13"/>
  <c r="AF664" i="13"/>
  <c r="AF665" i="13"/>
  <c r="AF666" i="13"/>
  <c r="AF667" i="13"/>
  <c r="AF668" i="13"/>
  <c r="AF669" i="13"/>
  <c r="AF670" i="13"/>
  <c r="AF671" i="13"/>
  <c r="AF672" i="13"/>
  <c r="AF673" i="13"/>
  <c r="AF674" i="13"/>
  <c r="AF675" i="13"/>
  <c r="AF676" i="13"/>
  <c r="AF677" i="13"/>
  <c r="AF678" i="13"/>
  <c r="AF679" i="13"/>
  <c r="AF680" i="13"/>
  <c r="AF681" i="13"/>
  <c r="AF682" i="13"/>
  <c r="AF683" i="13"/>
  <c r="AF684" i="13"/>
  <c r="AF685" i="13"/>
  <c r="AF686" i="13"/>
  <c r="AF687" i="13"/>
  <c r="AF688" i="13"/>
  <c r="AF689" i="13"/>
  <c r="AF690" i="13"/>
  <c r="AF691" i="13"/>
  <c r="AF692" i="13"/>
  <c r="AF693" i="13"/>
  <c r="AF694" i="13"/>
  <c r="AF695" i="13"/>
  <c r="AF696" i="13"/>
  <c r="AF697" i="13"/>
  <c r="AF698" i="13"/>
  <c r="AF699" i="13"/>
  <c r="AF700" i="13"/>
  <c r="AF701" i="13"/>
  <c r="AF702" i="13"/>
  <c r="AF703" i="13"/>
  <c r="AF704" i="13"/>
  <c r="AF705" i="13"/>
  <c r="AF706" i="13"/>
  <c r="AF707" i="13"/>
  <c r="AF708" i="13"/>
  <c r="AF709" i="13"/>
  <c r="AF710" i="13"/>
  <c r="AF711" i="13"/>
  <c r="AF712" i="13"/>
  <c r="AF713" i="13"/>
  <c r="AF714" i="13"/>
  <c r="AF715" i="13"/>
  <c r="AF716" i="13"/>
  <c r="AF717" i="13"/>
  <c r="AF718" i="13"/>
  <c r="AF719" i="13"/>
  <c r="AF720" i="13"/>
  <c r="AF721" i="13"/>
  <c r="AF722" i="13"/>
  <c r="AF723" i="13"/>
  <c r="AF724" i="13"/>
  <c r="AF725" i="13"/>
  <c r="AF726" i="13"/>
  <c r="AF727" i="13"/>
  <c r="AF728" i="13"/>
  <c r="AF729" i="13"/>
  <c r="AF730" i="13"/>
  <c r="AF731" i="13"/>
  <c r="AF732" i="13"/>
  <c r="AF733" i="13"/>
  <c r="AF734" i="13"/>
  <c r="AF735" i="13"/>
  <c r="AF736" i="13"/>
  <c r="AF737" i="13"/>
  <c r="AF738" i="13"/>
  <c r="AF739" i="13"/>
  <c r="AF740" i="13"/>
  <c r="AF741" i="13"/>
  <c r="AF742" i="13"/>
  <c r="AF743" i="13"/>
  <c r="AF744" i="13"/>
  <c r="AF745" i="13"/>
  <c r="AF746" i="13"/>
  <c r="AF747" i="13"/>
  <c r="AF748" i="13"/>
  <c r="AF749" i="13"/>
  <c r="AF750" i="13"/>
  <c r="AF751" i="13"/>
  <c r="AF752" i="13"/>
  <c r="AF753" i="13"/>
  <c r="AF754" i="13"/>
  <c r="AF755" i="13"/>
  <c r="AF756" i="13"/>
  <c r="AF757" i="13"/>
  <c r="AF758" i="13"/>
  <c r="AF759" i="13"/>
  <c r="AF760" i="13"/>
  <c r="AF761" i="13"/>
  <c r="AF762" i="13"/>
  <c r="AF763" i="13"/>
  <c r="AF764" i="13"/>
  <c r="AF765" i="13"/>
  <c r="AF766" i="13"/>
  <c r="AF767" i="13"/>
  <c r="AF768" i="13"/>
  <c r="AF769" i="13"/>
  <c r="AF770" i="13"/>
  <c r="AF771" i="13"/>
  <c r="AF772" i="13"/>
  <c r="AF773" i="13"/>
  <c r="AF774" i="13"/>
  <c r="AF775" i="13"/>
  <c r="AF776" i="13"/>
  <c r="AF777" i="13"/>
  <c r="AF778" i="13"/>
  <c r="AF779" i="13"/>
  <c r="AF780" i="13"/>
  <c r="AF781" i="13"/>
  <c r="AF782" i="13"/>
  <c r="AF783" i="13"/>
  <c r="AF784" i="13"/>
  <c r="AF785" i="13"/>
  <c r="AF786" i="13"/>
  <c r="AF787" i="13"/>
  <c r="AF788" i="13"/>
  <c r="AF789" i="13"/>
  <c r="AF790" i="13"/>
  <c r="AF791" i="13"/>
  <c r="AF792" i="13"/>
  <c r="AF793" i="13"/>
  <c r="AF794" i="13"/>
  <c r="AF795" i="13"/>
  <c r="AF796" i="13"/>
  <c r="AF797" i="13"/>
  <c r="AF798" i="13"/>
  <c r="AF799" i="13"/>
  <c r="AF800" i="13"/>
  <c r="AF801" i="13"/>
  <c r="AF802" i="13"/>
  <c r="AF803" i="13"/>
  <c r="AF804" i="13"/>
  <c r="AF805" i="13"/>
  <c r="AF806" i="13"/>
  <c r="AF807" i="13"/>
  <c r="AF808" i="13"/>
  <c r="AF809" i="13"/>
  <c r="AF810" i="13"/>
  <c r="AF811" i="13"/>
  <c r="AF812" i="13"/>
  <c r="AF813" i="13"/>
  <c r="AF814" i="13"/>
  <c r="AF815" i="13"/>
  <c r="AF816" i="13"/>
  <c r="AF817" i="13"/>
  <c r="AF818" i="13"/>
  <c r="AF819" i="13"/>
  <c r="AF820" i="13"/>
  <c r="AF821" i="13"/>
  <c r="AF822" i="13"/>
  <c r="AF823" i="13"/>
  <c r="AF824" i="13"/>
  <c r="AF825" i="13"/>
  <c r="AF826" i="13"/>
  <c r="AF827" i="13"/>
  <c r="AF828" i="13"/>
  <c r="AF829" i="13"/>
  <c r="AF830" i="13"/>
  <c r="AF831" i="13"/>
  <c r="AF832" i="13"/>
  <c r="AF833" i="13"/>
  <c r="AF834" i="13"/>
  <c r="AF835" i="13"/>
  <c r="AF836" i="13"/>
  <c r="AF837" i="13"/>
  <c r="AF838" i="13"/>
  <c r="AF839" i="13"/>
  <c r="AF840" i="13"/>
  <c r="AF841" i="13"/>
  <c r="AF842" i="13"/>
  <c r="AF843" i="13"/>
  <c r="AF844" i="13"/>
  <c r="AF845" i="13"/>
  <c r="AF846" i="13"/>
  <c r="AF847" i="13"/>
  <c r="AF848" i="13"/>
  <c r="AF849" i="13"/>
  <c r="AF850" i="13"/>
  <c r="AF851" i="13"/>
  <c r="AF852" i="13"/>
  <c r="AF853" i="13"/>
  <c r="AF854" i="13"/>
  <c r="AF855" i="13"/>
  <c r="AF856" i="13"/>
  <c r="AF857" i="13"/>
  <c r="AF858" i="13"/>
  <c r="AF859" i="13"/>
  <c r="AF860" i="13"/>
  <c r="AF861" i="13"/>
  <c r="AF862" i="13"/>
  <c r="AF863" i="13"/>
  <c r="AF864" i="13"/>
  <c r="AF865" i="13"/>
  <c r="AF866" i="13"/>
  <c r="AF867" i="13"/>
  <c r="AF868" i="13"/>
  <c r="AF869" i="13"/>
  <c r="AF870" i="13"/>
  <c r="AF871" i="13"/>
  <c r="AF872" i="13"/>
  <c r="AF873" i="13"/>
  <c r="AF874" i="13"/>
  <c r="AF875" i="13"/>
  <c r="AF876" i="13"/>
  <c r="AF877" i="13"/>
  <c r="AF878" i="13"/>
  <c r="AF879" i="13"/>
  <c r="AF880" i="13"/>
  <c r="AF881" i="13"/>
  <c r="AF882" i="13"/>
  <c r="AF883" i="13"/>
  <c r="AF884" i="13"/>
  <c r="AF885" i="13"/>
  <c r="AF886" i="13"/>
  <c r="AF887" i="13"/>
  <c r="AF888" i="13"/>
  <c r="AF889" i="13"/>
  <c r="AF890" i="13"/>
  <c r="AF891" i="13"/>
  <c r="AF892" i="13"/>
  <c r="AF893" i="13"/>
  <c r="AF894" i="13"/>
  <c r="AF895" i="13"/>
  <c r="AF896" i="13"/>
  <c r="AF897" i="13"/>
  <c r="AF898" i="13"/>
  <c r="AF899" i="13"/>
  <c r="AF900" i="13"/>
  <c r="AF901" i="13"/>
  <c r="AF902" i="13"/>
  <c r="AF903" i="13"/>
  <c r="AF904" i="13"/>
  <c r="AF905" i="13"/>
  <c r="AF906" i="13"/>
  <c r="AF907" i="13"/>
  <c r="AF908" i="13"/>
  <c r="AF909" i="13"/>
  <c r="AF910" i="13"/>
  <c r="AF911" i="13"/>
  <c r="AF912" i="13"/>
  <c r="AF913" i="13"/>
  <c r="AF914" i="13"/>
  <c r="AF915" i="13"/>
  <c r="AF916" i="13"/>
  <c r="AF917" i="13"/>
  <c r="AF918" i="13"/>
  <c r="AF919" i="13"/>
  <c r="AF920" i="13"/>
  <c r="AF921" i="13"/>
  <c r="AF922" i="13"/>
  <c r="AF923" i="13"/>
  <c r="AF924" i="13"/>
  <c r="AF925" i="13"/>
  <c r="AF926" i="13"/>
  <c r="AF927" i="13"/>
  <c r="AF928" i="13"/>
  <c r="AF929" i="13"/>
  <c r="AF930" i="13"/>
  <c r="AF931" i="13"/>
  <c r="AF932" i="13"/>
  <c r="AF933" i="13"/>
  <c r="AF934" i="13"/>
  <c r="AF935" i="13"/>
  <c r="AF936" i="13"/>
  <c r="AF937" i="13"/>
  <c r="AF938" i="13"/>
  <c r="AF939" i="13"/>
  <c r="AF940" i="13"/>
  <c r="AF941" i="13"/>
  <c r="AF942" i="13"/>
  <c r="AF943" i="13"/>
  <c r="AF944" i="13"/>
  <c r="AF945" i="13"/>
  <c r="AF946" i="13"/>
  <c r="AF947" i="13"/>
  <c r="AF948" i="13"/>
  <c r="AF949" i="13"/>
  <c r="AF950" i="13"/>
  <c r="AF951" i="13"/>
  <c r="AF952" i="13"/>
  <c r="AF953" i="13"/>
  <c r="AF954" i="13"/>
  <c r="AF955" i="13"/>
  <c r="AF956" i="13"/>
  <c r="AF957" i="13"/>
  <c r="AF958" i="13"/>
  <c r="AF959" i="13"/>
  <c r="AF960" i="13"/>
  <c r="AF961" i="13"/>
  <c r="AF962" i="13"/>
  <c r="AF963" i="13"/>
  <c r="AF964" i="13"/>
  <c r="AF965" i="13"/>
  <c r="AF966" i="13"/>
  <c r="AF967" i="13"/>
  <c r="AF968" i="13"/>
  <c r="AF969" i="13"/>
  <c r="AF970" i="13"/>
  <c r="AF971" i="13"/>
  <c r="AF972" i="13"/>
  <c r="AF973" i="13"/>
  <c r="AF974" i="13"/>
  <c r="AF975" i="13"/>
  <c r="AF976" i="13"/>
  <c r="AF977" i="13"/>
  <c r="AF978" i="13"/>
  <c r="AF979" i="13"/>
  <c r="AF980" i="13"/>
  <c r="AF981" i="13"/>
  <c r="AF982" i="13"/>
  <c r="AF983" i="13"/>
  <c r="AF984" i="13"/>
  <c r="AF985" i="13"/>
  <c r="AF986" i="13"/>
  <c r="AF987" i="13"/>
  <c r="AF988" i="13"/>
  <c r="AF989" i="13"/>
  <c r="AF990" i="13"/>
  <c r="AF991" i="13"/>
  <c r="AF992" i="13"/>
  <c r="AF993" i="13"/>
  <c r="AF994" i="13"/>
  <c r="AF995" i="13"/>
  <c r="AF996" i="13"/>
  <c r="AF997" i="13"/>
  <c r="AF998" i="13"/>
  <c r="AF999" i="13"/>
  <c r="AF1000" i="13"/>
  <c r="AF1001" i="13"/>
  <c r="AF1002" i="13"/>
  <c r="AF1003" i="13"/>
  <c r="AF1004" i="13"/>
  <c r="AF1005" i="13"/>
  <c r="AF1006" i="13"/>
  <c r="AF1007" i="13"/>
  <c r="AF1008" i="13"/>
  <c r="AF1009" i="13"/>
  <c r="AF1010" i="13"/>
  <c r="AF1011" i="13"/>
  <c r="AF1012" i="13"/>
  <c r="AF1013" i="13"/>
  <c r="AF1014" i="13"/>
  <c r="AF1015" i="13"/>
  <c r="AF1016" i="13"/>
  <c r="AF1017" i="13"/>
  <c r="AF1018" i="13"/>
  <c r="AF1019" i="13"/>
  <c r="AF1020" i="13"/>
  <c r="AF1021" i="13"/>
  <c r="AF1022" i="13"/>
  <c r="AF1023" i="13"/>
  <c r="AF1024" i="13"/>
  <c r="AF1025" i="13"/>
  <c r="AF1026" i="13"/>
  <c r="AF1027" i="13"/>
  <c r="AF1028" i="13"/>
  <c r="AF1029" i="13"/>
  <c r="AF1030" i="13"/>
  <c r="AF1031" i="13"/>
  <c r="AF1032" i="13"/>
  <c r="AF1033" i="13"/>
  <c r="AF1034" i="13"/>
  <c r="AF1035" i="13"/>
  <c r="AF1036" i="13"/>
  <c r="AF1037" i="13"/>
  <c r="AF1038" i="13"/>
  <c r="AF1039" i="13"/>
  <c r="AF1040" i="13"/>
  <c r="AF1041" i="13"/>
  <c r="AF1042" i="13"/>
  <c r="AF1043" i="13"/>
  <c r="AF1044" i="13"/>
  <c r="AF1045" i="13"/>
  <c r="AF1046" i="13"/>
  <c r="AF1047" i="13"/>
  <c r="AF1048" i="13"/>
  <c r="AF1049" i="13"/>
  <c r="AF1050" i="13"/>
  <c r="AF1051" i="13"/>
  <c r="AF1052" i="13"/>
  <c r="AF1053" i="13"/>
  <c r="AF1054" i="13"/>
  <c r="AF1055" i="13"/>
  <c r="AF1056" i="13"/>
  <c r="AF1057" i="13"/>
  <c r="AF1058" i="13"/>
  <c r="AF1059" i="13"/>
  <c r="AF1060" i="13"/>
  <c r="AF1061" i="13"/>
  <c r="AF1062" i="13"/>
  <c r="AF1063" i="13"/>
  <c r="AF1064" i="13"/>
  <c r="AF1065" i="13"/>
  <c r="AF1066" i="13"/>
  <c r="AF1067" i="13"/>
  <c r="AF1068" i="13"/>
  <c r="AF1069" i="13"/>
  <c r="AF1070" i="13"/>
  <c r="AF1071" i="13"/>
  <c r="AF1072" i="13"/>
  <c r="AF1073" i="13"/>
  <c r="AF1074" i="13"/>
  <c r="AF1075" i="13"/>
  <c r="AF1076" i="13"/>
  <c r="AF1077" i="13"/>
  <c r="AF1078" i="13"/>
  <c r="AF1079" i="13"/>
  <c r="AF1080" i="13"/>
  <c r="AF1081" i="13"/>
  <c r="AF1082" i="13"/>
  <c r="AF1083" i="13"/>
  <c r="AF1084" i="13"/>
  <c r="AF1085" i="13"/>
  <c r="AF1086" i="13"/>
  <c r="AF1087" i="13"/>
  <c r="AF1088" i="13"/>
  <c r="AF1089" i="13"/>
  <c r="AF1090" i="13"/>
  <c r="AF1091" i="13"/>
  <c r="AF1092" i="13"/>
  <c r="AF1093" i="13"/>
  <c r="AF1094" i="13"/>
  <c r="AF1095" i="13"/>
  <c r="AF1096" i="13"/>
  <c r="AF1097" i="13"/>
  <c r="AF1098" i="13"/>
  <c r="AF1099" i="13"/>
  <c r="AF1100" i="13"/>
  <c r="AF1101" i="13"/>
  <c r="AF1102" i="13"/>
  <c r="AF1103" i="13"/>
  <c r="AF1104" i="13"/>
  <c r="AF1105" i="13"/>
  <c r="AF1106" i="13"/>
  <c r="AF1107" i="13"/>
  <c r="AF1108" i="13"/>
  <c r="AF1109" i="13"/>
  <c r="AF1110" i="13"/>
  <c r="AF1111" i="13"/>
  <c r="AF1112" i="13"/>
  <c r="AF1113" i="13"/>
  <c r="AF1114" i="13"/>
  <c r="AF1115" i="13"/>
  <c r="AF1116" i="13"/>
  <c r="AF1117" i="13"/>
  <c r="AF1118" i="13"/>
  <c r="AF1119" i="13"/>
  <c r="AF1120" i="13"/>
  <c r="AF1121" i="13"/>
  <c r="AF1122" i="13"/>
  <c r="AF1123" i="13"/>
  <c r="AF1124" i="13"/>
  <c r="AF1125" i="13"/>
  <c r="AF1126" i="13"/>
  <c r="AF1127" i="13"/>
  <c r="AF1128" i="13"/>
  <c r="AF1129" i="13"/>
  <c r="AF1130" i="13"/>
  <c r="AF1131" i="13"/>
  <c r="AF1132" i="13"/>
  <c r="AF1133" i="13"/>
  <c r="AF1134" i="13"/>
  <c r="AF1135" i="13"/>
  <c r="AF1136" i="13"/>
  <c r="AF1137" i="13"/>
  <c r="AF1138" i="13"/>
  <c r="AF1139" i="13"/>
  <c r="AF1140" i="13"/>
  <c r="AF1141" i="13"/>
  <c r="AF1142" i="13"/>
  <c r="AF1143" i="13"/>
  <c r="AF1144" i="13"/>
  <c r="AF1145" i="13"/>
  <c r="AF1146" i="13"/>
  <c r="AF1147" i="13"/>
  <c r="AF1148" i="13"/>
  <c r="AF1149" i="13"/>
  <c r="AF1150" i="13"/>
  <c r="AF1151" i="13"/>
  <c r="AF1152" i="13"/>
  <c r="AF1153" i="13"/>
  <c r="AF1154" i="13"/>
  <c r="AF1155" i="13"/>
  <c r="AF1156" i="13"/>
  <c r="AF1157" i="13"/>
  <c r="AF1158" i="13"/>
  <c r="AF1159" i="13"/>
  <c r="AF1160" i="13"/>
  <c r="AF1161" i="13"/>
  <c r="AF1162" i="13"/>
  <c r="AF1163" i="13"/>
  <c r="AF1164" i="13"/>
  <c r="AF1165" i="13"/>
  <c r="AF1166" i="13"/>
  <c r="AF1167" i="13"/>
  <c r="AF1168" i="13"/>
  <c r="AF1169" i="13"/>
  <c r="AF1170" i="13"/>
  <c r="AF1171" i="13"/>
  <c r="AF1172" i="13"/>
  <c r="AF1173" i="13"/>
  <c r="AF1174" i="13"/>
  <c r="AF1175" i="13"/>
  <c r="AF1176" i="13"/>
  <c r="AF1177" i="13"/>
  <c r="AF1178" i="13"/>
  <c r="AF1179" i="13"/>
  <c r="AF1180" i="13"/>
  <c r="AF1181" i="13"/>
  <c r="AF1182" i="13"/>
  <c r="AF1183" i="13"/>
  <c r="AF1184" i="13"/>
  <c r="AF1185" i="13"/>
  <c r="AF1186" i="13"/>
  <c r="AF1187" i="13"/>
  <c r="AF1188" i="13"/>
  <c r="AF1189" i="13"/>
  <c r="AF1190" i="13"/>
  <c r="AF1191" i="13"/>
  <c r="AF1192" i="13"/>
  <c r="AF1193" i="13"/>
  <c r="AF1194" i="13"/>
  <c r="AF1195" i="13"/>
  <c r="AF1196" i="13"/>
  <c r="AF1197" i="13"/>
  <c r="AF1198" i="13"/>
  <c r="AF1199" i="13"/>
  <c r="AF1200" i="13"/>
  <c r="AF1201" i="13"/>
  <c r="AF1202" i="13"/>
  <c r="AF1203" i="13"/>
  <c r="AF1204" i="13"/>
  <c r="AF1205" i="13"/>
  <c r="AF1206" i="13"/>
  <c r="AF1207" i="13"/>
  <c r="AF1208" i="13"/>
  <c r="AF1209" i="13"/>
  <c r="AF1210" i="13"/>
  <c r="AF1211" i="13"/>
  <c r="AF1212" i="13"/>
  <c r="AF1213" i="13"/>
  <c r="AF1214" i="13"/>
  <c r="AF1215" i="13"/>
  <c r="AF1216" i="13"/>
  <c r="AF1217" i="13"/>
  <c r="AF1218" i="13"/>
  <c r="AF1219" i="13"/>
  <c r="AF1220" i="13"/>
  <c r="AF1221" i="13"/>
  <c r="AF1222" i="13"/>
  <c r="AF1223" i="13"/>
  <c r="AF1224" i="13"/>
  <c r="AF1225" i="13"/>
  <c r="AF1226" i="13"/>
  <c r="AF1227" i="13"/>
  <c r="AF1228" i="13"/>
  <c r="AF1229" i="13"/>
  <c r="AF1230" i="13"/>
  <c r="AF1231" i="13"/>
  <c r="AF1232" i="13"/>
  <c r="AF1233" i="13"/>
  <c r="AF1234" i="13"/>
  <c r="AF1235" i="13"/>
  <c r="AF1236" i="13"/>
  <c r="AF1237" i="13"/>
  <c r="AF1238" i="13"/>
  <c r="AF1239" i="13"/>
  <c r="AF1240" i="13"/>
  <c r="AF1241" i="13"/>
  <c r="AF1242" i="13"/>
  <c r="AF1243" i="13"/>
  <c r="AF1244" i="13"/>
  <c r="AF1245" i="13"/>
  <c r="AF1246" i="13"/>
  <c r="AF1247" i="13"/>
  <c r="AF1248" i="13"/>
  <c r="AF1249" i="13"/>
  <c r="AF1250" i="13"/>
  <c r="AF1251" i="13"/>
  <c r="AF1252" i="13"/>
  <c r="AF1253" i="13"/>
  <c r="AF1254" i="13"/>
  <c r="AF1255" i="13"/>
  <c r="AF1256" i="13"/>
  <c r="AF1257" i="13"/>
  <c r="AF1258" i="13"/>
  <c r="AF1259" i="13"/>
  <c r="AF1260" i="13"/>
  <c r="AF1261" i="13"/>
  <c r="AF1262" i="13"/>
  <c r="AF1263" i="13"/>
  <c r="AF1264" i="13"/>
  <c r="AF1265" i="13"/>
  <c r="AF1266" i="13"/>
  <c r="AF1267" i="13"/>
  <c r="AF1268" i="13"/>
  <c r="AF1269" i="13"/>
  <c r="AF1270" i="13"/>
  <c r="AF1271" i="13"/>
  <c r="AF1272" i="13"/>
  <c r="AF1273" i="13"/>
  <c r="AF1274" i="13"/>
  <c r="AF1275" i="13"/>
  <c r="AF1276" i="13"/>
  <c r="AF1277" i="13"/>
  <c r="AF1278" i="13"/>
  <c r="AF1279" i="13"/>
  <c r="AF1280" i="13"/>
  <c r="AF1281" i="13"/>
  <c r="AF1282" i="13"/>
  <c r="AF1283" i="13"/>
  <c r="AF1284" i="13"/>
  <c r="AF1285" i="13"/>
  <c r="AF1286" i="13"/>
  <c r="AF1287" i="13"/>
  <c r="AF1288" i="13"/>
  <c r="AF1289" i="13"/>
  <c r="AF1290" i="13"/>
  <c r="AF1291" i="13"/>
  <c r="AF1292" i="13"/>
  <c r="AF1293" i="13"/>
  <c r="AF1294" i="13"/>
  <c r="AF1295" i="13"/>
  <c r="AF1296" i="13"/>
  <c r="AF1297" i="13"/>
  <c r="AF1298" i="13"/>
  <c r="AF1299" i="13"/>
  <c r="AF1300" i="13"/>
  <c r="AF1301" i="13"/>
  <c r="AF1302" i="13"/>
  <c r="AF1303" i="13"/>
  <c r="AF1304" i="13"/>
  <c r="AF1305" i="13"/>
  <c r="AF1306" i="13"/>
  <c r="AF1307" i="13"/>
  <c r="AF1308" i="13"/>
  <c r="AF1309" i="13"/>
  <c r="AF1310" i="13"/>
  <c r="AF1311" i="13"/>
  <c r="AF1312" i="13"/>
  <c r="AF1313" i="13"/>
  <c r="AF1314" i="13"/>
  <c r="AF1315" i="13"/>
  <c r="AF1316" i="13"/>
  <c r="AF1317" i="13"/>
  <c r="AF1318" i="13"/>
  <c r="AF1319" i="13"/>
  <c r="AF1320" i="13"/>
  <c r="AF1321" i="13"/>
  <c r="AF1322" i="13"/>
  <c r="AF1323" i="13"/>
  <c r="AF1324" i="13"/>
  <c r="AF1325" i="13"/>
  <c r="AF1326" i="13"/>
  <c r="AF1327" i="13"/>
  <c r="AF1328" i="13"/>
  <c r="AF1329" i="13"/>
  <c r="AF1330" i="13"/>
  <c r="AF1331" i="13"/>
  <c r="AF1332" i="13"/>
  <c r="AF1333" i="13"/>
  <c r="AF1334" i="13"/>
  <c r="AF1335" i="13"/>
  <c r="AF1336" i="13"/>
  <c r="AF1337" i="13"/>
  <c r="AF1338" i="13"/>
  <c r="AF1339" i="13"/>
  <c r="AF1340" i="13"/>
  <c r="AF1341" i="13"/>
  <c r="AF1342" i="13"/>
  <c r="AF1343" i="13"/>
  <c r="AF1344" i="13"/>
  <c r="AF1345" i="13"/>
  <c r="AF1346" i="13"/>
  <c r="AF1347" i="13"/>
  <c r="AF1348" i="13"/>
  <c r="AF1349" i="13"/>
  <c r="AF1350" i="13"/>
  <c r="AF1351" i="13"/>
  <c r="AF1352" i="13"/>
  <c r="AF1353" i="13"/>
  <c r="AF1354" i="13"/>
  <c r="AF1355" i="13"/>
  <c r="AF1356" i="13"/>
  <c r="AF1357" i="13"/>
  <c r="AF1358" i="13"/>
  <c r="AF1359" i="13"/>
  <c r="AF1360" i="13"/>
  <c r="AF1361" i="13"/>
  <c r="AF1362" i="13"/>
  <c r="AF1363" i="13"/>
  <c r="AF1364" i="13"/>
  <c r="AF1365" i="13"/>
  <c r="AF1366" i="13"/>
  <c r="AF1367" i="13"/>
  <c r="AF1368" i="13"/>
  <c r="AF1369" i="13"/>
  <c r="AF1370" i="13"/>
  <c r="AF1371" i="13"/>
  <c r="AF1372" i="13"/>
  <c r="AF1373" i="13"/>
  <c r="AF1374" i="13"/>
  <c r="AF1375" i="13"/>
  <c r="AF1376" i="13"/>
  <c r="AF1377" i="13"/>
  <c r="AF1378" i="13"/>
  <c r="AF1379" i="13"/>
  <c r="AF1380" i="13"/>
  <c r="AF1381" i="13"/>
  <c r="AF1382" i="13"/>
  <c r="AF1383" i="13"/>
  <c r="AF1384" i="13"/>
  <c r="AF1385" i="13"/>
  <c r="AF1386" i="13"/>
  <c r="AF1387" i="13"/>
  <c r="AF1388" i="13"/>
  <c r="AF1389" i="13"/>
  <c r="AF1390" i="13"/>
  <c r="AF1391" i="13"/>
  <c r="AF1392" i="13"/>
  <c r="AF1393" i="13"/>
  <c r="AF1394" i="13"/>
  <c r="AF1395" i="13"/>
  <c r="AF1396" i="13"/>
  <c r="AF1397" i="13"/>
  <c r="AF1398" i="13"/>
  <c r="AF1399" i="13"/>
  <c r="AF1400" i="13"/>
  <c r="AF1401" i="13"/>
  <c r="AF1402" i="13"/>
  <c r="AF1403" i="13"/>
  <c r="AF1404" i="13"/>
  <c r="AF1405" i="13"/>
  <c r="AF1406" i="13"/>
  <c r="AF1407" i="13"/>
  <c r="AF1408" i="13"/>
  <c r="AF1409" i="13"/>
  <c r="AF1410" i="13"/>
  <c r="AF1411" i="13"/>
  <c r="AF1412" i="13"/>
  <c r="AF1413" i="13"/>
  <c r="AF1414" i="13"/>
  <c r="AF1415" i="13"/>
  <c r="AF1416" i="13"/>
  <c r="AF1417" i="13"/>
  <c r="AF1418" i="13"/>
  <c r="AF1419" i="13"/>
  <c r="AF1420" i="13"/>
  <c r="AF1421" i="13"/>
  <c r="AF1422" i="13"/>
  <c r="AF1423" i="13"/>
  <c r="AF1424" i="13"/>
  <c r="AF1425" i="13"/>
  <c r="AF1426" i="13"/>
  <c r="AF1427" i="13"/>
  <c r="AF1428" i="13"/>
  <c r="AF1429" i="13"/>
  <c r="AF1430" i="13"/>
  <c r="AF1431" i="13"/>
  <c r="AF1432" i="13"/>
  <c r="AF1433" i="13"/>
  <c r="AF1434" i="13"/>
  <c r="AF1435" i="13"/>
  <c r="AF1436" i="13"/>
  <c r="AF1437" i="13"/>
  <c r="AF1438" i="13"/>
  <c r="AF1439" i="13"/>
  <c r="AF1440" i="13"/>
  <c r="AF1441" i="13"/>
  <c r="AF1442" i="13"/>
  <c r="AF1443" i="13"/>
  <c r="AF1444" i="13"/>
  <c r="AF1445" i="13"/>
  <c r="AF1446" i="13"/>
  <c r="AF1447" i="13"/>
  <c r="AF1448" i="13"/>
  <c r="AF1449" i="13"/>
  <c r="AF1450" i="13"/>
  <c r="AF1451" i="13"/>
  <c r="AF1452" i="13"/>
  <c r="AF1453" i="13"/>
  <c r="AF1454" i="13"/>
  <c r="AF1455" i="13"/>
  <c r="AF1456" i="13"/>
  <c r="AF1457" i="13"/>
  <c r="AF1458" i="13"/>
  <c r="AF1459" i="13"/>
  <c r="AF1460" i="13"/>
  <c r="AF1461" i="13"/>
  <c r="AF1462" i="13"/>
  <c r="AF1463" i="13"/>
  <c r="AF1464" i="13"/>
  <c r="AF1465" i="13"/>
  <c r="AF1466" i="13"/>
  <c r="AF1467" i="13"/>
  <c r="AF1468" i="13"/>
  <c r="AF1469" i="13"/>
  <c r="AF1470" i="13"/>
  <c r="AF1471" i="13"/>
  <c r="AF1472" i="13"/>
  <c r="AF1473" i="13"/>
  <c r="AF1474" i="13"/>
  <c r="AF1475" i="13"/>
  <c r="AF1476" i="13"/>
  <c r="AF1477" i="13"/>
  <c r="AF1478" i="13"/>
  <c r="AF1479" i="13"/>
  <c r="AF1480" i="13"/>
  <c r="AF1481" i="13"/>
  <c r="AF1482" i="13"/>
  <c r="AF1483" i="13"/>
  <c r="AF1484" i="13"/>
  <c r="AF1485" i="13"/>
  <c r="AF1486" i="13"/>
  <c r="AF1487" i="13"/>
  <c r="AF1488" i="13"/>
  <c r="AF1489" i="13"/>
  <c r="AF1490" i="13"/>
  <c r="AF1491" i="13"/>
  <c r="AF1492" i="13"/>
  <c r="AF1493" i="13"/>
  <c r="AF1494" i="13"/>
  <c r="AF1495" i="13"/>
  <c r="AF1496" i="13"/>
  <c r="AF1497" i="13"/>
  <c r="AF1498" i="13"/>
  <c r="AF1499" i="13"/>
  <c r="AF1500" i="13"/>
  <c r="AF1501" i="13"/>
  <c r="AF1502" i="13"/>
  <c r="AF1503" i="13"/>
  <c r="AF1504" i="13"/>
  <c r="AF1505" i="13"/>
  <c r="AF1506" i="13"/>
  <c r="AF1507" i="13"/>
  <c r="AF1508" i="13"/>
  <c r="AF1509" i="13"/>
  <c r="AF1510" i="13"/>
  <c r="AF1511" i="13"/>
  <c r="AF1512" i="13"/>
  <c r="AF1513" i="13"/>
  <c r="AF1514" i="13"/>
  <c r="AF1515" i="13"/>
  <c r="AF1516" i="13"/>
  <c r="AF1517" i="13"/>
  <c r="AF1518" i="13"/>
  <c r="AF1519" i="13"/>
  <c r="AF1520" i="13"/>
  <c r="AF1521" i="13"/>
  <c r="AF1522" i="13"/>
  <c r="AF1523" i="13"/>
  <c r="AF1524" i="13"/>
  <c r="AF1525" i="13"/>
  <c r="AF1526" i="13"/>
  <c r="AF1527" i="13"/>
  <c r="AF1528" i="13"/>
  <c r="AF1529" i="13"/>
  <c r="AF1530" i="13"/>
  <c r="AF1531" i="13"/>
  <c r="AF1532" i="13"/>
  <c r="AF1533" i="13"/>
  <c r="AF1534" i="13"/>
  <c r="AF1535" i="13"/>
  <c r="AF1536" i="13"/>
  <c r="AF1537" i="13"/>
  <c r="AF1538" i="13"/>
  <c r="AF1539" i="13"/>
  <c r="AF1540" i="13"/>
  <c r="AF1541" i="13"/>
  <c r="AF1542" i="13"/>
  <c r="AF1543" i="13"/>
  <c r="AF1544" i="13"/>
  <c r="AF1545" i="13"/>
  <c r="AF1546" i="13"/>
  <c r="AF1547" i="13"/>
  <c r="AF1548" i="13"/>
  <c r="AF1549" i="13"/>
  <c r="AF1550" i="13"/>
  <c r="AF1551" i="13"/>
  <c r="AF1552" i="13"/>
  <c r="AF1553" i="13"/>
  <c r="AF1554" i="13"/>
  <c r="AF1555" i="13"/>
  <c r="AF1556" i="13"/>
  <c r="AF1557" i="13"/>
  <c r="AF1558" i="13"/>
  <c r="AF1559" i="13"/>
  <c r="AF1560" i="13"/>
  <c r="AF1561" i="13"/>
  <c r="AF1562" i="13"/>
  <c r="AF1563" i="13"/>
  <c r="AF1564" i="13"/>
  <c r="AF1565" i="13"/>
  <c r="AF1566" i="13"/>
  <c r="AF1567" i="13"/>
  <c r="AF1568" i="13"/>
  <c r="AF1569" i="13"/>
  <c r="AF1570" i="13"/>
  <c r="AF1571" i="13"/>
  <c r="AF1572" i="13"/>
  <c r="AF1573" i="13"/>
  <c r="AF1574" i="13"/>
  <c r="AF1575" i="13"/>
  <c r="AF1576" i="13"/>
  <c r="AF1577" i="13"/>
  <c r="AF1578" i="13"/>
  <c r="AF1579" i="13"/>
  <c r="AF1580" i="13"/>
  <c r="AF1581" i="13"/>
  <c r="AF1582" i="13"/>
  <c r="AF1583" i="13"/>
  <c r="AF1584" i="13"/>
  <c r="AF1585" i="13"/>
  <c r="AF1586" i="13"/>
  <c r="AF1587" i="13"/>
  <c r="AF1588" i="13"/>
  <c r="AF1589" i="13"/>
  <c r="AF1590" i="13"/>
  <c r="AF1591" i="13"/>
  <c r="AF1592" i="13"/>
  <c r="AF1593" i="13"/>
  <c r="AF1594" i="13"/>
  <c r="AF1595" i="13"/>
  <c r="AF1596" i="13"/>
  <c r="AF1597" i="13"/>
  <c r="AF1598" i="13"/>
  <c r="AF1599" i="13"/>
  <c r="AF1600" i="13"/>
  <c r="AF1601" i="13"/>
  <c r="AF1602" i="13"/>
  <c r="AF1603" i="13"/>
  <c r="AF1604" i="13"/>
  <c r="AF1605" i="13"/>
  <c r="AF1606" i="13"/>
  <c r="AF1607" i="13"/>
  <c r="AF1608" i="13"/>
  <c r="AF1609" i="13"/>
  <c r="AF1610" i="13"/>
  <c r="AF1611" i="13"/>
  <c r="AF1612" i="13"/>
  <c r="AF1613" i="13"/>
  <c r="AF1614" i="13"/>
  <c r="AF1615" i="13"/>
  <c r="AF1616" i="13"/>
  <c r="AF1617" i="13"/>
  <c r="AF1618" i="13"/>
  <c r="AF1619" i="13"/>
  <c r="AF1620" i="13"/>
  <c r="AF1621" i="13"/>
  <c r="AF1622" i="13"/>
  <c r="AF1623" i="13"/>
  <c r="AF1624" i="13"/>
  <c r="AF1625" i="13"/>
  <c r="AF1626" i="13"/>
  <c r="AF1627" i="13"/>
  <c r="AF1628" i="13"/>
  <c r="AF1629" i="13"/>
  <c r="AF1630" i="13"/>
  <c r="AF1631" i="13"/>
  <c r="AF1632" i="13"/>
  <c r="AF1633" i="13"/>
  <c r="AF1634" i="13"/>
  <c r="AF1635" i="13"/>
  <c r="AF1636" i="13"/>
  <c r="AF1637" i="13"/>
  <c r="AF1638" i="13"/>
  <c r="AF1639" i="13"/>
  <c r="AF1640" i="13"/>
  <c r="AF1641" i="13"/>
  <c r="AF1642" i="13"/>
  <c r="AF1643" i="13"/>
  <c r="AF1644" i="13"/>
  <c r="AF1645" i="13"/>
  <c r="AF1646" i="13"/>
  <c r="AF1647" i="13"/>
  <c r="AF1648" i="13"/>
  <c r="AF1649" i="13"/>
  <c r="AF1650" i="13"/>
  <c r="AF1651" i="13"/>
  <c r="AF1652" i="13"/>
  <c r="AF1653" i="13"/>
  <c r="AF1654" i="13"/>
  <c r="AF1655" i="13"/>
  <c r="AF1656" i="13"/>
  <c r="AF1657" i="13"/>
  <c r="AF1658" i="13"/>
  <c r="AF1659" i="13"/>
  <c r="AF1660" i="13"/>
  <c r="AF1661" i="13"/>
  <c r="AF1662" i="13"/>
  <c r="AF1663" i="13"/>
  <c r="AF1664" i="13"/>
  <c r="AF1665" i="13"/>
  <c r="AF1666" i="13"/>
  <c r="AF1667" i="13"/>
  <c r="AF1668" i="13"/>
  <c r="AF1669" i="13"/>
  <c r="AF1670" i="13"/>
  <c r="AF1671" i="13"/>
  <c r="AF1672" i="13"/>
  <c r="AF1673" i="13"/>
  <c r="AF1674" i="13"/>
  <c r="AF1675" i="13"/>
  <c r="AF1676" i="13"/>
  <c r="AF1677" i="13"/>
  <c r="AF1678" i="13"/>
  <c r="AF1679" i="13"/>
  <c r="AF1680" i="13"/>
  <c r="AF1681" i="13"/>
  <c r="AF1682" i="13"/>
  <c r="AF1683" i="13"/>
  <c r="AF1684" i="13"/>
  <c r="AF1685" i="13"/>
  <c r="AF1686" i="13"/>
  <c r="AF1687" i="13"/>
  <c r="AF1688" i="13"/>
  <c r="AF1689" i="13"/>
  <c r="AF1690" i="13"/>
  <c r="AF1691" i="13"/>
  <c r="AF1692" i="13"/>
  <c r="AF1693" i="13"/>
  <c r="AF1694" i="13"/>
  <c r="AF1695" i="13"/>
  <c r="AF1696" i="13"/>
  <c r="AF1697" i="13"/>
  <c r="AF1698" i="13"/>
  <c r="AF1699" i="13"/>
  <c r="AF1700" i="13"/>
  <c r="AF1701" i="13"/>
  <c r="AF1702" i="13"/>
  <c r="AF1703" i="13"/>
  <c r="AF1704" i="13"/>
  <c r="AF1705" i="13"/>
  <c r="AF1706" i="13"/>
  <c r="AF1707" i="13"/>
  <c r="AF1708" i="13"/>
  <c r="AF1709" i="13"/>
  <c r="AF1710" i="13"/>
  <c r="AF1711" i="13"/>
  <c r="AF1712" i="13"/>
  <c r="AF1713" i="13"/>
  <c r="AF1714" i="13"/>
  <c r="AF1715" i="13"/>
  <c r="AF1716" i="13"/>
  <c r="AF1717" i="13"/>
  <c r="AF1718" i="13"/>
  <c r="AF1719" i="13"/>
  <c r="AF1720" i="13"/>
  <c r="AF1721" i="13"/>
  <c r="AF1722" i="13"/>
  <c r="AF1723" i="13"/>
  <c r="AF1724" i="13"/>
  <c r="AF1725" i="13"/>
  <c r="AF1726" i="13"/>
  <c r="AF1727" i="13"/>
  <c r="AF1728" i="13"/>
  <c r="AF1729" i="13"/>
  <c r="AF1730" i="13"/>
  <c r="AF1731" i="13"/>
  <c r="AF1732" i="13"/>
  <c r="AF1733" i="13"/>
  <c r="AF1734" i="13"/>
  <c r="AF1735" i="13"/>
  <c r="AF1736" i="13"/>
  <c r="AF1737" i="13"/>
  <c r="AF1738" i="13"/>
  <c r="AF1739" i="13"/>
  <c r="AF1740" i="13"/>
  <c r="AF1741" i="13"/>
  <c r="AF1742" i="13"/>
  <c r="AF1743" i="13"/>
  <c r="AF1744" i="13"/>
  <c r="AF1745" i="13"/>
  <c r="AF1746" i="13"/>
  <c r="AF1747" i="13"/>
  <c r="AF1748" i="13"/>
  <c r="AF1749" i="13"/>
  <c r="AF1750" i="13"/>
  <c r="AF1751" i="13"/>
  <c r="AF1752" i="13"/>
  <c r="AF1753" i="13"/>
  <c r="AF1754" i="13"/>
  <c r="AF1755" i="13"/>
  <c r="AF1756" i="13"/>
  <c r="AF1757" i="13"/>
  <c r="AF1758" i="13"/>
  <c r="AF1759" i="13"/>
  <c r="AF1760" i="13"/>
  <c r="AF1761" i="13"/>
  <c r="AF1762" i="13"/>
  <c r="AF1763" i="13"/>
  <c r="AF1764" i="13"/>
  <c r="AF1765" i="13"/>
  <c r="AF1766" i="13"/>
  <c r="AF1767" i="13"/>
  <c r="AF1768" i="13"/>
  <c r="AF1769" i="13"/>
  <c r="AF1770" i="13"/>
  <c r="AF1771" i="13"/>
  <c r="AF1772" i="13"/>
  <c r="AF1773" i="13"/>
  <c r="AF1774" i="13"/>
  <c r="AF1775" i="13"/>
  <c r="AF1776" i="13"/>
  <c r="AF1777" i="13"/>
  <c r="AF1778" i="13"/>
  <c r="AF1779" i="13"/>
  <c r="AF1780" i="13"/>
  <c r="AF1781" i="13"/>
  <c r="AF1782" i="13"/>
  <c r="AF1783" i="13"/>
  <c r="AF1784" i="13"/>
  <c r="AF1785" i="13"/>
  <c r="AF1786" i="13"/>
  <c r="AF1787" i="13"/>
  <c r="AF1788" i="13"/>
  <c r="AF1789" i="13"/>
  <c r="AF1790" i="13"/>
  <c r="AF1791" i="13"/>
  <c r="AF1792" i="13"/>
  <c r="AF1793" i="13"/>
  <c r="AF1794" i="13"/>
  <c r="AF1795" i="13"/>
  <c r="AF1796" i="13"/>
  <c r="AF1797" i="13"/>
  <c r="AF1798" i="13"/>
  <c r="AF1799" i="13"/>
  <c r="AF1800" i="13"/>
  <c r="AF1801" i="13"/>
  <c r="AF1802" i="13"/>
  <c r="AF1803" i="13"/>
  <c r="AF1804" i="13"/>
  <c r="AF1805" i="13"/>
  <c r="AF1806" i="13"/>
  <c r="AF1807" i="13"/>
  <c r="AF1808" i="13"/>
  <c r="AF1809" i="13"/>
  <c r="AF1810" i="13"/>
  <c r="AF1811" i="13"/>
  <c r="AF1812" i="13"/>
  <c r="AF1813" i="13"/>
  <c r="AF1814" i="13"/>
  <c r="AF1815" i="13"/>
  <c r="AF1816" i="13"/>
  <c r="AF1817" i="13"/>
  <c r="AF1818" i="13"/>
  <c r="AF1819" i="13"/>
  <c r="AF1820" i="13"/>
  <c r="AF1821" i="13"/>
  <c r="AF1822" i="13"/>
  <c r="AF1823" i="13"/>
  <c r="AF1824" i="13"/>
  <c r="AF1825" i="13"/>
  <c r="AF1826" i="13"/>
  <c r="AF1827" i="13"/>
  <c r="AF1828" i="13"/>
  <c r="AF1829" i="13"/>
  <c r="AF1830" i="13"/>
  <c r="AF1831" i="13"/>
  <c r="AF1832" i="13"/>
  <c r="AF1833" i="13"/>
  <c r="AF1834" i="13"/>
  <c r="AF1835" i="13"/>
  <c r="AF1836" i="13"/>
  <c r="AF1837" i="13"/>
  <c r="AF1838" i="13"/>
  <c r="AF1839" i="13"/>
  <c r="AF1840" i="13"/>
  <c r="AF1841" i="13"/>
  <c r="AF1842" i="13"/>
  <c r="AF1843" i="13"/>
  <c r="AF1844" i="13"/>
  <c r="AF1845" i="13"/>
  <c r="AF1846" i="13"/>
  <c r="AF1847" i="13"/>
  <c r="AF1848" i="13"/>
  <c r="AF1849" i="13"/>
  <c r="AF1850" i="13"/>
  <c r="AF1851" i="13"/>
  <c r="AF1852" i="13"/>
  <c r="AF1853" i="13"/>
  <c r="AF1854" i="13"/>
  <c r="AF1855" i="13"/>
  <c r="AF1856" i="13"/>
  <c r="AF1857" i="13"/>
  <c r="AF1858" i="13"/>
  <c r="AF1859" i="13"/>
  <c r="AF1860" i="13"/>
  <c r="AF1861" i="13"/>
  <c r="AF1862" i="13"/>
  <c r="AF1863" i="13"/>
  <c r="AF1864" i="13"/>
  <c r="AF1865" i="13"/>
  <c r="AF1866" i="13"/>
  <c r="AF1867" i="13"/>
  <c r="AF1868" i="13"/>
  <c r="AF1869" i="13"/>
  <c r="AF1870" i="13"/>
  <c r="AF1871" i="13"/>
  <c r="AF1872" i="13"/>
  <c r="AF1873" i="13"/>
  <c r="AF1874" i="13"/>
  <c r="AF1875" i="13"/>
  <c r="AF1876" i="13"/>
  <c r="AF1877" i="13"/>
  <c r="AF1878" i="13"/>
  <c r="AF1879" i="13"/>
  <c r="AF1880" i="13"/>
  <c r="AF1881" i="13"/>
  <c r="AF1882" i="13"/>
  <c r="AF1883" i="13"/>
  <c r="AF1884" i="13"/>
  <c r="AF1885" i="13"/>
  <c r="AF1886" i="13"/>
  <c r="AF1887" i="13"/>
  <c r="AF1888" i="13"/>
  <c r="AF1889" i="13"/>
  <c r="AF1890" i="13"/>
  <c r="AF1891" i="13"/>
  <c r="AF1892" i="13"/>
  <c r="AF1893" i="13"/>
  <c r="AF1894" i="13"/>
  <c r="AF1895" i="13"/>
  <c r="AF1896" i="13"/>
  <c r="AF1897" i="13"/>
  <c r="AF1898" i="13"/>
  <c r="AF1899" i="13"/>
  <c r="AF1900" i="13"/>
  <c r="AF1901" i="13"/>
  <c r="AF1902" i="13"/>
  <c r="AF1903" i="13"/>
  <c r="AF1904" i="13"/>
  <c r="AF1905" i="13"/>
  <c r="AF1906" i="13"/>
  <c r="AF1907" i="13"/>
  <c r="AF1908" i="13"/>
  <c r="AF1909" i="13"/>
  <c r="AF1910" i="13"/>
  <c r="AF1911" i="13"/>
  <c r="AF1912" i="13"/>
  <c r="AF1913" i="13"/>
  <c r="AF1914" i="13"/>
  <c r="AF1915" i="13"/>
  <c r="AF1916" i="13"/>
  <c r="AF1917" i="13"/>
  <c r="AF1918" i="13"/>
  <c r="AF1919" i="13"/>
  <c r="AF1920" i="13"/>
  <c r="AF1921" i="13"/>
  <c r="AF1922" i="13"/>
  <c r="AF1923" i="13"/>
  <c r="AF1924" i="13"/>
  <c r="AF1925" i="13"/>
  <c r="AF1926" i="13"/>
  <c r="AF1927" i="13"/>
  <c r="AF1928" i="13"/>
  <c r="AF1929" i="13"/>
  <c r="AF1930" i="13"/>
  <c r="AF1931" i="13"/>
  <c r="AF1932" i="13"/>
  <c r="AF1933" i="13"/>
  <c r="AF1934" i="13"/>
  <c r="AF1935" i="13"/>
  <c r="AF1936" i="13"/>
  <c r="AF1937" i="13"/>
  <c r="AF1938" i="13"/>
  <c r="AF1939" i="13"/>
  <c r="AF1940" i="13"/>
  <c r="AF1941" i="13"/>
  <c r="AF1942" i="13"/>
  <c r="AF1943" i="13"/>
  <c r="AF1944" i="13"/>
  <c r="AF1945" i="13"/>
  <c r="AF1946" i="13"/>
  <c r="AF1947" i="13"/>
  <c r="AF1948" i="13"/>
  <c r="AF1949" i="13"/>
  <c r="AF1950" i="13"/>
  <c r="AF1951" i="13"/>
  <c r="AF1952" i="13"/>
  <c r="AF1953" i="13"/>
  <c r="AF1954" i="13"/>
  <c r="AF1955" i="13"/>
  <c r="AF1956" i="13"/>
  <c r="AF1957" i="13"/>
  <c r="AF1958" i="13"/>
  <c r="AF1959" i="13"/>
  <c r="AF1960" i="13"/>
  <c r="AF1961" i="13"/>
  <c r="AF1962" i="13"/>
  <c r="AF1963" i="13"/>
  <c r="AF1964" i="13"/>
  <c r="AF1965" i="13"/>
  <c r="AF1966" i="13"/>
  <c r="AF1967" i="13"/>
  <c r="AF1968" i="13"/>
  <c r="AF1969" i="13"/>
  <c r="AF1970" i="13"/>
  <c r="AF1971" i="13"/>
  <c r="AF1972" i="13"/>
  <c r="AF1973" i="13"/>
  <c r="AF1974" i="13"/>
  <c r="AF1975" i="13"/>
  <c r="AF1976" i="13"/>
  <c r="AF1977" i="13"/>
  <c r="AF1978" i="13"/>
  <c r="AF1979" i="13"/>
  <c r="AF1980" i="13"/>
  <c r="AF1981" i="13"/>
  <c r="AF1982" i="13"/>
  <c r="AF1983" i="13"/>
  <c r="AF1984" i="13"/>
  <c r="AF1985" i="13"/>
  <c r="AF1986" i="13"/>
  <c r="AF1987" i="13"/>
  <c r="AF1988" i="13"/>
  <c r="AF1989" i="13"/>
  <c r="AF1990" i="13"/>
  <c r="AF1991" i="13"/>
  <c r="AF1992" i="13"/>
  <c r="AF1993" i="13"/>
  <c r="AF1994" i="13"/>
  <c r="AF1995" i="13"/>
  <c r="AF1996" i="13"/>
  <c r="AF1997" i="13"/>
  <c r="AF1998" i="13"/>
  <c r="AF1999" i="13"/>
  <c r="AF2000" i="13"/>
  <c r="AF2001" i="13"/>
  <c r="AF2002" i="13"/>
  <c r="AF2003" i="13"/>
  <c r="AF2004" i="13"/>
  <c r="AF2005" i="13"/>
  <c r="AF2006" i="13"/>
  <c r="AF2007" i="13"/>
  <c r="AF2008" i="13"/>
  <c r="AF2009" i="13"/>
  <c r="AF2010" i="13"/>
  <c r="AF2011" i="13"/>
  <c r="AF2012" i="13"/>
  <c r="AF2013" i="13"/>
  <c r="AF2014" i="13"/>
  <c r="AF2015" i="13"/>
  <c r="AF2016" i="13"/>
  <c r="AF2017" i="13"/>
  <c r="AF2018" i="13"/>
  <c r="AF2019" i="13"/>
  <c r="AF2020" i="13"/>
  <c r="AF2021" i="13"/>
  <c r="AF2022" i="13"/>
  <c r="AF2023" i="13"/>
  <c r="AF2024" i="13"/>
  <c r="AF2025" i="13"/>
  <c r="AF2026" i="13"/>
  <c r="AF2027" i="13"/>
  <c r="AF2028" i="13"/>
  <c r="AF2029" i="13"/>
  <c r="AF2030" i="13"/>
  <c r="AF2031" i="13"/>
  <c r="AF2032" i="13"/>
  <c r="AF2033" i="13"/>
  <c r="AF2034" i="13"/>
  <c r="AF2035" i="13"/>
  <c r="AF2036" i="13"/>
  <c r="AF2037" i="13"/>
  <c r="AF2038" i="13"/>
  <c r="AF2039" i="13"/>
  <c r="AF2040" i="13"/>
  <c r="AF2041" i="13"/>
  <c r="AF2042" i="13"/>
  <c r="AF2043" i="13"/>
  <c r="AF2044" i="13"/>
  <c r="AF2045" i="13"/>
  <c r="AF2046" i="13"/>
  <c r="AF2047" i="13"/>
  <c r="AF2048" i="13"/>
  <c r="AF2049" i="13"/>
  <c r="AF2050" i="13"/>
  <c r="AF2051" i="13"/>
  <c r="AF2052" i="13"/>
  <c r="AF2053" i="13"/>
  <c r="AF2054" i="13"/>
  <c r="AF2055" i="13"/>
  <c r="AF2056" i="13"/>
  <c r="AF2057" i="13"/>
  <c r="AF2058" i="13"/>
  <c r="AF2059" i="13"/>
  <c r="AF2060" i="13"/>
  <c r="AF2061" i="13"/>
  <c r="AF2062" i="13"/>
  <c r="AF2063" i="13"/>
  <c r="AF2064" i="13"/>
  <c r="AF2065" i="13"/>
  <c r="AF2066" i="13"/>
  <c r="AF2067" i="13"/>
  <c r="AF2068" i="13"/>
  <c r="AF2069" i="13"/>
  <c r="AF2070" i="13"/>
  <c r="AF2071" i="13"/>
  <c r="AF2072" i="13"/>
  <c r="AF2073" i="13"/>
  <c r="AF2074" i="13"/>
  <c r="AF2075" i="13"/>
  <c r="AF2076" i="13"/>
  <c r="AF2077" i="13"/>
  <c r="AF2078" i="13"/>
  <c r="AF2079" i="13"/>
  <c r="AF2080" i="13"/>
  <c r="AF2081" i="13"/>
  <c r="AF2082" i="13"/>
  <c r="AF2083" i="13"/>
  <c r="AF2084" i="13"/>
  <c r="AF2085" i="13"/>
  <c r="AF2086" i="13"/>
  <c r="AF2087" i="13"/>
  <c r="AF2088" i="13"/>
  <c r="AF2089" i="13"/>
  <c r="AF2090" i="13"/>
  <c r="AF2091" i="13"/>
  <c r="AF2092" i="13"/>
  <c r="AF2093" i="13"/>
  <c r="AF2094" i="13"/>
  <c r="AF2095" i="13"/>
  <c r="AF2096" i="13"/>
  <c r="AF2097" i="13"/>
  <c r="AF2098" i="13"/>
  <c r="AF2099" i="13"/>
  <c r="AF2100" i="13"/>
  <c r="AF2101" i="13"/>
  <c r="AF2102" i="13"/>
  <c r="AF2103" i="13"/>
  <c r="AF2104" i="13"/>
  <c r="AF2105" i="13"/>
  <c r="AF2106" i="13"/>
  <c r="AF2107" i="13"/>
  <c r="AF2108" i="13"/>
  <c r="AF2109" i="13"/>
  <c r="AF2110" i="13"/>
  <c r="AF2111" i="13"/>
  <c r="AF2112" i="13"/>
  <c r="AF2113" i="13"/>
  <c r="AF2114" i="13"/>
  <c r="AF2115" i="13"/>
  <c r="AF2116" i="13"/>
  <c r="AF2117" i="13"/>
  <c r="AF2118" i="13"/>
  <c r="AF2119" i="13"/>
  <c r="AF2120" i="13"/>
  <c r="AF2121" i="13"/>
  <c r="AF2122" i="13"/>
  <c r="AF2123" i="13"/>
  <c r="AF2124" i="13"/>
  <c r="AF2125" i="13"/>
  <c r="AF2126" i="13"/>
  <c r="AF2127" i="13"/>
  <c r="AF2128" i="13"/>
  <c r="AF2129" i="13"/>
  <c r="AF2130" i="13"/>
  <c r="AF2131" i="13"/>
  <c r="AF2132" i="13"/>
  <c r="AF2133" i="13"/>
  <c r="AF2134" i="13"/>
  <c r="AF2135" i="13"/>
  <c r="AF2136" i="13"/>
  <c r="AF2137" i="13"/>
  <c r="AF2138" i="13"/>
  <c r="AF2139" i="13"/>
  <c r="AF2140" i="13"/>
  <c r="AF2141" i="13"/>
  <c r="AF2142" i="13"/>
  <c r="AF2143" i="13"/>
  <c r="AF2144" i="13"/>
  <c r="AF2145" i="13"/>
  <c r="AF2146" i="13"/>
  <c r="AF2147" i="13"/>
  <c r="AF2148" i="13"/>
  <c r="AF2149" i="13"/>
  <c r="AF2150" i="13"/>
  <c r="AF2151" i="13"/>
  <c r="AF2152" i="13"/>
  <c r="AF2153" i="13"/>
  <c r="AF2154" i="13"/>
  <c r="AF2155" i="13"/>
  <c r="AF2156" i="13"/>
  <c r="AF2157" i="13"/>
  <c r="AF2158" i="13"/>
  <c r="AF2159" i="13"/>
  <c r="AF2160" i="13"/>
  <c r="AF2161" i="13"/>
  <c r="AF2162" i="13"/>
  <c r="AF2163" i="13"/>
  <c r="AF2164" i="13"/>
  <c r="AF2165" i="13"/>
  <c r="AF2166" i="13"/>
  <c r="AF2167" i="13"/>
  <c r="AF2168" i="13"/>
  <c r="AF2169" i="13"/>
  <c r="AF2170" i="13"/>
  <c r="AF2171" i="13"/>
  <c r="AF2172" i="13"/>
  <c r="AF2173" i="13"/>
  <c r="AF2174" i="13"/>
  <c r="AF2175" i="13"/>
  <c r="AF2176" i="13"/>
  <c r="AF2177" i="13"/>
  <c r="AF2178" i="13"/>
  <c r="AF2179" i="13"/>
  <c r="AF2180" i="13"/>
  <c r="AF2181" i="13"/>
  <c r="AF2182" i="13"/>
  <c r="AF2183" i="13"/>
  <c r="AF2184" i="13"/>
  <c r="AF2185" i="13"/>
  <c r="AF2186" i="13"/>
  <c r="AF2187" i="13"/>
  <c r="AF2188" i="13"/>
  <c r="AF2189" i="13"/>
  <c r="AF2190" i="13"/>
  <c r="AF2191" i="13"/>
  <c r="AF2192" i="13"/>
  <c r="AF2193" i="13"/>
  <c r="AF2194" i="13"/>
  <c r="AF2195" i="13"/>
  <c r="AF2196" i="13"/>
  <c r="AF2197" i="13"/>
  <c r="AF2198" i="13"/>
  <c r="AF2199" i="13"/>
  <c r="AF2200" i="13"/>
  <c r="AF2201" i="13"/>
  <c r="AF2202" i="13"/>
  <c r="AF2203" i="13"/>
  <c r="AF2204" i="13"/>
  <c r="AF2205" i="13"/>
  <c r="AF2206" i="13"/>
  <c r="AF2207" i="13"/>
  <c r="AF2208" i="13"/>
  <c r="AF2209" i="13"/>
  <c r="AF2210" i="13"/>
  <c r="AF2211" i="13"/>
  <c r="AF2212" i="13"/>
  <c r="AF2213" i="13"/>
  <c r="AF2214" i="13"/>
  <c r="AF2215" i="13"/>
  <c r="AF2216" i="13"/>
  <c r="AF2217" i="13"/>
  <c r="AF2218" i="13"/>
  <c r="AF2219" i="13"/>
  <c r="AF2220" i="13"/>
  <c r="AF2221" i="13"/>
  <c r="AF2222" i="13"/>
  <c r="AF2223" i="13"/>
  <c r="AF2224" i="13"/>
  <c r="AF2225" i="13"/>
  <c r="AF2226" i="13"/>
  <c r="AF2227" i="13"/>
  <c r="AF2228" i="13"/>
  <c r="AF2229" i="13"/>
  <c r="AF2230" i="13"/>
  <c r="AF2231" i="13"/>
  <c r="AF2232" i="13"/>
  <c r="AF2233" i="13"/>
  <c r="AF2234" i="13"/>
  <c r="AF2235" i="13"/>
  <c r="AF2236" i="13"/>
  <c r="AF2237" i="13"/>
  <c r="AF2238" i="13"/>
  <c r="AF2239" i="13"/>
  <c r="AF2240" i="13"/>
  <c r="AF2241" i="13"/>
  <c r="AF2242" i="13"/>
  <c r="AF2243" i="13"/>
  <c r="AF2244" i="13"/>
  <c r="AF2245" i="13"/>
  <c r="AF2246" i="13"/>
  <c r="AF2247" i="13"/>
  <c r="AF2248" i="13"/>
  <c r="AF2249" i="13"/>
  <c r="AF2250" i="13"/>
  <c r="AF2251" i="13"/>
  <c r="AF2252" i="13"/>
  <c r="AF2253" i="13"/>
  <c r="AF2254" i="13"/>
  <c r="AF2255" i="13"/>
  <c r="AF2256" i="13"/>
  <c r="AF2257" i="13"/>
  <c r="AF2258" i="13"/>
  <c r="AF2259" i="13"/>
  <c r="AF2260" i="13"/>
  <c r="AF2261" i="13"/>
  <c r="AF2262" i="13"/>
  <c r="AF2263" i="13"/>
  <c r="AF2264" i="13"/>
  <c r="AF2265" i="13"/>
  <c r="AF2266" i="13"/>
  <c r="AF2267" i="13"/>
  <c r="AF2268" i="13"/>
  <c r="AF2269" i="13"/>
  <c r="AF2270" i="13"/>
  <c r="AF2271" i="13"/>
  <c r="AF2272" i="13"/>
  <c r="AF2273" i="13"/>
  <c r="AF2274" i="13"/>
  <c r="AF2275" i="13"/>
  <c r="AF2276" i="13"/>
  <c r="AF2277" i="13"/>
  <c r="AF2278" i="13"/>
  <c r="AF2279" i="13"/>
  <c r="AF2280" i="13"/>
  <c r="AF2281" i="13"/>
  <c r="AF2282" i="13"/>
  <c r="AF2283" i="13"/>
  <c r="AF2284" i="13"/>
  <c r="AF2285" i="13"/>
  <c r="AF2286" i="13"/>
  <c r="AF2287" i="13"/>
  <c r="AF2288" i="13"/>
  <c r="AF2289" i="13"/>
  <c r="AF2290" i="13"/>
  <c r="AF2291" i="13"/>
  <c r="AF2292" i="13"/>
  <c r="AF2293" i="13"/>
  <c r="AF2294" i="13"/>
  <c r="AF2295" i="13"/>
  <c r="AF2296" i="13"/>
  <c r="AF2297" i="13"/>
  <c r="AF2298" i="13"/>
  <c r="AF2299" i="13"/>
  <c r="AF2300" i="13"/>
  <c r="AF2301" i="13"/>
  <c r="AF2302" i="13"/>
  <c r="AF2303" i="13"/>
  <c r="AF2304" i="13"/>
  <c r="AF2305" i="13"/>
  <c r="AF2306" i="13"/>
  <c r="AF2307" i="13"/>
  <c r="AF2308" i="13"/>
  <c r="AF2309" i="13"/>
  <c r="AF2310" i="13"/>
  <c r="AF2311" i="13"/>
  <c r="AF2312" i="13"/>
  <c r="AF2313" i="13"/>
  <c r="AF2314" i="13"/>
  <c r="AF2315" i="13"/>
  <c r="AF2316" i="13"/>
  <c r="AF2317" i="13"/>
  <c r="AF2318" i="13"/>
  <c r="AF2319" i="13"/>
  <c r="AF2320" i="13"/>
  <c r="AF2321" i="13"/>
  <c r="AF2322" i="13"/>
  <c r="AF2323" i="13"/>
  <c r="AF2324" i="13"/>
  <c r="AF2325" i="13"/>
  <c r="AF2326" i="13"/>
  <c r="AF2327" i="13"/>
  <c r="AF2328" i="13"/>
  <c r="AF2329" i="13"/>
  <c r="AF2330" i="13"/>
  <c r="AF2331" i="13"/>
  <c r="AF2332" i="13"/>
  <c r="AF2333" i="13"/>
  <c r="AF2334" i="13"/>
  <c r="AF2335" i="13"/>
  <c r="AF2336" i="13"/>
  <c r="AF2337" i="13"/>
  <c r="AF2338" i="13"/>
  <c r="AF2339" i="13"/>
  <c r="AF2340" i="13"/>
  <c r="AF2341" i="13"/>
  <c r="AF2342" i="13"/>
  <c r="AF2343" i="13"/>
  <c r="AF2344" i="13"/>
  <c r="AF2345" i="13"/>
  <c r="AF2346" i="13"/>
  <c r="AF2347" i="13"/>
  <c r="AF2348" i="13"/>
  <c r="AF2349" i="13"/>
  <c r="AF2350" i="13"/>
  <c r="AF2351" i="13"/>
  <c r="AF2352" i="13"/>
  <c r="AF2353" i="13"/>
  <c r="AF2354" i="13"/>
  <c r="AF2355" i="13"/>
  <c r="AF2356" i="13"/>
  <c r="AF2357" i="13"/>
  <c r="AF2358" i="13"/>
  <c r="AF2359" i="13"/>
  <c r="AF2360" i="13"/>
  <c r="AF2361" i="13"/>
  <c r="AF2362" i="13"/>
  <c r="AF2363" i="13"/>
  <c r="AF2364" i="13"/>
  <c r="AF2365" i="13"/>
  <c r="AF2366" i="13"/>
  <c r="AF2367" i="13"/>
  <c r="AF2368" i="13"/>
  <c r="AF2369" i="13"/>
  <c r="AF2370" i="13"/>
  <c r="AF2371" i="13"/>
  <c r="AF2372" i="13"/>
  <c r="AF2373" i="13"/>
  <c r="AF2374" i="13"/>
  <c r="AF2375" i="13"/>
  <c r="AF2376" i="13"/>
  <c r="AF2377" i="13"/>
  <c r="AF2378" i="13"/>
  <c r="AF2379" i="13"/>
  <c r="AF2380" i="13"/>
  <c r="AF2381" i="13"/>
  <c r="AF2382" i="13"/>
  <c r="AF2383" i="13"/>
  <c r="AF2384" i="13"/>
  <c r="AF2385" i="13"/>
  <c r="AF2386" i="13"/>
  <c r="AF2387" i="13"/>
  <c r="AF2388" i="13"/>
  <c r="AF2389" i="13"/>
  <c r="AF2390" i="13"/>
  <c r="AF2391" i="13"/>
  <c r="AF2392" i="13"/>
  <c r="AF2393" i="13"/>
  <c r="AF2394" i="13"/>
  <c r="AF2395" i="13"/>
  <c r="AF2396" i="13"/>
  <c r="AF2397" i="13"/>
  <c r="AF2398" i="13"/>
  <c r="AF2399" i="13"/>
  <c r="AF2400" i="13"/>
  <c r="AF2401" i="13"/>
  <c r="AF2402" i="13"/>
  <c r="AF2403" i="13"/>
  <c r="AF2404" i="13"/>
  <c r="AF2405" i="13"/>
  <c r="AF2406" i="13"/>
  <c r="AF2407" i="13"/>
  <c r="AF2408" i="13"/>
  <c r="AF2409" i="13"/>
  <c r="AF2410" i="13"/>
  <c r="AF2411" i="13"/>
  <c r="AF2412" i="13"/>
  <c r="AF2413" i="13"/>
  <c r="AF2414" i="13"/>
  <c r="AF2415" i="13"/>
  <c r="AF2416" i="13"/>
  <c r="AF2417" i="13"/>
  <c r="AF2418" i="13"/>
  <c r="AF2419" i="13"/>
  <c r="AF2420" i="13"/>
  <c r="AF2421" i="13"/>
  <c r="AF2422" i="13"/>
  <c r="AF2423" i="13"/>
  <c r="AF2424" i="13"/>
  <c r="AF2425" i="13"/>
  <c r="AF2426" i="13"/>
  <c r="AF2427" i="13"/>
  <c r="AF2428" i="13"/>
  <c r="AF2429" i="13"/>
  <c r="AF2430" i="13"/>
  <c r="AF2431" i="13"/>
  <c r="AF2432" i="13"/>
  <c r="AF2433" i="13"/>
  <c r="AF2434" i="13"/>
  <c r="AF2435" i="13"/>
  <c r="AF2436" i="13"/>
  <c r="AF2437" i="13"/>
  <c r="AF2438" i="13"/>
  <c r="AF2439" i="13"/>
  <c r="AF2440" i="13"/>
  <c r="AF2441" i="13"/>
  <c r="AF2442" i="13"/>
  <c r="AF2443" i="13"/>
  <c r="AF2444" i="13"/>
  <c r="AF2445" i="13"/>
  <c r="AF2446" i="13"/>
  <c r="AF2447" i="13"/>
  <c r="AF2448" i="13"/>
  <c r="AF2449" i="13"/>
  <c r="AF2450" i="13"/>
  <c r="AF2451" i="13"/>
  <c r="AF2452" i="13"/>
  <c r="AF2453" i="13"/>
  <c r="AF2454" i="13"/>
  <c r="AF2455" i="13"/>
  <c r="AF2456" i="13"/>
  <c r="AF2457" i="13"/>
  <c r="AF2458" i="13"/>
  <c r="AF2459" i="13"/>
  <c r="AF2460" i="13"/>
  <c r="AF2461" i="13"/>
  <c r="AF2462" i="13"/>
  <c r="AF2463" i="13"/>
  <c r="AF2464" i="13"/>
  <c r="AF2465" i="13"/>
  <c r="AF2466" i="13"/>
  <c r="AF2467" i="13"/>
  <c r="AF2468" i="13"/>
  <c r="AF2469" i="13"/>
  <c r="AF2470" i="13"/>
  <c r="AF2471" i="13"/>
  <c r="AF2472" i="13"/>
  <c r="AF2473" i="13"/>
  <c r="AF2474" i="13"/>
  <c r="AF2475" i="13"/>
  <c r="AF2476" i="13"/>
  <c r="AF2477" i="13"/>
  <c r="AF2478" i="13"/>
  <c r="AF2479" i="13"/>
  <c r="AF2480" i="13"/>
  <c r="AF2481" i="13"/>
  <c r="AF2482" i="13"/>
  <c r="AF2483" i="13"/>
  <c r="AF2484" i="13"/>
  <c r="AF2485" i="13"/>
  <c r="AF2486" i="13"/>
  <c r="AF2487" i="13"/>
  <c r="AF2488" i="13"/>
  <c r="AF2489" i="13"/>
  <c r="AF2490" i="13"/>
  <c r="AF2491" i="13"/>
  <c r="AF2492" i="13"/>
  <c r="AF2493" i="13"/>
  <c r="AF2494" i="13"/>
  <c r="AF2495" i="13"/>
  <c r="AF2496" i="13"/>
  <c r="AF2497" i="13"/>
  <c r="AF2498" i="13"/>
  <c r="AF2499" i="13"/>
  <c r="AF2500" i="13"/>
  <c r="AF2501" i="13"/>
  <c r="AF2502" i="13"/>
  <c r="AF2503" i="13"/>
  <c r="AF2504" i="13"/>
  <c r="AF2505" i="13"/>
  <c r="AF2506" i="13"/>
  <c r="AF2507" i="13"/>
  <c r="AF2508" i="13"/>
  <c r="AF2509" i="13"/>
  <c r="AF2510" i="13"/>
  <c r="AF2511" i="13"/>
  <c r="AF2512" i="13"/>
  <c r="AF2513" i="13"/>
  <c r="AF2514" i="13"/>
  <c r="AF2515" i="13"/>
  <c r="AF2516" i="13"/>
  <c r="AF2517" i="13"/>
  <c r="AF2518" i="13"/>
  <c r="AF2519" i="13"/>
  <c r="AF2520" i="13"/>
  <c r="AF2521" i="13"/>
  <c r="AF2522" i="13"/>
  <c r="AF2523" i="13"/>
  <c r="AF2524" i="13"/>
  <c r="AF2525" i="13"/>
  <c r="AF2526" i="13"/>
  <c r="AF2527" i="13"/>
  <c r="AF2528" i="13"/>
  <c r="AF2529" i="13"/>
  <c r="AF2530" i="13"/>
  <c r="AF2531" i="13"/>
  <c r="AF2532" i="13"/>
  <c r="AF2533" i="13"/>
  <c r="AF2534" i="13"/>
  <c r="AF2535" i="13"/>
  <c r="AF2536" i="13"/>
  <c r="AF2537" i="13"/>
  <c r="AF2538" i="13"/>
  <c r="AF2539" i="13"/>
  <c r="AF2540" i="13"/>
  <c r="AF2541" i="13"/>
  <c r="AF2542" i="13"/>
  <c r="AF2543" i="13"/>
  <c r="AF2544" i="13"/>
  <c r="AF2545" i="13"/>
  <c r="AF2546" i="13"/>
  <c r="AF2547" i="13"/>
  <c r="AF2548" i="13"/>
  <c r="AF2549" i="13"/>
  <c r="AF2550" i="13"/>
  <c r="AF2551" i="13"/>
  <c r="AF2552" i="13"/>
  <c r="AF2553" i="13"/>
  <c r="AF2554" i="13"/>
  <c r="AF2555" i="13"/>
  <c r="AF2556" i="13"/>
  <c r="AF2557" i="13"/>
  <c r="AF2558" i="13"/>
  <c r="AF2559" i="13"/>
  <c r="AF2560" i="13"/>
  <c r="AF2561" i="13"/>
  <c r="AF2562" i="13"/>
  <c r="AF2563" i="13"/>
  <c r="AF2564" i="13"/>
  <c r="AF2565" i="13"/>
  <c r="AF2566" i="13"/>
  <c r="AF2567" i="13"/>
  <c r="AF2568" i="13"/>
  <c r="AF2569" i="13"/>
  <c r="AF2570" i="13"/>
  <c r="AF2571" i="13"/>
  <c r="AF2572" i="13"/>
  <c r="AF2573" i="13"/>
  <c r="AF2574" i="13"/>
  <c r="AF2575" i="13"/>
  <c r="AF2576" i="13"/>
  <c r="AF2577" i="13"/>
  <c r="AF2578" i="13"/>
  <c r="AF2579" i="13"/>
  <c r="AF2580" i="13"/>
  <c r="AF2581" i="13"/>
  <c r="AF2582" i="13"/>
  <c r="AF2583" i="13"/>
  <c r="AF2584" i="13"/>
  <c r="AF2585" i="13"/>
  <c r="AF2586" i="13"/>
  <c r="AF2587" i="13"/>
  <c r="AF2588" i="13"/>
  <c r="AF2589" i="13"/>
  <c r="AF2590" i="13"/>
  <c r="AF2591" i="13"/>
  <c r="AF2592" i="13"/>
  <c r="AF2593" i="13"/>
  <c r="AF2594" i="13"/>
  <c r="AF2595" i="13"/>
  <c r="AF2596" i="13"/>
  <c r="AF2597" i="13"/>
  <c r="AF2598" i="13"/>
  <c r="AF2599" i="13"/>
  <c r="AF2600" i="13"/>
  <c r="AF2601" i="13"/>
  <c r="AF2602" i="13"/>
  <c r="AF2603" i="13"/>
  <c r="AF2604" i="13"/>
  <c r="AF2605" i="13"/>
  <c r="AF2606" i="13"/>
  <c r="AF2607" i="13"/>
  <c r="AF2608" i="13"/>
  <c r="AF2609" i="13"/>
  <c r="AF2610" i="13"/>
  <c r="AF2611" i="13"/>
  <c r="AF2612" i="13"/>
  <c r="AF2613" i="13"/>
  <c r="AF2614" i="13"/>
  <c r="AF2615" i="13"/>
  <c r="AF2616" i="13"/>
  <c r="AF2617" i="13"/>
  <c r="AF2618" i="13"/>
  <c r="AF2619" i="13"/>
  <c r="AF2620" i="13"/>
  <c r="AF2621" i="13"/>
  <c r="AF2622" i="13"/>
  <c r="AF2623" i="13"/>
  <c r="AF2624" i="13"/>
  <c r="AF2625" i="13"/>
  <c r="AF2626" i="13"/>
  <c r="AF2627" i="13"/>
  <c r="AF2628" i="13"/>
  <c r="AF2629" i="13"/>
  <c r="AF2630" i="13"/>
  <c r="AF2631" i="13"/>
  <c r="AF2632" i="13"/>
  <c r="AF2633" i="13"/>
  <c r="AF2634" i="13"/>
  <c r="AF2635" i="13"/>
  <c r="AF2636" i="13"/>
  <c r="AF2637" i="13"/>
  <c r="AF2638" i="13"/>
  <c r="AF2639" i="13"/>
  <c r="AF2640" i="13"/>
  <c r="AF2641" i="13"/>
  <c r="AF2642" i="13"/>
  <c r="AF2643" i="13"/>
  <c r="AF2644" i="13"/>
  <c r="AF2645" i="13"/>
  <c r="AF2646" i="13"/>
  <c r="AF2647" i="13"/>
  <c r="AF2648" i="13"/>
  <c r="AF2649" i="13"/>
  <c r="AF2650" i="13"/>
  <c r="AF2651" i="13"/>
  <c r="AF2652" i="13"/>
  <c r="AF2653" i="13"/>
  <c r="AF2654" i="13"/>
  <c r="AF2655" i="13"/>
  <c r="AF2656" i="13"/>
  <c r="AF2657" i="13"/>
  <c r="AF2658" i="13"/>
  <c r="AF2659" i="13"/>
  <c r="AF2660" i="13"/>
  <c r="AF2661" i="13"/>
  <c r="AF2662" i="13"/>
  <c r="AF2663" i="13"/>
  <c r="AF2664" i="13"/>
  <c r="AF2665" i="13"/>
  <c r="AF2666" i="13"/>
  <c r="AF2667" i="13"/>
  <c r="AF2668" i="13"/>
  <c r="AF2669" i="13"/>
  <c r="AF2670" i="13"/>
  <c r="AF2671" i="13"/>
  <c r="AF2672" i="13"/>
  <c r="AF2673" i="13"/>
  <c r="AF2674" i="13"/>
  <c r="AF2675" i="13"/>
  <c r="AF2676" i="13"/>
  <c r="AF2677" i="13"/>
  <c r="AF2678" i="13"/>
  <c r="AF2679" i="13"/>
  <c r="AF2680" i="13"/>
  <c r="AF2681" i="13"/>
  <c r="AF2682" i="13"/>
  <c r="AF2683" i="13"/>
  <c r="AF2684" i="13"/>
  <c r="AF2685" i="13"/>
  <c r="AF2686" i="13"/>
  <c r="AF2687" i="13"/>
  <c r="AF2688" i="13"/>
  <c r="AF2689" i="13"/>
  <c r="AF2690" i="13"/>
  <c r="AF2691" i="13"/>
  <c r="AF2692" i="13"/>
  <c r="AF2693" i="13"/>
  <c r="AF2694" i="13"/>
  <c r="AF2695" i="13"/>
  <c r="AF2696" i="13"/>
  <c r="AF2697" i="13"/>
  <c r="AF2698" i="13"/>
  <c r="AF2699" i="13"/>
  <c r="AF2700" i="13"/>
  <c r="AF2701" i="13"/>
  <c r="AF2702" i="13"/>
  <c r="AF2703" i="13"/>
  <c r="AF2704" i="13"/>
  <c r="AF2705" i="13"/>
  <c r="AF2706" i="13"/>
  <c r="AF2707" i="13"/>
  <c r="AF2708" i="13"/>
  <c r="AF2709" i="13"/>
  <c r="AF2710" i="13"/>
  <c r="AF2711" i="13"/>
  <c r="AF2712" i="13"/>
  <c r="AF2713" i="13"/>
  <c r="AF2714" i="13"/>
  <c r="AF2715" i="13"/>
  <c r="AF2716" i="13"/>
  <c r="AF2717" i="13"/>
  <c r="AF2718" i="13"/>
  <c r="AF2719" i="13"/>
  <c r="AF2720" i="13"/>
  <c r="AF2721" i="13"/>
  <c r="AF2722" i="13"/>
  <c r="AF2723" i="13"/>
  <c r="AF2724" i="13"/>
  <c r="AF2725" i="13"/>
  <c r="AF2726" i="13"/>
  <c r="AF2727" i="13"/>
  <c r="AF2728" i="13"/>
  <c r="AF2729" i="13"/>
  <c r="AF2730" i="13"/>
  <c r="AF2731" i="13"/>
  <c r="AF2732" i="13"/>
  <c r="AF2733" i="13"/>
  <c r="AF2734" i="13"/>
  <c r="AF2735" i="13"/>
  <c r="AF2736" i="13"/>
  <c r="AF2737" i="13"/>
  <c r="AF2738" i="13"/>
  <c r="AF2739" i="13"/>
  <c r="AF2740" i="13"/>
  <c r="AF2741" i="13"/>
  <c r="AF2742" i="13"/>
  <c r="AF2743" i="13"/>
  <c r="AF2744" i="13"/>
  <c r="AF2745" i="13"/>
  <c r="AF2746" i="13"/>
  <c r="AF2747" i="13"/>
  <c r="AF2748" i="13"/>
  <c r="AF2749" i="13"/>
  <c r="AF2750" i="13"/>
  <c r="AF2751" i="13"/>
  <c r="AF2752" i="13"/>
  <c r="AF2753" i="13"/>
  <c r="AF2754" i="13"/>
  <c r="AF2755" i="13"/>
  <c r="AF2756" i="13"/>
  <c r="AF2757" i="13"/>
  <c r="AF2758" i="13"/>
  <c r="AF2759" i="13"/>
  <c r="AF2760" i="13"/>
  <c r="AF2761" i="13"/>
  <c r="AF2762" i="13"/>
  <c r="AF2763" i="13"/>
  <c r="AF2764" i="13"/>
  <c r="AF2765" i="13"/>
  <c r="AF2766" i="13"/>
  <c r="AF2767" i="13"/>
  <c r="AF2768" i="13"/>
  <c r="AF2769" i="13"/>
  <c r="AF2770" i="13"/>
  <c r="AF2771" i="13"/>
  <c r="AF2772" i="13"/>
  <c r="AF2773" i="13"/>
  <c r="AF2774" i="13"/>
  <c r="AF2775" i="13"/>
  <c r="AF2776" i="13"/>
  <c r="AF2777" i="13"/>
  <c r="AF2778" i="13"/>
  <c r="AF2779" i="13"/>
  <c r="AF2780" i="13"/>
  <c r="AF2781" i="13"/>
  <c r="AF2782" i="13"/>
  <c r="AF2783" i="13"/>
  <c r="AF2784" i="13"/>
  <c r="AF2785" i="13"/>
  <c r="AF2786" i="13"/>
  <c r="AF2787" i="13"/>
  <c r="AF2788" i="13"/>
  <c r="AF2789" i="13"/>
  <c r="AF2790" i="13"/>
  <c r="AF2791" i="13"/>
  <c r="AF2792" i="13"/>
  <c r="AF2793" i="13"/>
  <c r="AF2794" i="13"/>
  <c r="AF2795" i="13"/>
  <c r="AF2796" i="13"/>
  <c r="AF2797" i="13"/>
  <c r="AF2798" i="13"/>
  <c r="AF2799" i="13"/>
  <c r="AF2800" i="13"/>
  <c r="AF2801" i="13"/>
  <c r="AF2802" i="13"/>
  <c r="AF2803" i="13"/>
  <c r="AF2804" i="13"/>
  <c r="AF2805" i="13"/>
  <c r="AF2806" i="13"/>
  <c r="AF2807" i="13"/>
  <c r="AF2808" i="13"/>
  <c r="AF2809" i="13"/>
  <c r="AF2810" i="13"/>
  <c r="AF2811" i="13"/>
  <c r="AF2812" i="13"/>
  <c r="AF2813" i="13"/>
  <c r="AF2814" i="13"/>
  <c r="AF2815" i="13"/>
  <c r="AF2816" i="13"/>
  <c r="AF2817" i="13"/>
  <c r="AF2818" i="13"/>
  <c r="AF2819" i="13"/>
  <c r="AF2820" i="13"/>
  <c r="AF2821" i="13"/>
  <c r="AF2822" i="13"/>
  <c r="AF2823" i="13"/>
  <c r="AF2824" i="13"/>
  <c r="AF2825" i="13"/>
  <c r="AF2826" i="13"/>
  <c r="AF2827" i="13"/>
  <c r="AF2828" i="13"/>
  <c r="AF2829" i="13"/>
  <c r="AF2830" i="13"/>
  <c r="AF2831" i="13"/>
  <c r="AF2832" i="13"/>
  <c r="AF2833" i="13"/>
  <c r="AF2834" i="13"/>
  <c r="AF2835" i="13"/>
  <c r="AF2836" i="13"/>
  <c r="AF2837" i="13"/>
  <c r="AF2838" i="13"/>
  <c r="AF2839" i="13"/>
  <c r="AF2840" i="13"/>
  <c r="AF2841" i="13"/>
  <c r="AF2842" i="13"/>
  <c r="AF2843" i="13"/>
  <c r="AF2844" i="13"/>
  <c r="AF2845" i="13"/>
  <c r="AF2846" i="13"/>
  <c r="AF2847" i="13"/>
  <c r="AF2848" i="13"/>
  <c r="AF2849" i="13"/>
  <c r="AF2850" i="13"/>
  <c r="AF2851" i="13"/>
  <c r="AF2852" i="13"/>
  <c r="AF2853" i="13"/>
  <c r="AF2854" i="13"/>
  <c r="AF2855" i="13"/>
  <c r="AF2856" i="13"/>
  <c r="AF2857" i="13"/>
  <c r="AF2858" i="13"/>
  <c r="AF2859" i="13"/>
  <c r="AF2860" i="13"/>
  <c r="AF2861" i="13"/>
  <c r="AF2862" i="13"/>
  <c r="AF2863" i="13"/>
  <c r="AF2864" i="13"/>
  <c r="AF2865" i="13"/>
  <c r="AF2866" i="13"/>
  <c r="AF2867" i="13"/>
  <c r="AF2868" i="13"/>
  <c r="AF2869" i="13"/>
  <c r="AF2870" i="13"/>
  <c r="AF2871" i="13"/>
  <c r="AF2872" i="13"/>
  <c r="AF2873" i="13"/>
  <c r="AF2874" i="13"/>
  <c r="AF2875" i="13"/>
  <c r="AF2876" i="13"/>
  <c r="AF2877" i="13"/>
  <c r="AF2878" i="13"/>
  <c r="AF2879" i="13"/>
  <c r="AF2880" i="13"/>
  <c r="AF2881" i="13"/>
  <c r="AF2882" i="13"/>
  <c r="AF2883" i="13"/>
  <c r="AF2884" i="13"/>
  <c r="AF2885" i="13"/>
  <c r="AF2886" i="13"/>
  <c r="AF2887" i="13"/>
  <c r="AF2888" i="13"/>
  <c r="AF2889" i="13"/>
  <c r="AF2890" i="13"/>
  <c r="AF2891" i="13"/>
  <c r="AF2892" i="13"/>
  <c r="AF2893" i="13"/>
  <c r="AF2894" i="13"/>
  <c r="AF2895" i="13"/>
  <c r="AF2896" i="13"/>
  <c r="AF2897" i="13"/>
  <c r="AF2898" i="13"/>
  <c r="AF2899" i="13"/>
  <c r="AF2900" i="13"/>
  <c r="AF2901" i="13"/>
  <c r="AF2902" i="13"/>
  <c r="AF2903" i="13"/>
  <c r="AF2904" i="13"/>
  <c r="AF2905" i="13"/>
  <c r="AF2906" i="13"/>
  <c r="AF2907" i="13"/>
  <c r="AF2908" i="13"/>
  <c r="AF2909" i="13"/>
  <c r="AF2910" i="13"/>
  <c r="AF2911" i="13"/>
  <c r="AF2912" i="13"/>
  <c r="AF2913" i="13"/>
  <c r="AF2914" i="13"/>
  <c r="AF2915" i="13"/>
  <c r="AF2916" i="13"/>
  <c r="AF2917" i="13"/>
  <c r="AF2918" i="13"/>
  <c r="AF2919" i="13"/>
  <c r="AF2920" i="13"/>
  <c r="AF2921" i="13"/>
  <c r="AF2922" i="13"/>
  <c r="AF2923" i="13"/>
  <c r="AF2924" i="13"/>
  <c r="AF2925" i="13"/>
  <c r="AF2926" i="13"/>
  <c r="AF2927" i="13"/>
  <c r="AF2928" i="13"/>
  <c r="AF2929" i="13"/>
  <c r="AF2930" i="13"/>
  <c r="AF2931" i="13"/>
  <c r="AF2932" i="13"/>
  <c r="AF2933" i="13"/>
  <c r="AF2934" i="13"/>
  <c r="AF2935" i="13"/>
  <c r="AF2936" i="13"/>
  <c r="AF2937" i="13"/>
  <c r="AF2938" i="13"/>
  <c r="AF2939" i="13"/>
  <c r="AF2940" i="13"/>
  <c r="AF2941" i="13"/>
  <c r="AF2942" i="13"/>
  <c r="AF2943" i="13"/>
  <c r="AF2944" i="13"/>
  <c r="AF2945" i="13"/>
  <c r="AF2946" i="13"/>
  <c r="AF2947" i="13"/>
  <c r="AF2948" i="13"/>
  <c r="AF2949" i="13"/>
  <c r="AF2950" i="13"/>
  <c r="AF2951" i="13"/>
  <c r="AF2952" i="13"/>
  <c r="AF2953" i="13"/>
  <c r="AF2954" i="13"/>
  <c r="AF2955" i="13"/>
  <c r="AF2956" i="13"/>
  <c r="AF2957" i="13"/>
  <c r="AF2958" i="13"/>
  <c r="AF2959" i="13"/>
  <c r="AF2960" i="13"/>
  <c r="AF2961" i="13"/>
  <c r="AF2962" i="13"/>
  <c r="AF2963" i="13"/>
  <c r="AF2964" i="13"/>
  <c r="AF2965" i="13"/>
  <c r="AF2966" i="13"/>
  <c r="AF2967" i="13"/>
  <c r="AF2968" i="13"/>
  <c r="AF2969" i="13"/>
  <c r="AF2970" i="13"/>
  <c r="AF2971" i="13"/>
  <c r="AF2972" i="13"/>
  <c r="AF2973" i="13"/>
  <c r="AF2974" i="13"/>
  <c r="AF2975" i="13"/>
  <c r="AF2976" i="13"/>
  <c r="AF2977" i="13"/>
  <c r="AF2978" i="13"/>
  <c r="AF2979" i="13"/>
  <c r="AF2980" i="13"/>
  <c r="AF2981" i="13"/>
  <c r="AF2982" i="13"/>
  <c r="AF2983" i="13"/>
  <c r="AF2984" i="13"/>
  <c r="AF2985" i="13"/>
  <c r="AF2986" i="13"/>
  <c r="AF2987" i="13"/>
  <c r="AF2988" i="13"/>
  <c r="AF2989" i="13"/>
  <c r="AF2990" i="13"/>
  <c r="AF2991" i="13"/>
  <c r="AF2992" i="13"/>
  <c r="AF2993" i="13"/>
  <c r="AF2994" i="13"/>
  <c r="AF2995" i="13"/>
  <c r="AF2996" i="13"/>
  <c r="AF2997" i="13"/>
  <c r="AF2998" i="13"/>
  <c r="AF2999" i="13"/>
  <c r="AF3000" i="13"/>
  <c r="AF3001" i="13"/>
  <c r="AF3002" i="13"/>
  <c r="AF3003" i="13"/>
  <c r="AF3004" i="13"/>
  <c r="AF3005" i="13"/>
  <c r="AF3006" i="13"/>
  <c r="AF3007" i="13"/>
  <c r="AF3008" i="13"/>
  <c r="AF3009" i="13"/>
  <c r="AF3010" i="13"/>
  <c r="AF3011" i="13"/>
  <c r="AF3012" i="13"/>
  <c r="AF3013" i="13"/>
  <c r="AF3014" i="13"/>
  <c r="AF3015" i="13"/>
  <c r="AF3016" i="13"/>
  <c r="AF3017" i="13"/>
  <c r="AF3018" i="13"/>
  <c r="AF3019" i="13"/>
  <c r="AF3020" i="13"/>
  <c r="AF3021" i="13"/>
  <c r="AF3022" i="13"/>
  <c r="AF3023" i="13"/>
  <c r="AF3024" i="13"/>
  <c r="AF3025" i="13"/>
  <c r="AF3026" i="13"/>
  <c r="AF3027" i="13"/>
  <c r="AF3028" i="13"/>
  <c r="AF3029" i="13"/>
  <c r="AF3030" i="13"/>
  <c r="AF3031" i="13"/>
  <c r="AF3032" i="13"/>
  <c r="AF3033" i="13"/>
  <c r="AF3034" i="13"/>
  <c r="AF3035" i="13"/>
  <c r="AF3036" i="13"/>
  <c r="AF3037" i="13"/>
  <c r="AF3038" i="13"/>
  <c r="AF3039" i="13"/>
  <c r="AF3040" i="13"/>
  <c r="AF3041" i="13"/>
  <c r="AF3042" i="13"/>
  <c r="AF3043" i="13"/>
  <c r="AF3044" i="13"/>
  <c r="AF3045" i="13"/>
  <c r="AF3046" i="13"/>
  <c r="AF3047" i="13"/>
  <c r="AF3048" i="13"/>
  <c r="AF3049" i="13"/>
  <c r="AF3050" i="13"/>
  <c r="AF3051" i="13"/>
  <c r="AF3052" i="13"/>
  <c r="AF3053" i="13"/>
  <c r="AF3054" i="13"/>
  <c r="AF3055" i="13"/>
  <c r="AF3056" i="13"/>
  <c r="AF3057" i="13"/>
  <c r="AF3058" i="13"/>
  <c r="AF3059" i="13"/>
  <c r="AF3060" i="13"/>
  <c r="AF3061" i="13"/>
  <c r="AF3062" i="13"/>
  <c r="AF3063" i="13"/>
  <c r="AF3064" i="13"/>
  <c r="AF3065" i="13"/>
  <c r="AF3066" i="13"/>
  <c r="AF3067" i="13"/>
  <c r="AF3068" i="13"/>
  <c r="AF3069" i="13"/>
  <c r="AF3070" i="13"/>
  <c r="AF3071" i="13"/>
  <c r="AF3072" i="13"/>
  <c r="AF3073" i="13"/>
  <c r="AF3074" i="13"/>
  <c r="AF3075" i="13"/>
  <c r="AF3076" i="13"/>
  <c r="AF3077" i="13"/>
  <c r="AF3078" i="13"/>
  <c r="AF3079" i="13"/>
  <c r="AF3080" i="13"/>
  <c r="AF3081" i="13"/>
  <c r="AF3082" i="13"/>
  <c r="AF3083" i="13"/>
  <c r="AF3084" i="13"/>
  <c r="AF3085" i="13"/>
  <c r="AF3086" i="13"/>
  <c r="AF3087" i="13"/>
  <c r="AF3088" i="13"/>
  <c r="AF3089" i="13"/>
  <c r="AF3090" i="13"/>
  <c r="AF3091" i="13"/>
  <c r="AF3092" i="13"/>
  <c r="AF3093" i="13"/>
  <c r="AF3094" i="13"/>
  <c r="AF3095" i="13"/>
  <c r="AF3096" i="13"/>
  <c r="AF3097" i="13"/>
  <c r="AF3098" i="13"/>
  <c r="AF3099" i="13"/>
  <c r="AF3100" i="13"/>
  <c r="AF3101" i="13"/>
  <c r="AF3102" i="13"/>
  <c r="AF3103" i="13"/>
  <c r="AF3104" i="13"/>
  <c r="AF3105" i="13"/>
  <c r="AF3106" i="13"/>
  <c r="AF3107" i="13"/>
  <c r="AF3108" i="13"/>
  <c r="AF3109" i="13"/>
  <c r="AF3110" i="13"/>
  <c r="AF3111" i="13"/>
  <c r="AF3112" i="13"/>
  <c r="AF3113" i="13"/>
  <c r="AF3114" i="13"/>
  <c r="AF3115" i="13"/>
  <c r="AF3116" i="13"/>
  <c r="AF3117" i="13"/>
  <c r="AF3118" i="13"/>
  <c r="AF3119" i="13"/>
  <c r="AF3120" i="13"/>
  <c r="AF3121" i="13"/>
  <c r="AF3122" i="13"/>
  <c r="AF3123" i="13"/>
  <c r="AF3124" i="13"/>
  <c r="AF3125" i="13"/>
  <c r="AF3126" i="13"/>
  <c r="AF3127" i="13"/>
  <c r="AF3128" i="13"/>
  <c r="AF3129" i="13"/>
  <c r="AF3130" i="13"/>
  <c r="AF3131" i="13"/>
  <c r="AF3132" i="13"/>
  <c r="AF3133" i="13"/>
  <c r="AF3134" i="13"/>
  <c r="AF3135" i="13"/>
  <c r="AF3136" i="13"/>
  <c r="AF3137" i="13"/>
  <c r="AF3138" i="13"/>
  <c r="AF3139" i="13"/>
  <c r="AF3140" i="13"/>
  <c r="AF3141" i="13"/>
  <c r="AF3142" i="13"/>
  <c r="AF3143" i="13"/>
  <c r="AF3144" i="13"/>
  <c r="AF3145" i="13"/>
  <c r="AF3146" i="13"/>
  <c r="AF3147" i="13"/>
  <c r="AF3148" i="13"/>
  <c r="AF3149" i="13"/>
  <c r="AF3150" i="13"/>
  <c r="AF3151" i="13"/>
  <c r="AF3152" i="13"/>
  <c r="AF3153" i="13"/>
  <c r="AF3154" i="13"/>
  <c r="AF3155" i="13"/>
  <c r="AF3156" i="13"/>
  <c r="AF3157" i="13"/>
  <c r="AF3158" i="13"/>
  <c r="AF3159" i="13"/>
  <c r="AF3160" i="13"/>
  <c r="AF3161" i="13"/>
  <c r="AF3162" i="13"/>
  <c r="AF3163" i="13"/>
  <c r="AF3164" i="13"/>
  <c r="AF3165" i="13"/>
  <c r="AF3166" i="13"/>
  <c r="AF3167" i="13"/>
  <c r="AF3168" i="13"/>
  <c r="AF3169" i="13"/>
  <c r="AF3170" i="13"/>
  <c r="AF3171" i="13"/>
  <c r="AF3172" i="13"/>
  <c r="AF3173" i="13"/>
  <c r="AF3174" i="13"/>
  <c r="AF3175" i="13"/>
  <c r="AF3176" i="13"/>
  <c r="AF3177" i="13"/>
  <c r="AF3178" i="13"/>
  <c r="AF3179" i="13"/>
  <c r="AF3180" i="13"/>
  <c r="AF3181" i="13"/>
  <c r="AF3182" i="13"/>
  <c r="AF3183" i="13"/>
  <c r="AF3184" i="13"/>
  <c r="AF3185" i="13"/>
  <c r="AF3186" i="13"/>
  <c r="AF3187" i="13"/>
  <c r="AF3188" i="13"/>
  <c r="AF3189" i="13"/>
  <c r="AF3190" i="13"/>
  <c r="AF3191" i="13"/>
  <c r="AF3192" i="13"/>
  <c r="AF3193" i="13"/>
  <c r="AF3194" i="13"/>
  <c r="AF3195" i="13"/>
  <c r="AF3196" i="13"/>
  <c r="AF3197" i="13"/>
  <c r="AF3198" i="13"/>
  <c r="AF3199" i="13"/>
  <c r="AF3200" i="13"/>
  <c r="AF3201" i="13"/>
  <c r="AF3202" i="13"/>
  <c r="AF3203" i="13"/>
  <c r="AF3204" i="13"/>
  <c r="AF3205" i="13"/>
  <c r="AF3206" i="13"/>
  <c r="AF3207" i="13"/>
  <c r="AF3208" i="13"/>
  <c r="AF3209" i="13"/>
  <c r="AF3210" i="13"/>
  <c r="AF3211" i="13"/>
  <c r="AF3212" i="13"/>
  <c r="AF3213" i="13"/>
  <c r="AF3214" i="13"/>
  <c r="AF3215" i="13"/>
  <c r="AF3216" i="13"/>
  <c r="AF3217" i="13"/>
  <c r="AF3218" i="13"/>
  <c r="AF3219" i="13"/>
  <c r="AF3220" i="13"/>
  <c r="AF3221" i="13"/>
  <c r="AF3222" i="13"/>
  <c r="AF3223" i="13"/>
  <c r="AF3224" i="13"/>
  <c r="AF3225" i="13"/>
  <c r="AF3226" i="13"/>
  <c r="AF3227" i="13"/>
  <c r="AF3228" i="13"/>
  <c r="AF3229" i="13"/>
  <c r="AF3230" i="13"/>
  <c r="AF3231" i="13"/>
  <c r="AF3232" i="13"/>
  <c r="AF3233" i="13"/>
  <c r="AF3234" i="13"/>
  <c r="AF3235" i="13"/>
  <c r="AF3236" i="13"/>
  <c r="AF3237" i="13"/>
  <c r="AF3238" i="13"/>
  <c r="AF3239" i="13"/>
  <c r="AF3240" i="13"/>
  <c r="AF3241" i="13"/>
  <c r="AF3242" i="13"/>
  <c r="AF3243" i="13"/>
  <c r="AF3244" i="13"/>
  <c r="AF3245" i="13"/>
  <c r="AF3246" i="13"/>
  <c r="AF3247" i="13"/>
  <c r="AF3248" i="13"/>
  <c r="AF3249" i="13"/>
  <c r="AF3250" i="13"/>
  <c r="AF3251" i="13"/>
  <c r="AF3252" i="13"/>
  <c r="AF3253" i="13"/>
  <c r="AF3254" i="13"/>
  <c r="AF3255" i="13"/>
  <c r="AF3256" i="13"/>
  <c r="AF3257" i="13"/>
  <c r="AF3258" i="13"/>
  <c r="AF3259" i="13"/>
  <c r="AF3260" i="13"/>
  <c r="AF3261" i="13"/>
  <c r="AF3262" i="13"/>
  <c r="AF3263" i="13"/>
  <c r="AF3264" i="13"/>
  <c r="AF3265" i="13"/>
  <c r="AF3266" i="13"/>
  <c r="AF3267" i="13"/>
  <c r="AF3268" i="13"/>
  <c r="AF3269" i="13"/>
  <c r="AF3270" i="13"/>
  <c r="AF3271" i="13"/>
  <c r="AF3272" i="13"/>
  <c r="AF3273" i="13"/>
  <c r="AF3274" i="13"/>
  <c r="AF3275" i="13"/>
  <c r="AF3276" i="13"/>
  <c r="AF3277" i="13"/>
  <c r="AF3278" i="13"/>
  <c r="AF3279" i="13"/>
  <c r="AF3280" i="13"/>
  <c r="AF3281" i="13"/>
  <c r="AF3282" i="13"/>
  <c r="AF3283" i="13"/>
  <c r="AF3284" i="13"/>
  <c r="AF3285" i="13"/>
  <c r="AF3286" i="13"/>
  <c r="AF3287" i="13"/>
  <c r="AF3288" i="13"/>
  <c r="AF3289" i="13"/>
  <c r="AF3290" i="13"/>
  <c r="AF3291" i="13"/>
  <c r="AF3292" i="13"/>
  <c r="AF3293" i="13"/>
  <c r="AF3294" i="13"/>
  <c r="AF3295" i="13"/>
  <c r="AF3296" i="13"/>
  <c r="AF3297" i="13"/>
  <c r="AF3298" i="13"/>
  <c r="AF3299" i="13"/>
  <c r="AF3300" i="13"/>
  <c r="AF3301" i="13"/>
  <c r="AF3302" i="13"/>
  <c r="AF3303" i="13"/>
  <c r="AF3304" i="13"/>
  <c r="AF3305" i="13"/>
  <c r="AF3306" i="13"/>
  <c r="AF3307" i="13"/>
  <c r="AF3308" i="13"/>
  <c r="AF3309" i="13"/>
  <c r="AF3310" i="13"/>
  <c r="AF3311" i="13"/>
  <c r="AF3312" i="13"/>
  <c r="AF3313" i="13"/>
  <c r="AF3314" i="13"/>
  <c r="AF3315" i="13"/>
  <c r="AF3316" i="13"/>
  <c r="AF3317" i="13"/>
  <c r="AF3318" i="13"/>
  <c r="AF3319" i="13"/>
  <c r="AF3320" i="13"/>
  <c r="AF3321" i="13"/>
  <c r="AF3322" i="13"/>
  <c r="AF3323" i="13"/>
  <c r="AF3324" i="13"/>
  <c r="AF3325" i="13"/>
  <c r="AF3326" i="13"/>
  <c r="AF3327" i="13"/>
  <c r="AF3328" i="13"/>
  <c r="AF3329" i="13"/>
  <c r="AF3330" i="13"/>
  <c r="AF3331" i="13"/>
  <c r="AF3332" i="13"/>
  <c r="AF3333" i="13"/>
  <c r="AF3334" i="13"/>
  <c r="AF3335" i="13"/>
  <c r="AF3336" i="13"/>
  <c r="AF3337" i="13"/>
  <c r="AF3338" i="13"/>
  <c r="AF3339" i="13"/>
  <c r="AF3340" i="13"/>
  <c r="AF3341" i="13"/>
  <c r="AF3342" i="13"/>
  <c r="AF3343" i="13"/>
  <c r="AF3344" i="13"/>
  <c r="AF3345" i="13"/>
  <c r="AF3346" i="13"/>
  <c r="AF3347" i="13"/>
  <c r="AF3348" i="13"/>
  <c r="AF3349" i="13"/>
  <c r="AF3350" i="13"/>
  <c r="AF3351" i="13"/>
  <c r="AF3352" i="13"/>
  <c r="AF3353" i="13"/>
  <c r="AF3354" i="13"/>
  <c r="AF3355" i="13"/>
  <c r="AF3356" i="13"/>
  <c r="AF3357" i="13"/>
  <c r="AF3358" i="13"/>
  <c r="AF3359" i="13"/>
  <c r="AF3360" i="13"/>
  <c r="AF3361" i="13"/>
  <c r="AF3362" i="13"/>
  <c r="AF3363" i="13"/>
  <c r="AF3364" i="13"/>
  <c r="AF3365" i="13"/>
  <c r="AF3366" i="13"/>
  <c r="AF3367" i="13"/>
  <c r="AF3368" i="13"/>
  <c r="AF3369" i="13"/>
  <c r="AF3370" i="13"/>
  <c r="AF3371" i="13"/>
  <c r="AF3372" i="13"/>
  <c r="AF3373" i="13"/>
  <c r="AF3374" i="13"/>
  <c r="AF3375" i="13"/>
  <c r="AF3376" i="13"/>
  <c r="AF3377" i="13"/>
  <c r="AF3378" i="13"/>
  <c r="AF3379" i="13"/>
  <c r="AF3380" i="13"/>
  <c r="AF3381" i="13"/>
  <c r="AF3382" i="13"/>
  <c r="AF3383" i="13"/>
  <c r="AF3384" i="13"/>
  <c r="AF3385" i="13"/>
  <c r="AF3386" i="13"/>
  <c r="AF3387" i="13"/>
  <c r="AF3388" i="13"/>
  <c r="AF3389" i="13"/>
  <c r="AF3390" i="13"/>
  <c r="AF3391" i="13"/>
  <c r="AF3392" i="13"/>
  <c r="AF3393" i="13"/>
  <c r="AF3394" i="13"/>
  <c r="AF3395" i="13"/>
  <c r="AF3396" i="13"/>
  <c r="AF3397" i="13"/>
  <c r="AF3398" i="13"/>
  <c r="AF3399" i="13"/>
  <c r="AF3400" i="13"/>
  <c r="AF3401" i="13"/>
  <c r="AF3402" i="13"/>
  <c r="AF3403" i="13"/>
  <c r="AF3404" i="13"/>
  <c r="AF3405" i="13"/>
  <c r="AF3406" i="13"/>
  <c r="AF3407" i="13"/>
  <c r="AF3408" i="13"/>
  <c r="AF3409" i="13"/>
  <c r="AF3410" i="13"/>
  <c r="AF3411" i="13"/>
  <c r="AF3412" i="13"/>
  <c r="AF3413" i="13"/>
  <c r="AF3414" i="13"/>
  <c r="AF3415" i="13"/>
  <c r="AF3416" i="13"/>
  <c r="AF3417" i="13"/>
  <c r="AF3418" i="13"/>
  <c r="AF3419" i="13"/>
  <c r="AF3420" i="13"/>
  <c r="AF3421" i="13"/>
  <c r="AF3422" i="13"/>
  <c r="AF3423" i="13"/>
  <c r="AF3424" i="13"/>
  <c r="AF3425" i="13"/>
  <c r="AF3426" i="13"/>
  <c r="AF3427" i="13"/>
  <c r="AF3428" i="13"/>
  <c r="AF3429" i="13"/>
  <c r="AF3430" i="13"/>
  <c r="AF3431" i="13"/>
  <c r="AF3432" i="13"/>
  <c r="AF3433" i="13"/>
  <c r="AF3434" i="13"/>
  <c r="AF3435" i="13"/>
  <c r="AF3436" i="13"/>
  <c r="AF3437" i="13"/>
  <c r="AF3438" i="13"/>
  <c r="AF3439" i="13"/>
  <c r="AF3440" i="13"/>
  <c r="AF3441" i="13"/>
  <c r="AF3442" i="13"/>
  <c r="AF3443" i="13"/>
  <c r="AF3444" i="13"/>
  <c r="AF3445" i="13"/>
  <c r="AF3446" i="13"/>
  <c r="AF3447" i="13"/>
  <c r="AF3448" i="13"/>
  <c r="AF3449" i="13"/>
  <c r="AF3450" i="13"/>
  <c r="AF3451" i="13"/>
  <c r="AF3452" i="13"/>
  <c r="AF3453" i="13"/>
  <c r="AF3454" i="13"/>
  <c r="AF3455" i="13"/>
  <c r="AF3456" i="13"/>
  <c r="AF3457" i="13"/>
  <c r="AF3458" i="13"/>
  <c r="AF3459" i="13"/>
  <c r="AF3460" i="13"/>
  <c r="AF3461" i="13"/>
  <c r="AF3462" i="13"/>
  <c r="AF3463" i="13"/>
  <c r="AF3464" i="13"/>
  <c r="AF3465" i="13"/>
  <c r="AF3466" i="13"/>
  <c r="AF3467" i="13"/>
  <c r="AF3468" i="13"/>
  <c r="AF3469" i="13"/>
  <c r="AF3470" i="13"/>
  <c r="AF3471" i="13"/>
  <c r="AF3472" i="13"/>
  <c r="AF3473" i="13"/>
  <c r="AF3474" i="13"/>
  <c r="AF3475" i="13"/>
  <c r="AF3476" i="13"/>
  <c r="AF3477" i="13"/>
  <c r="AF3478" i="13"/>
  <c r="AF3479" i="13"/>
  <c r="AF3480" i="13"/>
  <c r="AF3481" i="13"/>
  <c r="AF3482" i="13"/>
  <c r="AF3483" i="13"/>
  <c r="AF3484" i="13"/>
  <c r="AF3485" i="13"/>
  <c r="AF3486" i="13"/>
  <c r="AF3487" i="13"/>
  <c r="AF3488" i="13"/>
  <c r="AF3489" i="13"/>
  <c r="AF3490" i="13"/>
  <c r="AF3491" i="13"/>
  <c r="AF3492" i="13"/>
  <c r="AF3493" i="13"/>
  <c r="AF3494" i="13"/>
  <c r="AF3495" i="13"/>
  <c r="AF3496" i="13"/>
  <c r="AF3497" i="13"/>
  <c r="AF3498" i="13"/>
  <c r="AF3499" i="13"/>
  <c r="AF3500" i="13"/>
  <c r="AF3501" i="13"/>
  <c r="AF3502" i="13"/>
  <c r="AF3503" i="13"/>
  <c r="AF3504" i="13"/>
  <c r="AF3505" i="13"/>
  <c r="AF3506" i="13"/>
  <c r="AF3507" i="13"/>
  <c r="AF3508" i="13"/>
  <c r="AF3509" i="13"/>
  <c r="AF3510" i="13"/>
  <c r="AF3511" i="13"/>
  <c r="AF3512" i="13"/>
  <c r="AF3513" i="13"/>
  <c r="AF3514" i="13"/>
  <c r="AF3515" i="13"/>
  <c r="AF3516" i="13"/>
  <c r="AF3517" i="13"/>
  <c r="AF3518" i="13"/>
  <c r="AF3519" i="13"/>
  <c r="AF3520" i="13"/>
  <c r="AF3521" i="13"/>
  <c r="AF3522" i="13"/>
  <c r="AF3523" i="13"/>
  <c r="AF3524" i="13"/>
  <c r="AF3525" i="13"/>
  <c r="AF3526" i="13"/>
  <c r="AF3527" i="13"/>
  <c r="AF3528" i="13"/>
  <c r="AF3529" i="13"/>
  <c r="AF3530" i="13"/>
  <c r="AF3531" i="13"/>
  <c r="AF3532" i="13"/>
  <c r="AF3533" i="13"/>
  <c r="AF3534" i="13"/>
  <c r="AF3535" i="13"/>
  <c r="AF3536" i="13"/>
  <c r="AF3537" i="13"/>
  <c r="AF3538" i="13"/>
  <c r="AF3539" i="13"/>
  <c r="AF3540" i="13"/>
  <c r="AF3541" i="13"/>
  <c r="AF3542" i="13"/>
  <c r="AF3543" i="13"/>
  <c r="AF3544" i="13"/>
  <c r="AF3545" i="13"/>
  <c r="AF3546" i="13"/>
  <c r="AF3547" i="13"/>
  <c r="AF3548" i="13"/>
  <c r="AF3549" i="13"/>
  <c r="AF3550" i="13"/>
  <c r="AF3551" i="13"/>
  <c r="AF3552" i="13"/>
  <c r="AF3553" i="13"/>
  <c r="AF3554" i="13"/>
  <c r="AF3555" i="13"/>
  <c r="AF3556" i="13"/>
  <c r="AF3557" i="13"/>
  <c r="AF3558" i="13"/>
  <c r="AF3559" i="13"/>
  <c r="AF3560" i="13"/>
  <c r="AF3561" i="13"/>
  <c r="AF3562" i="13"/>
  <c r="AF3563" i="13"/>
  <c r="AF3564" i="13"/>
  <c r="AF3565" i="13"/>
  <c r="AF3566" i="13"/>
  <c r="AF3567" i="13"/>
  <c r="AF3568" i="13"/>
  <c r="AF3569" i="13"/>
  <c r="AF3570" i="13"/>
  <c r="AF3571" i="13"/>
  <c r="AF3572" i="13"/>
  <c r="AF3573" i="13"/>
  <c r="AF3574" i="13"/>
  <c r="AF3575" i="13"/>
  <c r="AF3576" i="13"/>
  <c r="AF3577" i="13"/>
  <c r="AF3578" i="13"/>
  <c r="AF3579" i="13"/>
  <c r="AF3580" i="13"/>
  <c r="AF3581" i="13"/>
  <c r="AF3582" i="13"/>
  <c r="AF3583" i="13"/>
  <c r="AF3584" i="13"/>
  <c r="AF3585" i="13"/>
  <c r="AF3586" i="13"/>
  <c r="AF3587" i="13"/>
  <c r="AF3588" i="13"/>
  <c r="AF3589" i="13"/>
  <c r="AF3590" i="13"/>
  <c r="AF3591" i="13"/>
  <c r="AF3592" i="13"/>
  <c r="AF3593" i="13"/>
  <c r="AF3594" i="13"/>
  <c r="AF3595" i="13"/>
  <c r="AF3596" i="13"/>
  <c r="AF3597" i="13"/>
  <c r="AF3598" i="13"/>
  <c r="AF3599" i="13"/>
  <c r="AF3600" i="13"/>
  <c r="AF3601" i="13"/>
  <c r="AF3602" i="13"/>
  <c r="AF3603" i="13"/>
  <c r="AF3604" i="13"/>
  <c r="AF3605" i="13"/>
  <c r="AF3606" i="13"/>
  <c r="AF3607" i="13"/>
  <c r="AF3608" i="13"/>
  <c r="AF3609" i="13"/>
  <c r="AF3610" i="13"/>
  <c r="AF3611" i="13"/>
  <c r="AF3612" i="13"/>
  <c r="AF3613" i="13"/>
  <c r="AF3614" i="13"/>
  <c r="AF3615" i="13"/>
  <c r="AF3616" i="13"/>
  <c r="AF3617" i="13"/>
  <c r="AF3618" i="13"/>
  <c r="AF3619" i="13"/>
  <c r="AF3620" i="13"/>
  <c r="AF3621" i="13"/>
  <c r="AF3622" i="13"/>
  <c r="AF3623" i="13"/>
  <c r="AF3624" i="13"/>
  <c r="AF3625" i="13"/>
  <c r="AF3626" i="13"/>
  <c r="AF3627" i="13"/>
  <c r="AF3628" i="13"/>
  <c r="AF3629" i="13"/>
  <c r="AF3630" i="13"/>
  <c r="AF3631" i="13"/>
  <c r="AF3632" i="13"/>
  <c r="AF3633" i="13"/>
  <c r="AF3634" i="13"/>
  <c r="AF3635" i="13"/>
  <c r="AF3636" i="13"/>
  <c r="AF3637" i="13"/>
  <c r="AF3638" i="13"/>
  <c r="AF3639" i="13"/>
  <c r="AF3640" i="13"/>
  <c r="AF3641" i="13"/>
  <c r="AF3642" i="13"/>
  <c r="AF3643" i="13"/>
  <c r="AF3644" i="13"/>
  <c r="AF3645" i="13"/>
  <c r="AF3646" i="13"/>
  <c r="AF3647" i="13"/>
  <c r="AF3648" i="13"/>
  <c r="AF3649" i="13"/>
  <c r="AF3650" i="13"/>
  <c r="AF3651" i="13"/>
  <c r="AF3652" i="13"/>
  <c r="AF3653" i="13"/>
  <c r="AF3654" i="13"/>
  <c r="AF3655" i="13"/>
  <c r="AF3656" i="13"/>
  <c r="AF3657" i="13"/>
  <c r="AF3658" i="13"/>
  <c r="AF3659" i="13"/>
  <c r="AF3660" i="13"/>
  <c r="AF3661" i="13"/>
  <c r="AF3662" i="13"/>
  <c r="AF3663" i="13"/>
  <c r="AF3664" i="13"/>
  <c r="AF3665" i="13"/>
  <c r="AF3666" i="13"/>
  <c r="AF3667" i="13"/>
  <c r="AF3668" i="13"/>
  <c r="AF3669" i="13"/>
  <c r="AF3670" i="13"/>
  <c r="AF3671" i="13"/>
  <c r="AF3672" i="13"/>
  <c r="AF3673" i="13"/>
  <c r="AF3674" i="13"/>
  <c r="AF3675" i="13"/>
  <c r="AF3676" i="13"/>
  <c r="AF3677" i="13"/>
  <c r="AF3678" i="13"/>
  <c r="AF3679" i="13"/>
  <c r="AF3680" i="13"/>
  <c r="AF3681" i="13"/>
  <c r="AF3682" i="13"/>
  <c r="AF3683" i="13"/>
  <c r="AF3684" i="13"/>
  <c r="AF3685" i="13"/>
  <c r="AF3686" i="13"/>
  <c r="AF3687" i="13"/>
  <c r="AF3688" i="13"/>
  <c r="AF3689" i="13"/>
  <c r="AF3690" i="13"/>
  <c r="AF3691" i="13"/>
  <c r="AF3692" i="13"/>
  <c r="AF3693" i="13"/>
  <c r="AF3694" i="13"/>
  <c r="AF3695" i="13"/>
  <c r="AF3696" i="13"/>
  <c r="AF3697" i="13"/>
  <c r="AF3698" i="13"/>
  <c r="AF3699" i="13"/>
  <c r="AF3700" i="13"/>
  <c r="AF3701" i="13"/>
  <c r="AF3702" i="13"/>
  <c r="AF3703" i="13"/>
  <c r="AF3704" i="13"/>
  <c r="AF3705" i="13"/>
  <c r="AF3706" i="13"/>
  <c r="AF3707" i="13"/>
  <c r="AF3708" i="13"/>
  <c r="AF3709" i="13"/>
  <c r="AF3710" i="13"/>
  <c r="AF3711" i="13"/>
  <c r="AF3712" i="13"/>
  <c r="AF3713" i="13"/>
  <c r="AF3714" i="13"/>
  <c r="AF3715" i="13"/>
  <c r="AF3716" i="13"/>
  <c r="AF3717" i="13"/>
  <c r="AF3718" i="13"/>
  <c r="AF3719" i="13"/>
  <c r="AF3720" i="13"/>
  <c r="AF3721" i="13"/>
  <c r="AF3722" i="13"/>
  <c r="AF3723" i="13"/>
  <c r="AF3724" i="13"/>
  <c r="AF3725" i="13"/>
  <c r="AF3726" i="13"/>
  <c r="AF3727" i="13"/>
  <c r="AF3728" i="13"/>
  <c r="AF3729" i="13"/>
  <c r="AF3730" i="13"/>
  <c r="AF3731" i="13"/>
  <c r="AF3732" i="13"/>
  <c r="AF3733" i="13"/>
  <c r="AF3734" i="13"/>
  <c r="AF3735" i="13"/>
  <c r="AF3736" i="13"/>
  <c r="AF3737" i="13"/>
  <c r="AF3738" i="13"/>
  <c r="AF3739" i="13"/>
  <c r="AF3740" i="13"/>
  <c r="AF3741" i="13"/>
  <c r="AF3742" i="13"/>
  <c r="AF3743" i="13"/>
  <c r="AF3744" i="13"/>
  <c r="AF3745" i="13"/>
  <c r="AF3746" i="13"/>
  <c r="AF3747" i="13"/>
  <c r="AF3748" i="13"/>
  <c r="AF3749" i="13"/>
  <c r="AF3750" i="13"/>
  <c r="AF3751" i="13"/>
  <c r="AF3752" i="13"/>
  <c r="AF3753" i="13"/>
  <c r="AF3754" i="13"/>
  <c r="AF3755" i="13"/>
  <c r="AF3756" i="13"/>
  <c r="AF3757" i="13"/>
  <c r="AF3758" i="13"/>
  <c r="AF3759" i="13"/>
  <c r="AF3760" i="13"/>
  <c r="AF3761" i="13"/>
  <c r="AF3762" i="13"/>
  <c r="AF3763" i="13"/>
  <c r="AF3764" i="13"/>
  <c r="AF3765" i="13"/>
  <c r="AF3766" i="13"/>
  <c r="AF3767" i="13"/>
  <c r="AF3768" i="13"/>
  <c r="AF3769" i="13"/>
  <c r="AF3770" i="13"/>
  <c r="AF3771" i="13"/>
  <c r="AF3772" i="13"/>
  <c r="AF3773" i="13"/>
  <c r="AF3774" i="13"/>
  <c r="AF3775" i="13"/>
  <c r="AF3776" i="13"/>
  <c r="AF3777" i="13"/>
  <c r="AF3778" i="13"/>
  <c r="AF3779" i="13"/>
  <c r="AF3780" i="13"/>
  <c r="AF3781" i="13"/>
  <c r="AF3782" i="13"/>
  <c r="AF3783" i="13"/>
  <c r="AF3784" i="13"/>
  <c r="AF3785" i="13"/>
  <c r="AF3786" i="13"/>
  <c r="AF3787" i="13"/>
  <c r="AF3788" i="13"/>
  <c r="AF3789" i="13"/>
  <c r="AF3790" i="13"/>
  <c r="AF3791" i="13"/>
  <c r="AF3792" i="13"/>
  <c r="AF3793" i="13"/>
  <c r="AF3794" i="13"/>
  <c r="AF3795" i="13"/>
  <c r="AF3796" i="13"/>
  <c r="AF3797" i="13"/>
  <c r="AF3798" i="13"/>
  <c r="AF3799" i="13"/>
  <c r="AF3800" i="13"/>
  <c r="AF3801" i="13"/>
  <c r="AF3802" i="13"/>
  <c r="AF3803" i="13"/>
  <c r="AF3804" i="13"/>
  <c r="AF3805" i="13"/>
  <c r="AF3806" i="13"/>
  <c r="AF3807" i="13"/>
  <c r="AF3808" i="13"/>
  <c r="AF3809" i="13"/>
  <c r="AF3810" i="13"/>
  <c r="AF3811" i="13"/>
  <c r="AF3812" i="13"/>
  <c r="AF3813" i="13"/>
  <c r="AF3814" i="13"/>
  <c r="AF3815" i="13"/>
  <c r="AF3816" i="13"/>
  <c r="AF3817" i="13"/>
  <c r="AF3818" i="13"/>
  <c r="AF3819" i="13"/>
  <c r="AF3820" i="13"/>
  <c r="AF3821" i="13"/>
  <c r="AF3822" i="13"/>
  <c r="AF3823" i="13"/>
  <c r="AF3824" i="13"/>
  <c r="AF3825" i="13"/>
  <c r="AF3826" i="13"/>
  <c r="AF3827" i="13"/>
  <c r="AF3828" i="13"/>
  <c r="AF3829" i="13"/>
  <c r="AF3830" i="13"/>
  <c r="AF3831" i="13"/>
  <c r="AF3832" i="13"/>
  <c r="AF3833" i="13"/>
  <c r="AF3834" i="13"/>
  <c r="AF3835" i="13"/>
  <c r="AF3836" i="13"/>
  <c r="AF3837" i="13"/>
  <c r="AF3838" i="13"/>
  <c r="AF3839" i="13"/>
  <c r="AF3840" i="13"/>
  <c r="AF3841" i="13"/>
  <c r="AF3842" i="13"/>
  <c r="AF3843" i="13"/>
  <c r="AF3844" i="13"/>
  <c r="AF3845" i="13"/>
  <c r="AF3846" i="13"/>
  <c r="AF3847" i="13"/>
  <c r="AF3848" i="13"/>
  <c r="AF3849" i="13"/>
  <c r="AF3850" i="13"/>
  <c r="AF3851" i="13"/>
  <c r="AF3852" i="13"/>
  <c r="AF3853" i="13"/>
  <c r="AF3854" i="13"/>
  <c r="AF3855" i="13"/>
  <c r="AF3856" i="13"/>
  <c r="AF3857" i="13"/>
  <c r="AF3858" i="13"/>
  <c r="AF3859" i="13"/>
  <c r="AF3860" i="13"/>
  <c r="AF3861" i="13"/>
  <c r="AF3862" i="13"/>
  <c r="AF3863" i="13"/>
  <c r="AF3864" i="13"/>
  <c r="AF3865" i="13"/>
  <c r="AF3866" i="13"/>
  <c r="AF3867" i="13"/>
  <c r="AF3868" i="13"/>
  <c r="AF3869" i="13"/>
  <c r="AF3870" i="13"/>
  <c r="AF3871" i="13"/>
  <c r="AF3872" i="13"/>
  <c r="AF3873" i="13"/>
  <c r="AF3874" i="13"/>
  <c r="AF3875" i="13"/>
  <c r="AF3876" i="13"/>
  <c r="AF3877" i="13"/>
  <c r="AF3878" i="13"/>
  <c r="AF3879" i="13"/>
  <c r="AF3880" i="13"/>
  <c r="AF3881" i="13"/>
  <c r="AF3882" i="13"/>
  <c r="AF3883" i="13"/>
  <c r="AF3884" i="13"/>
  <c r="AF3885" i="13"/>
  <c r="AF3886" i="13"/>
  <c r="AF3887" i="13"/>
  <c r="AF3888" i="13"/>
  <c r="AF3889" i="13"/>
  <c r="AF3890" i="13"/>
  <c r="AF3891" i="13"/>
  <c r="AF3892" i="13"/>
  <c r="AF3893" i="13"/>
  <c r="AF3894" i="13"/>
  <c r="AF3895" i="13"/>
  <c r="AF3896" i="13"/>
  <c r="AF3897" i="13"/>
  <c r="AF3898" i="13"/>
  <c r="AF3899" i="13"/>
  <c r="AF3900" i="13"/>
  <c r="AF3901" i="13"/>
  <c r="AF3902" i="13"/>
  <c r="AF3903" i="13"/>
  <c r="AF3904" i="13"/>
  <c r="AF3905" i="13"/>
  <c r="AF3906" i="13"/>
  <c r="AF3907" i="13"/>
  <c r="AF3908" i="13"/>
  <c r="AF3909" i="13"/>
  <c r="AF3910" i="13"/>
  <c r="AF3911" i="13"/>
  <c r="AF3912" i="13"/>
  <c r="AF3913" i="13"/>
  <c r="AF3914" i="13"/>
  <c r="AF3915" i="13"/>
  <c r="AF3916" i="13"/>
  <c r="AF3917" i="13"/>
  <c r="AF3918" i="13"/>
  <c r="AF3919" i="13"/>
  <c r="AF3920" i="13"/>
  <c r="AF3921" i="13"/>
  <c r="AF3922" i="13"/>
  <c r="AF3923" i="13"/>
  <c r="AF3924" i="13"/>
  <c r="AF3925" i="13"/>
  <c r="AF3926" i="13"/>
  <c r="AF3927" i="13"/>
  <c r="AF3928" i="13"/>
  <c r="AF3929" i="13"/>
  <c r="AF3930" i="13"/>
  <c r="AF3931" i="13"/>
  <c r="AF3932" i="13"/>
  <c r="AF3933" i="13"/>
  <c r="AF3934" i="13"/>
  <c r="AF3935" i="13"/>
  <c r="AF3936" i="13"/>
  <c r="AF3937" i="13"/>
  <c r="AF3938" i="13"/>
  <c r="AF3939" i="13"/>
  <c r="AF3940" i="13"/>
  <c r="AF3941" i="13"/>
  <c r="AF3942" i="13"/>
  <c r="AF3943" i="13"/>
  <c r="AF3944" i="13"/>
  <c r="AF3945" i="13"/>
  <c r="AF3946" i="13"/>
  <c r="AF3947" i="13"/>
  <c r="AF3948" i="13"/>
  <c r="AF3949" i="13"/>
  <c r="AF3950" i="13"/>
  <c r="AF3951" i="13"/>
  <c r="AF3952" i="13"/>
  <c r="AF3953" i="13"/>
  <c r="AF3954" i="13"/>
  <c r="AF3955" i="13"/>
  <c r="AF3956" i="13"/>
  <c r="AF3957" i="13"/>
  <c r="AF3958" i="13"/>
  <c r="AF3959" i="13"/>
  <c r="AF3960" i="13"/>
  <c r="AF3961" i="13"/>
  <c r="AF3962" i="13"/>
  <c r="AF3963" i="13"/>
  <c r="AF3964" i="13"/>
  <c r="AF3965" i="13"/>
  <c r="AF3966" i="13"/>
  <c r="AF3967" i="13"/>
  <c r="AF3968" i="13"/>
  <c r="AF3969" i="13"/>
  <c r="AF3970" i="13"/>
  <c r="AF3971" i="13"/>
  <c r="AF3972" i="13"/>
  <c r="AF3973" i="13"/>
  <c r="AF3974" i="13"/>
  <c r="AF3975" i="13"/>
  <c r="AF3976" i="13"/>
  <c r="AF3977" i="13"/>
  <c r="AF3978" i="13"/>
  <c r="AF3979" i="13"/>
  <c r="AF3980" i="13"/>
  <c r="AF3981" i="13"/>
  <c r="AF3982" i="13"/>
  <c r="AF3983" i="13"/>
  <c r="AF3984" i="13"/>
  <c r="AF3985" i="13"/>
  <c r="AF3986" i="13"/>
  <c r="AF3987" i="13"/>
  <c r="AF3988" i="13"/>
  <c r="AF3989" i="13"/>
  <c r="AF3990" i="13"/>
  <c r="AF3991" i="13"/>
  <c r="AF3992" i="13"/>
  <c r="AF3993" i="13"/>
  <c r="AF3994" i="13"/>
  <c r="AF3995" i="13"/>
  <c r="AF3996" i="13"/>
  <c r="AF3997" i="13"/>
  <c r="AF3998" i="13"/>
  <c r="AF3999" i="13"/>
  <c r="AF4000" i="13"/>
  <c r="AF4001" i="13"/>
  <c r="AF4002" i="13"/>
  <c r="AF4003" i="13"/>
  <c r="AF4004" i="13"/>
  <c r="AF4005" i="13"/>
  <c r="AF4006" i="13"/>
  <c r="AF4007" i="13"/>
  <c r="AF4008" i="13"/>
  <c r="AF4009" i="13"/>
  <c r="AF4010" i="13"/>
  <c r="AF4011" i="13"/>
  <c r="AF4012" i="13"/>
  <c r="AF4013" i="13"/>
  <c r="AF4014" i="13"/>
  <c r="AF4015" i="13"/>
  <c r="AF4016" i="13"/>
  <c r="AF4017" i="13"/>
  <c r="AF4018" i="13"/>
  <c r="AF4019" i="13"/>
  <c r="AF4020" i="13"/>
  <c r="AF4021" i="13"/>
  <c r="AF4022" i="13"/>
  <c r="AF4023" i="13"/>
  <c r="AF4024" i="13"/>
  <c r="AF4025" i="13"/>
  <c r="AF4026" i="13"/>
  <c r="AF4027" i="13"/>
  <c r="AF4028" i="13"/>
  <c r="AF4029" i="13"/>
  <c r="AF4030" i="13"/>
  <c r="AF4031" i="13"/>
  <c r="AF4032" i="13"/>
  <c r="AF4033" i="13"/>
  <c r="AF4034" i="13"/>
  <c r="AF4035" i="13"/>
  <c r="AF4036" i="13"/>
  <c r="AF4037" i="13"/>
  <c r="AF4038" i="13"/>
  <c r="AF4039" i="13"/>
  <c r="AF4040" i="13"/>
  <c r="AF4041" i="13"/>
  <c r="AF4042" i="13"/>
  <c r="AF4043" i="13"/>
  <c r="AF4044" i="13"/>
  <c r="AF4045" i="13"/>
  <c r="AF4046" i="13"/>
  <c r="AF4047" i="13"/>
  <c r="AF4048" i="13"/>
  <c r="AF4049" i="13"/>
  <c r="AF4050" i="13"/>
  <c r="AF4051" i="13"/>
  <c r="AF4052" i="13"/>
  <c r="AF4053" i="13"/>
  <c r="AF4054" i="13"/>
  <c r="AF4055" i="13"/>
  <c r="AF4056" i="13"/>
  <c r="AF4057" i="13"/>
  <c r="AF4058" i="13"/>
  <c r="AF4059" i="13"/>
  <c r="AF4060" i="13"/>
  <c r="AF4061" i="13"/>
  <c r="AF4062" i="13"/>
  <c r="AF4063" i="13"/>
  <c r="AF4064" i="13"/>
  <c r="AF4065" i="13"/>
  <c r="AF4066" i="13"/>
  <c r="AF4067" i="13"/>
  <c r="AF4068" i="13"/>
  <c r="AF4069" i="13"/>
  <c r="AF4070" i="13"/>
  <c r="AF4071" i="13"/>
  <c r="AF4072" i="13"/>
  <c r="AF4073" i="13"/>
  <c r="AF4074" i="13"/>
  <c r="AF4075" i="13"/>
  <c r="AF4076" i="13"/>
  <c r="AF4077" i="13"/>
  <c r="AF4078" i="13"/>
  <c r="AF4079" i="13"/>
  <c r="AF4080" i="13"/>
  <c r="AF4081" i="13"/>
  <c r="AF4082" i="13"/>
  <c r="AF4083" i="13"/>
  <c r="AF4084" i="13"/>
  <c r="AF4085" i="13"/>
  <c r="AF4086" i="13"/>
  <c r="AF4087" i="13"/>
  <c r="AF4088" i="13"/>
  <c r="AF4089" i="13"/>
  <c r="AF4090" i="13"/>
  <c r="AF4091" i="13"/>
  <c r="AF4092" i="13"/>
  <c r="AF4093" i="13"/>
  <c r="AF4094" i="13"/>
  <c r="AF4095" i="13"/>
  <c r="AF4096" i="13"/>
  <c r="AF4097" i="13"/>
  <c r="AF4098" i="13"/>
  <c r="AF4099" i="13"/>
  <c r="AF4100" i="13"/>
  <c r="AF4101" i="13"/>
  <c r="AF4102" i="13"/>
  <c r="AF4103" i="13"/>
  <c r="AF4104" i="13"/>
  <c r="AF4105" i="13"/>
  <c r="AF4106" i="13"/>
  <c r="AF4107" i="13"/>
  <c r="AF4108" i="13"/>
  <c r="AF4109" i="13"/>
  <c r="AF4110" i="13"/>
  <c r="AF4111" i="13"/>
  <c r="AF4112" i="13"/>
  <c r="AF4113" i="13"/>
  <c r="AF4114" i="13"/>
  <c r="AF4115" i="13"/>
  <c r="AF4116" i="13"/>
  <c r="AF4117" i="13"/>
  <c r="AF4118" i="13"/>
  <c r="AF4119" i="13"/>
  <c r="AF4120" i="13"/>
  <c r="AF4121" i="13"/>
  <c r="AF4122" i="13"/>
  <c r="AF4123" i="13"/>
  <c r="AF4124" i="13"/>
  <c r="AF4125" i="13"/>
  <c r="AF4126" i="13"/>
  <c r="AF4127" i="13"/>
  <c r="AF4128" i="13"/>
  <c r="AF4129" i="13"/>
  <c r="AF4130" i="13"/>
  <c r="AF4131" i="13"/>
  <c r="AF4132" i="13"/>
  <c r="AF4133" i="13"/>
  <c r="AF4134" i="13"/>
  <c r="AF4135" i="13"/>
  <c r="AF4136" i="13"/>
  <c r="AF4137" i="13"/>
  <c r="AF4138" i="13"/>
  <c r="AF4139" i="13"/>
  <c r="AF4140" i="13"/>
  <c r="AF4141" i="13"/>
  <c r="AF4142" i="13"/>
  <c r="AF4143" i="13"/>
  <c r="AF4144" i="13"/>
  <c r="AF4145" i="13"/>
  <c r="AF4146" i="13"/>
  <c r="AF4147" i="13"/>
  <c r="AF4148" i="13"/>
  <c r="AF4149" i="13"/>
  <c r="AF4150" i="13"/>
  <c r="AF4151" i="13"/>
  <c r="AF4152" i="13"/>
  <c r="AF4153" i="13"/>
  <c r="AF4154" i="13"/>
  <c r="AF4155" i="13"/>
  <c r="AF4156" i="13"/>
  <c r="AF4157" i="13"/>
  <c r="AF4158" i="13"/>
  <c r="AF4159" i="13"/>
  <c r="AF4160" i="13"/>
  <c r="AF4161" i="13"/>
  <c r="AF4162" i="13"/>
  <c r="AF4163" i="13"/>
  <c r="AF4164" i="13"/>
  <c r="AF4165" i="13"/>
  <c r="AF4166" i="13"/>
  <c r="AF4167" i="13"/>
  <c r="AF4168" i="13"/>
  <c r="AF4169" i="13"/>
  <c r="AF4170" i="13"/>
  <c r="AF4171" i="13"/>
  <c r="AF4172" i="13"/>
  <c r="AF4173" i="13"/>
  <c r="AF4174" i="13"/>
  <c r="AF4175" i="13"/>
  <c r="AF4176" i="13"/>
  <c r="AF4177" i="13"/>
  <c r="AF4178" i="13"/>
  <c r="AF4179" i="13"/>
  <c r="AF4180" i="13"/>
  <c r="AF4181" i="13"/>
  <c r="AF4182" i="13"/>
  <c r="AF4183" i="13"/>
  <c r="AF4184" i="13"/>
  <c r="AF4185" i="13"/>
  <c r="AF4186" i="13"/>
  <c r="AF4187" i="13"/>
  <c r="AF4188" i="13"/>
  <c r="AF4189" i="13"/>
  <c r="AF4190" i="13"/>
  <c r="AF4191" i="13"/>
  <c r="AF4192" i="13"/>
  <c r="AF4193" i="13"/>
  <c r="AF4194" i="13"/>
  <c r="AF4195" i="13"/>
  <c r="AF4196" i="13"/>
  <c r="AF4197" i="13"/>
  <c r="AF4198" i="13"/>
  <c r="AF4199" i="13"/>
  <c r="AF4200" i="13"/>
  <c r="AF4201" i="13"/>
  <c r="AF4202" i="13"/>
  <c r="AF4203" i="13"/>
  <c r="AF4204" i="13"/>
  <c r="AF4205" i="13"/>
  <c r="AF4206" i="13"/>
  <c r="AF4207" i="13"/>
  <c r="AF4208" i="13"/>
  <c r="AF4209" i="13"/>
  <c r="AF4210" i="13"/>
  <c r="AF4211" i="13"/>
  <c r="AF4212" i="13"/>
  <c r="AF4213" i="13"/>
  <c r="AF4214" i="13"/>
  <c r="AF4215" i="13"/>
  <c r="AF4216" i="13"/>
  <c r="AF4217" i="13"/>
  <c r="AF4218" i="13"/>
  <c r="AF4219" i="13"/>
  <c r="AF4220" i="13"/>
  <c r="AF4221" i="13"/>
  <c r="AF4222" i="13"/>
  <c r="AF4223" i="13"/>
  <c r="AF4224" i="13"/>
  <c r="AF4225" i="13"/>
  <c r="AF4226" i="13"/>
  <c r="AF4227" i="13"/>
  <c r="AF4228" i="13"/>
  <c r="AF4229" i="13"/>
  <c r="AF4230" i="13"/>
  <c r="AF4231" i="13"/>
  <c r="AF4232" i="13"/>
  <c r="AF4233" i="13"/>
  <c r="AF4234" i="13"/>
  <c r="AF4235" i="13"/>
  <c r="AF4236" i="13"/>
  <c r="AF4237" i="13"/>
  <c r="AF4238" i="13"/>
  <c r="AF4239" i="13"/>
  <c r="AF4240" i="13"/>
  <c r="AF4241" i="13"/>
  <c r="AF4242" i="13"/>
  <c r="AF4243" i="13"/>
  <c r="AF4244" i="13"/>
  <c r="AF4245" i="13"/>
  <c r="AF4246" i="13"/>
  <c r="AF4247" i="13"/>
  <c r="AF4248" i="13"/>
  <c r="AF4249" i="13"/>
  <c r="AF4250" i="13"/>
  <c r="AF4251" i="13"/>
  <c r="AF4252" i="13"/>
  <c r="AF4253" i="13"/>
  <c r="AF4254" i="13"/>
  <c r="AF4255" i="13"/>
  <c r="AF4256" i="13"/>
  <c r="AF4257" i="13"/>
  <c r="AF4258" i="13"/>
  <c r="AF4259" i="13"/>
  <c r="AF4260" i="13"/>
  <c r="AF4261" i="13"/>
  <c r="AF4262" i="13"/>
  <c r="AF4263" i="13"/>
  <c r="AF4264" i="13"/>
  <c r="AF4265" i="13"/>
  <c r="AF4266" i="13"/>
  <c r="AF4267" i="13"/>
  <c r="AF4268" i="13"/>
  <c r="AF4269" i="13"/>
  <c r="AF4270" i="13"/>
  <c r="AF4271" i="13"/>
  <c r="AF4272" i="13"/>
  <c r="AF4273" i="13"/>
  <c r="AF4274" i="13"/>
  <c r="AF4275" i="13"/>
  <c r="AF4276" i="13"/>
  <c r="AF4277" i="13"/>
  <c r="AF4278" i="13"/>
  <c r="AF4279" i="13"/>
  <c r="AF4280" i="13"/>
  <c r="AF4281" i="13"/>
  <c r="AF4282" i="13"/>
  <c r="AF4283" i="13"/>
  <c r="AF4284" i="13"/>
  <c r="AF4285" i="13"/>
  <c r="AF4286" i="13"/>
  <c r="AF4287" i="13"/>
  <c r="AF4288" i="13"/>
  <c r="AF4289" i="13"/>
  <c r="AF4290" i="13"/>
  <c r="AF4291" i="13"/>
  <c r="AF4292" i="13"/>
  <c r="AF4293" i="13"/>
  <c r="AF4294" i="13"/>
  <c r="AF4295" i="13"/>
  <c r="AF4296" i="13"/>
  <c r="AF4297" i="13"/>
  <c r="AF4298" i="13"/>
  <c r="AF4299" i="13"/>
  <c r="AF4300" i="13"/>
  <c r="AF4301" i="13"/>
  <c r="AF4302" i="13"/>
  <c r="AF4303" i="13"/>
  <c r="AF4304" i="13"/>
  <c r="AF4305" i="13"/>
  <c r="AF4306" i="13"/>
  <c r="AF4307" i="13"/>
  <c r="AF4308" i="13"/>
  <c r="AF4309" i="13"/>
  <c r="AF4310" i="13"/>
  <c r="AF4311" i="13"/>
  <c r="AF4312" i="13"/>
  <c r="AF4313" i="13"/>
  <c r="AF4314" i="13"/>
  <c r="AF4315" i="13"/>
  <c r="AF4316" i="13"/>
  <c r="AF4317" i="13"/>
  <c r="AF4318" i="13"/>
  <c r="AF4319" i="13"/>
  <c r="AF4320" i="13"/>
  <c r="AF4321" i="13"/>
  <c r="AF4322" i="13"/>
  <c r="AF4323" i="13"/>
  <c r="AF4324" i="13"/>
  <c r="AF4325" i="13"/>
  <c r="AF4326" i="13"/>
  <c r="AF4327" i="13"/>
  <c r="AF4328" i="13"/>
  <c r="AF4329" i="13"/>
  <c r="AF4330" i="13"/>
  <c r="AF4331" i="13"/>
  <c r="AF4332" i="13"/>
  <c r="AF4333" i="13"/>
  <c r="AF4334" i="13"/>
  <c r="AF4335" i="13"/>
  <c r="AF4336" i="13"/>
  <c r="AF4337" i="13"/>
  <c r="AF4338" i="13"/>
  <c r="AF4339" i="13"/>
  <c r="AF4340" i="13"/>
  <c r="AF4341" i="13"/>
  <c r="AF4342" i="13"/>
  <c r="AF4343" i="13"/>
  <c r="AF4344" i="13"/>
  <c r="AF4345" i="13"/>
  <c r="AF4346" i="13"/>
  <c r="AF4347" i="13"/>
  <c r="AF4348" i="13"/>
  <c r="AF4349" i="13"/>
  <c r="AF4350" i="13"/>
  <c r="AF4351" i="13"/>
  <c r="AF4352" i="13"/>
  <c r="AF4353" i="13"/>
  <c r="AF4354" i="13"/>
  <c r="AF4355" i="13"/>
  <c r="AF4356" i="13"/>
  <c r="AF4357" i="13"/>
  <c r="AF4358" i="13"/>
  <c r="AF4359" i="13"/>
  <c r="AF4360" i="13"/>
  <c r="AF4361" i="13"/>
  <c r="AF4362" i="13"/>
  <c r="AF4363" i="13"/>
  <c r="AF4364" i="13"/>
  <c r="AF4365" i="13"/>
  <c r="AF4366" i="13"/>
  <c r="AF4367" i="13"/>
  <c r="AF4368" i="13"/>
  <c r="AF4369" i="13"/>
  <c r="AF4370" i="13"/>
  <c r="AF4371" i="13"/>
  <c r="AF4372" i="13"/>
  <c r="AF4373" i="13"/>
  <c r="AF4374" i="13"/>
  <c r="AF4375" i="13"/>
  <c r="AF4376" i="13"/>
  <c r="AF4377" i="13"/>
  <c r="AF4378" i="13"/>
  <c r="AF4379" i="13"/>
  <c r="AF4380" i="13"/>
  <c r="AF4381" i="13"/>
  <c r="AF4382" i="13"/>
  <c r="AF4383" i="13"/>
  <c r="AF4384" i="13"/>
  <c r="AF4385" i="13"/>
  <c r="AF4386" i="13"/>
  <c r="AF4387" i="13"/>
  <c r="AF4388" i="13"/>
  <c r="AF4389" i="13"/>
  <c r="AF4390" i="13"/>
  <c r="AF4391" i="13"/>
  <c r="AF4392" i="13"/>
  <c r="AF4393" i="13"/>
  <c r="AF4394" i="13"/>
  <c r="AF4395" i="13"/>
  <c r="AF4396" i="13"/>
  <c r="AF4397" i="13"/>
  <c r="AF4398" i="13"/>
  <c r="AF4399" i="13"/>
  <c r="AF4400" i="13"/>
  <c r="AF4401" i="13"/>
  <c r="AF4402" i="13"/>
  <c r="AF4403" i="13"/>
  <c r="AF4404" i="13"/>
  <c r="AF4405" i="13"/>
  <c r="AF4406" i="13"/>
  <c r="AF4407" i="13"/>
  <c r="AF4408" i="13"/>
  <c r="AF4409" i="13"/>
  <c r="AF4410" i="13"/>
  <c r="AF4411" i="13"/>
  <c r="AF4412" i="13"/>
  <c r="AF4413" i="13"/>
  <c r="AF4414" i="13"/>
  <c r="AF4415" i="13"/>
  <c r="AF4416" i="13"/>
  <c r="AF4417" i="13"/>
  <c r="AF4418" i="13"/>
  <c r="AF4419" i="13"/>
  <c r="AF4420" i="13"/>
  <c r="AF4421" i="13"/>
  <c r="AF4422" i="13"/>
  <c r="AF4423" i="13"/>
  <c r="AF4424" i="13"/>
  <c r="AF4425" i="13"/>
  <c r="AF4426" i="13"/>
  <c r="AF4427" i="13"/>
  <c r="AF4428" i="13"/>
  <c r="AF4429" i="13"/>
  <c r="AF4430" i="13"/>
  <c r="AF4431" i="13"/>
  <c r="AF4432" i="13"/>
  <c r="AF4433" i="13"/>
  <c r="AF4434" i="13"/>
  <c r="AF4435" i="13"/>
  <c r="AF4436" i="13"/>
  <c r="AF4437" i="13"/>
  <c r="AF4438" i="13"/>
  <c r="AF4439" i="13"/>
  <c r="AF4440" i="13"/>
  <c r="AF4441" i="13"/>
  <c r="AF4442" i="13"/>
  <c r="AF4443" i="13"/>
  <c r="AF4444" i="13"/>
  <c r="AF4445" i="13"/>
  <c r="AF4446" i="13"/>
  <c r="AF4447" i="13"/>
  <c r="AF4448" i="13"/>
  <c r="AF4449" i="13"/>
  <c r="AF4450" i="13"/>
  <c r="AF4451" i="13"/>
  <c r="AF4452" i="13"/>
  <c r="AF4453" i="13"/>
  <c r="AF4454" i="13"/>
  <c r="AF4455" i="13"/>
  <c r="AF4456" i="13"/>
  <c r="AF4457" i="13"/>
  <c r="AF4458" i="13"/>
  <c r="AF4459" i="13"/>
  <c r="AF4460" i="13"/>
  <c r="AF4461" i="13"/>
  <c r="AF4462" i="13"/>
  <c r="AF4463" i="13"/>
  <c r="AF4464" i="13"/>
  <c r="AF4465" i="13"/>
  <c r="AF4466" i="13"/>
  <c r="AF4467" i="13"/>
  <c r="AF4468" i="13"/>
  <c r="AF4469" i="13"/>
  <c r="AF4470" i="13"/>
  <c r="AF4471" i="13"/>
  <c r="AF4472" i="13"/>
  <c r="AF4473" i="13"/>
  <c r="AF4474" i="13"/>
  <c r="AF4475" i="13"/>
  <c r="AF4476" i="13"/>
  <c r="AF4477" i="13"/>
  <c r="AF4478" i="13"/>
  <c r="AF4479" i="13"/>
  <c r="AF4480" i="13"/>
  <c r="AF4481" i="13"/>
  <c r="AF4482" i="13"/>
  <c r="AF4483" i="13"/>
  <c r="AF4484" i="13"/>
  <c r="AF4485" i="13"/>
  <c r="AF4486" i="13"/>
  <c r="AF4487" i="13"/>
  <c r="AF4488" i="13"/>
  <c r="AF4489" i="13"/>
  <c r="AF4490" i="13"/>
  <c r="AF4491" i="13"/>
  <c r="AF4492" i="13"/>
  <c r="AF4493" i="13"/>
  <c r="AF4494" i="13"/>
  <c r="AF4495" i="13"/>
  <c r="AF4496" i="13"/>
  <c r="AF4497" i="13"/>
  <c r="AF4498" i="13"/>
  <c r="AF4499" i="13"/>
  <c r="AF4500" i="13"/>
  <c r="AF4501" i="13"/>
  <c r="AF4502" i="13"/>
  <c r="AF4503" i="13"/>
  <c r="AF4504" i="13"/>
  <c r="AF4505" i="13"/>
  <c r="AF4506" i="13"/>
  <c r="AF4507" i="13"/>
  <c r="AF4508" i="13"/>
  <c r="AF4509" i="13"/>
  <c r="AF4510" i="13"/>
  <c r="AF4511" i="13"/>
  <c r="AF4512" i="13"/>
  <c r="AF4513" i="13"/>
  <c r="AF4514" i="13"/>
  <c r="AF4515" i="13"/>
  <c r="AF4516" i="13"/>
  <c r="AF4517" i="13"/>
  <c r="AF4518" i="13"/>
  <c r="AF4519" i="13"/>
  <c r="AF4520" i="13"/>
  <c r="AF4521" i="13"/>
  <c r="AF4522" i="13"/>
  <c r="AF4523" i="13"/>
  <c r="AF4524" i="13"/>
  <c r="AF4525" i="13"/>
  <c r="AF4526" i="13"/>
  <c r="AF4527" i="13"/>
  <c r="AF4528" i="13"/>
  <c r="AF4529" i="13"/>
  <c r="AF4530" i="13"/>
  <c r="AF4531" i="13"/>
  <c r="AF4532" i="13"/>
  <c r="AF4533" i="13"/>
  <c r="AF4534" i="13"/>
  <c r="AF4535" i="13"/>
  <c r="AF4536" i="13"/>
  <c r="AF4537" i="13"/>
  <c r="AF4538" i="13"/>
  <c r="AF4539" i="13"/>
  <c r="AF4540" i="13"/>
  <c r="AF4541" i="13"/>
  <c r="AF4542" i="13"/>
  <c r="AF4543" i="13"/>
  <c r="AF4544" i="13"/>
  <c r="AF4545" i="13"/>
  <c r="AF4546" i="13"/>
  <c r="AF4547" i="13"/>
  <c r="AF4548" i="13"/>
  <c r="AF4549" i="13"/>
  <c r="AF4550" i="13"/>
  <c r="AF4551" i="13"/>
  <c r="AF4552" i="13"/>
  <c r="AF4553" i="13"/>
  <c r="AF4554" i="13"/>
  <c r="AF4555" i="13"/>
  <c r="AF4556" i="13"/>
  <c r="AF4557" i="13"/>
  <c r="AF4558" i="13"/>
  <c r="AF4559" i="13"/>
  <c r="AF4560" i="13"/>
  <c r="AF4561" i="13"/>
  <c r="AF4562" i="13"/>
  <c r="AF4563" i="13"/>
  <c r="AF4564" i="13"/>
  <c r="AF4565" i="13"/>
  <c r="AF4566" i="13"/>
  <c r="AF4567" i="13"/>
  <c r="AF4568" i="13"/>
  <c r="AF4569" i="13"/>
  <c r="AF4570" i="13"/>
  <c r="AF4571" i="13"/>
  <c r="AF4572" i="13"/>
  <c r="AF4573" i="13"/>
  <c r="AF4574" i="13"/>
  <c r="AF4575" i="13"/>
  <c r="AF4576" i="13"/>
  <c r="AF4577" i="13"/>
  <c r="AF4578" i="13"/>
  <c r="AF4579" i="13"/>
  <c r="AF4580" i="13"/>
  <c r="AF4581" i="13"/>
  <c r="AF4582" i="13"/>
  <c r="AF4583" i="13"/>
  <c r="AF4584" i="13"/>
  <c r="AF4585" i="13"/>
  <c r="AF4586" i="13"/>
  <c r="AF4587" i="13"/>
  <c r="AF4588" i="13"/>
  <c r="AF4589" i="13"/>
  <c r="AF4590" i="13"/>
  <c r="AF4591" i="13"/>
  <c r="AF4592" i="13"/>
  <c r="AF4593" i="13"/>
  <c r="AF4594" i="13"/>
  <c r="AF4595" i="13"/>
  <c r="AF4596" i="13"/>
  <c r="AF4597" i="13"/>
  <c r="AF4598" i="13"/>
  <c r="AF4599" i="13"/>
  <c r="AF4600" i="13"/>
  <c r="AF4601" i="13"/>
  <c r="AF4602" i="13"/>
  <c r="AF4603" i="13"/>
  <c r="AF4604" i="13"/>
  <c r="AF4605" i="13"/>
  <c r="AF4606" i="13"/>
  <c r="AF4607" i="13"/>
  <c r="AF4608" i="13"/>
  <c r="AF4609" i="13"/>
  <c r="AF4610" i="13"/>
  <c r="AF4611" i="13"/>
  <c r="AF4612" i="13"/>
  <c r="AF4613" i="13"/>
  <c r="AF4614" i="13"/>
  <c r="AF4615" i="13"/>
  <c r="AF4616" i="13"/>
  <c r="AF4617" i="13"/>
  <c r="AF4618" i="13"/>
  <c r="AF4619" i="13"/>
  <c r="AF4620" i="13"/>
  <c r="AF4621" i="13"/>
  <c r="AF4622" i="13"/>
  <c r="AF4623" i="13"/>
  <c r="AF4624" i="13"/>
  <c r="AF4625" i="13"/>
  <c r="AF4626" i="13"/>
  <c r="AF4627" i="13"/>
  <c r="AF4628" i="13"/>
  <c r="AF4629" i="13"/>
  <c r="AF4630" i="13"/>
  <c r="AF4631" i="13"/>
  <c r="AF4632" i="13"/>
  <c r="AF4633" i="13"/>
  <c r="AF4634" i="13"/>
  <c r="AF4635" i="13"/>
  <c r="AF4636" i="13"/>
  <c r="AF4637" i="13"/>
  <c r="AF4638" i="13"/>
  <c r="AF4639" i="13"/>
  <c r="AF4640" i="13"/>
  <c r="AF4641" i="13"/>
  <c r="AF4642" i="13"/>
  <c r="AF4643" i="13"/>
  <c r="AF4644" i="13"/>
  <c r="AF4645" i="13"/>
  <c r="AF4646" i="13"/>
  <c r="AF4647" i="13"/>
  <c r="AF4648" i="13"/>
  <c r="AF4649" i="13"/>
  <c r="AF4650" i="13"/>
  <c r="AF4651" i="13"/>
  <c r="AF4652" i="13"/>
  <c r="AF4653" i="13"/>
  <c r="AF4654" i="13"/>
  <c r="AF4655" i="13"/>
  <c r="AF4656" i="13"/>
  <c r="AF4657" i="13"/>
  <c r="AF4658" i="13"/>
  <c r="AF4659" i="13"/>
  <c r="AF4660" i="13"/>
  <c r="AF4661" i="13"/>
  <c r="AF4662" i="13"/>
  <c r="AF4663" i="13"/>
  <c r="AF4664" i="13"/>
  <c r="AF4665" i="13"/>
  <c r="AF4666" i="13"/>
  <c r="AF4667" i="13"/>
  <c r="AF4668" i="13"/>
  <c r="AF4669" i="13"/>
  <c r="AF4670" i="13"/>
  <c r="AF4671" i="13"/>
  <c r="AF4672" i="13"/>
  <c r="AF4673" i="13"/>
  <c r="AF4674" i="13"/>
  <c r="AF4675" i="13"/>
  <c r="AF4676" i="13"/>
  <c r="AF4677" i="13"/>
  <c r="AF4678" i="13"/>
  <c r="AF4679" i="13"/>
  <c r="AF4680" i="13"/>
  <c r="AF4681" i="13"/>
  <c r="AF4682" i="13"/>
  <c r="AF4683" i="13"/>
  <c r="AF4684" i="13"/>
  <c r="AF4685" i="13"/>
  <c r="AF4686" i="13"/>
  <c r="AF4687" i="13"/>
  <c r="AF4688" i="13"/>
  <c r="AF4689" i="13"/>
  <c r="AF4690" i="13"/>
  <c r="AF4691" i="13"/>
  <c r="AF4692" i="13"/>
  <c r="AF4693" i="13"/>
  <c r="AF4694" i="13"/>
  <c r="AF4695" i="13"/>
  <c r="AF4696" i="13"/>
  <c r="AF4697" i="13"/>
  <c r="AF4698" i="13"/>
  <c r="AF4699" i="13"/>
  <c r="AF4700" i="13"/>
  <c r="AF4701" i="13"/>
  <c r="AF4702" i="13"/>
  <c r="AF4703" i="13"/>
  <c r="AF4704" i="13"/>
  <c r="AF4705" i="13"/>
  <c r="AF4706" i="13"/>
  <c r="AF4707" i="13"/>
  <c r="AF4708" i="13"/>
  <c r="AF4709" i="13"/>
  <c r="AF4710" i="13"/>
  <c r="AF4711" i="13"/>
  <c r="AF4712" i="13"/>
  <c r="AF4713" i="13"/>
  <c r="AF4714" i="13"/>
  <c r="AF4715" i="13"/>
  <c r="AF4716" i="13"/>
  <c r="AF4717" i="13"/>
  <c r="AF4718" i="13"/>
  <c r="AF4719" i="13"/>
  <c r="AF4720" i="13"/>
  <c r="AF4721" i="13"/>
  <c r="AF4722" i="13"/>
  <c r="AF4723" i="13"/>
  <c r="AF4724" i="13"/>
  <c r="AF4725" i="13"/>
  <c r="AF4726" i="13"/>
  <c r="AF4727" i="13"/>
  <c r="AF4728" i="13"/>
  <c r="AF4729" i="13"/>
  <c r="AF4730" i="13"/>
  <c r="AF4731" i="13"/>
  <c r="AF4732" i="13"/>
  <c r="AF4733" i="13"/>
  <c r="AF4734" i="13"/>
  <c r="AF4735" i="13"/>
  <c r="AF4736" i="13"/>
  <c r="AF4737" i="13"/>
  <c r="AF4738" i="13"/>
  <c r="AF4739" i="13"/>
  <c r="AF4740" i="13"/>
  <c r="AF4741" i="13"/>
  <c r="AF4742" i="13"/>
  <c r="AF4743" i="13"/>
  <c r="AF4744" i="13"/>
  <c r="AF4745" i="13"/>
  <c r="AF4746" i="13"/>
  <c r="AF4747" i="13"/>
  <c r="AF4748" i="13"/>
  <c r="AF4749" i="13"/>
  <c r="AF4750" i="13"/>
  <c r="AF4751" i="13"/>
  <c r="AF4752" i="13"/>
  <c r="AF4753" i="13"/>
  <c r="AF4754" i="13"/>
  <c r="AF4755" i="13"/>
  <c r="AF4756" i="13"/>
  <c r="AF4757" i="13"/>
  <c r="AF4758" i="13"/>
  <c r="AF4759" i="13"/>
  <c r="AF4760" i="13"/>
  <c r="AF4761" i="13"/>
  <c r="AF4762" i="13"/>
  <c r="AF4763" i="13"/>
  <c r="AF4764" i="13"/>
  <c r="AF4765" i="13"/>
  <c r="AF4766" i="13"/>
  <c r="AF4767" i="13"/>
  <c r="AF4768" i="13"/>
  <c r="AF4769" i="13"/>
  <c r="AF4770" i="13"/>
  <c r="AF4771" i="13"/>
  <c r="AF4772" i="13"/>
  <c r="AF4773" i="13"/>
  <c r="AF4774" i="13"/>
  <c r="AF4775" i="13"/>
  <c r="AF4776" i="13"/>
  <c r="AF4777" i="13"/>
  <c r="AF4778" i="13"/>
  <c r="AF4779" i="13"/>
  <c r="AF4780" i="13"/>
  <c r="AF4781" i="13"/>
  <c r="AF4782" i="13"/>
  <c r="AF4783" i="13"/>
  <c r="AF4784" i="13"/>
  <c r="AF4785" i="13"/>
  <c r="AF4786" i="13"/>
  <c r="AF4787" i="13"/>
  <c r="AF4788" i="13"/>
  <c r="AF4789" i="13"/>
  <c r="AF4790" i="13"/>
  <c r="AF4791" i="13"/>
  <c r="AF4792" i="13"/>
  <c r="AF4793" i="13"/>
  <c r="AF4794" i="13"/>
  <c r="AF4795" i="13"/>
  <c r="AF4796" i="13"/>
  <c r="AF4797" i="13"/>
  <c r="AF4798" i="13"/>
  <c r="AF4799" i="13"/>
  <c r="AF4800" i="13"/>
  <c r="AF4801" i="13"/>
  <c r="AF4802" i="13"/>
  <c r="AF4803" i="13"/>
  <c r="AF4804" i="13"/>
  <c r="AF4805" i="13"/>
  <c r="AF4806" i="13"/>
  <c r="AF4807" i="13"/>
  <c r="AF4808" i="13"/>
  <c r="AF4809" i="13"/>
  <c r="AF4810" i="13"/>
  <c r="AF4811" i="13"/>
  <c r="AF4812" i="13"/>
  <c r="AF4813" i="13"/>
  <c r="AF4814" i="13"/>
  <c r="AF4815" i="13"/>
  <c r="AF4816" i="13"/>
  <c r="AF4817" i="13"/>
  <c r="AF4818" i="13"/>
  <c r="AF4819" i="13"/>
  <c r="AF4820" i="13"/>
  <c r="AF4821" i="13"/>
  <c r="AF4822" i="13"/>
  <c r="AF4823" i="13"/>
  <c r="AF4824" i="13"/>
  <c r="AF4825" i="13"/>
  <c r="AF4826" i="13"/>
  <c r="AF4827" i="13"/>
  <c r="AF4828" i="13"/>
  <c r="AF4829" i="13"/>
  <c r="AF4830" i="13"/>
  <c r="AF4831" i="13"/>
  <c r="AF4832" i="13"/>
  <c r="AF4833" i="13"/>
  <c r="AF4834" i="13"/>
  <c r="AF4835" i="13"/>
  <c r="AF4836" i="13"/>
  <c r="AF4837" i="13"/>
  <c r="AF4838" i="13"/>
  <c r="AF4839" i="13"/>
  <c r="AF4840" i="13"/>
  <c r="AF4841" i="13"/>
  <c r="AF4842" i="13"/>
  <c r="AF4843" i="13"/>
  <c r="AF4844" i="13"/>
  <c r="AF4845" i="13"/>
  <c r="AF4846" i="13"/>
  <c r="AF4847" i="13"/>
  <c r="AF4848" i="13"/>
  <c r="AF4849" i="13"/>
  <c r="AF4850" i="13"/>
  <c r="AF4851" i="13"/>
  <c r="AF4852" i="13"/>
  <c r="AF4853" i="13"/>
  <c r="AF4854" i="13"/>
  <c r="AF4855" i="13"/>
  <c r="AF4856" i="13"/>
  <c r="AF4857" i="13"/>
  <c r="AF4858" i="13"/>
  <c r="AF4859" i="13"/>
  <c r="AF4860" i="13"/>
  <c r="AF4861" i="13"/>
  <c r="AF4862" i="13"/>
  <c r="AF4863" i="13"/>
  <c r="AF4864" i="13"/>
  <c r="AF4865" i="13"/>
  <c r="AF4866" i="13"/>
  <c r="AF4867" i="13"/>
  <c r="AF4868" i="13"/>
  <c r="AF4869" i="13"/>
  <c r="AF4870" i="13"/>
  <c r="AF4871" i="13"/>
  <c r="AF4872" i="13"/>
  <c r="AF4873" i="13"/>
  <c r="AF4874" i="13"/>
  <c r="AF4875" i="13"/>
  <c r="AF4876" i="13"/>
  <c r="AF4877" i="13"/>
  <c r="AF4878" i="13"/>
  <c r="AF4879" i="13"/>
  <c r="AF4880" i="13"/>
  <c r="AF4881" i="13"/>
  <c r="AF4882" i="13"/>
  <c r="AF4883" i="13"/>
  <c r="AF4884" i="13"/>
  <c r="AF4885" i="13"/>
  <c r="AF4886" i="13"/>
  <c r="AF4887" i="13"/>
  <c r="AF4888" i="13"/>
  <c r="AF4889" i="13"/>
  <c r="AF4890" i="13"/>
  <c r="AF4891" i="13"/>
  <c r="AF4892" i="13"/>
  <c r="AF4893" i="13"/>
  <c r="AF4894" i="13"/>
  <c r="AF4895" i="13"/>
  <c r="AF4896" i="13"/>
  <c r="AF4897" i="13"/>
  <c r="AF4898" i="13"/>
  <c r="AF4899" i="13"/>
  <c r="AF4900" i="13"/>
  <c r="AF4901" i="13"/>
  <c r="AF4902" i="13"/>
  <c r="AF4903" i="13"/>
  <c r="AF4904" i="13"/>
  <c r="AF4905" i="13"/>
  <c r="AF4906" i="13"/>
  <c r="AF4907" i="13"/>
  <c r="AF4908" i="13"/>
  <c r="AF4909" i="13"/>
  <c r="AF4910" i="13"/>
  <c r="AF4911" i="13"/>
  <c r="AF4912" i="13"/>
  <c r="AF4913" i="13"/>
  <c r="AF4914" i="13"/>
  <c r="AF4915" i="13"/>
  <c r="AF4916" i="13"/>
  <c r="AF4917" i="13"/>
  <c r="AF4918" i="13"/>
  <c r="AF4919" i="13"/>
  <c r="AF4920" i="13"/>
  <c r="AF4921" i="13"/>
  <c r="AF4922" i="13"/>
  <c r="AF4923" i="13"/>
  <c r="AF4924" i="13"/>
  <c r="AF4925" i="13"/>
  <c r="AF4926" i="13"/>
  <c r="AF4927" i="13"/>
  <c r="AF4928" i="13"/>
  <c r="AF4929" i="13"/>
  <c r="AF4930" i="13"/>
  <c r="AF4931" i="13"/>
  <c r="AF4932" i="13"/>
  <c r="AF4933" i="13"/>
  <c r="AF4934" i="13"/>
  <c r="AF4935" i="13"/>
  <c r="AF4936" i="13"/>
  <c r="AF4937" i="13"/>
  <c r="AF4938" i="13"/>
  <c r="AF4939" i="13"/>
  <c r="AF4940" i="13"/>
  <c r="AF4941" i="13"/>
  <c r="AF4942" i="13"/>
  <c r="AF4943" i="13"/>
  <c r="AF4944" i="13"/>
  <c r="AF4945" i="13"/>
  <c r="AF4946" i="13"/>
  <c r="AF4947" i="13"/>
  <c r="AF4948" i="13"/>
  <c r="AF4949" i="13"/>
  <c r="AF4950" i="13"/>
  <c r="AF4951" i="13"/>
  <c r="AF4952" i="13"/>
  <c r="AF4953" i="13"/>
  <c r="AF4954" i="13"/>
  <c r="AF4955" i="13"/>
  <c r="AF4956" i="13"/>
  <c r="AF4957" i="13"/>
  <c r="AF4958" i="13"/>
  <c r="AF4959" i="13"/>
  <c r="AF4960" i="13"/>
  <c r="AF4961" i="13"/>
  <c r="AF4962" i="13"/>
  <c r="AF4963" i="13"/>
  <c r="AF4964" i="13"/>
  <c r="AF4965" i="13"/>
  <c r="AF4966" i="13"/>
  <c r="AF4967" i="13"/>
  <c r="AF4968" i="13"/>
  <c r="AF4969" i="13"/>
  <c r="AF4970" i="13"/>
  <c r="AF4971" i="13"/>
  <c r="AF4972" i="13"/>
  <c r="AF4973" i="13"/>
  <c r="AF4974" i="13"/>
  <c r="AF4975" i="13"/>
  <c r="AF4976" i="13"/>
  <c r="AF4977" i="13"/>
  <c r="AF4978" i="13"/>
  <c r="AF4979" i="13"/>
  <c r="AF4980" i="13"/>
  <c r="AF4981" i="13"/>
  <c r="AF4982" i="13"/>
  <c r="AF4983" i="13"/>
  <c r="AF4984" i="13"/>
  <c r="AF4985" i="13"/>
  <c r="AF4986" i="13"/>
  <c r="AF4987" i="13"/>
  <c r="AF4988" i="13"/>
  <c r="AF4989" i="13"/>
  <c r="AF4990" i="13"/>
  <c r="AF4991" i="13"/>
  <c r="AF4992" i="13"/>
  <c r="AF4993" i="13"/>
  <c r="AF4994" i="13"/>
  <c r="AF4995" i="13"/>
  <c r="AF4996" i="13"/>
  <c r="AF4997" i="13"/>
  <c r="AF4998" i="13"/>
  <c r="AF4999" i="13"/>
  <c r="AF5000" i="13"/>
  <c r="AF5001" i="13"/>
  <c r="AF5002" i="13"/>
  <c r="AF5003" i="13"/>
  <c r="AF5004" i="13"/>
  <c r="AF5005" i="13"/>
  <c r="AF5006" i="13"/>
  <c r="AF5007" i="13"/>
  <c r="AF5008" i="13"/>
  <c r="AF5009" i="13"/>
  <c r="AF5010" i="13"/>
  <c r="AF5011" i="13"/>
  <c r="AF5012" i="13"/>
  <c r="AF5013" i="13"/>
  <c r="AF5014" i="13"/>
  <c r="AF5015" i="13"/>
  <c r="AF5016" i="13"/>
  <c r="AF5017" i="13"/>
  <c r="AF5018" i="13"/>
  <c r="AF5019" i="13"/>
  <c r="AF5020" i="13"/>
  <c r="AF5021" i="13"/>
  <c r="AF5022" i="13"/>
  <c r="AF5023" i="13"/>
  <c r="AF5024" i="13"/>
  <c r="AF5025" i="13"/>
  <c r="AF5026" i="13"/>
  <c r="AF5027" i="13"/>
  <c r="AF5028" i="13"/>
  <c r="AF5029" i="13"/>
  <c r="AF5030" i="13"/>
  <c r="AF5031" i="13"/>
  <c r="AF5032" i="13"/>
  <c r="AF5033" i="13"/>
  <c r="AF5034" i="13"/>
  <c r="AF5035" i="13"/>
  <c r="AF5036" i="13"/>
  <c r="AF5037" i="13"/>
  <c r="AF5038" i="13"/>
  <c r="AF5039" i="13"/>
  <c r="AF5040" i="13"/>
  <c r="AF5041" i="13"/>
  <c r="AF5042" i="13"/>
  <c r="AF5043" i="13"/>
  <c r="AF5044" i="13"/>
  <c r="AF5045" i="13"/>
  <c r="AF5046" i="13"/>
  <c r="AF5047" i="13"/>
  <c r="AF5048" i="13"/>
  <c r="AF5049" i="13"/>
  <c r="AF5050" i="13"/>
  <c r="AF5051" i="13"/>
  <c r="AF5052" i="13"/>
  <c r="AF5053" i="13"/>
  <c r="AF5054" i="13"/>
  <c r="AF5055" i="13"/>
  <c r="AF5056" i="13"/>
  <c r="AF5057" i="13"/>
  <c r="AF5058" i="13"/>
  <c r="AF5059" i="13"/>
  <c r="AF5060" i="13"/>
  <c r="AF5061" i="13"/>
  <c r="AF5062" i="13"/>
  <c r="AF5063" i="13"/>
  <c r="AF5064" i="13"/>
  <c r="AF5065" i="13"/>
  <c r="AF5066" i="13"/>
  <c r="AF5067" i="13"/>
  <c r="AF5068" i="13"/>
  <c r="AF5069" i="13"/>
  <c r="AF5070" i="13"/>
  <c r="AF5071" i="13"/>
  <c r="AF5072" i="13"/>
  <c r="AF5073" i="13"/>
  <c r="AF5074" i="13"/>
  <c r="AF5075" i="13"/>
  <c r="AF5076" i="13"/>
  <c r="AF5077" i="13"/>
  <c r="AF5078" i="13"/>
  <c r="AF5079" i="13"/>
  <c r="AF5080" i="13"/>
  <c r="AF5081" i="13"/>
  <c r="AF5082" i="13"/>
  <c r="AF5083" i="13"/>
  <c r="AF5084" i="13"/>
  <c r="AF5085" i="13"/>
  <c r="AF5086" i="13"/>
  <c r="AF5087" i="13"/>
  <c r="AF5088" i="13"/>
  <c r="AF5089" i="13"/>
  <c r="AF5090" i="13"/>
  <c r="AF5091" i="13"/>
  <c r="AF5092" i="13"/>
  <c r="AF5093" i="13"/>
  <c r="AF5094" i="13"/>
  <c r="AF5095" i="13"/>
  <c r="AF5096" i="13"/>
  <c r="AF5097" i="13"/>
  <c r="AF5098" i="13"/>
  <c r="AF5099" i="13"/>
  <c r="AF5100" i="13"/>
  <c r="AF5101" i="13"/>
  <c r="AF5102" i="13"/>
  <c r="AF5103" i="13"/>
  <c r="AF5104" i="13"/>
  <c r="AF5105" i="13"/>
  <c r="AF5106" i="13"/>
  <c r="AF5107" i="13"/>
  <c r="AF5108" i="13"/>
  <c r="AF5109" i="13"/>
  <c r="AF5110" i="13"/>
  <c r="AF5111" i="13"/>
  <c r="AF5112" i="13"/>
  <c r="AF5113" i="13"/>
  <c r="AF5114" i="13"/>
  <c r="AF5115" i="13"/>
  <c r="AF5116" i="13"/>
  <c r="AF5117" i="13"/>
  <c r="AF5118" i="13"/>
  <c r="AF5119" i="13"/>
  <c r="AF5120" i="13"/>
  <c r="AF5121" i="13"/>
  <c r="AF5122" i="13"/>
  <c r="AF5123" i="13"/>
  <c r="AF5124" i="13"/>
  <c r="AF5125" i="13"/>
  <c r="AF5126" i="13"/>
  <c r="AF5127" i="13"/>
  <c r="AF5128" i="13"/>
  <c r="AF5129" i="13"/>
  <c r="AF5130" i="13"/>
  <c r="AF5131" i="13"/>
  <c r="AF5132" i="13"/>
  <c r="AF5133" i="13"/>
  <c r="AF5134" i="13"/>
  <c r="AF5135" i="13"/>
  <c r="AF5136" i="13"/>
  <c r="AF5137" i="13"/>
  <c r="AF5138" i="13"/>
  <c r="AF5139" i="13"/>
  <c r="AF5140" i="13"/>
  <c r="AF5141" i="13"/>
  <c r="AF5142" i="13"/>
  <c r="AF5143" i="13"/>
  <c r="AF5144" i="13"/>
  <c r="AF5145" i="13"/>
  <c r="AF5146" i="13"/>
  <c r="AF5147" i="13"/>
  <c r="AF5148" i="13"/>
  <c r="AF5149" i="13"/>
  <c r="AF5150" i="13"/>
  <c r="AF5151" i="13"/>
  <c r="AF5152" i="13"/>
  <c r="AF5153" i="13"/>
  <c r="AF5154" i="13"/>
  <c r="AF5155" i="13"/>
  <c r="AF5156" i="13"/>
  <c r="AF5157" i="13"/>
  <c r="AF5158" i="13"/>
  <c r="AF5159" i="13"/>
  <c r="AF5160" i="13"/>
  <c r="AF5161" i="13"/>
  <c r="AF5162" i="13"/>
  <c r="AF5163" i="13"/>
  <c r="AF5164" i="13"/>
  <c r="AF5165" i="13"/>
  <c r="AF5166" i="13"/>
  <c r="AF5167" i="13"/>
  <c r="AF5168" i="13"/>
  <c r="AF5169" i="13"/>
  <c r="AF5170" i="13"/>
  <c r="AF5171" i="13"/>
  <c r="AF5172" i="13"/>
  <c r="AF5173" i="13"/>
  <c r="AF5174" i="13"/>
  <c r="AF5175" i="13"/>
  <c r="AF5176" i="13"/>
  <c r="AF5177" i="13"/>
  <c r="AF5178" i="13"/>
  <c r="AF5179" i="13"/>
  <c r="AF5180" i="13"/>
  <c r="AF5181" i="13"/>
  <c r="AF5182" i="13"/>
  <c r="AF5183" i="13"/>
  <c r="AF5184" i="13"/>
  <c r="AF5185" i="13"/>
  <c r="AF5186" i="13"/>
  <c r="AF5187" i="13"/>
  <c r="AF5188" i="13"/>
  <c r="AF5189" i="13"/>
  <c r="AF5190" i="13"/>
  <c r="AF5191" i="13"/>
  <c r="AF5192" i="13"/>
  <c r="AF5193" i="13"/>
  <c r="AF5194" i="13"/>
  <c r="AF5195" i="13"/>
  <c r="AF5196" i="13"/>
  <c r="AF5197" i="13"/>
  <c r="AF5198" i="13"/>
  <c r="AF5199" i="13"/>
  <c r="AF5200" i="13"/>
  <c r="AF5201" i="13"/>
  <c r="AF5202" i="13"/>
  <c r="AF5203" i="13"/>
  <c r="AF5204" i="13"/>
  <c r="AF5205" i="13"/>
  <c r="AF5206" i="13"/>
  <c r="AF5207" i="13"/>
  <c r="AF5208" i="13"/>
  <c r="AF5209" i="13"/>
  <c r="AF5210" i="13"/>
  <c r="AF5211" i="13"/>
  <c r="AF5212" i="13"/>
  <c r="AF5213" i="13"/>
  <c r="AF5214" i="13"/>
  <c r="AF5215" i="13"/>
  <c r="AF5216" i="13"/>
  <c r="AF5217" i="13"/>
  <c r="AF5218" i="13"/>
  <c r="AF5219" i="13"/>
  <c r="AF5220" i="13"/>
  <c r="AF5221" i="13"/>
  <c r="AF5222" i="13"/>
  <c r="AF5223" i="13"/>
  <c r="AF5224" i="13"/>
  <c r="AF5225" i="13"/>
  <c r="AF5226" i="13"/>
  <c r="AF5227" i="13"/>
  <c r="AF5228" i="13"/>
  <c r="AF5229" i="13"/>
  <c r="AF5230" i="13"/>
  <c r="AF5231" i="13"/>
  <c r="AF5232" i="13"/>
  <c r="AF5233" i="13"/>
  <c r="AF5234" i="13"/>
  <c r="AF5235" i="13"/>
  <c r="AF5236" i="13"/>
  <c r="AF5237" i="13"/>
  <c r="AF5238" i="13"/>
  <c r="AF5239" i="13"/>
  <c r="AF5240" i="13"/>
  <c r="AF5241" i="13"/>
  <c r="AF5242" i="13"/>
  <c r="AF5243" i="13"/>
  <c r="AF5244" i="13"/>
  <c r="AF5245" i="13"/>
  <c r="AF5246" i="13"/>
  <c r="AF5247" i="13"/>
  <c r="AF5248" i="13"/>
  <c r="AF5249" i="13"/>
  <c r="AF5250" i="13"/>
  <c r="AF5251" i="13"/>
  <c r="AF5252" i="13"/>
  <c r="AF5253" i="13"/>
  <c r="AF5254" i="13"/>
  <c r="AF5255" i="13"/>
  <c r="AF5256" i="13"/>
  <c r="AF5257" i="13"/>
  <c r="AF5258" i="13"/>
  <c r="AF5259" i="13"/>
  <c r="AF5260" i="13"/>
  <c r="AF5261" i="13"/>
  <c r="AF5262" i="13"/>
  <c r="AF5263" i="13"/>
  <c r="AF5264" i="13"/>
  <c r="AF5265" i="13"/>
  <c r="AF5266" i="13"/>
  <c r="AF5267" i="13"/>
  <c r="AF5268" i="13"/>
  <c r="AF5269" i="13"/>
  <c r="AF5270" i="13"/>
  <c r="AF5271" i="13"/>
  <c r="AF5272" i="13"/>
  <c r="AF5273" i="13"/>
  <c r="AF5274" i="13"/>
  <c r="AF5275" i="13"/>
  <c r="AF5276" i="13"/>
  <c r="AF5277" i="13"/>
  <c r="AF5278" i="13"/>
  <c r="AF5279" i="13"/>
  <c r="AF5280" i="13"/>
  <c r="AF5281" i="13"/>
  <c r="AF5282" i="13"/>
  <c r="AF5283" i="13"/>
  <c r="AF5284" i="13"/>
  <c r="AF5285" i="13"/>
  <c r="AF5286" i="13"/>
  <c r="AF5287" i="13"/>
  <c r="AF5288" i="13"/>
  <c r="AF5289" i="13"/>
  <c r="AF5290" i="13"/>
  <c r="AF5291" i="13"/>
  <c r="AF5292" i="13"/>
  <c r="AF5293" i="13"/>
  <c r="AF5294" i="13"/>
  <c r="AF5295" i="13"/>
  <c r="AF5296" i="13"/>
  <c r="AF5297" i="13"/>
  <c r="AF5298" i="13"/>
  <c r="AF5299" i="13"/>
  <c r="AF5300" i="13"/>
  <c r="AF5301" i="13"/>
  <c r="AF5302" i="13"/>
  <c r="AF5303" i="13"/>
  <c r="AF5304" i="13"/>
  <c r="AF5305" i="13"/>
  <c r="AF5306" i="13"/>
  <c r="AF5307" i="13"/>
  <c r="AF5308" i="13"/>
  <c r="AF5309" i="13"/>
  <c r="AF5310" i="13"/>
  <c r="AF5311" i="13"/>
  <c r="AF5312" i="13"/>
  <c r="AF5313" i="13"/>
  <c r="AF5314" i="13"/>
  <c r="AF5315" i="13"/>
  <c r="AF5316" i="13"/>
  <c r="AF5317" i="13"/>
  <c r="AF5318" i="13"/>
  <c r="AF5319" i="13"/>
  <c r="AF5320" i="13"/>
  <c r="AF5321" i="13"/>
  <c r="AF5322" i="13"/>
  <c r="AF5323" i="13"/>
  <c r="AF5324" i="13"/>
  <c r="AF5325" i="13"/>
  <c r="AF5326" i="13"/>
  <c r="AF5327" i="13"/>
  <c r="AF5328" i="13"/>
  <c r="AF5329" i="13"/>
  <c r="AF5330" i="13"/>
  <c r="AF5331" i="13"/>
  <c r="AF5332" i="13"/>
  <c r="AF5333" i="13"/>
  <c r="AF5334" i="13"/>
  <c r="AF5335" i="13"/>
  <c r="AF5336" i="13"/>
  <c r="AF5337" i="13"/>
  <c r="AF5338" i="13"/>
  <c r="AF5339" i="13"/>
  <c r="AF5340" i="13"/>
  <c r="AF5341" i="13"/>
  <c r="AF5342" i="13"/>
  <c r="AF5343" i="13"/>
  <c r="AF5344" i="13"/>
  <c r="AF5345" i="13"/>
  <c r="AF5346" i="13"/>
  <c r="AF5347" i="13"/>
  <c r="AF5348" i="13"/>
  <c r="AF5349" i="13"/>
  <c r="AF5350" i="13"/>
  <c r="AF5351" i="13"/>
  <c r="AF5352" i="13"/>
  <c r="AF5353" i="13"/>
  <c r="AF5354" i="13"/>
  <c r="AF5355" i="13"/>
  <c r="AF5356" i="13"/>
  <c r="AF5357" i="13"/>
  <c r="AF5358" i="13"/>
  <c r="AF5359" i="13"/>
  <c r="AF5360" i="13"/>
  <c r="AF5361" i="13"/>
  <c r="AF5362" i="13"/>
  <c r="AF5363" i="13"/>
  <c r="AF5364" i="13"/>
  <c r="AF5365" i="13"/>
  <c r="AF5366" i="13"/>
  <c r="AF5367" i="13"/>
  <c r="AF5368" i="13"/>
  <c r="AF5369" i="13"/>
  <c r="AF5370" i="13"/>
  <c r="AF5371" i="13"/>
  <c r="AF5372" i="13"/>
  <c r="AF5373" i="13"/>
  <c r="AF5374" i="13"/>
  <c r="AF5375" i="13"/>
  <c r="AF5376" i="13"/>
  <c r="AF5377" i="13"/>
  <c r="AF5378" i="13"/>
  <c r="AF5379" i="13"/>
  <c r="AF5380" i="13"/>
  <c r="AF5381" i="13"/>
  <c r="AF5382" i="13"/>
  <c r="AF5383" i="13"/>
  <c r="AF5384" i="13"/>
  <c r="AF5385" i="13"/>
  <c r="AF5386" i="13"/>
  <c r="AF5387" i="13"/>
  <c r="AF5388" i="13"/>
  <c r="AF5389" i="13"/>
  <c r="AF5390" i="13"/>
  <c r="AF5391" i="13"/>
  <c r="AF5392" i="13"/>
  <c r="AF5393" i="13"/>
  <c r="AF5394" i="13"/>
  <c r="AF5395" i="13"/>
  <c r="AF5396" i="13"/>
  <c r="AF5397" i="13"/>
  <c r="AF5398" i="13"/>
  <c r="AF5399" i="13"/>
  <c r="AF5400" i="13"/>
  <c r="AF5401" i="13"/>
  <c r="AF5402" i="13"/>
  <c r="AF5403" i="13"/>
  <c r="AF5404" i="13"/>
  <c r="AF5405" i="13"/>
  <c r="AF5406" i="13"/>
  <c r="AF5407" i="13"/>
  <c r="AF5408" i="13"/>
  <c r="AF5409" i="13"/>
  <c r="AF5410" i="13"/>
  <c r="AF5411" i="13"/>
  <c r="AF5412" i="13"/>
  <c r="AF5413" i="13"/>
  <c r="AF5414" i="13"/>
  <c r="AF5415" i="13"/>
  <c r="AF5416" i="13"/>
  <c r="AF5417" i="13"/>
  <c r="AF5418" i="13"/>
  <c r="AF5419" i="13"/>
  <c r="AF5420" i="13"/>
  <c r="AF5421" i="13"/>
  <c r="AF5422" i="13"/>
  <c r="AF5423" i="13"/>
  <c r="AF5424" i="13"/>
  <c r="AF5425" i="13"/>
  <c r="AF5426" i="13"/>
  <c r="AF5427" i="13"/>
  <c r="AF5428" i="13"/>
  <c r="AF5429" i="13"/>
  <c r="AF5430" i="13"/>
  <c r="AF5431" i="13"/>
  <c r="AF5432" i="13"/>
  <c r="AF5433" i="13"/>
  <c r="AF5434" i="13"/>
  <c r="AF5435" i="13"/>
  <c r="AF5436" i="13"/>
  <c r="AF5437" i="13"/>
  <c r="AF5438" i="13"/>
  <c r="AF5439" i="13"/>
  <c r="AF5440" i="13"/>
  <c r="AF5441" i="13"/>
  <c r="AF5442" i="13"/>
  <c r="AF5443" i="13"/>
  <c r="AF5444" i="13"/>
  <c r="AF5445" i="13"/>
  <c r="AF5446" i="13"/>
  <c r="AF5447" i="13"/>
  <c r="AF5448" i="13"/>
  <c r="AF5449" i="13"/>
  <c r="AF5450" i="13"/>
  <c r="AF5451" i="13"/>
  <c r="AF5452" i="13"/>
  <c r="AF5453" i="13"/>
  <c r="AF5454" i="13"/>
  <c r="AF5455" i="13"/>
  <c r="AF5456" i="13"/>
  <c r="AF5457" i="13"/>
  <c r="AF5458" i="13"/>
  <c r="AF5459" i="13"/>
  <c r="AF5460" i="13"/>
  <c r="AF5461" i="13"/>
  <c r="AF5462" i="13"/>
  <c r="AF5463" i="13"/>
  <c r="AF5464" i="13"/>
  <c r="AF5465" i="13"/>
  <c r="AF5466" i="13"/>
  <c r="AF5467" i="13"/>
  <c r="AF5468" i="13"/>
  <c r="AF5469" i="13"/>
  <c r="AF5470" i="13"/>
  <c r="AF5471" i="13"/>
  <c r="AF5472" i="13"/>
  <c r="AF5473" i="13"/>
  <c r="AF5474" i="13"/>
  <c r="AF5475" i="13"/>
  <c r="AF5476" i="13"/>
  <c r="AF5477" i="13"/>
  <c r="AF5478" i="13"/>
  <c r="AF5479" i="13"/>
  <c r="AF5480" i="13"/>
  <c r="AF5481" i="13"/>
  <c r="AF5482" i="13"/>
  <c r="AF5483" i="13"/>
  <c r="AF5484" i="13"/>
  <c r="AF5485" i="13"/>
  <c r="AF5486" i="13"/>
  <c r="AF5487" i="13"/>
  <c r="AF5488" i="13"/>
  <c r="AF5489" i="13"/>
  <c r="AF5490" i="13"/>
  <c r="AF5491" i="13"/>
  <c r="AF5492" i="13"/>
  <c r="AF5493" i="13"/>
  <c r="AF5494" i="13"/>
  <c r="AF5495" i="13"/>
  <c r="AF5496" i="13"/>
  <c r="AF5497" i="13"/>
  <c r="AF5498" i="13"/>
  <c r="AF5499" i="13"/>
  <c r="AF5500" i="13"/>
  <c r="AF5501" i="13"/>
  <c r="AF5502" i="13"/>
  <c r="AF5503" i="13"/>
  <c r="AF5504" i="13"/>
  <c r="AF5505" i="13"/>
  <c r="AF5506" i="13"/>
  <c r="AF5507" i="13"/>
  <c r="AF5508" i="13"/>
  <c r="AF5509" i="13"/>
  <c r="AF5510" i="13"/>
  <c r="AF5511" i="13"/>
  <c r="AF5512" i="13"/>
  <c r="AF5513" i="13"/>
  <c r="AF5514" i="13"/>
  <c r="AF5515" i="13"/>
  <c r="AF5516" i="13"/>
  <c r="AF5517" i="13"/>
  <c r="AF5518" i="13"/>
  <c r="AF5519" i="13"/>
  <c r="AF5520" i="13"/>
  <c r="AF5521" i="13"/>
  <c r="AF5522" i="13"/>
  <c r="AF5523" i="13"/>
  <c r="AF5524" i="13"/>
  <c r="AF5525" i="13"/>
  <c r="AF5526" i="13"/>
  <c r="AF5527" i="13"/>
  <c r="AF5528" i="13"/>
  <c r="AF5529" i="13"/>
  <c r="AF5530" i="13"/>
  <c r="AF5531" i="13"/>
  <c r="AF5532" i="13"/>
  <c r="AF5533" i="13"/>
  <c r="AF5534" i="13"/>
  <c r="AF5535" i="13"/>
  <c r="AF5536" i="13"/>
  <c r="AF5537" i="13"/>
  <c r="AF5538" i="13"/>
  <c r="AF5539" i="13"/>
  <c r="AF5540" i="13"/>
  <c r="AF5541" i="13"/>
  <c r="AF5542" i="13"/>
  <c r="AF5543" i="13"/>
  <c r="AF5544" i="13"/>
  <c r="AF5545" i="13"/>
  <c r="AF5546" i="13"/>
  <c r="AF5547" i="13"/>
  <c r="AF5548" i="13"/>
  <c r="AF5549" i="13"/>
  <c r="AF5550" i="13"/>
  <c r="AF5551" i="13"/>
  <c r="AF5552" i="13"/>
  <c r="AF5553" i="13"/>
  <c r="AF5554" i="13"/>
  <c r="AF5555" i="13"/>
  <c r="AF5556" i="13"/>
  <c r="AF5557" i="13"/>
  <c r="AF5558" i="13"/>
  <c r="AF5559" i="13"/>
  <c r="AF5560" i="13"/>
  <c r="AF5561" i="13"/>
  <c r="AF5562" i="13"/>
  <c r="AF5563" i="13"/>
  <c r="AF5564" i="13"/>
  <c r="AF5565" i="13"/>
  <c r="AF5566" i="13"/>
  <c r="AF5567" i="13"/>
  <c r="AF5568" i="13"/>
  <c r="AF5569" i="13"/>
  <c r="AF5570" i="13"/>
  <c r="AF5571" i="13"/>
  <c r="AF5572" i="13"/>
  <c r="AF5573" i="13"/>
  <c r="AF5574" i="13"/>
  <c r="AF5575" i="13"/>
  <c r="AF5576" i="13"/>
  <c r="AF5577" i="13"/>
  <c r="AF5578" i="13"/>
  <c r="AF5579" i="13"/>
  <c r="AF5580" i="13"/>
  <c r="AF5581" i="13"/>
  <c r="AF5582" i="13"/>
  <c r="AF5583" i="13"/>
  <c r="AF5584" i="13"/>
  <c r="AF5585" i="13"/>
  <c r="AF5586" i="13"/>
  <c r="AF5587" i="13"/>
  <c r="AF5588" i="13"/>
  <c r="AF5589" i="13"/>
  <c r="AF5590" i="13"/>
  <c r="AF5591" i="13"/>
  <c r="AF5592" i="13"/>
  <c r="AF5593" i="13"/>
  <c r="AF5594" i="13"/>
  <c r="AF5595" i="13"/>
  <c r="AF5596" i="13"/>
  <c r="AF5597" i="13"/>
  <c r="AF5598" i="13"/>
  <c r="AF5599" i="13"/>
  <c r="AF5600" i="13"/>
  <c r="AF5601" i="13"/>
  <c r="AF5602" i="13"/>
  <c r="AF5603" i="13"/>
  <c r="AF5604" i="13"/>
  <c r="AF5605" i="13"/>
  <c r="AF5606" i="13"/>
  <c r="AF5607" i="13"/>
  <c r="AF5608" i="13"/>
  <c r="AF5609" i="13"/>
  <c r="AF5610" i="13"/>
  <c r="AF5611" i="13"/>
  <c r="AF5612" i="13"/>
  <c r="AF5613" i="13"/>
  <c r="AF5614" i="13"/>
  <c r="AF5615" i="13"/>
  <c r="AF5616" i="13"/>
  <c r="AF5617" i="13"/>
  <c r="AF5618" i="13"/>
  <c r="AF5619" i="13"/>
  <c r="AF5620" i="13"/>
  <c r="AF5621" i="13"/>
  <c r="AF5622" i="13"/>
  <c r="AF5623" i="13"/>
  <c r="AF5624" i="13"/>
  <c r="AF5625" i="13"/>
  <c r="AF5626" i="13"/>
  <c r="AF5627" i="13"/>
  <c r="AF5628" i="13"/>
  <c r="AF5629" i="13"/>
  <c r="AF5630" i="13"/>
  <c r="AF5631" i="13"/>
  <c r="AF5632" i="13"/>
  <c r="AF5633" i="13"/>
  <c r="AF5634" i="13"/>
  <c r="AF5635" i="13"/>
  <c r="AF5636" i="13"/>
  <c r="AF5637" i="13"/>
  <c r="AF5638" i="13"/>
  <c r="AF5639" i="13"/>
  <c r="AF5640" i="13"/>
  <c r="AF5641" i="13"/>
  <c r="AF5642" i="13"/>
  <c r="AF5643" i="13"/>
  <c r="AF5644" i="13"/>
  <c r="AF5645" i="13"/>
  <c r="AF5646" i="13"/>
  <c r="AF5647" i="13"/>
  <c r="AF5648" i="13"/>
  <c r="AF5649" i="13"/>
  <c r="AF5650" i="13"/>
  <c r="AF5651" i="13"/>
  <c r="AF5652" i="13"/>
  <c r="AF5653" i="13"/>
  <c r="AF5654" i="13"/>
  <c r="AF5655" i="13"/>
  <c r="AF5656" i="13"/>
  <c r="AF5657" i="13"/>
  <c r="AF5658" i="13"/>
  <c r="AF5659" i="13"/>
  <c r="AF5660" i="13"/>
  <c r="AF5661" i="13"/>
  <c r="AF5662" i="13"/>
  <c r="AF5663" i="13"/>
  <c r="AF5664" i="13"/>
  <c r="AF5665" i="13"/>
  <c r="AF5666" i="13"/>
  <c r="AF5667" i="13"/>
  <c r="AF5668" i="13"/>
  <c r="AF5669" i="13"/>
  <c r="AF5670" i="13"/>
  <c r="AF5671" i="13"/>
  <c r="AF5672" i="13"/>
  <c r="AF5673" i="13"/>
  <c r="AF5674" i="13"/>
  <c r="AF5675" i="13"/>
  <c r="AF5676" i="13"/>
  <c r="AF5677" i="13"/>
  <c r="AF5678" i="13"/>
  <c r="AF5679" i="13"/>
  <c r="AF5680" i="13"/>
  <c r="AF5681" i="13"/>
  <c r="AF5682" i="13"/>
  <c r="AF5683" i="13"/>
  <c r="AF5684" i="13"/>
  <c r="AF5685" i="13"/>
  <c r="AF5686" i="13"/>
  <c r="AF5687" i="13"/>
  <c r="AF5688" i="13"/>
  <c r="AF5689" i="13"/>
  <c r="AF5690" i="13"/>
  <c r="AF5691" i="13"/>
  <c r="AF5692" i="13"/>
  <c r="AF5693" i="13"/>
  <c r="AF5694" i="13"/>
  <c r="AF5695" i="13"/>
  <c r="AF5696" i="13"/>
  <c r="AF5697" i="13"/>
  <c r="AF5698" i="13"/>
  <c r="AF5699" i="13"/>
  <c r="AF5700" i="13"/>
  <c r="AF5701" i="13"/>
  <c r="AF5702" i="13"/>
  <c r="AF5703" i="13"/>
  <c r="AF5704" i="13"/>
  <c r="AF5705" i="13"/>
  <c r="AF5706" i="13"/>
  <c r="AF5707" i="13"/>
  <c r="AF5708" i="13"/>
  <c r="AF5709" i="13"/>
  <c r="AF5710" i="13"/>
  <c r="AF5711" i="13"/>
  <c r="AF5712" i="13"/>
  <c r="AF5713" i="13"/>
  <c r="AF5714" i="13"/>
  <c r="AF5715" i="13"/>
  <c r="AF5716" i="13"/>
  <c r="AF5717" i="13"/>
  <c r="AF5718" i="13"/>
  <c r="AF5719" i="13"/>
  <c r="AF5720" i="13"/>
  <c r="AF5721" i="13"/>
  <c r="AF5722" i="13"/>
  <c r="AF5723" i="13"/>
  <c r="AF5724" i="13"/>
  <c r="AF5725" i="13"/>
  <c r="AF5726" i="13"/>
  <c r="AF5727" i="13"/>
  <c r="AF5728" i="13"/>
  <c r="AF5729" i="13"/>
  <c r="AF5730" i="13"/>
  <c r="AF5731" i="13"/>
  <c r="AF5732" i="13"/>
  <c r="AF5733" i="13"/>
  <c r="AF5734" i="13"/>
  <c r="AF5735" i="13"/>
  <c r="AF5736" i="13"/>
  <c r="AF5737" i="13"/>
  <c r="AF5738" i="13"/>
  <c r="AF5739" i="13"/>
  <c r="AF5740" i="13"/>
  <c r="AF5741" i="13"/>
  <c r="AF5742" i="13"/>
  <c r="AF5743" i="13"/>
  <c r="AF5744" i="13"/>
  <c r="AF5745" i="13"/>
  <c r="AF5746" i="13"/>
  <c r="AF5747" i="13"/>
  <c r="AF5748" i="13"/>
  <c r="AF5749" i="13"/>
  <c r="AF5750" i="13"/>
  <c r="AF5751" i="13"/>
  <c r="AF5752" i="13"/>
  <c r="AF5753" i="13"/>
  <c r="AF5754" i="13"/>
  <c r="AF5755" i="13"/>
  <c r="AF5756" i="13"/>
  <c r="AF5757" i="13"/>
  <c r="AF5758" i="13"/>
  <c r="AF5759" i="13"/>
  <c r="AF5760" i="13"/>
  <c r="AF5761" i="13"/>
  <c r="AF5762" i="13"/>
  <c r="AF5763" i="13"/>
  <c r="AF5764" i="13"/>
  <c r="AF5765" i="13"/>
  <c r="AF5766" i="13"/>
  <c r="AF5767" i="13"/>
  <c r="AF5768" i="13"/>
  <c r="AF5769" i="13"/>
  <c r="AF5770" i="13"/>
  <c r="AF5771" i="13"/>
  <c r="AF5772" i="13"/>
  <c r="AF5773" i="13"/>
  <c r="AF5774" i="13"/>
  <c r="AF5775" i="13"/>
  <c r="AF5776" i="13"/>
  <c r="AF5777" i="13"/>
  <c r="AF5778" i="13"/>
  <c r="AF5779" i="13"/>
  <c r="AF5780" i="13"/>
  <c r="AF5781" i="13"/>
  <c r="AF5782" i="13"/>
  <c r="AF5783" i="13"/>
  <c r="AF5784" i="13"/>
  <c r="AF5785" i="13"/>
  <c r="AF5786" i="13"/>
  <c r="AF5787" i="13"/>
  <c r="AF5788" i="13"/>
  <c r="AF5789" i="13"/>
  <c r="AF5790" i="13"/>
  <c r="AF5791" i="13"/>
  <c r="AF5792" i="13"/>
  <c r="AF5793" i="13"/>
  <c r="AF5794" i="13"/>
  <c r="AF5795" i="13"/>
  <c r="AF5796" i="13"/>
  <c r="AF5797" i="13"/>
  <c r="AF5798" i="13"/>
  <c r="AF5799" i="13"/>
  <c r="AF5800" i="13"/>
  <c r="AF5801" i="13"/>
  <c r="AF5802" i="13"/>
  <c r="AF5803" i="13"/>
  <c r="AF5804" i="13"/>
  <c r="AF5805" i="13"/>
  <c r="AF5806" i="13"/>
  <c r="AF5807" i="13"/>
  <c r="AF5808" i="13"/>
  <c r="AF5809" i="13"/>
  <c r="AF5810" i="13"/>
  <c r="AF5811" i="13"/>
  <c r="AF5812" i="13"/>
  <c r="AF5813" i="13"/>
  <c r="AF5814" i="13"/>
  <c r="AF5815" i="13"/>
  <c r="AF5816" i="13"/>
  <c r="AF5817" i="13"/>
  <c r="AF5818" i="13"/>
  <c r="AF5819" i="13"/>
  <c r="AF5820" i="13"/>
  <c r="AF5821" i="13"/>
  <c r="AF5822" i="13"/>
  <c r="AF5823" i="13"/>
  <c r="AF5824" i="13"/>
  <c r="AF5825" i="13"/>
  <c r="AF5826" i="13"/>
  <c r="AF5827" i="13"/>
  <c r="AF5828" i="13"/>
  <c r="AF5829" i="13"/>
  <c r="AF5830" i="13"/>
  <c r="AF5831" i="13"/>
  <c r="AF5832" i="13"/>
  <c r="AF5833" i="13"/>
  <c r="AF5834" i="13"/>
  <c r="AF5835" i="13"/>
  <c r="AF5836" i="13"/>
  <c r="AF5837" i="13"/>
  <c r="AF5838" i="13"/>
  <c r="AF5839" i="13"/>
  <c r="AF5840" i="13"/>
  <c r="AF5841" i="13"/>
  <c r="AF5842" i="13"/>
  <c r="AF5843" i="13"/>
  <c r="AF5844" i="13"/>
  <c r="AF5845" i="13"/>
  <c r="AF5846" i="13"/>
  <c r="AF5847" i="13"/>
  <c r="AF5848" i="13"/>
  <c r="AF5849" i="13"/>
  <c r="AF5850" i="13"/>
  <c r="AF5851" i="13"/>
  <c r="AF5852" i="13"/>
  <c r="AF5853" i="13"/>
  <c r="AF5854" i="13"/>
  <c r="AF5855" i="13"/>
  <c r="AF5856" i="13"/>
  <c r="AF5857" i="13"/>
  <c r="AF5858" i="13"/>
  <c r="AF5859" i="13"/>
  <c r="AF5860" i="13"/>
  <c r="AF5861" i="13"/>
  <c r="AF5862" i="13"/>
  <c r="AF5863" i="13"/>
  <c r="AF5864" i="13"/>
  <c r="AF5865" i="13"/>
  <c r="AF5866" i="13"/>
  <c r="AF5867" i="13"/>
  <c r="AF5868" i="13"/>
  <c r="AF5869" i="13"/>
  <c r="AF5870" i="13"/>
  <c r="AF5871" i="13"/>
  <c r="AF5872" i="13"/>
  <c r="AF5873" i="13"/>
  <c r="AF5874" i="13"/>
  <c r="AF5875" i="13"/>
  <c r="AF5876" i="13"/>
  <c r="AF5877" i="13"/>
  <c r="AF5878" i="13"/>
  <c r="AF5879" i="13"/>
  <c r="AF5880" i="13"/>
  <c r="AF5881" i="13"/>
  <c r="AF5882" i="13"/>
  <c r="AF5883" i="13"/>
  <c r="AF5884" i="13"/>
  <c r="AF5885" i="13"/>
  <c r="AF5886" i="13"/>
  <c r="AF5887" i="13"/>
  <c r="AF5888" i="13"/>
  <c r="AF5889" i="13"/>
  <c r="AF5890" i="13"/>
  <c r="AF5891" i="13"/>
  <c r="AF5892" i="13"/>
  <c r="AF5893" i="13"/>
  <c r="AF5894" i="13"/>
  <c r="AF5895" i="13"/>
  <c r="AF5896" i="13"/>
  <c r="AF5897" i="13"/>
  <c r="AF5898" i="13"/>
  <c r="AF5899" i="13"/>
  <c r="AF5900" i="13"/>
  <c r="AF5901" i="13"/>
  <c r="AF5902" i="13"/>
  <c r="AF5903" i="13"/>
  <c r="AF5904" i="13"/>
  <c r="AF5905" i="13"/>
  <c r="AF5906" i="13"/>
  <c r="AF5907" i="13"/>
  <c r="AF5908" i="13"/>
  <c r="AF5909" i="13"/>
  <c r="AF5910" i="13"/>
  <c r="AF5911" i="13"/>
  <c r="AF5912" i="13"/>
  <c r="AF5913" i="13"/>
  <c r="AF5914" i="13"/>
  <c r="AF5915" i="13"/>
  <c r="AF5916" i="13"/>
  <c r="AF5917" i="13"/>
  <c r="AF5918" i="13"/>
  <c r="AF5919" i="13"/>
  <c r="AF5920" i="13"/>
  <c r="AF5921" i="13"/>
  <c r="AF5922" i="13"/>
  <c r="AF5923" i="13"/>
  <c r="AF5924" i="13"/>
  <c r="AF5925" i="13"/>
  <c r="AF5926" i="13"/>
  <c r="AF5927" i="13"/>
  <c r="AF5928" i="13"/>
  <c r="AF5929" i="13"/>
  <c r="AF5930" i="13"/>
  <c r="AF5931" i="13"/>
  <c r="AF5932" i="13"/>
  <c r="AF5933" i="13"/>
  <c r="AF5934" i="13"/>
  <c r="AF5935" i="13"/>
  <c r="AF5936" i="13"/>
  <c r="AF5937" i="13"/>
  <c r="AF5938" i="13"/>
  <c r="AF5939" i="13"/>
  <c r="AF5940" i="13"/>
  <c r="AF5941" i="13"/>
  <c r="AF5942" i="13"/>
  <c r="AF5943" i="13"/>
  <c r="AF5944" i="13"/>
  <c r="AF5945" i="13"/>
  <c r="AF5946" i="13"/>
  <c r="AF5947" i="13"/>
  <c r="AF5948" i="13"/>
  <c r="AF5949" i="13"/>
  <c r="AF5950" i="13"/>
  <c r="AF5951" i="13"/>
  <c r="AF5952" i="13"/>
  <c r="AF5953" i="13"/>
  <c r="AF5954" i="13"/>
  <c r="AF5955" i="13"/>
  <c r="AF5956" i="13"/>
  <c r="AF5957" i="13"/>
  <c r="AF5958" i="13"/>
  <c r="AF5959" i="13"/>
  <c r="AF5960" i="13"/>
  <c r="AF5961" i="13"/>
  <c r="AF5962" i="13"/>
  <c r="AF5963" i="13"/>
  <c r="AF5964" i="13"/>
  <c r="AF5965" i="13"/>
  <c r="AF5966" i="13"/>
  <c r="AF5967" i="13"/>
  <c r="AF5968" i="13"/>
  <c r="AF5969" i="13"/>
  <c r="AF5970" i="13"/>
  <c r="AF5971" i="13"/>
  <c r="AF5972" i="13"/>
  <c r="AF5973" i="13"/>
  <c r="AF5974" i="13"/>
  <c r="AF5975" i="13"/>
  <c r="AF5976" i="13"/>
  <c r="AF5977" i="13"/>
  <c r="AF5978" i="13"/>
  <c r="AF5979" i="13"/>
  <c r="AF5980" i="13"/>
  <c r="AF5981" i="13"/>
  <c r="AF5982" i="13"/>
  <c r="AF5983" i="13"/>
  <c r="AF5984" i="13"/>
  <c r="AF5985" i="13"/>
  <c r="AF5986" i="13"/>
  <c r="AF5987" i="13"/>
  <c r="AF5988" i="13"/>
  <c r="AF5989" i="13"/>
  <c r="AF5990" i="13"/>
  <c r="AF5991" i="13"/>
  <c r="AF5992" i="13"/>
  <c r="AF5993" i="13"/>
  <c r="AF5994" i="13"/>
  <c r="AF5995" i="13"/>
  <c r="AF5996" i="13"/>
  <c r="AF5997" i="13"/>
  <c r="AF5998" i="13"/>
  <c r="AF5999" i="13"/>
  <c r="AF6000" i="13"/>
  <c r="AF6001" i="13"/>
  <c r="AF6002" i="13"/>
  <c r="AF6003" i="13"/>
  <c r="AF6004" i="13"/>
  <c r="AF6005" i="13"/>
  <c r="AF6006" i="13"/>
  <c r="AF6007" i="13"/>
  <c r="AF6008" i="13"/>
  <c r="AF6009" i="13"/>
  <c r="AF6010" i="13"/>
  <c r="AF6011" i="13"/>
  <c r="AF6012" i="13"/>
  <c r="AF6013" i="13"/>
  <c r="AF6014" i="13"/>
  <c r="AF6015" i="13"/>
  <c r="AF6016" i="13"/>
  <c r="AF6017" i="13"/>
  <c r="AF6018" i="13"/>
  <c r="AF6019" i="13"/>
  <c r="AF6020" i="13"/>
  <c r="AF6021" i="13"/>
  <c r="AF6022" i="13"/>
  <c r="AF6023" i="13"/>
  <c r="AF6024" i="13"/>
  <c r="AF6025" i="13"/>
  <c r="AF6026" i="13"/>
  <c r="AF6027" i="13"/>
  <c r="AF6028" i="13"/>
  <c r="AF6029" i="13"/>
  <c r="AF6030" i="13"/>
  <c r="AF6031" i="13"/>
  <c r="AF6032" i="13"/>
  <c r="AF6033" i="13"/>
  <c r="AF6034" i="13"/>
  <c r="AF6035" i="13"/>
  <c r="AF6036" i="13"/>
  <c r="AF6037" i="13"/>
  <c r="AF6038" i="13"/>
  <c r="AF6039" i="13"/>
  <c r="AF6040" i="13"/>
  <c r="AF6041" i="13"/>
  <c r="AF6042" i="13"/>
  <c r="AF6043" i="13"/>
  <c r="AF6044" i="13"/>
  <c r="AF6045" i="13"/>
  <c r="AF6046" i="13"/>
  <c r="AF6047" i="13"/>
  <c r="AF6048" i="13"/>
  <c r="AF6049" i="13"/>
  <c r="AF6050" i="13"/>
  <c r="AF6051" i="13"/>
  <c r="AF6052" i="13"/>
  <c r="AF6053" i="13"/>
  <c r="AF6054" i="13"/>
  <c r="AF6055" i="13"/>
  <c r="AF6056" i="13"/>
  <c r="AF6057" i="13"/>
  <c r="AF6058" i="13"/>
  <c r="AF6059" i="13"/>
  <c r="AF6060" i="13"/>
  <c r="AF6061" i="13"/>
  <c r="AF6062" i="13"/>
  <c r="AF6063" i="13"/>
  <c r="AF6064" i="13"/>
  <c r="AF6065" i="13"/>
  <c r="AF6066" i="13"/>
  <c r="AF6067" i="13"/>
  <c r="AF6068" i="13"/>
  <c r="AF6069" i="13"/>
  <c r="AF6070" i="13"/>
  <c r="AF6071" i="13"/>
  <c r="AF6072" i="13"/>
  <c r="AF6073" i="13"/>
  <c r="AF6074" i="13"/>
  <c r="AF6075" i="13"/>
  <c r="AF6076" i="13"/>
  <c r="AF6077" i="13"/>
  <c r="AF6078" i="13"/>
  <c r="AF6079" i="13"/>
  <c r="AF6080" i="13"/>
  <c r="AF6081" i="13"/>
  <c r="AF6082" i="13"/>
  <c r="AF6083" i="13"/>
  <c r="AF6084" i="13"/>
  <c r="AF6085" i="13"/>
  <c r="AF6086" i="13"/>
  <c r="AF6087" i="13"/>
  <c r="AF6088" i="13"/>
  <c r="AF6089" i="13"/>
  <c r="AF6090" i="13"/>
  <c r="AF6091" i="13"/>
  <c r="AF6092" i="13"/>
  <c r="AF6093" i="13"/>
  <c r="AF6094" i="13"/>
  <c r="AF6095" i="13"/>
  <c r="AF6096" i="13"/>
  <c r="AF6097" i="13"/>
  <c r="AF6098" i="13"/>
  <c r="AF6099" i="13"/>
  <c r="AF6100" i="13"/>
  <c r="AF6101" i="13"/>
  <c r="AF6102" i="13"/>
  <c r="AF6103" i="13"/>
  <c r="AF6104" i="13"/>
  <c r="AF6105" i="13"/>
  <c r="AF6106" i="13"/>
  <c r="AF6107" i="13"/>
  <c r="AF6108" i="13"/>
  <c r="AF6109" i="13"/>
  <c r="AF6110" i="13"/>
  <c r="AF6111" i="13"/>
  <c r="AF6112" i="13"/>
  <c r="AF6113" i="13"/>
  <c r="AF6114" i="13"/>
  <c r="AF6115" i="13"/>
  <c r="AF6116" i="13"/>
  <c r="AF6117" i="13"/>
  <c r="AF6118" i="13"/>
  <c r="AF6119" i="13"/>
  <c r="AF6120" i="13"/>
  <c r="AF6121" i="13"/>
  <c r="AF6122" i="13"/>
  <c r="AF6123" i="13"/>
  <c r="AF6124" i="13"/>
  <c r="AF6125" i="13"/>
  <c r="AF6126" i="13"/>
  <c r="AF6127" i="13"/>
  <c r="AF6128" i="13"/>
  <c r="AF6129" i="13"/>
  <c r="AF6130" i="13"/>
  <c r="AF6131" i="13"/>
  <c r="AF6132" i="13"/>
  <c r="AF6133" i="13"/>
  <c r="AF6134" i="13"/>
  <c r="AF6135" i="13"/>
  <c r="AF6136" i="13"/>
  <c r="AF6137" i="13"/>
  <c r="AF6138" i="13"/>
  <c r="AF6139" i="13"/>
  <c r="AF6140" i="13"/>
  <c r="AF6141" i="13"/>
  <c r="AF6142" i="13"/>
  <c r="AF6143" i="13"/>
  <c r="AF6144" i="13"/>
  <c r="AF6145" i="13"/>
  <c r="AF6146" i="13"/>
  <c r="AF6147" i="13"/>
  <c r="AF6148" i="13"/>
  <c r="AF6149" i="13"/>
  <c r="AF6150" i="13"/>
  <c r="AF6151" i="13"/>
  <c r="AF6152" i="13"/>
  <c r="AF6153" i="13"/>
  <c r="AF6154" i="13"/>
  <c r="AF6155" i="13"/>
  <c r="AF6156" i="13"/>
  <c r="AF6157" i="13"/>
  <c r="AF6158" i="13"/>
  <c r="AF6159" i="13"/>
  <c r="AF6160" i="13"/>
  <c r="AF6161" i="13"/>
  <c r="AF6162" i="13"/>
  <c r="AF6163" i="13"/>
  <c r="AF6164" i="13"/>
  <c r="AF6165" i="13"/>
  <c r="AF6166" i="13"/>
  <c r="AF6167" i="13"/>
  <c r="AF6168" i="13"/>
  <c r="AF6169" i="13"/>
  <c r="AF6170" i="13"/>
  <c r="AF6171" i="13"/>
  <c r="AF6172" i="13"/>
  <c r="AF6173" i="13"/>
  <c r="AF6174" i="13"/>
  <c r="AF6175" i="13"/>
  <c r="AF6176" i="13"/>
  <c r="AF6177" i="13"/>
  <c r="AF6178" i="13"/>
  <c r="AF6179" i="13"/>
  <c r="AF6180" i="13"/>
  <c r="AF6181" i="13"/>
  <c r="AF6182" i="13"/>
  <c r="AF6183" i="13"/>
  <c r="AF6184" i="13"/>
  <c r="AF6185" i="13"/>
  <c r="AF6186" i="13"/>
  <c r="AF6187" i="13"/>
  <c r="AF6188" i="13"/>
  <c r="AF6189" i="13"/>
  <c r="AF6190" i="13"/>
  <c r="AF6191" i="13"/>
  <c r="AF6192" i="13"/>
  <c r="AF6193" i="13"/>
  <c r="AF6194" i="13"/>
  <c r="AF6195" i="13"/>
  <c r="AF6196" i="13"/>
  <c r="AF6197" i="13"/>
  <c r="AF6198" i="13"/>
  <c r="AF6199" i="13"/>
  <c r="AF6200" i="13"/>
  <c r="AF6201" i="13"/>
  <c r="AF6202" i="13"/>
  <c r="AF6203" i="13"/>
  <c r="AF6204" i="13"/>
  <c r="AF6205" i="13"/>
  <c r="AF6206" i="13"/>
  <c r="AF6207" i="13"/>
  <c r="AF6208" i="13"/>
  <c r="AF6209" i="13"/>
  <c r="AF6210" i="13"/>
  <c r="AF6211" i="13"/>
  <c r="AF6212" i="13"/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I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AB3" i="13" l="1"/>
  <c r="AB4" i="13" s="1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B270" i="13" s="1"/>
  <c r="AB271" i="13" s="1"/>
  <c r="AB272" i="13" s="1"/>
  <c r="AB273" i="13" s="1"/>
  <c r="AB274" i="13" s="1"/>
  <c r="AB275" i="13" s="1"/>
  <c r="AB276" i="13" s="1"/>
  <c r="AB277" i="13" s="1"/>
  <c r="AB278" i="13" s="1"/>
  <c r="AB279" i="13" s="1"/>
  <c r="AB280" i="13" s="1"/>
  <c r="AB281" i="13" s="1"/>
  <c r="AB282" i="13" s="1"/>
  <c r="AB283" i="13" s="1"/>
  <c r="AB284" i="13" s="1"/>
  <c r="AB285" i="13" s="1"/>
  <c r="AB286" i="13" s="1"/>
  <c r="AB287" i="13" s="1"/>
  <c r="AB288" i="13" s="1"/>
  <c r="AB289" i="13" s="1"/>
  <c r="AB290" i="13" s="1"/>
  <c r="AB291" i="13" s="1"/>
  <c r="AB292" i="13" s="1"/>
  <c r="AB293" i="13" s="1"/>
  <c r="AB294" i="13" s="1"/>
  <c r="AB295" i="13" s="1"/>
  <c r="AB296" i="13" s="1"/>
  <c r="AB297" i="13" s="1"/>
  <c r="AB298" i="13" s="1"/>
  <c r="AB299" i="13" s="1"/>
  <c r="AB300" i="13" s="1"/>
  <c r="AB301" i="13" s="1"/>
  <c r="AB302" i="13" s="1"/>
  <c r="AB303" i="13" s="1"/>
  <c r="AB304" i="13" s="1"/>
  <c r="AB305" i="13" s="1"/>
  <c r="AB306" i="13" s="1"/>
  <c r="AB307" i="13" s="1"/>
  <c r="AB308" i="13" s="1"/>
  <c r="AB309" i="13" s="1"/>
  <c r="AB310" i="13" s="1"/>
  <c r="AB311" i="13" s="1"/>
  <c r="AB312" i="13" s="1"/>
  <c r="AB313" i="13" s="1"/>
  <c r="AB314" i="13" s="1"/>
  <c r="AB315" i="13" s="1"/>
  <c r="AB316" i="13" s="1"/>
  <c r="AB317" i="13" s="1"/>
  <c r="AB318" i="13" s="1"/>
  <c r="AB319" i="13" s="1"/>
  <c r="AB320" i="13" s="1"/>
  <c r="AB321" i="13" s="1"/>
  <c r="AB322" i="13" s="1"/>
  <c r="AB323" i="13" s="1"/>
  <c r="AB324" i="13" s="1"/>
  <c r="AB325" i="13" s="1"/>
  <c r="AB326" i="13" s="1"/>
  <c r="AB327" i="13" s="1"/>
  <c r="AB328" i="13" s="1"/>
  <c r="AB329" i="13" s="1"/>
  <c r="AB330" i="13" s="1"/>
  <c r="AB331" i="13" s="1"/>
  <c r="AB332" i="13" s="1"/>
  <c r="AB333" i="13" s="1"/>
  <c r="AB334" i="13" s="1"/>
  <c r="AB335" i="13" s="1"/>
  <c r="AB336" i="13" s="1"/>
  <c r="AB337" i="13" s="1"/>
  <c r="AB338" i="13" s="1"/>
  <c r="AB339" i="13" s="1"/>
  <c r="AB340" i="13" s="1"/>
  <c r="AB341" i="13" s="1"/>
  <c r="AB342" i="13" s="1"/>
  <c r="AB343" i="13" s="1"/>
  <c r="AB344" i="13" s="1"/>
  <c r="AB345" i="13" s="1"/>
  <c r="AB346" i="13" s="1"/>
  <c r="AB347" i="13" s="1"/>
  <c r="AB348" i="13" s="1"/>
  <c r="AB349" i="13" s="1"/>
  <c r="AB350" i="13" s="1"/>
  <c r="AB351" i="13" s="1"/>
  <c r="AB352" i="13" s="1"/>
  <c r="AB353" i="13" s="1"/>
  <c r="AB354" i="13" s="1"/>
  <c r="AB355" i="13" s="1"/>
  <c r="AB356" i="13" s="1"/>
  <c r="AB357" i="13" s="1"/>
  <c r="AB358" i="13" s="1"/>
  <c r="AB359" i="13" s="1"/>
  <c r="AB360" i="13" s="1"/>
  <c r="AB361" i="13" s="1"/>
  <c r="AB362" i="13" s="1"/>
  <c r="AB363" i="13" s="1"/>
  <c r="AB364" i="13" s="1"/>
  <c r="AB365" i="13" s="1"/>
  <c r="AB366" i="13" s="1"/>
  <c r="AB367" i="13" s="1"/>
  <c r="AB368" i="13" s="1"/>
  <c r="AB369" i="13" s="1"/>
  <c r="AB370" i="13" s="1"/>
  <c r="AB371" i="13" s="1"/>
  <c r="AB372" i="13" s="1"/>
  <c r="AB373" i="13" s="1"/>
  <c r="AB374" i="13" s="1"/>
  <c r="AB375" i="13" s="1"/>
  <c r="AB376" i="13" s="1"/>
  <c r="AB377" i="13" s="1"/>
  <c r="AB378" i="13" s="1"/>
  <c r="AB379" i="13" s="1"/>
  <c r="AB380" i="13" s="1"/>
  <c r="AB381" i="13" s="1"/>
  <c r="AB382" i="13" s="1"/>
  <c r="AB383" i="13" s="1"/>
  <c r="AB384" i="13" s="1"/>
  <c r="AB385" i="13" s="1"/>
  <c r="AB386" i="13" s="1"/>
  <c r="AB387" i="13" s="1"/>
  <c r="AB388" i="13" s="1"/>
  <c r="AB389" i="13" s="1"/>
  <c r="AB390" i="13" s="1"/>
  <c r="AB391" i="13" s="1"/>
  <c r="AB392" i="13" s="1"/>
  <c r="AB393" i="13" s="1"/>
  <c r="AB394" i="13" s="1"/>
  <c r="AB395" i="13" s="1"/>
  <c r="AB396" i="13" s="1"/>
  <c r="AB397" i="13" s="1"/>
  <c r="AB398" i="13" s="1"/>
  <c r="AB399" i="13" s="1"/>
  <c r="AB400" i="13" s="1"/>
  <c r="AB401" i="13" s="1"/>
  <c r="AB402" i="13" s="1"/>
  <c r="AB403" i="13" s="1"/>
  <c r="AB404" i="13" s="1"/>
  <c r="AB405" i="13" s="1"/>
  <c r="AB406" i="13" s="1"/>
  <c r="AB407" i="13" s="1"/>
  <c r="AB408" i="13" s="1"/>
  <c r="AB409" i="13" s="1"/>
  <c r="AB410" i="13" s="1"/>
  <c r="AB411" i="13" s="1"/>
  <c r="AB412" i="13" s="1"/>
  <c r="AB413" i="13" s="1"/>
  <c r="AB414" i="13" s="1"/>
  <c r="AB415" i="13" s="1"/>
  <c r="AB416" i="13" s="1"/>
  <c r="AB417" i="13" s="1"/>
  <c r="AB418" i="13" s="1"/>
  <c r="AB419" i="13" s="1"/>
  <c r="AB420" i="13" s="1"/>
  <c r="AB421" i="13" s="1"/>
  <c r="AB422" i="13" s="1"/>
  <c r="AB423" i="13" s="1"/>
  <c r="AB424" i="13" s="1"/>
  <c r="AB425" i="13" s="1"/>
  <c r="AB426" i="13" s="1"/>
  <c r="AB427" i="13" s="1"/>
  <c r="AB428" i="13" s="1"/>
  <c r="AB429" i="13" s="1"/>
  <c r="AB430" i="13" s="1"/>
  <c r="AB431" i="13" s="1"/>
  <c r="AB432" i="13" s="1"/>
  <c r="AB433" i="13" s="1"/>
  <c r="AB434" i="13" s="1"/>
  <c r="AB435" i="13" s="1"/>
  <c r="AB436" i="13" s="1"/>
  <c r="AB437" i="13" s="1"/>
  <c r="AB438" i="13" s="1"/>
  <c r="AB439" i="13" s="1"/>
  <c r="AB440" i="13" s="1"/>
  <c r="AB441" i="13" s="1"/>
  <c r="AB442" i="13" s="1"/>
  <c r="AB443" i="13" s="1"/>
  <c r="AB444" i="13" s="1"/>
  <c r="AB445" i="13" s="1"/>
  <c r="AB446" i="13" s="1"/>
  <c r="AB447" i="13" s="1"/>
  <c r="AB448" i="13" s="1"/>
  <c r="AB449" i="13" s="1"/>
  <c r="AB450" i="13" s="1"/>
  <c r="AB451" i="13" s="1"/>
  <c r="AB452" i="13" s="1"/>
  <c r="AB453" i="13" s="1"/>
  <c r="AB454" i="13" s="1"/>
  <c r="AB455" i="13" s="1"/>
  <c r="AB456" i="13" s="1"/>
  <c r="AB457" i="13" s="1"/>
  <c r="AB458" i="13" s="1"/>
  <c r="AB459" i="13" s="1"/>
  <c r="AB460" i="13" s="1"/>
  <c r="AB461" i="13" s="1"/>
  <c r="AB462" i="13" s="1"/>
  <c r="AB463" i="13" s="1"/>
  <c r="AB464" i="13" s="1"/>
  <c r="AB465" i="13" s="1"/>
  <c r="AB466" i="13" s="1"/>
  <c r="AB467" i="13" s="1"/>
  <c r="AB468" i="13" s="1"/>
  <c r="AB469" i="13" s="1"/>
  <c r="AB470" i="13" s="1"/>
  <c r="AB471" i="13" s="1"/>
  <c r="AB472" i="13" s="1"/>
  <c r="AB473" i="13" s="1"/>
  <c r="AB474" i="13" s="1"/>
  <c r="AB475" i="13" s="1"/>
  <c r="AB476" i="13" s="1"/>
  <c r="AB477" i="13" s="1"/>
  <c r="AB478" i="13" s="1"/>
  <c r="AB479" i="13" s="1"/>
  <c r="AB480" i="13" s="1"/>
  <c r="AB481" i="13" s="1"/>
  <c r="AB482" i="13" s="1"/>
  <c r="AB483" i="13" s="1"/>
  <c r="AB484" i="13" s="1"/>
  <c r="AB485" i="13" s="1"/>
  <c r="AB486" i="13" s="1"/>
  <c r="AB487" i="13" s="1"/>
  <c r="AB488" i="13" s="1"/>
  <c r="AB489" i="13" s="1"/>
  <c r="AB490" i="13" s="1"/>
  <c r="AB491" i="13" s="1"/>
  <c r="AB492" i="13" s="1"/>
  <c r="AB493" i="13" s="1"/>
  <c r="AB494" i="13" s="1"/>
  <c r="AB495" i="13" s="1"/>
  <c r="AB496" i="13" s="1"/>
  <c r="AB497" i="13" s="1"/>
  <c r="AB498" i="13" s="1"/>
  <c r="AB499" i="13" s="1"/>
  <c r="AB500" i="13" s="1"/>
  <c r="AB501" i="13" s="1"/>
  <c r="AB502" i="13" s="1"/>
  <c r="AB503" i="13" s="1"/>
  <c r="AB504" i="13" s="1"/>
  <c r="AB505" i="13" s="1"/>
  <c r="AB506" i="13" s="1"/>
  <c r="AB507" i="13" s="1"/>
  <c r="AB508" i="13" s="1"/>
  <c r="AB509" i="13" s="1"/>
  <c r="AB510" i="13" s="1"/>
  <c r="AB511" i="13" s="1"/>
  <c r="AB512" i="13" s="1"/>
  <c r="AB513" i="13" s="1"/>
  <c r="AB514" i="13" s="1"/>
  <c r="AB515" i="13" s="1"/>
  <c r="AB516" i="13" s="1"/>
  <c r="AB517" i="13" s="1"/>
  <c r="AB518" i="13" s="1"/>
  <c r="AB519" i="13" s="1"/>
  <c r="AB520" i="13" s="1"/>
  <c r="AB521" i="13" s="1"/>
  <c r="AB522" i="13" s="1"/>
  <c r="AB523" i="13" s="1"/>
  <c r="AB524" i="13" s="1"/>
  <c r="AB525" i="13" s="1"/>
  <c r="AB526" i="13" s="1"/>
  <c r="AB527" i="13" s="1"/>
  <c r="AB528" i="13" s="1"/>
  <c r="AB529" i="13" s="1"/>
  <c r="AB530" i="13" s="1"/>
  <c r="AB531" i="13" s="1"/>
  <c r="AB532" i="13" s="1"/>
  <c r="AB533" i="13" s="1"/>
  <c r="AB534" i="13" s="1"/>
  <c r="AB535" i="13" s="1"/>
  <c r="AB536" i="13" s="1"/>
  <c r="AB537" i="13" s="1"/>
  <c r="AB538" i="13" s="1"/>
  <c r="AB539" i="13" s="1"/>
  <c r="AB540" i="13" s="1"/>
  <c r="AB541" i="13" s="1"/>
  <c r="AB542" i="13" s="1"/>
  <c r="AB543" i="13" s="1"/>
  <c r="AB544" i="13" s="1"/>
  <c r="AB545" i="13" s="1"/>
  <c r="AB546" i="13" s="1"/>
  <c r="AB547" i="13" s="1"/>
  <c r="AB548" i="13" s="1"/>
  <c r="AB549" i="13" s="1"/>
  <c r="AB550" i="13" s="1"/>
  <c r="AB551" i="13" s="1"/>
  <c r="AB552" i="13" s="1"/>
  <c r="AB553" i="13" s="1"/>
  <c r="AB554" i="13" s="1"/>
  <c r="AB555" i="13" s="1"/>
  <c r="AB556" i="13" s="1"/>
  <c r="AB557" i="13" s="1"/>
  <c r="AB558" i="13" s="1"/>
  <c r="AB559" i="13" s="1"/>
  <c r="AB560" i="13" s="1"/>
  <c r="AB561" i="13" s="1"/>
  <c r="AB562" i="13" s="1"/>
  <c r="AB563" i="13" s="1"/>
  <c r="AB564" i="13" s="1"/>
  <c r="AB565" i="13" s="1"/>
  <c r="AB566" i="13" s="1"/>
  <c r="AB567" i="13" s="1"/>
  <c r="AB568" i="13" s="1"/>
  <c r="AB569" i="13" s="1"/>
  <c r="AB570" i="13" s="1"/>
  <c r="AB571" i="13" s="1"/>
  <c r="AB572" i="13" s="1"/>
  <c r="AB573" i="13" s="1"/>
  <c r="AB574" i="13" s="1"/>
  <c r="AB575" i="13" s="1"/>
  <c r="AB576" i="13" s="1"/>
  <c r="AB577" i="13" s="1"/>
  <c r="AB578" i="13" s="1"/>
  <c r="AB579" i="13" s="1"/>
  <c r="AB580" i="13" s="1"/>
  <c r="AB581" i="13" s="1"/>
  <c r="AB582" i="13" s="1"/>
  <c r="AB583" i="13" s="1"/>
  <c r="AB584" i="13" s="1"/>
  <c r="AB585" i="13" s="1"/>
  <c r="AB586" i="13" s="1"/>
  <c r="AB587" i="13" s="1"/>
  <c r="AB588" i="13" s="1"/>
  <c r="AB589" i="13" s="1"/>
  <c r="AB590" i="13" s="1"/>
  <c r="AB591" i="13" s="1"/>
  <c r="AB592" i="13" s="1"/>
  <c r="AB593" i="13" s="1"/>
  <c r="AB594" i="13" s="1"/>
  <c r="AB595" i="13" s="1"/>
  <c r="AB596" i="13" s="1"/>
  <c r="AB597" i="13" s="1"/>
  <c r="AB598" i="13" s="1"/>
  <c r="AB599" i="13" s="1"/>
  <c r="AB600" i="13" s="1"/>
  <c r="AB601" i="13" s="1"/>
  <c r="AB602" i="13" s="1"/>
  <c r="AB603" i="13" s="1"/>
  <c r="AB604" i="13" s="1"/>
  <c r="AB605" i="13" s="1"/>
  <c r="AB606" i="13" s="1"/>
  <c r="AB607" i="13" s="1"/>
  <c r="AB608" i="13" s="1"/>
  <c r="AB609" i="13" s="1"/>
  <c r="AB610" i="13" s="1"/>
  <c r="AB611" i="13" s="1"/>
  <c r="AB612" i="13" s="1"/>
  <c r="AB613" i="13" s="1"/>
  <c r="AB614" i="13" s="1"/>
  <c r="AB615" i="13" s="1"/>
  <c r="AB616" i="13" s="1"/>
  <c r="AB617" i="13" s="1"/>
  <c r="AB618" i="13" s="1"/>
  <c r="AB619" i="13" s="1"/>
  <c r="AB620" i="13" s="1"/>
  <c r="AB621" i="13" s="1"/>
  <c r="AB622" i="13" s="1"/>
  <c r="AB623" i="13" s="1"/>
  <c r="AB624" i="13" s="1"/>
  <c r="AB625" i="13" s="1"/>
  <c r="AB626" i="13" s="1"/>
  <c r="AB627" i="13" s="1"/>
  <c r="AB628" i="13" s="1"/>
  <c r="AB629" i="13" s="1"/>
  <c r="AB630" i="13" s="1"/>
  <c r="AB631" i="13" s="1"/>
  <c r="AB632" i="13" s="1"/>
  <c r="AB633" i="13" s="1"/>
  <c r="AB634" i="13" s="1"/>
  <c r="AB635" i="13" s="1"/>
  <c r="AB636" i="13" s="1"/>
  <c r="AB637" i="13" s="1"/>
  <c r="AB638" i="13" s="1"/>
  <c r="AB639" i="13" s="1"/>
  <c r="AB640" i="13" s="1"/>
  <c r="AB641" i="13" s="1"/>
  <c r="AB642" i="13" s="1"/>
  <c r="AB643" i="13" s="1"/>
  <c r="AB644" i="13" s="1"/>
  <c r="AB645" i="13" s="1"/>
  <c r="AB646" i="13" s="1"/>
  <c r="AB647" i="13" s="1"/>
  <c r="AB648" i="13" s="1"/>
  <c r="AB649" i="13" s="1"/>
  <c r="AB650" i="13" s="1"/>
  <c r="AB651" i="13" s="1"/>
  <c r="AB652" i="13" s="1"/>
  <c r="AB653" i="13" s="1"/>
  <c r="AB654" i="13" s="1"/>
  <c r="AB655" i="13" s="1"/>
  <c r="AB656" i="13" s="1"/>
  <c r="AB657" i="13" s="1"/>
  <c r="AB658" i="13" s="1"/>
  <c r="AB659" i="13" s="1"/>
  <c r="AB660" i="13" s="1"/>
  <c r="AB661" i="13" s="1"/>
  <c r="AB662" i="13" s="1"/>
  <c r="AB663" i="13" s="1"/>
  <c r="AB664" i="13" s="1"/>
  <c r="AB665" i="13" s="1"/>
  <c r="AB666" i="13" s="1"/>
  <c r="AB667" i="13" s="1"/>
  <c r="AB668" i="13" s="1"/>
  <c r="AB669" i="13" s="1"/>
  <c r="AB670" i="13" s="1"/>
  <c r="AB671" i="13" s="1"/>
  <c r="AB672" i="13" s="1"/>
  <c r="AB673" i="13" s="1"/>
  <c r="AB674" i="13" s="1"/>
  <c r="AB675" i="13" s="1"/>
  <c r="AB676" i="13" s="1"/>
  <c r="AB677" i="13" s="1"/>
  <c r="AB678" i="13" s="1"/>
  <c r="AB679" i="13" s="1"/>
  <c r="AB680" i="13" s="1"/>
  <c r="AB681" i="13" s="1"/>
  <c r="AB682" i="13" s="1"/>
  <c r="AB683" i="13" s="1"/>
  <c r="AB684" i="13" s="1"/>
  <c r="AB685" i="13" s="1"/>
  <c r="AB686" i="13" s="1"/>
  <c r="AB687" i="13" s="1"/>
  <c r="AB688" i="13" s="1"/>
  <c r="AB689" i="13" s="1"/>
  <c r="AB690" i="13" s="1"/>
  <c r="AB691" i="13" s="1"/>
  <c r="AB692" i="13" s="1"/>
  <c r="AB693" i="13" s="1"/>
  <c r="AB694" i="13" s="1"/>
  <c r="AB695" i="13" s="1"/>
  <c r="AB696" i="13" s="1"/>
  <c r="AB697" i="13" s="1"/>
  <c r="AB698" i="13" s="1"/>
  <c r="AB699" i="13" s="1"/>
  <c r="AB700" i="13" s="1"/>
  <c r="AB701" i="13" s="1"/>
  <c r="AB702" i="13" s="1"/>
  <c r="AB703" i="13" s="1"/>
  <c r="AB704" i="13" s="1"/>
  <c r="AB705" i="13" s="1"/>
  <c r="AB706" i="13" s="1"/>
  <c r="AB707" i="13" s="1"/>
  <c r="AB708" i="13" s="1"/>
  <c r="AB709" i="13" s="1"/>
  <c r="AB710" i="13" s="1"/>
  <c r="AB711" i="13" s="1"/>
  <c r="AB712" i="13" s="1"/>
  <c r="AB713" i="13" s="1"/>
  <c r="AB714" i="13" s="1"/>
  <c r="AB715" i="13" s="1"/>
  <c r="AB716" i="13" s="1"/>
  <c r="AB717" i="13" s="1"/>
  <c r="AB718" i="13" s="1"/>
  <c r="AB719" i="13" s="1"/>
  <c r="AB720" i="13" s="1"/>
  <c r="AB721" i="13" s="1"/>
  <c r="AB722" i="13" s="1"/>
  <c r="AB723" i="13" s="1"/>
  <c r="AB724" i="13" s="1"/>
  <c r="AB725" i="13" s="1"/>
  <c r="AB726" i="13" s="1"/>
  <c r="AB727" i="13" s="1"/>
  <c r="AB728" i="13" s="1"/>
  <c r="AB729" i="13" s="1"/>
  <c r="AB730" i="13" s="1"/>
  <c r="AB731" i="13" s="1"/>
  <c r="AB732" i="13" s="1"/>
  <c r="AB733" i="13" s="1"/>
  <c r="AB734" i="13" s="1"/>
  <c r="AB735" i="13" s="1"/>
  <c r="AB736" i="13" s="1"/>
  <c r="AB737" i="13" s="1"/>
  <c r="AB738" i="13" s="1"/>
  <c r="AB739" i="13" s="1"/>
  <c r="AB740" i="13" s="1"/>
  <c r="AB741" i="13" s="1"/>
  <c r="AB742" i="13" s="1"/>
  <c r="AB743" i="13" s="1"/>
  <c r="AB744" i="13" s="1"/>
  <c r="AB745" i="13" s="1"/>
  <c r="AB746" i="13" s="1"/>
  <c r="AB747" i="13" s="1"/>
  <c r="AB748" i="13" s="1"/>
  <c r="AB749" i="13" s="1"/>
  <c r="AB750" i="13" s="1"/>
  <c r="AB751" i="13" s="1"/>
  <c r="AB752" i="13" s="1"/>
  <c r="AB753" i="13" s="1"/>
  <c r="AB754" i="13" s="1"/>
  <c r="AB755" i="13" s="1"/>
  <c r="AB756" i="13" s="1"/>
  <c r="AB757" i="13" s="1"/>
  <c r="AB758" i="13" s="1"/>
  <c r="AB759" i="13" s="1"/>
  <c r="AB760" i="13" s="1"/>
  <c r="AB761" i="13" s="1"/>
  <c r="AB762" i="13" s="1"/>
  <c r="AB763" i="13" s="1"/>
  <c r="AB764" i="13" s="1"/>
  <c r="AB765" i="13" s="1"/>
  <c r="AB766" i="13" s="1"/>
  <c r="AB767" i="13" s="1"/>
  <c r="AB768" i="13" s="1"/>
  <c r="AB769" i="13" s="1"/>
  <c r="AB770" i="13" s="1"/>
  <c r="AB771" i="13" s="1"/>
  <c r="AB772" i="13" s="1"/>
  <c r="AB773" i="13" s="1"/>
  <c r="AB774" i="13" s="1"/>
  <c r="AB775" i="13" s="1"/>
  <c r="AB776" i="13" s="1"/>
  <c r="AB777" i="13" s="1"/>
  <c r="AB778" i="13" s="1"/>
  <c r="AB779" i="13" s="1"/>
  <c r="AB780" i="13" s="1"/>
  <c r="AB781" i="13" s="1"/>
  <c r="AB782" i="13" s="1"/>
  <c r="AB783" i="13" s="1"/>
  <c r="AB784" i="13" s="1"/>
  <c r="AB785" i="13" s="1"/>
  <c r="AB786" i="13" s="1"/>
  <c r="AB787" i="13" s="1"/>
  <c r="AB788" i="13" s="1"/>
  <c r="AB789" i="13" s="1"/>
  <c r="AB790" i="13" s="1"/>
  <c r="AB791" i="13" s="1"/>
  <c r="AB792" i="13" s="1"/>
  <c r="AB793" i="13" s="1"/>
  <c r="AB794" i="13" s="1"/>
  <c r="AB795" i="13" s="1"/>
  <c r="AB796" i="13" s="1"/>
  <c r="AB797" i="13" s="1"/>
  <c r="AB798" i="13" s="1"/>
  <c r="AB799" i="13" s="1"/>
  <c r="AB800" i="13" s="1"/>
  <c r="AB801" i="13" s="1"/>
  <c r="AB802" i="13" s="1"/>
  <c r="AB803" i="13" s="1"/>
  <c r="AB804" i="13" s="1"/>
  <c r="AB805" i="13" s="1"/>
  <c r="AB806" i="13" s="1"/>
  <c r="AB807" i="13" s="1"/>
  <c r="AB808" i="13" s="1"/>
  <c r="AB809" i="13" s="1"/>
  <c r="AB810" i="13" s="1"/>
  <c r="AB811" i="13" s="1"/>
  <c r="AB812" i="13" s="1"/>
  <c r="AB813" i="13" s="1"/>
  <c r="AB814" i="13" s="1"/>
  <c r="AB815" i="13" s="1"/>
  <c r="AB816" i="13" s="1"/>
  <c r="AB817" i="13" s="1"/>
  <c r="AB818" i="13" s="1"/>
  <c r="AB819" i="13" s="1"/>
  <c r="AB820" i="13" s="1"/>
  <c r="AB821" i="13" s="1"/>
  <c r="AB822" i="13" s="1"/>
  <c r="AB823" i="13" s="1"/>
  <c r="AB824" i="13" s="1"/>
  <c r="AB825" i="13" s="1"/>
  <c r="AB826" i="13" s="1"/>
  <c r="AB827" i="13" s="1"/>
  <c r="AB828" i="13" s="1"/>
  <c r="AB829" i="13" s="1"/>
  <c r="AB830" i="13" s="1"/>
  <c r="AB831" i="13" s="1"/>
  <c r="AB832" i="13" s="1"/>
  <c r="AB833" i="13" s="1"/>
  <c r="AB834" i="13" s="1"/>
  <c r="AB835" i="13" s="1"/>
  <c r="AB836" i="13" s="1"/>
  <c r="AB837" i="13" s="1"/>
  <c r="AB838" i="13" s="1"/>
  <c r="AB839" i="13" s="1"/>
  <c r="AB840" i="13" s="1"/>
  <c r="AB841" i="13" s="1"/>
  <c r="AB842" i="13" s="1"/>
  <c r="AB843" i="13" s="1"/>
  <c r="AB844" i="13" s="1"/>
  <c r="AB845" i="13" s="1"/>
  <c r="AB846" i="13" s="1"/>
  <c r="AB847" i="13" s="1"/>
  <c r="AB848" i="13" s="1"/>
  <c r="AB849" i="13" s="1"/>
  <c r="AB850" i="13" s="1"/>
  <c r="AB851" i="13" s="1"/>
  <c r="AB852" i="13" s="1"/>
  <c r="AB853" i="13"/>
  <c r="AB854" i="13" s="1"/>
  <c r="AB855" i="13" s="1"/>
  <c r="AB856" i="13" s="1"/>
  <c r="AB857" i="13" s="1"/>
  <c r="AB858" i="13" s="1"/>
  <c r="AB859" i="13" s="1"/>
  <c r="AB860" i="13" s="1"/>
  <c r="AB861" i="13" s="1"/>
  <c r="AB862" i="13" s="1"/>
  <c r="AB863" i="13" s="1"/>
  <c r="AB864" i="13" s="1"/>
  <c r="AB865" i="13" s="1"/>
  <c r="AB866" i="13" s="1"/>
  <c r="AB867" i="13" s="1"/>
  <c r="AB868" i="13" s="1"/>
  <c r="AB869" i="13" s="1"/>
  <c r="AB870" i="13" s="1"/>
  <c r="AB871" i="13" s="1"/>
  <c r="AB872" i="13" s="1"/>
  <c r="AB873" i="13" s="1"/>
  <c r="AB874" i="13" s="1"/>
  <c r="AB875" i="13" s="1"/>
  <c r="AB876" i="13" s="1"/>
  <c r="AB877" i="13" s="1"/>
  <c r="AB878" i="13" s="1"/>
  <c r="AB879" i="13" s="1"/>
  <c r="AB880" i="13" s="1"/>
  <c r="AB881" i="13" s="1"/>
  <c r="AB882" i="13" s="1"/>
  <c r="AB883" i="13" s="1"/>
  <c r="AB884" i="13" s="1"/>
  <c r="AB885" i="13" s="1"/>
  <c r="AB886" i="13" s="1"/>
  <c r="AB887" i="13" s="1"/>
  <c r="AB888" i="13" s="1"/>
  <c r="AB889" i="13" s="1"/>
  <c r="AB890" i="13" s="1"/>
  <c r="AB891" i="13" s="1"/>
  <c r="AB892" i="13" s="1"/>
  <c r="AB893" i="13" s="1"/>
  <c r="AB894" i="13" s="1"/>
  <c r="AB895" i="13" s="1"/>
  <c r="AB896" i="13" s="1"/>
  <c r="AB897" i="13" s="1"/>
  <c r="AB898" i="13" s="1"/>
  <c r="AB899" i="13" s="1"/>
  <c r="AB900" i="13" s="1"/>
  <c r="AB901" i="13" s="1"/>
  <c r="AB902" i="13" s="1"/>
  <c r="AB903" i="13" s="1"/>
  <c r="AB904" i="13" s="1"/>
  <c r="AB905" i="13" s="1"/>
  <c r="AB906" i="13" s="1"/>
  <c r="AB907" i="13" s="1"/>
  <c r="AB908" i="13" s="1"/>
  <c r="AB909" i="13" s="1"/>
  <c r="AB910" i="13" s="1"/>
  <c r="AB911" i="13" s="1"/>
  <c r="AB912" i="13" s="1"/>
  <c r="AB913" i="13" s="1"/>
  <c r="AB914" i="13" s="1"/>
  <c r="AB915" i="13" s="1"/>
  <c r="AB916" i="13" s="1"/>
  <c r="AB917" i="13" s="1"/>
  <c r="AB918" i="13" s="1"/>
  <c r="AB919" i="13" s="1"/>
  <c r="AB920" i="13" s="1"/>
  <c r="AB921" i="13" s="1"/>
  <c r="AB922" i="13" s="1"/>
  <c r="AB923" i="13" s="1"/>
  <c r="AB924" i="13" s="1"/>
  <c r="AB925" i="13" s="1"/>
  <c r="AB926" i="13" s="1"/>
  <c r="AB927" i="13" s="1"/>
  <c r="AB928" i="13" s="1"/>
  <c r="AB929" i="13" s="1"/>
  <c r="AB930" i="13" s="1"/>
  <c r="AB931" i="13" s="1"/>
  <c r="AB932" i="13" s="1"/>
  <c r="AB933" i="13" s="1"/>
  <c r="AB934" i="13" s="1"/>
  <c r="AB935" i="13" s="1"/>
  <c r="AB936" i="13" s="1"/>
  <c r="AB937" i="13" s="1"/>
  <c r="AB938" i="13" s="1"/>
  <c r="AB939" i="13" s="1"/>
  <c r="AB940" i="13" s="1"/>
  <c r="AB941" i="13" s="1"/>
  <c r="AB942" i="13" s="1"/>
  <c r="AB943" i="13" s="1"/>
  <c r="AB944" i="13" s="1"/>
  <c r="AB945" i="13" s="1"/>
  <c r="AB946" i="13" s="1"/>
  <c r="AB947" i="13" s="1"/>
  <c r="AB948" i="13" s="1"/>
  <c r="AB949" i="13" s="1"/>
  <c r="AB950" i="13" s="1"/>
  <c r="AB951" i="13" s="1"/>
  <c r="AB952" i="13" s="1"/>
  <c r="AB953" i="13" s="1"/>
  <c r="AB954" i="13" s="1"/>
  <c r="AB955" i="13" s="1"/>
  <c r="AB956" i="13" s="1"/>
  <c r="AB957" i="13" s="1"/>
  <c r="AB958" i="13" s="1"/>
  <c r="AB959" i="13" s="1"/>
  <c r="AB960" i="13" s="1"/>
  <c r="AB961" i="13" s="1"/>
  <c r="AB962" i="13" s="1"/>
  <c r="AB963" i="13" s="1"/>
  <c r="AB964" i="13" s="1"/>
  <c r="AB965" i="13" s="1"/>
  <c r="AB966" i="13" s="1"/>
  <c r="AB967" i="13" s="1"/>
  <c r="AB968" i="13" s="1"/>
  <c r="AB969" i="13" s="1"/>
  <c r="AB970" i="13" s="1"/>
  <c r="AB971" i="13" s="1"/>
  <c r="AB972" i="13" s="1"/>
  <c r="AB973" i="13" s="1"/>
  <c r="AB974" i="13" s="1"/>
  <c r="AB975" i="13" s="1"/>
  <c r="AB976" i="13" s="1"/>
  <c r="AB977" i="13" s="1"/>
  <c r="AB978" i="13" s="1"/>
  <c r="AB979" i="13" s="1"/>
  <c r="AB980" i="13" s="1"/>
  <c r="AB981" i="13" s="1"/>
  <c r="AB982" i="13" s="1"/>
  <c r="AB983" i="13" s="1"/>
  <c r="AB984" i="13" s="1"/>
  <c r="AB985" i="13" s="1"/>
  <c r="AB986" i="13" s="1"/>
  <c r="AB987" i="13" s="1"/>
  <c r="AB988" i="13" s="1"/>
  <c r="AB989" i="13" s="1"/>
  <c r="AB990" i="13" s="1"/>
  <c r="AB991" i="13" s="1"/>
  <c r="AB992" i="13" s="1"/>
  <c r="AB993" i="13" s="1"/>
  <c r="AB994" i="13" s="1"/>
  <c r="AB995" i="13" s="1"/>
  <c r="AB996" i="13" s="1"/>
  <c r="AB997" i="13" s="1"/>
  <c r="AB998" i="13" s="1"/>
  <c r="AB999" i="13" s="1"/>
  <c r="AB1000" i="13" s="1"/>
  <c r="AB1001" i="13" s="1"/>
  <c r="AB1002" i="13" s="1"/>
  <c r="AB1003" i="13" s="1"/>
  <c r="AB1004" i="13" s="1"/>
  <c r="AB1005" i="13" s="1"/>
  <c r="AB1006" i="13" s="1"/>
  <c r="AB1007" i="13" s="1"/>
  <c r="AB1008" i="13" s="1"/>
  <c r="AB1009" i="13" s="1"/>
  <c r="AB1010" i="13" s="1"/>
  <c r="AB1011" i="13" s="1"/>
  <c r="AB1012" i="13" s="1"/>
  <c r="AB1013" i="13" s="1"/>
  <c r="AB1014" i="13" s="1"/>
  <c r="AB1015" i="13" s="1"/>
  <c r="AB1016" i="13" s="1"/>
  <c r="AB1017" i="13" s="1"/>
  <c r="AB1018" i="13" s="1"/>
  <c r="AB1019" i="13" s="1"/>
  <c r="AB1020" i="13" s="1"/>
  <c r="AB1021" i="13" s="1"/>
  <c r="AB1022" i="13" s="1"/>
  <c r="AB1023" i="13" s="1"/>
  <c r="AB1024" i="13" s="1"/>
  <c r="AB1025" i="13" s="1"/>
  <c r="AB1026" i="13" s="1"/>
  <c r="AB1027" i="13" s="1"/>
  <c r="AB1028" i="13" s="1"/>
  <c r="AB1029" i="13" s="1"/>
  <c r="AB1030" i="13" s="1"/>
  <c r="AB1031" i="13" s="1"/>
  <c r="AB1032" i="13" s="1"/>
  <c r="AB1033" i="13" s="1"/>
  <c r="AB1034" i="13" s="1"/>
  <c r="AB1035" i="13" s="1"/>
  <c r="AB1036" i="13" s="1"/>
  <c r="AB1037" i="13" s="1"/>
  <c r="AB1038" i="13" s="1"/>
  <c r="AB1039" i="13" s="1"/>
  <c r="AB1040" i="13" s="1"/>
  <c r="AB1041" i="13" s="1"/>
  <c r="AB1042" i="13" s="1"/>
  <c r="AB1043" i="13" s="1"/>
  <c r="AB1044" i="13" s="1"/>
  <c r="AB1045" i="13" s="1"/>
  <c r="AB1046" i="13" s="1"/>
  <c r="AB1047" i="13" s="1"/>
  <c r="AB1048" i="13" s="1"/>
  <c r="AB1049" i="13" s="1"/>
  <c r="AB1050" i="13" s="1"/>
  <c r="AB1051" i="13" s="1"/>
  <c r="AB1052" i="13" s="1"/>
  <c r="AB1053" i="13" s="1"/>
  <c r="AB1054" i="13" s="1"/>
  <c r="AB1055" i="13" s="1"/>
  <c r="AB1056" i="13" s="1"/>
  <c r="AB1057" i="13" s="1"/>
  <c r="AB1058" i="13" s="1"/>
  <c r="AB1059" i="13" s="1"/>
  <c r="AB1060" i="13" s="1"/>
  <c r="AB1061" i="13" s="1"/>
  <c r="AB1062" i="13" s="1"/>
  <c r="AB1063" i="13" s="1"/>
  <c r="AB1064" i="13" s="1"/>
  <c r="AB1065" i="13" s="1"/>
  <c r="AB1066" i="13" s="1"/>
  <c r="AB1067" i="13" s="1"/>
  <c r="AB1068" i="13" s="1"/>
  <c r="AB1069" i="13" s="1"/>
  <c r="AB1070" i="13" s="1"/>
  <c r="AB1071" i="13" s="1"/>
  <c r="AB1072" i="13" s="1"/>
  <c r="AB1073" i="13" s="1"/>
  <c r="AB1074" i="13" s="1"/>
  <c r="AB1075" i="13" s="1"/>
  <c r="AB1076" i="13" s="1"/>
  <c r="AB1077" i="13" s="1"/>
  <c r="AB1078" i="13" s="1"/>
  <c r="AB1079" i="13" s="1"/>
  <c r="AB1080" i="13" s="1"/>
  <c r="AB1081" i="13" s="1"/>
  <c r="AB1082" i="13" s="1"/>
  <c r="AB1083" i="13" s="1"/>
  <c r="AB1084" i="13" s="1"/>
  <c r="AB1085" i="13" s="1"/>
  <c r="AB1086" i="13" s="1"/>
  <c r="AB1087" i="13" s="1"/>
  <c r="AB1088" i="13" s="1"/>
  <c r="AB1089" i="13" s="1"/>
  <c r="AB1090" i="13" s="1"/>
  <c r="AB1091" i="13" s="1"/>
  <c r="AB1092" i="13" s="1"/>
  <c r="AB1093" i="13" s="1"/>
  <c r="AB1094" i="13" s="1"/>
  <c r="AB1095" i="13" s="1"/>
  <c r="AB1096" i="13" s="1"/>
  <c r="AB1097" i="13" s="1"/>
  <c r="AB1098" i="13" s="1"/>
  <c r="AB1099" i="13" s="1"/>
  <c r="AB1100" i="13" s="1"/>
  <c r="AB1101" i="13" s="1"/>
  <c r="AB1102" i="13" s="1"/>
  <c r="AB1103" i="13" s="1"/>
  <c r="AB1104" i="13" s="1"/>
  <c r="AB1105" i="13" s="1"/>
  <c r="AB1106" i="13" s="1"/>
  <c r="AB1107" i="13" s="1"/>
  <c r="AB1108" i="13" s="1"/>
  <c r="AB1109" i="13" s="1"/>
  <c r="AB1110" i="13" s="1"/>
  <c r="AB1111" i="13" s="1"/>
  <c r="AB1112" i="13" s="1"/>
  <c r="AB1113" i="13" s="1"/>
  <c r="AB1114" i="13" s="1"/>
  <c r="AB1115" i="13" s="1"/>
  <c r="AB1116" i="13" s="1"/>
  <c r="AB1117" i="13" s="1"/>
  <c r="AB1118" i="13" s="1"/>
  <c r="AB1119" i="13" s="1"/>
  <c r="AB1120" i="13" s="1"/>
  <c r="AB1121" i="13" s="1"/>
  <c r="AB1122" i="13" s="1"/>
  <c r="AB1123" i="13" s="1"/>
  <c r="AB1124" i="13" s="1"/>
  <c r="AB1125" i="13" s="1"/>
  <c r="AB1126" i="13" s="1"/>
  <c r="AB1127" i="13" s="1"/>
  <c r="AB1128" i="13" s="1"/>
  <c r="AB1129" i="13" s="1"/>
  <c r="AB1130" i="13" s="1"/>
  <c r="AB1131" i="13" s="1"/>
  <c r="AB1132" i="13" s="1"/>
  <c r="AB1133" i="13" s="1"/>
  <c r="AB1134" i="13" s="1"/>
  <c r="AB1135" i="13" s="1"/>
  <c r="AB1136" i="13" s="1"/>
  <c r="AB1137" i="13" s="1"/>
  <c r="AB1138" i="13" s="1"/>
  <c r="AB1139" i="13" s="1"/>
  <c r="AB1140" i="13" s="1"/>
  <c r="AB1141" i="13" s="1"/>
  <c r="AB1142" i="13" s="1"/>
  <c r="AB1143" i="13" s="1"/>
  <c r="AB1144" i="13" s="1"/>
  <c r="AB1145" i="13" s="1"/>
  <c r="AB1146" i="13" s="1"/>
  <c r="AB1147" i="13" s="1"/>
  <c r="AB1148" i="13" s="1"/>
  <c r="AB1149" i="13" s="1"/>
  <c r="AB1150" i="13" s="1"/>
  <c r="AB1151" i="13" s="1"/>
  <c r="AB1152" i="13" s="1"/>
  <c r="AB1153" i="13" s="1"/>
  <c r="AB1154" i="13" s="1"/>
  <c r="AB1155" i="13" s="1"/>
  <c r="AB1156" i="13" s="1"/>
  <c r="AB1157" i="13" s="1"/>
  <c r="AB1158" i="13" s="1"/>
  <c r="AB1159" i="13" s="1"/>
  <c r="AB1160" i="13" s="1"/>
  <c r="AB1161" i="13" s="1"/>
  <c r="AB1162" i="13" s="1"/>
  <c r="AB1163" i="13" s="1"/>
  <c r="AB1164" i="13" s="1"/>
  <c r="AB1165" i="13" s="1"/>
  <c r="AB1166" i="13" s="1"/>
  <c r="AB1167" i="13" s="1"/>
  <c r="AB1168" i="13" s="1"/>
  <c r="AB1169" i="13" s="1"/>
  <c r="AB1170" i="13" s="1"/>
  <c r="AB1171" i="13" s="1"/>
  <c r="AB1172" i="13" s="1"/>
  <c r="AB1173" i="13" s="1"/>
  <c r="AB1174" i="13" s="1"/>
  <c r="AB1175" i="13" s="1"/>
  <c r="AB1176" i="13" s="1"/>
  <c r="AB1177" i="13" s="1"/>
  <c r="AB1178" i="13" s="1"/>
  <c r="AB1179" i="13" s="1"/>
  <c r="AB1180" i="13" s="1"/>
  <c r="AB1181" i="13" s="1"/>
  <c r="AB1182" i="13" s="1"/>
  <c r="AB1183" i="13" s="1"/>
  <c r="AB1184" i="13" s="1"/>
  <c r="AB1185" i="13" s="1"/>
  <c r="AB1186" i="13" s="1"/>
  <c r="AB1187" i="13" s="1"/>
  <c r="AB1188" i="13" s="1"/>
  <c r="AB1189" i="13" s="1"/>
  <c r="AB1190" i="13" s="1"/>
  <c r="AB1191" i="13" s="1"/>
  <c r="AB1192" i="13" s="1"/>
  <c r="AB1193" i="13" s="1"/>
  <c r="AB1194" i="13" s="1"/>
  <c r="AB1195" i="13" s="1"/>
  <c r="AB1196" i="13" s="1"/>
  <c r="AB1197" i="13" s="1"/>
  <c r="AB1198" i="13" s="1"/>
  <c r="AB1199" i="13" s="1"/>
  <c r="AB1200" i="13" s="1"/>
  <c r="AB1201" i="13" s="1"/>
  <c r="AB1202" i="13" s="1"/>
  <c r="AB1203" i="13" s="1"/>
  <c r="AB1204" i="13" s="1"/>
  <c r="AB1205" i="13" s="1"/>
  <c r="AB1206" i="13" s="1"/>
  <c r="AB1207" i="13" s="1"/>
  <c r="AB1208" i="13" s="1"/>
  <c r="AB1209" i="13" s="1"/>
  <c r="AB1210" i="13" s="1"/>
  <c r="AB1211" i="13" s="1"/>
  <c r="AB1212" i="13" s="1"/>
  <c r="AB1213" i="13" s="1"/>
  <c r="AB1214" i="13" s="1"/>
  <c r="AB1215" i="13" s="1"/>
  <c r="AB1216" i="13" s="1"/>
  <c r="AB1217" i="13" s="1"/>
  <c r="AB1218" i="13" s="1"/>
  <c r="AB1219" i="13" s="1"/>
  <c r="AB1220" i="13" s="1"/>
  <c r="AB1221" i="13" s="1"/>
  <c r="AB1222" i="13" s="1"/>
  <c r="AB1223" i="13" s="1"/>
  <c r="AB1224" i="13" s="1"/>
  <c r="AB1225" i="13" s="1"/>
  <c r="AB1226" i="13" s="1"/>
  <c r="AB1227" i="13" s="1"/>
  <c r="AB1228" i="13" s="1"/>
  <c r="AB1229" i="13" s="1"/>
  <c r="AB1230" i="13" s="1"/>
  <c r="AB1231" i="13" s="1"/>
  <c r="AB1232" i="13" s="1"/>
  <c r="AB1233" i="13" s="1"/>
  <c r="AB1234" i="13" s="1"/>
  <c r="AB1235" i="13" s="1"/>
  <c r="AB1236" i="13" s="1"/>
  <c r="AB1237" i="13" s="1"/>
  <c r="AB1238" i="13" s="1"/>
  <c r="AB1239" i="13" s="1"/>
  <c r="AB1240" i="13" s="1"/>
  <c r="AB1241" i="13" s="1"/>
  <c r="AB1242" i="13" s="1"/>
  <c r="AB1243" i="13" s="1"/>
  <c r="AB1244" i="13" s="1"/>
  <c r="AB1245" i="13" s="1"/>
  <c r="AB1246" i="13" s="1"/>
  <c r="AB1247" i="13" s="1"/>
  <c r="AB1248" i="13" s="1"/>
  <c r="AB1249" i="13" s="1"/>
  <c r="AB1250" i="13" s="1"/>
  <c r="AB1251" i="13" s="1"/>
  <c r="AB1252" i="13" s="1"/>
  <c r="AB1253" i="13" s="1"/>
  <c r="AB1254" i="13" s="1"/>
  <c r="AB1255" i="13" s="1"/>
  <c r="AB1256" i="13" s="1"/>
  <c r="AB1257" i="13" s="1"/>
  <c r="AB1258" i="13" s="1"/>
  <c r="AB1259" i="13" s="1"/>
  <c r="AB1260" i="13" s="1"/>
  <c r="AB1261" i="13" s="1"/>
  <c r="AB1262" i="13" s="1"/>
  <c r="AB1263" i="13" s="1"/>
  <c r="AB1264" i="13" s="1"/>
  <c r="AB1265" i="13" s="1"/>
  <c r="AB1266" i="13" s="1"/>
  <c r="AB1267" i="13" s="1"/>
  <c r="AB1268" i="13" s="1"/>
  <c r="AB1269" i="13" s="1"/>
  <c r="AB1270" i="13" s="1"/>
  <c r="AB1271" i="13" s="1"/>
  <c r="AB1272" i="13" s="1"/>
  <c r="AB1273" i="13" s="1"/>
  <c r="AB1274" i="13" s="1"/>
  <c r="AB1275" i="13" s="1"/>
  <c r="AB1276" i="13" s="1"/>
  <c r="AB1277" i="13" s="1"/>
  <c r="AB1278" i="13" s="1"/>
  <c r="AB1279" i="13" s="1"/>
  <c r="AB1280" i="13" s="1"/>
  <c r="AB1281" i="13" s="1"/>
  <c r="AB1282" i="13" s="1"/>
  <c r="AB1283" i="13" s="1"/>
  <c r="AB1284" i="13" s="1"/>
  <c r="AB1285" i="13" s="1"/>
  <c r="AB1286" i="13" s="1"/>
  <c r="AB1287" i="13" s="1"/>
  <c r="AB1288" i="13" s="1"/>
  <c r="AB1289" i="13" s="1"/>
  <c r="AB1290" i="13" s="1"/>
  <c r="AB1291" i="13" s="1"/>
  <c r="AB1292" i="13" s="1"/>
  <c r="AB1293" i="13" s="1"/>
  <c r="AB1294" i="13" s="1"/>
  <c r="AB1295" i="13" s="1"/>
  <c r="AB1296" i="13" s="1"/>
  <c r="AB1297" i="13" s="1"/>
  <c r="AB1298" i="13" s="1"/>
  <c r="AB1299" i="13" s="1"/>
  <c r="AB1300" i="13" s="1"/>
  <c r="AB1301" i="13" s="1"/>
  <c r="AB1302" i="13" s="1"/>
  <c r="AB1303" i="13" s="1"/>
  <c r="AB1304" i="13" s="1"/>
  <c r="AB1305" i="13" s="1"/>
  <c r="AB1306" i="13" s="1"/>
  <c r="AB1307" i="13" s="1"/>
  <c r="AB1308" i="13" s="1"/>
  <c r="AB1309" i="13" s="1"/>
  <c r="AB1310" i="13" s="1"/>
  <c r="AB1311" i="13" s="1"/>
  <c r="AB1312" i="13" s="1"/>
  <c r="AB1313" i="13" s="1"/>
  <c r="AB1314" i="13" s="1"/>
  <c r="AB1315" i="13" s="1"/>
  <c r="AB1316" i="13" s="1"/>
  <c r="AB1317" i="13" s="1"/>
  <c r="AB1318" i="13" s="1"/>
  <c r="AB1319" i="13" s="1"/>
  <c r="AB1320" i="13" s="1"/>
  <c r="AB1321" i="13" s="1"/>
  <c r="AB1322" i="13" s="1"/>
  <c r="AB1323" i="13" s="1"/>
  <c r="AB1324" i="13" s="1"/>
  <c r="AB1325" i="13" s="1"/>
  <c r="AB1326" i="13" s="1"/>
  <c r="AB1327" i="13" s="1"/>
  <c r="AB1328" i="13" s="1"/>
  <c r="AB1329" i="13" s="1"/>
  <c r="AB1330" i="13" s="1"/>
  <c r="AB1331" i="13" s="1"/>
  <c r="AB1332" i="13" s="1"/>
  <c r="AB1333" i="13" s="1"/>
  <c r="AB1334" i="13" s="1"/>
  <c r="AB1335" i="13" s="1"/>
  <c r="AB1336" i="13" s="1"/>
  <c r="AB1337" i="13" s="1"/>
  <c r="AB1338" i="13" s="1"/>
  <c r="AB1339" i="13" s="1"/>
  <c r="AB1340" i="13" s="1"/>
  <c r="AB1341" i="13" s="1"/>
  <c r="AB1342" i="13" s="1"/>
  <c r="AB1343" i="13" s="1"/>
  <c r="AB1344" i="13" s="1"/>
  <c r="AB1345" i="13" s="1"/>
  <c r="AB1346" i="13" s="1"/>
  <c r="AB1347" i="13" s="1"/>
  <c r="AB1348" i="13" s="1"/>
  <c r="AB1349" i="13" s="1"/>
  <c r="AB1350" i="13" s="1"/>
  <c r="AB1351" i="13" s="1"/>
  <c r="AB1352" i="13" s="1"/>
  <c r="AB1353" i="13" s="1"/>
  <c r="AB1354" i="13" s="1"/>
  <c r="AB1355" i="13" s="1"/>
  <c r="AB1356" i="13" s="1"/>
  <c r="AB1357" i="13" s="1"/>
  <c r="AB1358" i="13" s="1"/>
  <c r="AB1359" i="13" s="1"/>
  <c r="AB1360" i="13" s="1"/>
  <c r="AB1361" i="13" s="1"/>
  <c r="AB1362" i="13" s="1"/>
  <c r="AB1363" i="13" s="1"/>
  <c r="AB1364" i="13" s="1"/>
  <c r="AB1365" i="13" s="1"/>
  <c r="AB1366" i="13" s="1"/>
  <c r="AB1367" i="13" s="1"/>
  <c r="AB1368" i="13" s="1"/>
  <c r="AB1369" i="13" s="1"/>
  <c r="AB1370" i="13" s="1"/>
  <c r="AB1371" i="13" s="1"/>
  <c r="AB1372" i="13" s="1"/>
  <c r="AB1373" i="13" s="1"/>
  <c r="AB1374" i="13" s="1"/>
  <c r="AB1375" i="13" s="1"/>
  <c r="AB1376" i="13" s="1"/>
  <c r="AB1377" i="13" s="1"/>
  <c r="AB1378" i="13" s="1"/>
  <c r="AB1379" i="13" s="1"/>
  <c r="AB1380" i="13" s="1"/>
  <c r="AB1381" i="13" s="1"/>
  <c r="AB1382" i="13" s="1"/>
  <c r="AB1383" i="13" s="1"/>
  <c r="AB1384" i="13" s="1"/>
  <c r="AB1385" i="13" s="1"/>
  <c r="AB1386" i="13" s="1"/>
  <c r="AB1387" i="13" s="1"/>
  <c r="AB1388" i="13" s="1"/>
  <c r="AB1389" i="13" s="1"/>
  <c r="AB1390" i="13" s="1"/>
  <c r="AB1391" i="13" s="1"/>
  <c r="AB1392" i="13" s="1"/>
  <c r="AB1393" i="13" s="1"/>
  <c r="AB1394" i="13" s="1"/>
  <c r="AB1395" i="13" s="1"/>
  <c r="AB1396" i="13" s="1"/>
  <c r="AB1397" i="13" s="1"/>
  <c r="AB1398" i="13" s="1"/>
  <c r="AB1399" i="13" s="1"/>
  <c r="AB1400" i="13" s="1"/>
  <c r="AB1401" i="13" s="1"/>
  <c r="AB1402" i="13" s="1"/>
  <c r="AB1403" i="13" s="1"/>
  <c r="AB1404" i="13" s="1"/>
  <c r="AB1405" i="13" s="1"/>
  <c r="AB1406" i="13" s="1"/>
  <c r="AB1407" i="13" s="1"/>
  <c r="AB1408" i="13" s="1"/>
  <c r="AB1409" i="13" s="1"/>
  <c r="AB1410" i="13" s="1"/>
  <c r="AB1411" i="13" s="1"/>
  <c r="AB1412" i="13" s="1"/>
  <c r="AB1413" i="13" s="1"/>
  <c r="AB1414" i="13" s="1"/>
  <c r="AB1415" i="13" s="1"/>
  <c r="AB1416" i="13" s="1"/>
  <c r="AB1417" i="13" s="1"/>
  <c r="AB1418" i="13" s="1"/>
  <c r="AB1419" i="13" s="1"/>
  <c r="AB1420" i="13" s="1"/>
  <c r="AB1421" i="13" s="1"/>
  <c r="AB1422" i="13" s="1"/>
  <c r="AB1423" i="13" s="1"/>
  <c r="AB1424" i="13" s="1"/>
  <c r="AB1425" i="13" s="1"/>
  <c r="AB1426" i="13" s="1"/>
  <c r="AB1427" i="13" s="1"/>
  <c r="AB1428" i="13" s="1"/>
  <c r="AB1429" i="13" s="1"/>
  <c r="AB1430" i="13" s="1"/>
  <c r="AB1431" i="13" s="1"/>
  <c r="AB1432" i="13" s="1"/>
  <c r="AB1433" i="13" s="1"/>
  <c r="AB1434" i="13" s="1"/>
  <c r="AB1435" i="13" s="1"/>
  <c r="AB1436" i="13" s="1"/>
  <c r="AB1437" i="13" s="1"/>
  <c r="AB1438" i="13" s="1"/>
  <c r="AB1439" i="13" s="1"/>
  <c r="AB1440" i="13" s="1"/>
  <c r="AB1441" i="13" s="1"/>
  <c r="AB1442" i="13" s="1"/>
  <c r="AB1443" i="13" s="1"/>
  <c r="AB1444" i="13" s="1"/>
  <c r="AB1445" i="13" s="1"/>
  <c r="AB1446" i="13" s="1"/>
  <c r="AB1447" i="13" s="1"/>
  <c r="AB1448" i="13" s="1"/>
  <c r="AB1449" i="13" s="1"/>
  <c r="AB1450" i="13" s="1"/>
  <c r="AB1451" i="13" s="1"/>
  <c r="AB1452" i="13" s="1"/>
  <c r="AB1453" i="13" s="1"/>
  <c r="AB1454" i="13" s="1"/>
  <c r="AB1455" i="13" s="1"/>
  <c r="AB1456" i="13" s="1"/>
  <c r="AB1457" i="13" s="1"/>
  <c r="AB1458" i="13" s="1"/>
  <c r="AB1459" i="13" s="1"/>
  <c r="AB1460" i="13" s="1"/>
  <c r="AB1461" i="13" s="1"/>
  <c r="AB1462" i="13" s="1"/>
  <c r="AB1463" i="13" s="1"/>
  <c r="AB1464" i="13" s="1"/>
  <c r="AB1465" i="13" s="1"/>
  <c r="AB1466" i="13" s="1"/>
  <c r="AB1467" i="13" s="1"/>
  <c r="AB1468" i="13" s="1"/>
  <c r="AB1469" i="13" s="1"/>
  <c r="AB1470" i="13" s="1"/>
  <c r="AB1471" i="13" s="1"/>
  <c r="AB1472" i="13" s="1"/>
  <c r="AB1473" i="13" s="1"/>
  <c r="AB1474" i="13" s="1"/>
  <c r="AB1475" i="13" s="1"/>
  <c r="AB1476" i="13" s="1"/>
  <c r="AB1477" i="13" s="1"/>
  <c r="AB1478" i="13" s="1"/>
  <c r="AB1479" i="13" s="1"/>
  <c r="AB1480" i="13" s="1"/>
  <c r="AB1481" i="13" s="1"/>
  <c r="AB1482" i="13" s="1"/>
  <c r="AB1483" i="13" s="1"/>
  <c r="AB1484" i="13" s="1"/>
  <c r="AB1485" i="13" s="1"/>
  <c r="AB1486" i="13" s="1"/>
  <c r="AB1487" i="13" s="1"/>
  <c r="AB1488" i="13" s="1"/>
  <c r="AB1489" i="13" s="1"/>
  <c r="AB1490" i="13" s="1"/>
  <c r="AB1491" i="13" s="1"/>
  <c r="AB1492" i="13" s="1"/>
  <c r="AB1493" i="13" s="1"/>
  <c r="AB1494" i="13" s="1"/>
  <c r="AB1495" i="13" s="1"/>
  <c r="AB1496" i="13" s="1"/>
  <c r="AB1497" i="13" s="1"/>
  <c r="AB1498" i="13" s="1"/>
  <c r="AB1499" i="13" s="1"/>
  <c r="AB1500" i="13" s="1"/>
  <c r="AB1501" i="13" s="1"/>
  <c r="AB1502" i="13" s="1"/>
  <c r="AB1503" i="13" s="1"/>
  <c r="AB1504" i="13" s="1"/>
  <c r="AB1505" i="13" s="1"/>
  <c r="AB1506" i="13" s="1"/>
  <c r="AB1507" i="13" s="1"/>
  <c r="AB1508" i="13" s="1"/>
  <c r="AB1509" i="13" s="1"/>
  <c r="AB1510" i="13" s="1"/>
  <c r="AB1511" i="13" s="1"/>
  <c r="AB1512" i="13" s="1"/>
  <c r="AB1513" i="13" s="1"/>
  <c r="AB1514" i="13" s="1"/>
  <c r="AB1515" i="13" s="1"/>
  <c r="AB1516" i="13" s="1"/>
  <c r="AB1517" i="13" s="1"/>
  <c r="AB1518" i="13" s="1"/>
  <c r="AB1519" i="13" s="1"/>
  <c r="AB1520" i="13" s="1"/>
  <c r="AB1521" i="13" s="1"/>
  <c r="AB1522" i="13" s="1"/>
  <c r="AB1523" i="13" s="1"/>
  <c r="AB1524" i="13" s="1"/>
  <c r="AB1525" i="13" s="1"/>
  <c r="AB1526" i="13" s="1"/>
  <c r="AB1527" i="13" s="1"/>
  <c r="AB1528" i="13" s="1"/>
  <c r="AB1529" i="13" s="1"/>
  <c r="AB1530" i="13" s="1"/>
  <c r="AB1531" i="13" s="1"/>
  <c r="AB1532" i="13" s="1"/>
  <c r="AB1533" i="13" s="1"/>
  <c r="AB1534" i="13" s="1"/>
  <c r="AB1535" i="13" s="1"/>
  <c r="AB1536" i="13" s="1"/>
  <c r="AB1537" i="13" s="1"/>
  <c r="AB1538" i="13" s="1"/>
  <c r="AB1539" i="13" s="1"/>
  <c r="AB1540" i="13" s="1"/>
  <c r="AB1541" i="13" s="1"/>
  <c r="AB1542" i="13" s="1"/>
  <c r="AB1543" i="13" s="1"/>
  <c r="AB1544" i="13" s="1"/>
  <c r="AB1545" i="13" s="1"/>
  <c r="AB1546" i="13" s="1"/>
  <c r="AB1547" i="13" s="1"/>
  <c r="AB1548" i="13" s="1"/>
  <c r="AB1549" i="13" s="1"/>
  <c r="AB1550" i="13" s="1"/>
  <c r="AB1551" i="13" s="1"/>
  <c r="AB1552" i="13" s="1"/>
  <c r="AB1553" i="13" s="1"/>
  <c r="AB1554" i="13" s="1"/>
  <c r="AB1555" i="13" s="1"/>
  <c r="AB1556" i="13" s="1"/>
  <c r="AB1557" i="13" s="1"/>
  <c r="AB1558" i="13" s="1"/>
  <c r="AB1559" i="13" s="1"/>
  <c r="AB1560" i="13" s="1"/>
  <c r="AB1561" i="13" s="1"/>
  <c r="AB1562" i="13" s="1"/>
  <c r="AB1563" i="13" s="1"/>
  <c r="AB1564" i="13" s="1"/>
  <c r="AB1565" i="13" s="1"/>
  <c r="AB1566" i="13" s="1"/>
  <c r="AB1567" i="13" s="1"/>
  <c r="AB1568" i="13" s="1"/>
  <c r="AB1569" i="13" s="1"/>
  <c r="AB1570" i="13" s="1"/>
  <c r="AB1571" i="13" s="1"/>
  <c r="AB1572" i="13" s="1"/>
  <c r="AB1573" i="13" s="1"/>
  <c r="AB1574" i="13" s="1"/>
  <c r="AB1575" i="13" s="1"/>
  <c r="AB1576" i="13" s="1"/>
  <c r="AB1577" i="13" s="1"/>
  <c r="AB1578" i="13" s="1"/>
  <c r="AB1579" i="13" s="1"/>
  <c r="AB1580" i="13" s="1"/>
  <c r="AB1581" i="13" s="1"/>
  <c r="AB1582" i="13" s="1"/>
  <c r="AB1583" i="13" s="1"/>
  <c r="AB1584" i="13" s="1"/>
  <c r="AB1585" i="13" s="1"/>
  <c r="AB1586" i="13" s="1"/>
  <c r="AB1587" i="13" s="1"/>
  <c r="AB1588" i="13" s="1"/>
  <c r="AB1589" i="13" s="1"/>
  <c r="AB1590" i="13" s="1"/>
  <c r="AB1591" i="13" s="1"/>
  <c r="AB1592" i="13" s="1"/>
  <c r="AB1593" i="13" s="1"/>
  <c r="AB1594" i="13" s="1"/>
  <c r="AB1595" i="13" s="1"/>
  <c r="AB1596" i="13" s="1"/>
  <c r="AB1597" i="13" s="1"/>
  <c r="AB1598" i="13" s="1"/>
  <c r="AB1599" i="13" s="1"/>
  <c r="AB1600" i="13" s="1"/>
  <c r="AB1601" i="13" s="1"/>
  <c r="AB1602" i="13" s="1"/>
  <c r="AB1603" i="13" s="1"/>
  <c r="AB1604" i="13" s="1"/>
  <c r="AB1605" i="13" s="1"/>
  <c r="AB1606" i="13" s="1"/>
  <c r="AB1607" i="13" s="1"/>
  <c r="AB1608" i="13" s="1"/>
  <c r="AB1609" i="13" s="1"/>
  <c r="AB1610" i="13" s="1"/>
  <c r="AB1611" i="13" s="1"/>
  <c r="AB1612" i="13" s="1"/>
  <c r="AB1613" i="13" s="1"/>
  <c r="AB1614" i="13" s="1"/>
  <c r="AB1615" i="13" s="1"/>
  <c r="AB1616" i="13" s="1"/>
  <c r="AB1617" i="13" s="1"/>
  <c r="AB1618" i="13" s="1"/>
  <c r="AB1619" i="13" s="1"/>
  <c r="AB1620" i="13" s="1"/>
  <c r="AB1621" i="13" s="1"/>
  <c r="AB1622" i="13" s="1"/>
  <c r="AB1623" i="13" s="1"/>
  <c r="AB1624" i="13" s="1"/>
  <c r="AB1625" i="13" s="1"/>
  <c r="AB1626" i="13" s="1"/>
  <c r="AB1627" i="13" s="1"/>
  <c r="AB1628" i="13" s="1"/>
  <c r="AB1629" i="13" s="1"/>
  <c r="AB1630" i="13" s="1"/>
  <c r="AB1631" i="13" s="1"/>
  <c r="AB1632" i="13" s="1"/>
  <c r="AB1633" i="13" s="1"/>
  <c r="AB1634" i="13" s="1"/>
  <c r="AB1635" i="13" s="1"/>
  <c r="AB1636" i="13" s="1"/>
  <c r="AB1637" i="13" s="1"/>
  <c r="AB1638" i="13" s="1"/>
  <c r="AB1639" i="13" s="1"/>
  <c r="AB1640" i="13" s="1"/>
  <c r="AB1641" i="13" s="1"/>
  <c r="AB1642" i="13" s="1"/>
  <c r="AB1643" i="13" s="1"/>
  <c r="AB1644" i="13" s="1"/>
  <c r="AB1645" i="13" s="1"/>
  <c r="AB1646" i="13" s="1"/>
  <c r="AB1647" i="13" s="1"/>
  <c r="AB1648" i="13" s="1"/>
  <c r="AB1649" i="13" s="1"/>
  <c r="AB1650" i="13" s="1"/>
  <c r="AB1651" i="13" s="1"/>
  <c r="AB1652" i="13" s="1"/>
  <c r="AB1653" i="13" s="1"/>
  <c r="AB1654" i="13" s="1"/>
  <c r="AB1655" i="13" s="1"/>
  <c r="AB1656" i="13" s="1"/>
  <c r="AB1657" i="13" s="1"/>
  <c r="AB1658" i="13" s="1"/>
  <c r="AB1659" i="13" s="1"/>
  <c r="AB1660" i="13" s="1"/>
  <c r="AB1661" i="13" s="1"/>
  <c r="AB1662" i="13" s="1"/>
  <c r="AB1663" i="13" s="1"/>
  <c r="AB1664" i="13" s="1"/>
  <c r="AB1665" i="13" s="1"/>
  <c r="AB1666" i="13" s="1"/>
  <c r="AB1667" i="13" s="1"/>
  <c r="AB1668" i="13" s="1"/>
  <c r="AB1669" i="13" s="1"/>
  <c r="AB1670" i="13" s="1"/>
  <c r="AB1671" i="13" s="1"/>
  <c r="AB1672" i="13" s="1"/>
  <c r="AB1673" i="13" s="1"/>
  <c r="AB1674" i="13" s="1"/>
  <c r="AB1675" i="13" s="1"/>
  <c r="AB1676" i="13" s="1"/>
  <c r="AB1677" i="13" s="1"/>
  <c r="AB1678" i="13" s="1"/>
  <c r="AB1679" i="13" s="1"/>
  <c r="AB1680" i="13" s="1"/>
  <c r="AB1681" i="13" s="1"/>
  <c r="AB1682" i="13" s="1"/>
  <c r="AB1683" i="13" s="1"/>
  <c r="AB1684" i="13" s="1"/>
  <c r="AB1685" i="13" s="1"/>
  <c r="AB1686" i="13" s="1"/>
  <c r="AB1687" i="13" s="1"/>
  <c r="AB1688" i="13" s="1"/>
  <c r="AB1689" i="13" s="1"/>
  <c r="AB1690" i="13" s="1"/>
  <c r="AB1691" i="13" s="1"/>
  <c r="AB1692" i="13" s="1"/>
  <c r="AB1693" i="13" s="1"/>
  <c r="AB1694" i="13" s="1"/>
  <c r="AB1695" i="13" s="1"/>
  <c r="AB1696" i="13" s="1"/>
  <c r="AB1697" i="13" s="1"/>
  <c r="AB1698" i="13" s="1"/>
  <c r="AB1699" i="13" s="1"/>
  <c r="AB1700" i="13" s="1"/>
  <c r="AB1701" i="13" s="1"/>
  <c r="AB1702" i="13" s="1"/>
  <c r="AB1703" i="13" s="1"/>
  <c r="AB1704" i="13" s="1"/>
  <c r="AB1705" i="13" s="1"/>
  <c r="AB1706" i="13" s="1"/>
  <c r="AB1707" i="13" s="1"/>
  <c r="AB1708" i="13" s="1"/>
  <c r="AB1709" i="13" s="1"/>
  <c r="AB1710" i="13" s="1"/>
  <c r="AB1711" i="13" s="1"/>
  <c r="AB1712" i="13" s="1"/>
  <c r="AB1713" i="13" s="1"/>
  <c r="AB1714" i="13" s="1"/>
  <c r="AB1715" i="13" s="1"/>
  <c r="AB1716" i="13" s="1"/>
  <c r="AB1717" i="13" s="1"/>
  <c r="AB1718" i="13" s="1"/>
  <c r="AB1719" i="13" s="1"/>
  <c r="AB1720" i="13" s="1"/>
  <c r="AB1721" i="13" s="1"/>
  <c r="AB1722" i="13" s="1"/>
  <c r="AB1723" i="13" s="1"/>
  <c r="AB1724" i="13" s="1"/>
  <c r="AB1725" i="13" s="1"/>
  <c r="AB1726" i="13" s="1"/>
  <c r="AB1727" i="13" s="1"/>
  <c r="AB1728" i="13" s="1"/>
  <c r="AB1729" i="13" s="1"/>
  <c r="AB1730" i="13" s="1"/>
  <c r="AB1731" i="13" s="1"/>
  <c r="AB1732" i="13" s="1"/>
  <c r="AB1733" i="13" s="1"/>
  <c r="AB1734" i="13" s="1"/>
  <c r="AB1735" i="13" s="1"/>
  <c r="AB1736" i="13" s="1"/>
  <c r="AB1737" i="13" s="1"/>
  <c r="AB1738" i="13" s="1"/>
  <c r="AB1739" i="13" s="1"/>
  <c r="AB1740" i="13" s="1"/>
  <c r="AB1741" i="13" s="1"/>
  <c r="AB1742" i="13" s="1"/>
  <c r="AB1743" i="13" s="1"/>
  <c r="AB1744" i="13" s="1"/>
  <c r="AB1745" i="13" s="1"/>
  <c r="AB1746" i="13" s="1"/>
  <c r="AB1747" i="13" s="1"/>
  <c r="AB1748" i="13" s="1"/>
  <c r="AB1749" i="13" s="1"/>
  <c r="AB1750" i="13" s="1"/>
  <c r="AB1751" i="13" s="1"/>
  <c r="AB1752" i="13" s="1"/>
  <c r="AB1753" i="13" s="1"/>
  <c r="AB1754" i="13" s="1"/>
  <c r="AB1755" i="13" s="1"/>
  <c r="AB1756" i="13" s="1"/>
  <c r="AB1757" i="13" s="1"/>
  <c r="AB1758" i="13" s="1"/>
  <c r="AB1759" i="13" s="1"/>
  <c r="AB1760" i="13" s="1"/>
  <c r="AB1761" i="13" s="1"/>
  <c r="AB1762" i="13" s="1"/>
  <c r="AB1763" i="13" s="1"/>
  <c r="AB1764" i="13" s="1"/>
  <c r="AB1765" i="13" s="1"/>
  <c r="AB1766" i="13" s="1"/>
  <c r="AB1767" i="13" s="1"/>
  <c r="AB1768" i="13" s="1"/>
  <c r="AB1769" i="13" s="1"/>
  <c r="AB1770" i="13" s="1"/>
  <c r="AB1771" i="13" s="1"/>
  <c r="AB1772" i="13" s="1"/>
  <c r="AB1773" i="13" s="1"/>
  <c r="AB1774" i="13" s="1"/>
  <c r="AB1775" i="13" s="1"/>
  <c r="AB1776" i="13" s="1"/>
  <c r="AB1777" i="13" s="1"/>
  <c r="AB1778" i="13" s="1"/>
  <c r="AB1779" i="13" s="1"/>
  <c r="AB1780" i="13" s="1"/>
  <c r="AB1781" i="13" s="1"/>
  <c r="AB1782" i="13" s="1"/>
  <c r="AB1783" i="13" s="1"/>
  <c r="AB1784" i="13" s="1"/>
  <c r="AB1785" i="13" s="1"/>
  <c r="AB1786" i="13" s="1"/>
  <c r="AB1787" i="13" s="1"/>
  <c r="AB1788" i="13" s="1"/>
  <c r="AB1789" i="13" s="1"/>
  <c r="AB1790" i="13" s="1"/>
  <c r="AB1791" i="13" s="1"/>
  <c r="AB1792" i="13" s="1"/>
  <c r="AB1793" i="13" s="1"/>
  <c r="AB1794" i="13" s="1"/>
  <c r="AB1795" i="13" s="1"/>
  <c r="AB1796" i="13" s="1"/>
  <c r="AB1797" i="13" s="1"/>
  <c r="AB1798" i="13" s="1"/>
  <c r="AB1799" i="13" s="1"/>
  <c r="AB1800" i="13" s="1"/>
  <c r="AB1801" i="13" s="1"/>
  <c r="AB1802" i="13" s="1"/>
  <c r="AB1803" i="13" s="1"/>
  <c r="AB1804" i="13" s="1"/>
  <c r="AB1805" i="13" s="1"/>
  <c r="AB1806" i="13" s="1"/>
  <c r="AB1807" i="13" s="1"/>
  <c r="AB1808" i="13" s="1"/>
  <c r="AB1809" i="13" s="1"/>
  <c r="AB1810" i="13" s="1"/>
  <c r="AB1811" i="13" s="1"/>
  <c r="AB1812" i="13" s="1"/>
  <c r="AB1813" i="13" s="1"/>
  <c r="AB1814" i="13" s="1"/>
  <c r="AB1815" i="13" s="1"/>
  <c r="AB1816" i="13" s="1"/>
  <c r="AB1817" i="13" s="1"/>
  <c r="AB1818" i="13" s="1"/>
  <c r="AB1819" i="13" s="1"/>
  <c r="AB1820" i="13" s="1"/>
  <c r="AB1821" i="13" s="1"/>
  <c r="AB1822" i="13" s="1"/>
  <c r="AB1823" i="13" s="1"/>
  <c r="AB1824" i="13" s="1"/>
  <c r="AB1825" i="13" s="1"/>
  <c r="AB1826" i="13" s="1"/>
  <c r="AB1827" i="13" s="1"/>
  <c r="AB1828" i="13" s="1"/>
  <c r="AB1829" i="13" s="1"/>
  <c r="AB1830" i="13" s="1"/>
  <c r="AB1831" i="13" s="1"/>
  <c r="AB1832" i="13" s="1"/>
  <c r="AB1833" i="13" s="1"/>
  <c r="AB1834" i="13" s="1"/>
  <c r="AB1835" i="13" s="1"/>
  <c r="AB1836" i="13" s="1"/>
  <c r="AB1837" i="13" s="1"/>
  <c r="AB1838" i="13" s="1"/>
  <c r="AB1839" i="13" s="1"/>
  <c r="AB1840" i="13" s="1"/>
  <c r="AB1841" i="13" s="1"/>
  <c r="AB1842" i="13" s="1"/>
  <c r="AB1843" i="13" s="1"/>
  <c r="AB1844" i="13" s="1"/>
  <c r="AB1845" i="13" s="1"/>
  <c r="AB1846" i="13" s="1"/>
  <c r="AB1847" i="13" s="1"/>
  <c r="AB1848" i="13" s="1"/>
  <c r="AB1849" i="13" s="1"/>
  <c r="AB1850" i="13" s="1"/>
  <c r="AB1851" i="13" s="1"/>
  <c r="AB1852" i="13" s="1"/>
  <c r="AB1853" i="13" s="1"/>
  <c r="AB1854" i="13" s="1"/>
  <c r="AB1855" i="13" s="1"/>
  <c r="AB1856" i="13" s="1"/>
  <c r="AB1857" i="13" s="1"/>
  <c r="AB1858" i="13" s="1"/>
  <c r="AB1859" i="13" s="1"/>
  <c r="AB1860" i="13" s="1"/>
  <c r="AB1861" i="13" s="1"/>
  <c r="AB1862" i="13" s="1"/>
  <c r="AB1863" i="13" s="1"/>
  <c r="AB1864" i="13" s="1"/>
  <c r="AB1865" i="13" s="1"/>
  <c r="AB1866" i="13" s="1"/>
  <c r="AB1867" i="13" s="1"/>
  <c r="AB1868" i="13" s="1"/>
  <c r="AB1869" i="13" s="1"/>
  <c r="AB1870" i="13" s="1"/>
  <c r="AB1871" i="13" s="1"/>
  <c r="AB1872" i="13" s="1"/>
  <c r="AB1873" i="13" s="1"/>
  <c r="AB1874" i="13" s="1"/>
  <c r="AB1875" i="13" s="1"/>
  <c r="AB1876" i="13" s="1"/>
  <c r="AB1877" i="13" s="1"/>
  <c r="AB1878" i="13" s="1"/>
  <c r="AB1879" i="13" s="1"/>
  <c r="AB1880" i="13" s="1"/>
  <c r="AB1881" i="13" s="1"/>
  <c r="AB1882" i="13" s="1"/>
  <c r="AB1883" i="13" s="1"/>
  <c r="AB1884" i="13" s="1"/>
  <c r="AB1885" i="13" s="1"/>
  <c r="AB1886" i="13" s="1"/>
  <c r="AB1887" i="13" s="1"/>
  <c r="AB1888" i="13" s="1"/>
  <c r="AB1889" i="13" s="1"/>
  <c r="AB1890" i="13" s="1"/>
  <c r="AB1891" i="13" s="1"/>
  <c r="AB1892" i="13" s="1"/>
  <c r="AB1893" i="13" s="1"/>
  <c r="AB1894" i="13" s="1"/>
  <c r="AB1895" i="13" s="1"/>
  <c r="AB1896" i="13" s="1"/>
  <c r="AB1897" i="13" s="1"/>
  <c r="AB1898" i="13" s="1"/>
  <c r="AB1899" i="13" s="1"/>
  <c r="AB1900" i="13" s="1"/>
  <c r="AB1901" i="13" s="1"/>
  <c r="AB1902" i="13" s="1"/>
  <c r="AB1903" i="13" s="1"/>
  <c r="AB1904" i="13" s="1"/>
  <c r="AB1905" i="13" s="1"/>
  <c r="AB1906" i="13" s="1"/>
  <c r="AB1907" i="13" s="1"/>
  <c r="AB1908" i="13" s="1"/>
  <c r="AB1909" i="13" s="1"/>
  <c r="AB1910" i="13" s="1"/>
  <c r="AB1911" i="13" s="1"/>
  <c r="AB1912" i="13" s="1"/>
  <c r="AB1913" i="13" s="1"/>
  <c r="AB1914" i="13" s="1"/>
  <c r="AB1915" i="13" s="1"/>
  <c r="AB1916" i="13" s="1"/>
  <c r="AB1917" i="13" s="1"/>
  <c r="AB1918" i="13" s="1"/>
  <c r="AB1919" i="13" s="1"/>
  <c r="AB1920" i="13" s="1"/>
  <c r="AB1921" i="13" s="1"/>
  <c r="AB1922" i="13" s="1"/>
  <c r="AB1923" i="13" s="1"/>
  <c r="AB1924" i="13" s="1"/>
  <c r="AB1925" i="13" s="1"/>
  <c r="AB1926" i="13" s="1"/>
  <c r="AB1927" i="13" s="1"/>
  <c r="AB1928" i="13" s="1"/>
  <c r="AB1929" i="13" s="1"/>
  <c r="AB1930" i="13" s="1"/>
  <c r="AB1931" i="13" s="1"/>
  <c r="AB1932" i="13" s="1"/>
  <c r="AB1933" i="13" s="1"/>
  <c r="AB1934" i="13" s="1"/>
  <c r="AB1935" i="13" s="1"/>
  <c r="AB1936" i="13" s="1"/>
  <c r="AB1937" i="13" s="1"/>
  <c r="AB1938" i="13" s="1"/>
  <c r="AB1939" i="13" s="1"/>
  <c r="AB1940" i="13" s="1"/>
  <c r="AB1941" i="13" s="1"/>
  <c r="AB1942" i="13" s="1"/>
  <c r="AB1943" i="13" s="1"/>
  <c r="AB1944" i="13" s="1"/>
  <c r="AB1945" i="13" s="1"/>
  <c r="AB1946" i="13" s="1"/>
  <c r="AB1947" i="13" s="1"/>
  <c r="AB1948" i="13" s="1"/>
  <c r="AB1949" i="13" s="1"/>
  <c r="AB1950" i="13" s="1"/>
  <c r="AB1951" i="13" s="1"/>
  <c r="AB1952" i="13" s="1"/>
  <c r="AB1953" i="13" s="1"/>
  <c r="AB1954" i="13" s="1"/>
  <c r="AB1955" i="13" s="1"/>
  <c r="AB1956" i="13" s="1"/>
  <c r="AB1957" i="13" s="1"/>
  <c r="AB1958" i="13" s="1"/>
  <c r="AB1959" i="13" s="1"/>
  <c r="AB1960" i="13" s="1"/>
  <c r="AB1961" i="13" s="1"/>
  <c r="AB1962" i="13" s="1"/>
  <c r="AB1963" i="13" s="1"/>
  <c r="AB1964" i="13" s="1"/>
  <c r="AB1965" i="13" s="1"/>
  <c r="AB1966" i="13" s="1"/>
  <c r="AB1967" i="13" s="1"/>
  <c r="AB1968" i="13" s="1"/>
  <c r="AB1969" i="13" s="1"/>
  <c r="AB1970" i="13" s="1"/>
  <c r="AB1971" i="13" s="1"/>
  <c r="AB1972" i="13" s="1"/>
  <c r="AB1973" i="13" s="1"/>
  <c r="AB1974" i="13" s="1"/>
  <c r="AB1975" i="13" s="1"/>
  <c r="AB1976" i="13" s="1"/>
  <c r="AB1977" i="13" s="1"/>
  <c r="AB1978" i="13" s="1"/>
  <c r="AB1979" i="13" s="1"/>
  <c r="AB1980" i="13" s="1"/>
  <c r="AB1981" i="13" s="1"/>
  <c r="AB1982" i="13" s="1"/>
  <c r="AB1983" i="13" s="1"/>
  <c r="AB1984" i="13" s="1"/>
  <c r="AB1985" i="13" s="1"/>
  <c r="AB1986" i="13" s="1"/>
  <c r="AB1987" i="13" s="1"/>
  <c r="AB1988" i="13" s="1"/>
  <c r="AB1989" i="13" s="1"/>
  <c r="AB1990" i="13" s="1"/>
  <c r="AB1991" i="13" s="1"/>
  <c r="AB1992" i="13" s="1"/>
  <c r="AB1993" i="13" s="1"/>
  <c r="AB1994" i="13" s="1"/>
  <c r="AB1995" i="13" s="1"/>
  <c r="AB1996" i="13" s="1"/>
  <c r="AB1997" i="13" s="1"/>
  <c r="AB1998" i="13" s="1"/>
  <c r="AB1999" i="13" s="1"/>
  <c r="AB2000" i="13" s="1"/>
  <c r="AB2001" i="13" s="1"/>
  <c r="AB2002" i="13" s="1"/>
  <c r="AB2003" i="13" s="1"/>
  <c r="AB2004" i="13" s="1"/>
  <c r="AB2005" i="13" s="1"/>
  <c r="AB2006" i="13" s="1"/>
  <c r="AB2007" i="13" s="1"/>
  <c r="AB2008" i="13" s="1"/>
  <c r="AB2009" i="13" s="1"/>
  <c r="AB2010" i="13" s="1"/>
  <c r="AB2011" i="13" s="1"/>
  <c r="AB2012" i="13" s="1"/>
  <c r="AB2013" i="13" s="1"/>
  <c r="AB2014" i="13" s="1"/>
  <c r="AB2015" i="13" s="1"/>
  <c r="AB2016" i="13" s="1"/>
  <c r="AB2017" i="13" s="1"/>
  <c r="AB2018" i="13" s="1"/>
  <c r="AB2019" i="13" s="1"/>
  <c r="AB2020" i="13" s="1"/>
  <c r="AB2021" i="13" s="1"/>
  <c r="AB2022" i="13" s="1"/>
  <c r="AB2023" i="13" s="1"/>
  <c r="AB2024" i="13" s="1"/>
  <c r="AB2025" i="13" s="1"/>
  <c r="AB2026" i="13" s="1"/>
  <c r="AB2027" i="13" s="1"/>
  <c r="AB2028" i="13" s="1"/>
  <c r="AB2029" i="13" s="1"/>
  <c r="AB2030" i="13" s="1"/>
  <c r="AB2031" i="13" s="1"/>
  <c r="AB2032" i="13" s="1"/>
  <c r="AB2033" i="13" s="1"/>
  <c r="AB2034" i="13" s="1"/>
  <c r="AB2035" i="13" s="1"/>
  <c r="AB2036" i="13" s="1"/>
  <c r="AB2037" i="13" s="1"/>
  <c r="AB2038" i="13" s="1"/>
  <c r="AB2039" i="13" s="1"/>
  <c r="AB2040" i="13" s="1"/>
  <c r="AB2041" i="13" s="1"/>
  <c r="AB2042" i="13" s="1"/>
  <c r="AB2043" i="13" s="1"/>
  <c r="AB2044" i="13" s="1"/>
  <c r="AB2045" i="13" s="1"/>
  <c r="AB2046" i="13" s="1"/>
  <c r="AB2047" i="13" s="1"/>
  <c r="AB2048" i="13" s="1"/>
  <c r="AB2049" i="13" s="1"/>
  <c r="AB2050" i="13" s="1"/>
  <c r="AB2051" i="13" s="1"/>
  <c r="AB2052" i="13" s="1"/>
  <c r="AB2053" i="13" s="1"/>
  <c r="AB2054" i="13" s="1"/>
  <c r="AB2055" i="13" s="1"/>
  <c r="AB2056" i="13" s="1"/>
  <c r="AB2057" i="13" s="1"/>
  <c r="AB2058" i="13" s="1"/>
  <c r="AB2059" i="13" s="1"/>
  <c r="AB2060" i="13" s="1"/>
  <c r="AB2061" i="13" s="1"/>
  <c r="AB2062" i="13" s="1"/>
  <c r="AB2063" i="13" s="1"/>
  <c r="AB2064" i="13" s="1"/>
  <c r="AB2065" i="13" s="1"/>
  <c r="AB2066" i="13" s="1"/>
  <c r="AB2067" i="13" s="1"/>
  <c r="AB2068" i="13" s="1"/>
  <c r="AB2069" i="13" s="1"/>
  <c r="AB2070" i="13" s="1"/>
  <c r="AB2071" i="13" s="1"/>
  <c r="AB2072" i="13" s="1"/>
  <c r="AB2073" i="13" s="1"/>
  <c r="AB2074" i="13" s="1"/>
  <c r="AB2075" i="13" s="1"/>
  <c r="AB2076" i="13" s="1"/>
  <c r="AB2077" i="13" s="1"/>
  <c r="AB2078" i="13" s="1"/>
  <c r="AB2079" i="13" s="1"/>
  <c r="AB2080" i="13" s="1"/>
  <c r="AB2081" i="13" s="1"/>
  <c r="AB2082" i="13" s="1"/>
  <c r="AB2083" i="13" s="1"/>
  <c r="AB2084" i="13" s="1"/>
  <c r="AB2085" i="13" s="1"/>
  <c r="AB2086" i="13" s="1"/>
  <c r="AB2087" i="13" s="1"/>
  <c r="AB2088" i="13" s="1"/>
  <c r="AB2089" i="13" s="1"/>
  <c r="AB2090" i="13" s="1"/>
  <c r="AB2091" i="13" s="1"/>
  <c r="AB2092" i="13" s="1"/>
  <c r="AB2093" i="13" s="1"/>
  <c r="AB2094" i="13" s="1"/>
  <c r="AB2095" i="13" s="1"/>
  <c r="AB2096" i="13" s="1"/>
  <c r="AB2097" i="13" s="1"/>
  <c r="AB2098" i="13" s="1"/>
  <c r="AB2099" i="13" s="1"/>
  <c r="AB2100" i="13" s="1"/>
  <c r="AB2101" i="13" s="1"/>
  <c r="AB2102" i="13" s="1"/>
  <c r="AB2103" i="13" s="1"/>
  <c r="AB2104" i="13" s="1"/>
  <c r="AB2105" i="13" s="1"/>
  <c r="AB2106" i="13" s="1"/>
  <c r="AB2107" i="13" s="1"/>
  <c r="AB2108" i="13" s="1"/>
  <c r="AB2109" i="13" s="1"/>
  <c r="AB2110" i="13" s="1"/>
  <c r="AB2111" i="13" s="1"/>
  <c r="AB2112" i="13" s="1"/>
  <c r="AB2113" i="13" s="1"/>
  <c r="AB2114" i="13" s="1"/>
  <c r="AB2115" i="13" s="1"/>
  <c r="AB2116" i="13" s="1"/>
  <c r="AB2117" i="13" s="1"/>
  <c r="AB2118" i="13" s="1"/>
  <c r="AB2119" i="13" s="1"/>
  <c r="AB2120" i="13" s="1"/>
  <c r="AB2121" i="13" s="1"/>
  <c r="AB2122" i="13" s="1"/>
  <c r="AB2123" i="13" s="1"/>
  <c r="AB2124" i="13" s="1"/>
  <c r="AB2125" i="13" s="1"/>
  <c r="AB2126" i="13" s="1"/>
  <c r="AB2127" i="13" s="1"/>
  <c r="AB2128" i="13" s="1"/>
  <c r="AB2129" i="13" s="1"/>
  <c r="AB2130" i="13" s="1"/>
  <c r="AB2131" i="13" s="1"/>
  <c r="AB2132" i="13" s="1"/>
  <c r="AB2133" i="13" s="1"/>
  <c r="AB2134" i="13" s="1"/>
  <c r="AB2135" i="13" s="1"/>
  <c r="AB2136" i="13" s="1"/>
  <c r="AB2137" i="13" s="1"/>
  <c r="AB2138" i="13" s="1"/>
  <c r="AB2139" i="13" s="1"/>
  <c r="AB2140" i="13" s="1"/>
  <c r="AB2141" i="13" s="1"/>
  <c r="AB2142" i="13" s="1"/>
  <c r="AB2143" i="13" s="1"/>
  <c r="AB2144" i="13" s="1"/>
  <c r="AB2145" i="13" s="1"/>
  <c r="AB2146" i="13" s="1"/>
  <c r="AB2147" i="13" s="1"/>
  <c r="AB2148" i="13" s="1"/>
  <c r="AB2149" i="13" s="1"/>
  <c r="AB2150" i="13" s="1"/>
  <c r="AB2151" i="13" s="1"/>
  <c r="AB2152" i="13" s="1"/>
  <c r="AB2153" i="13" s="1"/>
  <c r="AB2154" i="13" s="1"/>
  <c r="AB2155" i="13" s="1"/>
  <c r="AB2156" i="13" s="1"/>
  <c r="AB2157" i="13" s="1"/>
  <c r="AB2158" i="13" s="1"/>
  <c r="AB2159" i="13" s="1"/>
  <c r="AB2160" i="13" s="1"/>
  <c r="AB2161" i="13" s="1"/>
  <c r="AB2162" i="13" s="1"/>
  <c r="AB2163" i="13" s="1"/>
  <c r="AB2164" i="13" s="1"/>
  <c r="AB2165" i="13" s="1"/>
  <c r="AB2166" i="13" s="1"/>
  <c r="AB2167" i="13" s="1"/>
  <c r="AB2168" i="13" s="1"/>
  <c r="AB2169" i="13" s="1"/>
  <c r="AB2170" i="13" s="1"/>
  <c r="AB2171" i="13" s="1"/>
  <c r="AB2172" i="13" s="1"/>
  <c r="AB2173" i="13" s="1"/>
  <c r="AB2174" i="13" s="1"/>
  <c r="AB2175" i="13" s="1"/>
  <c r="AB2176" i="13" s="1"/>
  <c r="AB2177" i="13" s="1"/>
  <c r="AB2178" i="13" s="1"/>
  <c r="AB2179" i="13" s="1"/>
  <c r="AB2180" i="13" s="1"/>
  <c r="AB2181" i="13" s="1"/>
  <c r="AB2182" i="13" s="1"/>
  <c r="AB2183" i="13" s="1"/>
  <c r="AB2184" i="13" s="1"/>
  <c r="AB2185" i="13" s="1"/>
  <c r="AB2186" i="13" s="1"/>
  <c r="AB2187" i="13" s="1"/>
  <c r="AB2188" i="13" s="1"/>
  <c r="AB2189" i="13" s="1"/>
  <c r="AB2190" i="13" s="1"/>
  <c r="AB2191" i="13" s="1"/>
  <c r="AB2192" i="13" s="1"/>
  <c r="AB2193" i="13" s="1"/>
  <c r="AB2194" i="13" s="1"/>
  <c r="AB2195" i="13" s="1"/>
  <c r="AB2196" i="13" s="1"/>
  <c r="AB2197" i="13" s="1"/>
  <c r="AB2198" i="13" s="1"/>
  <c r="AB2199" i="13" s="1"/>
  <c r="AB2200" i="13" s="1"/>
  <c r="AB2201" i="13" s="1"/>
  <c r="AB2202" i="13" s="1"/>
  <c r="AB2203" i="13" s="1"/>
  <c r="AB2204" i="13" s="1"/>
  <c r="AB2205" i="13" s="1"/>
  <c r="AB2206" i="13" s="1"/>
  <c r="AB2207" i="13" s="1"/>
  <c r="AB2208" i="13" s="1"/>
  <c r="AB2209" i="13" s="1"/>
  <c r="AB2210" i="13" s="1"/>
  <c r="AB2211" i="13" s="1"/>
  <c r="AB2212" i="13" s="1"/>
  <c r="AB2213" i="13" s="1"/>
  <c r="AB2214" i="13" s="1"/>
  <c r="AB2215" i="13" s="1"/>
  <c r="AB2216" i="13" s="1"/>
  <c r="AB2217" i="13" s="1"/>
  <c r="AB2218" i="13" s="1"/>
  <c r="AB2219" i="13" s="1"/>
  <c r="AB2220" i="13" s="1"/>
  <c r="AB2221" i="13" s="1"/>
  <c r="AB2222" i="13" s="1"/>
  <c r="AB2223" i="13" s="1"/>
  <c r="AB2224" i="13" s="1"/>
  <c r="AB2225" i="13" s="1"/>
  <c r="AB2226" i="13" s="1"/>
  <c r="AB2227" i="13" s="1"/>
  <c r="AB2228" i="13" s="1"/>
  <c r="AB2229" i="13" s="1"/>
  <c r="AB2230" i="13" s="1"/>
  <c r="AB2231" i="13" s="1"/>
  <c r="AB2232" i="13" s="1"/>
  <c r="AB2233" i="13" s="1"/>
  <c r="AB2234" i="13" s="1"/>
  <c r="AB2235" i="13" s="1"/>
  <c r="AB2236" i="13" s="1"/>
  <c r="AB2237" i="13" s="1"/>
  <c r="AB2238" i="13" s="1"/>
  <c r="AB2239" i="13" s="1"/>
  <c r="AB2240" i="13" s="1"/>
  <c r="AB2241" i="13" s="1"/>
  <c r="AB2242" i="13" s="1"/>
  <c r="AB2243" i="13" s="1"/>
  <c r="AB2244" i="13" s="1"/>
  <c r="AB2245" i="13" s="1"/>
  <c r="AB2246" i="13" s="1"/>
  <c r="AB2247" i="13" s="1"/>
  <c r="AB2248" i="13" s="1"/>
  <c r="AB2249" i="13" s="1"/>
  <c r="AB2250" i="13" s="1"/>
  <c r="AB2251" i="13" s="1"/>
  <c r="AB2252" i="13" s="1"/>
  <c r="AB2253" i="13" s="1"/>
  <c r="AB2254" i="13" s="1"/>
  <c r="AB2255" i="13" s="1"/>
  <c r="AB2256" i="13" s="1"/>
  <c r="AB2257" i="13" s="1"/>
  <c r="AB2258" i="13" s="1"/>
  <c r="AB2259" i="13" s="1"/>
  <c r="AB2260" i="13" s="1"/>
  <c r="AB2261" i="13" s="1"/>
  <c r="AB2262" i="13" s="1"/>
  <c r="AB2263" i="13" s="1"/>
  <c r="AB2264" i="13" s="1"/>
  <c r="AB2265" i="13" s="1"/>
  <c r="AB2266" i="13" s="1"/>
  <c r="AB2267" i="13" s="1"/>
  <c r="AB2268" i="13" s="1"/>
  <c r="AB2269" i="13" s="1"/>
  <c r="AB2270" i="13" s="1"/>
  <c r="AB2271" i="13" s="1"/>
  <c r="AB2272" i="13" s="1"/>
  <c r="AB2273" i="13" s="1"/>
  <c r="AB2274" i="13" s="1"/>
  <c r="AB2275" i="13" s="1"/>
  <c r="AB2276" i="13" s="1"/>
  <c r="AB2277" i="13" s="1"/>
  <c r="AB2278" i="13" s="1"/>
  <c r="AB2279" i="13" s="1"/>
  <c r="AB2280" i="13" s="1"/>
  <c r="AB2281" i="13" s="1"/>
  <c r="AB2282" i="13" s="1"/>
  <c r="AB2283" i="13" s="1"/>
  <c r="AB2284" i="13" s="1"/>
  <c r="AB2285" i="13" s="1"/>
  <c r="AB2286" i="13" s="1"/>
  <c r="AB2287" i="13" s="1"/>
  <c r="AB2288" i="13" s="1"/>
  <c r="AB2289" i="13" s="1"/>
  <c r="AB2290" i="13" s="1"/>
  <c r="AB2291" i="13" s="1"/>
  <c r="AB2292" i="13" s="1"/>
  <c r="AB2293" i="13" s="1"/>
  <c r="AB2294" i="13" s="1"/>
  <c r="AB2295" i="13" s="1"/>
  <c r="AB2296" i="13" s="1"/>
  <c r="AB2297" i="13" s="1"/>
  <c r="AB2298" i="13" s="1"/>
  <c r="AB2299" i="13" s="1"/>
  <c r="AB2300" i="13" s="1"/>
  <c r="AB2301" i="13" s="1"/>
  <c r="AB2302" i="13" s="1"/>
  <c r="AB2303" i="13" s="1"/>
  <c r="AB2304" i="13" s="1"/>
  <c r="AB2305" i="13" s="1"/>
  <c r="AB2306" i="13" s="1"/>
  <c r="AB2307" i="13" s="1"/>
  <c r="AB2308" i="13" s="1"/>
  <c r="AB2309" i="13" s="1"/>
  <c r="AB2310" i="13" s="1"/>
  <c r="AB2311" i="13" s="1"/>
  <c r="AB2312" i="13" s="1"/>
  <c r="AB2313" i="13" s="1"/>
  <c r="AB2314" i="13" s="1"/>
  <c r="AB2315" i="13" s="1"/>
  <c r="AB2316" i="13" s="1"/>
  <c r="AB2317" i="13" s="1"/>
  <c r="AB2318" i="13" s="1"/>
  <c r="AB2319" i="13" s="1"/>
  <c r="AB2320" i="13" s="1"/>
  <c r="AB2321" i="13" s="1"/>
  <c r="AB2322" i="13" s="1"/>
  <c r="AB2323" i="13" s="1"/>
  <c r="AB2324" i="13" s="1"/>
  <c r="AB2325" i="13" s="1"/>
  <c r="AB2326" i="13" s="1"/>
  <c r="AB2327" i="13" s="1"/>
  <c r="AB2328" i="13" s="1"/>
  <c r="AB2329" i="13" s="1"/>
  <c r="AB2330" i="13" s="1"/>
  <c r="AB2331" i="13" s="1"/>
  <c r="AB2332" i="13" s="1"/>
  <c r="AB2333" i="13" s="1"/>
  <c r="AB2334" i="13" s="1"/>
  <c r="AB2335" i="13" s="1"/>
  <c r="AB2336" i="13" s="1"/>
  <c r="AB2337" i="13" s="1"/>
  <c r="AB2338" i="13" s="1"/>
  <c r="AB2339" i="13" s="1"/>
  <c r="AB2340" i="13" s="1"/>
  <c r="AB2341" i="13" s="1"/>
  <c r="AB2342" i="13" s="1"/>
  <c r="AB2343" i="13" s="1"/>
  <c r="AB2344" i="13" s="1"/>
  <c r="AB2345" i="13" s="1"/>
  <c r="AB2346" i="13" s="1"/>
  <c r="AB2347" i="13" s="1"/>
  <c r="AB2348" i="13" s="1"/>
  <c r="AB2349" i="13" s="1"/>
  <c r="AB2350" i="13" s="1"/>
  <c r="AB2351" i="13" s="1"/>
  <c r="AB2352" i="13" s="1"/>
  <c r="AB2353" i="13" s="1"/>
  <c r="AB2354" i="13" s="1"/>
  <c r="AB2355" i="13" s="1"/>
  <c r="AB2356" i="13" s="1"/>
  <c r="AB2357" i="13" s="1"/>
  <c r="AB2358" i="13" s="1"/>
  <c r="AB2359" i="13" s="1"/>
  <c r="AB2360" i="13" s="1"/>
  <c r="AB2361" i="13" s="1"/>
  <c r="AB2362" i="13" s="1"/>
  <c r="AB2363" i="13" s="1"/>
  <c r="AB2364" i="13" s="1"/>
  <c r="AB2365" i="13" s="1"/>
  <c r="AB2366" i="13" s="1"/>
  <c r="AB2367" i="13" s="1"/>
  <c r="AB2368" i="13" s="1"/>
  <c r="AB2369" i="13" s="1"/>
  <c r="AB2370" i="13" s="1"/>
  <c r="AB2371" i="13" s="1"/>
  <c r="AB2372" i="13" s="1"/>
  <c r="AB2373" i="13" s="1"/>
  <c r="AB2374" i="13" s="1"/>
  <c r="AB2375" i="13" s="1"/>
  <c r="AB2376" i="13" s="1"/>
  <c r="AB2377" i="13" s="1"/>
  <c r="AB2378" i="13" s="1"/>
  <c r="AB2379" i="13" s="1"/>
  <c r="AB2380" i="13" s="1"/>
  <c r="AB2381" i="13" s="1"/>
  <c r="AB2382" i="13" s="1"/>
  <c r="AB2383" i="13" s="1"/>
  <c r="AB2384" i="13" s="1"/>
  <c r="AB2385" i="13" s="1"/>
  <c r="AB2386" i="13" s="1"/>
  <c r="AB2387" i="13" s="1"/>
  <c r="AB2388" i="13" s="1"/>
  <c r="AB2389" i="13" s="1"/>
  <c r="AB2390" i="13" s="1"/>
  <c r="AB2391" i="13" s="1"/>
  <c r="AB2392" i="13" s="1"/>
  <c r="AB2393" i="13" s="1"/>
  <c r="AB2394" i="13" s="1"/>
  <c r="AB2395" i="13" s="1"/>
  <c r="AB2396" i="13" s="1"/>
  <c r="AB2397" i="13" s="1"/>
  <c r="AB2398" i="13" s="1"/>
  <c r="AB2399" i="13" s="1"/>
  <c r="AB2400" i="13" s="1"/>
  <c r="AB2401" i="13" s="1"/>
  <c r="AB2402" i="13" s="1"/>
  <c r="AB2403" i="13" s="1"/>
  <c r="AB2404" i="13" s="1"/>
  <c r="AB2405" i="13" s="1"/>
  <c r="AB2406" i="13" s="1"/>
  <c r="AB2407" i="13" s="1"/>
  <c r="AB2408" i="13" s="1"/>
  <c r="AB2409" i="13" s="1"/>
  <c r="AB2410" i="13" s="1"/>
  <c r="AB2411" i="13" s="1"/>
  <c r="AB2412" i="13" s="1"/>
  <c r="AB2413" i="13" s="1"/>
  <c r="AB2414" i="13" s="1"/>
  <c r="AB2415" i="13" s="1"/>
  <c r="AB2416" i="13" s="1"/>
  <c r="AB2417" i="13" s="1"/>
  <c r="AB2418" i="13" s="1"/>
  <c r="AB2419" i="13" s="1"/>
  <c r="AB2420" i="13" s="1"/>
  <c r="AB2421" i="13" s="1"/>
  <c r="AB2422" i="13" s="1"/>
  <c r="AB2423" i="13" s="1"/>
  <c r="AB2424" i="13" s="1"/>
  <c r="AB2425" i="13" s="1"/>
  <c r="AB2426" i="13" s="1"/>
  <c r="AB2427" i="13" s="1"/>
  <c r="AB2428" i="13" s="1"/>
  <c r="AB2429" i="13" s="1"/>
  <c r="AB2430" i="13" s="1"/>
  <c r="AB2431" i="13" s="1"/>
  <c r="AB2432" i="13" s="1"/>
  <c r="AB2433" i="13" s="1"/>
  <c r="AB2434" i="13" s="1"/>
  <c r="AB2435" i="13" s="1"/>
  <c r="AB2436" i="13" s="1"/>
  <c r="AB2437" i="13" s="1"/>
  <c r="AB2438" i="13" s="1"/>
  <c r="AB2439" i="13" s="1"/>
  <c r="AB2440" i="13" s="1"/>
  <c r="AB2441" i="13" s="1"/>
  <c r="AB2442" i="13" s="1"/>
  <c r="AB2443" i="13" s="1"/>
  <c r="AB2444" i="13" s="1"/>
  <c r="AB2445" i="13" s="1"/>
  <c r="AB2446" i="13" s="1"/>
  <c r="AB2447" i="13" s="1"/>
  <c r="AB2448" i="13" s="1"/>
  <c r="AB2449" i="13" s="1"/>
  <c r="AB2450" i="13" s="1"/>
  <c r="AB2451" i="13" s="1"/>
  <c r="AB2452" i="13" s="1"/>
  <c r="AB2453" i="13" s="1"/>
  <c r="AB2454" i="13" s="1"/>
  <c r="AB2455" i="13" s="1"/>
  <c r="AB2456" i="13" s="1"/>
  <c r="AB2457" i="13" s="1"/>
  <c r="AB2458" i="13" s="1"/>
  <c r="AB2459" i="13" s="1"/>
  <c r="AB2460" i="13" s="1"/>
  <c r="AB2461" i="13" s="1"/>
  <c r="AB2462" i="13" s="1"/>
  <c r="AB2463" i="13" s="1"/>
  <c r="AB2464" i="13" s="1"/>
  <c r="AB2465" i="13" s="1"/>
  <c r="AB2466" i="13" s="1"/>
  <c r="AB2467" i="13" s="1"/>
  <c r="AB2468" i="13" s="1"/>
  <c r="AB2469" i="13" s="1"/>
  <c r="AB2470" i="13" s="1"/>
  <c r="AB2471" i="13" s="1"/>
  <c r="AB2472" i="13" s="1"/>
  <c r="AB2473" i="13" s="1"/>
  <c r="AB2474" i="13" s="1"/>
  <c r="AB2475" i="13" s="1"/>
  <c r="AB2476" i="13" s="1"/>
  <c r="AB2477" i="13" s="1"/>
  <c r="AB2478" i="13" s="1"/>
  <c r="AB2479" i="13" s="1"/>
  <c r="AB2480" i="13" s="1"/>
  <c r="AB2481" i="13" s="1"/>
  <c r="AB2482" i="13" s="1"/>
  <c r="AB2483" i="13" s="1"/>
  <c r="AB2484" i="13" s="1"/>
  <c r="AB2485" i="13" s="1"/>
  <c r="AB2486" i="13" s="1"/>
  <c r="AB2487" i="13" s="1"/>
  <c r="AB2488" i="13" s="1"/>
  <c r="AB2489" i="13" s="1"/>
  <c r="AB2490" i="13" s="1"/>
  <c r="AB2491" i="13" s="1"/>
  <c r="AB2492" i="13" s="1"/>
  <c r="AB2493" i="13" s="1"/>
  <c r="AB2494" i="13" s="1"/>
  <c r="AB2495" i="13" s="1"/>
  <c r="AB2496" i="13" s="1"/>
  <c r="AB2497" i="13" s="1"/>
  <c r="AB2498" i="13" s="1"/>
  <c r="AB2499" i="13" s="1"/>
  <c r="AB2500" i="13" s="1"/>
  <c r="AB2501" i="13" s="1"/>
  <c r="AB2502" i="13" s="1"/>
  <c r="AB2503" i="13" s="1"/>
  <c r="AB2504" i="13" s="1"/>
  <c r="AB2505" i="13" s="1"/>
  <c r="AB2506" i="13" s="1"/>
  <c r="AB2507" i="13" s="1"/>
  <c r="AB2508" i="13" s="1"/>
  <c r="AB2509" i="13" s="1"/>
  <c r="AB2510" i="13" s="1"/>
  <c r="AB2511" i="13" s="1"/>
  <c r="AB2512" i="13" s="1"/>
  <c r="AB2513" i="13" s="1"/>
  <c r="AB2514" i="13" s="1"/>
  <c r="AB2515" i="13" s="1"/>
  <c r="AB2516" i="13" s="1"/>
  <c r="AB2517" i="13" s="1"/>
  <c r="AB2518" i="13" s="1"/>
  <c r="AB2519" i="13" s="1"/>
  <c r="AB2520" i="13" s="1"/>
  <c r="AB2521" i="13" s="1"/>
  <c r="AB2522" i="13" s="1"/>
  <c r="AB2523" i="13" s="1"/>
  <c r="AB2524" i="13" s="1"/>
  <c r="AB2525" i="13" s="1"/>
  <c r="AB2526" i="13" s="1"/>
  <c r="AB2527" i="13" s="1"/>
  <c r="AB2528" i="13" s="1"/>
  <c r="AB2529" i="13" s="1"/>
  <c r="AB2530" i="13" s="1"/>
  <c r="AB2531" i="13" s="1"/>
  <c r="AB2532" i="13" s="1"/>
  <c r="AB2533" i="13" s="1"/>
  <c r="AB2534" i="13" s="1"/>
  <c r="AB2535" i="13" s="1"/>
  <c r="AB2536" i="13" s="1"/>
  <c r="AB2537" i="13" s="1"/>
  <c r="AB2538" i="13" s="1"/>
  <c r="AB2539" i="13" s="1"/>
  <c r="AB2540" i="13" s="1"/>
  <c r="AB2541" i="13" s="1"/>
  <c r="AB2542" i="13" s="1"/>
  <c r="AB2543" i="13" s="1"/>
  <c r="AB2544" i="13" s="1"/>
  <c r="AB2545" i="13" s="1"/>
  <c r="AB2546" i="13" s="1"/>
  <c r="AB2547" i="13" s="1"/>
  <c r="AB2548" i="13" s="1"/>
  <c r="AB2549" i="13" s="1"/>
  <c r="AB2550" i="13" s="1"/>
  <c r="AB2551" i="13" s="1"/>
  <c r="AB2552" i="13" s="1"/>
  <c r="AB2553" i="13" s="1"/>
  <c r="AB2554" i="13" s="1"/>
  <c r="AB2555" i="13" s="1"/>
  <c r="AB2556" i="13"/>
  <c r="AB2557" i="13" s="1"/>
  <c r="AB2558" i="13" s="1"/>
  <c r="AB2559" i="13" s="1"/>
  <c r="AB2560" i="13" s="1"/>
  <c r="AB2561" i="13" s="1"/>
  <c r="AB2562" i="13" s="1"/>
  <c r="AB2563" i="13" s="1"/>
  <c r="AB2564" i="13" s="1"/>
  <c r="AB2565" i="13" s="1"/>
  <c r="AB2566" i="13" s="1"/>
  <c r="AB2567" i="13" s="1"/>
  <c r="AB2568" i="13" s="1"/>
  <c r="AB2569" i="13" s="1"/>
  <c r="AB2570" i="13" s="1"/>
  <c r="AB2571" i="13" s="1"/>
  <c r="AB2572" i="13" s="1"/>
  <c r="AB2573" i="13" s="1"/>
  <c r="AB2574" i="13" s="1"/>
  <c r="AB2575" i="13" s="1"/>
  <c r="AB2576" i="13" s="1"/>
  <c r="AB2577" i="13" s="1"/>
  <c r="AB2578" i="13" s="1"/>
  <c r="AB2579" i="13" s="1"/>
  <c r="AB2580" i="13" s="1"/>
  <c r="AB2581" i="13" s="1"/>
  <c r="AB2582" i="13" s="1"/>
  <c r="AB2583" i="13" s="1"/>
  <c r="AB2584" i="13" s="1"/>
  <c r="AB2585" i="13" s="1"/>
  <c r="AB2586" i="13" s="1"/>
  <c r="AB2587" i="13" s="1"/>
  <c r="AB2588" i="13" s="1"/>
  <c r="AB2589" i="13" s="1"/>
  <c r="AB2590" i="13" s="1"/>
  <c r="AB2591" i="13" s="1"/>
  <c r="AB2592" i="13" s="1"/>
  <c r="AB2593" i="13" s="1"/>
  <c r="AB2594" i="13" s="1"/>
  <c r="AB2595" i="13" s="1"/>
  <c r="AB2596" i="13" s="1"/>
  <c r="AB2597" i="13" s="1"/>
  <c r="AB2598" i="13" s="1"/>
  <c r="AB2599" i="13" s="1"/>
  <c r="AB2600" i="13" s="1"/>
  <c r="AB2601" i="13" s="1"/>
  <c r="AB2602" i="13" s="1"/>
  <c r="AB2603" i="13" s="1"/>
  <c r="AB2604" i="13" s="1"/>
  <c r="AB2605" i="13" s="1"/>
  <c r="AB2606" i="13" s="1"/>
  <c r="AB2607" i="13" s="1"/>
  <c r="AB2608" i="13" s="1"/>
  <c r="AB2609" i="13" s="1"/>
  <c r="AB2610" i="13" s="1"/>
  <c r="AB2611" i="13" s="1"/>
  <c r="AB2612" i="13" s="1"/>
  <c r="AB2613" i="13" s="1"/>
  <c r="AB2614" i="13" s="1"/>
  <c r="AB2615" i="13" s="1"/>
  <c r="AB2616" i="13" s="1"/>
  <c r="AB2617" i="13" s="1"/>
  <c r="AB2618" i="13" s="1"/>
  <c r="AB2619" i="13" s="1"/>
  <c r="AB2620" i="13" s="1"/>
  <c r="AB2621" i="13" s="1"/>
  <c r="AB2622" i="13" s="1"/>
  <c r="AB2623" i="13" s="1"/>
  <c r="AB2624" i="13" s="1"/>
  <c r="AB2625" i="13" s="1"/>
  <c r="AB2626" i="13" s="1"/>
  <c r="AB2627" i="13" s="1"/>
  <c r="AB2628" i="13" s="1"/>
  <c r="AB2629" i="13" s="1"/>
  <c r="AB2630" i="13" s="1"/>
  <c r="AB2631" i="13" s="1"/>
  <c r="AB2632" i="13" s="1"/>
  <c r="AB2633" i="13" s="1"/>
  <c r="AB2634" i="13" s="1"/>
  <c r="AB2635" i="13" s="1"/>
  <c r="AB2636" i="13" s="1"/>
  <c r="AB2637" i="13" s="1"/>
  <c r="AB2638" i="13" s="1"/>
  <c r="AB2639" i="13" s="1"/>
  <c r="AB2640" i="13" s="1"/>
  <c r="AB2641" i="13" s="1"/>
  <c r="AB2642" i="13" s="1"/>
  <c r="AB2643" i="13" s="1"/>
  <c r="AB2644" i="13" s="1"/>
  <c r="AB2645" i="13" s="1"/>
  <c r="AB2646" i="13" s="1"/>
  <c r="AB2647" i="13" s="1"/>
  <c r="AB2648" i="13" s="1"/>
  <c r="AB2649" i="13" s="1"/>
  <c r="AB2650" i="13" s="1"/>
  <c r="AB2651" i="13" s="1"/>
  <c r="AB2652" i="13" s="1"/>
  <c r="AB2653" i="13" s="1"/>
  <c r="AB2654" i="13" s="1"/>
  <c r="AB2655" i="13" s="1"/>
  <c r="AB2656" i="13" s="1"/>
  <c r="AB2657" i="13" s="1"/>
  <c r="AB2658" i="13" s="1"/>
  <c r="AB2659" i="13" s="1"/>
  <c r="AB2660" i="13" s="1"/>
  <c r="AB2661" i="13" s="1"/>
  <c r="AB2662" i="13" s="1"/>
  <c r="AB2663" i="13" s="1"/>
  <c r="AB2664" i="13" s="1"/>
  <c r="AB2665" i="13" s="1"/>
  <c r="AB2666" i="13" s="1"/>
  <c r="AB2667" i="13" s="1"/>
  <c r="AB2668" i="13" s="1"/>
  <c r="AB2669" i="13" s="1"/>
  <c r="AB2670" i="13" s="1"/>
  <c r="AB2671" i="13" s="1"/>
  <c r="AB2672" i="13" s="1"/>
  <c r="AB2673" i="13" s="1"/>
  <c r="AB2674" i="13" s="1"/>
  <c r="AB2675" i="13" s="1"/>
  <c r="AB2676" i="13" s="1"/>
  <c r="AB2677" i="13" s="1"/>
  <c r="AB2678" i="13" s="1"/>
  <c r="AB2679" i="13" s="1"/>
  <c r="AB2680" i="13" s="1"/>
  <c r="AB2681" i="13" s="1"/>
  <c r="AB2682" i="13" s="1"/>
  <c r="AB2683" i="13" s="1"/>
  <c r="AB2684" i="13" s="1"/>
  <c r="AB2685" i="13" s="1"/>
  <c r="AB2686" i="13" s="1"/>
  <c r="AB2687" i="13" s="1"/>
  <c r="AB2688" i="13" s="1"/>
  <c r="AB2689" i="13" s="1"/>
  <c r="AB2690" i="13" s="1"/>
  <c r="AB2691" i="13" s="1"/>
  <c r="AB2692" i="13" s="1"/>
  <c r="AB2693" i="13" s="1"/>
  <c r="AB2694" i="13" s="1"/>
  <c r="AB2695" i="13" s="1"/>
  <c r="AB2696" i="13" s="1"/>
  <c r="AB2697" i="13" s="1"/>
  <c r="AB2698" i="13" s="1"/>
  <c r="AB2699" i="13" s="1"/>
  <c r="AB2700" i="13" s="1"/>
  <c r="AB2701" i="13" s="1"/>
  <c r="AB2702" i="13" s="1"/>
  <c r="AB2703" i="13" s="1"/>
  <c r="AB2704" i="13" s="1"/>
  <c r="AB2705" i="13" s="1"/>
  <c r="AB2706" i="13" s="1"/>
  <c r="AB2707" i="13" s="1"/>
  <c r="AB2708" i="13" s="1"/>
  <c r="AB2709" i="13" s="1"/>
  <c r="AB2710" i="13" s="1"/>
  <c r="AB2711" i="13" s="1"/>
  <c r="AB2712" i="13" s="1"/>
  <c r="AB2713" i="13" s="1"/>
  <c r="AB2714" i="13" s="1"/>
  <c r="AB2715" i="13" s="1"/>
  <c r="AB2716" i="13" s="1"/>
  <c r="AB2717" i="13" s="1"/>
  <c r="AB2718" i="13" s="1"/>
  <c r="AB2719" i="13" s="1"/>
  <c r="AB2720" i="13" s="1"/>
  <c r="AB2721" i="13" s="1"/>
  <c r="AB2722" i="13" s="1"/>
  <c r="AB2723" i="13" s="1"/>
  <c r="AB2724" i="13" s="1"/>
  <c r="AB2725" i="13" s="1"/>
  <c r="AB2726" i="13" s="1"/>
  <c r="AB2727" i="13" s="1"/>
  <c r="AB2728" i="13" s="1"/>
  <c r="AB2729" i="13" s="1"/>
  <c r="AB2730" i="13" s="1"/>
  <c r="AB2731" i="13" s="1"/>
  <c r="AB2732" i="13" s="1"/>
  <c r="AB2733" i="13" s="1"/>
  <c r="AB2734" i="13" s="1"/>
  <c r="AB2735" i="13" s="1"/>
  <c r="AB2736" i="13" s="1"/>
  <c r="AB2737" i="13" s="1"/>
  <c r="AB2738" i="13" s="1"/>
  <c r="AB2739" i="13" s="1"/>
  <c r="AB2740" i="13" s="1"/>
  <c r="AB2741" i="13" s="1"/>
  <c r="AB2742" i="13" s="1"/>
  <c r="AB2743" i="13" s="1"/>
  <c r="AB2744" i="13" s="1"/>
  <c r="AB2745" i="13" s="1"/>
  <c r="AB2746" i="13" s="1"/>
  <c r="AB2747" i="13" s="1"/>
  <c r="AB2748" i="13" s="1"/>
  <c r="AB2749" i="13" s="1"/>
  <c r="AB2750" i="13" s="1"/>
  <c r="AB2751" i="13" s="1"/>
  <c r="AB2752" i="13" s="1"/>
  <c r="AB2753" i="13" s="1"/>
  <c r="AB2754" i="13" s="1"/>
  <c r="AB2755" i="13" s="1"/>
  <c r="AB2756" i="13" s="1"/>
  <c r="AB2757" i="13" s="1"/>
  <c r="AB2758" i="13" s="1"/>
  <c r="AB2759" i="13" s="1"/>
  <c r="AB2760" i="13" s="1"/>
  <c r="AB2761" i="13" s="1"/>
  <c r="AB2762" i="13" s="1"/>
  <c r="AB2763" i="13" s="1"/>
  <c r="AB2764" i="13" s="1"/>
  <c r="AB2765" i="13" s="1"/>
  <c r="AB2766" i="13" s="1"/>
  <c r="AB2767" i="13" s="1"/>
  <c r="AB2768" i="13" s="1"/>
  <c r="AB2769" i="13" s="1"/>
  <c r="AB2770" i="13" s="1"/>
  <c r="AB2771" i="13" s="1"/>
  <c r="AB2772" i="13" s="1"/>
  <c r="AB2773" i="13" s="1"/>
  <c r="AB2774" i="13" s="1"/>
  <c r="AB2775" i="13" s="1"/>
  <c r="AB2776" i="13" s="1"/>
  <c r="AB2777" i="13" s="1"/>
  <c r="AB2778" i="13" s="1"/>
  <c r="AB2779" i="13" s="1"/>
  <c r="AB2780" i="13" s="1"/>
  <c r="AB2781" i="13" s="1"/>
  <c r="AB2782" i="13" s="1"/>
  <c r="AB2783" i="13" s="1"/>
  <c r="AB2784" i="13" s="1"/>
  <c r="AB2785" i="13" s="1"/>
  <c r="AB2786" i="13" s="1"/>
  <c r="AB2787" i="13" s="1"/>
  <c r="AB2788" i="13" s="1"/>
  <c r="AB2789" i="13" s="1"/>
  <c r="AB2790" i="13" s="1"/>
  <c r="AB2791" i="13" s="1"/>
  <c r="AB2792" i="13" s="1"/>
  <c r="AB2793" i="13" s="1"/>
  <c r="AB2794" i="13" s="1"/>
  <c r="AB2795" i="13" s="1"/>
  <c r="AB2796" i="13" s="1"/>
  <c r="AB2797" i="13" s="1"/>
  <c r="AB2798" i="13" s="1"/>
  <c r="AB2799" i="13" s="1"/>
  <c r="AB2800" i="13" s="1"/>
  <c r="AB2801" i="13" s="1"/>
  <c r="AB2802" i="13" s="1"/>
  <c r="AB2803" i="13" s="1"/>
  <c r="AB2804" i="13" s="1"/>
  <c r="AB2805" i="13" s="1"/>
  <c r="AB2806" i="13" s="1"/>
  <c r="AB2807" i="13" s="1"/>
  <c r="AB2808" i="13" s="1"/>
  <c r="AB2809" i="13" s="1"/>
  <c r="AB2810" i="13" s="1"/>
  <c r="AB2811" i="13" s="1"/>
  <c r="AB2812" i="13" s="1"/>
  <c r="AB2813" i="13" s="1"/>
  <c r="AB2814" i="13" s="1"/>
  <c r="AB2815" i="13" s="1"/>
  <c r="AB2816" i="13" s="1"/>
  <c r="AB2817" i="13" s="1"/>
  <c r="AB2818" i="13" s="1"/>
  <c r="AB2819" i="13" s="1"/>
  <c r="AB2820" i="13" s="1"/>
  <c r="AB2821" i="13" s="1"/>
  <c r="AB2822" i="13" s="1"/>
  <c r="AB2823" i="13" s="1"/>
  <c r="AB2824" i="13" s="1"/>
  <c r="AB2825" i="13" s="1"/>
  <c r="AB2826" i="13" s="1"/>
  <c r="AB2827" i="13" s="1"/>
  <c r="AB2828" i="13" s="1"/>
  <c r="AB2829" i="13" s="1"/>
  <c r="AB2830" i="13" s="1"/>
  <c r="AB2831" i="13" s="1"/>
  <c r="AB2832" i="13" s="1"/>
  <c r="AB2833" i="13" s="1"/>
  <c r="AB2834" i="13" s="1"/>
  <c r="AB2835" i="13" s="1"/>
  <c r="AB2836" i="13" s="1"/>
  <c r="AB2837" i="13" s="1"/>
  <c r="AB2838" i="13" s="1"/>
  <c r="AB2839" i="13" s="1"/>
  <c r="AB2840" i="13" s="1"/>
  <c r="AB2841" i="13" s="1"/>
  <c r="AB2842" i="13" s="1"/>
  <c r="AB2843" i="13" s="1"/>
  <c r="AB2844" i="13" s="1"/>
  <c r="AB2845" i="13" s="1"/>
  <c r="AB2846" i="13" s="1"/>
  <c r="AB2847" i="13" s="1"/>
  <c r="AB2848" i="13" s="1"/>
  <c r="AB2849" i="13" s="1"/>
  <c r="AB2850" i="13" s="1"/>
  <c r="AB2851" i="13" s="1"/>
  <c r="AB2852" i="13" s="1"/>
  <c r="AB2853" i="13" s="1"/>
  <c r="AB2854" i="13" s="1"/>
  <c r="AB2855" i="13" s="1"/>
  <c r="AB2856" i="13" s="1"/>
  <c r="AB2857" i="13" s="1"/>
  <c r="AB2858" i="13" s="1"/>
  <c r="AB2859" i="13" s="1"/>
  <c r="AB2860" i="13" s="1"/>
  <c r="AB2861" i="13" s="1"/>
  <c r="AB2862" i="13" s="1"/>
  <c r="AB2863" i="13" s="1"/>
  <c r="AB2864" i="13" s="1"/>
  <c r="AB2865" i="13" s="1"/>
  <c r="AB2866" i="13" s="1"/>
  <c r="AB2867" i="13" s="1"/>
  <c r="AB2868" i="13" s="1"/>
  <c r="AB2869" i="13" s="1"/>
  <c r="AB2870" i="13" s="1"/>
  <c r="AB2871" i="13" s="1"/>
  <c r="AB2872" i="13" s="1"/>
  <c r="AB2873" i="13" s="1"/>
  <c r="AB2874" i="13" s="1"/>
  <c r="AB2875" i="13" s="1"/>
  <c r="AB2876" i="13" s="1"/>
  <c r="AB2877" i="13" s="1"/>
  <c r="AB2878" i="13" s="1"/>
  <c r="AB2879" i="13" s="1"/>
  <c r="AB2880" i="13" s="1"/>
  <c r="AB2881" i="13" s="1"/>
  <c r="AB2882" i="13" s="1"/>
  <c r="AB2883" i="13" s="1"/>
  <c r="AB2884" i="13" s="1"/>
  <c r="AB2885" i="13" s="1"/>
  <c r="AB2886" i="13" s="1"/>
  <c r="AB2887" i="13" s="1"/>
  <c r="AB2888" i="13" s="1"/>
  <c r="AB2889" i="13" s="1"/>
  <c r="AB2890" i="13" s="1"/>
  <c r="AB2891" i="13" s="1"/>
  <c r="AB2892" i="13" s="1"/>
  <c r="AB2893" i="13" s="1"/>
  <c r="AB2894" i="13" s="1"/>
  <c r="AB2895" i="13" s="1"/>
  <c r="AB2896" i="13" s="1"/>
  <c r="AB2897" i="13" s="1"/>
  <c r="AB2898" i="13" s="1"/>
  <c r="AB2899" i="13" s="1"/>
  <c r="AB2900" i="13" s="1"/>
  <c r="AB2901" i="13" s="1"/>
  <c r="AB2902" i="13" s="1"/>
  <c r="AB2903" i="13" s="1"/>
  <c r="AB2904" i="13" s="1"/>
  <c r="AB2905" i="13" s="1"/>
  <c r="AB2906" i="13" s="1"/>
  <c r="AB2907" i="13" s="1"/>
  <c r="AB2908" i="13" s="1"/>
  <c r="AB2909" i="13" s="1"/>
  <c r="AB2910" i="13" s="1"/>
  <c r="AB2911" i="13" s="1"/>
  <c r="AB2912" i="13" s="1"/>
  <c r="AB2913" i="13" s="1"/>
  <c r="AB2914" i="13" s="1"/>
  <c r="AB2915" i="13" s="1"/>
  <c r="AB2916" i="13" s="1"/>
  <c r="AB2917" i="13" s="1"/>
  <c r="AB2918" i="13" s="1"/>
  <c r="AB2919" i="13" s="1"/>
  <c r="AB2920" i="13" s="1"/>
  <c r="AB2921" i="13" s="1"/>
  <c r="AB2922" i="13" s="1"/>
  <c r="AB2923" i="13" s="1"/>
  <c r="AB2924" i="13" s="1"/>
  <c r="AB2925" i="13" s="1"/>
  <c r="AB2926" i="13" s="1"/>
  <c r="AB2927" i="13" s="1"/>
  <c r="AB2928" i="13" s="1"/>
  <c r="AB2929" i="13" s="1"/>
  <c r="AB2930" i="13" s="1"/>
  <c r="AB2931" i="13" s="1"/>
  <c r="AB2932" i="13" s="1"/>
  <c r="AB2933" i="13" s="1"/>
  <c r="AB2934" i="13" s="1"/>
  <c r="AB2935" i="13" s="1"/>
  <c r="AB2936" i="13" s="1"/>
  <c r="AB2937" i="13" s="1"/>
  <c r="AB2938" i="13" s="1"/>
  <c r="AB2939" i="13" s="1"/>
  <c r="AB2940" i="13" s="1"/>
  <c r="AB2941" i="13" s="1"/>
  <c r="AB2942" i="13" s="1"/>
  <c r="AB2943" i="13" s="1"/>
  <c r="AB2944" i="13" s="1"/>
  <c r="AB2945" i="13" s="1"/>
  <c r="AB2946" i="13" s="1"/>
  <c r="AB2947" i="13" s="1"/>
  <c r="AB2948" i="13" s="1"/>
  <c r="AB2949" i="13" s="1"/>
  <c r="AB2950" i="13" s="1"/>
  <c r="AB2951" i="13" s="1"/>
  <c r="AB2952" i="13" s="1"/>
  <c r="AB2953" i="13" s="1"/>
  <c r="AB2954" i="13" s="1"/>
  <c r="AB2955" i="13" s="1"/>
  <c r="AB2956" i="13" s="1"/>
  <c r="AB2957" i="13" s="1"/>
  <c r="AB2958" i="13" s="1"/>
  <c r="AB2959" i="13" s="1"/>
  <c r="AB2960" i="13" s="1"/>
  <c r="AB2961" i="13" s="1"/>
  <c r="AB2962" i="13" s="1"/>
  <c r="AB2963" i="13" s="1"/>
  <c r="AB2964" i="13" s="1"/>
  <c r="AB2965" i="13" s="1"/>
  <c r="AB2966" i="13" s="1"/>
  <c r="AB2967" i="13" s="1"/>
  <c r="AB2968" i="13" s="1"/>
  <c r="AB2969" i="13" s="1"/>
  <c r="AB2970" i="13" s="1"/>
  <c r="AB2971" i="13" s="1"/>
  <c r="AB2972" i="13" s="1"/>
  <c r="AB2973" i="13" s="1"/>
  <c r="AB2974" i="13" s="1"/>
  <c r="AB2975" i="13" s="1"/>
  <c r="AB2976" i="13" s="1"/>
  <c r="AB2977" i="13" s="1"/>
  <c r="AB2978" i="13" s="1"/>
  <c r="AB2979" i="13" s="1"/>
  <c r="AB2980" i="13" s="1"/>
  <c r="AB2981" i="13" s="1"/>
  <c r="AB2982" i="13" s="1"/>
  <c r="AB2983" i="13" s="1"/>
  <c r="AB2984" i="13" s="1"/>
  <c r="AB2985" i="13" s="1"/>
  <c r="AB2986" i="13" s="1"/>
  <c r="AB2987" i="13" s="1"/>
  <c r="AB2988" i="13" s="1"/>
  <c r="AB2989" i="13" s="1"/>
  <c r="AB2990" i="13" s="1"/>
  <c r="AB2991" i="13" s="1"/>
  <c r="AB2992" i="13" s="1"/>
  <c r="AB2993" i="13" s="1"/>
  <c r="AB2994" i="13" s="1"/>
  <c r="AB2995" i="13" s="1"/>
  <c r="AB2996" i="13" s="1"/>
  <c r="AB2997" i="13" s="1"/>
  <c r="AB2998" i="13" s="1"/>
  <c r="AB2999" i="13" s="1"/>
  <c r="AB3000" i="13" s="1"/>
  <c r="AB3001" i="13" s="1"/>
  <c r="AB3002" i="13" s="1"/>
  <c r="AB3003" i="13" s="1"/>
  <c r="AB3004" i="13" s="1"/>
  <c r="AB3005" i="13" s="1"/>
  <c r="AB3006" i="13" s="1"/>
  <c r="AB3007" i="13" s="1"/>
  <c r="AB3008" i="13" s="1"/>
  <c r="AB3009" i="13" s="1"/>
  <c r="AB3010" i="13" s="1"/>
  <c r="AB3011" i="13" s="1"/>
  <c r="AB3012" i="13" s="1"/>
  <c r="AB3013" i="13" s="1"/>
  <c r="AB3014" i="13" s="1"/>
  <c r="AB3015" i="13" s="1"/>
  <c r="AB3016" i="13" s="1"/>
  <c r="AB3017" i="13" s="1"/>
  <c r="AB3018" i="13" s="1"/>
  <c r="AB3019" i="13" s="1"/>
  <c r="AB3020" i="13" s="1"/>
  <c r="AB3021" i="13" s="1"/>
  <c r="AB3022" i="13" s="1"/>
  <c r="AB3023" i="13" s="1"/>
  <c r="AB3024" i="13" s="1"/>
  <c r="AB3025" i="13" s="1"/>
  <c r="AB3026" i="13" s="1"/>
  <c r="AB3027" i="13" s="1"/>
  <c r="AB3028" i="13" s="1"/>
  <c r="AB3029" i="13" s="1"/>
  <c r="AB3030" i="13" s="1"/>
  <c r="AB3031" i="13" s="1"/>
  <c r="AB3032" i="13" s="1"/>
  <c r="AB3033" i="13" s="1"/>
  <c r="AB3034" i="13" s="1"/>
  <c r="AB3035" i="13" s="1"/>
  <c r="AB3036" i="13" s="1"/>
  <c r="AB3037" i="13" s="1"/>
  <c r="AB3038" i="13" s="1"/>
  <c r="AB3039" i="13" s="1"/>
  <c r="AB3040" i="13" s="1"/>
  <c r="AB3041" i="13" s="1"/>
  <c r="AB3042" i="13" s="1"/>
  <c r="AB3043" i="13" s="1"/>
  <c r="AB3044" i="13" s="1"/>
  <c r="AB3045" i="13" s="1"/>
  <c r="AB3046" i="13" s="1"/>
  <c r="AB3047" i="13" s="1"/>
  <c r="AB3048" i="13" s="1"/>
  <c r="AB3049" i="13" s="1"/>
  <c r="AB3050" i="13" s="1"/>
  <c r="AB3051" i="13" s="1"/>
  <c r="AB3052" i="13" s="1"/>
  <c r="AB3053" i="13" s="1"/>
  <c r="AB3054" i="13" s="1"/>
  <c r="AB3055" i="13" s="1"/>
  <c r="AB3056" i="13" s="1"/>
  <c r="AB3057" i="13" s="1"/>
  <c r="AB3058" i="13" s="1"/>
  <c r="AB3059" i="13" s="1"/>
  <c r="AB3060" i="13" s="1"/>
  <c r="AB3061" i="13" s="1"/>
  <c r="AB3062" i="13" s="1"/>
  <c r="AB3063" i="13" s="1"/>
  <c r="AB3064" i="13" s="1"/>
  <c r="AB3065" i="13" s="1"/>
  <c r="AB3066" i="13" s="1"/>
  <c r="AB3067" i="13" s="1"/>
  <c r="AB3068" i="13" s="1"/>
  <c r="AB3069" i="13" s="1"/>
  <c r="AB3070" i="13" s="1"/>
  <c r="AB3071" i="13" s="1"/>
  <c r="AB3072" i="13" s="1"/>
  <c r="AB3073" i="13" s="1"/>
  <c r="AB3074" i="13" s="1"/>
  <c r="AB3075" i="13" s="1"/>
  <c r="AB3076" i="13" s="1"/>
  <c r="AB3077" i="13" s="1"/>
  <c r="AB3078" i="13" s="1"/>
  <c r="AB3079" i="13" s="1"/>
  <c r="AB3080" i="13" s="1"/>
  <c r="AB3081" i="13" s="1"/>
  <c r="AB3082" i="13" s="1"/>
  <c r="AB3083" i="13" s="1"/>
  <c r="AB3084" i="13" s="1"/>
  <c r="AB3085" i="13" s="1"/>
  <c r="AB3086" i="13" s="1"/>
  <c r="AB3087" i="13" s="1"/>
  <c r="AB3088" i="13" s="1"/>
  <c r="AB3089" i="13" s="1"/>
  <c r="AB3090" i="13" s="1"/>
  <c r="AB3091" i="13" s="1"/>
  <c r="AB3092" i="13" s="1"/>
  <c r="AB3093" i="13" s="1"/>
  <c r="AB3094" i="13" s="1"/>
  <c r="AB3095" i="13" s="1"/>
  <c r="AB3096" i="13" s="1"/>
  <c r="AB3097" i="13" s="1"/>
  <c r="AB3098" i="13" s="1"/>
  <c r="AB3099" i="13" s="1"/>
  <c r="AB3100" i="13" s="1"/>
  <c r="AB3101" i="13" s="1"/>
  <c r="AB3102" i="13" s="1"/>
  <c r="AB3103" i="13" s="1"/>
  <c r="AB3104" i="13" s="1"/>
  <c r="AB3105" i="13" s="1"/>
  <c r="AB3106" i="13" s="1"/>
  <c r="AB3107" i="13" s="1"/>
  <c r="AB3108" i="13" s="1"/>
  <c r="AB3109" i="13" s="1"/>
  <c r="AB3110" i="13" s="1"/>
  <c r="AB3111" i="13" s="1"/>
  <c r="AB3112" i="13" s="1"/>
  <c r="AB3113" i="13" s="1"/>
  <c r="AB3114" i="13" s="1"/>
  <c r="AB3115" i="13" s="1"/>
  <c r="AB3116" i="13" s="1"/>
  <c r="AB3117" i="13" s="1"/>
  <c r="AB3118" i="13" s="1"/>
  <c r="AB3119" i="13" s="1"/>
  <c r="AB3120" i="13" s="1"/>
  <c r="AB3121" i="13" s="1"/>
  <c r="AB3122" i="13" s="1"/>
  <c r="AB3123" i="13" s="1"/>
  <c r="AB3124" i="13" s="1"/>
  <c r="AB3125" i="13" s="1"/>
  <c r="AB3126" i="13" s="1"/>
  <c r="AB3127" i="13" s="1"/>
  <c r="AB3128" i="13" s="1"/>
  <c r="AB3129" i="13" s="1"/>
  <c r="AB3130" i="13" s="1"/>
  <c r="AB3131" i="13" s="1"/>
  <c r="AB3132" i="13" s="1"/>
  <c r="AB3133" i="13" s="1"/>
  <c r="AB3134" i="13" s="1"/>
  <c r="AB3135" i="13" s="1"/>
  <c r="AB3136" i="13" s="1"/>
  <c r="AB3137" i="13" s="1"/>
  <c r="AB3138" i="13" s="1"/>
  <c r="AB3139" i="13" s="1"/>
  <c r="AB3140" i="13" s="1"/>
  <c r="AB3141" i="13" s="1"/>
  <c r="AB3142" i="13" s="1"/>
  <c r="AB3143" i="13" s="1"/>
  <c r="AB3144" i="13" s="1"/>
  <c r="AB3145" i="13" s="1"/>
  <c r="AB3146" i="13" s="1"/>
  <c r="AB3147" i="13" s="1"/>
  <c r="AB3148" i="13" s="1"/>
  <c r="AB3149" i="13" s="1"/>
  <c r="AB3150" i="13" s="1"/>
  <c r="AB3151" i="13" s="1"/>
  <c r="AB3152" i="13" s="1"/>
  <c r="AB3153" i="13" s="1"/>
  <c r="AB3154" i="13" s="1"/>
  <c r="AB3155" i="13" s="1"/>
  <c r="AB3156" i="13" s="1"/>
  <c r="AB3157" i="13" s="1"/>
  <c r="AB3158" i="13" s="1"/>
  <c r="AB3159" i="13" s="1"/>
  <c r="AB3160" i="13" s="1"/>
  <c r="AB3161" i="13" s="1"/>
  <c r="AB3162" i="13" s="1"/>
  <c r="AB3163" i="13" s="1"/>
  <c r="AB3164" i="13" s="1"/>
  <c r="AB3165" i="13" s="1"/>
  <c r="AB3166" i="13" s="1"/>
  <c r="AB3167" i="13" s="1"/>
  <c r="AB3168" i="13" s="1"/>
  <c r="AB3169" i="13" s="1"/>
  <c r="AB3170" i="13" s="1"/>
  <c r="AB3171" i="13" s="1"/>
  <c r="AB3172" i="13" s="1"/>
  <c r="AB3173" i="13" s="1"/>
  <c r="AB3174" i="13" s="1"/>
  <c r="AB3175" i="13" s="1"/>
  <c r="AB3176" i="13" s="1"/>
  <c r="AB3177" i="13" s="1"/>
  <c r="AB3178" i="13" s="1"/>
  <c r="AB3179" i="13" s="1"/>
  <c r="AB3180" i="13" s="1"/>
  <c r="AB3181" i="13" s="1"/>
  <c r="AB3182" i="13" s="1"/>
  <c r="AB3183" i="13" s="1"/>
  <c r="AB3184" i="13" s="1"/>
  <c r="AB3185" i="13" s="1"/>
  <c r="AB3186" i="13" s="1"/>
  <c r="AB3187" i="13" s="1"/>
  <c r="AB3188" i="13" s="1"/>
  <c r="AB3189" i="13" s="1"/>
  <c r="AB3190" i="13" s="1"/>
  <c r="AB3191" i="13" s="1"/>
  <c r="AB3192" i="13" s="1"/>
  <c r="AB3193" i="13" s="1"/>
  <c r="AB3194" i="13" s="1"/>
  <c r="AB3195" i="13" s="1"/>
  <c r="AB3196" i="13" s="1"/>
  <c r="AB3197" i="13" s="1"/>
  <c r="AB3198" i="13" s="1"/>
  <c r="AB3199" i="13" s="1"/>
  <c r="AB3200" i="13" s="1"/>
  <c r="AB3201" i="13" s="1"/>
  <c r="AB3202" i="13" s="1"/>
  <c r="AB3203" i="13" s="1"/>
  <c r="AB3204" i="13" s="1"/>
  <c r="AB3205" i="13" s="1"/>
  <c r="AB3206" i="13" s="1"/>
  <c r="AB3207" i="13" s="1"/>
  <c r="AB3208" i="13" s="1"/>
  <c r="AB3209" i="13" s="1"/>
  <c r="AB3210" i="13" s="1"/>
  <c r="AB3211" i="13" s="1"/>
  <c r="AB3212" i="13" s="1"/>
  <c r="AB3213" i="13" s="1"/>
  <c r="AB3214" i="13" s="1"/>
  <c r="AB3215" i="13" s="1"/>
  <c r="AB3216" i="13" s="1"/>
  <c r="AB3217" i="13" s="1"/>
  <c r="AB3218" i="13" s="1"/>
  <c r="AB3219" i="13" s="1"/>
  <c r="AB3220" i="13" s="1"/>
  <c r="AB3221" i="13" s="1"/>
  <c r="AB3222" i="13" s="1"/>
  <c r="AB3223" i="13" s="1"/>
  <c r="AB3224" i="13" s="1"/>
  <c r="AB3225" i="13" s="1"/>
  <c r="AB3226" i="13" s="1"/>
  <c r="AB3227" i="13" s="1"/>
  <c r="AB3228" i="13" s="1"/>
  <c r="AB3229" i="13" s="1"/>
  <c r="AB3230" i="13" s="1"/>
  <c r="AB3231" i="13" s="1"/>
  <c r="AB3232" i="13" s="1"/>
  <c r="AB3233" i="13" s="1"/>
  <c r="AB3234" i="13" s="1"/>
  <c r="AB3235" i="13" s="1"/>
  <c r="AB3236" i="13" s="1"/>
  <c r="AB3237" i="13" s="1"/>
  <c r="AB3238" i="13" s="1"/>
  <c r="AB3239" i="13" s="1"/>
  <c r="AB3240" i="13" s="1"/>
  <c r="AB3241" i="13" s="1"/>
  <c r="AB3242" i="13" s="1"/>
  <c r="AB3243" i="13" s="1"/>
  <c r="AB3244" i="13" s="1"/>
  <c r="AB3245" i="13" s="1"/>
  <c r="AB3246" i="13" s="1"/>
  <c r="AB3247" i="13" s="1"/>
  <c r="AB3248" i="13" s="1"/>
  <c r="AB3249" i="13" s="1"/>
  <c r="AB3250" i="13" s="1"/>
  <c r="AB3251" i="13" s="1"/>
  <c r="AB3252" i="13" s="1"/>
  <c r="AB3253" i="13" s="1"/>
  <c r="AB3254" i="13" s="1"/>
  <c r="AB3255" i="13" s="1"/>
  <c r="AB3256" i="13" s="1"/>
  <c r="AB3257" i="13" s="1"/>
  <c r="AB3258" i="13" s="1"/>
  <c r="AB3259" i="13" s="1"/>
  <c r="AB3260" i="13" s="1"/>
  <c r="AB3261" i="13" s="1"/>
  <c r="AB3262" i="13" s="1"/>
  <c r="AB3263" i="13" s="1"/>
  <c r="AB3264" i="13" s="1"/>
  <c r="AB3265" i="13" s="1"/>
  <c r="AB3266" i="13" s="1"/>
  <c r="AB3267" i="13" s="1"/>
  <c r="AB3268" i="13" s="1"/>
  <c r="AB3269" i="13" s="1"/>
  <c r="AB3270" i="13" s="1"/>
  <c r="AB3271" i="13" s="1"/>
  <c r="AB3272" i="13" s="1"/>
  <c r="AB3273" i="13" s="1"/>
  <c r="AB3274" i="13" s="1"/>
  <c r="AB3275" i="13" s="1"/>
  <c r="AB3276" i="13" s="1"/>
  <c r="AB3277" i="13" s="1"/>
  <c r="AB3278" i="13" s="1"/>
  <c r="AB3279" i="13" s="1"/>
  <c r="AB3280" i="13" s="1"/>
  <c r="AB3281" i="13" s="1"/>
  <c r="AB3282" i="13" s="1"/>
  <c r="AB3283" i="13" s="1"/>
  <c r="AB3284" i="13" s="1"/>
  <c r="AB3285" i="13" s="1"/>
  <c r="AB3286" i="13" s="1"/>
  <c r="AB3287" i="13" s="1"/>
  <c r="AB3288" i="13" s="1"/>
  <c r="AB3289" i="13" s="1"/>
  <c r="AB3290" i="13" s="1"/>
  <c r="AB3291" i="13" s="1"/>
  <c r="AB3292" i="13" s="1"/>
  <c r="AB3293" i="13" s="1"/>
  <c r="AB3294" i="13" s="1"/>
  <c r="AB3295" i="13" s="1"/>
  <c r="AB3296" i="13" s="1"/>
  <c r="AB3297" i="13" s="1"/>
  <c r="AB3298" i="13" s="1"/>
  <c r="AB3299" i="13" s="1"/>
  <c r="AB3300" i="13" s="1"/>
  <c r="AB3301" i="13" s="1"/>
  <c r="AB3302" i="13" s="1"/>
  <c r="AB3303" i="13" s="1"/>
  <c r="AB3304" i="13" s="1"/>
  <c r="AB3305" i="13" s="1"/>
  <c r="AB3306" i="13" s="1"/>
  <c r="AB3307" i="13" s="1"/>
  <c r="AB3308" i="13" s="1"/>
  <c r="AB3309" i="13" s="1"/>
  <c r="AB3310" i="13" s="1"/>
  <c r="AB3311" i="13" s="1"/>
  <c r="AB3312" i="13" s="1"/>
  <c r="AB3313" i="13" s="1"/>
  <c r="AB3314" i="13" s="1"/>
  <c r="AB3315" i="13" s="1"/>
  <c r="AB3316" i="13" s="1"/>
  <c r="AB3317" i="13" s="1"/>
  <c r="AB3318" i="13" s="1"/>
  <c r="AB3319" i="13" s="1"/>
  <c r="AB3320" i="13" s="1"/>
  <c r="AB3321" i="13" s="1"/>
  <c r="AB3322" i="13" s="1"/>
  <c r="AB3323" i="13" s="1"/>
  <c r="AB3324" i="13" s="1"/>
  <c r="AB3325" i="13" s="1"/>
  <c r="AB3326" i="13" s="1"/>
  <c r="AB3327" i="13" s="1"/>
  <c r="AB3328" i="13" s="1"/>
  <c r="AB3329" i="13" s="1"/>
  <c r="AB3330" i="13" s="1"/>
  <c r="AB3331" i="13" s="1"/>
  <c r="AB3332" i="13" s="1"/>
  <c r="AB3333" i="13" s="1"/>
  <c r="AB3334" i="13" s="1"/>
  <c r="AB3335" i="13" s="1"/>
  <c r="AB3336" i="13" s="1"/>
  <c r="AB3337" i="13" s="1"/>
  <c r="AB3338" i="13" s="1"/>
  <c r="AB3339" i="13" s="1"/>
  <c r="AB3340" i="13" s="1"/>
  <c r="AB3341" i="13" s="1"/>
  <c r="AB3342" i="13" s="1"/>
  <c r="AB3343" i="13" s="1"/>
  <c r="AB3344" i="13" s="1"/>
  <c r="AB3345" i="13" s="1"/>
  <c r="AB3346" i="13" s="1"/>
  <c r="AB3347" i="13" s="1"/>
  <c r="AB3348" i="13" s="1"/>
  <c r="AB3349" i="13" s="1"/>
  <c r="AB3350" i="13" s="1"/>
  <c r="AB3351" i="13" s="1"/>
  <c r="AB3352" i="13" s="1"/>
  <c r="AB3353" i="13" s="1"/>
  <c r="AB3354" i="13" s="1"/>
  <c r="AB3355" i="13" s="1"/>
  <c r="AB3356" i="13" s="1"/>
  <c r="AB3357" i="13" s="1"/>
  <c r="AB3358" i="13" s="1"/>
  <c r="AB3359" i="13" s="1"/>
  <c r="AB3360" i="13" s="1"/>
  <c r="AB3361" i="13" s="1"/>
  <c r="AB3362" i="13" s="1"/>
  <c r="AB3363" i="13" s="1"/>
  <c r="AB3364" i="13" s="1"/>
  <c r="AB3365" i="13" s="1"/>
  <c r="AB3366" i="13" s="1"/>
  <c r="AB3367" i="13" s="1"/>
  <c r="AB3368" i="13" s="1"/>
  <c r="AB3369" i="13" s="1"/>
  <c r="AB3370" i="13" s="1"/>
  <c r="AB3371" i="13" s="1"/>
  <c r="AB3372" i="13" s="1"/>
  <c r="AB3373" i="13" s="1"/>
  <c r="AB3374" i="13" s="1"/>
  <c r="AB3375" i="13" s="1"/>
  <c r="AB3376" i="13" s="1"/>
  <c r="AB3377" i="13" s="1"/>
  <c r="AB3378" i="13" s="1"/>
  <c r="AB3379" i="13" s="1"/>
  <c r="AB3380" i="13" s="1"/>
  <c r="AB3381" i="13" s="1"/>
  <c r="AB3382" i="13" s="1"/>
  <c r="AB3383" i="13" s="1"/>
  <c r="AB3384" i="13" s="1"/>
  <c r="AB3385" i="13" s="1"/>
  <c r="AB3386" i="13" s="1"/>
  <c r="AB3387" i="13" s="1"/>
  <c r="AB3388" i="13" s="1"/>
  <c r="AB3389" i="13" s="1"/>
  <c r="AB3390" i="13" s="1"/>
  <c r="AB3391" i="13" s="1"/>
  <c r="AB3392" i="13" s="1"/>
  <c r="AB3393" i="13" s="1"/>
  <c r="AB3394" i="13" s="1"/>
  <c r="AB3395" i="13" s="1"/>
  <c r="AB3396" i="13" s="1"/>
  <c r="AB3397" i="13" s="1"/>
  <c r="AB3398" i="13" s="1"/>
  <c r="AB3399" i="13" s="1"/>
  <c r="AB3400" i="13" s="1"/>
  <c r="AB3401" i="13" s="1"/>
  <c r="AB3402" i="13" s="1"/>
  <c r="AB3403" i="13" s="1"/>
  <c r="AB3404" i="13" s="1"/>
  <c r="AB3405" i="13" s="1"/>
  <c r="AB3406" i="13" s="1"/>
  <c r="AB3407" i="13" s="1"/>
  <c r="AB3408" i="13" s="1"/>
  <c r="AB3409" i="13" s="1"/>
  <c r="AB3410" i="13" s="1"/>
  <c r="AB3411" i="13" s="1"/>
  <c r="AB3412" i="13" s="1"/>
  <c r="AB3413" i="13" s="1"/>
  <c r="AB3414" i="13" s="1"/>
  <c r="AB3415" i="13" s="1"/>
  <c r="AB3416" i="13" s="1"/>
  <c r="AB3417" i="13" s="1"/>
  <c r="AB3418" i="13" s="1"/>
  <c r="AB3419" i="13" s="1"/>
  <c r="AB3420" i="13" s="1"/>
  <c r="AB3421" i="13" s="1"/>
  <c r="AB3422" i="13" s="1"/>
  <c r="AB3423" i="13" s="1"/>
  <c r="AB3424" i="13" s="1"/>
  <c r="AB3425" i="13" s="1"/>
  <c r="AB3426" i="13" s="1"/>
  <c r="AB3427" i="13" s="1"/>
  <c r="AB3428" i="13" s="1"/>
  <c r="AB3429" i="13" s="1"/>
  <c r="AB3430" i="13" s="1"/>
  <c r="AB3431" i="13" s="1"/>
  <c r="AB3432" i="13" s="1"/>
  <c r="AB3433" i="13" s="1"/>
  <c r="AB3434" i="13" s="1"/>
  <c r="AB3435" i="13" s="1"/>
  <c r="AB3436" i="13" s="1"/>
  <c r="AB3437" i="13" s="1"/>
  <c r="AB3438" i="13" s="1"/>
  <c r="AB3439" i="13" s="1"/>
  <c r="AB3440" i="13" s="1"/>
  <c r="AB3441" i="13" s="1"/>
  <c r="AB3442" i="13" s="1"/>
  <c r="AB3443" i="13" s="1"/>
  <c r="AB3444" i="13" s="1"/>
  <c r="AB3445" i="13" s="1"/>
  <c r="AB3446" i="13" s="1"/>
  <c r="AB3447" i="13" s="1"/>
  <c r="AB3448" i="13" s="1"/>
  <c r="AB3449" i="13" s="1"/>
  <c r="AB3450" i="13" s="1"/>
  <c r="AB3451" i="13" s="1"/>
  <c r="AB3452" i="13" s="1"/>
  <c r="AB3453" i="13" s="1"/>
  <c r="AB3454" i="13" s="1"/>
  <c r="AB3455" i="13" s="1"/>
  <c r="AB3456" i="13" s="1"/>
  <c r="AB3457" i="13" s="1"/>
  <c r="AB3458" i="13" s="1"/>
  <c r="AB3459" i="13" s="1"/>
  <c r="AB3460" i="13" s="1"/>
  <c r="AB3461" i="13" s="1"/>
  <c r="AB3462" i="13" s="1"/>
  <c r="AB3463" i="13" s="1"/>
  <c r="AB3464" i="13" s="1"/>
  <c r="AB3465" i="13" s="1"/>
  <c r="AB3466" i="13" s="1"/>
  <c r="AB3467" i="13" s="1"/>
  <c r="AB3468" i="13" s="1"/>
  <c r="AB3469" i="13" s="1"/>
  <c r="AB3470" i="13" s="1"/>
  <c r="AB3471" i="13" s="1"/>
  <c r="AB3472" i="13" s="1"/>
  <c r="AB3473" i="13"/>
  <c r="AB3474" i="13" s="1"/>
  <c r="AB3475" i="13" s="1"/>
  <c r="AB3476" i="13" s="1"/>
  <c r="AB3477" i="13" s="1"/>
  <c r="AB3478" i="13" s="1"/>
  <c r="AB3479" i="13" s="1"/>
  <c r="AB3480" i="13" s="1"/>
  <c r="AB3481" i="13" s="1"/>
  <c r="AB3482" i="13" s="1"/>
  <c r="AB3483" i="13" s="1"/>
  <c r="AB3484" i="13" s="1"/>
  <c r="AB3485" i="13" s="1"/>
  <c r="AB3486" i="13" s="1"/>
  <c r="AB3487" i="13" s="1"/>
  <c r="AB3488" i="13" s="1"/>
  <c r="AB3489" i="13" s="1"/>
  <c r="AB3490" i="13" s="1"/>
  <c r="AB3491" i="13" s="1"/>
  <c r="AB3492" i="13" s="1"/>
  <c r="AB3493" i="13" s="1"/>
  <c r="AB3494" i="13" s="1"/>
  <c r="AB3495" i="13" s="1"/>
  <c r="AB3496" i="13" s="1"/>
  <c r="AB3497" i="13" s="1"/>
  <c r="AB3498" i="13" s="1"/>
  <c r="AB3499" i="13" s="1"/>
  <c r="AB3500" i="13" s="1"/>
  <c r="AB3501" i="13" s="1"/>
  <c r="AB3502" i="13" s="1"/>
  <c r="AB3503" i="13" s="1"/>
  <c r="AB3504" i="13" s="1"/>
  <c r="AB3505" i="13" s="1"/>
  <c r="AB3506" i="13" s="1"/>
  <c r="AB3507" i="13" s="1"/>
  <c r="AB3508" i="13" s="1"/>
  <c r="AB3509" i="13" s="1"/>
  <c r="AB3510" i="13" s="1"/>
  <c r="AB3511" i="13" s="1"/>
  <c r="AB3512" i="13" s="1"/>
  <c r="AB3513" i="13" s="1"/>
  <c r="AB3514" i="13" s="1"/>
  <c r="AB3515" i="13" s="1"/>
  <c r="AB3516" i="13" s="1"/>
  <c r="AB3517" i="13" s="1"/>
  <c r="AB3518" i="13" s="1"/>
  <c r="AB3519" i="13" s="1"/>
  <c r="AB3520" i="13" s="1"/>
  <c r="AB3521" i="13" s="1"/>
  <c r="AB3522" i="13" s="1"/>
  <c r="AB3523" i="13" s="1"/>
  <c r="AB3524" i="13" s="1"/>
  <c r="AB3525" i="13" s="1"/>
  <c r="AB3526" i="13" s="1"/>
  <c r="AB3527" i="13" s="1"/>
  <c r="AB3528" i="13" s="1"/>
  <c r="AB3529" i="13" s="1"/>
  <c r="AB3530" i="13" s="1"/>
  <c r="AB3531" i="13" s="1"/>
  <c r="AB3532" i="13" s="1"/>
  <c r="AB3533" i="13" s="1"/>
  <c r="AB3534" i="13" s="1"/>
  <c r="AB3535" i="13" s="1"/>
  <c r="AB3536" i="13" s="1"/>
  <c r="AB3537" i="13" s="1"/>
  <c r="AB3538" i="13" s="1"/>
  <c r="AB3539" i="13" s="1"/>
  <c r="AB3540" i="13" s="1"/>
  <c r="AB3541" i="13" s="1"/>
  <c r="AB3542" i="13" s="1"/>
  <c r="AB3543" i="13" s="1"/>
  <c r="AB3544" i="13" s="1"/>
  <c r="AB3545" i="13" s="1"/>
  <c r="AB3546" i="13" s="1"/>
  <c r="AB3547" i="13" s="1"/>
  <c r="AB3548" i="13" s="1"/>
  <c r="AB3549" i="13" s="1"/>
  <c r="AB3550" i="13" s="1"/>
  <c r="AB3551" i="13" s="1"/>
  <c r="AB3552" i="13" s="1"/>
  <c r="AB3553" i="13" s="1"/>
  <c r="AB3554" i="13" s="1"/>
  <c r="AB3555" i="13" s="1"/>
  <c r="AB3556" i="13" s="1"/>
  <c r="AB3557" i="13" s="1"/>
  <c r="AB3558" i="13" s="1"/>
  <c r="AB3559" i="13" s="1"/>
  <c r="AB3560" i="13" s="1"/>
  <c r="AB3561" i="13" s="1"/>
  <c r="AB3562" i="13" s="1"/>
  <c r="AB3563" i="13" s="1"/>
  <c r="AB3564" i="13" s="1"/>
  <c r="AB3565" i="13" s="1"/>
  <c r="AB3566" i="13" s="1"/>
  <c r="AB3567" i="13" s="1"/>
  <c r="AB3568" i="13" s="1"/>
  <c r="AB3569" i="13" s="1"/>
  <c r="AB3570" i="13" s="1"/>
  <c r="AB3571" i="13" s="1"/>
  <c r="AB3572" i="13" s="1"/>
  <c r="AB3573" i="13" s="1"/>
  <c r="AB3574" i="13" s="1"/>
  <c r="AB3575" i="13" s="1"/>
  <c r="AB3576" i="13" s="1"/>
  <c r="AB3577" i="13" s="1"/>
  <c r="AB3578" i="13" s="1"/>
  <c r="AB3579" i="13" s="1"/>
  <c r="AB3580" i="13" s="1"/>
  <c r="AB3581" i="13" s="1"/>
  <c r="AB3582" i="13" s="1"/>
  <c r="AB3583" i="13" s="1"/>
  <c r="AB3584" i="13" s="1"/>
  <c r="AB3585" i="13" s="1"/>
  <c r="AB3586" i="13" s="1"/>
  <c r="AB3587" i="13" s="1"/>
  <c r="AB3588" i="13" s="1"/>
  <c r="AB3589" i="13" s="1"/>
  <c r="AB3590" i="13" s="1"/>
  <c r="AB3591" i="13" s="1"/>
  <c r="AB3592" i="13" s="1"/>
  <c r="AB3593" i="13" s="1"/>
  <c r="AB3594" i="13" s="1"/>
  <c r="AB3595" i="13" s="1"/>
  <c r="AB3596" i="13" s="1"/>
  <c r="AB3597" i="13" s="1"/>
  <c r="AB3598" i="13" s="1"/>
  <c r="AB3599" i="13" s="1"/>
  <c r="AB3600" i="13" s="1"/>
  <c r="AB3601" i="13" s="1"/>
  <c r="AB3602" i="13" s="1"/>
  <c r="AB3603" i="13" s="1"/>
  <c r="AB3604" i="13" s="1"/>
  <c r="AB3605" i="13" s="1"/>
  <c r="AB3606" i="13" s="1"/>
  <c r="AB3607" i="13" s="1"/>
  <c r="AB3608" i="13" s="1"/>
  <c r="AB3609" i="13" s="1"/>
  <c r="AB3610" i="13" s="1"/>
  <c r="AB3611" i="13" s="1"/>
  <c r="AB3612" i="13" s="1"/>
  <c r="AB3613" i="13" s="1"/>
  <c r="AB3614" i="13" s="1"/>
  <c r="AB3615" i="13" s="1"/>
  <c r="AB3616" i="13" s="1"/>
  <c r="AB3617" i="13" s="1"/>
  <c r="AB3618" i="13" s="1"/>
  <c r="AB3619" i="13" s="1"/>
  <c r="AB3620" i="13" s="1"/>
  <c r="AB3621" i="13" s="1"/>
  <c r="AB3622" i="13" s="1"/>
  <c r="AB3623" i="13" s="1"/>
  <c r="AB3624" i="13" s="1"/>
  <c r="AB3625" i="13" s="1"/>
  <c r="AB3626" i="13" s="1"/>
  <c r="AB3627" i="13" s="1"/>
  <c r="AB3628" i="13" s="1"/>
  <c r="AB3629" i="13" s="1"/>
  <c r="AB3630" i="13" s="1"/>
  <c r="AB3631" i="13" s="1"/>
  <c r="AB3632" i="13" s="1"/>
  <c r="AB3633" i="13" s="1"/>
  <c r="AB3634" i="13" s="1"/>
  <c r="AB3635" i="13" s="1"/>
  <c r="AB3636" i="13" s="1"/>
  <c r="AB3637" i="13" s="1"/>
  <c r="AB3638" i="13" s="1"/>
  <c r="AB3639" i="13" s="1"/>
  <c r="AB3640" i="13" s="1"/>
  <c r="AB3641" i="13" s="1"/>
  <c r="AB3642" i="13" s="1"/>
  <c r="AB3643" i="13" s="1"/>
  <c r="AB3644" i="13" s="1"/>
  <c r="AB3645" i="13" s="1"/>
  <c r="AB3646" i="13" s="1"/>
  <c r="AB3647" i="13" s="1"/>
  <c r="AB3648" i="13" s="1"/>
  <c r="AB3649" i="13" s="1"/>
  <c r="AB3650" i="13" s="1"/>
  <c r="AB3651" i="13" s="1"/>
  <c r="AB3652" i="13" s="1"/>
  <c r="AB3653" i="13" s="1"/>
  <c r="AB3654" i="13" s="1"/>
  <c r="AB3655" i="13" s="1"/>
  <c r="AB3656" i="13" s="1"/>
  <c r="AB3657" i="13" s="1"/>
  <c r="AB3658" i="13" s="1"/>
  <c r="AB3659" i="13" s="1"/>
  <c r="AB3660" i="13" s="1"/>
  <c r="AB3661" i="13" s="1"/>
  <c r="AB3662" i="13" s="1"/>
  <c r="AB3663" i="13" s="1"/>
  <c r="AB3664" i="13" s="1"/>
  <c r="AB3665" i="13" s="1"/>
  <c r="AB3666" i="13" s="1"/>
  <c r="AB3667" i="13" s="1"/>
  <c r="AB3668" i="13" s="1"/>
  <c r="AB3669" i="13" s="1"/>
  <c r="AB3670" i="13" s="1"/>
  <c r="AB3671" i="13" s="1"/>
  <c r="AB3672" i="13" s="1"/>
  <c r="AB3673" i="13" s="1"/>
  <c r="AB3674" i="13" s="1"/>
  <c r="AB3675" i="13" s="1"/>
  <c r="AB3676" i="13" s="1"/>
  <c r="AB3677" i="13" s="1"/>
  <c r="AB3678" i="13" s="1"/>
  <c r="AB3679" i="13" s="1"/>
  <c r="AB3680" i="13" s="1"/>
  <c r="AB3681" i="13" s="1"/>
  <c r="AB3682" i="13" s="1"/>
  <c r="AB3683" i="13" s="1"/>
  <c r="AB3684" i="13" s="1"/>
  <c r="AB3685" i="13" s="1"/>
  <c r="AB3686" i="13" s="1"/>
  <c r="AB3687" i="13" s="1"/>
  <c r="AB3688" i="13" s="1"/>
  <c r="AB3689" i="13" s="1"/>
  <c r="AB3690" i="13" s="1"/>
  <c r="AB3691" i="13" s="1"/>
  <c r="AB3692" i="13" s="1"/>
  <c r="AB3693" i="13" s="1"/>
  <c r="AB3694" i="13" s="1"/>
  <c r="AB3695" i="13" s="1"/>
  <c r="AB3696" i="13" s="1"/>
  <c r="AB3697" i="13" s="1"/>
  <c r="AB3698" i="13" s="1"/>
  <c r="AB3699" i="13" s="1"/>
  <c r="AB3700" i="13" s="1"/>
  <c r="AB3701" i="13" s="1"/>
  <c r="AB3702" i="13" s="1"/>
  <c r="AB3703" i="13" s="1"/>
  <c r="AB3704" i="13" s="1"/>
  <c r="AB3705" i="13" s="1"/>
  <c r="AB3706" i="13" s="1"/>
  <c r="AB3707" i="13" s="1"/>
  <c r="AB3708" i="13" s="1"/>
  <c r="AB3709" i="13" s="1"/>
  <c r="AB3710" i="13" s="1"/>
  <c r="AB3711" i="13" s="1"/>
  <c r="AB3712" i="13" s="1"/>
  <c r="AB3713" i="13" s="1"/>
  <c r="AB3714" i="13" s="1"/>
  <c r="AB3715" i="13" s="1"/>
  <c r="AB3716" i="13" s="1"/>
  <c r="AB3717" i="13" s="1"/>
  <c r="AB3718" i="13" s="1"/>
  <c r="AB3719" i="13" s="1"/>
  <c r="AB3720" i="13" s="1"/>
  <c r="AB3721" i="13" s="1"/>
  <c r="AB3722" i="13" s="1"/>
  <c r="AB3723" i="13" s="1"/>
  <c r="AB3724" i="13" s="1"/>
  <c r="AB3725" i="13" s="1"/>
  <c r="AB3726" i="13" s="1"/>
  <c r="AB3727" i="13" s="1"/>
  <c r="AB3728" i="13" s="1"/>
  <c r="AB3729" i="13" s="1"/>
  <c r="AB3730" i="13" s="1"/>
  <c r="AB3731" i="13" s="1"/>
  <c r="AB3732" i="13" s="1"/>
  <c r="AB3733" i="13" s="1"/>
  <c r="AB3734" i="13" s="1"/>
  <c r="AB3735" i="13" s="1"/>
  <c r="AB3736" i="13" s="1"/>
  <c r="AB3737" i="13" s="1"/>
  <c r="AB3738" i="13" s="1"/>
  <c r="AB3739" i="13" s="1"/>
  <c r="AB3740" i="13" s="1"/>
  <c r="AB3741" i="13" s="1"/>
  <c r="AB3742" i="13" s="1"/>
  <c r="AB3743" i="13" s="1"/>
  <c r="AB3744" i="13" s="1"/>
  <c r="AB3745" i="13" s="1"/>
  <c r="AB3746" i="13" s="1"/>
  <c r="AB3747" i="13" s="1"/>
  <c r="AB3748" i="13" s="1"/>
  <c r="AB3749" i="13" s="1"/>
  <c r="AB3750" i="13" s="1"/>
  <c r="AB3751" i="13" s="1"/>
  <c r="AB3752" i="13" s="1"/>
  <c r="AB3753" i="13" s="1"/>
  <c r="AB3754" i="13" s="1"/>
  <c r="AB3755" i="13" s="1"/>
  <c r="AB3756" i="13" s="1"/>
  <c r="AB3757" i="13" s="1"/>
  <c r="AB3758" i="13" s="1"/>
  <c r="AB3759" i="13" s="1"/>
  <c r="AB3760" i="13" s="1"/>
  <c r="AB3761" i="13" s="1"/>
  <c r="AB3762" i="13" s="1"/>
  <c r="AB3763" i="13" s="1"/>
  <c r="AB3764" i="13" s="1"/>
  <c r="AB3765" i="13" s="1"/>
  <c r="AB3766" i="13" s="1"/>
  <c r="AB3767" i="13" s="1"/>
  <c r="AB3768" i="13" s="1"/>
  <c r="AB3769" i="13" s="1"/>
  <c r="AB3770" i="13" s="1"/>
  <c r="AB3771" i="13" s="1"/>
  <c r="AB3772" i="13" s="1"/>
  <c r="AB3773" i="13" s="1"/>
  <c r="AB3774" i="13" s="1"/>
  <c r="AB3775" i="13" s="1"/>
  <c r="AB3776" i="13" s="1"/>
  <c r="AB3777" i="13" s="1"/>
  <c r="AB3778" i="13" s="1"/>
  <c r="AB3779" i="13" s="1"/>
  <c r="AB3780" i="13" s="1"/>
  <c r="AB3781" i="13" s="1"/>
  <c r="AB3782" i="13" s="1"/>
  <c r="AB3783" i="13" s="1"/>
  <c r="AB3784" i="13" s="1"/>
  <c r="AB3785" i="13" s="1"/>
  <c r="AB3786" i="13" s="1"/>
  <c r="AB3787" i="13" s="1"/>
  <c r="AB3788" i="13" s="1"/>
  <c r="AB3789" i="13" s="1"/>
  <c r="AB3790" i="13" s="1"/>
  <c r="AB3791" i="13" s="1"/>
  <c r="AB3792" i="13" s="1"/>
  <c r="AB3793" i="13" s="1"/>
  <c r="AB3794" i="13" s="1"/>
  <c r="AB3795" i="13" s="1"/>
  <c r="AB3796" i="13" s="1"/>
  <c r="AB3797" i="13" s="1"/>
  <c r="AB3798" i="13" s="1"/>
  <c r="AB3799" i="13" s="1"/>
  <c r="AB3800" i="13" s="1"/>
  <c r="AB3801" i="13" s="1"/>
  <c r="AB3802" i="13" s="1"/>
  <c r="AB3803" i="13" s="1"/>
  <c r="AB3804" i="13" s="1"/>
  <c r="AB3805" i="13" s="1"/>
  <c r="AB3806" i="13" s="1"/>
  <c r="AB3807" i="13" s="1"/>
  <c r="AB3808" i="13" s="1"/>
  <c r="AB3809" i="13" s="1"/>
  <c r="AB3810" i="13" s="1"/>
  <c r="AB3811" i="13" s="1"/>
  <c r="AB3812" i="13" s="1"/>
  <c r="AB3813" i="13" s="1"/>
  <c r="AB3814" i="13" s="1"/>
  <c r="AB3815" i="13" s="1"/>
  <c r="AB3816" i="13" s="1"/>
  <c r="AB3817" i="13" s="1"/>
  <c r="AB3818" i="13" s="1"/>
  <c r="AB3819" i="13" s="1"/>
  <c r="AB3820" i="13" s="1"/>
  <c r="AB3821" i="13" s="1"/>
  <c r="AB3822" i="13" s="1"/>
  <c r="AB3823" i="13" s="1"/>
  <c r="AB3824" i="13" s="1"/>
  <c r="AB3825" i="13" s="1"/>
  <c r="AB3826" i="13" s="1"/>
  <c r="AB3827" i="13" s="1"/>
  <c r="AB3828" i="13" s="1"/>
  <c r="AB3829" i="13" s="1"/>
  <c r="AB3830" i="13" s="1"/>
  <c r="AB3831" i="13" s="1"/>
  <c r="AB3832" i="13" s="1"/>
  <c r="AB3833" i="13" s="1"/>
  <c r="AB3834" i="13" s="1"/>
  <c r="AB3835" i="13" s="1"/>
  <c r="AB3836" i="13" s="1"/>
  <c r="AB3837" i="13" s="1"/>
  <c r="AB3838" i="13" s="1"/>
  <c r="AB3839" i="13" s="1"/>
  <c r="AB3840" i="13" s="1"/>
  <c r="AB3841" i="13" s="1"/>
  <c r="AB3842" i="13" s="1"/>
  <c r="AB3843" i="13" s="1"/>
  <c r="AB3844" i="13" s="1"/>
  <c r="AB3845" i="13" s="1"/>
  <c r="AB3846" i="13" s="1"/>
  <c r="AB3847" i="13" s="1"/>
  <c r="AB3848" i="13" s="1"/>
  <c r="AB3849" i="13" s="1"/>
  <c r="AB3850" i="13" s="1"/>
  <c r="AB3851" i="13" s="1"/>
  <c r="AB3852" i="13" s="1"/>
  <c r="AB3853" i="13" s="1"/>
  <c r="AB3854" i="13" s="1"/>
  <c r="AB3855" i="13" s="1"/>
  <c r="AB3856" i="13" s="1"/>
  <c r="AB3857" i="13" s="1"/>
  <c r="AB3858" i="13" s="1"/>
  <c r="AB3859" i="13" s="1"/>
  <c r="AB3860" i="13" s="1"/>
  <c r="AB3861" i="13" s="1"/>
  <c r="AB3862" i="13" s="1"/>
  <c r="AB3863" i="13" s="1"/>
  <c r="AB3864" i="13" s="1"/>
  <c r="AB3865" i="13" s="1"/>
  <c r="AB3866" i="13" s="1"/>
  <c r="AB3867" i="13" s="1"/>
  <c r="AB3868" i="13" s="1"/>
  <c r="AB3869" i="13" s="1"/>
  <c r="AB3870" i="13" s="1"/>
  <c r="AB3871" i="13" s="1"/>
  <c r="AB3872" i="13" s="1"/>
  <c r="AB3873" i="13" s="1"/>
  <c r="AB3874" i="13" s="1"/>
  <c r="AB3875" i="13" s="1"/>
  <c r="AB3876" i="13" s="1"/>
  <c r="AB3877" i="13" s="1"/>
  <c r="AB3878" i="13" s="1"/>
  <c r="AB3879" i="13" s="1"/>
  <c r="AB3880" i="13" s="1"/>
  <c r="AB3881" i="13" s="1"/>
  <c r="AB3882" i="13" s="1"/>
  <c r="AB3883" i="13" s="1"/>
  <c r="AB3884" i="13" s="1"/>
  <c r="AB3885" i="13" s="1"/>
  <c r="AB3886" i="13" s="1"/>
  <c r="AB3887" i="13" s="1"/>
  <c r="AB3888" i="13" s="1"/>
  <c r="AB3889" i="13" s="1"/>
  <c r="AB3890" i="13" s="1"/>
  <c r="AB3891" i="13" s="1"/>
  <c r="AB3892" i="13" s="1"/>
  <c r="AB3893" i="13" s="1"/>
  <c r="AB3894" i="13" s="1"/>
  <c r="AB3895" i="13" s="1"/>
  <c r="AB3896" i="13" s="1"/>
  <c r="AB3897" i="13" s="1"/>
  <c r="AB3898" i="13" s="1"/>
  <c r="AB3899" i="13" s="1"/>
  <c r="AB3900" i="13" s="1"/>
  <c r="AB3901" i="13" s="1"/>
  <c r="AB3902" i="13" s="1"/>
  <c r="AB3903" i="13" s="1"/>
  <c r="AB3904" i="13" s="1"/>
  <c r="AB3905" i="13" s="1"/>
  <c r="AB3906" i="13" s="1"/>
  <c r="AB3907" i="13" s="1"/>
  <c r="AB3908" i="13" s="1"/>
  <c r="AB3909" i="13" s="1"/>
  <c r="AB3910" i="13" s="1"/>
  <c r="AB3911" i="13" s="1"/>
  <c r="AB3912" i="13" s="1"/>
  <c r="AB3913" i="13" s="1"/>
  <c r="AB3914" i="13" s="1"/>
  <c r="AB3915" i="13" s="1"/>
  <c r="AB3916" i="13" s="1"/>
  <c r="AB3917" i="13" s="1"/>
  <c r="AB3918" i="13" s="1"/>
  <c r="AB3919" i="13" s="1"/>
  <c r="AB3920" i="13" s="1"/>
  <c r="AB3921" i="13" s="1"/>
  <c r="AB3922" i="13" s="1"/>
  <c r="AB3923" i="13" s="1"/>
  <c r="AB3924" i="13" s="1"/>
  <c r="AB3925" i="13" s="1"/>
  <c r="AB3926" i="13" s="1"/>
  <c r="AB3927" i="13" s="1"/>
  <c r="AB3928" i="13" s="1"/>
  <c r="AB3929" i="13" s="1"/>
  <c r="AB3930" i="13" s="1"/>
  <c r="AB3931" i="13" s="1"/>
  <c r="AB3932" i="13" s="1"/>
  <c r="AB3933" i="13" s="1"/>
  <c r="AB3934" i="13" s="1"/>
  <c r="AB3935" i="13" s="1"/>
  <c r="AB3936" i="13" s="1"/>
  <c r="AB3937" i="13" s="1"/>
  <c r="AB3938" i="13" s="1"/>
  <c r="AB3939" i="13" s="1"/>
  <c r="AB3940" i="13" s="1"/>
  <c r="AB3941" i="13" s="1"/>
  <c r="AB3942" i="13" s="1"/>
  <c r="AB3943" i="13" s="1"/>
  <c r="AB3944" i="13" s="1"/>
  <c r="AB3945" i="13" s="1"/>
  <c r="AB3946" i="13" s="1"/>
  <c r="AB3947" i="13" s="1"/>
  <c r="AB3948" i="13" s="1"/>
  <c r="AB3949" i="13" s="1"/>
  <c r="AB3950" i="13" s="1"/>
  <c r="AB3951" i="13" s="1"/>
  <c r="AB3952" i="13" s="1"/>
  <c r="AB3953" i="13" s="1"/>
  <c r="AB3954" i="13" s="1"/>
  <c r="AB3955" i="13" s="1"/>
  <c r="AB3956" i="13" s="1"/>
  <c r="AB3957" i="13" s="1"/>
  <c r="AB3958" i="13" s="1"/>
  <c r="AB3959" i="13" s="1"/>
  <c r="AB3960" i="13" s="1"/>
  <c r="AB3961" i="13" s="1"/>
  <c r="AB3962" i="13" s="1"/>
  <c r="AB3963" i="13" s="1"/>
  <c r="AB3964" i="13" s="1"/>
  <c r="AB3965" i="13" s="1"/>
  <c r="AB3966" i="13" s="1"/>
  <c r="AB3967" i="13" s="1"/>
  <c r="AB3968" i="13" s="1"/>
  <c r="AB3969" i="13" s="1"/>
  <c r="AB3970" i="13" s="1"/>
  <c r="AB3971" i="13" s="1"/>
  <c r="AB3972" i="13" s="1"/>
  <c r="AB3973" i="13" s="1"/>
  <c r="AB3974" i="13" s="1"/>
  <c r="AB3975" i="13" s="1"/>
  <c r="AB3976" i="13" s="1"/>
  <c r="AB3977" i="13" s="1"/>
  <c r="AB3978" i="13" s="1"/>
  <c r="AB3979" i="13" s="1"/>
  <c r="AB3980" i="13" s="1"/>
  <c r="AB3981" i="13" s="1"/>
  <c r="AB3982" i="13" s="1"/>
  <c r="AB3983" i="13" s="1"/>
  <c r="AB3984" i="13" s="1"/>
  <c r="AB3985" i="13" s="1"/>
  <c r="AB3986" i="13" s="1"/>
  <c r="AB3987" i="13" s="1"/>
  <c r="AB3988" i="13" s="1"/>
  <c r="AB3989" i="13" s="1"/>
  <c r="AB3990" i="13" s="1"/>
  <c r="AB3991" i="13" s="1"/>
  <c r="AB3992" i="13" s="1"/>
  <c r="AB3993" i="13" s="1"/>
  <c r="AB3994" i="13" s="1"/>
  <c r="AB3995" i="13" s="1"/>
  <c r="AB3996" i="13" s="1"/>
  <c r="AB3997" i="13" s="1"/>
  <c r="AB3998" i="13" s="1"/>
  <c r="AB3999" i="13" s="1"/>
  <c r="AB4000" i="13" s="1"/>
  <c r="AB4001" i="13" s="1"/>
  <c r="AB4002" i="13" s="1"/>
  <c r="AB4003" i="13" s="1"/>
  <c r="AB4004" i="13" s="1"/>
  <c r="AB4005" i="13" s="1"/>
  <c r="AB4006" i="13" s="1"/>
  <c r="AB4007" i="13" s="1"/>
  <c r="AB4008" i="13" s="1"/>
  <c r="AB4009" i="13" s="1"/>
  <c r="AB4010" i="13" s="1"/>
  <c r="AB4011" i="13" s="1"/>
  <c r="AB4012" i="13" s="1"/>
  <c r="AB4013" i="13" s="1"/>
  <c r="AB4014" i="13" s="1"/>
  <c r="AB4015" i="13" s="1"/>
  <c r="AB4016" i="13" s="1"/>
  <c r="AB4017" i="13" s="1"/>
  <c r="AB4018" i="13" s="1"/>
  <c r="AB4019" i="13" s="1"/>
  <c r="AB4020" i="13" s="1"/>
  <c r="AB4021" i="13" s="1"/>
  <c r="AB4022" i="13" s="1"/>
  <c r="AB4023" i="13" s="1"/>
  <c r="AB4024" i="13" s="1"/>
  <c r="AB4025" i="13" s="1"/>
  <c r="AB4026" i="13" s="1"/>
  <c r="AB4027" i="13" s="1"/>
  <c r="AB4028" i="13" s="1"/>
  <c r="AB4029" i="13" s="1"/>
  <c r="AB4030" i="13" s="1"/>
  <c r="AB4031" i="13" s="1"/>
  <c r="AB4032" i="13" s="1"/>
  <c r="AB4033" i="13" s="1"/>
  <c r="AB4034" i="13" s="1"/>
  <c r="AB4035" i="13" s="1"/>
  <c r="AB4036" i="13" s="1"/>
  <c r="AB4037" i="13" s="1"/>
  <c r="AB4038" i="13" s="1"/>
  <c r="AB4039" i="13" s="1"/>
  <c r="AB4040" i="13" s="1"/>
  <c r="AB4041" i="13" s="1"/>
  <c r="AB4042" i="13" s="1"/>
  <c r="AB4043" i="13" s="1"/>
  <c r="AB4044" i="13" s="1"/>
  <c r="AB4045" i="13" s="1"/>
  <c r="AB4046" i="13" s="1"/>
  <c r="AB4047" i="13" s="1"/>
  <c r="AB4048" i="13" s="1"/>
  <c r="AB4049" i="13" s="1"/>
  <c r="AB4050" i="13" s="1"/>
  <c r="AB4051" i="13" s="1"/>
  <c r="AB4052" i="13" s="1"/>
  <c r="AB4053" i="13" s="1"/>
  <c r="AB4054" i="13" s="1"/>
  <c r="AB4055" i="13" s="1"/>
  <c r="AB4056" i="13" s="1"/>
  <c r="AB4057" i="13" s="1"/>
  <c r="AB4058" i="13" s="1"/>
  <c r="AB4059" i="13" s="1"/>
  <c r="AB4060" i="13" s="1"/>
  <c r="AB4061" i="13" s="1"/>
  <c r="AB4062" i="13" s="1"/>
  <c r="AB4063" i="13" s="1"/>
  <c r="AB4064" i="13" s="1"/>
  <c r="AB4065" i="13" s="1"/>
  <c r="AB4066" i="13" s="1"/>
  <c r="AB4067" i="13" s="1"/>
  <c r="AB4068" i="13" s="1"/>
  <c r="AB4069" i="13" s="1"/>
  <c r="AB4070" i="13" s="1"/>
  <c r="AB4071" i="13" s="1"/>
  <c r="AB4072" i="13" s="1"/>
  <c r="AB4073" i="13" s="1"/>
  <c r="AB4074" i="13" s="1"/>
  <c r="AB4075" i="13" s="1"/>
  <c r="AB4076" i="13" s="1"/>
  <c r="AB4077" i="13" s="1"/>
  <c r="AB4078" i="13" s="1"/>
  <c r="AB4079" i="13" s="1"/>
  <c r="AB4080" i="13" s="1"/>
  <c r="AB4081" i="13" s="1"/>
  <c r="AB4082" i="13" s="1"/>
  <c r="AB4083" i="13" s="1"/>
  <c r="AB4084" i="13" s="1"/>
  <c r="AB4085" i="13" s="1"/>
  <c r="AB4086" i="13" s="1"/>
  <c r="AB4087" i="13" s="1"/>
  <c r="AB4088" i="13" s="1"/>
  <c r="AB4089" i="13" s="1"/>
  <c r="AB4090" i="13" s="1"/>
  <c r="AB4091" i="13" s="1"/>
  <c r="AB4092" i="13" s="1"/>
  <c r="AB4093" i="13" s="1"/>
  <c r="AB4094" i="13" s="1"/>
  <c r="AB4095" i="13" s="1"/>
  <c r="AB4096" i="13" s="1"/>
  <c r="AB4097" i="13" s="1"/>
  <c r="AB4098" i="13" s="1"/>
  <c r="AB4099" i="13" s="1"/>
  <c r="AB4100" i="13" s="1"/>
  <c r="AB4101" i="13" s="1"/>
  <c r="AB4102" i="13" s="1"/>
  <c r="AB4103" i="13" s="1"/>
  <c r="AB4104" i="13" s="1"/>
  <c r="AB4105" i="13" s="1"/>
  <c r="AB4106" i="13" s="1"/>
  <c r="AB4107" i="13" s="1"/>
  <c r="AB4108" i="13" s="1"/>
  <c r="AB4109" i="13" s="1"/>
  <c r="AB4110" i="13" s="1"/>
  <c r="AB4111" i="13" s="1"/>
  <c r="AB4112" i="13" s="1"/>
  <c r="AB4113" i="13" s="1"/>
  <c r="AB4114" i="13" s="1"/>
  <c r="AB4115" i="13" s="1"/>
  <c r="AB4116" i="13" s="1"/>
  <c r="AB4117" i="13" s="1"/>
  <c r="AB4118" i="13" s="1"/>
  <c r="AB4119" i="13" s="1"/>
  <c r="AB4120" i="13" s="1"/>
  <c r="AB4121" i="13" s="1"/>
  <c r="AB4122" i="13" s="1"/>
  <c r="AB4123" i="13" s="1"/>
  <c r="AB4124" i="13" s="1"/>
  <c r="AB4125" i="13" s="1"/>
  <c r="AB4126" i="13" s="1"/>
  <c r="AB4127" i="13" s="1"/>
  <c r="AB4128" i="13" s="1"/>
  <c r="AB4129" i="13" s="1"/>
  <c r="AB4130" i="13" s="1"/>
  <c r="AB4131" i="13" s="1"/>
  <c r="AB4132" i="13" s="1"/>
  <c r="AB4133" i="13" s="1"/>
  <c r="AB4134" i="13" s="1"/>
  <c r="AB4135" i="13" s="1"/>
  <c r="AB4136" i="13" s="1"/>
  <c r="AB4137" i="13" s="1"/>
  <c r="AB4138" i="13" s="1"/>
  <c r="AB4139" i="13" s="1"/>
  <c r="AB4140" i="13" s="1"/>
  <c r="AB4141" i="13" s="1"/>
  <c r="AB4142" i="13" s="1"/>
  <c r="AB4143" i="13" s="1"/>
  <c r="AB4144" i="13" s="1"/>
  <c r="AB4145" i="13" s="1"/>
  <c r="AB4146" i="13" s="1"/>
  <c r="AB4147" i="13" s="1"/>
  <c r="AB4148" i="13" s="1"/>
  <c r="AB4149" i="13" s="1"/>
  <c r="AB4150" i="13" s="1"/>
  <c r="AB4151" i="13" s="1"/>
  <c r="AB4152" i="13" s="1"/>
  <c r="AB4153" i="13" s="1"/>
  <c r="AB4154" i="13" s="1"/>
  <c r="AB4155" i="13" s="1"/>
  <c r="AB4156" i="13" s="1"/>
  <c r="AB4157" i="13" s="1"/>
  <c r="AB4158" i="13" s="1"/>
  <c r="AB4159" i="13" s="1"/>
  <c r="AB4160" i="13" s="1"/>
  <c r="AB4161" i="13" s="1"/>
  <c r="AB4162" i="13" s="1"/>
  <c r="AB4163" i="13" s="1"/>
  <c r="AB4164" i="13" s="1"/>
  <c r="AB4165" i="13" s="1"/>
  <c r="AB4166" i="13" s="1"/>
  <c r="AB4167" i="13" s="1"/>
  <c r="AB4168" i="13" s="1"/>
  <c r="AB4169" i="13" s="1"/>
  <c r="AB4170" i="13" s="1"/>
  <c r="AB4171" i="13" s="1"/>
  <c r="AB4172" i="13" s="1"/>
  <c r="AB4173" i="13" s="1"/>
  <c r="AB4174" i="13" s="1"/>
  <c r="AB4175" i="13" s="1"/>
  <c r="AB4176" i="13" s="1"/>
  <c r="AB4177" i="13" s="1"/>
  <c r="AB4178" i="13" s="1"/>
  <c r="AB4179" i="13" s="1"/>
  <c r="AB4180" i="13" s="1"/>
  <c r="AB4181" i="13" s="1"/>
  <c r="AB4182" i="13" s="1"/>
  <c r="AB4183" i="13" s="1"/>
  <c r="AB4184" i="13" s="1"/>
  <c r="AB4185" i="13" s="1"/>
  <c r="AB4186" i="13" s="1"/>
  <c r="AB4187" i="13" s="1"/>
  <c r="AB4188" i="13" s="1"/>
  <c r="AB4189" i="13" s="1"/>
  <c r="AB4190" i="13" s="1"/>
  <c r="AB4191" i="13" s="1"/>
  <c r="AB4192" i="13" s="1"/>
  <c r="AB4193" i="13" s="1"/>
  <c r="AB4194" i="13" s="1"/>
  <c r="AB4195" i="13" s="1"/>
  <c r="AB4196" i="13" s="1"/>
  <c r="AB4197" i="13" s="1"/>
  <c r="AB4198" i="13" s="1"/>
  <c r="AB4199" i="13" s="1"/>
  <c r="AB4200" i="13" s="1"/>
  <c r="AB4201" i="13" s="1"/>
  <c r="AB4202" i="13" s="1"/>
  <c r="AB4203" i="13" s="1"/>
  <c r="AB4204" i="13" s="1"/>
  <c r="AB4205" i="13" s="1"/>
  <c r="AB4206" i="13" s="1"/>
  <c r="AB4207" i="13" s="1"/>
  <c r="AB4208" i="13" s="1"/>
  <c r="AB4209" i="13" s="1"/>
  <c r="AB4210" i="13" s="1"/>
  <c r="AB4211" i="13" s="1"/>
  <c r="AB4212" i="13" s="1"/>
  <c r="AB4213" i="13" s="1"/>
  <c r="AB4214" i="13" s="1"/>
  <c r="AB4215" i="13" s="1"/>
  <c r="AB4216" i="13" s="1"/>
  <c r="AB4217" i="13" s="1"/>
  <c r="AB4218" i="13" s="1"/>
  <c r="AB4219" i="13" s="1"/>
  <c r="AB4220" i="13" s="1"/>
  <c r="AB4221" i="13" s="1"/>
  <c r="AB4222" i="13" s="1"/>
  <c r="AB4223" i="13" s="1"/>
  <c r="AB4224" i="13" s="1"/>
  <c r="AB4225" i="13" s="1"/>
  <c r="AB4226" i="13" s="1"/>
  <c r="AB4227" i="13" s="1"/>
  <c r="AB4228" i="13" s="1"/>
  <c r="AB4229" i="13" s="1"/>
  <c r="AB4230" i="13" s="1"/>
  <c r="AB4231" i="13" s="1"/>
  <c r="AB4232" i="13" s="1"/>
  <c r="AB4233" i="13" s="1"/>
  <c r="AB4234" i="13" s="1"/>
  <c r="AB4235" i="13" s="1"/>
  <c r="AB4236" i="13" s="1"/>
  <c r="AB4237" i="13" s="1"/>
  <c r="AB4238" i="13" s="1"/>
  <c r="AB4239" i="13" s="1"/>
  <c r="AB4240" i="13" s="1"/>
  <c r="AB4241" i="13" s="1"/>
  <c r="AB4242" i="13" s="1"/>
  <c r="AB4243" i="13" s="1"/>
  <c r="AB4244" i="13" s="1"/>
  <c r="AB4245" i="13" s="1"/>
  <c r="AB4246" i="13" s="1"/>
  <c r="AB4247" i="13" s="1"/>
  <c r="AB4248" i="13" s="1"/>
  <c r="AB4249" i="13" s="1"/>
  <c r="AB4250" i="13" s="1"/>
  <c r="AB4251" i="13" s="1"/>
  <c r="AB4252" i="13" s="1"/>
  <c r="AB4253" i="13" s="1"/>
  <c r="AB4254" i="13" s="1"/>
  <c r="AB4255" i="13" s="1"/>
  <c r="AB4256" i="13" s="1"/>
  <c r="AB4257" i="13" s="1"/>
  <c r="AB4258" i="13" s="1"/>
  <c r="AB4259" i="13" s="1"/>
  <c r="AB4260" i="13" s="1"/>
  <c r="AB4261" i="13" s="1"/>
  <c r="AB4262" i="13" s="1"/>
  <c r="AB4263" i="13" s="1"/>
  <c r="AB4264" i="13" s="1"/>
  <c r="AB4265" i="13" s="1"/>
  <c r="AB4266" i="13" s="1"/>
  <c r="AB4267" i="13" s="1"/>
  <c r="AB4268" i="13" s="1"/>
  <c r="AB4269" i="13" s="1"/>
  <c r="AB4270" i="13" s="1"/>
  <c r="AB4271" i="13" s="1"/>
  <c r="AB4272" i="13" s="1"/>
  <c r="AB4273" i="13" s="1"/>
  <c r="AB4274" i="13" s="1"/>
  <c r="AB4275" i="13" s="1"/>
  <c r="AB4276" i="13" s="1"/>
  <c r="AB4277" i="13" s="1"/>
  <c r="AB4278" i="13" s="1"/>
  <c r="AB4279" i="13" s="1"/>
  <c r="AB4280" i="13" s="1"/>
  <c r="AB4281" i="13" s="1"/>
  <c r="AB4282" i="13" s="1"/>
  <c r="AB4283" i="13" s="1"/>
  <c r="AB4284" i="13" s="1"/>
  <c r="AB4285" i="13" s="1"/>
  <c r="AB4286" i="13" s="1"/>
  <c r="AB4287" i="13" s="1"/>
  <c r="AB4288" i="13" s="1"/>
  <c r="AB4289" i="13" s="1"/>
  <c r="AB4290" i="13" s="1"/>
  <c r="AB4291" i="13" s="1"/>
  <c r="AB4292" i="13" s="1"/>
  <c r="AB4293" i="13" s="1"/>
  <c r="AB4294" i="13" s="1"/>
  <c r="AB4295" i="13" s="1"/>
  <c r="AB4296" i="13" s="1"/>
  <c r="AB4297" i="13" s="1"/>
  <c r="AB4298" i="13" s="1"/>
  <c r="AB4299" i="13" s="1"/>
  <c r="AB4300" i="13" s="1"/>
  <c r="AB4301" i="13" s="1"/>
  <c r="AB4302" i="13" s="1"/>
  <c r="AB4303" i="13" s="1"/>
  <c r="AB4304" i="13" s="1"/>
  <c r="AB4305" i="13" s="1"/>
  <c r="AB4306" i="13" s="1"/>
  <c r="AB4307" i="13" s="1"/>
  <c r="AB4308" i="13" s="1"/>
  <c r="AB4309" i="13" s="1"/>
  <c r="AB4310" i="13" s="1"/>
  <c r="AB4311" i="13" s="1"/>
  <c r="AB4312" i="13" s="1"/>
  <c r="AB4313" i="13" s="1"/>
  <c r="AB4314" i="13" s="1"/>
  <c r="AB4315" i="13" s="1"/>
  <c r="AB4316" i="13" s="1"/>
  <c r="AB4317" i="13" s="1"/>
  <c r="AB4318" i="13" s="1"/>
  <c r="AB4319" i="13" s="1"/>
  <c r="AB4320" i="13" s="1"/>
  <c r="AB4321" i="13" s="1"/>
  <c r="AB4322" i="13" s="1"/>
  <c r="AB4323" i="13" s="1"/>
  <c r="AB4324" i="13" s="1"/>
  <c r="AB4325" i="13" s="1"/>
  <c r="AB4326" i="13" s="1"/>
  <c r="AB4327" i="13" s="1"/>
  <c r="AB4328" i="13" s="1"/>
  <c r="AB4329" i="13" s="1"/>
  <c r="AB4330" i="13" s="1"/>
  <c r="AB4331" i="13" s="1"/>
  <c r="AB4332" i="13" s="1"/>
  <c r="AB4333" i="13" s="1"/>
  <c r="AB4334" i="13" s="1"/>
  <c r="AB4335" i="13" s="1"/>
  <c r="AB4336" i="13" s="1"/>
  <c r="AB4337" i="13" s="1"/>
  <c r="AB4338" i="13" s="1"/>
  <c r="AB4339" i="13" s="1"/>
  <c r="AB4340" i="13" s="1"/>
  <c r="AB4341" i="13" s="1"/>
  <c r="AB4342" i="13" s="1"/>
  <c r="AB4343" i="13" s="1"/>
  <c r="AB4344" i="13" s="1"/>
  <c r="AB4345" i="13" s="1"/>
  <c r="AB4346" i="13" s="1"/>
  <c r="AB4347" i="13" s="1"/>
  <c r="AB4348" i="13" s="1"/>
  <c r="AB4349" i="13" s="1"/>
  <c r="AB4350" i="13" s="1"/>
  <c r="AB4351" i="13" s="1"/>
  <c r="AB4352" i="13" s="1"/>
  <c r="AB4353" i="13" s="1"/>
  <c r="AB4354" i="13" s="1"/>
  <c r="AB4355" i="13" s="1"/>
  <c r="AB4356" i="13" s="1"/>
  <c r="AB4357" i="13" s="1"/>
  <c r="AB4358" i="13" s="1"/>
  <c r="AB4359" i="13" s="1"/>
  <c r="AB4360" i="13" s="1"/>
  <c r="AB4361" i="13" s="1"/>
  <c r="AB4362" i="13" s="1"/>
  <c r="AB4363" i="13" s="1"/>
  <c r="AB4364" i="13" s="1"/>
  <c r="AB4365" i="13" s="1"/>
  <c r="AB4366" i="13" s="1"/>
  <c r="AB4367" i="13" s="1"/>
  <c r="AB4368" i="13" s="1"/>
  <c r="AB4369" i="13" s="1"/>
  <c r="AB4370" i="13" s="1"/>
  <c r="AB4371" i="13" s="1"/>
  <c r="AB4372" i="13" s="1"/>
  <c r="AB4373" i="13" s="1"/>
  <c r="AB4374" i="13" s="1"/>
  <c r="AB4375" i="13" s="1"/>
  <c r="AB4376" i="13" s="1"/>
  <c r="AB4377" i="13" s="1"/>
  <c r="AB4378" i="13" s="1"/>
  <c r="AB4379" i="13" s="1"/>
  <c r="AB4380" i="13" s="1"/>
  <c r="AB4381" i="13" s="1"/>
  <c r="AB4382" i="13" s="1"/>
  <c r="AB4383" i="13" s="1"/>
  <c r="AB4384" i="13" s="1"/>
  <c r="AB4385" i="13" s="1"/>
  <c r="AB4386" i="13" s="1"/>
  <c r="AB4387" i="13" s="1"/>
  <c r="AB4388" i="13" s="1"/>
  <c r="AB4389" i="13" s="1"/>
  <c r="AB4390" i="13" s="1"/>
  <c r="AB4391" i="13" s="1"/>
  <c r="AB4392" i="13" s="1"/>
  <c r="AB4393" i="13" s="1"/>
  <c r="AB4394" i="13" s="1"/>
  <c r="AB4395" i="13" s="1"/>
  <c r="AB4396" i="13" s="1"/>
  <c r="AB4397" i="13" s="1"/>
  <c r="AB4398" i="13" s="1"/>
  <c r="AB4399" i="13" s="1"/>
  <c r="AB4400" i="13" s="1"/>
  <c r="AB4401" i="13" s="1"/>
  <c r="AB4402" i="13" s="1"/>
  <c r="AB4403" i="13" s="1"/>
  <c r="AB4404" i="13" s="1"/>
  <c r="AB4405" i="13" s="1"/>
  <c r="AB4406" i="13" s="1"/>
  <c r="AB4407" i="13" s="1"/>
  <c r="AB4408" i="13" s="1"/>
  <c r="AB4409" i="13" s="1"/>
  <c r="AB4410" i="13" s="1"/>
  <c r="AB4411" i="13" s="1"/>
  <c r="AB4412" i="13" s="1"/>
  <c r="AB4413" i="13" s="1"/>
  <c r="AB4414" i="13" s="1"/>
  <c r="AB4415" i="13" s="1"/>
  <c r="AB4416" i="13" s="1"/>
  <c r="AB4417" i="13" s="1"/>
  <c r="AB4418" i="13" s="1"/>
  <c r="AB4419" i="13" s="1"/>
  <c r="AB4420" i="13" s="1"/>
  <c r="AB4421" i="13" s="1"/>
  <c r="AB4422" i="13" s="1"/>
  <c r="AB4423" i="13" s="1"/>
  <c r="AB4424" i="13" s="1"/>
  <c r="AB4425" i="13" s="1"/>
  <c r="AB4426" i="13" s="1"/>
  <c r="AB4427" i="13" s="1"/>
  <c r="AB4428" i="13" s="1"/>
  <c r="AB4429" i="13" s="1"/>
  <c r="AB4430" i="13" s="1"/>
  <c r="AB4431" i="13" s="1"/>
  <c r="AB4432" i="13" s="1"/>
  <c r="AB4433" i="13" s="1"/>
  <c r="AB4434" i="13" s="1"/>
  <c r="AB4435" i="13" s="1"/>
  <c r="AB4436" i="13" s="1"/>
  <c r="AB4437" i="13" s="1"/>
  <c r="AB4438" i="13" s="1"/>
  <c r="AB4439" i="13" s="1"/>
  <c r="AB4440" i="13" s="1"/>
  <c r="AB4441" i="13" s="1"/>
  <c r="AB4442" i="13" s="1"/>
  <c r="AB4443" i="13" s="1"/>
  <c r="AB4444" i="13" s="1"/>
  <c r="AB4445" i="13" s="1"/>
  <c r="AB4446" i="13" s="1"/>
  <c r="AB4447" i="13" s="1"/>
  <c r="AB4448" i="13" s="1"/>
  <c r="AB4449" i="13" s="1"/>
  <c r="AB4450" i="13" s="1"/>
  <c r="AB4451" i="13" s="1"/>
  <c r="AB4452" i="13" s="1"/>
  <c r="AB4453" i="13" s="1"/>
  <c r="AB4454" i="13" s="1"/>
  <c r="AB4455" i="13" s="1"/>
  <c r="AB4456" i="13" s="1"/>
  <c r="AB4457" i="13" s="1"/>
  <c r="AB4458" i="13" s="1"/>
  <c r="AB4459" i="13" s="1"/>
  <c r="AB4460" i="13" s="1"/>
  <c r="AB4461" i="13" s="1"/>
  <c r="AB4462" i="13" s="1"/>
  <c r="AB4463" i="13" s="1"/>
  <c r="AB4464" i="13" s="1"/>
  <c r="AB4465" i="13" s="1"/>
  <c r="AB4466" i="13" s="1"/>
  <c r="AB4467" i="13" s="1"/>
  <c r="AB4468" i="13" s="1"/>
  <c r="AB4469" i="13" s="1"/>
  <c r="AB4470" i="13" s="1"/>
  <c r="AB4471" i="13" s="1"/>
  <c r="AB4472" i="13" s="1"/>
  <c r="AB4473" i="13" s="1"/>
  <c r="AB4474" i="13" s="1"/>
  <c r="AB4475" i="13" s="1"/>
  <c r="AB4476" i="13" s="1"/>
  <c r="AB4477" i="13" s="1"/>
  <c r="AB4478" i="13" s="1"/>
  <c r="AB4479" i="13" s="1"/>
  <c r="AB4480" i="13" s="1"/>
  <c r="AB4481" i="13" s="1"/>
  <c r="AB4482" i="13" s="1"/>
  <c r="AB4483" i="13" s="1"/>
  <c r="AB4484" i="13" s="1"/>
  <c r="AB4485" i="13" s="1"/>
  <c r="AB4486" i="13" s="1"/>
  <c r="AB4487" i="13" s="1"/>
  <c r="AB4488" i="13" s="1"/>
  <c r="AB4489" i="13" s="1"/>
  <c r="AB4490" i="13" s="1"/>
  <c r="AB4491" i="13" s="1"/>
  <c r="AB4492" i="13" s="1"/>
  <c r="AB4493" i="13" s="1"/>
  <c r="AB4494" i="13" s="1"/>
  <c r="AB4495" i="13" s="1"/>
  <c r="AB4496" i="13" s="1"/>
  <c r="AB4497" i="13" s="1"/>
  <c r="AB4498" i="13" s="1"/>
  <c r="AB4499" i="13" s="1"/>
  <c r="AB4500" i="13" s="1"/>
  <c r="AB4501" i="13"/>
  <c r="AB4502" i="13" s="1"/>
  <c r="AB4503" i="13" s="1"/>
  <c r="AB4504" i="13" s="1"/>
  <c r="AB4505" i="13" s="1"/>
  <c r="AB4506" i="13" s="1"/>
  <c r="AB4507" i="13" s="1"/>
  <c r="AB4508" i="13" s="1"/>
  <c r="AB4509" i="13" s="1"/>
  <c r="AB4510" i="13" s="1"/>
  <c r="AB4511" i="13" s="1"/>
  <c r="AB4512" i="13" s="1"/>
  <c r="AB4513" i="13" s="1"/>
  <c r="AB4514" i="13" s="1"/>
  <c r="AB4515" i="13" s="1"/>
  <c r="AB4516" i="13" s="1"/>
  <c r="AB4517" i="13" s="1"/>
  <c r="AB4518" i="13" s="1"/>
  <c r="AB4519" i="13" s="1"/>
  <c r="AB4520" i="13" s="1"/>
  <c r="AB4521" i="13" s="1"/>
  <c r="AB4522" i="13" s="1"/>
  <c r="AB4523" i="13" s="1"/>
  <c r="AB4524" i="13" s="1"/>
  <c r="AB4525" i="13" s="1"/>
  <c r="AB4526" i="13" s="1"/>
  <c r="AB4527" i="13" s="1"/>
  <c r="AB4528" i="13" s="1"/>
  <c r="AB4529" i="13" s="1"/>
  <c r="AB4530" i="13" s="1"/>
  <c r="AB4531" i="13" s="1"/>
  <c r="AB4532" i="13" s="1"/>
  <c r="AB4533" i="13" s="1"/>
  <c r="AB4534" i="13" s="1"/>
  <c r="AB4535" i="13" s="1"/>
  <c r="AB4536" i="13" s="1"/>
  <c r="AB4537" i="13" s="1"/>
  <c r="AB4538" i="13" s="1"/>
  <c r="AB4539" i="13" s="1"/>
  <c r="AB4540" i="13" s="1"/>
  <c r="AB4541" i="13" s="1"/>
  <c r="AB4542" i="13" s="1"/>
  <c r="AB4543" i="13" s="1"/>
  <c r="AB4544" i="13" s="1"/>
  <c r="AB4545" i="13" s="1"/>
  <c r="AB4546" i="13" s="1"/>
  <c r="AB4547" i="13" s="1"/>
  <c r="AB4548" i="13" s="1"/>
  <c r="AB4549" i="13" s="1"/>
  <c r="AB4550" i="13" s="1"/>
  <c r="AB4551" i="13" s="1"/>
  <c r="AB4552" i="13" s="1"/>
  <c r="AB4553" i="13" s="1"/>
  <c r="AB4554" i="13" s="1"/>
  <c r="AB4555" i="13" s="1"/>
  <c r="AB4556" i="13" s="1"/>
  <c r="AB4557" i="13" s="1"/>
  <c r="AB4558" i="13" s="1"/>
  <c r="AB4559" i="13" s="1"/>
  <c r="AB4560" i="13" s="1"/>
  <c r="AB4561" i="13" s="1"/>
  <c r="AB4562" i="13" s="1"/>
  <c r="AB4563" i="13" s="1"/>
  <c r="AB4564" i="13" s="1"/>
  <c r="AB4565" i="13" s="1"/>
  <c r="AB4566" i="13" s="1"/>
  <c r="AB4567" i="13" s="1"/>
  <c r="AB4568" i="13" s="1"/>
  <c r="AB4569" i="13" s="1"/>
  <c r="AB4570" i="13" s="1"/>
  <c r="AB4571" i="13" s="1"/>
  <c r="AB4572" i="13" s="1"/>
  <c r="AB4573" i="13" s="1"/>
  <c r="AB4574" i="13" s="1"/>
  <c r="AB4575" i="13" s="1"/>
  <c r="AB4576" i="13" s="1"/>
  <c r="AB4577" i="13" s="1"/>
  <c r="AB4578" i="13" s="1"/>
  <c r="AB4579" i="13" s="1"/>
  <c r="AB4580" i="13" s="1"/>
  <c r="AB4581" i="13" s="1"/>
  <c r="AB4582" i="13" s="1"/>
  <c r="AB4583" i="13" s="1"/>
  <c r="AB4584" i="13" s="1"/>
  <c r="AB4585" i="13" s="1"/>
  <c r="AB4586" i="13" s="1"/>
  <c r="AB4587" i="13" s="1"/>
  <c r="AB4588" i="13" s="1"/>
  <c r="AB4589" i="13" s="1"/>
  <c r="AB4590" i="13" s="1"/>
  <c r="AB4591" i="13" s="1"/>
  <c r="AB4592" i="13" s="1"/>
  <c r="AB4593" i="13" s="1"/>
  <c r="AB4594" i="13" s="1"/>
  <c r="AB4595" i="13" s="1"/>
  <c r="AB4596" i="13" s="1"/>
  <c r="AB4597" i="13" s="1"/>
  <c r="AB4598" i="13" s="1"/>
  <c r="AB4599" i="13" s="1"/>
  <c r="AB4600" i="13" s="1"/>
  <c r="AB4601" i="13" s="1"/>
  <c r="AB4602" i="13" s="1"/>
  <c r="AB4603" i="13" s="1"/>
  <c r="AB4604" i="13" s="1"/>
  <c r="AB4605" i="13" s="1"/>
  <c r="AB4606" i="13" s="1"/>
  <c r="AB4607" i="13" s="1"/>
  <c r="AB4608" i="13" s="1"/>
  <c r="AB4609" i="13" s="1"/>
  <c r="AB4610" i="13" s="1"/>
  <c r="AB4611" i="13" s="1"/>
  <c r="AB4612" i="13" s="1"/>
  <c r="AB4613" i="13" s="1"/>
  <c r="AB4614" i="13" s="1"/>
  <c r="AB4615" i="13" s="1"/>
  <c r="AB4616" i="13" s="1"/>
  <c r="AB4617" i="13" s="1"/>
  <c r="AB4618" i="13" s="1"/>
  <c r="AB4619" i="13" s="1"/>
  <c r="AB4620" i="13" s="1"/>
  <c r="AB4621" i="13" s="1"/>
  <c r="AB4622" i="13" s="1"/>
  <c r="AB4623" i="13" s="1"/>
  <c r="AB4624" i="13" s="1"/>
  <c r="AB4625" i="13" s="1"/>
  <c r="AB4626" i="13" s="1"/>
  <c r="AB4627" i="13" s="1"/>
  <c r="AB4628" i="13" s="1"/>
  <c r="AB4629" i="13" s="1"/>
  <c r="AB4630" i="13" s="1"/>
  <c r="AB4631" i="13" s="1"/>
  <c r="AB4632" i="13" s="1"/>
  <c r="AB4633" i="13" s="1"/>
  <c r="AB4634" i="13" s="1"/>
  <c r="AB4635" i="13" s="1"/>
  <c r="AB4636" i="13" s="1"/>
  <c r="AB4637" i="13" s="1"/>
  <c r="AB4638" i="13" s="1"/>
  <c r="AB4639" i="13" s="1"/>
  <c r="AB4640" i="13" s="1"/>
  <c r="AB4641" i="13" s="1"/>
  <c r="AB4642" i="13" s="1"/>
  <c r="AB4643" i="13" s="1"/>
  <c r="AB4644" i="13" s="1"/>
  <c r="AB4645" i="13" s="1"/>
  <c r="AB4646" i="13" s="1"/>
  <c r="AB4647" i="13" s="1"/>
  <c r="AB4648" i="13" s="1"/>
  <c r="AB4649" i="13" s="1"/>
  <c r="AB4650" i="13" s="1"/>
  <c r="AB4651" i="13" s="1"/>
  <c r="AB4652" i="13" s="1"/>
  <c r="AB4653" i="13" s="1"/>
  <c r="AB4654" i="13" s="1"/>
  <c r="AB4655" i="13" s="1"/>
  <c r="AB4656" i="13" s="1"/>
  <c r="AB4657" i="13" s="1"/>
  <c r="AB4658" i="13" s="1"/>
  <c r="AB4659" i="13" s="1"/>
  <c r="AB4660" i="13" s="1"/>
  <c r="AB4661" i="13" s="1"/>
  <c r="AB4662" i="13" s="1"/>
  <c r="AB4663" i="13" s="1"/>
  <c r="AB4664" i="13" s="1"/>
  <c r="AB4665" i="13" s="1"/>
  <c r="AB4666" i="13" s="1"/>
  <c r="AB4667" i="13" s="1"/>
  <c r="AB4668" i="13" s="1"/>
  <c r="AB4669" i="13" s="1"/>
  <c r="AB4670" i="13" s="1"/>
  <c r="AB4671" i="13" s="1"/>
  <c r="AB4672" i="13" s="1"/>
  <c r="AB4673" i="13" s="1"/>
  <c r="AB4674" i="13" s="1"/>
  <c r="AB4675" i="13" s="1"/>
  <c r="AB4676" i="13" s="1"/>
  <c r="AB4677" i="13" s="1"/>
  <c r="AB4678" i="13" s="1"/>
  <c r="AB4679" i="13" s="1"/>
  <c r="AB4680" i="13" s="1"/>
  <c r="AB4681" i="13" s="1"/>
  <c r="AB4682" i="13" s="1"/>
  <c r="AB4683" i="13" s="1"/>
  <c r="AB4684" i="13" s="1"/>
  <c r="AB4685" i="13" s="1"/>
  <c r="AB4686" i="13" s="1"/>
  <c r="AB4687" i="13" s="1"/>
  <c r="AB4688" i="13" s="1"/>
  <c r="AB4689" i="13" s="1"/>
  <c r="AB4690" i="13" s="1"/>
  <c r="AB4691" i="13" s="1"/>
  <c r="AB4692" i="13" s="1"/>
  <c r="AB4693" i="13" s="1"/>
  <c r="AB4694" i="13" s="1"/>
  <c r="AB4695" i="13" s="1"/>
  <c r="AB4696" i="13" s="1"/>
  <c r="AB4697" i="13" s="1"/>
  <c r="AB4698" i="13" s="1"/>
  <c r="AB4699" i="13" s="1"/>
  <c r="AB4700" i="13" s="1"/>
  <c r="AB4701" i="13" s="1"/>
  <c r="AB4702" i="13" s="1"/>
  <c r="AB4703" i="13" s="1"/>
  <c r="AB4704" i="13" s="1"/>
  <c r="AB4705" i="13" s="1"/>
  <c r="AB4706" i="13" s="1"/>
  <c r="AB4707" i="13" s="1"/>
  <c r="AB4708" i="13" s="1"/>
  <c r="AB4709" i="13" s="1"/>
  <c r="AB4710" i="13" s="1"/>
  <c r="AB4711" i="13" s="1"/>
  <c r="AB4712" i="13" s="1"/>
  <c r="AB4713" i="13" s="1"/>
  <c r="AB4714" i="13" s="1"/>
  <c r="AB4715" i="13" s="1"/>
  <c r="AB4716" i="13" s="1"/>
  <c r="AB4717" i="13" s="1"/>
  <c r="AB4718" i="13" s="1"/>
  <c r="AB4719" i="13"/>
  <c r="AB4720" i="13" s="1"/>
  <c r="AB4721" i="13" s="1"/>
  <c r="AB4722" i="13" s="1"/>
  <c r="AB4723" i="13" s="1"/>
  <c r="AB4724" i="13" s="1"/>
  <c r="AB4725" i="13" s="1"/>
  <c r="AB4726" i="13" s="1"/>
  <c r="AB4727" i="13" s="1"/>
  <c r="AB4728" i="13" s="1"/>
  <c r="AB4729" i="13" s="1"/>
  <c r="AB4730" i="13" s="1"/>
  <c r="AB4731" i="13" s="1"/>
  <c r="AB4732" i="13" s="1"/>
  <c r="AB4733" i="13" s="1"/>
  <c r="AB4734" i="13" s="1"/>
  <c r="AB4735" i="13" s="1"/>
  <c r="AB4736" i="13" s="1"/>
  <c r="AB4737" i="13" s="1"/>
  <c r="AB4738" i="13" s="1"/>
  <c r="AB4739" i="13" s="1"/>
  <c r="AB4740" i="13" s="1"/>
  <c r="AB4741" i="13" s="1"/>
  <c r="AB4742" i="13" s="1"/>
  <c r="AB4743" i="13" s="1"/>
  <c r="AB4744" i="13" s="1"/>
  <c r="AB4745" i="13" s="1"/>
  <c r="AB4746" i="13" s="1"/>
  <c r="AB4747" i="13" s="1"/>
  <c r="AB4748" i="13" s="1"/>
  <c r="AB4749" i="13" s="1"/>
  <c r="AB4750" i="13" s="1"/>
  <c r="AB4751" i="13" s="1"/>
  <c r="AB4752" i="13" s="1"/>
  <c r="AB4753" i="13" s="1"/>
  <c r="AB4754" i="13" s="1"/>
  <c r="AB4755" i="13" s="1"/>
  <c r="AB4756" i="13" s="1"/>
  <c r="AB4757" i="13" s="1"/>
  <c r="AB4758" i="13" s="1"/>
  <c r="AB4759" i="13" s="1"/>
  <c r="AB4760" i="13" s="1"/>
  <c r="AB4761" i="13" s="1"/>
  <c r="AB4762" i="13" s="1"/>
  <c r="AB4763" i="13" s="1"/>
  <c r="AB4764" i="13" s="1"/>
  <c r="AB4765" i="13" s="1"/>
  <c r="AB4766" i="13" s="1"/>
  <c r="AB4767" i="13" s="1"/>
  <c r="AB4768" i="13" s="1"/>
  <c r="AB4769" i="13" s="1"/>
  <c r="AB4770" i="13" s="1"/>
  <c r="AB4771" i="13" s="1"/>
  <c r="AB4772" i="13" s="1"/>
  <c r="AB4773" i="13" s="1"/>
  <c r="AB4774" i="13" s="1"/>
  <c r="AB4775" i="13" s="1"/>
  <c r="AB4776" i="13" s="1"/>
  <c r="AB4777" i="13" s="1"/>
  <c r="AB4778" i="13" s="1"/>
  <c r="AB4779" i="13" s="1"/>
  <c r="AB4780" i="13" s="1"/>
  <c r="AB4781" i="13" s="1"/>
  <c r="AB4782" i="13" s="1"/>
  <c r="AB4783" i="13" s="1"/>
  <c r="AB4784" i="13" s="1"/>
  <c r="AB4785" i="13" s="1"/>
  <c r="AB4786" i="13" s="1"/>
  <c r="AB4787" i="13" s="1"/>
  <c r="AB4788" i="13" s="1"/>
  <c r="AB4789" i="13" s="1"/>
  <c r="AB4790" i="13" s="1"/>
  <c r="AB4791" i="13" s="1"/>
  <c r="AB4792" i="13" s="1"/>
  <c r="AB4793" i="13" s="1"/>
  <c r="AB4794" i="13" s="1"/>
  <c r="AB4795" i="13" s="1"/>
  <c r="AB4796" i="13" s="1"/>
  <c r="AB4797" i="13" s="1"/>
  <c r="AB4798" i="13" s="1"/>
  <c r="AB4799" i="13" s="1"/>
  <c r="AB4800" i="13" s="1"/>
  <c r="AB4801" i="13" s="1"/>
  <c r="AB4802" i="13" s="1"/>
  <c r="AB4803" i="13" s="1"/>
  <c r="AB4804" i="13" s="1"/>
  <c r="AB4805" i="13" s="1"/>
  <c r="AB4806" i="13" s="1"/>
  <c r="AB4807" i="13" s="1"/>
  <c r="AB4808" i="13" s="1"/>
  <c r="AB4809" i="13" s="1"/>
  <c r="AB4810" i="13" s="1"/>
  <c r="AB4811" i="13" s="1"/>
  <c r="AB4812" i="13" s="1"/>
  <c r="AB4813" i="13" s="1"/>
  <c r="AB4814" i="13" s="1"/>
  <c r="AB4815" i="13" s="1"/>
  <c r="AB4816" i="13" s="1"/>
  <c r="AB4817" i="13" s="1"/>
  <c r="AB4818" i="13" s="1"/>
  <c r="AB4819" i="13" s="1"/>
  <c r="AB4820" i="13" s="1"/>
  <c r="AB4821" i="13" s="1"/>
  <c r="AB4822" i="13" s="1"/>
  <c r="AB4823" i="13" s="1"/>
  <c r="AB4824" i="13" s="1"/>
  <c r="AB4825" i="13" s="1"/>
  <c r="AB4826" i="13" s="1"/>
  <c r="AB4827" i="13" s="1"/>
  <c r="AB4828" i="13" s="1"/>
  <c r="AB4829" i="13" s="1"/>
  <c r="AB4830" i="13" s="1"/>
  <c r="AB4831" i="13" s="1"/>
  <c r="AB4832" i="13" s="1"/>
  <c r="AB4833" i="13" s="1"/>
  <c r="AB4834" i="13" s="1"/>
  <c r="AB4835" i="13" s="1"/>
  <c r="AB4836" i="13" s="1"/>
  <c r="AB4837" i="13" s="1"/>
  <c r="AB4838" i="13" s="1"/>
  <c r="AB4839" i="13" s="1"/>
  <c r="AB4840" i="13" s="1"/>
  <c r="AB4841" i="13" s="1"/>
  <c r="AB4842" i="13" s="1"/>
  <c r="AB4843" i="13" s="1"/>
  <c r="AB4844" i="13" s="1"/>
  <c r="AB4845" i="13" s="1"/>
  <c r="AB4846" i="13" s="1"/>
  <c r="AB4847" i="13" s="1"/>
  <c r="AB4848" i="13" s="1"/>
  <c r="AB4849" i="13" s="1"/>
  <c r="AB4850" i="13" s="1"/>
  <c r="AB4851" i="13" s="1"/>
  <c r="AB4852" i="13" s="1"/>
  <c r="AB4853" i="13" s="1"/>
  <c r="AB4854" i="13" s="1"/>
  <c r="AB4855" i="13" s="1"/>
  <c r="AB4856" i="13" s="1"/>
  <c r="AB4857" i="13" s="1"/>
  <c r="AB4858" i="13" s="1"/>
  <c r="AB4859" i="13" s="1"/>
  <c r="AB4860" i="13" s="1"/>
  <c r="AB4861" i="13" s="1"/>
  <c r="AB4862" i="13" s="1"/>
  <c r="AB4863" i="13" s="1"/>
  <c r="AB4864" i="13" s="1"/>
  <c r="AB4865" i="13" s="1"/>
  <c r="AB4866" i="13" s="1"/>
  <c r="AB4867" i="13" s="1"/>
  <c r="AB4868" i="13" s="1"/>
  <c r="AB4869" i="13" s="1"/>
  <c r="AB4870" i="13" s="1"/>
  <c r="AB4871" i="13" s="1"/>
  <c r="AB4872" i="13" s="1"/>
  <c r="AB4873" i="13" s="1"/>
  <c r="AB4874" i="13" s="1"/>
  <c r="AB4875" i="13" s="1"/>
  <c r="AB4876" i="13" s="1"/>
  <c r="AB4877" i="13" s="1"/>
  <c r="AB4878" i="13" s="1"/>
  <c r="AB4879" i="13" s="1"/>
  <c r="AB4880" i="13" s="1"/>
  <c r="AB4881" i="13" s="1"/>
  <c r="AB4882" i="13" s="1"/>
  <c r="AB4883" i="13" s="1"/>
  <c r="AB4884" i="13" s="1"/>
  <c r="AB4885" i="13" s="1"/>
  <c r="AB4886" i="13" s="1"/>
  <c r="AB4887" i="13" s="1"/>
  <c r="AB4888" i="13" s="1"/>
  <c r="AB4889" i="13" s="1"/>
  <c r="AB4890" i="13" s="1"/>
  <c r="AB4891" i="13" s="1"/>
  <c r="AB4892" i="13" s="1"/>
  <c r="AB4893" i="13" s="1"/>
  <c r="AB4894" i="13" s="1"/>
  <c r="AB4895" i="13" s="1"/>
  <c r="AB4896" i="13" s="1"/>
  <c r="AB4897" i="13" s="1"/>
  <c r="AB4898" i="13" s="1"/>
  <c r="AB4899" i="13" s="1"/>
  <c r="AB4900" i="13" s="1"/>
  <c r="AB4901" i="13" s="1"/>
  <c r="AB4902" i="13" s="1"/>
  <c r="AB4903" i="13" s="1"/>
  <c r="AB4904" i="13" s="1"/>
  <c r="AB4905" i="13" s="1"/>
  <c r="AB4906" i="13" s="1"/>
  <c r="AB4907" i="13" s="1"/>
  <c r="AB4908" i="13" s="1"/>
  <c r="AB4909" i="13" s="1"/>
  <c r="AB4910" i="13" s="1"/>
  <c r="AB4911" i="13" s="1"/>
  <c r="AB4912" i="13" s="1"/>
  <c r="AB4913" i="13" s="1"/>
  <c r="AB4914" i="13" s="1"/>
  <c r="AB4915" i="13" s="1"/>
  <c r="AB4916" i="13" s="1"/>
  <c r="AB4917" i="13" s="1"/>
  <c r="AB4918" i="13" s="1"/>
  <c r="AB4919" i="13" s="1"/>
  <c r="AB4920" i="13" s="1"/>
  <c r="AB4921" i="13" s="1"/>
  <c r="AB4922" i="13" s="1"/>
  <c r="AB4923" i="13" s="1"/>
  <c r="AB4924" i="13" s="1"/>
  <c r="AB4925" i="13" s="1"/>
  <c r="AB4926" i="13" s="1"/>
  <c r="AB4927" i="13" s="1"/>
  <c r="AB4928" i="13" s="1"/>
  <c r="AB4929" i="13" s="1"/>
  <c r="AB4930" i="13" s="1"/>
  <c r="AB4931" i="13" s="1"/>
  <c r="AB4932" i="13" s="1"/>
  <c r="AB4933" i="13" s="1"/>
  <c r="AB4934" i="13" s="1"/>
  <c r="AB4935" i="13" s="1"/>
  <c r="AB4936" i="13" s="1"/>
  <c r="AB4937" i="13" s="1"/>
  <c r="AB4938" i="13" s="1"/>
  <c r="AB4939" i="13" s="1"/>
  <c r="AB4940" i="13" s="1"/>
  <c r="AB4941" i="13" s="1"/>
  <c r="AB4942" i="13" s="1"/>
  <c r="AB4943" i="13" s="1"/>
  <c r="AB4944" i="13" s="1"/>
  <c r="AB4945" i="13" s="1"/>
  <c r="AB4946" i="13" s="1"/>
  <c r="AB4947" i="13" s="1"/>
  <c r="AB4948" i="13" s="1"/>
  <c r="AB4949" i="13" s="1"/>
  <c r="AB4950" i="13" s="1"/>
  <c r="AB4951" i="13" s="1"/>
  <c r="AB4952" i="13" s="1"/>
  <c r="AB4953" i="13" s="1"/>
  <c r="AB4954" i="13" s="1"/>
  <c r="AB4955" i="13" s="1"/>
  <c r="AB4956" i="13" s="1"/>
  <c r="AB4957" i="13" s="1"/>
  <c r="AB4958" i="13" s="1"/>
  <c r="AB4959" i="13" s="1"/>
  <c r="AB4960" i="13" s="1"/>
  <c r="AB4961" i="13" s="1"/>
  <c r="AB4962" i="13" s="1"/>
  <c r="AB4963" i="13" s="1"/>
  <c r="AB4964" i="13" s="1"/>
  <c r="AB4965" i="13" s="1"/>
  <c r="AB4966" i="13" s="1"/>
  <c r="AB4967" i="13" s="1"/>
  <c r="AB4968" i="13" s="1"/>
  <c r="AB4969" i="13" s="1"/>
  <c r="AB4970" i="13" s="1"/>
  <c r="AB4971" i="13" s="1"/>
  <c r="AB4972" i="13" s="1"/>
  <c r="AB4973" i="13" s="1"/>
  <c r="AB4974" i="13" s="1"/>
  <c r="AB4975" i="13" s="1"/>
  <c r="AB4976" i="13" s="1"/>
  <c r="AB4977" i="13" s="1"/>
  <c r="AB4978" i="13" s="1"/>
  <c r="AB4979" i="13" s="1"/>
  <c r="AB4980" i="13" s="1"/>
  <c r="AB4981" i="13" s="1"/>
  <c r="AB4982" i="13" s="1"/>
  <c r="AB4983" i="13" s="1"/>
  <c r="AB4984" i="13" s="1"/>
  <c r="AB4985" i="13" s="1"/>
  <c r="AB4986" i="13" s="1"/>
  <c r="AB4987" i="13" s="1"/>
  <c r="AB4988" i="13" s="1"/>
  <c r="AB4989" i="13" s="1"/>
  <c r="AB4990" i="13" s="1"/>
  <c r="AB4991" i="13" s="1"/>
  <c r="AB4992" i="13" s="1"/>
  <c r="AB4993" i="13" s="1"/>
  <c r="AB4994" i="13" s="1"/>
  <c r="AB4995" i="13" s="1"/>
  <c r="AB4996" i="13" s="1"/>
  <c r="AB4997" i="13" s="1"/>
  <c r="AB4998" i="13" s="1"/>
  <c r="AB4999" i="13" s="1"/>
  <c r="AB5000" i="13" s="1"/>
  <c r="AB5001" i="13" s="1"/>
  <c r="AB5002" i="13" s="1"/>
  <c r="AB5003" i="13" s="1"/>
  <c r="AB5004" i="13" s="1"/>
  <c r="AB5005" i="13" s="1"/>
  <c r="AB5006" i="13" s="1"/>
  <c r="AB5007" i="13" s="1"/>
  <c r="AB5008" i="13" s="1"/>
  <c r="AB5009" i="13" s="1"/>
  <c r="AB5010" i="13" s="1"/>
  <c r="AB5011" i="13" s="1"/>
  <c r="AB5012" i="13" s="1"/>
  <c r="AB5013" i="13" s="1"/>
  <c r="AB5014" i="13" s="1"/>
  <c r="AB5015" i="13" s="1"/>
  <c r="AB5016" i="13" s="1"/>
  <c r="AB5017" i="13" s="1"/>
  <c r="AB5018" i="13" s="1"/>
  <c r="AB5019" i="13" s="1"/>
  <c r="AB5020" i="13" s="1"/>
  <c r="AB5021" i="13" s="1"/>
  <c r="AB5022" i="13" s="1"/>
  <c r="AB5023" i="13" s="1"/>
  <c r="AB5024" i="13" s="1"/>
  <c r="AB5025" i="13" s="1"/>
  <c r="AB5026" i="13" s="1"/>
  <c r="AB5027" i="13" s="1"/>
  <c r="AB5028" i="13" s="1"/>
  <c r="AB5029" i="13" s="1"/>
  <c r="AB5030" i="13" s="1"/>
  <c r="AB5031" i="13" s="1"/>
  <c r="AB5032" i="13" s="1"/>
  <c r="AB5033" i="13" s="1"/>
  <c r="AB5034" i="13" s="1"/>
  <c r="AB5035" i="13" s="1"/>
  <c r="AB5036" i="13" s="1"/>
  <c r="AB5037" i="13" s="1"/>
  <c r="AB5038" i="13" s="1"/>
  <c r="AB5039" i="13" s="1"/>
  <c r="AB5040" i="13" s="1"/>
  <c r="AB5041" i="13" s="1"/>
  <c r="AB5042" i="13" s="1"/>
  <c r="AB5043" i="13" s="1"/>
  <c r="AB5044" i="13" s="1"/>
  <c r="AB5045" i="13" s="1"/>
  <c r="AB5046" i="13" s="1"/>
  <c r="AB5047" i="13" s="1"/>
  <c r="AB5048" i="13" s="1"/>
  <c r="AB5049" i="13" s="1"/>
  <c r="AB5050" i="13" s="1"/>
  <c r="AB5051" i="13" s="1"/>
  <c r="AB5052" i="13" s="1"/>
  <c r="AB5053" i="13" s="1"/>
  <c r="AB5054" i="13" s="1"/>
  <c r="AB5055" i="13" s="1"/>
  <c r="AB5056" i="13" s="1"/>
  <c r="AB5057" i="13" s="1"/>
  <c r="AB5058" i="13" s="1"/>
  <c r="AB5059" i="13" s="1"/>
  <c r="AB5060" i="13" s="1"/>
  <c r="AB5061" i="13" s="1"/>
  <c r="AB5062" i="13" s="1"/>
  <c r="AB5063" i="13" s="1"/>
  <c r="AB5064" i="13" s="1"/>
  <c r="AB5065" i="13" s="1"/>
  <c r="AB5066" i="13" s="1"/>
  <c r="AB5067" i="13" s="1"/>
  <c r="AB5068" i="13" s="1"/>
  <c r="AB5069" i="13" s="1"/>
  <c r="AB5070" i="13" s="1"/>
  <c r="AB5071" i="13" s="1"/>
  <c r="AB5072" i="13" s="1"/>
  <c r="AB5073" i="13" s="1"/>
  <c r="AB5074" i="13" s="1"/>
  <c r="AB5075" i="13" s="1"/>
  <c r="AB5076" i="13" s="1"/>
  <c r="AB5077" i="13" s="1"/>
  <c r="AB5078" i="13" s="1"/>
  <c r="AB5079" i="13" s="1"/>
  <c r="AB5080" i="13" s="1"/>
  <c r="AB5081" i="13" s="1"/>
  <c r="AB5082" i="13" s="1"/>
  <c r="AB5083" i="13" s="1"/>
  <c r="AB5084" i="13" s="1"/>
  <c r="AB5085" i="13" s="1"/>
  <c r="AB5086" i="13" s="1"/>
  <c r="AB5087" i="13" s="1"/>
  <c r="AB5088" i="13" s="1"/>
  <c r="AB5089" i="13" s="1"/>
  <c r="AB5090" i="13" s="1"/>
  <c r="AB5091" i="13" s="1"/>
  <c r="AB5092" i="13" s="1"/>
  <c r="AB5093" i="13" s="1"/>
  <c r="AB5094" i="13" s="1"/>
  <c r="AB5095" i="13" s="1"/>
  <c r="AB5096" i="13" s="1"/>
  <c r="AB5097" i="13" s="1"/>
  <c r="AB5098" i="13" s="1"/>
  <c r="AB5099" i="13" s="1"/>
  <c r="AB5100" i="13" s="1"/>
  <c r="AB5101" i="13" s="1"/>
  <c r="AB5102" i="13" s="1"/>
  <c r="AB5103" i="13" s="1"/>
  <c r="AB5104" i="13" s="1"/>
  <c r="AB5105" i="13" s="1"/>
  <c r="AB5106" i="13" s="1"/>
  <c r="AB5107" i="13" s="1"/>
  <c r="AB5108" i="13" s="1"/>
  <c r="AB5109" i="13" s="1"/>
  <c r="AB5110" i="13" s="1"/>
  <c r="AB5111" i="13" s="1"/>
  <c r="AB5112" i="13" s="1"/>
  <c r="AB5113" i="13" s="1"/>
  <c r="AB5114" i="13" s="1"/>
  <c r="AB5115" i="13" s="1"/>
  <c r="AB5116" i="13" s="1"/>
  <c r="AB5117" i="13" s="1"/>
  <c r="AB5118" i="13" s="1"/>
  <c r="AB5119" i="13" s="1"/>
  <c r="AB5120" i="13" s="1"/>
  <c r="AB5121" i="13" s="1"/>
  <c r="AB5122" i="13" s="1"/>
  <c r="AB5123" i="13" s="1"/>
  <c r="AB5124" i="13" s="1"/>
  <c r="AB5125" i="13" s="1"/>
  <c r="AB5126" i="13" s="1"/>
  <c r="AB5127" i="13" s="1"/>
  <c r="AB5128" i="13" s="1"/>
  <c r="AB5129" i="13" s="1"/>
  <c r="AB5130" i="13" s="1"/>
  <c r="AB5131" i="13" s="1"/>
  <c r="AB5132" i="13" s="1"/>
  <c r="AB5133" i="13" s="1"/>
  <c r="AB5134" i="13" s="1"/>
  <c r="AB5135" i="13" s="1"/>
  <c r="AB5136" i="13" s="1"/>
  <c r="AB5137" i="13" s="1"/>
  <c r="AB5138" i="13" s="1"/>
  <c r="AB5139" i="13" s="1"/>
  <c r="AB5140" i="13" s="1"/>
  <c r="AB5141" i="13" s="1"/>
  <c r="AB5142" i="13" s="1"/>
  <c r="AB5143" i="13" s="1"/>
  <c r="AB5144" i="13" s="1"/>
  <c r="AB5145" i="13" s="1"/>
  <c r="AB5146" i="13" s="1"/>
  <c r="AB5147" i="13" s="1"/>
  <c r="AB5148" i="13" s="1"/>
  <c r="AB5149" i="13" s="1"/>
  <c r="AB5150" i="13" s="1"/>
  <c r="AB5151" i="13" s="1"/>
  <c r="AB5152" i="13" s="1"/>
  <c r="AB5153" i="13" s="1"/>
  <c r="AB5154" i="13" s="1"/>
  <c r="AB5155" i="13" s="1"/>
  <c r="AB5156" i="13" s="1"/>
  <c r="AB5157" i="13" s="1"/>
  <c r="AB5158" i="13" s="1"/>
  <c r="AB5159" i="13" s="1"/>
  <c r="AB5160" i="13" s="1"/>
  <c r="AB5161" i="13" s="1"/>
  <c r="AB5162" i="13" s="1"/>
  <c r="AB5163" i="13" s="1"/>
  <c r="AB5164" i="13" s="1"/>
  <c r="AB5165" i="13" s="1"/>
  <c r="AB5166" i="13" s="1"/>
  <c r="AB5167" i="13" s="1"/>
  <c r="AB5168" i="13" s="1"/>
  <c r="AB5169" i="13" s="1"/>
  <c r="AB5170" i="13" s="1"/>
  <c r="AB5171" i="13" s="1"/>
  <c r="AB5172" i="13" s="1"/>
  <c r="AB5173" i="13" s="1"/>
  <c r="AB5174" i="13" s="1"/>
  <c r="AB5175" i="13" s="1"/>
  <c r="AB5176" i="13" s="1"/>
  <c r="AB5177" i="13" s="1"/>
  <c r="AB5178" i="13" s="1"/>
  <c r="AB5179" i="13" s="1"/>
  <c r="AB5180" i="13" s="1"/>
  <c r="AB5181" i="13" s="1"/>
  <c r="AB5182" i="13" s="1"/>
  <c r="AB5183" i="13" s="1"/>
  <c r="AB5184" i="13" s="1"/>
  <c r="AB5185" i="13" s="1"/>
  <c r="AB5186" i="13" s="1"/>
  <c r="AB5187" i="13" s="1"/>
  <c r="AB5188" i="13" s="1"/>
  <c r="AB5189" i="13" s="1"/>
  <c r="AB5190" i="13" s="1"/>
  <c r="AB5191" i="13" s="1"/>
  <c r="AB5192" i="13" s="1"/>
  <c r="AB5193" i="13" s="1"/>
  <c r="AB5194" i="13" s="1"/>
  <c r="AB5195" i="13" s="1"/>
  <c r="AB5196" i="13" s="1"/>
  <c r="AB5197" i="13" s="1"/>
  <c r="AB5198" i="13" s="1"/>
  <c r="AB5199" i="13" s="1"/>
  <c r="AB5200" i="13" s="1"/>
  <c r="AB5201" i="13" s="1"/>
  <c r="AB5202" i="13" s="1"/>
  <c r="AB5203" i="13" s="1"/>
  <c r="AB5204" i="13" s="1"/>
  <c r="AB5205" i="13" s="1"/>
  <c r="AB5206" i="13" s="1"/>
  <c r="AB5207" i="13" s="1"/>
  <c r="AB5208" i="13" s="1"/>
  <c r="AB5209" i="13" s="1"/>
  <c r="AB5210" i="13" s="1"/>
  <c r="AB5211" i="13" s="1"/>
  <c r="AB5212" i="13" s="1"/>
  <c r="AB5213" i="13" s="1"/>
  <c r="AB5214" i="13" s="1"/>
  <c r="AB5215" i="13" s="1"/>
  <c r="AB5216" i="13" s="1"/>
  <c r="AB5217" i="13" s="1"/>
  <c r="AB5218" i="13" s="1"/>
  <c r="AB5219" i="13" s="1"/>
  <c r="AB5220" i="13" s="1"/>
  <c r="AB5221" i="13" s="1"/>
  <c r="AB5222" i="13" s="1"/>
  <c r="AB5223" i="13" s="1"/>
  <c r="AB5224" i="13" s="1"/>
  <c r="AB5225" i="13" s="1"/>
  <c r="AB5226" i="13" s="1"/>
  <c r="AB5227" i="13" s="1"/>
  <c r="AB5228" i="13" s="1"/>
  <c r="AB5229" i="13" s="1"/>
  <c r="AB5230" i="13" s="1"/>
  <c r="AB5231" i="13" s="1"/>
  <c r="AB5232" i="13" s="1"/>
  <c r="AB5233" i="13" s="1"/>
  <c r="AB5234" i="13" s="1"/>
  <c r="AB5235" i="13" s="1"/>
  <c r="AB5236" i="13" s="1"/>
  <c r="AB5237" i="13" s="1"/>
  <c r="AB5238" i="13" s="1"/>
  <c r="AB5239" i="13" s="1"/>
  <c r="AB5240" i="13" s="1"/>
  <c r="AB5241" i="13" s="1"/>
  <c r="AB5242" i="13" s="1"/>
  <c r="AB5243" i="13" s="1"/>
  <c r="AB5244" i="13" s="1"/>
  <c r="AB5245" i="13" s="1"/>
  <c r="AB5246" i="13" s="1"/>
  <c r="AB5247" i="13" s="1"/>
  <c r="AB5248" i="13" s="1"/>
  <c r="AB5249" i="13" s="1"/>
  <c r="AB5250" i="13" s="1"/>
  <c r="AB5251" i="13" s="1"/>
  <c r="AB5252" i="13" s="1"/>
  <c r="AB5253" i="13" s="1"/>
  <c r="AB5254" i="13" s="1"/>
  <c r="AB5255" i="13" s="1"/>
  <c r="AB5256" i="13" s="1"/>
  <c r="AB5257" i="13" s="1"/>
  <c r="AB5258" i="13" s="1"/>
  <c r="AB5259" i="13" s="1"/>
  <c r="AB5260" i="13" s="1"/>
  <c r="AB5261" i="13" s="1"/>
  <c r="AB5262" i="13" s="1"/>
  <c r="AB5263" i="13" s="1"/>
  <c r="AB5264" i="13" s="1"/>
  <c r="AB5265" i="13" s="1"/>
  <c r="AB5266" i="13" s="1"/>
  <c r="AB5267" i="13" s="1"/>
  <c r="AB5268" i="13" s="1"/>
  <c r="AB5269" i="13" s="1"/>
  <c r="AB5270" i="13" s="1"/>
  <c r="AB5271" i="13" s="1"/>
  <c r="AB5272" i="13" s="1"/>
  <c r="AB5273" i="13" s="1"/>
  <c r="AB5274" i="13" s="1"/>
  <c r="AB5275" i="13" s="1"/>
  <c r="AB5276" i="13" s="1"/>
  <c r="AB5277" i="13" s="1"/>
  <c r="AB5278" i="13" s="1"/>
  <c r="AB5279" i="13" s="1"/>
  <c r="AB5280" i="13" s="1"/>
  <c r="AB5281" i="13" s="1"/>
  <c r="AB5282" i="13" s="1"/>
  <c r="AB5283" i="13" s="1"/>
  <c r="AB5284" i="13" s="1"/>
  <c r="AB5285" i="13" s="1"/>
  <c r="AB5286" i="13" s="1"/>
  <c r="AB5287" i="13" s="1"/>
  <c r="AB5288" i="13" s="1"/>
  <c r="AB5289" i="13" s="1"/>
  <c r="AB5290" i="13" s="1"/>
  <c r="AB5291" i="13" s="1"/>
  <c r="AB5292" i="13" s="1"/>
  <c r="AB5293" i="13" s="1"/>
  <c r="AB5294" i="13" s="1"/>
  <c r="AB5295" i="13" s="1"/>
  <c r="AB5296" i="13" s="1"/>
  <c r="AB5297" i="13" s="1"/>
  <c r="AB5298" i="13" s="1"/>
  <c r="AB5299" i="13" s="1"/>
  <c r="AB5300" i="13" s="1"/>
  <c r="AB5301" i="13" s="1"/>
  <c r="AB5302" i="13" s="1"/>
  <c r="AB5303" i="13" s="1"/>
  <c r="AB5304" i="13" s="1"/>
  <c r="AB5305" i="13" s="1"/>
  <c r="AB5306" i="13" s="1"/>
  <c r="AB5307" i="13" s="1"/>
  <c r="AB5308" i="13" s="1"/>
  <c r="AB5309" i="13" s="1"/>
  <c r="AB5310" i="13" s="1"/>
  <c r="AB5311" i="13" s="1"/>
  <c r="AB5312" i="13" s="1"/>
  <c r="AB5313" i="13" s="1"/>
  <c r="AB5314" i="13" s="1"/>
  <c r="AB5315" i="13" s="1"/>
  <c r="AB5316" i="13" s="1"/>
  <c r="AB5317" i="13" s="1"/>
  <c r="AB5318" i="13" s="1"/>
  <c r="AB5319" i="13" s="1"/>
  <c r="AB5320" i="13" s="1"/>
  <c r="AB5321" i="13" s="1"/>
  <c r="AB5322" i="13" s="1"/>
  <c r="AB5323" i="13" s="1"/>
  <c r="AB5324" i="13" s="1"/>
  <c r="AB5325" i="13" s="1"/>
  <c r="AB5326" i="13" s="1"/>
  <c r="AB5327" i="13" s="1"/>
  <c r="AB5328" i="13" s="1"/>
  <c r="AB5329" i="13" s="1"/>
  <c r="AB5330" i="13" s="1"/>
  <c r="AB5331" i="13" s="1"/>
  <c r="AB5332" i="13" s="1"/>
  <c r="AB5333" i="13" s="1"/>
  <c r="AB5334" i="13" s="1"/>
  <c r="AB5335" i="13" s="1"/>
  <c r="AB5336" i="13" s="1"/>
  <c r="AB5337" i="13" s="1"/>
  <c r="AB5338" i="13" s="1"/>
  <c r="AB5339" i="13" s="1"/>
  <c r="AB5340" i="13" s="1"/>
  <c r="AB5341" i="13" s="1"/>
  <c r="AB5342" i="13" s="1"/>
  <c r="AB5343" i="13" s="1"/>
  <c r="AB5344" i="13" s="1"/>
  <c r="AB5345" i="13" s="1"/>
  <c r="AB5346" i="13" s="1"/>
  <c r="AB5347" i="13" s="1"/>
  <c r="AB5348" i="13" s="1"/>
  <c r="AB5349" i="13" s="1"/>
  <c r="AB5350" i="13" s="1"/>
  <c r="AB5351" i="13" s="1"/>
  <c r="AB5352" i="13" s="1"/>
  <c r="AB5353" i="13" s="1"/>
  <c r="AB5354" i="13" s="1"/>
  <c r="AB5355" i="13" s="1"/>
  <c r="AB5356" i="13" s="1"/>
  <c r="AB5357" i="13" s="1"/>
  <c r="AB5358" i="13" s="1"/>
  <c r="AB5359" i="13" s="1"/>
  <c r="AB5360" i="13" s="1"/>
  <c r="AB5361" i="13" s="1"/>
  <c r="AB5362" i="13" s="1"/>
  <c r="AB5363" i="13" s="1"/>
  <c r="AB5364" i="13" s="1"/>
  <c r="AB5365" i="13" s="1"/>
  <c r="AB5366" i="13" s="1"/>
  <c r="AB5367" i="13" s="1"/>
  <c r="AB5368" i="13" s="1"/>
  <c r="AB5369" i="13" s="1"/>
  <c r="AB5370" i="13" s="1"/>
  <c r="AB5371" i="13" s="1"/>
  <c r="AB5372" i="13" s="1"/>
  <c r="AB5373" i="13" s="1"/>
  <c r="AB5374" i="13" s="1"/>
  <c r="AB5375" i="13" s="1"/>
  <c r="AB5376" i="13" s="1"/>
  <c r="AB5377" i="13" s="1"/>
  <c r="AB5378" i="13" s="1"/>
  <c r="AB5379" i="13" s="1"/>
  <c r="AB5380" i="13" s="1"/>
  <c r="AB5381" i="13" s="1"/>
  <c r="AB5382" i="13" s="1"/>
  <c r="AB5383" i="13" s="1"/>
  <c r="AB5384" i="13" s="1"/>
  <c r="AB5385" i="13" s="1"/>
  <c r="AB5386" i="13" s="1"/>
  <c r="AB5387" i="13" s="1"/>
  <c r="AB5388" i="13" s="1"/>
  <c r="AB5389" i="13" s="1"/>
  <c r="AB5390" i="13" s="1"/>
  <c r="AB5391" i="13" s="1"/>
  <c r="AB5392" i="13" s="1"/>
  <c r="AB5393" i="13" s="1"/>
  <c r="AB5394" i="13" s="1"/>
  <c r="AB5395" i="13" s="1"/>
  <c r="AB5396" i="13" s="1"/>
  <c r="AB5397" i="13" s="1"/>
  <c r="AB5398" i="13" s="1"/>
  <c r="AB5399" i="13" s="1"/>
  <c r="AB5400" i="13" s="1"/>
  <c r="AB5401" i="13" s="1"/>
  <c r="AB5402" i="13" s="1"/>
  <c r="AB5403" i="13" s="1"/>
  <c r="AB5404" i="13" s="1"/>
  <c r="AB5405" i="13" s="1"/>
  <c r="AB5406" i="13" s="1"/>
  <c r="AB5407" i="13" s="1"/>
  <c r="AB5408" i="13" s="1"/>
  <c r="AB5409" i="13" s="1"/>
  <c r="AB5410" i="13" s="1"/>
  <c r="AB5411" i="13" s="1"/>
  <c r="AB5412" i="13" s="1"/>
  <c r="AB5413" i="13" s="1"/>
  <c r="AB5414" i="13" s="1"/>
  <c r="AB5415" i="13" s="1"/>
  <c r="AB5416" i="13" s="1"/>
  <c r="AB5417" i="13" s="1"/>
  <c r="AB5418" i="13" s="1"/>
  <c r="AB5419" i="13" s="1"/>
  <c r="AB5420" i="13" s="1"/>
  <c r="AB5421" i="13" s="1"/>
  <c r="AB5422" i="13" s="1"/>
  <c r="AB5423" i="13" s="1"/>
  <c r="AB5424" i="13" s="1"/>
  <c r="AB5425" i="13" s="1"/>
  <c r="AB5426" i="13" s="1"/>
  <c r="AB5427" i="13" s="1"/>
  <c r="AB5428" i="13" s="1"/>
  <c r="AB5429" i="13" s="1"/>
  <c r="AB5430" i="13" s="1"/>
  <c r="AB5431" i="13" s="1"/>
  <c r="AB5432" i="13" s="1"/>
  <c r="AB5433" i="13" s="1"/>
  <c r="AB5434" i="13" s="1"/>
  <c r="AB5435" i="13" s="1"/>
  <c r="AB5436" i="13" s="1"/>
  <c r="AB5437" i="13" s="1"/>
  <c r="AB5438" i="13" s="1"/>
  <c r="AB5439" i="13" s="1"/>
  <c r="AB5440" i="13" s="1"/>
  <c r="AB5441" i="13" s="1"/>
  <c r="AB5442" i="13" s="1"/>
  <c r="AB5443" i="13" s="1"/>
  <c r="AB5444" i="13" s="1"/>
  <c r="AB5445" i="13" s="1"/>
  <c r="AB5446" i="13" s="1"/>
  <c r="AB5447" i="13" s="1"/>
  <c r="AB5448" i="13" s="1"/>
  <c r="AB5449" i="13" s="1"/>
  <c r="AB5450" i="13" s="1"/>
  <c r="AB5451" i="13" s="1"/>
  <c r="AB5452" i="13" s="1"/>
  <c r="AB5453" i="13" s="1"/>
  <c r="AB5454" i="13" s="1"/>
  <c r="AB5455" i="13" s="1"/>
  <c r="AB5456" i="13" s="1"/>
  <c r="AB5457" i="13" s="1"/>
  <c r="AB5458" i="13" s="1"/>
  <c r="AB5459" i="13" s="1"/>
  <c r="AB5460" i="13" s="1"/>
  <c r="AB5461" i="13" s="1"/>
  <c r="AB5462" i="13" s="1"/>
  <c r="AB5463" i="13" s="1"/>
  <c r="AB5464" i="13" s="1"/>
  <c r="AB5465" i="13" s="1"/>
  <c r="AB5466" i="13" s="1"/>
  <c r="AB5467" i="13" s="1"/>
  <c r="AB5468" i="13" s="1"/>
  <c r="AB5469" i="13" s="1"/>
  <c r="AB5470" i="13" s="1"/>
  <c r="AB5471" i="13" s="1"/>
  <c r="AB5472" i="13" s="1"/>
  <c r="AB5473" i="13" s="1"/>
  <c r="AB5474" i="13" s="1"/>
  <c r="AB5475" i="13" s="1"/>
  <c r="AB5476" i="13" s="1"/>
  <c r="AB5477" i="13" s="1"/>
  <c r="AB5478" i="13" s="1"/>
  <c r="AB5479" i="13" s="1"/>
  <c r="AB5480" i="13" s="1"/>
  <c r="AB5481" i="13" s="1"/>
  <c r="AB5482" i="13" s="1"/>
  <c r="AB5483" i="13" s="1"/>
  <c r="AB5484" i="13" s="1"/>
  <c r="AB5485" i="13" s="1"/>
  <c r="AB5486" i="13" s="1"/>
  <c r="AB5487" i="13" s="1"/>
  <c r="AB5488" i="13" s="1"/>
  <c r="AB5489" i="13" s="1"/>
  <c r="AB5490" i="13" s="1"/>
  <c r="AB5491" i="13" s="1"/>
  <c r="AB5492" i="13" s="1"/>
  <c r="AB5493" i="13" s="1"/>
  <c r="AB5494" i="13" s="1"/>
  <c r="AB5495" i="13" s="1"/>
  <c r="AB5496" i="13" s="1"/>
  <c r="AB5497" i="13" s="1"/>
  <c r="AB5498" i="13" s="1"/>
  <c r="AB5499" i="13" s="1"/>
  <c r="AB5500" i="13" s="1"/>
  <c r="AB5501" i="13" s="1"/>
  <c r="AB5502" i="13" s="1"/>
  <c r="AB5503" i="13" s="1"/>
  <c r="AB5504" i="13" s="1"/>
  <c r="AB5505" i="13" s="1"/>
  <c r="AB5506" i="13" s="1"/>
  <c r="AB5507" i="13" s="1"/>
  <c r="AB5508" i="13" s="1"/>
  <c r="AB5509" i="13" s="1"/>
  <c r="AB5510" i="13" s="1"/>
  <c r="AB5511" i="13" s="1"/>
  <c r="AB5512" i="13" s="1"/>
  <c r="AB5513" i="13" s="1"/>
  <c r="AB5514" i="13" s="1"/>
  <c r="AB5515" i="13" s="1"/>
  <c r="AB5516" i="13" s="1"/>
  <c r="AB5517" i="13" s="1"/>
  <c r="AB5518" i="13" s="1"/>
  <c r="AB5519" i="13" s="1"/>
  <c r="AB5520" i="13" s="1"/>
  <c r="AB5521" i="13" s="1"/>
  <c r="AB5522" i="13" s="1"/>
  <c r="AB5523" i="13" s="1"/>
  <c r="AB5524" i="13" s="1"/>
  <c r="AB5525" i="13" s="1"/>
  <c r="AB5526" i="13" s="1"/>
  <c r="AB5527" i="13" s="1"/>
  <c r="AB5528" i="13" s="1"/>
  <c r="AB5529" i="13" s="1"/>
  <c r="AB5530" i="13" s="1"/>
  <c r="AB5531" i="13" s="1"/>
  <c r="AB5532" i="13" s="1"/>
  <c r="AB5533" i="13" s="1"/>
  <c r="AB5534" i="13" s="1"/>
  <c r="AB5535" i="13" s="1"/>
  <c r="AB5536" i="13" s="1"/>
  <c r="AB5537" i="13" s="1"/>
  <c r="AB5538" i="13" s="1"/>
  <c r="AB5539" i="13" s="1"/>
  <c r="AB5540" i="13" s="1"/>
  <c r="AB5541" i="13" s="1"/>
  <c r="AB5542" i="13" s="1"/>
  <c r="AB5543" i="13" s="1"/>
  <c r="AB5544" i="13" s="1"/>
  <c r="AB5545" i="13" s="1"/>
  <c r="AB5546" i="13" s="1"/>
  <c r="AB5547" i="13" s="1"/>
  <c r="AB5548" i="13" s="1"/>
  <c r="AB5549" i="13" s="1"/>
  <c r="AB5550" i="13" s="1"/>
  <c r="AB5551" i="13" s="1"/>
  <c r="AB5552" i="13" s="1"/>
  <c r="AB5553" i="13" s="1"/>
  <c r="AB5554" i="13" s="1"/>
  <c r="AB5555" i="13" s="1"/>
  <c r="AB5556" i="13" s="1"/>
  <c r="AB5557" i="13" s="1"/>
  <c r="AB5558" i="13" s="1"/>
  <c r="AB5559" i="13" s="1"/>
  <c r="AB5560" i="13" s="1"/>
  <c r="AB5561" i="13" s="1"/>
  <c r="AB5562" i="13" s="1"/>
  <c r="AB5563" i="13" s="1"/>
  <c r="AB5564" i="13" s="1"/>
  <c r="AB5565" i="13" s="1"/>
  <c r="AB5566" i="13" s="1"/>
  <c r="AB5567" i="13" s="1"/>
  <c r="AB5568" i="13" s="1"/>
  <c r="AB5569" i="13" s="1"/>
  <c r="AB5570" i="13" s="1"/>
  <c r="AB5571" i="13" s="1"/>
  <c r="AB5572" i="13" s="1"/>
  <c r="AB5573" i="13" s="1"/>
  <c r="AB5574" i="13" s="1"/>
  <c r="AB5575" i="13" s="1"/>
  <c r="AB5576" i="13" s="1"/>
  <c r="AB5577" i="13" s="1"/>
  <c r="AB5578" i="13" s="1"/>
  <c r="AB5579" i="13" s="1"/>
  <c r="AB5580" i="13" s="1"/>
  <c r="AB5581" i="13" s="1"/>
  <c r="AB5582" i="13" s="1"/>
  <c r="AB5583" i="13" s="1"/>
  <c r="AB5584" i="13" s="1"/>
  <c r="AB5585" i="13" s="1"/>
  <c r="AB5586" i="13" s="1"/>
  <c r="AB5587" i="13" s="1"/>
  <c r="AB5588" i="13" s="1"/>
  <c r="AB5589" i="13" s="1"/>
  <c r="AB5590" i="13" s="1"/>
  <c r="AB5591" i="13" s="1"/>
  <c r="AB5592" i="13" s="1"/>
  <c r="AB5593" i="13" s="1"/>
  <c r="AB5594" i="13" s="1"/>
  <c r="AB5595" i="13" s="1"/>
  <c r="AB5596" i="13" s="1"/>
  <c r="AB5597" i="13" s="1"/>
  <c r="AB5598" i="13" s="1"/>
  <c r="AB5599" i="13" s="1"/>
  <c r="AB5600" i="13" s="1"/>
  <c r="AB5601" i="13" s="1"/>
  <c r="AB5602" i="13" s="1"/>
  <c r="AB5603" i="13" s="1"/>
  <c r="AB5604" i="13" s="1"/>
  <c r="AB5605" i="13" s="1"/>
  <c r="AB5606" i="13" s="1"/>
  <c r="AB5607" i="13" s="1"/>
  <c r="AB5608" i="13" s="1"/>
  <c r="AB5609" i="13" s="1"/>
  <c r="AB5610" i="13" s="1"/>
  <c r="AB5611" i="13" s="1"/>
  <c r="AB5612" i="13" s="1"/>
  <c r="AB5613" i="13" s="1"/>
  <c r="AB5614" i="13" s="1"/>
  <c r="AB5615" i="13" s="1"/>
  <c r="AB5616" i="13" s="1"/>
  <c r="AB5617" i="13" s="1"/>
  <c r="AB5618" i="13" s="1"/>
  <c r="AB5619" i="13" s="1"/>
  <c r="AB5620" i="13" s="1"/>
  <c r="AB5621" i="13" s="1"/>
  <c r="AB5622" i="13" s="1"/>
  <c r="AB5623" i="13" s="1"/>
  <c r="AB5624" i="13" s="1"/>
  <c r="AB5625" i="13" s="1"/>
  <c r="AB5626" i="13" s="1"/>
  <c r="AB5627" i="13" s="1"/>
  <c r="AB5628" i="13" s="1"/>
  <c r="AB5629" i="13" s="1"/>
  <c r="AB5630" i="13" s="1"/>
  <c r="AB5631" i="13" s="1"/>
  <c r="AB5632" i="13" s="1"/>
  <c r="AB5633" i="13" s="1"/>
  <c r="AB5634" i="13" s="1"/>
  <c r="AB5635" i="13" s="1"/>
  <c r="AB5636" i="13" s="1"/>
  <c r="AB5637" i="13" s="1"/>
  <c r="AB5638" i="13" s="1"/>
  <c r="AB5639" i="13" s="1"/>
  <c r="AB5640" i="13" s="1"/>
  <c r="AB5641" i="13" s="1"/>
  <c r="AB5642" i="13" s="1"/>
  <c r="AB5643" i="13" s="1"/>
  <c r="AB5644" i="13" s="1"/>
  <c r="AB5645" i="13" s="1"/>
  <c r="AB5646" i="13" s="1"/>
  <c r="AB5647" i="13" s="1"/>
  <c r="AB5648" i="13" s="1"/>
  <c r="AB5649" i="13" s="1"/>
  <c r="AB5650" i="13" s="1"/>
  <c r="AB5651" i="13" s="1"/>
  <c r="AB5652" i="13" s="1"/>
  <c r="AB5653" i="13" s="1"/>
  <c r="AB5654" i="13" s="1"/>
  <c r="AB5655" i="13" s="1"/>
  <c r="AB5656" i="13" s="1"/>
  <c r="AB5657" i="13" s="1"/>
  <c r="AB5658" i="13" s="1"/>
  <c r="AB5659" i="13" s="1"/>
  <c r="AB5660" i="13" s="1"/>
  <c r="AB5661" i="13" s="1"/>
  <c r="AB5662" i="13" s="1"/>
  <c r="AB5663" i="13" s="1"/>
  <c r="AB5664" i="13" s="1"/>
  <c r="AB5665" i="13" s="1"/>
  <c r="AB5666" i="13" s="1"/>
  <c r="AB5667" i="13" s="1"/>
  <c r="AB5668" i="13" s="1"/>
  <c r="AB5669" i="13" s="1"/>
  <c r="AB5670" i="13" s="1"/>
  <c r="AB5671" i="13" s="1"/>
  <c r="AB5672" i="13" s="1"/>
  <c r="AB5673" i="13" s="1"/>
  <c r="AB5674" i="13" s="1"/>
  <c r="AB5675" i="13" s="1"/>
  <c r="AB5676" i="13" s="1"/>
  <c r="AB5677" i="13" s="1"/>
  <c r="AB5678" i="13" s="1"/>
  <c r="AB5679" i="13" s="1"/>
  <c r="AB5680" i="13" s="1"/>
  <c r="AB5681" i="13" s="1"/>
  <c r="AB5682" i="13" s="1"/>
  <c r="AB5683" i="13" s="1"/>
  <c r="AB5684" i="13" s="1"/>
  <c r="AB5685" i="13" s="1"/>
  <c r="AB5686" i="13" s="1"/>
  <c r="AB5687" i="13" s="1"/>
  <c r="AB5688" i="13" s="1"/>
  <c r="AB5689" i="13" s="1"/>
  <c r="AB5690" i="13" s="1"/>
  <c r="AB5691" i="13" s="1"/>
  <c r="AB5692" i="13" s="1"/>
  <c r="AB5693" i="13" s="1"/>
  <c r="AB5694" i="13" s="1"/>
  <c r="AB5695" i="13" s="1"/>
  <c r="AB5696" i="13" s="1"/>
  <c r="AB5697" i="13" s="1"/>
  <c r="AB5698" i="13" s="1"/>
  <c r="AB5699" i="13" s="1"/>
  <c r="AB5700" i="13" s="1"/>
  <c r="AB5701" i="13" s="1"/>
  <c r="AB5702" i="13" s="1"/>
  <c r="AB5703" i="13" s="1"/>
  <c r="AB5704" i="13" s="1"/>
  <c r="AB5705" i="13" s="1"/>
  <c r="AB5706" i="13" s="1"/>
  <c r="AB5707" i="13" s="1"/>
  <c r="AB5708" i="13" s="1"/>
  <c r="AB5709" i="13" s="1"/>
  <c r="AB5710" i="13" s="1"/>
  <c r="AB5711" i="13" s="1"/>
  <c r="AB5712" i="13" s="1"/>
  <c r="AB5713" i="13" s="1"/>
  <c r="AB5714" i="13" s="1"/>
  <c r="AB5715" i="13" s="1"/>
  <c r="AB5716" i="13" s="1"/>
  <c r="AB5717" i="13" s="1"/>
  <c r="AB5718" i="13" s="1"/>
  <c r="AB5719" i="13" s="1"/>
  <c r="AB5720" i="13" s="1"/>
  <c r="AB5721" i="13" s="1"/>
  <c r="AB5722" i="13" s="1"/>
  <c r="AB5723" i="13" s="1"/>
  <c r="AB5724" i="13" s="1"/>
  <c r="AB5725" i="13" s="1"/>
  <c r="AB5726" i="13" s="1"/>
  <c r="AB5727" i="13" s="1"/>
  <c r="AB5728" i="13" s="1"/>
  <c r="AB5729" i="13" s="1"/>
  <c r="AB5730" i="13" s="1"/>
  <c r="AB5731" i="13" s="1"/>
  <c r="AB5732" i="13" s="1"/>
  <c r="AB5733" i="13" s="1"/>
  <c r="AB5734" i="13" s="1"/>
  <c r="AB5735" i="13" s="1"/>
  <c r="AB5736" i="13" s="1"/>
  <c r="AB5737" i="13" s="1"/>
  <c r="AB5738" i="13" s="1"/>
  <c r="AB5739" i="13" s="1"/>
  <c r="AB5740" i="13" s="1"/>
  <c r="AB5741" i="13" s="1"/>
  <c r="AB5742" i="13" s="1"/>
  <c r="AB5743" i="13" s="1"/>
  <c r="AB5744" i="13" s="1"/>
  <c r="AB5745" i="13" s="1"/>
  <c r="AB5746" i="13" s="1"/>
  <c r="AB5747" i="13" s="1"/>
  <c r="AB5748" i="13" s="1"/>
  <c r="AB5749" i="13" s="1"/>
  <c r="AB5750" i="13" s="1"/>
  <c r="AB5751" i="13" s="1"/>
  <c r="AB5752" i="13" s="1"/>
  <c r="AB5753" i="13" s="1"/>
  <c r="AB5754" i="13" s="1"/>
  <c r="AB5755" i="13" s="1"/>
  <c r="AB5756" i="13" s="1"/>
  <c r="AB5757" i="13" s="1"/>
  <c r="AB5758" i="13" s="1"/>
  <c r="AB5759" i="13" s="1"/>
  <c r="AB5760" i="13" s="1"/>
  <c r="AB5761" i="13" s="1"/>
  <c r="AB5762" i="13" s="1"/>
  <c r="AB5763" i="13" s="1"/>
  <c r="AB5764" i="13" s="1"/>
  <c r="AB5765" i="13" s="1"/>
  <c r="AB5766" i="13" s="1"/>
  <c r="AB5767" i="13" s="1"/>
  <c r="AB5768" i="13" s="1"/>
  <c r="AB5769" i="13" s="1"/>
  <c r="AB5770" i="13" s="1"/>
  <c r="AB5771" i="13" s="1"/>
  <c r="AB5772" i="13" s="1"/>
  <c r="AB5773" i="13" s="1"/>
  <c r="AB5774" i="13" s="1"/>
  <c r="AB5775" i="13" s="1"/>
  <c r="AB5776" i="13" s="1"/>
  <c r="AB5777" i="13" s="1"/>
  <c r="AB5778" i="13" s="1"/>
  <c r="AB5779" i="13" s="1"/>
  <c r="AB5780" i="13" s="1"/>
  <c r="AB5781" i="13" s="1"/>
  <c r="AB5782" i="13" s="1"/>
  <c r="AB5783" i="13" s="1"/>
  <c r="AB5784" i="13" s="1"/>
  <c r="AB5785" i="13" s="1"/>
  <c r="AB5786" i="13" s="1"/>
  <c r="AB5787" i="13" s="1"/>
  <c r="AB5788" i="13" s="1"/>
  <c r="AB5789" i="13" s="1"/>
  <c r="AB5790" i="13" s="1"/>
  <c r="AB5791" i="13" s="1"/>
  <c r="AB5792" i="13" s="1"/>
  <c r="AB5793" i="13" s="1"/>
  <c r="AB5794" i="13" s="1"/>
  <c r="AB5795" i="13" s="1"/>
  <c r="AB5796" i="13" s="1"/>
  <c r="AB5797" i="13" s="1"/>
  <c r="AB5798" i="13" s="1"/>
  <c r="AB5799" i="13" s="1"/>
  <c r="AB5800" i="13" s="1"/>
  <c r="AB5801" i="13" s="1"/>
  <c r="AB5802" i="13" s="1"/>
  <c r="AB5803" i="13" s="1"/>
  <c r="AB5804" i="13" s="1"/>
  <c r="AB5805" i="13" s="1"/>
  <c r="AB5806" i="13" s="1"/>
  <c r="AB5807" i="13" s="1"/>
  <c r="AB5808" i="13" s="1"/>
  <c r="AB5809" i="13" s="1"/>
  <c r="AB5810" i="13" s="1"/>
  <c r="AB5811" i="13" s="1"/>
  <c r="AB5812" i="13" s="1"/>
  <c r="AB5813" i="13" s="1"/>
  <c r="AB5814" i="13" s="1"/>
  <c r="AB5815" i="13" s="1"/>
  <c r="AB5816" i="13" s="1"/>
  <c r="AB5817" i="13" s="1"/>
  <c r="AB5818" i="13" s="1"/>
  <c r="AB5819" i="13" s="1"/>
  <c r="AB5820" i="13" s="1"/>
  <c r="AB5821" i="13" s="1"/>
  <c r="AB5822" i="13" s="1"/>
  <c r="AB5823" i="13" s="1"/>
  <c r="AB5824" i="13" s="1"/>
  <c r="AB5825" i="13" s="1"/>
  <c r="AB5826" i="13" s="1"/>
  <c r="AB5827" i="13" s="1"/>
  <c r="AB5828" i="13" s="1"/>
  <c r="AB5829" i="13" s="1"/>
  <c r="AB5830" i="13" s="1"/>
  <c r="AB5831" i="13" s="1"/>
  <c r="AB5832" i="13" s="1"/>
  <c r="AB5833" i="13" s="1"/>
  <c r="AB5834" i="13" s="1"/>
  <c r="AB5835" i="13" s="1"/>
  <c r="AB5836" i="13" s="1"/>
  <c r="AB5837" i="13" s="1"/>
  <c r="AB5838" i="13" s="1"/>
  <c r="AB5839" i="13" s="1"/>
  <c r="AB5840" i="13" s="1"/>
  <c r="AB5841" i="13" s="1"/>
  <c r="AB5842" i="13" s="1"/>
  <c r="AB5843" i="13" s="1"/>
  <c r="AB5844" i="13" s="1"/>
  <c r="AB5845" i="13" s="1"/>
  <c r="AB5846" i="13" s="1"/>
  <c r="AB5847" i="13" s="1"/>
  <c r="AB5848" i="13" s="1"/>
  <c r="AB5849" i="13" s="1"/>
  <c r="AB5850" i="13" s="1"/>
  <c r="AB5851" i="13" s="1"/>
  <c r="AB5852" i="13" s="1"/>
  <c r="AB5853" i="13" s="1"/>
  <c r="AB5854" i="13" s="1"/>
  <c r="AB5855" i="13" s="1"/>
  <c r="AB5856" i="13" s="1"/>
  <c r="AB5857" i="13" s="1"/>
  <c r="AB5858" i="13" s="1"/>
  <c r="AB5859" i="13" s="1"/>
  <c r="AB5860" i="13" s="1"/>
  <c r="AB5861" i="13" s="1"/>
  <c r="AB5862" i="13" s="1"/>
  <c r="AB5863" i="13" s="1"/>
  <c r="AB5864" i="13" s="1"/>
  <c r="AB5865" i="13" s="1"/>
  <c r="AB5866" i="13" s="1"/>
  <c r="AB5867" i="13" s="1"/>
  <c r="AB5868" i="13" s="1"/>
  <c r="AB5869" i="13" s="1"/>
  <c r="AB5870" i="13" s="1"/>
  <c r="AB5871" i="13" s="1"/>
  <c r="AB5872" i="13" s="1"/>
  <c r="AB5873" i="13" s="1"/>
  <c r="AB5874" i="13" s="1"/>
  <c r="AB5875" i="13" s="1"/>
  <c r="AB5876" i="13" s="1"/>
  <c r="AB5877" i="13" s="1"/>
  <c r="AB5878" i="13" s="1"/>
  <c r="AB5879" i="13" s="1"/>
  <c r="AB5880" i="13" s="1"/>
  <c r="AB5881" i="13" s="1"/>
  <c r="AB5882" i="13" s="1"/>
  <c r="AB5883" i="13" s="1"/>
  <c r="AB5884" i="13" s="1"/>
  <c r="AB5885" i="13" s="1"/>
  <c r="AB5886" i="13" s="1"/>
  <c r="AB5887" i="13" s="1"/>
  <c r="AB5888" i="13" s="1"/>
  <c r="AB5889" i="13" s="1"/>
  <c r="AB5890" i="13" s="1"/>
  <c r="AB5891" i="13" s="1"/>
  <c r="AB5892" i="13" s="1"/>
  <c r="AB5893" i="13" s="1"/>
  <c r="AB5894" i="13" s="1"/>
  <c r="AB5895" i="13" s="1"/>
  <c r="AB5896" i="13" s="1"/>
  <c r="AB5897" i="13" s="1"/>
  <c r="AB5898" i="13" s="1"/>
  <c r="AB5899" i="13" s="1"/>
  <c r="AB5900" i="13" s="1"/>
  <c r="AB5901" i="13" s="1"/>
  <c r="AB5902" i="13" s="1"/>
  <c r="AB5903" i="13" s="1"/>
  <c r="AB5904" i="13" s="1"/>
  <c r="AB5905" i="13" s="1"/>
  <c r="AB5906" i="13" s="1"/>
  <c r="AB5907" i="13" s="1"/>
  <c r="AB5908" i="13" s="1"/>
  <c r="AB5909" i="13" s="1"/>
  <c r="AB5910" i="13" s="1"/>
  <c r="AB5911" i="13" s="1"/>
  <c r="AB5912" i="13" s="1"/>
  <c r="AB5913" i="13" s="1"/>
  <c r="AB5914" i="13" s="1"/>
  <c r="AB5915" i="13" s="1"/>
  <c r="AB5916" i="13" s="1"/>
  <c r="AB5917" i="13" s="1"/>
  <c r="AB5918" i="13" s="1"/>
  <c r="AB5919" i="13" s="1"/>
  <c r="AB5920" i="13" s="1"/>
  <c r="AB5921" i="13" s="1"/>
  <c r="AB5922" i="13" s="1"/>
  <c r="AB5923" i="13" s="1"/>
  <c r="AB5924" i="13" s="1"/>
  <c r="AB5925" i="13" s="1"/>
  <c r="AB5926" i="13" s="1"/>
  <c r="AB5927" i="13" s="1"/>
  <c r="AB5928" i="13" s="1"/>
  <c r="AB5929" i="13" s="1"/>
  <c r="AB5930" i="13" s="1"/>
  <c r="AB5931" i="13" s="1"/>
  <c r="AB5932" i="13" s="1"/>
  <c r="AB5933" i="13" s="1"/>
  <c r="AB5934" i="13" s="1"/>
  <c r="AB5935" i="13" s="1"/>
  <c r="AB5936" i="13" s="1"/>
  <c r="AB5937" i="13" s="1"/>
  <c r="AB5938" i="13" s="1"/>
  <c r="AB5939" i="13" s="1"/>
  <c r="AB5940" i="13" s="1"/>
  <c r="AB5941" i="13" s="1"/>
  <c r="AB5942" i="13" s="1"/>
  <c r="AB5943" i="13" s="1"/>
  <c r="AB5944" i="13" s="1"/>
  <c r="AB5945" i="13" s="1"/>
  <c r="AB5946" i="13" s="1"/>
  <c r="AB5947" i="13" s="1"/>
  <c r="AB5948" i="13" s="1"/>
  <c r="AB5949" i="13" s="1"/>
  <c r="AB5950" i="13" s="1"/>
  <c r="AB5951" i="13" s="1"/>
  <c r="AB5952" i="13" s="1"/>
  <c r="AB5953" i="13" s="1"/>
  <c r="AB5954" i="13" s="1"/>
  <c r="AB5955" i="13" s="1"/>
  <c r="AB5956" i="13" s="1"/>
  <c r="AB5957" i="13" s="1"/>
  <c r="AB5958" i="13" s="1"/>
  <c r="AB5959" i="13" s="1"/>
  <c r="AB5960" i="13" s="1"/>
  <c r="AB5961" i="13" s="1"/>
  <c r="AB5962" i="13" s="1"/>
  <c r="AB5963" i="13" s="1"/>
  <c r="AB5964" i="13" s="1"/>
  <c r="AB5965" i="13" s="1"/>
  <c r="AB5966" i="13" s="1"/>
  <c r="AB5967" i="13" s="1"/>
  <c r="AB5968" i="13" s="1"/>
  <c r="AB5969" i="13" s="1"/>
  <c r="AB5970" i="13" s="1"/>
  <c r="AB5971" i="13" s="1"/>
  <c r="AB5972" i="13" s="1"/>
  <c r="AB5973" i="13" s="1"/>
  <c r="AB5974" i="13" s="1"/>
  <c r="AB5975" i="13" s="1"/>
  <c r="AB5976" i="13" s="1"/>
  <c r="AB5977" i="13" s="1"/>
  <c r="AB5978" i="13" s="1"/>
  <c r="AB5979" i="13" s="1"/>
  <c r="AB5980" i="13" s="1"/>
  <c r="AB5981" i="13" s="1"/>
  <c r="AB5982" i="13" s="1"/>
  <c r="AB5983" i="13" s="1"/>
  <c r="AB5984" i="13" s="1"/>
  <c r="AB5985" i="13" s="1"/>
  <c r="AB5986" i="13" s="1"/>
  <c r="AB5987" i="13" s="1"/>
  <c r="AB5988" i="13" s="1"/>
  <c r="AB5989" i="13" s="1"/>
  <c r="AB5990" i="13" s="1"/>
  <c r="AB5991" i="13" s="1"/>
  <c r="AB5992" i="13" s="1"/>
  <c r="AB5993" i="13" s="1"/>
  <c r="AB5994" i="13" s="1"/>
  <c r="AB5995" i="13" s="1"/>
  <c r="AB5996" i="13" s="1"/>
  <c r="AB5997" i="13" s="1"/>
  <c r="AB5998" i="13" s="1"/>
  <c r="AB5999" i="13" s="1"/>
  <c r="AB6000" i="13" s="1"/>
  <c r="AB6001" i="13" s="1"/>
  <c r="AB6002" i="13" s="1"/>
  <c r="AB6003" i="13" s="1"/>
  <c r="AB6004" i="13" s="1"/>
  <c r="AB6005" i="13" s="1"/>
  <c r="AB6006" i="13" s="1"/>
  <c r="AB6007" i="13" s="1"/>
  <c r="AB6008" i="13" s="1"/>
  <c r="AB6009" i="13" s="1"/>
  <c r="AB6010" i="13" s="1"/>
  <c r="AB6011" i="13" s="1"/>
  <c r="AB6012" i="13" s="1"/>
  <c r="AB6013" i="13" s="1"/>
  <c r="AB6014" i="13" s="1"/>
  <c r="AB6015" i="13" s="1"/>
  <c r="AB6016" i="13" s="1"/>
  <c r="AB6017" i="13" s="1"/>
  <c r="AB6018" i="13" s="1"/>
  <c r="AB6019" i="13" s="1"/>
  <c r="AB6020" i="13" s="1"/>
  <c r="AB6021" i="13" s="1"/>
  <c r="AB6022" i="13" s="1"/>
  <c r="AB6023" i="13" s="1"/>
  <c r="AB6024" i="13" s="1"/>
  <c r="AB6025" i="13" s="1"/>
  <c r="AB6026" i="13" s="1"/>
  <c r="AB6027" i="13" s="1"/>
  <c r="AB6028" i="13" s="1"/>
  <c r="AB6029" i="13" s="1"/>
  <c r="AB6030" i="13" s="1"/>
  <c r="AB6031" i="13" s="1"/>
  <c r="AB6032" i="13" s="1"/>
  <c r="AB6033" i="13" s="1"/>
  <c r="AB6034" i="13" s="1"/>
  <c r="AB6035" i="13" s="1"/>
  <c r="AB6036" i="13" s="1"/>
  <c r="AB6037" i="13" s="1"/>
  <c r="AB6038" i="13" s="1"/>
  <c r="AB6039" i="13" s="1"/>
  <c r="AB6040" i="13" s="1"/>
  <c r="AB6041" i="13" s="1"/>
  <c r="AB6042" i="13" s="1"/>
  <c r="AB6043" i="13" s="1"/>
  <c r="AB6044" i="13" s="1"/>
  <c r="AB6045" i="13" s="1"/>
  <c r="AB6046" i="13" s="1"/>
  <c r="AB6047" i="13" s="1"/>
  <c r="AB6048" i="13" s="1"/>
  <c r="AB6049" i="13" s="1"/>
  <c r="AB6050" i="13" s="1"/>
  <c r="AB6051" i="13" s="1"/>
  <c r="AB6052" i="13" s="1"/>
  <c r="AB6053" i="13" s="1"/>
  <c r="AB6054" i="13" s="1"/>
  <c r="AB6055" i="13" s="1"/>
  <c r="AB6056" i="13" s="1"/>
  <c r="AB6057" i="13" s="1"/>
  <c r="AB6058" i="13" s="1"/>
  <c r="AB6059" i="13" s="1"/>
  <c r="AB6060" i="13" s="1"/>
  <c r="AB6061" i="13" s="1"/>
  <c r="AB6062" i="13" s="1"/>
  <c r="AB6063" i="13" s="1"/>
  <c r="AB6064" i="13" s="1"/>
  <c r="AB6065" i="13" s="1"/>
  <c r="AB6066" i="13" s="1"/>
  <c r="AB6067" i="13" s="1"/>
  <c r="AB6068" i="13" s="1"/>
  <c r="AB6069" i="13" s="1"/>
  <c r="AB6070" i="13" s="1"/>
  <c r="AB6071" i="13" s="1"/>
  <c r="AB6072" i="13" s="1"/>
  <c r="AB6073" i="13" s="1"/>
  <c r="AB6074" i="13" s="1"/>
  <c r="AB6075" i="13" s="1"/>
  <c r="AB6076" i="13" s="1"/>
  <c r="AB6077" i="13" s="1"/>
  <c r="AB6078" i="13" s="1"/>
  <c r="AB6079" i="13" s="1"/>
  <c r="AB6080" i="13" s="1"/>
  <c r="AB6081" i="13" s="1"/>
  <c r="AB6082" i="13" s="1"/>
  <c r="AB6083" i="13" s="1"/>
  <c r="AB6084" i="13" s="1"/>
  <c r="AB6085" i="13" s="1"/>
  <c r="AB6086" i="13" s="1"/>
  <c r="AB6087" i="13" s="1"/>
  <c r="AB6088" i="13" s="1"/>
  <c r="AB6089" i="13" s="1"/>
  <c r="AB6090" i="13" s="1"/>
  <c r="AB6091" i="13" s="1"/>
  <c r="AB6092" i="13" s="1"/>
  <c r="AB6093" i="13" s="1"/>
  <c r="AB6094" i="13" s="1"/>
  <c r="AB6095" i="13" s="1"/>
  <c r="AB6096" i="13" s="1"/>
  <c r="AB6097" i="13" s="1"/>
  <c r="AB6098" i="13" s="1"/>
  <c r="AB6099" i="13" s="1"/>
  <c r="AB6100" i="13" s="1"/>
  <c r="AB6101" i="13" s="1"/>
  <c r="AB6102" i="13" s="1"/>
  <c r="AB6103" i="13" s="1"/>
  <c r="AB6104" i="13" s="1"/>
  <c r="AB6105" i="13" s="1"/>
  <c r="AB6106" i="13" s="1"/>
  <c r="AB6107" i="13" s="1"/>
  <c r="AB6108" i="13" s="1"/>
  <c r="AB6109" i="13" s="1"/>
  <c r="AB6110" i="13" s="1"/>
  <c r="AB6111" i="13" s="1"/>
  <c r="AB6112" i="13" s="1"/>
  <c r="AB6113" i="13" s="1"/>
  <c r="AB6114" i="13" s="1"/>
  <c r="AB6115" i="13" s="1"/>
  <c r="AB6116" i="13" s="1"/>
  <c r="AB6117" i="13" s="1"/>
  <c r="AB6118" i="13" s="1"/>
  <c r="AB6119" i="13" s="1"/>
  <c r="AB6120" i="13" s="1"/>
  <c r="AB6121" i="13" s="1"/>
  <c r="AB6122" i="13" s="1"/>
  <c r="AB6123" i="13" s="1"/>
  <c r="AB6124" i="13" s="1"/>
  <c r="AB6125" i="13" s="1"/>
  <c r="AB6126" i="13" s="1"/>
  <c r="AB6127" i="13" s="1"/>
  <c r="AB6128" i="13" s="1"/>
  <c r="AB6129" i="13" s="1"/>
  <c r="AB6130" i="13" s="1"/>
  <c r="AB6131" i="13" s="1"/>
  <c r="AB6132" i="13" s="1"/>
  <c r="AB6133" i="13" s="1"/>
  <c r="AB6134" i="13" s="1"/>
  <c r="AB6135" i="13" s="1"/>
  <c r="AB6136" i="13" s="1"/>
  <c r="AB6137" i="13" s="1"/>
  <c r="AB6138" i="13" s="1"/>
  <c r="AB6139" i="13" s="1"/>
  <c r="AB6140" i="13" s="1"/>
  <c r="AB6141" i="13" s="1"/>
  <c r="AB6142" i="13" s="1"/>
  <c r="AB6143" i="13" s="1"/>
  <c r="AB6144" i="13" s="1"/>
  <c r="AB6145" i="13" s="1"/>
  <c r="AB6146" i="13" s="1"/>
  <c r="AB6147" i="13" s="1"/>
  <c r="AB6148" i="13" s="1"/>
  <c r="AB6149" i="13" s="1"/>
  <c r="AB6150" i="13" s="1"/>
  <c r="AB6151" i="13" s="1"/>
  <c r="AB6152" i="13" s="1"/>
  <c r="AB6153" i="13" s="1"/>
  <c r="AB6154" i="13" s="1"/>
  <c r="AB6155" i="13" s="1"/>
  <c r="AB6156" i="13" s="1"/>
  <c r="AB6157" i="13" s="1"/>
  <c r="AB6158" i="13" s="1"/>
  <c r="AB6159" i="13" s="1"/>
  <c r="AB6160" i="13" s="1"/>
  <c r="AB6161" i="13" s="1"/>
  <c r="AB6162" i="13" s="1"/>
  <c r="AB6163" i="13" s="1"/>
  <c r="AB6164" i="13" s="1"/>
  <c r="AB6165" i="13" s="1"/>
  <c r="AB6166" i="13" s="1"/>
  <c r="AB6167" i="13" s="1"/>
  <c r="AB6168" i="13" s="1"/>
  <c r="AB6169" i="13" s="1"/>
  <c r="AB6170" i="13" s="1"/>
  <c r="AB6171" i="13" s="1"/>
  <c r="AB6172" i="13" s="1"/>
  <c r="AB6173" i="13" s="1"/>
  <c r="AB6174" i="13" s="1"/>
  <c r="AB6175" i="13" s="1"/>
  <c r="AB6176" i="13" s="1"/>
  <c r="AB6177" i="13" s="1"/>
  <c r="AB6178" i="13" s="1"/>
  <c r="AB6179" i="13" s="1"/>
  <c r="AB6180" i="13" s="1"/>
  <c r="AB6181" i="13" s="1"/>
  <c r="AB6182" i="13" s="1"/>
  <c r="AB6183" i="13" s="1"/>
  <c r="AB6184" i="13" s="1"/>
  <c r="AB6185" i="13" s="1"/>
  <c r="AB6186" i="13" s="1"/>
  <c r="AB6187" i="13" s="1"/>
  <c r="AB6188" i="13" s="1"/>
  <c r="AB6189" i="13" s="1"/>
  <c r="AB6190" i="13" s="1"/>
  <c r="AB6191" i="13" s="1"/>
  <c r="AB6192" i="13" s="1"/>
  <c r="AB6193" i="13" s="1"/>
  <c r="AB6194" i="13" s="1"/>
  <c r="AB6195" i="13" s="1"/>
  <c r="AB6196" i="13" s="1"/>
  <c r="AB6197" i="13" s="1"/>
  <c r="AB6198" i="13" s="1"/>
  <c r="AB6199" i="13" s="1"/>
  <c r="AB6200" i="13" s="1"/>
  <c r="AB6201" i="13" s="1"/>
  <c r="AB6202" i="13" s="1"/>
  <c r="AB6203" i="13" s="1"/>
  <c r="AB6204" i="13" s="1"/>
  <c r="AB6205" i="13" s="1"/>
  <c r="AB6206" i="13" s="1"/>
  <c r="AB6207" i="13" s="1"/>
  <c r="AB6208" i="13" s="1"/>
  <c r="AB6209" i="13" s="1"/>
  <c r="AB6210" i="13" s="1"/>
  <c r="AB6211" i="13" s="1"/>
  <c r="AB6212" i="13" s="1"/>
  <c r="U3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U27" i="13"/>
  <c r="U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431" i="13"/>
  <c r="U432" i="13"/>
  <c r="U433" i="13"/>
  <c r="U434" i="13"/>
  <c r="U435" i="13"/>
  <c r="U436" i="13"/>
  <c r="U437" i="13"/>
  <c r="U438" i="13"/>
  <c r="U439" i="13"/>
  <c r="U440" i="13"/>
  <c r="U441" i="13"/>
  <c r="U442" i="13"/>
  <c r="U443" i="13"/>
  <c r="U444" i="13"/>
  <c r="U445" i="13"/>
  <c r="U446" i="13"/>
  <c r="U447" i="13"/>
  <c r="U448" i="13"/>
  <c r="U449" i="13"/>
  <c r="U450" i="13"/>
  <c r="U451" i="13"/>
  <c r="U452" i="13"/>
  <c r="U453" i="13"/>
  <c r="U454" i="13"/>
  <c r="U455" i="13"/>
  <c r="U456" i="13"/>
  <c r="U457" i="13"/>
  <c r="U458" i="13"/>
  <c r="U459" i="13"/>
  <c r="U460" i="13"/>
  <c r="U461" i="13"/>
  <c r="U462" i="13"/>
  <c r="U463" i="13"/>
  <c r="U464" i="13"/>
  <c r="U465" i="13"/>
  <c r="U466" i="13"/>
  <c r="U467" i="13"/>
  <c r="U468" i="13"/>
  <c r="U469" i="13"/>
  <c r="U470" i="13"/>
  <c r="U471" i="13"/>
  <c r="U472" i="13"/>
  <c r="U473" i="13"/>
  <c r="U474" i="13"/>
  <c r="U475" i="13"/>
  <c r="U476" i="13"/>
  <c r="U477" i="13"/>
  <c r="U478" i="13"/>
  <c r="U479" i="13"/>
  <c r="U480" i="13"/>
  <c r="U481" i="13"/>
  <c r="U482" i="13"/>
  <c r="U483" i="13"/>
  <c r="U484" i="13"/>
  <c r="U485" i="13"/>
  <c r="U486" i="13"/>
  <c r="U487" i="13"/>
  <c r="U488" i="13"/>
  <c r="U489" i="13"/>
  <c r="U490" i="13"/>
  <c r="U491" i="13"/>
  <c r="U492" i="13"/>
  <c r="U493" i="13"/>
  <c r="U494" i="13"/>
  <c r="U495" i="13"/>
  <c r="U496" i="13"/>
  <c r="U497" i="13"/>
  <c r="U498" i="13"/>
  <c r="U499" i="13"/>
  <c r="U500" i="13"/>
  <c r="U501" i="13"/>
  <c r="U502" i="13"/>
  <c r="U503" i="13"/>
  <c r="U504" i="13"/>
  <c r="U505" i="13"/>
  <c r="U506" i="13"/>
  <c r="U507" i="13"/>
  <c r="U508" i="13"/>
  <c r="U509" i="13"/>
  <c r="U510" i="13"/>
  <c r="U511" i="13"/>
  <c r="U512" i="13"/>
  <c r="U513" i="13"/>
  <c r="U514" i="13"/>
  <c r="U515" i="13"/>
  <c r="U516" i="13"/>
  <c r="U517" i="13"/>
  <c r="U518" i="13"/>
  <c r="U519" i="13"/>
  <c r="U520" i="13"/>
  <c r="U521" i="13"/>
  <c r="U522" i="13"/>
  <c r="U523" i="13"/>
  <c r="U524" i="13"/>
  <c r="U525" i="13"/>
  <c r="U526" i="13"/>
  <c r="U527" i="13"/>
  <c r="U528" i="13"/>
  <c r="U529" i="13"/>
  <c r="U530" i="13"/>
  <c r="U531" i="13"/>
  <c r="U532" i="13"/>
  <c r="U533" i="13"/>
  <c r="U534" i="13"/>
  <c r="U535" i="13"/>
  <c r="U536" i="13"/>
  <c r="U537" i="13"/>
  <c r="U538" i="13"/>
  <c r="U539" i="13"/>
  <c r="U540" i="13"/>
  <c r="U541" i="13"/>
  <c r="U542" i="13"/>
  <c r="U543" i="13"/>
  <c r="U544" i="13"/>
  <c r="U545" i="13"/>
  <c r="U546" i="13"/>
  <c r="U547" i="13"/>
  <c r="U548" i="13"/>
  <c r="U549" i="13"/>
  <c r="U550" i="13"/>
  <c r="U551" i="13"/>
  <c r="U552" i="13"/>
  <c r="U553" i="13"/>
  <c r="U554" i="13"/>
  <c r="U555" i="13"/>
  <c r="U556" i="13"/>
  <c r="U557" i="13"/>
  <c r="U558" i="13"/>
  <c r="U559" i="13"/>
  <c r="U560" i="13"/>
  <c r="U561" i="13"/>
  <c r="U562" i="13"/>
  <c r="U563" i="13"/>
  <c r="U564" i="13"/>
  <c r="U565" i="13"/>
  <c r="U566" i="13"/>
  <c r="U567" i="13"/>
  <c r="U568" i="13"/>
  <c r="U569" i="13"/>
  <c r="U570" i="13"/>
  <c r="U571" i="13"/>
  <c r="U572" i="13"/>
  <c r="U573" i="13"/>
  <c r="U574" i="13"/>
  <c r="U575" i="13"/>
  <c r="U576" i="13"/>
  <c r="U577" i="13"/>
  <c r="U578" i="13"/>
  <c r="U579" i="13"/>
  <c r="U580" i="13"/>
  <c r="U581" i="13"/>
  <c r="U582" i="13"/>
  <c r="U583" i="13"/>
  <c r="U584" i="13"/>
  <c r="U585" i="13"/>
  <c r="U586" i="13"/>
  <c r="U587" i="13"/>
  <c r="U588" i="13"/>
  <c r="U589" i="13"/>
  <c r="U590" i="13"/>
  <c r="U591" i="13"/>
  <c r="U592" i="13"/>
  <c r="U593" i="13"/>
  <c r="U594" i="13"/>
  <c r="U595" i="13"/>
  <c r="U596" i="13"/>
  <c r="U597" i="13"/>
  <c r="U598" i="13"/>
  <c r="U599" i="13"/>
  <c r="U600" i="13"/>
  <c r="U601" i="13"/>
  <c r="U602" i="13"/>
  <c r="U603" i="13"/>
  <c r="U604" i="13"/>
  <c r="U605" i="13"/>
  <c r="U606" i="13"/>
  <c r="U607" i="13"/>
  <c r="U608" i="13"/>
  <c r="U609" i="13"/>
  <c r="U610" i="13"/>
  <c r="U611" i="13"/>
  <c r="U612" i="13"/>
  <c r="U613" i="13"/>
  <c r="U614" i="13"/>
  <c r="U615" i="13"/>
  <c r="U616" i="13"/>
  <c r="U617" i="13"/>
  <c r="U618" i="13"/>
  <c r="U619" i="13"/>
  <c r="U620" i="13"/>
  <c r="U621" i="13"/>
  <c r="U622" i="13"/>
  <c r="U623" i="13"/>
  <c r="U624" i="13"/>
  <c r="U625" i="13"/>
  <c r="U626" i="13"/>
  <c r="U627" i="13"/>
  <c r="U628" i="13"/>
  <c r="U629" i="13"/>
  <c r="U630" i="13"/>
  <c r="U631" i="13"/>
  <c r="U632" i="13"/>
  <c r="U633" i="13"/>
  <c r="U634" i="13"/>
  <c r="U635" i="13"/>
  <c r="U636" i="13"/>
  <c r="U637" i="13"/>
  <c r="U638" i="13"/>
  <c r="U639" i="13"/>
  <c r="U640" i="13"/>
  <c r="U641" i="13"/>
  <c r="U642" i="13"/>
  <c r="U643" i="13"/>
  <c r="U644" i="13"/>
  <c r="U645" i="13"/>
  <c r="U646" i="13"/>
  <c r="U647" i="13"/>
  <c r="U648" i="13"/>
  <c r="U649" i="13"/>
  <c r="U650" i="13"/>
  <c r="U651" i="13"/>
  <c r="U652" i="13"/>
  <c r="U653" i="13"/>
  <c r="U654" i="13"/>
  <c r="U655" i="13"/>
  <c r="U656" i="13"/>
  <c r="U657" i="13"/>
  <c r="U658" i="13"/>
  <c r="U659" i="13"/>
  <c r="U660" i="13"/>
  <c r="U661" i="13"/>
  <c r="U662" i="13"/>
  <c r="U663" i="13"/>
  <c r="U664" i="13"/>
  <c r="U665" i="13"/>
  <c r="U666" i="13"/>
  <c r="U667" i="13"/>
  <c r="U668" i="13"/>
  <c r="U669" i="13"/>
  <c r="U670" i="13"/>
  <c r="U671" i="13"/>
  <c r="U672" i="13"/>
  <c r="U673" i="13"/>
  <c r="U674" i="13"/>
  <c r="U675" i="13"/>
  <c r="U676" i="13"/>
  <c r="U677" i="13"/>
  <c r="U678" i="13"/>
  <c r="U679" i="13"/>
  <c r="U680" i="13"/>
  <c r="U681" i="13"/>
  <c r="U682" i="13"/>
  <c r="U683" i="13"/>
  <c r="U684" i="13"/>
  <c r="U685" i="13"/>
  <c r="U686" i="13"/>
  <c r="U687" i="13"/>
  <c r="U688" i="13"/>
  <c r="U689" i="13"/>
  <c r="U690" i="13"/>
  <c r="U691" i="13"/>
  <c r="U692" i="13"/>
  <c r="U693" i="13"/>
  <c r="U694" i="13"/>
  <c r="U695" i="13"/>
  <c r="U696" i="13"/>
  <c r="U697" i="13"/>
  <c r="U698" i="13"/>
  <c r="U699" i="13"/>
  <c r="U700" i="13"/>
  <c r="U701" i="13"/>
  <c r="U702" i="13"/>
  <c r="U703" i="13"/>
  <c r="U704" i="13"/>
  <c r="U705" i="13"/>
  <c r="U706" i="13"/>
  <c r="U707" i="13"/>
  <c r="U708" i="13"/>
  <c r="U709" i="13"/>
  <c r="U710" i="13"/>
  <c r="U711" i="13"/>
  <c r="U712" i="13"/>
  <c r="U713" i="13"/>
  <c r="U714" i="13"/>
  <c r="U715" i="13"/>
  <c r="U716" i="13"/>
  <c r="U717" i="13"/>
  <c r="U718" i="13"/>
  <c r="U719" i="13"/>
  <c r="U720" i="13"/>
  <c r="U721" i="13"/>
  <c r="U722" i="13"/>
  <c r="U723" i="13"/>
  <c r="U724" i="13"/>
  <c r="U725" i="13"/>
  <c r="U726" i="13"/>
  <c r="U727" i="13"/>
  <c r="U728" i="13"/>
  <c r="U729" i="13"/>
  <c r="U730" i="13"/>
  <c r="U731" i="13"/>
  <c r="U732" i="13"/>
  <c r="U733" i="13"/>
  <c r="U734" i="13"/>
  <c r="U735" i="13"/>
  <c r="U736" i="13"/>
  <c r="U737" i="13"/>
  <c r="U738" i="13"/>
  <c r="U739" i="13"/>
  <c r="U740" i="13"/>
  <c r="U741" i="13"/>
  <c r="U742" i="13"/>
  <c r="U743" i="13"/>
  <c r="U744" i="13"/>
  <c r="U745" i="13"/>
  <c r="U746" i="13"/>
  <c r="U747" i="13"/>
  <c r="U748" i="13"/>
  <c r="U749" i="13"/>
  <c r="U750" i="13"/>
  <c r="U751" i="13"/>
  <c r="U752" i="13"/>
  <c r="U753" i="13"/>
  <c r="U754" i="13"/>
  <c r="U755" i="13"/>
  <c r="U756" i="13"/>
  <c r="U757" i="13"/>
  <c r="U758" i="13"/>
  <c r="U759" i="13"/>
  <c r="U760" i="13"/>
  <c r="U761" i="13"/>
  <c r="U762" i="13"/>
  <c r="U763" i="13"/>
  <c r="U764" i="13"/>
  <c r="U765" i="13"/>
  <c r="U766" i="13"/>
  <c r="U767" i="13"/>
  <c r="U768" i="13"/>
  <c r="U769" i="13"/>
  <c r="U770" i="13"/>
  <c r="U771" i="13"/>
  <c r="U772" i="13"/>
  <c r="U773" i="13"/>
  <c r="U774" i="13"/>
  <c r="U775" i="13"/>
  <c r="U776" i="13"/>
  <c r="U777" i="13"/>
  <c r="U778" i="13"/>
  <c r="U779" i="13"/>
  <c r="U780" i="13"/>
  <c r="U781" i="13"/>
  <c r="U782" i="13"/>
  <c r="U783" i="13"/>
  <c r="U784" i="13"/>
  <c r="U785" i="13"/>
  <c r="U786" i="13"/>
  <c r="U787" i="13"/>
  <c r="U788" i="13"/>
  <c r="U789" i="13"/>
  <c r="U790" i="13"/>
  <c r="U791" i="13"/>
  <c r="U792" i="13"/>
  <c r="U793" i="13"/>
  <c r="U794" i="13"/>
  <c r="U795" i="13"/>
  <c r="U796" i="13"/>
  <c r="U797" i="13"/>
  <c r="U798" i="13"/>
  <c r="U799" i="13"/>
  <c r="U800" i="13"/>
  <c r="U801" i="13"/>
  <c r="U802" i="13"/>
  <c r="U803" i="13"/>
  <c r="U804" i="13"/>
  <c r="U805" i="13"/>
  <c r="U806" i="13"/>
  <c r="U807" i="13"/>
  <c r="U808" i="13"/>
  <c r="U809" i="13"/>
  <c r="U810" i="13"/>
  <c r="U811" i="13"/>
  <c r="U812" i="13"/>
  <c r="U813" i="13"/>
  <c r="U814" i="13"/>
  <c r="U815" i="13"/>
  <c r="U816" i="13"/>
  <c r="U817" i="13"/>
  <c r="U818" i="13"/>
  <c r="U819" i="13"/>
  <c r="U820" i="13"/>
  <c r="U821" i="13"/>
  <c r="U822" i="13"/>
  <c r="U823" i="13"/>
  <c r="U824" i="13"/>
  <c r="U825" i="13"/>
  <c r="U826" i="13"/>
  <c r="U827" i="13"/>
  <c r="U828" i="13"/>
  <c r="U829" i="13"/>
  <c r="U830" i="13"/>
  <c r="U831" i="13"/>
  <c r="U832" i="13"/>
  <c r="U833" i="13"/>
  <c r="U834" i="13"/>
  <c r="U835" i="13"/>
  <c r="U836" i="13"/>
  <c r="U837" i="13"/>
  <c r="U838" i="13"/>
  <c r="U839" i="13"/>
  <c r="U840" i="13"/>
  <c r="U841" i="13"/>
  <c r="U842" i="13"/>
  <c r="U843" i="13"/>
  <c r="U844" i="13"/>
  <c r="U845" i="13"/>
  <c r="U846" i="13"/>
  <c r="U847" i="13"/>
  <c r="U848" i="13"/>
  <c r="U849" i="13"/>
  <c r="U850" i="13"/>
  <c r="U851" i="13"/>
  <c r="U852" i="13"/>
  <c r="U853" i="13"/>
  <c r="U854" i="13"/>
  <c r="U855" i="13"/>
  <c r="U856" i="13"/>
  <c r="U857" i="13"/>
  <c r="U858" i="13"/>
  <c r="U859" i="13"/>
  <c r="U860" i="13"/>
  <c r="U861" i="13"/>
  <c r="U862" i="13"/>
  <c r="U863" i="13"/>
  <c r="U864" i="13"/>
  <c r="U865" i="13"/>
  <c r="U866" i="13"/>
  <c r="U867" i="13"/>
  <c r="U868" i="13"/>
  <c r="U869" i="13"/>
  <c r="U870" i="13"/>
  <c r="U871" i="13"/>
  <c r="U872" i="13"/>
  <c r="U873" i="13"/>
  <c r="U874" i="13"/>
  <c r="U875" i="13"/>
  <c r="U876" i="13"/>
  <c r="U877" i="13"/>
  <c r="U878" i="13"/>
  <c r="U879" i="13"/>
  <c r="U880" i="13"/>
  <c r="U881" i="13"/>
  <c r="U882" i="13"/>
  <c r="U883" i="13"/>
  <c r="U884" i="13"/>
  <c r="U885" i="13"/>
  <c r="U886" i="13"/>
  <c r="U887" i="13"/>
  <c r="U888" i="13"/>
  <c r="U889" i="13"/>
  <c r="U890" i="13"/>
  <c r="U891" i="13"/>
  <c r="U892" i="13"/>
  <c r="U893" i="13"/>
  <c r="U894" i="13"/>
  <c r="U895" i="13"/>
  <c r="U896" i="13"/>
  <c r="U897" i="13"/>
  <c r="U898" i="13"/>
  <c r="U899" i="13"/>
  <c r="U900" i="13"/>
  <c r="U901" i="13"/>
  <c r="U902" i="13"/>
  <c r="U903" i="13"/>
  <c r="U904" i="13"/>
  <c r="U905" i="13"/>
  <c r="U906" i="13"/>
  <c r="U907" i="13"/>
  <c r="U908" i="13"/>
  <c r="U909" i="13"/>
  <c r="U910" i="13"/>
  <c r="U911" i="13"/>
  <c r="U912" i="13"/>
  <c r="U913" i="13"/>
  <c r="U914" i="13"/>
  <c r="U915" i="13"/>
  <c r="U916" i="13"/>
  <c r="U917" i="13"/>
  <c r="U918" i="13"/>
  <c r="U919" i="13"/>
  <c r="U920" i="13"/>
  <c r="U921" i="13"/>
  <c r="U922" i="13"/>
  <c r="U923" i="13"/>
  <c r="U924" i="13"/>
  <c r="U925" i="13"/>
  <c r="U926" i="13"/>
  <c r="U927" i="13"/>
  <c r="U928" i="13"/>
  <c r="U929" i="13"/>
  <c r="U930" i="13"/>
  <c r="U931" i="13"/>
  <c r="U932" i="13"/>
  <c r="U933" i="13"/>
  <c r="U934" i="13"/>
  <c r="U935" i="13"/>
  <c r="U936" i="13"/>
  <c r="U937" i="13"/>
  <c r="U938" i="13"/>
  <c r="U939" i="13"/>
  <c r="U940" i="13"/>
  <c r="U941" i="13"/>
  <c r="U942" i="13"/>
  <c r="U943" i="13"/>
  <c r="U944" i="13"/>
  <c r="U945" i="13"/>
  <c r="U946" i="13"/>
  <c r="U947" i="13"/>
  <c r="U948" i="13"/>
  <c r="U949" i="13"/>
  <c r="U950" i="13"/>
  <c r="U951" i="13"/>
  <c r="U952" i="13"/>
  <c r="U953" i="13"/>
  <c r="U954" i="13"/>
  <c r="U955" i="13"/>
  <c r="U956" i="13"/>
  <c r="U957" i="13"/>
  <c r="U958" i="13"/>
  <c r="U959" i="13"/>
  <c r="U960" i="13"/>
  <c r="U961" i="13"/>
  <c r="U962" i="13"/>
  <c r="U963" i="13"/>
  <c r="U964" i="13"/>
  <c r="U965" i="13"/>
  <c r="U966" i="13"/>
  <c r="U967" i="13"/>
  <c r="U968" i="13"/>
  <c r="U969" i="13"/>
  <c r="U970" i="13"/>
  <c r="U971" i="13"/>
  <c r="U972" i="13"/>
  <c r="U973" i="13"/>
  <c r="U974" i="13"/>
  <c r="U975" i="13"/>
  <c r="U976" i="13"/>
  <c r="U977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991" i="13"/>
  <c r="U992" i="13"/>
  <c r="U993" i="13"/>
  <c r="U994" i="13"/>
  <c r="U995" i="13"/>
  <c r="U996" i="13"/>
  <c r="U997" i="13"/>
  <c r="U998" i="13"/>
  <c r="U999" i="13"/>
  <c r="U1000" i="13"/>
  <c r="U1001" i="13"/>
  <c r="U1002" i="13"/>
  <c r="U1003" i="13"/>
  <c r="U1004" i="13"/>
  <c r="U1005" i="13"/>
  <c r="U1006" i="13"/>
  <c r="U1007" i="13"/>
  <c r="U1008" i="13"/>
  <c r="U1009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1080" i="13"/>
  <c r="U1081" i="13"/>
  <c r="U1082" i="13"/>
  <c r="U1083" i="13"/>
  <c r="U1084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107" i="13"/>
  <c r="U1108" i="13"/>
  <c r="U1109" i="13"/>
  <c r="U1110" i="13"/>
  <c r="U1111" i="13"/>
  <c r="U1112" i="13"/>
  <c r="U1113" i="13"/>
  <c r="U1114" i="13"/>
  <c r="U1115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1161" i="13"/>
  <c r="U1162" i="13"/>
  <c r="U1163" i="13"/>
  <c r="U1164" i="13"/>
  <c r="U1165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1265" i="13"/>
  <c r="U1266" i="13"/>
  <c r="U1267" i="13"/>
  <c r="U1268" i="13"/>
  <c r="U1269" i="13"/>
  <c r="U1270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293" i="13"/>
  <c r="U1294" i="13"/>
  <c r="U1295" i="13"/>
  <c r="U1296" i="13"/>
  <c r="U1297" i="13"/>
  <c r="U1298" i="13"/>
  <c r="U1299" i="13"/>
  <c r="U1300" i="13"/>
  <c r="U13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1608" i="13"/>
  <c r="U1609" i="13"/>
  <c r="U1610" i="13"/>
  <c r="U1611" i="13"/>
  <c r="U1612" i="13"/>
  <c r="U1613" i="13"/>
  <c r="U1614" i="13"/>
  <c r="U1615" i="13"/>
  <c r="U1616" i="13"/>
  <c r="U1617" i="13"/>
  <c r="U1618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1691" i="13"/>
  <c r="U1692" i="13"/>
  <c r="U1693" i="13"/>
  <c r="U1694" i="13"/>
  <c r="U1695" i="13"/>
  <c r="U1696" i="13"/>
  <c r="U1697" i="13"/>
  <c r="U1698" i="13"/>
  <c r="U1699" i="13"/>
  <c r="U1700" i="13"/>
  <c r="U1701" i="13"/>
  <c r="U1702" i="13"/>
  <c r="U1703" i="13"/>
  <c r="U1704" i="13"/>
  <c r="U1705" i="13"/>
  <c r="U1706" i="13"/>
  <c r="U1707" i="13"/>
  <c r="U1708" i="13"/>
  <c r="U1709" i="13"/>
  <c r="U1710" i="13"/>
  <c r="U1711" i="13"/>
  <c r="U1712" i="13"/>
  <c r="U1713" i="13"/>
  <c r="U1714" i="13"/>
  <c r="U1715" i="13"/>
  <c r="U1716" i="13"/>
  <c r="U1717" i="13"/>
  <c r="U1718" i="13"/>
  <c r="U1719" i="13"/>
  <c r="U1720" i="13"/>
  <c r="U1721" i="13"/>
  <c r="U1722" i="13"/>
  <c r="U1723" i="13"/>
  <c r="U1724" i="13"/>
  <c r="U1725" i="13"/>
  <c r="U1726" i="13"/>
  <c r="U1727" i="13"/>
  <c r="U1728" i="13"/>
  <c r="U1729" i="13"/>
  <c r="U1730" i="13"/>
  <c r="U1731" i="13"/>
  <c r="U1732" i="13"/>
  <c r="U1733" i="13"/>
  <c r="U1734" i="13"/>
  <c r="U1735" i="13"/>
  <c r="U1736" i="13"/>
  <c r="U1737" i="13"/>
  <c r="U1738" i="13"/>
  <c r="U1739" i="13"/>
  <c r="U1740" i="13"/>
  <c r="U1741" i="13"/>
  <c r="U1742" i="13"/>
  <c r="U1743" i="13"/>
  <c r="U1744" i="13"/>
  <c r="U1745" i="13"/>
  <c r="U1746" i="13"/>
  <c r="U1747" i="13"/>
  <c r="U1748" i="13"/>
  <c r="U1749" i="13"/>
  <c r="U1750" i="13"/>
  <c r="U1751" i="13"/>
  <c r="U1752" i="13"/>
  <c r="U1753" i="13"/>
  <c r="U1754" i="13"/>
  <c r="U1755" i="13"/>
  <c r="U1756" i="13"/>
  <c r="U1757" i="13"/>
  <c r="U1758" i="13"/>
  <c r="U1759" i="13"/>
  <c r="U1760" i="13"/>
  <c r="U1761" i="13"/>
  <c r="U1762" i="13"/>
  <c r="U1763" i="13"/>
  <c r="U1764" i="13"/>
  <c r="U1765" i="13"/>
  <c r="U1766" i="13"/>
  <c r="U1767" i="13"/>
  <c r="U1768" i="13"/>
  <c r="U1769" i="13"/>
  <c r="U1770" i="13"/>
  <c r="U1771" i="13"/>
  <c r="U1772" i="13"/>
  <c r="U1773" i="13"/>
  <c r="U1774" i="13"/>
  <c r="U1775" i="13"/>
  <c r="U1776" i="13"/>
  <c r="U1777" i="13"/>
  <c r="U1778" i="13"/>
  <c r="U1779" i="13"/>
  <c r="U1780" i="13"/>
  <c r="U1781" i="13"/>
  <c r="U1782" i="13"/>
  <c r="U1783" i="13"/>
  <c r="U1784" i="13"/>
  <c r="U1785" i="13"/>
  <c r="U1786" i="13"/>
  <c r="U1787" i="13"/>
  <c r="U1788" i="13"/>
  <c r="U1789" i="13"/>
  <c r="U1790" i="13"/>
  <c r="U1791" i="13"/>
  <c r="U1792" i="13"/>
  <c r="U1793" i="13"/>
  <c r="U1794" i="13"/>
  <c r="U1795" i="13"/>
  <c r="U1796" i="13"/>
  <c r="U1797" i="13"/>
  <c r="U1798" i="13"/>
  <c r="U1799" i="13"/>
  <c r="U1800" i="13"/>
  <c r="U1801" i="13"/>
  <c r="U1802" i="13"/>
  <c r="U1803" i="13"/>
  <c r="U1804" i="13"/>
  <c r="U1805" i="13"/>
  <c r="U1806" i="13"/>
  <c r="U1807" i="13"/>
  <c r="U1808" i="13"/>
  <c r="U1809" i="13"/>
  <c r="U1810" i="13"/>
  <c r="U1811" i="13"/>
  <c r="U1812" i="13"/>
  <c r="U1813" i="13"/>
  <c r="U1814" i="13"/>
  <c r="U1815" i="13"/>
  <c r="U1816" i="13"/>
  <c r="U1817" i="13"/>
  <c r="U1818" i="13"/>
  <c r="U1819" i="13"/>
  <c r="U1820" i="13"/>
  <c r="U1821" i="13"/>
  <c r="U1822" i="13"/>
  <c r="U1823" i="13"/>
  <c r="U1824" i="13"/>
  <c r="U1825" i="13"/>
  <c r="U1826" i="13"/>
  <c r="U1827" i="13"/>
  <c r="U1828" i="13"/>
  <c r="U1829" i="13"/>
  <c r="U1830" i="13"/>
  <c r="U1831" i="13"/>
  <c r="U1832" i="13"/>
  <c r="U1833" i="13"/>
  <c r="U1834" i="13"/>
  <c r="U1835" i="13"/>
  <c r="U1836" i="13"/>
  <c r="U1837" i="13"/>
  <c r="U1838" i="13"/>
  <c r="U1839" i="13"/>
  <c r="U1840" i="13"/>
  <c r="U1841" i="13"/>
  <c r="U1842" i="13"/>
  <c r="U1843" i="13"/>
  <c r="U1844" i="13"/>
  <c r="U1845" i="13"/>
  <c r="U1846" i="13"/>
  <c r="U1847" i="13"/>
  <c r="U1848" i="13"/>
  <c r="U1849" i="13"/>
  <c r="U1850" i="13"/>
  <c r="U1851" i="13"/>
  <c r="U1852" i="13"/>
  <c r="U1853" i="13"/>
  <c r="U1854" i="13"/>
  <c r="U1855" i="13"/>
  <c r="U1856" i="13"/>
  <c r="U1857" i="13"/>
  <c r="U1858" i="13"/>
  <c r="U1859" i="13"/>
  <c r="U1860" i="13"/>
  <c r="U1861" i="13"/>
  <c r="U1862" i="13"/>
  <c r="U1863" i="13"/>
  <c r="U1864" i="13"/>
  <c r="U1865" i="13"/>
  <c r="U1866" i="13"/>
  <c r="U1867" i="13"/>
  <c r="U1868" i="13"/>
  <c r="U1869" i="13"/>
  <c r="U1870" i="13"/>
  <c r="U1871" i="13"/>
  <c r="U1872" i="13"/>
  <c r="U1873" i="13"/>
  <c r="U1874" i="13"/>
  <c r="U1875" i="13"/>
  <c r="U1876" i="13"/>
  <c r="U1877" i="13"/>
  <c r="U1878" i="13"/>
  <c r="U1879" i="13"/>
  <c r="U1880" i="13"/>
  <c r="U1881" i="13"/>
  <c r="U1882" i="13"/>
  <c r="U1883" i="13"/>
  <c r="U1884" i="13"/>
  <c r="U1885" i="13"/>
  <c r="U1886" i="13"/>
  <c r="U1887" i="13"/>
  <c r="U1888" i="13"/>
  <c r="U1889" i="13"/>
  <c r="U1890" i="13"/>
  <c r="U1891" i="13"/>
  <c r="U1892" i="13"/>
  <c r="U1893" i="13"/>
  <c r="U1894" i="13"/>
  <c r="U1895" i="13"/>
  <c r="U1896" i="13"/>
  <c r="U1897" i="13"/>
  <c r="U1898" i="13"/>
  <c r="U1899" i="13"/>
  <c r="U1900" i="13"/>
  <c r="U1901" i="13"/>
  <c r="U1902" i="13"/>
  <c r="U1903" i="13"/>
  <c r="U1904" i="13"/>
  <c r="U1905" i="13"/>
  <c r="U1906" i="13"/>
  <c r="U1907" i="13"/>
  <c r="U1908" i="13"/>
  <c r="U1909" i="13"/>
  <c r="U1910" i="13"/>
  <c r="U1911" i="13"/>
  <c r="U1912" i="13"/>
  <c r="U1913" i="13"/>
  <c r="U1914" i="13"/>
  <c r="U1915" i="13"/>
  <c r="U1916" i="13"/>
  <c r="U1917" i="13"/>
  <c r="U1918" i="13"/>
  <c r="U1919" i="13"/>
  <c r="U1920" i="13"/>
  <c r="U1921" i="13"/>
  <c r="U1922" i="13"/>
  <c r="U1923" i="13"/>
  <c r="U1924" i="13"/>
  <c r="U1925" i="13"/>
  <c r="U1926" i="13"/>
  <c r="U1927" i="13"/>
  <c r="U1928" i="13"/>
  <c r="U1929" i="13"/>
  <c r="U1930" i="13"/>
  <c r="U1931" i="13"/>
  <c r="U1932" i="13"/>
  <c r="U1933" i="13"/>
  <c r="U1934" i="13"/>
  <c r="U1935" i="13"/>
  <c r="U1936" i="13"/>
  <c r="U1937" i="13"/>
  <c r="U1938" i="13"/>
  <c r="U1939" i="13"/>
  <c r="U1940" i="13"/>
  <c r="U1941" i="13"/>
  <c r="U1942" i="13"/>
  <c r="U1943" i="13"/>
  <c r="U1944" i="13"/>
  <c r="U1945" i="13"/>
  <c r="U1946" i="13"/>
  <c r="U1947" i="13"/>
  <c r="U1948" i="13"/>
  <c r="U1949" i="13"/>
  <c r="U1950" i="13"/>
  <c r="U1951" i="13"/>
  <c r="U1952" i="13"/>
  <c r="U1953" i="13"/>
  <c r="U1954" i="13"/>
  <c r="U1955" i="13"/>
  <c r="U1956" i="13"/>
  <c r="U1957" i="13"/>
  <c r="U1958" i="13"/>
  <c r="U1959" i="13"/>
  <c r="U1960" i="13"/>
  <c r="U1961" i="13"/>
  <c r="U1962" i="13"/>
  <c r="U1963" i="13"/>
  <c r="U1964" i="13"/>
  <c r="U1965" i="13"/>
  <c r="U1966" i="13"/>
  <c r="U1967" i="13"/>
  <c r="U1968" i="13"/>
  <c r="U1969" i="13"/>
  <c r="U1970" i="13"/>
  <c r="U1971" i="13"/>
  <c r="U1972" i="13"/>
  <c r="U1973" i="13"/>
  <c r="U1974" i="13"/>
  <c r="U1975" i="13"/>
  <c r="U1976" i="13"/>
  <c r="U1977" i="13"/>
  <c r="U1978" i="13"/>
  <c r="U1979" i="13"/>
  <c r="U1980" i="13"/>
  <c r="U1981" i="13"/>
  <c r="U1982" i="13"/>
  <c r="U1983" i="13"/>
  <c r="U1984" i="13"/>
  <c r="U1985" i="13"/>
  <c r="U1986" i="13"/>
  <c r="U1987" i="13"/>
  <c r="U1988" i="13"/>
  <c r="U1989" i="13"/>
  <c r="U1990" i="13"/>
  <c r="U1991" i="13"/>
  <c r="U1992" i="13"/>
  <c r="U1993" i="13"/>
  <c r="U1994" i="13"/>
  <c r="U1995" i="13"/>
  <c r="U1996" i="13"/>
  <c r="U1997" i="13"/>
  <c r="U1998" i="13"/>
  <c r="U1999" i="13"/>
  <c r="U2000" i="13"/>
  <c r="U2001" i="13"/>
  <c r="U2002" i="13"/>
  <c r="U2003" i="13"/>
  <c r="U2004" i="13"/>
  <c r="U2005" i="13"/>
  <c r="U2006" i="13"/>
  <c r="U2007" i="13"/>
  <c r="U2008" i="13"/>
  <c r="U2009" i="13"/>
  <c r="U2010" i="13"/>
  <c r="U2011" i="13"/>
  <c r="U2012" i="13"/>
  <c r="U2013" i="13"/>
  <c r="U2014" i="13"/>
  <c r="U2015" i="13"/>
  <c r="U2016" i="13"/>
  <c r="U2017" i="13"/>
  <c r="U2018" i="13"/>
  <c r="U2019" i="13"/>
  <c r="U2020" i="13"/>
  <c r="U2021" i="13"/>
  <c r="U2022" i="13"/>
  <c r="U2023" i="13"/>
  <c r="U2024" i="13"/>
  <c r="U2025" i="13"/>
  <c r="U2026" i="13"/>
  <c r="U2027" i="13"/>
  <c r="U2028" i="13"/>
  <c r="U2029" i="13"/>
  <c r="U2030" i="13"/>
  <c r="U2031" i="13"/>
  <c r="U2032" i="13"/>
  <c r="U2033" i="13"/>
  <c r="U2034" i="13"/>
  <c r="U2035" i="13"/>
  <c r="U2036" i="13"/>
  <c r="U2037" i="13"/>
  <c r="U2038" i="13"/>
  <c r="U2039" i="13"/>
  <c r="U2040" i="13"/>
  <c r="U2041" i="13"/>
  <c r="U2042" i="13"/>
  <c r="U2043" i="13"/>
  <c r="U2044" i="13"/>
  <c r="U2045" i="13"/>
  <c r="U2046" i="13"/>
  <c r="U2047" i="13"/>
  <c r="U2048" i="13"/>
  <c r="U2049" i="13"/>
  <c r="U2050" i="13"/>
  <c r="U2051" i="13"/>
  <c r="U2052" i="13"/>
  <c r="U2053" i="13"/>
  <c r="U2054" i="13"/>
  <c r="U2055" i="13"/>
  <c r="U2056" i="13"/>
  <c r="U2057" i="13"/>
  <c r="U2058" i="13"/>
  <c r="U2059" i="13"/>
  <c r="U2060" i="13"/>
  <c r="U2061" i="13"/>
  <c r="U2062" i="13"/>
  <c r="U2063" i="13"/>
  <c r="U2064" i="13"/>
  <c r="U2065" i="13"/>
  <c r="U2066" i="13"/>
  <c r="U2067" i="13"/>
  <c r="U2068" i="13"/>
  <c r="U2069" i="13"/>
  <c r="U2070" i="13"/>
  <c r="U2071" i="13"/>
  <c r="U2072" i="13"/>
  <c r="U2073" i="13"/>
  <c r="U2074" i="13"/>
  <c r="U2075" i="13"/>
  <c r="U2076" i="13"/>
  <c r="U2077" i="13"/>
  <c r="U2078" i="13"/>
  <c r="U2079" i="13"/>
  <c r="U2080" i="13"/>
  <c r="U2081" i="13"/>
  <c r="U2082" i="13"/>
  <c r="U2083" i="13"/>
  <c r="U2084" i="13"/>
  <c r="U2085" i="13"/>
  <c r="U2086" i="13"/>
  <c r="U2087" i="13"/>
  <c r="U2088" i="13"/>
  <c r="U2089" i="13"/>
  <c r="U2090" i="13"/>
  <c r="U2091" i="13"/>
  <c r="U2092" i="13"/>
  <c r="U2093" i="13"/>
  <c r="U2094" i="13"/>
  <c r="U2095" i="13"/>
  <c r="U2096" i="13"/>
  <c r="U2097" i="13"/>
  <c r="U2098" i="13"/>
  <c r="U2099" i="13"/>
  <c r="U2100" i="13"/>
  <c r="U2101" i="13"/>
  <c r="U2102" i="13"/>
  <c r="U2103" i="13"/>
  <c r="U2104" i="13"/>
  <c r="U2105" i="13"/>
  <c r="U2106" i="13"/>
  <c r="U2107" i="13"/>
  <c r="U2108" i="13"/>
  <c r="U2109" i="13"/>
  <c r="U2110" i="13"/>
  <c r="U2111" i="13"/>
  <c r="U2112" i="13"/>
  <c r="U2113" i="13"/>
  <c r="U2114" i="13"/>
  <c r="U2115" i="13"/>
  <c r="U2116" i="13"/>
  <c r="U2117" i="13"/>
  <c r="U2118" i="13"/>
  <c r="U2119" i="13"/>
  <c r="U2120" i="13"/>
  <c r="U2121" i="13"/>
  <c r="U2122" i="13"/>
  <c r="U2123" i="13"/>
  <c r="U2124" i="13"/>
  <c r="U2125" i="13"/>
  <c r="U2126" i="13"/>
  <c r="U2127" i="13"/>
  <c r="U2128" i="13"/>
  <c r="U2129" i="13"/>
  <c r="U2130" i="13"/>
  <c r="U2131" i="13"/>
  <c r="U2132" i="13"/>
  <c r="U2133" i="13"/>
  <c r="U2134" i="13"/>
  <c r="U2135" i="13"/>
  <c r="U2136" i="13"/>
  <c r="U2137" i="13"/>
  <c r="U2138" i="13"/>
  <c r="U2139" i="13"/>
  <c r="U2140" i="13"/>
  <c r="U2141" i="13"/>
  <c r="U2142" i="13"/>
  <c r="U2143" i="13"/>
  <c r="U2144" i="13"/>
  <c r="U2145" i="13"/>
  <c r="U2146" i="13"/>
  <c r="U2147" i="13"/>
  <c r="U2148" i="13"/>
  <c r="U2149" i="13"/>
  <c r="U2150" i="13"/>
  <c r="U2151" i="13"/>
  <c r="U2152" i="13"/>
  <c r="U2153" i="13"/>
  <c r="U2154" i="13"/>
  <c r="U2155" i="13"/>
  <c r="U2156" i="13"/>
  <c r="U2157" i="13"/>
  <c r="U2158" i="13"/>
  <c r="U2159" i="13"/>
  <c r="U2160" i="13"/>
  <c r="U2161" i="13"/>
  <c r="U2162" i="13"/>
  <c r="U2163" i="13"/>
  <c r="U2164" i="13"/>
  <c r="U2165" i="13"/>
  <c r="U2166" i="13"/>
  <c r="U2167" i="13"/>
  <c r="U2168" i="13"/>
  <c r="U2169" i="13"/>
  <c r="U2170" i="13"/>
  <c r="U2171" i="13"/>
  <c r="U2172" i="13"/>
  <c r="U2173" i="13"/>
  <c r="U2174" i="13"/>
  <c r="U2175" i="13"/>
  <c r="U2176" i="13"/>
  <c r="U2177" i="13"/>
  <c r="U2178" i="13"/>
  <c r="U2179" i="13"/>
  <c r="U2180" i="13"/>
  <c r="U2181" i="13"/>
  <c r="U2182" i="13"/>
  <c r="U2183" i="13"/>
  <c r="U2184" i="13"/>
  <c r="U2185" i="13"/>
  <c r="U2186" i="13"/>
  <c r="U2187" i="13"/>
  <c r="U2188" i="13"/>
  <c r="U2189" i="13"/>
  <c r="U2190" i="13"/>
  <c r="U2191" i="13"/>
  <c r="U2192" i="13"/>
  <c r="U2193" i="13"/>
  <c r="U2194" i="13"/>
  <c r="U2195" i="13"/>
  <c r="U2196" i="13"/>
  <c r="U2197" i="13"/>
  <c r="U2198" i="13"/>
  <c r="U2199" i="13"/>
  <c r="U2200" i="13"/>
  <c r="U2201" i="13"/>
  <c r="U2202" i="13"/>
  <c r="U2203" i="13"/>
  <c r="U2204" i="13"/>
  <c r="U2205" i="13"/>
  <c r="U2206" i="13"/>
  <c r="U2207" i="13"/>
  <c r="U2208" i="13"/>
  <c r="U2209" i="13"/>
  <c r="U2210" i="13"/>
  <c r="U2211" i="13"/>
  <c r="U2212" i="13"/>
  <c r="U2213" i="13"/>
  <c r="U2214" i="13"/>
  <c r="U2215" i="13"/>
  <c r="U2216" i="13"/>
  <c r="U2217" i="13"/>
  <c r="U2218" i="13"/>
  <c r="U2219" i="13"/>
  <c r="U2220" i="13"/>
  <c r="U2221" i="13"/>
  <c r="U2222" i="13"/>
  <c r="U2223" i="13"/>
  <c r="U2224" i="13"/>
  <c r="U2225" i="13"/>
  <c r="U2226" i="13"/>
  <c r="U2227" i="13"/>
  <c r="U2228" i="13"/>
  <c r="U2229" i="13"/>
  <c r="U2230" i="13"/>
  <c r="U2231" i="13"/>
  <c r="U2232" i="13"/>
  <c r="U2233" i="13"/>
  <c r="U2234" i="13"/>
  <c r="U2235" i="13"/>
  <c r="U2236" i="13"/>
  <c r="U2237" i="13"/>
  <c r="U2238" i="13"/>
  <c r="U2239" i="13"/>
  <c r="U2240" i="13"/>
  <c r="U2241" i="13"/>
  <c r="U2242" i="13"/>
  <c r="U2243" i="13"/>
  <c r="U2244" i="13"/>
  <c r="U2245" i="13"/>
  <c r="U2246" i="13"/>
  <c r="U2247" i="13"/>
  <c r="U2248" i="13"/>
  <c r="U2249" i="13"/>
  <c r="U2250" i="13"/>
  <c r="U2251" i="13"/>
  <c r="U2252" i="13"/>
  <c r="U2253" i="13"/>
  <c r="U2254" i="13"/>
  <c r="U2255" i="13"/>
  <c r="U2256" i="13"/>
  <c r="U2257" i="13"/>
  <c r="U2258" i="13"/>
  <c r="U2259" i="13"/>
  <c r="U2260" i="13"/>
  <c r="U2261" i="13"/>
  <c r="U2262" i="13"/>
  <c r="U2263" i="13"/>
  <c r="U2264" i="13"/>
  <c r="U2265" i="13"/>
  <c r="U2266" i="13"/>
  <c r="U2267" i="13"/>
  <c r="U2268" i="13"/>
  <c r="U2269" i="13"/>
  <c r="U2270" i="13"/>
  <c r="U2271" i="13"/>
  <c r="U2272" i="13"/>
  <c r="U2273" i="13"/>
  <c r="U2274" i="13"/>
  <c r="U2275" i="13"/>
  <c r="U2276" i="13"/>
  <c r="U2277" i="13"/>
  <c r="U2278" i="13"/>
  <c r="U2279" i="13"/>
  <c r="U2280" i="13"/>
  <c r="U2281" i="13"/>
  <c r="U2282" i="13"/>
  <c r="U2283" i="13"/>
  <c r="U2284" i="13"/>
  <c r="U2285" i="13"/>
  <c r="U2286" i="13"/>
  <c r="U2287" i="13"/>
  <c r="U2288" i="13"/>
  <c r="U2289" i="13"/>
  <c r="U2290" i="13"/>
  <c r="U2291" i="13"/>
  <c r="U2292" i="13"/>
  <c r="U2293" i="13"/>
  <c r="U2294" i="13"/>
  <c r="U2295" i="13"/>
  <c r="U2296" i="13"/>
  <c r="U2297" i="13"/>
  <c r="U2298" i="13"/>
  <c r="U2299" i="13"/>
  <c r="U2300" i="13"/>
  <c r="U2301" i="13"/>
  <c r="U2302" i="13"/>
  <c r="U2303" i="13"/>
  <c r="U2304" i="13"/>
  <c r="U2305" i="13"/>
  <c r="U2306" i="13"/>
  <c r="U2307" i="13"/>
  <c r="U2308" i="13"/>
  <c r="U2309" i="13"/>
  <c r="U2310" i="13"/>
  <c r="U2311" i="13"/>
  <c r="U2312" i="13"/>
  <c r="U2313" i="13"/>
  <c r="U2314" i="13"/>
  <c r="U2315" i="13"/>
  <c r="U2316" i="13"/>
  <c r="U2317" i="13"/>
  <c r="U2318" i="13"/>
  <c r="U2319" i="13"/>
  <c r="U2320" i="13"/>
  <c r="U2321" i="13"/>
  <c r="U2322" i="13"/>
  <c r="U2323" i="13"/>
  <c r="U2324" i="13"/>
  <c r="U2325" i="13"/>
  <c r="U2326" i="13"/>
  <c r="U2327" i="13"/>
  <c r="U2328" i="13"/>
  <c r="U2329" i="13"/>
  <c r="U2330" i="13"/>
  <c r="U2331" i="13"/>
  <c r="U2332" i="13"/>
  <c r="U2333" i="13"/>
  <c r="U2334" i="13"/>
  <c r="U2335" i="13"/>
  <c r="U2336" i="13"/>
  <c r="U2337" i="13"/>
  <c r="U2338" i="13"/>
  <c r="U2339" i="13"/>
  <c r="U2340" i="13"/>
  <c r="U2341" i="13"/>
  <c r="U2342" i="13"/>
  <c r="U2343" i="13"/>
  <c r="U2344" i="13"/>
  <c r="U2345" i="13"/>
  <c r="U2346" i="13"/>
  <c r="U2347" i="13"/>
  <c r="U2348" i="13"/>
  <c r="U2349" i="13"/>
  <c r="U2350" i="13"/>
  <c r="U2351" i="13"/>
  <c r="U2352" i="13"/>
  <c r="U2353" i="13"/>
  <c r="U2354" i="13"/>
  <c r="U2355" i="13"/>
  <c r="U2356" i="13"/>
  <c r="U2357" i="13"/>
  <c r="U2358" i="13"/>
  <c r="U2359" i="13"/>
  <c r="U2360" i="13"/>
  <c r="U2361" i="13"/>
  <c r="U2362" i="13"/>
  <c r="U2363" i="13"/>
  <c r="U2364" i="13"/>
  <c r="U2365" i="13"/>
  <c r="U2366" i="13"/>
  <c r="U2367" i="13"/>
  <c r="U2368" i="13"/>
  <c r="U2369" i="13"/>
  <c r="U2370" i="13"/>
  <c r="U2371" i="13"/>
  <c r="U2372" i="13"/>
  <c r="U2373" i="13"/>
  <c r="U2374" i="13"/>
  <c r="U2375" i="13"/>
  <c r="U2376" i="13"/>
  <c r="U2377" i="13"/>
  <c r="U2378" i="13"/>
  <c r="U2379" i="13"/>
  <c r="U2380" i="13"/>
  <c r="U2381" i="13"/>
  <c r="U2382" i="13"/>
  <c r="U2383" i="13"/>
  <c r="U2384" i="13"/>
  <c r="U2385" i="13"/>
  <c r="U2386" i="13"/>
  <c r="U2387" i="13"/>
  <c r="U2388" i="13"/>
  <c r="U2389" i="13"/>
  <c r="U2390" i="13"/>
  <c r="U2391" i="13"/>
  <c r="U2392" i="13"/>
  <c r="U2393" i="13"/>
  <c r="U2394" i="13"/>
  <c r="U2395" i="13"/>
  <c r="U2396" i="13"/>
  <c r="U2397" i="13"/>
  <c r="U2398" i="13"/>
  <c r="U2399" i="13"/>
  <c r="U2400" i="13"/>
  <c r="U2401" i="13"/>
  <c r="U2402" i="13"/>
  <c r="U2403" i="13"/>
  <c r="U2404" i="13"/>
  <c r="U2405" i="13"/>
  <c r="U2406" i="13"/>
  <c r="U2407" i="13"/>
  <c r="U2408" i="13"/>
  <c r="U2409" i="13"/>
  <c r="U2410" i="13"/>
  <c r="U2411" i="13"/>
  <c r="U2412" i="13"/>
  <c r="U2413" i="13"/>
  <c r="U2414" i="13"/>
  <c r="U2415" i="13"/>
  <c r="U2416" i="13"/>
  <c r="U2417" i="13"/>
  <c r="U2418" i="13"/>
  <c r="U2419" i="13"/>
  <c r="U2420" i="13"/>
  <c r="U2421" i="13"/>
  <c r="U2422" i="13"/>
  <c r="U2423" i="13"/>
  <c r="U2424" i="13"/>
  <c r="U2425" i="13"/>
  <c r="U2426" i="13"/>
  <c r="U2427" i="13"/>
  <c r="U2428" i="13"/>
  <c r="U2429" i="13"/>
  <c r="U2430" i="13"/>
  <c r="U2431" i="13"/>
  <c r="U2432" i="13"/>
  <c r="U2433" i="13"/>
  <c r="U2434" i="13"/>
  <c r="U2435" i="13"/>
  <c r="U2436" i="13"/>
  <c r="U2437" i="13"/>
  <c r="U2438" i="13"/>
  <c r="U2439" i="13"/>
  <c r="U2440" i="13"/>
  <c r="U2441" i="13"/>
  <c r="U2442" i="13"/>
  <c r="U2443" i="13"/>
  <c r="U2444" i="13"/>
  <c r="U2445" i="13"/>
  <c r="U2446" i="13"/>
  <c r="U2447" i="13"/>
  <c r="U2448" i="13"/>
  <c r="U2449" i="13"/>
  <c r="U2450" i="13"/>
  <c r="U2451" i="13"/>
  <c r="U2452" i="13"/>
  <c r="U2453" i="13"/>
  <c r="U2454" i="13"/>
  <c r="U2455" i="13"/>
  <c r="U2456" i="13"/>
  <c r="U2457" i="13"/>
  <c r="U2458" i="13"/>
  <c r="U2459" i="13"/>
  <c r="U2460" i="13"/>
  <c r="U2461" i="13"/>
  <c r="U2462" i="13"/>
  <c r="U2463" i="13"/>
  <c r="U2464" i="13"/>
  <c r="U2465" i="13"/>
  <c r="U2466" i="13"/>
  <c r="U2467" i="13"/>
  <c r="U2468" i="13"/>
  <c r="U2469" i="13"/>
  <c r="U2470" i="13"/>
  <c r="U2471" i="13"/>
  <c r="U2472" i="13"/>
  <c r="U2473" i="13"/>
  <c r="U2474" i="13"/>
  <c r="U2475" i="13"/>
  <c r="U2476" i="13"/>
  <c r="U2477" i="13"/>
  <c r="U2478" i="13"/>
  <c r="U2479" i="13"/>
  <c r="U2480" i="13"/>
  <c r="U2481" i="13"/>
  <c r="U2482" i="13"/>
  <c r="U2483" i="13"/>
  <c r="U2484" i="13"/>
  <c r="U2485" i="13"/>
  <c r="U2486" i="13"/>
  <c r="U2487" i="13"/>
  <c r="U2488" i="13"/>
  <c r="U2489" i="13"/>
  <c r="U2490" i="13"/>
  <c r="U2491" i="13"/>
  <c r="U2492" i="13"/>
  <c r="U2493" i="13"/>
  <c r="U2494" i="13"/>
  <c r="U2495" i="13"/>
  <c r="U2496" i="13"/>
  <c r="U2497" i="13"/>
  <c r="U2498" i="13"/>
  <c r="U2499" i="13"/>
  <c r="U2500" i="13"/>
  <c r="U2501" i="13"/>
  <c r="U2502" i="13"/>
  <c r="U2503" i="13"/>
  <c r="U2504" i="13"/>
  <c r="U2505" i="13"/>
  <c r="U2506" i="13"/>
  <c r="U2507" i="13"/>
  <c r="U2508" i="13"/>
  <c r="U2509" i="13"/>
  <c r="U2510" i="13"/>
  <c r="U2511" i="13"/>
  <c r="U2512" i="13"/>
  <c r="U2513" i="13"/>
  <c r="U2514" i="13"/>
  <c r="U2515" i="13"/>
  <c r="U2516" i="13"/>
  <c r="U2517" i="13"/>
  <c r="U2518" i="13"/>
  <c r="U2519" i="13"/>
  <c r="U2520" i="13"/>
  <c r="U2521" i="13"/>
  <c r="U2522" i="13"/>
  <c r="U2523" i="13"/>
  <c r="U2524" i="13"/>
  <c r="U2525" i="13"/>
  <c r="U2526" i="13"/>
  <c r="U2527" i="13"/>
  <c r="U2528" i="13"/>
  <c r="U2529" i="13"/>
  <c r="U2530" i="13"/>
  <c r="U2531" i="13"/>
  <c r="U2532" i="13"/>
  <c r="U2533" i="13"/>
  <c r="U2534" i="13"/>
  <c r="U2535" i="13"/>
  <c r="U2536" i="13"/>
  <c r="U2537" i="13"/>
  <c r="U2538" i="13"/>
  <c r="U2539" i="13"/>
  <c r="U2540" i="13"/>
  <c r="U2541" i="13"/>
  <c r="U2542" i="13"/>
  <c r="U2543" i="13"/>
  <c r="U2544" i="13"/>
  <c r="U2545" i="13"/>
  <c r="U2546" i="13"/>
  <c r="U2547" i="13"/>
  <c r="U2548" i="13"/>
  <c r="U2549" i="13"/>
  <c r="U2550" i="13"/>
  <c r="U2551" i="13"/>
  <c r="U2552" i="13"/>
  <c r="U2553" i="13"/>
  <c r="U2554" i="13"/>
  <c r="U2555" i="13"/>
  <c r="U2556" i="13"/>
  <c r="U2557" i="13"/>
  <c r="U2558" i="13"/>
  <c r="U2559" i="13"/>
  <c r="U2560" i="13"/>
  <c r="U2561" i="13"/>
  <c r="U2562" i="13"/>
  <c r="U2563" i="13"/>
  <c r="U2564" i="13"/>
  <c r="U2565" i="13"/>
  <c r="U2566" i="13"/>
  <c r="U2567" i="13"/>
  <c r="U2568" i="13"/>
  <c r="U2569" i="13"/>
  <c r="U2570" i="13"/>
  <c r="U2571" i="13"/>
  <c r="U2572" i="13"/>
  <c r="U2573" i="13"/>
  <c r="U2574" i="13"/>
  <c r="U2575" i="13"/>
  <c r="U2576" i="13"/>
  <c r="U2577" i="13"/>
  <c r="U2578" i="13"/>
  <c r="U2579" i="13"/>
  <c r="U2580" i="13"/>
  <c r="U2581" i="13"/>
  <c r="U2582" i="13"/>
  <c r="U2583" i="13"/>
  <c r="U2584" i="13"/>
  <c r="U2585" i="13"/>
  <c r="U2586" i="13"/>
  <c r="U2587" i="13"/>
  <c r="U2588" i="13"/>
  <c r="U2589" i="13"/>
  <c r="U2590" i="13"/>
  <c r="U2591" i="13"/>
  <c r="U2592" i="13"/>
  <c r="U2593" i="13"/>
  <c r="U2594" i="13"/>
  <c r="U2595" i="13"/>
  <c r="U2596" i="13"/>
  <c r="U2597" i="13"/>
  <c r="U2598" i="13"/>
  <c r="U2599" i="13"/>
  <c r="U2600" i="13"/>
  <c r="U2601" i="13"/>
  <c r="U2602" i="13"/>
  <c r="U2603" i="13"/>
  <c r="U2604" i="13"/>
  <c r="U2605" i="13"/>
  <c r="U2606" i="13"/>
  <c r="U2607" i="13"/>
  <c r="U2608" i="13"/>
  <c r="U2609" i="13"/>
  <c r="U2610" i="13"/>
  <c r="U2611" i="13"/>
  <c r="U2612" i="13"/>
  <c r="U2613" i="13"/>
  <c r="U2614" i="13"/>
  <c r="U2615" i="13"/>
  <c r="U2616" i="13"/>
  <c r="U2617" i="13"/>
  <c r="U2618" i="13"/>
  <c r="U2619" i="13"/>
  <c r="U2620" i="13"/>
  <c r="U2621" i="13"/>
  <c r="U2622" i="13"/>
  <c r="U2623" i="13"/>
  <c r="U2624" i="13"/>
  <c r="U2625" i="13"/>
  <c r="U2626" i="13"/>
  <c r="U2627" i="13"/>
  <c r="U2628" i="13"/>
  <c r="U2629" i="13"/>
  <c r="U2630" i="13"/>
  <c r="U2631" i="13"/>
  <c r="U2632" i="13"/>
  <c r="U2633" i="13"/>
  <c r="U2634" i="13"/>
  <c r="U2635" i="13"/>
  <c r="U2636" i="13"/>
  <c r="U2637" i="13"/>
  <c r="U2638" i="13"/>
  <c r="U2639" i="13"/>
  <c r="U2640" i="13"/>
  <c r="U2641" i="13"/>
  <c r="U2642" i="13"/>
  <c r="U2643" i="13"/>
  <c r="U2644" i="13"/>
  <c r="U2645" i="13"/>
  <c r="U2646" i="13"/>
  <c r="U2647" i="13"/>
  <c r="U2648" i="13"/>
  <c r="U2649" i="13"/>
  <c r="U2650" i="13"/>
  <c r="U2651" i="13"/>
  <c r="U2652" i="13"/>
  <c r="U2653" i="13"/>
  <c r="U2654" i="13"/>
  <c r="U2655" i="13"/>
  <c r="U2656" i="13"/>
  <c r="U2657" i="13"/>
  <c r="U2658" i="13"/>
  <c r="U2659" i="13"/>
  <c r="U2660" i="13"/>
  <c r="U2661" i="13"/>
  <c r="U2662" i="13"/>
  <c r="U2663" i="13"/>
  <c r="U2664" i="13"/>
  <c r="U2665" i="13"/>
  <c r="U2666" i="13"/>
  <c r="U2667" i="13"/>
  <c r="U2668" i="13"/>
  <c r="U2669" i="13"/>
  <c r="U2670" i="13"/>
  <c r="U2671" i="13"/>
  <c r="U2672" i="13"/>
  <c r="U2673" i="13"/>
  <c r="U2674" i="13"/>
  <c r="U2675" i="13"/>
  <c r="U2676" i="13"/>
  <c r="U2677" i="13"/>
  <c r="U2678" i="13"/>
  <c r="U2679" i="13"/>
  <c r="U2680" i="13"/>
  <c r="U2681" i="13"/>
  <c r="U2682" i="13"/>
  <c r="U2683" i="13"/>
  <c r="U2684" i="13"/>
  <c r="U2685" i="13"/>
  <c r="U2686" i="13"/>
  <c r="U2687" i="13"/>
  <c r="U2688" i="13"/>
  <c r="U2689" i="13"/>
  <c r="U2690" i="13"/>
  <c r="U2691" i="13"/>
  <c r="U2692" i="13"/>
  <c r="U2693" i="13"/>
  <c r="U2694" i="13"/>
  <c r="U2695" i="13"/>
  <c r="U2696" i="13"/>
  <c r="U2697" i="13"/>
  <c r="U2698" i="13"/>
  <c r="U2699" i="13"/>
  <c r="U2700" i="13"/>
  <c r="U2701" i="13"/>
  <c r="U2702" i="13"/>
  <c r="U2703" i="13"/>
  <c r="U2704" i="13"/>
  <c r="U2705" i="13"/>
  <c r="U2706" i="13"/>
  <c r="U2707" i="13"/>
  <c r="U2708" i="13"/>
  <c r="U2709" i="13"/>
  <c r="U2710" i="13"/>
  <c r="U2711" i="13"/>
  <c r="U2712" i="13"/>
  <c r="U2713" i="13"/>
  <c r="U2714" i="13"/>
  <c r="U2715" i="13"/>
  <c r="U2716" i="13"/>
  <c r="U2717" i="13"/>
  <c r="U2718" i="13"/>
  <c r="U2719" i="13"/>
  <c r="U2720" i="13"/>
  <c r="U2721" i="13"/>
  <c r="U2722" i="13"/>
  <c r="U2723" i="13"/>
  <c r="U2724" i="13"/>
  <c r="U2725" i="13"/>
  <c r="U2726" i="13"/>
  <c r="U2727" i="13"/>
  <c r="U2728" i="13"/>
  <c r="U2729" i="13"/>
  <c r="U2730" i="13"/>
  <c r="U2731" i="13"/>
  <c r="U2732" i="13"/>
  <c r="U2733" i="13"/>
  <c r="U2734" i="13"/>
  <c r="U2735" i="13"/>
  <c r="U2736" i="13"/>
  <c r="U2737" i="13"/>
  <c r="U2738" i="13"/>
  <c r="U2739" i="13"/>
  <c r="U2740" i="13"/>
  <c r="U2741" i="13"/>
  <c r="U2742" i="13"/>
  <c r="U2743" i="13"/>
  <c r="U2744" i="13"/>
  <c r="U2745" i="13"/>
  <c r="U2746" i="13"/>
  <c r="U2747" i="13"/>
  <c r="U2748" i="13"/>
  <c r="U2749" i="13"/>
  <c r="U2750" i="13"/>
  <c r="U2751" i="13"/>
  <c r="U2752" i="13"/>
  <c r="U2753" i="13"/>
  <c r="U2754" i="13"/>
  <c r="U2755" i="13"/>
  <c r="U2756" i="13"/>
  <c r="U2757" i="13"/>
  <c r="U2758" i="13"/>
  <c r="U2759" i="13"/>
  <c r="U2760" i="13"/>
  <c r="U2761" i="13"/>
  <c r="U2762" i="13"/>
  <c r="U2763" i="13"/>
  <c r="U2764" i="13"/>
  <c r="U2765" i="13"/>
  <c r="U2766" i="13"/>
  <c r="U2767" i="13"/>
  <c r="U2768" i="13"/>
  <c r="U2769" i="13"/>
  <c r="U2770" i="13"/>
  <c r="U2771" i="13"/>
  <c r="U2772" i="13"/>
  <c r="U2773" i="13"/>
  <c r="U2774" i="13"/>
  <c r="U2775" i="13"/>
  <c r="U2776" i="13"/>
  <c r="U2777" i="13"/>
  <c r="U2778" i="13"/>
  <c r="U2779" i="13"/>
  <c r="U2780" i="13"/>
  <c r="U2781" i="13"/>
  <c r="U2782" i="13"/>
  <c r="U2783" i="13"/>
  <c r="U2784" i="13"/>
  <c r="U2785" i="13"/>
  <c r="U2786" i="13"/>
  <c r="U2787" i="13"/>
  <c r="U2788" i="13"/>
  <c r="U2789" i="13"/>
  <c r="U2790" i="13"/>
  <c r="U2791" i="13"/>
  <c r="U2792" i="13"/>
  <c r="U2793" i="13"/>
  <c r="U2794" i="13"/>
  <c r="U2795" i="13"/>
  <c r="U2796" i="13"/>
  <c r="U2797" i="13"/>
  <c r="U2798" i="13"/>
  <c r="U2799" i="13"/>
  <c r="U2800" i="13"/>
  <c r="U2801" i="13"/>
  <c r="U2802" i="13"/>
  <c r="U2803" i="13"/>
  <c r="U2804" i="13"/>
  <c r="U2805" i="13"/>
  <c r="U2806" i="13"/>
  <c r="U2807" i="13"/>
  <c r="U2808" i="13"/>
  <c r="U2809" i="13"/>
  <c r="U2810" i="13"/>
  <c r="U2811" i="13"/>
  <c r="U2812" i="13"/>
  <c r="U2813" i="13"/>
  <c r="U2814" i="13"/>
  <c r="U2815" i="13"/>
  <c r="U2816" i="13"/>
  <c r="U2817" i="13"/>
  <c r="U2818" i="13"/>
  <c r="U2819" i="13"/>
  <c r="U2820" i="13"/>
  <c r="U2821" i="13"/>
  <c r="U2822" i="13"/>
  <c r="U2823" i="13"/>
  <c r="U2824" i="13"/>
  <c r="U2825" i="13"/>
  <c r="U2826" i="13"/>
  <c r="U2827" i="13"/>
  <c r="U2828" i="13"/>
  <c r="U2829" i="13"/>
  <c r="U2830" i="13"/>
  <c r="U2831" i="13"/>
  <c r="U2832" i="13"/>
  <c r="U2833" i="13"/>
  <c r="U2834" i="13"/>
  <c r="U2835" i="13"/>
  <c r="U2836" i="13"/>
  <c r="U2837" i="13"/>
  <c r="U2838" i="13"/>
  <c r="U2839" i="13"/>
  <c r="U2840" i="13"/>
  <c r="U2841" i="13"/>
  <c r="U2842" i="13"/>
  <c r="U2843" i="13"/>
  <c r="U2844" i="13"/>
  <c r="U2845" i="13"/>
  <c r="U2846" i="13"/>
  <c r="U2847" i="13"/>
  <c r="U2848" i="13"/>
  <c r="U2849" i="13"/>
  <c r="U2850" i="13"/>
  <c r="U2851" i="13"/>
  <c r="U2852" i="13"/>
  <c r="U2853" i="13"/>
  <c r="U2854" i="13"/>
  <c r="U2855" i="13"/>
  <c r="U2856" i="13"/>
  <c r="U2857" i="13"/>
  <c r="U2858" i="13"/>
  <c r="U2859" i="13"/>
  <c r="U2860" i="13"/>
  <c r="U2861" i="13"/>
  <c r="U2862" i="13"/>
  <c r="U2863" i="13"/>
  <c r="U2864" i="13"/>
  <c r="U2865" i="13"/>
  <c r="U2866" i="13"/>
  <c r="U2867" i="13"/>
  <c r="U2868" i="13"/>
  <c r="U2869" i="13"/>
  <c r="U2870" i="13"/>
  <c r="U2871" i="13"/>
  <c r="U2872" i="13"/>
  <c r="U2873" i="13"/>
  <c r="U2874" i="13"/>
  <c r="U2875" i="13"/>
  <c r="U2876" i="13"/>
  <c r="U2877" i="13"/>
  <c r="U2878" i="13"/>
  <c r="U2879" i="13"/>
  <c r="U2880" i="13"/>
  <c r="U2881" i="13"/>
  <c r="U2882" i="13"/>
  <c r="U2883" i="13"/>
  <c r="U2884" i="13"/>
  <c r="U2885" i="13"/>
  <c r="U2886" i="13"/>
  <c r="U2887" i="13"/>
  <c r="U2888" i="13"/>
  <c r="U2889" i="13"/>
  <c r="U2890" i="13"/>
  <c r="U2891" i="13"/>
  <c r="U2892" i="13"/>
  <c r="U2893" i="13"/>
  <c r="U2894" i="13"/>
  <c r="U2895" i="13"/>
  <c r="U2896" i="13"/>
  <c r="U2897" i="13"/>
  <c r="U2898" i="13"/>
  <c r="U2899" i="13"/>
  <c r="U2900" i="13"/>
  <c r="U2901" i="13"/>
  <c r="U2902" i="13"/>
  <c r="U2903" i="13"/>
  <c r="U2904" i="13"/>
  <c r="U2905" i="13"/>
  <c r="U2906" i="13"/>
  <c r="U2907" i="13"/>
  <c r="U2908" i="13"/>
  <c r="U2909" i="13"/>
  <c r="U2910" i="13"/>
  <c r="U2911" i="13"/>
  <c r="U2912" i="13"/>
  <c r="U2913" i="13"/>
  <c r="U2914" i="13"/>
  <c r="U2915" i="13"/>
  <c r="U2916" i="13"/>
  <c r="U2917" i="13"/>
  <c r="U2918" i="13"/>
  <c r="U2919" i="13"/>
  <c r="U2920" i="13"/>
  <c r="U2921" i="13"/>
  <c r="U2922" i="13"/>
  <c r="U2923" i="13"/>
  <c r="U2924" i="13"/>
  <c r="U2925" i="13"/>
  <c r="U2926" i="13"/>
  <c r="U2927" i="13"/>
  <c r="U2928" i="13"/>
  <c r="U2929" i="13"/>
  <c r="U2930" i="13"/>
  <c r="U2931" i="13"/>
  <c r="U2932" i="13"/>
  <c r="U2933" i="13"/>
  <c r="U2934" i="13"/>
  <c r="U2935" i="13"/>
  <c r="U2936" i="13"/>
  <c r="U2937" i="13"/>
  <c r="U2938" i="13"/>
  <c r="U2939" i="13"/>
  <c r="U2940" i="13"/>
  <c r="U2941" i="13"/>
  <c r="U2942" i="13"/>
  <c r="U2943" i="13"/>
  <c r="U2944" i="13"/>
  <c r="U2945" i="13"/>
  <c r="U2946" i="13"/>
  <c r="U2947" i="13"/>
  <c r="U2948" i="13"/>
  <c r="U2949" i="13"/>
  <c r="U2950" i="13"/>
  <c r="U2951" i="13"/>
  <c r="U2952" i="13"/>
  <c r="U2953" i="13"/>
  <c r="U2954" i="13"/>
  <c r="U2955" i="13"/>
  <c r="U2956" i="13"/>
  <c r="U2957" i="13"/>
  <c r="U2958" i="13"/>
  <c r="U2959" i="13"/>
  <c r="U2960" i="13"/>
  <c r="U2961" i="13"/>
  <c r="U2962" i="13"/>
  <c r="U2963" i="13"/>
  <c r="U2964" i="13"/>
  <c r="U2965" i="13"/>
  <c r="U2966" i="13"/>
  <c r="U2967" i="13"/>
  <c r="U2968" i="13"/>
  <c r="U2969" i="13"/>
  <c r="U2970" i="13"/>
  <c r="U2971" i="13"/>
  <c r="U2972" i="13"/>
  <c r="U2973" i="13"/>
  <c r="U2974" i="13"/>
  <c r="U2975" i="13"/>
  <c r="U2976" i="13"/>
  <c r="U2977" i="13"/>
  <c r="U2978" i="13"/>
  <c r="U2979" i="13"/>
  <c r="U2980" i="13"/>
  <c r="U2981" i="13"/>
  <c r="U2982" i="13"/>
  <c r="U2983" i="13"/>
  <c r="U2984" i="13"/>
  <c r="U2985" i="13"/>
  <c r="U2986" i="13"/>
  <c r="U2987" i="13"/>
  <c r="U2988" i="13"/>
  <c r="U2989" i="13"/>
  <c r="U2990" i="13"/>
  <c r="U2991" i="13"/>
  <c r="U2992" i="13"/>
  <c r="U2993" i="13"/>
  <c r="U2994" i="13"/>
  <c r="U2995" i="13"/>
  <c r="U2996" i="13"/>
  <c r="U2997" i="13"/>
  <c r="U2998" i="13"/>
  <c r="U2999" i="13"/>
  <c r="U3000" i="13"/>
  <c r="U3001" i="13"/>
  <c r="U3002" i="13"/>
  <c r="U3003" i="13"/>
  <c r="U3004" i="13"/>
  <c r="U3005" i="13"/>
  <c r="U3006" i="13"/>
  <c r="U3007" i="13"/>
  <c r="U3008" i="13"/>
  <c r="U3009" i="13"/>
  <c r="U3010" i="13"/>
  <c r="U3011" i="13"/>
  <c r="U3012" i="13"/>
  <c r="U3013" i="13"/>
  <c r="U3014" i="13"/>
  <c r="U3015" i="13"/>
  <c r="U3016" i="13"/>
  <c r="U3017" i="13"/>
  <c r="U3018" i="13"/>
  <c r="U3019" i="13"/>
  <c r="U3020" i="13"/>
  <c r="U3021" i="13"/>
  <c r="U3022" i="13"/>
  <c r="U3023" i="13"/>
  <c r="U3024" i="13"/>
  <c r="U3025" i="13"/>
  <c r="U3026" i="13"/>
  <c r="U3027" i="13"/>
  <c r="U3028" i="13"/>
  <c r="U3029" i="13"/>
  <c r="U3030" i="13"/>
  <c r="U3031" i="13"/>
  <c r="U3032" i="13"/>
  <c r="U3033" i="13"/>
  <c r="U3034" i="13"/>
  <c r="U3035" i="13"/>
  <c r="U3036" i="13"/>
  <c r="U3037" i="13"/>
  <c r="U3038" i="13"/>
  <c r="U3039" i="13"/>
  <c r="U3040" i="13"/>
  <c r="U3041" i="13"/>
  <c r="U3042" i="13"/>
  <c r="U3043" i="13"/>
  <c r="U3044" i="13"/>
  <c r="U3045" i="13"/>
  <c r="U3046" i="13"/>
  <c r="U3047" i="13"/>
  <c r="U3048" i="13"/>
  <c r="U3049" i="13"/>
  <c r="U3050" i="13"/>
  <c r="U3051" i="13"/>
  <c r="U3052" i="13"/>
  <c r="U3053" i="13"/>
  <c r="U3054" i="13"/>
  <c r="U3055" i="13"/>
  <c r="U3056" i="13"/>
  <c r="U3057" i="13"/>
  <c r="U3058" i="13"/>
  <c r="U3059" i="13"/>
  <c r="U3060" i="13"/>
  <c r="U3061" i="13"/>
  <c r="U3062" i="13"/>
  <c r="U3063" i="13"/>
  <c r="U3064" i="13"/>
  <c r="U3065" i="13"/>
  <c r="U3066" i="13"/>
  <c r="U3067" i="13"/>
  <c r="U3068" i="13"/>
  <c r="U3069" i="13"/>
  <c r="U3070" i="13"/>
  <c r="U3071" i="13"/>
  <c r="U3072" i="13"/>
  <c r="U3073" i="13"/>
  <c r="U3074" i="13"/>
  <c r="U3075" i="13"/>
  <c r="U3076" i="13"/>
  <c r="U3077" i="13"/>
  <c r="U3078" i="13"/>
  <c r="U3079" i="13"/>
  <c r="U3080" i="13"/>
  <c r="U3081" i="13"/>
  <c r="U3082" i="13"/>
  <c r="U3083" i="13"/>
  <c r="U3084" i="13"/>
  <c r="U3085" i="13"/>
  <c r="U3086" i="13"/>
  <c r="U3087" i="13"/>
  <c r="U3088" i="13"/>
  <c r="U3089" i="13"/>
  <c r="U3090" i="13"/>
  <c r="U3091" i="13"/>
  <c r="U3092" i="13"/>
  <c r="U3093" i="13"/>
  <c r="U3094" i="13"/>
  <c r="U3095" i="13"/>
  <c r="U3096" i="13"/>
  <c r="U3097" i="13"/>
  <c r="U3098" i="13"/>
  <c r="U3099" i="13"/>
  <c r="U3100" i="13"/>
  <c r="U3101" i="13"/>
  <c r="U3102" i="13"/>
  <c r="U3103" i="13"/>
  <c r="U3104" i="13"/>
  <c r="U3105" i="13"/>
  <c r="U3106" i="13"/>
  <c r="U3107" i="13"/>
  <c r="U3108" i="13"/>
  <c r="U3109" i="13"/>
  <c r="U3110" i="13"/>
  <c r="U3111" i="13"/>
  <c r="U3112" i="13"/>
  <c r="U3113" i="13"/>
  <c r="U3114" i="13"/>
  <c r="U3115" i="13"/>
  <c r="U3116" i="13"/>
  <c r="U3117" i="13"/>
  <c r="U3118" i="13"/>
  <c r="U3119" i="13"/>
  <c r="U3120" i="13"/>
  <c r="U3121" i="13"/>
  <c r="U3122" i="13"/>
  <c r="U3123" i="13"/>
  <c r="U3124" i="13"/>
  <c r="U3125" i="13"/>
  <c r="U3126" i="13"/>
  <c r="U3127" i="13"/>
  <c r="U3128" i="13"/>
  <c r="U3129" i="13"/>
  <c r="U3130" i="13"/>
  <c r="U3131" i="13"/>
  <c r="U3132" i="13"/>
  <c r="U3133" i="13"/>
  <c r="U3134" i="13"/>
  <c r="U3135" i="13"/>
  <c r="U3136" i="13"/>
  <c r="U3137" i="13"/>
  <c r="U3138" i="13"/>
  <c r="U3139" i="13"/>
  <c r="U3140" i="13"/>
  <c r="U3141" i="13"/>
  <c r="U3142" i="13"/>
  <c r="U3143" i="13"/>
  <c r="U3144" i="13"/>
  <c r="U3145" i="13"/>
  <c r="U3146" i="13"/>
  <c r="U3147" i="13"/>
  <c r="U3148" i="13"/>
  <c r="U3149" i="13"/>
  <c r="U3150" i="13"/>
  <c r="U3151" i="13"/>
  <c r="U3152" i="13"/>
  <c r="U3153" i="13"/>
  <c r="U3154" i="13"/>
  <c r="U3155" i="13"/>
  <c r="U3156" i="13"/>
  <c r="U3157" i="13"/>
  <c r="U3158" i="13"/>
  <c r="U3159" i="13"/>
  <c r="U3160" i="13"/>
  <c r="U3161" i="13"/>
  <c r="U3162" i="13"/>
  <c r="U3163" i="13"/>
  <c r="U3164" i="13"/>
  <c r="U3165" i="13"/>
  <c r="U3166" i="13"/>
  <c r="U3167" i="13"/>
  <c r="U3168" i="13"/>
  <c r="U3169" i="13"/>
  <c r="U3170" i="13"/>
  <c r="U3171" i="13"/>
  <c r="U3172" i="13"/>
  <c r="U3173" i="13"/>
  <c r="U3174" i="13"/>
  <c r="U3175" i="13"/>
  <c r="U3176" i="13"/>
  <c r="U3177" i="13"/>
  <c r="U3178" i="13"/>
  <c r="U3179" i="13"/>
  <c r="U3180" i="13"/>
  <c r="U3181" i="13"/>
  <c r="U3182" i="13"/>
  <c r="U3183" i="13"/>
  <c r="U3184" i="13"/>
  <c r="U3185" i="13"/>
  <c r="U3186" i="13"/>
  <c r="U3187" i="13"/>
  <c r="U3188" i="13"/>
  <c r="U3189" i="13"/>
  <c r="U3190" i="13"/>
  <c r="U3191" i="13"/>
  <c r="U3192" i="13"/>
  <c r="U3193" i="13"/>
  <c r="U3194" i="13"/>
  <c r="U3195" i="13"/>
  <c r="U3196" i="13"/>
  <c r="U3197" i="13"/>
  <c r="U3198" i="13"/>
  <c r="U3199" i="13"/>
  <c r="U3200" i="13"/>
  <c r="U3201" i="13"/>
  <c r="U3202" i="13"/>
  <c r="U3203" i="13"/>
  <c r="U3204" i="13"/>
  <c r="U3205" i="13"/>
  <c r="U3206" i="13"/>
  <c r="U3207" i="13"/>
  <c r="U3208" i="13"/>
  <c r="U3209" i="13"/>
  <c r="U3210" i="13"/>
  <c r="U3211" i="13"/>
  <c r="U3212" i="13"/>
  <c r="U3213" i="13"/>
  <c r="U3214" i="13"/>
  <c r="U3215" i="13"/>
  <c r="U3216" i="13"/>
  <c r="U3217" i="13"/>
  <c r="U3218" i="13"/>
  <c r="U3219" i="13"/>
  <c r="U3220" i="13"/>
  <c r="U3221" i="13"/>
  <c r="U3222" i="13"/>
  <c r="U3223" i="13"/>
  <c r="U3224" i="13"/>
  <c r="U3225" i="13"/>
  <c r="U3226" i="13"/>
  <c r="U3227" i="13"/>
  <c r="U3228" i="13"/>
  <c r="U3229" i="13"/>
  <c r="U3230" i="13"/>
  <c r="U3231" i="13"/>
  <c r="U3232" i="13"/>
  <c r="U3233" i="13"/>
  <c r="U3234" i="13"/>
  <c r="U3235" i="13"/>
  <c r="U3236" i="13"/>
  <c r="U3237" i="13"/>
  <c r="U3238" i="13"/>
  <c r="U3239" i="13"/>
  <c r="U3240" i="13"/>
  <c r="U3241" i="13"/>
  <c r="U3242" i="13"/>
  <c r="U3243" i="13"/>
  <c r="U3244" i="13"/>
  <c r="U3245" i="13"/>
  <c r="U3246" i="13"/>
  <c r="U3247" i="13"/>
  <c r="U3248" i="13"/>
  <c r="U3249" i="13"/>
  <c r="U3250" i="13"/>
  <c r="U3251" i="13"/>
  <c r="U3252" i="13"/>
  <c r="U3253" i="13"/>
  <c r="U3254" i="13"/>
  <c r="U3255" i="13"/>
  <c r="U3256" i="13"/>
  <c r="U3257" i="13"/>
  <c r="U3258" i="13"/>
  <c r="U3259" i="13"/>
  <c r="U3260" i="13"/>
  <c r="U3261" i="13"/>
  <c r="U3262" i="13"/>
  <c r="U3263" i="13"/>
  <c r="U3264" i="13"/>
  <c r="U3265" i="13"/>
  <c r="U3266" i="13"/>
  <c r="U3267" i="13"/>
  <c r="U3268" i="13"/>
  <c r="U3269" i="13"/>
  <c r="U3270" i="13"/>
  <c r="U3271" i="13"/>
  <c r="U3272" i="13"/>
  <c r="U3273" i="13"/>
  <c r="U3274" i="13"/>
  <c r="U3275" i="13"/>
  <c r="U3276" i="13"/>
  <c r="U3277" i="13"/>
  <c r="U3278" i="13"/>
  <c r="U3279" i="13"/>
  <c r="U3280" i="13"/>
  <c r="U3281" i="13"/>
  <c r="U3282" i="13"/>
  <c r="U3283" i="13"/>
  <c r="U3284" i="13"/>
  <c r="U3285" i="13"/>
  <c r="U3286" i="13"/>
  <c r="U3287" i="13"/>
  <c r="U3288" i="13"/>
  <c r="U3289" i="13"/>
  <c r="U3290" i="13"/>
  <c r="U3291" i="13"/>
  <c r="U3292" i="13"/>
  <c r="U3293" i="13"/>
  <c r="U3294" i="13"/>
  <c r="U3295" i="13"/>
  <c r="U3296" i="13"/>
  <c r="U3297" i="13"/>
  <c r="U3298" i="13"/>
  <c r="U3299" i="13"/>
  <c r="U3300" i="13"/>
  <c r="U3301" i="13"/>
  <c r="U3302" i="13"/>
  <c r="U3303" i="13"/>
  <c r="U3304" i="13"/>
  <c r="U3305" i="13"/>
  <c r="U3306" i="13"/>
  <c r="U3307" i="13"/>
  <c r="U3308" i="13"/>
  <c r="U3309" i="13"/>
  <c r="U3310" i="13"/>
  <c r="U3311" i="13"/>
  <c r="U3312" i="13"/>
  <c r="U3313" i="13"/>
  <c r="U3314" i="13"/>
  <c r="U3315" i="13"/>
  <c r="U3316" i="13"/>
  <c r="U3317" i="13"/>
  <c r="U3318" i="13"/>
  <c r="U3319" i="13"/>
  <c r="U3320" i="13"/>
  <c r="U3321" i="13"/>
  <c r="U3322" i="13"/>
  <c r="U3323" i="13"/>
  <c r="U3324" i="13"/>
  <c r="U3325" i="13"/>
  <c r="U3326" i="13"/>
  <c r="U3327" i="13"/>
  <c r="U3328" i="13"/>
  <c r="U3329" i="13"/>
  <c r="U3330" i="13"/>
  <c r="U3331" i="13"/>
  <c r="U3332" i="13"/>
  <c r="U3333" i="13"/>
  <c r="U3334" i="13"/>
  <c r="U3335" i="13"/>
  <c r="U3336" i="13"/>
  <c r="U3337" i="13"/>
  <c r="U3338" i="13"/>
  <c r="U3339" i="13"/>
  <c r="U3340" i="13"/>
  <c r="U3341" i="13"/>
  <c r="U3342" i="13"/>
  <c r="U3343" i="13"/>
  <c r="U3344" i="13"/>
  <c r="U3345" i="13"/>
  <c r="U3346" i="13"/>
  <c r="U3347" i="13"/>
  <c r="U3348" i="13"/>
  <c r="U3349" i="13"/>
  <c r="U3350" i="13"/>
  <c r="U3351" i="13"/>
  <c r="U3352" i="13"/>
  <c r="U3353" i="13"/>
  <c r="U3354" i="13"/>
  <c r="U3355" i="13"/>
  <c r="U3356" i="13"/>
  <c r="U3357" i="13"/>
  <c r="U3358" i="13"/>
  <c r="U3359" i="13"/>
  <c r="U3360" i="13"/>
  <c r="U3361" i="13"/>
  <c r="U3362" i="13"/>
  <c r="U3363" i="13"/>
  <c r="U3364" i="13"/>
  <c r="U3365" i="13"/>
  <c r="U3366" i="13"/>
  <c r="U3367" i="13"/>
  <c r="U3368" i="13"/>
  <c r="U3369" i="13"/>
  <c r="U3370" i="13"/>
  <c r="U3371" i="13"/>
  <c r="U3372" i="13"/>
  <c r="U3373" i="13"/>
  <c r="U3374" i="13"/>
  <c r="U3375" i="13"/>
  <c r="U3376" i="13"/>
  <c r="U3377" i="13"/>
  <c r="U3378" i="13"/>
  <c r="U3379" i="13"/>
  <c r="U3380" i="13"/>
  <c r="U3381" i="13"/>
  <c r="U3382" i="13"/>
  <c r="U3383" i="13"/>
  <c r="U3384" i="13"/>
  <c r="U3385" i="13"/>
  <c r="U3386" i="13"/>
  <c r="U3387" i="13"/>
  <c r="U3388" i="13"/>
  <c r="U3389" i="13"/>
  <c r="U3390" i="13"/>
  <c r="U3391" i="13"/>
  <c r="U3392" i="13"/>
  <c r="U3393" i="13"/>
  <c r="U3394" i="13"/>
  <c r="U3395" i="13"/>
  <c r="U3396" i="13"/>
  <c r="U3397" i="13"/>
  <c r="U3398" i="13"/>
  <c r="U3399" i="13"/>
  <c r="U3400" i="13"/>
  <c r="U3401" i="13"/>
  <c r="U3402" i="13"/>
  <c r="U3403" i="13"/>
  <c r="U3404" i="13"/>
  <c r="U3405" i="13"/>
  <c r="U3406" i="13"/>
  <c r="U3407" i="13"/>
  <c r="U3408" i="13"/>
  <c r="U3409" i="13"/>
  <c r="U3410" i="13"/>
  <c r="U3411" i="13"/>
  <c r="U3412" i="13"/>
  <c r="U3413" i="13"/>
  <c r="U3414" i="13"/>
  <c r="U3415" i="13"/>
  <c r="U3416" i="13"/>
  <c r="U3417" i="13"/>
  <c r="U3418" i="13"/>
  <c r="U3419" i="13"/>
  <c r="U3420" i="13"/>
  <c r="U3421" i="13"/>
  <c r="U3422" i="13"/>
  <c r="U3423" i="13"/>
  <c r="U3424" i="13"/>
  <c r="U3425" i="13"/>
  <c r="U3426" i="13"/>
  <c r="U3427" i="13"/>
  <c r="U3428" i="13"/>
  <c r="U3429" i="13"/>
  <c r="U3430" i="13"/>
  <c r="U3431" i="13"/>
  <c r="U3432" i="13"/>
  <c r="U3433" i="13"/>
  <c r="U3434" i="13"/>
  <c r="U3435" i="13"/>
  <c r="U3436" i="13"/>
  <c r="U3437" i="13"/>
  <c r="U3438" i="13"/>
  <c r="U3439" i="13"/>
  <c r="U3440" i="13"/>
  <c r="U3441" i="13"/>
  <c r="U3442" i="13"/>
  <c r="U3443" i="13"/>
  <c r="U3444" i="13"/>
  <c r="U3445" i="13"/>
  <c r="U3446" i="13"/>
  <c r="U3447" i="13"/>
  <c r="U3448" i="13"/>
  <c r="U3449" i="13"/>
  <c r="U3450" i="13"/>
  <c r="U3451" i="13"/>
  <c r="U3452" i="13"/>
  <c r="U3453" i="13"/>
  <c r="U3454" i="13"/>
  <c r="U3455" i="13"/>
  <c r="U3456" i="13"/>
  <c r="U3457" i="13"/>
  <c r="U3458" i="13"/>
  <c r="U3459" i="13"/>
  <c r="U3460" i="13"/>
  <c r="U3461" i="13"/>
  <c r="U3462" i="13"/>
  <c r="U3463" i="13"/>
  <c r="U3464" i="13"/>
  <c r="U3465" i="13"/>
  <c r="U3466" i="13"/>
  <c r="U3467" i="13"/>
  <c r="U3468" i="13"/>
  <c r="U3469" i="13"/>
  <c r="U3470" i="13"/>
  <c r="U3471" i="13"/>
  <c r="U3472" i="13"/>
  <c r="U3473" i="13"/>
  <c r="U3474" i="13"/>
  <c r="U3475" i="13"/>
  <c r="U3476" i="13"/>
  <c r="U3477" i="13"/>
  <c r="U3478" i="13"/>
  <c r="U3479" i="13"/>
  <c r="U3480" i="13"/>
  <c r="U3481" i="13"/>
  <c r="U3482" i="13"/>
  <c r="U3483" i="13"/>
  <c r="U3484" i="13"/>
  <c r="U3485" i="13"/>
  <c r="U3486" i="13"/>
  <c r="U3487" i="13"/>
  <c r="U3488" i="13"/>
  <c r="U3489" i="13"/>
  <c r="U3490" i="13"/>
  <c r="U3491" i="13"/>
  <c r="U3492" i="13"/>
  <c r="U3493" i="13"/>
  <c r="U3494" i="13"/>
  <c r="U3495" i="13"/>
  <c r="U3496" i="13"/>
  <c r="U3497" i="13"/>
  <c r="U3498" i="13"/>
  <c r="U3499" i="13"/>
  <c r="U3500" i="13"/>
  <c r="U3501" i="13"/>
  <c r="U3502" i="13"/>
  <c r="U3503" i="13"/>
  <c r="U3504" i="13"/>
  <c r="U3505" i="13"/>
  <c r="U3506" i="13"/>
  <c r="U3507" i="13"/>
  <c r="U3508" i="13"/>
  <c r="U3509" i="13"/>
  <c r="U3510" i="13"/>
  <c r="U3511" i="13"/>
  <c r="U3512" i="13"/>
  <c r="U3513" i="13"/>
  <c r="U3514" i="13"/>
  <c r="U3515" i="13"/>
  <c r="U3516" i="13"/>
  <c r="U3517" i="13"/>
  <c r="U3518" i="13"/>
  <c r="U3519" i="13"/>
  <c r="U3520" i="13"/>
  <c r="U3521" i="13"/>
  <c r="U3522" i="13"/>
  <c r="U3523" i="13"/>
  <c r="U3524" i="13"/>
  <c r="U3525" i="13"/>
  <c r="U3526" i="13"/>
  <c r="U3527" i="13"/>
  <c r="U3528" i="13"/>
  <c r="U3529" i="13"/>
  <c r="U3530" i="13"/>
  <c r="U3531" i="13"/>
  <c r="U3532" i="13"/>
  <c r="U3533" i="13"/>
  <c r="U3534" i="13"/>
  <c r="U3535" i="13"/>
  <c r="U3536" i="13"/>
  <c r="U3537" i="13"/>
  <c r="U3538" i="13"/>
  <c r="U3539" i="13"/>
  <c r="U3540" i="13"/>
  <c r="U3541" i="13"/>
  <c r="U3542" i="13"/>
  <c r="U3543" i="13"/>
  <c r="U3544" i="13"/>
  <c r="U3545" i="13"/>
  <c r="U3546" i="13"/>
  <c r="U3547" i="13"/>
  <c r="U3548" i="13"/>
  <c r="U3549" i="13"/>
  <c r="U3550" i="13"/>
  <c r="U3551" i="13"/>
  <c r="U3552" i="13"/>
  <c r="U3553" i="13"/>
  <c r="U3554" i="13"/>
  <c r="U3555" i="13"/>
  <c r="U3556" i="13"/>
  <c r="U3557" i="13"/>
  <c r="U3558" i="13"/>
  <c r="U3559" i="13"/>
  <c r="U3560" i="13"/>
  <c r="U3561" i="13"/>
  <c r="U3562" i="13"/>
  <c r="U3563" i="13"/>
  <c r="U3564" i="13"/>
  <c r="U3565" i="13"/>
  <c r="U3566" i="13"/>
  <c r="U3567" i="13"/>
  <c r="U3568" i="13"/>
  <c r="U3569" i="13"/>
  <c r="U3570" i="13"/>
  <c r="U3571" i="13"/>
  <c r="U3572" i="13"/>
  <c r="U3573" i="13"/>
  <c r="U3574" i="13"/>
  <c r="U3575" i="13"/>
  <c r="U3576" i="13"/>
  <c r="U3577" i="13"/>
  <c r="U3578" i="13"/>
  <c r="U3579" i="13"/>
  <c r="U3580" i="13"/>
  <c r="U3581" i="13"/>
  <c r="U3582" i="13"/>
  <c r="U3583" i="13"/>
  <c r="U3584" i="13"/>
  <c r="U3585" i="13"/>
  <c r="U3586" i="13"/>
  <c r="U3587" i="13"/>
  <c r="U3588" i="13"/>
  <c r="U3589" i="13"/>
  <c r="U3590" i="13"/>
  <c r="U3591" i="13"/>
  <c r="U3592" i="13"/>
  <c r="U3593" i="13"/>
  <c r="U3594" i="13"/>
  <c r="U3595" i="13"/>
  <c r="U3596" i="13"/>
  <c r="U3597" i="13"/>
  <c r="U3598" i="13"/>
  <c r="U3599" i="13"/>
  <c r="U3600" i="13"/>
  <c r="U3601" i="13"/>
  <c r="U3602" i="13"/>
  <c r="U3603" i="13"/>
  <c r="U3604" i="13"/>
  <c r="U3605" i="13"/>
  <c r="U3606" i="13"/>
  <c r="U3607" i="13"/>
  <c r="U3608" i="13"/>
  <c r="U3609" i="13"/>
  <c r="U3610" i="13"/>
  <c r="U3611" i="13"/>
  <c r="U3612" i="13"/>
  <c r="U3613" i="13"/>
  <c r="U3614" i="13"/>
  <c r="U3615" i="13"/>
  <c r="U3616" i="13"/>
  <c r="U3617" i="13"/>
  <c r="U3618" i="13"/>
  <c r="U3619" i="13"/>
  <c r="U3620" i="13"/>
  <c r="U3621" i="13"/>
  <c r="U3622" i="13"/>
  <c r="U3623" i="13"/>
  <c r="U3624" i="13"/>
  <c r="U3625" i="13"/>
  <c r="U3626" i="13"/>
  <c r="U3627" i="13"/>
  <c r="U3628" i="13"/>
  <c r="U3629" i="13"/>
  <c r="U3630" i="13"/>
  <c r="U3631" i="13"/>
  <c r="U3632" i="13"/>
  <c r="U3633" i="13"/>
  <c r="U3634" i="13"/>
  <c r="U3635" i="13"/>
  <c r="U3636" i="13"/>
  <c r="U3637" i="13"/>
  <c r="U3638" i="13"/>
  <c r="U3639" i="13"/>
  <c r="U3640" i="13"/>
  <c r="U3641" i="13"/>
  <c r="U3642" i="13"/>
  <c r="U3643" i="13"/>
  <c r="U3644" i="13"/>
  <c r="U3645" i="13"/>
  <c r="U3646" i="13"/>
  <c r="U3647" i="13"/>
  <c r="U3648" i="13"/>
  <c r="U3649" i="13"/>
  <c r="U3650" i="13"/>
  <c r="U3651" i="13"/>
  <c r="U3652" i="13"/>
  <c r="U3653" i="13"/>
  <c r="U3654" i="13"/>
  <c r="U3655" i="13"/>
  <c r="U3656" i="13"/>
  <c r="U3657" i="13"/>
  <c r="U3658" i="13"/>
  <c r="U3659" i="13"/>
  <c r="U3660" i="13"/>
  <c r="U3661" i="13"/>
  <c r="U3662" i="13"/>
  <c r="U3663" i="13"/>
  <c r="U3664" i="13"/>
  <c r="U3665" i="13"/>
  <c r="U3666" i="13"/>
  <c r="U3667" i="13"/>
  <c r="U3668" i="13"/>
  <c r="U3669" i="13"/>
  <c r="U3670" i="13"/>
  <c r="U3671" i="13"/>
  <c r="U3672" i="13"/>
  <c r="U3673" i="13"/>
  <c r="U3674" i="13"/>
  <c r="U3675" i="13"/>
  <c r="U3676" i="13"/>
  <c r="U3677" i="13"/>
  <c r="U3678" i="13"/>
  <c r="U3679" i="13"/>
  <c r="U3680" i="13"/>
  <c r="U3681" i="13"/>
  <c r="U3682" i="13"/>
  <c r="U3683" i="13"/>
  <c r="U3684" i="13"/>
  <c r="U3685" i="13"/>
  <c r="U3686" i="13"/>
  <c r="U3687" i="13"/>
  <c r="U3688" i="13"/>
  <c r="U3689" i="13"/>
  <c r="U3690" i="13"/>
  <c r="U3691" i="13"/>
  <c r="U3692" i="13"/>
  <c r="U3693" i="13"/>
  <c r="U3694" i="13"/>
  <c r="U3695" i="13"/>
  <c r="U3696" i="13"/>
  <c r="U3697" i="13"/>
  <c r="U3698" i="13"/>
  <c r="U3699" i="13"/>
  <c r="U3700" i="13"/>
  <c r="U3701" i="13"/>
  <c r="U3702" i="13"/>
  <c r="U3703" i="13"/>
  <c r="U3704" i="13"/>
  <c r="U3705" i="13"/>
  <c r="U3706" i="13"/>
  <c r="U3707" i="13"/>
  <c r="U3708" i="13"/>
  <c r="U3709" i="13"/>
  <c r="U3710" i="13"/>
  <c r="U3711" i="13"/>
  <c r="U3712" i="13"/>
  <c r="U3713" i="13"/>
  <c r="U3714" i="13"/>
  <c r="U3715" i="13"/>
  <c r="U3716" i="13"/>
  <c r="U3717" i="13"/>
  <c r="U3718" i="13"/>
  <c r="U3719" i="13"/>
  <c r="U3720" i="13"/>
  <c r="U3721" i="13"/>
  <c r="U3722" i="13"/>
  <c r="U3723" i="13"/>
  <c r="U3724" i="13"/>
  <c r="U3725" i="13"/>
  <c r="U3726" i="13"/>
  <c r="U3727" i="13"/>
  <c r="U3728" i="13"/>
  <c r="U3729" i="13"/>
  <c r="U3730" i="13"/>
  <c r="U3731" i="13"/>
  <c r="U3732" i="13"/>
  <c r="U3733" i="13"/>
  <c r="U3734" i="13"/>
  <c r="U3735" i="13"/>
  <c r="U3736" i="13"/>
  <c r="U3737" i="13"/>
  <c r="U3738" i="13"/>
  <c r="U3739" i="13"/>
  <c r="U3740" i="13"/>
  <c r="U3741" i="13"/>
  <c r="U3742" i="13"/>
  <c r="U3743" i="13"/>
  <c r="U3744" i="13"/>
  <c r="U3745" i="13"/>
  <c r="U3746" i="13"/>
  <c r="U3747" i="13"/>
  <c r="U3748" i="13"/>
  <c r="U3749" i="13"/>
  <c r="U3750" i="13"/>
  <c r="U3751" i="13"/>
  <c r="U3752" i="13"/>
  <c r="U3753" i="13"/>
  <c r="U3754" i="13"/>
  <c r="U3755" i="13"/>
  <c r="U3756" i="13"/>
  <c r="U3757" i="13"/>
  <c r="U3758" i="13"/>
  <c r="U3759" i="13"/>
  <c r="U3760" i="13"/>
  <c r="U3761" i="13"/>
  <c r="U3762" i="13"/>
  <c r="U3763" i="13"/>
  <c r="U3764" i="13"/>
  <c r="U3765" i="13"/>
  <c r="U3766" i="13"/>
  <c r="U3767" i="13"/>
  <c r="U3768" i="13"/>
  <c r="U3769" i="13"/>
  <c r="U3770" i="13"/>
  <c r="U3771" i="13"/>
  <c r="U3772" i="13"/>
  <c r="U3773" i="13"/>
  <c r="U3774" i="13"/>
  <c r="U3775" i="13"/>
  <c r="U3776" i="13"/>
  <c r="U3777" i="13"/>
  <c r="U3778" i="13"/>
  <c r="U3779" i="13"/>
  <c r="U3780" i="13"/>
  <c r="U3781" i="13"/>
  <c r="U3782" i="13"/>
  <c r="U3783" i="13"/>
  <c r="U3784" i="13"/>
  <c r="U3785" i="13"/>
  <c r="U3786" i="13"/>
  <c r="U3787" i="13"/>
  <c r="U3788" i="13"/>
  <c r="U3789" i="13"/>
  <c r="U3790" i="13"/>
  <c r="U3791" i="13"/>
  <c r="U3792" i="13"/>
  <c r="U3793" i="13"/>
  <c r="U3794" i="13"/>
  <c r="U3795" i="13"/>
  <c r="U3796" i="13"/>
  <c r="U3797" i="13"/>
  <c r="U3798" i="13"/>
  <c r="U3799" i="13"/>
  <c r="U3800" i="13"/>
  <c r="U3801" i="13"/>
  <c r="U3802" i="13"/>
  <c r="U3803" i="13"/>
  <c r="U3804" i="13"/>
  <c r="U3805" i="13"/>
  <c r="U3806" i="13"/>
  <c r="U3807" i="13"/>
  <c r="U3808" i="13"/>
  <c r="U3809" i="13"/>
  <c r="U3810" i="13"/>
  <c r="U3811" i="13"/>
  <c r="U3812" i="13"/>
  <c r="U3813" i="13"/>
  <c r="U3814" i="13"/>
  <c r="U3815" i="13"/>
  <c r="U3816" i="13"/>
  <c r="U3817" i="13"/>
  <c r="U3818" i="13"/>
  <c r="U3819" i="13"/>
  <c r="U3820" i="13"/>
  <c r="U3821" i="13"/>
  <c r="U3822" i="13"/>
  <c r="U3823" i="13"/>
  <c r="U3824" i="13"/>
  <c r="U3825" i="13"/>
  <c r="U3826" i="13"/>
  <c r="U3827" i="13"/>
  <c r="U3828" i="13"/>
  <c r="U3829" i="13"/>
  <c r="U3830" i="13"/>
  <c r="U3831" i="13"/>
  <c r="U3832" i="13"/>
  <c r="U3833" i="13"/>
  <c r="U3834" i="13"/>
  <c r="U3835" i="13"/>
  <c r="U3836" i="13"/>
  <c r="U3837" i="13"/>
  <c r="U3838" i="13"/>
  <c r="U3839" i="13"/>
  <c r="U3840" i="13"/>
  <c r="U3841" i="13"/>
  <c r="U3842" i="13"/>
  <c r="U3843" i="13"/>
  <c r="U3844" i="13"/>
  <c r="U3845" i="13"/>
  <c r="U3846" i="13"/>
  <c r="U3847" i="13"/>
  <c r="U3848" i="13"/>
  <c r="U3849" i="13"/>
  <c r="U3850" i="13"/>
  <c r="U3851" i="13"/>
  <c r="U3852" i="13"/>
  <c r="U3853" i="13"/>
  <c r="U3854" i="13"/>
  <c r="U3855" i="13"/>
  <c r="U3856" i="13"/>
  <c r="U3857" i="13"/>
  <c r="U3858" i="13"/>
  <c r="U3859" i="13"/>
  <c r="U3860" i="13"/>
  <c r="U3861" i="13"/>
  <c r="U3862" i="13"/>
  <c r="U3863" i="13"/>
  <c r="U3864" i="13"/>
  <c r="U3865" i="13"/>
  <c r="U3866" i="13"/>
  <c r="U3867" i="13"/>
  <c r="U3868" i="13"/>
  <c r="U3869" i="13"/>
  <c r="U3870" i="13"/>
  <c r="U3871" i="13"/>
  <c r="U3872" i="13"/>
  <c r="U3873" i="13"/>
  <c r="U3874" i="13"/>
  <c r="U3875" i="13"/>
  <c r="U3876" i="13"/>
  <c r="U3877" i="13"/>
  <c r="U3878" i="13"/>
  <c r="U3879" i="13"/>
  <c r="U3880" i="13"/>
  <c r="U3881" i="13"/>
  <c r="U3882" i="13"/>
  <c r="U3883" i="13"/>
  <c r="U3884" i="13"/>
  <c r="U3885" i="13"/>
  <c r="U3886" i="13"/>
  <c r="U3887" i="13"/>
  <c r="U3888" i="13"/>
  <c r="U3889" i="13"/>
  <c r="U3890" i="13"/>
  <c r="U3891" i="13"/>
  <c r="U3892" i="13"/>
  <c r="U3893" i="13"/>
  <c r="U3894" i="13"/>
  <c r="U3895" i="13"/>
  <c r="U3896" i="13"/>
  <c r="U3897" i="13"/>
  <c r="U3898" i="13"/>
  <c r="U3899" i="13"/>
  <c r="U3900" i="13"/>
  <c r="U3901" i="13"/>
  <c r="U3902" i="13"/>
  <c r="U3903" i="13"/>
  <c r="U3904" i="13"/>
  <c r="U3905" i="13"/>
  <c r="U3906" i="13"/>
  <c r="U3907" i="13"/>
  <c r="U3908" i="13"/>
  <c r="U3909" i="13"/>
  <c r="U3910" i="13"/>
  <c r="U3911" i="13"/>
  <c r="U3912" i="13"/>
  <c r="U3913" i="13"/>
  <c r="U3914" i="13"/>
  <c r="U3915" i="13"/>
  <c r="U3916" i="13"/>
  <c r="U3917" i="13"/>
  <c r="U3918" i="13"/>
  <c r="U3919" i="13"/>
  <c r="U3920" i="13"/>
  <c r="U3921" i="13"/>
  <c r="U3922" i="13"/>
  <c r="U3923" i="13"/>
  <c r="U3924" i="13"/>
  <c r="U3925" i="13"/>
  <c r="U3926" i="13"/>
  <c r="U3927" i="13"/>
  <c r="U3928" i="13"/>
  <c r="U3929" i="13"/>
  <c r="U3930" i="13"/>
  <c r="U3931" i="13"/>
  <c r="U3932" i="13"/>
  <c r="U3933" i="13"/>
  <c r="U3934" i="13"/>
  <c r="U3935" i="13"/>
  <c r="U3936" i="13"/>
  <c r="U3937" i="13"/>
  <c r="U3938" i="13"/>
  <c r="U3939" i="13"/>
  <c r="U3940" i="13"/>
  <c r="U3941" i="13"/>
  <c r="U3942" i="13"/>
  <c r="U3943" i="13"/>
  <c r="U3944" i="13"/>
  <c r="U3945" i="13"/>
  <c r="U3946" i="13"/>
  <c r="U3947" i="13"/>
  <c r="U3948" i="13"/>
  <c r="U3949" i="13"/>
  <c r="U3950" i="13"/>
  <c r="U3951" i="13"/>
  <c r="U3952" i="13"/>
  <c r="U3953" i="13"/>
  <c r="U3954" i="13"/>
  <c r="U3955" i="13"/>
  <c r="U3956" i="13"/>
  <c r="U3957" i="13"/>
  <c r="U3958" i="13"/>
  <c r="U3959" i="13"/>
  <c r="U3960" i="13"/>
  <c r="U3961" i="13"/>
  <c r="U3962" i="13"/>
  <c r="U3963" i="13"/>
  <c r="U3964" i="13"/>
  <c r="U3965" i="13"/>
  <c r="U3966" i="13"/>
  <c r="U3967" i="13"/>
  <c r="U3968" i="13"/>
  <c r="U3969" i="13"/>
  <c r="U3970" i="13"/>
  <c r="U3971" i="13"/>
  <c r="U3972" i="13"/>
  <c r="U3973" i="13"/>
  <c r="U3974" i="13"/>
  <c r="U3975" i="13"/>
  <c r="U3976" i="13"/>
  <c r="U3977" i="13"/>
  <c r="U3978" i="13"/>
  <c r="U3979" i="13"/>
  <c r="U3980" i="13"/>
  <c r="U3981" i="13"/>
  <c r="U3982" i="13"/>
  <c r="U3983" i="13"/>
  <c r="U3984" i="13"/>
  <c r="U3985" i="13"/>
  <c r="U3986" i="13"/>
  <c r="U3987" i="13"/>
  <c r="U3988" i="13"/>
  <c r="U3989" i="13"/>
  <c r="U3990" i="13"/>
  <c r="U3991" i="13"/>
  <c r="U3992" i="13"/>
  <c r="U3993" i="13"/>
  <c r="U3994" i="13"/>
  <c r="U3995" i="13"/>
  <c r="U3996" i="13"/>
  <c r="U3997" i="13"/>
  <c r="U3998" i="13"/>
  <c r="U3999" i="13"/>
  <c r="U4000" i="13"/>
  <c r="U4001" i="13"/>
  <c r="U4002" i="13"/>
  <c r="U4003" i="13"/>
  <c r="U4004" i="13"/>
  <c r="U4005" i="13"/>
  <c r="U4006" i="13"/>
  <c r="U4007" i="13"/>
  <c r="U4008" i="13"/>
  <c r="U4009" i="13"/>
  <c r="U4010" i="13"/>
  <c r="U4011" i="13"/>
  <c r="U4012" i="13"/>
  <c r="U4013" i="13"/>
  <c r="U4014" i="13"/>
  <c r="U4015" i="13"/>
  <c r="U4016" i="13"/>
  <c r="U4017" i="13"/>
  <c r="U4018" i="13"/>
  <c r="U4019" i="13"/>
  <c r="U4020" i="13"/>
  <c r="U4021" i="13"/>
  <c r="U4022" i="13"/>
  <c r="U4023" i="13"/>
  <c r="U4024" i="13"/>
  <c r="U4025" i="13"/>
  <c r="U4026" i="13"/>
  <c r="U4027" i="13"/>
  <c r="U4028" i="13"/>
  <c r="U4029" i="13"/>
  <c r="U4030" i="13"/>
  <c r="U4031" i="13"/>
  <c r="U4032" i="13"/>
  <c r="U4033" i="13"/>
  <c r="U4034" i="13"/>
  <c r="U4035" i="13"/>
  <c r="U4036" i="13"/>
  <c r="U4037" i="13"/>
  <c r="U4038" i="13"/>
  <c r="U4039" i="13"/>
  <c r="U4040" i="13"/>
  <c r="U4041" i="13"/>
  <c r="U4042" i="13"/>
  <c r="U4043" i="13"/>
  <c r="U4044" i="13"/>
  <c r="U4045" i="13"/>
  <c r="U4046" i="13"/>
  <c r="U4047" i="13"/>
  <c r="U4048" i="13"/>
  <c r="U4049" i="13"/>
  <c r="U4050" i="13"/>
  <c r="U4051" i="13"/>
  <c r="U4052" i="13"/>
  <c r="U4053" i="13"/>
  <c r="U4054" i="13"/>
  <c r="U4055" i="13"/>
  <c r="U4056" i="13"/>
  <c r="U4057" i="13"/>
  <c r="U4058" i="13"/>
  <c r="U4059" i="13"/>
  <c r="U4060" i="13"/>
  <c r="U4061" i="13"/>
  <c r="U4062" i="13"/>
  <c r="U4063" i="13"/>
  <c r="U4064" i="13"/>
  <c r="U4065" i="13"/>
  <c r="U4066" i="13"/>
  <c r="U4067" i="13"/>
  <c r="U4068" i="13"/>
  <c r="U4069" i="13"/>
  <c r="U4070" i="13"/>
  <c r="U4071" i="13"/>
  <c r="U4072" i="13"/>
  <c r="U4073" i="13"/>
  <c r="U4074" i="13"/>
  <c r="U4075" i="13"/>
  <c r="U4076" i="13"/>
  <c r="U4077" i="13"/>
  <c r="U4078" i="13"/>
  <c r="U4079" i="13"/>
  <c r="U4080" i="13"/>
  <c r="U4081" i="13"/>
  <c r="U4082" i="13"/>
  <c r="U4083" i="13"/>
  <c r="U4084" i="13"/>
  <c r="U4085" i="13"/>
  <c r="U4086" i="13"/>
  <c r="U4087" i="13"/>
  <c r="U4088" i="13"/>
  <c r="U4089" i="13"/>
  <c r="U4090" i="13"/>
  <c r="U4091" i="13"/>
  <c r="U4092" i="13"/>
  <c r="U4093" i="13"/>
  <c r="U4094" i="13"/>
  <c r="U4095" i="13"/>
  <c r="U4096" i="13"/>
  <c r="U4097" i="13"/>
  <c r="U4098" i="13"/>
  <c r="U4099" i="13"/>
  <c r="U4100" i="13"/>
  <c r="U4101" i="13"/>
  <c r="U4102" i="13"/>
  <c r="U4103" i="13"/>
  <c r="U4104" i="13"/>
  <c r="U4105" i="13"/>
  <c r="U4106" i="13"/>
  <c r="U4107" i="13"/>
  <c r="U4108" i="13"/>
  <c r="U4109" i="13"/>
  <c r="U4110" i="13"/>
  <c r="U4111" i="13"/>
  <c r="U4112" i="13"/>
  <c r="U4113" i="13"/>
  <c r="U4114" i="13"/>
  <c r="U4115" i="13"/>
  <c r="U4116" i="13"/>
  <c r="U4117" i="13"/>
  <c r="U4118" i="13"/>
  <c r="U4119" i="13"/>
  <c r="U4120" i="13"/>
  <c r="U4121" i="13"/>
  <c r="U4122" i="13"/>
  <c r="U4123" i="13"/>
  <c r="U4124" i="13"/>
  <c r="U4125" i="13"/>
  <c r="U4126" i="13"/>
  <c r="U4127" i="13"/>
  <c r="U4128" i="13"/>
  <c r="U4129" i="13"/>
  <c r="U4130" i="13"/>
  <c r="U4131" i="13"/>
  <c r="U4132" i="13"/>
  <c r="U4133" i="13"/>
  <c r="U4134" i="13"/>
  <c r="U4135" i="13"/>
  <c r="U4136" i="13"/>
  <c r="U4137" i="13"/>
  <c r="U4138" i="13"/>
  <c r="U4139" i="13"/>
  <c r="U4140" i="13"/>
  <c r="U4141" i="13"/>
  <c r="U4142" i="13"/>
  <c r="U4143" i="13"/>
  <c r="U4144" i="13"/>
  <c r="U4145" i="13"/>
  <c r="U4146" i="13"/>
  <c r="U4147" i="13"/>
  <c r="U4148" i="13"/>
  <c r="U4149" i="13"/>
  <c r="U4150" i="13"/>
  <c r="U4151" i="13"/>
  <c r="U4152" i="13"/>
  <c r="U4153" i="13"/>
  <c r="U4154" i="13"/>
  <c r="U4155" i="13"/>
  <c r="U4156" i="13"/>
  <c r="U4157" i="13"/>
  <c r="U4158" i="13"/>
  <c r="U4159" i="13"/>
  <c r="U4160" i="13"/>
  <c r="U4161" i="13"/>
  <c r="U4162" i="13"/>
  <c r="U4163" i="13"/>
  <c r="U4164" i="13"/>
  <c r="U4165" i="13"/>
  <c r="U4166" i="13"/>
  <c r="U4167" i="13"/>
  <c r="U4168" i="13"/>
  <c r="U4169" i="13"/>
  <c r="U4170" i="13"/>
  <c r="U4171" i="13"/>
  <c r="U4172" i="13"/>
  <c r="U4173" i="13"/>
  <c r="U4174" i="13"/>
  <c r="U4175" i="13"/>
  <c r="U4176" i="13"/>
  <c r="U4177" i="13"/>
  <c r="U4178" i="13"/>
  <c r="U4179" i="13"/>
  <c r="U4180" i="13"/>
  <c r="U4181" i="13"/>
  <c r="U4182" i="13"/>
  <c r="U4183" i="13"/>
  <c r="U4184" i="13"/>
  <c r="U4185" i="13"/>
  <c r="U4186" i="13"/>
  <c r="U4187" i="13"/>
  <c r="U4188" i="13"/>
  <c r="U4189" i="13"/>
  <c r="U4190" i="13"/>
  <c r="U4191" i="13"/>
  <c r="U4192" i="13"/>
  <c r="U4193" i="13"/>
  <c r="U4194" i="13"/>
  <c r="U4195" i="13"/>
  <c r="U4196" i="13"/>
  <c r="U4197" i="13"/>
  <c r="U4198" i="13"/>
  <c r="U4199" i="13"/>
  <c r="U4200" i="13"/>
  <c r="U4201" i="13"/>
  <c r="U4202" i="13"/>
  <c r="U4203" i="13"/>
  <c r="U4204" i="13"/>
  <c r="U4205" i="13"/>
  <c r="U4206" i="13"/>
  <c r="U4207" i="13"/>
  <c r="U4208" i="13"/>
  <c r="U4209" i="13"/>
  <c r="U4210" i="13"/>
  <c r="U4211" i="13"/>
  <c r="U4212" i="13"/>
  <c r="U4213" i="13"/>
  <c r="U4214" i="13"/>
  <c r="U4215" i="13"/>
  <c r="U4216" i="13"/>
  <c r="U4217" i="13"/>
  <c r="U4218" i="13"/>
  <c r="U4219" i="13"/>
  <c r="U4220" i="13"/>
  <c r="U4221" i="13"/>
  <c r="U4222" i="13"/>
  <c r="U4223" i="13"/>
  <c r="U4224" i="13"/>
  <c r="U4225" i="13"/>
  <c r="U4226" i="13"/>
  <c r="U4227" i="13"/>
  <c r="U4228" i="13"/>
  <c r="U4229" i="13"/>
  <c r="U4230" i="13"/>
  <c r="U4231" i="13"/>
  <c r="U4232" i="13"/>
  <c r="U4233" i="13"/>
  <c r="U4234" i="13"/>
  <c r="U4235" i="13"/>
  <c r="U4236" i="13"/>
  <c r="U4237" i="13"/>
  <c r="U4238" i="13"/>
  <c r="U4239" i="13"/>
  <c r="U4240" i="13"/>
  <c r="U4241" i="13"/>
  <c r="U4242" i="13"/>
  <c r="U4243" i="13"/>
  <c r="U4244" i="13"/>
  <c r="U4245" i="13"/>
  <c r="U4246" i="13"/>
  <c r="U4247" i="13"/>
  <c r="U4248" i="13"/>
  <c r="U4249" i="13"/>
  <c r="U4250" i="13"/>
  <c r="U4251" i="13"/>
  <c r="U4252" i="13"/>
  <c r="U4253" i="13"/>
  <c r="U4254" i="13"/>
  <c r="U4255" i="13"/>
  <c r="U4256" i="13"/>
  <c r="U4257" i="13"/>
  <c r="U4258" i="13"/>
  <c r="U4259" i="13"/>
  <c r="U4260" i="13"/>
  <c r="U4261" i="13"/>
  <c r="U4262" i="13"/>
  <c r="U4263" i="13"/>
  <c r="U4264" i="13"/>
  <c r="U4265" i="13"/>
  <c r="U4266" i="13"/>
  <c r="U4267" i="13"/>
  <c r="U4268" i="13"/>
  <c r="U4269" i="13"/>
  <c r="U4270" i="13"/>
  <c r="U4271" i="13"/>
  <c r="U4272" i="13"/>
  <c r="U4273" i="13"/>
  <c r="U4274" i="13"/>
  <c r="U4275" i="13"/>
  <c r="U4276" i="13"/>
  <c r="U4277" i="13"/>
  <c r="U4278" i="13"/>
  <c r="U4279" i="13"/>
  <c r="U4280" i="13"/>
  <c r="U4281" i="13"/>
  <c r="U4282" i="13"/>
  <c r="U4283" i="13"/>
  <c r="U4284" i="13"/>
  <c r="U4285" i="13"/>
  <c r="U4286" i="13"/>
  <c r="U4287" i="13"/>
  <c r="U4288" i="13"/>
  <c r="U4289" i="13"/>
  <c r="U4290" i="13"/>
  <c r="U4291" i="13"/>
  <c r="U4292" i="13"/>
  <c r="U4293" i="13"/>
  <c r="U4294" i="13"/>
  <c r="U4295" i="13"/>
  <c r="U4296" i="13"/>
  <c r="U4297" i="13"/>
  <c r="U4298" i="13"/>
  <c r="U4299" i="13"/>
  <c r="U4300" i="13"/>
  <c r="U4301" i="13"/>
  <c r="U4302" i="13"/>
  <c r="U4303" i="13"/>
  <c r="U4304" i="13"/>
  <c r="U4305" i="13"/>
  <c r="U4306" i="13"/>
  <c r="U4307" i="13"/>
  <c r="U4308" i="13"/>
  <c r="U4309" i="13"/>
  <c r="U4310" i="13"/>
  <c r="U4311" i="13"/>
  <c r="U4312" i="13"/>
  <c r="U4313" i="13"/>
  <c r="U4314" i="13"/>
  <c r="U4315" i="13"/>
  <c r="U4316" i="13"/>
  <c r="U4317" i="13"/>
  <c r="U4318" i="13"/>
  <c r="U4319" i="13"/>
  <c r="U4320" i="13"/>
  <c r="U4321" i="13"/>
  <c r="U4322" i="13"/>
  <c r="U4323" i="13"/>
  <c r="U4324" i="13"/>
  <c r="U4325" i="13"/>
  <c r="U4326" i="13"/>
  <c r="U4327" i="13"/>
  <c r="U4328" i="13"/>
  <c r="U4329" i="13"/>
  <c r="U4330" i="13"/>
  <c r="U4331" i="13"/>
  <c r="U4332" i="13"/>
  <c r="U4333" i="13"/>
  <c r="U4334" i="13"/>
  <c r="U4335" i="13"/>
  <c r="U4336" i="13"/>
  <c r="U4337" i="13"/>
  <c r="U4338" i="13"/>
  <c r="U4339" i="13"/>
  <c r="U4340" i="13"/>
  <c r="U4341" i="13"/>
  <c r="U4342" i="13"/>
  <c r="U4343" i="13"/>
  <c r="U4344" i="13"/>
  <c r="U4345" i="13"/>
  <c r="U4346" i="13"/>
  <c r="U4347" i="13"/>
  <c r="U4348" i="13"/>
  <c r="U4349" i="13"/>
  <c r="U4350" i="13"/>
  <c r="U4351" i="13"/>
  <c r="U4352" i="13"/>
  <c r="U4353" i="13"/>
  <c r="U4354" i="13"/>
  <c r="U4355" i="13"/>
  <c r="U4356" i="13"/>
  <c r="U4357" i="13"/>
  <c r="U4358" i="13"/>
  <c r="U4359" i="13"/>
  <c r="U4360" i="13"/>
  <c r="U4361" i="13"/>
  <c r="U4362" i="13"/>
  <c r="U4363" i="13"/>
  <c r="U4364" i="13"/>
  <c r="U4365" i="13"/>
  <c r="U4366" i="13"/>
  <c r="U4367" i="13"/>
  <c r="U4368" i="13"/>
  <c r="U4369" i="13"/>
  <c r="U4370" i="13"/>
  <c r="U4371" i="13"/>
  <c r="U4372" i="13"/>
  <c r="U4373" i="13"/>
  <c r="U4374" i="13"/>
  <c r="U4375" i="13"/>
  <c r="U4376" i="13"/>
  <c r="U4377" i="13"/>
  <c r="U4378" i="13"/>
  <c r="U4379" i="13"/>
  <c r="U4380" i="13"/>
  <c r="U4381" i="13"/>
  <c r="U4382" i="13"/>
  <c r="U4383" i="13"/>
  <c r="U4384" i="13"/>
  <c r="U4385" i="13"/>
  <c r="U4386" i="13"/>
  <c r="U4387" i="13"/>
  <c r="U4388" i="13"/>
  <c r="U4389" i="13"/>
  <c r="U4390" i="13"/>
  <c r="U4391" i="13"/>
  <c r="U4392" i="13"/>
  <c r="U4393" i="13"/>
  <c r="U4394" i="13"/>
  <c r="U4395" i="13"/>
  <c r="U4396" i="13"/>
  <c r="U4397" i="13"/>
  <c r="U4398" i="13"/>
  <c r="U4399" i="13"/>
  <c r="U4400" i="13"/>
  <c r="U4401" i="13"/>
  <c r="U4402" i="13"/>
  <c r="U4403" i="13"/>
  <c r="U4404" i="13"/>
  <c r="U4405" i="13"/>
  <c r="U4406" i="13"/>
  <c r="U4407" i="13"/>
  <c r="U4408" i="13"/>
  <c r="U4409" i="13"/>
  <c r="U4410" i="13"/>
  <c r="U4411" i="13"/>
  <c r="U4412" i="13"/>
  <c r="U4413" i="13"/>
  <c r="U4414" i="13"/>
  <c r="U4415" i="13"/>
  <c r="U4416" i="13"/>
  <c r="U4417" i="13"/>
  <c r="U4418" i="13"/>
  <c r="U4419" i="13"/>
  <c r="U4420" i="13"/>
  <c r="U4421" i="13"/>
  <c r="U4422" i="13"/>
  <c r="U4423" i="13"/>
  <c r="U4424" i="13"/>
  <c r="U4425" i="13"/>
  <c r="U4426" i="13"/>
  <c r="U4427" i="13"/>
  <c r="U4428" i="13"/>
  <c r="U4429" i="13"/>
  <c r="U4430" i="13"/>
  <c r="U4431" i="13"/>
  <c r="U4432" i="13"/>
  <c r="U4433" i="13"/>
  <c r="U4434" i="13"/>
  <c r="U4435" i="13"/>
  <c r="U4436" i="13"/>
  <c r="U4437" i="13"/>
  <c r="U4438" i="13"/>
  <c r="U4439" i="13"/>
  <c r="U4440" i="13"/>
  <c r="U4441" i="13"/>
  <c r="U4442" i="13"/>
  <c r="U4443" i="13"/>
  <c r="U4444" i="13"/>
  <c r="U4445" i="13"/>
  <c r="U4446" i="13"/>
  <c r="U4447" i="13"/>
  <c r="U4448" i="13"/>
  <c r="U4449" i="13"/>
  <c r="U4450" i="13"/>
  <c r="U4451" i="13"/>
  <c r="U4452" i="13"/>
  <c r="U4453" i="13"/>
  <c r="U4454" i="13"/>
  <c r="U4455" i="13"/>
  <c r="U4456" i="13"/>
  <c r="U4457" i="13"/>
  <c r="U4458" i="13"/>
  <c r="U4459" i="13"/>
  <c r="U4460" i="13"/>
  <c r="U4461" i="13"/>
  <c r="U4462" i="13"/>
  <c r="U4463" i="13"/>
  <c r="U4464" i="13"/>
  <c r="U4465" i="13"/>
  <c r="U4466" i="13"/>
  <c r="U4467" i="13"/>
  <c r="U4468" i="13"/>
  <c r="U4469" i="13"/>
  <c r="U4470" i="13"/>
  <c r="U4471" i="13"/>
  <c r="U4472" i="13"/>
  <c r="U4473" i="13"/>
  <c r="U4474" i="13"/>
  <c r="U4475" i="13"/>
  <c r="U4476" i="13"/>
  <c r="U4477" i="13"/>
  <c r="U4478" i="13"/>
  <c r="U4479" i="13"/>
  <c r="U4480" i="13"/>
  <c r="U4481" i="13"/>
  <c r="U4482" i="13"/>
  <c r="U4483" i="13"/>
  <c r="U4484" i="13"/>
  <c r="U4485" i="13"/>
  <c r="U4486" i="13"/>
  <c r="U4487" i="13"/>
  <c r="U4488" i="13"/>
  <c r="U4489" i="13"/>
  <c r="U4490" i="13"/>
  <c r="U4491" i="13"/>
  <c r="U4492" i="13"/>
  <c r="U4493" i="13"/>
  <c r="U4494" i="13"/>
  <c r="U4495" i="13"/>
  <c r="U4496" i="13"/>
  <c r="U4497" i="13"/>
  <c r="U4498" i="13"/>
  <c r="U4499" i="13"/>
  <c r="U4500" i="13"/>
  <c r="U4501" i="13"/>
  <c r="U4502" i="13"/>
  <c r="U4503" i="13"/>
  <c r="U4504" i="13"/>
  <c r="U4505" i="13"/>
  <c r="U4506" i="13"/>
  <c r="U4507" i="13"/>
  <c r="U4508" i="13"/>
  <c r="U4509" i="13"/>
  <c r="U4510" i="13"/>
  <c r="U4511" i="13"/>
  <c r="U4512" i="13"/>
  <c r="U4513" i="13"/>
  <c r="U4514" i="13"/>
  <c r="U4515" i="13"/>
  <c r="U4516" i="13"/>
  <c r="U4517" i="13"/>
  <c r="U4518" i="13"/>
  <c r="U4519" i="13"/>
  <c r="U4520" i="13"/>
  <c r="U4521" i="13"/>
  <c r="U4522" i="13"/>
  <c r="U4523" i="13"/>
  <c r="U4524" i="13"/>
  <c r="U4525" i="13"/>
  <c r="U4526" i="13"/>
  <c r="U4527" i="13"/>
  <c r="U4528" i="13"/>
  <c r="U4529" i="13"/>
  <c r="U4530" i="13"/>
  <c r="U4531" i="13"/>
  <c r="U4532" i="13"/>
  <c r="U4533" i="13"/>
  <c r="U4534" i="13"/>
  <c r="U4535" i="13"/>
  <c r="U4536" i="13"/>
  <c r="U4537" i="13"/>
  <c r="U4538" i="13"/>
  <c r="U4539" i="13"/>
  <c r="U4540" i="13"/>
  <c r="U4541" i="13"/>
  <c r="U4542" i="13"/>
  <c r="U4543" i="13"/>
  <c r="U4544" i="13"/>
  <c r="U4545" i="13"/>
  <c r="U4546" i="13"/>
  <c r="U4547" i="13"/>
  <c r="U4548" i="13"/>
  <c r="U4549" i="13"/>
  <c r="U4550" i="13"/>
  <c r="U4551" i="13"/>
  <c r="U4552" i="13"/>
  <c r="U4553" i="13"/>
  <c r="U4554" i="13"/>
  <c r="U4555" i="13"/>
  <c r="U4556" i="13"/>
  <c r="U4557" i="13"/>
  <c r="U4558" i="13"/>
  <c r="U4559" i="13"/>
  <c r="U4560" i="13"/>
  <c r="U4561" i="13"/>
  <c r="U4562" i="13"/>
  <c r="U4563" i="13"/>
  <c r="U4564" i="13"/>
  <c r="U4565" i="13"/>
  <c r="U4566" i="13"/>
  <c r="U4567" i="13"/>
  <c r="U4568" i="13"/>
  <c r="U4569" i="13"/>
  <c r="U4570" i="13"/>
  <c r="U4571" i="13"/>
  <c r="U4572" i="13"/>
  <c r="U4573" i="13"/>
  <c r="U4574" i="13"/>
  <c r="U4575" i="13"/>
  <c r="U4576" i="13"/>
  <c r="U4577" i="13"/>
  <c r="U4578" i="13"/>
  <c r="U4579" i="13"/>
  <c r="U4580" i="13"/>
  <c r="U4581" i="13"/>
  <c r="U4582" i="13"/>
  <c r="U4583" i="13"/>
  <c r="U4584" i="13"/>
  <c r="U4585" i="13"/>
  <c r="U4586" i="13"/>
  <c r="U4587" i="13"/>
  <c r="U4588" i="13"/>
  <c r="U4589" i="13"/>
  <c r="U4590" i="13"/>
  <c r="U4591" i="13"/>
  <c r="U4592" i="13"/>
  <c r="U4593" i="13"/>
  <c r="U4594" i="13"/>
  <c r="U4595" i="13"/>
  <c r="U4596" i="13"/>
  <c r="U4597" i="13"/>
  <c r="U4598" i="13"/>
  <c r="U4599" i="13"/>
  <c r="U4600" i="13"/>
  <c r="U4601" i="13"/>
  <c r="U4602" i="13"/>
  <c r="U4603" i="13"/>
  <c r="U4604" i="13"/>
  <c r="U4605" i="13"/>
  <c r="U4606" i="13"/>
  <c r="U4607" i="13"/>
  <c r="U4608" i="13"/>
  <c r="U4609" i="13"/>
  <c r="U4610" i="13"/>
  <c r="U4611" i="13"/>
  <c r="U4612" i="13"/>
  <c r="U4613" i="13"/>
  <c r="U4614" i="13"/>
  <c r="U4615" i="13"/>
  <c r="U4616" i="13"/>
  <c r="U4617" i="13"/>
  <c r="U4618" i="13"/>
  <c r="U4619" i="13"/>
  <c r="U4620" i="13"/>
  <c r="U4621" i="13"/>
  <c r="U4622" i="13"/>
  <c r="U4623" i="13"/>
  <c r="U4624" i="13"/>
  <c r="U4625" i="13"/>
  <c r="U4626" i="13"/>
  <c r="U4627" i="13"/>
  <c r="U4628" i="13"/>
  <c r="U4629" i="13"/>
  <c r="U4630" i="13"/>
  <c r="U4631" i="13"/>
  <c r="U4632" i="13"/>
  <c r="U4633" i="13"/>
  <c r="U4634" i="13"/>
  <c r="U4635" i="13"/>
  <c r="U4636" i="13"/>
  <c r="U4637" i="13"/>
  <c r="U4638" i="13"/>
  <c r="U4639" i="13"/>
  <c r="U4640" i="13"/>
  <c r="U4641" i="13"/>
  <c r="U4642" i="13"/>
  <c r="U4643" i="13"/>
  <c r="U4644" i="13"/>
  <c r="U4645" i="13"/>
  <c r="U4646" i="13"/>
  <c r="U4647" i="13"/>
  <c r="U4648" i="13"/>
  <c r="U4649" i="13"/>
  <c r="U4650" i="13"/>
  <c r="U4651" i="13"/>
  <c r="U4652" i="13"/>
  <c r="U4653" i="13"/>
  <c r="U4654" i="13"/>
  <c r="U4655" i="13"/>
  <c r="U4656" i="13"/>
  <c r="U4657" i="13"/>
  <c r="U4658" i="13"/>
  <c r="U4659" i="13"/>
  <c r="U4660" i="13"/>
  <c r="U4661" i="13"/>
  <c r="U4662" i="13"/>
  <c r="U4663" i="13"/>
  <c r="U4664" i="13"/>
  <c r="U4665" i="13"/>
  <c r="U4666" i="13"/>
  <c r="U4667" i="13"/>
  <c r="U4668" i="13"/>
  <c r="U4669" i="13"/>
  <c r="U4670" i="13"/>
  <c r="U4671" i="13"/>
  <c r="U4672" i="13"/>
  <c r="U4673" i="13"/>
  <c r="U4674" i="13"/>
  <c r="U4675" i="13"/>
  <c r="U4676" i="13"/>
  <c r="U4677" i="13"/>
  <c r="U4678" i="13"/>
  <c r="U4679" i="13"/>
  <c r="U4680" i="13"/>
  <c r="U4681" i="13"/>
  <c r="U4682" i="13"/>
  <c r="U4683" i="13"/>
  <c r="U4684" i="13"/>
  <c r="U4685" i="13"/>
  <c r="U4686" i="13"/>
  <c r="U4687" i="13"/>
  <c r="U4688" i="13"/>
  <c r="U4689" i="13"/>
  <c r="U4690" i="13"/>
  <c r="U4691" i="13"/>
  <c r="U4692" i="13"/>
  <c r="U4693" i="13"/>
  <c r="U4694" i="13"/>
  <c r="U4695" i="13"/>
  <c r="U4696" i="13"/>
  <c r="U4697" i="13"/>
  <c r="U4698" i="13"/>
  <c r="U4699" i="13"/>
  <c r="U4700" i="13"/>
  <c r="U4701" i="13"/>
  <c r="U4702" i="13"/>
  <c r="U4703" i="13"/>
  <c r="U4704" i="13"/>
  <c r="U4705" i="13"/>
  <c r="U4706" i="13"/>
  <c r="U4707" i="13"/>
  <c r="U4708" i="13"/>
  <c r="U4709" i="13"/>
  <c r="U4710" i="13"/>
  <c r="U4711" i="13"/>
  <c r="U4712" i="13"/>
  <c r="U4713" i="13"/>
  <c r="U4714" i="13"/>
  <c r="U4715" i="13"/>
  <c r="U4716" i="13"/>
  <c r="U4717" i="13"/>
  <c r="U4718" i="13"/>
  <c r="U4719" i="13"/>
  <c r="U4720" i="13"/>
  <c r="U4721" i="13"/>
  <c r="U4722" i="13"/>
  <c r="U4723" i="13"/>
  <c r="U4724" i="13"/>
  <c r="U4725" i="13"/>
  <c r="U4726" i="13"/>
  <c r="U4727" i="13"/>
  <c r="U4728" i="13"/>
  <c r="U4729" i="13"/>
  <c r="U4730" i="13"/>
  <c r="U4731" i="13"/>
  <c r="U4732" i="13"/>
  <c r="U4733" i="13"/>
  <c r="U4734" i="13"/>
  <c r="U4735" i="13"/>
  <c r="U4736" i="13"/>
  <c r="U4737" i="13"/>
  <c r="U4738" i="13"/>
  <c r="U4739" i="13"/>
  <c r="U4740" i="13"/>
  <c r="U4741" i="13"/>
  <c r="U4742" i="13"/>
  <c r="U4743" i="13"/>
  <c r="U4744" i="13"/>
  <c r="U4745" i="13"/>
  <c r="U4746" i="13"/>
  <c r="U4747" i="13"/>
  <c r="U4748" i="13"/>
  <c r="U4749" i="13"/>
  <c r="U4750" i="13"/>
  <c r="U4751" i="13"/>
  <c r="U4752" i="13"/>
  <c r="U4753" i="13"/>
  <c r="U4754" i="13"/>
  <c r="U4755" i="13"/>
  <c r="U4756" i="13"/>
  <c r="U4757" i="13"/>
  <c r="U4758" i="13"/>
  <c r="U4759" i="13"/>
  <c r="U4760" i="13"/>
  <c r="U4761" i="13"/>
  <c r="U4762" i="13"/>
  <c r="U4763" i="13"/>
  <c r="U4764" i="13"/>
  <c r="U4765" i="13"/>
  <c r="U4766" i="13"/>
  <c r="U4767" i="13"/>
  <c r="U4768" i="13"/>
  <c r="U4769" i="13"/>
  <c r="U4770" i="13"/>
  <c r="U4771" i="13"/>
  <c r="U4772" i="13"/>
  <c r="U4773" i="13"/>
  <c r="U4774" i="13"/>
  <c r="U4775" i="13"/>
  <c r="U4776" i="13"/>
  <c r="U4777" i="13"/>
  <c r="U4778" i="13"/>
  <c r="U4779" i="13"/>
  <c r="U4780" i="13"/>
  <c r="U4781" i="13"/>
  <c r="U4782" i="13"/>
  <c r="U4783" i="13"/>
  <c r="U4784" i="13"/>
  <c r="U4785" i="13"/>
  <c r="U4786" i="13"/>
  <c r="U4787" i="13"/>
  <c r="U4788" i="13"/>
  <c r="U4789" i="13"/>
  <c r="U4790" i="13"/>
  <c r="U4791" i="13"/>
  <c r="U4792" i="13"/>
  <c r="U4793" i="13"/>
  <c r="U4794" i="13"/>
  <c r="U4795" i="13"/>
  <c r="U4796" i="13"/>
  <c r="U4797" i="13"/>
  <c r="U4798" i="13"/>
  <c r="U4799" i="13"/>
  <c r="U4800" i="13"/>
  <c r="U4801" i="13"/>
  <c r="U4802" i="13"/>
  <c r="U4803" i="13"/>
  <c r="U4804" i="13"/>
  <c r="U4805" i="13"/>
  <c r="U4806" i="13"/>
  <c r="U4807" i="13"/>
  <c r="U4808" i="13"/>
  <c r="U4809" i="13"/>
  <c r="U4810" i="13"/>
  <c r="U4811" i="13"/>
  <c r="U4812" i="13"/>
  <c r="U4813" i="13"/>
  <c r="U4814" i="13"/>
  <c r="U4815" i="13"/>
  <c r="U4816" i="13"/>
  <c r="U4817" i="13"/>
  <c r="U4818" i="13"/>
  <c r="U4819" i="13"/>
  <c r="U4820" i="13"/>
  <c r="U4821" i="13"/>
  <c r="U4822" i="13"/>
  <c r="U4823" i="13"/>
  <c r="U4824" i="13"/>
  <c r="U4825" i="13"/>
  <c r="U4826" i="13"/>
  <c r="U4827" i="13"/>
  <c r="U4828" i="13"/>
  <c r="U4829" i="13"/>
  <c r="U4830" i="13"/>
  <c r="U4831" i="13"/>
  <c r="U4832" i="13"/>
  <c r="U4833" i="13"/>
  <c r="U4834" i="13"/>
  <c r="U4835" i="13"/>
  <c r="U4836" i="13"/>
  <c r="U4837" i="13"/>
  <c r="U4838" i="13"/>
  <c r="U4839" i="13"/>
  <c r="U4840" i="13"/>
  <c r="U4841" i="13"/>
  <c r="U4842" i="13"/>
  <c r="U4843" i="13"/>
  <c r="U4844" i="13"/>
  <c r="U4845" i="13"/>
  <c r="U4846" i="13"/>
  <c r="U4847" i="13"/>
  <c r="U4848" i="13"/>
  <c r="U4849" i="13"/>
  <c r="U4850" i="13"/>
  <c r="U4851" i="13"/>
  <c r="U4852" i="13"/>
  <c r="U4853" i="13"/>
  <c r="U4854" i="13"/>
  <c r="U4855" i="13"/>
  <c r="U4856" i="13"/>
  <c r="U4857" i="13"/>
  <c r="U4858" i="13"/>
  <c r="U4859" i="13"/>
  <c r="U4860" i="13"/>
  <c r="U4861" i="13"/>
  <c r="U4862" i="13"/>
  <c r="U4863" i="13"/>
  <c r="U4864" i="13"/>
  <c r="U4865" i="13"/>
  <c r="U4866" i="13"/>
  <c r="U4867" i="13"/>
  <c r="U4868" i="13"/>
  <c r="U4869" i="13"/>
  <c r="U4870" i="13"/>
  <c r="U4871" i="13"/>
  <c r="U4872" i="13"/>
  <c r="U4873" i="13"/>
  <c r="U4874" i="13"/>
  <c r="U4875" i="13"/>
  <c r="U4876" i="13"/>
  <c r="U4877" i="13"/>
  <c r="U4878" i="13"/>
  <c r="U4879" i="13"/>
  <c r="U4880" i="13"/>
  <c r="U4881" i="13"/>
  <c r="U4882" i="13"/>
  <c r="U4883" i="13"/>
  <c r="U4884" i="13"/>
  <c r="U4885" i="13"/>
  <c r="U4886" i="13"/>
  <c r="U4887" i="13"/>
  <c r="U4888" i="13"/>
  <c r="U4889" i="13"/>
  <c r="U4890" i="13"/>
  <c r="U4891" i="13"/>
  <c r="U4892" i="13"/>
  <c r="U4893" i="13"/>
  <c r="U4894" i="13"/>
  <c r="U4895" i="13"/>
  <c r="U4896" i="13"/>
  <c r="U4897" i="13"/>
  <c r="U4898" i="13"/>
  <c r="U4899" i="13"/>
  <c r="U4900" i="13"/>
  <c r="U4901" i="13"/>
  <c r="U4902" i="13"/>
  <c r="U4903" i="13"/>
  <c r="U4904" i="13"/>
  <c r="U4905" i="13"/>
  <c r="U4906" i="13"/>
  <c r="U4907" i="13"/>
  <c r="U4908" i="13"/>
  <c r="U4909" i="13"/>
  <c r="U4910" i="13"/>
  <c r="U4911" i="13"/>
  <c r="U4912" i="13"/>
  <c r="U4913" i="13"/>
  <c r="U4914" i="13"/>
  <c r="U4915" i="13"/>
  <c r="U4916" i="13"/>
  <c r="U4917" i="13"/>
  <c r="U4918" i="13"/>
  <c r="U4919" i="13"/>
  <c r="U4920" i="13"/>
  <c r="U4921" i="13"/>
  <c r="U4922" i="13"/>
  <c r="U4923" i="13"/>
  <c r="U4924" i="13"/>
  <c r="U4925" i="13"/>
  <c r="U4926" i="13"/>
  <c r="U4927" i="13"/>
  <c r="U4928" i="13"/>
  <c r="U4929" i="13"/>
  <c r="U4930" i="13"/>
  <c r="U4931" i="13"/>
  <c r="U4932" i="13"/>
  <c r="U4933" i="13"/>
  <c r="U4934" i="13"/>
  <c r="U4935" i="13"/>
  <c r="U4936" i="13"/>
  <c r="U4937" i="13"/>
  <c r="U4938" i="13"/>
  <c r="U4939" i="13"/>
  <c r="U4940" i="13"/>
  <c r="U4941" i="13"/>
  <c r="U4942" i="13"/>
  <c r="U4943" i="13"/>
  <c r="U4944" i="13"/>
  <c r="U4945" i="13"/>
  <c r="U4946" i="13"/>
  <c r="U4947" i="13"/>
  <c r="U4948" i="13"/>
  <c r="U4949" i="13"/>
  <c r="U4950" i="13"/>
  <c r="U4951" i="13"/>
  <c r="U4952" i="13"/>
  <c r="U4953" i="13"/>
  <c r="U4954" i="13"/>
  <c r="U4955" i="13"/>
  <c r="U4956" i="13"/>
  <c r="U4957" i="13"/>
  <c r="U4958" i="13"/>
  <c r="U4959" i="13"/>
  <c r="U4960" i="13"/>
  <c r="U4961" i="13"/>
  <c r="U4962" i="13"/>
  <c r="U4963" i="13"/>
  <c r="U4964" i="13"/>
  <c r="U4965" i="13"/>
  <c r="U4966" i="13"/>
  <c r="U4967" i="13"/>
  <c r="U4968" i="13"/>
  <c r="U4969" i="13"/>
  <c r="U4970" i="13"/>
  <c r="U4971" i="13"/>
  <c r="U4972" i="13"/>
  <c r="U4973" i="13"/>
  <c r="U4974" i="13"/>
  <c r="U4975" i="13"/>
  <c r="U4976" i="13"/>
  <c r="U4977" i="13"/>
  <c r="U4978" i="13"/>
  <c r="U4979" i="13"/>
  <c r="U4980" i="13"/>
  <c r="U4981" i="13"/>
  <c r="U4982" i="13"/>
  <c r="U4983" i="13"/>
  <c r="U4984" i="13"/>
  <c r="U4985" i="13"/>
  <c r="U4986" i="13"/>
  <c r="U4987" i="13"/>
  <c r="U4988" i="13"/>
  <c r="U4989" i="13"/>
  <c r="U4990" i="13"/>
  <c r="U4991" i="13"/>
  <c r="U4992" i="13"/>
  <c r="U4993" i="13"/>
  <c r="U4994" i="13"/>
  <c r="U4995" i="13"/>
  <c r="U4996" i="13"/>
  <c r="U4997" i="13"/>
  <c r="U4998" i="13"/>
  <c r="U4999" i="13"/>
  <c r="U5000" i="13"/>
  <c r="U5001" i="13"/>
  <c r="U5002" i="13"/>
  <c r="U5003" i="13"/>
  <c r="U5004" i="13"/>
  <c r="U5005" i="13"/>
  <c r="U5006" i="13"/>
  <c r="U5007" i="13"/>
  <c r="U5008" i="13"/>
  <c r="U5009" i="13"/>
  <c r="U5010" i="13"/>
  <c r="U5011" i="13"/>
  <c r="U5012" i="13"/>
  <c r="U5013" i="13"/>
  <c r="U5014" i="13"/>
  <c r="U5015" i="13"/>
  <c r="U5016" i="13"/>
  <c r="U5017" i="13"/>
  <c r="U5018" i="13"/>
  <c r="U5019" i="13"/>
  <c r="U5020" i="13"/>
  <c r="U5021" i="13"/>
  <c r="U5022" i="13"/>
  <c r="U5023" i="13"/>
  <c r="U5024" i="13"/>
  <c r="U5025" i="13"/>
  <c r="U5026" i="13"/>
  <c r="U5027" i="13"/>
  <c r="U5028" i="13"/>
  <c r="U5029" i="13"/>
  <c r="U5030" i="13"/>
  <c r="U5031" i="13"/>
  <c r="U5032" i="13"/>
  <c r="U5033" i="13"/>
  <c r="U5034" i="13"/>
  <c r="U5035" i="13"/>
  <c r="U5036" i="13"/>
  <c r="U5037" i="13"/>
  <c r="U5038" i="13"/>
  <c r="U5039" i="13"/>
  <c r="U5040" i="13"/>
  <c r="U5041" i="13"/>
  <c r="U5042" i="13"/>
  <c r="U5043" i="13"/>
  <c r="U5044" i="13"/>
  <c r="U5045" i="13"/>
  <c r="U5046" i="13"/>
  <c r="U5047" i="13"/>
  <c r="U5048" i="13"/>
  <c r="U5049" i="13"/>
  <c r="U5050" i="13"/>
  <c r="U5051" i="13"/>
  <c r="U5052" i="13"/>
  <c r="U5053" i="13"/>
  <c r="U5054" i="13"/>
  <c r="U5055" i="13"/>
  <c r="U5056" i="13"/>
  <c r="U5057" i="13"/>
  <c r="U5058" i="13"/>
  <c r="U5059" i="13"/>
  <c r="U5060" i="13"/>
  <c r="U5061" i="13"/>
  <c r="U5062" i="13"/>
  <c r="U5063" i="13"/>
  <c r="U5064" i="13"/>
  <c r="U5065" i="13"/>
  <c r="U5066" i="13"/>
  <c r="U5067" i="13"/>
  <c r="U5068" i="13"/>
  <c r="U5069" i="13"/>
  <c r="U5070" i="13"/>
  <c r="U5071" i="13"/>
  <c r="U5072" i="13"/>
  <c r="U5073" i="13"/>
  <c r="U5074" i="13"/>
  <c r="U5075" i="13"/>
  <c r="U5076" i="13"/>
  <c r="U5077" i="13"/>
  <c r="U5078" i="13"/>
  <c r="U5079" i="13"/>
  <c r="U5080" i="13"/>
  <c r="U5081" i="13"/>
  <c r="U5082" i="13"/>
  <c r="U5083" i="13"/>
  <c r="U5084" i="13"/>
  <c r="U5085" i="13"/>
  <c r="U5086" i="13"/>
  <c r="U5087" i="13"/>
  <c r="U5088" i="13"/>
  <c r="U5089" i="13"/>
  <c r="U5090" i="13"/>
  <c r="U5091" i="13"/>
  <c r="U5092" i="13"/>
  <c r="U5093" i="13"/>
  <c r="U5094" i="13"/>
  <c r="U5095" i="13"/>
  <c r="U5096" i="13"/>
  <c r="U5097" i="13"/>
  <c r="U5098" i="13"/>
  <c r="U5099" i="13"/>
  <c r="U5100" i="13"/>
  <c r="U5101" i="13"/>
  <c r="U5102" i="13"/>
  <c r="U5103" i="13"/>
  <c r="U5104" i="13"/>
  <c r="U5105" i="13"/>
  <c r="U5106" i="13"/>
  <c r="U5107" i="13"/>
  <c r="U5108" i="13"/>
  <c r="U5109" i="13"/>
  <c r="U5110" i="13"/>
  <c r="U5111" i="13"/>
  <c r="U5112" i="13"/>
  <c r="U5113" i="13"/>
  <c r="U5114" i="13"/>
  <c r="U5115" i="13"/>
  <c r="U5116" i="13"/>
  <c r="U5117" i="13"/>
  <c r="U5118" i="13"/>
  <c r="U5119" i="13"/>
  <c r="U5120" i="13"/>
  <c r="U5121" i="13"/>
  <c r="U5122" i="13"/>
  <c r="U5123" i="13"/>
  <c r="U5124" i="13"/>
  <c r="U5125" i="13"/>
  <c r="U5126" i="13"/>
  <c r="U5127" i="13"/>
  <c r="U5128" i="13"/>
  <c r="U5129" i="13"/>
  <c r="U5130" i="13"/>
  <c r="U5131" i="13"/>
  <c r="U5132" i="13"/>
  <c r="U5133" i="13"/>
  <c r="U5134" i="13"/>
  <c r="U5135" i="13"/>
  <c r="U5136" i="13"/>
  <c r="U5137" i="13"/>
  <c r="U5138" i="13"/>
  <c r="U5139" i="13"/>
  <c r="U5140" i="13"/>
  <c r="U5141" i="13"/>
  <c r="U5142" i="13"/>
  <c r="U5143" i="13"/>
  <c r="U5144" i="13"/>
  <c r="U5145" i="13"/>
  <c r="U5146" i="13"/>
  <c r="U5147" i="13"/>
  <c r="U5148" i="13"/>
  <c r="U5149" i="13"/>
  <c r="U5150" i="13"/>
  <c r="U5151" i="13"/>
  <c r="U5152" i="13"/>
  <c r="U5153" i="13"/>
  <c r="U5154" i="13"/>
  <c r="U5155" i="13"/>
  <c r="U5156" i="13"/>
  <c r="U5157" i="13"/>
  <c r="U5158" i="13"/>
  <c r="U5159" i="13"/>
  <c r="U5160" i="13"/>
  <c r="U5161" i="13"/>
  <c r="U5162" i="13"/>
  <c r="U5163" i="13"/>
  <c r="U5164" i="13"/>
  <c r="U5165" i="13"/>
  <c r="U5166" i="13"/>
  <c r="U5167" i="13"/>
  <c r="U5168" i="13"/>
  <c r="U5169" i="13"/>
  <c r="U5170" i="13"/>
  <c r="U5171" i="13"/>
  <c r="U5172" i="13"/>
  <c r="U5173" i="13"/>
  <c r="U5174" i="13"/>
  <c r="U5175" i="13"/>
  <c r="U5176" i="13"/>
  <c r="U5177" i="13"/>
  <c r="U5178" i="13"/>
  <c r="U5179" i="13"/>
  <c r="U5180" i="13"/>
  <c r="U5181" i="13"/>
  <c r="U5182" i="13"/>
  <c r="U5183" i="13"/>
  <c r="U5184" i="13"/>
  <c r="U5185" i="13"/>
  <c r="U5186" i="13"/>
  <c r="U5187" i="13"/>
  <c r="U5188" i="13"/>
  <c r="U5189" i="13"/>
  <c r="U5190" i="13"/>
  <c r="U5191" i="13"/>
  <c r="U5192" i="13"/>
  <c r="U5193" i="13"/>
  <c r="U5194" i="13"/>
  <c r="U5195" i="13"/>
  <c r="U5196" i="13"/>
  <c r="U5197" i="13"/>
  <c r="U5198" i="13"/>
  <c r="U5199" i="13"/>
  <c r="U5200" i="13"/>
  <c r="U5201" i="13"/>
  <c r="U5202" i="13"/>
  <c r="U5203" i="13"/>
  <c r="U5204" i="13"/>
  <c r="U5205" i="13"/>
  <c r="U5206" i="13"/>
  <c r="U5207" i="13"/>
  <c r="U5208" i="13"/>
  <c r="U5209" i="13"/>
  <c r="U5210" i="13"/>
  <c r="U5211" i="13"/>
  <c r="U5212" i="13"/>
  <c r="U5213" i="13"/>
  <c r="U5214" i="13"/>
  <c r="U5215" i="13"/>
  <c r="U5216" i="13"/>
  <c r="U5217" i="13"/>
  <c r="U5218" i="13"/>
  <c r="U5219" i="13"/>
  <c r="U5220" i="13"/>
  <c r="U5221" i="13"/>
  <c r="U5222" i="13"/>
  <c r="U5223" i="13"/>
  <c r="U5224" i="13"/>
  <c r="U5225" i="13"/>
  <c r="U5226" i="13"/>
  <c r="U5227" i="13"/>
  <c r="U5228" i="13"/>
  <c r="U5229" i="13"/>
  <c r="U5230" i="13"/>
  <c r="U5231" i="13"/>
  <c r="U5232" i="13"/>
  <c r="U5233" i="13"/>
  <c r="U5234" i="13"/>
  <c r="U5235" i="13"/>
  <c r="U5236" i="13"/>
  <c r="U5237" i="13"/>
  <c r="U5238" i="13"/>
  <c r="U5239" i="13"/>
  <c r="U5240" i="13"/>
  <c r="U5241" i="13"/>
  <c r="U5242" i="13"/>
  <c r="U5243" i="13"/>
  <c r="U5244" i="13"/>
  <c r="U5245" i="13"/>
  <c r="U5246" i="13"/>
  <c r="U5247" i="13"/>
  <c r="U5248" i="13"/>
  <c r="U5249" i="13"/>
  <c r="U5250" i="13"/>
  <c r="U5251" i="13"/>
  <c r="U5252" i="13"/>
  <c r="U5253" i="13"/>
  <c r="U5254" i="13"/>
  <c r="U5255" i="13"/>
  <c r="U5256" i="13"/>
  <c r="U5257" i="13"/>
  <c r="U5258" i="13"/>
  <c r="U5259" i="13"/>
  <c r="U5260" i="13"/>
  <c r="U5261" i="13"/>
  <c r="U5262" i="13"/>
  <c r="U5263" i="13"/>
  <c r="U5264" i="13"/>
  <c r="U5265" i="13"/>
  <c r="U5266" i="13"/>
  <c r="U5267" i="13"/>
  <c r="U5268" i="13"/>
  <c r="U5269" i="13"/>
  <c r="U5270" i="13"/>
  <c r="U5271" i="13"/>
  <c r="U5272" i="13"/>
  <c r="U5273" i="13"/>
  <c r="U5274" i="13"/>
  <c r="U5275" i="13"/>
  <c r="U5276" i="13"/>
  <c r="U5277" i="13"/>
  <c r="U5278" i="13"/>
  <c r="U5279" i="13"/>
  <c r="U5280" i="13"/>
  <c r="U5281" i="13"/>
  <c r="U5282" i="13"/>
  <c r="U5283" i="13"/>
  <c r="U5284" i="13"/>
  <c r="U5285" i="13"/>
  <c r="U5286" i="13"/>
  <c r="U5287" i="13"/>
  <c r="U5288" i="13"/>
  <c r="U5289" i="13"/>
  <c r="U5290" i="13"/>
  <c r="U5291" i="13"/>
  <c r="U5292" i="13"/>
  <c r="U5293" i="13"/>
  <c r="U5294" i="13"/>
  <c r="U5295" i="13"/>
  <c r="U5296" i="13"/>
  <c r="U5297" i="13"/>
  <c r="U5298" i="13"/>
  <c r="U5299" i="13"/>
  <c r="U5300" i="13"/>
  <c r="U5301" i="13"/>
  <c r="U5302" i="13"/>
  <c r="U5303" i="13"/>
  <c r="U5304" i="13"/>
  <c r="U5305" i="13"/>
  <c r="U5306" i="13"/>
  <c r="U5307" i="13"/>
  <c r="U5308" i="13"/>
  <c r="U5309" i="13"/>
  <c r="U5310" i="13"/>
  <c r="U5311" i="13"/>
  <c r="U5312" i="13"/>
  <c r="U5313" i="13"/>
  <c r="U5314" i="13"/>
  <c r="U5315" i="13"/>
  <c r="U5316" i="13"/>
  <c r="U5317" i="13"/>
  <c r="U5318" i="13"/>
  <c r="U5319" i="13"/>
  <c r="U5320" i="13"/>
  <c r="U5321" i="13"/>
  <c r="U5322" i="13"/>
  <c r="U5323" i="13"/>
  <c r="U5324" i="13"/>
  <c r="U5325" i="13"/>
  <c r="U5326" i="13"/>
  <c r="U5327" i="13"/>
  <c r="U5328" i="13"/>
  <c r="U5329" i="13"/>
  <c r="U5330" i="13"/>
  <c r="U5331" i="13"/>
  <c r="U5332" i="13"/>
  <c r="U5333" i="13"/>
  <c r="U5334" i="13"/>
  <c r="U5335" i="13"/>
  <c r="U5336" i="13"/>
  <c r="U5337" i="13"/>
  <c r="U5338" i="13"/>
  <c r="U5339" i="13"/>
  <c r="U5340" i="13"/>
  <c r="U5341" i="13"/>
  <c r="U5342" i="13"/>
  <c r="U5343" i="13"/>
  <c r="U5344" i="13"/>
  <c r="U5345" i="13"/>
  <c r="U5346" i="13"/>
  <c r="U5347" i="13"/>
  <c r="U5348" i="13"/>
  <c r="U5349" i="13"/>
  <c r="U5350" i="13"/>
  <c r="U5351" i="13"/>
  <c r="U5352" i="13"/>
  <c r="U5353" i="13"/>
  <c r="U5354" i="13"/>
  <c r="U5355" i="13"/>
  <c r="U5356" i="13"/>
  <c r="U5357" i="13"/>
  <c r="U5358" i="13"/>
  <c r="U5359" i="13"/>
  <c r="U5360" i="13"/>
  <c r="U5361" i="13"/>
  <c r="U5362" i="13"/>
  <c r="U5363" i="13"/>
  <c r="U5364" i="13"/>
  <c r="U5365" i="13"/>
  <c r="U5366" i="13"/>
  <c r="U5367" i="13"/>
  <c r="U5368" i="13"/>
  <c r="U5369" i="13"/>
  <c r="U5370" i="13"/>
  <c r="U5371" i="13"/>
  <c r="U5372" i="13"/>
  <c r="U5373" i="13"/>
  <c r="U5374" i="13"/>
  <c r="U5375" i="13"/>
  <c r="U5376" i="13"/>
  <c r="U5377" i="13"/>
  <c r="U5378" i="13"/>
  <c r="U5379" i="13"/>
  <c r="U5380" i="13"/>
  <c r="U5381" i="13"/>
  <c r="U5382" i="13"/>
  <c r="U5383" i="13"/>
  <c r="U5384" i="13"/>
  <c r="U5385" i="13"/>
  <c r="U5386" i="13"/>
  <c r="U5387" i="13"/>
  <c r="U5388" i="13"/>
  <c r="U5389" i="13"/>
  <c r="U5390" i="13"/>
  <c r="U5391" i="13"/>
  <c r="U5392" i="13"/>
  <c r="U5393" i="13"/>
  <c r="U5394" i="13"/>
  <c r="U5395" i="13"/>
  <c r="U5396" i="13"/>
  <c r="U5397" i="13"/>
  <c r="U5398" i="13"/>
  <c r="U5399" i="13"/>
  <c r="U5400" i="13"/>
  <c r="U5401" i="13"/>
  <c r="U5402" i="13"/>
  <c r="U5403" i="13"/>
  <c r="U5404" i="13"/>
  <c r="U5405" i="13"/>
  <c r="U5406" i="13"/>
  <c r="U5407" i="13"/>
  <c r="U5408" i="13"/>
  <c r="U5409" i="13"/>
  <c r="U5410" i="13"/>
  <c r="U5411" i="13"/>
  <c r="U5412" i="13"/>
  <c r="U5413" i="13"/>
  <c r="U5414" i="13"/>
  <c r="U5415" i="13"/>
  <c r="U5416" i="13"/>
  <c r="U5417" i="13"/>
  <c r="U5418" i="13"/>
  <c r="U5419" i="13"/>
  <c r="U5420" i="13"/>
  <c r="U5421" i="13"/>
  <c r="U5422" i="13"/>
  <c r="U5423" i="13"/>
  <c r="U5424" i="13"/>
  <c r="U5425" i="13"/>
  <c r="U5426" i="13"/>
  <c r="U5427" i="13"/>
  <c r="U5428" i="13"/>
  <c r="U5429" i="13"/>
  <c r="U5430" i="13"/>
  <c r="U5431" i="13"/>
  <c r="U5432" i="13"/>
  <c r="U5433" i="13"/>
  <c r="U5434" i="13"/>
  <c r="U5435" i="13"/>
  <c r="U5436" i="13"/>
  <c r="U5437" i="13"/>
  <c r="U5438" i="13"/>
  <c r="U5439" i="13"/>
  <c r="U5440" i="13"/>
  <c r="U5441" i="13"/>
  <c r="U5442" i="13"/>
  <c r="U5443" i="13"/>
  <c r="U5444" i="13"/>
  <c r="U5445" i="13"/>
  <c r="U5446" i="13"/>
  <c r="U5447" i="13"/>
  <c r="U5448" i="13"/>
  <c r="U5449" i="13"/>
  <c r="U5450" i="13"/>
  <c r="U5451" i="13"/>
  <c r="U5452" i="13"/>
  <c r="U5453" i="13"/>
  <c r="U5454" i="13"/>
  <c r="U5455" i="13"/>
  <c r="U5456" i="13"/>
  <c r="U5457" i="13"/>
  <c r="U5458" i="13"/>
  <c r="U5459" i="13"/>
  <c r="U5460" i="13"/>
  <c r="U5461" i="13"/>
  <c r="U5462" i="13"/>
  <c r="U5463" i="13"/>
  <c r="U5464" i="13"/>
  <c r="U5465" i="13"/>
  <c r="U5466" i="13"/>
  <c r="U5467" i="13"/>
  <c r="U5468" i="13"/>
  <c r="U5469" i="13"/>
  <c r="U5470" i="13"/>
  <c r="U5471" i="13"/>
  <c r="U5472" i="13"/>
  <c r="U5473" i="13"/>
  <c r="U5474" i="13"/>
  <c r="U5475" i="13"/>
  <c r="U5476" i="13"/>
  <c r="U5477" i="13"/>
  <c r="U5478" i="13"/>
  <c r="U5479" i="13"/>
  <c r="U5480" i="13"/>
  <c r="U5481" i="13"/>
  <c r="U5482" i="13"/>
  <c r="U5483" i="13"/>
  <c r="U5484" i="13"/>
  <c r="U5485" i="13"/>
  <c r="U5486" i="13"/>
  <c r="U5487" i="13"/>
  <c r="U5488" i="13"/>
  <c r="U5489" i="13"/>
  <c r="U5490" i="13"/>
  <c r="U5491" i="13"/>
  <c r="U5492" i="13"/>
  <c r="U5493" i="13"/>
  <c r="U5494" i="13"/>
  <c r="U5495" i="13"/>
  <c r="U5496" i="13"/>
  <c r="U5497" i="13"/>
  <c r="U5498" i="13"/>
  <c r="U5499" i="13"/>
  <c r="U5500" i="13"/>
  <c r="U5501" i="13"/>
  <c r="U5502" i="13"/>
  <c r="U5503" i="13"/>
  <c r="U5504" i="13"/>
  <c r="U5505" i="13"/>
  <c r="U5506" i="13"/>
  <c r="U5507" i="13"/>
  <c r="U5508" i="13"/>
  <c r="U5509" i="13"/>
  <c r="U5510" i="13"/>
  <c r="U5511" i="13"/>
  <c r="U5512" i="13"/>
  <c r="U5513" i="13"/>
  <c r="U5514" i="13"/>
  <c r="U5515" i="13"/>
  <c r="U5516" i="13"/>
  <c r="U5517" i="13"/>
  <c r="U5518" i="13"/>
  <c r="U5519" i="13"/>
  <c r="U5520" i="13"/>
  <c r="U5521" i="13"/>
  <c r="U5522" i="13"/>
  <c r="U5523" i="13"/>
  <c r="U5524" i="13"/>
  <c r="U5525" i="13"/>
  <c r="U5526" i="13"/>
  <c r="U5527" i="13"/>
  <c r="U5528" i="13"/>
  <c r="U5529" i="13"/>
  <c r="U5530" i="13"/>
  <c r="U5531" i="13"/>
  <c r="U5532" i="13"/>
  <c r="U5533" i="13"/>
  <c r="U5534" i="13"/>
  <c r="U5535" i="13"/>
  <c r="U5536" i="13"/>
  <c r="U5537" i="13"/>
  <c r="U5538" i="13"/>
  <c r="U5539" i="13"/>
  <c r="U5540" i="13"/>
  <c r="U5541" i="13"/>
  <c r="U5542" i="13"/>
  <c r="U5543" i="13"/>
  <c r="U5544" i="13"/>
  <c r="U5545" i="13"/>
  <c r="U5546" i="13"/>
  <c r="U5547" i="13"/>
  <c r="U5548" i="13"/>
  <c r="U5549" i="13"/>
  <c r="U5550" i="13"/>
  <c r="U5551" i="13"/>
  <c r="U5552" i="13"/>
  <c r="U5553" i="13"/>
  <c r="U5554" i="13"/>
  <c r="U5555" i="13"/>
  <c r="U5556" i="13"/>
  <c r="U5557" i="13"/>
  <c r="U5558" i="13"/>
  <c r="U5559" i="13"/>
  <c r="U5560" i="13"/>
  <c r="U5561" i="13"/>
  <c r="U5562" i="13"/>
  <c r="U5563" i="13"/>
  <c r="U5564" i="13"/>
  <c r="U5565" i="13"/>
  <c r="U5566" i="13"/>
  <c r="U5567" i="13"/>
  <c r="U5568" i="13"/>
  <c r="U5569" i="13"/>
  <c r="U5570" i="13"/>
  <c r="U5571" i="13"/>
  <c r="U5572" i="13"/>
  <c r="U5573" i="13"/>
  <c r="U5574" i="13"/>
  <c r="U5575" i="13"/>
  <c r="U5576" i="13"/>
  <c r="U5577" i="13"/>
  <c r="U5578" i="13"/>
  <c r="U5579" i="13"/>
  <c r="U5580" i="13"/>
  <c r="U5581" i="13"/>
  <c r="U5582" i="13"/>
  <c r="U5583" i="13"/>
  <c r="U5584" i="13"/>
  <c r="U5585" i="13"/>
  <c r="U5586" i="13"/>
  <c r="U5587" i="13"/>
  <c r="U5588" i="13"/>
  <c r="U5589" i="13"/>
  <c r="U5590" i="13"/>
  <c r="U5591" i="13"/>
  <c r="U5592" i="13"/>
  <c r="U5593" i="13"/>
  <c r="U5594" i="13"/>
  <c r="U5595" i="13"/>
  <c r="U5596" i="13"/>
  <c r="U5597" i="13"/>
  <c r="U5598" i="13"/>
  <c r="U5599" i="13"/>
  <c r="U5600" i="13"/>
  <c r="U5601" i="13"/>
  <c r="U5602" i="13"/>
  <c r="U5603" i="13"/>
  <c r="U5604" i="13"/>
  <c r="U5605" i="13"/>
  <c r="U5606" i="13"/>
  <c r="U5607" i="13"/>
  <c r="U5608" i="13"/>
  <c r="U5609" i="13"/>
  <c r="U5610" i="13"/>
  <c r="U5611" i="13"/>
  <c r="U5612" i="13"/>
  <c r="U5613" i="13"/>
  <c r="U5614" i="13"/>
  <c r="U5615" i="13"/>
  <c r="U5616" i="13"/>
  <c r="U5617" i="13"/>
  <c r="U5618" i="13"/>
  <c r="U5619" i="13"/>
  <c r="U5620" i="13"/>
  <c r="U5621" i="13"/>
  <c r="U5622" i="13"/>
  <c r="U5623" i="13"/>
  <c r="U5624" i="13"/>
  <c r="U5625" i="13"/>
  <c r="U5626" i="13"/>
  <c r="U5627" i="13"/>
  <c r="U5628" i="13"/>
  <c r="U5629" i="13"/>
  <c r="U5630" i="13"/>
  <c r="U5631" i="13"/>
  <c r="U5632" i="13"/>
  <c r="U5633" i="13"/>
  <c r="U5634" i="13"/>
  <c r="U5635" i="13"/>
  <c r="U5636" i="13"/>
  <c r="U5637" i="13"/>
  <c r="U5638" i="13"/>
  <c r="U5639" i="13"/>
  <c r="U5640" i="13"/>
  <c r="U5641" i="13"/>
  <c r="U5642" i="13"/>
  <c r="U5643" i="13"/>
  <c r="U5644" i="13"/>
  <c r="U5645" i="13"/>
  <c r="U5646" i="13"/>
  <c r="U5647" i="13"/>
  <c r="U5648" i="13"/>
  <c r="U5649" i="13"/>
  <c r="U5650" i="13"/>
  <c r="U5651" i="13"/>
  <c r="U5652" i="13"/>
  <c r="U5653" i="13"/>
  <c r="U5654" i="13"/>
  <c r="U5655" i="13"/>
  <c r="U5656" i="13"/>
  <c r="U5657" i="13"/>
  <c r="U5658" i="13"/>
  <c r="U5659" i="13"/>
  <c r="U5660" i="13"/>
  <c r="U5661" i="13"/>
  <c r="U5662" i="13"/>
  <c r="U5663" i="13"/>
  <c r="U5664" i="13"/>
  <c r="U5665" i="13"/>
  <c r="U5666" i="13"/>
  <c r="U5667" i="13"/>
  <c r="U5668" i="13"/>
  <c r="U5669" i="13"/>
  <c r="U5670" i="13"/>
  <c r="U5671" i="13"/>
  <c r="U5672" i="13"/>
  <c r="U5673" i="13"/>
  <c r="U5674" i="13"/>
  <c r="U5675" i="13"/>
  <c r="U5676" i="13"/>
  <c r="U5677" i="13"/>
  <c r="U5678" i="13"/>
  <c r="U5679" i="13"/>
  <c r="U5680" i="13"/>
  <c r="U5681" i="13"/>
  <c r="U5682" i="13"/>
  <c r="U5683" i="13"/>
  <c r="U5684" i="13"/>
  <c r="U5685" i="13"/>
  <c r="U5686" i="13"/>
  <c r="U5687" i="13"/>
  <c r="U5688" i="13"/>
  <c r="U5689" i="13"/>
  <c r="U5690" i="13"/>
  <c r="U5691" i="13"/>
  <c r="U5692" i="13"/>
  <c r="U5693" i="13"/>
  <c r="U5694" i="13"/>
  <c r="U5695" i="13"/>
  <c r="U5696" i="13"/>
  <c r="U5697" i="13"/>
  <c r="U5698" i="13"/>
  <c r="U5699" i="13"/>
  <c r="U5700" i="13"/>
  <c r="U5701" i="13"/>
  <c r="U5702" i="13"/>
  <c r="U5703" i="13"/>
  <c r="U5704" i="13"/>
  <c r="U5705" i="13"/>
  <c r="U5706" i="13"/>
  <c r="U5707" i="13"/>
  <c r="U5708" i="13"/>
  <c r="U5709" i="13"/>
  <c r="U5710" i="13"/>
  <c r="U5711" i="13"/>
  <c r="U5712" i="13"/>
  <c r="U5713" i="13"/>
  <c r="U5714" i="13"/>
  <c r="U5715" i="13"/>
  <c r="U5716" i="13"/>
  <c r="U5717" i="13"/>
  <c r="U5718" i="13"/>
  <c r="U5719" i="13"/>
  <c r="U5720" i="13"/>
  <c r="U5721" i="13"/>
  <c r="U5722" i="13"/>
  <c r="U5723" i="13"/>
  <c r="U5724" i="13"/>
  <c r="U5725" i="13"/>
  <c r="U5726" i="13"/>
  <c r="U5727" i="13"/>
  <c r="U5728" i="13"/>
  <c r="U5729" i="13"/>
  <c r="U5730" i="13"/>
  <c r="U5731" i="13"/>
  <c r="U5732" i="13"/>
  <c r="U5733" i="13"/>
  <c r="U5734" i="13"/>
  <c r="U5735" i="13"/>
  <c r="U5736" i="13"/>
  <c r="U5737" i="13"/>
  <c r="U5738" i="13"/>
  <c r="U5739" i="13"/>
  <c r="U5740" i="13"/>
  <c r="U5741" i="13"/>
  <c r="U5742" i="13"/>
  <c r="U5743" i="13"/>
  <c r="U5744" i="13"/>
  <c r="U5745" i="13"/>
  <c r="U5746" i="13"/>
  <c r="U5747" i="13"/>
  <c r="U5748" i="13"/>
  <c r="U5749" i="13"/>
  <c r="U5750" i="13"/>
  <c r="U5751" i="13"/>
  <c r="U5752" i="13"/>
  <c r="U5753" i="13"/>
  <c r="U5754" i="13"/>
  <c r="U5755" i="13"/>
  <c r="U5756" i="13"/>
  <c r="U5757" i="13"/>
  <c r="U5758" i="13"/>
  <c r="U5759" i="13"/>
  <c r="U5760" i="13"/>
  <c r="U5761" i="13"/>
  <c r="U5762" i="13"/>
  <c r="U5763" i="13"/>
  <c r="U5764" i="13"/>
  <c r="U5765" i="13"/>
  <c r="U5766" i="13"/>
  <c r="U5767" i="13"/>
  <c r="U5768" i="13"/>
  <c r="U5769" i="13"/>
  <c r="U5770" i="13"/>
  <c r="U5771" i="13"/>
  <c r="U5772" i="13"/>
  <c r="U5773" i="13"/>
  <c r="U5774" i="13"/>
  <c r="U5775" i="13"/>
  <c r="U5776" i="13"/>
  <c r="U5777" i="13"/>
  <c r="U5778" i="13"/>
  <c r="U5779" i="13"/>
  <c r="U5780" i="13"/>
  <c r="U5781" i="13"/>
  <c r="U5782" i="13"/>
  <c r="U5783" i="13"/>
  <c r="U5784" i="13"/>
  <c r="U5785" i="13"/>
  <c r="U5786" i="13"/>
  <c r="U5787" i="13"/>
  <c r="U5788" i="13"/>
  <c r="U5789" i="13"/>
  <c r="U5790" i="13"/>
  <c r="U5791" i="13"/>
  <c r="U5792" i="13"/>
  <c r="U5793" i="13"/>
  <c r="U5794" i="13"/>
  <c r="U5795" i="13"/>
  <c r="U5796" i="13"/>
  <c r="U5797" i="13"/>
  <c r="U5798" i="13"/>
  <c r="U5799" i="13"/>
  <c r="U5800" i="13"/>
  <c r="U5801" i="13"/>
  <c r="U5802" i="13"/>
  <c r="U5803" i="13"/>
  <c r="U5804" i="13"/>
  <c r="U5805" i="13"/>
  <c r="U5806" i="13"/>
  <c r="U5807" i="13"/>
  <c r="U5808" i="13"/>
  <c r="U5809" i="13"/>
  <c r="U5810" i="13"/>
  <c r="U5811" i="13"/>
  <c r="U5812" i="13"/>
  <c r="U5813" i="13"/>
  <c r="U5814" i="13"/>
  <c r="U5815" i="13"/>
  <c r="U5816" i="13"/>
  <c r="U5817" i="13"/>
  <c r="U5818" i="13"/>
  <c r="U5819" i="13"/>
  <c r="U5820" i="13"/>
  <c r="U5821" i="13"/>
  <c r="U5822" i="13"/>
  <c r="U5823" i="13"/>
  <c r="U5824" i="13"/>
  <c r="U5825" i="13"/>
  <c r="U5826" i="13"/>
  <c r="U5827" i="13"/>
  <c r="U5828" i="13"/>
  <c r="U5829" i="13"/>
  <c r="U5830" i="13"/>
  <c r="U5831" i="13"/>
  <c r="U5832" i="13"/>
  <c r="U5833" i="13"/>
  <c r="U5834" i="13"/>
  <c r="U5835" i="13"/>
  <c r="U5836" i="13"/>
  <c r="U5837" i="13"/>
  <c r="U5838" i="13"/>
  <c r="U5839" i="13"/>
  <c r="U5840" i="13"/>
  <c r="U5841" i="13"/>
  <c r="U5842" i="13"/>
  <c r="U5843" i="13"/>
  <c r="U5844" i="13"/>
  <c r="U5845" i="13"/>
  <c r="U5846" i="13"/>
  <c r="U5847" i="13"/>
  <c r="U5848" i="13"/>
  <c r="U5849" i="13"/>
  <c r="U5850" i="13"/>
  <c r="U5851" i="13"/>
  <c r="U5852" i="13"/>
  <c r="U5853" i="13"/>
  <c r="U5854" i="13"/>
  <c r="U5855" i="13"/>
  <c r="U5856" i="13"/>
  <c r="U5857" i="13"/>
  <c r="U5858" i="13"/>
  <c r="U5859" i="13"/>
  <c r="U5860" i="13"/>
  <c r="U5861" i="13"/>
  <c r="U5862" i="13"/>
  <c r="U5863" i="13"/>
  <c r="U5864" i="13"/>
  <c r="U5865" i="13"/>
  <c r="U5866" i="13"/>
  <c r="U5867" i="13"/>
  <c r="U5868" i="13"/>
  <c r="U5869" i="13"/>
  <c r="U5870" i="13"/>
  <c r="U5871" i="13"/>
  <c r="U5872" i="13"/>
  <c r="U5873" i="13"/>
  <c r="U5874" i="13"/>
  <c r="U5875" i="13"/>
  <c r="U5876" i="13"/>
  <c r="U5877" i="13"/>
  <c r="U5878" i="13"/>
  <c r="U5879" i="13"/>
  <c r="U5880" i="13"/>
  <c r="U5881" i="13"/>
  <c r="U5882" i="13"/>
  <c r="U5883" i="13"/>
  <c r="U5884" i="13"/>
  <c r="U5885" i="13"/>
  <c r="U5886" i="13"/>
  <c r="U5887" i="13"/>
  <c r="U5888" i="13"/>
  <c r="U5889" i="13"/>
  <c r="U5890" i="13"/>
  <c r="U5891" i="13"/>
  <c r="U5892" i="13"/>
  <c r="U5893" i="13"/>
  <c r="U5894" i="13"/>
  <c r="U5895" i="13"/>
  <c r="U5896" i="13"/>
  <c r="U5897" i="13"/>
  <c r="U5898" i="13"/>
  <c r="U5899" i="13"/>
  <c r="U5900" i="13"/>
  <c r="U5901" i="13"/>
  <c r="U5902" i="13"/>
  <c r="U5903" i="13"/>
  <c r="U5904" i="13"/>
  <c r="U5905" i="13"/>
  <c r="U5906" i="13"/>
  <c r="U5907" i="13"/>
  <c r="U5908" i="13"/>
  <c r="U5909" i="13"/>
  <c r="U5910" i="13"/>
  <c r="U5911" i="13"/>
  <c r="U5912" i="13"/>
  <c r="U5913" i="13"/>
  <c r="U5914" i="13"/>
  <c r="U5915" i="13"/>
  <c r="U5916" i="13"/>
  <c r="U5917" i="13"/>
  <c r="U5918" i="13"/>
  <c r="U5919" i="13"/>
  <c r="U5920" i="13"/>
  <c r="U5921" i="13"/>
  <c r="U5922" i="13"/>
  <c r="U5923" i="13"/>
  <c r="U5924" i="13"/>
  <c r="U5925" i="13"/>
  <c r="U5926" i="13"/>
  <c r="U5927" i="13"/>
  <c r="U5928" i="13"/>
  <c r="U5929" i="13"/>
  <c r="U5930" i="13"/>
  <c r="U5931" i="13"/>
  <c r="U5932" i="13"/>
  <c r="U5933" i="13"/>
  <c r="U5934" i="13"/>
  <c r="U5935" i="13"/>
  <c r="U5936" i="13"/>
  <c r="U5937" i="13"/>
  <c r="U5938" i="13"/>
  <c r="U5939" i="13"/>
  <c r="U5940" i="13"/>
  <c r="U5941" i="13"/>
  <c r="U5942" i="13"/>
  <c r="U5943" i="13"/>
  <c r="U5944" i="13"/>
  <c r="U5945" i="13"/>
  <c r="U5946" i="13"/>
  <c r="U5947" i="13"/>
  <c r="U5948" i="13"/>
  <c r="U5949" i="13"/>
  <c r="U5950" i="13"/>
  <c r="U5951" i="13"/>
  <c r="U5952" i="13"/>
  <c r="U5953" i="13"/>
  <c r="U5954" i="13"/>
  <c r="U5955" i="13"/>
  <c r="U5956" i="13"/>
  <c r="U5957" i="13"/>
  <c r="U5958" i="13"/>
  <c r="U5959" i="13"/>
  <c r="U5960" i="13"/>
  <c r="U5961" i="13"/>
  <c r="U5962" i="13"/>
  <c r="U5963" i="13"/>
  <c r="U5964" i="13"/>
  <c r="U5965" i="13"/>
  <c r="U5966" i="13"/>
  <c r="U5967" i="13"/>
  <c r="U5968" i="13"/>
  <c r="U5969" i="13"/>
  <c r="U5970" i="13"/>
  <c r="U5971" i="13"/>
  <c r="U5972" i="13"/>
  <c r="U5973" i="13"/>
  <c r="U5974" i="13"/>
  <c r="U5975" i="13"/>
  <c r="U5976" i="13"/>
  <c r="U5977" i="13"/>
  <c r="U5978" i="13"/>
  <c r="U5979" i="13"/>
  <c r="U5980" i="13"/>
  <c r="U5981" i="13"/>
  <c r="U5982" i="13"/>
  <c r="U5983" i="13"/>
  <c r="U5984" i="13"/>
  <c r="U5985" i="13"/>
  <c r="U5986" i="13"/>
  <c r="U5987" i="13"/>
  <c r="U5988" i="13"/>
  <c r="U5989" i="13"/>
  <c r="U5990" i="13"/>
  <c r="U5991" i="13"/>
  <c r="U5992" i="13"/>
  <c r="U5993" i="13"/>
  <c r="U5994" i="13"/>
  <c r="U5995" i="13"/>
  <c r="U5996" i="13"/>
  <c r="U5997" i="13"/>
  <c r="U5998" i="13"/>
  <c r="U5999" i="13"/>
  <c r="U6000" i="13"/>
  <c r="U6001" i="13"/>
  <c r="U6002" i="13"/>
  <c r="U6003" i="13"/>
  <c r="U6004" i="13"/>
  <c r="U6005" i="13"/>
  <c r="U6006" i="13"/>
  <c r="U6007" i="13"/>
  <c r="U6008" i="13"/>
  <c r="U6009" i="13"/>
  <c r="U6010" i="13"/>
  <c r="U6011" i="13"/>
  <c r="U6012" i="13"/>
  <c r="U6013" i="13"/>
  <c r="U6014" i="13"/>
  <c r="U6015" i="13"/>
  <c r="U6016" i="13"/>
  <c r="U6017" i="13"/>
  <c r="U6018" i="13"/>
  <c r="U6019" i="13"/>
  <c r="U6020" i="13"/>
  <c r="U6021" i="13"/>
  <c r="U6022" i="13"/>
  <c r="U6023" i="13"/>
  <c r="U6024" i="13"/>
  <c r="U6025" i="13"/>
  <c r="U6026" i="13"/>
  <c r="U6027" i="13"/>
  <c r="U6028" i="13"/>
  <c r="U6029" i="13"/>
  <c r="U6030" i="13"/>
  <c r="U6031" i="13"/>
  <c r="U6032" i="13"/>
  <c r="U6033" i="13"/>
  <c r="U6034" i="13"/>
  <c r="U6035" i="13"/>
  <c r="U6036" i="13"/>
  <c r="U6037" i="13"/>
  <c r="U6038" i="13"/>
  <c r="U6039" i="13"/>
  <c r="U6040" i="13"/>
  <c r="U6041" i="13"/>
  <c r="U6042" i="13"/>
  <c r="U6043" i="13"/>
  <c r="U6044" i="13"/>
  <c r="U6045" i="13"/>
  <c r="U6046" i="13"/>
  <c r="U6047" i="13"/>
  <c r="U6048" i="13"/>
  <c r="U6049" i="13"/>
  <c r="U6050" i="13"/>
  <c r="U6051" i="13"/>
  <c r="U6052" i="13"/>
  <c r="U6053" i="13"/>
  <c r="U6054" i="13"/>
  <c r="U6055" i="13"/>
  <c r="U6056" i="13"/>
  <c r="U6057" i="13"/>
  <c r="U6058" i="13"/>
  <c r="U6059" i="13"/>
  <c r="U6060" i="13"/>
  <c r="U6061" i="13"/>
  <c r="U6062" i="13"/>
  <c r="U6063" i="13"/>
  <c r="U6064" i="13"/>
  <c r="U6065" i="13"/>
  <c r="U6066" i="13"/>
  <c r="U6067" i="13"/>
  <c r="U6068" i="13"/>
  <c r="U6069" i="13"/>
  <c r="U6070" i="13"/>
  <c r="U6071" i="13"/>
  <c r="U6072" i="13"/>
  <c r="U6073" i="13"/>
  <c r="U6074" i="13"/>
  <c r="U6075" i="13"/>
  <c r="U6076" i="13"/>
  <c r="U6077" i="13"/>
  <c r="U6078" i="13"/>
  <c r="U6079" i="13"/>
  <c r="U6080" i="13"/>
  <c r="U6081" i="13"/>
  <c r="U6082" i="13"/>
  <c r="U6083" i="13"/>
  <c r="U6084" i="13"/>
  <c r="U6085" i="13"/>
  <c r="U6086" i="13"/>
  <c r="U6087" i="13"/>
  <c r="U6088" i="13"/>
  <c r="U6089" i="13"/>
  <c r="U6090" i="13"/>
  <c r="U6091" i="13"/>
  <c r="U6092" i="13"/>
  <c r="U6093" i="13"/>
  <c r="U6094" i="13"/>
  <c r="U6095" i="13"/>
  <c r="U6096" i="13"/>
  <c r="U6097" i="13"/>
  <c r="U6098" i="13"/>
  <c r="U6099" i="13"/>
  <c r="U6100" i="13"/>
  <c r="U6101" i="13"/>
  <c r="U6102" i="13"/>
  <c r="U6103" i="13"/>
  <c r="U6104" i="13"/>
  <c r="U6105" i="13"/>
  <c r="U6106" i="13"/>
  <c r="U6107" i="13"/>
  <c r="U6108" i="13"/>
  <c r="U6109" i="13"/>
  <c r="U6110" i="13"/>
  <c r="U6111" i="13"/>
  <c r="U6112" i="13"/>
  <c r="U6113" i="13"/>
  <c r="U6114" i="13"/>
  <c r="U6115" i="13"/>
  <c r="U6116" i="13"/>
  <c r="U6117" i="13"/>
  <c r="U6118" i="13"/>
  <c r="U6119" i="13"/>
  <c r="U6120" i="13"/>
  <c r="U6121" i="13"/>
  <c r="U6122" i="13"/>
  <c r="U6123" i="13"/>
  <c r="U6124" i="13"/>
  <c r="U6125" i="13"/>
  <c r="U6126" i="13"/>
  <c r="U6127" i="13"/>
  <c r="U6128" i="13"/>
  <c r="U6129" i="13"/>
  <c r="U6130" i="13"/>
  <c r="U6131" i="13"/>
  <c r="U6132" i="13"/>
  <c r="U6133" i="13"/>
  <c r="U6134" i="13"/>
  <c r="U6135" i="13"/>
  <c r="U6136" i="13"/>
  <c r="U6137" i="13"/>
  <c r="U6138" i="13"/>
  <c r="U6139" i="13"/>
  <c r="U6140" i="13"/>
  <c r="U6141" i="13"/>
  <c r="U6142" i="13"/>
  <c r="U6143" i="13"/>
  <c r="U6144" i="13"/>
  <c r="U6145" i="13"/>
  <c r="U6146" i="13"/>
  <c r="U6147" i="13"/>
  <c r="U6148" i="13"/>
  <c r="U6149" i="13"/>
  <c r="U6150" i="13"/>
  <c r="U6151" i="13"/>
  <c r="U6152" i="13"/>
  <c r="U6153" i="13"/>
  <c r="U6154" i="13"/>
  <c r="U6155" i="13"/>
  <c r="U6156" i="13"/>
  <c r="U6157" i="13"/>
  <c r="U6158" i="13"/>
  <c r="U6159" i="13"/>
  <c r="U6160" i="13"/>
  <c r="U6161" i="13"/>
  <c r="U6162" i="13"/>
  <c r="U6163" i="13"/>
  <c r="U6164" i="13"/>
  <c r="U6165" i="13"/>
  <c r="U6166" i="13"/>
  <c r="U6167" i="13"/>
  <c r="U6168" i="13"/>
  <c r="U6169" i="13"/>
  <c r="U6170" i="13"/>
  <c r="U6171" i="13"/>
  <c r="U6172" i="13"/>
  <c r="U6173" i="13"/>
  <c r="U6174" i="13"/>
  <c r="U6175" i="13"/>
  <c r="U6176" i="13"/>
  <c r="U6177" i="13"/>
  <c r="U6178" i="13"/>
  <c r="U6179" i="13"/>
  <c r="U6180" i="13"/>
  <c r="U6181" i="13"/>
  <c r="U6182" i="13"/>
  <c r="U6183" i="13"/>
  <c r="U6184" i="13"/>
  <c r="U6185" i="13"/>
  <c r="U6186" i="13"/>
  <c r="U6187" i="13"/>
  <c r="U6188" i="13"/>
  <c r="U6189" i="13"/>
  <c r="U6190" i="13"/>
  <c r="U6191" i="13"/>
  <c r="U6192" i="13"/>
  <c r="U6193" i="13"/>
  <c r="U6194" i="13"/>
  <c r="U6195" i="13"/>
  <c r="U6196" i="13"/>
  <c r="U6197" i="13"/>
  <c r="U6198" i="13"/>
  <c r="U6199" i="13"/>
  <c r="U6200" i="13"/>
  <c r="U6201" i="13"/>
  <c r="U6202" i="13"/>
  <c r="U6203" i="13"/>
  <c r="U6204" i="13"/>
  <c r="U6205" i="13"/>
  <c r="U6206" i="13"/>
  <c r="U6207" i="13"/>
  <c r="U6208" i="13"/>
  <c r="U6209" i="13"/>
  <c r="U6210" i="13"/>
  <c r="U6211" i="13"/>
  <c r="U6212" i="13"/>
  <c r="AC3" i="13"/>
  <c r="AC4" i="13" s="1"/>
  <c r="AC5" i="13" s="1"/>
  <c r="AC6" i="13" s="1"/>
  <c r="AC7" i="13" s="1"/>
  <c r="AC8" i="13" s="1"/>
  <c r="AC9" i="13" s="1"/>
  <c r="AC10" i="13" s="1"/>
  <c r="AC11" i="13" s="1"/>
  <c r="AC12" i="13" s="1"/>
  <c r="AC13" i="13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/>
  <c r="AC25" i="13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/>
  <c r="AC65" i="13" s="1"/>
  <c r="AC66" i="13" s="1"/>
  <c r="AC67" i="13" s="1"/>
  <c r="AC68" i="13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/>
  <c r="AC98" i="13" s="1"/>
  <c r="AC99" i="13" s="1"/>
  <c r="AC100" i="13" s="1"/>
  <c r="AC101" i="13" s="1"/>
  <c r="AC102" i="13" s="1"/>
  <c r="AC103" i="13" s="1"/>
  <c r="AC104" i="13" s="1"/>
  <c r="AC105" i="13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/>
  <c r="AC120" i="13" s="1"/>
  <c r="AC121" i="13" s="1"/>
  <c r="AC122" i="13" s="1"/>
  <c r="AC123" i="13" s="1"/>
  <c r="AC124" i="13" s="1"/>
  <c r="AC125" i="13" s="1"/>
  <c r="AC126" i="13" s="1"/>
  <c r="AC127" i="13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/>
  <c r="AC142" i="13" s="1"/>
  <c r="AC143" i="13" s="1"/>
  <c r="AC144" i="13" s="1"/>
  <c r="AC145" i="13"/>
  <c r="AC146" i="13" s="1"/>
  <c r="AC147" i="13" s="1"/>
  <c r="AC148" i="13" s="1"/>
  <c r="AC149" i="13" s="1"/>
  <c r="AC150" i="13" s="1"/>
  <c r="AC151" i="13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/>
  <c r="AC213" i="13" s="1"/>
  <c r="AC214" i="13" s="1"/>
  <c r="AC215" i="13" s="1"/>
  <c r="AC216" i="13" s="1"/>
  <c r="AC217" i="13" s="1"/>
  <c r="AC218" i="13"/>
  <c r="AC219" i="13" s="1"/>
  <c r="AC220" i="13" s="1"/>
  <c r="AC221" i="13" s="1"/>
  <c r="AC222" i="13" s="1"/>
  <c r="AC223" i="13" s="1"/>
  <c r="AC224" i="13"/>
  <c r="AC225" i="13" s="1"/>
  <c r="AC226" i="13" s="1"/>
  <c r="AC227" i="13" s="1"/>
  <c r="AC228" i="13" s="1"/>
  <c r="AC229" i="13" s="1"/>
  <c r="AC230" i="13" s="1"/>
  <c r="AC231" i="13" s="1"/>
  <c r="AC232" i="13"/>
  <c r="AC233" i="13" s="1"/>
  <c r="AC234" i="13" s="1"/>
  <c r="AC235" i="13" s="1"/>
  <c r="AC236" i="13" s="1"/>
  <c r="AC237" i="13" s="1"/>
  <c r="AC238" i="13"/>
  <c r="AC239" i="13"/>
  <c r="AC240" i="13" s="1"/>
  <c r="AC241" i="13" s="1"/>
  <c r="AC242" i="13" s="1"/>
  <c r="AC243" i="13" s="1"/>
  <c r="AC244" i="13" s="1"/>
  <c r="AC245" i="13" s="1"/>
  <c r="AC246" i="13" s="1"/>
  <c r="AC247" i="13"/>
  <c r="AC248" i="13" s="1"/>
  <c r="AC249" i="13" s="1"/>
  <c r="AC250" i="13" s="1"/>
  <c r="AC251" i="13" s="1"/>
  <c r="AC252" i="13" s="1"/>
  <c r="AC253" i="13"/>
  <c r="AC254" i="13" s="1"/>
  <c r="AC255" i="13" s="1"/>
  <c r="AC256" i="13" s="1"/>
  <c r="AC257" i="13" s="1"/>
  <c r="AC258" i="13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/>
  <c r="AC269" i="13" s="1"/>
  <c r="AC270" i="13" s="1"/>
  <c r="AC271" i="13" s="1"/>
  <c r="AC272" i="13" s="1"/>
  <c r="AC273" i="13" s="1"/>
  <c r="AC274" i="13"/>
  <c r="AC275" i="13" s="1"/>
  <c r="AC276" i="13" s="1"/>
  <c r="AC277" i="13" s="1"/>
  <c r="AC278" i="13"/>
  <c r="AC279" i="13"/>
  <c r="AC280" i="13" s="1"/>
  <c r="AC281" i="13" s="1"/>
  <c r="AC282" i="13" s="1"/>
  <c r="AC283" i="13" s="1"/>
  <c r="AC284" i="13"/>
  <c r="AC285" i="13" s="1"/>
  <c r="AC286" i="13" s="1"/>
  <c r="AC287" i="13" s="1"/>
  <c r="AC288" i="13" s="1"/>
  <c r="AC289" i="13" s="1"/>
  <c r="AC290" i="13"/>
  <c r="AC291" i="13" s="1"/>
  <c r="AC292" i="13" s="1"/>
  <c r="AC293" i="13" s="1"/>
  <c r="AC294" i="13" s="1"/>
  <c r="AC295" i="13" s="1"/>
  <c r="AC296" i="13" s="1"/>
  <c r="AC297" i="13"/>
  <c r="AC298" i="13" s="1"/>
  <c r="AC299" i="13" s="1"/>
  <c r="AC300" i="13" s="1"/>
  <c r="AC301" i="13" s="1"/>
  <c r="AC302" i="13" s="1"/>
  <c r="AC303" i="13" s="1"/>
  <c r="AC304" i="13" s="1"/>
  <c r="AC305" i="13"/>
  <c r="AC306" i="13" s="1"/>
  <c r="AC307" i="13" s="1"/>
  <c r="AC308" i="13" s="1"/>
  <c r="AC309" i="13" s="1"/>
  <c r="AC310" i="13" s="1"/>
  <c r="AC311" i="13"/>
  <c r="AC312" i="13" s="1"/>
  <c r="AC313" i="13" s="1"/>
  <c r="AC314" i="13" s="1"/>
  <c r="AC315" i="13" s="1"/>
  <c r="AC316" i="13" s="1"/>
  <c r="AC317" i="13" s="1"/>
  <c r="AC318" i="13"/>
  <c r="AC319" i="13" s="1"/>
  <c r="AC320" i="13" s="1"/>
  <c r="AC321" i="13" s="1"/>
  <c r="AC322" i="13" s="1"/>
  <c r="AC323" i="13" s="1"/>
  <c r="AC324" i="13" s="1"/>
  <c r="AC325" i="13"/>
  <c r="AC326" i="13" s="1"/>
  <c r="AC327" i="13" s="1"/>
  <c r="AC328" i="13" s="1"/>
  <c r="AC329" i="13" s="1"/>
  <c r="AC330" i="13" s="1"/>
  <c r="AC331" i="13" s="1"/>
  <c r="AC332" i="13"/>
  <c r="AC333" i="13" s="1"/>
  <c r="AC334" i="13" s="1"/>
  <c r="AC335" i="13" s="1"/>
  <c r="AC336" i="13" s="1"/>
  <c r="AC337" i="13" s="1"/>
  <c r="AC338" i="13" s="1"/>
  <c r="AC339" i="13" s="1"/>
  <c r="AC340" i="13" s="1"/>
  <c r="AC341" i="13"/>
  <c r="AC342" i="13" s="1"/>
  <c r="AC343" i="13" s="1"/>
  <c r="AC344" i="13" s="1"/>
  <c r="AC345" i="13" s="1"/>
  <c r="AC346" i="13" s="1"/>
  <c r="AC347" i="13" s="1"/>
  <c r="AC348" i="13"/>
  <c r="AC349" i="13" s="1"/>
  <c r="AC350" i="13" s="1"/>
  <c r="AC351" i="13" s="1"/>
  <c r="AC352" i="13" s="1"/>
  <c r="AC353" i="13"/>
  <c r="AC354" i="13" s="1"/>
  <c r="AC355" i="13" s="1"/>
  <c r="AC356" i="13" s="1"/>
  <c r="AC357" i="13" s="1"/>
  <c r="AC358" i="13" s="1"/>
  <c r="AC359" i="13"/>
  <c r="AC360" i="13" s="1"/>
  <c r="AC361" i="13" s="1"/>
  <c r="AC362" i="13" s="1"/>
  <c r="AC363" i="13" s="1"/>
  <c r="AC364" i="13" s="1"/>
  <c r="AC365" i="13" s="1"/>
  <c r="AC366" i="13" s="1"/>
  <c r="AC367" i="13" s="1"/>
  <c r="AC368" i="13" s="1"/>
  <c r="AC369" i="13"/>
  <c r="AC370" i="13" s="1"/>
  <c r="AC371" i="13" s="1"/>
  <c r="AC372" i="13" s="1"/>
  <c r="AC373" i="13" s="1"/>
  <c r="AC374" i="13" s="1"/>
  <c r="AC375" i="13" s="1"/>
  <c r="AC376" i="13" s="1"/>
  <c r="AC377" i="13" s="1"/>
  <c r="AC378" i="13" s="1"/>
  <c r="AC379" i="13" s="1"/>
  <c r="AC380" i="13" s="1"/>
  <c r="AC381" i="13"/>
  <c r="AC382" i="13" s="1"/>
  <c r="AC383" i="13" s="1"/>
  <c r="AC384" i="13" s="1"/>
  <c r="AC385" i="13" s="1"/>
  <c r="AC386" i="13"/>
  <c r="AC387" i="13" s="1"/>
  <c r="AC388" i="13" s="1"/>
  <c r="AC389" i="13" s="1"/>
  <c r="AC390" i="13"/>
  <c r="AC391" i="13" s="1"/>
  <c r="AC392" i="13" s="1"/>
  <c r="AC393" i="13" s="1"/>
  <c r="AC394" i="13"/>
  <c r="AC395" i="13" s="1"/>
  <c r="AC396" i="13" s="1"/>
  <c r="AC397" i="13" s="1"/>
  <c r="AC398" i="13"/>
  <c r="AC399" i="13" s="1"/>
  <c r="AC400" i="13" s="1"/>
  <c r="AC401" i="13" s="1"/>
  <c r="AC402" i="13" s="1"/>
  <c r="AC403" i="13" s="1"/>
  <c r="AC404" i="13" s="1"/>
  <c r="AC405" i="13" s="1"/>
  <c r="AC406" i="13"/>
  <c r="AC407" i="13" s="1"/>
  <c r="AC408" i="13" s="1"/>
  <c r="AC409" i="13" s="1"/>
  <c r="AC410" i="13"/>
  <c r="AC411" i="13" s="1"/>
  <c r="AC412" i="13" s="1"/>
  <c r="AC413" i="13" s="1"/>
  <c r="AC414" i="13" s="1"/>
  <c r="AC415" i="13" s="1"/>
  <c r="AC416" i="13"/>
  <c r="AC417" i="13" s="1"/>
  <c r="AC418" i="13" s="1"/>
  <c r="AC419" i="13" s="1"/>
  <c r="AC420" i="13" s="1"/>
  <c r="AC421" i="13" s="1"/>
  <c r="AC422" i="13" s="1"/>
  <c r="AC423" i="13" s="1"/>
  <c r="AC424" i="13" s="1"/>
  <c r="AC425" i="13" s="1"/>
  <c r="AC426" i="13" s="1"/>
  <c r="AC427" i="13"/>
  <c r="AC428" i="13" s="1"/>
  <c r="AC429" i="13" s="1"/>
  <c r="AC430" i="13" s="1"/>
  <c r="AC431" i="13" s="1"/>
  <c r="AC432" i="13"/>
  <c r="AC433" i="13" s="1"/>
  <c r="AC434" i="13" s="1"/>
  <c r="AC435" i="13" s="1"/>
  <c r="AC436" i="13" s="1"/>
  <c r="AC437" i="13" s="1"/>
  <c r="AC438" i="13" s="1"/>
  <c r="AC439" i="13" s="1"/>
  <c r="AC440" i="13" s="1"/>
  <c r="AC441" i="13" s="1"/>
  <c r="AC442" i="13" s="1"/>
  <c r="AC443" i="13"/>
  <c r="AC444" i="13" s="1"/>
  <c r="AC445" i="13" s="1"/>
  <c r="AC446" i="13" s="1"/>
  <c r="AC447" i="13" s="1"/>
  <c r="AC448" i="13" s="1"/>
  <c r="AC449" i="13" s="1"/>
  <c r="AC450" i="13" s="1"/>
  <c r="AC451" i="13" s="1"/>
  <c r="AC452" i="13" s="1"/>
  <c r="AC453" i="13" s="1"/>
  <c r="AC454" i="13" s="1"/>
  <c r="AC455" i="13" s="1"/>
  <c r="AC456" i="13" s="1"/>
  <c r="AC457" i="13"/>
  <c r="AC458" i="13" s="1"/>
  <c r="AC459" i="13" s="1"/>
  <c r="AC460" i="13" s="1"/>
  <c r="AC461" i="13" s="1"/>
  <c r="AC462" i="13" s="1"/>
  <c r="AC463" i="13" s="1"/>
  <c r="AC464" i="13" s="1"/>
  <c r="AC465" i="13" s="1"/>
  <c r="AC466" i="13"/>
  <c r="AC467" i="13" s="1"/>
  <c r="AC468" i="13" s="1"/>
  <c r="AC469" i="13" s="1"/>
  <c r="AC470" i="13" s="1"/>
  <c r="AC471" i="13" s="1"/>
  <c r="AC472" i="13"/>
  <c r="AC473" i="13" s="1"/>
  <c r="AC474" i="13" s="1"/>
  <c r="AC475" i="13" s="1"/>
  <c r="AC476" i="13" s="1"/>
  <c r="AC477" i="13"/>
  <c r="AC478" i="13" s="1"/>
  <c r="AC479" i="13" s="1"/>
  <c r="AC480" i="13" s="1"/>
  <c r="AC481" i="13" s="1"/>
  <c r="AC482" i="13" s="1"/>
  <c r="AC483" i="13" s="1"/>
  <c r="AC484" i="13" s="1"/>
  <c r="AC485" i="13" s="1"/>
  <c r="AC486" i="13" s="1"/>
  <c r="AC487" i="13" s="1"/>
  <c r="AC488" i="13" s="1"/>
  <c r="AC489" i="13" s="1"/>
  <c r="AC490" i="13"/>
  <c r="AC491" i="13" s="1"/>
  <c r="AC492" i="13" s="1"/>
  <c r="AC493" i="13" s="1"/>
  <c r="AC494" i="13" s="1"/>
  <c r="AC495" i="13" s="1"/>
  <c r="AC496" i="13" s="1"/>
  <c r="AC497" i="13" s="1"/>
  <c r="AC498" i="13"/>
  <c r="AC499" i="13" s="1"/>
  <c r="AC500" i="13" s="1"/>
  <c r="AC501" i="13" s="1"/>
  <c r="AC502" i="13" s="1"/>
  <c r="AC503" i="13"/>
  <c r="AC504" i="13"/>
  <c r="AC505" i="13" s="1"/>
  <c r="AC506" i="13" s="1"/>
  <c r="AC507" i="13" s="1"/>
  <c r="AC508" i="13" s="1"/>
  <c r="AC509" i="13"/>
  <c r="AC510" i="13"/>
  <c r="AC511" i="13" s="1"/>
  <c r="AC512" i="13" s="1"/>
  <c r="AC513" i="13" s="1"/>
  <c r="AC514" i="13" s="1"/>
  <c r="AC515" i="13" s="1"/>
  <c r="AC516" i="13" s="1"/>
  <c r="AC517" i="13"/>
  <c r="AC518" i="13" s="1"/>
  <c r="AC519" i="13" s="1"/>
  <c r="AC520" i="13" s="1"/>
  <c r="AC521" i="13" s="1"/>
  <c r="AC522" i="13" s="1"/>
  <c r="AC523" i="13"/>
  <c r="AC524" i="13" s="1"/>
  <c r="AC525" i="13" s="1"/>
  <c r="AC526" i="13" s="1"/>
  <c r="AC527" i="13" s="1"/>
  <c r="AC528" i="13" s="1"/>
  <c r="AC529" i="13" s="1"/>
  <c r="AC530" i="13" s="1"/>
  <c r="AC531" i="13"/>
  <c r="AC532" i="13" s="1"/>
  <c r="AC533" i="13" s="1"/>
  <c r="AC534" i="13" s="1"/>
  <c r="AC535" i="13" s="1"/>
  <c r="AC536" i="13" s="1"/>
  <c r="AC537" i="13" s="1"/>
  <c r="AC538" i="13" s="1"/>
  <c r="AC539" i="13"/>
  <c r="AC540" i="13" s="1"/>
  <c r="AC541" i="13" s="1"/>
  <c r="AC542" i="13" s="1"/>
  <c r="AC543" i="13" s="1"/>
  <c r="AC544" i="13" s="1"/>
  <c r="AC545" i="13" s="1"/>
  <c r="AC546" i="13" s="1"/>
  <c r="AC547" i="13"/>
  <c r="AC548" i="13"/>
  <c r="AC549" i="13"/>
  <c r="AC550" i="13"/>
  <c r="AC551" i="13"/>
  <c r="AC552" i="13" s="1"/>
  <c r="AC553" i="13" s="1"/>
  <c r="AC554" i="13" s="1"/>
  <c r="AC555" i="13" s="1"/>
  <c r="AC556" i="13" s="1"/>
  <c r="AC557" i="13" s="1"/>
  <c r="AC558" i="13" s="1"/>
  <c r="AC559" i="13" s="1"/>
  <c r="AC560" i="13" s="1"/>
  <c r="AC561" i="13" s="1"/>
  <c r="AC562" i="13" s="1"/>
  <c r="AC563" i="13" s="1"/>
  <c r="AC564" i="13" s="1"/>
  <c r="AC565" i="13" s="1"/>
  <c r="AC566" i="13" s="1"/>
  <c r="AC567" i="13" s="1"/>
  <c r="AC568" i="13"/>
  <c r="AC569" i="13" s="1"/>
  <c r="AC570" i="13" s="1"/>
  <c r="AC571" i="13" s="1"/>
  <c r="AC572" i="13" s="1"/>
  <c r="AC573" i="13" s="1"/>
  <c r="AC574" i="13" s="1"/>
  <c r="AC575" i="13" s="1"/>
  <c r="AC576" i="13" s="1"/>
  <c r="AC577" i="13" s="1"/>
  <c r="AC578" i="13"/>
  <c r="AC579" i="13" s="1"/>
  <c r="AC580" i="13" s="1"/>
  <c r="AC581" i="13" s="1"/>
  <c r="AC582" i="13"/>
  <c r="AC583" i="13"/>
  <c r="AC584" i="13" s="1"/>
  <c r="AC585" i="13" s="1"/>
  <c r="AC586" i="13" s="1"/>
  <c r="AC587" i="13"/>
  <c r="AC588" i="13" s="1"/>
  <c r="AC589" i="13" s="1"/>
  <c r="AC590" i="13" s="1"/>
  <c r="AC591" i="13" s="1"/>
  <c r="AC592" i="13" s="1"/>
  <c r="AC593" i="13" s="1"/>
  <c r="AC594" i="13" s="1"/>
  <c r="AC595" i="13" s="1"/>
  <c r="AC596" i="13" s="1"/>
  <c r="AC597" i="13" s="1"/>
  <c r="AC598" i="13"/>
  <c r="AC599" i="13" s="1"/>
  <c r="AC600" i="13" s="1"/>
  <c r="AC601" i="13" s="1"/>
  <c r="AC602" i="13" s="1"/>
  <c r="AC603" i="13" s="1"/>
  <c r="AC604" i="13" s="1"/>
  <c r="AC605" i="13" s="1"/>
  <c r="AC606" i="13"/>
  <c r="AC607" i="13" s="1"/>
  <c r="AC608" i="13" s="1"/>
  <c r="AC609" i="13" s="1"/>
  <c r="AC610" i="13" s="1"/>
  <c r="AC611" i="13" s="1"/>
  <c r="AC612" i="13" s="1"/>
  <c r="AC613" i="13"/>
  <c r="AC614" i="13" s="1"/>
  <c r="AC615" i="13" s="1"/>
  <c r="AC616" i="13" s="1"/>
  <c r="AC617" i="13" s="1"/>
  <c r="AC618" i="13" s="1"/>
  <c r="AC619" i="13"/>
  <c r="AC620" i="13" s="1"/>
  <c r="AC621" i="13" s="1"/>
  <c r="AC622" i="13" s="1"/>
  <c r="AC623" i="13" s="1"/>
  <c r="AC624" i="13" s="1"/>
  <c r="AC625" i="13"/>
  <c r="AC626" i="13" s="1"/>
  <c r="AC627" i="13" s="1"/>
  <c r="AC628" i="13" s="1"/>
  <c r="AC629" i="13" s="1"/>
  <c r="AC630" i="13" s="1"/>
  <c r="AC631" i="13" s="1"/>
  <c r="AC632" i="13"/>
  <c r="AC633" i="13" s="1"/>
  <c r="AC634" i="13" s="1"/>
  <c r="AC635" i="13" s="1"/>
  <c r="AC636" i="13" s="1"/>
  <c r="AC637" i="13" s="1"/>
  <c r="AC638" i="13" s="1"/>
  <c r="AC639" i="13" s="1"/>
  <c r="AC640" i="13" s="1"/>
  <c r="AC641" i="13" s="1"/>
  <c r="AC642" i="13" s="1"/>
  <c r="AC643" i="13" s="1"/>
  <c r="AC644" i="13" s="1"/>
  <c r="AC645" i="13" s="1"/>
  <c r="AC646" i="13" s="1"/>
  <c r="AC647" i="13" s="1"/>
  <c r="AC648" i="13" s="1"/>
  <c r="AC649" i="13" s="1"/>
  <c r="AC650" i="13" s="1"/>
  <c r="AC651" i="13" s="1"/>
  <c r="AC652" i="13" s="1"/>
  <c r="AC653" i="13"/>
  <c r="AC654" i="13"/>
  <c r="AC655" i="13" s="1"/>
  <c r="AC656" i="13" s="1"/>
  <c r="AC657" i="13" s="1"/>
  <c r="AC658" i="13" s="1"/>
  <c r="AC659" i="13" s="1"/>
  <c r="AC660" i="13" s="1"/>
  <c r="AC661" i="13"/>
  <c r="AC662" i="13"/>
  <c r="AC663" i="13" s="1"/>
  <c r="AC664" i="13" s="1"/>
  <c r="AC665" i="13" s="1"/>
  <c r="AC666" i="13" s="1"/>
  <c r="AC667" i="13" s="1"/>
  <c r="AC668" i="13" s="1"/>
  <c r="AC669" i="13" s="1"/>
  <c r="AC670" i="13" s="1"/>
  <c r="AC671" i="13" s="1"/>
  <c r="AC672" i="13" s="1"/>
  <c r="AC673" i="13" s="1"/>
  <c r="AC674" i="13"/>
  <c r="AC675" i="13"/>
  <c r="AC676" i="13" s="1"/>
  <c r="AC677" i="13" s="1"/>
  <c r="AC678" i="13" s="1"/>
  <c r="AC679" i="13" s="1"/>
  <c r="AC680" i="13" s="1"/>
  <c r="AC681" i="13"/>
  <c r="AC682" i="13" s="1"/>
  <c r="AC683" i="13" s="1"/>
  <c r="AC684" i="13" s="1"/>
  <c r="AC685" i="13" s="1"/>
  <c r="AC686" i="13" s="1"/>
  <c r="AC687" i="13"/>
  <c r="AC688" i="13" s="1"/>
  <c r="AC689" i="13" s="1"/>
  <c r="AC690" i="13" s="1"/>
  <c r="AC691" i="13" s="1"/>
  <c r="AC692" i="13" s="1"/>
  <c r="AC693" i="13" s="1"/>
  <c r="AC694" i="13"/>
  <c r="AC695" i="13"/>
  <c r="AC696" i="13" s="1"/>
  <c r="AC697" i="13" s="1"/>
  <c r="AC698" i="13" s="1"/>
  <c r="AC699" i="13" s="1"/>
  <c r="AC700" i="13"/>
  <c r="AC701" i="13" s="1"/>
  <c r="AC702" i="13" s="1"/>
  <c r="AC703" i="13" s="1"/>
  <c r="AC704" i="13" s="1"/>
  <c r="AC705" i="13" s="1"/>
  <c r="AC706" i="13" s="1"/>
  <c r="AC707" i="13" s="1"/>
  <c r="AC708" i="13"/>
  <c r="AC709" i="13" s="1"/>
  <c r="AC710" i="13" s="1"/>
  <c r="AC711" i="13" s="1"/>
  <c r="AC712" i="13" s="1"/>
  <c r="AC713" i="13" s="1"/>
  <c r="AC714" i="13"/>
  <c r="AC715" i="13" s="1"/>
  <c r="AC716" i="13" s="1"/>
  <c r="AC717" i="13" s="1"/>
  <c r="AC718" i="13" s="1"/>
  <c r="AC719" i="13" s="1"/>
  <c r="AC720" i="13"/>
  <c r="AC721" i="13"/>
  <c r="AC722" i="13" s="1"/>
  <c r="AC723" i="13" s="1"/>
  <c r="AC724" i="13" s="1"/>
  <c r="AC725" i="13"/>
  <c r="AC726" i="13" s="1"/>
  <c r="AC727" i="13" s="1"/>
  <c r="AC728" i="13" s="1"/>
  <c r="AC729" i="13" s="1"/>
  <c r="AC730" i="13"/>
  <c r="AC731" i="13" s="1"/>
  <c r="AC732" i="13" s="1"/>
  <c r="AC733" i="13" s="1"/>
  <c r="AC734" i="13"/>
  <c r="AC735" i="13" s="1"/>
  <c r="AC736" i="13" s="1"/>
  <c r="AC737" i="13" s="1"/>
  <c r="AC738" i="13"/>
  <c r="AC739" i="13" s="1"/>
  <c r="AC740" i="13" s="1"/>
  <c r="AC741" i="13" s="1"/>
  <c r="AC742" i="13" s="1"/>
  <c r="AC743" i="13" s="1"/>
  <c r="AC744" i="13"/>
  <c r="AC745" i="13" s="1"/>
  <c r="AC746" i="13" s="1"/>
  <c r="AC747" i="13" s="1"/>
  <c r="AC748" i="13" s="1"/>
  <c r="AC749" i="13" s="1"/>
  <c r="AC750" i="13" s="1"/>
  <c r="AC751" i="13"/>
  <c r="AC752" i="13" s="1"/>
  <c r="AC753" i="13" s="1"/>
  <c r="AC754" i="13" s="1"/>
  <c r="AC755" i="13" s="1"/>
  <c r="AC756" i="13" s="1"/>
  <c r="AC757" i="13" s="1"/>
  <c r="AC758" i="13" s="1"/>
  <c r="AC759" i="13" s="1"/>
  <c r="AC760" i="13" s="1"/>
  <c r="AC761" i="13" s="1"/>
  <c r="AC762" i="13" s="1"/>
  <c r="AC763" i="13" s="1"/>
  <c r="AC764" i="13" s="1"/>
  <c r="AC765" i="13" s="1"/>
  <c r="AC766" i="13" s="1"/>
  <c r="AC767" i="13" s="1"/>
  <c r="AC768" i="13" s="1"/>
  <c r="AC769" i="13" s="1"/>
  <c r="AC770" i="13" s="1"/>
  <c r="AC771" i="13" s="1"/>
  <c r="AC772" i="13" s="1"/>
  <c r="AC773" i="13"/>
  <c r="AC774" i="13" s="1"/>
  <c r="AC775" i="13" s="1"/>
  <c r="AC776" i="13" s="1"/>
  <c r="AC777" i="13" s="1"/>
  <c r="AC778" i="13" s="1"/>
  <c r="AC779" i="13" s="1"/>
  <c r="AC780" i="13" s="1"/>
  <c r="AC781" i="13" s="1"/>
  <c r="AC782" i="13" s="1"/>
  <c r="AC783" i="13"/>
  <c r="AC784" i="13" s="1"/>
  <c r="AC785" i="13" s="1"/>
  <c r="AC786" i="13" s="1"/>
  <c r="AC787" i="13" s="1"/>
  <c r="AC788" i="13" s="1"/>
  <c r="AC789" i="13"/>
  <c r="AC790" i="13" s="1"/>
  <c r="AC791" i="13" s="1"/>
  <c r="AC792" i="13" s="1"/>
  <c r="AC793" i="13" s="1"/>
  <c r="AC794" i="13" s="1"/>
  <c r="AC795" i="13" s="1"/>
  <c r="AC796" i="13" s="1"/>
  <c r="AC797" i="13" s="1"/>
  <c r="AC798" i="13" s="1"/>
  <c r="AC799" i="13"/>
  <c r="AC800" i="13" s="1"/>
  <c r="AC801" i="13" s="1"/>
  <c r="AC802" i="13" s="1"/>
  <c r="AC803" i="13" s="1"/>
  <c r="AC804" i="13" s="1"/>
  <c r="AC805" i="13"/>
  <c r="AC806" i="13" s="1"/>
  <c r="AC807" i="13" s="1"/>
  <c r="AC808" i="13" s="1"/>
  <c r="AC809" i="13" s="1"/>
  <c r="AC810" i="13"/>
  <c r="AC811" i="13" s="1"/>
  <c r="AC812" i="13" s="1"/>
  <c r="AC813" i="13" s="1"/>
  <c r="AC814" i="13" s="1"/>
  <c r="AC815" i="13" s="1"/>
  <c r="AC816" i="13"/>
  <c r="AC817" i="13"/>
  <c r="AC818" i="13" s="1"/>
  <c r="AC819" i="13" s="1"/>
  <c r="AC820" i="13" s="1"/>
  <c r="AC821" i="13" s="1"/>
  <c r="AC822" i="13"/>
  <c r="AC823" i="13" s="1"/>
  <c r="AC824" i="13" s="1"/>
  <c r="AC825" i="13" s="1"/>
  <c r="AC826" i="13" s="1"/>
  <c r="AC827" i="13" s="1"/>
  <c r="AC828" i="13" s="1"/>
  <c r="AC829" i="13"/>
  <c r="AC830" i="13" s="1"/>
  <c r="AC831" i="13" s="1"/>
  <c r="AC832" i="13" s="1"/>
  <c r="AC833" i="13" s="1"/>
  <c r="AC834" i="13" s="1"/>
  <c r="AC835" i="13" s="1"/>
  <c r="AC836" i="13"/>
  <c r="AC837" i="13" s="1"/>
  <c r="AC838" i="13" s="1"/>
  <c r="AC839" i="13" s="1"/>
  <c r="AC840" i="13" s="1"/>
  <c r="AC841" i="13"/>
  <c r="AC842" i="13" s="1"/>
  <c r="AC843" i="13" s="1"/>
  <c r="AC844" i="13" s="1"/>
  <c r="AC845" i="13"/>
  <c r="AC846" i="13"/>
  <c r="AC847" i="13" s="1"/>
  <c r="AC848" i="13" s="1"/>
  <c r="AC849" i="13" s="1"/>
  <c r="AC850" i="13" s="1"/>
  <c r="AC851" i="13"/>
  <c r="AC852" i="13"/>
  <c r="AC853" i="13"/>
  <c r="AC854" i="13" s="1"/>
  <c r="AC855" i="13" s="1"/>
  <c r="AC856" i="13" s="1"/>
  <c r="AC857" i="13" s="1"/>
  <c r="AC858" i="13" s="1"/>
  <c r="AC859" i="13" s="1"/>
  <c r="AC860" i="13" s="1"/>
  <c r="AC861" i="13" s="1"/>
  <c r="AC862" i="13" s="1"/>
  <c r="AC863" i="13" s="1"/>
  <c r="AC864" i="13" s="1"/>
  <c r="AC865" i="13" s="1"/>
  <c r="AC866" i="13" s="1"/>
  <c r="AC867" i="13" s="1"/>
  <c r="AC868" i="13" s="1"/>
  <c r="AC869" i="13"/>
  <c r="AC870" i="13" s="1"/>
  <c r="AC871" i="13" s="1"/>
  <c r="AC872" i="13" s="1"/>
  <c r="AC873" i="13" s="1"/>
  <c r="AC874" i="13" s="1"/>
  <c r="AC875" i="13" s="1"/>
  <c r="AC876" i="13" s="1"/>
  <c r="AC877" i="13" s="1"/>
  <c r="AC878" i="13" s="1"/>
  <c r="AC879" i="13" s="1"/>
  <c r="AC880" i="13" s="1"/>
  <c r="AC881" i="13" s="1"/>
  <c r="AC882" i="13" s="1"/>
  <c r="AC883" i="13" s="1"/>
  <c r="AC884" i="13" s="1"/>
  <c r="AC885" i="13"/>
  <c r="AC886" i="13" s="1"/>
  <c r="AC887" i="13" s="1"/>
  <c r="AC888" i="13" s="1"/>
  <c r="AC889" i="13" s="1"/>
  <c r="AC890" i="13" s="1"/>
  <c r="AC891" i="13" s="1"/>
  <c r="AC892" i="13" s="1"/>
  <c r="AC893" i="13" s="1"/>
  <c r="AC894" i="13" s="1"/>
  <c r="AC895" i="13" s="1"/>
  <c r="AC896" i="13" s="1"/>
  <c r="AC897" i="13" s="1"/>
  <c r="AC898" i="13" s="1"/>
  <c r="AC899" i="13" s="1"/>
  <c r="AC900" i="13" s="1"/>
  <c r="AC901" i="13"/>
  <c r="AC902" i="13" s="1"/>
  <c r="AC903" i="13" s="1"/>
  <c r="AC904" i="13" s="1"/>
  <c r="AC905" i="13" s="1"/>
  <c r="AC906" i="13" s="1"/>
  <c r="AC907" i="13" s="1"/>
  <c r="AC908" i="13" s="1"/>
  <c r="AC909" i="13" s="1"/>
  <c r="AC910" i="13" s="1"/>
  <c r="AC911" i="13" s="1"/>
  <c r="AC912" i="13" s="1"/>
  <c r="AC913" i="13" s="1"/>
  <c r="AC914" i="13" s="1"/>
  <c r="AC915" i="13" s="1"/>
  <c r="AC916" i="13" s="1"/>
  <c r="AC917" i="13"/>
  <c r="AC918" i="13" s="1"/>
  <c r="AC919" i="13" s="1"/>
  <c r="AC920" i="13" s="1"/>
  <c r="AC921" i="13" s="1"/>
  <c r="AC922" i="13" s="1"/>
  <c r="AC923" i="13" s="1"/>
  <c r="AC924" i="13" s="1"/>
  <c r="AC925" i="13" s="1"/>
  <c r="AC926" i="13" s="1"/>
  <c r="AC927" i="13" s="1"/>
  <c r="AC928" i="13" s="1"/>
  <c r="AC929" i="13" s="1"/>
  <c r="AC930" i="13" s="1"/>
  <c r="AC931" i="13" s="1"/>
  <c r="AC932" i="13" s="1"/>
  <c r="AC933" i="13"/>
  <c r="AC934" i="13" s="1"/>
  <c r="AC935" i="13" s="1"/>
  <c r="AC936" i="13" s="1"/>
  <c r="AC937" i="13" s="1"/>
  <c r="AC938" i="13" s="1"/>
  <c r="AC939" i="13" s="1"/>
  <c r="AC940" i="13" s="1"/>
  <c r="AC941" i="13" s="1"/>
  <c r="AC942" i="13" s="1"/>
  <c r="AC943" i="13" s="1"/>
  <c r="AC944" i="13" s="1"/>
  <c r="AC945" i="13" s="1"/>
  <c r="AC946" i="13" s="1"/>
  <c r="AC947" i="13" s="1"/>
  <c r="AC948" i="13" s="1"/>
  <c r="AC949" i="13"/>
  <c r="AC950" i="13" s="1"/>
  <c r="AC951" i="13" s="1"/>
  <c r="AC952" i="13" s="1"/>
  <c r="AC953" i="13" s="1"/>
  <c r="AC954" i="13" s="1"/>
  <c r="AC955" i="13" s="1"/>
  <c r="AC956" i="13" s="1"/>
  <c r="AC957" i="13" s="1"/>
  <c r="AC958" i="13" s="1"/>
  <c r="AC959" i="13" s="1"/>
  <c r="AC960" i="13" s="1"/>
  <c r="AC961" i="13" s="1"/>
  <c r="AC962" i="13" s="1"/>
  <c r="AC963" i="13" s="1"/>
  <c r="AC964" i="13" s="1"/>
  <c r="AC965" i="13"/>
  <c r="AC966" i="13" s="1"/>
  <c r="AC967" i="13" s="1"/>
  <c r="AC968" i="13" s="1"/>
  <c r="AC969" i="13" s="1"/>
  <c r="AC970" i="13" s="1"/>
  <c r="AC971" i="13" s="1"/>
  <c r="AC972" i="13" s="1"/>
  <c r="AC973" i="13" s="1"/>
  <c r="AC974" i="13" s="1"/>
  <c r="AC975" i="13" s="1"/>
  <c r="AC976" i="13" s="1"/>
  <c r="AC977" i="13" s="1"/>
  <c r="AC978" i="13" s="1"/>
  <c r="AC979" i="13" s="1"/>
  <c r="AC980" i="13" s="1"/>
  <c r="AC981" i="13"/>
  <c r="AC982" i="13" s="1"/>
  <c r="AC983" i="13" s="1"/>
  <c r="AC984" i="13" s="1"/>
  <c r="AC985" i="13" s="1"/>
  <c r="AC986" i="13" s="1"/>
  <c r="AC987" i="13" s="1"/>
  <c r="AC988" i="13" s="1"/>
  <c r="AC989" i="13" s="1"/>
  <c r="AC990" i="13" s="1"/>
  <c r="AC991" i="13" s="1"/>
  <c r="AC992" i="13" s="1"/>
  <c r="AC993" i="13" s="1"/>
  <c r="AC994" i="13" s="1"/>
  <c r="AC995" i="13" s="1"/>
  <c r="AC996" i="13" s="1"/>
  <c r="AC997" i="13"/>
  <c r="AC998" i="13" s="1"/>
  <c r="AC999" i="13" s="1"/>
  <c r="AC1000" i="13" s="1"/>
  <c r="AC1001" i="13" s="1"/>
  <c r="AC1002" i="13" s="1"/>
  <c r="AC1003" i="13" s="1"/>
  <c r="AC1004" i="13" s="1"/>
  <c r="AC1005" i="13" s="1"/>
  <c r="AC1006" i="13" s="1"/>
  <c r="AC1007" i="13" s="1"/>
  <c r="AC1008" i="13" s="1"/>
  <c r="AC1009" i="13" s="1"/>
  <c r="AC1010" i="13" s="1"/>
  <c r="AC1011" i="13" s="1"/>
  <c r="AC1012" i="13" s="1"/>
  <c r="AC1013" i="13"/>
  <c r="AC1014" i="13" s="1"/>
  <c r="AC1015" i="13" s="1"/>
  <c r="AC1016" i="13" s="1"/>
  <c r="AC1017" i="13" s="1"/>
  <c r="AC1018" i="13" s="1"/>
  <c r="AC1019" i="13" s="1"/>
  <c r="AC1020" i="13" s="1"/>
  <c r="AC1021" i="13" s="1"/>
  <c r="AC1022" i="13" s="1"/>
  <c r="AC1023" i="13" s="1"/>
  <c r="AC1024" i="13" s="1"/>
  <c r="AC1025" i="13" s="1"/>
  <c r="AC1026" i="13" s="1"/>
  <c r="AC1027" i="13" s="1"/>
  <c r="AC1028" i="13" s="1"/>
  <c r="AC1029" i="13"/>
  <c r="AC1030" i="13" s="1"/>
  <c r="AC1031" i="13" s="1"/>
  <c r="AC1032" i="13" s="1"/>
  <c r="AC1033" i="13" s="1"/>
  <c r="AC1034" i="13" s="1"/>
  <c r="AC1035" i="13" s="1"/>
  <c r="AC1036" i="13" s="1"/>
  <c r="AC1037" i="13" s="1"/>
  <c r="AC1038" i="13" s="1"/>
  <c r="AC1039" i="13" s="1"/>
  <c r="AC1040" i="13" s="1"/>
  <c r="AC1041" i="13" s="1"/>
  <c r="AC1042" i="13" s="1"/>
  <c r="AC1043" i="13" s="1"/>
  <c r="AC1044" i="13" s="1"/>
  <c r="AC1045" i="13"/>
  <c r="AC1046" i="13" s="1"/>
  <c r="AC1047" i="13" s="1"/>
  <c r="AC1048" i="13" s="1"/>
  <c r="AC1049" i="13" s="1"/>
  <c r="AC1050" i="13" s="1"/>
  <c r="AC1051" i="13" s="1"/>
  <c r="AC1052" i="13" s="1"/>
  <c r="AC1053" i="13" s="1"/>
  <c r="AC1054" i="13" s="1"/>
  <c r="AC1055" i="13" s="1"/>
  <c r="AC1056" i="13" s="1"/>
  <c r="AC1057" i="13" s="1"/>
  <c r="AC1058" i="13" s="1"/>
  <c r="AC1059" i="13" s="1"/>
  <c r="AC1060" i="13" s="1"/>
  <c r="AC1061" i="13"/>
  <c r="AC1062" i="13" s="1"/>
  <c r="AC1063" i="13" s="1"/>
  <c r="AC1064" i="13" s="1"/>
  <c r="AC1065" i="13" s="1"/>
  <c r="AC1066" i="13" s="1"/>
  <c r="AC1067" i="13" s="1"/>
  <c r="AC1068" i="13" s="1"/>
  <c r="AC1069" i="13" s="1"/>
  <c r="AC1070" i="13" s="1"/>
  <c r="AC1071" i="13" s="1"/>
  <c r="AC1072" i="13" s="1"/>
  <c r="AC1073" i="13" s="1"/>
  <c r="AC1074" i="13" s="1"/>
  <c r="AC1075" i="13" s="1"/>
  <c r="AC1076" i="13" s="1"/>
  <c r="AC1077" i="13"/>
  <c r="AC1078" i="13" s="1"/>
  <c r="AC1079" i="13" s="1"/>
  <c r="AC1080" i="13" s="1"/>
  <c r="AC1081" i="13" s="1"/>
  <c r="AC1082" i="13" s="1"/>
  <c r="AC1083" i="13" s="1"/>
  <c r="AC1084" i="13" s="1"/>
  <c r="AC1085" i="13" s="1"/>
  <c r="AC1086" i="13" s="1"/>
  <c r="AC1087" i="13" s="1"/>
  <c r="AC1088" i="13" s="1"/>
  <c r="AC1089" i="13" s="1"/>
  <c r="AC1090" i="13" s="1"/>
  <c r="AC1091" i="13" s="1"/>
  <c r="AC1092" i="13" s="1"/>
  <c r="AC1093" i="13"/>
  <c r="AC1094" i="13" s="1"/>
  <c r="AC1095" i="13" s="1"/>
  <c r="AC1096" i="13" s="1"/>
  <c r="AC1097" i="13" s="1"/>
  <c r="AC1098" i="13" s="1"/>
  <c r="AC1099" i="13" s="1"/>
  <c r="AC1100" i="13" s="1"/>
  <c r="AC1101" i="13" s="1"/>
  <c r="AC1102" i="13" s="1"/>
  <c r="AC1103" i="13" s="1"/>
  <c r="AC1104" i="13" s="1"/>
  <c r="AC1105" i="13" s="1"/>
  <c r="AC1106" i="13" s="1"/>
  <c r="AC1107" i="13" s="1"/>
  <c r="AC1108" i="13" s="1"/>
  <c r="AC1109" i="13"/>
  <c r="AC1110" i="13" s="1"/>
  <c r="AC1111" i="13" s="1"/>
  <c r="AC1112" i="13" s="1"/>
  <c r="AC1113" i="13" s="1"/>
  <c r="AC1114" i="13" s="1"/>
  <c r="AC1115" i="13" s="1"/>
  <c r="AC1116" i="13" s="1"/>
  <c r="AC1117" i="13" s="1"/>
  <c r="AC1118" i="13" s="1"/>
  <c r="AC1119" i="13" s="1"/>
  <c r="AC1120" i="13" s="1"/>
  <c r="AC1121" i="13" s="1"/>
  <c r="AC1122" i="13" s="1"/>
  <c r="AC1123" i="13" s="1"/>
  <c r="AC1124" i="13" s="1"/>
  <c r="AC1125" i="13" s="1"/>
  <c r="AC1126" i="13" s="1"/>
  <c r="AC1127" i="13" s="1"/>
  <c r="AC1128" i="13" s="1"/>
  <c r="AC1129" i="13" s="1"/>
  <c r="AC1130" i="13" s="1"/>
  <c r="AC1131" i="13" s="1"/>
  <c r="AC1132" i="13" s="1"/>
  <c r="AC1133" i="13" s="1"/>
  <c r="AC1134" i="13" s="1"/>
  <c r="AC1135" i="13"/>
  <c r="AC1136" i="13" s="1"/>
  <c r="AC1137" i="13" s="1"/>
  <c r="AC1138" i="13" s="1"/>
  <c r="AC1139" i="13" s="1"/>
  <c r="AC1140" i="13" s="1"/>
  <c r="AC1141" i="13" s="1"/>
  <c r="AC1142" i="13" s="1"/>
  <c r="AC1143" i="13" s="1"/>
  <c r="AC1144" i="13" s="1"/>
  <c r="AC1145" i="13" s="1"/>
  <c r="AC1146" i="13" s="1"/>
  <c r="AC1147" i="13" s="1"/>
  <c r="AC1148" i="13" s="1"/>
  <c r="AC1149" i="13" s="1"/>
  <c r="AC1150" i="13" s="1"/>
  <c r="AC1151" i="13" s="1"/>
  <c r="AC1152" i="13" s="1"/>
  <c r="AC1153" i="13" s="1"/>
  <c r="AC1154" i="13" s="1"/>
  <c r="AC1155" i="13" s="1"/>
  <c r="AC1156" i="13" s="1"/>
  <c r="AC1157" i="13" s="1"/>
  <c r="AC1158" i="13" s="1"/>
  <c r="AC1159" i="13" s="1"/>
  <c r="AC1160" i="13" s="1"/>
  <c r="AC1161" i="13"/>
  <c r="AC1162" i="13" s="1"/>
  <c r="AC1163" i="13" s="1"/>
  <c r="AC1164" i="13" s="1"/>
  <c r="AC1165" i="13" s="1"/>
  <c r="AC1166" i="13" s="1"/>
  <c r="AC1167" i="13" s="1"/>
  <c r="AC1168" i="13" s="1"/>
  <c r="AC1169" i="13" s="1"/>
  <c r="AC1170" i="13" s="1"/>
  <c r="AC1171" i="13" s="1"/>
  <c r="AC1172" i="13" s="1"/>
  <c r="AC1173" i="13" s="1"/>
  <c r="AC1174" i="13" s="1"/>
  <c r="AC1175" i="13" s="1"/>
  <c r="AC1176" i="13" s="1"/>
  <c r="AC1177" i="13" s="1"/>
  <c r="AC1178" i="13" s="1"/>
  <c r="AC1179" i="13" s="1"/>
  <c r="AC1180" i="13" s="1"/>
  <c r="AC1181" i="13" s="1"/>
  <c r="AC1182" i="13" s="1"/>
  <c r="AC1183" i="13" s="1"/>
  <c r="AC1184" i="13" s="1"/>
  <c r="AC1185" i="13" s="1"/>
  <c r="AC1186" i="13" s="1"/>
  <c r="AC1187" i="13"/>
  <c r="AC1188" i="13" s="1"/>
  <c r="AC1189" i="13" s="1"/>
  <c r="AC1190" i="13" s="1"/>
  <c r="AC1191" i="13" s="1"/>
  <c r="AC1192" i="13" s="1"/>
  <c r="AC1193" i="13" s="1"/>
  <c r="AC1194" i="13" s="1"/>
  <c r="AC1195" i="13" s="1"/>
  <c r="AC1196" i="13" s="1"/>
  <c r="AC1197" i="13" s="1"/>
  <c r="AC1198" i="13" s="1"/>
  <c r="AC1199" i="13" s="1"/>
  <c r="AC1200" i="13" s="1"/>
  <c r="AC1201" i="13" s="1"/>
  <c r="AC1202" i="13" s="1"/>
  <c r="AC1203" i="13" s="1"/>
  <c r="AC1204" i="13" s="1"/>
  <c r="AC1205" i="13" s="1"/>
  <c r="AC1206" i="13" s="1"/>
  <c r="AC1207" i="13" s="1"/>
  <c r="AC1208" i="13" s="1"/>
  <c r="AC1209" i="13" s="1"/>
  <c r="AC1210" i="13" s="1"/>
  <c r="AC1211" i="13" s="1"/>
  <c r="AC1212" i="13" s="1"/>
  <c r="AC1213" i="13"/>
  <c r="AC1214" i="13" s="1"/>
  <c r="AC1215" i="13" s="1"/>
  <c r="AC1216" i="13" s="1"/>
  <c r="AC1217" i="13" s="1"/>
  <c r="AC1218" i="13" s="1"/>
  <c r="AC1219" i="13" s="1"/>
  <c r="AC1220" i="13" s="1"/>
  <c r="AC1221" i="13" s="1"/>
  <c r="AC1222" i="13" s="1"/>
  <c r="AC1223" i="13" s="1"/>
  <c r="AC1224" i="13" s="1"/>
  <c r="AC1225" i="13" s="1"/>
  <c r="AC1226" i="13" s="1"/>
  <c r="AC1227" i="13" s="1"/>
  <c r="AC1228" i="13" s="1"/>
  <c r="AC1229" i="13" s="1"/>
  <c r="AC1230" i="13" s="1"/>
  <c r="AC1231" i="13" s="1"/>
  <c r="AC1232" i="13" s="1"/>
  <c r="AC1233" i="13" s="1"/>
  <c r="AC1234" i="13" s="1"/>
  <c r="AC1235" i="13" s="1"/>
  <c r="AC1236" i="13" s="1"/>
  <c r="AC1237" i="13" s="1"/>
  <c r="AC1238" i="13" s="1"/>
  <c r="AC1239" i="13"/>
  <c r="AC1240" i="13" s="1"/>
  <c r="AC1241" i="13" s="1"/>
  <c r="AC1242" i="13" s="1"/>
  <c r="AC1243" i="13" s="1"/>
  <c r="AC1244" i="13" s="1"/>
  <c r="AC1245" i="13" s="1"/>
  <c r="AC1246" i="13" s="1"/>
  <c r="AC1247" i="13" s="1"/>
  <c r="AC1248" i="13" s="1"/>
  <c r="AC1249" i="13" s="1"/>
  <c r="AC1250" i="13" s="1"/>
  <c r="AC1251" i="13" s="1"/>
  <c r="AC1252" i="13" s="1"/>
  <c r="AC1253" i="13" s="1"/>
  <c r="AC1254" i="13" s="1"/>
  <c r="AC1255" i="13" s="1"/>
  <c r="AC1256" i="13" s="1"/>
  <c r="AC1257" i="13" s="1"/>
  <c r="AC1258" i="13" s="1"/>
  <c r="AC1259" i="13" s="1"/>
  <c r="AC1260" i="13" s="1"/>
  <c r="AC1261" i="13" s="1"/>
  <c r="AC1262" i="13" s="1"/>
  <c r="AC1263" i="13" s="1"/>
  <c r="AC1264" i="13" s="1"/>
  <c r="AC1265" i="13"/>
  <c r="AC1266" i="13" s="1"/>
  <c r="AC1267" i="13" s="1"/>
  <c r="AC1268" i="13" s="1"/>
  <c r="AC1269" i="13" s="1"/>
  <c r="AC1270" i="13" s="1"/>
  <c r="AC1271" i="13" s="1"/>
  <c r="AC1272" i="13" s="1"/>
  <c r="AC1273" i="13" s="1"/>
  <c r="AC1274" i="13" s="1"/>
  <c r="AC1275" i="13" s="1"/>
  <c r="AC1276" i="13" s="1"/>
  <c r="AC1277" i="13" s="1"/>
  <c r="AC1278" i="13" s="1"/>
  <c r="AC1279" i="13" s="1"/>
  <c r="AC1280" i="13" s="1"/>
  <c r="AC1281" i="13" s="1"/>
  <c r="AC1282" i="13" s="1"/>
  <c r="AC1283" i="13" s="1"/>
  <c r="AC1284" i="13" s="1"/>
  <c r="AC1285" i="13" s="1"/>
  <c r="AC1286" i="13" s="1"/>
  <c r="AC1287" i="13" s="1"/>
  <c r="AC1288" i="13" s="1"/>
  <c r="AC1289" i="13" s="1"/>
  <c r="AC1290" i="13" s="1"/>
  <c r="AC1291" i="13"/>
  <c r="AC1292" i="13" s="1"/>
  <c r="AC1293" i="13" s="1"/>
  <c r="AC1294" i="13" s="1"/>
  <c r="AC1295" i="13" s="1"/>
  <c r="AC1296" i="13" s="1"/>
  <c r="AC1297" i="13" s="1"/>
  <c r="AC1298" i="13" s="1"/>
  <c r="AC1299" i="13" s="1"/>
  <c r="AC1300" i="13" s="1"/>
  <c r="AC1301" i="13" s="1"/>
  <c r="AC1302" i="13" s="1"/>
  <c r="AC1303" i="13" s="1"/>
  <c r="AC1304" i="13" s="1"/>
  <c r="AC1305" i="13" s="1"/>
  <c r="AC1306" i="13" s="1"/>
  <c r="AC1307" i="13" s="1"/>
  <c r="AC1308" i="13" s="1"/>
  <c r="AC1309" i="13" s="1"/>
  <c r="AC1310" i="13" s="1"/>
  <c r="AC1311" i="13" s="1"/>
  <c r="AC1312" i="13" s="1"/>
  <c r="AC1313" i="13" s="1"/>
  <c r="AC1314" i="13" s="1"/>
  <c r="AC1315" i="13" s="1"/>
  <c r="AC1316" i="13" s="1"/>
  <c r="AC1317" i="13"/>
  <c r="AC1318" i="13"/>
  <c r="AC1319" i="13" s="1"/>
  <c r="AC1320" i="13" s="1"/>
  <c r="AC1321" i="13" s="1"/>
  <c r="AC1322" i="13" s="1"/>
  <c r="AC1323" i="13" s="1"/>
  <c r="AC1324" i="13" s="1"/>
  <c r="AC1325" i="13" s="1"/>
  <c r="AC1326" i="13" s="1"/>
  <c r="AC1327" i="13" s="1"/>
  <c r="AC1328" i="13" s="1"/>
  <c r="AC1329" i="13" s="1"/>
  <c r="AC1330" i="13" s="1"/>
  <c r="AC1331" i="13" s="1"/>
  <c r="AC1332" i="13" s="1"/>
  <c r="AC1333" i="13" s="1"/>
  <c r="AC1334" i="13" s="1"/>
  <c r="AC1335" i="13" s="1"/>
  <c r="AC1336" i="13" s="1"/>
  <c r="AC1337" i="13" s="1"/>
  <c r="AC1338" i="13" s="1"/>
  <c r="AC1339" i="13" s="1"/>
  <c r="AC1340" i="13" s="1"/>
  <c r="AC1341" i="13" s="1"/>
  <c r="AC1342" i="13" s="1"/>
  <c r="AC1343" i="13"/>
  <c r="AC1344" i="13" s="1"/>
  <c r="AC1345" i="13" s="1"/>
  <c r="AC1346" i="13" s="1"/>
  <c r="AC1347" i="13" s="1"/>
  <c r="AC1348" i="13" s="1"/>
  <c r="AC1349" i="13" s="1"/>
  <c r="AC1350" i="13" s="1"/>
  <c r="AC1351" i="13" s="1"/>
  <c r="AC1352" i="13" s="1"/>
  <c r="AC1353" i="13" s="1"/>
  <c r="AC1354" i="13" s="1"/>
  <c r="AC1355" i="13" s="1"/>
  <c r="AC1356" i="13" s="1"/>
  <c r="AC1357" i="13" s="1"/>
  <c r="AC1358" i="13" s="1"/>
  <c r="AC1359" i="13" s="1"/>
  <c r="AC1360" i="13" s="1"/>
  <c r="AC1361" i="13" s="1"/>
  <c r="AC1362" i="13" s="1"/>
  <c r="AC1363" i="13" s="1"/>
  <c r="AC1364" i="13" s="1"/>
  <c r="AC1365" i="13" s="1"/>
  <c r="AC1366" i="13" s="1"/>
  <c r="AC1367" i="13" s="1"/>
  <c r="AC1368" i="13" s="1"/>
  <c r="AC1369" i="13"/>
  <c r="AC1370" i="13" s="1"/>
  <c r="AC1371" i="13" s="1"/>
  <c r="AC1372" i="13" s="1"/>
  <c r="AC1373" i="13" s="1"/>
  <c r="AC1374" i="13" s="1"/>
  <c r="AC1375" i="13" s="1"/>
  <c r="AC1376" i="13" s="1"/>
  <c r="AC1377" i="13" s="1"/>
  <c r="AC1378" i="13" s="1"/>
  <c r="AC1379" i="13" s="1"/>
  <c r="AC1380" i="13" s="1"/>
  <c r="AC1381" i="13" s="1"/>
  <c r="AC1382" i="13" s="1"/>
  <c r="AC1383" i="13" s="1"/>
  <c r="AC1384" i="13" s="1"/>
  <c r="AC1385" i="13" s="1"/>
  <c r="AC1386" i="13" s="1"/>
  <c r="AC1387" i="13" s="1"/>
  <c r="AC1388" i="13" s="1"/>
  <c r="AC1389" i="13" s="1"/>
  <c r="AC1390" i="13" s="1"/>
  <c r="AC1391" i="13" s="1"/>
  <c r="AC1392" i="13" s="1"/>
  <c r="AC1393" i="13" s="1"/>
  <c r="AC1394" i="13" s="1"/>
  <c r="AC1395" i="13"/>
  <c r="AC1396" i="13"/>
  <c r="AC1397" i="13" s="1"/>
  <c r="AC1398" i="13" s="1"/>
  <c r="AC1399" i="13" s="1"/>
  <c r="AC1400" i="13" s="1"/>
  <c r="AC1401" i="13" s="1"/>
  <c r="AC1402" i="13" s="1"/>
  <c r="AC1403" i="13" s="1"/>
  <c r="AC1404" i="13" s="1"/>
  <c r="AC1405" i="13" s="1"/>
  <c r="AC1406" i="13" s="1"/>
  <c r="AC1407" i="13" s="1"/>
  <c r="AC1408" i="13" s="1"/>
  <c r="AC1409" i="13" s="1"/>
  <c r="AC1410" i="13" s="1"/>
  <c r="AC1411" i="13" s="1"/>
  <c r="AC1412" i="13" s="1"/>
  <c r="AC1413" i="13" s="1"/>
  <c r="AC1414" i="13" s="1"/>
  <c r="AC1415" i="13" s="1"/>
  <c r="AC1416" i="13" s="1"/>
  <c r="AC1417" i="13" s="1"/>
  <c r="AC1418" i="13" s="1"/>
  <c r="AC1419" i="13" s="1"/>
  <c r="AC1420" i="13" s="1"/>
  <c r="AC1421" i="13"/>
  <c r="AC1422" i="13" s="1"/>
  <c r="AC1423" i="13" s="1"/>
  <c r="AC1424" i="13" s="1"/>
  <c r="AC1425" i="13" s="1"/>
  <c r="AC1426" i="13" s="1"/>
  <c r="AC1427" i="13" s="1"/>
  <c r="AC1428" i="13" s="1"/>
  <c r="AC1429" i="13" s="1"/>
  <c r="AC1430" i="13" s="1"/>
  <c r="AC1431" i="13" s="1"/>
  <c r="AC1432" i="13" s="1"/>
  <c r="AC1433" i="13" s="1"/>
  <c r="AC1434" i="13" s="1"/>
  <c r="AC1435" i="13" s="1"/>
  <c r="AC1436" i="13" s="1"/>
  <c r="AC1437" i="13" s="1"/>
  <c r="AC1438" i="13" s="1"/>
  <c r="AC1439" i="13" s="1"/>
  <c r="AC1440" i="13" s="1"/>
  <c r="AC1441" i="13" s="1"/>
  <c r="AC1442" i="13" s="1"/>
  <c r="AC1443" i="13" s="1"/>
  <c r="AC1444" i="13" s="1"/>
  <c r="AC1445" i="13" s="1"/>
  <c r="AC1446" i="13" s="1"/>
  <c r="AC1447" i="13"/>
  <c r="AC1448" i="13" s="1"/>
  <c r="AC1449" i="13" s="1"/>
  <c r="AC1450" i="13" s="1"/>
  <c r="AC1451" i="13" s="1"/>
  <c r="AC1452" i="13" s="1"/>
  <c r="AC1453" i="13" s="1"/>
  <c r="AC1454" i="13" s="1"/>
  <c r="AC1455" i="13" s="1"/>
  <c r="AC1456" i="13" s="1"/>
  <c r="AC1457" i="13" s="1"/>
  <c r="AC1458" i="13" s="1"/>
  <c r="AC1459" i="13" s="1"/>
  <c r="AC1460" i="13" s="1"/>
  <c r="AC1461" i="13" s="1"/>
  <c r="AC1462" i="13" s="1"/>
  <c r="AC1463" i="13" s="1"/>
  <c r="AC1464" i="13" s="1"/>
  <c r="AC1465" i="13" s="1"/>
  <c r="AC1466" i="13" s="1"/>
  <c r="AC1467" i="13"/>
  <c r="AC1468" i="13" s="1"/>
  <c r="AC1469" i="13" s="1"/>
  <c r="AC1470" i="13" s="1"/>
  <c r="AC1471" i="13" s="1"/>
  <c r="AC1472" i="13" s="1"/>
  <c r="AC1473" i="13" s="1"/>
  <c r="AC1474" i="13" s="1"/>
  <c r="AC1475" i="13" s="1"/>
  <c r="AC1476" i="13" s="1"/>
  <c r="AC1477" i="13" s="1"/>
  <c r="AC1478" i="13" s="1"/>
  <c r="AC1479" i="13" s="1"/>
  <c r="AC1480" i="13" s="1"/>
  <c r="AC1481" i="13" s="1"/>
  <c r="AC1482" i="13" s="1"/>
  <c r="AC1483" i="13" s="1"/>
  <c r="AC1484" i="13" s="1"/>
  <c r="AC1485" i="13"/>
  <c r="AC1486" i="13" s="1"/>
  <c r="AC1487" i="13" s="1"/>
  <c r="AC1488" i="13" s="1"/>
  <c r="AC1489" i="13" s="1"/>
  <c r="AC1490" i="13" s="1"/>
  <c r="AC1491" i="13" s="1"/>
  <c r="AC1492" i="13" s="1"/>
  <c r="AC1493" i="13" s="1"/>
  <c r="AC1494" i="13" s="1"/>
  <c r="AC1495" i="13" s="1"/>
  <c r="AC1496" i="13" s="1"/>
  <c r="AC1497" i="13" s="1"/>
  <c r="AC1498" i="13" s="1"/>
  <c r="AC1499" i="13" s="1"/>
  <c r="AC1500" i="13" s="1"/>
  <c r="AC1501" i="13" s="1"/>
  <c r="AC1502" i="13" s="1"/>
  <c r="AC1503" i="13"/>
  <c r="AC1504" i="13"/>
  <c r="AC1505" i="13" s="1"/>
  <c r="AC1506" i="13" s="1"/>
  <c r="AC1507" i="13" s="1"/>
  <c r="AC1508" i="13" s="1"/>
  <c r="AC1509" i="13" s="1"/>
  <c r="AC1510" i="13" s="1"/>
  <c r="AC1511" i="13" s="1"/>
  <c r="AC1512" i="13" s="1"/>
  <c r="AC1513" i="13" s="1"/>
  <c r="AC1514" i="13" s="1"/>
  <c r="AC1515" i="13" s="1"/>
  <c r="AC1516" i="13" s="1"/>
  <c r="AC1517" i="13" s="1"/>
  <c r="AC1518" i="13" s="1"/>
  <c r="AC1519" i="13" s="1"/>
  <c r="AC1520" i="13" s="1"/>
  <c r="AC1521" i="13" s="1"/>
  <c r="AC1522" i="13"/>
  <c r="AC1523" i="13" s="1"/>
  <c r="AC1524" i="13" s="1"/>
  <c r="AC1525" i="13" s="1"/>
  <c r="AC1526" i="13" s="1"/>
  <c r="AC1527" i="13" s="1"/>
  <c r="AC1528" i="13" s="1"/>
  <c r="AC1529" i="13" s="1"/>
  <c r="AC1530" i="13" s="1"/>
  <c r="AC1531" i="13" s="1"/>
  <c r="AC1532" i="13" s="1"/>
  <c r="AC1533" i="13" s="1"/>
  <c r="AC1534" i="13" s="1"/>
  <c r="AC1535" i="13" s="1"/>
  <c r="AC1536" i="13" s="1"/>
  <c r="AC1537" i="13" s="1"/>
  <c r="AC1538" i="13" s="1"/>
  <c r="AC1539" i="13" s="1"/>
  <c r="AC1540" i="13"/>
  <c r="AC1541" i="13" s="1"/>
  <c r="AC1542" i="13" s="1"/>
  <c r="AC1543" i="13" s="1"/>
  <c r="AC1544" i="13" s="1"/>
  <c r="AC1545" i="13" s="1"/>
  <c r="AC1546" i="13" s="1"/>
  <c r="AC1547" i="13" s="1"/>
  <c r="AC1548" i="13" s="1"/>
  <c r="AC1549" i="13" s="1"/>
  <c r="AC1550" i="13" s="1"/>
  <c r="AC1551" i="13" s="1"/>
  <c r="AC1552" i="13" s="1"/>
  <c r="AC1553" i="13" s="1"/>
  <c r="AC1554" i="13" s="1"/>
  <c r="AC1555" i="13" s="1"/>
  <c r="AC1556" i="13" s="1"/>
  <c r="AC1557" i="13" s="1"/>
  <c r="AC1558" i="13" s="1"/>
  <c r="AC1559" i="13"/>
  <c r="AC1560" i="13" s="1"/>
  <c r="AC1561" i="13" s="1"/>
  <c r="AC1562" i="13" s="1"/>
  <c r="AC1563" i="13" s="1"/>
  <c r="AC1564" i="13" s="1"/>
  <c r="AC1565" i="13" s="1"/>
  <c r="AC1566" i="13" s="1"/>
  <c r="AC1567" i="13" s="1"/>
  <c r="AC1568" i="13" s="1"/>
  <c r="AC1569" i="13" s="1"/>
  <c r="AC1570" i="13" s="1"/>
  <c r="AC1571" i="13" s="1"/>
  <c r="AC1572" i="13" s="1"/>
  <c r="AC1573" i="13" s="1"/>
  <c r="AC1574" i="13" s="1"/>
  <c r="AC1575" i="13" s="1"/>
  <c r="AC1576" i="13" s="1"/>
  <c r="AC1577" i="13" s="1"/>
  <c r="AC1578" i="13" s="1"/>
  <c r="AC1579" i="13" s="1"/>
  <c r="AC1580" i="13" s="1"/>
  <c r="AC1581" i="13"/>
  <c r="AC1582" i="13" s="1"/>
  <c r="AC1583" i="13" s="1"/>
  <c r="AC1584" i="13" s="1"/>
  <c r="AC1585" i="13" s="1"/>
  <c r="AC1586" i="13" s="1"/>
  <c r="AC1587" i="13" s="1"/>
  <c r="AC1588" i="13" s="1"/>
  <c r="AC1589" i="13" s="1"/>
  <c r="AC1590" i="13" s="1"/>
  <c r="AC1591" i="13" s="1"/>
  <c r="AC1592" i="13" s="1"/>
  <c r="AC1593" i="13" s="1"/>
  <c r="AC1594" i="13" s="1"/>
  <c r="AC1595" i="13" s="1"/>
  <c r="AC1596" i="13" s="1"/>
  <c r="AC1597" i="13"/>
  <c r="AC1598" i="13" s="1"/>
  <c r="AC1599" i="13" s="1"/>
  <c r="AC1600" i="13" s="1"/>
  <c r="AC1601" i="13" s="1"/>
  <c r="AC1602" i="13" s="1"/>
  <c r="AC1603" i="13" s="1"/>
  <c r="AC1604" i="13" s="1"/>
  <c r="AC1605" i="13" s="1"/>
  <c r="AC1606" i="13" s="1"/>
  <c r="AC1607" i="13" s="1"/>
  <c r="AC1608" i="13" s="1"/>
  <c r="AC1609" i="13" s="1"/>
  <c r="AC1610" i="13" s="1"/>
  <c r="AC1611" i="13" s="1"/>
  <c r="AC1612" i="13" s="1"/>
  <c r="AC1613" i="13" s="1"/>
  <c r="AC1614" i="13" s="1"/>
  <c r="AC1615" i="13"/>
  <c r="AC1616" i="13" s="1"/>
  <c r="AC1617" i="13" s="1"/>
  <c r="AC1618" i="13" s="1"/>
  <c r="AC1619" i="13" s="1"/>
  <c r="AC1620" i="13" s="1"/>
  <c r="AC1621" i="13" s="1"/>
  <c r="AC1622" i="13" s="1"/>
  <c r="AC1623" i="13" s="1"/>
  <c r="AC1624" i="13" s="1"/>
  <c r="AC1625" i="13" s="1"/>
  <c r="AC1626" i="13" s="1"/>
  <c r="AC1627" i="13" s="1"/>
  <c r="AC1628" i="13" s="1"/>
  <c r="AC1629" i="13" s="1"/>
  <c r="AC1630" i="13" s="1"/>
  <c r="AC1631" i="13" s="1"/>
  <c r="AC1632" i="13" s="1"/>
  <c r="AC1633" i="13" s="1"/>
  <c r="AC1634" i="13" s="1"/>
  <c r="AC1635" i="13"/>
  <c r="AC1636" i="13" s="1"/>
  <c r="AC1637" i="13" s="1"/>
  <c r="AC1638" i="13" s="1"/>
  <c r="AC1639" i="13" s="1"/>
  <c r="AC1640" i="13" s="1"/>
  <c r="AC1641" i="13" s="1"/>
  <c r="AC1642" i="13" s="1"/>
  <c r="AC1643" i="13" s="1"/>
  <c r="AC1644" i="13" s="1"/>
  <c r="AC1645" i="13" s="1"/>
  <c r="AC1646" i="13" s="1"/>
  <c r="AC1647" i="13" s="1"/>
  <c r="AC1648" i="13" s="1"/>
  <c r="AC1649" i="13" s="1"/>
  <c r="AC1650" i="13" s="1"/>
  <c r="AC1651" i="13" s="1"/>
  <c r="AC1652" i="13" s="1"/>
  <c r="AC1653" i="13" s="1"/>
  <c r="AC1654" i="13" s="1"/>
  <c r="AC1655" i="13" s="1"/>
  <c r="AC1656" i="13" s="1"/>
  <c r="AC1657" i="13" s="1"/>
  <c r="AC1658" i="13" s="1"/>
  <c r="AC1659" i="13" s="1"/>
  <c r="AC1660" i="13" s="1"/>
  <c r="AC1661" i="13" s="1"/>
  <c r="AC1662" i="13" s="1"/>
  <c r="AC1663" i="13" s="1"/>
  <c r="AC1664" i="13" s="1"/>
  <c r="AC1665" i="13" s="1"/>
  <c r="AC1666" i="13"/>
  <c r="AC1667" i="13" s="1"/>
  <c r="AC1668" i="13" s="1"/>
  <c r="AC1669" i="13" s="1"/>
  <c r="AC1670" i="13" s="1"/>
  <c r="AC1671" i="13" s="1"/>
  <c r="AC1672" i="13" s="1"/>
  <c r="AC1673" i="13" s="1"/>
  <c r="AC1674" i="13" s="1"/>
  <c r="AC1675" i="13" s="1"/>
  <c r="AC1676" i="13"/>
  <c r="AC1677" i="13" s="1"/>
  <c r="AC1678" i="13" s="1"/>
  <c r="AC1679" i="13" s="1"/>
  <c r="AC1680" i="13" s="1"/>
  <c r="AC1681" i="13" s="1"/>
  <c r="AC1682" i="13" s="1"/>
  <c r="AC1683" i="13" s="1"/>
  <c r="AC1684" i="13" s="1"/>
  <c r="AC1685" i="13" s="1"/>
  <c r="AC1686" i="13" s="1"/>
  <c r="AC1687" i="13" s="1"/>
  <c r="AC1688" i="13" s="1"/>
  <c r="AC1689" i="13" s="1"/>
  <c r="AC1690" i="13" s="1"/>
  <c r="AC1691" i="13" s="1"/>
  <c r="AC1692" i="13" s="1"/>
  <c r="AC1693" i="13" s="1"/>
  <c r="AC1694" i="13" s="1"/>
  <c r="AC1695" i="13" s="1"/>
  <c r="AC1696" i="13" s="1"/>
  <c r="AC1697" i="13" s="1"/>
  <c r="AC1698" i="13" s="1"/>
  <c r="AC1699" i="13" s="1"/>
  <c r="AC1700" i="13" s="1"/>
  <c r="AC1701" i="13"/>
  <c r="AC1702" i="13" s="1"/>
  <c r="AC1703" i="13" s="1"/>
  <c r="AC1704" i="13" s="1"/>
  <c r="AC1705" i="13" s="1"/>
  <c r="AC1706" i="13" s="1"/>
  <c r="AC1707" i="13" s="1"/>
  <c r="AC1708" i="13" s="1"/>
  <c r="AC1709" i="13" s="1"/>
  <c r="AC1710" i="13" s="1"/>
  <c r="AC1711" i="13" s="1"/>
  <c r="AC1712" i="13" s="1"/>
  <c r="AC1713" i="13" s="1"/>
  <c r="AC1714" i="13" s="1"/>
  <c r="AC1715" i="13" s="1"/>
  <c r="AC1716" i="13" s="1"/>
  <c r="AC1717" i="13" s="1"/>
  <c r="AC1718" i="13" s="1"/>
  <c r="AC1719" i="13" s="1"/>
  <c r="AC1720" i="13" s="1"/>
  <c r="AC1721" i="13" s="1"/>
  <c r="AC1722" i="13" s="1"/>
  <c r="AC1723" i="13"/>
  <c r="AC1724" i="13" s="1"/>
  <c r="AC1725" i="13" s="1"/>
  <c r="AC1726" i="13" s="1"/>
  <c r="AC1727" i="13" s="1"/>
  <c r="AC1728" i="13" s="1"/>
  <c r="AC1729" i="13" s="1"/>
  <c r="AC1730" i="13" s="1"/>
  <c r="AC1731" i="13" s="1"/>
  <c r="AC1732" i="13" s="1"/>
  <c r="AC1733" i="13" s="1"/>
  <c r="AC1734" i="13" s="1"/>
  <c r="AC1735" i="13" s="1"/>
  <c r="AC1736" i="13" s="1"/>
  <c r="AC1737" i="13" s="1"/>
  <c r="AC1738" i="13" s="1"/>
  <c r="AC1739" i="13" s="1"/>
  <c r="AC1740" i="13" s="1"/>
  <c r="AC1741" i="13" s="1"/>
  <c r="AC1742" i="13" s="1"/>
  <c r="AC1743" i="13" s="1"/>
  <c r="AC1744" i="13" s="1"/>
  <c r="AC1745" i="13"/>
  <c r="AC1746" i="13"/>
  <c r="AC1747" i="13" s="1"/>
  <c r="AC1748" i="13" s="1"/>
  <c r="AC1749" i="13" s="1"/>
  <c r="AC1750" i="13" s="1"/>
  <c r="AC1751" i="13" s="1"/>
  <c r="AC1752" i="13" s="1"/>
  <c r="AC1753" i="13" s="1"/>
  <c r="AC1754" i="13" s="1"/>
  <c r="AC1755" i="13" s="1"/>
  <c r="AC1756" i="13" s="1"/>
  <c r="AC1757" i="13" s="1"/>
  <c r="AC1758" i="13" s="1"/>
  <c r="AC1759" i="13"/>
  <c r="AC1760" i="13"/>
  <c r="AC1761" i="13" s="1"/>
  <c r="AC1762" i="13" s="1"/>
  <c r="AC1763" i="13" s="1"/>
  <c r="AC1764" i="13" s="1"/>
  <c r="AC1765" i="13" s="1"/>
  <c r="AC1766" i="13" s="1"/>
  <c r="AC1767" i="13" s="1"/>
  <c r="AC1768" i="13" s="1"/>
  <c r="AC1769" i="13" s="1"/>
  <c r="AC1770" i="13" s="1"/>
  <c r="AC1771" i="13" s="1"/>
  <c r="AC1772" i="13" s="1"/>
  <c r="AC1773" i="13" s="1"/>
  <c r="AC1774" i="13" s="1"/>
  <c r="AC1775" i="13"/>
  <c r="AC1776" i="13"/>
  <c r="AC1777" i="13" s="1"/>
  <c r="AC1778" i="13" s="1"/>
  <c r="AC1779" i="13" s="1"/>
  <c r="AC1780" i="13" s="1"/>
  <c r="AC1781" i="13" s="1"/>
  <c r="AC1782" i="13" s="1"/>
  <c r="AC1783" i="13" s="1"/>
  <c r="AC1784" i="13" s="1"/>
  <c r="AC1785" i="13" s="1"/>
  <c r="AC1786" i="13" s="1"/>
  <c r="AC1787" i="13" s="1"/>
  <c r="AC1788" i="13" s="1"/>
  <c r="AC1789" i="13" s="1"/>
  <c r="AC1790" i="13" s="1"/>
  <c r="AC1791" i="13" s="1"/>
  <c r="AC1792" i="13" s="1"/>
  <c r="AC1793" i="13" s="1"/>
  <c r="AC1794" i="13"/>
  <c r="AC1795" i="13" s="1"/>
  <c r="AC1796" i="13" s="1"/>
  <c r="AC1797" i="13" s="1"/>
  <c r="AC1798" i="13" s="1"/>
  <c r="AC1799" i="13" s="1"/>
  <c r="AC1800" i="13" s="1"/>
  <c r="AC1801" i="13" s="1"/>
  <c r="AC1802" i="13" s="1"/>
  <c r="AC1803" i="13" s="1"/>
  <c r="AC1804" i="13" s="1"/>
  <c r="AC1805" i="13" s="1"/>
  <c r="AC1806" i="13" s="1"/>
  <c r="AC1807" i="13" s="1"/>
  <c r="AC1808" i="13"/>
  <c r="AC1809" i="13" s="1"/>
  <c r="AC1810" i="13" s="1"/>
  <c r="AC1811" i="13" s="1"/>
  <c r="AC1812" i="13" s="1"/>
  <c r="AC1813" i="13" s="1"/>
  <c r="AC1814" i="13" s="1"/>
  <c r="AC1815" i="13" s="1"/>
  <c r="AC1816" i="13" s="1"/>
  <c r="AC1817" i="13" s="1"/>
  <c r="AC1818" i="13" s="1"/>
  <c r="AC1819" i="13"/>
  <c r="AC1820" i="13"/>
  <c r="AC1821" i="13" s="1"/>
  <c r="AC1822" i="13" s="1"/>
  <c r="AC1823" i="13" s="1"/>
  <c r="AC1824" i="13" s="1"/>
  <c r="AC1825" i="13" s="1"/>
  <c r="AC1826" i="13" s="1"/>
  <c r="AC1827" i="13" s="1"/>
  <c r="AC1828" i="13" s="1"/>
  <c r="AC1829" i="13" s="1"/>
  <c r="AC1830" i="13" s="1"/>
  <c r="AC1831" i="13" s="1"/>
  <c r="AC1832" i="13"/>
  <c r="AC1833" i="13" s="1"/>
  <c r="AC1834" i="13" s="1"/>
  <c r="AC1835" i="13" s="1"/>
  <c r="AC1836" i="13" s="1"/>
  <c r="AC1837" i="13" s="1"/>
  <c r="AC1838" i="13" s="1"/>
  <c r="AC1839" i="13" s="1"/>
  <c r="AC1840" i="13" s="1"/>
  <c r="AC1841" i="13" s="1"/>
  <c r="AC1842" i="13" s="1"/>
  <c r="AC1843" i="13"/>
  <c r="AC1844" i="13" s="1"/>
  <c r="AC1845" i="13" s="1"/>
  <c r="AC1846" i="13" s="1"/>
  <c r="AC1847" i="13" s="1"/>
  <c r="AC1848" i="13" s="1"/>
  <c r="AC1849" i="13" s="1"/>
  <c r="AC1850" i="13" s="1"/>
  <c r="AC1851" i="13" s="1"/>
  <c r="AC1852" i="13" s="1"/>
  <c r="AC1853" i="13" s="1"/>
  <c r="AC1854" i="13" s="1"/>
  <c r="AC1855" i="13" s="1"/>
  <c r="AC1856" i="13" s="1"/>
  <c r="AC1857" i="13" s="1"/>
  <c r="AC1858" i="13" s="1"/>
  <c r="AC1859" i="13" s="1"/>
  <c r="AC1860" i="13" s="1"/>
  <c r="AC1861" i="13" s="1"/>
  <c r="AC1862" i="13" s="1"/>
  <c r="AC1863" i="13" s="1"/>
  <c r="AC1864" i="13" s="1"/>
  <c r="AC1865" i="13" s="1"/>
  <c r="AC1866" i="13" s="1"/>
  <c r="AC1867" i="13"/>
  <c r="AC1868" i="13" s="1"/>
  <c r="AC1869" i="13" s="1"/>
  <c r="AC1870" i="13" s="1"/>
  <c r="AC1871" i="13" s="1"/>
  <c r="AC1872" i="13" s="1"/>
  <c r="AC1873" i="13" s="1"/>
  <c r="AC1874" i="13" s="1"/>
  <c r="AC1875" i="13" s="1"/>
  <c r="AC1876" i="13" s="1"/>
  <c r="AC1877" i="13" s="1"/>
  <c r="AC1878" i="13" s="1"/>
  <c r="AC1879" i="13" s="1"/>
  <c r="AC1880" i="13" s="1"/>
  <c r="AC1881" i="13" s="1"/>
  <c r="AC1882" i="13" s="1"/>
  <c r="AC1883" i="13" s="1"/>
  <c r="AC1884" i="13" s="1"/>
  <c r="AC1885" i="13" s="1"/>
  <c r="AC1886" i="13" s="1"/>
  <c r="AC1887" i="13" s="1"/>
  <c r="AC1888" i="13" s="1"/>
  <c r="AC1889" i="13" s="1"/>
  <c r="AC1890" i="13"/>
  <c r="AC1891" i="13" s="1"/>
  <c r="AC1892" i="13" s="1"/>
  <c r="AC1893" i="13" s="1"/>
  <c r="AC1894" i="13" s="1"/>
  <c r="AC1895" i="13" s="1"/>
  <c r="AC1896" i="13" s="1"/>
  <c r="AC1897" i="13" s="1"/>
  <c r="AC1898" i="13" s="1"/>
  <c r="AC1899" i="13" s="1"/>
  <c r="AC1900" i="13" s="1"/>
  <c r="AC1901" i="13" s="1"/>
  <c r="AC1902" i="13" s="1"/>
  <c r="AC1903" i="13" s="1"/>
  <c r="AC1904" i="13" s="1"/>
  <c r="AC1905" i="13" s="1"/>
  <c r="AC1906" i="13" s="1"/>
  <c r="AC1907" i="13" s="1"/>
  <c r="AC1908" i="13" s="1"/>
  <c r="AC1909" i="13" s="1"/>
  <c r="AC1910" i="13"/>
  <c r="AC1911" i="13" s="1"/>
  <c r="AC1912" i="13" s="1"/>
  <c r="AC1913" i="13" s="1"/>
  <c r="AC1914" i="13" s="1"/>
  <c r="AC1915" i="13" s="1"/>
  <c r="AC1916" i="13" s="1"/>
  <c r="AC1917" i="13" s="1"/>
  <c r="AC1918" i="13" s="1"/>
  <c r="AC1919" i="13" s="1"/>
  <c r="AC1920" i="13" s="1"/>
  <c r="AC1921" i="13" s="1"/>
  <c r="AC1922" i="13" s="1"/>
  <c r="AC1923" i="13" s="1"/>
  <c r="AC1924" i="13" s="1"/>
  <c r="AC1925" i="13" s="1"/>
  <c r="AC1926" i="13" s="1"/>
  <c r="AC1927" i="13" s="1"/>
  <c r="AC1928" i="13" s="1"/>
  <c r="AC1929" i="13" s="1"/>
  <c r="AC1930" i="13" s="1"/>
  <c r="AC1931" i="13" s="1"/>
  <c r="AC1932" i="13" s="1"/>
  <c r="AC1933" i="13" s="1"/>
  <c r="AC1934" i="13" s="1"/>
  <c r="AC1935" i="13" s="1"/>
  <c r="AC1936" i="13" s="1"/>
  <c r="AC1937" i="13" s="1"/>
  <c r="AC1938" i="13"/>
  <c r="AC1939" i="13" s="1"/>
  <c r="AC1940" i="13" s="1"/>
  <c r="AC1941" i="13" s="1"/>
  <c r="AC1942" i="13" s="1"/>
  <c r="AC1943" i="13" s="1"/>
  <c r="AC1944" i="13" s="1"/>
  <c r="AC1945" i="13" s="1"/>
  <c r="AC1946" i="13" s="1"/>
  <c r="AC1947" i="13" s="1"/>
  <c r="AC1948" i="13" s="1"/>
  <c r="AC1949" i="13" s="1"/>
  <c r="AC1950" i="13" s="1"/>
  <c r="AC1951" i="13" s="1"/>
  <c r="AC1952" i="13" s="1"/>
  <c r="AC1953" i="13" s="1"/>
  <c r="AC1954" i="13" s="1"/>
  <c r="AC1955" i="13" s="1"/>
  <c r="AC1956" i="13" s="1"/>
  <c r="AC1957" i="13" s="1"/>
  <c r="AC1958" i="13" s="1"/>
  <c r="AC1959" i="13" s="1"/>
  <c r="AC1960" i="13" s="1"/>
  <c r="AC1961" i="13"/>
  <c r="AC1962" i="13" s="1"/>
  <c r="AC1963" i="13" s="1"/>
  <c r="AC1964" i="13" s="1"/>
  <c r="AC1965" i="13" s="1"/>
  <c r="AC1966" i="13" s="1"/>
  <c r="AC1967" i="13" s="1"/>
  <c r="AC1968" i="13" s="1"/>
  <c r="AC1969" i="13" s="1"/>
  <c r="AC1970" i="13" s="1"/>
  <c r="AC1971" i="13" s="1"/>
  <c r="AC1972" i="13" s="1"/>
  <c r="AC1973" i="13" s="1"/>
  <c r="AC1974" i="13" s="1"/>
  <c r="AC1975" i="13" s="1"/>
  <c r="AC1976" i="13" s="1"/>
  <c r="AC1977" i="13" s="1"/>
  <c r="AC1978" i="13" s="1"/>
  <c r="AC1979" i="13" s="1"/>
  <c r="AC1980" i="13" s="1"/>
  <c r="AC1981" i="13" s="1"/>
  <c r="AC1982" i="13" s="1"/>
  <c r="AC1983" i="13" s="1"/>
  <c r="AC1984" i="13" s="1"/>
  <c r="AC1985" i="13" s="1"/>
  <c r="AC1986" i="13" s="1"/>
  <c r="AC1987" i="13"/>
  <c r="AC1988" i="13" s="1"/>
  <c r="AC1989" i="13" s="1"/>
  <c r="AC1990" i="13" s="1"/>
  <c r="AC1991" i="13" s="1"/>
  <c r="AC1992" i="13" s="1"/>
  <c r="AC1993" i="13" s="1"/>
  <c r="AC1994" i="13" s="1"/>
  <c r="AC1995" i="13" s="1"/>
  <c r="AC1996" i="13" s="1"/>
  <c r="AC1997" i="13" s="1"/>
  <c r="AC1998" i="13" s="1"/>
  <c r="AC1999" i="13" s="1"/>
  <c r="AC2000" i="13" s="1"/>
  <c r="AC2001" i="13" s="1"/>
  <c r="AC2002" i="13" s="1"/>
  <c r="AC2003" i="13" s="1"/>
  <c r="AC2004" i="13" s="1"/>
  <c r="AC2005" i="13" s="1"/>
  <c r="AC2006" i="13" s="1"/>
  <c r="AC2007" i="13" s="1"/>
  <c r="AC2008" i="13"/>
  <c r="AC2009" i="13" s="1"/>
  <c r="AC2010" i="13" s="1"/>
  <c r="AC2011" i="13" s="1"/>
  <c r="AC2012" i="13" s="1"/>
  <c r="AC2013" i="13" s="1"/>
  <c r="AC2014" i="13" s="1"/>
  <c r="AC2015" i="13" s="1"/>
  <c r="AC2016" i="13" s="1"/>
  <c r="AC2017" i="13" s="1"/>
  <c r="AC2018" i="13" s="1"/>
  <c r="AC2019" i="13" s="1"/>
  <c r="AC2020" i="13" s="1"/>
  <c r="AC2021" i="13" s="1"/>
  <c r="AC2022" i="13" s="1"/>
  <c r="AC2023" i="13" s="1"/>
  <c r="AC2024" i="13" s="1"/>
  <c r="AC2025" i="13" s="1"/>
  <c r="AC2026" i="13" s="1"/>
  <c r="AC2027" i="13"/>
  <c r="AC2028" i="13" s="1"/>
  <c r="AC2029" i="13" s="1"/>
  <c r="AC2030" i="13" s="1"/>
  <c r="AC2031" i="13" s="1"/>
  <c r="AC2032" i="13" s="1"/>
  <c r="AC2033" i="13" s="1"/>
  <c r="AC2034" i="13" s="1"/>
  <c r="AC2035" i="13" s="1"/>
  <c r="AC2036" i="13" s="1"/>
  <c r="AC2037" i="13" s="1"/>
  <c r="AC2038" i="13" s="1"/>
  <c r="AC2039" i="13" s="1"/>
  <c r="AC2040" i="13" s="1"/>
  <c r="AC2041" i="13" s="1"/>
  <c r="AC2042" i="13" s="1"/>
  <c r="AC2043" i="13" s="1"/>
  <c r="AC2044" i="13" s="1"/>
  <c r="AC2045" i="13"/>
  <c r="AC2046" i="13" s="1"/>
  <c r="AC2047" i="13" s="1"/>
  <c r="AC2048" i="13" s="1"/>
  <c r="AC2049" i="13" s="1"/>
  <c r="AC2050" i="13" s="1"/>
  <c r="AC2051" i="13" s="1"/>
  <c r="AC2052" i="13" s="1"/>
  <c r="AC2053" i="13" s="1"/>
  <c r="AC2054" i="13" s="1"/>
  <c r="AC2055" i="13" s="1"/>
  <c r="AC2056" i="13" s="1"/>
  <c r="AC2057" i="13" s="1"/>
  <c r="AC2058" i="13" s="1"/>
  <c r="AC2059" i="13" s="1"/>
  <c r="AC2060" i="13" s="1"/>
  <c r="AC2061" i="13" s="1"/>
  <c r="AC2062" i="13" s="1"/>
  <c r="AC2063" i="13" s="1"/>
  <c r="AC2064" i="13" s="1"/>
  <c r="AC2065" i="13"/>
  <c r="AC2066" i="13" s="1"/>
  <c r="AC2067" i="13" s="1"/>
  <c r="AC2068" i="13" s="1"/>
  <c r="AC2069" i="13" s="1"/>
  <c r="AC2070" i="13" s="1"/>
  <c r="AC2071" i="13" s="1"/>
  <c r="AC2072" i="13" s="1"/>
  <c r="AC2073" i="13" s="1"/>
  <c r="AC2074" i="13" s="1"/>
  <c r="AC2075" i="13" s="1"/>
  <c r="AC2076" i="13" s="1"/>
  <c r="AC2077" i="13" s="1"/>
  <c r="AC2078" i="13" s="1"/>
  <c r="AC2079" i="13"/>
  <c r="AC2080" i="13" s="1"/>
  <c r="AC2081" i="13" s="1"/>
  <c r="AC2082" i="13" s="1"/>
  <c r="AC2083" i="13" s="1"/>
  <c r="AC2084" i="13" s="1"/>
  <c r="AC2085" i="13" s="1"/>
  <c r="AC2086" i="13" s="1"/>
  <c r="AC2087" i="13" s="1"/>
  <c r="AC2088" i="13" s="1"/>
  <c r="AC2089" i="13" s="1"/>
  <c r="AC2090" i="13" s="1"/>
  <c r="AC2091" i="13"/>
  <c r="AC2092" i="13" s="1"/>
  <c r="AC2093" i="13" s="1"/>
  <c r="AC2094" i="13" s="1"/>
  <c r="AC2095" i="13" s="1"/>
  <c r="AC2096" i="13" s="1"/>
  <c r="AC2097" i="13" s="1"/>
  <c r="AC2098" i="13" s="1"/>
  <c r="AC2099" i="13"/>
  <c r="AC2100" i="13" s="1"/>
  <c r="AC2101" i="13" s="1"/>
  <c r="AC2102" i="13" s="1"/>
  <c r="AC2103" i="13"/>
  <c r="AC2104" i="13" s="1"/>
  <c r="AC2105" i="13" s="1"/>
  <c r="AC2106" i="13" s="1"/>
  <c r="AC2107" i="13" s="1"/>
  <c r="AC2108" i="13" s="1"/>
  <c r="AC2109" i="13"/>
  <c r="AC2110" i="13" s="1"/>
  <c r="AC2111" i="13" s="1"/>
  <c r="AC2112" i="13" s="1"/>
  <c r="AC2113" i="13" s="1"/>
  <c r="AC2114" i="13" s="1"/>
  <c r="AC2115" i="13" s="1"/>
  <c r="AC2116" i="13" s="1"/>
  <c r="AC2117" i="13" s="1"/>
  <c r="AC2118" i="13" s="1"/>
  <c r="AC2119" i="13"/>
  <c r="AC2120" i="13" s="1"/>
  <c r="AC2121" i="13" s="1"/>
  <c r="AC2122" i="13" s="1"/>
  <c r="AC2123" i="13" s="1"/>
  <c r="AC2124" i="13" s="1"/>
  <c r="AC2125" i="13" s="1"/>
  <c r="AC2126" i="13" s="1"/>
  <c r="AC2127" i="13" s="1"/>
  <c r="AC2128" i="13" s="1"/>
  <c r="AC2129" i="13"/>
  <c r="AC2130" i="13" s="1"/>
  <c r="AC2131" i="13" s="1"/>
  <c r="AC2132" i="13" s="1"/>
  <c r="AC2133" i="13" s="1"/>
  <c r="AC2134" i="13" s="1"/>
  <c r="AC2135" i="13" s="1"/>
  <c r="AC2136" i="13" s="1"/>
  <c r="AC2137" i="13" s="1"/>
  <c r="AC2138" i="13" s="1"/>
  <c r="AC2139" i="13" s="1"/>
  <c r="AC2140" i="13" s="1"/>
  <c r="AC2141" i="13" s="1"/>
  <c r="AC2142" i="13" s="1"/>
  <c r="AC2143" i="13" s="1"/>
  <c r="AC2144" i="13" s="1"/>
  <c r="AC2145" i="13" s="1"/>
  <c r="AC2146" i="13" s="1"/>
  <c r="AC2147" i="13" s="1"/>
  <c r="AC2148" i="13" s="1"/>
  <c r="AC2149" i="13" s="1"/>
  <c r="AC2150" i="13" s="1"/>
  <c r="AC2151" i="13" s="1"/>
  <c r="AC2152" i="13" s="1"/>
  <c r="AC2153" i="13" s="1"/>
  <c r="AC2154" i="13" s="1"/>
  <c r="AC2155" i="13"/>
  <c r="AC2156" i="13" s="1"/>
  <c r="AC2157" i="13" s="1"/>
  <c r="AC2158" i="13" s="1"/>
  <c r="AC2159" i="13" s="1"/>
  <c r="AC2160" i="13" s="1"/>
  <c r="AC2161" i="13" s="1"/>
  <c r="AC2162" i="13" s="1"/>
  <c r="AC2163" i="13" s="1"/>
  <c r="AC2164" i="13" s="1"/>
  <c r="AC2165" i="13" s="1"/>
  <c r="AC2166" i="13" s="1"/>
  <c r="AC2167" i="13"/>
  <c r="AC2168" i="13" s="1"/>
  <c r="AC2169" i="13" s="1"/>
  <c r="AC2170" i="13" s="1"/>
  <c r="AC2171" i="13" s="1"/>
  <c r="AC2172" i="13" s="1"/>
  <c r="AC2173" i="13" s="1"/>
  <c r="AC2174" i="13"/>
  <c r="AC2175" i="13" s="1"/>
  <c r="AC2176" i="13" s="1"/>
  <c r="AC2177" i="13" s="1"/>
  <c r="AC2178" i="13" s="1"/>
  <c r="AC2179" i="13" s="1"/>
  <c r="AC2180" i="13" s="1"/>
  <c r="AC2181" i="13" s="1"/>
  <c r="AC2182" i="13" s="1"/>
  <c r="AC2183" i="13" s="1"/>
  <c r="AC2184" i="13" s="1"/>
  <c r="AC2185" i="13"/>
  <c r="AC2186" i="13" s="1"/>
  <c r="AC2187" i="13" s="1"/>
  <c r="AC2188" i="13" s="1"/>
  <c r="AC2189" i="13" s="1"/>
  <c r="AC2190" i="13" s="1"/>
  <c r="AC2191" i="13" s="1"/>
  <c r="AC2192" i="13" s="1"/>
  <c r="AC2193" i="13" s="1"/>
  <c r="AC2194" i="13" s="1"/>
  <c r="AC2195" i="13"/>
  <c r="AC2196" i="13" s="1"/>
  <c r="AC2197" i="13" s="1"/>
  <c r="AC2198" i="13" s="1"/>
  <c r="AC2199" i="13" s="1"/>
  <c r="AC2200" i="13" s="1"/>
  <c r="AC2201" i="13" s="1"/>
  <c r="AC2202" i="13" s="1"/>
  <c r="AC2203" i="13" s="1"/>
  <c r="AC2204" i="13" s="1"/>
  <c r="AC2205" i="13" s="1"/>
  <c r="AC2206" i="13" s="1"/>
  <c r="AC2207" i="13" s="1"/>
  <c r="AC2208" i="13" s="1"/>
  <c r="AC2209" i="13" s="1"/>
  <c r="AC2210" i="13" s="1"/>
  <c r="AC2211" i="13" s="1"/>
  <c r="AC2212" i="13" s="1"/>
  <c r="AC2213" i="13" s="1"/>
  <c r="AC2214" i="13"/>
  <c r="AC2215" i="13" s="1"/>
  <c r="AC2216" i="13" s="1"/>
  <c r="AC2217" i="13" s="1"/>
  <c r="AC2218" i="13" s="1"/>
  <c r="AC2219" i="13"/>
  <c r="AC2220" i="13" s="1"/>
  <c r="AC2221" i="13" s="1"/>
  <c r="AC2222" i="13" s="1"/>
  <c r="AC2223" i="13" s="1"/>
  <c r="AC2224" i="13" s="1"/>
  <c r="AC2225" i="13" s="1"/>
  <c r="AC2226" i="13" s="1"/>
  <c r="AC2227" i="13" s="1"/>
  <c r="AC2228" i="13" s="1"/>
  <c r="AC2229" i="13" s="1"/>
  <c r="AC2230" i="13" s="1"/>
  <c r="AC2231" i="13"/>
  <c r="AC2232" i="13" s="1"/>
  <c r="AC2233" i="13" s="1"/>
  <c r="AC2234" i="13" s="1"/>
  <c r="AC2235" i="13" s="1"/>
  <c r="AC2236" i="13" s="1"/>
  <c r="AC2237" i="13" s="1"/>
  <c r="AC2238" i="13" s="1"/>
  <c r="AC2239" i="13" s="1"/>
  <c r="AC2240" i="13" s="1"/>
  <c r="AC2241" i="13" s="1"/>
  <c r="AC2242" i="13" s="1"/>
  <c r="AC2243" i="13"/>
  <c r="AC2244" i="13" s="1"/>
  <c r="AC2245" i="13" s="1"/>
  <c r="AC2246" i="13" s="1"/>
  <c r="AC2247" i="13" s="1"/>
  <c r="AC2248" i="13" s="1"/>
  <c r="AC2249" i="13" s="1"/>
  <c r="AC2250" i="13" s="1"/>
  <c r="AC2251" i="13" s="1"/>
  <c r="AC2252" i="13" s="1"/>
  <c r="AC2253" i="13" s="1"/>
  <c r="AC2254" i="13" s="1"/>
  <c r="AC2255" i="13"/>
  <c r="AC2256" i="13" s="1"/>
  <c r="AC2257" i="13" s="1"/>
  <c r="AC2258" i="13" s="1"/>
  <c r="AC2259" i="13" s="1"/>
  <c r="AC2260" i="13" s="1"/>
  <c r="AC2261" i="13" s="1"/>
  <c r="AC2262" i="13" s="1"/>
  <c r="AC2263" i="13" s="1"/>
  <c r="AC2264" i="13" s="1"/>
  <c r="AC2265" i="13" s="1"/>
  <c r="AC2266" i="13" s="1"/>
  <c r="AC2267" i="13"/>
  <c r="AC2268" i="13" s="1"/>
  <c r="AC2269" i="13" s="1"/>
  <c r="AC2270" i="13" s="1"/>
  <c r="AC2271" i="13" s="1"/>
  <c r="AC2272" i="13" s="1"/>
  <c r="AC2273" i="13" s="1"/>
  <c r="AC2274" i="13" s="1"/>
  <c r="AC2275" i="13" s="1"/>
  <c r="AC2276" i="13" s="1"/>
  <c r="AC2277" i="13" s="1"/>
  <c r="AC2278" i="13" s="1"/>
  <c r="AC2279" i="13"/>
  <c r="AC2280" i="13" s="1"/>
  <c r="AC2281" i="13" s="1"/>
  <c r="AC2282" i="13" s="1"/>
  <c r="AC2283" i="13" s="1"/>
  <c r="AC2284" i="13" s="1"/>
  <c r="AC2285" i="13" s="1"/>
  <c r="AC2286" i="13" s="1"/>
  <c r="AC2287" i="13" s="1"/>
  <c r="AC2288" i="13" s="1"/>
  <c r="AC2289" i="13" s="1"/>
  <c r="AC2290" i="13" s="1"/>
  <c r="AC2291" i="13"/>
  <c r="AC2292" i="13" s="1"/>
  <c r="AC2293" i="13" s="1"/>
  <c r="AC2294" i="13" s="1"/>
  <c r="AC2295" i="13" s="1"/>
  <c r="AC2296" i="13" s="1"/>
  <c r="AC2297" i="13" s="1"/>
  <c r="AC2298" i="13" s="1"/>
  <c r="AC2299" i="13" s="1"/>
  <c r="AC2300" i="13" s="1"/>
  <c r="AC2301" i="13" s="1"/>
  <c r="AC2302" i="13" s="1"/>
  <c r="AC2303" i="13"/>
  <c r="AC2304" i="13" s="1"/>
  <c r="AC2305" i="13" s="1"/>
  <c r="AC2306" i="13" s="1"/>
  <c r="AC2307" i="13" s="1"/>
  <c r="AC2308" i="13" s="1"/>
  <c r="AC2309" i="13" s="1"/>
  <c r="AC2310" i="13" s="1"/>
  <c r="AC2311" i="13" s="1"/>
  <c r="AC2312" i="13" s="1"/>
  <c r="AC2313" i="13" s="1"/>
  <c r="AC2314" i="13" s="1"/>
  <c r="AC2315" i="13"/>
  <c r="AC2316" i="13" s="1"/>
  <c r="AC2317" i="13" s="1"/>
  <c r="AC2318" i="13" s="1"/>
  <c r="AC2319" i="13" s="1"/>
  <c r="AC2320" i="13" s="1"/>
  <c r="AC2321" i="13" s="1"/>
  <c r="AC2322" i="13" s="1"/>
  <c r="AC2323" i="13" s="1"/>
  <c r="AC2324" i="13" s="1"/>
  <c r="AC2325" i="13" s="1"/>
  <c r="AC2326" i="13" s="1"/>
  <c r="AC2327" i="13"/>
  <c r="AC2328" i="13" s="1"/>
  <c r="AC2329" i="13" s="1"/>
  <c r="AC2330" i="13" s="1"/>
  <c r="AC2331" i="13" s="1"/>
  <c r="AC2332" i="13" s="1"/>
  <c r="AC2333" i="13" s="1"/>
  <c r="AC2334" i="13" s="1"/>
  <c r="AC2335" i="13" s="1"/>
  <c r="AC2336" i="13" s="1"/>
  <c r="AC2337" i="13" s="1"/>
  <c r="AC2338" i="13" s="1"/>
  <c r="AC2339" i="13"/>
  <c r="AC2340" i="13" s="1"/>
  <c r="AC2341" i="13" s="1"/>
  <c r="AC2342" i="13" s="1"/>
  <c r="AC2343" i="13" s="1"/>
  <c r="AC2344" i="13" s="1"/>
  <c r="AC2345" i="13" s="1"/>
  <c r="AC2346" i="13" s="1"/>
  <c r="AC2347" i="13" s="1"/>
  <c r="AC2348" i="13" s="1"/>
  <c r="AC2349" i="13" s="1"/>
  <c r="AC2350" i="13" s="1"/>
  <c r="AC2351" i="13"/>
  <c r="AC2352" i="13" s="1"/>
  <c r="AC2353" i="13" s="1"/>
  <c r="AC2354" i="13" s="1"/>
  <c r="AC2355" i="13" s="1"/>
  <c r="AC2356" i="13" s="1"/>
  <c r="AC2357" i="13" s="1"/>
  <c r="AC2358" i="13" s="1"/>
  <c r="AC2359" i="13" s="1"/>
  <c r="AC2360" i="13" s="1"/>
  <c r="AC2361" i="13" s="1"/>
  <c r="AC2362" i="13" s="1"/>
  <c r="AC2363" i="13"/>
  <c r="AC2364" i="13" s="1"/>
  <c r="AC2365" i="13" s="1"/>
  <c r="AC2366" i="13" s="1"/>
  <c r="AC2367" i="13" s="1"/>
  <c r="AC2368" i="13" s="1"/>
  <c r="AC2369" i="13" s="1"/>
  <c r="AC2370" i="13" s="1"/>
  <c r="AC2371" i="13" s="1"/>
  <c r="AC2372" i="13" s="1"/>
  <c r="AC2373" i="13" s="1"/>
  <c r="AC2374" i="13" s="1"/>
  <c r="AC2375" i="13"/>
  <c r="AC2376" i="13" s="1"/>
  <c r="AC2377" i="13" s="1"/>
  <c r="AC2378" i="13" s="1"/>
  <c r="AC2379" i="13" s="1"/>
  <c r="AC2380" i="13" s="1"/>
  <c r="AC2381" i="13" s="1"/>
  <c r="AC2382" i="13" s="1"/>
  <c r="AC2383" i="13" s="1"/>
  <c r="AC2384" i="13" s="1"/>
  <c r="AC2385" i="13" s="1"/>
  <c r="AC2386" i="13" s="1"/>
  <c r="AC2387" i="13"/>
  <c r="AC2388" i="13" s="1"/>
  <c r="AC2389" i="13" s="1"/>
  <c r="AC2390" i="13" s="1"/>
  <c r="AC2391" i="13" s="1"/>
  <c r="AC2392" i="13" s="1"/>
  <c r="AC2393" i="13" s="1"/>
  <c r="AC2394" i="13" s="1"/>
  <c r="AC2395" i="13" s="1"/>
  <c r="AC2396" i="13" s="1"/>
  <c r="AC2397" i="13" s="1"/>
  <c r="AC2398" i="13" s="1"/>
  <c r="AC2399" i="13"/>
  <c r="AC2400" i="13" s="1"/>
  <c r="AC2401" i="13" s="1"/>
  <c r="AC2402" i="13" s="1"/>
  <c r="AC2403" i="13" s="1"/>
  <c r="AC2404" i="13" s="1"/>
  <c r="AC2405" i="13" s="1"/>
  <c r="AC2406" i="13" s="1"/>
  <c r="AC2407" i="13" s="1"/>
  <c r="AC2408" i="13" s="1"/>
  <c r="AC2409" i="13" s="1"/>
  <c r="AC2410" i="13" s="1"/>
  <c r="AC2411" i="13"/>
  <c r="AC2412" i="13" s="1"/>
  <c r="AC2413" i="13"/>
  <c r="AC2414" i="13" s="1"/>
  <c r="AC2415" i="13" s="1"/>
  <c r="AC2416" i="13" s="1"/>
  <c r="AC2417" i="13" s="1"/>
  <c r="AC2418" i="13" s="1"/>
  <c r="AC2419" i="13" s="1"/>
  <c r="AC2420" i="13" s="1"/>
  <c r="AC2421" i="13" s="1"/>
  <c r="AC2422" i="13" s="1"/>
  <c r="AC2423" i="13"/>
  <c r="AC2424" i="13" s="1"/>
  <c r="AC2425" i="13" s="1"/>
  <c r="AC2426" i="13" s="1"/>
  <c r="AC2427" i="13" s="1"/>
  <c r="AC2428" i="13" s="1"/>
  <c r="AC2429" i="13" s="1"/>
  <c r="AC2430" i="13" s="1"/>
  <c r="AC2431" i="13" s="1"/>
  <c r="AC2432" i="13" s="1"/>
  <c r="AC2433" i="13" s="1"/>
  <c r="AC2434" i="13" s="1"/>
  <c r="AC2435" i="13" s="1"/>
  <c r="AC2436" i="13" s="1"/>
  <c r="AC2437" i="13" s="1"/>
  <c r="AC2438" i="13" s="1"/>
  <c r="AC2439" i="13" s="1"/>
  <c r="AC2440" i="13" s="1"/>
  <c r="AC2441" i="13" s="1"/>
  <c r="AC2442" i="13" s="1"/>
  <c r="AC2443" i="13" s="1"/>
  <c r="AC2444" i="13" s="1"/>
  <c r="AC2445" i="13" s="1"/>
  <c r="AC2446" i="13" s="1"/>
  <c r="AC2447" i="13"/>
  <c r="AC2448" i="13" s="1"/>
  <c r="AC2449" i="13" s="1"/>
  <c r="AC2450" i="13" s="1"/>
  <c r="AC2451" i="13" s="1"/>
  <c r="AC2452" i="13" s="1"/>
  <c r="AC2453" i="13" s="1"/>
  <c r="AC2454" i="13" s="1"/>
  <c r="AC2455" i="13" s="1"/>
  <c r="AC2456" i="13" s="1"/>
  <c r="AC2457" i="13" s="1"/>
  <c r="AC2458" i="13" s="1"/>
  <c r="AC2459" i="13"/>
  <c r="AC2460" i="13" s="1"/>
  <c r="AC2461" i="13" s="1"/>
  <c r="AC2462" i="13" s="1"/>
  <c r="AC2463" i="13" s="1"/>
  <c r="AC2464" i="13" s="1"/>
  <c r="AC2465" i="13" s="1"/>
  <c r="AC2466" i="13" s="1"/>
  <c r="AC2467" i="13" s="1"/>
  <c r="AC2468" i="13" s="1"/>
  <c r="AC2469" i="13" s="1"/>
  <c r="AC2470" i="13" s="1"/>
  <c r="AC2471" i="13"/>
  <c r="AC2472" i="13" s="1"/>
  <c r="AC2473" i="13" s="1"/>
  <c r="AC2474" i="13" s="1"/>
  <c r="AC2475" i="13" s="1"/>
  <c r="AC2476" i="13" s="1"/>
  <c r="AC2477" i="13" s="1"/>
  <c r="AC2478" i="13" s="1"/>
  <c r="AC2479" i="13" s="1"/>
  <c r="AC2480" i="13" s="1"/>
  <c r="AC2481" i="13" s="1"/>
  <c r="AC2482" i="13" s="1"/>
  <c r="AC2483" i="13"/>
  <c r="AC2484" i="13" s="1"/>
  <c r="AC2485" i="13" s="1"/>
  <c r="AC2486" i="13" s="1"/>
  <c r="AC2487" i="13" s="1"/>
  <c r="AC2488" i="13" s="1"/>
  <c r="AC2489" i="13" s="1"/>
  <c r="AC2490" i="13" s="1"/>
  <c r="AC2491" i="13" s="1"/>
  <c r="AC2492" i="13" s="1"/>
  <c r="AC2493" i="13" s="1"/>
  <c r="AC2494" i="13" s="1"/>
  <c r="AC2495" i="13"/>
  <c r="AC2496" i="13" s="1"/>
  <c r="AC2497" i="13" s="1"/>
  <c r="AC2498" i="13" s="1"/>
  <c r="AC2499" i="13" s="1"/>
  <c r="AC2500" i="13" s="1"/>
  <c r="AC2501" i="13" s="1"/>
  <c r="AC2502" i="13" s="1"/>
  <c r="AC2503" i="13" s="1"/>
  <c r="AC2504" i="13" s="1"/>
  <c r="AC2505" i="13" s="1"/>
  <c r="AC2506" i="13" s="1"/>
  <c r="AC2507" i="13" s="1"/>
  <c r="AC2508" i="13" s="1"/>
  <c r="AC2509" i="13" s="1"/>
  <c r="AC2510" i="13" s="1"/>
  <c r="AC2511" i="13" s="1"/>
  <c r="AC2512" i="13" s="1"/>
  <c r="AC2513" i="13" s="1"/>
  <c r="AC2514" i="13" s="1"/>
  <c r="AC2515" i="13" s="1"/>
  <c r="AC2516" i="13" s="1"/>
  <c r="AC2517" i="13" s="1"/>
  <c r="AC2518" i="13" s="1"/>
  <c r="AC2519" i="13"/>
  <c r="AC2520" i="13" s="1"/>
  <c r="AC2521" i="13" s="1"/>
  <c r="AC2522" i="13" s="1"/>
  <c r="AC2523" i="13" s="1"/>
  <c r="AC2524" i="13" s="1"/>
  <c r="AC2525" i="13" s="1"/>
  <c r="AC2526" i="13" s="1"/>
  <c r="AC2527" i="13" s="1"/>
  <c r="AC2528" i="13" s="1"/>
  <c r="AC2529" i="13" s="1"/>
  <c r="AC2530" i="13" s="1"/>
  <c r="AC2531" i="13"/>
  <c r="AC2532" i="13" s="1"/>
  <c r="AC2533" i="13" s="1"/>
  <c r="AC2534" i="13" s="1"/>
  <c r="AC2535" i="13" s="1"/>
  <c r="AC2536" i="13" s="1"/>
  <c r="AC2537" i="13" s="1"/>
  <c r="AC2538" i="13" s="1"/>
  <c r="AC2539" i="13" s="1"/>
  <c r="AC2540" i="13" s="1"/>
  <c r="AC2541" i="13" s="1"/>
  <c r="AC2542" i="13"/>
  <c r="AC2543" i="13" s="1"/>
  <c r="AC2544" i="13" s="1"/>
  <c r="AC2545" i="13" s="1"/>
  <c r="AC2546" i="13" s="1"/>
  <c r="AC2547" i="13" s="1"/>
  <c r="AC2548" i="13" s="1"/>
  <c r="AC2549" i="13" s="1"/>
  <c r="AC2550" i="13" s="1"/>
  <c r="AC2551" i="13" s="1"/>
  <c r="AC2552" i="13" s="1"/>
  <c r="AC2553" i="13" s="1"/>
  <c r="AC2554" i="13" s="1"/>
  <c r="AC2555" i="13" s="1"/>
  <c r="AC2556" i="13"/>
  <c r="AC2557" i="13" s="1"/>
  <c r="AC2558" i="13" s="1"/>
  <c r="AC2559" i="13" s="1"/>
  <c r="AC2560" i="13" s="1"/>
  <c r="AC2561" i="13" s="1"/>
  <c r="AC2562" i="13"/>
  <c r="AC2563" i="13" s="1"/>
  <c r="AC2564" i="13" s="1"/>
  <c r="AC2565" i="13" s="1"/>
  <c r="AC2566" i="13" s="1"/>
  <c r="AC2567" i="13" s="1"/>
  <c r="AC2568" i="13" s="1"/>
  <c r="AC2569" i="13" s="1"/>
  <c r="AC2570" i="13" s="1"/>
  <c r="AC2571" i="13"/>
  <c r="AC2572" i="13" s="1"/>
  <c r="AC2573" i="13" s="1"/>
  <c r="AC2574" i="13" s="1"/>
  <c r="AC2575" i="13" s="1"/>
  <c r="AC2576" i="13" s="1"/>
  <c r="AC2577" i="13" s="1"/>
  <c r="AC2578" i="13" s="1"/>
  <c r="AC2579" i="13" s="1"/>
  <c r="AC2580" i="13" s="1"/>
  <c r="AC2581" i="13"/>
  <c r="AC2582" i="13" s="1"/>
  <c r="AC2583" i="13" s="1"/>
  <c r="AC2584" i="13" s="1"/>
  <c r="AC2585" i="13" s="1"/>
  <c r="AC2586" i="13" s="1"/>
  <c r="AC2587" i="13" s="1"/>
  <c r="AC2588" i="13" s="1"/>
  <c r="AC2589" i="13" s="1"/>
  <c r="AC2590" i="13"/>
  <c r="AC2591" i="13" s="1"/>
  <c r="AC2592" i="13" s="1"/>
  <c r="AC2593" i="13" s="1"/>
  <c r="AC2594" i="13" s="1"/>
  <c r="AC2595" i="13" s="1"/>
  <c r="AC2596" i="13" s="1"/>
  <c r="AC2597" i="13" s="1"/>
  <c r="AC2598" i="13" s="1"/>
  <c r="AC2599" i="13" s="1"/>
  <c r="AC2600" i="13" s="1"/>
  <c r="AC2601" i="13"/>
  <c r="AC2602" i="13" s="1"/>
  <c r="AC2603" i="13" s="1"/>
  <c r="AC2604" i="13" s="1"/>
  <c r="AC2605" i="13" s="1"/>
  <c r="AC2606" i="13" s="1"/>
  <c r="AC2607" i="13"/>
  <c r="AC2608" i="13" s="1"/>
  <c r="AC2609" i="13" s="1"/>
  <c r="AC2610" i="13" s="1"/>
  <c r="AC2611" i="13" s="1"/>
  <c r="AC2612" i="13" s="1"/>
  <c r="AC2613" i="13" s="1"/>
  <c r="AC2614" i="13" s="1"/>
  <c r="AC2615" i="13"/>
  <c r="AC2616" i="13" s="1"/>
  <c r="AC2617" i="13" s="1"/>
  <c r="AC2618" i="13" s="1"/>
  <c r="AC2619" i="13" s="1"/>
  <c r="AC2620" i="13" s="1"/>
  <c r="AC2621" i="13" s="1"/>
  <c r="AC2622" i="13" s="1"/>
  <c r="AC2623" i="13" s="1"/>
  <c r="AC2624" i="13" s="1"/>
  <c r="AC2625" i="13" s="1"/>
  <c r="AC2626" i="13" s="1"/>
  <c r="AC2627" i="13" s="1"/>
  <c r="AC2628" i="13" s="1"/>
  <c r="AC2629" i="13" s="1"/>
  <c r="AC2630" i="13"/>
  <c r="AC2631" i="13" s="1"/>
  <c r="AC2632" i="13" s="1"/>
  <c r="AC2633" i="13" s="1"/>
  <c r="AC2634" i="13" s="1"/>
  <c r="AC2635" i="13"/>
  <c r="AC2636" i="13" s="1"/>
  <c r="AC2637" i="13" s="1"/>
  <c r="AC2638" i="13" s="1"/>
  <c r="AC2639" i="13" s="1"/>
  <c r="AC2640" i="13" s="1"/>
  <c r="AC2641" i="13" s="1"/>
  <c r="AC2642" i="13" s="1"/>
  <c r="AC2643" i="13" s="1"/>
  <c r="AC2644" i="13" s="1"/>
  <c r="AC2645" i="13" s="1"/>
  <c r="AC2646" i="13" s="1"/>
  <c r="AC2647" i="13" s="1"/>
  <c r="AC2648" i="13" s="1"/>
  <c r="AC2649" i="13" s="1"/>
  <c r="AC2650" i="13" s="1"/>
  <c r="AC2651" i="13"/>
  <c r="AC2652" i="13" s="1"/>
  <c r="AC2653" i="13" s="1"/>
  <c r="AC2654" i="13" s="1"/>
  <c r="AC2655" i="13" s="1"/>
  <c r="AC2656" i="13" s="1"/>
  <c r="AC2657" i="13" s="1"/>
  <c r="AC2658" i="13" s="1"/>
  <c r="AC2659" i="13" s="1"/>
  <c r="AC2660" i="13" s="1"/>
  <c r="AC2661" i="13"/>
  <c r="AC2662" i="13"/>
  <c r="AC2663" i="13" s="1"/>
  <c r="AC2664" i="13" s="1"/>
  <c r="AC2665" i="13" s="1"/>
  <c r="AC2666" i="13" s="1"/>
  <c r="AC2667" i="13"/>
  <c r="AC2668" i="13" s="1"/>
  <c r="AC2669" i="13" s="1"/>
  <c r="AC2670" i="13" s="1"/>
  <c r="AC2671" i="13"/>
  <c r="AC2672" i="13" s="1"/>
  <c r="AC2673" i="13" s="1"/>
  <c r="AC2674" i="13" s="1"/>
  <c r="AC2675" i="13" s="1"/>
  <c r="AC2676" i="13" s="1"/>
  <c r="AC2677" i="13" s="1"/>
  <c r="AC2678" i="13" s="1"/>
  <c r="AC2679" i="13" s="1"/>
  <c r="AC2680" i="13" s="1"/>
  <c r="AC2681" i="13" s="1"/>
  <c r="AC2682" i="13" s="1"/>
  <c r="AC2683" i="13"/>
  <c r="AC2684" i="13" s="1"/>
  <c r="AC2685" i="13" s="1"/>
  <c r="AC2686" i="13" s="1"/>
  <c r="AC2687" i="13" s="1"/>
  <c r="AC2688" i="13" s="1"/>
  <c r="AC2689" i="13" s="1"/>
  <c r="AC2690" i="13" s="1"/>
  <c r="AC2691" i="13" s="1"/>
  <c r="AC2692" i="13" s="1"/>
  <c r="AC2693" i="13" s="1"/>
  <c r="AC2694" i="13" s="1"/>
  <c r="AC2695" i="13"/>
  <c r="AC2696" i="13" s="1"/>
  <c r="AC2697" i="13" s="1"/>
  <c r="AC2698" i="13" s="1"/>
  <c r="AC2699" i="13" s="1"/>
  <c r="AC2700" i="13" s="1"/>
  <c r="AC2701" i="13" s="1"/>
  <c r="AC2702" i="13" s="1"/>
  <c r="AC2703" i="13" s="1"/>
  <c r="AC2704" i="13" s="1"/>
  <c r="AC2705" i="13"/>
  <c r="AC2706" i="13" s="1"/>
  <c r="AC2707" i="13" s="1"/>
  <c r="AC2708" i="13" s="1"/>
  <c r="AC2709" i="13" s="1"/>
  <c r="AC2710" i="13" s="1"/>
  <c r="AC2711" i="13" s="1"/>
  <c r="AC2712" i="13" s="1"/>
  <c r="AC2713" i="13" s="1"/>
  <c r="AC2714" i="13" s="1"/>
  <c r="AC2715" i="13" s="1"/>
  <c r="AC2716" i="13" s="1"/>
  <c r="AC2717" i="13"/>
  <c r="AC2718" i="13" s="1"/>
  <c r="AC2719" i="13" s="1"/>
  <c r="AC2720" i="13" s="1"/>
  <c r="AC2721" i="13" s="1"/>
  <c r="AC2722" i="13" s="1"/>
  <c r="AC2723" i="13" s="1"/>
  <c r="AC2724" i="13" s="1"/>
  <c r="AC2725" i="13" s="1"/>
  <c r="AC2726" i="13" s="1"/>
  <c r="AC2727" i="13" s="1"/>
  <c r="AC2728" i="13" s="1"/>
  <c r="AC2729" i="13" s="1"/>
  <c r="AC2730" i="13"/>
  <c r="AC2731" i="13" s="1"/>
  <c r="AC2732" i="13" s="1"/>
  <c r="AC2733" i="13" s="1"/>
  <c r="AC2734" i="13" s="1"/>
  <c r="AC2735" i="13" s="1"/>
  <c r="AC2736" i="13" s="1"/>
  <c r="AC2737" i="13" s="1"/>
  <c r="AC2738" i="13" s="1"/>
  <c r="AC2739" i="13"/>
  <c r="AC2740" i="13" s="1"/>
  <c r="AC2741" i="13" s="1"/>
  <c r="AC2742" i="13" s="1"/>
  <c r="AC2743" i="13" s="1"/>
  <c r="AC2744" i="13" s="1"/>
  <c r="AC2745" i="13" s="1"/>
  <c r="AC2746" i="13" s="1"/>
  <c r="AC2747" i="13" s="1"/>
  <c r="AC2748" i="13" s="1"/>
  <c r="AC2749" i="13"/>
  <c r="AC2750" i="13" s="1"/>
  <c r="AC2751" i="13" s="1"/>
  <c r="AC2752" i="13" s="1"/>
  <c r="AC2753" i="13" s="1"/>
  <c r="AC2754" i="13" s="1"/>
  <c r="AC2755" i="13" s="1"/>
  <c r="AC2756" i="13"/>
  <c r="AC2757" i="13" s="1"/>
  <c r="AC2758" i="13" s="1"/>
  <c r="AC2759" i="13" s="1"/>
  <c r="AC2760" i="13" s="1"/>
  <c r="AC2761" i="13" s="1"/>
  <c r="AC2762" i="13" s="1"/>
  <c r="AC2763" i="13" s="1"/>
  <c r="AC2764" i="13" s="1"/>
  <c r="AC2765" i="13"/>
  <c r="AC2766" i="13" s="1"/>
  <c r="AC2767" i="13" s="1"/>
  <c r="AC2768" i="13" s="1"/>
  <c r="AC2769" i="13" s="1"/>
  <c r="AC2770" i="13" s="1"/>
  <c r="AC2771" i="13" s="1"/>
  <c r="AC2772" i="13" s="1"/>
  <c r="AC2773" i="13" s="1"/>
  <c r="AC2774" i="13" s="1"/>
  <c r="AC2775" i="13"/>
  <c r="AC2776" i="13" s="1"/>
  <c r="AC2777" i="13" s="1"/>
  <c r="AC2778" i="13" s="1"/>
  <c r="AC2779" i="13" s="1"/>
  <c r="AC2780" i="13" s="1"/>
  <c r="AC2781" i="13" s="1"/>
  <c r="AC2782" i="13" s="1"/>
  <c r="AC2783" i="13" s="1"/>
  <c r="AC2784" i="13"/>
  <c r="AC2785" i="13" s="1"/>
  <c r="AC2786" i="13" s="1"/>
  <c r="AC2787" i="13" s="1"/>
  <c r="AC2788" i="13" s="1"/>
  <c r="AC2789" i="13" s="1"/>
  <c r="AC2790" i="13" s="1"/>
  <c r="AC2791" i="13" s="1"/>
  <c r="AC2792" i="13" s="1"/>
  <c r="AC2793" i="13"/>
  <c r="AC2794" i="13" s="1"/>
  <c r="AC2795" i="13" s="1"/>
  <c r="AC2796" i="13" s="1"/>
  <c r="AC2797" i="13" s="1"/>
  <c r="AC2798" i="13" s="1"/>
  <c r="AC2799" i="13" s="1"/>
  <c r="AC2800" i="13"/>
  <c r="AC2801" i="13" s="1"/>
  <c r="AC2802" i="13" s="1"/>
  <c r="AC2803" i="13" s="1"/>
  <c r="AC2804" i="13" s="1"/>
  <c r="AC2805" i="13" s="1"/>
  <c r="AC2806" i="13" s="1"/>
  <c r="AC2807" i="13" s="1"/>
  <c r="AC2808" i="13" s="1"/>
  <c r="AC2809" i="13" s="1"/>
  <c r="AC2810" i="13" s="1"/>
  <c r="AC2811" i="13" s="1"/>
  <c r="AC2812" i="13" s="1"/>
  <c r="AC2813" i="13" s="1"/>
  <c r="AC2814" i="13"/>
  <c r="AC2815" i="13" s="1"/>
  <c r="AC2816" i="13" s="1"/>
  <c r="AC2817" i="13" s="1"/>
  <c r="AC2818" i="13" s="1"/>
  <c r="AC2819" i="13" s="1"/>
  <c r="AC2820" i="13"/>
  <c r="AC2821" i="13" s="1"/>
  <c r="AC2822" i="13" s="1"/>
  <c r="AC2823" i="13" s="1"/>
  <c r="AC2824" i="13" s="1"/>
  <c r="AC2825" i="13" s="1"/>
  <c r="AC2826" i="13" s="1"/>
  <c r="AC2827" i="13" s="1"/>
  <c r="AC2828" i="13" s="1"/>
  <c r="AC2829" i="13" s="1"/>
  <c r="AC2830" i="13" s="1"/>
  <c r="AC2831" i="13" s="1"/>
  <c r="AC2832" i="13"/>
  <c r="AC2833" i="13" s="1"/>
  <c r="AC2834" i="13" s="1"/>
  <c r="AC2835" i="13" s="1"/>
  <c r="AC2836" i="13" s="1"/>
  <c r="AC2837" i="13" s="1"/>
  <c r="AC2838" i="13" s="1"/>
  <c r="AC2839" i="13" s="1"/>
  <c r="AC2840" i="13" s="1"/>
  <c r="AC2841" i="13"/>
  <c r="AC2842" i="13" s="1"/>
  <c r="AC2843" i="13" s="1"/>
  <c r="AC2844" i="13" s="1"/>
  <c r="AC2845" i="13" s="1"/>
  <c r="AC2846" i="13" s="1"/>
  <c r="AC2847" i="13" s="1"/>
  <c r="AC2848" i="13" s="1"/>
  <c r="AC2849" i="13" s="1"/>
  <c r="AC2850" i="13" s="1"/>
  <c r="AC2851" i="13" s="1"/>
  <c r="AC2852" i="13" s="1"/>
  <c r="AC2853" i="13" s="1"/>
  <c r="AC2854" i="13" s="1"/>
  <c r="AC2855" i="13" s="1"/>
  <c r="AC2856" i="13" s="1"/>
  <c r="AC2857" i="13"/>
  <c r="AC2858" i="13" s="1"/>
  <c r="AC2859" i="13" s="1"/>
  <c r="AC2860" i="13" s="1"/>
  <c r="AC2861" i="13" s="1"/>
  <c r="AC2862" i="13" s="1"/>
  <c r="AC2863" i="13" s="1"/>
  <c r="AC2864" i="13" s="1"/>
  <c r="AC2865" i="13" s="1"/>
  <c r="AC2866" i="13" s="1"/>
  <c r="AC2867" i="13" s="1"/>
  <c r="AC2868" i="13"/>
  <c r="AC2869" i="13" s="1"/>
  <c r="AC2870" i="13" s="1"/>
  <c r="AC2871" i="13" s="1"/>
  <c r="AC2872" i="13" s="1"/>
  <c r="AC2873" i="13" s="1"/>
  <c r="AC2874" i="13" s="1"/>
  <c r="AC2875" i="13" s="1"/>
  <c r="AC2876" i="13" s="1"/>
  <c r="AC2877" i="13" s="1"/>
  <c r="AC2878" i="13"/>
  <c r="AC2879" i="13" s="1"/>
  <c r="AC2880" i="13" s="1"/>
  <c r="AC2881" i="13" s="1"/>
  <c r="AC2882" i="13" s="1"/>
  <c r="AC2883" i="13" s="1"/>
  <c r="AC2884" i="13" s="1"/>
  <c r="AC2885" i="13" s="1"/>
  <c r="AC2886" i="13" s="1"/>
  <c r="AC2887" i="13" s="1"/>
  <c r="AC2888" i="13"/>
  <c r="AC2889" i="13" s="1"/>
  <c r="AC2890" i="13" s="1"/>
  <c r="AC2891" i="13" s="1"/>
  <c r="AC2892" i="13" s="1"/>
  <c r="AC2893" i="13" s="1"/>
  <c r="AC2894" i="13" s="1"/>
  <c r="AC2895" i="13" s="1"/>
  <c r="AC2896" i="13" s="1"/>
  <c r="AC2897" i="13" s="1"/>
  <c r="AC2898" i="13" s="1"/>
  <c r="AC2899" i="13" s="1"/>
  <c r="AC2900" i="13" s="1"/>
  <c r="AC2901" i="13" s="1"/>
  <c r="AC2902" i="13"/>
  <c r="AC2903" i="13" s="1"/>
  <c r="AC2904" i="13" s="1"/>
  <c r="AC2905" i="13" s="1"/>
  <c r="AC2906" i="13" s="1"/>
  <c r="AC2907" i="13" s="1"/>
  <c r="AC2908" i="13" s="1"/>
  <c r="AC2909" i="13" s="1"/>
  <c r="AC2910" i="13" s="1"/>
  <c r="AC2911" i="13" s="1"/>
  <c r="AC2912" i="13" s="1"/>
  <c r="AC2913" i="13"/>
  <c r="AC2914" i="13" s="1"/>
  <c r="AC2915" i="13" s="1"/>
  <c r="AC2916" i="13" s="1"/>
  <c r="AC2917" i="13" s="1"/>
  <c r="AC2918" i="13" s="1"/>
  <c r="AC2919" i="13" s="1"/>
  <c r="AC2920" i="13" s="1"/>
  <c r="AC2921" i="13" s="1"/>
  <c r="AC2922" i="13"/>
  <c r="AC2923" i="13" s="1"/>
  <c r="AC2924" i="13" s="1"/>
  <c r="AC2925" i="13" s="1"/>
  <c r="AC2926" i="13" s="1"/>
  <c r="AC2927" i="13" s="1"/>
  <c r="AC2928" i="13" s="1"/>
  <c r="AC2929" i="13" s="1"/>
  <c r="AC2930" i="13" s="1"/>
  <c r="AC2931" i="13" s="1"/>
  <c r="AC2932" i="13" s="1"/>
  <c r="AC2933" i="13"/>
  <c r="AC2934" i="13" s="1"/>
  <c r="AC2935" i="13" s="1"/>
  <c r="AC2936" i="13" s="1"/>
  <c r="AC2937" i="13" s="1"/>
  <c r="AC2938" i="13" s="1"/>
  <c r="AC2939" i="13" s="1"/>
  <c r="AC2940" i="13" s="1"/>
  <c r="AC2941" i="13"/>
  <c r="AC2942" i="13" s="1"/>
  <c r="AC2943" i="13" s="1"/>
  <c r="AC2944" i="13" s="1"/>
  <c r="AC2945" i="13" s="1"/>
  <c r="AC2946" i="13" s="1"/>
  <c r="AC2947" i="13" s="1"/>
  <c r="AC2948" i="13" s="1"/>
  <c r="AC2949" i="13" s="1"/>
  <c r="AC2950" i="13" s="1"/>
  <c r="AC2951" i="13" s="1"/>
  <c r="AC2952" i="13"/>
  <c r="AC2953" i="13" s="1"/>
  <c r="AC2954" i="13" s="1"/>
  <c r="AC2955" i="13" s="1"/>
  <c r="AC2956" i="13" s="1"/>
  <c r="AC2957" i="13" s="1"/>
  <c r="AC2958" i="13" s="1"/>
  <c r="AC2959" i="13" s="1"/>
  <c r="AC2960" i="13" s="1"/>
  <c r="AC2961" i="13" s="1"/>
  <c r="AC2962" i="13" s="1"/>
  <c r="AC2963" i="13" s="1"/>
  <c r="AC2964" i="13"/>
  <c r="AC2965" i="13" s="1"/>
  <c r="AC2966" i="13" s="1"/>
  <c r="AC2967" i="13"/>
  <c r="AC2968" i="13" s="1"/>
  <c r="AC2969" i="13" s="1"/>
  <c r="AC2970" i="13" s="1"/>
  <c r="AC2971" i="13" s="1"/>
  <c r="AC2972" i="13" s="1"/>
  <c r="AC2973" i="13" s="1"/>
  <c r="AC2974" i="13" s="1"/>
  <c r="AC2975" i="13" s="1"/>
  <c r="AC2976" i="13" s="1"/>
  <c r="AC2977" i="13"/>
  <c r="AC2978" i="13" s="1"/>
  <c r="AC2979" i="13" s="1"/>
  <c r="AC2980" i="13" s="1"/>
  <c r="AC2981" i="13" s="1"/>
  <c r="AC2982" i="13" s="1"/>
  <c r="AC2983" i="13" s="1"/>
  <c r="AC2984" i="13" s="1"/>
  <c r="AC2985" i="13" s="1"/>
  <c r="AC2986" i="13" s="1"/>
  <c r="AC2987" i="13" s="1"/>
  <c r="AC2988" i="13"/>
  <c r="AC2989" i="13" s="1"/>
  <c r="AC2990" i="13" s="1"/>
  <c r="AC2991" i="13" s="1"/>
  <c r="AC2992" i="13" s="1"/>
  <c r="AC2993" i="13" s="1"/>
  <c r="AC2994" i="13" s="1"/>
  <c r="AC2995" i="13" s="1"/>
  <c r="AC2996" i="13" s="1"/>
  <c r="AC2997" i="13" s="1"/>
  <c r="AC2998" i="13"/>
  <c r="AC2999" i="13" s="1"/>
  <c r="AC3000" i="13" s="1"/>
  <c r="AC3001" i="13" s="1"/>
  <c r="AC3002" i="13" s="1"/>
  <c r="AC3003" i="13" s="1"/>
  <c r="AC3004" i="13" s="1"/>
  <c r="AC3005" i="13" s="1"/>
  <c r="AC3006" i="13" s="1"/>
  <c r="AC3007" i="13" s="1"/>
  <c r="AC3008" i="13" s="1"/>
  <c r="AC3009" i="13" s="1"/>
  <c r="AC3010" i="13" s="1"/>
  <c r="AC3011" i="13" s="1"/>
  <c r="AC3012" i="13" s="1"/>
  <c r="AC3013" i="13" s="1"/>
  <c r="AC3014" i="13" s="1"/>
  <c r="AC3015" i="13" s="1"/>
  <c r="AC3016" i="13" s="1"/>
  <c r="AC3017" i="13" s="1"/>
  <c r="AC3018" i="13" s="1"/>
  <c r="AC3019" i="13" s="1"/>
  <c r="AC3020" i="13" s="1"/>
  <c r="AC3021" i="13" s="1"/>
  <c r="AC3022" i="13" s="1"/>
  <c r="AC3023" i="13" s="1"/>
  <c r="AC3024" i="13" s="1"/>
  <c r="AC3025" i="13" s="1"/>
  <c r="AC3026" i="13"/>
  <c r="AC3027" i="13" s="1"/>
  <c r="AC3028" i="13" s="1"/>
  <c r="AC3029" i="13" s="1"/>
  <c r="AC3030" i="13" s="1"/>
  <c r="AC3031" i="13" s="1"/>
  <c r="AC3032" i="13" s="1"/>
  <c r="AC3033" i="13" s="1"/>
  <c r="AC3034" i="13" s="1"/>
  <c r="AC3035" i="13"/>
  <c r="AC3036" i="13" s="1"/>
  <c r="AC3037" i="13" s="1"/>
  <c r="AC3038" i="13" s="1"/>
  <c r="AC3039" i="13"/>
  <c r="AC3040" i="13" s="1"/>
  <c r="AC3041" i="13" s="1"/>
  <c r="AC3042" i="13" s="1"/>
  <c r="AC3043" i="13" s="1"/>
  <c r="AC3044" i="13" s="1"/>
  <c r="AC3045" i="13" s="1"/>
  <c r="AC3046" i="13" s="1"/>
  <c r="AC3047" i="13" s="1"/>
  <c r="AC3048" i="13" s="1"/>
  <c r="AC3049" i="13" s="1"/>
  <c r="AC3050" i="13" s="1"/>
  <c r="AC3051" i="13" s="1"/>
  <c r="AC3052" i="13"/>
  <c r="AC3053" i="13" s="1"/>
  <c r="AC3054" i="13" s="1"/>
  <c r="AC3055" i="13" s="1"/>
  <c r="AC3056" i="13" s="1"/>
  <c r="AC3057" i="13" s="1"/>
  <c r="AC3058" i="13" s="1"/>
  <c r="AC3059" i="13" s="1"/>
  <c r="AC3060" i="13" s="1"/>
  <c r="AC3061" i="13" s="1"/>
  <c r="AC3062" i="13" s="1"/>
  <c r="AC3063" i="13"/>
  <c r="AC3064" i="13" s="1"/>
  <c r="AC3065" i="13" s="1"/>
  <c r="AC3066" i="13" s="1"/>
  <c r="AC3067" i="13" s="1"/>
  <c r="AC3068" i="13" s="1"/>
  <c r="AC3069" i="13" s="1"/>
  <c r="AC3070" i="13" s="1"/>
  <c r="AC3071" i="13" s="1"/>
  <c r="AC3072" i="13" s="1"/>
  <c r="AC3073" i="13" s="1"/>
  <c r="AC3074" i="13" s="1"/>
  <c r="AC3075" i="13"/>
  <c r="AC3076" i="13" s="1"/>
  <c r="AC3077" i="13" s="1"/>
  <c r="AC3078" i="13" s="1"/>
  <c r="AC3079" i="13" s="1"/>
  <c r="AC3080" i="13" s="1"/>
  <c r="AC3081" i="13" s="1"/>
  <c r="AC3082" i="13" s="1"/>
  <c r="AC3083" i="13"/>
  <c r="AC3084" i="13" s="1"/>
  <c r="AC3085" i="13" s="1"/>
  <c r="AC3086" i="13" s="1"/>
  <c r="AC3087" i="13" s="1"/>
  <c r="AC3088" i="13" s="1"/>
  <c r="AC3089" i="13" s="1"/>
  <c r="AC3090" i="13" s="1"/>
  <c r="AC3091" i="13" s="1"/>
  <c r="AC3092" i="13" s="1"/>
  <c r="AC3093" i="13" s="1"/>
  <c r="AC3094" i="13" s="1"/>
  <c r="AC3095" i="13"/>
  <c r="AC3096" i="13" s="1"/>
  <c r="AC3097" i="13" s="1"/>
  <c r="AC3098" i="13" s="1"/>
  <c r="AC3099" i="13" s="1"/>
  <c r="AC3100" i="13" s="1"/>
  <c r="AC3101" i="13" s="1"/>
  <c r="AC3102" i="13" s="1"/>
  <c r="AC3103" i="13" s="1"/>
  <c r="AC3104" i="13" s="1"/>
  <c r="AC3105" i="13"/>
  <c r="AC3106" i="13" s="1"/>
  <c r="AC3107" i="13" s="1"/>
  <c r="AC3108" i="13" s="1"/>
  <c r="AC3109" i="13" s="1"/>
  <c r="AC3110" i="13" s="1"/>
  <c r="AC3111" i="13" s="1"/>
  <c r="AC3112" i="13" s="1"/>
  <c r="AC3113" i="13" s="1"/>
  <c r="AC3114" i="13"/>
  <c r="AC3115" i="13" s="1"/>
  <c r="AC3116" i="13" s="1"/>
  <c r="AC3117" i="13" s="1"/>
  <c r="AC3118" i="13" s="1"/>
  <c r="AC3119" i="13" s="1"/>
  <c r="AC3120" i="13" s="1"/>
  <c r="AC3121" i="13" s="1"/>
  <c r="AC3122" i="13" s="1"/>
  <c r="AC3123" i="13" s="1"/>
  <c r="AC3124" i="13" s="1"/>
  <c r="AC3125" i="13" s="1"/>
  <c r="AC3126" i="13" s="1"/>
  <c r="AC3127" i="13"/>
  <c r="AC3128" i="13" s="1"/>
  <c r="AC3129" i="13" s="1"/>
  <c r="AC3130" i="13" s="1"/>
  <c r="AC3131" i="13" s="1"/>
  <c r="AC3132" i="13" s="1"/>
  <c r="AC3133" i="13" s="1"/>
  <c r="AC3134" i="13" s="1"/>
  <c r="AC3135" i="13" s="1"/>
  <c r="AC3136" i="13" s="1"/>
  <c r="AC3137" i="13" s="1"/>
  <c r="AC3138" i="13" s="1"/>
  <c r="AC3139" i="13" s="1"/>
  <c r="AC3140" i="13" s="1"/>
  <c r="AC3141" i="13"/>
  <c r="AC3142" i="13" s="1"/>
  <c r="AC3143" i="13" s="1"/>
  <c r="AC3144" i="13" s="1"/>
  <c r="AC3145" i="13" s="1"/>
  <c r="AC3146" i="13" s="1"/>
  <c r="AC3147" i="13" s="1"/>
  <c r="AC3148" i="13" s="1"/>
  <c r="AC3149" i="13" s="1"/>
  <c r="AC3150" i="13" s="1"/>
  <c r="AC3151" i="13"/>
  <c r="AC3152" i="13" s="1"/>
  <c r="AC3153" i="13" s="1"/>
  <c r="AC3154" i="13" s="1"/>
  <c r="AC3155" i="13" s="1"/>
  <c r="AC3156" i="13" s="1"/>
  <c r="AC3157" i="13" s="1"/>
  <c r="AC3158" i="13" s="1"/>
  <c r="AC3159" i="13" s="1"/>
  <c r="AC3160" i="13" s="1"/>
  <c r="AC3161" i="13"/>
  <c r="AC3162" i="13" s="1"/>
  <c r="AC3163" i="13" s="1"/>
  <c r="AC3164" i="13" s="1"/>
  <c r="AC3165" i="13" s="1"/>
  <c r="AC3166" i="13" s="1"/>
  <c r="AC3167" i="13" s="1"/>
  <c r="AC3168" i="13" s="1"/>
  <c r="AC3169" i="13" s="1"/>
  <c r="AC3170" i="13" s="1"/>
  <c r="AC3171" i="13" s="1"/>
  <c r="AC3172" i="13" s="1"/>
  <c r="AC3173" i="13" s="1"/>
  <c r="AC3174" i="13"/>
  <c r="AC3175" i="13" s="1"/>
  <c r="AC3176" i="13" s="1"/>
  <c r="AC3177" i="13" s="1"/>
  <c r="AC3178" i="13" s="1"/>
  <c r="AC3179" i="13" s="1"/>
  <c r="AC3180" i="13" s="1"/>
  <c r="AC3181" i="13" s="1"/>
  <c r="AC3182" i="13" s="1"/>
  <c r="AC3183" i="13"/>
  <c r="AC3184" i="13" s="1"/>
  <c r="AC3185" i="13" s="1"/>
  <c r="AC3186" i="13" s="1"/>
  <c r="AC3187" i="13" s="1"/>
  <c r="AC3188" i="13" s="1"/>
  <c r="AC3189" i="13"/>
  <c r="AC3190" i="13" s="1"/>
  <c r="AC3191" i="13" s="1"/>
  <c r="AC3192" i="13" s="1"/>
  <c r="AC3193" i="13" s="1"/>
  <c r="AC3194" i="13" s="1"/>
  <c r="AC3195" i="13" s="1"/>
  <c r="AC3196" i="13" s="1"/>
  <c r="AC3197" i="13" s="1"/>
  <c r="AC3198" i="13" s="1"/>
  <c r="AC3199" i="13" s="1"/>
  <c r="AC3200" i="13"/>
  <c r="AC3201" i="13" s="1"/>
  <c r="AC3202" i="13" s="1"/>
  <c r="AC3203" i="13" s="1"/>
  <c r="AC3204" i="13" s="1"/>
  <c r="AC3205" i="13" s="1"/>
  <c r="AC3206" i="13" s="1"/>
  <c r="AC3207" i="13" s="1"/>
  <c r="AC3208" i="13" s="1"/>
  <c r="AC3209" i="13" s="1"/>
  <c r="AC3210" i="13"/>
  <c r="AC3211" i="13" s="1"/>
  <c r="AC3212" i="13" s="1"/>
  <c r="AC3213" i="13" s="1"/>
  <c r="AC3214" i="13" s="1"/>
  <c r="AC3215" i="13" s="1"/>
  <c r="AC3216" i="13" s="1"/>
  <c r="AC3217" i="13" s="1"/>
  <c r="AC3218" i="13" s="1"/>
  <c r="AC3219" i="13" s="1"/>
  <c r="AC3220" i="13" s="1"/>
  <c r="AC3221" i="13" s="1"/>
  <c r="AC3222" i="13"/>
  <c r="AC3223" i="13" s="1"/>
  <c r="AC3224" i="13" s="1"/>
  <c r="AC3225" i="13" s="1"/>
  <c r="AC3226" i="13" s="1"/>
  <c r="AC3227" i="13" s="1"/>
  <c r="AC3228" i="13" s="1"/>
  <c r="AC3229" i="13" s="1"/>
  <c r="AC3230" i="13" s="1"/>
  <c r="AC3231" i="13"/>
  <c r="AC3232" i="13" s="1"/>
  <c r="AC3233" i="13" s="1"/>
  <c r="AC3234" i="13" s="1"/>
  <c r="AC3235" i="13" s="1"/>
  <c r="AC3236" i="13" s="1"/>
  <c r="AC3237" i="13" s="1"/>
  <c r="AC3238" i="13" s="1"/>
  <c r="AC3239" i="13" s="1"/>
  <c r="AC3240" i="13" s="1"/>
  <c r="AC3241" i="13" s="1"/>
  <c r="AC3242" i="13"/>
  <c r="AC3243" i="13" s="1"/>
  <c r="AC3244" i="13" s="1"/>
  <c r="AC3245" i="13" s="1"/>
  <c r="AC3246" i="13" s="1"/>
  <c r="AC3247" i="13" s="1"/>
  <c r="AC3248" i="13"/>
  <c r="AC3249" i="13" s="1"/>
  <c r="AC3250" i="13" s="1"/>
  <c r="AC3251" i="13" s="1"/>
  <c r="AC3252" i="13" s="1"/>
  <c r="AC3253" i="13" s="1"/>
  <c r="AC3254" i="13" s="1"/>
  <c r="AC3255" i="13" s="1"/>
  <c r="AC3256" i="13" s="1"/>
  <c r="AC3257" i="13"/>
  <c r="AC3258" i="13" s="1"/>
  <c r="AC3259" i="13" s="1"/>
  <c r="AC3260" i="13" s="1"/>
  <c r="AC3261" i="13" s="1"/>
  <c r="AC3262" i="13" s="1"/>
  <c r="AC3263" i="13" s="1"/>
  <c r="AC3264" i="13" s="1"/>
  <c r="AC3265" i="13" s="1"/>
  <c r="AC3266" i="13" s="1"/>
  <c r="AC3267" i="13"/>
  <c r="AC3268" i="13" s="1"/>
  <c r="AC3269" i="13" s="1"/>
  <c r="AC3270" i="13" s="1"/>
  <c r="AC3271" i="13" s="1"/>
  <c r="AC3272" i="13" s="1"/>
  <c r="AC3273" i="13" s="1"/>
  <c r="AC3274" i="13" s="1"/>
  <c r="AC3275" i="13" s="1"/>
  <c r="AC3276" i="13" s="1"/>
  <c r="AC3277" i="13" s="1"/>
  <c r="AC3278" i="13" s="1"/>
  <c r="AC3279" i="13"/>
  <c r="AC3280" i="13" s="1"/>
  <c r="AC3281" i="13" s="1"/>
  <c r="AC3282" i="13" s="1"/>
  <c r="AC3283" i="13" s="1"/>
  <c r="AC3284" i="13" s="1"/>
  <c r="AC3285" i="13" s="1"/>
  <c r="AC3286" i="13" s="1"/>
  <c r="AC3287" i="13" s="1"/>
  <c r="AC3288" i="13" s="1"/>
  <c r="AC3289" i="13" s="1"/>
  <c r="AC3290" i="13" s="1"/>
  <c r="AC3291" i="13"/>
  <c r="AC3292" i="13" s="1"/>
  <c r="AC3293" i="13" s="1"/>
  <c r="AC3294" i="13" s="1"/>
  <c r="AC3295" i="13" s="1"/>
  <c r="AC3296" i="13"/>
  <c r="AC3297" i="13" s="1"/>
  <c r="AC3298" i="13" s="1"/>
  <c r="AC3299" i="13" s="1"/>
  <c r="AC3300" i="13" s="1"/>
  <c r="AC3301" i="13" s="1"/>
  <c r="AC3302" i="13" s="1"/>
  <c r="AC3303" i="13" s="1"/>
  <c r="AC3304" i="13" s="1"/>
  <c r="AC3305" i="13" s="1"/>
  <c r="AC3306" i="13" s="1"/>
  <c r="AC3307" i="13" s="1"/>
  <c r="AC3308" i="13" s="1"/>
  <c r="AC3309" i="13"/>
  <c r="AC3310" i="13" s="1"/>
  <c r="AC3311" i="13" s="1"/>
  <c r="AC3312" i="13" s="1"/>
  <c r="AC3313" i="13" s="1"/>
  <c r="AC3314" i="13" s="1"/>
  <c r="AC3315" i="13" s="1"/>
  <c r="AC3316" i="13" s="1"/>
  <c r="AC3317" i="13" s="1"/>
  <c r="AC3318" i="13" s="1"/>
  <c r="AC3319" i="13" s="1"/>
  <c r="AC3320" i="13" s="1"/>
  <c r="AC3321" i="13"/>
  <c r="AC3322" i="13"/>
  <c r="AC3323" i="13" s="1"/>
  <c r="AC3324" i="13" s="1"/>
  <c r="AC3325" i="13" s="1"/>
  <c r="AC3326" i="13" s="1"/>
  <c r="AC3327" i="13" s="1"/>
  <c r="AC3328" i="13" s="1"/>
  <c r="AC3329" i="13"/>
  <c r="AC3330" i="13" s="1"/>
  <c r="AC3331" i="13" s="1"/>
  <c r="AC3332" i="13" s="1"/>
  <c r="AC3333" i="13" s="1"/>
  <c r="AC3334" i="13" s="1"/>
  <c r="AC3335" i="13" s="1"/>
  <c r="AC3336" i="13" s="1"/>
  <c r="AC3337" i="13" s="1"/>
  <c r="AC3338" i="13"/>
  <c r="AC3339" i="13" s="1"/>
  <c r="AC3340" i="13" s="1"/>
  <c r="AC3341" i="13" s="1"/>
  <c r="AC3342" i="13" s="1"/>
  <c r="AC3343" i="13" s="1"/>
  <c r="AC3344" i="13" s="1"/>
  <c r="AC3345" i="13" s="1"/>
  <c r="AC3346" i="13" s="1"/>
  <c r="AC3347" i="13" s="1"/>
  <c r="AC3348" i="13"/>
  <c r="AC3349" i="13"/>
  <c r="AC3350" i="13" s="1"/>
  <c r="AC3351" i="13" s="1"/>
  <c r="AC3352" i="13" s="1"/>
  <c r="AC3353" i="13" s="1"/>
  <c r="AC3354" i="13" s="1"/>
  <c r="AC3355" i="13" s="1"/>
  <c r="AC3356" i="13" s="1"/>
  <c r="AC3357" i="13" s="1"/>
  <c r="AC3358" i="13" s="1"/>
  <c r="AC3359" i="13"/>
  <c r="AC3360" i="13" s="1"/>
  <c r="AC3361" i="13" s="1"/>
  <c r="AC3362" i="13" s="1"/>
  <c r="AC3363" i="13" s="1"/>
  <c r="AC3364" i="13" s="1"/>
  <c r="AC3365" i="13" s="1"/>
  <c r="AC3366" i="13"/>
  <c r="AC3367" i="13" s="1"/>
  <c r="AC3368" i="13" s="1"/>
  <c r="AC3369" i="13" s="1"/>
  <c r="AC3370" i="13" s="1"/>
  <c r="AC3371" i="13" s="1"/>
  <c r="AC3372" i="13" s="1"/>
  <c r="AC3373" i="13" s="1"/>
  <c r="AC3374" i="13"/>
  <c r="AC3375" i="13" s="1"/>
  <c r="AC3376" i="13" s="1"/>
  <c r="AC3377" i="13" s="1"/>
  <c r="AC3378" i="13" s="1"/>
  <c r="AC3379" i="13" s="1"/>
  <c r="AC3380" i="13" s="1"/>
  <c r="AC3381" i="13" s="1"/>
  <c r="AC3382" i="13"/>
  <c r="AC3383" i="13" s="1"/>
  <c r="AC3384" i="13" s="1"/>
  <c r="AC3385" i="13" s="1"/>
  <c r="AC3386" i="13" s="1"/>
  <c r="AC3387" i="13" s="1"/>
  <c r="AC3388" i="13" s="1"/>
  <c r="AC3389" i="13" s="1"/>
  <c r="AC3390" i="13" s="1"/>
  <c r="AC3391" i="13" s="1"/>
  <c r="AC3392" i="13" s="1"/>
  <c r="AC3393" i="13" s="1"/>
  <c r="AC3394" i="13" s="1"/>
  <c r="AC3395" i="13" s="1"/>
  <c r="AC3396" i="13" s="1"/>
  <c r="AC3397" i="13"/>
  <c r="AC3398" i="13" s="1"/>
  <c r="AC3399" i="13"/>
  <c r="AC3400" i="13" s="1"/>
  <c r="AC3401" i="13" s="1"/>
  <c r="AC3402" i="13" s="1"/>
  <c r="AC3403" i="13" s="1"/>
  <c r="AC3404" i="13" s="1"/>
  <c r="AC3405" i="13" s="1"/>
  <c r="AC3406" i="13"/>
  <c r="AC3407" i="13" s="1"/>
  <c r="AC3408" i="13" s="1"/>
  <c r="AC3409" i="13" s="1"/>
  <c r="AC3410" i="13" s="1"/>
  <c r="AC3411" i="13" s="1"/>
  <c r="AC3412" i="13" s="1"/>
  <c r="AC3413" i="13" s="1"/>
  <c r="AC3414" i="13" s="1"/>
  <c r="AC3415" i="13" s="1"/>
  <c r="AC3416" i="13" s="1"/>
  <c r="AC3417" i="13"/>
  <c r="AC3418" i="13" s="1"/>
  <c r="AC3419" i="13" s="1"/>
  <c r="AC3420" i="13" s="1"/>
  <c r="AC3421" i="13" s="1"/>
  <c r="AC3422" i="13" s="1"/>
  <c r="AC3423" i="13" s="1"/>
  <c r="AC3424" i="13" s="1"/>
  <c r="AC3425" i="13" s="1"/>
  <c r="AC3426" i="13" s="1"/>
  <c r="AC3427" i="13" s="1"/>
  <c r="AC3428" i="13"/>
  <c r="AC3429" i="13" s="1"/>
  <c r="AC3430" i="13" s="1"/>
  <c r="AC3431" i="13" s="1"/>
  <c r="AC3432" i="13" s="1"/>
  <c r="AC3433" i="13" s="1"/>
  <c r="AC3434" i="13" s="1"/>
  <c r="AC3435" i="13" s="1"/>
  <c r="AC3436" i="13" s="1"/>
  <c r="AC3437" i="13" s="1"/>
  <c r="AC3438" i="13" s="1"/>
  <c r="AC3439" i="13" s="1"/>
  <c r="AC3440" i="13"/>
  <c r="AC3441" i="13" s="1"/>
  <c r="AC3442" i="13" s="1"/>
  <c r="AC3443" i="13" s="1"/>
  <c r="AC3444" i="13" s="1"/>
  <c r="AC3445" i="13"/>
  <c r="AC3446" i="13"/>
  <c r="AC3447" i="13" s="1"/>
  <c r="AC3448" i="13" s="1"/>
  <c r="AC3449" i="13" s="1"/>
  <c r="AC3450" i="13" s="1"/>
  <c r="AC3451" i="13"/>
  <c r="AC3452" i="13"/>
  <c r="AC3453" i="13" s="1"/>
  <c r="AC3454" i="13" s="1"/>
  <c r="AC3455" i="13" s="1"/>
  <c r="AC3456" i="13" s="1"/>
  <c r="AC3457" i="13" s="1"/>
  <c r="AC3458" i="13" s="1"/>
  <c r="AC3459" i="13" s="1"/>
  <c r="AC3460" i="13" s="1"/>
  <c r="AC3461" i="13" s="1"/>
  <c r="AC3462" i="13"/>
  <c r="AC3463" i="13" s="1"/>
  <c r="AC3464" i="13" s="1"/>
  <c r="AC3465" i="13" s="1"/>
  <c r="AC3466" i="13" s="1"/>
  <c r="AC3467" i="13" s="1"/>
  <c r="AC3468" i="13" s="1"/>
  <c r="AC3469" i="13" s="1"/>
  <c r="AC3470" i="13" s="1"/>
  <c r="AC3471" i="13" s="1"/>
  <c r="AC3472" i="13" s="1"/>
  <c r="AC3473" i="13" s="1"/>
  <c r="AC3474" i="13" s="1"/>
  <c r="AC3475" i="13" s="1"/>
  <c r="AC3476" i="13" s="1"/>
  <c r="AC3477" i="13" s="1"/>
  <c r="AC3478" i="13" s="1"/>
  <c r="AC3479" i="13" s="1"/>
  <c r="AC3480" i="13" s="1"/>
  <c r="AC3481" i="13" s="1"/>
  <c r="AC3482" i="13" s="1"/>
  <c r="AC3483" i="13" s="1"/>
  <c r="AC3484" i="13" s="1"/>
  <c r="AC3485" i="13" s="1"/>
  <c r="AC3486" i="13" s="1"/>
  <c r="AC3487" i="13" s="1"/>
  <c r="AC3488" i="13" s="1"/>
  <c r="AC3489" i="13" s="1"/>
  <c r="AC3490" i="13" s="1"/>
  <c r="AC3491" i="13" s="1"/>
  <c r="AC3492" i="13" s="1"/>
  <c r="AC3493" i="13" s="1"/>
  <c r="AC3494" i="13" s="1"/>
  <c r="AC3495" i="13" s="1"/>
  <c r="AC3496" i="13" s="1"/>
  <c r="AC3497" i="13" s="1"/>
  <c r="AC3498" i="13" s="1"/>
  <c r="AC3499" i="13" s="1"/>
  <c r="AC3500" i="13" s="1"/>
  <c r="AC3501" i="13" s="1"/>
  <c r="AC3502" i="13" s="1"/>
  <c r="AC3503" i="13" s="1"/>
  <c r="AC3504" i="13" s="1"/>
  <c r="AC3505" i="13" s="1"/>
  <c r="AC3506" i="13" s="1"/>
  <c r="AC3507" i="13" s="1"/>
  <c r="AC3508" i="13" s="1"/>
  <c r="AC3509" i="13" s="1"/>
  <c r="AC3510" i="13" s="1"/>
  <c r="AC3511" i="13" s="1"/>
  <c r="AC3512" i="13" s="1"/>
  <c r="AC3513" i="13" s="1"/>
  <c r="AC3514" i="13" s="1"/>
  <c r="AC3515" i="13" s="1"/>
  <c r="AC3516" i="13" s="1"/>
  <c r="AC3517" i="13" s="1"/>
  <c r="AC3518" i="13" s="1"/>
  <c r="AC3519" i="13" s="1"/>
  <c r="AC3520" i="13" s="1"/>
  <c r="AC3521" i="13" s="1"/>
  <c r="AC3522" i="13" s="1"/>
  <c r="AC3523" i="13" s="1"/>
  <c r="AC3524" i="13" s="1"/>
  <c r="AC3525" i="13" s="1"/>
  <c r="AC3526" i="13" s="1"/>
  <c r="AC3527" i="13" s="1"/>
  <c r="AC3528" i="13" s="1"/>
  <c r="AC3529" i="13" s="1"/>
  <c r="AC3530" i="13" s="1"/>
  <c r="AC3531" i="13" s="1"/>
  <c r="AC3532" i="13" s="1"/>
  <c r="AC3533" i="13" s="1"/>
  <c r="AC3534" i="13" s="1"/>
  <c r="AC3535" i="13" s="1"/>
  <c r="AC3536" i="13" s="1"/>
  <c r="AC3537" i="13" s="1"/>
  <c r="AC3538" i="13" s="1"/>
  <c r="AC3539" i="13" s="1"/>
  <c r="AC3540" i="13" s="1"/>
  <c r="AC3541" i="13" s="1"/>
  <c r="AC3542" i="13" s="1"/>
  <c r="AC3543" i="13" s="1"/>
  <c r="AC3544" i="13" s="1"/>
  <c r="AC3545" i="13" s="1"/>
  <c r="AC3546" i="13" s="1"/>
  <c r="AC3547" i="13" s="1"/>
  <c r="AC3548" i="13" s="1"/>
  <c r="AC3549" i="13" s="1"/>
  <c r="AC3550" i="13" s="1"/>
  <c r="AC3551" i="13" s="1"/>
  <c r="AC3552" i="13" s="1"/>
  <c r="AC3553" i="13" s="1"/>
  <c r="AC3554" i="13" s="1"/>
  <c r="AC3555" i="13" s="1"/>
  <c r="AC3556" i="13" s="1"/>
  <c r="AC3557" i="13" s="1"/>
  <c r="AC3558" i="13" s="1"/>
  <c r="AC3559" i="13" s="1"/>
  <c r="AC3560" i="13" s="1"/>
  <c r="AC3561" i="13" s="1"/>
  <c r="AC3562" i="13" s="1"/>
  <c r="AC3563" i="13" s="1"/>
  <c r="AC3564" i="13" s="1"/>
  <c r="AC3565" i="13" s="1"/>
  <c r="AC3566" i="13" s="1"/>
  <c r="AC3567" i="13" s="1"/>
  <c r="AC3568" i="13" s="1"/>
  <c r="AC3569" i="13" s="1"/>
  <c r="AC3570" i="13" s="1"/>
  <c r="AC3571" i="13" s="1"/>
  <c r="AC3572" i="13" s="1"/>
  <c r="AC3573" i="13" s="1"/>
  <c r="AC3574" i="13" s="1"/>
  <c r="AC3575" i="13" s="1"/>
  <c r="AC3576" i="13" s="1"/>
  <c r="AC3577" i="13" s="1"/>
  <c r="AC3578" i="13" s="1"/>
  <c r="AC3579" i="13" s="1"/>
  <c r="AC3580" i="13" s="1"/>
  <c r="AC3581" i="13" s="1"/>
  <c r="AC3582" i="13" s="1"/>
  <c r="AC3583" i="13" s="1"/>
  <c r="AC3584" i="13" s="1"/>
  <c r="AC3585" i="13" s="1"/>
  <c r="AC3586" i="13" s="1"/>
  <c r="AC3587" i="13" s="1"/>
  <c r="AC3588" i="13" s="1"/>
  <c r="AC3589" i="13" s="1"/>
  <c r="AC3590" i="13" s="1"/>
  <c r="AC3591" i="13" s="1"/>
  <c r="AC3592" i="13" s="1"/>
  <c r="AC3593" i="13" s="1"/>
  <c r="AC3594" i="13" s="1"/>
  <c r="AC3595" i="13" s="1"/>
  <c r="AC3596" i="13" s="1"/>
  <c r="AC3597" i="13" s="1"/>
  <c r="AC3598" i="13" s="1"/>
  <c r="AC3599" i="13" s="1"/>
  <c r="AC3600" i="13" s="1"/>
  <c r="AC3601" i="13" s="1"/>
  <c r="AC3602" i="13" s="1"/>
  <c r="AC3603" i="13" s="1"/>
  <c r="AC3604" i="13" s="1"/>
  <c r="AC3605" i="13" s="1"/>
  <c r="AC3606" i="13" s="1"/>
  <c r="AC3607" i="13" s="1"/>
  <c r="AC3608" i="13" s="1"/>
  <c r="AC3609" i="13" s="1"/>
  <c r="AC3610" i="13" s="1"/>
  <c r="AC3611" i="13" s="1"/>
  <c r="AC3612" i="13" s="1"/>
  <c r="AC3613" i="13" s="1"/>
  <c r="AC3614" i="13" s="1"/>
  <c r="AC3615" i="13" s="1"/>
  <c r="AC3616" i="13" s="1"/>
  <c r="AC3617" i="13" s="1"/>
  <c r="AC3618" i="13" s="1"/>
  <c r="AC3619" i="13" s="1"/>
  <c r="AC3620" i="13" s="1"/>
  <c r="AC3621" i="13" s="1"/>
  <c r="AC3622" i="13" s="1"/>
  <c r="AC3623" i="13" s="1"/>
  <c r="AC3624" i="13" s="1"/>
  <c r="AC3625" i="13" s="1"/>
  <c r="AC3626" i="13" s="1"/>
  <c r="AC3627" i="13" s="1"/>
  <c r="AC3628" i="13" s="1"/>
  <c r="AC3629" i="13" s="1"/>
  <c r="AC3630" i="13" s="1"/>
  <c r="AC3631" i="13" s="1"/>
  <c r="AC3632" i="13" s="1"/>
  <c r="AC3633" i="13" s="1"/>
  <c r="AC3634" i="13" s="1"/>
  <c r="AC3635" i="13" s="1"/>
  <c r="AC3636" i="13" s="1"/>
  <c r="AC3637" i="13" s="1"/>
  <c r="AC3638" i="13" s="1"/>
  <c r="AC3639" i="13" s="1"/>
  <c r="AC3640" i="13" s="1"/>
  <c r="AC3641" i="13" s="1"/>
  <c r="AC3642" i="13" s="1"/>
  <c r="AC3643" i="13" s="1"/>
  <c r="AC3644" i="13" s="1"/>
  <c r="AC3645" i="13" s="1"/>
  <c r="AC3646" i="13" s="1"/>
  <c r="AC3647" i="13" s="1"/>
  <c r="AC3648" i="13" s="1"/>
  <c r="AC3649" i="13" s="1"/>
  <c r="AC3650" i="13" s="1"/>
  <c r="AC3651" i="13" s="1"/>
  <c r="AC3652" i="13" s="1"/>
  <c r="AC3653" i="13" s="1"/>
  <c r="AC3654" i="13" s="1"/>
  <c r="AC3655" i="13" s="1"/>
  <c r="AC3656" i="13" s="1"/>
  <c r="AC3657" i="13" s="1"/>
  <c r="AC3658" i="13" s="1"/>
  <c r="AC3659" i="13" s="1"/>
  <c r="AC3660" i="13" s="1"/>
  <c r="AC3661" i="13" s="1"/>
  <c r="AC3662" i="13" s="1"/>
  <c r="AC3663" i="13" s="1"/>
  <c r="AC3664" i="13" s="1"/>
  <c r="AC3665" i="13" s="1"/>
  <c r="AC3666" i="13" s="1"/>
  <c r="AC3667" i="13" s="1"/>
  <c r="AC3668" i="13" s="1"/>
  <c r="AC3669" i="13" s="1"/>
  <c r="AC3670" i="13" s="1"/>
  <c r="AC3671" i="13" s="1"/>
  <c r="AC3672" i="13" s="1"/>
  <c r="AC3673" i="13" s="1"/>
  <c r="AC3674" i="13" s="1"/>
  <c r="AC3675" i="13" s="1"/>
  <c r="AC3676" i="13" s="1"/>
  <c r="AC3677" i="13" s="1"/>
  <c r="AC3678" i="13" s="1"/>
  <c r="AC3679" i="13" s="1"/>
  <c r="AC3680" i="13" s="1"/>
  <c r="AC3681" i="13" s="1"/>
  <c r="AC3682" i="13" s="1"/>
  <c r="AC3683" i="13" s="1"/>
  <c r="AC3684" i="13" s="1"/>
  <c r="AC3685" i="13" s="1"/>
  <c r="AC3686" i="13" s="1"/>
  <c r="AC3687" i="13" s="1"/>
  <c r="AC3688" i="13" s="1"/>
  <c r="AC3689" i="13" s="1"/>
  <c r="AC3690" i="13" s="1"/>
  <c r="AC3691" i="13" s="1"/>
  <c r="AC3692" i="13" s="1"/>
  <c r="AC3693" i="13" s="1"/>
  <c r="AC3694" i="13" s="1"/>
  <c r="AC3695" i="13" s="1"/>
  <c r="AC3696" i="13" s="1"/>
  <c r="AC3697" i="13" s="1"/>
  <c r="AC3698" i="13" s="1"/>
  <c r="AC3699" i="13" s="1"/>
  <c r="AC3700" i="13" s="1"/>
  <c r="AC3701" i="13" s="1"/>
  <c r="AC3702" i="13" s="1"/>
  <c r="AC3703" i="13" s="1"/>
  <c r="AC3704" i="13" s="1"/>
  <c r="AC3705" i="13" s="1"/>
  <c r="AC3706" i="13" s="1"/>
  <c r="AC3707" i="13" s="1"/>
  <c r="AC3708" i="13" s="1"/>
  <c r="AC3709" i="13" s="1"/>
  <c r="AC3710" i="13" s="1"/>
  <c r="AC3711" i="13" s="1"/>
  <c r="AC3712" i="13" s="1"/>
  <c r="AC3713" i="13" s="1"/>
  <c r="AC3714" i="13" s="1"/>
  <c r="AC3715" i="13" s="1"/>
  <c r="AC3716" i="13" s="1"/>
  <c r="AC3717" i="13" s="1"/>
  <c r="AC3718" i="13" s="1"/>
  <c r="AC3719" i="13" s="1"/>
  <c r="AC3720" i="13" s="1"/>
  <c r="AC3721" i="13" s="1"/>
  <c r="AC3722" i="13" s="1"/>
  <c r="AC3723" i="13" s="1"/>
  <c r="AC3724" i="13" s="1"/>
  <c r="AC3725" i="13" s="1"/>
  <c r="AC3726" i="13" s="1"/>
  <c r="AC3727" i="13" s="1"/>
  <c r="AC3728" i="13" s="1"/>
  <c r="AC3729" i="13" s="1"/>
  <c r="AC3730" i="13" s="1"/>
  <c r="AC3731" i="13" s="1"/>
  <c r="AC3732" i="13" s="1"/>
  <c r="AC3733" i="13" s="1"/>
  <c r="AC3734" i="13" s="1"/>
  <c r="AC3735" i="13" s="1"/>
  <c r="AC3736" i="13" s="1"/>
  <c r="AC3737" i="13" s="1"/>
  <c r="AC3738" i="13" s="1"/>
  <c r="AC3739" i="13" s="1"/>
  <c r="AC3740" i="13" s="1"/>
  <c r="AC3741" i="13" s="1"/>
  <c r="AC3742" i="13" s="1"/>
  <c r="AC3743" i="13" s="1"/>
  <c r="AC3744" i="13" s="1"/>
  <c r="AC3745" i="13" s="1"/>
  <c r="AC3746" i="13" s="1"/>
  <c r="AC3747" i="13" s="1"/>
  <c r="AC3748" i="13" s="1"/>
  <c r="AC3749" i="13" s="1"/>
  <c r="AC3750" i="13" s="1"/>
  <c r="AC3751" i="13" s="1"/>
  <c r="AC3752" i="13" s="1"/>
  <c r="AC3753" i="13" s="1"/>
  <c r="AC3754" i="13" s="1"/>
  <c r="AC3755" i="13" s="1"/>
  <c r="AC3756" i="13" s="1"/>
  <c r="AC3757" i="13" s="1"/>
  <c r="AC3758" i="13" s="1"/>
  <c r="AC3759" i="13" s="1"/>
  <c r="AC3760" i="13" s="1"/>
  <c r="AC3761" i="13" s="1"/>
  <c r="AC3762" i="13" s="1"/>
  <c r="AC3763" i="13" s="1"/>
  <c r="AC3764" i="13" s="1"/>
  <c r="AC3765" i="13" s="1"/>
  <c r="AC3766" i="13" s="1"/>
  <c r="AC3767" i="13" s="1"/>
  <c r="AC3768" i="13" s="1"/>
  <c r="AC3769" i="13" s="1"/>
  <c r="AC3770" i="13" s="1"/>
  <c r="AC3771" i="13" s="1"/>
  <c r="AC3772" i="13" s="1"/>
  <c r="AC3773" i="13" s="1"/>
  <c r="AC3774" i="13" s="1"/>
  <c r="AC3775" i="13" s="1"/>
  <c r="AC3776" i="13" s="1"/>
  <c r="AC3777" i="13" s="1"/>
  <c r="AC3778" i="13" s="1"/>
  <c r="AC3779" i="13" s="1"/>
  <c r="AC3780" i="13" s="1"/>
  <c r="AC3781" i="13" s="1"/>
  <c r="AC3782" i="13" s="1"/>
  <c r="AC3783" i="13" s="1"/>
  <c r="AC3784" i="13" s="1"/>
  <c r="AC3785" i="13" s="1"/>
  <c r="AC3786" i="13" s="1"/>
  <c r="AC3787" i="13" s="1"/>
  <c r="AC3788" i="13" s="1"/>
  <c r="AC3789" i="13" s="1"/>
  <c r="AC3790" i="13" s="1"/>
  <c r="AC3791" i="13" s="1"/>
  <c r="AC3792" i="13" s="1"/>
  <c r="AC3793" i="13" s="1"/>
  <c r="AC3794" i="13" s="1"/>
  <c r="AC3795" i="13" s="1"/>
  <c r="AC3796" i="13" s="1"/>
  <c r="AC3797" i="13" s="1"/>
  <c r="AC3798" i="13" s="1"/>
  <c r="AC3799" i="13" s="1"/>
  <c r="AC3800" i="13" s="1"/>
  <c r="AC3801" i="13" s="1"/>
  <c r="AC3802" i="13" s="1"/>
  <c r="AC3803" i="13" s="1"/>
  <c r="AC3804" i="13" s="1"/>
  <c r="AC3805" i="13" s="1"/>
  <c r="AC3806" i="13" s="1"/>
  <c r="AC3807" i="13" s="1"/>
  <c r="AC3808" i="13" s="1"/>
  <c r="AC3809" i="13" s="1"/>
  <c r="AC3810" i="13" s="1"/>
  <c r="AC3811" i="13" s="1"/>
  <c r="AC3812" i="13" s="1"/>
  <c r="AC3813" i="13" s="1"/>
  <c r="AC3814" i="13" s="1"/>
  <c r="AC3815" i="13" s="1"/>
  <c r="AC3816" i="13" s="1"/>
  <c r="AC3817" i="13" s="1"/>
  <c r="AC3818" i="13" s="1"/>
  <c r="AC3819" i="13" s="1"/>
  <c r="AC3820" i="13" s="1"/>
  <c r="AC3821" i="13" s="1"/>
  <c r="AC3822" i="13" s="1"/>
  <c r="AC3823" i="13" s="1"/>
  <c r="AC3824" i="13" s="1"/>
  <c r="AC3825" i="13" s="1"/>
  <c r="AC3826" i="13" s="1"/>
  <c r="AC3827" i="13" s="1"/>
  <c r="AC3828" i="13" s="1"/>
  <c r="AC3829" i="13" s="1"/>
  <c r="AC3830" i="13" s="1"/>
  <c r="AC3831" i="13" s="1"/>
  <c r="AC3832" i="13" s="1"/>
  <c r="AC3833" i="13" s="1"/>
  <c r="AC3834" i="13" s="1"/>
  <c r="AC3835" i="13" s="1"/>
  <c r="AC3836" i="13" s="1"/>
  <c r="AC3837" i="13" s="1"/>
  <c r="AC3838" i="13" s="1"/>
  <c r="AC3839" i="13" s="1"/>
  <c r="AC3840" i="13" s="1"/>
  <c r="AC3841" i="13" s="1"/>
  <c r="AC3842" i="13" s="1"/>
  <c r="AC3843" i="13" s="1"/>
  <c r="AC3844" i="13" s="1"/>
  <c r="AC3845" i="13" s="1"/>
  <c r="AC3846" i="13" s="1"/>
  <c r="AC3847" i="13" s="1"/>
  <c r="AC3848" i="13" s="1"/>
  <c r="AC3849" i="13" s="1"/>
  <c r="AC3850" i="13" s="1"/>
  <c r="AC3851" i="13" s="1"/>
  <c r="AC3852" i="13" s="1"/>
  <c r="AC3853" i="13" s="1"/>
  <c r="AC3854" i="13" s="1"/>
  <c r="AC3855" i="13" s="1"/>
  <c r="AC3856" i="13" s="1"/>
  <c r="AC3857" i="13" s="1"/>
  <c r="AC3858" i="13" s="1"/>
  <c r="AC3859" i="13" s="1"/>
  <c r="AC3860" i="13" s="1"/>
  <c r="AC3861" i="13" s="1"/>
  <c r="AC3862" i="13" s="1"/>
  <c r="AC3863" i="13" s="1"/>
  <c r="AC3864" i="13" s="1"/>
  <c r="AC3865" i="13" s="1"/>
  <c r="AC3866" i="13" s="1"/>
  <c r="AC3867" i="13" s="1"/>
  <c r="AC3868" i="13" s="1"/>
  <c r="AC3869" i="13" s="1"/>
  <c r="AC3870" i="13" s="1"/>
  <c r="AC3871" i="13" s="1"/>
  <c r="AC3872" i="13" s="1"/>
  <c r="AC3873" i="13" s="1"/>
  <c r="AC3874" i="13" s="1"/>
  <c r="AC3875" i="13" s="1"/>
  <c r="AC3876" i="13" s="1"/>
  <c r="AC3877" i="13" s="1"/>
  <c r="AC3878" i="13" s="1"/>
  <c r="AC3879" i="13" s="1"/>
  <c r="AC3880" i="13" s="1"/>
  <c r="AC3881" i="13" s="1"/>
  <c r="AC3882" i="13" s="1"/>
  <c r="AC3883" i="13" s="1"/>
  <c r="AC3884" i="13" s="1"/>
  <c r="AC3885" i="13" s="1"/>
  <c r="AC3886" i="13" s="1"/>
  <c r="AC3887" i="13" s="1"/>
  <c r="AC3888" i="13" s="1"/>
  <c r="AC3889" i="13" s="1"/>
  <c r="AC3890" i="13" s="1"/>
  <c r="AC3891" i="13" s="1"/>
  <c r="AC3892" i="13" s="1"/>
  <c r="AC3893" i="13" s="1"/>
  <c r="AC3894" i="13" s="1"/>
  <c r="AC3895" i="13" s="1"/>
  <c r="AC3896" i="13" s="1"/>
  <c r="AC3897" i="13" s="1"/>
  <c r="AC3898" i="13" s="1"/>
  <c r="AC3899" i="13" s="1"/>
  <c r="AC3900" i="13" s="1"/>
  <c r="AC3901" i="13" s="1"/>
  <c r="AC3902" i="13" s="1"/>
  <c r="AC3903" i="13" s="1"/>
  <c r="AC3904" i="13" s="1"/>
  <c r="AC3905" i="13" s="1"/>
  <c r="AC3906" i="13" s="1"/>
  <c r="AC3907" i="13" s="1"/>
  <c r="AC3908" i="13" s="1"/>
  <c r="AC3909" i="13" s="1"/>
  <c r="AC3910" i="13" s="1"/>
  <c r="AC3911" i="13" s="1"/>
  <c r="AC3912" i="13" s="1"/>
  <c r="AC3913" i="13" s="1"/>
  <c r="AC3914" i="13" s="1"/>
  <c r="AC3915" i="13" s="1"/>
  <c r="AC3916" i="13" s="1"/>
  <c r="AC3917" i="13" s="1"/>
  <c r="AC3918" i="13" s="1"/>
  <c r="AC3919" i="13" s="1"/>
  <c r="AC3920" i="13" s="1"/>
  <c r="AC3921" i="13" s="1"/>
  <c r="AC3922" i="13" s="1"/>
  <c r="AC3923" i="13" s="1"/>
  <c r="AC3924" i="13" s="1"/>
  <c r="AC3925" i="13" s="1"/>
  <c r="AC3926" i="13" s="1"/>
  <c r="AC3927" i="13" s="1"/>
  <c r="AC3928" i="13" s="1"/>
  <c r="AC3929" i="13" s="1"/>
  <c r="AC3930" i="13" s="1"/>
  <c r="AC3931" i="13" s="1"/>
  <c r="AC3932" i="13" s="1"/>
  <c r="AC3933" i="13" s="1"/>
  <c r="AC3934" i="13" s="1"/>
  <c r="AC3935" i="13" s="1"/>
  <c r="AC3936" i="13" s="1"/>
  <c r="AC3937" i="13" s="1"/>
  <c r="AC3938" i="13" s="1"/>
  <c r="AC3939" i="13" s="1"/>
  <c r="AC3940" i="13" s="1"/>
  <c r="AC3941" i="13" s="1"/>
  <c r="AC3942" i="13" s="1"/>
  <c r="AC3943" i="13" s="1"/>
  <c r="AC3944" i="13" s="1"/>
  <c r="AC3945" i="13" s="1"/>
  <c r="AC3946" i="13" s="1"/>
  <c r="AC3947" i="13" s="1"/>
  <c r="AC3948" i="13" s="1"/>
  <c r="AC3949" i="13" s="1"/>
  <c r="AC3950" i="13" s="1"/>
  <c r="AC3951" i="13" s="1"/>
  <c r="AC3952" i="13" s="1"/>
  <c r="AC3953" i="13" s="1"/>
  <c r="AC3954" i="13" s="1"/>
  <c r="AC3955" i="13" s="1"/>
  <c r="AC3956" i="13" s="1"/>
  <c r="AC3957" i="13" s="1"/>
  <c r="AC3958" i="13" s="1"/>
  <c r="AC3959" i="13" s="1"/>
  <c r="AC3960" i="13" s="1"/>
  <c r="AC3961" i="13" s="1"/>
  <c r="AC3962" i="13" s="1"/>
  <c r="AC3963" i="13" s="1"/>
  <c r="AC3964" i="13" s="1"/>
  <c r="AC3965" i="13" s="1"/>
  <c r="AC3966" i="13" s="1"/>
  <c r="AC3967" i="13" s="1"/>
  <c r="AC3968" i="13" s="1"/>
  <c r="AC3969" i="13" s="1"/>
  <c r="AC3970" i="13" s="1"/>
  <c r="AC3971" i="13" s="1"/>
  <c r="AC3972" i="13" s="1"/>
  <c r="AC3973" i="13" s="1"/>
  <c r="AC3974" i="13" s="1"/>
  <c r="AC3975" i="13" s="1"/>
  <c r="AC3976" i="13" s="1"/>
  <c r="AC3977" i="13" s="1"/>
  <c r="AC3978" i="13" s="1"/>
  <c r="AC3979" i="13" s="1"/>
  <c r="AC3980" i="13" s="1"/>
  <c r="AC3981" i="13" s="1"/>
  <c r="AC3982" i="13" s="1"/>
  <c r="AC3983" i="13" s="1"/>
  <c r="AC3984" i="13" s="1"/>
  <c r="AC3985" i="13" s="1"/>
  <c r="AC3986" i="13" s="1"/>
  <c r="AC3987" i="13" s="1"/>
  <c r="AC3988" i="13" s="1"/>
  <c r="AC3989" i="13" s="1"/>
  <c r="AC3990" i="13" s="1"/>
  <c r="AC3991" i="13" s="1"/>
  <c r="AC3992" i="13" s="1"/>
  <c r="AC3993" i="13" s="1"/>
  <c r="AC3994" i="13" s="1"/>
  <c r="AC3995" i="13" s="1"/>
  <c r="AC3996" i="13" s="1"/>
  <c r="AC3997" i="13" s="1"/>
  <c r="AC3998" i="13" s="1"/>
  <c r="AC3999" i="13" s="1"/>
  <c r="AC4000" i="13" s="1"/>
  <c r="AC4001" i="13" s="1"/>
  <c r="AC4002" i="13" s="1"/>
  <c r="AC4003" i="13" s="1"/>
  <c r="AC4004" i="13" s="1"/>
  <c r="AC4005" i="13" s="1"/>
  <c r="AC4006" i="13" s="1"/>
  <c r="AC4007" i="13" s="1"/>
  <c r="AC4008" i="13" s="1"/>
  <c r="AC4009" i="13" s="1"/>
  <c r="AC4010" i="13" s="1"/>
  <c r="AC4011" i="13" s="1"/>
  <c r="AC4012" i="13" s="1"/>
  <c r="AC4013" i="13" s="1"/>
  <c r="AC4014" i="13" s="1"/>
  <c r="AC4015" i="13" s="1"/>
  <c r="AC4016" i="13" s="1"/>
  <c r="AC4017" i="13" s="1"/>
  <c r="AC4018" i="13" s="1"/>
  <c r="AC4019" i="13" s="1"/>
  <c r="AC4020" i="13" s="1"/>
  <c r="AC4021" i="13" s="1"/>
  <c r="AC4022" i="13" s="1"/>
  <c r="AC4023" i="13" s="1"/>
  <c r="AC4024" i="13" s="1"/>
  <c r="AC4025" i="13" s="1"/>
  <c r="AC4026" i="13" s="1"/>
  <c r="AC4027" i="13" s="1"/>
  <c r="AC4028" i="13" s="1"/>
  <c r="AC4029" i="13" s="1"/>
  <c r="AC4030" i="13" s="1"/>
  <c r="AC4031" i="13" s="1"/>
  <c r="AC4032" i="13" s="1"/>
  <c r="AC4033" i="13" s="1"/>
  <c r="AC4034" i="13" s="1"/>
  <c r="AC4035" i="13" s="1"/>
  <c r="AC4036" i="13" s="1"/>
  <c r="AC4037" i="13" s="1"/>
  <c r="AC4038" i="13" s="1"/>
  <c r="AC4039" i="13" s="1"/>
  <c r="AC4040" i="13" s="1"/>
  <c r="AC4041" i="13" s="1"/>
  <c r="AC4042" i="13" s="1"/>
  <c r="AC4043" i="13" s="1"/>
  <c r="AC4044" i="13" s="1"/>
  <c r="AC4045" i="13" s="1"/>
  <c r="AC4046" i="13" s="1"/>
  <c r="AC4047" i="13" s="1"/>
  <c r="AC4048" i="13" s="1"/>
  <c r="AC4049" i="13" s="1"/>
  <c r="AC4050" i="13" s="1"/>
  <c r="AC4051" i="13" s="1"/>
  <c r="AC4052" i="13" s="1"/>
  <c r="AC4053" i="13" s="1"/>
  <c r="AC4054" i="13" s="1"/>
  <c r="AC4055" i="13" s="1"/>
  <c r="AC4056" i="13" s="1"/>
  <c r="AC4057" i="13" s="1"/>
  <c r="AC4058" i="13" s="1"/>
  <c r="AC4059" i="13" s="1"/>
  <c r="AC4060" i="13" s="1"/>
  <c r="AC4061" i="13" s="1"/>
  <c r="AC4062" i="13" s="1"/>
  <c r="AC4063" i="13" s="1"/>
  <c r="AC4064" i="13" s="1"/>
  <c r="AC4065" i="13" s="1"/>
  <c r="AC4066" i="13" s="1"/>
  <c r="AC4067" i="13" s="1"/>
  <c r="AC4068" i="13" s="1"/>
  <c r="AC4069" i="13" s="1"/>
  <c r="AC4070" i="13" s="1"/>
  <c r="AC4071" i="13" s="1"/>
  <c r="AC4072" i="13" s="1"/>
  <c r="AC4073" i="13" s="1"/>
  <c r="AC4074" i="13" s="1"/>
  <c r="AC4075" i="13" s="1"/>
  <c r="AC4076" i="13" s="1"/>
  <c r="AC4077" i="13" s="1"/>
  <c r="AC4078" i="13" s="1"/>
  <c r="AC4079" i="13" s="1"/>
  <c r="AC4080" i="13" s="1"/>
  <c r="AC4081" i="13" s="1"/>
  <c r="AC4082" i="13" s="1"/>
  <c r="AC4083" i="13" s="1"/>
  <c r="AC4084" i="13" s="1"/>
  <c r="AC4085" i="13" s="1"/>
  <c r="AC4086" i="13" s="1"/>
  <c r="AC4087" i="13" s="1"/>
  <c r="AC4088" i="13" s="1"/>
  <c r="AC4089" i="13" s="1"/>
  <c r="AC4090" i="13" s="1"/>
  <c r="AC4091" i="13" s="1"/>
  <c r="AC4092" i="13" s="1"/>
  <c r="AC4093" i="13" s="1"/>
  <c r="AC4094" i="13" s="1"/>
  <c r="AC4095" i="13" s="1"/>
  <c r="AC4096" i="13" s="1"/>
  <c r="AC4097" i="13" s="1"/>
  <c r="AC4098" i="13" s="1"/>
  <c r="AC4099" i="13" s="1"/>
  <c r="AC4100" i="13" s="1"/>
  <c r="AC4101" i="13" s="1"/>
  <c r="AC4102" i="13" s="1"/>
  <c r="AC4103" i="13" s="1"/>
  <c r="AC4104" i="13" s="1"/>
  <c r="AC4105" i="13" s="1"/>
  <c r="AC4106" i="13" s="1"/>
  <c r="AC4107" i="13" s="1"/>
  <c r="AC4108" i="13" s="1"/>
  <c r="AC4109" i="13" s="1"/>
  <c r="AC4110" i="13" s="1"/>
  <c r="AC4111" i="13" s="1"/>
  <c r="AC4112" i="13" s="1"/>
  <c r="AC4113" i="13" s="1"/>
  <c r="AC4114" i="13" s="1"/>
  <c r="AC4115" i="13" s="1"/>
  <c r="AC4116" i="13" s="1"/>
  <c r="AC4117" i="13" s="1"/>
  <c r="AC4118" i="13" s="1"/>
  <c r="AC4119" i="13" s="1"/>
  <c r="AC4120" i="13" s="1"/>
  <c r="AC4121" i="13" s="1"/>
  <c r="AC4122" i="13" s="1"/>
  <c r="AC4123" i="13" s="1"/>
  <c r="AC4124" i="13" s="1"/>
  <c r="AC4125" i="13" s="1"/>
  <c r="AC4126" i="13" s="1"/>
  <c r="AC4127" i="13" s="1"/>
  <c r="AC4128" i="13" s="1"/>
  <c r="AC4129" i="13" s="1"/>
  <c r="AC4130" i="13" s="1"/>
  <c r="AC4131" i="13" s="1"/>
  <c r="AC4132" i="13" s="1"/>
  <c r="AC4133" i="13" s="1"/>
  <c r="AC4134" i="13" s="1"/>
  <c r="AC4135" i="13" s="1"/>
  <c r="AC4136" i="13" s="1"/>
  <c r="AC4137" i="13" s="1"/>
  <c r="AC4138" i="13" s="1"/>
  <c r="AC4139" i="13" s="1"/>
  <c r="AC4140" i="13" s="1"/>
  <c r="AC4141" i="13" s="1"/>
  <c r="AC4142" i="13" s="1"/>
  <c r="AC4143" i="13" s="1"/>
  <c r="AC4144" i="13" s="1"/>
  <c r="AC4145" i="13" s="1"/>
  <c r="AC4146" i="13" s="1"/>
  <c r="AC4147" i="13" s="1"/>
  <c r="AC4148" i="13" s="1"/>
  <c r="AC4149" i="13" s="1"/>
  <c r="AC4150" i="13" s="1"/>
  <c r="AC4151" i="13" s="1"/>
  <c r="AC4152" i="13" s="1"/>
  <c r="AC4153" i="13" s="1"/>
  <c r="AC4154" i="13" s="1"/>
  <c r="AC4155" i="13" s="1"/>
  <c r="AC4156" i="13" s="1"/>
  <c r="AC4157" i="13" s="1"/>
  <c r="AC4158" i="13" s="1"/>
  <c r="AC4159" i="13" s="1"/>
  <c r="AC4160" i="13" s="1"/>
  <c r="AC4161" i="13" s="1"/>
  <c r="AC4162" i="13" s="1"/>
  <c r="AC4163" i="13" s="1"/>
  <c r="AC4164" i="13" s="1"/>
  <c r="AC4165" i="13" s="1"/>
  <c r="AC4166" i="13" s="1"/>
  <c r="AC4167" i="13" s="1"/>
  <c r="AC4168" i="13" s="1"/>
  <c r="AC4169" i="13" s="1"/>
  <c r="AC4170" i="13" s="1"/>
  <c r="AC4171" i="13" s="1"/>
  <c r="AC4172" i="13" s="1"/>
  <c r="AC4173" i="13" s="1"/>
  <c r="AC4174" i="13" s="1"/>
  <c r="AC4175" i="13" s="1"/>
  <c r="AC4176" i="13" s="1"/>
  <c r="AC4177" i="13" s="1"/>
  <c r="AC4178" i="13" s="1"/>
  <c r="AC4179" i="13" s="1"/>
  <c r="AC4180" i="13" s="1"/>
  <c r="AC4181" i="13" s="1"/>
  <c r="AC4182" i="13" s="1"/>
  <c r="AC4183" i="13" s="1"/>
  <c r="AC4184" i="13" s="1"/>
  <c r="AC4185" i="13" s="1"/>
  <c r="AC4186" i="13" s="1"/>
  <c r="AC4187" i="13" s="1"/>
  <c r="AC4188" i="13" s="1"/>
  <c r="AC4189" i="13" s="1"/>
  <c r="AC4190" i="13" s="1"/>
  <c r="AC4191" i="13" s="1"/>
  <c r="AC4192" i="13" s="1"/>
  <c r="AC4193" i="13" s="1"/>
  <c r="AC4194" i="13" s="1"/>
  <c r="AC4195" i="13" s="1"/>
  <c r="AC4196" i="13" s="1"/>
  <c r="AC4197" i="13" s="1"/>
  <c r="AC4198" i="13" s="1"/>
  <c r="AC4199" i="13" s="1"/>
  <c r="AC4200" i="13" s="1"/>
  <c r="AC4201" i="13" s="1"/>
  <c r="AC4202" i="13" s="1"/>
  <c r="AC4203" i="13" s="1"/>
  <c r="AC4204" i="13" s="1"/>
  <c r="AC4205" i="13" s="1"/>
  <c r="AC4206" i="13" s="1"/>
  <c r="AC4207" i="13" s="1"/>
  <c r="AC4208" i="13" s="1"/>
  <c r="AC4209" i="13" s="1"/>
  <c r="AC4210" i="13" s="1"/>
  <c r="AC4211" i="13" s="1"/>
  <c r="AC4212" i="13" s="1"/>
  <c r="AC4213" i="13" s="1"/>
  <c r="AC4214" i="13" s="1"/>
  <c r="AC4215" i="13" s="1"/>
  <c r="AC4216" i="13" s="1"/>
  <c r="AC4217" i="13" s="1"/>
  <c r="AC4218" i="13" s="1"/>
  <c r="AC4219" i="13" s="1"/>
  <c r="AC4220" i="13" s="1"/>
  <c r="AC4221" i="13" s="1"/>
  <c r="AC4222" i="13" s="1"/>
  <c r="AC4223" i="13" s="1"/>
  <c r="AC4224" i="13" s="1"/>
  <c r="AC4225" i="13" s="1"/>
  <c r="AC4226" i="13" s="1"/>
  <c r="AC4227" i="13" s="1"/>
  <c r="AC4228" i="13" s="1"/>
  <c r="AC4229" i="13" s="1"/>
  <c r="AC4230" i="13" s="1"/>
  <c r="AC4231" i="13" s="1"/>
  <c r="AC4232" i="13" s="1"/>
  <c r="AC4233" i="13" s="1"/>
  <c r="AC4234" i="13" s="1"/>
  <c r="AC4235" i="13" s="1"/>
  <c r="AC4236" i="13" s="1"/>
  <c r="AC4237" i="13" s="1"/>
  <c r="AC4238" i="13" s="1"/>
  <c r="AC4239" i="13" s="1"/>
  <c r="AC4240" i="13" s="1"/>
  <c r="AC4241" i="13" s="1"/>
  <c r="AC4242" i="13" s="1"/>
  <c r="AC4243" i="13" s="1"/>
  <c r="AC4244" i="13" s="1"/>
  <c r="AC4245" i="13" s="1"/>
  <c r="AC4246" i="13" s="1"/>
  <c r="AC4247" i="13" s="1"/>
  <c r="AC4248" i="13" s="1"/>
  <c r="AC4249" i="13" s="1"/>
  <c r="AC4250" i="13" s="1"/>
  <c r="AC4251" i="13" s="1"/>
  <c r="AC4252" i="13" s="1"/>
  <c r="AC4253" i="13" s="1"/>
  <c r="AC4254" i="13" s="1"/>
  <c r="AC4255" i="13" s="1"/>
  <c r="AC4256" i="13" s="1"/>
  <c r="AC4257" i="13" s="1"/>
  <c r="AC4258" i="13" s="1"/>
  <c r="AC4259" i="13" s="1"/>
  <c r="AC4260" i="13" s="1"/>
  <c r="AC4261" i="13" s="1"/>
  <c r="AC4262" i="13" s="1"/>
  <c r="AC4263" i="13" s="1"/>
  <c r="AC4264" i="13" s="1"/>
  <c r="AC4265" i="13" s="1"/>
  <c r="AC4266" i="13" s="1"/>
  <c r="AC4267" i="13" s="1"/>
  <c r="AC4268" i="13" s="1"/>
  <c r="AC4269" i="13" s="1"/>
  <c r="AC4270" i="13" s="1"/>
  <c r="AC4271" i="13" s="1"/>
  <c r="AC4272" i="13" s="1"/>
  <c r="AC4273" i="13" s="1"/>
  <c r="AC4274" i="13" s="1"/>
  <c r="AC4275" i="13" s="1"/>
  <c r="AC4276" i="13" s="1"/>
  <c r="AC4277" i="13" s="1"/>
  <c r="AC4278" i="13" s="1"/>
  <c r="AC4279" i="13" s="1"/>
  <c r="AC4280" i="13" s="1"/>
  <c r="AC4281" i="13" s="1"/>
  <c r="AC4282" i="13" s="1"/>
  <c r="AC4283" i="13" s="1"/>
  <c r="AC4284" i="13" s="1"/>
  <c r="AC4285" i="13" s="1"/>
  <c r="AC4286" i="13" s="1"/>
  <c r="AC4287" i="13" s="1"/>
  <c r="AC4288" i="13" s="1"/>
  <c r="AC4289" i="13" s="1"/>
  <c r="AC4290" i="13" s="1"/>
  <c r="AC4291" i="13" s="1"/>
  <c r="AC4292" i="13" s="1"/>
  <c r="AC4293" i="13" s="1"/>
  <c r="AC4294" i="13" s="1"/>
  <c r="AC4295" i="13" s="1"/>
  <c r="AC4296" i="13" s="1"/>
  <c r="AC4297" i="13" s="1"/>
  <c r="AC4298" i="13" s="1"/>
  <c r="AC4299" i="13" s="1"/>
  <c r="AC4300" i="13" s="1"/>
  <c r="AC4301" i="13" s="1"/>
  <c r="AC4302" i="13" s="1"/>
  <c r="AC4303" i="13" s="1"/>
  <c r="AC4304" i="13" s="1"/>
  <c r="AC4305" i="13" s="1"/>
  <c r="AC4306" i="13" s="1"/>
  <c r="AC4307" i="13" s="1"/>
  <c r="AC4308" i="13" s="1"/>
  <c r="AC4309" i="13" s="1"/>
  <c r="AC4310" i="13" s="1"/>
  <c r="AC4311" i="13" s="1"/>
  <c r="AC4312" i="13" s="1"/>
  <c r="AC4313" i="13" s="1"/>
  <c r="AC4314" i="13" s="1"/>
  <c r="AC4315" i="13" s="1"/>
  <c r="AC4316" i="13" s="1"/>
  <c r="AC4317" i="13" s="1"/>
  <c r="AC4318" i="13" s="1"/>
  <c r="AC4319" i="13" s="1"/>
  <c r="AC4320" i="13" s="1"/>
  <c r="AC4321" i="13" s="1"/>
  <c r="AC4322" i="13" s="1"/>
  <c r="AC4323" i="13" s="1"/>
  <c r="AC4324" i="13" s="1"/>
  <c r="AC4325" i="13" s="1"/>
  <c r="AC4326" i="13" s="1"/>
  <c r="AC4327" i="13" s="1"/>
  <c r="AC4328" i="13" s="1"/>
  <c r="AC4329" i="13" s="1"/>
  <c r="AC4330" i="13" s="1"/>
  <c r="AC4331" i="13" s="1"/>
  <c r="AC4332" i="13" s="1"/>
  <c r="AC4333" i="13" s="1"/>
  <c r="AC4334" i="13" s="1"/>
  <c r="AC4335" i="13" s="1"/>
  <c r="AC4336" i="13" s="1"/>
  <c r="AC4337" i="13" s="1"/>
  <c r="AC4338" i="13" s="1"/>
  <c r="AC4339" i="13" s="1"/>
  <c r="AC4340" i="13" s="1"/>
  <c r="AC4341" i="13" s="1"/>
  <c r="AC4342" i="13" s="1"/>
  <c r="AC4343" i="13" s="1"/>
  <c r="AC4344" i="13" s="1"/>
  <c r="AC4345" i="13" s="1"/>
  <c r="AC4346" i="13" s="1"/>
  <c r="AC4347" i="13" s="1"/>
  <c r="AC4348" i="13" s="1"/>
  <c r="AC4349" i="13" s="1"/>
  <c r="AC4350" i="13" s="1"/>
  <c r="AC4351" i="13" s="1"/>
  <c r="AC4352" i="13" s="1"/>
  <c r="AC4353" i="13" s="1"/>
  <c r="AC4354" i="13" s="1"/>
  <c r="AC4355" i="13" s="1"/>
  <c r="AC4356" i="13" s="1"/>
  <c r="AC4357" i="13" s="1"/>
  <c r="AC4358" i="13" s="1"/>
  <c r="AC4359" i="13" s="1"/>
  <c r="AC4360" i="13" s="1"/>
  <c r="AC4361" i="13" s="1"/>
  <c r="AC4362" i="13" s="1"/>
  <c r="AC4363" i="13" s="1"/>
  <c r="AC4364" i="13" s="1"/>
  <c r="AC4365" i="13" s="1"/>
  <c r="AC4366" i="13" s="1"/>
  <c r="AC4367" i="13" s="1"/>
  <c r="AC4368" i="13" s="1"/>
  <c r="AC4369" i="13" s="1"/>
  <c r="AC4370" i="13" s="1"/>
  <c r="AC4371" i="13" s="1"/>
  <c r="AC4372" i="13" s="1"/>
  <c r="AC4373" i="13" s="1"/>
  <c r="AC4374" i="13" s="1"/>
  <c r="AC4375" i="13" s="1"/>
  <c r="AC4376" i="13" s="1"/>
  <c r="AC4377" i="13" s="1"/>
  <c r="AC4378" i="13" s="1"/>
  <c r="AC4379" i="13" s="1"/>
  <c r="AC4380" i="13" s="1"/>
  <c r="AC4381" i="13" s="1"/>
  <c r="AC4382" i="13" s="1"/>
  <c r="AC4383" i="13" s="1"/>
  <c r="AC4384" i="13" s="1"/>
  <c r="AC4385" i="13" s="1"/>
  <c r="AC4386" i="13" s="1"/>
  <c r="AC4387" i="13" s="1"/>
  <c r="AC4388" i="13" s="1"/>
  <c r="AC4389" i="13" s="1"/>
  <c r="AC4390" i="13" s="1"/>
  <c r="AC4391" i="13" s="1"/>
  <c r="AC4392" i="13" s="1"/>
  <c r="AC4393" i="13" s="1"/>
  <c r="AC4394" i="13" s="1"/>
  <c r="AC4395" i="13" s="1"/>
  <c r="AC4396" i="13" s="1"/>
  <c r="AC4397" i="13" s="1"/>
  <c r="AC4398" i="13" s="1"/>
  <c r="AC4399" i="13" s="1"/>
  <c r="AC4400" i="13" s="1"/>
  <c r="AC4401" i="13" s="1"/>
  <c r="AC4402" i="13" s="1"/>
  <c r="AC4403" i="13" s="1"/>
  <c r="AC4404" i="13" s="1"/>
  <c r="AC4405" i="13" s="1"/>
  <c r="AC4406" i="13" s="1"/>
  <c r="AC4407" i="13" s="1"/>
  <c r="AC4408" i="13" s="1"/>
  <c r="AC4409" i="13" s="1"/>
  <c r="AC4410" i="13" s="1"/>
  <c r="AC4411" i="13" s="1"/>
  <c r="AC4412" i="13" s="1"/>
  <c r="AC4413" i="13" s="1"/>
  <c r="AC4414" i="13" s="1"/>
  <c r="AC4415" i="13" s="1"/>
  <c r="AC4416" i="13" s="1"/>
  <c r="AC4417" i="13" s="1"/>
  <c r="AC4418" i="13" s="1"/>
  <c r="AC4419" i="13" s="1"/>
  <c r="AC4420" i="13" s="1"/>
  <c r="AC4421" i="13" s="1"/>
  <c r="AC4422" i="13" s="1"/>
  <c r="AC4423" i="13" s="1"/>
  <c r="AC4424" i="13" s="1"/>
  <c r="AC4425" i="13" s="1"/>
  <c r="AC4426" i="13" s="1"/>
  <c r="AC4427" i="13" s="1"/>
  <c r="AC4428" i="13" s="1"/>
  <c r="AC4429" i="13" s="1"/>
  <c r="AC4430" i="13" s="1"/>
  <c r="AC4431" i="13" s="1"/>
  <c r="AC4432" i="13" s="1"/>
  <c r="AC4433" i="13" s="1"/>
  <c r="AC4434" i="13" s="1"/>
  <c r="AC4435" i="13" s="1"/>
  <c r="AC4436" i="13" s="1"/>
  <c r="AC4437" i="13" s="1"/>
  <c r="AC4438" i="13" s="1"/>
  <c r="AC4439" i="13" s="1"/>
  <c r="AC4440" i="13" s="1"/>
  <c r="AC4441" i="13" s="1"/>
  <c r="AC4442" i="13" s="1"/>
  <c r="AC4443" i="13" s="1"/>
  <c r="AC4444" i="13" s="1"/>
  <c r="AC4445" i="13" s="1"/>
  <c r="AC4446" i="13" s="1"/>
  <c r="AC4447" i="13" s="1"/>
  <c r="AC4448" i="13" s="1"/>
  <c r="AC4449" i="13" s="1"/>
  <c r="AC4450" i="13" s="1"/>
  <c r="AC4451" i="13" s="1"/>
  <c r="AC4452" i="13" s="1"/>
  <c r="AC4453" i="13" s="1"/>
  <c r="AC4454" i="13" s="1"/>
  <c r="AC4455" i="13" s="1"/>
  <c r="AC4456" i="13" s="1"/>
  <c r="AC4457" i="13" s="1"/>
  <c r="AC4458" i="13" s="1"/>
  <c r="AC4459" i="13" s="1"/>
  <c r="AC4460" i="13" s="1"/>
  <c r="AC4461" i="13" s="1"/>
  <c r="AC4462" i="13" s="1"/>
  <c r="AC4463" i="13" s="1"/>
  <c r="AC4464" i="13" s="1"/>
  <c r="AC4465" i="13" s="1"/>
  <c r="AC4466" i="13" s="1"/>
  <c r="AC4467" i="13" s="1"/>
  <c r="AC4468" i="13" s="1"/>
  <c r="AC4469" i="13" s="1"/>
  <c r="AC4470" i="13" s="1"/>
  <c r="AC4471" i="13" s="1"/>
  <c r="AC4472" i="13" s="1"/>
  <c r="AC4473" i="13" s="1"/>
  <c r="AC4474" i="13" s="1"/>
  <c r="AC4475" i="13" s="1"/>
  <c r="AC4476" i="13" s="1"/>
  <c r="AC4477" i="13" s="1"/>
  <c r="AC4478" i="13" s="1"/>
  <c r="AC4479" i="13" s="1"/>
  <c r="AC4480" i="13" s="1"/>
  <c r="AC4481" i="13" s="1"/>
  <c r="AC4482" i="13" s="1"/>
  <c r="AC4483" i="13" s="1"/>
  <c r="AC4484" i="13" s="1"/>
  <c r="AC4485" i="13" s="1"/>
  <c r="AC4486" i="13" s="1"/>
  <c r="AC4487" i="13" s="1"/>
  <c r="AC4488" i="13" s="1"/>
  <c r="AC4489" i="13" s="1"/>
  <c r="AC4490" i="13" s="1"/>
  <c r="AC4491" i="13" s="1"/>
  <c r="AC4492" i="13" s="1"/>
  <c r="AC4493" i="13" s="1"/>
  <c r="AC4494" i="13" s="1"/>
  <c r="AC4495" i="13" s="1"/>
  <c r="AC4496" i="13" s="1"/>
  <c r="AC4497" i="13" s="1"/>
  <c r="AC4498" i="13" s="1"/>
  <c r="AC4499" i="13" s="1"/>
  <c r="AC4500" i="13" s="1"/>
  <c r="AC4501" i="13" s="1"/>
  <c r="AC4502" i="13" s="1"/>
  <c r="AC4503" i="13" s="1"/>
  <c r="AC4504" i="13" s="1"/>
  <c r="AC4505" i="13" s="1"/>
  <c r="AC4506" i="13" s="1"/>
  <c r="AC4507" i="13" s="1"/>
  <c r="AC4508" i="13" s="1"/>
  <c r="AC4509" i="13" s="1"/>
  <c r="AC4510" i="13" s="1"/>
  <c r="AC4511" i="13" s="1"/>
  <c r="AC4512" i="13" s="1"/>
  <c r="AC4513" i="13" s="1"/>
  <c r="AC4514" i="13" s="1"/>
  <c r="AC4515" i="13" s="1"/>
  <c r="AC4516" i="13" s="1"/>
  <c r="AC4517" i="13" s="1"/>
  <c r="AC4518" i="13" s="1"/>
  <c r="AC4519" i="13" s="1"/>
  <c r="AC4520" i="13" s="1"/>
  <c r="AC4521" i="13" s="1"/>
  <c r="AC4522" i="13" s="1"/>
  <c r="AC4523" i="13" s="1"/>
  <c r="AC4524" i="13" s="1"/>
  <c r="AC4525" i="13" s="1"/>
  <c r="AC4526" i="13" s="1"/>
  <c r="AC4527" i="13" s="1"/>
  <c r="AC4528" i="13" s="1"/>
  <c r="AC4529" i="13" s="1"/>
  <c r="AC4530" i="13" s="1"/>
  <c r="AC4531" i="13" s="1"/>
  <c r="AC4532" i="13" s="1"/>
  <c r="AC4533" i="13" s="1"/>
  <c r="AC4534" i="13" s="1"/>
  <c r="AC4535" i="13" s="1"/>
  <c r="AC4536" i="13" s="1"/>
  <c r="AC4537" i="13" s="1"/>
  <c r="AC4538" i="13" s="1"/>
  <c r="AC4539" i="13" s="1"/>
  <c r="AC4540" i="13" s="1"/>
  <c r="AC4541" i="13" s="1"/>
  <c r="AC4542" i="13" s="1"/>
  <c r="AC4543" i="13" s="1"/>
  <c r="AC4544" i="13" s="1"/>
  <c r="AC4545" i="13" s="1"/>
  <c r="AC4546" i="13" s="1"/>
  <c r="AC4547" i="13" s="1"/>
  <c r="AC4548" i="13" s="1"/>
  <c r="AC4549" i="13" s="1"/>
  <c r="AC4550" i="13" s="1"/>
  <c r="AC4551" i="13" s="1"/>
  <c r="AC4552" i="13" s="1"/>
  <c r="AC4553" i="13" s="1"/>
  <c r="AC4554" i="13" s="1"/>
  <c r="AC4555" i="13" s="1"/>
  <c r="AC4556" i="13" s="1"/>
  <c r="AC4557" i="13" s="1"/>
  <c r="AC4558" i="13" s="1"/>
  <c r="AC4559" i="13" s="1"/>
  <c r="AC4560" i="13" s="1"/>
  <c r="AC4561" i="13" s="1"/>
  <c r="AC4562" i="13" s="1"/>
  <c r="AC4563" i="13" s="1"/>
  <c r="AC4564" i="13" s="1"/>
  <c r="AC4565" i="13" s="1"/>
  <c r="AC4566" i="13" s="1"/>
  <c r="AC4567" i="13" s="1"/>
  <c r="AC4568" i="13" s="1"/>
  <c r="AC4569" i="13" s="1"/>
  <c r="AC4570" i="13" s="1"/>
  <c r="AC4571" i="13" s="1"/>
  <c r="AC4572" i="13" s="1"/>
  <c r="AC4573" i="13" s="1"/>
  <c r="AC4574" i="13" s="1"/>
  <c r="AC4575" i="13" s="1"/>
  <c r="AC4576" i="13" s="1"/>
  <c r="AC4577" i="13" s="1"/>
  <c r="AC4578" i="13" s="1"/>
  <c r="AC4579" i="13" s="1"/>
  <c r="AC4580" i="13" s="1"/>
  <c r="AC4581" i="13" s="1"/>
  <c r="AC4582" i="13" s="1"/>
  <c r="AC4583" i="13" s="1"/>
  <c r="AC4584" i="13" s="1"/>
  <c r="AC4585" i="13" s="1"/>
  <c r="AC4586" i="13" s="1"/>
  <c r="AC4587" i="13" s="1"/>
  <c r="AC4588" i="13" s="1"/>
  <c r="AC4589" i="13" s="1"/>
  <c r="AC4590" i="13" s="1"/>
  <c r="AC4591" i="13" s="1"/>
  <c r="AC4592" i="13" s="1"/>
  <c r="AC4593" i="13" s="1"/>
  <c r="AC4594" i="13" s="1"/>
  <c r="AC4595" i="13" s="1"/>
  <c r="AC4596" i="13" s="1"/>
  <c r="AC4597" i="13" s="1"/>
  <c r="AC4598" i="13" s="1"/>
  <c r="AC4599" i="13" s="1"/>
  <c r="AC4600" i="13" s="1"/>
  <c r="AC4601" i="13" s="1"/>
  <c r="AC4602" i="13" s="1"/>
  <c r="AC4603" i="13" s="1"/>
  <c r="AC4604" i="13" s="1"/>
  <c r="AC4605" i="13" s="1"/>
  <c r="AC4606" i="13" s="1"/>
  <c r="AC4607" i="13" s="1"/>
  <c r="AC4608" i="13" s="1"/>
  <c r="AC4609" i="13" s="1"/>
  <c r="AC4610" i="13" s="1"/>
  <c r="AC4611" i="13" s="1"/>
  <c r="AC4612" i="13" s="1"/>
  <c r="AC4613" i="13" s="1"/>
  <c r="AC4614" i="13" s="1"/>
  <c r="AC4615" i="13" s="1"/>
  <c r="AC4616" i="13" s="1"/>
  <c r="AC4617" i="13" s="1"/>
  <c r="AC4618" i="13" s="1"/>
  <c r="AC4619" i="13" s="1"/>
  <c r="AC4620" i="13" s="1"/>
  <c r="AC4621" i="13" s="1"/>
  <c r="AC4622" i="13" s="1"/>
  <c r="AC4623" i="13" s="1"/>
  <c r="AC4624" i="13" s="1"/>
  <c r="AC4625" i="13" s="1"/>
  <c r="AC4626" i="13" s="1"/>
  <c r="AC4627" i="13" s="1"/>
  <c r="AC4628" i="13" s="1"/>
  <c r="AC4629" i="13" s="1"/>
  <c r="AC4630" i="13" s="1"/>
  <c r="AC4631" i="13" s="1"/>
  <c r="AC4632" i="13" s="1"/>
  <c r="AC4633" i="13" s="1"/>
  <c r="AC4634" i="13" s="1"/>
  <c r="AC4635" i="13" s="1"/>
  <c r="AC4636" i="13" s="1"/>
  <c r="AC4637" i="13" s="1"/>
  <c r="AC4638" i="13" s="1"/>
  <c r="AC4639" i="13" s="1"/>
  <c r="AC4640" i="13" s="1"/>
  <c r="AC4641" i="13" s="1"/>
  <c r="AC4642" i="13" s="1"/>
  <c r="AC4643" i="13" s="1"/>
  <c r="AC4644" i="13" s="1"/>
  <c r="AC4645" i="13" s="1"/>
  <c r="AC4646" i="13" s="1"/>
  <c r="AC4647" i="13" s="1"/>
  <c r="AC4648" i="13" s="1"/>
  <c r="AC4649" i="13" s="1"/>
  <c r="AC4650" i="13" s="1"/>
  <c r="AC4651" i="13" s="1"/>
  <c r="AC4652" i="13" s="1"/>
  <c r="AC4653" i="13" s="1"/>
  <c r="AC4654" i="13" s="1"/>
  <c r="AC4655" i="13" s="1"/>
  <c r="AC4656" i="13" s="1"/>
  <c r="AC4657" i="13" s="1"/>
  <c r="AC4658" i="13" s="1"/>
  <c r="AC4659" i="13" s="1"/>
  <c r="AC4660" i="13" s="1"/>
  <c r="AC4661" i="13" s="1"/>
  <c r="AC4662" i="13" s="1"/>
  <c r="AC4663" i="13" s="1"/>
  <c r="AC4664" i="13" s="1"/>
  <c r="AC4665" i="13" s="1"/>
  <c r="AC4666" i="13" s="1"/>
  <c r="AC4667" i="13" s="1"/>
  <c r="AC4668" i="13" s="1"/>
  <c r="AC4669" i="13" s="1"/>
  <c r="AC4670" i="13" s="1"/>
  <c r="AC4671" i="13" s="1"/>
  <c r="AC4672" i="13" s="1"/>
  <c r="AC4673" i="13" s="1"/>
  <c r="AC4674" i="13" s="1"/>
  <c r="AC4675" i="13" s="1"/>
  <c r="AC4676" i="13" s="1"/>
  <c r="AC4677" i="13" s="1"/>
  <c r="AC4678" i="13" s="1"/>
  <c r="AC4679" i="13" s="1"/>
  <c r="AC4680" i="13" s="1"/>
  <c r="AC4681" i="13" s="1"/>
  <c r="AC4682" i="13" s="1"/>
  <c r="AC4683" i="13" s="1"/>
  <c r="AC4684" i="13" s="1"/>
  <c r="AC4685" i="13" s="1"/>
  <c r="AC4686" i="13" s="1"/>
  <c r="AC4687" i="13" s="1"/>
  <c r="AC4688" i="13" s="1"/>
  <c r="AC4689" i="13" s="1"/>
  <c r="AC4690" i="13" s="1"/>
  <c r="AC4691" i="13" s="1"/>
  <c r="AC4692" i="13" s="1"/>
  <c r="AC4693" i="13" s="1"/>
  <c r="AC4694" i="13" s="1"/>
  <c r="AC4695" i="13" s="1"/>
  <c r="AC4696" i="13" s="1"/>
  <c r="AC4697" i="13" s="1"/>
  <c r="AC4698" i="13" s="1"/>
  <c r="AC4699" i="13" s="1"/>
  <c r="AC4700" i="13" s="1"/>
  <c r="AC4701" i="13" s="1"/>
  <c r="AC4702" i="13" s="1"/>
  <c r="AC4703" i="13" s="1"/>
  <c r="AC4704" i="13" s="1"/>
  <c r="AC4705" i="13" s="1"/>
  <c r="AC4706" i="13" s="1"/>
  <c r="AC4707" i="13" s="1"/>
  <c r="AC4708" i="13" s="1"/>
  <c r="AC4709" i="13" s="1"/>
  <c r="AC4710" i="13" s="1"/>
  <c r="AC4711" i="13" s="1"/>
  <c r="AC4712" i="13" s="1"/>
  <c r="AC4713" i="13" s="1"/>
  <c r="AC4714" i="13" s="1"/>
  <c r="AC4715" i="13" s="1"/>
  <c r="AC4716" i="13" s="1"/>
  <c r="AC4717" i="13" s="1"/>
  <c r="AC4718" i="13" s="1"/>
  <c r="AC4719" i="13"/>
  <c r="AC4720" i="13" s="1"/>
  <c r="AC4721" i="13" s="1"/>
  <c r="AC4722" i="13" s="1"/>
  <c r="AC4723" i="13" s="1"/>
  <c r="AC4724" i="13" s="1"/>
  <c r="AC4725" i="13" s="1"/>
  <c r="AC4726" i="13" s="1"/>
  <c r="AC4727" i="13" s="1"/>
  <c r="AC4728" i="13" s="1"/>
  <c r="AC4729" i="13" s="1"/>
  <c r="AC4730" i="13" s="1"/>
  <c r="AC4731" i="13" s="1"/>
  <c r="AC4732" i="13" s="1"/>
  <c r="AC4733" i="13" s="1"/>
  <c r="AC4734" i="13" s="1"/>
  <c r="AC4735" i="13"/>
  <c r="AC4736" i="13" s="1"/>
  <c r="AC4737" i="13" s="1"/>
  <c r="AC4738" i="13" s="1"/>
  <c r="AC4739" i="13" s="1"/>
  <c r="AC4740" i="13" s="1"/>
  <c r="AC4741" i="13" s="1"/>
  <c r="AC4742" i="13" s="1"/>
  <c r="AC4743" i="13" s="1"/>
  <c r="AC4744" i="13" s="1"/>
  <c r="AC4745" i="13" s="1"/>
  <c r="AC4746" i="13"/>
  <c r="AC4747" i="13" s="1"/>
  <c r="AC4748" i="13" s="1"/>
  <c r="AC4749" i="13" s="1"/>
  <c r="AC4750" i="13" s="1"/>
  <c r="AC4751" i="13" s="1"/>
  <c r="AC4752" i="13" s="1"/>
  <c r="AC4753" i="13" s="1"/>
  <c r="AC4754" i="13" s="1"/>
  <c r="AC4755" i="13" s="1"/>
  <c r="AC4756" i="13"/>
  <c r="AC4757" i="13"/>
  <c r="AC4758" i="13" s="1"/>
  <c r="AC4759" i="13" s="1"/>
  <c r="AC4760" i="13" s="1"/>
  <c r="AC4761" i="13" s="1"/>
  <c r="AC4762" i="13" s="1"/>
  <c r="AC4763" i="13" s="1"/>
  <c r="AC4764" i="13" s="1"/>
  <c r="AC4765" i="13" s="1"/>
  <c r="AC4766" i="13" s="1"/>
  <c r="AC4767" i="13" s="1"/>
  <c r="AC4768" i="13"/>
  <c r="AC4769" i="13" s="1"/>
  <c r="AC4770" i="13" s="1"/>
  <c r="AC4771" i="13" s="1"/>
  <c r="AC4772" i="13" s="1"/>
  <c r="AC4773" i="13"/>
  <c r="AC4774" i="13" s="1"/>
  <c r="AC4775" i="13" s="1"/>
  <c r="AC4776" i="13" s="1"/>
  <c r="AC4777" i="13" s="1"/>
  <c r="AC4778" i="13" s="1"/>
  <c r="AC4779" i="13" s="1"/>
  <c r="AC4780" i="13" s="1"/>
  <c r="AC4781" i="13" s="1"/>
  <c r="AC4782" i="13" s="1"/>
  <c r="AC4783" i="13" s="1"/>
  <c r="AC4784" i="13" s="1"/>
  <c r="AC4785" i="13"/>
  <c r="AC4786" i="13"/>
  <c r="AC4787" i="13" s="1"/>
  <c r="AC4788" i="13" s="1"/>
  <c r="AC4789" i="13" s="1"/>
  <c r="AC4790" i="13" s="1"/>
  <c r="AC4791" i="13" s="1"/>
  <c r="AC4792" i="13" s="1"/>
  <c r="AC4793" i="13" s="1"/>
  <c r="AC4794" i="13" s="1"/>
  <c r="AC4795" i="13"/>
  <c r="AC4796" i="13" s="1"/>
  <c r="AC4797" i="13" s="1"/>
  <c r="AC4798" i="13" s="1"/>
  <c r="AC4799" i="13" s="1"/>
  <c r="AC4800" i="13" s="1"/>
  <c r="AC4801" i="13" s="1"/>
  <c r="AC4802" i="13" s="1"/>
  <c r="AC4803" i="13"/>
  <c r="AC4804" i="13" s="1"/>
  <c r="AC4805" i="13" s="1"/>
  <c r="AC4806" i="13" s="1"/>
  <c r="AC4807" i="13" s="1"/>
  <c r="AC4808" i="13" s="1"/>
  <c r="AC4809" i="13" s="1"/>
  <c r="AC4810" i="13" s="1"/>
  <c r="AC4811" i="13" s="1"/>
  <c r="AC4812" i="13" s="1"/>
  <c r="AC4813" i="13" s="1"/>
  <c r="AC4814" i="13" s="1"/>
  <c r="AC4815" i="13" s="1"/>
  <c r="AC4816" i="13" s="1"/>
  <c r="AC4817" i="13" s="1"/>
  <c r="AC4818" i="13"/>
  <c r="AC4819" i="13" s="1"/>
  <c r="AC4820" i="13" s="1"/>
  <c r="AC4821" i="13" s="1"/>
  <c r="AC4822" i="13" s="1"/>
  <c r="AC4823" i="13" s="1"/>
  <c r="AC4824" i="13" s="1"/>
  <c r="AC4825" i="13" s="1"/>
  <c r="AC4826" i="13" s="1"/>
  <c r="AC4827" i="13" s="1"/>
  <c r="AC4828" i="13" s="1"/>
  <c r="AC4829" i="13" s="1"/>
  <c r="AC4830" i="13"/>
  <c r="AC4831" i="13" s="1"/>
  <c r="AC4832" i="13" s="1"/>
  <c r="AC4833" i="13" s="1"/>
  <c r="AC4834" i="13" s="1"/>
  <c r="AC4835" i="13" s="1"/>
  <c r="AC4836" i="13" s="1"/>
  <c r="AC4837" i="13" s="1"/>
  <c r="AC4838" i="13" s="1"/>
  <c r="AC4839" i="13" s="1"/>
  <c r="AC4840" i="13" s="1"/>
  <c r="AC4841" i="13" s="1"/>
  <c r="AC4842" i="13" s="1"/>
  <c r="AC4843" i="13" s="1"/>
  <c r="AC4844" i="13" s="1"/>
  <c r="AC4845" i="13"/>
  <c r="AC4846" i="13" s="1"/>
  <c r="AC4847" i="13" s="1"/>
  <c r="AC4848" i="13" s="1"/>
  <c r="AC4849" i="13" s="1"/>
  <c r="AC4850" i="13" s="1"/>
  <c r="AC4851" i="13" s="1"/>
  <c r="AC4852" i="13" s="1"/>
  <c r="AC4853" i="13" s="1"/>
  <c r="AC4854" i="13" s="1"/>
  <c r="AC4855" i="13" s="1"/>
  <c r="AC4856" i="13" s="1"/>
  <c r="AC4857" i="13"/>
  <c r="AC4858" i="13" s="1"/>
  <c r="AC4859" i="13" s="1"/>
  <c r="AC4860" i="13" s="1"/>
  <c r="AC4861" i="13" s="1"/>
  <c r="AC4862" i="13" s="1"/>
  <c r="AC4863" i="13" s="1"/>
  <c r="AC4864" i="13" s="1"/>
  <c r="AC4865" i="13" s="1"/>
  <c r="AC4866" i="13" s="1"/>
  <c r="AC4867" i="13"/>
  <c r="AC4868" i="13" s="1"/>
  <c r="AC4869" i="13" s="1"/>
  <c r="AC4870" i="13" s="1"/>
  <c r="AC4871" i="13" s="1"/>
  <c r="AC4872" i="13"/>
  <c r="AC4873" i="13" s="1"/>
  <c r="AC4874" i="13" s="1"/>
  <c r="AC4875" i="13" s="1"/>
  <c r="AC4876" i="13" s="1"/>
  <c r="AC4877" i="13" s="1"/>
  <c r="AC4878" i="13" s="1"/>
  <c r="AC4879" i="13" s="1"/>
  <c r="AC4880" i="13" s="1"/>
  <c r="AC4881" i="13" s="1"/>
  <c r="AC4882" i="13" s="1"/>
  <c r="AC4883" i="13"/>
  <c r="AC4884" i="13"/>
  <c r="AC4885" i="13" s="1"/>
  <c r="AC4886" i="13" s="1"/>
  <c r="AC4887" i="13" s="1"/>
  <c r="AC4888" i="13" s="1"/>
  <c r="AC4889" i="13" s="1"/>
  <c r="AC4890" i="13"/>
  <c r="AC4891" i="13" s="1"/>
  <c r="AC4892" i="13" s="1"/>
  <c r="AC4893" i="13" s="1"/>
  <c r="AC4894" i="13" s="1"/>
  <c r="AC4895" i="13" s="1"/>
  <c r="AC4896" i="13" s="1"/>
  <c r="AC4897" i="13" s="1"/>
  <c r="AC4898" i="13"/>
  <c r="AC4899" i="13" s="1"/>
  <c r="AC4900" i="13" s="1"/>
  <c r="AC4901" i="13" s="1"/>
  <c r="AC4902" i="13" s="1"/>
  <c r="AC4903" i="13" s="1"/>
  <c r="AC4904" i="13" s="1"/>
  <c r="AC4905" i="13" s="1"/>
  <c r="AC4906" i="13" s="1"/>
  <c r="AC4907" i="13" s="1"/>
  <c r="AC4908" i="13"/>
  <c r="AC4909" i="13" s="1"/>
  <c r="AC4910" i="13" s="1"/>
  <c r="AC4911" i="13" s="1"/>
  <c r="AC4912" i="13" s="1"/>
  <c r="AC4913" i="13" s="1"/>
  <c r="AC4914" i="13" s="1"/>
  <c r="AC4915" i="13" s="1"/>
  <c r="AC4916" i="13" s="1"/>
  <c r="AC4917" i="13" s="1"/>
  <c r="AC4918" i="13" s="1"/>
  <c r="AC4919" i="13" s="1"/>
  <c r="AC4920" i="13" s="1"/>
  <c r="AC4921" i="13" s="1"/>
  <c r="AC4922" i="13" s="1"/>
  <c r="AC4923" i="13" s="1"/>
  <c r="AC4924" i="13" s="1"/>
  <c r="AC4925" i="13" s="1"/>
  <c r="AC4926" i="13"/>
  <c r="AC4927" i="13" s="1"/>
  <c r="AC4928" i="13" s="1"/>
  <c r="AC4929" i="13" s="1"/>
  <c r="AC4930" i="13" s="1"/>
  <c r="AC4931" i="13" s="1"/>
  <c r="AC4932" i="13" s="1"/>
  <c r="AC4933" i="13" s="1"/>
  <c r="AC4934" i="13" s="1"/>
  <c r="AC4935" i="13" s="1"/>
  <c r="AC4936" i="13" s="1"/>
  <c r="AC4937" i="13" s="1"/>
  <c r="AC4938" i="13" s="1"/>
  <c r="AC4939" i="13" s="1"/>
  <c r="AC4940" i="13" s="1"/>
  <c r="AC4941" i="13" s="1"/>
  <c r="AC4942" i="13"/>
  <c r="AC4943" i="13" s="1"/>
  <c r="AC4944" i="13" s="1"/>
  <c r="AC4945" i="13" s="1"/>
  <c r="AC4946" i="13" s="1"/>
  <c r="AC4947" i="13" s="1"/>
  <c r="AC4948" i="13" s="1"/>
  <c r="AC4949" i="13" s="1"/>
  <c r="AC4950" i="13" s="1"/>
  <c r="AC4951" i="13" s="1"/>
  <c r="AC4952" i="13"/>
  <c r="AC4953" i="13" s="1"/>
  <c r="AC4954" i="13" s="1"/>
  <c r="AC4955" i="13" s="1"/>
  <c r="AC4956" i="13" s="1"/>
  <c r="AC4957" i="13" s="1"/>
  <c r="AC4958" i="13"/>
  <c r="AC4959" i="13" s="1"/>
  <c r="AC4960" i="13" s="1"/>
  <c r="AC4961" i="13" s="1"/>
  <c r="AC4962" i="13" s="1"/>
  <c r="AC4963" i="13" s="1"/>
  <c r="AC4964" i="13" s="1"/>
  <c r="AC4965" i="13" s="1"/>
  <c r="AC4966" i="13"/>
  <c r="AC4967" i="13" s="1"/>
  <c r="AC4968" i="13" s="1"/>
  <c r="AC4969" i="13" s="1"/>
  <c r="AC4970" i="13" s="1"/>
  <c r="AC4971" i="13" s="1"/>
  <c r="AC4972" i="13" s="1"/>
  <c r="AC4973" i="13" s="1"/>
  <c r="AC4974" i="13" s="1"/>
  <c r="AC4975" i="13" s="1"/>
  <c r="AC4976" i="13" s="1"/>
  <c r="AC4977" i="13" s="1"/>
  <c r="AC4978" i="13" s="1"/>
  <c r="AC4979" i="13"/>
  <c r="AC4980" i="13" s="1"/>
  <c r="AC4981" i="13" s="1"/>
  <c r="AC4982" i="13" s="1"/>
  <c r="AC4983" i="13" s="1"/>
  <c r="AC4984" i="13" s="1"/>
  <c r="AC4985" i="13" s="1"/>
  <c r="AC4986" i="13"/>
  <c r="AC4987" i="13" s="1"/>
  <c r="AC4988" i="13" s="1"/>
  <c r="AC4989" i="13" s="1"/>
  <c r="AC4990" i="13" s="1"/>
  <c r="AC4991" i="13" s="1"/>
  <c r="AC4992" i="13" s="1"/>
  <c r="AC4993" i="13" s="1"/>
  <c r="AC4994" i="13" s="1"/>
  <c r="AC4995" i="13" s="1"/>
  <c r="AC4996" i="13" s="1"/>
  <c r="AC4997" i="13" s="1"/>
  <c r="AC4998" i="13"/>
  <c r="AC4999" i="13" s="1"/>
  <c r="AC5000" i="13" s="1"/>
  <c r="AC5001" i="13" s="1"/>
  <c r="AC5002" i="13" s="1"/>
  <c r="AC5003" i="13" s="1"/>
  <c r="AC5004" i="13" s="1"/>
  <c r="AC5005" i="13" s="1"/>
  <c r="AC5006" i="13" s="1"/>
  <c r="AC5007" i="13" s="1"/>
  <c r="AC5008" i="13"/>
  <c r="AC5009" i="13" s="1"/>
  <c r="AC5010" i="13" s="1"/>
  <c r="AC5011" i="13" s="1"/>
  <c r="AC5012" i="13" s="1"/>
  <c r="AC5013" i="13" s="1"/>
  <c r="AC5014" i="13"/>
  <c r="AC5015" i="13" s="1"/>
  <c r="AC5016" i="13" s="1"/>
  <c r="AC5017" i="13" s="1"/>
  <c r="AC5018" i="13" s="1"/>
  <c r="AC5019" i="13" s="1"/>
  <c r="AC5020" i="13" s="1"/>
  <c r="AC5021" i="13" s="1"/>
  <c r="AC5022" i="13" s="1"/>
  <c r="AC5023" i="13" s="1"/>
  <c r="AC5024" i="13"/>
  <c r="AC5025" i="13" s="1"/>
  <c r="AC5026" i="13" s="1"/>
  <c r="AC5027" i="13" s="1"/>
  <c r="AC5028" i="13" s="1"/>
  <c r="AC5029" i="13" s="1"/>
  <c r="AC5030" i="13" s="1"/>
  <c r="AC5031" i="13" s="1"/>
  <c r="AC5032" i="13" s="1"/>
  <c r="AC5033" i="13" s="1"/>
  <c r="AC5034" i="13"/>
  <c r="AC5035" i="13" s="1"/>
  <c r="AC5036" i="13" s="1"/>
  <c r="AC5037" i="13" s="1"/>
  <c r="AC5038" i="13" s="1"/>
  <c r="AC5039" i="13" s="1"/>
  <c r="AC5040" i="13" s="1"/>
  <c r="AC5041" i="13" s="1"/>
  <c r="AC5042" i="13" s="1"/>
  <c r="AC5043" i="13" s="1"/>
  <c r="AC5044" i="13"/>
  <c r="AC5045" i="13" s="1"/>
  <c r="AC5046" i="13" s="1"/>
  <c r="AC5047" i="13" s="1"/>
  <c r="AC5048" i="13" s="1"/>
  <c r="AC5049" i="13" s="1"/>
  <c r="AC5050" i="13" s="1"/>
  <c r="AC5051" i="13" s="1"/>
  <c r="AC5052" i="13" s="1"/>
  <c r="AC5053" i="13" s="1"/>
  <c r="AC5054" i="13"/>
  <c r="AC5055" i="13" s="1"/>
  <c r="AC5056" i="13" s="1"/>
  <c r="AC5057" i="13" s="1"/>
  <c r="AC5058" i="13" s="1"/>
  <c r="AC5059" i="13" s="1"/>
  <c r="AC5060" i="13" s="1"/>
  <c r="AC5061" i="13" s="1"/>
  <c r="AC5062" i="13" s="1"/>
  <c r="AC5063" i="13" s="1"/>
  <c r="AC5064" i="13"/>
  <c r="AC5065" i="13" s="1"/>
  <c r="AC5066" i="13" s="1"/>
  <c r="AC5067" i="13" s="1"/>
  <c r="AC5068" i="13" s="1"/>
  <c r="AC5069" i="13" s="1"/>
  <c r="AC5070" i="13" s="1"/>
  <c r="AC5071" i="13" s="1"/>
  <c r="AC5072" i="13" s="1"/>
  <c r="AC5073" i="13" s="1"/>
  <c r="AC5074" i="13" s="1"/>
  <c r="AC5075" i="13" s="1"/>
  <c r="AC5076" i="13" s="1"/>
  <c r="AC5077" i="13"/>
  <c r="AC5078" i="13" s="1"/>
  <c r="AC5079" i="13" s="1"/>
  <c r="AC5080" i="13" s="1"/>
  <c r="AC5081" i="13" s="1"/>
  <c r="AC5082" i="13" s="1"/>
  <c r="AC5083" i="13" s="1"/>
  <c r="AC5084" i="13" s="1"/>
  <c r="AC5085" i="13" s="1"/>
  <c r="AC5086" i="13"/>
  <c r="AC5087" i="13" s="1"/>
  <c r="AC5088" i="13" s="1"/>
  <c r="AC5089" i="13" s="1"/>
  <c r="AC5090" i="13" s="1"/>
  <c r="AC5091" i="13" s="1"/>
  <c r="AC5092" i="13" s="1"/>
  <c r="AC5093" i="13" s="1"/>
  <c r="AC5094" i="13" s="1"/>
  <c r="AC5095" i="13" s="1"/>
  <c r="AC5096" i="13" s="1"/>
  <c r="AC5097" i="13"/>
  <c r="AC5098" i="13" s="1"/>
  <c r="AC5099" i="13" s="1"/>
  <c r="AC5100" i="13" s="1"/>
  <c r="AC5101" i="13" s="1"/>
  <c r="AC5102" i="13" s="1"/>
  <c r="AC5103" i="13" s="1"/>
  <c r="AC5104" i="13" s="1"/>
  <c r="AC5105" i="13" s="1"/>
  <c r="AC5106" i="13" s="1"/>
  <c r="AC5107" i="13" s="1"/>
  <c r="AC5108" i="13" s="1"/>
  <c r="AC5109" i="13" s="1"/>
  <c r="AC5110" i="13" s="1"/>
  <c r="AC5111" i="13" s="1"/>
  <c r="AC5112" i="13" s="1"/>
  <c r="AC5113" i="13" s="1"/>
  <c r="AC5114" i="13" s="1"/>
  <c r="AC5115" i="13" s="1"/>
  <c r="AC5116" i="13"/>
  <c r="AC5117" i="13" s="1"/>
  <c r="AC5118" i="13" s="1"/>
  <c r="AC5119" i="13" s="1"/>
  <c r="AC5120" i="13" s="1"/>
  <c r="AC5121" i="13"/>
  <c r="AC5122" i="13" s="1"/>
  <c r="AC5123" i="13" s="1"/>
  <c r="AC5124" i="13" s="1"/>
  <c r="AC5125" i="13" s="1"/>
  <c r="AC5126" i="13" s="1"/>
  <c r="AC5127" i="13" s="1"/>
  <c r="AC5128" i="13" s="1"/>
  <c r="AC5129" i="13" s="1"/>
  <c r="AC5130" i="13" s="1"/>
  <c r="AC5131" i="13"/>
  <c r="AC5132" i="13" s="1"/>
  <c r="AC5133" i="13" s="1"/>
  <c r="AC5134" i="13" s="1"/>
  <c r="AC5135" i="13" s="1"/>
  <c r="AC5136" i="13" s="1"/>
  <c r="AC5137" i="13"/>
  <c r="AC5138" i="13" s="1"/>
  <c r="AC5139" i="13" s="1"/>
  <c r="AC5140" i="13" s="1"/>
  <c r="AC5141" i="13" s="1"/>
  <c r="AC5142" i="13" s="1"/>
  <c r="AC5143" i="13" s="1"/>
  <c r="AC5144" i="13" s="1"/>
  <c r="AC5145" i="13" s="1"/>
  <c r="AC5146" i="13" s="1"/>
  <c r="AC5147" i="13" s="1"/>
  <c r="AC5148" i="13" s="1"/>
  <c r="AC5149" i="13"/>
  <c r="AC5150" i="13" s="1"/>
  <c r="AC5151" i="13" s="1"/>
  <c r="AC5152" i="13" s="1"/>
  <c r="AC5153" i="13" s="1"/>
  <c r="AC5154" i="13" s="1"/>
  <c r="AC5155" i="13" s="1"/>
  <c r="AC5156" i="13" s="1"/>
  <c r="AC5157" i="13" s="1"/>
  <c r="AC5158" i="13" s="1"/>
  <c r="AC5159" i="13"/>
  <c r="AC5160" i="13" s="1"/>
  <c r="AC5161" i="13" s="1"/>
  <c r="AC5162" i="13" s="1"/>
  <c r="AC5163" i="13" s="1"/>
  <c r="AC5164" i="13" s="1"/>
  <c r="AC5165" i="13" s="1"/>
  <c r="AC5166" i="13" s="1"/>
  <c r="AC5167" i="13" s="1"/>
  <c r="AC5168" i="13" s="1"/>
  <c r="AC5169" i="13" s="1"/>
  <c r="AC5170" i="13" s="1"/>
  <c r="AC5171" i="13" s="1"/>
  <c r="AC5172" i="13" s="1"/>
  <c r="AC5173" i="13"/>
  <c r="AC5174" i="13" s="1"/>
  <c r="AC5175" i="13" s="1"/>
  <c r="AC5176" i="13" s="1"/>
  <c r="AC5177" i="13" s="1"/>
  <c r="AC5178" i="13" s="1"/>
  <c r="AC5179" i="13" s="1"/>
  <c r="AC5180" i="13" s="1"/>
  <c r="AC5181" i="13"/>
  <c r="AC5182" i="13" s="1"/>
  <c r="AC5183" i="13" s="1"/>
  <c r="AC5184" i="13" s="1"/>
  <c r="AC5185" i="13" s="1"/>
  <c r="AC5186" i="13" s="1"/>
  <c r="AC5187" i="13" s="1"/>
  <c r="AC5188" i="13" s="1"/>
  <c r="AC5189" i="13" s="1"/>
  <c r="AC5190" i="13" s="1"/>
  <c r="AC5191" i="13" s="1"/>
  <c r="AC5192" i="13" s="1"/>
  <c r="AC5193" i="13" s="1"/>
  <c r="AC5194" i="13" s="1"/>
  <c r="AC5195" i="13" s="1"/>
  <c r="AC5196" i="13" s="1"/>
  <c r="AC5197" i="13" s="1"/>
  <c r="AC5198" i="13" s="1"/>
  <c r="AC5199" i="13" s="1"/>
  <c r="AC5200" i="13" s="1"/>
  <c r="AC5201" i="13"/>
  <c r="AC5202" i="13" s="1"/>
  <c r="AC5203" i="13" s="1"/>
  <c r="AC5204" i="13" s="1"/>
  <c r="AC5205" i="13" s="1"/>
  <c r="AC5206" i="13" s="1"/>
  <c r="AC5207" i="13" s="1"/>
  <c r="AC5208" i="13"/>
  <c r="AC5209" i="13" s="1"/>
  <c r="AC5210" i="13"/>
  <c r="AC5211" i="13" s="1"/>
  <c r="AC5212" i="13" s="1"/>
  <c r="AC5213" i="13" s="1"/>
  <c r="AC5214" i="13" s="1"/>
  <c r="AC5215" i="13" s="1"/>
  <c r="AC5216" i="13" s="1"/>
  <c r="AC5217" i="13" s="1"/>
  <c r="AC5218" i="13" s="1"/>
  <c r="AC5219" i="13" s="1"/>
  <c r="AC5220" i="13"/>
  <c r="AC5221" i="13" s="1"/>
  <c r="AC5222" i="13" s="1"/>
  <c r="AC5223" i="13" s="1"/>
  <c r="AC5224" i="13" s="1"/>
  <c r="AC5225" i="13" s="1"/>
  <c r="AC5226" i="13" s="1"/>
  <c r="AC5227" i="13" s="1"/>
  <c r="AC5228" i="13"/>
  <c r="AC5229" i="13" s="1"/>
  <c r="AC5230" i="13" s="1"/>
  <c r="AC5231" i="13" s="1"/>
  <c r="AC5232" i="13" s="1"/>
  <c r="AC5233" i="13" s="1"/>
  <c r="AC5234" i="13" s="1"/>
  <c r="AC5235" i="13" s="1"/>
  <c r="AC5236" i="13" s="1"/>
  <c r="AC5237" i="13" s="1"/>
  <c r="AC5238" i="13" s="1"/>
  <c r="AC5239" i="13" s="1"/>
  <c r="AC5240" i="13" s="1"/>
  <c r="AC5241" i="13" s="1"/>
  <c r="AC5242" i="13" s="1"/>
  <c r="AC5243" i="13" s="1"/>
  <c r="AC5244" i="13" s="1"/>
  <c r="AC5245" i="13" s="1"/>
  <c r="AC5246" i="13" s="1"/>
  <c r="AC5247" i="13" s="1"/>
  <c r="AC5248" i="13" s="1"/>
  <c r="AC5249" i="13" s="1"/>
  <c r="AC5250" i="13" s="1"/>
  <c r="AC5251" i="13" s="1"/>
  <c r="AC5252" i="13" s="1"/>
  <c r="AC5253" i="13" s="1"/>
  <c r="AC5254" i="13" s="1"/>
  <c r="AC5255" i="13" s="1"/>
  <c r="AC5256" i="13" s="1"/>
  <c r="AC5257" i="13" s="1"/>
  <c r="AC5258" i="13" s="1"/>
  <c r="AC5259" i="13" s="1"/>
  <c r="AC5260" i="13" s="1"/>
  <c r="AC5261" i="13" s="1"/>
  <c r="AC5262" i="13" s="1"/>
  <c r="AC5263" i="13" s="1"/>
  <c r="AC5264" i="13" s="1"/>
  <c r="AC5265" i="13" s="1"/>
  <c r="AC5266" i="13"/>
  <c r="AC5267" i="13" s="1"/>
  <c r="AC5268" i="13" s="1"/>
  <c r="AC5269" i="13" s="1"/>
  <c r="AC5270" i="13" s="1"/>
  <c r="AC5271" i="13" s="1"/>
  <c r="AC5272" i="13" s="1"/>
  <c r="AC5273" i="13" s="1"/>
  <c r="AC5274" i="13" s="1"/>
  <c r="AC5275" i="13" s="1"/>
  <c r="AC5276" i="13"/>
  <c r="AC5277" i="13" s="1"/>
  <c r="AC5278" i="13" s="1"/>
  <c r="AC5279" i="13" s="1"/>
  <c r="AC5280" i="13" s="1"/>
  <c r="AC5281" i="13" s="1"/>
  <c r="AC5282" i="13" s="1"/>
  <c r="AC5283" i="13" s="1"/>
  <c r="AC5284" i="13" s="1"/>
  <c r="AC5285" i="13" s="1"/>
  <c r="AC5286" i="13" s="1"/>
  <c r="AC5287" i="13" s="1"/>
  <c r="AC5288" i="13" s="1"/>
  <c r="AC5289" i="13" s="1"/>
  <c r="AC5290" i="13" s="1"/>
  <c r="AC5291" i="13" s="1"/>
  <c r="AC5292" i="13"/>
  <c r="AC5293" i="13" s="1"/>
  <c r="AC5294" i="13" s="1"/>
  <c r="AC5295" i="13" s="1"/>
  <c r="AC5296" i="13" s="1"/>
  <c r="AC5297" i="13" s="1"/>
  <c r="AC5298" i="13" s="1"/>
  <c r="AC5299" i="13" s="1"/>
  <c r="AC5300" i="13" s="1"/>
  <c r="AC5301" i="13" s="1"/>
  <c r="AC5302" i="13" s="1"/>
  <c r="AC5303" i="13" s="1"/>
  <c r="AC5304" i="13"/>
  <c r="AC5305" i="13" s="1"/>
  <c r="AC5306" i="13" s="1"/>
  <c r="AC5307" i="13" s="1"/>
  <c r="AC5308" i="13" s="1"/>
  <c r="AC5309" i="13" s="1"/>
  <c r="AC5310" i="13"/>
  <c r="AC5311" i="13" s="1"/>
  <c r="AC5312" i="13" s="1"/>
  <c r="AC5313" i="13" s="1"/>
  <c r="AC5314" i="13" s="1"/>
  <c r="AC5315" i="13" s="1"/>
  <c r="AC5316" i="13" s="1"/>
  <c r="AC5317" i="13" s="1"/>
  <c r="AC5318" i="13" s="1"/>
  <c r="AC5319" i="13" s="1"/>
  <c r="AC5320" i="13" s="1"/>
  <c r="AC5321" i="13" s="1"/>
  <c r="AC5322" i="13"/>
  <c r="AC5323" i="13" s="1"/>
  <c r="AC5324" i="13" s="1"/>
  <c r="AC5325" i="13" s="1"/>
  <c r="AC5326" i="13" s="1"/>
  <c r="AC5327" i="13" s="1"/>
  <c r="AC5328" i="13" s="1"/>
  <c r="AC5329" i="13" s="1"/>
  <c r="AC5330" i="13" s="1"/>
  <c r="AC5331" i="13" s="1"/>
  <c r="AC5332" i="13" s="1"/>
  <c r="AC5333" i="13" s="1"/>
  <c r="AC5334" i="13"/>
  <c r="AC5335" i="13" s="1"/>
  <c r="AC5336" i="13" s="1"/>
  <c r="AC5337" i="13" s="1"/>
  <c r="AC5338" i="13" s="1"/>
  <c r="AC5339" i="13" s="1"/>
  <c r="AC5340" i="13" s="1"/>
  <c r="AC5341" i="13" s="1"/>
  <c r="AC5342" i="13"/>
  <c r="AC5343" i="13" s="1"/>
  <c r="AC5344" i="13" s="1"/>
  <c r="AC5345" i="13" s="1"/>
  <c r="AC5346" i="13" s="1"/>
  <c r="AC5347" i="13" s="1"/>
  <c r="AC5348" i="13" s="1"/>
  <c r="AC5349" i="13" s="1"/>
  <c r="AC5350" i="13" s="1"/>
  <c r="AC5351" i="13" s="1"/>
  <c r="AC5352" i="13" s="1"/>
  <c r="AC5353" i="13" s="1"/>
  <c r="AC5354" i="13" s="1"/>
  <c r="AC5355" i="13" s="1"/>
  <c r="AC5356" i="13" s="1"/>
  <c r="AC5357" i="13" s="1"/>
  <c r="AC5358" i="13" s="1"/>
  <c r="AC5359" i="13" s="1"/>
  <c r="AC5360" i="13" s="1"/>
  <c r="AC5361" i="13"/>
  <c r="AC5362" i="13"/>
  <c r="AC5363" i="13" s="1"/>
  <c r="AC5364" i="13" s="1"/>
  <c r="AC5365" i="13" s="1"/>
  <c r="AC5366" i="13" s="1"/>
  <c r="AC5367" i="13" s="1"/>
  <c r="AC5368" i="13" s="1"/>
  <c r="AC5369" i="13"/>
  <c r="AC5370" i="13"/>
  <c r="AC5371" i="13" s="1"/>
  <c r="AC5372" i="13" s="1"/>
  <c r="AC5373" i="13" s="1"/>
  <c r="AC5374" i="13" s="1"/>
  <c r="AC5375" i="13" s="1"/>
  <c r="AC5376" i="13" s="1"/>
  <c r="AC5377" i="13"/>
  <c r="AC5378" i="13"/>
  <c r="AC5379" i="13" s="1"/>
  <c r="AC5380" i="13" s="1"/>
  <c r="AC5381" i="13" s="1"/>
  <c r="AC5382" i="13" s="1"/>
  <c r="AC5383" i="13" s="1"/>
  <c r="AC5384" i="13" s="1"/>
  <c r="AC5385" i="13"/>
  <c r="AC5386" i="13"/>
  <c r="AC5387" i="13" s="1"/>
  <c r="AC5388" i="13" s="1"/>
  <c r="AC5389" i="13" s="1"/>
  <c r="AC5390" i="13" s="1"/>
  <c r="AC5391" i="13" s="1"/>
  <c r="AC5392" i="13" s="1"/>
  <c r="AC5393" i="13" s="1"/>
  <c r="AC5394" i="13" s="1"/>
  <c r="AC5395" i="13" s="1"/>
  <c r="AC5396" i="13" s="1"/>
  <c r="AC5397" i="13" s="1"/>
  <c r="AC5398" i="13" s="1"/>
  <c r="AC5399" i="13" s="1"/>
  <c r="AC5400" i="13" s="1"/>
  <c r="AC5401" i="13" s="1"/>
  <c r="AC5402" i="13" s="1"/>
  <c r="AC5403" i="13"/>
  <c r="AC5404" i="13" s="1"/>
  <c r="AC5405" i="13" s="1"/>
  <c r="AC5406" i="13" s="1"/>
  <c r="AC5407" i="13" s="1"/>
  <c r="AC5408" i="13" s="1"/>
  <c r="AC5409" i="13" s="1"/>
  <c r="AC5410" i="13" s="1"/>
  <c r="AC5411" i="13" s="1"/>
  <c r="AC5412" i="13" s="1"/>
  <c r="AC5413" i="13" s="1"/>
  <c r="AC5414" i="13" s="1"/>
  <c r="AC5415" i="13" s="1"/>
  <c r="AC5416" i="13" s="1"/>
  <c r="AC5417" i="13"/>
  <c r="AC5418" i="13" s="1"/>
  <c r="AC5419" i="13" s="1"/>
  <c r="AC5420" i="13" s="1"/>
  <c r="AC5421" i="13" s="1"/>
  <c r="AC5422" i="13" s="1"/>
  <c r="AC5423" i="13" s="1"/>
  <c r="AC5424" i="13" s="1"/>
  <c r="AC5425" i="13" s="1"/>
  <c r="AC5426" i="13" s="1"/>
  <c r="AC5427" i="13" s="1"/>
  <c r="AC5428" i="13" s="1"/>
  <c r="AC5429" i="13" s="1"/>
  <c r="AC5430" i="13" s="1"/>
  <c r="AC5431" i="13" s="1"/>
  <c r="AC5432" i="13" s="1"/>
  <c r="AC5433" i="13" s="1"/>
  <c r="AC5434" i="13" s="1"/>
  <c r="AC5435" i="13"/>
  <c r="AC5436" i="13" s="1"/>
  <c r="AC5437" i="13" s="1"/>
  <c r="AC5438" i="13" s="1"/>
  <c r="AC5439" i="13" s="1"/>
  <c r="AC5440" i="13" s="1"/>
  <c r="AC5441" i="13" s="1"/>
  <c r="AC5442" i="13" s="1"/>
  <c r="AC5443" i="13" s="1"/>
  <c r="AC5444" i="13" s="1"/>
  <c r="AC5445" i="13"/>
  <c r="AC5446" i="13" s="1"/>
  <c r="AC5447" i="13" s="1"/>
  <c r="AC5448" i="13" s="1"/>
  <c r="AC5449" i="13" s="1"/>
  <c r="AC5450" i="13" s="1"/>
  <c r="AC5451" i="13"/>
  <c r="AC5452" i="13" s="1"/>
  <c r="AC5453" i="13" s="1"/>
  <c r="AC5454" i="13" s="1"/>
  <c r="AC5455" i="13" s="1"/>
  <c r="AC5456" i="13" s="1"/>
  <c r="AC5457" i="13" s="1"/>
  <c r="AC5458" i="13" s="1"/>
  <c r="AC5459" i="13" s="1"/>
  <c r="AC5460" i="13" s="1"/>
  <c r="AC5461" i="13" s="1"/>
  <c r="AC5462" i="13" s="1"/>
  <c r="AC5463" i="13" s="1"/>
  <c r="AC5464" i="13" s="1"/>
  <c r="AC5465" i="13"/>
  <c r="AC5466" i="13" s="1"/>
  <c r="AC5467" i="13" s="1"/>
  <c r="AC5468" i="13" s="1"/>
  <c r="AC5469" i="13"/>
  <c r="AC5470" i="13" s="1"/>
  <c r="AC5471" i="13" s="1"/>
  <c r="AC5472" i="13" s="1"/>
  <c r="AC5473" i="13" s="1"/>
  <c r="AC5474" i="13" s="1"/>
  <c r="AC5475" i="13" s="1"/>
  <c r="AC5476" i="13" s="1"/>
  <c r="AC5477" i="13"/>
  <c r="AC5478" i="13" s="1"/>
  <c r="AC5479" i="13" s="1"/>
  <c r="AC5480" i="13" s="1"/>
  <c r="AC5481" i="13" s="1"/>
  <c r="AC5482" i="13" s="1"/>
  <c r="AC5483" i="13" s="1"/>
  <c r="AC5484" i="13" s="1"/>
  <c r="AC5485" i="13" s="1"/>
  <c r="AC5486" i="13" s="1"/>
  <c r="AC5487" i="13" s="1"/>
  <c r="AC5488" i="13" s="1"/>
  <c r="AC5489" i="13" s="1"/>
  <c r="AC5490" i="13" s="1"/>
  <c r="AC5491" i="13" s="1"/>
  <c r="AC5492" i="13" s="1"/>
  <c r="AC5493" i="13"/>
  <c r="AC5494" i="13" s="1"/>
  <c r="AC5495" i="13" s="1"/>
  <c r="AC5496" i="13" s="1"/>
  <c r="AC5497" i="13" s="1"/>
  <c r="AC5498" i="13" s="1"/>
  <c r="AC5499" i="13" s="1"/>
  <c r="AC5500" i="13"/>
  <c r="AC5501" i="13" s="1"/>
  <c r="AC5502" i="13" s="1"/>
  <c r="AC5503" i="13" s="1"/>
  <c r="AC5504" i="13" s="1"/>
  <c r="AC5505" i="13" s="1"/>
  <c r="AC5506" i="13" s="1"/>
  <c r="AC5507" i="13" s="1"/>
  <c r="AC5508" i="13" s="1"/>
  <c r="AC5509" i="13" s="1"/>
  <c r="AC5510" i="13" s="1"/>
  <c r="AC5511" i="13"/>
  <c r="AC5512" i="13" s="1"/>
  <c r="AC5513" i="13" s="1"/>
  <c r="AC5514" i="13" s="1"/>
  <c r="AC5515" i="13" s="1"/>
  <c r="AC5516" i="13" s="1"/>
  <c r="AC5517" i="13" s="1"/>
  <c r="AC5518" i="13" s="1"/>
  <c r="AC5519" i="13" s="1"/>
  <c r="AC5520" i="13" s="1"/>
  <c r="AC5521" i="13" s="1"/>
  <c r="AC5522" i="13" s="1"/>
  <c r="AC5523" i="13"/>
  <c r="AC5524" i="13" s="1"/>
  <c r="AC5525" i="13" s="1"/>
  <c r="AC5526" i="13" s="1"/>
  <c r="AC5527" i="13" s="1"/>
  <c r="AC5528" i="13" s="1"/>
  <c r="AC5529" i="13" s="1"/>
  <c r="AC5530" i="13" s="1"/>
  <c r="AC5531" i="13" s="1"/>
  <c r="AC5532" i="13" s="1"/>
  <c r="AC5533" i="13" s="1"/>
  <c r="AC5534" i="13" s="1"/>
  <c r="AC5535" i="13" s="1"/>
  <c r="AC5536" i="13" s="1"/>
  <c r="AC5537" i="13" s="1"/>
  <c r="AC5538" i="13" s="1"/>
  <c r="AC5539" i="13" s="1"/>
  <c r="AC5540" i="13" s="1"/>
  <c r="AC5541" i="13"/>
  <c r="AC5542" i="13" s="1"/>
  <c r="AC5543" i="13" s="1"/>
  <c r="AC5544" i="13" s="1"/>
  <c r="AC5545" i="13" s="1"/>
  <c r="AC5546" i="13" s="1"/>
  <c r="AC5547" i="13" s="1"/>
  <c r="AC5548" i="13" s="1"/>
  <c r="AC5549" i="13" s="1"/>
  <c r="AC5550" i="13"/>
  <c r="AC5551" i="13" s="1"/>
  <c r="AC5552" i="13" s="1"/>
  <c r="AC5553" i="13" s="1"/>
  <c r="AC5554" i="13" s="1"/>
  <c r="AC5555" i="13" s="1"/>
  <c r="AC5556" i="13" s="1"/>
  <c r="AC5557" i="13" s="1"/>
  <c r="AC5558" i="13"/>
  <c r="AC5559" i="13" s="1"/>
  <c r="AC5560" i="13" s="1"/>
  <c r="AC5561" i="13" s="1"/>
  <c r="AC5562" i="13" s="1"/>
  <c r="AC5563" i="13" s="1"/>
  <c r="AC5564" i="13" s="1"/>
  <c r="AC5565" i="13" s="1"/>
  <c r="AC5566" i="13" s="1"/>
  <c r="AC5567" i="13" s="1"/>
  <c r="AC5568" i="13" s="1"/>
  <c r="AC5569" i="13" s="1"/>
  <c r="AC5570" i="13"/>
  <c r="AC5571" i="13" s="1"/>
  <c r="AC5572" i="13" s="1"/>
  <c r="AC5573" i="13" s="1"/>
  <c r="AC5574" i="13" s="1"/>
  <c r="AC5575" i="13" s="1"/>
  <c r="AC5576" i="13" s="1"/>
  <c r="AC5577" i="13" s="1"/>
  <c r="AC5578" i="13" s="1"/>
  <c r="AC5579" i="13" s="1"/>
  <c r="AC5580" i="13" s="1"/>
  <c r="AC5581" i="13" s="1"/>
  <c r="AC5582" i="13" s="1"/>
  <c r="AC5583" i="13" s="1"/>
  <c r="AC5584" i="13" s="1"/>
  <c r="AC5585" i="13" s="1"/>
  <c r="AC5586" i="13"/>
  <c r="AC5587" i="13" s="1"/>
  <c r="AC5588" i="13" s="1"/>
  <c r="AC5589" i="13" s="1"/>
  <c r="AC5590" i="13" s="1"/>
  <c r="AC5591" i="13" s="1"/>
  <c r="AC5592" i="13" s="1"/>
  <c r="AC5593" i="13" s="1"/>
  <c r="AC5594" i="13" s="1"/>
  <c r="AC5595" i="13" s="1"/>
  <c r="AC5596" i="13" s="1"/>
  <c r="AC5597" i="13"/>
  <c r="AC5598" i="13" s="1"/>
  <c r="AC5599" i="13" s="1"/>
  <c r="AC5600" i="13" s="1"/>
  <c r="AC5601" i="13" s="1"/>
  <c r="AC5602" i="13" s="1"/>
  <c r="AC5603" i="13" s="1"/>
  <c r="AC5604" i="13" s="1"/>
  <c r="AC5605" i="13" s="1"/>
  <c r="AC5606" i="13" s="1"/>
  <c r="AC5607" i="13"/>
  <c r="AC5608" i="13" s="1"/>
  <c r="AC5609" i="13" s="1"/>
  <c r="AC5610" i="13" s="1"/>
  <c r="AC5611" i="13" s="1"/>
  <c r="AC5612" i="13" s="1"/>
  <c r="AC5613" i="13" s="1"/>
  <c r="AC5614" i="13" s="1"/>
  <c r="AC5615" i="13" s="1"/>
  <c r="AC5616" i="13" s="1"/>
  <c r="AC5617" i="13" s="1"/>
  <c r="AC5618" i="13" s="1"/>
  <c r="AC5619" i="13" s="1"/>
  <c r="AC5620" i="13" s="1"/>
  <c r="AC5621" i="13"/>
  <c r="AC5622" i="13" s="1"/>
  <c r="AC5623" i="13" s="1"/>
  <c r="AC5624" i="13" s="1"/>
  <c r="AC5625" i="13" s="1"/>
  <c r="AC5626" i="13" s="1"/>
  <c r="AC5627" i="13" s="1"/>
  <c r="AC5628" i="13" s="1"/>
  <c r="AC5629" i="13" s="1"/>
  <c r="AC5630" i="13" s="1"/>
  <c r="AC5631" i="13" s="1"/>
  <c r="AC5632" i="13" s="1"/>
  <c r="AC5633" i="13" s="1"/>
  <c r="AC5634" i="13" s="1"/>
  <c r="AC5635" i="13" s="1"/>
  <c r="AC5636" i="13" s="1"/>
  <c r="AC5637" i="13" s="1"/>
  <c r="AC5638" i="13"/>
  <c r="AC5639" i="13" s="1"/>
  <c r="AC5640" i="13" s="1"/>
  <c r="AC5641" i="13" s="1"/>
  <c r="AC5642" i="13" s="1"/>
  <c r="AC5643" i="13" s="1"/>
  <c r="AC5644" i="13" s="1"/>
  <c r="AC5645" i="13" s="1"/>
  <c r="AC5646" i="13" s="1"/>
  <c r="AC5647" i="13" s="1"/>
  <c r="AC5648" i="13"/>
  <c r="AC5649" i="13" s="1"/>
  <c r="AC5650" i="13" s="1"/>
  <c r="AC5651" i="13" s="1"/>
  <c r="AC5652" i="13" s="1"/>
  <c r="AC5653" i="13" s="1"/>
  <c r="AC5654" i="13" s="1"/>
  <c r="AC5655" i="13" s="1"/>
  <c r="AC5656" i="13"/>
  <c r="AC5657" i="13" s="1"/>
  <c r="AC5658" i="13" s="1"/>
  <c r="AC5659" i="13" s="1"/>
  <c r="AC5660" i="13" s="1"/>
  <c r="AC5661" i="13" s="1"/>
  <c r="AC5662" i="13" s="1"/>
  <c r="AC5663" i="13" s="1"/>
  <c r="AC5664" i="13" s="1"/>
  <c r="AC5665" i="13"/>
  <c r="AC5666" i="13" s="1"/>
  <c r="AC5667" i="13" s="1"/>
  <c r="AC5668" i="13" s="1"/>
  <c r="AC5669" i="13" s="1"/>
  <c r="AC5670" i="13" s="1"/>
  <c r="AC5671" i="13" s="1"/>
  <c r="AC5672" i="13" s="1"/>
  <c r="AC5673" i="13" s="1"/>
  <c r="AC5674" i="13" s="1"/>
  <c r="AC5675" i="13" s="1"/>
  <c r="AC5676" i="13" s="1"/>
  <c r="AC5677" i="13" s="1"/>
  <c r="AC5678" i="13" s="1"/>
  <c r="AC5679" i="13" s="1"/>
  <c r="AC5680" i="13" s="1"/>
  <c r="AC5681" i="13" s="1"/>
  <c r="AC5682" i="13" s="1"/>
  <c r="AC5683" i="13" s="1"/>
  <c r="AC5684" i="13" s="1"/>
  <c r="AC5685" i="13" s="1"/>
  <c r="AC5686" i="13" s="1"/>
  <c r="AC5687" i="13" s="1"/>
  <c r="AC5688" i="13" s="1"/>
  <c r="AC5689" i="13" s="1"/>
  <c r="AC5690" i="13" s="1"/>
  <c r="AC5691" i="13" s="1"/>
  <c r="AC5692" i="13" s="1"/>
  <c r="AC5693" i="13" s="1"/>
  <c r="AC5694" i="13" s="1"/>
  <c r="AC5695" i="13" s="1"/>
  <c r="AC5696" i="13" s="1"/>
  <c r="AC5697" i="13" s="1"/>
  <c r="AC5698" i="13"/>
  <c r="AC5699" i="13" s="1"/>
  <c r="AC5700" i="13" s="1"/>
  <c r="AC5701" i="13" s="1"/>
  <c r="AC5702" i="13" s="1"/>
  <c r="AC5703" i="13" s="1"/>
  <c r="AC5704" i="13" s="1"/>
  <c r="AC5705" i="13" s="1"/>
  <c r="AC5706" i="13" s="1"/>
  <c r="AC5707" i="13" s="1"/>
  <c r="AC5708" i="13" s="1"/>
  <c r="AC5709" i="13" s="1"/>
  <c r="AC5710" i="13" s="1"/>
  <c r="AC5711" i="13" s="1"/>
  <c r="AC5712" i="13" s="1"/>
  <c r="AC5713" i="13" s="1"/>
  <c r="AC5714" i="13" s="1"/>
  <c r="AC5715" i="13" s="1"/>
  <c r="AC5716" i="13" s="1"/>
  <c r="AC5717" i="13"/>
  <c r="AC5718" i="13" s="1"/>
  <c r="AC5719" i="13" s="1"/>
  <c r="AC5720" i="13" s="1"/>
  <c r="AC5721" i="13" s="1"/>
  <c r="AC5722" i="13" s="1"/>
  <c r="AC5723" i="13" s="1"/>
  <c r="AC5724" i="13" s="1"/>
  <c r="AC5725" i="13" s="1"/>
  <c r="AC5726" i="13" s="1"/>
  <c r="AC5727" i="13" s="1"/>
  <c r="AC5728" i="13" s="1"/>
  <c r="AC5729" i="13" s="1"/>
  <c r="AC5730" i="13" s="1"/>
  <c r="AC5731" i="13" s="1"/>
  <c r="AC5732" i="13" s="1"/>
  <c r="AC5733" i="13"/>
  <c r="AC5734" i="13" s="1"/>
  <c r="AC5735" i="13" s="1"/>
  <c r="AC5736" i="13" s="1"/>
  <c r="AC5737" i="13" s="1"/>
  <c r="AC5738" i="13" s="1"/>
  <c r="AC5739" i="13" s="1"/>
  <c r="AC5740" i="13" s="1"/>
  <c r="AC5741" i="13" s="1"/>
  <c r="AC5742" i="13" s="1"/>
  <c r="AC5743" i="13"/>
  <c r="AC5744" i="13" s="1"/>
  <c r="AC5745" i="13" s="1"/>
  <c r="AC5746" i="13" s="1"/>
  <c r="AC5747" i="13" s="1"/>
  <c r="AC5748" i="13" s="1"/>
  <c r="AC5749" i="13" s="1"/>
  <c r="AC5750" i="13"/>
  <c r="AC5751" i="13" s="1"/>
  <c r="AC5752" i="13" s="1"/>
  <c r="AC5753" i="13" s="1"/>
  <c r="AC5754" i="13" s="1"/>
  <c r="AC5755" i="13" s="1"/>
  <c r="AC5756" i="13" s="1"/>
  <c r="AC5757" i="13" s="1"/>
  <c r="AC5758" i="13"/>
  <c r="AC5759" i="13" s="1"/>
  <c r="AC5760" i="13" s="1"/>
  <c r="AC5761" i="13" s="1"/>
  <c r="AC5762" i="13" s="1"/>
  <c r="AC5763" i="13" s="1"/>
  <c r="AC5764" i="13" s="1"/>
  <c r="AC5765" i="13" s="1"/>
  <c r="AC5766" i="13" s="1"/>
  <c r="AC5767" i="13"/>
  <c r="AC5768" i="13" s="1"/>
  <c r="AC5769" i="13" s="1"/>
  <c r="AC5770" i="13" s="1"/>
  <c r="AC5771" i="13" s="1"/>
  <c r="AC5772" i="13" s="1"/>
  <c r="AC5773" i="13" s="1"/>
  <c r="AC5774" i="13" s="1"/>
  <c r="AC5775" i="13" s="1"/>
  <c r="AC5776" i="13" s="1"/>
  <c r="AC5777" i="13" s="1"/>
  <c r="AC5778" i="13" s="1"/>
  <c r="AC5779" i="13" s="1"/>
  <c r="AC5780" i="13" s="1"/>
  <c r="AC5781" i="13" s="1"/>
  <c r="AC5782" i="13" s="1"/>
  <c r="AC5783" i="13" s="1"/>
  <c r="AC5784" i="13" s="1"/>
  <c r="AC5785" i="13" s="1"/>
  <c r="AC5786" i="13" s="1"/>
  <c r="AC5787" i="13" s="1"/>
  <c r="AC5788" i="13" s="1"/>
  <c r="AC5789" i="13" s="1"/>
  <c r="AC5790" i="13"/>
  <c r="AC5791" i="13" s="1"/>
  <c r="AC5792" i="13" s="1"/>
  <c r="AC5793" i="13" s="1"/>
  <c r="AC5794" i="13" s="1"/>
  <c r="AC5795" i="13" s="1"/>
  <c r="AC5796" i="13" s="1"/>
  <c r="AC5797" i="13" s="1"/>
  <c r="AC5798" i="13"/>
  <c r="AC5799" i="13" s="1"/>
  <c r="AC5800" i="13" s="1"/>
  <c r="AC5801" i="13" s="1"/>
  <c r="AC5802" i="13" s="1"/>
  <c r="AC5803" i="13" s="1"/>
  <c r="AC5804" i="13" s="1"/>
  <c r="AC5805" i="13" s="1"/>
  <c r="AC5806" i="13" s="1"/>
  <c r="AC5807" i="13" s="1"/>
  <c r="AC5808" i="13"/>
  <c r="AC5809" i="13" s="1"/>
  <c r="AC5810" i="13" s="1"/>
  <c r="AC5811" i="13" s="1"/>
  <c r="AC5812" i="13" s="1"/>
  <c r="AC5813" i="13" s="1"/>
  <c r="AC5814" i="13" s="1"/>
  <c r="AC5815" i="13" s="1"/>
  <c r="AC5816" i="13" s="1"/>
  <c r="AC5817" i="13"/>
  <c r="AC5818" i="13" s="1"/>
  <c r="AC5819" i="13" s="1"/>
  <c r="AC5820" i="13" s="1"/>
  <c r="AC5821" i="13" s="1"/>
  <c r="AC5822" i="13" s="1"/>
  <c r="AC5823" i="13" s="1"/>
  <c r="AC5824" i="13" s="1"/>
  <c r="AC5825" i="13"/>
  <c r="AC5826" i="13" s="1"/>
  <c r="AC5827" i="13" s="1"/>
  <c r="AC5828" i="13" s="1"/>
  <c r="AC5829" i="13" s="1"/>
  <c r="AC5830" i="13" s="1"/>
  <c r="AC5831" i="13" s="1"/>
  <c r="AC5832" i="13" s="1"/>
  <c r="AC5833" i="13" s="1"/>
  <c r="AC5834" i="13" s="1"/>
  <c r="AC5835" i="13" s="1"/>
  <c r="AC5836" i="13" s="1"/>
  <c r="AC5837" i="13" s="1"/>
  <c r="AC5838" i="13" s="1"/>
  <c r="AC5839" i="13" s="1"/>
  <c r="AC5840" i="13" s="1"/>
  <c r="AC5841" i="13" s="1"/>
  <c r="AC5842" i="13" s="1"/>
  <c r="AC5843" i="13" s="1"/>
  <c r="AC5844" i="13" s="1"/>
  <c r="AC5845" i="13"/>
  <c r="AC5846" i="13" s="1"/>
  <c r="AC5847" i="13" s="1"/>
  <c r="AC5848" i="13" s="1"/>
  <c r="AC5849" i="13" s="1"/>
  <c r="AC5850" i="13" s="1"/>
  <c r="AC5851" i="13" s="1"/>
  <c r="AC5852" i="13" s="1"/>
  <c r="AC5853" i="13"/>
  <c r="AC5854" i="13" s="1"/>
  <c r="AC5855" i="13" s="1"/>
  <c r="AC5856" i="13" s="1"/>
  <c r="AC5857" i="13" s="1"/>
  <c r="AC5858" i="13" s="1"/>
  <c r="AC5859" i="13" s="1"/>
  <c r="AC5860" i="13" s="1"/>
  <c r="AC5861" i="13" s="1"/>
  <c r="AC5862" i="13" s="1"/>
  <c r="AC5863" i="13" s="1"/>
  <c r="AC5864" i="13" s="1"/>
  <c r="AC5865" i="13" s="1"/>
  <c r="AC5866" i="13" s="1"/>
  <c r="AC5867" i="13" s="1"/>
  <c r="AC5868" i="13" s="1"/>
  <c r="AC5869" i="13"/>
  <c r="AC5870" i="13" s="1"/>
  <c r="AC5871" i="13" s="1"/>
  <c r="AC5872" i="13" s="1"/>
  <c r="AC5873" i="13" s="1"/>
  <c r="AC5874" i="13" s="1"/>
  <c r="AC5875" i="13" s="1"/>
  <c r="AC5876" i="13" s="1"/>
  <c r="AC5877" i="13"/>
  <c r="AC5878" i="13" s="1"/>
  <c r="AC5879" i="13" s="1"/>
  <c r="AC5880" i="13" s="1"/>
  <c r="AC5881" i="13" s="1"/>
  <c r="AC5882" i="13" s="1"/>
  <c r="AC5883" i="13" s="1"/>
  <c r="AC5884" i="13" s="1"/>
  <c r="AC5885" i="13" s="1"/>
  <c r="AC5886" i="13" s="1"/>
  <c r="AC5887" i="13"/>
  <c r="AC5888" i="13" s="1"/>
  <c r="AC5889" i="13" s="1"/>
  <c r="AC5890" i="13" s="1"/>
  <c r="AC5891" i="13" s="1"/>
  <c r="AC5892" i="13" s="1"/>
  <c r="AC5893" i="13" s="1"/>
  <c r="AC5894" i="13" s="1"/>
  <c r="AC5895" i="13" s="1"/>
  <c r="AC5896" i="13" s="1"/>
  <c r="AC5897" i="13" s="1"/>
  <c r="AC5898" i="13" s="1"/>
  <c r="AC5899" i="13" s="1"/>
  <c r="AC5900" i="13" s="1"/>
  <c r="AC5901" i="13" s="1"/>
  <c r="AC5902" i="13"/>
  <c r="AC5903" i="13" s="1"/>
  <c r="AC5904" i="13" s="1"/>
  <c r="AC5905" i="13" s="1"/>
  <c r="AC5906" i="13" s="1"/>
  <c r="AC5907" i="13" s="1"/>
  <c r="AC5908" i="13"/>
  <c r="AC5909" i="13" s="1"/>
  <c r="AC5910" i="13" s="1"/>
  <c r="AC5911" i="13" s="1"/>
  <c r="AC5912" i="13" s="1"/>
  <c r="AC5913" i="13" s="1"/>
  <c r="AC5914" i="13"/>
  <c r="AC5915" i="13" s="1"/>
  <c r="AC5916" i="13" s="1"/>
  <c r="AC5917" i="13" s="1"/>
  <c r="AC5918" i="13" s="1"/>
  <c r="AC5919" i="13" s="1"/>
  <c r="AC5920" i="13"/>
  <c r="AC5921" i="13" s="1"/>
  <c r="AC5922" i="13" s="1"/>
  <c r="AC5923" i="13" s="1"/>
  <c r="AC5924" i="13" s="1"/>
  <c r="AC5925" i="13"/>
  <c r="AC5926" i="13" s="1"/>
  <c r="AC5927" i="13" s="1"/>
  <c r="AC5928" i="13" s="1"/>
  <c r="AC5929" i="13" s="1"/>
  <c r="AC5930" i="13" s="1"/>
  <c r="AC5931" i="13" s="1"/>
  <c r="AC5932" i="13"/>
  <c r="AC5933" i="13" s="1"/>
  <c r="AC5934" i="13" s="1"/>
  <c r="AC5935" i="13" s="1"/>
  <c r="AC5936" i="13" s="1"/>
  <c r="AC5937" i="13" s="1"/>
  <c r="AC5938" i="13" s="1"/>
  <c r="AC5939" i="13" s="1"/>
  <c r="AC5940" i="13" s="1"/>
  <c r="AC5941" i="13" s="1"/>
  <c r="AC5942" i="13" s="1"/>
  <c r="AC5943" i="13"/>
  <c r="AC5944" i="13" s="1"/>
  <c r="AC5945" i="13" s="1"/>
  <c r="AC5946" i="13" s="1"/>
  <c r="AC5947" i="13" s="1"/>
  <c r="AC5948" i="13" s="1"/>
  <c r="AC5949" i="13" s="1"/>
  <c r="AC5950" i="13" s="1"/>
  <c r="AC5951" i="13"/>
  <c r="AC5952" i="13" s="1"/>
  <c r="AC5953" i="13" s="1"/>
  <c r="AC5954" i="13" s="1"/>
  <c r="AC5955" i="13" s="1"/>
  <c r="AC5956" i="13" s="1"/>
  <c r="AC5957" i="13" s="1"/>
  <c r="AC5958" i="13" s="1"/>
  <c r="AC5959" i="13"/>
  <c r="AC5960" i="13" s="1"/>
  <c r="AC5961" i="13" s="1"/>
  <c r="AC5962" i="13" s="1"/>
  <c r="AC5963" i="13" s="1"/>
  <c r="AC5964" i="13" s="1"/>
  <c r="AC5965" i="13" s="1"/>
  <c r="AC5966" i="13" s="1"/>
  <c r="AC5967" i="13" s="1"/>
  <c r="AC5968" i="13" s="1"/>
  <c r="AC5969" i="13" s="1"/>
  <c r="AC5970" i="13"/>
  <c r="AC5971" i="13" s="1"/>
  <c r="AC5972" i="13" s="1"/>
  <c r="AC5973" i="13" s="1"/>
  <c r="AC5974" i="13" s="1"/>
  <c r="AC5975" i="13" s="1"/>
  <c r="AC5976" i="13" s="1"/>
  <c r="AC5977" i="13" s="1"/>
  <c r="AC5978" i="13" s="1"/>
  <c r="AC5979" i="13" s="1"/>
  <c r="AC5980" i="13" s="1"/>
  <c r="AC5981" i="13" s="1"/>
  <c r="AC5982" i="13" s="1"/>
  <c r="AC5983" i="13"/>
  <c r="AC5984" i="13" s="1"/>
  <c r="AC5985" i="13" s="1"/>
  <c r="AC5986" i="13" s="1"/>
  <c r="AC5987" i="13" s="1"/>
  <c r="AC5988" i="13" s="1"/>
  <c r="AC5989" i="13" s="1"/>
  <c r="AC5990" i="13" s="1"/>
  <c r="AC5991" i="13" s="1"/>
  <c r="AC5992" i="13" s="1"/>
  <c r="AC5993" i="13" s="1"/>
  <c r="AC5994" i="13" s="1"/>
  <c r="AC5995" i="13"/>
  <c r="AC5996" i="13"/>
  <c r="AC5997" i="13" s="1"/>
  <c r="AC5998" i="13" s="1"/>
  <c r="AC5999" i="13" s="1"/>
  <c r="AC6000" i="13" s="1"/>
  <c r="AC6001" i="13" s="1"/>
  <c r="AC6002" i="13" s="1"/>
  <c r="AC6003" i="13" s="1"/>
  <c r="AC6004" i="13"/>
  <c r="AC6005" i="13" s="1"/>
  <c r="AC6006" i="13" s="1"/>
  <c r="AC6007" i="13" s="1"/>
  <c r="AC6008" i="13" s="1"/>
  <c r="AC6009" i="13" s="1"/>
  <c r="AC6010" i="13" s="1"/>
  <c r="AC6011" i="13" s="1"/>
  <c r="AC6012" i="13" s="1"/>
  <c r="AC6013" i="13" s="1"/>
  <c r="AC6014" i="13"/>
  <c r="AC6015" i="13" s="1"/>
  <c r="AC6016" i="13" s="1"/>
  <c r="AC6017" i="13" s="1"/>
  <c r="AC6018" i="13" s="1"/>
  <c r="AC6019" i="13" s="1"/>
  <c r="AC6020" i="13" s="1"/>
  <c r="AC6021" i="13" s="1"/>
  <c r="AC6022" i="13" s="1"/>
  <c r="AC6023" i="13" s="1"/>
  <c r="AC6024" i="13" s="1"/>
  <c r="AC6025" i="13" s="1"/>
  <c r="AC6026" i="13"/>
  <c r="AC6027" i="13" s="1"/>
  <c r="AC6028" i="13" s="1"/>
  <c r="AC6029" i="13" s="1"/>
  <c r="AC6030" i="13" s="1"/>
  <c r="AC6031" i="13" s="1"/>
  <c r="AC6032" i="13" s="1"/>
  <c r="AC6033" i="13" s="1"/>
  <c r="AC6034" i="13" s="1"/>
  <c r="AC6035" i="13" s="1"/>
  <c r="AC6036" i="13" s="1"/>
  <c r="AC6037" i="13" s="1"/>
  <c r="AC6038" i="13" s="1"/>
  <c r="AC6039" i="13" s="1"/>
  <c r="AC6040" i="13" s="1"/>
  <c r="AC6041" i="13" s="1"/>
  <c r="AC6042" i="13" s="1"/>
  <c r="AC6043" i="13" s="1"/>
  <c r="AC6044" i="13" s="1"/>
  <c r="AC6045" i="13" s="1"/>
  <c r="AC6046" i="13" s="1"/>
  <c r="AC6047" i="13" s="1"/>
  <c r="AC6048" i="13" s="1"/>
  <c r="AC6049" i="13"/>
  <c r="AC6050" i="13" s="1"/>
  <c r="AC6051" i="13" s="1"/>
  <c r="AC6052" i="13" s="1"/>
  <c r="AC6053" i="13" s="1"/>
  <c r="AC6054" i="13" s="1"/>
  <c r="AC6055" i="13" s="1"/>
  <c r="AC6056" i="13" s="1"/>
  <c r="AC6057" i="13"/>
  <c r="AC6058" i="13"/>
  <c r="AC6059" i="13" s="1"/>
  <c r="AC6060" i="13" s="1"/>
  <c r="AC6061" i="13" s="1"/>
  <c r="AC6062" i="13" s="1"/>
  <c r="AC6063" i="13" s="1"/>
  <c r="AC6064" i="13" s="1"/>
  <c r="AC6065" i="13" s="1"/>
  <c r="AC6066" i="13" s="1"/>
  <c r="AC6067" i="13" s="1"/>
  <c r="AC6068" i="13" s="1"/>
  <c r="AC6069" i="13" s="1"/>
  <c r="AC6070" i="13" s="1"/>
  <c r="AC6071" i="13" s="1"/>
  <c r="AC6072" i="13" s="1"/>
  <c r="AC6073" i="13" s="1"/>
  <c r="AC6074" i="13" s="1"/>
  <c r="AC6075" i="13" s="1"/>
  <c r="AC6076" i="13" s="1"/>
  <c r="AC6077" i="13" s="1"/>
  <c r="AC6078" i="13" s="1"/>
  <c r="AC6079" i="13" s="1"/>
  <c r="AC6080" i="13" s="1"/>
  <c r="AC6081" i="13" s="1"/>
  <c r="AC6082" i="13" s="1"/>
  <c r="AC6083" i="13" s="1"/>
  <c r="AC6084" i="13" s="1"/>
  <c r="AC6085" i="13" s="1"/>
  <c r="AC6086" i="13" s="1"/>
  <c r="AC6087" i="13" s="1"/>
  <c r="AC6088" i="13" s="1"/>
  <c r="AC6089" i="13" s="1"/>
  <c r="AC6090" i="13" s="1"/>
  <c r="AC6091" i="13" s="1"/>
  <c r="AC6092" i="13" s="1"/>
  <c r="AC6093" i="13" s="1"/>
  <c r="AC6094" i="13" s="1"/>
  <c r="AC6095" i="13" s="1"/>
  <c r="AC6096" i="13" s="1"/>
  <c r="AC6097" i="13" s="1"/>
  <c r="AC6098" i="13" s="1"/>
  <c r="AC6099" i="13" s="1"/>
  <c r="AC6100" i="13" s="1"/>
  <c r="AC6101" i="13" s="1"/>
  <c r="AC6102" i="13" s="1"/>
  <c r="AC6103" i="13" s="1"/>
  <c r="AC6104" i="13" s="1"/>
  <c r="AC6105" i="13" s="1"/>
  <c r="AC6106" i="13" s="1"/>
  <c r="AC6107" i="13" s="1"/>
  <c r="AC6108" i="13" s="1"/>
  <c r="AC6109" i="13" s="1"/>
  <c r="AC6110" i="13" s="1"/>
  <c r="AC6111" i="13" s="1"/>
  <c r="AC6112" i="13" s="1"/>
  <c r="AC6113" i="13" s="1"/>
  <c r="AC6114" i="13" s="1"/>
  <c r="AC6115" i="13" s="1"/>
  <c r="AC6116" i="13" s="1"/>
  <c r="AC6117" i="13" s="1"/>
  <c r="AC6118" i="13" s="1"/>
  <c r="AC6119" i="13" s="1"/>
  <c r="AC6120" i="13" s="1"/>
  <c r="AC6121" i="13" s="1"/>
  <c r="AC6122" i="13" s="1"/>
  <c r="AC6123" i="13" s="1"/>
  <c r="AC6124" i="13" s="1"/>
  <c r="AC6125" i="13" s="1"/>
  <c r="AC6126" i="13" s="1"/>
  <c r="AC6127" i="13" s="1"/>
  <c r="AC6128" i="13" s="1"/>
  <c r="AC6129" i="13" s="1"/>
  <c r="AC6130" i="13" s="1"/>
  <c r="AC6131" i="13" s="1"/>
  <c r="AC6132" i="13" s="1"/>
  <c r="AC6133" i="13" s="1"/>
  <c r="AC6134" i="13" s="1"/>
  <c r="AC6135" i="13" s="1"/>
  <c r="AC6136" i="13" s="1"/>
  <c r="AC6137" i="13" s="1"/>
  <c r="AC6138" i="13" s="1"/>
  <c r="AC6139" i="13" s="1"/>
  <c r="AC6140" i="13" s="1"/>
  <c r="AC6141" i="13" s="1"/>
  <c r="AC6142" i="13" s="1"/>
  <c r="AC6143" i="13" s="1"/>
  <c r="AC6144" i="13" s="1"/>
  <c r="AC6145" i="13" s="1"/>
  <c r="AC6146" i="13" s="1"/>
  <c r="AC6147" i="13" s="1"/>
  <c r="AC6148" i="13" s="1"/>
  <c r="AC6149" i="13" s="1"/>
  <c r="AC6150" i="13" s="1"/>
  <c r="AC6151" i="13" s="1"/>
  <c r="AC6152" i="13" s="1"/>
  <c r="AC6153" i="13" s="1"/>
  <c r="AC6154" i="13" s="1"/>
  <c r="AC6155" i="13" s="1"/>
  <c r="AC6156" i="13" s="1"/>
  <c r="AC6157" i="13" s="1"/>
  <c r="AC6158" i="13" s="1"/>
  <c r="AC6159" i="13" s="1"/>
  <c r="AC6160" i="13" s="1"/>
  <c r="AC6161" i="13" s="1"/>
  <c r="AC6162" i="13" s="1"/>
  <c r="AC6163" i="13" s="1"/>
  <c r="AC6164" i="13" s="1"/>
  <c r="AC6165" i="13"/>
  <c r="AC6166" i="13" s="1"/>
  <c r="AC6167" i="13" s="1"/>
  <c r="AC6168" i="13" s="1"/>
  <c r="AC6169" i="13" s="1"/>
  <c r="AC6170" i="13" s="1"/>
  <c r="AC6171" i="13" s="1"/>
  <c r="AC6172" i="13" s="1"/>
  <c r="AC6173" i="13" s="1"/>
  <c r="AC6174" i="13" s="1"/>
  <c r="AC6175" i="13" s="1"/>
  <c r="AC6176" i="13" s="1"/>
  <c r="AC6177" i="13" s="1"/>
  <c r="AC6178" i="13" s="1"/>
  <c r="AC6179" i="13" s="1"/>
  <c r="AC6180" i="13" s="1"/>
  <c r="AC6181" i="13" s="1"/>
  <c r="AC6182" i="13" s="1"/>
  <c r="AC6183" i="13" s="1"/>
  <c r="AC6184" i="13" s="1"/>
  <c r="AC6185" i="13" s="1"/>
  <c r="AC6186" i="13" s="1"/>
  <c r="AC6187" i="13" s="1"/>
  <c r="AC6188" i="13" s="1"/>
  <c r="AC6189" i="13" s="1"/>
  <c r="AC6190" i="13" s="1"/>
  <c r="AC6191" i="13" s="1"/>
  <c r="AC6192" i="13" s="1"/>
  <c r="AC6193" i="13" s="1"/>
  <c r="AC6194" i="13" s="1"/>
  <c r="AC6195" i="13" s="1"/>
  <c r="AC6196" i="13" s="1"/>
  <c r="AC6197" i="13" s="1"/>
  <c r="AC6198" i="13" s="1"/>
  <c r="AC6199" i="13" s="1"/>
  <c r="AC6200" i="13" s="1"/>
  <c r="AC6201" i="13"/>
  <c r="AC6202" i="13" s="1"/>
  <c r="AC6203" i="13" s="1"/>
  <c r="AC6204" i="13" s="1"/>
  <c r="AC6205" i="13" s="1"/>
  <c r="AC6206" i="13" s="1"/>
  <c r="AC6207" i="13" s="1"/>
  <c r="AC6208" i="13" s="1"/>
  <c r="AC6209" i="13" s="1"/>
  <c r="AC6210" i="13" s="1"/>
  <c r="AC6211" i="13" s="1"/>
  <c r="AC6212" i="13" s="1"/>
  <c r="AA6212" i="13"/>
  <c r="AA6211" i="13"/>
  <c r="AA6210" i="13"/>
  <c r="AA6209" i="13"/>
  <c r="AA6208" i="13"/>
  <c r="AA6207" i="13"/>
  <c r="AA6206" i="13"/>
  <c r="AA6205" i="13"/>
  <c r="AA6204" i="13"/>
  <c r="AA6203" i="13"/>
  <c r="AA6202" i="13"/>
  <c r="AA6201" i="13"/>
  <c r="AA6200" i="13"/>
  <c r="AA6199" i="13"/>
  <c r="AA6198" i="13"/>
  <c r="AA6197" i="13"/>
  <c r="AA6196" i="13"/>
  <c r="AA6195" i="13"/>
  <c r="AA6194" i="13"/>
  <c r="AA6193" i="13"/>
  <c r="AA6192" i="13"/>
  <c r="AA6191" i="13"/>
  <c r="AA6190" i="13"/>
  <c r="AA6189" i="13"/>
  <c r="AA6188" i="13"/>
  <c r="AA6187" i="13"/>
  <c r="AA6186" i="13"/>
  <c r="AA6185" i="13"/>
  <c r="AA6184" i="13"/>
  <c r="AA6183" i="13"/>
  <c r="AA6182" i="13"/>
  <c r="AA6181" i="13"/>
  <c r="AA6180" i="13"/>
  <c r="AA6179" i="13"/>
  <c r="AA6178" i="13"/>
  <c r="AA6177" i="13"/>
  <c r="AA6176" i="13"/>
  <c r="AA6175" i="13"/>
  <c r="AA6174" i="13"/>
  <c r="AA6173" i="13"/>
  <c r="AA6172" i="13"/>
  <c r="AA6171" i="13"/>
  <c r="AA6170" i="13"/>
  <c r="AA6169" i="13"/>
  <c r="AA6168" i="13"/>
  <c r="AA6167" i="13"/>
  <c r="AA6166" i="13"/>
  <c r="AA6165" i="13"/>
  <c r="AA6164" i="13"/>
  <c r="AA6163" i="13"/>
  <c r="AA6162" i="13"/>
  <c r="AA6161" i="13"/>
  <c r="AA6160" i="13"/>
  <c r="AA6159" i="13"/>
  <c r="AA6158" i="13"/>
  <c r="AA6157" i="13"/>
  <c r="AA6156" i="13"/>
  <c r="AA6155" i="13"/>
  <c r="AA6154" i="13"/>
  <c r="AA6153" i="13"/>
  <c r="AA6152" i="13"/>
  <c r="AA6151" i="13"/>
  <c r="AA6150" i="13"/>
  <c r="AA6149" i="13"/>
  <c r="AA6148" i="13"/>
  <c r="AA6147" i="13"/>
  <c r="AA6146" i="13"/>
  <c r="AA6145" i="13"/>
  <c r="AA6144" i="13"/>
  <c r="AA6143" i="13"/>
  <c r="AA6142" i="13"/>
  <c r="AA6141" i="13"/>
  <c r="AA6140" i="13"/>
  <c r="AA6139" i="13"/>
  <c r="AA6138" i="13"/>
  <c r="AA6137" i="13"/>
  <c r="AA6136" i="13"/>
  <c r="AA6135" i="13"/>
  <c r="AA6134" i="13"/>
  <c r="AA6133" i="13"/>
  <c r="AA6132" i="13"/>
  <c r="AA6131" i="13"/>
  <c r="AA6130" i="13"/>
  <c r="AA6129" i="13"/>
  <c r="AA6128" i="13"/>
  <c r="AA6127" i="13"/>
  <c r="AA6126" i="13"/>
  <c r="AA6125" i="13"/>
  <c r="AA6124" i="13"/>
  <c r="AA6123" i="13"/>
  <c r="AA6122" i="13"/>
  <c r="AA6121" i="13"/>
  <c r="AA6120" i="13"/>
  <c r="AA6119" i="13"/>
  <c r="AA6118" i="13"/>
  <c r="AA6117" i="13"/>
  <c r="AA6116" i="13"/>
  <c r="AA6115" i="13"/>
  <c r="AA6114" i="13"/>
  <c r="AA6113" i="13"/>
  <c r="AA6112" i="13"/>
  <c r="AA6111" i="13"/>
  <c r="AA6110" i="13"/>
  <c r="AA6109" i="13"/>
  <c r="AA6108" i="13"/>
  <c r="AA6107" i="13"/>
  <c r="AA6106" i="13"/>
  <c r="AA6105" i="13"/>
  <c r="AA6104" i="13"/>
  <c r="AA6103" i="13"/>
  <c r="AA6102" i="13"/>
  <c r="AA6101" i="13"/>
  <c r="AA6100" i="13"/>
  <c r="AA6099" i="13"/>
  <c r="AA6098" i="13"/>
  <c r="AA6097" i="13"/>
  <c r="AA6096" i="13"/>
  <c r="AA6095" i="13"/>
  <c r="AA6094" i="13"/>
  <c r="AA6093" i="13"/>
  <c r="AA6092" i="13"/>
  <c r="AA6091" i="13"/>
  <c r="AA6090" i="13"/>
  <c r="AA6089" i="13"/>
  <c r="AA6088" i="13"/>
  <c r="AA6087" i="13"/>
  <c r="AA6086" i="13"/>
  <c r="AA6085" i="13"/>
  <c r="AA6084" i="13"/>
  <c r="AA6083" i="13"/>
  <c r="AA6082" i="13"/>
  <c r="AA6081" i="13"/>
  <c r="AA6080" i="13"/>
  <c r="AA6079" i="13"/>
  <c r="AA6078" i="13"/>
  <c r="AA6077" i="13"/>
  <c r="AA6076" i="13"/>
  <c r="AA6075" i="13"/>
  <c r="AA6074" i="13"/>
  <c r="AA6073" i="13"/>
  <c r="AA6072" i="13"/>
  <c r="AA6071" i="13"/>
  <c r="AA6070" i="13"/>
  <c r="AA6069" i="13"/>
  <c r="AA6068" i="13"/>
  <c r="AA6067" i="13"/>
  <c r="AA6066" i="13"/>
  <c r="AA6065" i="13"/>
  <c r="AA6064" i="13"/>
  <c r="AA6063" i="13"/>
  <c r="AA6062" i="13"/>
  <c r="AA6061" i="13"/>
  <c r="AA6060" i="13"/>
  <c r="AA6059" i="13"/>
  <c r="AA6058" i="13"/>
  <c r="AA6057" i="13"/>
  <c r="AA6056" i="13"/>
  <c r="AA6055" i="13"/>
  <c r="AA6054" i="13"/>
  <c r="AA6053" i="13"/>
  <c r="AA6052" i="13"/>
  <c r="AA6051" i="13"/>
  <c r="AA6050" i="13"/>
  <c r="AA6049" i="13"/>
  <c r="AA6048" i="13"/>
  <c r="AA6047" i="13"/>
  <c r="AA6046" i="13"/>
  <c r="AA6045" i="13"/>
  <c r="AA6044" i="13"/>
  <c r="AA6043" i="13"/>
  <c r="AA6042" i="13"/>
  <c r="AA6041" i="13"/>
  <c r="AA6040" i="13"/>
  <c r="AA6039" i="13"/>
  <c r="AA6038" i="13"/>
  <c r="AA6037" i="13"/>
  <c r="AA6036" i="13"/>
  <c r="AA6035" i="13"/>
  <c r="AA6034" i="13"/>
  <c r="AA6033" i="13"/>
  <c r="AA6032" i="13"/>
  <c r="AA6031" i="13"/>
  <c r="AA6030" i="13"/>
  <c r="AA6029" i="13"/>
  <c r="AA6028" i="13"/>
  <c r="AA6027" i="13"/>
  <c r="AA6026" i="13"/>
  <c r="AA6025" i="13"/>
  <c r="AA6024" i="13"/>
  <c r="AA6023" i="13"/>
  <c r="AA6022" i="13"/>
  <c r="AA6021" i="13"/>
  <c r="AA6020" i="13"/>
  <c r="AA6019" i="13"/>
  <c r="AA6018" i="13"/>
  <c r="AA6017" i="13"/>
  <c r="AA6016" i="13"/>
  <c r="AA6015" i="13"/>
  <c r="AA6014" i="13"/>
  <c r="AA6013" i="13"/>
  <c r="AA6012" i="13"/>
  <c r="AA6011" i="13"/>
  <c r="AA6010" i="13"/>
  <c r="AA6009" i="13"/>
  <c r="AA6008" i="13"/>
  <c r="AA6007" i="13"/>
  <c r="AA6006" i="13"/>
  <c r="AA6005" i="13"/>
  <c r="AA6004" i="13"/>
  <c r="AA6003" i="13"/>
  <c r="AA6002" i="13"/>
  <c r="AA6001" i="13"/>
  <c r="AA6000" i="13"/>
  <c r="AA5999" i="13"/>
  <c r="AA5998" i="13"/>
  <c r="AA5997" i="13"/>
  <c r="AA5996" i="13"/>
  <c r="AA5995" i="13"/>
  <c r="AA5994" i="13"/>
  <c r="AA5993" i="13"/>
  <c r="AA5992" i="13"/>
  <c r="AA5991" i="13"/>
  <c r="AA5990" i="13"/>
  <c r="AA5989" i="13"/>
  <c r="AA5988" i="13"/>
  <c r="AA5987" i="13"/>
  <c r="AA5986" i="13"/>
  <c r="AA5985" i="13"/>
  <c r="AA5984" i="13"/>
  <c r="AA5983" i="13"/>
  <c r="AA5982" i="13"/>
  <c r="AA5981" i="13"/>
  <c r="AA5980" i="13"/>
  <c r="AA5979" i="13"/>
  <c r="AA5978" i="13"/>
  <c r="AA5977" i="13"/>
  <c r="AA5976" i="13"/>
  <c r="AA5975" i="13"/>
  <c r="AA5974" i="13"/>
  <c r="AA5973" i="13"/>
  <c r="AA5972" i="13"/>
  <c r="AA5971" i="13"/>
  <c r="AA5970" i="13"/>
  <c r="AA5969" i="13"/>
  <c r="AA5968" i="13"/>
  <c r="AA5967" i="13"/>
  <c r="AA5966" i="13"/>
  <c r="AA5965" i="13"/>
  <c r="AA5964" i="13"/>
  <c r="AA5963" i="13"/>
  <c r="AA5962" i="13"/>
  <c r="AA5961" i="13"/>
  <c r="AA5960" i="13"/>
  <c r="AA5959" i="13"/>
  <c r="AA5958" i="13"/>
  <c r="AA5957" i="13"/>
  <c r="AA5956" i="13"/>
  <c r="AA5955" i="13"/>
  <c r="AA5954" i="13"/>
  <c r="AA5953" i="13"/>
  <c r="AA5952" i="13"/>
  <c r="AA5951" i="13"/>
  <c r="AA5950" i="13"/>
  <c r="AA5949" i="13"/>
  <c r="AA5948" i="13"/>
  <c r="AA5947" i="13"/>
  <c r="AA5946" i="13"/>
  <c r="AA5945" i="13"/>
  <c r="AA5944" i="13"/>
  <c r="AA5943" i="13"/>
  <c r="AA5942" i="13"/>
  <c r="AA5941" i="13"/>
  <c r="AA5940" i="13"/>
  <c r="AA5939" i="13"/>
  <c r="AA5938" i="13"/>
  <c r="AA5937" i="13"/>
  <c r="AA5936" i="13"/>
  <c r="AA5935" i="13"/>
  <c r="AA5934" i="13"/>
  <c r="AA5933" i="13"/>
  <c r="AA5932" i="13"/>
  <c r="AA5931" i="13"/>
  <c r="AA5930" i="13"/>
  <c r="AA5929" i="13"/>
  <c r="AA5928" i="13"/>
  <c r="AA5927" i="13"/>
  <c r="AA5926" i="13"/>
  <c r="AA5925" i="13"/>
  <c r="AA5924" i="13"/>
  <c r="AA5923" i="13"/>
  <c r="AA5922" i="13"/>
  <c r="AA5921" i="13"/>
  <c r="AA5920" i="13"/>
  <c r="AA5919" i="13"/>
  <c r="AA5918" i="13"/>
  <c r="AA5917" i="13"/>
  <c r="AA5916" i="13"/>
  <c r="AA5915" i="13"/>
  <c r="AA5914" i="13"/>
  <c r="AA5913" i="13"/>
  <c r="AA5912" i="13"/>
  <c r="AA5911" i="13"/>
  <c r="AA5910" i="13"/>
  <c r="AA5909" i="13"/>
  <c r="AA5908" i="13"/>
  <c r="AA5907" i="13"/>
  <c r="AA5906" i="13"/>
  <c r="AA5905" i="13"/>
  <c r="AA5904" i="13"/>
  <c r="AA5903" i="13"/>
  <c r="AA5902" i="13"/>
  <c r="AA5901" i="13"/>
  <c r="AA5900" i="13"/>
  <c r="AA5899" i="13"/>
  <c r="AA5898" i="13"/>
  <c r="AA5897" i="13"/>
  <c r="AA5896" i="13"/>
  <c r="AA5895" i="13"/>
  <c r="AA5894" i="13"/>
  <c r="AA5893" i="13"/>
  <c r="AA5892" i="13"/>
  <c r="AA5891" i="13"/>
  <c r="AA5890" i="13"/>
  <c r="AA5889" i="13"/>
  <c r="AA5888" i="13"/>
  <c r="AA5887" i="13"/>
  <c r="AA5886" i="13"/>
  <c r="AA5885" i="13"/>
  <c r="AA5884" i="13"/>
  <c r="AA5883" i="13"/>
  <c r="AA5882" i="13"/>
  <c r="AA5881" i="13"/>
  <c r="AA5880" i="13"/>
  <c r="AA5879" i="13"/>
  <c r="AA5878" i="13"/>
  <c r="AA5877" i="13"/>
  <c r="AA5876" i="13"/>
  <c r="AA5875" i="13"/>
  <c r="AA5874" i="13"/>
  <c r="AA5873" i="13"/>
  <c r="AA5872" i="13"/>
  <c r="AA5871" i="13"/>
  <c r="AA5870" i="13"/>
  <c r="AA5869" i="13"/>
  <c r="AA5868" i="13"/>
  <c r="AA5867" i="13"/>
  <c r="AA5866" i="13"/>
  <c r="AA5865" i="13"/>
  <c r="AA5864" i="13"/>
  <c r="AA5863" i="13"/>
  <c r="AA5862" i="13"/>
  <c r="AA5861" i="13"/>
  <c r="AA5860" i="13"/>
  <c r="AA5859" i="13"/>
  <c r="AA5858" i="13"/>
  <c r="AA5857" i="13"/>
  <c r="AA5856" i="13"/>
  <c r="AA5855" i="13"/>
  <c r="AA5854" i="13"/>
  <c r="AA5853" i="13"/>
  <c r="AA5852" i="13"/>
  <c r="AA5851" i="13"/>
  <c r="AA5850" i="13"/>
  <c r="AA5849" i="13"/>
  <c r="AA5848" i="13"/>
  <c r="AA5847" i="13"/>
  <c r="AA5846" i="13"/>
  <c r="AA5845" i="13"/>
  <c r="AA5844" i="13"/>
  <c r="AA5843" i="13"/>
  <c r="AA5842" i="13"/>
  <c r="AA5841" i="13"/>
  <c r="AA5840" i="13"/>
  <c r="AA5839" i="13"/>
  <c r="AA5838" i="13"/>
  <c r="AA5837" i="13"/>
  <c r="AA5836" i="13"/>
  <c r="AA5835" i="13"/>
  <c r="AA5834" i="13"/>
  <c r="AA5833" i="13"/>
  <c r="AA5832" i="13"/>
  <c r="AA5831" i="13"/>
  <c r="AA5830" i="13"/>
  <c r="AA5829" i="13"/>
  <c r="AA5828" i="13"/>
  <c r="AA5827" i="13"/>
  <c r="AA5826" i="13"/>
  <c r="AA5825" i="13"/>
  <c r="AA5824" i="13"/>
  <c r="AA5823" i="13"/>
  <c r="AA5822" i="13"/>
  <c r="AA5821" i="13"/>
  <c r="AA5820" i="13"/>
  <c r="AA5819" i="13"/>
  <c r="AA5818" i="13"/>
  <c r="AA5817" i="13"/>
  <c r="AA5816" i="13"/>
  <c r="AA5815" i="13"/>
  <c r="AA5814" i="13"/>
  <c r="AA5813" i="13"/>
  <c r="AA5812" i="13"/>
  <c r="AA5811" i="13"/>
  <c r="AA5810" i="13"/>
  <c r="AA5809" i="13"/>
  <c r="AA5808" i="13"/>
  <c r="AA5807" i="13"/>
  <c r="AA5806" i="13"/>
  <c r="AA5805" i="13"/>
  <c r="AA5804" i="13"/>
  <c r="AA5803" i="13"/>
  <c r="AA5802" i="13"/>
  <c r="AA5801" i="13"/>
  <c r="AA5800" i="13"/>
  <c r="AA5799" i="13"/>
  <c r="AA5798" i="13"/>
  <c r="AA5797" i="13"/>
  <c r="AA5796" i="13"/>
  <c r="AA5795" i="13"/>
  <c r="AA5794" i="13"/>
  <c r="AA5793" i="13"/>
  <c r="AA5792" i="13"/>
  <c r="AA5791" i="13"/>
  <c r="AA5790" i="13"/>
  <c r="AA5789" i="13"/>
  <c r="AA5788" i="13"/>
  <c r="AA5787" i="13"/>
  <c r="AA5786" i="13"/>
  <c r="AA5785" i="13"/>
  <c r="AA5784" i="13"/>
  <c r="AA5783" i="13"/>
  <c r="AA5782" i="13"/>
  <c r="AA5781" i="13"/>
  <c r="AA5780" i="13"/>
  <c r="AA5779" i="13"/>
  <c r="AA5778" i="13"/>
  <c r="AA5777" i="13"/>
  <c r="AA5776" i="13"/>
  <c r="AA5775" i="13"/>
  <c r="AA5774" i="13"/>
  <c r="AA5773" i="13"/>
  <c r="AA5772" i="13"/>
  <c r="AA5771" i="13"/>
  <c r="AA5770" i="13"/>
  <c r="AA5769" i="13"/>
  <c r="AA5768" i="13"/>
  <c r="AA5767" i="13"/>
  <c r="AA5766" i="13"/>
  <c r="AA5765" i="13"/>
  <c r="AA5764" i="13"/>
  <c r="AA5763" i="13"/>
  <c r="AA5762" i="13"/>
  <c r="AA5761" i="13"/>
  <c r="AA5760" i="13"/>
  <c r="AA5759" i="13"/>
  <c r="AA5758" i="13"/>
  <c r="AA5757" i="13"/>
  <c r="AA5756" i="13"/>
  <c r="AA5755" i="13"/>
  <c r="AA5754" i="13"/>
  <c r="AA5753" i="13"/>
  <c r="AA5752" i="13"/>
  <c r="AA5751" i="13"/>
  <c r="AA5750" i="13"/>
  <c r="AA5749" i="13"/>
  <c r="AA5748" i="13"/>
  <c r="AA5747" i="13"/>
  <c r="AA5746" i="13"/>
  <c r="AA5745" i="13"/>
  <c r="AA5744" i="13"/>
  <c r="AA5743" i="13"/>
  <c r="AA5742" i="13"/>
  <c r="AA5741" i="13"/>
  <c r="AA5740" i="13"/>
  <c r="AA5739" i="13"/>
  <c r="AA5738" i="13"/>
  <c r="AA5737" i="13"/>
  <c r="AA5736" i="13"/>
  <c r="AA5735" i="13"/>
  <c r="AA5734" i="13"/>
  <c r="AA5733" i="13"/>
  <c r="AA5732" i="13"/>
  <c r="AA5731" i="13"/>
  <c r="AA5730" i="13"/>
  <c r="AA5729" i="13"/>
  <c r="AA5728" i="13"/>
  <c r="AA5727" i="13"/>
  <c r="AA5726" i="13"/>
  <c r="AA5725" i="13"/>
  <c r="AA5724" i="13"/>
  <c r="AA5723" i="13"/>
  <c r="AA5722" i="13"/>
  <c r="AA5721" i="13"/>
  <c r="AA5720" i="13"/>
  <c r="AA5719" i="13"/>
  <c r="AA5718" i="13"/>
  <c r="AA5717" i="13"/>
  <c r="AA5716" i="13"/>
  <c r="AA5715" i="13"/>
  <c r="AA5714" i="13"/>
  <c r="AA5713" i="13"/>
  <c r="AA5712" i="13"/>
  <c r="AA5711" i="13"/>
  <c r="AA5710" i="13"/>
  <c r="AA5709" i="13"/>
  <c r="AA5708" i="13"/>
  <c r="AA5707" i="13"/>
  <c r="AA5706" i="13"/>
  <c r="AA5705" i="13"/>
  <c r="AA5704" i="13"/>
  <c r="AA5703" i="13"/>
  <c r="AA5702" i="13"/>
  <c r="AA5701" i="13"/>
  <c r="AA5700" i="13"/>
  <c r="AA5699" i="13"/>
  <c r="AA5698" i="13"/>
  <c r="AA5697" i="13"/>
  <c r="AA5696" i="13"/>
  <c r="AA5695" i="13"/>
  <c r="AA5694" i="13"/>
  <c r="AA5693" i="13"/>
  <c r="AA5692" i="13"/>
  <c r="AA5691" i="13"/>
  <c r="AA5690" i="13"/>
  <c r="AA5689" i="13"/>
  <c r="AA5688" i="13"/>
  <c r="AA5687" i="13"/>
  <c r="AA5686" i="13"/>
  <c r="AA5685" i="13"/>
  <c r="AA5684" i="13"/>
  <c r="AA5683" i="13"/>
  <c r="AA5682" i="13"/>
  <c r="AA5681" i="13"/>
  <c r="AA5680" i="13"/>
  <c r="AA5679" i="13"/>
  <c r="AA5678" i="13"/>
  <c r="AA5677" i="13"/>
  <c r="AA5676" i="13"/>
  <c r="AA5675" i="13"/>
  <c r="AA5674" i="13"/>
  <c r="AA5673" i="13"/>
  <c r="AA5672" i="13"/>
  <c r="AA5671" i="13"/>
  <c r="AA5670" i="13"/>
  <c r="AA5669" i="13"/>
  <c r="AA5668" i="13"/>
  <c r="AA5667" i="13"/>
  <c r="AA5666" i="13"/>
  <c r="AA5665" i="13"/>
  <c r="AA5664" i="13"/>
  <c r="AA5663" i="13"/>
  <c r="AA5662" i="13"/>
  <c r="AA5661" i="13"/>
  <c r="AA5660" i="13"/>
  <c r="AA5659" i="13"/>
  <c r="AA5658" i="13"/>
  <c r="AA5657" i="13"/>
  <c r="AA5656" i="13"/>
  <c r="AA5655" i="13"/>
  <c r="AA5654" i="13"/>
  <c r="AA5653" i="13"/>
  <c r="AA5652" i="13"/>
  <c r="AA5651" i="13"/>
  <c r="AA5650" i="13"/>
  <c r="AA5649" i="13"/>
  <c r="AA5648" i="13"/>
  <c r="AA5647" i="13"/>
  <c r="AA5646" i="13"/>
  <c r="AA5645" i="13"/>
  <c r="AA5644" i="13"/>
  <c r="AA5643" i="13"/>
  <c r="AA5642" i="13"/>
  <c r="AA5641" i="13"/>
  <c r="AA5640" i="13"/>
  <c r="AA5639" i="13"/>
  <c r="AA5638" i="13"/>
  <c r="AA5637" i="13"/>
  <c r="AA5636" i="13"/>
  <c r="AA5635" i="13"/>
  <c r="AA5634" i="13"/>
  <c r="AA5633" i="13"/>
  <c r="AA5632" i="13"/>
  <c r="AA5631" i="13"/>
  <c r="AA5630" i="13"/>
  <c r="AA5629" i="13"/>
  <c r="AA5628" i="13"/>
  <c r="AA5627" i="13"/>
  <c r="AA5626" i="13"/>
  <c r="AA5625" i="13"/>
  <c r="AA5624" i="13"/>
  <c r="AA5623" i="13"/>
  <c r="AA5622" i="13"/>
  <c r="AA5621" i="13"/>
  <c r="AA5620" i="13"/>
  <c r="AA5619" i="13"/>
  <c r="AA5618" i="13"/>
  <c r="AA5617" i="13"/>
  <c r="AA5616" i="13"/>
  <c r="AA5615" i="13"/>
  <c r="AA5614" i="13"/>
  <c r="AA5613" i="13"/>
  <c r="AA5612" i="13"/>
  <c r="AA5611" i="13"/>
  <c r="AA5610" i="13"/>
  <c r="AA5609" i="13"/>
  <c r="AA5608" i="13"/>
  <c r="AA5607" i="13"/>
  <c r="AA5606" i="13"/>
  <c r="AA5605" i="13"/>
  <c r="AA5604" i="13"/>
  <c r="AA5603" i="13"/>
  <c r="AA5602" i="13"/>
  <c r="AA5601" i="13"/>
  <c r="AA5600" i="13"/>
  <c r="AA5599" i="13"/>
  <c r="AA5598" i="13"/>
  <c r="AA5597" i="13"/>
  <c r="AA5596" i="13"/>
  <c r="AA5595" i="13"/>
  <c r="AA5594" i="13"/>
  <c r="AA5593" i="13"/>
  <c r="AA5592" i="13"/>
  <c r="AA5591" i="13"/>
  <c r="AA5590" i="13"/>
  <c r="AA5589" i="13"/>
  <c r="AA5588" i="13"/>
  <c r="AA5587" i="13"/>
  <c r="AA5586" i="13"/>
  <c r="AA5585" i="13"/>
  <c r="AA5584" i="13"/>
  <c r="AA5583" i="13"/>
  <c r="AA5582" i="13"/>
  <c r="AA5581" i="13"/>
  <c r="AA5580" i="13"/>
  <c r="AA5579" i="13"/>
  <c r="AA5578" i="13"/>
  <c r="AA5577" i="13"/>
  <c r="AA5576" i="13"/>
  <c r="AA5575" i="13"/>
  <c r="AA5574" i="13"/>
  <c r="AA5573" i="13"/>
  <c r="AA5572" i="13"/>
  <c r="AA5571" i="13"/>
  <c r="AA5570" i="13"/>
  <c r="AA5569" i="13"/>
  <c r="AA5568" i="13"/>
  <c r="AA5567" i="13"/>
  <c r="AA5566" i="13"/>
  <c r="AA5565" i="13"/>
  <c r="AA5564" i="13"/>
  <c r="AA5563" i="13"/>
  <c r="AA5562" i="13"/>
  <c r="AA5561" i="13"/>
  <c r="AA5560" i="13"/>
  <c r="AA5559" i="13"/>
  <c r="AA5558" i="13"/>
  <c r="AA5557" i="13"/>
  <c r="AA5556" i="13"/>
  <c r="AA5555" i="13"/>
  <c r="AA5554" i="13"/>
  <c r="AA5553" i="13"/>
  <c r="AA5552" i="13"/>
  <c r="AA5551" i="13"/>
  <c r="AA5550" i="13"/>
  <c r="AA5549" i="13"/>
  <c r="AA5548" i="13"/>
  <c r="AA5547" i="13"/>
  <c r="AA5546" i="13"/>
  <c r="AA5545" i="13"/>
  <c r="AA5544" i="13"/>
  <c r="AA5543" i="13"/>
  <c r="AA5542" i="13"/>
  <c r="AA5541" i="13"/>
  <c r="AA5540" i="13"/>
  <c r="AA5539" i="13"/>
  <c r="AA5538" i="13"/>
  <c r="AA5537" i="13"/>
  <c r="AA5536" i="13"/>
  <c r="AA5535" i="13"/>
  <c r="AA5534" i="13"/>
  <c r="AA5533" i="13"/>
  <c r="AA5532" i="13"/>
  <c r="AA5531" i="13"/>
  <c r="AA5530" i="13"/>
  <c r="AA5529" i="13"/>
  <c r="AA5528" i="13"/>
  <c r="AA5527" i="13"/>
  <c r="AA5526" i="13"/>
  <c r="AA5525" i="13"/>
  <c r="AA5524" i="13"/>
  <c r="AA5523" i="13"/>
  <c r="AA5522" i="13"/>
  <c r="AA5521" i="13"/>
  <c r="AA5520" i="13"/>
  <c r="AA5519" i="13"/>
  <c r="AA5518" i="13"/>
  <c r="AA5517" i="13"/>
  <c r="AA5516" i="13"/>
  <c r="AA5515" i="13"/>
  <c r="AA5514" i="13"/>
  <c r="AA5513" i="13"/>
  <c r="AA5512" i="13"/>
  <c r="AA5511" i="13"/>
  <c r="AA5510" i="13"/>
  <c r="AA5509" i="13"/>
  <c r="AA5508" i="13"/>
  <c r="AA5507" i="13"/>
  <c r="AA5506" i="13"/>
  <c r="AA5505" i="13"/>
  <c r="AA5504" i="13"/>
  <c r="AA5503" i="13"/>
  <c r="AA5502" i="13"/>
  <c r="AA5501" i="13"/>
  <c r="AA5500" i="13"/>
  <c r="AA5499" i="13"/>
  <c r="AA5498" i="13"/>
  <c r="AA5497" i="13"/>
  <c r="AA5496" i="13"/>
  <c r="AA5495" i="13"/>
  <c r="AA5494" i="13"/>
  <c r="AA5493" i="13"/>
  <c r="AA5492" i="13"/>
  <c r="AA5491" i="13"/>
  <c r="AA5490" i="13"/>
  <c r="AA5489" i="13"/>
  <c r="AA5488" i="13"/>
  <c r="AA5487" i="13"/>
  <c r="AA5486" i="13"/>
  <c r="AA5485" i="13"/>
  <c r="AA5484" i="13"/>
  <c r="AA5483" i="13"/>
  <c r="AA5482" i="13"/>
  <c r="AA5481" i="13"/>
  <c r="AA5480" i="13"/>
  <c r="AA5479" i="13"/>
  <c r="AA5478" i="13"/>
  <c r="AA5477" i="13"/>
  <c r="AA5476" i="13"/>
  <c r="AA5475" i="13"/>
  <c r="AA5474" i="13"/>
  <c r="AA5473" i="13"/>
  <c r="AA5472" i="13"/>
  <c r="AA5471" i="13"/>
  <c r="AA5470" i="13"/>
  <c r="AA5469" i="13"/>
  <c r="AA5468" i="13"/>
  <c r="AA5467" i="13"/>
  <c r="AA5466" i="13"/>
  <c r="AA5465" i="13"/>
  <c r="AA5464" i="13"/>
  <c r="AA5463" i="13"/>
  <c r="AA5462" i="13"/>
  <c r="AA5461" i="13"/>
  <c r="AA5460" i="13"/>
  <c r="AA5459" i="13"/>
  <c r="AA5458" i="13"/>
  <c r="AA5457" i="13"/>
  <c r="AA5456" i="13"/>
  <c r="AA5455" i="13"/>
  <c r="AA5454" i="13"/>
  <c r="AA5453" i="13"/>
  <c r="AA5452" i="13"/>
  <c r="AA5451" i="13"/>
  <c r="AA5450" i="13"/>
  <c r="AA5449" i="13"/>
  <c r="AA5448" i="13"/>
  <c r="AA5447" i="13"/>
  <c r="AA5446" i="13"/>
  <c r="AA5445" i="13"/>
  <c r="AA5444" i="13"/>
  <c r="AA5443" i="13"/>
  <c r="AA5442" i="13"/>
  <c r="AA5441" i="13"/>
  <c r="AA5440" i="13"/>
  <c r="AA5439" i="13"/>
  <c r="AA5438" i="13"/>
  <c r="AA5437" i="13"/>
  <c r="AA5436" i="13"/>
  <c r="AA5435" i="13"/>
  <c r="AA5434" i="13"/>
  <c r="AA5433" i="13"/>
  <c r="AA5432" i="13"/>
  <c r="AA5431" i="13"/>
  <c r="AA5430" i="13"/>
  <c r="AA5429" i="13"/>
  <c r="AA5428" i="13"/>
  <c r="AA5427" i="13"/>
  <c r="AA5426" i="13"/>
  <c r="AA5425" i="13"/>
  <c r="AA5424" i="13"/>
  <c r="AA5423" i="13"/>
  <c r="AA5422" i="13"/>
  <c r="AA5421" i="13"/>
  <c r="AA5420" i="13"/>
  <c r="AA5419" i="13"/>
  <c r="AA5418" i="13"/>
  <c r="AA5417" i="13"/>
  <c r="AA5416" i="13"/>
  <c r="AA5415" i="13"/>
  <c r="AA5414" i="13"/>
  <c r="AA5413" i="13"/>
  <c r="AA5412" i="13"/>
  <c r="AA5411" i="13"/>
  <c r="AA5410" i="13"/>
  <c r="AA5409" i="13"/>
  <c r="AA5408" i="13"/>
  <c r="AA5407" i="13"/>
  <c r="AA5406" i="13"/>
  <c r="AA5405" i="13"/>
  <c r="AA5404" i="13"/>
  <c r="AA5403" i="13"/>
  <c r="AA5402" i="13"/>
  <c r="AA5401" i="13"/>
  <c r="AA5400" i="13"/>
  <c r="AA5399" i="13"/>
  <c r="AA5398" i="13"/>
  <c r="AA5397" i="13"/>
  <c r="AA5396" i="13"/>
  <c r="AA5395" i="13"/>
  <c r="AA5394" i="13"/>
  <c r="AA5393" i="13"/>
  <c r="AA5392" i="13"/>
  <c r="AA5391" i="13"/>
  <c r="AA5390" i="13"/>
  <c r="AA5389" i="13"/>
  <c r="AA5388" i="13"/>
  <c r="AA5387" i="13"/>
  <c r="AA5386" i="13"/>
  <c r="AA5385" i="13"/>
  <c r="AA5384" i="13"/>
  <c r="AA5383" i="13"/>
  <c r="AA5382" i="13"/>
  <c r="AA5381" i="13"/>
  <c r="AA5380" i="13"/>
  <c r="AA5379" i="13"/>
  <c r="AA5378" i="13"/>
  <c r="AA5377" i="13"/>
  <c r="AA5376" i="13"/>
  <c r="AA5375" i="13"/>
  <c r="AA5374" i="13"/>
  <c r="AA5373" i="13"/>
  <c r="AA5372" i="13"/>
  <c r="AA5371" i="13"/>
  <c r="AA5370" i="13"/>
  <c r="AA5369" i="13"/>
  <c r="AA5368" i="13"/>
  <c r="AA5367" i="13"/>
  <c r="AA5366" i="13"/>
  <c r="AA5365" i="13"/>
  <c r="AA5364" i="13"/>
  <c r="AA5363" i="13"/>
  <c r="AA5362" i="13"/>
  <c r="AA5361" i="13"/>
  <c r="AA5360" i="13"/>
  <c r="AA5359" i="13"/>
  <c r="AA5358" i="13"/>
  <c r="AA5357" i="13"/>
  <c r="AA5356" i="13"/>
  <c r="AA5355" i="13"/>
  <c r="AA5354" i="13"/>
  <c r="AA5353" i="13"/>
  <c r="AA5352" i="13"/>
  <c r="AA5351" i="13"/>
  <c r="AA5350" i="13"/>
  <c r="AA5349" i="13"/>
  <c r="AA5348" i="13"/>
  <c r="AA5347" i="13"/>
  <c r="AA5346" i="13"/>
  <c r="AA5345" i="13"/>
  <c r="AA5344" i="13"/>
  <c r="AA5343" i="13"/>
  <c r="AA5342" i="13"/>
  <c r="AA5341" i="13"/>
  <c r="AA5340" i="13"/>
  <c r="AA5339" i="13"/>
  <c r="AA5338" i="13"/>
  <c r="AA5337" i="13"/>
  <c r="AA5336" i="13"/>
  <c r="AA5335" i="13"/>
  <c r="AA5334" i="13"/>
  <c r="AA5333" i="13"/>
  <c r="AA5332" i="13"/>
  <c r="AA5331" i="13"/>
  <c r="AA5330" i="13"/>
  <c r="AA5329" i="13"/>
  <c r="AA5328" i="13"/>
  <c r="AA5327" i="13"/>
  <c r="AA5326" i="13"/>
  <c r="AA5325" i="13"/>
  <c r="AA5324" i="13"/>
  <c r="AA5323" i="13"/>
  <c r="AA5322" i="13"/>
  <c r="AA5321" i="13"/>
  <c r="AA5320" i="13"/>
  <c r="AA5319" i="13"/>
  <c r="AA5318" i="13"/>
  <c r="AA5317" i="13"/>
  <c r="AA5316" i="13"/>
  <c r="AA5315" i="13"/>
  <c r="AA5314" i="13"/>
  <c r="AA5313" i="13"/>
  <c r="AA5312" i="13"/>
  <c r="AA5311" i="13"/>
  <c r="AA5310" i="13"/>
  <c r="AA5309" i="13"/>
  <c r="AA5308" i="13"/>
  <c r="AA5307" i="13"/>
  <c r="AA5306" i="13"/>
  <c r="AA5305" i="13"/>
  <c r="AA5304" i="13"/>
  <c r="AA5303" i="13"/>
  <c r="AA5302" i="13"/>
  <c r="AA5301" i="13"/>
  <c r="AA5300" i="13"/>
  <c r="AA5299" i="13"/>
  <c r="AA5298" i="13"/>
  <c r="AA5297" i="13"/>
  <c r="AA5296" i="13"/>
  <c r="AA5295" i="13"/>
  <c r="AA5294" i="13"/>
  <c r="AA5293" i="13"/>
  <c r="AA5292" i="13"/>
  <c r="AA5291" i="13"/>
  <c r="AA5290" i="13"/>
  <c r="AA5289" i="13"/>
  <c r="AA5288" i="13"/>
  <c r="AA5287" i="13"/>
  <c r="AA5286" i="13"/>
  <c r="AA5285" i="13"/>
  <c r="AA5284" i="13"/>
  <c r="AA5283" i="13"/>
  <c r="AA5282" i="13"/>
  <c r="AA5281" i="13"/>
  <c r="AA5280" i="13"/>
  <c r="AA5279" i="13"/>
  <c r="AA5278" i="13"/>
  <c r="AA5277" i="13"/>
  <c r="AA5276" i="13"/>
  <c r="AA5275" i="13"/>
  <c r="AA5274" i="13"/>
  <c r="AA5273" i="13"/>
  <c r="AA5272" i="13"/>
  <c r="AA5271" i="13"/>
  <c r="AA5270" i="13"/>
  <c r="AA5269" i="13"/>
  <c r="AA5268" i="13"/>
  <c r="AA5267" i="13"/>
  <c r="AA5266" i="13"/>
  <c r="AA5265" i="13"/>
  <c r="AA5264" i="13"/>
  <c r="AA5263" i="13"/>
  <c r="AA5262" i="13"/>
  <c r="AA5261" i="13"/>
  <c r="AA5260" i="13"/>
  <c r="AA5259" i="13"/>
  <c r="AA5258" i="13"/>
  <c r="AA5257" i="13"/>
  <c r="AA5256" i="13"/>
  <c r="AA5255" i="13"/>
  <c r="AA5254" i="13"/>
  <c r="AA5253" i="13"/>
  <c r="AA5252" i="13"/>
  <c r="AA5251" i="13"/>
  <c r="AA5250" i="13"/>
  <c r="AA5249" i="13"/>
  <c r="AA5248" i="13"/>
  <c r="AA5247" i="13"/>
  <c r="AA5246" i="13"/>
  <c r="AA5245" i="13"/>
  <c r="AA5244" i="13"/>
  <c r="AA5243" i="13"/>
  <c r="AA5242" i="13"/>
  <c r="AA5241" i="13"/>
  <c r="AA5240" i="13"/>
  <c r="AA5239" i="13"/>
  <c r="AA5238" i="13"/>
  <c r="AA5237" i="13"/>
  <c r="AA5236" i="13"/>
  <c r="AA5235" i="13"/>
  <c r="AA5234" i="13"/>
  <c r="AA5233" i="13"/>
  <c r="AA5232" i="13"/>
  <c r="AA5231" i="13"/>
  <c r="AA5230" i="13"/>
  <c r="AA5229" i="13"/>
  <c r="AA5228" i="13"/>
  <c r="AA5227" i="13"/>
  <c r="AA5226" i="13"/>
  <c r="AA5225" i="13"/>
  <c r="AA5224" i="13"/>
  <c r="AA5223" i="13"/>
  <c r="AA5222" i="13"/>
  <c r="AA5221" i="13"/>
  <c r="AA5220" i="13"/>
  <c r="AA5219" i="13"/>
  <c r="AA5218" i="13"/>
  <c r="AA5217" i="13"/>
  <c r="AA5216" i="13"/>
  <c r="AA5215" i="13"/>
  <c r="AA5214" i="13"/>
  <c r="AA5213" i="13"/>
  <c r="AA5212" i="13"/>
  <c r="AA5211" i="13"/>
  <c r="AA5210" i="13"/>
  <c r="AA5209" i="13"/>
  <c r="AA5208" i="13"/>
  <c r="AA5207" i="13"/>
  <c r="AA5206" i="13"/>
  <c r="AA5205" i="13"/>
  <c r="AA5204" i="13"/>
  <c r="AA5203" i="13"/>
  <c r="AA5202" i="13"/>
  <c r="AA5201" i="13"/>
  <c r="AA5200" i="13"/>
  <c r="AA5199" i="13"/>
  <c r="AA5198" i="13"/>
  <c r="AA5197" i="13"/>
  <c r="AA5196" i="13"/>
  <c r="AA5195" i="13"/>
  <c r="AA5194" i="13"/>
  <c r="AA5193" i="13"/>
  <c r="AA5192" i="13"/>
  <c r="AA5191" i="13"/>
  <c r="AA5190" i="13"/>
  <c r="AA5189" i="13"/>
  <c r="AA5188" i="13"/>
  <c r="AA5187" i="13"/>
  <c r="AA5186" i="13"/>
  <c r="AA5185" i="13"/>
  <c r="AA5184" i="13"/>
  <c r="AA5183" i="13"/>
  <c r="AA5182" i="13"/>
  <c r="AA5181" i="13"/>
  <c r="AA5180" i="13"/>
  <c r="AA5179" i="13"/>
  <c r="AA5178" i="13"/>
  <c r="AA5177" i="13"/>
  <c r="AA5176" i="13"/>
  <c r="AA5175" i="13"/>
  <c r="AA5174" i="13"/>
  <c r="AA5173" i="13"/>
  <c r="AA5172" i="13"/>
  <c r="AA5171" i="13"/>
  <c r="AA5170" i="13"/>
  <c r="AA5169" i="13"/>
  <c r="AA5168" i="13"/>
  <c r="AA5167" i="13"/>
  <c r="AA5166" i="13"/>
  <c r="AA5165" i="13"/>
  <c r="AA5164" i="13"/>
  <c r="AA5163" i="13"/>
  <c r="AA5162" i="13"/>
  <c r="AA5161" i="13"/>
  <c r="AA5160" i="13"/>
  <c r="AA5159" i="13"/>
  <c r="AA5158" i="13"/>
  <c r="AA5157" i="13"/>
  <c r="AA5156" i="13"/>
  <c r="AA5155" i="13"/>
  <c r="AA5154" i="13"/>
  <c r="AA5153" i="13"/>
  <c r="AA5152" i="13"/>
  <c r="AA5151" i="13"/>
  <c r="AA5150" i="13"/>
  <c r="AA5149" i="13"/>
  <c r="AA5148" i="13"/>
  <c r="AA5147" i="13"/>
  <c r="AA5146" i="13"/>
  <c r="AA5145" i="13"/>
  <c r="AA5144" i="13"/>
  <c r="AA5143" i="13"/>
  <c r="AA5142" i="13"/>
  <c r="AA5141" i="13"/>
  <c r="AA5140" i="13"/>
  <c r="AA5139" i="13"/>
  <c r="AA5138" i="13"/>
  <c r="AA5137" i="13"/>
  <c r="AA5136" i="13"/>
  <c r="AA5135" i="13"/>
  <c r="AA5134" i="13"/>
  <c r="AA5133" i="13"/>
  <c r="AA5132" i="13"/>
  <c r="AA5131" i="13"/>
  <c r="AA5130" i="13"/>
  <c r="AA5129" i="13"/>
  <c r="AA5128" i="13"/>
  <c r="AA5127" i="13"/>
  <c r="AA5126" i="13"/>
  <c r="AA5125" i="13"/>
  <c r="AA5124" i="13"/>
  <c r="AA5123" i="13"/>
  <c r="AA5122" i="13"/>
  <c r="AA5121" i="13"/>
  <c r="AA5120" i="13"/>
  <c r="AA5119" i="13"/>
  <c r="AA5118" i="13"/>
  <c r="AA5117" i="13"/>
  <c r="AA5116" i="13"/>
  <c r="AA5115" i="13"/>
  <c r="AA5114" i="13"/>
  <c r="AA5113" i="13"/>
  <c r="AA5112" i="13"/>
  <c r="AA5111" i="13"/>
  <c r="AA5110" i="13"/>
  <c r="AA5109" i="13"/>
  <c r="AA5108" i="13"/>
  <c r="AA5107" i="13"/>
  <c r="AA5106" i="13"/>
  <c r="AA5105" i="13"/>
  <c r="AA5104" i="13"/>
  <c r="AA5103" i="13"/>
  <c r="AA5102" i="13"/>
  <c r="AA5101" i="13"/>
  <c r="AA5100" i="13"/>
  <c r="AA5099" i="13"/>
  <c r="AA5098" i="13"/>
  <c r="AA5097" i="13"/>
  <c r="AA5096" i="13"/>
  <c r="AA5095" i="13"/>
  <c r="AA5094" i="13"/>
  <c r="AA5093" i="13"/>
  <c r="AA5092" i="13"/>
  <c r="AA5091" i="13"/>
  <c r="AA5090" i="13"/>
  <c r="AA5089" i="13"/>
  <c r="AA5088" i="13"/>
  <c r="AA5087" i="13"/>
  <c r="AA5086" i="13"/>
  <c r="AA5085" i="13"/>
  <c r="AA5084" i="13"/>
  <c r="AA5083" i="13"/>
  <c r="AA5082" i="13"/>
  <c r="AA5081" i="13"/>
  <c r="AA5080" i="13"/>
  <c r="AA5079" i="13"/>
  <c r="AA5078" i="13"/>
  <c r="AA5077" i="13"/>
  <c r="AA5076" i="13"/>
  <c r="AA5075" i="13"/>
  <c r="AA5074" i="13"/>
  <c r="AA5073" i="13"/>
  <c r="AA5072" i="13"/>
  <c r="AA5071" i="13"/>
  <c r="AA5070" i="13"/>
  <c r="AA5069" i="13"/>
  <c r="AA5068" i="13"/>
  <c r="AA5067" i="13"/>
  <c r="AA5066" i="13"/>
  <c r="AA5065" i="13"/>
  <c r="AA5064" i="13"/>
  <c r="AA5063" i="13"/>
  <c r="AA5062" i="13"/>
  <c r="AA5061" i="13"/>
  <c r="AA5060" i="13"/>
  <c r="AA5059" i="13"/>
  <c r="AA5058" i="13"/>
  <c r="AA5057" i="13"/>
  <c r="AA5056" i="13"/>
  <c r="AA5055" i="13"/>
  <c r="AA5054" i="13"/>
  <c r="AA5053" i="13"/>
  <c r="AA5052" i="13"/>
  <c r="AA5051" i="13"/>
  <c r="AA5050" i="13"/>
  <c r="AA5049" i="13"/>
  <c r="AA5048" i="13"/>
  <c r="AA5047" i="13"/>
  <c r="AA5046" i="13"/>
  <c r="AA5045" i="13"/>
  <c r="AA5044" i="13"/>
  <c r="AA5043" i="13"/>
  <c r="AA5042" i="13"/>
  <c r="AA5041" i="13"/>
  <c r="AA5040" i="13"/>
  <c r="AA5039" i="13"/>
  <c r="AA5038" i="13"/>
  <c r="AA5037" i="13"/>
  <c r="AA5036" i="13"/>
  <c r="AA5035" i="13"/>
  <c r="AA5034" i="13"/>
  <c r="AA5033" i="13"/>
  <c r="AA5032" i="13"/>
  <c r="AA5031" i="13"/>
  <c r="AA5030" i="13"/>
  <c r="AA5029" i="13"/>
  <c r="AA5028" i="13"/>
  <c r="AA5027" i="13"/>
  <c r="AA5026" i="13"/>
  <c r="AA5025" i="13"/>
  <c r="AA5024" i="13"/>
  <c r="AA5023" i="13"/>
  <c r="AA5022" i="13"/>
  <c r="AA5021" i="13"/>
  <c r="AA5020" i="13"/>
  <c r="AA5019" i="13"/>
  <c r="AA5018" i="13"/>
  <c r="AA5017" i="13"/>
  <c r="AA5016" i="13"/>
  <c r="AA5015" i="13"/>
  <c r="AA5014" i="13"/>
  <c r="AA5013" i="13"/>
  <c r="AA5012" i="13"/>
  <c r="AA5011" i="13"/>
  <c r="AA5010" i="13"/>
  <c r="AA5009" i="13"/>
  <c r="AA5008" i="13"/>
  <c r="AA5007" i="13"/>
  <c r="AA5006" i="13"/>
  <c r="AA5005" i="13"/>
  <c r="AA5004" i="13"/>
  <c r="AA5003" i="13"/>
  <c r="AA5002" i="13"/>
  <c r="AA5001" i="13"/>
  <c r="AA5000" i="13"/>
  <c r="AA4999" i="13"/>
  <c r="AA4998" i="13"/>
  <c r="AA4997" i="13"/>
  <c r="AA4996" i="13"/>
  <c r="AA4995" i="13"/>
  <c r="AA4994" i="13"/>
  <c r="AA4993" i="13"/>
  <c r="AA4992" i="13"/>
  <c r="AA4991" i="13"/>
  <c r="AA4990" i="13"/>
  <c r="AA4989" i="13"/>
  <c r="AA4988" i="13"/>
  <c r="AA4987" i="13"/>
  <c r="AA4986" i="13"/>
  <c r="AA4985" i="13"/>
  <c r="AA4984" i="13"/>
  <c r="AA4983" i="13"/>
  <c r="AA4982" i="13"/>
  <c r="AA4981" i="13"/>
  <c r="AA4980" i="13"/>
  <c r="AA4979" i="13"/>
  <c r="AA4978" i="13"/>
  <c r="AA4977" i="13"/>
  <c r="AA4976" i="13"/>
  <c r="AA4975" i="13"/>
  <c r="AA4974" i="13"/>
  <c r="AA4973" i="13"/>
  <c r="AA4972" i="13"/>
  <c r="AA4971" i="13"/>
  <c r="AA4970" i="13"/>
  <c r="AA4969" i="13"/>
  <c r="AA4968" i="13"/>
  <c r="AA4967" i="13"/>
  <c r="AA4966" i="13"/>
  <c r="AA4965" i="13"/>
  <c r="AA4964" i="13"/>
  <c r="AA4963" i="13"/>
  <c r="AA4962" i="13"/>
  <c r="AA4961" i="13"/>
  <c r="AA4960" i="13"/>
  <c r="AA4959" i="13"/>
  <c r="AA4958" i="13"/>
  <c r="AA4957" i="13"/>
  <c r="AA4956" i="13"/>
  <c r="AA4955" i="13"/>
  <c r="AA4954" i="13"/>
  <c r="AA4953" i="13"/>
  <c r="AA4952" i="13"/>
  <c r="AA4951" i="13"/>
  <c r="AA4950" i="13"/>
  <c r="AA4949" i="13"/>
  <c r="AA4948" i="13"/>
  <c r="AA4947" i="13"/>
  <c r="AA4946" i="13"/>
  <c r="AA4945" i="13"/>
  <c r="AA4944" i="13"/>
  <c r="AA4943" i="13"/>
  <c r="AA4942" i="13"/>
  <c r="AA4941" i="13"/>
  <c r="AA4940" i="13"/>
  <c r="AA4939" i="13"/>
  <c r="AA4938" i="13"/>
  <c r="AA4937" i="13"/>
  <c r="AA4936" i="13"/>
  <c r="AA4935" i="13"/>
  <c r="AA4934" i="13"/>
  <c r="AA4933" i="13"/>
  <c r="AA4932" i="13"/>
  <c r="AA4931" i="13"/>
  <c r="AA4930" i="13"/>
  <c r="AA4929" i="13"/>
  <c r="AA4928" i="13"/>
  <c r="AA4927" i="13"/>
  <c r="AA4926" i="13"/>
  <c r="AA4925" i="13"/>
  <c r="AA4924" i="13"/>
  <c r="AA4923" i="13"/>
  <c r="AA4922" i="13"/>
  <c r="AA4921" i="13"/>
  <c r="AA4920" i="13"/>
  <c r="AA4919" i="13"/>
  <c r="AA4918" i="13"/>
  <c r="AA4917" i="13"/>
  <c r="AA4916" i="13"/>
  <c r="AA4915" i="13"/>
  <c r="AA4914" i="13"/>
  <c r="AA4913" i="13"/>
  <c r="AA4912" i="13"/>
  <c r="AA4911" i="13"/>
  <c r="AA4910" i="13"/>
  <c r="AA4909" i="13"/>
  <c r="AA4908" i="13"/>
  <c r="AA4907" i="13"/>
  <c r="AA4906" i="13"/>
  <c r="AA4905" i="13"/>
  <c r="AA4904" i="13"/>
  <c r="AA4903" i="13"/>
  <c r="AA4902" i="13"/>
  <c r="AA4901" i="13"/>
  <c r="AA4900" i="13"/>
  <c r="AA4899" i="13"/>
  <c r="AA4898" i="13"/>
  <c r="AA4897" i="13"/>
  <c r="AA4896" i="13"/>
  <c r="AA4895" i="13"/>
  <c r="AA4894" i="13"/>
  <c r="AA4893" i="13"/>
  <c r="AA4892" i="13"/>
  <c r="AA4891" i="13"/>
  <c r="AA4890" i="13"/>
  <c r="AA4889" i="13"/>
  <c r="AA4888" i="13"/>
  <c r="AA4887" i="13"/>
  <c r="AA4886" i="13"/>
  <c r="AA4885" i="13"/>
  <c r="AA4884" i="13"/>
  <c r="AA4883" i="13"/>
  <c r="AA4882" i="13"/>
  <c r="AA4881" i="13"/>
  <c r="AA4880" i="13"/>
  <c r="AA4879" i="13"/>
  <c r="AA4878" i="13"/>
  <c r="AA4877" i="13"/>
  <c r="AA4876" i="13"/>
  <c r="AA4875" i="13"/>
  <c r="AA4874" i="13"/>
  <c r="AA4873" i="13"/>
  <c r="AA4872" i="13"/>
  <c r="AA4871" i="13"/>
  <c r="AA4870" i="13"/>
  <c r="AA4869" i="13"/>
  <c r="AA4868" i="13"/>
  <c r="AA4867" i="13"/>
  <c r="AA4866" i="13"/>
  <c r="AA4865" i="13"/>
  <c r="AA4864" i="13"/>
  <c r="AA4863" i="13"/>
  <c r="AA4862" i="13"/>
  <c r="AA4861" i="13"/>
  <c r="AA4860" i="13"/>
  <c r="AA4859" i="13"/>
  <c r="AA4858" i="13"/>
  <c r="AA4857" i="13"/>
  <c r="AA4856" i="13"/>
  <c r="AA4855" i="13"/>
  <c r="AA4854" i="13"/>
  <c r="AA4853" i="13"/>
  <c r="AA4852" i="13"/>
  <c r="AA4851" i="13"/>
  <c r="AA4850" i="13"/>
  <c r="AA4849" i="13"/>
  <c r="AA4848" i="13"/>
  <c r="AA4847" i="13"/>
  <c r="AA4846" i="13"/>
  <c r="AA4845" i="13"/>
  <c r="AA4844" i="13"/>
  <c r="AA4843" i="13"/>
  <c r="AA4842" i="13"/>
  <c r="AA4841" i="13"/>
  <c r="AA4840" i="13"/>
  <c r="AA4839" i="13"/>
  <c r="AA4838" i="13"/>
  <c r="AA4837" i="13"/>
  <c r="AA4836" i="13"/>
  <c r="AA4835" i="13"/>
  <c r="AA4834" i="13"/>
  <c r="AA4833" i="13"/>
  <c r="AA4832" i="13"/>
  <c r="AA4831" i="13"/>
  <c r="AA4830" i="13"/>
  <c r="AA4829" i="13"/>
  <c r="AA4828" i="13"/>
  <c r="AA4827" i="13"/>
  <c r="AA4826" i="13"/>
  <c r="AA4825" i="13"/>
  <c r="AA4824" i="13"/>
  <c r="AA4823" i="13"/>
  <c r="AA4822" i="13"/>
  <c r="AA4821" i="13"/>
  <c r="AA4820" i="13"/>
  <c r="AA4819" i="13"/>
  <c r="AA4818" i="13"/>
  <c r="AA4817" i="13"/>
  <c r="AA4816" i="13"/>
  <c r="AA4815" i="13"/>
  <c r="AA4814" i="13"/>
  <c r="AA4813" i="13"/>
  <c r="AA4812" i="13"/>
  <c r="AA4811" i="13"/>
  <c r="AA4810" i="13"/>
  <c r="AA4809" i="13"/>
  <c r="AA4808" i="13"/>
  <c r="AA4807" i="13"/>
  <c r="AA4806" i="13"/>
  <c r="AA4805" i="13"/>
  <c r="AA4804" i="13"/>
  <c r="AA4803" i="13"/>
  <c r="AA4802" i="13"/>
  <c r="AA4801" i="13"/>
  <c r="AA4800" i="13"/>
  <c r="AA4799" i="13"/>
  <c r="AA4798" i="13"/>
  <c r="AA4797" i="13"/>
  <c r="AA4796" i="13"/>
  <c r="AA4795" i="13"/>
  <c r="AA4794" i="13"/>
  <c r="AA4793" i="13"/>
  <c r="AA4792" i="13"/>
  <c r="AA4791" i="13"/>
  <c r="AA4790" i="13"/>
  <c r="AA4789" i="13"/>
  <c r="AA4788" i="13"/>
  <c r="AA4787" i="13"/>
  <c r="AA4786" i="13"/>
  <c r="AA4785" i="13"/>
  <c r="AA4784" i="13"/>
  <c r="AA4783" i="13"/>
  <c r="AA4782" i="13"/>
  <c r="AA4781" i="13"/>
  <c r="AA4780" i="13"/>
  <c r="AA4779" i="13"/>
  <c r="AA4778" i="13"/>
  <c r="AA4777" i="13"/>
  <c r="AA4776" i="13"/>
  <c r="AA4775" i="13"/>
  <c r="AA4774" i="13"/>
  <c r="AA4773" i="13"/>
  <c r="AA4772" i="13"/>
  <c r="AA4771" i="13"/>
  <c r="AA4770" i="13"/>
  <c r="AA4769" i="13"/>
  <c r="AA4768" i="13"/>
  <c r="AA4767" i="13"/>
  <c r="AA4766" i="13"/>
  <c r="AA4765" i="13"/>
  <c r="AA4764" i="13"/>
  <c r="AA4763" i="13"/>
  <c r="AA4762" i="13"/>
  <c r="AA4761" i="13"/>
  <c r="AA4760" i="13"/>
  <c r="AA4759" i="13"/>
  <c r="AA4758" i="13"/>
  <c r="AA4757" i="13"/>
  <c r="AA4756" i="13"/>
  <c r="AA4755" i="13"/>
  <c r="AA4754" i="13"/>
  <c r="AA4753" i="13"/>
  <c r="AA4752" i="13"/>
  <c r="AA4751" i="13"/>
  <c r="AA4750" i="13"/>
  <c r="AA4749" i="13"/>
  <c r="AA4748" i="13"/>
  <c r="AA4747" i="13"/>
  <c r="AA4746" i="13"/>
  <c r="AA4745" i="13"/>
  <c r="AA4744" i="13"/>
  <c r="AA4743" i="13"/>
  <c r="AA4742" i="13"/>
  <c r="AA4741" i="13"/>
  <c r="AA4740" i="13"/>
  <c r="AA4739" i="13"/>
  <c r="AA4738" i="13"/>
  <c r="AA4737" i="13"/>
  <c r="AA4736" i="13"/>
  <c r="AA4735" i="13"/>
  <c r="AA4734" i="13"/>
  <c r="AA4733" i="13"/>
  <c r="AA4732" i="13"/>
  <c r="AA4731" i="13"/>
  <c r="AA4730" i="13"/>
  <c r="AA4729" i="13"/>
  <c r="AA4728" i="13"/>
  <c r="AA4727" i="13"/>
  <c r="AA4726" i="13"/>
  <c r="AA4725" i="13"/>
  <c r="AA4724" i="13"/>
  <c r="AA4723" i="13"/>
  <c r="AA4722" i="13"/>
  <c r="AA4721" i="13"/>
  <c r="AA4720" i="13"/>
  <c r="AA4719" i="13"/>
  <c r="AA4718" i="13"/>
  <c r="AA4717" i="13"/>
  <c r="AA4716" i="13"/>
  <c r="AA4715" i="13"/>
  <c r="AA4714" i="13"/>
  <c r="AA4713" i="13"/>
  <c r="AA4712" i="13"/>
  <c r="AA4711" i="13"/>
  <c r="AA4710" i="13"/>
  <c r="AA4709" i="13"/>
  <c r="AA4708" i="13"/>
  <c r="AA4707" i="13"/>
  <c r="AA4706" i="13"/>
  <c r="AA4705" i="13"/>
  <c r="AA4704" i="13"/>
  <c r="AA4703" i="13"/>
  <c r="AA4702" i="13"/>
  <c r="AA4701" i="13"/>
  <c r="AA4700" i="13"/>
  <c r="AA4699" i="13"/>
  <c r="AA4698" i="13"/>
  <c r="AA4697" i="13"/>
  <c r="AA4696" i="13"/>
  <c r="AA4695" i="13"/>
  <c r="AA4694" i="13"/>
  <c r="AA4693" i="13"/>
  <c r="AA4692" i="13"/>
  <c r="AA4691" i="13"/>
  <c r="AA4690" i="13"/>
  <c r="AA4689" i="13"/>
  <c r="AA4688" i="13"/>
  <c r="AA4687" i="13"/>
  <c r="AA4686" i="13"/>
  <c r="AA4685" i="13"/>
  <c r="AA4684" i="13"/>
  <c r="AA4683" i="13"/>
  <c r="AA4682" i="13"/>
  <c r="AA4681" i="13"/>
  <c r="AA4680" i="13"/>
  <c r="AA4679" i="13"/>
  <c r="AA4678" i="13"/>
  <c r="AA4677" i="13"/>
  <c r="AA4676" i="13"/>
  <c r="AA4675" i="13"/>
  <c r="AA4674" i="13"/>
  <c r="AA4673" i="13"/>
  <c r="AA4672" i="13"/>
  <c r="AA4671" i="13"/>
  <c r="AA4670" i="13"/>
  <c r="AA4669" i="13"/>
  <c r="AA4668" i="13"/>
  <c r="AA4667" i="13"/>
  <c r="AA4666" i="13"/>
  <c r="AA4665" i="13"/>
  <c r="AA4664" i="13"/>
  <c r="AA4663" i="13"/>
  <c r="AA4662" i="13"/>
  <c r="AA4661" i="13"/>
  <c r="AA4660" i="13"/>
  <c r="AA4659" i="13"/>
  <c r="AA4658" i="13"/>
  <c r="AA4657" i="13"/>
  <c r="AA4656" i="13"/>
  <c r="AA4655" i="13"/>
  <c r="AA4654" i="13"/>
  <c r="AA4653" i="13"/>
  <c r="AA4652" i="13"/>
  <c r="AA4651" i="13"/>
  <c r="AA4650" i="13"/>
  <c r="AA4649" i="13"/>
  <c r="AA4648" i="13"/>
  <c r="AA4647" i="13"/>
  <c r="AA4646" i="13"/>
  <c r="AA4645" i="13"/>
  <c r="AA4644" i="13"/>
  <c r="AA4643" i="13"/>
  <c r="AA4642" i="13"/>
  <c r="AA4641" i="13"/>
  <c r="AA4640" i="13"/>
  <c r="AA4639" i="13"/>
  <c r="AA4638" i="13"/>
  <c r="AA4637" i="13"/>
  <c r="AA4636" i="13"/>
  <c r="AA4635" i="13"/>
  <c r="AA4634" i="13"/>
  <c r="AA4633" i="13"/>
  <c r="AA4632" i="13"/>
  <c r="AA4631" i="13"/>
  <c r="AA4630" i="13"/>
  <c r="AA4629" i="13"/>
  <c r="AA4628" i="13"/>
  <c r="AA4627" i="13"/>
  <c r="AA4626" i="13"/>
  <c r="AA4625" i="13"/>
  <c r="AA4624" i="13"/>
  <c r="AA4623" i="13"/>
  <c r="AA4622" i="13"/>
  <c r="AA4621" i="13"/>
  <c r="AA4620" i="13"/>
  <c r="AA4619" i="13"/>
  <c r="AA4618" i="13"/>
  <c r="AA4617" i="13"/>
  <c r="AA4616" i="13"/>
  <c r="AA4615" i="13"/>
  <c r="AA4614" i="13"/>
  <c r="AA4613" i="13"/>
  <c r="AA4612" i="13"/>
  <c r="AA4611" i="13"/>
  <c r="AA4610" i="13"/>
  <c r="AA4609" i="13"/>
  <c r="AA4608" i="13"/>
  <c r="AA4607" i="13"/>
  <c r="AA4606" i="13"/>
  <c r="AA4605" i="13"/>
  <c r="AA4604" i="13"/>
  <c r="AA4603" i="13"/>
  <c r="AA4602" i="13"/>
  <c r="AA4601" i="13"/>
  <c r="AA4600" i="13"/>
  <c r="AA4599" i="13"/>
  <c r="AA4598" i="13"/>
  <c r="AA4597" i="13"/>
  <c r="AA4596" i="13"/>
  <c r="AA4595" i="13"/>
  <c r="AA4594" i="13"/>
  <c r="AA4593" i="13"/>
  <c r="AA4592" i="13"/>
  <c r="AA4591" i="13"/>
  <c r="AA4590" i="13"/>
  <c r="AA4589" i="13"/>
  <c r="AA4588" i="13"/>
  <c r="AA4587" i="13"/>
  <c r="AA4586" i="13"/>
  <c r="AA4585" i="13"/>
  <c r="AA4584" i="13"/>
  <c r="AA4583" i="13"/>
  <c r="AA4582" i="13"/>
  <c r="AA4581" i="13"/>
  <c r="AA4580" i="13"/>
  <c r="AA4579" i="13"/>
  <c r="AA4578" i="13"/>
  <c r="AA4577" i="13"/>
  <c r="AA4576" i="13"/>
  <c r="AA4575" i="13"/>
  <c r="AA4574" i="13"/>
  <c r="AA4573" i="13"/>
  <c r="AA4572" i="13"/>
  <c r="AA4571" i="13"/>
  <c r="AA4570" i="13"/>
  <c r="AA4569" i="13"/>
  <c r="AA4568" i="13"/>
  <c r="AA4567" i="13"/>
  <c r="AA4566" i="13"/>
  <c r="AA4565" i="13"/>
  <c r="AA4564" i="13"/>
  <c r="AA4563" i="13"/>
  <c r="AA4562" i="13"/>
  <c r="AA4561" i="13"/>
  <c r="AA4560" i="13"/>
  <c r="AA4559" i="13"/>
  <c r="AA4558" i="13"/>
  <c r="AA4557" i="13"/>
  <c r="AA4556" i="13"/>
  <c r="AA4555" i="13"/>
  <c r="AA4554" i="13"/>
  <c r="AA4553" i="13"/>
  <c r="AA4552" i="13"/>
  <c r="AA4551" i="13"/>
  <c r="AA4550" i="13"/>
  <c r="AA4549" i="13"/>
  <c r="AA4548" i="13"/>
  <c r="AA4547" i="13"/>
  <c r="AA4546" i="13"/>
  <c r="AA4545" i="13"/>
  <c r="AA4544" i="13"/>
  <c r="AA4543" i="13"/>
  <c r="AA4542" i="13"/>
  <c r="AA4541" i="13"/>
  <c r="AA4540" i="13"/>
  <c r="AA4539" i="13"/>
  <c r="AA4538" i="13"/>
  <c r="AA4537" i="13"/>
  <c r="AA4536" i="13"/>
  <c r="AA4535" i="13"/>
  <c r="AA4534" i="13"/>
  <c r="AA4533" i="13"/>
  <c r="AA4532" i="13"/>
  <c r="AA4531" i="13"/>
  <c r="AA4530" i="13"/>
  <c r="AA4529" i="13"/>
  <c r="AA4528" i="13"/>
  <c r="AA4527" i="13"/>
  <c r="AA4526" i="13"/>
  <c r="AA4525" i="13"/>
  <c r="AA4524" i="13"/>
  <c r="AA4523" i="13"/>
  <c r="AA4522" i="13"/>
  <c r="AA4521" i="13"/>
  <c r="AA4520" i="13"/>
  <c r="AA4519" i="13"/>
  <c r="AA4518" i="13"/>
  <c r="AA4517" i="13"/>
  <c r="AA4516" i="13"/>
  <c r="AA4515" i="13"/>
  <c r="AA4514" i="13"/>
  <c r="AA4513" i="13"/>
  <c r="AA4512" i="13"/>
  <c r="AA4511" i="13"/>
  <c r="AA4510" i="13"/>
  <c r="AA4509" i="13"/>
  <c r="AA4508" i="13"/>
  <c r="AA4507" i="13"/>
  <c r="AA4506" i="13"/>
  <c r="AA4505" i="13"/>
  <c r="AA4504" i="13"/>
  <c r="AA4503" i="13"/>
  <c r="AA4502" i="13"/>
  <c r="AA4501" i="13"/>
  <c r="AA4500" i="13"/>
  <c r="AA4499" i="13"/>
  <c r="AA4498" i="13"/>
  <c r="AA4497" i="13"/>
  <c r="AA4496" i="13"/>
  <c r="AA4495" i="13"/>
  <c r="AA4494" i="13"/>
  <c r="AA4493" i="13"/>
  <c r="AA4492" i="13"/>
  <c r="AA4491" i="13"/>
  <c r="AA4490" i="13"/>
  <c r="AA4489" i="13"/>
  <c r="AA4488" i="13"/>
  <c r="AA4487" i="13"/>
  <c r="AA4486" i="13"/>
  <c r="AA4485" i="13"/>
  <c r="AA4484" i="13"/>
  <c r="AA4483" i="13"/>
  <c r="AA4482" i="13"/>
  <c r="AA4481" i="13"/>
  <c r="AA4480" i="13"/>
  <c r="AA4479" i="13"/>
  <c r="AA4478" i="13"/>
  <c r="AA4477" i="13"/>
  <c r="AA4476" i="13"/>
  <c r="AA4475" i="13"/>
  <c r="AA4474" i="13"/>
  <c r="AA4473" i="13"/>
  <c r="AA4472" i="13"/>
  <c r="AA4471" i="13"/>
  <c r="AA4470" i="13"/>
  <c r="AA4469" i="13"/>
  <c r="AA4468" i="13"/>
  <c r="AA4467" i="13"/>
  <c r="AA4466" i="13"/>
  <c r="AA4465" i="13"/>
  <c r="AA4464" i="13"/>
  <c r="AA4463" i="13"/>
  <c r="AA4462" i="13"/>
  <c r="AA4461" i="13"/>
  <c r="AA4460" i="13"/>
  <c r="AA4459" i="13"/>
  <c r="AA4458" i="13"/>
  <c r="AA4457" i="13"/>
  <c r="AA4456" i="13"/>
  <c r="AA4455" i="13"/>
  <c r="AA4454" i="13"/>
  <c r="AA4453" i="13"/>
  <c r="AA4452" i="13"/>
  <c r="AA4451" i="13"/>
  <c r="AA4450" i="13"/>
  <c r="AA4449" i="13"/>
  <c r="AA4448" i="13"/>
  <c r="AA4447" i="13"/>
  <c r="AA4446" i="13"/>
  <c r="AA4445" i="13"/>
  <c r="AA4444" i="13"/>
  <c r="AA4443" i="13"/>
  <c r="AA4442" i="13"/>
  <c r="AA4441" i="13"/>
  <c r="AA4440" i="13"/>
  <c r="AA4439" i="13"/>
  <c r="AA4438" i="13"/>
  <c r="AA4437" i="13"/>
  <c r="AA4436" i="13"/>
  <c r="AA4435" i="13"/>
  <c r="AA4434" i="13"/>
  <c r="AA4433" i="13"/>
  <c r="AA4432" i="13"/>
  <c r="AA4431" i="13"/>
  <c r="AA4430" i="13"/>
  <c r="AA4429" i="13"/>
  <c r="AA4428" i="13"/>
  <c r="AA4427" i="13"/>
  <c r="AA4426" i="13"/>
  <c r="AA4425" i="13"/>
  <c r="AA4424" i="13"/>
  <c r="AA4423" i="13"/>
  <c r="AA4422" i="13"/>
  <c r="AA4421" i="13"/>
  <c r="AA4420" i="13"/>
  <c r="AA4419" i="13"/>
  <c r="AA4418" i="13"/>
  <c r="AA4417" i="13"/>
  <c r="AA4416" i="13"/>
  <c r="AA4415" i="13"/>
  <c r="AA4414" i="13"/>
  <c r="AA4413" i="13"/>
  <c r="AA4412" i="13"/>
  <c r="AA4411" i="13"/>
  <c r="AA4410" i="13"/>
  <c r="AA4409" i="13"/>
  <c r="AA4408" i="13"/>
  <c r="AA4407" i="13"/>
  <c r="AA4406" i="13"/>
  <c r="AA4405" i="13"/>
  <c r="AA4404" i="13"/>
  <c r="AA4403" i="13"/>
  <c r="AA4402" i="13"/>
  <c r="AA4401" i="13"/>
  <c r="AA4400" i="13"/>
  <c r="AA4399" i="13"/>
  <c r="AA4398" i="13"/>
  <c r="AA4397" i="13"/>
  <c r="AA4396" i="13"/>
  <c r="AA4395" i="13"/>
  <c r="AA4394" i="13"/>
  <c r="AA4393" i="13"/>
  <c r="AA4392" i="13"/>
  <c r="AA4391" i="13"/>
  <c r="AA4390" i="13"/>
  <c r="AA4389" i="13"/>
  <c r="AA4388" i="13"/>
  <c r="AA4387" i="13"/>
  <c r="AA4386" i="13"/>
  <c r="AA4385" i="13"/>
  <c r="AA4384" i="13"/>
  <c r="AA4383" i="13"/>
  <c r="AA4382" i="13"/>
  <c r="AA4381" i="13"/>
  <c r="AA4380" i="13"/>
  <c r="AA4379" i="13"/>
  <c r="AA4378" i="13"/>
  <c r="AA4377" i="13"/>
  <c r="AA4376" i="13"/>
  <c r="AA4375" i="13"/>
  <c r="AA4374" i="13"/>
  <c r="AA4373" i="13"/>
  <c r="AA4372" i="13"/>
  <c r="AA4371" i="13"/>
  <c r="AA4370" i="13"/>
  <c r="AA4369" i="13"/>
  <c r="AA4368" i="13"/>
  <c r="AA4367" i="13"/>
  <c r="AA4366" i="13"/>
  <c r="AA4365" i="13"/>
  <c r="AA4364" i="13"/>
  <c r="AA4363" i="13"/>
  <c r="AA4362" i="13"/>
  <c r="AA4361" i="13"/>
  <c r="AA4360" i="13"/>
  <c r="AA4359" i="13"/>
  <c r="AA4358" i="13"/>
  <c r="AA4357" i="13"/>
  <c r="AA4356" i="13"/>
  <c r="AA4355" i="13"/>
  <c r="AA4354" i="13"/>
  <c r="AA4353" i="13"/>
  <c r="AA4352" i="13"/>
  <c r="AA4351" i="13"/>
  <c r="AA4350" i="13"/>
  <c r="AA4349" i="13"/>
  <c r="AA4348" i="13"/>
  <c r="AA4347" i="13"/>
  <c r="AA4346" i="13"/>
  <c r="AA4345" i="13"/>
  <c r="AA4344" i="13"/>
  <c r="AA4343" i="13"/>
  <c r="AA4342" i="13"/>
  <c r="AA4341" i="13"/>
  <c r="AA4340" i="13"/>
  <c r="AA4339" i="13"/>
  <c r="AA4338" i="13"/>
  <c r="AA4337" i="13"/>
  <c r="AA4336" i="13"/>
  <c r="AA4335" i="13"/>
  <c r="AA4334" i="13"/>
  <c r="AA4333" i="13"/>
  <c r="AA4332" i="13"/>
  <c r="AA4331" i="13"/>
  <c r="AA4330" i="13"/>
  <c r="AA4329" i="13"/>
  <c r="AA4328" i="13"/>
  <c r="AA4327" i="13"/>
  <c r="AA4326" i="13"/>
  <c r="AA4325" i="13"/>
  <c r="AA4324" i="13"/>
  <c r="AA4323" i="13"/>
  <c r="AA4322" i="13"/>
  <c r="AA4321" i="13"/>
  <c r="AA4320" i="13"/>
  <c r="AA4319" i="13"/>
  <c r="AA4318" i="13"/>
  <c r="AA4317" i="13"/>
  <c r="AA4316" i="13"/>
  <c r="AA4315" i="13"/>
  <c r="AA4314" i="13"/>
  <c r="AA4313" i="13"/>
  <c r="AA4312" i="13"/>
  <c r="AA4311" i="13"/>
  <c r="AA4310" i="13"/>
  <c r="AA4309" i="13"/>
  <c r="AA4308" i="13"/>
  <c r="AA4307" i="13"/>
  <c r="AA4306" i="13"/>
  <c r="AA4305" i="13"/>
  <c r="AA4304" i="13"/>
  <c r="AA4303" i="13"/>
  <c r="AA4302" i="13"/>
  <c r="AA4301" i="13"/>
  <c r="AA4300" i="13"/>
  <c r="AA4299" i="13"/>
  <c r="AA4298" i="13"/>
  <c r="AA4297" i="13"/>
  <c r="AA4296" i="13"/>
  <c r="AA4295" i="13"/>
  <c r="AA4294" i="13"/>
  <c r="AA4293" i="13"/>
  <c r="AA4292" i="13"/>
  <c r="AA4291" i="13"/>
  <c r="AA4290" i="13"/>
  <c r="AA4289" i="13"/>
  <c r="AA4288" i="13"/>
  <c r="AA4287" i="13"/>
  <c r="AA4286" i="13"/>
  <c r="AA4285" i="13"/>
  <c r="AA4284" i="13"/>
  <c r="AA4283" i="13"/>
  <c r="AA4282" i="13"/>
  <c r="AA4281" i="13"/>
  <c r="AA4280" i="13"/>
  <c r="AA4279" i="13"/>
  <c r="AA4278" i="13"/>
  <c r="AA4277" i="13"/>
  <c r="AA4276" i="13"/>
  <c r="AA4275" i="13"/>
  <c r="AA4274" i="13"/>
  <c r="AA4273" i="13"/>
  <c r="AA4272" i="13"/>
  <c r="AA4271" i="13"/>
  <c r="AA4270" i="13"/>
  <c r="AA4269" i="13"/>
  <c r="AA4268" i="13"/>
  <c r="AA4267" i="13"/>
  <c r="AA4266" i="13"/>
  <c r="AA4265" i="13"/>
  <c r="AA4264" i="13"/>
  <c r="AA4263" i="13"/>
  <c r="AA4262" i="13"/>
  <c r="AA4261" i="13"/>
  <c r="AA4260" i="13"/>
  <c r="AA4259" i="13"/>
  <c r="AA4258" i="13"/>
  <c r="AA4257" i="13"/>
  <c r="AA4256" i="13"/>
  <c r="AA4255" i="13"/>
  <c r="AA4254" i="13"/>
  <c r="AA4253" i="13"/>
  <c r="AA4252" i="13"/>
  <c r="AA4251" i="13"/>
  <c r="AA4250" i="13"/>
  <c r="AA4249" i="13"/>
  <c r="AA4248" i="13"/>
  <c r="AA4247" i="13"/>
  <c r="AA4246" i="13"/>
  <c r="AA4245" i="13"/>
  <c r="AA4244" i="13"/>
  <c r="AA4243" i="13"/>
  <c r="AA4242" i="13"/>
  <c r="AA4241" i="13"/>
  <c r="AA4240" i="13"/>
  <c r="AA4239" i="13"/>
  <c r="AA4238" i="13"/>
  <c r="AA4237" i="13"/>
  <c r="AA4236" i="13"/>
  <c r="AA4235" i="13"/>
  <c r="AA4234" i="13"/>
  <c r="AA4233" i="13"/>
  <c r="AA4232" i="13"/>
  <c r="AA4231" i="13"/>
  <c r="AA4230" i="13"/>
  <c r="AA4229" i="13"/>
  <c r="AA4228" i="13"/>
  <c r="AA4227" i="13"/>
  <c r="AA4226" i="13"/>
  <c r="AA4225" i="13"/>
  <c r="AA4224" i="13"/>
  <c r="AA4223" i="13"/>
  <c r="AA4222" i="13"/>
  <c r="AA4221" i="13"/>
  <c r="AA4220" i="13"/>
  <c r="AA4219" i="13"/>
  <c r="AA4218" i="13"/>
  <c r="AA4217" i="13"/>
  <c r="AA4216" i="13"/>
  <c r="AA4215" i="13"/>
  <c r="AA4214" i="13"/>
  <c r="AA4213" i="13"/>
  <c r="AA4212" i="13"/>
  <c r="AA4211" i="13"/>
  <c r="AA4210" i="13"/>
  <c r="AA4209" i="13"/>
  <c r="AA4208" i="13"/>
  <c r="AA4207" i="13"/>
  <c r="AA4206" i="13"/>
  <c r="AA4205" i="13"/>
  <c r="AA4204" i="13"/>
  <c r="AA4203" i="13"/>
  <c r="AA4202" i="13"/>
  <c r="AA4201" i="13"/>
  <c r="AA4200" i="13"/>
  <c r="AA4199" i="13"/>
  <c r="AA4198" i="13"/>
  <c r="AA4197" i="13"/>
  <c r="AA4196" i="13"/>
  <c r="AA4195" i="13"/>
  <c r="AA4194" i="13"/>
  <c r="AA4193" i="13"/>
  <c r="AA4192" i="13"/>
  <c r="AA4191" i="13"/>
  <c r="AA4190" i="13"/>
  <c r="AA4189" i="13"/>
  <c r="AA4188" i="13"/>
  <c r="AA4187" i="13"/>
  <c r="AA4186" i="13"/>
  <c r="AA4185" i="13"/>
  <c r="AA4184" i="13"/>
  <c r="AA4183" i="13"/>
  <c r="AA4182" i="13"/>
  <c r="AA4181" i="13"/>
  <c r="AA4180" i="13"/>
  <c r="AA4179" i="13"/>
  <c r="AA4178" i="13"/>
  <c r="AA4177" i="13"/>
  <c r="AA4176" i="13"/>
  <c r="AA4175" i="13"/>
  <c r="AA4174" i="13"/>
  <c r="AA4173" i="13"/>
  <c r="AA4172" i="13"/>
  <c r="AA4171" i="13"/>
  <c r="AA4170" i="13"/>
  <c r="AA4169" i="13"/>
  <c r="AA4168" i="13"/>
  <c r="AA4167" i="13"/>
  <c r="AA4166" i="13"/>
  <c r="AA4165" i="13"/>
  <c r="AA4164" i="13"/>
  <c r="AA4163" i="13"/>
  <c r="AA4162" i="13"/>
  <c r="AA4161" i="13"/>
  <c r="AA4160" i="13"/>
  <c r="AA4159" i="13"/>
  <c r="AA4158" i="13"/>
  <c r="AA4157" i="13"/>
  <c r="AA4156" i="13"/>
  <c r="AA4155" i="13"/>
  <c r="AA4154" i="13"/>
  <c r="AA4153" i="13"/>
  <c r="AA4152" i="13"/>
  <c r="AA4151" i="13"/>
  <c r="AA4150" i="13"/>
  <c r="AA4149" i="13"/>
  <c r="AA4148" i="13"/>
  <c r="AA4147" i="13"/>
  <c r="AA4146" i="13"/>
  <c r="AA4145" i="13"/>
  <c r="AA4144" i="13"/>
  <c r="AA4143" i="13"/>
  <c r="AA4142" i="13"/>
  <c r="AA4141" i="13"/>
  <c r="AA4140" i="13"/>
  <c r="AA4139" i="13"/>
  <c r="AA4138" i="13"/>
  <c r="AA4137" i="13"/>
  <c r="AA4136" i="13"/>
  <c r="AA4135" i="13"/>
  <c r="AA4134" i="13"/>
  <c r="AA4133" i="13"/>
  <c r="AA4132" i="13"/>
  <c r="AA4131" i="13"/>
  <c r="AA4130" i="13"/>
  <c r="AA4129" i="13"/>
  <c r="AA4128" i="13"/>
  <c r="AA4127" i="13"/>
  <c r="AA4126" i="13"/>
  <c r="AA4125" i="13"/>
  <c r="AA4124" i="13"/>
  <c r="AA4123" i="13"/>
  <c r="AA4122" i="13"/>
  <c r="AA4121" i="13"/>
  <c r="AA4120" i="13"/>
  <c r="AA4119" i="13"/>
  <c r="AA4118" i="13"/>
  <c r="AA4117" i="13"/>
  <c r="AA4116" i="13"/>
  <c r="AA4115" i="13"/>
  <c r="AA4114" i="13"/>
  <c r="AA4113" i="13"/>
  <c r="AA4112" i="13"/>
  <c r="AA4111" i="13"/>
  <c r="AA4110" i="13"/>
  <c r="AA4109" i="13"/>
  <c r="AA4108" i="13"/>
  <c r="AA4107" i="13"/>
  <c r="AA4106" i="13"/>
  <c r="AA4105" i="13"/>
  <c r="AA4104" i="13"/>
  <c r="AA4103" i="13"/>
  <c r="AA4102" i="13"/>
  <c r="AA4101" i="13"/>
  <c r="AA4100" i="13"/>
  <c r="AA4099" i="13"/>
  <c r="AA4098" i="13"/>
  <c r="AA4097" i="13"/>
  <c r="AA4096" i="13"/>
  <c r="AA4095" i="13"/>
  <c r="AA4094" i="13"/>
  <c r="AA4093" i="13"/>
  <c r="AA4092" i="13"/>
  <c r="AA4091" i="13"/>
  <c r="AA4090" i="13"/>
  <c r="AA4089" i="13"/>
  <c r="AA4088" i="13"/>
  <c r="AA4087" i="13"/>
  <c r="AA4086" i="13"/>
  <c r="AA4085" i="13"/>
  <c r="AA4084" i="13"/>
  <c r="AA4083" i="13"/>
  <c r="AA4082" i="13"/>
  <c r="AA4081" i="13"/>
  <c r="AA4080" i="13"/>
  <c r="AA4079" i="13"/>
  <c r="AA4078" i="13"/>
  <c r="AA4077" i="13"/>
  <c r="AA4076" i="13"/>
  <c r="AA4075" i="13"/>
  <c r="AA4074" i="13"/>
  <c r="AA4073" i="13"/>
  <c r="AA4072" i="13"/>
  <c r="AA4071" i="13"/>
  <c r="AA4070" i="13"/>
  <c r="AA4069" i="13"/>
  <c r="AA4068" i="13"/>
  <c r="AA4067" i="13"/>
  <c r="AA4066" i="13"/>
  <c r="AA4065" i="13"/>
  <c r="AA4064" i="13"/>
  <c r="AA4063" i="13"/>
  <c r="AA4062" i="13"/>
  <c r="AA4061" i="13"/>
  <c r="AA4060" i="13"/>
  <c r="AA4059" i="13"/>
  <c r="AA4058" i="13"/>
  <c r="AA4057" i="13"/>
  <c r="AA4056" i="13"/>
  <c r="AA4055" i="13"/>
  <c r="AA4054" i="13"/>
  <c r="AA4053" i="13"/>
  <c r="AA4052" i="13"/>
  <c r="AA4051" i="13"/>
  <c r="AA4050" i="13"/>
  <c r="AA4049" i="13"/>
  <c r="AA4048" i="13"/>
  <c r="AA4047" i="13"/>
  <c r="AA4046" i="13"/>
  <c r="AA4045" i="13"/>
  <c r="AA4044" i="13"/>
  <c r="AA4043" i="13"/>
  <c r="AA4042" i="13"/>
  <c r="AA4041" i="13"/>
  <c r="AA4040" i="13"/>
  <c r="AA4039" i="13"/>
  <c r="AA4038" i="13"/>
  <c r="AA4037" i="13"/>
  <c r="AA4036" i="13"/>
  <c r="AA4035" i="13"/>
  <c r="AA4034" i="13"/>
  <c r="AA4033" i="13"/>
  <c r="AA4032" i="13"/>
  <c r="AA4031" i="13"/>
  <c r="AA4030" i="13"/>
  <c r="AA4029" i="13"/>
  <c r="AA4028" i="13"/>
  <c r="AA4027" i="13"/>
  <c r="AA4026" i="13"/>
  <c r="AA4025" i="13"/>
  <c r="AA4024" i="13"/>
  <c r="AA4023" i="13"/>
  <c r="AA4022" i="13"/>
  <c r="AA4021" i="13"/>
  <c r="AA4020" i="13"/>
  <c r="AA4019" i="13"/>
  <c r="AA4018" i="13"/>
  <c r="AA4017" i="13"/>
  <c r="AA4016" i="13"/>
  <c r="AA4015" i="13"/>
  <c r="AA4014" i="13"/>
  <c r="AA4013" i="13"/>
  <c r="AA4012" i="13"/>
  <c r="AA4011" i="13"/>
  <c r="AA4010" i="13"/>
  <c r="AA4009" i="13"/>
  <c r="AA4008" i="13"/>
  <c r="AA4007" i="13"/>
  <c r="AA4006" i="13"/>
  <c r="AA4005" i="13"/>
  <c r="AA4004" i="13"/>
  <c r="AA4003" i="13"/>
  <c r="AA4002" i="13"/>
  <c r="AA4001" i="13"/>
  <c r="AA4000" i="13"/>
  <c r="AA3999" i="13"/>
  <c r="AA3998" i="13"/>
  <c r="AA3997" i="13"/>
  <c r="AA3996" i="13"/>
  <c r="AA3995" i="13"/>
  <c r="AA3994" i="13"/>
  <c r="AA3993" i="13"/>
  <c r="AA3992" i="13"/>
  <c r="AA3991" i="13"/>
  <c r="AA3990" i="13"/>
  <c r="AA3989" i="13"/>
  <c r="AA3988" i="13"/>
  <c r="AA3987" i="13"/>
  <c r="AA3986" i="13"/>
  <c r="AA3985" i="13"/>
  <c r="AA3984" i="13"/>
  <c r="AA3983" i="13"/>
  <c r="AA3982" i="13"/>
  <c r="AA3981" i="13"/>
  <c r="AA3980" i="13"/>
  <c r="AA3979" i="13"/>
  <c r="AA3978" i="13"/>
  <c r="AA3977" i="13"/>
  <c r="AA3976" i="13"/>
  <c r="AA3975" i="13"/>
  <c r="AA3974" i="13"/>
  <c r="AA3973" i="13"/>
  <c r="AA3972" i="13"/>
  <c r="AA3971" i="13"/>
  <c r="AA3970" i="13"/>
  <c r="AA3969" i="13"/>
  <c r="AA3968" i="13"/>
  <c r="AA3967" i="13"/>
  <c r="AA3966" i="13"/>
  <c r="AA3965" i="13"/>
  <c r="AA3964" i="13"/>
  <c r="AA3963" i="13"/>
  <c r="AA3962" i="13"/>
  <c r="AA3961" i="13"/>
  <c r="AA3960" i="13"/>
  <c r="AA3959" i="13"/>
  <c r="AA3958" i="13"/>
  <c r="AA3957" i="13"/>
  <c r="AA3956" i="13"/>
  <c r="AA3955" i="13"/>
  <c r="AA3954" i="13"/>
  <c r="AA3953" i="13"/>
  <c r="AA3952" i="13"/>
  <c r="AA3951" i="13"/>
  <c r="AA3950" i="13"/>
  <c r="AA3949" i="13"/>
  <c r="AA3948" i="13"/>
  <c r="AA3947" i="13"/>
  <c r="AA3946" i="13"/>
  <c r="AA3945" i="13"/>
  <c r="AA3944" i="13"/>
  <c r="AA3943" i="13"/>
  <c r="AA3942" i="13"/>
  <c r="AA3941" i="13"/>
  <c r="AA3940" i="13"/>
  <c r="AA3939" i="13"/>
  <c r="AA3938" i="13"/>
  <c r="AA3937" i="13"/>
  <c r="AA3936" i="13"/>
  <c r="AA3935" i="13"/>
  <c r="AA3934" i="13"/>
  <c r="AA3933" i="13"/>
  <c r="AA3932" i="13"/>
  <c r="AA3931" i="13"/>
  <c r="AA3930" i="13"/>
  <c r="AA3929" i="13"/>
  <c r="AA3928" i="13"/>
  <c r="AA3927" i="13"/>
  <c r="AA3926" i="13"/>
  <c r="AA3925" i="13"/>
  <c r="AA3924" i="13"/>
  <c r="AA3923" i="13"/>
  <c r="AA3922" i="13"/>
  <c r="AA3921" i="13"/>
  <c r="AA3920" i="13"/>
  <c r="AA3919" i="13"/>
  <c r="AA3918" i="13"/>
  <c r="AA3917" i="13"/>
  <c r="AA3916" i="13"/>
  <c r="AA3915" i="13"/>
  <c r="AA3914" i="13"/>
  <c r="AA3913" i="13"/>
  <c r="AA3912" i="13"/>
  <c r="AA3911" i="13"/>
  <c r="AA3910" i="13"/>
  <c r="AA3909" i="13"/>
  <c r="AA3908" i="13"/>
  <c r="AA3907" i="13"/>
  <c r="AA3906" i="13"/>
  <c r="AA3905" i="13"/>
  <c r="AA3904" i="13"/>
  <c r="AA3903" i="13"/>
  <c r="AA3902" i="13"/>
  <c r="AA3901" i="13"/>
  <c r="AA3900" i="13"/>
  <c r="AA3899" i="13"/>
  <c r="AA3898" i="13"/>
  <c r="AA3897" i="13"/>
  <c r="AA3896" i="13"/>
  <c r="AA3895" i="13"/>
  <c r="AA3894" i="13"/>
  <c r="AA3893" i="13"/>
  <c r="AA3892" i="13"/>
  <c r="AA3891" i="13"/>
  <c r="AA3890" i="13"/>
  <c r="AA3889" i="13"/>
  <c r="AA3888" i="13"/>
  <c r="AA3887" i="13"/>
  <c r="AA3886" i="13"/>
  <c r="AA3885" i="13"/>
  <c r="AA3884" i="13"/>
  <c r="AA3883" i="13"/>
  <c r="AA3882" i="13"/>
  <c r="AA3881" i="13"/>
  <c r="AA3880" i="13"/>
  <c r="AA3879" i="13"/>
  <c r="AA3878" i="13"/>
  <c r="AA3877" i="13"/>
  <c r="AA3876" i="13"/>
  <c r="AA3875" i="13"/>
  <c r="AA3874" i="13"/>
  <c r="AA3873" i="13"/>
  <c r="AA3872" i="13"/>
  <c r="AA3871" i="13"/>
  <c r="AA3870" i="13"/>
  <c r="AA3869" i="13"/>
  <c r="AA3868" i="13"/>
  <c r="AA3867" i="13"/>
  <c r="AA3866" i="13"/>
  <c r="AA3865" i="13"/>
  <c r="AA3864" i="13"/>
  <c r="AA3863" i="13"/>
  <c r="AA3862" i="13"/>
  <c r="AA3861" i="13"/>
  <c r="AA3860" i="13"/>
  <c r="AA3859" i="13"/>
  <c r="AA3858" i="13"/>
  <c r="AA3857" i="13"/>
  <c r="AA3856" i="13"/>
  <c r="AA3855" i="13"/>
  <c r="AA3854" i="13"/>
  <c r="AA3853" i="13"/>
  <c r="AA3852" i="13"/>
  <c r="AA3851" i="13"/>
  <c r="AA3850" i="13"/>
  <c r="AA3849" i="13"/>
  <c r="AA3848" i="13"/>
  <c r="AA3847" i="13"/>
  <c r="AA3846" i="13"/>
  <c r="AA3845" i="13"/>
  <c r="AA3844" i="13"/>
  <c r="AA3843" i="13"/>
  <c r="AA3842" i="13"/>
  <c r="AA3841" i="13"/>
  <c r="AA3840" i="13"/>
  <c r="AA3839" i="13"/>
  <c r="AA3838" i="13"/>
  <c r="AA3837" i="13"/>
  <c r="AA3836" i="13"/>
  <c r="AA3835" i="13"/>
  <c r="AA3834" i="13"/>
  <c r="AA3833" i="13"/>
  <c r="AA3832" i="13"/>
  <c r="AA3831" i="13"/>
  <c r="AA3830" i="13"/>
  <c r="AA3829" i="13"/>
  <c r="AA3828" i="13"/>
  <c r="AA3827" i="13"/>
  <c r="AA3826" i="13"/>
  <c r="AA3825" i="13"/>
  <c r="AA3824" i="13"/>
  <c r="AA3823" i="13"/>
  <c r="AA3822" i="13"/>
  <c r="AA3821" i="13"/>
  <c r="AA3820" i="13"/>
  <c r="AA3819" i="13"/>
  <c r="AA3818" i="13"/>
  <c r="AA3817" i="13"/>
  <c r="AA3816" i="13"/>
  <c r="AA3815" i="13"/>
  <c r="AA3814" i="13"/>
  <c r="AA3813" i="13"/>
  <c r="AA3812" i="13"/>
  <c r="AA3811" i="13"/>
  <c r="AA3810" i="13"/>
  <c r="AA3809" i="13"/>
  <c r="AA3808" i="13"/>
  <c r="AA3807" i="13"/>
  <c r="AA3806" i="13"/>
  <c r="AA3805" i="13"/>
  <c r="AA3804" i="13"/>
  <c r="AA3803" i="13"/>
  <c r="AA3802" i="13"/>
  <c r="AA3801" i="13"/>
  <c r="AA3800" i="13"/>
  <c r="AA3799" i="13"/>
  <c r="AA3798" i="13"/>
  <c r="AA3797" i="13"/>
  <c r="AA3796" i="13"/>
  <c r="AA3795" i="13"/>
  <c r="AA3794" i="13"/>
  <c r="AA3793" i="13"/>
  <c r="AA3792" i="13"/>
  <c r="AA3791" i="13"/>
  <c r="AA3790" i="13"/>
  <c r="AA3789" i="13"/>
  <c r="AA3788" i="13"/>
  <c r="AA3787" i="13"/>
  <c r="AA3786" i="13"/>
  <c r="AA3785" i="13"/>
  <c r="AA3784" i="13"/>
  <c r="AA3783" i="13"/>
  <c r="AA3782" i="13"/>
  <c r="AA3781" i="13"/>
  <c r="AA3780" i="13"/>
  <c r="AA3779" i="13"/>
  <c r="AA3778" i="13"/>
  <c r="AA3777" i="13"/>
  <c r="AA3776" i="13"/>
  <c r="AA3775" i="13"/>
  <c r="AA3774" i="13"/>
  <c r="AA3773" i="13"/>
  <c r="AA3772" i="13"/>
  <c r="AA3771" i="13"/>
  <c r="AA3770" i="13"/>
  <c r="AA3769" i="13"/>
  <c r="AA3768" i="13"/>
  <c r="AA3767" i="13"/>
  <c r="AA3766" i="13"/>
  <c r="AA3765" i="13"/>
  <c r="AA3764" i="13"/>
  <c r="AA3763" i="13"/>
  <c r="AA3762" i="13"/>
  <c r="AA3761" i="13"/>
  <c r="AA3760" i="13"/>
  <c r="AA3759" i="13"/>
  <c r="AA3758" i="13"/>
  <c r="AA3757" i="13"/>
  <c r="AA3756" i="13"/>
  <c r="AA3755" i="13"/>
  <c r="AA3754" i="13"/>
  <c r="AA3753" i="13"/>
  <c r="AA3752" i="13"/>
  <c r="AA3751" i="13"/>
  <c r="AA3750" i="13"/>
  <c r="AA3749" i="13"/>
  <c r="AA3748" i="13"/>
  <c r="AA3747" i="13"/>
  <c r="AA3746" i="13"/>
  <c r="AA3745" i="13"/>
  <c r="AA3744" i="13"/>
  <c r="AA3743" i="13"/>
  <c r="AA3742" i="13"/>
  <c r="AA3741" i="13"/>
  <c r="AA3740" i="13"/>
  <c r="AA3739" i="13"/>
  <c r="AA3738" i="13"/>
  <c r="AA3737" i="13"/>
  <c r="AA3736" i="13"/>
  <c r="AA3735" i="13"/>
  <c r="AA3734" i="13"/>
  <c r="AA3733" i="13"/>
  <c r="AA3732" i="13"/>
  <c r="AA3731" i="13"/>
  <c r="AA3730" i="13"/>
  <c r="AA3729" i="13"/>
  <c r="AA3728" i="13"/>
  <c r="AA3727" i="13"/>
  <c r="AA3726" i="13"/>
  <c r="AA3725" i="13"/>
  <c r="AA3724" i="13"/>
  <c r="AA3723" i="13"/>
  <c r="AA3722" i="13"/>
  <c r="AA3721" i="13"/>
  <c r="AA3720" i="13"/>
  <c r="AA3719" i="13"/>
  <c r="AA3718" i="13"/>
  <c r="AA3717" i="13"/>
  <c r="AA3716" i="13"/>
  <c r="AA3715" i="13"/>
  <c r="AA3714" i="13"/>
  <c r="AA3713" i="13"/>
  <c r="AA3712" i="13"/>
  <c r="AA3711" i="13"/>
  <c r="AA3710" i="13"/>
  <c r="AA3709" i="13"/>
  <c r="AA3708" i="13"/>
  <c r="AA3707" i="13"/>
  <c r="AA3706" i="13"/>
  <c r="AA3705" i="13"/>
  <c r="AA3704" i="13"/>
  <c r="AA3703" i="13"/>
  <c r="AA3702" i="13"/>
  <c r="AA3701" i="13"/>
  <c r="AA3700" i="13"/>
  <c r="AA3699" i="13"/>
  <c r="AA3698" i="13"/>
  <c r="AA3697" i="13"/>
  <c r="AA3696" i="13"/>
  <c r="AA3695" i="13"/>
  <c r="AA3694" i="13"/>
  <c r="AA3693" i="13"/>
  <c r="AA3692" i="13"/>
  <c r="AA3691" i="13"/>
  <c r="AA3690" i="13"/>
  <c r="AA3689" i="13"/>
  <c r="AA3688" i="13"/>
  <c r="AA3687" i="13"/>
  <c r="AA3686" i="13"/>
  <c r="AA3685" i="13"/>
  <c r="AA3684" i="13"/>
  <c r="AA3683" i="13"/>
  <c r="AA3682" i="13"/>
  <c r="AA3681" i="13"/>
  <c r="AA3680" i="13"/>
  <c r="AA3679" i="13"/>
  <c r="AA3678" i="13"/>
  <c r="AA3677" i="13"/>
  <c r="AA3676" i="13"/>
  <c r="AA3675" i="13"/>
  <c r="AA3674" i="13"/>
  <c r="AA3673" i="13"/>
  <c r="AA3672" i="13"/>
  <c r="AA3671" i="13"/>
  <c r="AA3670" i="13"/>
  <c r="AA3669" i="13"/>
  <c r="AA3668" i="13"/>
  <c r="AA3667" i="13"/>
  <c r="AA3666" i="13"/>
  <c r="AA3665" i="13"/>
  <c r="AA3664" i="13"/>
  <c r="AA3663" i="13"/>
  <c r="AA3662" i="13"/>
  <c r="AA3661" i="13"/>
  <c r="AA3660" i="13"/>
  <c r="AA3659" i="13"/>
  <c r="AA3658" i="13"/>
  <c r="AA3657" i="13"/>
  <c r="AA3656" i="13"/>
  <c r="AA3655" i="13"/>
  <c r="AA3654" i="13"/>
  <c r="AA3653" i="13"/>
  <c r="AA3652" i="13"/>
  <c r="AA3651" i="13"/>
  <c r="AA3650" i="13"/>
  <c r="AA3649" i="13"/>
  <c r="AA3648" i="13"/>
  <c r="AA3647" i="13"/>
  <c r="AA3646" i="13"/>
  <c r="AA3645" i="13"/>
  <c r="AA3644" i="13"/>
  <c r="AA3643" i="13"/>
  <c r="AA3642" i="13"/>
  <c r="AA3641" i="13"/>
  <c r="AA3640" i="13"/>
  <c r="AA3639" i="13"/>
  <c r="AA3638" i="13"/>
  <c r="AA3637" i="13"/>
  <c r="AA3636" i="13"/>
  <c r="AA3635" i="13"/>
  <c r="AA3634" i="13"/>
  <c r="AA3633" i="13"/>
  <c r="AA3632" i="13"/>
  <c r="AA3631" i="13"/>
  <c r="AA3630" i="13"/>
  <c r="AA3629" i="13"/>
  <c r="AA3628" i="13"/>
  <c r="AA3627" i="13"/>
  <c r="AA3626" i="13"/>
  <c r="AA3625" i="13"/>
  <c r="AA3624" i="13"/>
  <c r="AA3623" i="13"/>
  <c r="AA3622" i="13"/>
  <c r="AA3621" i="13"/>
  <c r="AA3620" i="13"/>
  <c r="AA3619" i="13"/>
  <c r="AA3618" i="13"/>
  <c r="AA3617" i="13"/>
  <c r="AA3616" i="13"/>
  <c r="AA3615" i="13"/>
  <c r="AA3614" i="13"/>
  <c r="AA3613" i="13"/>
  <c r="AA3612" i="13"/>
  <c r="AA3611" i="13"/>
  <c r="AA3610" i="13"/>
  <c r="AA3609" i="13"/>
  <c r="AA3608" i="13"/>
  <c r="AA3607" i="13"/>
  <c r="AA3606" i="13"/>
  <c r="AA3605" i="13"/>
  <c r="AA3604" i="13"/>
  <c r="AA3603" i="13"/>
  <c r="AA3602" i="13"/>
  <c r="AA3601" i="13"/>
  <c r="AA3600" i="13"/>
  <c r="AA3599" i="13"/>
  <c r="AA3598" i="13"/>
  <c r="AA3597" i="13"/>
  <c r="AA3596" i="13"/>
  <c r="AA3595" i="13"/>
  <c r="AA3594" i="13"/>
  <c r="AA3593" i="13"/>
  <c r="AA3592" i="13"/>
  <c r="AA3591" i="13"/>
  <c r="AA3590" i="13"/>
  <c r="AA3589" i="13"/>
  <c r="AA3588" i="13"/>
  <c r="AA3587" i="13"/>
  <c r="AA3586" i="13"/>
  <c r="AA3585" i="13"/>
  <c r="AA3584" i="13"/>
  <c r="AA3583" i="13"/>
  <c r="AA3582" i="13"/>
  <c r="AA3581" i="13"/>
  <c r="AA3580" i="13"/>
  <c r="AA3579" i="13"/>
  <c r="AA3578" i="13"/>
  <c r="AA3577" i="13"/>
  <c r="AA3576" i="13"/>
  <c r="AA3575" i="13"/>
  <c r="AA3574" i="13"/>
  <c r="AA3573" i="13"/>
  <c r="AA3572" i="13"/>
  <c r="AA3571" i="13"/>
  <c r="AA3570" i="13"/>
  <c r="AA3569" i="13"/>
  <c r="AA3568" i="13"/>
  <c r="AA3567" i="13"/>
  <c r="AA3566" i="13"/>
  <c r="AA3565" i="13"/>
  <c r="AA3564" i="13"/>
  <c r="AA3563" i="13"/>
  <c r="AA3562" i="13"/>
  <c r="AA3561" i="13"/>
  <c r="AA3560" i="13"/>
  <c r="AA3559" i="13"/>
  <c r="AA3558" i="13"/>
  <c r="AA3557" i="13"/>
  <c r="AA3556" i="13"/>
  <c r="AA3555" i="13"/>
  <c r="AA3554" i="13"/>
  <c r="AA3553" i="13"/>
  <c r="AA3552" i="13"/>
  <c r="AA3551" i="13"/>
  <c r="AA3550" i="13"/>
  <c r="AA3549" i="13"/>
  <c r="AA3548" i="13"/>
  <c r="AA3547" i="13"/>
  <c r="AA3546" i="13"/>
  <c r="AA3545" i="13"/>
  <c r="AA3544" i="13"/>
  <c r="AA3543" i="13"/>
  <c r="AA3542" i="13"/>
  <c r="AA3541" i="13"/>
  <c r="AA3540" i="13"/>
  <c r="AA3539" i="13"/>
  <c r="AA3538" i="13"/>
  <c r="AA3537" i="13"/>
  <c r="AA3536" i="13"/>
  <c r="AA3535" i="13"/>
  <c r="AA3534" i="13"/>
  <c r="AA3533" i="13"/>
  <c r="AA3532" i="13"/>
  <c r="AA3531" i="13"/>
  <c r="AA3530" i="13"/>
  <c r="AA3529" i="13"/>
  <c r="AA3528" i="13"/>
  <c r="AA3527" i="13"/>
  <c r="AA3526" i="13"/>
  <c r="AA3525" i="13"/>
  <c r="AA3524" i="13"/>
  <c r="AA3523" i="13"/>
  <c r="AA3522" i="13"/>
  <c r="AA3521" i="13"/>
  <c r="AA3520" i="13"/>
  <c r="AA3519" i="13"/>
  <c r="AA3518" i="13"/>
  <c r="AA3517" i="13"/>
  <c r="AA3516" i="13"/>
  <c r="AA3515" i="13"/>
  <c r="AA3514" i="13"/>
  <c r="AA3513" i="13"/>
  <c r="AA3512" i="13"/>
  <c r="AA3511" i="13"/>
  <c r="AA3510" i="13"/>
  <c r="AA3509" i="13"/>
  <c r="AA3508" i="13"/>
  <c r="AA3507" i="13"/>
  <c r="AA3506" i="13"/>
  <c r="AA3505" i="13"/>
  <c r="AA3504" i="13"/>
  <c r="AA3503" i="13"/>
  <c r="AA3502" i="13"/>
  <c r="AA3501" i="13"/>
  <c r="AA3500" i="13"/>
  <c r="AA3499" i="13"/>
  <c r="AA3498" i="13"/>
  <c r="AA3497" i="13"/>
  <c r="AA3496" i="13"/>
  <c r="AA3495" i="13"/>
  <c r="AA3494" i="13"/>
  <c r="AA3493" i="13"/>
  <c r="AA3492" i="13"/>
  <c r="AA3491" i="13"/>
  <c r="AA3490" i="13"/>
  <c r="AA3489" i="13"/>
  <c r="AA3488" i="13"/>
  <c r="AA3487" i="13"/>
  <c r="AA3486" i="13"/>
  <c r="AA3485" i="13"/>
  <c r="AA3484" i="13"/>
  <c r="AA3483" i="13"/>
  <c r="AA3482" i="13"/>
  <c r="AA3481" i="13"/>
  <c r="AA3480" i="13"/>
  <c r="AA3479" i="13"/>
  <c r="AA3478" i="13"/>
  <c r="AA3477" i="13"/>
  <c r="AA3476" i="13"/>
  <c r="AA3475" i="13"/>
  <c r="AA3474" i="13"/>
  <c r="AA3473" i="13"/>
  <c r="AA3472" i="13"/>
  <c r="AA3471" i="13"/>
  <c r="AA3470" i="13"/>
  <c r="AA3469" i="13"/>
  <c r="AA3468" i="13"/>
  <c r="AA3467" i="13"/>
  <c r="AA3466" i="13"/>
  <c r="AA3465" i="13"/>
  <c r="AA3464" i="13"/>
  <c r="AA3463" i="13"/>
  <c r="AA3462" i="13"/>
  <c r="AA3461" i="13"/>
  <c r="AA3460" i="13"/>
  <c r="AA3459" i="13"/>
  <c r="AA3458" i="13"/>
  <c r="AA3457" i="13"/>
  <c r="AA3456" i="13"/>
  <c r="AA3455" i="13"/>
  <c r="AA3454" i="13"/>
  <c r="AA3453" i="13"/>
  <c r="AA3452" i="13"/>
  <c r="AA3451" i="13"/>
  <c r="AA3450" i="13"/>
  <c r="AA3449" i="13"/>
  <c r="AA3448" i="13"/>
  <c r="AA3447" i="13"/>
  <c r="AA3446" i="13"/>
  <c r="AA3445" i="13"/>
  <c r="AA3444" i="13"/>
  <c r="AA3443" i="13"/>
  <c r="AA3442" i="13"/>
  <c r="AA3441" i="13"/>
  <c r="AA3440" i="13"/>
  <c r="AA3439" i="13"/>
  <c r="AA3438" i="13"/>
  <c r="AA3437" i="13"/>
  <c r="AA3436" i="13"/>
  <c r="AA3435" i="13"/>
  <c r="AA3434" i="13"/>
  <c r="AA3433" i="13"/>
  <c r="AA3432" i="13"/>
  <c r="AA3431" i="13"/>
  <c r="AA3430" i="13"/>
  <c r="AA3429" i="13"/>
  <c r="AA3428" i="13"/>
  <c r="AA3427" i="13"/>
  <c r="AA3426" i="13"/>
  <c r="AA3425" i="13"/>
  <c r="AA3424" i="13"/>
  <c r="AA3423" i="13"/>
  <c r="AA3422" i="13"/>
  <c r="AA3421" i="13"/>
  <c r="AA3420" i="13"/>
  <c r="AA3419" i="13"/>
  <c r="AA3418" i="13"/>
  <c r="AA3417" i="13"/>
  <c r="AA3416" i="13"/>
  <c r="AA3415" i="13"/>
  <c r="AA3414" i="13"/>
  <c r="AA3413" i="13"/>
  <c r="AA3412" i="13"/>
  <c r="AA3411" i="13"/>
  <c r="AA3410" i="13"/>
  <c r="AA3409" i="13"/>
  <c r="AA3408" i="13"/>
  <c r="AA3407" i="13"/>
  <c r="AA3406" i="13"/>
  <c r="AA3405" i="13"/>
  <c r="AA3404" i="13"/>
  <c r="AA3403" i="13"/>
  <c r="AA3402" i="13"/>
  <c r="AA3401" i="13"/>
  <c r="AA3400" i="13"/>
  <c r="AA3399" i="13"/>
  <c r="AA3398" i="13"/>
  <c r="AA3397" i="13"/>
  <c r="AA3396" i="13"/>
  <c r="AA3395" i="13"/>
  <c r="AA3394" i="13"/>
  <c r="AA3393" i="13"/>
  <c r="AA3392" i="13"/>
  <c r="AA3391" i="13"/>
  <c r="AA3390" i="13"/>
  <c r="AA3389" i="13"/>
  <c r="AA3388" i="13"/>
  <c r="AA3387" i="13"/>
  <c r="AA3386" i="13"/>
  <c r="AA3385" i="13"/>
  <c r="AA3384" i="13"/>
  <c r="AA3383" i="13"/>
  <c r="AA3382" i="13"/>
  <c r="AA3381" i="13"/>
  <c r="AA3380" i="13"/>
  <c r="AA3379" i="13"/>
  <c r="AA3378" i="13"/>
  <c r="AA3377" i="13"/>
  <c r="AA3376" i="13"/>
  <c r="AA3375" i="13"/>
  <c r="AA3374" i="13"/>
  <c r="AA3373" i="13"/>
  <c r="AA3372" i="13"/>
  <c r="AA3371" i="13"/>
  <c r="AA3370" i="13"/>
  <c r="AA3369" i="13"/>
  <c r="AA3368" i="13"/>
  <c r="AA3367" i="13"/>
  <c r="AA3366" i="13"/>
  <c r="AA3365" i="13"/>
  <c r="AA3364" i="13"/>
  <c r="AA3363" i="13"/>
  <c r="AA3362" i="13"/>
  <c r="AA3361" i="13"/>
  <c r="AA3360" i="13"/>
  <c r="AA3359" i="13"/>
  <c r="AA3358" i="13"/>
  <c r="AA3357" i="13"/>
  <c r="AA3356" i="13"/>
  <c r="AA3355" i="13"/>
  <c r="AA3354" i="13"/>
  <c r="AA3353" i="13"/>
  <c r="AA3352" i="13"/>
  <c r="AA3351" i="13"/>
  <c r="AA3350" i="13"/>
  <c r="AA3349" i="13"/>
  <c r="AA3348" i="13"/>
  <c r="AA3347" i="13"/>
  <c r="AA3346" i="13"/>
  <c r="AA3345" i="13"/>
  <c r="AA3344" i="13"/>
  <c r="AA3343" i="13"/>
  <c r="AA3342" i="13"/>
  <c r="AA3341" i="13"/>
  <c r="AA3340" i="13"/>
  <c r="AA3339" i="13"/>
  <c r="AA3338" i="13"/>
  <c r="AA3337" i="13"/>
  <c r="AA3336" i="13"/>
  <c r="AA3335" i="13"/>
  <c r="AA3334" i="13"/>
  <c r="AA3333" i="13"/>
  <c r="AA3332" i="13"/>
  <c r="AA3331" i="13"/>
  <c r="AA3330" i="13"/>
  <c r="AA3329" i="13"/>
  <c r="AA3328" i="13"/>
  <c r="AA3327" i="13"/>
  <c r="AA3326" i="13"/>
  <c r="AA3325" i="13"/>
  <c r="AA3324" i="13"/>
  <c r="AA3323" i="13"/>
  <c r="AA3322" i="13"/>
  <c r="AA3321" i="13"/>
  <c r="AA3320" i="13"/>
  <c r="AA3319" i="13"/>
  <c r="AA3318" i="13"/>
  <c r="AA3317" i="13"/>
  <c r="AA3316" i="13"/>
  <c r="AA3315" i="13"/>
  <c r="AA3314" i="13"/>
  <c r="AA3313" i="13"/>
  <c r="AA3312" i="13"/>
  <c r="AA3311" i="13"/>
  <c r="AA3310" i="13"/>
  <c r="AA3309" i="13"/>
  <c r="AA3308" i="13"/>
  <c r="AA3307" i="13"/>
  <c r="AA3306" i="13"/>
  <c r="AA3305" i="13"/>
  <c r="AA3304" i="13"/>
  <c r="AA3303" i="13"/>
  <c r="AA3302" i="13"/>
  <c r="AA3301" i="13"/>
  <c r="AA3300" i="13"/>
  <c r="AA3299" i="13"/>
  <c r="AA3298" i="13"/>
  <c r="AA3297" i="13"/>
  <c r="AA3296" i="13"/>
  <c r="AA3295" i="13"/>
  <c r="AA3294" i="13"/>
  <c r="AA3293" i="13"/>
  <c r="AA3292" i="13"/>
  <c r="AA3291" i="13"/>
  <c r="AA3290" i="13"/>
  <c r="AA3289" i="13"/>
  <c r="AA3288" i="13"/>
  <c r="AA3287" i="13"/>
  <c r="AA3286" i="13"/>
  <c r="AA3285" i="13"/>
  <c r="AA3284" i="13"/>
  <c r="AA3283" i="13"/>
  <c r="AA3282" i="13"/>
  <c r="AA3281" i="13"/>
  <c r="AA3280" i="13"/>
  <c r="AA3279" i="13"/>
  <c r="AA3278" i="13"/>
  <c r="AA3277" i="13"/>
  <c r="AA3276" i="13"/>
  <c r="AA3275" i="13"/>
  <c r="AA3274" i="13"/>
  <c r="AA3273" i="13"/>
  <c r="AA3272" i="13"/>
  <c r="AA3271" i="13"/>
  <c r="AA3270" i="13"/>
  <c r="AA3269" i="13"/>
  <c r="AA3268" i="13"/>
  <c r="AA3267" i="13"/>
  <c r="AA3266" i="13"/>
  <c r="AA3265" i="13"/>
  <c r="AA3264" i="13"/>
  <c r="AA3263" i="13"/>
  <c r="AA3262" i="13"/>
  <c r="AA3261" i="13"/>
  <c r="AA3260" i="13"/>
  <c r="AA3259" i="13"/>
  <c r="AA3258" i="13"/>
  <c r="AA3257" i="13"/>
  <c r="AA3256" i="13"/>
  <c r="AA3255" i="13"/>
  <c r="AA3254" i="13"/>
  <c r="AA3253" i="13"/>
  <c r="AA3252" i="13"/>
  <c r="AA3251" i="13"/>
  <c r="AA3250" i="13"/>
  <c r="AA3249" i="13"/>
  <c r="AA3248" i="13"/>
  <c r="AA3247" i="13"/>
  <c r="AA3246" i="13"/>
  <c r="AA3245" i="13"/>
  <c r="AA3244" i="13"/>
  <c r="AA3243" i="13"/>
  <c r="AA3242" i="13"/>
  <c r="AA3241" i="13"/>
  <c r="AA3240" i="13"/>
  <c r="AA3239" i="13"/>
  <c r="AA3238" i="13"/>
  <c r="AA3237" i="13"/>
  <c r="AA3236" i="13"/>
  <c r="AA3235" i="13"/>
  <c r="AA3234" i="13"/>
  <c r="AA3233" i="13"/>
  <c r="AA3232" i="13"/>
  <c r="AA3231" i="13"/>
  <c r="AA3230" i="13"/>
  <c r="AA3229" i="13"/>
  <c r="AA3228" i="13"/>
  <c r="AA3227" i="13"/>
  <c r="AA3226" i="13"/>
  <c r="AA3225" i="13"/>
  <c r="AA3224" i="13"/>
  <c r="AA3223" i="13"/>
  <c r="AA3222" i="13"/>
  <c r="AA3221" i="13"/>
  <c r="AA3220" i="13"/>
  <c r="AA3219" i="13"/>
  <c r="AA3218" i="13"/>
  <c r="AA3217" i="13"/>
  <c r="AA3216" i="13"/>
  <c r="AA3215" i="13"/>
  <c r="AA3214" i="13"/>
  <c r="AA3213" i="13"/>
  <c r="AA3212" i="13"/>
  <c r="AA3211" i="13"/>
  <c r="AA3210" i="13"/>
  <c r="AA3209" i="13"/>
  <c r="AA3208" i="13"/>
  <c r="AA3207" i="13"/>
  <c r="AA3206" i="13"/>
  <c r="AA3205" i="13"/>
  <c r="AA3204" i="13"/>
  <c r="AA3203" i="13"/>
  <c r="AA3202" i="13"/>
  <c r="AA3201" i="13"/>
  <c r="AA3200" i="13"/>
  <c r="AA3199" i="13"/>
  <c r="AA3198" i="13"/>
  <c r="AA3197" i="13"/>
  <c r="AA3196" i="13"/>
  <c r="AA3195" i="13"/>
  <c r="AA3194" i="13"/>
  <c r="AA3193" i="13"/>
  <c r="AA3192" i="13"/>
  <c r="AA3191" i="13"/>
  <c r="AA3190" i="13"/>
  <c r="AA3189" i="13"/>
  <c r="AA3188" i="13"/>
  <c r="AA3187" i="13"/>
  <c r="AA3186" i="13"/>
  <c r="AA3185" i="13"/>
  <c r="AA3184" i="13"/>
  <c r="AA3183" i="13"/>
  <c r="AA3182" i="13"/>
  <c r="AA3181" i="13"/>
  <c r="AA3180" i="13"/>
  <c r="AA3179" i="13"/>
  <c r="AA3178" i="13"/>
  <c r="AA3177" i="13"/>
  <c r="AA3176" i="13"/>
  <c r="AA3175" i="13"/>
  <c r="AA3174" i="13"/>
  <c r="AA3173" i="13"/>
  <c r="AA3172" i="13"/>
  <c r="AA3171" i="13"/>
  <c r="AA3170" i="13"/>
  <c r="AA3169" i="13"/>
  <c r="AA3168" i="13"/>
  <c r="AA3167" i="13"/>
  <c r="AA3166" i="13"/>
  <c r="AA3165" i="13"/>
  <c r="AA3164" i="13"/>
  <c r="AA3163" i="13"/>
  <c r="AA3162" i="13"/>
  <c r="AA3161" i="13"/>
  <c r="AA3160" i="13"/>
  <c r="AA3159" i="13"/>
  <c r="AA3158" i="13"/>
  <c r="AA3157" i="13"/>
  <c r="AA3156" i="13"/>
  <c r="AA3155" i="13"/>
  <c r="AA3154" i="13"/>
  <c r="AA3153" i="13"/>
  <c r="AA3152" i="13"/>
  <c r="AA3151" i="13"/>
  <c r="AA3150" i="13"/>
  <c r="AA3149" i="13"/>
  <c r="AA3148" i="13"/>
  <c r="AA3147" i="13"/>
  <c r="AA3146" i="13"/>
  <c r="AA3145" i="13"/>
  <c r="AA3144" i="13"/>
  <c r="AA3143" i="13"/>
  <c r="AA3142" i="13"/>
  <c r="AA3141" i="13"/>
  <c r="AA3140" i="13"/>
  <c r="AA3139" i="13"/>
  <c r="AA3138" i="13"/>
  <c r="AA3137" i="13"/>
  <c r="AA3136" i="13"/>
  <c r="AA3135" i="13"/>
  <c r="AA3134" i="13"/>
  <c r="AA3133" i="13"/>
  <c r="AA3132" i="13"/>
  <c r="AA3131" i="13"/>
  <c r="AA3130" i="13"/>
  <c r="AA3129" i="13"/>
  <c r="AA3128" i="13"/>
  <c r="AA3127" i="13"/>
  <c r="AA3126" i="13"/>
  <c r="AA3125" i="13"/>
  <c r="AA3124" i="13"/>
  <c r="AA3123" i="13"/>
  <c r="AA3122" i="13"/>
  <c r="AA3121" i="13"/>
  <c r="AA3120" i="13"/>
  <c r="AA3119" i="13"/>
  <c r="AA3118" i="13"/>
  <c r="AA3117" i="13"/>
  <c r="AA3116" i="13"/>
  <c r="AA3115" i="13"/>
  <c r="AA3114" i="13"/>
  <c r="AA3113" i="13"/>
  <c r="AA3112" i="13"/>
  <c r="AA3111" i="13"/>
  <c r="AA3110" i="13"/>
  <c r="AA3109" i="13"/>
  <c r="AA3108" i="13"/>
  <c r="AA3107" i="13"/>
  <c r="AA3106" i="13"/>
  <c r="AA3105" i="13"/>
  <c r="AA3104" i="13"/>
  <c r="AA3103" i="13"/>
  <c r="AA3102" i="13"/>
  <c r="AA3101" i="13"/>
  <c r="AA3100" i="13"/>
  <c r="AA3099" i="13"/>
  <c r="AA3098" i="13"/>
  <c r="AA3097" i="13"/>
  <c r="AA3096" i="13"/>
  <c r="AA3095" i="13"/>
  <c r="AA3094" i="13"/>
  <c r="AA3093" i="13"/>
  <c r="AA3092" i="13"/>
  <c r="AA3091" i="13"/>
  <c r="AA3090" i="13"/>
  <c r="AA3089" i="13"/>
  <c r="AA3088" i="13"/>
  <c r="AA3087" i="13"/>
  <c r="AA3086" i="13"/>
  <c r="AA3085" i="13"/>
  <c r="AA3084" i="13"/>
  <c r="AA3083" i="13"/>
  <c r="AA3082" i="13"/>
  <c r="AA3081" i="13"/>
  <c r="AA3080" i="13"/>
  <c r="AA3079" i="13"/>
  <c r="AA3078" i="13"/>
  <c r="AA3077" i="13"/>
  <c r="AA3076" i="13"/>
  <c r="AA3075" i="13"/>
  <c r="AA3074" i="13"/>
  <c r="AA3073" i="13"/>
  <c r="AA3072" i="13"/>
  <c r="AA3071" i="13"/>
  <c r="AA3070" i="13"/>
  <c r="AA3069" i="13"/>
  <c r="AA3068" i="13"/>
  <c r="AA3067" i="13"/>
  <c r="AA3066" i="13"/>
  <c r="AA3065" i="13"/>
  <c r="AA3064" i="13"/>
  <c r="AA3063" i="13"/>
  <c r="AA3062" i="13"/>
  <c r="AA3061" i="13"/>
  <c r="AA3060" i="13"/>
  <c r="AA3059" i="13"/>
  <c r="AA3058" i="13"/>
  <c r="AA3057" i="13"/>
  <c r="AA3056" i="13"/>
  <c r="AA3055" i="13"/>
  <c r="AA3054" i="13"/>
  <c r="AA3053" i="13"/>
  <c r="AA3052" i="13"/>
  <c r="AA3051" i="13"/>
  <c r="AA3050" i="13"/>
  <c r="AA3049" i="13"/>
  <c r="AA3048" i="13"/>
  <c r="AA3047" i="13"/>
  <c r="AA3046" i="13"/>
  <c r="AA3045" i="13"/>
  <c r="AA3044" i="13"/>
  <c r="AA3043" i="13"/>
  <c r="AA3042" i="13"/>
  <c r="AA3041" i="13"/>
  <c r="AA3040" i="13"/>
  <c r="AA3039" i="13"/>
  <c r="AA3038" i="13"/>
  <c r="AA3037" i="13"/>
  <c r="AA3036" i="13"/>
  <c r="AA3035" i="13"/>
  <c r="AA3034" i="13"/>
  <c r="AA3033" i="13"/>
  <c r="AA3032" i="13"/>
  <c r="AA3031" i="13"/>
  <c r="AA3030" i="13"/>
  <c r="AA3029" i="13"/>
  <c r="AA3028" i="13"/>
  <c r="AA3027" i="13"/>
  <c r="AA3026" i="13"/>
  <c r="AA3025" i="13"/>
  <c r="AA3024" i="13"/>
  <c r="AA3023" i="13"/>
  <c r="AA3022" i="13"/>
  <c r="AA3021" i="13"/>
  <c r="AA3020" i="13"/>
  <c r="AA3019" i="13"/>
  <c r="AA3018" i="13"/>
  <c r="AA3017" i="13"/>
  <c r="AA3016" i="13"/>
  <c r="AA3015" i="13"/>
  <c r="AA3014" i="13"/>
  <c r="AA3013" i="13"/>
  <c r="AA3012" i="13"/>
  <c r="AA3011" i="13"/>
  <c r="AA3010" i="13"/>
  <c r="AA3009" i="13"/>
  <c r="AA3008" i="13"/>
  <c r="AA3007" i="13"/>
  <c r="AA3006" i="13"/>
  <c r="AA3005" i="13"/>
  <c r="AA3004" i="13"/>
  <c r="AA3003" i="13"/>
  <c r="AA3002" i="13"/>
  <c r="AA3001" i="13"/>
  <c r="AA3000" i="13"/>
  <c r="AA2999" i="13"/>
  <c r="AA2998" i="13"/>
  <c r="AA2997" i="13"/>
  <c r="AA2996" i="13"/>
  <c r="AA2995" i="13"/>
  <c r="AA2994" i="13"/>
  <c r="AA2993" i="13"/>
  <c r="AA2992" i="13"/>
  <c r="AA2991" i="13"/>
  <c r="AA2990" i="13"/>
  <c r="AA2989" i="13"/>
  <c r="AA2988" i="13"/>
  <c r="AA2987" i="13"/>
  <c r="AA2986" i="13"/>
  <c r="AA2985" i="13"/>
  <c r="AA2984" i="13"/>
  <c r="AA2983" i="13"/>
  <c r="AA2982" i="13"/>
  <c r="AA2981" i="13"/>
  <c r="AA2980" i="13"/>
  <c r="AA2979" i="13"/>
  <c r="AA2978" i="13"/>
  <c r="AA2977" i="13"/>
  <c r="AA2976" i="13"/>
  <c r="AA2975" i="13"/>
  <c r="AA2974" i="13"/>
  <c r="AA2973" i="13"/>
  <c r="AA2972" i="13"/>
  <c r="AA2971" i="13"/>
  <c r="AA2970" i="13"/>
  <c r="AA2969" i="13"/>
  <c r="AA2968" i="13"/>
  <c r="AA2967" i="13"/>
  <c r="AA2966" i="13"/>
  <c r="AA2965" i="13"/>
  <c r="AA2964" i="13"/>
  <c r="AA2963" i="13"/>
  <c r="AA2962" i="13"/>
  <c r="AA2961" i="13"/>
  <c r="AA2960" i="13"/>
  <c r="AA2959" i="13"/>
  <c r="AA2958" i="13"/>
  <c r="AA2957" i="13"/>
  <c r="AA2956" i="13"/>
  <c r="AA2955" i="13"/>
  <c r="AA2954" i="13"/>
  <c r="AA2953" i="13"/>
  <c r="AA2952" i="13"/>
  <c r="AA2951" i="13"/>
  <c r="AA2950" i="13"/>
  <c r="AA2949" i="13"/>
  <c r="AA2948" i="13"/>
  <c r="AA2947" i="13"/>
  <c r="AA2946" i="13"/>
  <c r="AA2945" i="13"/>
  <c r="AA2944" i="13"/>
  <c r="AA2943" i="13"/>
  <c r="AA2942" i="13"/>
  <c r="AA2941" i="13"/>
  <c r="AA2940" i="13"/>
  <c r="AA2939" i="13"/>
  <c r="AA2938" i="13"/>
  <c r="AA2937" i="13"/>
  <c r="AA2936" i="13"/>
  <c r="AA2935" i="13"/>
  <c r="AA2934" i="13"/>
  <c r="AA2933" i="13"/>
  <c r="AA2932" i="13"/>
  <c r="AA2931" i="13"/>
  <c r="AA2930" i="13"/>
  <c r="AA2929" i="13"/>
  <c r="AA2928" i="13"/>
  <c r="AA2927" i="13"/>
  <c r="AA2926" i="13"/>
  <c r="AA2925" i="13"/>
  <c r="AA2924" i="13"/>
  <c r="AA2923" i="13"/>
  <c r="AA2922" i="13"/>
  <c r="AA2921" i="13"/>
  <c r="AA2920" i="13"/>
  <c r="AA2919" i="13"/>
  <c r="AA2918" i="13"/>
  <c r="AA2917" i="13"/>
  <c r="AA2916" i="13"/>
  <c r="AA2915" i="13"/>
  <c r="AA2914" i="13"/>
  <c r="AA2913" i="13"/>
  <c r="AA2912" i="13"/>
  <c r="AA2911" i="13"/>
  <c r="AA2910" i="13"/>
  <c r="AA2909" i="13"/>
  <c r="AA2908" i="13"/>
  <c r="AA2907" i="13"/>
  <c r="AA2906" i="13"/>
  <c r="AA2905" i="13"/>
  <c r="AA2904" i="13"/>
  <c r="AA2903" i="13"/>
  <c r="AA2902" i="13"/>
  <c r="AA2901" i="13"/>
  <c r="AA2900" i="13"/>
  <c r="AA2899" i="13"/>
  <c r="AA2898" i="13"/>
  <c r="AA2897" i="13"/>
  <c r="AA2896" i="13"/>
  <c r="AA2895" i="13"/>
  <c r="AA2894" i="13"/>
  <c r="AA2893" i="13"/>
  <c r="AA2892" i="13"/>
  <c r="AA2891" i="13"/>
  <c r="AA2890" i="13"/>
  <c r="AA2889" i="13"/>
  <c r="AA2888" i="13"/>
  <c r="AA2887" i="13"/>
  <c r="AA2886" i="13"/>
  <c r="AA2885" i="13"/>
  <c r="AA2884" i="13"/>
  <c r="AA2883" i="13"/>
  <c r="AA2882" i="13"/>
  <c r="AA2881" i="13"/>
  <c r="AA2880" i="13"/>
  <c r="AA2879" i="13"/>
  <c r="AA2878" i="13"/>
  <c r="AA2877" i="13"/>
  <c r="AA2876" i="13"/>
  <c r="AA2875" i="13"/>
  <c r="AA2874" i="13"/>
  <c r="AA2873" i="13"/>
  <c r="AA2872" i="13"/>
  <c r="AA2871" i="13"/>
  <c r="AA2870" i="13"/>
  <c r="AA2869" i="13"/>
  <c r="AA2868" i="13"/>
  <c r="AA2867" i="13"/>
  <c r="AA2866" i="13"/>
  <c r="AA2865" i="13"/>
  <c r="AA2864" i="13"/>
  <c r="AA2863" i="13"/>
  <c r="AA2862" i="13"/>
  <c r="AA2861" i="13"/>
  <c r="AA2860" i="13"/>
  <c r="AA2859" i="13"/>
  <c r="AA2858" i="13"/>
  <c r="AA2857" i="13"/>
  <c r="AA2856" i="13"/>
  <c r="AA2855" i="13"/>
  <c r="AA2854" i="13"/>
  <c r="AA2853" i="13"/>
  <c r="AA2852" i="13"/>
  <c r="AA2851" i="13"/>
  <c r="AA2850" i="13"/>
  <c r="AA2849" i="13"/>
  <c r="AA2848" i="13"/>
  <c r="AA2847" i="13"/>
  <c r="AA2846" i="13"/>
  <c r="AA2845" i="13"/>
  <c r="AA2844" i="13"/>
  <c r="AA2843" i="13"/>
  <c r="AA2842" i="13"/>
  <c r="AA2841" i="13"/>
  <c r="AA2840" i="13"/>
  <c r="AA2839" i="13"/>
  <c r="AA2838" i="13"/>
  <c r="AA2837" i="13"/>
  <c r="AA2836" i="13"/>
  <c r="AA2835" i="13"/>
  <c r="AA2834" i="13"/>
  <c r="AA2833" i="13"/>
  <c r="AA2832" i="13"/>
  <c r="AA2831" i="13"/>
  <c r="AA2830" i="13"/>
  <c r="AA2829" i="13"/>
  <c r="AA2828" i="13"/>
  <c r="AA2827" i="13"/>
  <c r="AA2826" i="13"/>
  <c r="AA2825" i="13"/>
  <c r="AA2824" i="13"/>
  <c r="AA2823" i="13"/>
  <c r="AA2822" i="13"/>
  <c r="AA2821" i="13"/>
  <c r="AA2820" i="13"/>
  <c r="AA2819" i="13"/>
  <c r="AA2818" i="13"/>
  <c r="AA2817" i="13"/>
  <c r="AA2816" i="13"/>
  <c r="AA2815" i="13"/>
  <c r="AA2814" i="13"/>
  <c r="AA2813" i="13"/>
  <c r="AA2812" i="13"/>
  <c r="AA2811" i="13"/>
  <c r="AA2810" i="13"/>
  <c r="AA2809" i="13"/>
  <c r="AA2808" i="13"/>
  <c r="AA2807" i="13"/>
  <c r="AA2806" i="13"/>
  <c r="AA2805" i="13"/>
  <c r="AA2804" i="13"/>
  <c r="AA2803" i="13"/>
  <c r="AA2802" i="13"/>
  <c r="AA2801" i="13"/>
  <c r="AA2800" i="13"/>
  <c r="AA2799" i="13"/>
  <c r="AA2798" i="13"/>
  <c r="AA2797" i="13"/>
  <c r="AA2796" i="13"/>
  <c r="AA2795" i="13"/>
  <c r="AA2794" i="13"/>
  <c r="AA2793" i="13"/>
  <c r="AA2792" i="13"/>
  <c r="AA2791" i="13"/>
  <c r="AA2790" i="13"/>
  <c r="AA2789" i="13"/>
  <c r="AA2788" i="13"/>
  <c r="AA2787" i="13"/>
  <c r="AA2786" i="13"/>
  <c r="AA2785" i="13"/>
  <c r="AA2784" i="13"/>
  <c r="AA2783" i="13"/>
  <c r="AA2782" i="13"/>
  <c r="AA2781" i="13"/>
  <c r="AA2780" i="13"/>
  <c r="AA2779" i="13"/>
  <c r="AA2778" i="13"/>
  <c r="AA2777" i="13"/>
  <c r="AA2776" i="13"/>
  <c r="AA2775" i="13"/>
  <c r="AA2774" i="13"/>
  <c r="AA2773" i="13"/>
  <c r="AA2772" i="13"/>
  <c r="AA2771" i="13"/>
  <c r="AA2770" i="13"/>
  <c r="AA2769" i="13"/>
  <c r="AA2768" i="13"/>
  <c r="AA2767" i="13"/>
  <c r="AA2766" i="13"/>
  <c r="AA2765" i="13"/>
  <c r="AA2764" i="13"/>
  <c r="AA2763" i="13"/>
  <c r="AA2762" i="13"/>
  <c r="AA2761" i="13"/>
  <c r="AA2760" i="13"/>
  <c r="AA2759" i="13"/>
  <c r="AA2758" i="13"/>
  <c r="AA2757" i="13"/>
  <c r="AA2756" i="13"/>
  <c r="AA2755" i="13"/>
  <c r="AA2754" i="13"/>
  <c r="AA2753" i="13"/>
  <c r="AA2752" i="13"/>
  <c r="AA2751" i="13"/>
  <c r="AA2750" i="13"/>
  <c r="AA2749" i="13"/>
  <c r="AA2748" i="13"/>
  <c r="AA2747" i="13"/>
  <c r="AA2746" i="13"/>
  <c r="AA2745" i="13"/>
  <c r="AA2744" i="13"/>
  <c r="AA2743" i="13"/>
  <c r="AA2742" i="13"/>
  <c r="AA2741" i="13"/>
  <c r="AA2740" i="13"/>
  <c r="AA2739" i="13"/>
  <c r="AA2738" i="13"/>
  <c r="AA2737" i="13"/>
  <c r="AA2736" i="13"/>
  <c r="AA2735" i="13"/>
  <c r="AA2734" i="13"/>
  <c r="AA2733" i="13"/>
  <c r="AA2732" i="13"/>
  <c r="AA2731" i="13"/>
  <c r="AA2730" i="13"/>
  <c r="AA2729" i="13"/>
  <c r="AA2728" i="13"/>
  <c r="AA2727" i="13"/>
  <c r="AA2726" i="13"/>
  <c r="AA2725" i="13"/>
  <c r="AA2724" i="13"/>
  <c r="AA2723" i="13"/>
  <c r="AA2722" i="13"/>
  <c r="AA2721" i="13"/>
  <c r="AA2720" i="13"/>
  <c r="AA2719" i="13"/>
  <c r="AA2718" i="13"/>
  <c r="AA2717" i="13"/>
  <c r="AA2716" i="13"/>
  <c r="AA2715" i="13"/>
  <c r="AA2714" i="13"/>
  <c r="AA2713" i="13"/>
  <c r="AA2712" i="13"/>
  <c r="AA2711" i="13"/>
  <c r="AA2710" i="13"/>
  <c r="AA2709" i="13"/>
  <c r="AA2708" i="13"/>
  <c r="AA2707" i="13"/>
  <c r="AA2706" i="13"/>
  <c r="AA2705" i="13"/>
  <c r="AA2704" i="13"/>
  <c r="AA2703" i="13"/>
  <c r="AA2702" i="13"/>
  <c r="AA2701" i="13"/>
  <c r="AA2700" i="13"/>
  <c r="AA2699" i="13"/>
  <c r="AA2698" i="13"/>
  <c r="AA2697" i="13"/>
  <c r="AA2696" i="13"/>
  <c r="AA2695" i="13"/>
  <c r="AA2694" i="13"/>
  <c r="AA2693" i="13"/>
  <c r="AA2692" i="13"/>
  <c r="AA2691" i="13"/>
  <c r="AA2690" i="13"/>
  <c r="AA2689" i="13"/>
  <c r="AA2688" i="13"/>
  <c r="AA2687" i="13"/>
  <c r="AA2686" i="13"/>
  <c r="AA2685" i="13"/>
  <c r="AA2684" i="13"/>
  <c r="AA2683" i="13"/>
  <c r="AA2682" i="13"/>
  <c r="AA2681" i="13"/>
  <c r="AA2680" i="13"/>
  <c r="AA2679" i="13"/>
  <c r="AA2678" i="13"/>
  <c r="AA2677" i="13"/>
  <c r="AA2676" i="13"/>
  <c r="AA2675" i="13"/>
  <c r="AA2674" i="13"/>
  <c r="AA2673" i="13"/>
  <c r="AA2672" i="13"/>
  <c r="AA2671" i="13"/>
  <c r="AA2670" i="13"/>
  <c r="AA2669" i="13"/>
  <c r="AA2668" i="13"/>
  <c r="AA2667" i="13"/>
  <c r="AA2666" i="13"/>
  <c r="AA2665" i="13"/>
  <c r="AA2664" i="13"/>
  <c r="AA2663" i="13"/>
  <c r="AA2662" i="13"/>
  <c r="AA2661" i="13"/>
  <c r="AA2660" i="13"/>
  <c r="AA2659" i="13"/>
  <c r="AA2658" i="13"/>
  <c r="AA2657" i="13"/>
  <c r="AA2656" i="13"/>
  <c r="AA2655" i="13"/>
  <c r="AA2654" i="13"/>
  <c r="AA2653" i="13"/>
  <c r="AA2652" i="13"/>
  <c r="AA2651" i="13"/>
  <c r="AA2650" i="13"/>
  <c r="AA2649" i="13"/>
  <c r="AA2648" i="13"/>
  <c r="AA2647" i="13"/>
  <c r="AA2646" i="13"/>
  <c r="AA2645" i="13"/>
  <c r="AA2644" i="13"/>
  <c r="AA2643" i="13"/>
  <c r="AA2642" i="13"/>
  <c r="AA2641" i="13"/>
  <c r="AA2640" i="13"/>
  <c r="AA2639" i="13"/>
  <c r="AA2638" i="13"/>
  <c r="AA2637" i="13"/>
  <c r="AA2636" i="13"/>
  <c r="AA2635" i="13"/>
  <c r="AA2634" i="13"/>
  <c r="AA2633" i="13"/>
  <c r="AA2632" i="13"/>
  <c r="AA2631" i="13"/>
  <c r="AA2630" i="13"/>
  <c r="AA2629" i="13"/>
  <c r="AA2628" i="13"/>
  <c r="AA2627" i="13"/>
  <c r="AA2626" i="13"/>
  <c r="AA2625" i="13"/>
  <c r="AA2624" i="13"/>
  <c r="AA2623" i="13"/>
  <c r="AA2622" i="13"/>
  <c r="AA2621" i="13"/>
  <c r="AA2620" i="13"/>
  <c r="AA2619" i="13"/>
  <c r="AA2618" i="13"/>
  <c r="AA2617" i="13"/>
  <c r="AA2616" i="13"/>
  <c r="AA2615" i="13"/>
  <c r="AA2614" i="13"/>
  <c r="AA2613" i="13"/>
  <c r="AA2612" i="13"/>
  <c r="AA2611" i="13"/>
  <c r="AA2610" i="13"/>
  <c r="AA2609" i="13"/>
  <c r="AA2608" i="13"/>
  <c r="AA2607" i="13"/>
  <c r="AA2606" i="13"/>
  <c r="AA2605" i="13"/>
  <c r="AA2604" i="13"/>
  <c r="AA2603" i="13"/>
  <c r="AA2602" i="13"/>
  <c r="AA2601" i="13"/>
  <c r="AA2600" i="13"/>
  <c r="AA2599" i="13"/>
  <c r="AA2598" i="13"/>
  <c r="AA2597" i="13"/>
  <c r="AA2596" i="13"/>
  <c r="AA2595" i="13"/>
  <c r="AA2594" i="13"/>
  <c r="AA2593" i="13"/>
  <c r="AA2592" i="13"/>
  <c r="AA2591" i="13"/>
  <c r="AA2590" i="13"/>
  <c r="AA2589" i="13"/>
  <c r="AA2588" i="13"/>
  <c r="AA2587" i="13"/>
  <c r="AA2586" i="13"/>
  <c r="AA2585" i="13"/>
  <c r="AA2584" i="13"/>
  <c r="AA2583" i="13"/>
  <c r="AA2582" i="13"/>
  <c r="AA2581" i="13"/>
  <c r="AA2580" i="13"/>
  <c r="AA2579" i="13"/>
  <c r="AA2578" i="13"/>
  <c r="AA2577" i="13"/>
  <c r="AA2576" i="13"/>
  <c r="AA2575" i="13"/>
  <c r="AA2574" i="13"/>
  <c r="AA2573" i="13"/>
  <c r="AA2572" i="13"/>
  <c r="AA2571" i="13"/>
  <c r="AA2570" i="13"/>
  <c r="AA2569" i="13"/>
  <c r="AA2568" i="13"/>
  <c r="AA2567" i="13"/>
  <c r="AA2566" i="13"/>
  <c r="AA2565" i="13"/>
  <c r="AA2564" i="13"/>
  <c r="AA2563" i="13"/>
  <c r="AA2562" i="13"/>
  <c r="AA2561" i="13"/>
  <c r="AA2560" i="13"/>
  <c r="AA2559" i="13"/>
  <c r="AA2558" i="13"/>
  <c r="AA2557" i="13"/>
  <c r="AA2556" i="13"/>
  <c r="AA2555" i="13"/>
  <c r="AA2554" i="13"/>
  <c r="AA2553" i="13"/>
  <c r="AA2552" i="13"/>
  <c r="AA2551" i="13"/>
  <c r="AA2550" i="13"/>
  <c r="AA2549" i="13"/>
  <c r="AA2548" i="13"/>
  <c r="AA2547" i="13"/>
  <c r="AA2546" i="13"/>
  <c r="AA2545" i="13"/>
  <c r="AA2544" i="13"/>
  <c r="AA2543" i="13"/>
  <c r="AA2542" i="13"/>
  <c r="AA2541" i="13"/>
  <c r="AA2540" i="13"/>
  <c r="AA2539" i="13"/>
  <c r="AA2538" i="13"/>
  <c r="AA2537" i="13"/>
  <c r="AA2536" i="13"/>
  <c r="AA2535" i="13"/>
  <c r="AA2534" i="13"/>
  <c r="AA2533" i="13"/>
  <c r="AA2532" i="13"/>
  <c r="AA2531" i="13"/>
  <c r="AA2530" i="13"/>
  <c r="AA2529" i="13"/>
  <c r="AA2528" i="13"/>
  <c r="AA2527" i="13"/>
  <c r="AA2526" i="13"/>
  <c r="AA2525" i="13"/>
  <c r="AA2524" i="13"/>
  <c r="AA2523" i="13"/>
  <c r="AA2522" i="13"/>
  <c r="AA2521" i="13"/>
  <c r="AA2520" i="13"/>
  <c r="AA2519" i="13"/>
  <c r="AA2518" i="13"/>
  <c r="AA2517" i="13"/>
  <c r="AA2516" i="13"/>
  <c r="AA2515" i="13"/>
  <c r="AA2514" i="13"/>
  <c r="AA2513" i="13"/>
  <c r="AA2512" i="13"/>
  <c r="AA2511" i="13"/>
  <c r="AA2510" i="13"/>
  <c r="AA2509" i="13"/>
  <c r="AA2508" i="13"/>
  <c r="AA2507" i="13"/>
  <c r="AA2506" i="13"/>
  <c r="AA2505" i="13"/>
  <c r="AA2504" i="13"/>
  <c r="AA2503" i="13"/>
  <c r="AA2502" i="13"/>
  <c r="AA2501" i="13"/>
  <c r="AA2500" i="13"/>
  <c r="AA2499" i="13"/>
  <c r="AA2498" i="13"/>
  <c r="AA2497" i="13"/>
  <c r="AA2496" i="13"/>
  <c r="AA2495" i="13"/>
  <c r="AA2494" i="13"/>
  <c r="AA2493" i="13"/>
  <c r="AA2492" i="13"/>
  <c r="AA2491" i="13"/>
  <c r="AA2490" i="13"/>
  <c r="AA2489" i="13"/>
  <c r="AA2488" i="13"/>
  <c r="AA2487" i="13"/>
  <c r="AA2486" i="13"/>
  <c r="AA2485" i="13"/>
  <c r="AA2484" i="13"/>
  <c r="AA2483" i="13"/>
  <c r="AA2482" i="13"/>
  <c r="AA2481" i="13"/>
  <c r="AA2480" i="13"/>
  <c r="AA2479" i="13"/>
  <c r="AA2478" i="13"/>
  <c r="AA2477" i="13"/>
  <c r="AA2476" i="13"/>
  <c r="AA2475" i="13"/>
  <c r="AA2474" i="13"/>
  <c r="AA2473" i="13"/>
  <c r="AA2472" i="13"/>
  <c r="AA2471" i="13"/>
  <c r="AA2470" i="13"/>
  <c r="AA2469" i="13"/>
  <c r="AA2468" i="13"/>
  <c r="AA2467" i="13"/>
  <c r="AA2466" i="13"/>
  <c r="AA2465" i="13"/>
  <c r="AA2464" i="13"/>
  <c r="AA2463" i="13"/>
  <c r="AA2462" i="13"/>
  <c r="AA2461" i="13"/>
  <c r="AA2460" i="13"/>
  <c r="AA2459" i="13"/>
  <c r="AA2458" i="13"/>
  <c r="AA2457" i="13"/>
  <c r="AA2456" i="13"/>
  <c r="AA2455" i="13"/>
  <c r="AA2454" i="13"/>
  <c r="AA2453" i="13"/>
  <c r="AA2452" i="13"/>
  <c r="AA2451" i="13"/>
  <c r="AA2450" i="13"/>
  <c r="AA2449" i="13"/>
  <c r="AA2448" i="13"/>
  <c r="AA2447" i="13"/>
  <c r="AA2446" i="13"/>
  <c r="AA2445" i="13"/>
  <c r="AA2444" i="13"/>
  <c r="AA2443" i="13"/>
  <c r="AA2442" i="13"/>
  <c r="AA2441" i="13"/>
  <c r="AA2440" i="13"/>
  <c r="AA2439" i="13"/>
  <c r="AA2438" i="13"/>
  <c r="AA2437" i="13"/>
  <c r="AA2436" i="13"/>
  <c r="AA2435" i="13"/>
  <c r="AA2434" i="13"/>
  <c r="AA2433" i="13"/>
  <c r="AA2432" i="13"/>
  <c r="AA2431" i="13"/>
  <c r="AA2430" i="13"/>
  <c r="AA2429" i="13"/>
  <c r="AA2428" i="13"/>
  <c r="AA2427" i="13"/>
  <c r="AA2426" i="13"/>
  <c r="AA2425" i="13"/>
  <c r="AA2424" i="13"/>
  <c r="AA2423" i="13"/>
  <c r="AA2422" i="13"/>
  <c r="AA2421" i="13"/>
  <c r="AA2420" i="13"/>
  <c r="AA2419" i="13"/>
  <c r="AA2418" i="13"/>
  <c r="AA2417" i="13"/>
  <c r="AA2416" i="13"/>
  <c r="AA2415" i="13"/>
  <c r="AA2414" i="13"/>
  <c r="AA2413" i="13"/>
  <c r="AA2412" i="13"/>
  <c r="AA2411" i="13"/>
  <c r="AA2410" i="13"/>
  <c r="AA2409" i="13"/>
  <c r="AA2408" i="13"/>
  <c r="AA2407" i="13"/>
  <c r="AA2406" i="13"/>
  <c r="AA2405" i="13"/>
  <c r="AA2404" i="13"/>
  <c r="AA2403" i="13"/>
  <c r="AA2402" i="13"/>
  <c r="AA2401" i="13"/>
  <c r="AA2400" i="13"/>
  <c r="AA2399" i="13"/>
  <c r="AA2398" i="13"/>
  <c r="AA2397" i="13"/>
  <c r="AA2396" i="13"/>
  <c r="AA2395" i="13"/>
  <c r="AA2394" i="13"/>
  <c r="AA2393" i="13"/>
  <c r="AA2392" i="13"/>
  <c r="AA2391" i="13"/>
  <c r="AA2390" i="13"/>
  <c r="AA2389" i="13"/>
  <c r="AA2388" i="13"/>
  <c r="AA2387" i="13"/>
  <c r="AA2386" i="13"/>
  <c r="AA2385" i="13"/>
  <c r="AA2384" i="13"/>
  <c r="AA2383" i="13"/>
  <c r="AA2382" i="13"/>
  <c r="AA2381" i="13"/>
  <c r="AA2380" i="13"/>
  <c r="AA2379" i="13"/>
  <c r="AA2378" i="13"/>
  <c r="AA2377" i="13"/>
  <c r="AA2376" i="13"/>
  <c r="AA2375" i="13"/>
  <c r="AA2374" i="13"/>
  <c r="AA2373" i="13"/>
  <c r="AA2372" i="13"/>
  <c r="AA2371" i="13"/>
  <c r="AA2370" i="13"/>
  <c r="AA2369" i="13"/>
  <c r="AA2368" i="13"/>
  <c r="AA2367" i="13"/>
  <c r="AA2366" i="13"/>
  <c r="AA2365" i="13"/>
  <c r="AA2364" i="13"/>
  <c r="AA2363" i="13"/>
  <c r="AA2362" i="13"/>
  <c r="AA2361" i="13"/>
  <c r="AA2360" i="13"/>
  <c r="AA2359" i="13"/>
  <c r="AA2358" i="13"/>
  <c r="AA2357" i="13"/>
  <c r="AA2356" i="13"/>
  <c r="AA2355" i="13"/>
  <c r="AA2354" i="13"/>
  <c r="AA2353" i="13"/>
  <c r="AA2352" i="13"/>
  <c r="AA2351" i="13"/>
  <c r="AA2350" i="13"/>
  <c r="AA2349" i="13"/>
  <c r="AA2348" i="13"/>
  <c r="AA2347" i="13"/>
  <c r="AA2346" i="13"/>
  <c r="AA2345" i="13"/>
  <c r="AA2344" i="13"/>
  <c r="AA2343" i="13"/>
  <c r="AA2342" i="13"/>
  <c r="AA2341" i="13"/>
  <c r="AA2340" i="13"/>
  <c r="AA2339" i="13"/>
  <c r="AA2338" i="13"/>
  <c r="AA2337" i="13"/>
  <c r="AA2336" i="13"/>
  <c r="AA2335" i="13"/>
  <c r="AA2334" i="13"/>
  <c r="AA2333" i="13"/>
  <c r="AA2332" i="13"/>
  <c r="AA2331" i="13"/>
  <c r="AA2330" i="13"/>
  <c r="AA2329" i="13"/>
  <c r="AA2328" i="13"/>
  <c r="AA2327" i="13"/>
  <c r="AA2326" i="13"/>
  <c r="AA2325" i="13"/>
  <c r="AA2324" i="13"/>
  <c r="AA2323" i="13"/>
  <c r="AA2322" i="13"/>
  <c r="AA2321" i="13"/>
  <c r="AA2320" i="13"/>
  <c r="AA2319" i="13"/>
  <c r="AA2318" i="13"/>
  <c r="AA2317" i="13"/>
  <c r="AA2316" i="13"/>
  <c r="AA2315" i="13"/>
  <c r="AA2314" i="13"/>
  <c r="AA2313" i="13"/>
  <c r="AA2312" i="13"/>
  <c r="AA2311" i="13"/>
  <c r="AA2310" i="13"/>
  <c r="AA2309" i="13"/>
  <c r="AA2308" i="13"/>
  <c r="AA2307" i="13"/>
  <c r="AA2306" i="13"/>
  <c r="AA2305" i="13"/>
  <c r="AA2304" i="13"/>
  <c r="AA2303" i="13"/>
  <c r="AA2302" i="13"/>
  <c r="AA2301" i="13"/>
  <c r="AA2300" i="13"/>
  <c r="AA2299" i="13"/>
  <c r="AA2298" i="13"/>
  <c r="AA2297" i="13"/>
  <c r="AA2296" i="13"/>
  <c r="AA2295" i="13"/>
  <c r="AA2294" i="13"/>
  <c r="AA2293" i="13"/>
  <c r="AA2292" i="13"/>
  <c r="AA2291" i="13"/>
  <c r="AA2290" i="13"/>
  <c r="AA2289" i="13"/>
  <c r="AA2288" i="13"/>
  <c r="AA2287" i="13"/>
  <c r="AA2286" i="13"/>
  <c r="AA2285" i="13"/>
  <c r="AA2284" i="13"/>
  <c r="AA2283" i="13"/>
  <c r="AA2282" i="13"/>
  <c r="AA2281" i="13"/>
  <c r="AA2280" i="13"/>
  <c r="AA2279" i="13"/>
  <c r="AA2278" i="13"/>
  <c r="AA2277" i="13"/>
  <c r="AA2276" i="13"/>
  <c r="AA2275" i="13"/>
  <c r="AA2274" i="13"/>
  <c r="AA2273" i="13"/>
  <c r="AA2272" i="13"/>
  <c r="AA2271" i="13"/>
  <c r="AA2270" i="13"/>
  <c r="AA2269" i="13"/>
  <c r="AA2268" i="13"/>
  <c r="AA2267" i="13"/>
  <c r="AA2266" i="13"/>
  <c r="AA2265" i="13"/>
  <c r="AA2264" i="13"/>
  <c r="AA2263" i="13"/>
  <c r="AA2262" i="13"/>
  <c r="AA2261" i="13"/>
  <c r="AA2260" i="13"/>
  <c r="AA2259" i="13"/>
  <c r="AA2258" i="13"/>
  <c r="AA2257" i="13"/>
  <c r="AA2256" i="13"/>
  <c r="AA2255" i="13"/>
  <c r="AA2254" i="13"/>
  <c r="AA2253" i="13"/>
  <c r="AA2252" i="13"/>
  <c r="AA2251" i="13"/>
  <c r="AA2250" i="13"/>
  <c r="AA2249" i="13"/>
  <c r="AA2248" i="13"/>
  <c r="AA2247" i="13"/>
  <c r="AA2246" i="13"/>
  <c r="AA2245" i="13"/>
  <c r="AA2244" i="13"/>
  <c r="AA2243" i="13"/>
  <c r="AA2242" i="13"/>
  <c r="AA2241" i="13"/>
  <c r="AA2240" i="13"/>
  <c r="AA2239" i="13"/>
  <c r="AA2238" i="13"/>
  <c r="AA2237" i="13"/>
  <c r="AA2236" i="13"/>
  <c r="AA2235" i="13"/>
  <c r="AA2234" i="13"/>
  <c r="AA2233" i="13"/>
  <c r="AA2232" i="13"/>
  <c r="AA2231" i="13"/>
  <c r="AA2230" i="13"/>
  <c r="AA2229" i="13"/>
  <c r="AA2228" i="13"/>
  <c r="AA2227" i="13"/>
  <c r="AA2226" i="13"/>
  <c r="AA2225" i="13"/>
  <c r="AA2224" i="13"/>
  <c r="AA2223" i="13"/>
  <c r="AA2222" i="13"/>
  <c r="AA2221" i="13"/>
  <c r="AA2220" i="13"/>
  <c r="AA2219" i="13"/>
  <c r="AA2218" i="13"/>
  <c r="AA2217" i="13"/>
  <c r="AA2216" i="13"/>
  <c r="AA2215" i="13"/>
  <c r="AA2214" i="13"/>
  <c r="AA2213" i="13"/>
  <c r="AA2212" i="13"/>
  <c r="AA2211" i="13"/>
  <c r="AA2210" i="13"/>
  <c r="AA2209" i="13"/>
  <c r="AA2208" i="13"/>
  <c r="AA2207" i="13"/>
  <c r="AA2206" i="13"/>
  <c r="AA2205" i="13"/>
  <c r="AA2204" i="13"/>
  <c r="AA2203" i="13"/>
  <c r="AA2202" i="13"/>
  <c r="AA2201" i="13"/>
  <c r="AA2200" i="13"/>
  <c r="AA2199" i="13"/>
  <c r="AA2198" i="13"/>
  <c r="AA2197" i="13"/>
  <c r="AA2196" i="13"/>
  <c r="AA2195" i="13"/>
  <c r="AA2194" i="13"/>
  <c r="AA2193" i="13"/>
  <c r="AA2192" i="13"/>
  <c r="AA2191" i="13"/>
  <c r="AA2190" i="13"/>
  <c r="AA2189" i="13"/>
  <c r="AA2188" i="13"/>
  <c r="AA2187" i="13"/>
  <c r="AA2186" i="13"/>
  <c r="AA2185" i="13"/>
  <c r="AA2184" i="13"/>
  <c r="AA2183" i="13"/>
  <c r="AA2182" i="13"/>
  <c r="AA2181" i="13"/>
  <c r="AA2180" i="13"/>
  <c r="AA2179" i="13"/>
  <c r="AA2178" i="13"/>
  <c r="AA2177" i="13"/>
  <c r="AA2176" i="13"/>
  <c r="AA2175" i="13"/>
  <c r="AA2174" i="13"/>
  <c r="AA2173" i="13"/>
  <c r="AA2172" i="13"/>
  <c r="AA2171" i="13"/>
  <c r="AA2170" i="13"/>
  <c r="AA2169" i="13"/>
  <c r="AA2168" i="13"/>
  <c r="AA2167" i="13"/>
  <c r="AA2166" i="13"/>
  <c r="AA2165" i="13"/>
  <c r="AA2164" i="13"/>
  <c r="AA2163" i="13"/>
  <c r="AA2162" i="13"/>
  <c r="AA2161" i="13"/>
  <c r="AA2160" i="13"/>
  <c r="AA2159" i="13"/>
  <c r="AA2158" i="13"/>
  <c r="AA2157" i="13"/>
  <c r="AA2156" i="13"/>
  <c r="AA2155" i="13"/>
  <c r="AA2154" i="13"/>
  <c r="AA2153" i="13"/>
  <c r="AA2152" i="13"/>
  <c r="AA2151" i="13"/>
  <c r="AA2150" i="13"/>
  <c r="AA2149" i="13"/>
  <c r="AA2148" i="13"/>
  <c r="AA2147" i="13"/>
  <c r="AA2146" i="13"/>
  <c r="AA2145" i="13"/>
  <c r="AA2144" i="13"/>
  <c r="AA2143" i="13"/>
  <c r="AA2142" i="13"/>
  <c r="AA2141" i="13"/>
  <c r="AA2140" i="13"/>
  <c r="AA2139" i="13"/>
  <c r="AA2138" i="13"/>
  <c r="AA2137" i="13"/>
  <c r="AA2136" i="13"/>
  <c r="AA2135" i="13"/>
  <c r="AA2134" i="13"/>
  <c r="AA2133" i="13"/>
  <c r="AA2132" i="13"/>
  <c r="AA2131" i="13"/>
  <c r="AA2130" i="13"/>
  <c r="AA2129" i="13"/>
  <c r="AA2128" i="13"/>
  <c r="AA2127" i="13"/>
  <c r="AA2126" i="13"/>
  <c r="AA2125" i="13"/>
  <c r="AA2124" i="13"/>
  <c r="AA2123" i="13"/>
  <c r="AA2122" i="13"/>
  <c r="AA2121" i="13"/>
  <c r="AA2120" i="13"/>
  <c r="AA2119" i="13"/>
  <c r="AA2118" i="13"/>
  <c r="AA2117" i="13"/>
  <c r="AA2116" i="13"/>
  <c r="AA2115" i="13"/>
  <c r="AA2114" i="13"/>
  <c r="AA2113" i="13"/>
  <c r="AA2112" i="13"/>
  <c r="AA2111" i="13"/>
  <c r="AA2110" i="13"/>
  <c r="AA2109" i="13"/>
  <c r="AA2108" i="13"/>
  <c r="AA2107" i="13"/>
  <c r="AA2106" i="13"/>
  <c r="AA2105" i="13"/>
  <c r="AA2104" i="13"/>
  <c r="AA2103" i="13"/>
  <c r="AA2102" i="13"/>
  <c r="AA2101" i="13"/>
  <c r="AA2100" i="13"/>
  <c r="AA2099" i="13"/>
  <c r="AA2098" i="13"/>
  <c r="AA2097" i="13"/>
  <c r="AA2096" i="13"/>
  <c r="AA2095" i="13"/>
  <c r="AA2094" i="13"/>
  <c r="AA2093" i="13"/>
  <c r="AA2092" i="13"/>
  <c r="AA2091" i="13"/>
  <c r="AA2090" i="13"/>
  <c r="AA2089" i="13"/>
  <c r="AA2088" i="13"/>
  <c r="AA2087" i="13"/>
  <c r="AA2086" i="13"/>
  <c r="AA2085" i="13"/>
  <c r="AA2084" i="13"/>
  <c r="AA2083" i="13"/>
  <c r="AA2082" i="13"/>
  <c r="AA2081" i="13"/>
  <c r="AA2080" i="13"/>
  <c r="AA2079" i="13"/>
  <c r="AA2078" i="13"/>
  <c r="AA2077" i="13"/>
  <c r="AA2076" i="13"/>
  <c r="AA2075" i="13"/>
  <c r="AA2074" i="13"/>
  <c r="AA2073" i="13"/>
  <c r="AA2072" i="13"/>
  <c r="AA2071" i="13"/>
  <c r="AA2070" i="13"/>
  <c r="AA2069" i="13"/>
  <c r="AA2068" i="13"/>
  <c r="AA2067" i="13"/>
  <c r="AA2066" i="13"/>
  <c r="AA2065" i="13"/>
  <c r="AA2064" i="13"/>
  <c r="AA2063" i="13"/>
  <c r="AA2062" i="13"/>
  <c r="AA2061" i="13"/>
  <c r="AA2060" i="13"/>
  <c r="AA2059" i="13"/>
  <c r="AA2058" i="13"/>
  <c r="AA2057" i="13"/>
  <c r="AA2056" i="13"/>
  <c r="AA2055" i="13"/>
  <c r="AA2054" i="13"/>
  <c r="AA2053" i="13"/>
  <c r="AA2052" i="13"/>
  <c r="AA2051" i="13"/>
  <c r="AA2050" i="13"/>
  <c r="AA2049" i="13"/>
  <c r="AA2048" i="13"/>
  <c r="AA2047" i="13"/>
  <c r="AA2046" i="13"/>
  <c r="AA2045" i="13"/>
  <c r="AA2044" i="13"/>
  <c r="AA2043" i="13"/>
  <c r="AA2042" i="13"/>
  <c r="AA2041" i="13"/>
  <c r="AA2040" i="13"/>
  <c r="AA2039" i="13"/>
  <c r="AA2038" i="13"/>
  <c r="AA2037" i="13"/>
  <c r="AA2036" i="13"/>
  <c r="AA2035" i="13"/>
  <c r="AA2034" i="13"/>
  <c r="AA2033" i="13"/>
  <c r="AA2032" i="13"/>
  <c r="AA2031" i="13"/>
  <c r="AA2030" i="13"/>
  <c r="AA2029" i="13"/>
  <c r="AA2028" i="13"/>
  <c r="AA2027" i="13"/>
  <c r="AA2026" i="13"/>
  <c r="AA2025" i="13"/>
  <c r="AA2024" i="13"/>
  <c r="AA2023" i="13"/>
  <c r="AA2022" i="13"/>
  <c r="AA2021" i="13"/>
  <c r="AA2020" i="13"/>
  <c r="AA2019" i="13"/>
  <c r="AA2018" i="13"/>
  <c r="AA2017" i="13"/>
  <c r="AA2016" i="13"/>
  <c r="AA2015" i="13"/>
  <c r="AA2014" i="13"/>
  <c r="AA2013" i="13"/>
  <c r="AA2012" i="13"/>
  <c r="AA2011" i="13"/>
  <c r="AA2010" i="13"/>
  <c r="AA2009" i="13"/>
  <c r="AA2008" i="13"/>
  <c r="AA2007" i="13"/>
  <c r="AA2006" i="13"/>
  <c r="AA2005" i="13"/>
  <c r="AA2004" i="13"/>
  <c r="AA2003" i="13"/>
  <c r="AA2002" i="13"/>
  <c r="AA2001" i="13"/>
  <c r="AA2000" i="13"/>
  <c r="AA1999" i="13"/>
  <c r="AA1998" i="13"/>
  <c r="AA1997" i="13"/>
  <c r="AA1996" i="13"/>
  <c r="AA1995" i="13"/>
  <c r="AA1994" i="13"/>
  <c r="AA1993" i="13"/>
  <c r="AA1992" i="13"/>
  <c r="AA1991" i="13"/>
  <c r="AA1990" i="13"/>
  <c r="AA1989" i="13"/>
  <c r="AA1988" i="13"/>
  <c r="AA1987" i="13"/>
  <c r="AA1986" i="13"/>
  <c r="AA1985" i="13"/>
  <c r="AA1984" i="13"/>
  <c r="AA1983" i="13"/>
  <c r="AA1982" i="13"/>
  <c r="AA1981" i="13"/>
  <c r="AA1980" i="13"/>
  <c r="AA1979" i="13"/>
  <c r="AA1978" i="13"/>
  <c r="AA1977" i="13"/>
  <c r="AA1976" i="13"/>
  <c r="AA1975" i="13"/>
  <c r="AA1974" i="13"/>
  <c r="AA1973" i="13"/>
  <c r="AA1972" i="13"/>
  <c r="AA1971" i="13"/>
  <c r="AA1970" i="13"/>
  <c r="AA1969" i="13"/>
  <c r="AA1968" i="13"/>
  <c r="AA1967" i="13"/>
  <c r="AA1966" i="13"/>
  <c r="AA1965" i="13"/>
  <c r="AA1964" i="13"/>
  <c r="AA1963" i="13"/>
  <c r="AA1962" i="13"/>
  <c r="AA1961" i="13"/>
  <c r="AA1960" i="13"/>
  <c r="AA1959" i="13"/>
  <c r="AA1958" i="13"/>
  <c r="AA1957" i="13"/>
  <c r="AA1956" i="13"/>
  <c r="AA1955" i="13"/>
  <c r="AA1954" i="13"/>
  <c r="AA1953" i="13"/>
  <c r="AA1952" i="13"/>
  <c r="AA1951" i="13"/>
  <c r="AA1950" i="13"/>
  <c r="AA1949" i="13"/>
  <c r="AA1948" i="13"/>
  <c r="AA1947" i="13"/>
  <c r="AA1946" i="13"/>
  <c r="AA1945" i="13"/>
  <c r="AA1944" i="13"/>
  <c r="AA1943" i="13"/>
  <c r="AA1942" i="13"/>
  <c r="AA1941" i="13"/>
  <c r="AA1940" i="13"/>
  <c r="AA1939" i="13"/>
  <c r="AA1938" i="13"/>
  <c r="AA1937" i="13"/>
  <c r="AA1936" i="13"/>
  <c r="AA1935" i="13"/>
  <c r="AA1934" i="13"/>
  <c r="AA1933" i="13"/>
  <c r="AA1932" i="13"/>
  <c r="AA1931" i="13"/>
  <c r="AA1930" i="13"/>
  <c r="AA1929" i="13"/>
  <c r="AA1928" i="13"/>
  <c r="AA1927" i="13"/>
  <c r="AA1926" i="13"/>
  <c r="AA1925" i="13"/>
  <c r="AA1924" i="13"/>
  <c r="AA1923" i="13"/>
  <c r="AA1922" i="13"/>
  <c r="AA1921" i="13"/>
  <c r="AA1920" i="13"/>
  <c r="AA1919" i="13"/>
  <c r="AA1918" i="13"/>
  <c r="AA1917" i="13"/>
  <c r="AA1916" i="13"/>
  <c r="AA1915" i="13"/>
  <c r="AA1914" i="13"/>
  <c r="AA1913" i="13"/>
  <c r="AA1912" i="13"/>
  <c r="AA1911" i="13"/>
  <c r="AA1910" i="13"/>
  <c r="AA1909" i="13"/>
  <c r="AA1908" i="13"/>
  <c r="AA1907" i="13"/>
  <c r="AA1906" i="13"/>
  <c r="AA1905" i="13"/>
  <c r="AA1904" i="13"/>
  <c r="AA1903" i="13"/>
  <c r="AA1902" i="13"/>
  <c r="AA1901" i="13"/>
  <c r="AA1900" i="13"/>
  <c r="AA1899" i="13"/>
  <c r="AA1898" i="13"/>
  <c r="AA1897" i="13"/>
  <c r="AA1896" i="13"/>
  <c r="AA1895" i="13"/>
  <c r="AA1894" i="13"/>
  <c r="AA1893" i="13"/>
  <c r="AA1892" i="13"/>
  <c r="AA1891" i="13"/>
  <c r="AA1890" i="13"/>
  <c r="AA1889" i="13"/>
  <c r="AA1888" i="13"/>
  <c r="AA1887" i="13"/>
  <c r="AA1886" i="13"/>
  <c r="AA1885" i="13"/>
  <c r="AA1884" i="13"/>
  <c r="AA1883" i="13"/>
  <c r="AA1882" i="13"/>
  <c r="AA1881" i="13"/>
  <c r="AA1880" i="13"/>
  <c r="AA1879" i="13"/>
  <c r="AA1878" i="13"/>
  <c r="AA1877" i="13"/>
  <c r="AA1876" i="13"/>
  <c r="AA1875" i="13"/>
  <c r="AA1874" i="13"/>
  <c r="AA1873" i="13"/>
  <c r="AA1872" i="13"/>
  <c r="AA1871" i="13"/>
  <c r="AA1870" i="13"/>
  <c r="AA1869" i="13"/>
  <c r="AA1868" i="13"/>
  <c r="AA1867" i="13"/>
  <c r="AA1866" i="13"/>
  <c r="AA1865" i="13"/>
  <c r="AA1864" i="13"/>
  <c r="AA1863" i="13"/>
  <c r="AA1862" i="13"/>
  <c r="AA1861" i="13"/>
  <c r="AA1860" i="13"/>
  <c r="AA1859" i="13"/>
  <c r="AA1858" i="13"/>
  <c r="AA1857" i="13"/>
  <c r="AA1856" i="13"/>
  <c r="AA1855" i="13"/>
  <c r="AA1854" i="13"/>
  <c r="AA1853" i="13"/>
  <c r="AA1852" i="13"/>
  <c r="AA1851" i="13"/>
  <c r="AA1850" i="13"/>
  <c r="AA1849" i="13"/>
  <c r="AA1848" i="13"/>
  <c r="AA1847" i="13"/>
  <c r="AA1846" i="13"/>
  <c r="AA1845" i="13"/>
  <c r="AA1844" i="13"/>
  <c r="AA1843" i="13"/>
  <c r="AA1842" i="13"/>
  <c r="AA1841" i="13"/>
  <c r="AA1840" i="13"/>
  <c r="AA1839" i="13"/>
  <c r="AA1838" i="13"/>
  <c r="AA1837" i="13"/>
  <c r="AA1836" i="13"/>
  <c r="AA1835" i="13"/>
  <c r="AA1834" i="13"/>
  <c r="AA1833" i="13"/>
  <c r="AA1832" i="13"/>
  <c r="AA1831" i="13"/>
  <c r="AA1830" i="13"/>
  <c r="AA1829" i="13"/>
  <c r="AA1828" i="13"/>
  <c r="AA1827" i="13"/>
  <c r="AA1826" i="13"/>
  <c r="AA1825" i="13"/>
  <c r="AA1824" i="13"/>
  <c r="AA1823" i="13"/>
  <c r="AA1822" i="13"/>
  <c r="AA1821" i="13"/>
  <c r="AA1820" i="13"/>
  <c r="AA1819" i="13"/>
  <c r="AA1818" i="13"/>
  <c r="AA1817" i="13"/>
  <c r="AA1816" i="13"/>
  <c r="AA1815" i="13"/>
  <c r="AA1814" i="13"/>
  <c r="AA1813" i="13"/>
  <c r="AA1812" i="13"/>
  <c r="AA1811" i="13"/>
  <c r="AA1810" i="13"/>
  <c r="AA1809" i="13"/>
  <c r="AA1808" i="13"/>
  <c r="AA1807" i="13"/>
  <c r="AA1806" i="13"/>
  <c r="AA1805" i="13"/>
  <c r="AA1804" i="13"/>
  <c r="AA1803" i="13"/>
  <c r="AA1802" i="13"/>
  <c r="AA1801" i="13"/>
  <c r="AA1800" i="13"/>
  <c r="AA1799" i="13"/>
  <c r="AA1798" i="13"/>
  <c r="AA1797" i="13"/>
  <c r="AA1796" i="13"/>
  <c r="AA1795" i="13"/>
  <c r="AA1794" i="13"/>
  <c r="AA1793" i="13"/>
  <c r="AA1792" i="13"/>
  <c r="AA1791" i="13"/>
  <c r="AA1790" i="13"/>
  <c r="AA1789" i="13"/>
  <c r="AA1788" i="13"/>
  <c r="AA1787" i="13"/>
  <c r="AA1786" i="13"/>
  <c r="AA1785" i="13"/>
  <c r="AA1784" i="13"/>
  <c r="AA1783" i="13"/>
  <c r="AA1782" i="13"/>
  <c r="AA1781" i="13"/>
  <c r="AA1780" i="13"/>
  <c r="AA1779" i="13"/>
  <c r="AA1778" i="13"/>
  <c r="AA1777" i="13"/>
  <c r="AA1776" i="13"/>
  <c r="AA1775" i="13"/>
  <c r="AA1774" i="13"/>
  <c r="AA1773" i="13"/>
  <c r="AA1772" i="13"/>
  <c r="AA1771" i="13"/>
  <c r="AA1770" i="13"/>
  <c r="AA1769" i="13"/>
  <c r="AA1768" i="13"/>
  <c r="AA1767" i="13"/>
  <c r="AA1766" i="13"/>
  <c r="AA1765" i="13"/>
  <c r="AA1764" i="13"/>
  <c r="AA1763" i="13"/>
  <c r="AA1762" i="13"/>
  <c r="AA1761" i="13"/>
  <c r="AA1760" i="13"/>
  <c r="AA1759" i="13"/>
  <c r="AA1758" i="13"/>
  <c r="AA1757" i="13"/>
  <c r="AA1756" i="13"/>
  <c r="AA1755" i="13"/>
  <c r="AA1754" i="13"/>
  <c r="AA1753" i="13"/>
  <c r="AA1752" i="13"/>
  <c r="AA1751" i="13"/>
  <c r="AA1750" i="13"/>
  <c r="AA1749" i="13"/>
  <c r="AA1748" i="13"/>
  <c r="AA1747" i="13"/>
  <c r="AA1746" i="13"/>
  <c r="AA1745" i="13"/>
  <c r="AA1744" i="13"/>
  <c r="AA1743" i="13"/>
  <c r="AA1742" i="13"/>
  <c r="AA1741" i="13"/>
  <c r="AA1740" i="13"/>
  <c r="AA1739" i="13"/>
  <c r="AA1738" i="13"/>
  <c r="AA1737" i="13"/>
  <c r="AA1736" i="13"/>
  <c r="AA1735" i="13"/>
  <c r="AA1734" i="13"/>
  <c r="AA1733" i="13"/>
  <c r="AA1732" i="13"/>
  <c r="AA1731" i="13"/>
  <c r="AA1730" i="13"/>
  <c r="AA1729" i="13"/>
  <c r="AA1728" i="13"/>
  <c r="AA1727" i="13"/>
  <c r="AA1726" i="13"/>
  <c r="AA1725" i="13"/>
  <c r="AA1724" i="13"/>
  <c r="AA1723" i="13"/>
  <c r="AA1722" i="13"/>
  <c r="AA1721" i="13"/>
  <c r="AA1720" i="13"/>
  <c r="AA1719" i="13"/>
  <c r="AA1718" i="13"/>
  <c r="AA1717" i="13"/>
  <c r="AA1716" i="13"/>
  <c r="AA1715" i="13"/>
  <c r="AA1714" i="13"/>
  <c r="AA1713" i="13"/>
  <c r="AA1712" i="13"/>
  <c r="AA1711" i="13"/>
  <c r="AA1710" i="13"/>
  <c r="AA1709" i="13"/>
  <c r="AA1708" i="13"/>
  <c r="AA1707" i="13"/>
  <c r="AA1706" i="13"/>
  <c r="AA1705" i="13"/>
  <c r="AA1704" i="13"/>
  <c r="AA1703" i="13"/>
  <c r="AA1702" i="13"/>
  <c r="AA1701" i="13"/>
  <c r="AA1700" i="13"/>
  <c r="AA1699" i="13"/>
  <c r="AA1698" i="13"/>
  <c r="AA1697" i="13"/>
  <c r="AA1696" i="13"/>
  <c r="AA1695" i="13"/>
  <c r="AA1694" i="13"/>
  <c r="AA1693" i="13"/>
  <c r="AA1692" i="13"/>
  <c r="AA1691" i="13"/>
  <c r="AA1690" i="13"/>
  <c r="AA1689" i="13"/>
  <c r="AA1688" i="13"/>
  <c r="AA1687" i="13"/>
  <c r="AA1686" i="13"/>
  <c r="AA1685" i="13"/>
  <c r="AA1684" i="13"/>
  <c r="AA1683" i="13"/>
  <c r="AA1682" i="13"/>
  <c r="AA1681" i="13"/>
  <c r="AA1680" i="13"/>
  <c r="AA1679" i="13"/>
  <c r="AA1678" i="13"/>
  <c r="AA1677" i="13"/>
  <c r="AA1676" i="13"/>
  <c r="AA1675" i="13"/>
  <c r="AA1674" i="13"/>
  <c r="AA1673" i="13"/>
  <c r="AA1672" i="13"/>
  <c r="AA1671" i="13"/>
  <c r="AA1670" i="13"/>
  <c r="AA1669" i="13"/>
  <c r="AA1668" i="13"/>
  <c r="AA1667" i="13"/>
  <c r="AA1666" i="13"/>
  <c r="AA1665" i="13"/>
  <c r="AA1664" i="13"/>
  <c r="AA1663" i="13"/>
  <c r="AA1662" i="13"/>
  <c r="AA1661" i="13"/>
  <c r="AA1660" i="13"/>
  <c r="AA1659" i="13"/>
  <c r="AA1658" i="13"/>
  <c r="AA1657" i="13"/>
  <c r="AA1656" i="13"/>
  <c r="AA1655" i="13"/>
  <c r="AA1654" i="13"/>
  <c r="AA1653" i="13"/>
  <c r="AA1652" i="13"/>
  <c r="AA1651" i="13"/>
  <c r="AA1650" i="13"/>
  <c r="AA1649" i="13"/>
  <c r="AA1648" i="13"/>
  <c r="AA1647" i="13"/>
  <c r="AA1646" i="13"/>
  <c r="AA1645" i="13"/>
  <c r="AA1644" i="13"/>
  <c r="AA1643" i="13"/>
  <c r="AA1642" i="13"/>
  <c r="AA1641" i="13"/>
  <c r="AA1640" i="13"/>
  <c r="AA1639" i="13"/>
  <c r="AA1638" i="13"/>
  <c r="AA1637" i="13"/>
  <c r="AA1636" i="13"/>
  <c r="AA1635" i="13"/>
  <c r="AA1634" i="13"/>
  <c r="AA1633" i="13"/>
  <c r="AA1632" i="13"/>
  <c r="AA1631" i="13"/>
  <c r="AA1630" i="13"/>
  <c r="AA1629" i="13"/>
  <c r="AA1628" i="13"/>
  <c r="AA1627" i="13"/>
  <c r="AA1626" i="13"/>
  <c r="AA1625" i="13"/>
  <c r="AA1624" i="13"/>
  <c r="AA1623" i="13"/>
  <c r="AA1622" i="13"/>
  <c r="AA1621" i="13"/>
  <c r="AA1620" i="13"/>
  <c r="AA1619" i="13"/>
  <c r="AA1618" i="13"/>
  <c r="AA1617" i="13"/>
  <c r="AA1616" i="13"/>
  <c r="AA1615" i="13"/>
  <c r="AA1614" i="13"/>
  <c r="AA1613" i="13"/>
  <c r="AA1612" i="13"/>
  <c r="AA1611" i="13"/>
  <c r="AA1610" i="13"/>
  <c r="AA1609" i="13"/>
  <c r="AA1608" i="13"/>
  <c r="AA1607" i="13"/>
  <c r="AA1606" i="13"/>
  <c r="AA1605" i="13"/>
  <c r="AA1604" i="13"/>
  <c r="AA1603" i="13"/>
  <c r="AA1602" i="13"/>
  <c r="AA1601" i="13"/>
  <c r="AA1600" i="13"/>
  <c r="AA1599" i="13"/>
  <c r="AA1598" i="13"/>
  <c r="AA1597" i="13"/>
  <c r="AA1596" i="13"/>
  <c r="AA1595" i="13"/>
  <c r="AA1594" i="13"/>
  <c r="AA1593" i="13"/>
  <c r="AA1592" i="13"/>
  <c r="AA1591" i="13"/>
  <c r="AA1590" i="13"/>
  <c r="AA1589" i="13"/>
  <c r="AA1588" i="13"/>
  <c r="AA1587" i="13"/>
  <c r="AA1586" i="13"/>
  <c r="AA1585" i="13"/>
  <c r="AA1584" i="13"/>
  <c r="AA1583" i="13"/>
  <c r="AA1582" i="13"/>
  <c r="AA1581" i="13"/>
  <c r="AA1580" i="13"/>
  <c r="AA1579" i="13"/>
  <c r="AA1578" i="13"/>
  <c r="AA1577" i="13"/>
  <c r="AA1576" i="13"/>
  <c r="AA1575" i="13"/>
  <c r="AA1574" i="13"/>
  <c r="AA1573" i="13"/>
  <c r="AA1572" i="13"/>
  <c r="AA1571" i="13"/>
  <c r="AA1570" i="13"/>
  <c r="AA1569" i="13"/>
  <c r="AA1568" i="13"/>
  <c r="AA1567" i="13"/>
  <c r="AA1566" i="13"/>
  <c r="AA1565" i="13"/>
  <c r="AA1564" i="13"/>
  <c r="AA1563" i="13"/>
  <c r="AA1562" i="13"/>
  <c r="AA1561" i="13"/>
  <c r="AA1560" i="13"/>
  <c r="AA1559" i="13"/>
  <c r="AA1558" i="13"/>
  <c r="AA1557" i="13"/>
  <c r="AA1556" i="13"/>
  <c r="AA1555" i="13"/>
  <c r="AA1554" i="13"/>
  <c r="AA1553" i="13"/>
  <c r="AA1552" i="13"/>
  <c r="AA1551" i="13"/>
  <c r="AA1550" i="13"/>
  <c r="AA1549" i="13"/>
  <c r="AA1548" i="13"/>
  <c r="AA1547" i="13"/>
  <c r="AA1546" i="13"/>
  <c r="AA1545" i="13"/>
  <c r="AA1544" i="13"/>
  <c r="AA1543" i="13"/>
  <c r="AA1542" i="13"/>
  <c r="AA1541" i="13"/>
  <c r="AA1540" i="13"/>
  <c r="AA1539" i="13"/>
  <c r="AA1538" i="13"/>
  <c r="AA1537" i="13"/>
  <c r="AA1536" i="13"/>
  <c r="AA1535" i="13"/>
  <c r="AA1534" i="13"/>
  <c r="AA1533" i="13"/>
  <c r="AA1532" i="13"/>
  <c r="AA1531" i="13"/>
  <c r="AA1530" i="13"/>
  <c r="AA1529" i="13"/>
  <c r="AA1528" i="13"/>
  <c r="AA1527" i="13"/>
  <c r="AA1526" i="13"/>
  <c r="AA1525" i="13"/>
  <c r="AA1524" i="13"/>
  <c r="AA1523" i="13"/>
  <c r="AA1522" i="13"/>
  <c r="AA1521" i="13"/>
  <c r="AA1520" i="13"/>
  <c r="AA1519" i="13"/>
  <c r="AA1518" i="13"/>
  <c r="AA1517" i="13"/>
  <c r="AA1516" i="13"/>
  <c r="AA1515" i="13"/>
  <c r="AA1514" i="13"/>
  <c r="AA1513" i="13"/>
  <c r="AA1512" i="13"/>
  <c r="AA1511" i="13"/>
  <c r="AA1510" i="13"/>
  <c r="AA1509" i="13"/>
  <c r="AA1508" i="13"/>
  <c r="AA1507" i="13"/>
  <c r="AA1506" i="13"/>
  <c r="AA1505" i="13"/>
  <c r="AA1504" i="13"/>
  <c r="AA1503" i="13"/>
  <c r="AA1502" i="13"/>
  <c r="AA1501" i="13"/>
  <c r="AA1500" i="13"/>
  <c r="AA1499" i="13"/>
  <c r="AA1498" i="13"/>
  <c r="AA1497" i="13"/>
  <c r="AA1496" i="13"/>
  <c r="AA1495" i="13"/>
  <c r="AA1494" i="13"/>
  <c r="AA1493" i="13"/>
  <c r="AA1492" i="13"/>
  <c r="AA1491" i="13"/>
  <c r="AA1490" i="13"/>
  <c r="AA1489" i="13"/>
  <c r="AA1488" i="13"/>
  <c r="AA1487" i="13"/>
  <c r="AA1486" i="13"/>
  <c r="AA1485" i="13"/>
  <c r="AA1484" i="13"/>
  <c r="AA1483" i="13"/>
  <c r="AA1482" i="13"/>
  <c r="AA1481" i="13"/>
  <c r="AA1480" i="13"/>
  <c r="AA1479" i="13"/>
  <c r="AA1478" i="13"/>
  <c r="AA1477" i="13"/>
  <c r="AA1476" i="13"/>
  <c r="AA1475" i="13"/>
  <c r="AA1474" i="13"/>
  <c r="AA1473" i="13"/>
  <c r="AA1472" i="13"/>
  <c r="AA1471" i="13"/>
  <c r="AA1470" i="13"/>
  <c r="AA1469" i="13"/>
  <c r="AA1468" i="13"/>
  <c r="AA1467" i="13"/>
  <c r="AA1466" i="13"/>
  <c r="AA1465" i="13"/>
  <c r="AA1464" i="13"/>
  <c r="AA1463" i="13"/>
  <c r="AA1462" i="13"/>
  <c r="AA1461" i="13"/>
  <c r="AA1460" i="13"/>
  <c r="AA1459" i="13"/>
  <c r="AA1458" i="13"/>
  <c r="AA1457" i="13"/>
  <c r="AA1456" i="13"/>
  <c r="AA1455" i="13"/>
  <c r="AA1454" i="13"/>
  <c r="AA1453" i="13"/>
  <c r="AA1452" i="13"/>
  <c r="AA1451" i="13"/>
  <c r="AA1450" i="13"/>
  <c r="AA1449" i="13"/>
  <c r="AA1448" i="13"/>
  <c r="AA1447" i="13"/>
  <c r="AA1446" i="13"/>
  <c r="AA1445" i="13"/>
  <c r="AA1444" i="13"/>
  <c r="AA1443" i="13"/>
  <c r="AA1442" i="13"/>
  <c r="AA1441" i="13"/>
  <c r="AA1440" i="13"/>
  <c r="AA1439" i="13"/>
  <c r="AA1438" i="13"/>
  <c r="AA1437" i="13"/>
  <c r="AA1436" i="13"/>
  <c r="AA1435" i="13"/>
  <c r="AA1434" i="13"/>
  <c r="AA1433" i="13"/>
  <c r="AA1432" i="13"/>
  <c r="AA1431" i="13"/>
  <c r="AA1430" i="13"/>
  <c r="AA1429" i="13"/>
  <c r="AA1428" i="13"/>
  <c r="AA1427" i="13"/>
  <c r="AA1426" i="13"/>
  <c r="AA1425" i="13"/>
  <c r="AA1424" i="13"/>
  <c r="AA1423" i="13"/>
  <c r="AA1422" i="13"/>
  <c r="AA1421" i="13"/>
  <c r="AA1420" i="13"/>
  <c r="AA1419" i="13"/>
  <c r="AA1418" i="13"/>
  <c r="AA1417" i="13"/>
  <c r="AA1416" i="13"/>
  <c r="AA1415" i="13"/>
  <c r="AA1414" i="13"/>
  <c r="AA1413" i="13"/>
  <c r="AA1412" i="13"/>
  <c r="AA1411" i="13"/>
  <c r="AA1410" i="13"/>
  <c r="AA1409" i="13"/>
  <c r="AA1408" i="13"/>
  <c r="AA1407" i="13"/>
  <c r="AA1406" i="13"/>
  <c r="AA1405" i="13"/>
  <c r="AA1404" i="13"/>
  <c r="AA1403" i="13"/>
  <c r="AA1402" i="13"/>
  <c r="AA1401" i="13"/>
  <c r="AA1400" i="13"/>
  <c r="AA1399" i="13"/>
  <c r="AA1398" i="13"/>
  <c r="AA1397" i="13"/>
  <c r="AA1396" i="13"/>
  <c r="AA1395" i="13"/>
  <c r="AA1394" i="13"/>
  <c r="AA1393" i="13"/>
  <c r="AA1392" i="13"/>
  <c r="AA1391" i="13"/>
  <c r="AA1390" i="13"/>
  <c r="AA1389" i="13"/>
  <c r="AA1388" i="13"/>
  <c r="AA1387" i="13"/>
  <c r="AA1386" i="13"/>
  <c r="AA1385" i="13"/>
  <c r="AA1384" i="13"/>
  <c r="AA1383" i="13"/>
  <c r="AA1382" i="13"/>
  <c r="AA1381" i="13"/>
  <c r="AA1380" i="13"/>
  <c r="AA1379" i="13"/>
  <c r="AA1378" i="13"/>
  <c r="AA1377" i="13"/>
  <c r="AA1376" i="13"/>
  <c r="AA1375" i="13"/>
  <c r="AA1374" i="13"/>
  <c r="AA1373" i="13"/>
  <c r="AA1372" i="13"/>
  <c r="AA1371" i="13"/>
  <c r="AA1370" i="13"/>
  <c r="AA1369" i="13"/>
  <c r="AA1368" i="13"/>
  <c r="AA1367" i="13"/>
  <c r="AA1366" i="13"/>
  <c r="AA1365" i="13"/>
  <c r="AA1364" i="13"/>
  <c r="AA1363" i="13"/>
  <c r="AA1362" i="13"/>
  <c r="AA1361" i="13"/>
  <c r="AA1360" i="13"/>
  <c r="AA1359" i="13"/>
  <c r="AA1358" i="13"/>
  <c r="AA1357" i="13"/>
  <c r="AA1356" i="13"/>
  <c r="AA1355" i="13"/>
  <c r="AA1354" i="13"/>
  <c r="AA1353" i="13"/>
  <c r="AA1352" i="13"/>
  <c r="AA1351" i="13"/>
  <c r="AA1350" i="13"/>
  <c r="AA1349" i="13"/>
  <c r="AA1348" i="13"/>
  <c r="AA1347" i="13"/>
  <c r="AA1346" i="13"/>
  <c r="AA1345" i="13"/>
  <c r="AA1344" i="13"/>
  <c r="AA1343" i="13"/>
  <c r="AA1342" i="13"/>
  <c r="AA1341" i="13"/>
  <c r="AA1340" i="13"/>
  <c r="AA1339" i="13"/>
  <c r="AA1338" i="13"/>
  <c r="AA1337" i="13"/>
  <c r="AA1336" i="13"/>
  <c r="AA1335" i="13"/>
  <c r="AA1334" i="13"/>
  <c r="AA1333" i="13"/>
  <c r="AA1332" i="13"/>
  <c r="AA1331" i="13"/>
  <c r="AA1330" i="13"/>
  <c r="AA1329" i="13"/>
  <c r="AA1328" i="13"/>
  <c r="AA1327" i="13"/>
  <c r="AA1326" i="13"/>
  <c r="AA1325" i="13"/>
  <c r="AA1324" i="13"/>
  <c r="AA1323" i="13"/>
  <c r="AA1322" i="13"/>
  <c r="AA1321" i="13"/>
  <c r="AA1320" i="13"/>
  <c r="AA1319" i="13"/>
  <c r="AA1318" i="13"/>
  <c r="AA1317" i="13"/>
  <c r="AA1316" i="13"/>
  <c r="AA1315" i="13"/>
  <c r="AA1314" i="13"/>
  <c r="AA1313" i="13"/>
  <c r="AA1312" i="13"/>
  <c r="AA1311" i="13"/>
  <c r="AA1310" i="13"/>
  <c r="AA1309" i="13"/>
  <c r="AA1308" i="13"/>
  <c r="AA1307" i="13"/>
  <c r="AA1306" i="13"/>
  <c r="AA1305" i="13"/>
  <c r="AA1304" i="13"/>
  <c r="AA1303" i="13"/>
  <c r="AA1302" i="13"/>
  <c r="AA1301" i="13"/>
  <c r="AA1300" i="13"/>
  <c r="AA1299" i="13"/>
  <c r="AA1298" i="13"/>
  <c r="AA1297" i="13"/>
  <c r="AA1296" i="13"/>
  <c r="AA1295" i="13"/>
  <c r="AA1294" i="13"/>
  <c r="AA1293" i="13"/>
  <c r="AA1292" i="13"/>
  <c r="AA1291" i="13"/>
  <c r="AA1290" i="13"/>
  <c r="AA1289" i="13"/>
  <c r="AA1288" i="13"/>
  <c r="AA1287" i="13"/>
  <c r="AA1286" i="13"/>
  <c r="AA1285" i="13"/>
  <c r="AA1284" i="13"/>
  <c r="AA1283" i="13"/>
  <c r="AA1282" i="13"/>
  <c r="AA1281" i="13"/>
  <c r="AA1280" i="13"/>
  <c r="AA1279" i="13"/>
  <c r="AA1278" i="13"/>
  <c r="AA1277" i="13"/>
  <c r="AA1276" i="13"/>
  <c r="AA1275" i="13"/>
  <c r="AA1274" i="13"/>
  <c r="AA1273" i="13"/>
  <c r="AA1272" i="13"/>
  <c r="AA1271" i="13"/>
  <c r="AA1270" i="13"/>
  <c r="AA1269" i="13"/>
  <c r="AA1268" i="13"/>
  <c r="AA1267" i="13"/>
  <c r="AA1266" i="13"/>
  <c r="AA1265" i="13"/>
  <c r="AA1264" i="13"/>
  <c r="AA1263" i="13"/>
  <c r="AA1262" i="13"/>
  <c r="AA1261" i="13"/>
  <c r="AA1260" i="13"/>
  <c r="AA1259" i="13"/>
  <c r="AA1258" i="13"/>
  <c r="AA1257" i="13"/>
  <c r="AA1256" i="13"/>
  <c r="AA1255" i="13"/>
  <c r="AA1254" i="13"/>
  <c r="AA1253" i="13"/>
  <c r="AA1252" i="13"/>
  <c r="AA1251" i="13"/>
  <c r="AA1250" i="13"/>
  <c r="AA1249" i="13"/>
  <c r="AA1248" i="13"/>
  <c r="AA1247" i="13"/>
  <c r="AA1246" i="13"/>
  <c r="AA1245" i="13"/>
  <c r="AA1244" i="13"/>
  <c r="AA1243" i="13"/>
  <c r="AA1242" i="13"/>
  <c r="AA1241" i="13"/>
  <c r="AA1240" i="13"/>
  <c r="AA1239" i="13"/>
  <c r="AA1238" i="13"/>
  <c r="AA1237" i="13"/>
  <c r="AA1236" i="13"/>
  <c r="AA1235" i="13"/>
  <c r="AA1234" i="13"/>
  <c r="AA1233" i="13"/>
  <c r="AA1232" i="13"/>
  <c r="AA1231" i="13"/>
  <c r="AA1230" i="13"/>
  <c r="AA1229" i="13"/>
  <c r="AA1228" i="13"/>
  <c r="AA1227" i="13"/>
  <c r="AA1226" i="13"/>
  <c r="AA1225" i="13"/>
  <c r="AA1224" i="13"/>
  <c r="AA1223" i="13"/>
  <c r="AA1222" i="13"/>
  <c r="AA1221" i="13"/>
  <c r="AA1220" i="13"/>
  <c r="AA1219" i="13"/>
  <c r="AA1218" i="13"/>
  <c r="AA1217" i="13"/>
  <c r="AA1216" i="13"/>
  <c r="AA1215" i="13"/>
  <c r="AA1214" i="13"/>
  <c r="AA1213" i="13"/>
  <c r="AA1212" i="13"/>
  <c r="AA1211" i="13"/>
  <c r="AA1210" i="13"/>
  <c r="AA1209" i="13"/>
  <c r="AA1208" i="13"/>
  <c r="AA1207" i="13"/>
  <c r="AA1206" i="13"/>
  <c r="AA1205" i="13"/>
  <c r="AA1204" i="13"/>
  <c r="AA1203" i="13"/>
  <c r="AA1202" i="13"/>
  <c r="AA1201" i="13"/>
  <c r="AA1200" i="13"/>
  <c r="AA1199" i="13"/>
  <c r="AA1198" i="13"/>
  <c r="AA1197" i="13"/>
  <c r="AA1196" i="13"/>
  <c r="AA1195" i="13"/>
  <c r="AA1194" i="13"/>
  <c r="AA1193" i="13"/>
  <c r="AA1192" i="13"/>
  <c r="AA1191" i="13"/>
  <c r="AA1190" i="13"/>
  <c r="AA1189" i="13"/>
  <c r="AA1188" i="13"/>
  <c r="AA1187" i="13"/>
  <c r="AA1186" i="13"/>
  <c r="AA1185" i="13"/>
  <c r="AA1184" i="13"/>
  <c r="AA1183" i="13"/>
  <c r="AA1182" i="13"/>
  <c r="AA1181" i="13"/>
  <c r="AA1180" i="13"/>
  <c r="AA1179" i="13"/>
  <c r="AA1178" i="13"/>
  <c r="AA1177" i="13"/>
  <c r="AA1176" i="13"/>
  <c r="AA1175" i="13"/>
  <c r="AA1174" i="13"/>
  <c r="AA1173" i="13"/>
  <c r="AA1172" i="13"/>
  <c r="AA1171" i="13"/>
  <c r="AA1170" i="13"/>
  <c r="AA1169" i="13"/>
  <c r="AA1168" i="13"/>
  <c r="AA1167" i="13"/>
  <c r="AA1166" i="13"/>
  <c r="AA1165" i="13"/>
  <c r="AA1164" i="13"/>
  <c r="AA1163" i="13"/>
  <c r="AA1162" i="13"/>
  <c r="AA1161" i="13"/>
  <c r="AA1160" i="13"/>
  <c r="AA1159" i="13"/>
  <c r="AA1158" i="13"/>
  <c r="AA1157" i="13"/>
  <c r="AA1156" i="13"/>
  <c r="AA1155" i="13"/>
  <c r="AA1154" i="13"/>
  <c r="AA1153" i="13"/>
  <c r="AA1152" i="13"/>
  <c r="AA1151" i="13"/>
  <c r="AA1150" i="13"/>
  <c r="AA1149" i="13"/>
  <c r="AA1148" i="13"/>
  <c r="AA1147" i="13"/>
  <c r="AA1146" i="13"/>
  <c r="AA1145" i="13"/>
  <c r="AA1144" i="13"/>
  <c r="AA1143" i="13"/>
  <c r="AA1142" i="13"/>
  <c r="AA1141" i="13"/>
  <c r="AA1140" i="13"/>
  <c r="AA1139" i="13"/>
  <c r="AA1138" i="13"/>
  <c r="AA1137" i="13"/>
  <c r="AA1136" i="13"/>
  <c r="AA1135" i="13"/>
  <c r="AA1134" i="13"/>
  <c r="AA1133" i="13"/>
  <c r="AA1132" i="13"/>
  <c r="AA1131" i="13"/>
  <c r="AA1130" i="13"/>
  <c r="AA1129" i="13"/>
  <c r="AA1128" i="13"/>
  <c r="AA1127" i="13"/>
  <c r="AA1126" i="13"/>
  <c r="AA1125" i="13"/>
  <c r="AA1124" i="13"/>
  <c r="AA1123" i="13"/>
  <c r="AA1122" i="13"/>
  <c r="AA1121" i="13"/>
  <c r="AA1120" i="13"/>
  <c r="AA1119" i="13"/>
  <c r="AA1118" i="13"/>
  <c r="AA1117" i="13"/>
  <c r="AA1116" i="13"/>
  <c r="AA1115" i="13"/>
  <c r="AA1114" i="13"/>
  <c r="AA1113" i="13"/>
  <c r="AA1112" i="13"/>
  <c r="AA1111" i="13"/>
  <c r="AA1110" i="13"/>
  <c r="AA1109" i="13"/>
  <c r="AA1108" i="13"/>
  <c r="AA1107" i="13"/>
  <c r="AA1106" i="13"/>
  <c r="AA1105" i="13"/>
  <c r="AA1104" i="13"/>
  <c r="AA1103" i="13"/>
  <c r="AA1102" i="13"/>
  <c r="AA1101" i="13"/>
  <c r="AA1100" i="13"/>
  <c r="AA1099" i="13"/>
  <c r="AA1098" i="13"/>
  <c r="AA1097" i="13"/>
  <c r="AA1096" i="13"/>
  <c r="AA1095" i="13"/>
  <c r="AA1094" i="13"/>
  <c r="AA1093" i="13"/>
  <c r="AA1092" i="13"/>
  <c r="AA1091" i="13"/>
  <c r="AA1090" i="13"/>
  <c r="AA1089" i="13"/>
  <c r="AA1088" i="13"/>
  <c r="AA1087" i="13"/>
  <c r="AA1086" i="13"/>
  <c r="AA1085" i="13"/>
  <c r="AA1084" i="13"/>
  <c r="AA1083" i="13"/>
  <c r="AA1082" i="13"/>
  <c r="AA1081" i="13"/>
  <c r="AA1080" i="13"/>
  <c r="AA1079" i="13"/>
  <c r="AA1078" i="13"/>
  <c r="AA1077" i="13"/>
  <c r="AA1076" i="13"/>
  <c r="AA1075" i="13"/>
  <c r="AA1074" i="13"/>
  <c r="AA1073" i="13"/>
  <c r="AA1072" i="13"/>
  <c r="AA1071" i="13"/>
  <c r="AA1070" i="13"/>
  <c r="AA1069" i="13"/>
  <c r="AA1068" i="13"/>
  <c r="AA1067" i="13"/>
  <c r="AA1066" i="13"/>
  <c r="AA1065" i="13"/>
  <c r="AA1064" i="13"/>
  <c r="AA1063" i="13"/>
  <c r="AA1062" i="13"/>
  <c r="AA1061" i="13"/>
  <c r="AA1060" i="13"/>
  <c r="AA1059" i="13"/>
  <c r="AA1058" i="13"/>
  <c r="AA1057" i="13"/>
  <c r="AA1056" i="13"/>
  <c r="AA1055" i="13"/>
  <c r="AA1054" i="13"/>
  <c r="AA1053" i="13"/>
  <c r="AA1052" i="13"/>
  <c r="AA1051" i="13"/>
  <c r="AA1050" i="13"/>
  <c r="AA1049" i="13"/>
  <c r="AA1048" i="13"/>
  <c r="AA1047" i="13"/>
  <c r="AA1046" i="13"/>
  <c r="AA1045" i="13"/>
  <c r="AA1044" i="13"/>
  <c r="AA1043" i="13"/>
  <c r="AA1042" i="13"/>
  <c r="AA1041" i="13"/>
  <c r="AA1040" i="13"/>
  <c r="AA1039" i="13"/>
  <c r="AA1038" i="13"/>
  <c r="AA1037" i="13"/>
  <c r="AA1036" i="13"/>
  <c r="AA1035" i="13"/>
  <c r="AA1034" i="13"/>
  <c r="AA1033" i="13"/>
  <c r="AA1032" i="13"/>
  <c r="AA1031" i="13"/>
  <c r="AA1030" i="13"/>
  <c r="AA1029" i="13"/>
  <c r="AA1028" i="13"/>
  <c r="AA1027" i="13"/>
  <c r="AA1026" i="13"/>
  <c r="AA1025" i="13"/>
  <c r="AA1024" i="13"/>
  <c r="AA1023" i="13"/>
  <c r="AA1022" i="13"/>
  <c r="AA1021" i="13"/>
  <c r="AA1020" i="13"/>
  <c r="AA1019" i="13"/>
  <c r="AA1018" i="13"/>
  <c r="AA1017" i="13"/>
  <c r="AA1016" i="13"/>
  <c r="AA1015" i="13"/>
  <c r="AA1014" i="13"/>
  <c r="AA1013" i="13"/>
  <c r="AA1012" i="13"/>
  <c r="AA1011" i="13"/>
  <c r="AA1010" i="13"/>
  <c r="AA1009" i="13"/>
  <c r="AA1008" i="13"/>
  <c r="AA1007" i="13"/>
  <c r="AA1006" i="13"/>
  <c r="AA1005" i="13"/>
  <c r="AA1004" i="13"/>
  <c r="AA1003" i="13"/>
  <c r="AA1002" i="13"/>
  <c r="AA1001" i="13"/>
  <c r="AA1000" i="13"/>
  <c r="AA999" i="13"/>
  <c r="AA998" i="13"/>
  <c r="AA997" i="13"/>
  <c r="AA996" i="13"/>
  <c r="AA995" i="13"/>
  <c r="AA994" i="13"/>
  <c r="AA993" i="13"/>
  <c r="AA992" i="13"/>
  <c r="AA991" i="13"/>
  <c r="AA990" i="13"/>
  <c r="AA989" i="13"/>
  <c r="AA988" i="13"/>
  <c r="AA987" i="13"/>
  <c r="AA986" i="13"/>
  <c r="AA985" i="13"/>
  <c r="AA984" i="13"/>
  <c r="AA983" i="13"/>
  <c r="AA982" i="13"/>
  <c r="AA981" i="13"/>
  <c r="AA980" i="13"/>
  <c r="AA979" i="13"/>
  <c r="AA978" i="13"/>
  <c r="AA977" i="13"/>
  <c r="AA976" i="13"/>
  <c r="AA975" i="13"/>
  <c r="AA974" i="13"/>
  <c r="AA973" i="13"/>
  <c r="AA972" i="13"/>
  <c r="AA971" i="13"/>
  <c r="AA970" i="13"/>
  <c r="AA969" i="13"/>
  <c r="AA968" i="13"/>
  <c r="AA967" i="13"/>
  <c r="AA966" i="13"/>
  <c r="AA965" i="13"/>
  <c r="AA964" i="13"/>
  <c r="AA963" i="13"/>
  <c r="AA962" i="13"/>
  <c r="AA961" i="13"/>
  <c r="AA960" i="13"/>
  <c r="AA959" i="13"/>
  <c r="AA958" i="13"/>
  <c r="AA957" i="13"/>
  <c r="AA956" i="13"/>
  <c r="AA955" i="13"/>
  <c r="AA954" i="13"/>
  <c r="AA953" i="13"/>
  <c r="AA952" i="13"/>
  <c r="AA951" i="13"/>
  <c r="AA950" i="13"/>
  <c r="AA949" i="13"/>
  <c r="AA948" i="13"/>
  <c r="AA947" i="13"/>
  <c r="AA946" i="13"/>
  <c r="AA945" i="13"/>
  <c r="AA944" i="13"/>
  <c r="AA943" i="13"/>
  <c r="AA942" i="13"/>
  <c r="AA941" i="13"/>
  <c r="AA940" i="13"/>
  <c r="AA939" i="13"/>
  <c r="AA938" i="13"/>
  <c r="AA937" i="13"/>
  <c r="AA936" i="13"/>
  <c r="AA935" i="13"/>
  <c r="AA934" i="13"/>
  <c r="AA933" i="13"/>
  <c r="AA932" i="13"/>
  <c r="AA931" i="13"/>
  <c r="AA930" i="13"/>
  <c r="AA929" i="13"/>
  <c r="AA928" i="13"/>
  <c r="AA927" i="13"/>
  <c r="AA926" i="13"/>
  <c r="AA925" i="13"/>
  <c r="AA924" i="13"/>
  <c r="AA923" i="13"/>
  <c r="AA922" i="13"/>
  <c r="AA921" i="13"/>
  <c r="AA920" i="13"/>
  <c r="AA919" i="13"/>
  <c r="AA918" i="13"/>
  <c r="AA917" i="13"/>
  <c r="AA916" i="13"/>
  <c r="AA915" i="13"/>
  <c r="AA914" i="13"/>
  <c r="AA913" i="13"/>
  <c r="AA912" i="13"/>
  <c r="AA911" i="13"/>
  <c r="AA910" i="13"/>
  <c r="AA909" i="13"/>
  <c r="AA908" i="13"/>
  <c r="AA907" i="13"/>
  <c r="AA906" i="13"/>
  <c r="AA905" i="13"/>
  <c r="AA904" i="13"/>
  <c r="AA903" i="13"/>
  <c r="AA902" i="13"/>
  <c r="AA901" i="13"/>
  <c r="AA900" i="13"/>
  <c r="AA899" i="13"/>
  <c r="AA898" i="13"/>
  <c r="AA897" i="13"/>
  <c r="AA896" i="13"/>
  <c r="AA895" i="13"/>
  <c r="AA894" i="13"/>
  <c r="AA893" i="13"/>
  <c r="AA892" i="13"/>
  <c r="AA891" i="13"/>
  <c r="AA890" i="13"/>
  <c r="AA889" i="13"/>
  <c r="AA888" i="13"/>
  <c r="AA887" i="13"/>
  <c r="AA886" i="13"/>
  <c r="AA885" i="13"/>
  <c r="AA884" i="13"/>
  <c r="AA883" i="13"/>
  <c r="AA882" i="13"/>
  <c r="AA881" i="13"/>
  <c r="AA880" i="13"/>
  <c r="AA879" i="13"/>
  <c r="AA878" i="13"/>
  <c r="AA877" i="13"/>
  <c r="AA876" i="13"/>
  <c r="AA875" i="13"/>
  <c r="AA874" i="13"/>
  <c r="AA873" i="13"/>
  <c r="AA872" i="13"/>
  <c r="AA871" i="13"/>
  <c r="AA870" i="13"/>
  <c r="AA869" i="13"/>
  <c r="AA868" i="13"/>
  <c r="AA867" i="13"/>
  <c r="AA866" i="13"/>
  <c r="AA865" i="13"/>
  <c r="AA864" i="13"/>
  <c r="AA863" i="13"/>
  <c r="AA862" i="13"/>
  <c r="AA861" i="13"/>
  <c r="AA860" i="13"/>
  <c r="AA859" i="13"/>
  <c r="AA858" i="13"/>
  <c r="AA857" i="13"/>
  <c r="AA856" i="13"/>
  <c r="AA855" i="13"/>
  <c r="AA854" i="13"/>
  <c r="AA853" i="13"/>
  <c r="AA852" i="13"/>
  <c r="AA851" i="13"/>
  <c r="AA850" i="13"/>
  <c r="AA849" i="13"/>
  <c r="AA848" i="13"/>
  <c r="AA847" i="13"/>
  <c r="AA846" i="13"/>
  <c r="AA845" i="13"/>
  <c r="AA844" i="13"/>
  <c r="AA843" i="13"/>
  <c r="AA842" i="13"/>
  <c r="AA841" i="13"/>
  <c r="AA840" i="13"/>
  <c r="AA839" i="13"/>
  <c r="AA838" i="13"/>
  <c r="AA837" i="13"/>
  <c r="AA836" i="13"/>
  <c r="AA835" i="13"/>
  <c r="AA834" i="13"/>
  <c r="AA833" i="13"/>
  <c r="AA832" i="13"/>
  <c r="AA831" i="13"/>
  <c r="AA830" i="13"/>
  <c r="AA829" i="13"/>
  <c r="AA828" i="13"/>
  <c r="AA827" i="13"/>
  <c r="AA826" i="13"/>
  <c r="AA825" i="13"/>
  <c r="AA824" i="13"/>
  <c r="AA823" i="13"/>
  <c r="AA822" i="13"/>
  <c r="AA821" i="13"/>
  <c r="AA820" i="13"/>
  <c r="AA819" i="13"/>
  <c r="AA818" i="13"/>
  <c r="AA817" i="13"/>
  <c r="AA816" i="13"/>
  <c r="AA815" i="13"/>
  <c r="AA814" i="13"/>
  <c r="AA813" i="13"/>
  <c r="AA812" i="13"/>
  <c r="AA811" i="13"/>
  <c r="AA810" i="13"/>
  <c r="AA809" i="13"/>
  <c r="AA808" i="13"/>
  <c r="AA807" i="13"/>
  <c r="AA806" i="13"/>
  <c r="AA805" i="13"/>
  <c r="AA804" i="13"/>
  <c r="AA803" i="13"/>
  <c r="AA802" i="13"/>
  <c r="AA801" i="13"/>
  <c r="AA800" i="13"/>
  <c r="AA799" i="13"/>
  <c r="AA798" i="13"/>
  <c r="AA797" i="13"/>
  <c r="AA796" i="13"/>
  <c r="AA795" i="13"/>
  <c r="AA794" i="13"/>
  <c r="AA793" i="13"/>
  <c r="AA792" i="13"/>
  <c r="AA791" i="13"/>
  <c r="AA790" i="13"/>
  <c r="AA789" i="13"/>
  <c r="AA788" i="13"/>
  <c r="AA787" i="13"/>
  <c r="AA786" i="13"/>
  <c r="AA785" i="13"/>
  <c r="AA784" i="13"/>
  <c r="AA783" i="13"/>
  <c r="AA782" i="13"/>
  <c r="AA781" i="13"/>
  <c r="AA780" i="13"/>
  <c r="AA779" i="13"/>
  <c r="AA778" i="13"/>
  <c r="AA777" i="13"/>
  <c r="AA776" i="13"/>
  <c r="AA775" i="13"/>
  <c r="AA774" i="13"/>
  <c r="AA773" i="13"/>
  <c r="AA772" i="13"/>
  <c r="AA771" i="13"/>
  <c r="AA770" i="13"/>
  <c r="AA769" i="13"/>
  <c r="AA768" i="13"/>
  <c r="AA767" i="13"/>
  <c r="AA766" i="13"/>
  <c r="AA765" i="13"/>
  <c r="AA764" i="13"/>
  <c r="AA763" i="13"/>
  <c r="AA762" i="13"/>
  <c r="AA761" i="13"/>
  <c r="AA760" i="13"/>
  <c r="AA759" i="13"/>
  <c r="AA758" i="13"/>
  <c r="AA757" i="13"/>
  <c r="AA756" i="13"/>
  <c r="AA755" i="13"/>
  <c r="AA754" i="13"/>
  <c r="AA753" i="13"/>
  <c r="AA752" i="13"/>
  <c r="AA751" i="13"/>
  <c r="AA750" i="13"/>
  <c r="AA749" i="13"/>
  <c r="AA748" i="13"/>
  <c r="AA747" i="13"/>
  <c r="AA746" i="13"/>
  <c r="AA745" i="13"/>
  <c r="AA744" i="13"/>
  <c r="AA743" i="13"/>
  <c r="AA742" i="13"/>
  <c r="AA741" i="13"/>
  <c r="AA740" i="13"/>
  <c r="AA739" i="13"/>
  <c r="AA738" i="13"/>
  <c r="AA737" i="13"/>
  <c r="AA736" i="13"/>
  <c r="AA735" i="13"/>
  <c r="AA734" i="13"/>
  <c r="AA733" i="13"/>
  <c r="AA732" i="13"/>
  <c r="AA731" i="13"/>
  <c r="AA730" i="13"/>
  <c r="AA729" i="13"/>
  <c r="AA728" i="13"/>
  <c r="AA727" i="13"/>
  <c r="AA726" i="13"/>
  <c r="AA725" i="13"/>
  <c r="AA724" i="13"/>
  <c r="AA723" i="13"/>
  <c r="AA722" i="13"/>
  <c r="AA721" i="13"/>
  <c r="AA720" i="13"/>
  <c r="AA719" i="13"/>
  <c r="AA718" i="13"/>
  <c r="AA717" i="13"/>
  <c r="AA716" i="13"/>
  <c r="AA715" i="13"/>
  <c r="AA714" i="13"/>
  <c r="AA713" i="13"/>
  <c r="AA712" i="13"/>
  <c r="AA711" i="13"/>
  <c r="AA710" i="13"/>
  <c r="AA709" i="13"/>
  <c r="AA708" i="13"/>
  <c r="AA707" i="13"/>
  <c r="AA706" i="13"/>
  <c r="AA705" i="13"/>
  <c r="AA704" i="13"/>
  <c r="AA703" i="13"/>
  <c r="AA702" i="13"/>
  <c r="AA701" i="13"/>
  <c r="AA700" i="13"/>
  <c r="AA699" i="13"/>
  <c r="AA698" i="13"/>
  <c r="AA697" i="13"/>
  <c r="AA696" i="13"/>
  <c r="AA695" i="13"/>
  <c r="AA694" i="13"/>
  <c r="AA693" i="13"/>
  <c r="AA692" i="13"/>
  <c r="AA691" i="13"/>
  <c r="AA690" i="13"/>
  <c r="AA689" i="13"/>
  <c r="AA688" i="13"/>
  <c r="AA687" i="13"/>
  <c r="AA686" i="13"/>
  <c r="AA685" i="13"/>
  <c r="AA684" i="13"/>
  <c r="AA683" i="13"/>
  <c r="AA682" i="13"/>
  <c r="AA681" i="13"/>
  <c r="AA680" i="13"/>
  <c r="AA679" i="13"/>
  <c r="AA678" i="13"/>
  <c r="AA677" i="13"/>
  <c r="AA676" i="13"/>
  <c r="AA675" i="13"/>
  <c r="AA674" i="13"/>
  <c r="AA673" i="13"/>
  <c r="AA672" i="13"/>
  <c r="AA671" i="13"/>
  <c r="AA670" i="13"/>
  <c r="AA669" i="13"/>
  <c r="AA668" i="13"/>
  <c r="AA667" i="13"/>
  <c r="AA666" i="13"/>
  <c r="AA665" i="13"/>
  <c r="AA664" i="13"/>
  <c r="AA663" i="13"/>
  <c r="AA662" i="13"/>
  <c r="AA661" i="13"/>
  <c r="AA660" i="13"/>
  <c r="AA659" i="13"/>
  <c r="AA658" i="13"/>
  <c r="AA657" i="13"/>
  <c r="AA656" i="13"/>
  <c r="AA655" i="13"/>
  <c r="AA654" i="13"/>
  <c r="AA653" i="13"/>
  <c r="AA652" i="13"/>
  <c r="AA651" i="13"/>
  <c r="AA650" i="13"/>
  <c r="AA649" i="13"/>
  <c r="AA648" i="13"/>
  <c r="AA647" i="13"/>
  <c r="AA646" i="13"/>
  <c r="AA645" i="13"/>
  <c r="AA644" i="13"/>
  <c r="AA643" i="13"/>
  <c r="AA642" i="13"/>
  <c r="AA641" i="13"/>
  <c r="AA640" i="13"/>
  <c r="AA639" i="13"/>
  <c r="AA638" i="13"/>
  <c r="AA637" i="13"/>
  <c r="AA636" i="13"/>
  <c r="AA635" i="13"/>
  <c r="AA634" i="13"/>
  <c r="AA633" i="13"/>
  <c r="AA632" i="13"/>
  <c r="AA631" i="13"/>
  <c r="AA630" i="13"/>
  <c r="AA629" i="13"/>
  <c r="AA628" i="13"/>
  <c r="AA627" i="13"/>
  <c r="AA626" i="13"/>
  <c r="AA625" i="13"/>
  <c r="AA624" i="13"/>
  <c r="AA623" i="13"/>
  <c r="AA622" i="13"/>
  <c r="AA621" i="13"/>
  <c r="AA620" i="13"/>
  <c r="AA619" i="13"/>
  <c r="AA618" i="13"/>
  <c r="AA617" i="13"/>
  <c r="AA616" i="13"/>
  <c r="AA615" i="13"/>
  <c r="AA614" i="13"/>
  <c r="AA613" i="13"/>
  <c r="AA612" i="13"/>
  <c r="AA611" i="13"/>
  <c r="AA610" i="13"/>
  <c r="AA609" i="13"/>
  <c r="AA608" i="13"/>
  <c r="AA607" i="13"/>
  <c r="AA606" i="13"/>
  <c r="AA605" i="13"/>
  <c r="AA604" i="13"/>
  <c r="AA603" i="13"/>
  <c r="AA602" i="13"/>
  <c r="AA601" i="13"/>
  <c r="AA600" i="13"/>
  <c r="AA599" i="13"/>
  <c r="AA598" i="13"/>
  <c r="AA597" i="13"/>
  <c r="AA596" i="13"/>
  <c r="AA595" i="13"/>
  <c r="AA594" i="13"/>
  <c r="AA593" i="13"/>
  <c r="AA592" i="13"/>
  <c r="AA591" i="13"/>
  <c r="AA590" i="13"/>
  <c r="AA589" i="13"/>
  <c r="AA588" i="13"/>
  <c r="AA587" i="13"/>
  <c r="AA586" i="13"/>
  <c r="AA585" i="13"/>
  <c r="AA584" i="13"/>
  <c r="AA583" i="13"/>
  <c r="AA582" i="13"/>
  <c r="AA581" i="13"/>
  <c r="AA580" i="13"/>
  <c r="AA579" i="13"/>
  <c r="AA578" i="13"/>
  <c r="AA577" i="13"/>
  <c r="AA576" i="13"/>
  <c r="AA575" i="13"/>
  <c r="AA574" i="13"/>
  <c r="AA573" i="13"/>
  <c r="AA572" i="13"/>
  <c r="AA571" i="13"/>
  <c r="AA570" i="13"/>
  <c r="AA569" i="13"/>
  <c r="AA568" i="13"/>
  <c r="AA567" i="13"/>
  <c r="AA566" i="13"/>
  <c r="AA565" i="13"/>
  <c r="AA564" i="13"/>
  <c r="AA563" i="13"/>
  <c r="AA562" i="13"/>
  <c r="AA561" i="13"/>
  <c r="AA560" i="13"/>
  <c r="AA559" i="13"/>
  <c r="AA558" i="13"/>
  <c r="AA557" i="13"/>
  <c r="AA556" i="13"/>
  <c r="AA555" i="13"/>
  <c r="AA554" i="13"/>
  <c r="AA553" i="13"/>
  <c r="AA552" i="13"/>
  <c r="AA551" i="13"/>
  <c r="AA550" i="13"/>
  <c r="AA549" i="13"/>
  <c r="AA548" i="13"/>
  <c r="AA547" i="13"/>
  <c r="AA546" i="13"/>
  <c r="AA545" i="13"/>
  <c r="AA544" i="13"/>
  <c r="AA543" i="13"/>
  <c r="AA542" i="13"/>
  <c r="AA541" i="13"/>
  <c r="AA540" i="13"/>
  <c r="AA539" i="13"/>
  <c r="AA538" i="13"/>
  <c r="AA537" i="13"/>
  <c r="AA536" i="13"/>
  <c r="AA535" i="13"/>
  <c r="AA534" i="13"/>
  <c r="AA533" i="13"/>
  <c r="AA532" i="13"/>
  <c r="AA531" i="13"/>
  <c r="AA530" i="13"/>
  <c r="AA529" i="13"/>
  <c r="AA528" i="13"/>
  <c r="AA527" i="13"/>
  <c r="AA526" i="13"/>
  <c r="AA525" i="13"/>
  <c r="AA524" i="13"/>
  <c r="AA523" i="13"/>
  <c r="AA522" i="13"/>
  <c r="AA521" i="13"/>
  <c r="AA520" i="13"/>
  <c r="AA519" i="13"/>
  <c r="AA518" i="13"/>
  <c r="AA517" i="13"/>
  <c r="AA516" i="13"/>
  <c r="AA515" i="13"/>
  <c r="AA514" i="13"/>
  <c r="AA513" i="13"/>
  <c r="AA512" i="13"/>
  <c r="AA511" i="13"/>
  <c r="AA510" i="13"/>
  <c r="AA509" i="13"/>
  <c r="AA508" i="13"/>
  <c r="AA507" i="13"/>
  <c r="AA506" i="13"/>
  <c r="AA505" i="13"/>
  <c r="AA504" i="13"/>
  <c r="AA503" i="13"/>
  <c r="AA502" i="13"/>
  <c r="AA501" i="13"/>
  <c r="AA500" i="13"/>
  <c r="AA499" i="13"/>
  <c r="AA498" i="13"/>
  <c r="AA497" i="13"/>
  <c r="AA496" i="13"/>
  <c r="AA495" i="13"/>
  <c r="AA494" i="13"/>
  <c r="AA493" i="13"/>
  <c r="AA492" i="13"/>
  <c r="AA491" i="13"/>
  <c r="AA490" i="13"/>
  <c r="AA489" i="13"/>
  <c r="AA488" i="13"/>
  <c r="AA487" i="13"/>
  <c r="AA486" i="13"/>
  <c r="AA485" i="13"/>
  <c r="AA484" i="13"/>
  <c r="AA483" i="13"/>
  <c r="AA482" i="13"/>
  <c r="AA481" i="13"/>
  <c r="AA480" i="13"/>
  <c r="AA479" i="13"/>
  <c r="AA478" i="13"/>
  <c r="AA477" i="13"/>
  <c r="AA476" i="13"/>
  <c r="AA475" i="13"/>
  <c r="AA474" i="13"/>
  <c r="AA473" i="13"/>
  <c r="AA472" i="13"/>
  <c r="AA471" i="13"/>
  <c r="AA470" i="13"/>
  <c r="AA469" i="13"/>
  <c r="AA468" i="13"/>
  <c r="AA467" i="13"/>
  <c r="AA466" i="13"/>
  <c r="AA465" i="13"/>
  <c r="AA464" i="13"/>
  <c r="AA463" i="13"/>
  <c r="AA462" i="13"/>
  <c r="AA461" i="13"/>
  <c r="AA460" i="13"/>
  <c r="AA459" i="13"/>
  <c r="AA458" i="13"/>
  <c r="AA457" i="13"/>
  <c r="AA456" i="13"/>
  <c r="AA455" i="13"/>
  <c r="AA454" i="13"/>
  <c r="AA453" i="13"/>
  <c r="AA452" i="13"/>
  <c r="AA451" i="13"/>
  <c r="AA450" i="13"/>
  <c r="AA449" i="13"/>
  <c r="AA448" i="13"/>
  <c r="AA447" i="13"/>
  <c r="AA446" i="13"/>
  <c r="AA445" i="13"/>
  <c r="AA444" i="13"/>
  <c r="AA443" i="13"/>
  <c r="AA442" i="13"/>
  <c r="AA441" i="13"/>
  <c r="AA440" i="13"/>
  <c r="AA439" i="13"/>
  <c r="AA438" i="13"/>
  <c r="AA437" i="13"/>
  <c r="AA436" i="13"/>
  <c r="AA435" i="13"/>
  <c r="AA434" i="13"/>
  <c r="AA433" i="13"/>
  <c r="AA432" i="13"/>
  <c r="AA431" i="13"/>
  <c r="AA430" i="13"/>
  <c r="AA429" i="13"/>
  <c r="AA428" i="13"/>
  <c r="AA427" i="13"/>
  <c r="AA426" i="13"/>
  <c r="AA425" i="13"/>
  <c r="AA424" i="13"/>
  <c r="AA423" i="13"/>
  <c r="AA422" i="13"/>
  <c r="AA421" i="13"/>
  <c r="AA420" i="13"/>
  <c r="AA419" i="13"/>
  <c r="AA418" i="13"/>
  <c r="AA417" i="13"/>
  <c r="AA416" i="13"/>
  <c r="AA415" i="13"/>
  <c r="AA414" i="13"/>
  <c r="AA413" i="13"/>
  <c r="AA412" i="13"/>
  <c r="AA411" i="13"/>
  <c r="AA410" i="13"/>
  <c r="AA409" i="13"/>
  <c r="AA408" i="13"/>
  <c r="AA407" i="13"/>
  <c r="AA406" i="13"/>
  <c r="AA405" i="13"/>
  <c r="AA404" i="13"/>
  <c r="AA403" i="13"/>
  <c r="AA402" i="13"/>
  <c r="AA401" i="13"/>
  <c r="AA400" i="13"/>
  <c r="AA399" i="13"/>
  <c r="AA398" i="13"/>
  <c r="AA397" i="13"/>
  <c r="AA396" i="13"/>
  <c r="AA395" i="13"/>
  <c r="AA394" i="13"/>
  <c r="AA393" i="13"/>
  <c r="AA392" i="13"/>
  <c r="AA391" i="13"/>
  <c r="AA390" i="13"/>
  <c r="AA389" i="13"/>
  <c r="AA388" i="13"/>
  <c r="AA387" i="13"/>
  <c r="AA386" i="13"/>
  <c r="AA385" i="13"/>
  <c r="AA384" i="13"/>
  <c r="AA383" i="13"/>
  <c r="AA382" i="13"/>
  <c r="AA381" i="13"/>
  <c r="AA380" i="13"/>
  <c r="AA379" i="13"/>
  <c r="AA378" i="13"/>
  <c r="AA377" i="13"/>
  <c r="AA376" i="13"/>
  <c r="AA375" i="13"/>
  <c r="AA374" i="13"/>
  <c r="AA373" i="13"/>
  <c r="AA372" i="13"/>
  <c r="AA371" i="13"/>
  <c r="AA370" i="13"/>
  <c r="AA369" i="13"/>
  <c r="AA368" i="13"/>
  <c r="AA367" i="13"/>
  <c r="AA366" i="13"/>
  <c r="AA365" i="13"/>
  <c r="AA364" i="13"/>
  <c r="AA363" i="13"/>
  <c r="AA362" i="13"/>
  <c r="AA361" i="13"/>
  <c r="AA360" i="13"/>
  <c r="AA359" i="13"/>
  <c r="AA358" i="13"/>
  <c r="AA357" i="13"/>
  <c r="AA356" i="13"/>
  <c r="AA355" i="13"/>
  <c r="AA354" i="13"/>
  <c r="AA353" i="13"/>
  <c r="AA352" i="13"/>
  <c r="AA351" i="13"/>
  <c r="AA350" i="13"/>
  <c r="AA349" i="13"/>
  <c r="AA348" i="13"/>
  <c r="AA347" i="13"/>
  <c r="AA346" i="13"/>
  <c r="AA345" i="13"/>
  <c r="AA344" i="13"/>
  <c r="AA343" i="13"/>
  <c r="AA342" i="13"/>
  <c r="AA341" i="13"/>
  <c r="AA340" i="13"/>
  <c r="AA339" i="13"/>
  <c r="AA338" i="13"/>
  <c r="AA337" i="13"/>
  <c r="AA336" i="13"/>
  <c r="AA335" i="13"/>
  <c r="AA334" i="13"/>
  <c r="AA333" i="13"/>
  <c r="AA332" i="13"/>
  <c r="AA331" i="13"/>
  <c r="AA330" i="13"/>
  <c r="AA329" i="13"/>
  <c r="AA328" i="13"/>
  <c r="AA327" i="13"/>
  <c r="AA326" i="13"/>
  <c r="AA325" i="13"/>
  <c r="AA324" i="13"/>
  <c r="AA323" i="13"/>
  <c r="AA322" i="13"/>
  <c r="AA321" i="13"/>
  <c r="AA320" i="13"/>
  <c r="AA319" i="13"/>
  <c r="AA318" i="13"/>
  <c r="AA317" i="13"/>
  <c r="AA316" i="13"/>
  <c r="AA315" i="13"/>
  <c r="AA314" i="13"/>
  <c r="AA313" i="13"/>
  <c r="AA312" i="13"/>
  <c r="AA311" i="13"/>
  <c r="AA310" i="13"/>
  <c r="AA309" i="13"/>
  <c r="AA308" i="13"/>
  <c r="AA307" i="13"/>
  <c r="AA306" i="13"/>
  <c r="AA305" i="13"/>
  <c r="AA304" i="13"/>
  <c r="AA303" i="13"/>
  <c r="AA302" i="13"/>
  <c r="AA301" i="13"/>
  <c r="AA300" i="13"/>
  <c r="AA299" i="13"/>
  <c r="AA298" i="13"/>
  <c r="AA297" i="13"/>
  <c r="AA296" i="13"/>
  <c r="AA295" i="13"/>
  <c r="AA294" i="13"/>
  <c r="AA293" i="13"/>
  <c r="AA292" i="13"/>
  <c r="AA291" i="13"/>
  <c r="AA290" i="13"/>
  <c r="AA289" i="13"/>
  <c r="AA288" i="13"/>
  <c r="AA287" i="13"/>
  <c r="AA286" i="13"/>
  <c r="AA285" i="13"/>
  <c r="AA284" i="13"/>
  <c r="AA283" i="13"/>
  <c r="AA282" i="13"/>
  <c r="AA281" i="13"/>
  <c r="AA280" i="13"/>
  <c r="AA279" i="13"/>
  <c r="AA278" i="13"/>
  <c r="AA277" i="13"/>
  <c r="AA276" i="13"/>
  <c r="AA275" i="13"/>
  <c r="AA274" i="13"/>
  <c r="AA273" i="13"/>
  <c r="AA272" i="13"/>
  <c r="AA271" i="13"/>
  <c r="AA270" i="13"/>
  <c r="AA269" i="13"/>
  <c r="AA268" i="13"/>
  <c r="AA267" i="13"/>
  <c r="AA266" i="13"/>
  <c r="AA265" i="13"/>
  <c r="AA264" i="13"/>
  <c r="AA263" i="13"/>
  <c r="AA262" i="13"/>
  <c r="AA261" i="13"/>
  <c r="AA260" i="13"/>
  <c r="AA259" i="13"/>
  <c r="AA258" i="13"/>
  <c r="AA257" i="13"/>
  <c r="AA256" i="13"/>
  <c r="AA255" i="13"/>
  <c r="AA254" i="13"/>
  <c r="AA253" i="13"/>
  <c r="AA252" i="13"/>
  <c r="AA251" i="13"/>
  <c r="AA250" i="13"/>
  <c r="AA249" i="13"/>
  <c r="AA248" i="13"/>
  <c r="AA247" i="13"/>
  <c r="AA246" i="13"/>
  <c r="AA245" i="13"/>
  <c r="AA244" i="13"/>
  <c r="AA243" i="13"/>
  <c r="AA242" i="13"/>
  <c r="AA241" i="13"/>
  <c r="AA240" i="13"/>
  <c r="AA239" i="13"/>
  <c r="AA238" i="13"/>
  <c r="AA237" i="13"/>
  <c r="AA236" i="13"/>
  <c r="AA235" i="13"/>
  <c r="AA234" i="13"/>
  <c r="AA233" i="13"/>
  <c r="AA232" i="13"/>
  <c r="AA231" i="13"/>
  <c r="AA230" i="13"/>
  <c r="AA229" i="13"/>
  <c r="AA228" i="13"/>
  <c r="AA227" i="13"/>
  <c r="AA226" i="13"/>
  <c r="AA225" i="13"/>
  <c r="AA224" i="13"/>
  <c r="AA223" i="13"/>
  <c r="AA222" i="13"/>
  <c r="AA221" i="13"/>
  <c r="AA220" i="13"/>
  <c r="AA219" i="13"/>
  <c r="AA218" i="13"/>
  <c r="AA217" i="13"/>
  <c r="AA216" i="13"/>
  <c r="AA215" i="13"/>
  <c r="AA214" i="13"/>
  <c r="AA213" i="13"/>
  <c r="AA212" i="13"/>
  <c r="AA211" i="13"/>
  <c r="AA210" i="13"/>
  <c r="AA209" i="13"/>
  <c r="AA208" i="13"/>
  <c r="AA207" i="13"/>
  <c r="AA206" i="13"/>
  <c r="AA205" i="13"/>
  <c r="AA204" i="13"/>
  <c r="AA203" i="13"/>
  <c r="AA202" i="13"/>
  <c r="AA201" i="13"/>
  <c r="AA200" i="13"/>
  <c r="AA199" i="13"/>
  <c r="AA198" i="13"/>
  <c r="AA197" i="13"/>
  <c r="AA196" i="13"/>
  <c r="AA195" i="13"/>
  <c r="AA194" i="13"/>
  <c r="AA193" i="13"/>
  <c r="AA192" i="13"/>
  <c r="AA191" i="13"/>
  <c r="AA190" i="13"/>
  <c r="AA189" i="13"/>
  <c r="AA188" i="13"/>
  <c r="AA187" i="13"/>
  <c r="AA186" i="13"/>
  <c r="AA185" i="13"/>
  <c r="AA184" i="13"/>
  <c r="AA183" i="13"/>
  <c r="AA182" i="13"/>
  <c r="AA181" i="13"/>
  <c r="AA180" i="13"/>
  <c r="AA179" i="13"/>
  <c r="AA178" i="13"/>
  <c r="AA177" i="13"/>
  <c r="AA176" i="13"/>
  <c r="AA175" i="13"/>
  <c r="AA174" i="13"/>
  <c r="AA173" i="13"/>
  <c r="AA172" i="13"/>
  <c r="AA171" i="13"/>
  <c r="AA170" i="13"/>
  <c r="AA169" i="13"/>
  <c r="AA168" i="13"/>
  <c r="AA167" i="13"/>
  <c r="AA166" i="13"/>
  <c r="AA165" i="13"/>
  <c r="AA164" i="13"/>
  <c r="AA163" i="13"/>
  <c r="AA162" i="13"/>
  <c r="AA161" i="13"/>
  <c r="AA160" i="13"/>
  <c r="AA159" i="13"/>
  <c r="AA158" i="13"/>
  <c r="AA157" i="13"/>
  <c r="AA156" i="13"/>
  <c r="AA155" i="13"/>
  <c r="AA154" i="13"/>
  <c r="AA153" i="13"/>
  <c r="AA152" i="13"/>
  <c r="AA151" i="13"/>
  <c r="AA150" i="13"/>
  <c r="AA149" i="13"/>
  <c r="AA148" i="13"/>
  <c r="AA147" i="13"/>
  <c r="AA146" i="13"/>
  <c r="AA145" i="13"/>
  <c r="AA144" i="13"/>
  <c r="AA143" i="13"/>
  <c r="AA142" i="13"/>
  <c r="AA141" i="13"/>
  <c r="AA140" i="13"/>
  <c r="AA139" i="13"/>
  <c r="AA138" i="13"/>
  <c r="AA137" i="13"/>
  <c r="AA136" i="13"/>
  <c r="AA135" i="13"/>
  <c r="AA134" i="13"/>
  <c r="AA133" i="13"/>
  <c r="AA132" i="13"/>
  <c r="AA131" i="13"/>
  <c r="AA130" i="13"/>
  <c r="AA129" i="13"/>
  <c r="AA128" i="13"/>
  <c r="AA127" i="13"/>
  <c r="AA126" i="13"/>
  <c r="AA125" i="13"/>
  <c r="AA124" i="13"/>
  <c r="AA123" i="13"/>
  <c r="AA122" i="13"/>
  <c r="AA121" i="13"/>
  <c r="AA120" i="13"/>
  <c r="AA119" i="13"/>
  <c r="AA118" i="13"/>
  <c r="AA117" i="13"/>
  <c r="AA116" i="13"/>
  <c r="AA115" i="13"/>
  <c r="AA114" i="13"/>
  <c r="AA113" i="13"/>
  <c r="AA112" i="13"/>
  <c r="AA111" i="13"/>
  <c r="AA110" i="13"/>
  <c r="AA109" i="13"/>
  <c r="AA108" i="13"/>
  <c r="AA107" i="13"/>
  <c r="AA106" i="13"/>
  <c r="AA105" i="13"/>
  <c r="AA104" i="13"/>
  <c r="AA103" i="13"/>
  <c r="AA102" i="13"/>
  <c r="AA101" i="13"/>
  <c r="AA100" i="13"/>
  <c r="AA99" i="13"/>
  <c r="AA98" i="13"/>
  <c r="AA97" i="13"/>
  <c r="AA96" i="13"/>
  <c r="AA95" i="13"/>
  <c r="AA94" i="13"/>
  <c r="AA93" i="13"/>
  <c r="AA92" i="13"/>
  <c r="AA91" i="13"/>
  <c r="AA90" i="13"/>
  <c r="AA89" i="13"/>
  <c r="AA88" i="13"/>
  <c r="AA87" i="13"/>
  <c r="AA86" i="13"/>
  <c r="AA85" i="13"/>
  <c r="AA84" i="13"/>
  <c r="AA83" i="13"/>
  <c r="AA82" i="13"/>
  <c r="AA81" i="13"/>
  <c r="AA80" i="13"/>
  <c r="AA79" i="13"/>
  <c r="AA78" i="13"/>
  <c r="AA77" i="13"/>
  <c r="AA76" i="13"/>
  <c r="AA75" i="13"/>
  <c r="AA74" i="13"/>
  <c r="AA7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9" i="13"/>
  <c r="AA8" i="13"/>
  <c r="AA7" i="13"/>
  <c r="AA6" i="13"/>
  <c r="AA5" i="13"/>
  <c r="AA4" i="13"/>
  <c r="AA3" i="13"/>
  <c r="B209" i="11"/>
  <c r="B208" i="11"/>
  <c r="B207" i="11"/>
  <c r="B206" i="11"/>
  <c r="B205" i="11"/>
  <c r="B204" i="11"/>
  <c r="B203" i="11"/>
  <c r="B199" i="11"/>
  <c r="B198" i="11"/>
  <c r="B197" i="11"/>
  <c r="B196" i="11"/>
  <c r="B194" i="11"/>
  <c r="B193" i="11"/>
  <c r="B185" i="11"/>
  <c r="B184" i="11"/>
  <c r="B183" i="11"/>
  <c r="B182" i="11"/>
  <c r="B181" i="11"/>
  <c r="B180" i="11"/>
  <c r="B179" i="11"/>
  <c r="B174" i="11"/>
  <c r="B173" i="11"/>
  <c r="B172" i="11"/>
  <c r="B171" i="11"/>
  <c r="B170" i="11"/>
  <c r="B169" i="11"/>
  <c r="B168" i="11"/>
  <c r="B167" i="11"/>
  <c r="B166" i="11"/>
  <c r="B165" i="11"/>
  <c r="B158" i="11"/>
  <c r="B155" i="11"/>
  <c r="B154" i="11"/>
  <c r="B153" i="11"/>
  <c r="B152" i="11"/>
  <c r="B151" i="11"/>
  <c r="B150" i="11"/>
  <c r="B149" i="11"/>
  <c r="B148" i="11"/>
  <c r="B147" i="11"/>
  <c r="B142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18" i="11"/>
  <c r="B112" i="11"/>
  <c r="B111" i="11"/>
  <c r="B110" i="11"/>
  <c r="B109" i="11"/>
  <c r="B104" i="11"/>
  <c r="B103" i="11"/>
  <c r="B102" i="11"/>
  <c r="B101" i="11"/>
  <c r="B100" i="11"/>
  <c r="B99" i="11"/>
  <c r="B98" i="11"/>
  <c r="B97" i="11"/>
  <c r="B96" i="11"/>
  <c r="B95" i="11"/>
  <c r="B93" i="11"/>
  <c r="B84" i="11"/>
  <c r="B83" i="11"/>
  <c r="B82" i="11"/>
  <c r="B81" i="11"/>
  <c r="B80" i="11"/>
  <c r="B79" i="11"/>
  <c r="B78" i="11"/>
  <c r="B77" i="11"/>
  <c r="B76" i="11"/>
  <c r="B66" i="11"/>
  <c r="B65" i="11"/>
  <c r="B64" i="11"/>
  <c r="B63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2" i="11"/>
  <c r="B31" i="11"/>
  <c r="B30" i="11"/>
  <c r="B29" i="11"/>
  <c r="B27" i="11"/>
  <c r="B26" i="11"/>
  <c r="B25" i="11"/>
  <c r="B24" i="11"/>
  <c r="B23" i="11"/>
  <c r="B19" i="11"/>
  <c r="B18" i="11"/>
  <c r="B17" i="11"/>
  <c r="B15" i="11"/>
  <c r="B14" i="11"/>
  <c r="B8" i="11"/>
  <c r="B2" i="11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8" i="10"/>
  <c r="B2" i="10"/>
  <c r="O3" i="7"/>
  <c r="O4" i="7" s="1"/>
  <c r="P2" i="7"/>
  <c r="O2" i="7"/>
  <c r="N2" i="7"/>
  <c r="N3" i="7" s="1"/>
  <c r="N4" i="7" s="1"/>
  <c r="N5" i="7" s="1"/>
  <c r="I1591" i="3"/>
  <c r="H1591" i="3"/>
  <c r="G1591" i="3"/>
  <c r="I1590" i="3"/>
  <c r="H1590" i="3"/>
  <c r="G1590" i="3"/>
  <c r="I1589" i="3"/>
  <c r="H1589" i="3"/>
  <c r="G1589" i="3"/>
  <c r="I1588" i="3"/>
  <c r="H1588" i="3"/>
  <c r="G1588" i="3"/>
  <c r="I1587" i="3"/>
  <c r="H1587" i="3"/>
  <c r="G1587" i="3"/>
  <c r="I1586" i="3"/>
  <c r="H1586" i="3"/>
  <c r="G1586" i="3"/>
  <c r="I1585" i="3"/>
  <c r="H1585" i="3"/>
  <c r="G1585" i="3"/>
  <c r="I1584" i="3"/>
  <c r="H1584" i="3"/>
  <c r="G1584" i="3"/>
  <c r="I1583" i="3"/>
  <c r="H1583" i="3"/>
  <c r="G1583" i="3"/>
  <c r="I1582" i="3"/>
  <c r="H1582" i="3"/>
  <c r="G1582" i="3"/>
  <c r="I1581" i="3"/>
  <c r="H1581" i="3"/>
  <c r="G1581" i="3"/>
  <c r="I1580" i="3"/>
  <c r="H1580" i="3"/>
  <c r="G1580" i="3"/>
  <c r="I1579" i="3"/>
  <c r="H1579" i="3"/>
  <c r="G1579" i="3"/>
  <c r="I1578" i="3"/>
  <c r="H1578" i="3"/>
  <c r="G1578" i="3"/>
  <c r="I1577" i="3"/>
  <c r="H1577" i="3"/>
  <c r="G1577" i="3"/>
  <c r="I1576" i="3"/>
  <c r="H1576" i="3"/>
  <c r="G1576" i="3"/>
  <c r="I1575" i="3"/>
  <c r="H1575" i="3"/>
  <c r="G1575" i="3"/>
  <c r="I1574" i="3"/>
  <c r="H1574" i="3"/>
  <c r="G1574" i="3"/>
  <c r="I1573" i="3"/>
  <c r="H1573" i="3"/>
  <c r="G1573" i="3"/>
  <c r="I1572" i="3"/>
  <c r="H1572" i="3"/>
  <c r="G1572" i="3"/>
  <c r="I1571" i="3"/>
  <c r="H1571" i="3"/>
  <c r="G1571" i="3"/>
  <c r="I1570" i="3"/>
  <c r="H1570" i="3"/>
  <c r="G1570" i="3"/>
  <c r="I1569" i="3"/>
  <c r="H1569" i="3"/>
  <c r="G1569" i="3"/>
  <c r="I1568" i="3"/>
  <c r="H1568" i="3"/>
  <c r="G1568" i="3"/>
  <c r="I1567" i="3"/>
  <c r="H1567" i="3"/>
  <c r="G1567" i="3"/>
  <c r="I1566" i="3"/>
  <c r="H1566" i="3"/>
  <c r="G1566" i="3"/>
  <c r="I1565" i="3"/>
  <c r="H1565" i="3"/>
  <c r="G1565" i="3"/>
  <c r="I1564" i="3"/>
  <c r="H1564" i="3"/>
  <c r="G1564" i="3"/>
  <c r="I1563" i="3"/>
  <c r="H1563" i="3"/>
  <c r="G1563" i="3"/>
  <c r="I1562" i="3"/>
  <c r="H1562" i="3"/>
  <c r="G1562" i="3"/>
  <c r="I1561" i="3"/>
  <c r="H1561" i="3"/>
  <c r="G1561" i="3"/>
  <c r="I1560" i="3"/>
  <c r="H1560" i="3"/>
  <c r="G1560" i="3"/>
  <c r="I1559" i="3"/>
  <c r="H1559" i="3"/>
  <c r="G1559" i="3"/>
  <c r="I1558" i="3"/>
  <c r="H1558" i="3"/>
  <c r="G1558" i="3"/>
  <c r="I1557" i="3"/>
  <c r="H1557" i="3"/>
  <c r="G1557" i="3"/>
  <c r="I1556" i="3"/>
  <c r="H1556" i="3"/>
  <c r="G1556" i="3"/>
  <c r="I1555" i="3"/>
  <c r="H1555" i="3"/>
  <c r="G1555" i="3"/>
  <c r="I1554" i="3"/>
  <c r="H1554" i="3"/>
  <c r="G1554" i="3"/>
  <c r="I1553" i="3"/>
  <c r="H1553" i="3"/>
  <c r="G1553" i="3"/>
  <c r="I1552" i="3"/>
  <c r="H1552" i="3"/>
  <c r="G1552" i="3"/>
  <c r="I1551" i="3"/>
  <c r="H1551" i="3"/>
  <c r="G1551" i="3"/>
  <c r="I1550" i="3"/>
  <c r="H1550" i="3"/>
  <c r="G1550" i="3"/>
  <c r="I1549" i="3"/>
  <c r="H1549" i="3"/>
  <c r="G1549" i="3"/>
  <c r="I1548" i="3"/>
  <c r="H1548" i="3"/>
  <c r="G1548" i="3"/>
  <c r="I1547" i="3"/>
  <c r="H1547" i="3"/>
  <c r="G1547" i="3"/>
  <c r="I1546" i="3"/>
  <c r="H1546" i="3"/>
  <c r="G1546" i="3"/>
  <c r="I1545" i="3"/>
  <c r="H1545" i="3"/>
  <c r="G1545" i="3"/>
  <c r="I1544" i="3"/>
  <c r="H1544" i="3"/>
  <c r="G1544" i="3"/>
  <c r="I1543" i="3"/>
  <c r="H1543" i="3"/>
  <c r="G1543" i="3"/>
  <c r="I1542" i="3"/>
  <c r="H1542" i="3"/>
  <c r="G1542" i="3"/>
  <c r="I1541" i="3"/>
  <c r="H1541" i="3"/>
  <c r="G1541" i="3"/>
  <c r="I1540" i="3"/>
  <c r="H1540" i="3"/>
  <c r="G1540" i="3"/>
  <c r="I1539" i="3"/>
  <c r="H1539" i="3"/>
  <c r="G1539" i="3"/>
  <c r="C1539" i="3"/>
  <c r="I1538" i="3"/>
  <c r="H1538" i="3"/>
  <c r="G1538" i="3"/>
  <c r="C1538" i="3"/>
  <c r="I1537" i="3"/>
  <c r="H1537" i="3"/>
  <c r="G1537" i="3"/>
  <c r="C1537" i="3"/>
  <c r="I1536" i="3"/>
  <c r="H1536" i="3"/>
  <c r="G1536" i="3"/>
  <c r="C1536" i="3"/>
  <c r="I1535" i="3"/>
  <c r="H1535" i="3"/>
  <c r="G1535" i="3"/>
  <c r="D1535" i="3"/>
  <c r="C1535" i="3"/>
  <c r="I1534" i="3"/>
  <c r="H1534" i="3"/>
  <c r="G1534" i="3"/>
  <c r="C1534" i="3"/>
  <c r="I1533" i="3"/>
  <c r="H1533" i="3"/>
  <c r="G1533" i="3"/>
  <c r="C1533" i="3"/>
  <c r="I1532" i="3"/>
  <c r="H1532" i="3"/>
  <c r="G1532" i="3"/>
  <c r="C1532" i="3"/>
  <c r="I1531" i="3"/>
  <c r="H1531" i="3"/>
  <c r="G1531" i="3"/>
  <c r="C1531" i="3"/>
  <c r="I1530" i="3"/>
  <c r="H1530" i="3"/>
  <c r="G1530" i="3"/>
  <c r="C1530" i="3"/>
  <c r="I1529" i="3"/>
  <c r="H1529" i="3"/>
  <c r="G1529" i="3"/>
  <c r="C1529" i="3"/>
  <c r="I1528" i="3"/>
  <c r="H1528" i="3"/>
  <c r="G1528" i="3"/>
  <c r="C1528" i="3"/>
  <c r="I1527" i="3"/>
  <c r="H1527" i="3"/>
  <c r="G1527" i="3"/>
  <c r="C1527" i="3"/>
  <c r="I1526" i="3"/>
  <c r="H1526" i="3"/>
  <c r="G1526" i="3"/>
  <c r="C1526" i="3"/>
  <c r="I1525" i="3"/>
  <c r="H1525" i="3"/>
  <c r="G1525" i="3"/>
  <c r="C1525" i="3"/>
  <c r="I1524" i="3"/>
  <c r="H1524" i="3"/>
  <c r="G1524" i="3"/>
  <c r="C1524" i="3"/>
  <c r="I1523" i="3"/>
  <c r="H1523" i="3"/>
  <c r="G1523" i="3"/>
  <c r="C1523" i="3"/>
  <c r="I1522" i="3"/>
  <c r="H1522" i="3"/>
  <c r="G1522" i="3"/>
  <c r="C1522" i="3"/>
  <c r="I1521" i="3"/>
  <c r="H1521" i="3"/>
  <c r="G1521" i="3"/>
  <c r="C1521" i="3"/>
  <c r="I1520" i="3"/>
  <c r="H1520" i="3"/>
  <c r="G1520" i="3"/>
  <c r="C1520" i="3"/>
  <c r="I1519" i="3"/>
  <c r="H1519" i="3"/>
  <c r="G1519" i="3"/>
  <c r="C1519" i="3"/>
  <c r="I1518" i="3"/>
  <c r="H1518" i="3"/>
  <c r="G1518" i="3"/>
  <c r="C1518" i="3"/>
  <c r="I1517" i="3"/>
  <c r="H1517" i="3"/>
  <c r="G1517" i="3"/>
  <c r="C1517" i="3"/>
  <c r="I1516" i="3"/>
  <c r="H1516" i="3"/>
  <c r="G1516" i="3"/>
  <c r="C1516" i="3"/>
  <c r="I1515" i="3"/>
  <c r="H1515" i="3"/>
  <c r="G1515" i="3"/>
  <c r="I1514" i="3"/>
  <c r="H1514" i="3"/>
  <c r="G1514" i="3"/>
  <c r="I1513" i="3"/>
  <c r="H1513" i="3"/>
  <c r="G1513" i="3"/>
  <c r="I1512" i="3"/>
  <c r="H1512" i="3"/>
  <c r="G1512" i="3"/>
  <c r="I1511" i="3"/>
  <c r="H1511" i="3"/>
  <c r="G1511" i="3"/>
  <c r="C1511" i="3"/>
  <c r="I1510" i="3"/>
  <c r="H1510" i="3"/>
  <c r="G1510" i="3"/>
  <c r="C1510" i="3"/>
  <c r="I1509" i="3"/>
  <c r="H1509" i="3"/>
  <c r="G1509" i="3"/>
  <c r="C1509" i="3"/>
  <c r="I1508" i="3"/>
  <c r="H1508" i="3"/>
  <c r="G1508" i="3"/>
  <c r="C1508" i="3"/>
  <c r="I1507" i="3"/>
  <c r="H1507" i="3"/>
  <c r="G1507" i="3"/>
  <c r="C1507" i="3"/>
  <c r="I1506" i="3"/>
  <c r="H1506" i="3"/>
  <c r="G1506" i="3"/>
  <c r="C1506" i="3"/>
  <c r="I1505" i="3"/>
  <c r="H1505" i="3"/>
  <c r="G1505" i="3"/>
  <c r="C1505" i="3"/>
  <c r="I1504" i="3"/>
  <c r="H1504" i="3"/>
  <c r="G1504" i="3"/>
  <c r="C1504" i="3"/>
  <c r="I1503" i="3"/>
  <c r="H1503" i="3"/>
  <c r="G1503" i="3"/>
  <c r="C1503" i="3"/>
  <c r="I1502" i="3"/>
  <c r="H1502" i="3"/>
  <c r="G1502" i="3"/>
  <c r="C1502" i="3"/>
  <c r="I1501" i="3"/>
  <c r="H1501" i="3"/>
  <c r="G1501" i="3"/>
  <c r="C1501" i="3"/>
  <c r="I1500" i="3"/>
  <c r="H1500" i="3"/>
  <c r="G1500" i="3"/>
  <c r="C1500" i="3"/>
  <c r="I1499" i="3"/>
  <c r="H1499" i="3"/>
  <c r="G1499" i="3"/>
  <c r="C1499" i="3"/>
  <c r="I1498" i="3"/>
  <c r="H1498" i="3"/>
  <c r="G1498" i="3"/>
  <c r="C1498" i="3"/>
  <c r="I1497" i="3"/>
  <c r="H1497" i="3"/>
  <c r="G1497" i="3"/>
  <c r="C1497" i="3"/>
  <c r="I1496" i="3"/>
  <c r="H1496" i="3"/>
  <c r="G1496" i="3"/>
  <c r="C1496" i="3"/>
  <c r="I1495" i="3"/>
  <c r="H1495" i="3"/>
  <c r="G1495" i="3"/>
  <c r="C1495" i="3"/>
  <c r="I1494" i="3"/>
  <c r="H1494" i="3"/>
  <c r="G1494" i="3"/>
  <c r="C1494" i="3"/>
  <c r="I1493" i="3"/>
  <c r="H1493" i="3"/>
  <c r="G1493" i="3"/>
  <c r="C1493" i="3"/>
  <c r="I1492" i="3"/>
  <c r="H1492" i="3"/>
  <c r="G1492" i="3"/>
  <c r="C1492" i="3"/>
  <c r="I1491" i="3"/>
  <c r="H1491" i="3"/>
  <c r="G1491" i="3"/>
  <c r="C1491" i="3"/>
  <c r="I1490" i="3"/>
  <c r="H1490" i="3"/>
  <c r="G1490" i="3"/>
  <c r="C1490" i="3"/>
  <c r="I1489" i="3"/>
  <c r="H1489" i="3"/>
  <c r="G1489" i="3"/>
  <c r="C1489" i="3"/>
  <c r="I1488" i="3"/>
  <c r="H1488" i="3"/>
  <c r="G1488" i="3"/>
  <c r="C1488" i="3"/>
  <c r="I1487" i="3"/>
  <c r="H1487" i="3"/>
  <c r="G1487" i="3"/>
  <c r="C1487" i="3"/>
  <c r="I1486" i="3"/>
  <c r="H1486" i="3"/>
  <c r="G1486" i="3"/>
  <c r="C1486" i="3"/>
  <c r="I1485" i="3"/>
  <c r="H1485" i="3"/>
  <c r="G1485" i="3"/>
  <c r="C1485" i="3"/>
  <c r="I1484" i="3"/>
  <c r="H1484" i="3"/>
  <c r="G1484" i="3"/>
  <c r="C1484" i="3"/>
  <c r="I1483" i="3"/>
  <c r="H1483" i="3"/>
  <c r="G1483" i="3"/>
  <c r="C1483" i="3"/>
  <c r="I1482" i="3"/>
  <c r="H1482" i="3"/>
  <c r="G1482" i="3"/>
  <c r="C1482" i="3"/>
  <c r="I1481" i="3"/>
  <c r="H1481" i="3"/>
  <c r="G1481" i="3"/>
  <c r="C1481" i="3"/>
  <c r="I1480" i="3"/>
  <c r="H1480" i="3"/>
  <c r="G1480" i="3"/>
  <c r="C1480" i="3"/>
  <c r="I1479" i="3"/>
  <c r="H1479" i="3"/>
  <c r="G1479" i="3"/>
  <c r="C1479" i="3"/>
  <c r="I1478" i="3"/>
  <c r="H1478" i="3"/>
  <c r="G1478" i="3"/>
  <c r="C1478" i="3"/>
  <c r="I1477" i="3"/>
  <c r="H1477" i="3"/>
  <c r="G1477" i="3"/>
  <c r="C1477" i="3"/>
  <c r="I1476" i="3"/>
  <c r="H1476" i="3"/>
  <c r="G1476" i="3"/>
  <c r="C1476" i="3"/>
  <c r="I1475" i="3"/>
  <c r="H1475" i="3"/>
  <c r="G1475" i="3"/>
  <c r="C1475" i="3"/>
  <c r="I1474" i="3"/>
  <c r="H1474" i="3"/>
  <c r="G1474" i="3"/>
  <c r="C1474" i="3"/>
  <c r="I1473" i="3"/>
  <c r="H1473" i="3"/>
  <c r="G1473" i="3"/>
  <c r="C1473" i="3"/>
  <c r="I1472" i="3"/>
  <c r="H1472" i="3"/>
  <c r="G1472" i="3"/>
  <c r="C1472" i="3"/>
  <c r="I1471" i="3"/>
  <c r="H1471" i="3"/>
  <c r="G1471" i="3"/>
  <c r="C1471" i="3"/>
  <c r="I1470" i="3"/>
  <c r="H1470" i="3"/>
  <c r="G1470" i="3"/>
  <c r="C1470" i="3"/>
  <c r="I1469" i="3"/>
  <c r="H1469" i="3"/>
  <c r="G1469" i="3"/>
  <c r="C1469" i="3"/>
  <c r="I1468" i="3"/>
  <c r="H1468" i="3"/>
  <c r="G1468" i="3"/>
  <c r="C1468" i="3"/>
  <c r="I1467" i="3"/>
  <c r="H1467" i="3"/>
  <c r="G1467" i="3"/>
  <c r="C1467" i="3"/>
  <c r="I1466" i="3"/>
  <c r="H1466" i="3"/>
  <c r="G1466" i="3"/>
  <c r="C1466" i="3"/>
  <c r="I1465" i="3"/>
  <c r="H1465" i="3"/>
  <c r="G1465" i="3"/>
  <c r="C1465" i="3"/>
  <c r="I1464" i="3"/>
  <c r="H1464" i="3"/>
  <c r="G1464" i="3"/>
  <c r="C1464" i="3"/>
  <c r="I1463" i="3"/>
  <c r="H1463" i="3"/>
  <c r="G1463" i="3"/>
  <c r="C1463" i="3"/>
  <c r="I1462" i="3"/>
  <c r="H1462" i="3"/>
  <c r="G1462" i="3"/>
  <c r="C1462" i="3"/>
  <c r="I1461" i="3"/>
  <c r="H1461" i="3"/>
  <c r="G1461" i="3"/>
  <c r="C1461" i="3"/>
  <c r="I1460" i="3"/>
  <c r="H1460" i="3"/>
  <c r="G1460" i="3"/>
  <c r="C1460" i="3"/>
  <c r="I1459" i="3"/>
  <c r="H1459" i="3"/>
  <c r="G1459" i="3"/>
  <c r="C1459" i="3"/>
  <c r="I1458" i="3"/>
  <c r="H1458" i="3"/>
  <c r="G1458" i="3"/>
  <c r="C1458" i="3"/>
  <c r="I1457" i="3"/>
  <c r="H1457" i="3"/>
  <c r="G1457" i="3"/>
  <c r="C1457" i="3"/>
  <c r="I1456" i="3"/>
  <c r="H1456" i="3"/>
  <c r="G1456" i="3"/>
  <c r="C1456" i="3"/>
  <c r="I1455" i="3"/>
  <c r="H1455" i="3"/>
  <c r="G1455" i="3"/>
  <c r="C1455" i="3"/>
  <c r="I1454" i="3"/>
  <c r="H1454" i="3"/>
  <c r="G1454" i="3"/>
  <c r="C1454" i="3"/>
  <c r="I1453" i="3"/>
  <c r="H1453" i="3"/>
  <c r="G1453" i="3"/>
  <c r="C1453" i="3"/>
  <c r="I1452" i="3"/>
  <c r="H1452" i="3"/>
  <c r="G1452" i="3"/>
  <c r="C1452" i="3"/>
  <c r="I1451" i="3"/>
  <c r="H1451" i="3"/>
  <c r="G1451" i="3"/>
  <c r="C1451" i="3"/>
  <c r="I1450" i="3"/>
  <c r="H1450" i="3"/>
  <c r="G1450" i="3"/>
  <c r="C1450" i="3"/>
  <c r="I1449" i="3"/>
  <c r="H1449" i="3"/>
  <c r="G1449" i="3"/>
  <c r="C1449" i="3"/>
  <c r="I1448" i="3"/>
  <c r="H1448" i="3"/>
  <c r="G1448" i="3"/>
  <c r="C1448" i="3"/>
  <c r="I1447" i="3"/>
  <c r="H1447" i="3"/>
  <c r="G1447" i="3"/>
  <c r="C1447" i="3"/>
  <c r="I1446" i="3"/>
  <c r="H1446" i="3"/>
  <c r="G1446" i="3"/>
  <c r="C1446" i="3"/>
  <c r="I1445" i="3"/>
  <c r="H1445" i="3"/>
  <c r="G1445" i="3"/>
  <c r="C1445" i="3"/>
  <c r="I1444" i="3"/>
  <c r="H1444" i="3"/>
  <c r="G1444" i="3"/>
  <c r="C1444" i="3"/>
  <c r="I1443" i="3"/>
  <c r="H1443" i="3"/>
  <c r="G1443" i="3"/>
  <c r="C1443" i="3"/>
  <c r="I1442" i="3"/>
  <c r="H1442" i="3"/>
  <c r="G1442" i="3"/>
  <c r="C1442" i="3"/>
  <c r="I1441" i="3"/>
  <c r="H1441" i="3"/>
  <c r="G1441" i="3"/>
  <c r="C1441" i="3"/>
  <c r="I1440" i="3"/>
  <c r="H1440" i="3"/>
  <c r="G1440" i="3"/>
  <c r="C1440" i="3"/>
  <c r="I1439" i="3"/>
  <c r="H1439" i="3"/>
  <c r="G1439" i="3"/>
  <c r="C1439" i="3"/>
  <c r="I1438" i="3"/>
  <c r="H1438" i="3"/>
  <c r="G1438" i="3"/>
  <c r="C1438" i="3"/>
  <c r="I1437" i="3"/>
  <c r="H1437" i="3"/>
  <c r="G1437" i="3"/>
  <c r="C1437" i="3"/>
  <c r="I1436" i="3"/>
  <c r="H1436" i="3"/>
  <c r="G1436" i="3"/>
  <c r="C1436" i="3"/>
  <c r="I1435" i="3"/>
  <c r="H1435" i="3"/>
  <c r="G1435" i="3"/>
  <c r="C1435" i="3"/>
  <c r="I1434" i="3"/>
  <c r="H1434" i="3"/>
  <c r="G1434" i="3"/>
  <c r="C1434" i="3"/>
  <c r="I1433" i="3"/>
  <c r="H1433" i="3"/>
  <c r="G1433" i="3"/>
  <c r="C1433" i="3"/>
  <c r="I1432" i="3"/>
  <c r="H1432" i="3"/>
  <c r="G1432" i="3"/>
  <c r="C1432" i="3"/>
  <c r="I1431" i="3"/>
  <c r="H1431" i="3"/>
  <c r="G1431" i="3"/>
  <c r="C1431" i="3"/>
  <c r="I1430" i="3"/>
  <c r="H1430" i="3"/>
  <c r="G1430" i="3"/>
  <c r="C1430" i="3"/>
  <c r="I1429" i="3"/>
  <c r="H1429" i="3"/>
  <c r="G1429" i="3"/>
  <c r="C1429" i="3"/>
  <c r="I1428" i="3"/>
  <c r="H1428" i="3"/>
  <c r="G1428" i="3"/>
  <c r="C1428" i="3"/>
  <c r="I1427" i="3"/>
  <c r="H1427" i="3"/>
  <c r="G1427" i="3"/>
  <c r="C1427" i="3"/>
  <c r="I1426" i="3"/>
  <c r="H1426" i="3"/>
  <c r="G1426" i="3"/>
  <c r="C1426" i="3"/>
  <c r="I1425" i="3"/>
  <c r="H1425" i="3"/>
  <c r="G1425" i="3"/>
  <c r="C1425" i="3"/>
  <c r="I1424" i="3"/>
  <c r="H1424" i="3"/>
  <c r="G1424" i="3"/>
  <c r="C1424" i="3"/>
  <c r="I1423" i="3"/>
  <c r="H1423" i="3"/>
  <c r="G1423" i="3"/>
  <c r="C1423" i="3"/>
  <c r="I1422" i="3"/>
  <c r="H1422" i="3"/>
  <c r="G1422" i="3"/>
  <c r="C1422" i="3"/>
  <c r="I1421" i="3"/>
  <c r="H1421" i="3"/>
  <c r="G1421" i="3"/>
  <c r="C1421" i="3"/>
  <c r="I1420" i="3"/>
  <c r="H1420" i="3"/>
  <c r="G1420" i="3"/>
  <c r="C1420" i="3"/>
  <c r="I1419" i="3"/>
  <c r="H1419" i="3"/>
  <c r="G1419" i="3"/>
  <c r="C1419" i="3"/>
  <c r="I1418" i="3"/>
  <c r="H1418" i="3"/>
  <c r="G1418" i="3"/>
  <c r="C1418" i="3"/>
  <c r="I1417" i="3"/>
  <c r="H1417" i="3"/>
  <c r="G1417" i="3"/>
  <c r="C1417" i="3"/>
  <c r="I1416" i="3"/>
  <c r="H1416" i="3"/>
  <c r="G1416" i="3"/>
  <c r="C1416" i="3"/>
  <c r="I1415" i="3"/>
  <c r="H1415" i="3"/>
  <c r="G1415" i="3"/>
  <c r="C1415" i="3"/>
  <c r="I1414" i="3"/>
  <c r="H1414" i="3"/>
  <c r="G1414" i="3"/>
  <c r="C1414" i="3"/>
  <c r="I1413" i="3"/>
  <c r="H1413" i="3"/>
  <c r="G1413" i="3"/>
  <c r="C1413" i="3"/>
  <c r="I1412" i="3"/>
  <c r="H1412" i="3"/>
  <c r="G1412" i="3"/>
  <c r="C1412" i="3"/>
  <c r="I1411" i="3"/>
  <c r="H1411" i="3"/>
  <c r="G1411" i="3"/>
  <c r="C1411" i="3"/>
  <c r="I1410" i="3"/>
  <c r="H1410" i="3"/>
  <c r="G1410" i="3"/>
  <c r="C1410" i="3"/>
  <c r="I1409" i="3"/>
  <c r="H1409" i="3"/>
  <c r="G1409" i="3"/>
  <c r="C1409" i="3"/>
  <c r="I1408" i="3"/>
  <c r="H1408" i="3"/>
  <c r="G1408" i="3"/>
  <c r="C1408" i="3"/>
  <c r="I1407" i="3"/>
  <c r="H1407" i="3"/>
  <c r="G1407" i="3"/>
  <c r="C1407" i="3"/>
  <c r="I1406" i="3"/>
  <c r="H1406" i="3"/>
  <c r="G1406" i="3"/>
  <c r="C1406" i="3"/>
  <c r="I1405" i="3"/>
  <c r="H1405" i="3"/>
  <c r="G1405" i="3"/>
  <c r="C1405" i="3"/>
  <c r="I1404" i="3"/>
  <c r="H1404" i="3"/>
  <c r="G1404" i="3"/>
  <c r="C1404" i="3"/>
  <c r="I1403" i="3"/>
  <c r="H1403" i="3"/>
  <c r="G1403" i="3"/>
  <c r="C1403" i="3"/>
  <c r="I1402" i="3"/>
  <c r="H1402" i="3"/>
  <c r="G1402" i="3"/>
  <c r="C1402" i="3"/>
  <c r="I1401" i="3"/>
  <c r="H1401" i="3"/>
  <c r="G1401" i="3"/>
  <c r="C1401" i="3"/>
  <c r="I1400" i="3"/>
  <c r="H1400" i="3"/>
  <c r="G1400" i="3"/>
  <c r="C1400" i="3"/>
  <c r="I1399" i="3"/>
  <c r="H1399" i="3"/>
  <c r="G1399" i="3"/>
  <c r="C1399" i="3"/>
  <c r="I1398" i="3"/>
  <c r="H1398" i="3"/>
  <c r="G1398" i="3"/>
  <c r="C1398" i="3"/>
  <c r="I1397" i="3"/>
  <c r="H1397" i="3"/>
  <c r="G1397" i="3"/>
  <c r="C1397" i="3"/>
  <c r="I1396" i="3"/>
  <c r="H1396" i="3"/>
  <c r="G1396" i="3"/>
  <c r="C1396" i="3"/>
  <c r="I1395" i="3"/>
  <c r="H1395" i="3"/>
  <c r="G1395" i="3"/>
  <c r="C1395" i="3"/>
  <c r="I1394" i="3"/>
  <c r="H1394" i="3"/>
  <c r="G1394" i="3"/>
  <c r="C1394" i="3"/>
  <c r="I1393" i="3"/>
  <c r="H1393" i="3"/>
  <c r="G1393" i="3"/>
  <c r="C1393" i="3"/>
  <c r="I1392" i="3"/>
  <c r="H1392" i="3"/>
  <c r="G1392" i="3"/>
  <c r="C1392" i="3"/>
  <c r="I1391" i="3"/>
  <c r="H1391" i="3"/>
  <c r="G1391" i="3"/>
  <c r="C1391" i="3"/>
  <c r="I1390" i="3"/>
  <c r="H1390" i="3"/>
  <c r="G1390" i="3"/>
  <c r="C1390" i="3"/>
  <c r="I1389" i="3"/>
  <c r="H1389" i="3"/>
  <c r="G1389" i="3"/>
  <c r="C1389" i="3"/>
  <c r="I1388" i="3"/>
  <c r="H1388" i="3"/>
  <c r="G1388" i="3"/>
  <c r="C1388" i="3"/>
  <c r="I1387" i="3"/>
  <c r="H1387" i="3"/>
  <c r="G1387" i="3"/>
  <c r="C1387" i="3"/>
  <c r="I1386" i="3"/>
  <c r="H1386" i="3"/>
  <c r="G1386" i="3"/>
  <c r="C1386" i="3"/>
  <c r="I1385" i="3"/>
  <c r="H1385" i="3"/>
  <c r="G1385" i="3"/>
  <c r="C1385" i="3"/>
  <c r="I1384" i="3"/>
  <c r="H1384" i="3"/>
  <c r="G1384" i="3"/>
  <c r="C1384" i="3"/>
  <c r="I1383" i="3"/>
  <c r="H1383" i="3"/>
  <c r="G1383" i="3"/>
  <c r="C1383" i="3"/>
  <c r="I1382" i="3"/>
  <c r="H1382" i="3"/>
  <c r="G1382" i="3"/>
  <c r="C1382" i="3"/>
  <c r="I1381" i="3"/>
  <c r="H1381" i="3"/>
  <c r="G1381" i="3"/>
  <c r="C1381" i="3"/>
  <c r="I1380" i="3"/>
  <c r="H1380" i="3"/>
  <c r="G1380" i="3"/>
  <c r="C1380" i="3"/>
  <c r="I1379" i="3"/>
  <c r="H1379" i="3"/>
  <c r="G1379" i="3"/>
  <c r="C1379" i="3"/>
  <c r="I1378" i="3"/>
  <c r="H1378" i="3"/>
  <c r="G1378" i="3"/>
  <c r="C1378" i="3"/>
  <c r="I1377" i="3"/>
  <c r="H1377" i="3"/>
  <c r="G1377" i="3"/>
  <c r="C1377" i="3"/>
  <c r="I1376" i="3"/>
  <c r="H1376" i="3"/>
  <c r="G1376" i="3"/>
  <c r="C1376" i="3"/>
  <c r="I1375" i="3"/>
  <c r="H1375" i="3"/>
  <c r="G1375" i="3"/>
  <c r="C1375" i="3"/>
  <c r="I1374" i="3"/>
  <c r="H1374" i="3"/>
  <c r="G1374" i="3"/>
  <c r="C1374" i="3"/>
  <c r="I1373" i="3"/>
  <c r="H1373" i="3"/>
  <c r="G1373" i="3"/>
  <c r="C1373" i="3"/>
  <c r="I1372" i="3"/>
  <c r="H1372" i="3"/>
  <c r="G1372" i="3"/>
  <c r="C1372" i="3"/>
  <c r="I1371" i="3"/>
  <c r="H1371" i="3"/>
  <c r="G1371" i="3"/>
  <c r="C1371" i="3"/>
  <c r="I1370" i="3"/>
  <c r="H1370" i="3"/>
  <c r="G1370" i="3"/>
  <c r="C1370" i="3"/>
  <c r="I1369" i="3"/>
  <c r="H1369" i="3"/>
  <c r="G1369" i="3"/>
  <c r="C1369" i="3"/>
  <c r="I1368" i="3"/>
  <c r="H1368" i="3"/>
  <c r="G1368" i="3"/>
  <c r="C1368" i="3"/>
  <c r="I1367" i="3"/>
  <c r="H1367" i="3"/>
  <c r="G1367" i="3"/>
  <c r="C1367" i="3"/>
  <c r="I1366" i="3"/>
  <c r="H1366" i="3"/>
  <c r="G1366" i="3"/>
  <c r="C1366" i="3"/>
  <c r="I1365" i="3"/>
  <c r="H1365" i="3"/>
  <c r="G1365" i="3"/>
  <c r="C1365" i="3"/>
  <c r="I1364" i="3"/>
  <c r="H1364" i="3"/>
  <c r="G1364" i="3"/>
  <c r="C1364" i="3"/>
  <c r="I1363" i="3"/>
  <c r="H1363" i="3"/>
  <c r="G1363" i="3"/>
  <c r="C1363" i="3"/>
  <c r="I1362" i="3"/>
  <c r="H1362" i="3"/>
  <c r="G1362" i="3"/>
  <c r="C1362" i="3"/>
  <c r="I1361" i="3"/>
  <c r="H1361" i="3"/>
  <c r="G1361" i="3"/>
  <c r="C1361" i="3"/>
  <c r="I1360" i="3"/>
  <c r="H1360" i="3"/>
  <c r="G1360" i="3"/>
  <c r="C1360" i="3"/>
  <c r="I1359" i="3"/>
  <c r="H1359" i="3"/>
  <c r="G1359" i="3"/>
  <c r="C1359" i="3"/>
  <c r="I1358" i="3"/>
  <c r="H1358" i="3"/>
  <c r="G1358" i="3"/>
  <c r="C1358" i="3"/>
  <c r="I1357" i="3"/>
  <c r="H1357" i="3"/>
  <c r="G1357" i="3"/>
  <c r="C1357" i="3"/>
  <c r="I1356" i="3"/>
  <c r="H1356" i="3"/>
  <c r="G1356" i="3"/>
  <c r="C1356" i="3"/>
  <c r="I1355" i="3"/>
  <c r="H1355" i="3"/>
  <c r="G1355" i="3"/>
  <c r="C1355" i="3"/>
  <c r="I1354" i="3"/>
  <c r="H1354" i="3"/>
  <c r="G1354" i="3"/>
  <c r="C1354" i="3"/>
  <c r="I1353" i="3"/>
  <c r="H1353" i="3"/>
  <c r="G1353" i="3"/>
  <c r="C1353" i="3"/>
  <c r="I1352" i="3"/>
  <c r="H1352" i="3"/>
  <c r="G1352" i="3"/>
  <c r="C1352" i="3"/>
  <c r="I1351" i="3"/>
  <c r="H1351" i="3"/>
  <c r="G1351" i="3"/>
  <c r="C1351" i="3"/>
  <c r="I1350" i="3"/>
  <c r="H1350" i="3"/>
  <c r="G1350" i="3"/>
  <c r="C1350" i="3"/>
  <c r="I1349" i="3"/>
  <c r="H1349" i="3"/>
  <c r="G1349" i="3"/>
  <c r="C1349" i="3"/>
  <c r="I1348" i="3"/>
  <c r="H1348" i="3"/>
  <c r="G1348" i="3"/>
  <c r="C1348" i="3"/>
  <c r="I1347" i="3"/>
  <c r="H1347" i="3"/>
  <c r="G1347" i="3"/>
  <c r="C1347" i="3"/>
  <c r="I1346" i="3"/>
  <c r="H1346" i="3"/>
  <c r="G1346" i="3"/>
  <c r="C1346" i="3"/>
  <c r="I1345" i="3"/>
  <c r="H1345" i="3"/>
  <c r="G1345" i="3"/>
  <c r="C1345" i="3"/>
  <c r="I1344" i="3"/>
  <c r="H1344" i="3"/>
  <c r="G1344" i="3"/>
  <c r="C1344" i="3"/>
  <c r="I1343" i="3"/>
  <c r="H1343" i="3"/>
  <c r="G1343" i="3"/>
  <c r="C1343" i="3"/>
  <c r="I1342" i="3"/>
  <c r="H1342" i="3"/>
  <c r="G1342" i="3"/>
  <c r="C1342" i="3"/>
  <c r="I1341" i="3"/>
  <c r="H1341" i="3"/>
  <c r="G1341" i="3"/>
  <c r="C1341" i="3"/>
  <c r="I1340" i="3"/>
  <c r="H1340" i="3"/>
  <c r="G1340" i="3"/>
  <c r="C1340" i="3"/>
  <c r="I1339" i="3"/>
  <c r="H1339" i="3"/>
  <c r="G1339" i="3"/>
  <c r="C1339" i="3"/>
  <c r="I1338" i="3"/>
  <c r="H1338" i="3"/>
  <c r="G1338" i="3"/>
  <c r="C1338" i="3"/>
  <c r="I1337" i="3"/>
  <c r="H1337" i="3"/>
  <c r="G1337" i="3"/>
  <c r="C1337" i="3"/>
  <c r="I1336" i="3"/>
  <c r="H1336" i="3"/>
  <c r="G1336" i="3"/>
  <c r="C1336" i="3"/>
  <c r="I1335" i="3"/>
  <c r="H1335" i="3"/>
  <c r="G1335" i="3"/>
  <c r="C1335" i="3"/>
  <c r="I1334" i="3"/>
  <c r="H1334" i="3"/>
  <c r="G1334" i="3"/>
  <c r="C1334" i="3"/>
  <c r="I1333" i="3"/>
  <c r="H1333" i="3"/>
  <c r="G1333" i="3"/>
  <c r="C1333" i="3"/>
  <c r="I1332" i="3"/>
  <c r="H1332" i="3"/>
  <c r="G1332" i="3"/>
  <c r="C1332" i="3"/>
  <c r="I1331" i="3"/>
  <c r="H1331" i="3"/>
  <c r="G1331" i="3"/>
  <c r="C1331" i="3"/>
  <c r="I1330" i="3"/>
  <c r="H1330" i="3"/>
  <c r="G1330" i="3"/>
  <c r="C1330" i="3"/>
  <c r="I1329" i="3"/>
  <c r="H1329" i="3"/>
  <c r="G1329" i="3"/>
  <c r="C1329" i="3"/>
  <c r="I1328" i="3"/>
  <c r="H1328" i="3"/>
  <c r="G1328" i="3"/>
  <c r="C1328" i="3"/>
  <c r="I1327" i="3"/>
  <c r="H1327" i="3"/>
  <c r="G1327" i="3"/>
  <c r="C1327" i="3"/>
  <c r="I1326" i="3"/>
  <c r="H1326" i="3"/>
  <c r="G1326" i="3"/>
  <c r="C1326" i="3"/>
  <c r="I1325" i="3"/>
  <c r="H1325" i="3"/>
  <c r="G1325" i="3"/>
  <c r="C1325" i="3"/>
  <c r="I1324" i="3"/>
  <c r="H1324" i="3"/>
  <c r="G1324" i="3"/>
  <c r="C1324" i="3"/>
  <c r="I1323" i="3"/>
  <c r="H1323" i="3"/>
  <c r="G1323" i="3"/>
  <c r="C1323" i="3"/>
  <c r="I1322" i="3"/>
  <c r="H1322" i="3"/>
  <c r="G1322" i="3"/>
  <c r="C1322" i="3"/>
  <c r="I1321" i="3"/>
  <c r="H1321" i="3"/>
  <c r="G1321" i="3"/>
  <c r="C1321" i="3"/>
  <c r="I1320" i="3"/>
  <c r="H1320" i="3"/>
  <c r="G1320" i="3"/>
  <c r="C1320" i="3"/>
  <c r="I1319" i="3"/>
  <c r="H1319" i="3"/>
  <c r="G1319" i="3"/>
  <c r="C1319" i="3"/>
  <c r="I1318" i="3"/>
  <c r="H1318" i="3"/>
  <c r="G1318" i="3"/>
  <c r="C1318" i="3"/>
  <c r="I1317" i="3"/>
  <c r="H1317" i="3"/>
  <c r="G1317" i="3"/>
  <c r="C1317" i="3"/>
  <c r="I1316" i="3"/>
  <c r="H1316" i="3"/>
  <c r="G1316" i="3"/>
  <c r="C1316" i="3"/>
  <c r="I1315" i="3"/>
  <c r="H1315" i="3"/>
  <c r="G1315" i="3"/>
  <c r="C1315" i="3"/>
  <c r="I1314" i="3"/>
  <c r="H1314" i="3"/>
  <c r="G1314" i="3"/>
  <c r="C1314" i="3"/>
  <c r="I1313" i="3"/>
  <c r="H1313" i="3"/>
  <c r="G1313" i="3"/>
  <c r="C1313" i="3"/>
  <c r="I1312" i="3"/>
  <c r="H1312" i="3"/>
  <c r="G1312" i="3"/>
  <c r="C1312" i="3"/>
  <c r="I1311" i="3"/>
  <c r="H1311" i="3"/>
  <c r="G1311" i="3"/>
  <c r="C1311" i="3"/>
  <c r="I1310" i="3"/>
  <c r="H1310" i="3"/>
  <c r="G1310" i="3"/>
  <c r="C1310" i="3"/>
  <c r="I1309" i="3"/>
  <c r="H1309" i="3"/>
  <c r="G1309" i="3"/>
  <c r="C1309" i="3"/>
  <c r="I1308" i="3"/>
  <c r="H1308" i="3"/>
  <c r="G1308" i="3"/>
  <c r="C1308" i="3"/>
  <c r="I1307" i="3"/>
  <c r="H1307" i="3"/>
  <c r="G1307" i="3"/>
  <c r="C1307" i="3"/>
  <c r="I1306" i="3"/>
  <c r="H1306" i="3"/>
  <c r="G1306" i="3"/>
  <c r="C1306" i="3"/>
  <c r="I1305" i="3"/>
  <c r="H1305" i="3"/>
  <c r="G1305" i="3"/>
  <c r="C1305" i="3"/>
  <c r="I1304" i="3"/>
  <c r="H1304" i="3"/>
  <c r="G1304" i="3"/>
  <c r="C1304" i="3"/>
  <c r="I1303" i="3"/>
  <c r="H1303" i="3"/>
  <c r="G1303" i="3"/>
  <c r="C1303" i="3"/>
  <c r="I1302" i="3"/>
  <c r="H1302" i="3"/>
  <c r="G1302" i="3"/>
  <c r="C1302" i="3"/>
  <c r="I1301" i="3"/>
  <c r="H1301" i="3"/>
  <c r="G1301" i="3"/>
  <c r="C1301" i="3"/>
  <c r="I1300" i="3"/>
  <c r="H1300" i="3"/>
  <c r="G1300" i="3"/>
  <c r="C1300" i="3"/>
  <c r="I1299" i="3"/>
  <c r="H1299" i="3"/>
  <c r="G1299" i="3"/>
  <c r="C1299" i="3"/>
  <c r="I1298" i="3"/>
  <c r="H1298" i="3"/>
  <c r="G1298" i="3"/>
  <c r="C1298" i="3"/>
  <c r="I1297" i="3"/>
  <c r="H1297" i="3"/>
  <c r="G1297" i="3"/>
  <c r="C1297" i="3"/>
  <c r="I1296" i="3"/>
  <c r="H1296" i="3"/>
  <c r="G1296" i="3"/>
  <c r="C1296" i="3"/>
  <c r="I1295" i="3"/>
  <c r="H1295" i="3"/>
  <c r="G1295" i="3"/>
  <c r="C1295" i="3"/>
  <c r="I1294" i="3"/>
  <c r="H1294" i="3"/>
  <c r="G1294" i="3"/>
  <c r="C1294" i="3"/>
  <c r="I1293" i="3"/>
  <c r="H1293" i="3"/>
  <c r="G1293" i="3"/>
  <c r="C1293" i="3"/>
  <c r="I1292" i="3"/>
  <c r="H1292" i="3"/>
  <c r="G1292" i="3"/>
  <c r="C1292" i="3"/>
  <c r="I1291" i="3"/>
  <c r="H1291" i="3"/>
  <c r="G1291" i="3"/>
  <c r="C1291" i="3"/>
  <c r="I1290" i="3"/>
  <c r="H1290" i="3"/>
  <c r="G1290" i="3"/>
  <c r="C1290" i="3"/>
  <c r="I1289" i="3"/>
  <c r="H1289" i="3"/>
  <c r="G1289" i="3"/>
  <c r="C1289" i="3"/>
  <c r="I1288" i="3"/>
  <c r="H1288" i="3"/>
  <c r="G1288" i="3"/>
  <c r="C1288" i="3"/>
  <c r="I1287" i="3"/>
  <c r="H1287" i="3"/>
  <c r="G1287" i="3"/>
  <c r="C1287" i="3"/>
  <c r="I1286" i="3"/>
  <c r="H1286" i="3"/>
  <c r="G1286" i="3"/>
  <c r="C1286" i="3"/>
  <c r="I1285" i="3"/>
  <c r="H1285" i="3"/>
  <c r="G1285" i="3"/>
  <c r="C1285" i="3"/>
  <c r="I1284" i="3"/>
  <c r="H1284" i="3"/>
  <c r="G1284" i="3"/>
  <c r="C1284" i="3"/>
  <c r="I1283" i="3"/>
  <c r="H1283" i="3"/>
  <c r="G1283" i="3"/>
  <c r="C1283" i="3"/>
  <c r="I1282" i="3"/>
  <c r="H1282" i="3"/>
  <c r="G1282" i="3"/>
  <c r="C1282" i="3"/>
  <c r="I1281" i="3"/>
  <c r="H1281" i="3"/>
  <c r="G1281" i="3"/>
  <c r="C1281" i="3"/>
  <c r="I1280" i="3"/>
  <c r="H1280" i="3"/>
  <c r="G1280" i="3"/>
  <c r="C1280" i="3"/>
  <c r="I1279" i="3"/>
  <c r="H1279" i="3"/>
  <c r="G1279" i="3"/>
  <c r="C1279" i="3"/>
  <c r="I1278" i="3"/>
  <c r="H1278" i="3"/>
  <c r="G1278" i="3"/>
  <c r="C1278" i="3"/>
  <c r="I1277" i="3"/>
  <c r="H1277" i="3"/>
  <c r="G1277" i="3"/>
  <c r="C1277" i="3"/>
  <c r="I1276" i="3"/>
  <c r="H1276" i="3"/>
  <c r="G1276" i="3"/>
  <c r="C1276" i="3"/>
  <c r="I1275" i="3"/>
  <c r="H1275" i="3"/>
  <c r="G1275" i="3"/>
  <c r="C1275" i="3"/>
  <c r="I1274" i="3"/>
  <c r="H1274" i="3"/>
  <c r="G1274" i="3"/>
  <c r="C1274" i="3"/>
  <c r="I1273" i="3"/>
  <c r="H1273" i="3"/>
  <c r="G1273" i="3"/>
  <c r="C1273" i="3"/>
  <c r="I1272" i="3"/>
  <c r="H1272" i="3"/>
  <c r="G1272" i="3"/>
  <c r="C1272" i="3"/>
  <c r="I1271" i="3"/>
  <c r="H1271" i="3"/>
  <c r="G1271" i="3"/>
  <c r="C1271" i="3"/>
  <c r="I1270" i="3"/>
  <c r="H1270" i="3"/>
  <c r="G1270" i="3"/>
  <c r="C1270" i="3"/>
  <c r="I1269" i="3"/>
  <c r="H1269" i="3"/>
  <c r="G1269" i="3"/>
  <c r="C1269" i="3"/>
  <c r="I1268" i="3"/>
  <c r="H1268" i="3"/>
  <c r="G1268" i="3"/>
  <c r="C1268" i="3"/>
  <c r="I1267" i="3"/>
  <c r="H1267" i="3"/>
  <c r="G1267" i="3"/>
  <c r="C1267" i="3"/>
  <c r="I1266" i="3"/>
  <c r="H1266" i="3"/>
  <c r="G1266" i="3"/>
  <c r="C1266" i="3"/>
  <c r="I1265" i="3"/>
  <c r="H1265" i="3"/>
  <c r="G1265" i="3"/>
  <c r="C1265" i="3"/>
  <c r="I1264" i="3"/>
  <c r="H1264" i="3"/>
  <c r="G1264" i="3"/>
  <c r="C1264" i="3"/>
  <c r="I1263" i="3"/>
  <c r="H1263" i="3"/>
  <c r="G1263" i="3"/>
  <c r="C1263" i="3"/>
  <c r="I1262" i="3"/>
  <c r="H1262" i="3"/>
  <c r="G1262" i="3"/>
  <c r="C1262" i="3"/>
  <c r="I1261" i="3"/>
  <c r="H1261" i="3"/>
  <c r="G1261" i="3"/>
  <c r="C1261" i="3"/>
  <c r="I1260" i="3"/>
  <c r="H1260" i="3"/>
  <c r="G1260" i="3"/>
  <c r="C1260" i="3"/>
  <c r="I1259" i="3"/>
  <c r="H1259" i="3"/>
  <c r="G1259" i="3"/>
  <c r="C1259" i="3"/>
  <c r="I1258" i="3"/>
  <c r="H1258" i="3"/>
  <c r="G1258" i="3"/>
  <c r="C1258" i="3"/>
  <c r="I1257" i="3"/>
  <c r="H1257" i="3"/>
  <c r="G1257" i="3"/>
  <c r="C1257" i="3"/>
  <c r="I1256" i="3"/>
  <c r="H1256" i="3"/>
  <c r="G1256" i="3"/>
  <c r="C1256" i="3"/>
  <c r="I1255" i="3"/>
  <c r="H1255" i="3"/>
  <c r="G1255" i="3"/>
  <c r="C1255" i="3"/>
  <c r="I1254" i="3"/>
  <c r="H1254" i="3"/>
  <c r="G1254" i="3"/>
  <c r="C1254" i="3"/>
  <c r="I1253" i="3"/>
  <c r="H1253" i="3"/>
  <c r="G1253" i="3"/>
  <c r="C1253" i="3"/>
  <c r="I1252" i="3"/>
  <c r="H1252" i="3"/>
  <c r="G1252" i="3"/>
  <c r="C1252" i="3"/>
  <c r="I1251" i="3"/>
  <c r="H1251" i="3"/>
  <c r="G1251" i="3"/>
  <c r="C1251" i="3"/>
  <c r="I1250" i="3"/>
  <c r="H1250" i="3"/>
  <c r="G1250" i="3"/>
  <c r="C1250" i="3"/>
  <c r="I1249" i="3"/>
  <c r="H1249" i="3"/>
  <c r="G1249" i="3"/>
  <c r="C1249" i="3"/>
  <c r="I1248" i="3"/>
  <c r="H1248" i="3"/>
  <c r="G1248" i="3"/>
  <c r="C1248" i="3"/>
  <c r="I1247" i="3"/>
  <c r="H1247" i="3"/>
  <c r="G1247" i="3"/>
  <c r="C1247" i="3"/>
  <c r="I1246" i="3"/>
  <c r="H1246" i="3"/>
  <c r="G1246" i="3"/>
  <c r="C1246" i="3"/>
  <c r="I1245" i="3"/>
  <c r="H1245" i="3"/>
  <c r="G1245" i="3"/>
  <c r="C1245" i="3"/>
  <c r="I1244" i="3"/>
  <c r="H1244" i="3"/>
  <c r="G1244" i="3"/>
  <c r="C1244" i="3"/>
  <c r="I1243" i="3"/>
  <c r="H1243" i="3"/>
  <c r="G1243" i="3"/>
  <c r="C1243" i="3"/>
  <c r="I1242" i="3"/>
  <c r="H1242" i="3"/>
  <c r="G1242" i="3"/>
  <c r="C1242" i="3"/>
  <c r="I1241" i="3"/>
  <c r="H1241" i="3"/>
  <c r="G1241" i="3"/>
  <c r="C1241" i="3"/>
  <c r="I1240" i="3"/>
  <c r="H1240" i="3"/>
  <c r="G1240" i="3"/>
  <c r="C1240" i="3"/>
  <c r="I1239" i="3"/>
  <c r="H1239" i="3"/>
  <c r="G1239" i="3"/>
  <c r="C1239" i="3"/>
  <c r="I1238" i="3"/>
  <c r="H1238" i="3"/>
  <c r="G1238" i="3"/>
  <c r="C1238" i="3"/>
  <c r="I1237" i="3"/>
  <c r="H1237" i="3"/>
  <c r="G1237" i="3"/>
  <c r="C1237" i="3"/>
  <c r="I1236" i="3"/>
  <c r="H1236" i="3"/>
  <c r="G1236" i="3"/>
  <c r="C1236" i="3"/>
  <c r="I1235" i="3"/>
  <c r="H1235" i="3"/>
  <c r="G1235" i="3"/>
  <c r="C1235" i="3"/>
  <c r="I1234" i="3"/>
  <c r="H1234" i="3"/>
  <c r="G1234" i="3"/>
  <c r="C1234" i="3"/>
  <c r="I1233" i="3"/>
  <c r="H1233" i="3"/>
  <c r="G1233" i="3"/>
  <c r="C1233" i="3"/>
  <c r="I1232" i="3"/>
  <c r="H1232" i="3"/>
  <c r="G1232" i="3"/>
  <c r="C1232" i="3"/>
  <c r="I1231" i="3"/>
  <c r="H1231" i="3"/>
  <c r="G1231" i="3"/>
  <c r="C1231" i="3"/>
  <c r="I1230" i="3"/>
  <c r="H1230" i="3"/>
  <c r="G1230" i="3"/>
  <c r="C1230" i="3"/>
  <c r="I1229" i="3"/>
  <c r="H1229" i="3"/>
  <c r="G1229" i="3"/>
  <c r="C1229" i="3"/>
  <c r="I1228" i="3"/>
  <c r="H1228" i="3"/>
  <c r="G1228" i="3"/>
  <c r="C1228" i="3"/>
  <c r="I1227" i="3"/>
  <c r="H1227" i="3"/>
  <c r="G1227" i="3"/>
  <c r="C1227" i="3"/>
  <c r="I1226" i="3"/>
  <c r="H1226" i="3"/>
  <c r="G1226" i="3"/>
  <c r="C1226" i="3"/>
  <c r="I1225" i="3"/>
  <c r="H1225" i="3"/>
  <c r="G1225" i="3"/>
  <c r="C1225" i="3"/>
  <c r="I1224" i="3"/>
  <c r="H1224" i="3"/>
  <c r="G1224" i="3"/>
  <c r="C1224" i="3"/>
  <c r="I1223" i="3"/>
  <c r="H1223" i="3"/>
  <c r="G1223" i="3"/>
  <c r="C1223" i="3"/>
  <c r="I1222" i="3"/>
  <c r="H1222" i="3"/>
  <c r="G1222" i="3"/>
  <c r="C1222" i="3"/>
  <c r="I1221" i="3"/>
  <c r="H1221" i="3"/>
  <c r="G1221" i="3"/>
  <c r="C1221" i="3"/>
  <c r="I1220" i="3"/>
  <c r="H1220" i="3"/>
  <c r="G1220" i="3"/>
  <c r="C1220" i="3"/>
  <c r="I1219" i="3"/>
  <c r="H1219" i="3"/>
  <c r="G1219" i="3"/>
  <c r="C1219" i="3"/>
  <c r="I1218" i="3"/>
  <c r="H1218" i="3"/>
  <c r="G1218" i="3"/>
  <c r="C1218" i="3"/>
  <c r="I1217" i="3"/>
  <c r="H1217" i="3"/>
  <c r="G1217" i="3"/>
  <c r="C1217" i="3"/>
  <c r="I1216" i="3"/>
  <c r="H1216" i="3"/>
  <c r="G1216" i="3"/>
  <c r="C1216" i="3"/>
  <c r="I1215" i="3"/>
  <c r="H1215" i="3"/>
  <c r="G1215" i="3"/>
  <c r="C1215" i="3"/>
  <c r="I1214" i="3"/>
  <c r="H1214" i="3"/>
  <c r="G1214" i="3"/>
  <c r="C1214" i="3"/>
  <c r="I1213" i="3"/>
  <c r="H1213" i="3"/>
  <c r="G1213" i="3"/>
  <c r="C1213" i="3"/>
  <c r="I1212" i="3"/>
  <c r="H1212" i="3"/>
  <c r="G1212" i="3"/>
  <c r="C1212" i="3"/>
  <c r="I1211" i="3"/>
  <c r="H1211" i="3"/>
  <c r="G1211" i="3"/>
  <c r="C1211" i="3"/>
  <c r="I1210" i="3"/>
  <c r="H1210" i="3"/>
  <c r="G1210" i="3"/>
  <c r="C1210" i="3"/>
  <c r="I1209" i="3"/>
  <c r="H1209" i="3"/>
  <c r="G1209" i="3"/>
  <c r="C1209" i="3"/>
  <c r="I1208" i="3"/>
  <c r="H1208" i="3"/>
  <c r="G1208" i="3"/>
  <c r="C1208" i="3"/>
  <c r="I1207" i="3"/>
  <c r="H1207" i="3"/>
  <c r="G1207" i="3"/>
  <c r="C1207" i="3"/>
  <c r="I1206" i="3"/>
  <c r="H1206" i="3"/>
  <c r="G1206" i="3"/>
  <c r="C1206" i="3"/>
  <c r="I1205" i="3"/>
  <c r="H1205" i="3"/>
  <c r="G1205" i="3"/>
  <c r="C1205" i="3"/>
  <c r="I1204" i="3"/>
  <c r="H1204" i="3"/>
  <c r="G1204" i="3"/>
  <c r="C1204" i="3"/>
  <c r="I1203" i="3"/>
  <c r="H1203" i="3"/>
  <c r="G1203" i="3"/>
  <c r="C1203" i="3"/>
  <c r="I1202" i="3"/>
  <c r="H1202" i="3"/>
  <c r="G1202" i="3"/>
  <c r="C1202" i="3"/>
  <c r="I1201" i="3"/>
  <c r="H1201" i="3"/>
  <c r="G1201" i="3"/>
  <c r="C1201" i="3"/>
  <c r="I1200" i="3"/>
  <c r="H1200" i="3"/>
  <c r="G1200" i="3"/>
  <c r="C1200" i="3"/>
  <c r="I1199" i="3"/>
  <c r="H1199" i="3"/>
  <c r="G1199" i="3"/>
  <c r="C1199" i="3"/>
  <c r="I1198" i="3"/>
  <c r="H1198" i="3"/>
  <c r="G1198" i="3"/>
  <c r="C1198" i="3"/>
  <c r="I1197" i="3"/>
  <c r="H1197" i="3"/>
  <c r="G1197" i="3"/>
  <c r="C1197" i="3"/>
  <c r="I1196" i="3"/>
  <c r="H1196" i="3"/>
  <c r="G1196" i="3"/>
  <c r="C1196" i="3"/>
  <c r="I1195" i="3"/>
  <c r="H1195" i="3"/>
  <c r="G1195" i="3"/>
  <c r="C1195" i="3"/>
  <c r="I1194" i="3"/>
  <c r="H1194" i="3"/>
  <c r="G1194" i="3"/>
  <c r="C1194" i="3"/>
  <c r="I1193" i="3"/>
  <c r="H1193" i="3"/>
  <c r="G1193" i="3"/>
  <c r="C1193" i="3"/>
  <c r="I1192" i="3"/>
  <c r="H1192" i="3"/>
  <c r="G1192" i="3"/>
  <c r="C1192" i="3"/>
  <c r="I1191" i="3"/>
  <c r="H1191" i="3"/>
  <c r="G1191" i="3"/>
  <c r="C1191" i="3"/>
  <c r="I1190" i="3"/>
  <c r="H1190" i="3"/>
  <c r="G1190" i="3"/>
  <c r="C1190" i="3"/>
  <c r="I1189" i="3"/>
  <c r="H1189" i="3"/>
  <c r="G1189" i="3"/>
  <c r="C1189" i="3"/>
  <c r="H1188" i="3"/>
  <c r="G1188" i="3"/>
  <c r="I1187" i="3"/>
  <c r="H1187" i="3"/>
  <c r="G1187" i="3"/>
  <c r="C1187" i="3"/>
  <c r="I1186" i="3"/>
  <c r="H1186" i="3"/>
  <c r="G1186" i="3"/>
  <c r="C1186" i="3"/>
  <c r="I1185" i="3"/>
  <c r="H1185" i="3"/>
  <c r="G1185" i="3"/>
  <c r="C1185" i="3"/>
  <c r="I1184" i="3"/>
  <c r="H1184" i="3"/>
  <c r="G1184" i="3"/>
  <c r="C1184" i="3"/>
  <c r="I1183" i="3"/>
  <c r="H1183" i="3"/>
  <c r="G1183" i="3"/>
  <c r="C1183" i="3"/>
  <c r="I1182" i="3"/>
  <c r="H1182" i="3"/>
  <c r="G1182" i="3"/>
  <c r="C1182" i="3"/>
  <c r="I1181" i="3"/>
  <c r="H1181" i="3"/>
  <c r="G1181" i="3"/>
  <c r="C1181" i="3"/>
  <c r="I1180" i="3"/>
  <c r="H1180" i="3"/>
  <c r="G1180" i="3"/>
  <c r="C1180" i="3"/>
  <c r="I1179" i="3"/>
  <c r="H1179" i="3"/>
  <c r="G1179" i="3"/>
  <c r="C1179" i="3"/>
  <c r="I1178" i="3"/>
  <c r="H1178" i="3"/>
  <c r="G1178" i="3"/>
  <c r="C1178" i="3"/>
  <c r="I1177" i="3"/>
  <c r="H1177" i="3"/>
  <c r="G1177" i="3"/>
  <c r="C1177" i="3"/>
  <c r="I1176" i="3"/>
  <c r="H1176" i="3"/>
  <c r="G1176" i="3"/>
  <c r="C1176" i="3"/>
  <c r="I1175" i="3"/>
  <c r="H1175" i="3"/>
  <c r="G1175" i="3"/>
  <c r="C1175" i="3"/>
  <c r="I1174" i="3"/>
  <c r="H1174" i="3"/>
  <c r="G1174" i="3"/>
  <c r="C1174" i="3"/>
  <c r="I1173" i="3"/>
  <c r="H1173" i="3"/>
  <c r="G1173" i="3"/>
  <c r="C1173" i="3"/>
  <c r="I1172" i="3"/>
  <c r="H1172" i="3"/>
  <c r="G1172" i="3"/>
  <c r="C1172" i="3"/>
  <c r="I1171" i="3"/>
  <c r="H1171" i="3"/>
  <c r="G1171" i="3"/>
  <c r="C1171" i="3"/>
  <c r="I1170" i="3"/>
  <c r="H1170" i="3"/>
  <c r="G1170" i="3"/>
  <c r="C1170" i="3"/>
  <c r="I1169" i="3"/>
  <c r="H1169" i="3"/>
  <c r="G1169" i="3"/>
  <c r="C1169" i="3"/>
  <c r="I1168" i="3"/>
  <c r="H1168" i="3"/>
  <c r="G1168" i="3"/>
  <c r="C1168" i="3"/>
  <c r="I1167" i="3"/>
  <c r="H1167" i="3"/>
  <c r="G1167" i="3"/>
  <c r="C1167" i="3"/>
  <c r="I1166" i="3"/>
  <c r="H1166" i="3"/>
  <c r="G1166" i="3"/>
  <c r="C1166" i="3"/>
  <c r="I1165" i="3"/>
  <c r="H1165" i="3"/>
  <c r="G1165" i="3"/>
  <c r="C1165" i="3"/>
  <c r="I1164" i="3"/>
  <c r="H1164" i="3"/>
  <c r="G1164" i="3"/>
  <c r="C1164" i="3"/>
  <c r="I1163" i="3"/>
  <c r="H1163" i="3"/>
  <c r="G1163" i="3"/>
  <c r="C1163" i="3"/>
  <c r="I1162" i="3"/>
  <c r="H1162" i="3"/>
  <c r="G1162" i="3"/>
  <c r="C1162" i="3"/>
  <c r="I1161" i="3"/>
  <c r="H1161" i="3"/>
  <c r="G1161" i="3"/>
  <c r="C1161" i="3"/>
  <c r="I1160" i="3"/>
  <c r="H1160" i="3"/>
  <c r="G1160" i="3"/>
  <c r="C1160" i="3"/>
  <c r="I1159" i="3"/>
  <c r="H1159" i="3"/>
  <c r="G1159" i="3"/>
  <c r="C1159" i="3"/>
  <c r="I1158" i="3"/>
  <c r="H1158" i="3"/>
  <c r="G1158" i="3"/>
  <c r="C1158" i="3"/>
  <c r="I1157" i="3"/>
  <c r="H1157" i="3"/>
  <c r="G1157" i="3"/>
  <c r="C1157" i="3"/>
  <c r="I1156" i="3"/>
  <c r="H1156" i="3"/>
  <c r="G1156" i="3"/>
  <c r="C1156" i="3"/>
  <c r="I1155" i="3"/>
  <c r="H1155" i="3"/>
  <c r="G1155" i="3"/>
  <c r="C1155" i="3"/>
  <c r="I1154" i="3"/>
  <c r="H1154" i="3"/>
  <c r="G1154" i="3"/>
  <c r="C1154" i="3"/>
  <c r="I1153" i="3"/>
  <c r="H1153" i="3"/>
  <c r="G1153" i="3"/>
  <c r="C1153" i="3"/>
  <c r="I1152" i="3"/>
  <c r="H1152" i="3"/>
  <c r="G1152" i="3"/>
  <c r="C1152" i="3"/>
  <c r="I1151" i="3"/>
  <c r="H1151" i="3"/>
  <c r="G1151" i="3"/>
  <c r="C1151" i="3"/>
  <c r="I1150" i="3"/>
  <c r="H1150" i="3"/>
  <c r="G1150" i="3"/>
  <c r="C1150" i="3"/>
  <c r="I1149" i="3"/>
  <c r="H1149" i="3"/>
  <c r="G1149" i="3"/>
  <c r="C1149" i="3"/>
  <c r="I1148" i="3"/>
  <c r="H1148" i="3"/>
  <c r="G1148" i="3"/>
  <c r="C1148" i="3"/>
  <c r="I1147" i="3"/>
  <c r="H1147" i="3"/>
  <c r="G1147" i="3"/>
  <c r="C1147" i="3"/>
  <c r="I1146" i="3"/>
  <c r="H1146" i="3"/>
  <c r="G1146" i="3"/>
  <c r="C1146" i="3"/>
  <c r="I1145" i="3"/>
  <c r="H1145" i="3"/>
  <c r="G1145" i="3"/>
  <c r="C1145" i="3"/>
  <c r="I1144" i="3"/>
  <c r="H1144" i="3"/>
  <c r="G1144" i="3"/>
  <c r="C1144" i="3"/>
  <c r="I1143" i="3"/>
  <c r="H1143" i="3"/>
  <c r="G1143" i="3"/>
  <c r="C1143" i="3"/>
  <c r="I1142" i="3"/>
  <c r="H1142" i="3"/>
  <c r="G1142" i="3"/>
  <c r="C1142" i="3"/>
  <c r="I1141" i="3"/>
  <c r="H1141" i="3"/>
  <c r="G1141" i="3"/>
  <c r="C1141" i="3"/>
  <c r="I1140" i="3"/>
  <c r="H1140" i="3"/>
  <c r="G1140" i="3"/>
  <c r="C1140" i="3"/>
  <c r="I1139" i="3"/>
  <c r="H1139" i="3"/>
  <c r="G1139" i="3"/>
  <c r="C1139" i="3"/>
  <c r="I1138" i="3"/>
  <c r="H1138" i="3"/>
  <c r="G1138" i="3"/>
  <c r="C1138" i="3"/>
  <c r="I1137" i="3"/>
  <c r="H1137" i="3"/>
  <c r="G1137" i="3"/>
  <c r="C1137" i="3"/>
  <c r="I1136" i="3"/>
  <c r="H1136" i="3"/>
  <c r="G1136" i="3"/>
  <c r="C1136" i="3"/>
  <c r="I1135" i="3"/>
  <c r="H1135" i="3"/>
  <c r="G1135" i="3"/>
  <c r="C1135" i="3"/>
  <c r="I1134" i="3"/>
  <c r="H1134" i="3"/>
  <c r="G1134" i="3"/>
  <c r="C1134" i="3"/>
  <c r="I1133" i="3"/>
  <c r="H1133" i="3"/>
  <c r="G1133" i="3"/>
  <c r="C1133" i="3"/>
  <c r="I1132" i="3"/>
  <c r="H1132" i="3"/>
  <c r="G1132" i="3"/>
  <c r="C1132" i="3"/>
  <c r="I1131" i="3"/>
  <c r="H1131" i="3"/>
  <c r="G1131" i="3"/>
  <c r="C1131" i="3"/>
  <c r="I1130" i="3"/>
  <c r="H1130" i="3"/>
  <c r="G1130" i="3"/>
  <c r="C1130" i="3"/>
  <c r="I1129" i="3"/>
  <c r="H1129" i="3"/>
  <c r="G1129" i="3"/>
  <c r="C1129" i="3"/>
  <c r="I1128" i="3"/>
  <c r="H1128" i="3"/>
  <c r="G1128" i="3"/>
  <c r="C1128" i="3"/>
  <c r="I1127" i="3"/>
  <c r="H1127" i="3"/>
  <c r="G1127" i="3"/>
  <c r="C1127" i="3"/>
  <c r="I1126" i="3"/>
  <c r="H1126" i="3"/>
  <c r="G1126" i="3"/>
  <c r="C1126" i="3"/>
  <c r="I1125" i="3"/>
  <c r="H1125" i="3"/>
  <c r="G1125" i="3"/>
  <c r="C1125" i="3"/>
  <c r="I1124" i="3"/>
  <c r="H1124" i="3"/>
  <c r="G1124" i="3"/>
  <c r="C1124" i="3"/>
  <c r="I1123" i="3"/>
  <c r="H1123" i="3"/>
  <c r="G1123" i="3"/>
  <c r="C1123" i="3"/>
  <c r="I1122" i="3"/>
  <c r="H1122" i="3"/>
  <c r="G1122" i="3"/>
  <c r="C1122" i="3"/>
  <c r="I1121" i="3"/>
  <c r="H1121" i="3"/>
  <c r="G1121" i="3"/>
  <c r="C1121" i="3"/>
  <c r="I1120" i="3"/>
  <c r="H1120" i="3"/>
  <c r="G1120" i="3"/>
  <c r="C1120" i="3"/>
  <c r="I1119" i="3"/>
  <c r="H1119" i="3"/>
  <c r="G1119" i="3"/>
  <c r="C1119" i="3"/>
  <c r="I1118" i="3"/>
  <c r="H1118" i="3"/>
  <c r="G1118" i="3"/>
  <c r="C1118" i="3"/>
  <c r="I1117" i="3"/>
  <c r="H1117" i="3"/>
  <c r="G1117" i="3"/>
  <c r="C1117" i="3"/>
  <c r="I1116" i="3"/>
  <c r="H1116" i="3"/>
  <c r="G1116" i="3"/>
  <c r="C1116" i="3"/>
  <c r="I1115" i="3"/>
  <c r="H1115" i="3"/>
  <c r="G1115" i="3"/>
  <c r="C1115" i="3"/>
  <c r="I1114" i="3"/>
  <c r="H1114" i="3"/>
  <c r="G1114" i="3"/>
  <c r="C1114" i="3"/>
  <c r="I1113" i="3"/>
  <c r="H1113" i="3"/>
  <c r="G1113" i="3"/>
  <c r="C1113" i="3"/>
  <c r="I1112" i="3"/>
  <c r="H1112" i="3"/>
  <c r="G1112" i="3"/>
  <c r="C1112" i="3"/>
  <c r="I1111" i="3"/>
  <c r="H1111" i="3"/>
  <c r="G1111" i="3"/>
  <c r="C1111" i="3"/>
  <c r="I1110" i="3"/>
  <c r="H1110" i="3"/>
  <c r="G1110" i="3"/>
  <c r="C1110" i="3"/>
  <c r="I1109" i="3"/>
  <c r="H1109" i="3"/>
  <c r="G1109" i="3"/>
  <c r="C1109" i="3"/>
  <c r="I1108" i="3"/>
  <c r="H1108" i="3"/>
  <c r="G1108" i="3"/>
  <c r="C1108" i="3"/>
  <c r="I1107" i="3"/>
  <c r="H1107" i="3"/>
  <c r="G1107" i="3"/>
  <c r="C1107" i="3"/>
  <c r="I1106" i="3"/>
  <c r="H1106" i="3"/>
  <c r="G1106" i="3"/>
  <c r="C1106" i="3"/>
  <c r="I1105" i="3"/>
  <c r="H1105" i="3"/>
  <c r="G1105" i="3"/>
  <c r="C1105" i="3"/>
  <c r="I1104" i="3"/>
  <c r="H1104" i="3"/>
  <c r="G1104" i="3"/>
  <c r="C1104" i="3"/>
  <c r="I1103" i="3"/>
  <c r="H1103" i="3"/>
  <c r="G1103" i="3"/>
  <c r="C1103" i="3"/>
  <c r="I1102" i="3"/>
  <c r="H1102" i="3"/>
  <c r="G1102" i="3"/>
  <c r="C1102" i="3"/>
  <c r="I1101" i="3"/>
  <c r="H1101" i="3"/>
  <c r="G1101" i="3"/>
  <c r="C1101" i="3"/>
  <c r="I1100" i="3"/>
  <c r="H1100" i="3"/>
  <c r="G1100" i="3"/>
  <c r="C1100" i="3"/>
  <c r="I1099" i="3"/>
  <c r="H1099" i="3"/>
  <c r="G1099" i="3"/>
  <c r="C1099" i="3"/>
  <c r="I1098" i="3"/>
  <c r="H1098" i="3"/>
  <c r="G1098" i="3"/>
  <c r="C1098" i="3"/>
  <c r="I1097" i="3"/>
  <c r="H1097" i="3"/>
  <c r="G1097" i="3"/>
  <c r="C1097" i="3"/>
  <c r="I1096" i="3"/>
  <c r="H1096" i="3"/>
  <c r="G1096" i="3"/>
  <c r="C1096" i="3"/>
  <c r="I1095" i="3"/>
  <c r="H1095" i="3"/>
  <c r="G1095" i="3"/>
  <c r="C1095" i="3"/>
  <c r="I1094" i="3"/>
  <c r="H1094" i="3"/>
  <c r="G1094" i="3"/>
  <c r="C1094" i="3"/>
  <c r="I1093" i="3"/>
  <c r="H1093" i="3"/>
  <c r="G1093" i="3"/>
  <c r="C1093" i="3"/>
  <c r="I1092" i="3"/>
  <c r="H1092" i="3"/>
  <c r="G1092" i="3"/>
  <c r="C1092" i="3"/>
  <c r="I1091" i="3"/>
  <c r="H1091" i="3"/>
  <c r="G1091" i="3"/>
  <c r="C1091" i="3"/>
  <c r="I1090" i="3"/>
  <c r="H1090" i="3"/>
  <c r="G1090" i="3"/>
  <c r="C1090" i="3"/>
  <c r="I1089" i="3"/>
  <c r="H1089" i="3"/>
  <c r="G1089" i="3"/>
  <c r="C1089" i="3"/>
  <c r="I1088" i="3"/>
  <c r="H1088" i="3"/>
  <c r="G1088" i="3"/>
  <c r="C1088" i="3"/>
  <c r="I1087" i="3"/>
  <c r="H1087" i="3"/>
  <c r="G1087" i="3"/>
  <c r="C1087" i="3"/>
  <c r="I1086" i="3"/>
  <c r="H1086" i="3"/>
  <c r="G1086" i="3"/>
  <c r="C1086" i="3"/>
  <c r="I1085" i="3"/>
  <c r="H1085" i="3"/>
  <c r="G1085" i="3"/>
  <c r="C1085" i="3"/>
  <c r="I1084" i="3"/>
  <c r="H1084" i="3"/>
  <c r="G1084" i="3"/>
  <c r="C1084" i="3"/>
  <c r="I1083" i="3"/>
  <c r="H1083" i="3"/>
  <c r="G1083" i="3"/>
  <c r="C1083" i="3"/>
  <c r="I1082" i="3"/>
  <c r="H1082" i="3"/>
  <c r="G1082" i="3"/>
  <c r="C1082" i="3"/>
  <c r="I1081" i="3"/>
  <c r="H1081" i="3"/>
  <c r="G1081" i="3"/>
  <c r="C1081" i="3"/>
  <c r="I1080" i="3"/>
  <c r="H1080" i="3"/>
  <c r="G1080" i="3"/>
  <c r="C1080" i="3"/>
  <c r="I1079" i="3"/>
  <c r="H1079" i="3"/>
  <c r="G1079" i="3"/>
  <c r="C1079" i="3"/>
  <c r="I1078" i="3"/>
  <c r="H1078" i="3"/>
  <c r="G1078" i="3"/>
  <c r="C1078" i="3"/>
  <c r="I1077" i="3"/>
  <c r="H1077" i="3"/>
  <c r="G1077" i="3"/>
  <c r="C1077" i="3"/>
  <c r="I1076" i="3"/>
  <c r="H1076" i="3"/>
  <c r="G1076" i="3"/>
  <c r="C1076" i="3"/>
  <c r="I1075" i="3"/>
  <c r="H1075" i="3"/>
  <c r="G1075" i="3"/>
  <c r="C1075" i="3"/>
  <c r="I1074" i="3"/>
  <c r="H1074" i="3"/>
  <c r="G1074" i="3"/>
  <c r="C1074" i="3"/>
  <c r="I1073" i="3"/>
  <c r="H1073" i="3"/>
  <c r="G1073" i="3"/>
  <c r="C1073" i="3"/>
  <c r="I1072" i="3"/>
  <c r="H1072" i="3"/>
  <c r="G1072" i="3"/>
  <c r="C1072" i="3"/>
  <c r="I1071" i="3"/>
  <c r="H1071" i="3"/>
  <c r="G1071" i="3"/>
  <c r="C1071" i="3"/>
  <c r="I1070" i="3"/>
  <c r="H1070" i="3"/>
  <c r="G1070" i="3"/>
  <c r="C1070" i="3"/>
  <c r="I1069" i="3"/>
  <c r="H1069" i="3"/>
  <c r="G1069" i="3"/>
  <c r="C1069" i="3"/>
  <c r="I1068" i="3"/>
  <c r="H1068" i="3"/>
  <c r="G1068" i="3"/>
  <c r="C1068" i="3"/>
  <c r="I1067" i="3"/>
  <c r="H1067" i="3"/>
  <c r="G1067" i="3"/>
  <c r="C1067" i="3"/>
  <c r="I1066" i="3"/>
  <c r="H1066" i="3"/>
  <c r="G1066" i="3"/>
  <c r="C1066" i="3"/>
  <c r="I1065" i="3"/>
  <c r="H1065" i="3"/>
  <c r="G1065" i="3"/>
  <c r="C1065" i="3"/>
  <c r="I1064" i="3"/>
  <c r="H1064" i="3"/>
  <c r="G1064" i="3"/>
  <c r="C1064" i="3"/>
  <c r="I1063" i="3"/>
  <c r="H1063" i="3"/>
  <c r="G1063" i="3"/>
  <c r="C1063" i="3"/>
  <c r="I1062" i="3"/>
  <c r="H1062" i="3"/>
  <c r="G1062" i="3"/>
  <c r="C1062" i="3"/>
  <c r="I1061" i="3"/>
  <c r="H1061" i="3"/>
  <c r="G1061" i="3"/>
  <c r="C1061" i="3"/>
  <c r="I1060" i="3"/>
  <c r="H1060" i="3"/>
  <c r="G1060" i="3"/>
  <c r="C1060" i="3"/>
  <c r="I1059" i="3"/>
  <c r="H1059" i="3"/>
  <c r="G1059" i="3"/>
  <c r="C1059" i="3"/>
  <c r="I1058" i="3"/>
  <c r="H1058" i="3"/>
  <c r="G1058" i="3"/>
  <c r="C1058" i="3"/>
  <c r="I1057" i="3"/>
  <c r="H1057" i="3"/>
  <c r="G1057" i="3"/>
  <c r="C1057" i="3"/>
  <c r="I1056" i="3"/>
  <c r="H1056" i="3"/>
  <c r="G1056" i="3"/>
  <c r="C1056" i="3"/>
  <c r="I1055" i="3"/>
  <c r="H1055" i="3"/>
  <c r="G1055" i="3"/>
  <c r="C1055" i="3"/>
  <c r="I1054" i="3"/>
  <c r="H1054" i="3"/>
  <c r="G1054" i="3"/>
  <c r="C1054" i="3"/>
  <c r="I1053" i="3"/>
  <c r="H1053" i="3"/>
  <c r="G1053" i="3"/>
  <c r="C1053" i="3"/>
  <c r="I1052" i="3"/>
  <c r="H1052" i="3"/>
  <c r="G1052" i="3"/>
  <c r="C1052" i="3"/>
  <c r="I1051" i="3"/>
  <c r="H1051" i="3"/>
  <c r="G1051" i="3"/>
  <c r="C1051" i="3"/>
  <c r="I1050" i="3"/>
  <c r="H1050" i="3"/>
  <c r="G1050" i="3"/>
  <c r="C1050" i="3"/>
  <c r="I1049" i="3"/>
  <c r="H1049" i="3"/>
  <c r="G1049" i="3"/>
  <c r="C1049" i="3"/>
  <c r="I1048" i="3"/>
  <c r="H1048" i="3"/>
  <c r="G1048" i="3"/>
  <c r="C1048" i="3"/>
  <c r="I1047" i="3"/>
  <c r="H1047" i="3"/>
  <c r="G1047" i="3"/>
  <c r="C1047" i="3"/>
  <c r="I1046" i="3"/>
  <c r="H1046" i="3"/>
  <c r="G1046" i="3"/>
  <c r="C1046" i="3"/>
  <c r="I1045" i="3"/>
  <c r="H1045" i="3"/>
  <c r="G1045" i="3"/>
  <c r="C1045" i="3"/>
  <c r="I1044" i="3"/>
  <c r="H1044" i="3"/>
  <c r="G1044" i="3"/>
  <c r="C1044" i="3"/>
  <c r="I1043" i="3"/>
  <c r="H1043" i="3"/>
  <c r="G1043" i="3"/>
  <c r="C1043" i="3"/>
  <c r="I1042" i="3"/>
  <c r="H1042" i="3"/>
  <c r="G1042" i="3"/>
  <c r="C1042" i="3"/>
  <c r="I1041" i="3"/>
  <c r="H1041" i="3"/>
  <c r="G1041" i="3"/>
  <c r="C1041" i="3"/>
  <c r="I1040" i="3"/>
  <c r="H1040" i="3"/>
  <c r="G1040" i="3"/>
  <c r="C1040" i="3"/>
  <c r="I1039" i="3"/>
  <c r="H1039" i="3"/>
  <c r="G1039" i="3"/>
  <c r="C1039" i="3"/>
  <c r="I1038" i="3"/>
  <c r="H1038" i="3"/>
  <c r="G1038" i="3"/>
  <c r="C1038" i="3"/>
  <c r="I1037" i="3"/>
  <c r="H1037" i="3"/>
  <c r="G1037" i="3"/>
  <c r="C1037" i="3"/>
  <c r="I1036" i="3"/>
  <c r="H1036" i="3"/>
  <c r="G1036" i="3"/>
  <c r="C1036" i="3"/>
  <c r="I1035" i="3"/>
  <c r="H1035" i="3"/>
  <c r="G1035" i="3"/>
  <c r="C1035" i="3"/>
  <c r="I1034" i="3"/>
  <c r="H1034" i="3"/>
  <c r="G1034" i="3"/>
  <c r="C1034" i="3"/>
  <c r="I1033" i="3"/>
  <c r="H1033" i="3"/>
  <c r="G1033" i="3"/>
  <c r="C1033" i="3"/>
  <c r="I1032" i="3"/>
  <c r="H1032" i="3"/>
  <c r="G1032" i="3"/>
  <c r="C1032" i="3"/>
  <c r="I1031" i="3"/>
  <c r="H1031" i="3"/>
  <c r="G1031" i="3"/>
  <c r="C1031" i="3"/>
  <c r="I1030" i="3"/>
  <c r="H1030" i="3"/>
  <c r="G1030" i="3"/>
  <c r="C1030" i="3"/>
  <c r="I1029" i="3"/>
  <c r="H1029" i="3"/>
  <c r="G1029" i="3"/>
  <c r="C1029" i="3"/>
  <c r="I1028" i="3"/>
  <c r="H1028" i="3"/>
  <c r="G1028" i="3"/>
  <c r="C1028" i="3"/>
  <c r="I1027" i="3"/>
  <c r="H1027" i="3"/>
  <c r="G1027" i="3"/>
  <c r="C1027" i="3"/>
  <c r="I1026" i="3"/>
  <c r="H1026" i="3"/>
  <c r="G1026" i="3"/>
  <c r="C1026" i="3"/>
  <c r="I1025" i="3"/>
  <c r="H1025" i="3"/>
  <c r="G1025" i="3"/>
  <c r="C1025" i="3"/>
  <c r="I1024" i="3"/>
  <c r="H1024" i="3"/>
  <c r="G1024" i="3"/>
  <c r="C1024" i="3"/>
  <c r="I1023" i="3"/>
  <c r="H1023" i="3"/>
  <c r="G1023" i="3"/>
  <c r="C1023" i="3"/>
  <c r="I1022" i="3"/>
  <c r="H1022" i="3"/>
  <c r="G1022" i="3"/>
  <c r="C1022" i="3"/>
  <c r="I1021" i="3"/>
  <c r="H1021" i="3"/>
  <c r="G1021" i="3"/>
  <c r="C1021" i="3"/>
  <c r="I1020" i="3"/>
  <c r="H1020" i="3"/>
  <c r="G1020" i="3"/>
  <c r="C1020" i="3"/>
  <c r="I1019" i="3"/>
  <c r="H1019" i="3"/>
  <c r="G1019" i="3"/>
  <c r="C1019" i="3"/>
  <c r="I1018" i="3"/>
  <c r="H1018" i="3"/>
  <c r="G1018" i="3"/>
  <c r="C1018" i="3"/>
  <c r="I1017" i="3"/>
  <c r="H1017" i="3"/>
  <c r="G1017" i="3"/>
  <c r="C1017" i="3"/>
  <c r="I1016" i="3"/>
  <c r="H1016" i="3"/>
  <c r="G1016" i="3"/>
  <c r="C1016" i="3"/>
  <c r="I1015" i="3"/>
  <c r="H1015" i="3"/>
  <c r="G1015" i="3"/>
  <c r="C1015" i="3"/>
  <c r="I1014" i="3"/>
  <c r="H1014" i="3"/>
  <c r="G1014" i="3"/>
  <c r="C1014" i="3"/>
  <c r="I1013" i="3"/>
  <c r="H1013" i="3"/>
  <c r="G1013" i="3"/>
  <c r="C1013" i="3"/>
  <c r="I1012" i="3"/>
  <c r="H1012" i="3"/>
  <c r="G1012" i="3"/>
  <c r="C1012" i="3"/>
  <c r="I1011" i="3"/>
  <c r="H1011" i="3"/>
  <c r="G1011" i="3"/>
  <c r="C1011" i="3"/>
  <c r="I1010" i="3"/>
  <c r="H1010" i="3"/>
  <c r="G1010" i="3"/>
  <c r="C1010" i="3"/>
  <c r="I1009" i="3"/>
  <c r="H1009" i="3"/>
  <c r="G1009" i="3"/>
  <c r="C1009" i="3"/>
  <c r="I1008" i="3"/>
  <c r="H1008" i="3"/>
  <c r="G1008" i="3"/>
  <c r="C1008" i="3"/>
  <c r="I1007" i="3"/>
  <c r="H1007" i="3"/>
  <c r="G1007" i="3"/>
  <c r="C1007" i="3"/>
  <c r="I1006" i="3"/>
  <c r="H1006" i="3"/>
  <c r="G1006" i="3"/>
  <c r="C1006" i="3"/>
  <c r="I1005" i="3"/>
  <c r="H1005" i="3"/>
  <c r="G1005" i="3"/>
  <c r="C1005" i="3"/>
  <c r="I1004" i="3"/>
  <c r="H1004" i="3"/>
  <c r="G1004" i="3"/>
  <c r="C1004" i="3"/>
  <c r="I1003" i="3"/>
  <c r="H1003" i="3"/>
  <c r="G1003" i="3"/>
  <c r="C1003" i="3"/>
  <c r="I1002" i="3"/>
  <c r="H1002" i="3"/>
  <c r="G1002" i="3"/>
  <c r="C1002" i="3"/>
  <c r="I1001" i="3"/>
  <c r="H1001" i="3"/>
  <c r="G1001" i="3"/>
  <c r="C1001" i="3"/>
  <c r="I1000" i="3"/>
  <c r="H1000" i="3"/>
  <c r="G1000" i="3"/>
  <c r="C1000" i="3"/>
  <c r="I999" i="3"/>
  <c r="H999" i="3"/>
  <c r="G999" i="3"/>
  <c r="C999" i="3"/>
  <c r="I998" i="3"/>
  <c r="H998" i="3"/>
  <c r="G998" i="3"/>
  <c r="C998" i="3"/>
  <c r="I997" i="3"/>
  <c r="H997" i="3"/>
  <c r="G997" i="3"/>
  <c r="C997" i="3"/>
  <c r="I996" i="3"/>
  <c r="H996" i="3"/>
  <c r="G996" i="3"/>
  <c r="C996" i="3"/>
  <c r="I995" i="3"/>
  <c r="H995" i="3"/>
  <c r="G995" i="3"/>
  <c r="C995" i="3"/>
  <c r="I994" i="3"/>
  <c r="H994" i="3"/>
  <c r="G994" i="3"/>
  <c r="C994" i="3"/>
  <c r="I993" i="3"/>
  <c r="H993" i="3"/>
  <c r="G993" i="3"/>
  <c r="C993" i="3"/>
  <c r="I992" i="3"/>
  <c r="H992" i="3"/>
  <c r="G992" i="3"/>
  <c r="C992" i="3"/>
  <c r="I991" i="3"/>
  <c r="H991" i="3"/>
  <c r="G991" i="3"/>
  <c r="C991" i="3"/>
  <c r="I990" i="3"/>
  <c r="H990" i="3"/>
  <c r="G990" i="3"/>
  <c r="C990" i="3"/>
  <c r="I989" i="3"/>
  <c r="H989" i="3"/>
  <c r="G989" i="3"/>
  <c r="C989" i="3"/>
  <c r="I988" i="3"/>
  <c r="H988" i="3"/>
  <c r="G988" i="3"/>
  <c r="C988" i="3"/>
  <c r="I987" i="3"/>
  <c r="H987" i="3"/>
  <c r="G987" i="3"/>
  <c r="C987" i="3"/>
  <c r="I986" i="3"/>
  <c r="H986" i="3"/>
  <c r="G986" i="3"/>
  <c r="C986" i="3"/>
  <c r="I985" i="3"/>
  <c r="H985" i="3"/>
  <c r="G985" i="3"/>
  <c r="C985" i="3"/>
  <c r="I984" i="3"/>
  <c r="H984" i="3"/>
  <c r="G984" i="3"/>
  <c r="C984" i="3"/>
  <c r="I983" i="3"/>
  <c r="H983" i="3"/>
  <c r="G983" i="3"/>
  <c r="C983" i="3"/>
  <c r="I982" i="3"/>
  <c r="H982" i="3"/>
  <c r="G982" i="3"/>
  <c r="C982" i="3"/>
  <c r="I981" i="3"/>
  <c r="H981" i="3"/>
  <c r="G981" i="3"/>
  <c r="C981" i="3"/>
  <c r="I980" i="3"/>
  <c r="H980" i="3"/>
  <c r="G980" i="3"/>
  <c r="C980" i="3"/>
  <c r="I979" i="3"/>
  <c r="H979" i="3"/>
  <c r="G979" i="3"/>
  <c r="C979" i="3"/>
  <c r="I978" i="3"/>
  <c r="H978" i="3"/>
  <c r="G978" i="3"/>
  <c r="C978" i="3"/>
  <c r="I977" i="3"/>
  <c r="H977" i="3"/>
  <c r="G977" i="3"/>
  <c r="C977" i="3"/>
  <c r="I976" i="3"/>
  <c r="H976" i="3"/>
  <c r="G976" i="3"/>
  <c r="C976" i="3"/>
  <c r="I975" i="3"/>
  <c r="H975" i="3"/>
  <c r="G975" i="3"/>
  <c r="C975" i="3"/>
  <c r="I974" i="3"/>
  <c r="H974" i="3"/>
  <c r="G974" i="3"/>
  <c r="C974" i="3"/>
  <c r="I973" i="3"/>
  <c r="H973" i="3"/>
  <c r="G973" i="3"/>
  <c r="C973" i="3"/>
  <c r="I972" i="3"/>
  <c r="H972" i="3"/>
  <c r="G972" i="3"/>
  <c r="C972" i="3"/>
  <c r="I971" i="3"/>
  <c r="H971" i="3"/>
  <c r="G971" i="3"/>
  <c r="C971" i="3"/>
  <c r="I970" i="3"/>
  <c r="H970" i="3"/>
  <c r="G970" i="3"/>
  <c r="C970" i="3"/>
  <c r="I969" i="3"/>
  <c r="H969" i="3"/>
  <c r="G969" i="3"/>
  <c r="C969" i="3"/>
  <c r="I968" i="3"/>
  <c r="H968" i="3"/>
  <c r="G968" i="3"/>
  <c r="C968" i="3"/>
  <c r="I967" i="3"/>
  <c r="H967" i="3"/>
  <c r="G967" i="3"/>
  <c r="C967" i="3"/>
  <c r="I966" i="3"/>
  <c r="H966" i="3"/>
  <c r="G966" i="3"/>
  <c r="C966" i="3"/>
  <c r="I965" i="3"/>
  <c r="H965" i="3"/>
  <c r="G965" i="3"/>
  <c r="C965" i="3"/>
  <c r="I964" i="3"/>
  <c r="H964" i="3"/>
  <c r="G964" i="3"/>
  <c r="C964" i="3"/>
  <c r="I963" i="3"/>
  <c r="H963" i="3"/>
  <c r="G963" i="3"/>
  <c r="C963" i="3"/>
  <c r="I962" i="3"/>
  <c r="H962" i="3"/>
  <c r="G962" i="3"/>
  <c r="C962" i="3"/>
  <c r="I961" i="3"/>
  <c r="H961" i="3"/>
  <c r="G961" i="3"/>
  <c r="C961" i="3"/>
  <c r="I960" i="3"/>
  <c r="H960" i="3"/>
  <c r="G960" i="3"/>
  <c r="C960" i="3"/>
  <c r="I959" i="3"/>
  <c r="H959" i="3"/>
  <c r="G959" i="3"/>
  <c r="C959" i="3"/>
  <c r="I958" i="3"/>
  <c r="H958" i="3"/>
  <c r="G958" i="3"/>
  <c r="C958" i="3"/>
  <c r="I957" i="3"/>
  <c r="H957" i="3"/>
  <c r="G957" i="3"/>
  <c r="C957" i="3"/>
  <c r="I956" i="3"/>
  <c r="H956" i="3"/>
  <c r="G956" i="3"/>
  <c r="C956" i="3"/>
  <c r="I955" i="3"/>
  <c r="H955" i="3"/>
  <c r="G955" i="3"/>
  <c r="C955" i="3"/>
  <c r="I954" i="3"/>
  <c r="H954" i="3"/>
  <c r="G954" i="3"/>
  <c r="C954" i="3"/>
  <c r="I953" i="3"/>
  <c r="H953" i="3"/>
  <c r="G953" i="3"/>
  <c r="C953" i="3"/>
  <c r="I952" i="3"/>
  <c r="H952" i="3"/>
  <c r="G952" i="3"/>
  <c r="C952" i="3"/>
  <c r="I951" i="3"/>
  <c r="H951" i="3"/>
  <c r="G951" i="3"/>
  <c r="C951" i="3"/>
  <c r="I950" i="3"/>
  <c r="H950" i="3"/>
  <c r="G950" i="3"/>
  <c r="C950" i="3"/>
  <c r="I949" i="3"/>
  <c r="H949" i="3"/>
  <c r="G949" i="3"/>
  <c r="C949" i="3"/>
  <c r="I948" i="3"/>
  <c r="H948" i="3"/>
  <c r="G948" i="3"/>
  <c r="C948" i="3"/>
  <c r="I947" i="3"/>
  <c r="H947" i="3"/>
  <c r="G947" i="3"/>
  <c r="C947" i="3"/>
  <c r="I946" i="3"/>
  <c r="H946" i="3"/>
  <c r="G946" i="3"/>
  <c r="C946" i="3"/>
  <c r="I945" i="3"/>
  <c r="H945" i="3"/>
  <c r="G945" i="3"/>
  <c r="C945" i="3"/>
  <c r="I944" i="3"/>
  <c r="H944" i="3"/>
  <c r="G944" i="3"/>
  <c r="C944" i="3"/>
  <c r="I943" i="3"/>
  <c r="H943" i="3"/>
  <c r="G943" i="3"/>
  <c r="C943" i="3"/>
  <c r="I942" i="3"/>
  <c r="H942" i="3"/>
  <c r="G942" i="3"/>
  <c r="C942" i="3"/>
  <c r="I941" i="3"/>
  <c r="H941" i="3"/>
  <c r="G941" i="3"/>
  <c r="C941" i="3"/>
  <c r="I940" i="3"/>
  <c r="H940" i="3"/>
  <c r="G940" i="3"/>
  <c r="C940" i="3"/>
  <c r="I939" i="3"/>
  <c r="H939" i="3"/>
  <c r="G939" i="3"/>
  <c r="C939" i="3"/>
  <c r="I938" i="3"/>
  <c r="H938" i="3"/>
  <c r="G938" i="3"/>
  <c r="C938" i="3"/>
  <c r="I937" i="3"/>
  <c r="H937" i="3"/>
  <c r="G937" i="3"/>
  <c r="C937" i="3"/>
  <c r="I936" i="3"/>
  <c r="H936" i="3"/>
  <c r="G936" i="3"/>
  <c r="C936" i="3"/>
  <c r="I935" i="3"/>
  <c r="H935" i="3"/>
  <c r="G935" i="3"/>
  <c r="C935" i="3"/>
  <c r="I934" i="3"/>
  <c r="H934" i="3"/>
  <c r="G934" i="3"/>
  <c r="C934" i="3"/>
  <c r="I933" i="3"/>
  <c r="H933" i="3"/>
  <c r="G933" i="3"/>
  <c r="C933" i="3"/>
  <c r="I932" i="3"/>
  <c r="H932" i="3"/>
  <c r="G932" i="3"/>
  <c r="C932" i="3"/>
  <c r="I931" i="3"/>
  <c r="H931" i="3"/>
  <c r="G931" i="3"/>
  <c r="C931" i="3"/>
  <c r="I930" i="3"/>
  <c r="H930" i="3"/>
  <c r="G930" i="3"/>
  <c r="C930" i="3"/>
  <c r="I929" i="3"/>
  <c r="H929" i="3"/>
  <c r="G929" i="3"/>
  <c r="C929" i="3"/>
  <c r="I928" i="3"/>
  <c r="H928" i="3"/>
  <c r="G928" i="3"/>
  <c r="C928" i="3"/>
  <c r="I927" i="3"/>
  <c r="H927" i="3"/>
  <c r="G927" i="3"/>
  <c r="C927" i="3"/>
  <c r="I926" i="3"/>
  <c r="H926" i="3"/>
  <c r="G926" i="3"/>
  <c r="C926" i="3"/>
  <c r="I925" i="3"/>
  <c r="H925" i="3"/>
  <c r="G925" i="3"/>
  <c r="C925" i="3"/>
  <c r="I924" i="3"/>
  <c r="H924" i="3"/>
  <c r="G924" i="3"/>
  <c r="C924" i="3"/>
  <c r="I923" i="3"/>
  <c r="H923" i="3"/>
  <c r="G923" i="3"/>
  <c r="C923" i="3"/>
  <c r="I922" i="3"/>
  <c r="H922" i="3"/>
  <c r="G922" i="3"/>
  <c r="C922" i="3"/>
  <c r="I921" i="3"/>
  <c r="H921" i="3"/>
  <c r="G921" i="3"/>
  <c r="C921" i="3"/>
  <c r="I920" i="3"/>
  <c r="H920" i="3"/>
  <c r="G920" i="3"/>
  <c r="C920" i="3"/>
  <c r="I919" i="3"/>
  <c r="H919" i="3"/>
  <c r="G919" i="3"/>
  <c r="C919" i="3"/>
  <c r="I918" i="3"/>
  <c r="H918" i="3"/>
  <c r="G918" i="3"/>
  <c r="C918" i="3"/>
  <c r="I917" i="3"/>
  <c r="H917" i="3"/>
  <c r="G917" i="3"/>
  <c r="C917" i="3"/>
  <c r="I916" i="3"/>
  <c r="H916" i="3"/>
  <c r="G916" i="3"/>
  <c r="C916" i="3"/>
  <c r="I915" i="3"/>
  <c r="H915" i="3"/>
  <c r="G915" i="3"/>
  <c r="C915" i="3"/>
  <c r="I914" i="3"/>
  <c r="H914" i="3"/>
  <c r="G914" i="3"/>
  <c r="C914" i="3"/>
  <c r="I913" i="3"/>
  <c r="H913" i="3"/>
  <c r="G913" i="3"/>
  <c r="C913" i="3"/>
  <c r="I912" i="3"/>
  <c r="H912" i="3"/>
  <c r="G912" i="3"/>
  <c r="C912" i="3"/>
  <c r="I911" i="3"/>
  <c r="H911" i="3"/>
  <c r="G911" i="3"/>
  <c r="C911" i="3"/>
  <c r="I910" i="3"/>
  <c r="H910" i="3"/>
  <c r="G910" i="3"/>
  <c r="C910" i="3"/>
  <c r="I909" i="3"/>
  <c r="H909" i="3"/>
  <c r="G909" i="3"/>
  <c r="C909" i="3"/>
  <c r="I908" i="3"/>
  <c r="H908" i="3"/>
  <c r="G908" i="3"/>
  <c r="C908" i="3"/>
  <c r="I907" i="3"/>
  <c r="H907" i="3"/>
  <c r="G907" i="3"/>
  <c r="C907" i="3"/>
  <c r="I906" i="3"/>
  <c r="H906" i="3"/>
  <c r="G906" i="3"/>
  <c r="C906" i="3"/>
  <c r="I905" i="3"/>
  <c r="H905" i="3"/>
  <c r="G905" i="3"/>
  <c r="C905" i="3"/>
  <c r="I904" i="3"/>
  <c r="H904" i="3"/>
  <c r="G904" i="3"/>
  <c r="C904" i="3"/>
  <c r="I903" i="3"/>
  <c r="H903" i="3"/>
  <c r="G903" i="3"/>
  <c r="C903" i="3"/>
  <c r="I902" i="3"/>
  <c r="H902" i="3"/>
  <c r="G902" i="3"/>
  <c r="C902" i="3"/>
  <c r="I901" i="3"/>
  <c r="H901" i="3"/>
  <c r="G901" i="3"/>
  <c r="C901" i="3"/>
  <c r="I900" i="3"/>
  <c r="H900" i="3"/>
  <c r="G900" i="3"/>
  <c r="C900" i="3"/>
  <c r="I899" i="3"/>
  <c r="H899" i="3"/>
  <c r="G899" i="3"/>
  <c r="C899" i="3"/>
  <c r="I898" i="3"/>
  <c r="H898" i="3"/>
  <c r="G898" i="3"/>
  <c r="C898" i="3"/>
  <c r="I897" i="3"/>
  <c r="H897" i="3"/>
  <c r="G897" i="3"/>
  <c r="C897" i="3"/>
  <c r="I896" i="3"/>
  <c r="H896" i="3"/>
  <c r="G896" i="3"/>
  <c r="C896" i="3"/>
  <c r="I895" i="3"/>
  <c r="H895" i="3"/>
  <c r="G895" i="3"/>
  <c r="C895" i="3"/>
  <c r="I894" i="3"/>
  <c r="H894" i="3"/>
  <c r="G894" i="3"/>
  <c r="C894" i="3"/>
  <c r="I893" i="3"/>
  <c r="H893" i="3"/>
  <c r="G893" i="3"/>
  <c r="C893" i="3"/>
  <c r="I892" i="3"/>
  <c r="H892" i="3"/>
  <c r="G892" i="3"/>
  <c r="C892" i="3"/>
  <c r="I891" i="3"/>
  <c r="H891" i="3"/>
  <c r="G891" i="3"/>
  <c r="C891" i="3"/>
  <c r="I890" i="3"/>
  <c r="H890" i="3"/>
  <c r="G890" i="3"/>
  <c r="C890" i="3"/>
  <c r="I889" i="3"/>
  <c r="H889" i="3"/>
  <c r="G889" i="3"/>
  <c r="C889" i="3"/>
  <c r="I888" i="3"/>
  <c r="H888" i="3"/>
  <c r="G888" i="3"/>
  <c r="C888" i="3"/>
  <c r="I887" i="3"/>
  <c r="H887" i="3"/>
  <c r="G887" i="3"/>
  <c r="C887" i="3"/>
  <c r="I886" i="3"/>
  <c r="H886" i="3"/>
  <c r="G886" i="3"/>
  <c r="C886" i="3"/>
  <c r="I885" i="3"/>
  <c r="H885" i="3"/>
  <c r="G885" i="3"/>
  <c r="C885" i="3"/>
  <c r="I884" i="3"/>
  <c r="H884" i="3"/>
  <c r="G884" i="3"/>
  <c r="C884" i="3"/>
  <c r="I883" i="3"/>
  <c r="H883" i="3"/>
  <c r="G883" i="3"/>
  <c r="C883" i="3"/>
  <c r="I882" i="3"/>
  <c r="H882" i="3"/>
  <c r="G882" i="3"/>
  <c r="C882" i="3"/>
  <c r="I881" i="3"/>
  <c r="H881" i="3"/>
  <c r="G881" i="3"/>
  <c r="C881" i="3"/>
  <c r="I880" i="3"/>
  <c r="H880" i="3"/>
  <c r="G880" i="3"/>
  <c r="C880" i="3"/>
  <c r="I879" i="3"/>
  <c r="H879" i="3"/>
  <c r="G879" i="3"/>
  <c r="C879" i="3"/>
  <c r="I878" i="3"/>
  <c r="H878" i="3"/>
  <c r="G878" i="3"/>
  <c r="C878" i="3"/>
  <c r="I877" i="3"/>
  <c r="H877" i="3"/>
  <c r="G877" i="3"/>
  <c r="C877" i="3"/>
  <c r="I876" i="3"/>
  <c r="H876" i="3"/>
  <c r="G876" i="3"/>
  <c r="C876" i="3"/>
  <c r="I875" i="3"/>
  <c r="H875" i="3"/>
  <c r="G875" i="3"/>
  <c r="C875" i="3"/>
  <c r="I874" i="3"/>
  <c r="H874" i="3"/>
  <c r="G874" i="3"/>
  <c r="C874" i="3"/>
  <c r="I873" i="3"/>
  <c r="H873" i="3"/>
  <c r="G873" i="3"/>
  <c r="C873" i="3"/>
  <c r="I872" i="3"/>
  <c r="H872" i="3"/>
  <c r="G872" i="3"/>
  <c r="C872" i="3"/>
  <c r="I871" i="3"/>
  <c r="H871" i="3"/>
  <c r="G871" i="3"/>
  <c r="C871" i="3"/>
  <c r="I870" i="3"/>
  <c r="H870" i="3"/>
  <c r="G870" i="3"/>
  <c r="C870" i="3"/>
  <c r="I869" i="3"/>
  <c r="H869" i="3"/>
  <c r="G869" i="3"/>
  <c r="C869" i="3"/>
  <c r="I868" i="3"/>
  <c r="H868" i="3"/>
  <c r="G868" i="3"/>
  <c r="C868" i="3"/>
  <c r="I867" i="3"/>
  <c r="H867" i="3"/>
  <c r="G867" i="3"/>
  <c r="C867" i="3"/>
  <c r="I866" i="3"/>
  <c r="H866" i="3"/>
  <c r="G866" i="3"/>
  <c r="C866" i="3"/>
  <c r="I865" i="3"/>
  <c r="H865" i="3"/>
  <c r="G865" i="3"/>
  <c r="C865" i="3"/>
  <c r="I864" i="3"/>
  <c r="H864" i="3"/>
  <c r="G864" i="3"/>
  <c r="C864" i="3"/>
  <c r="I863" i="3"/>
  <c r="H863" i="3"/>
  <c r="G863" i="3"/>
  <c r="C863" i="3"/>
  <c r="I862" i="3"/>
  <c r="H862" i="3"/>
  <c r="G862" i="3"/>
  <c r="C862" i="3"/>
  <c r="I861" i="3"/>
  <c r="H861" i="3"/>
  <c r="G861" i="3"/>
  <c r="C861" i="3"/>
  <c r="I860" i="3"/>
  <c r="H860" i="3"/>
  <c r="G860" i="3"/>
  <c r="C860" i="3"/>
  <c r="I859" i="3"/>
  <c r="H859" i="3"/>
  <c r="G859" i="3"/>
  <c r="C859" i="3"/>
  <c r="I858" i="3"/>
  <c r="H858" i="3"/>
  <c r="G858" i="3"/>
  <c r="C858" i="3"/>
  <c r="I857" i="3"/>
  <c r="H857" i="3"/>
  <c r="G857" i="3"/>
  <c r="C857" i="3"/>
  <c r="I856" i="3"/>
  <c r="H856" i="3"/>
  <c r="G856" i="3"/>
  <c r="C856" i="3"/>
  <c r="I855" i="3"/>
  <c r="H855" i="3"/>
  <c r="G855" i="3"/>
  <c r="C855" i="3"/>
  <c r="I854" i="3"/>
  <c r="H854" i="3"/>
  <c r="G854" i="3"/>
  <c r="C854" i="3"/>
  <c r="I853" i="3"/>
  <c r="H853" i="3"/>
  <c r="G853" i="3"/>
  <c r="C853" i="3"/>
  <c r="I852" i="3"/>
  <c r="H852" i="3"/>
  <c r="G852" i="3"/>
  <c r="C852" i="3"/>
  <c r="I851" i="3"/>
  <c r="H851" i="3"/>
  <c r="G851" i="3"/>
  <c r="C851" i="3"/>
  <c r="I850" i="3"/>
  <c r="H850" i="3"/>
  <c r="G850" i="3"/>
  <c r="C850" i="3"/>
  <c r="I849" i="3"/>
  <c r="H849" i="3"/>
  <c r="G849" i="3"/>
  <c r="C849" i="3"/>
  <c r="I848" i="3"/>
  <c r="H848" i="3"/>
  <c r="G848" i="3"/>
  <c r="C848" i="3"/>
  <c r="I847" i="3"/>
  <c r="H847" i="3"/>
  <c r="G847" i="3"/>
  <c r="C847" i="3"/>
  <c r="I846" i="3"/>
  <c r="H846" i="3"/>
  <c r="G846" i="3"/>
  <c r="C846" i="3"/>
  <c r="I845" i="3"/>
  <c r="H845" i="3"/>
  <c r="G845" i="3"/>
  <c r="C845" i="3"/>
  <c r="I844" i="3"/>
  <c r="H844" i="3"/>
  <c r="G844" i="3"/>
  <c r="C844" i="3"/>
  <c r="I843" i="3"/>
  <c r="H843" i="3"/>
  <c r="G843" i="3"/>
  <c r="C843" i="3"/>
  <c r="I842" i="3"/>
  <c r="H842" i="3"/>
  <c r="G842" i="3"/>
  <c r="C842" i="3"/>
  <c r="I841" i="3"/>
  <c r="H841" i="3"/>
  <c r="G841" i="3"/>
  <c r="C841" i="3"/>
  <c r="I840" i="3"/>
  <c r="H840" i="3"/>
  <c r="G840" i="3"/>
  <c r="C840" i="3"/>
  <c r="I839" i="3"/>
  <c r="H839" i="3"/>
  <c r="G839" i="3"/>
  <c r="C839" i="3"/>
  <c r="I838" i="3"/>
  <c r="H838" i="3"/>
  <c r="G838" i="3"/>
  <c r="C838" i="3"/>
  <c r="I837" i="3"/>
  <c r="H837" i="3"/>
  <c r="G837" i="3"/>
  <c r="C837" i="3"/>
  <c r="I836" i="3"/>
  <c r="H836" i="3"/>
  <c r="G836" i="3"/>
  <c r="C836" i="3"/>
  <c r="I835" i="3"/>
  <c r="H835" i="3"/>
  <c r="G835" i="3"/>
  <c r="C835" i="3"/>
  <c r="I834" i="3"/>
  <c r="H834" i="3"/>
  <c r="G834" i="3"/>
  <c r="C834" i="3"/>
  <c r="I833" i="3"/>
  <c r="H833" i="3"/>
  <c r="G833" i="3"/>
  <c r="C833" i="3"/>
  <c r="I832" i="3"/>
  <c r="H832" i="3"/>
  <c r="G832" i="3"/>
  <c r="C832" i="3"/>
  <c r="I831" i="3"/>
  <c r="H831" i="3"/>
  <c r="G831" i="3"/>
  <c r="C831" i="3"/>
  <c r="I830" i="3"/>
  <c r="H830" i="3"/>
  <c r="G830" i="3"/>
  <c r="C830" i="3"/>
  <c r="I829" i="3"/>
  <c r="H829" i="3"/>
  <c r="G829" i="3"/>
  <c r="C829" i="3"/>
  <c r="I828" i="3"/>
  <c r="H828" i="3"/>
  <c r="G828" i="3"/>
  <c r="C828" i="3"/>
  <c r="I827" i="3"/>
  <c r="H827" i="3"/>
  <c r="G827" i="3"/>
  <c r="C827" i="3"/>
  <c r="I826" i="3"/>
  <c r="H826" i="3"/>
  <c r="G826" i="3"/>
  <c r="C826" i="3"/>
  <c r="I825" i="3"/>
  <c r="H825" i="3"/>
  <c r="G825" i="3"/>
  <c r="C825" i="3"/>
  <c r="I824" i="3"/>
  <c r="H824" i="3"/>
  <c r="G824" i="3"/>
  <c r="C824" i="3"/>
  <c r="I823" i="3"/>
  <c r="H823" i="3"/>
  <c r="G823" i="3"/>
  <c r="C823" i="3"/>
  <c r="I822" i="3"/>
  <c r="H822" i="3"/>
  <c r="G822" i="3"/>
  <c r="C822" i="3"/>
  <c r="I821" i="3"/>
  <c r="H821" i="3"/>
  <c r="G821" i="3"/>
  <c r="C821" i="3"/>
  <c r="I820" i="3"/>
  <c r="H820" i="3"/>
  <c r="G820" i="3"/>
  <c r="C820" i="3"/>
  <c r="I819" i="3"/>
  <c r="H819" i="3"/>
  <c r="G819" i="3"/>
  <c r="C819" i="3"/>
  <c r="I818" i="3"/>
  <c r="H818" i="3"/>
  <c r="G818" i="3"/>
  <c r="C818" i="3"/>
  <c r="I817" i="3"/>
  <c r="H817" i="3"/>
  <c r="G817" i="3"/>
  <c r="C817" i="3"/>
  <c r="I816" i="3"/>
  <c r="H816" i="3"/>
  <c r="G816" i="3"/>
  <c r="C816" i="3"/>
  <c r="I815" i="3"/>
  <c r="H815" i="3"/>
  <c r="G815" i="3"/>
  <c r="C815" i="3"/>
  <c r="I814" i="3"/>
  <c r="H814" i="3"/>
  <c r="G814" i="3"/>
  <c r="C814" i="3"/>
  <c r="I813" i="3"/>
  <c r="H813" i="3"/>
  <c r="G813" i="3"/>
  <c r="C813" i="3"/>
  <c r="I812" i="3"/>
  <c r="H812" i="3"/>
  <c r="G812" i="3"/>
  <c r="C812" i="3"/>
  <c r="I811" i="3"/>
  <c r="H811" i="3"/>
  <c r="G811" i="3"/>
  <c r="C811" i="3"/>
  <c r="I810" i="3"/>
  <c r="H810" i="3"/>
  <c r="G810" i="3"/>
  <c r="C810" i="3"/>
  <c r="I809" i="3"/>
  <c r="H809" i="3"/>
  <c r="G809" i="3"/>
  <c r="C809" i="3"/>
  <c r="I808" i="3"/>
  <c r="H808" i="3"/>
  <c r="G808" i="3"/>
  <c r="C808" i="3"/>
  <c r="I807" i="3"/>
  <c r="H807" i="3"/>
  <c r="G807" i="3"/>
  <c r="C807" i="3"/>
  <c r="I806" i="3"/>
  <c r="H806" i="3"/>
  <c r="G806" i="3"/>
  <c r="C806" i="3"/>
  <c r="I805" i="3"/>
  <c r="H805" i="3"/>
  <c r="G805" i="3"/>
  <c r="C805" i="3"/>
  <c r="I804" i="3"/>
  <c r="H804" i="3"/>
  <c r="G804" i="3"/>
  <c r="C804" i="3"/>
  <c r="I803" i="3"/>
  <c r="H803" i="3"/>
  <c r="G803" i="3"/>
  <c r="C803" i="3"/>
  <c r="I802" i="3"/>
  <c r="H802" i="3"/>
  <c r="G802" i="3"/>
  <c r="C802" i="3"/>
  <c r="I801" i="3"/>
  <c r="H801" i="3"/>
  <c r="G801" i="3"/>
  <c r="C801" i="3"/>
  <c r="I800" i="3"/>
  <c r="H800" i="3"/>
  <c r="G800" i="3"/>
  <c r="C800" i="3"/>
  <c r="I799" i="3"/>
  <c r="H799" i="3"/>
  <c r="G799" i="3"/>
  <c r="C799" i="3"/>
  <c r="I798" i="3"/>
  <c r="H798" i="3"/>
  <c r="G798" i="3"/>
  <c r="C798" i="3"/>
  <c r="I797" i="3"/>
  <c r="H797" i="3"/>
  <c r="G797" i="3"/>
  <c r="C797" i="3"/>
  <c r="I796" i="3"/>
  <c r="H796" i="3"/>
  <c r="G796" i="3"/>
  <c r="C796" i="3"/>
  <c r="I795" i="3"/>
  <c r="H795" i="3"/>
  <c r="G795" i="3"/>
  <c r="C795" i="3"/>
  <c r="I794" i="3"/>
  <c r="H794" i="3"/>
  <c r="G794" i="3"/>
  <c r="C794" i="3"/>
  <c r="I793" i="3"/>
  <c r="H793" i="3"/>
  <c r="G793" i="3"/>
  <c r="C793" i="3"/>
  <c r="I792" i="3"/>
  <c r="H792" i="3"/>
  <c r="G792" i="3"/>
  <c r="C792" i="3"/>
  <c r="I791" i="3"/>
  <c r="H791" i="3"/>
  <c r="G791" i="3"/>
  <c r="C791" i="3"/>
  <c r="I790" i="3"/>
  <c r="H790" i="3"/>
  <c r="G790" i="3"/>
  <c r="C790" i="3"/>
  <c r="I789" i="3"/>
  <c r="H789" i="3"/>
  <c r="G789" i="3"/>
  <c r="C789" i="3"/>
  <c r="I788" i="3"/>
  <c r="H788" i="3"/>
  <c r="G788" i="3"/>
  <c r="C788" i="3"/>
  <c r="I787" i="3"/>
  <c r="H787" i="3"/>
  <c r="G787" i="3"/>
  <c r="C787" i="3"/>
  <c r="I786" i="3"/>
  <c r="H786" i="3"/>
  <c r="G786" i="3"/>
  <c r="C786" i="3"/>
  <c r="I785" i="3"/>
  <c r="H785" i="3"/>
  <c r="G785" i="3"/>
  <c r="C785" i="3"/>
  <c r="I784" i="3"/>
  <c r="H784" i="3"/>
  <c r="G784" i="3"/>
  <c r="C784" i="3"/>
  <c r="I783" i="3"/>
  <c r="H783" i="3"/>
  <c r="G783" i="3"/>
  <c r="C783" i="3"/>
  <c r="I782" i="3"/>
  <c r="H782" i="3"/>
  <c r="G782" i="3"/>
  <c r="C782" i="3"/>
  <c r="I781" i="3"/>
  <c r="H781" i="3"/>
  <c r="G781" i="3"/>
  <c r="C781" i="3"/>
  <c r="I780" i="3"/>
  <c r="H780" i="3"/>
  <c r="G780" i="3"/>
  <c r="C780" i="3"/>
  <c r="I779" i="3"/>
  <c r="H779" i="3"/>
  <c r="G779" i="3"/>
  <c r="C779" i="3"/>
  <c r="I778" i="3"/>
  <c r="H778" i="3"/>
  <c r="G778" i="3"/>
  <c r="C778" i="3"/>
  <c r="I777" i="3"/>
  <c r="H777" i="3"/>
  <c r="G777" i="3"/>
  <c r="C777" i="3"/>
  <c r="I776" i="3"/>
  <c r="H776" i="3"/>
  <c r="G776" i="3"/>
  <c r="C776" i="3"/>
  <c r="I775" i="3"/>
  <c r="H775" i="3"/>
  <c r="G775" i="3"/>
  <c r="C775" i="3"/>
  <c r="I774" i="3"/>
  <c r="H774" i="3"/>
  <c r="G774" i="3"/>
  <c r="C774" i="3"/>
  <c r="I773" i="3"/>
  <c r="H773" i="3"/>
  <c r="G773" i="3"/>
  <c r="C773" i="3"/>
  <c r="I772" i="3"/>
  <c r="H772" i="3"/>
  <c r="G772" i="3"/>
  <c r="C772" i="3"/>
  <c r="I771" i="3"/>
  <c r="H771" i="3"/>
  <c r="G771" i="3"/>
  <c r="C771" i="3"/>
  <c r="I770" i="3"/>
  <c r="H770" i="3"/>
  <c r="G770" i="3"/>
  <c r="C770" i="3"/>
  <c r="I769" i="3"/>
  <c r="H769" i="3"/>
  <c r="G769" i="3"/>
  <c r="C769" i="3"/>
  <c r="I768" i="3"/>
  <c r="H768" i="3"/>
  <c r="G768" i="3"/>
  <c r="C768" i="3"/>
  <c r="I767" i="3"/>
  <c r="H767" i="3"/>
  <c r="G767" i="3"/>
  <c r="C767" i="3"/>
  <c r="I766" i="3"/>
  <c r="H766" i="3"/>
  <c r="G766" i="3"/>
  <c r="C766" i="3"/>
  <c r="I765" i="3"/>
  <c r="H765" i="3"/>
  <c r="G765" i="3"/>
  <c r="C765" i="3"/>
  <c r="I764" i="3"/>
  <c r="H764" i="3"/>
  <c r="G764" i="3"/>
  <c r="C764" i="3"/>
  <c r="I763" i="3"/>
  <c r="H763" i="3"/>
  <c r="G763" i="3"/>
  <c r="C763" i="3"/>
  <c r="I762" i="3"/>
  <c r="H762" i="3"/>
  <c r="G762" i="3"/>
  <c r="C762" i="3"/>
  <c r="I761" i="3"/>
  <c r="H761" i="3"/>
  <c r="G761" i="3"/>
  <c r="C761" i="3"/>
  <c r="I760" i="3"/>
  <c r="H760" i="3"/>
  <c r="G760" i="3"/>
  <c r="C760" i="3"/>
  <c r="I759" i="3"/>
  <c r="H759" i="3"/>
  <c r="G759" i="3"/>
  <c r="C759" i="3"/>
  <c r="I758" i="3"/>
  <c r="H758" i="3"/>
  <c r="G758" i="3"/>
  <c r="C758" i="3"/>
  <c r="I757" i="3"/>
  <c r="H757" i="3"/>
  <c r="G757" i="3"/>
  <c r="C757" i="3"/>
  <c r="I756" i="3"/>
  <c r="H756" i="3"/>
  <c r="G756" i="3"/>
  <c r="C756" i="3"/>
  <c r="I755" i="3"/>
  <c r="H755" i="3"/>
  <c r="G755" i="3"/>
  <c r="C755" i="3"/>
  <c r="I754" i="3"/>
  <c r="H754" i="3"/>
  <c r="G754" i="3"/>
  <c r="C754" i="3"/>
  <c r="I753" i="3"/>
  <c r="H753" i="3"/>
  <c r="G753" i="3"/>
  <c r="C753" i="3"/>
  <c r="I752" i="3"/>
  <c r="H752" i="3"/>
  <c r="G752" i="3"/>
  <c r="C752" i="3"/>
  <c r="I751" i="3"/>
  <c r="H751" i="3"/>
  <c r="G751" i="3"/>
  <c r="C751" i="3"/>
  <c r="I750" i="3"/>
  <c r="H750" i="3"/>
  <c r="G750" i="3"/>
  <c r="C750" i="3"/>
  <c r="I749" i="3"/>
  <c r="H749" i="3"/>
  <c r="G749" i="3"/>
  <c r="C749" i="3"/>
  <c r="K3" i="7" s="1"/>
  <c r="I748" i="3"/>
  <c r="H748" i="3"/>
  <c r="G748" i="3"/>
  <c r="C748" i="3"/>
  <c r="I747" i="3"/>
  <c r="H747" i="3"/>
  <c r="G747" i="3"/>
  <c r="C747" i="3"/>
  <c r="I746" i="3"/>
  <c r="H746" i="3"/>
  <c r="G746" i="3"/>
  <c r="C746" i="3"/>
  <c r="I745" i="3"/>
  <c r="H745" i="3"/>
  <c r="G745" i="3"/>
  <c r="C745" i="3"/>
  <c r="I744" i="3"/>
  <c r="H744" i="3"/>
  <c r="G744" i="3"/>
  <c r="C744" i="3"/>
  <c r="I743" i="3"/>
  <c r="H743" i="3"/>
  <c r="G743" i="3"/>
  <c r="C743" i="3"/>
  <c r="I742" i="3"/>
  <c r="H742" i="3"/>
  <c r="G742" i="3"/>
  <c r="C742" i="3"/>
  <c r="I741" i="3"/>
  <c r="H741" i="3"/>
  <c r="G741" i="3"/>
  <c r="C741" i="3"/>
  <c r="I740" i="3"/>
  <c r="H740" i="3"/>
  <c r="G740" i="3"/>
  <c r="C740" i="3"/>
  <c r="I739" i="3"/>
  <c r="H739" i="3"/>
  <c r="G739" i="3"/>
  <c r="C739" i="3"/>
  <c r="I738" i="3"/>
  <c r="H738" i="3"/>
  <c r="G738" i="3"/>
  <c r="C738" i="3"/>
  <c r="I737" i="3"/>
  <c r="H737" i="3"/>
  <c r="G737" i="3"/>
  <c r="C737" i="3"/>
  <c r="I736" i="3"/>
  <c r="H736" i="3"/>
  <c r="G736" i="3"/>
  <c r="C736" i="3"/>
  <c r="I735" i="3"/>
  <c r="H735" i="3"/>
  <c r="G735" i="3"/>
  <c r="C735" i="3"/>
  <c r="I734" i="3"/>
  <c r="H734" i="3"/>
  <c r="G734" i="3"/>
  <c r="C734" i="3"/>
  <c r="I733" i="3"/>
  <c r="H733" i="3"/>
  <c r="G733" i="3"/>
  <c r="C733" i="3"/>
  <c r="I732" i="3"/>
  <c r="H732" i="3"/>
  <c r="G732" i="3"/>
  <c r="C732" i="3"/>
  <c r="I731" i="3"/>
  <c r="H731" i="3"/>
  <c r="G731" i="3"/>
  <c r="C731" i="3"/>
  <c r="I730" i="3"/>
  <c r="H730" i="3"/>
  <c r="G730" i="3"/>
  <c r="C730" i="3"/>
  <c r="I729" i="3"/>
  <c r="H729" i="3"/>
  <c r="G729" i="3"/>
  <c r="C729" i="3"/>
  <c r="I728" i="3"/>
  <c r="H728" i="3"/>
  <c r="G728" i="3"/>
  <c r="C728" i="3"/>
  <c r="I727" i="3"/>
  <c r="H727" i="3"/>
  <c r="G727" i="3"/>
  <c r="C727" i="3"/>
  <c r="I726" i="3"/>
  <c r="H726" i="3"/>
  <c r="G726" i="3"/>
  <c r="C726" i="3"/>
  <c r="I725" i="3"/>
  <c r="H725" i="3"/>
  <c r="G725" i="3"/>
  <c r="C725" i="3"/>
  <c r="I724" i="3"/>
  <c r="H724" i="3"/>
  <c r="G724" i="3"/>
  <c r="C724" i="3"/>
  <c r="I723" i="3"/>
  <c r="H723" i="3"/>
  <c r="G723" i="3"/>
  <c r="C723" i="3"/>
  <c r="I722" i="3"/>
  <c r="H722" i="3"/>
  <c r="G722" i="3"/>
  <c r="C722" i="3"/>
  <c r="I721" i="3"/>
  <c r="H721" i="3"/>
  <c r="G721" i="3"/>
  <c r="C721" i="3"/>
  <c r="I720" i="3"/>
  <c r="H720" i="3"/>
  <c r="G720" i="3"/>
  <c r="C720" i="3"/>
  <c r="I719" i="3"/>
  <c r="H719" i="3"/>
  <c r="G719" i="3"/>
  <c r="C719" i="3"/>
  <c r="I718" i="3"/>
  <c r="H718" i="3"/>
  <c r="G718" i="3"/>
  <c r="C718" i="3"/>
  <c r="I717" i="3"/>
  <c r="H717" i="3"/>
  <c r="G717" i="3"/>
  <c r="C717" i="3"/>
  <c r="I716" i="3"/>
  <c r="H716" i="3"/>
  <c r="G716" i="3"/>
  <c r="C716" i="3"/>
  <c r="I715" i="3"/>
  <c r="H715" i="3"/>
  <c r="G715" i="3"/>
  <c r="C715" i="3"/>
  <c r="I714" i="3"/>
  <c r="H714" i="3"/>
  <c r="G714" i="3"/>
  <c r="C714" i="3"/>
  <c r="I713" i="3"/>
  <c r="H713" i="3"/>
  <c r="G713" i="3"/>
  <c r="C713" i="3"/>
  <c r="I712" i="3"/>
  <c r="H712" i="3"/>
  <c r="G712" i="3"/>
  <c r="C712" i="3"/>
  <c r="I711" i="3"/>
  <c r="H711" i="3"/>
  <c r="G711" i="3"/>
  <c r="C711" i="3"/>
  <c r="I710" i="3"/>
  <c r="H710" i="3"/>
  <c r="G710" i="3"/>
  <c r="C710" i="3"/>
  <c r="I709" i="3"/>
  <c r="H709" i="3"/>
  <c r="G709" i="3"/>
  <c r="C709" i="3"/>
  <c r="I708" i="3"/>
  <c r="H708" i="3"/>
  <c r="G708" i="3"/>
  <c r="C708" i="3"/>
  <c r="I707" i="3"/>
  <c r="H707" i="3"/>
  <c r="G707" i="3"/>
  <c r="C707" i="3"/>
  <c r="I706" i="3"/>
  <c r="H706" i="3"/>
  <c r="G706" i="3"/>
  <c r="C706" i="3"/>
  <c r="I705" i="3"/>
  <c r="H705" i="3"/>
  <c r="G705" i="3"/>
  <c r="C705" i="3"/>
  <c r="I704" i="3"/>
  <c r="H704" i="3"/>
  <c r="G704" i="3"/>
  <c r="C704" i="3"/>
  <c r="I703" i="3"/>
  <c r="H703" i="3"/>
  <c r="G703" i="3"/>
  <c r="C703" i="3"/>
  <c r="I702" i="3"/>
  <c r="H702" i="3"/>
  <c r="G702" i="3"/>
  <c r="C702" i="3"/>
  <c r="I701" i="3"/>
  <c r="H701" i="3"/>
  <c r="G701" i="3"/>
  <c r="C701" i="3"/>
  <c r="I700" i="3"/>
  <c r="H700" i="3"/>
  <c r="G700" i="3"/>
  <c r="C700" i="3"/>
  <c r="I699" i="3"/>
  <c r="H699" i="3"/>
  <c r="G699" i="3"/>
  <c r="C699" i="3"/>
  <c r="I698" i="3"/>
  <c r="H698" i="3"/>
  <c r="G698" i="3"/>
  <c r="C698" i="3"/>
  <c r="I697" i="3"/>
  <c r="H697" i="3"/>
  <c r="G697" i="3"/>
  <c r="C697" i="3"/>
  <c r="I696" i="3"/>
  <c r="H696" i="3"/>
  <c r="G696" i="3"/>
  <c r="C696" i="3"/>
  <c r="I695" i="3"/>
  <c r="H695" i="3"/>
  <c r="G695" i="3"/>
  <c r="C695" i="3"/>
  <c r="I694" i="3"/>
  <c r="H694" i="3"/>
  <c r="G694" i="3"/>
  <c r="C694" i="3"/>
  <c r="I693" i="3"/>
  <c r="H693" i="3"/>
  <c r="G693" i="3"/>
  <c r="C693" i="3"/>
  <c r="I692" i="3"/>
  <c r="H692" i="3"/>
  <c r="G692" i="3"/>
  <c r="C692" i="3"/>
  <c r="I691" i="3"/>
  <c r="H691" i="3"/>
  <c r="G691" i="3"/>
  <c r="C691" i="3"/>
  <c r="I690" i="3"/>
  <c r="H690" i="3"/>
  <c r="G690" i="3"/>
  <c r="C690" i="3"/>
  <c r="I689" i="3"/>
  <c r="H689" i="3"/>
  <c r="G689" i="3"/>
  <c r="C689" i="3"/>
  <c r="I688" i="3"/>
  <c r="H688" i="3"/>
  <c r="G688" i="3"/>
  <c r="C688" i="3"/>
  <c r="I687" i="3"/>
  <c r="H687" i="3"/>
  <c r="G687" i="3"/>
  <c r="C687" i="3"/>
  <c r="I686" i="3"/>
  <c r="H686" i="3"/>
  <c r="G686" i="3"/>
  <c r="C686" i="3"/>
  <c r="I685" i="3"/>
  <c r="H685" i="3"/>
  <c r="G685" i="3"/>
  <c r="C685" i="3"/>
  <c r="I684" i="3"/>
  <c r="H684" i="3"/>
  <c r="G684" i="3"/>
  <c r="C684" i="3"/>
  <c r="I683" i="3"/>
  <c r="H683" i="3"/>
  <c r="G683" i="3"/>
  <c r="C683" i="3"/>
  <c r="I682" i="3"/>
  <c r="H682" i="3"/>
  <c r="G682" i="3"/>
  <c r="C682" i="3"/>
  <c r="I681" i="3"/>
  <c r="H681" i="3"/>
  <c r="G681" i="3"/>
  <c r="C681" i="3"/>
  <c r="I680" i="3"/>
  <c r="H680" i="3"/>
  <c r="G680" i="3"/>
  <c r="C680" i="3"/>
  <c r="I679" i="3"/>
  <c r="H679" i="3"/>
  <c r="G679" i="3"/>
  <c r="C679" i="3"/>
  <c r="I678" i="3"/>
  <c r="H678" i="3"/>
  <c r="G678" i="3"/>
  <c r="C678" i="3"/>
  <c r="I677" i="3"/>
  <c r="H677" i="3"/>
  <c r="G677" i="3"/>
  <c r="C677" i="3"/>
  <c r="I676" i="3"/>
  <c r="H676" i="3"/>
  <c r="G676" i="3"/>
  <c r="C676" i="3"/>
  <c r="I675" i="3"/>
  <c r="H675" i="3"/>
  <c r="G675" i="3"/>
  <c r="C675" i="3"/>
  <c r="I674" i="3"/>
  <c r="H674" i="3"/>
  <c r="G674" i="3"/>
  <c r="C674" i="3"/>
  <c r="I673" i="3"/>
  <c r="H673" i="3"/>
  <c r="G673" i="3"/>
  <c r="C673" i="3"/>
  <c r="I672" i="3"/>
  <c r="H672" i="3"/>
  <c r="G672" i="3"/>
  <c r="C672" i="3"/>
  <c r="I671" i="3"/>
  <c r="H671" i="3"/>
  <c r="G671" i="3"/>
  <c r="C671" i="3"/>
  <c r="I670" i="3"/>
  <c r="H670" i="3"/>
  <c r="G670" i="3"/>
  <c r="C670" i="3"/>
  <c r="I669" i="3"/>
  <c r="H669" i="3"/>
  <c r="G669" i="3"/>
  <c r="C669" i="3"/>
  <c r="I668" i="3"/>
  <c r="H668" i="3"/>
  <c r="G668" i="3"/>
  <c r="C668" i="3"/>
  <c r="I667" i="3"/>
  <c r="H667" i="3"/>
  <c r="G667" i="3"/>
  <c r="C667" i="3"/>
  <c r="I666" i="3"/>
  <c r="H666" i="3"/>
  <c r="G666" i="3"/>
  <c r="C666" i="3"/>
  <c r="I665" i="3"/>
  <c r="H665" i="3"/>
  <c r="G665" i="3"/>
  <c r="C665" i="3"/>
  <c r="I664" i="3"/>
  <c r="H664" i="3"/>
  <c r="G664" i="3"/>
  <c r="C664" i="3"/>
  <c r="I663" i="3"/>
  <c r="H663" i="3"/>
  <c r="G663" i="3"/>
  <c r="C663" i="3"/>
  <c r="I662" i="3"/>
  <c r="H662" i="3"/>
  <c r="G662" i="3"/>
  <c r="C662" i="3"/>
  <c r="I661" i="3"/>
  <c r="H661" i="3"/>
  <c r="G661" i="3"/>
  <c r="C661" i="3"/>
  <c r="I660" i="3"/>
  <c r="H660" i="3"/>
  <c r="G660" i="3"/>
  <c r="C660" i="3"/>
  <c r="I659" i="3"/>
  <c r="H659" i="3"/>
  <c r="G659" i="3"/>
  <c r="C659" i="3"/>
  <c r="I658" i="3"/>
  <c r="H658" i="3"/>
  <c r="G658" i="3"/>
  <c r="C658" i="3"/>
  <c r="I657" i="3"/>
  <c r="H657" i="3"/>
  <c r="G657" i="3"/>
  <c r="C657" i="3"/>
  <c r="I656" i="3"/>
  <c r="H656" i="3"/>
  <c r="G656" i="3"/>
  <c r="C656" i="3"/>
  <c r="I655" i="3"/>
  <c r="H655" i="3"/>
  <c r="G655" i="3"/>
  <c r="C655" i="3"/>
  <c r="I654" i="3"/>
  <c r="H654" i="3"/>
  <c r="G654" i="3"/>
  <c r="C654" i="3"/>
  <c r="I653" i="3"/>
  <c r="H653" i="3"/>
  <c r="G653" i="3"/>
  <c r="C653" i="3"/>
  <c r="I652" i="3"/>
  <c r="H652" i="3"/>
  <c r="G652" i="3"/>
  <c r="C652" i="3"/>
  <c r="I651" i="3"/>
  <c r="H651" i="3"/>
  <c r="G651" i="3"/>
  <c r="C651" i="3"/>
  <c r="I650" i="3"/>
  <c r="H650" i="3"/>
  <c r="G650" i="3"/>
  <c r="C650" i="3"/>
  <c r="I649" i="3"/>
  <c r="H649" i="3"/>
  <c r="G649" i="3"/>
  <c r="C649" i="3"/>
  <c r="I648" i="3"/>
  <c r="H648" i="3"/>
  <c r="G648" i="3"/>
  <c r="C648" i="3"/>
  <c r="I647" i="3"/>
  <c r="H647" i="3"/>
  <c r="G647" i="3"/>
  <c r="C647" i="3"/>
  <c r="I646" i="3"/>
  <c r="H646" i="3"/>
  <c r="G646" i="3"/>
  <c r="C646" i="3"/>
  <c r="I645" i="3"/>
  <c r="H645" i="3"/>
  <c r="G645" i="3"/>
  <c r="C645" i="3"/>
  <c r="I644" i="3"/>
  <c r="H644" i="3"/>
  <c r="G644" i="3"/>
  <c r="C644" i="3"/>
  <c r="I643" i="3"/>
  <c r="H643" i="3"/>
  <c r="G643" i="3"/>
  <c r="C643" i="3"/>
  <c r="I642" i="3"/>
  <c r="H642" i="3"/>
  <c r="G642" i="3"/>
  <c r="C642" i="3"/>
  <c r="I641" i="3"/>
  <c r="H641" i="3"/>
  <c r="G641" i="3"/>
  <c r="C641" i="3"/>
  <c r="I640" i="3"/>
  <c r="H640" i="3"/>
  <c r="G640" i="3"/>
  <c r="C640" i="3"/>
  <c r="I639" i="3"/>
  <c r="H639" i="3"/>
  <c r="G639" i="3"/>
  <c r="C639" i="3"/>
  <c r="I638" i="3"/>
  <c r="H638" i="3"/>
  <c r="G638" i="3"/>
  <c r="C638" i="3"/>
  <c r="I637" i="3"/>
  <c r="H637" i="3"/>
  <c r="G637" i="3"/>
  <c r="C637" i="3"/>
  <c r="I636" i="3"/>
  <c r="H636" i="3"/>
  <c r="G636" i="3"/>
  <c r="C636" i="3"/>
  <c r="I635" i="3"/>
  <c r="H635" i="3"/>
  <c r="G635" i="3"/>
  <c r="C635" i="3"/>
  <c r="I634" i="3"/>
  <c r="H634" i="3"/>
  <c r="G634" i="3"/>
  <c r="C634" i="3"/>
  <c r="I633" i="3"/>
  <c r="H633" i="3"/>
  <c r="G633" i="3"/>
  <c r="C633" i="3"/>
  <c r="I632" i="3"/>
  <c r="H632" i="3"/>
  <c r="G632" i="3"/>
  <c r="C632" i="3"/>
  <c r="I631" i="3"/>
  <c r="H631" i="3"/>
  <c r="G631" i="3"/>
  <c r="C631" i="3"/>
  <c r="I630" i="3"/>
  <c r="H630" i="3"/>
  <c r="G630" i="3"/>
  <c r="C630" i="3"/>
  <c r="I629" i="3"/>
  <c r="H629" i="3"/>
  <c r="G629" i="3"/>
  <c r="C629" i="3"/>
  <c r="I628" i="3"/>
  <c r="H628" i="3"/>
  <c r="G628" i="3"/>
  <c r="C628" i="3"/>
  <c r="I627" i="3"/>
  <c r="H627" i="3"/>
  <c r="G627" i="3"/>
  <c r="C627" i="3"/>
  <c r="I626" i="3"/>
  <c r="H626" i="3"/>
  <c r="G626" i="3"/>
  <c r="C626" i="3"/>
  <c r="I625" i="3"/>
  <c r="H625" i="3"/>
  <c r="G625" i="3"/>
  <c r="C625" i="3"/>
  <c r="I624" i="3"/>
  <c r="H624" i="3"/>
  <c r="G624" i="3"/>
  <c r="C624" i="3"/>
  <c r="I623" i="3"/>
  <c r="H623" i="3"/>
  <c r="G623" i="3"/>
  <c r="C623" i="3"/>
  <c r="I622" i="3"/>
  <c r="H622" i="3"/>
  <c r="G622" i="3"/>
  <c r="C622" i="3"/>
  <c r="I621" i="3"/>
  <c r="H621" i="3"/>
  <c r="G621" i="3"/>
  <c r="C621" i="3"/>
  <c r="I620" i="3"/>
  <c r="H620" i="3"/>
  <c r="G620" i="3"/>
  <c r="C620" i="3"/>
  <c r="I619" i="3"/>
  <c r="H619" i="3"/>
  <c r="G619" i="3"/>
  <c r="C619" i="3"/>
  <c r="I618" i="3"/>
  <c r="H618" i="3"/>
  <c r="G618" i="3"/>
  <c r="C618" i="3"/>
  <c r="I617" i="3"/>
  <c r="H617" i="3"/>
  <c r="G617" i="3"/>
  <c r="C617" i="3"/>
  <c r="I616" i="3"/>
  <c r="H616" i="3"/>
  <c r="G616" i="3"/>
  <c r="C616" i="3"/>
  <c r="I615" i="3"/>
  <c r="H615" i="3"/>
  <c r="G615" i="3"/>
  <c r="C615" i="3"/>
  <c r="I614" i="3"/>
  <c r="H614" i="3"/>
  <c r="G614" i="3"/>
  <c r="C614" i="3"/>
  <c r="I613" i="3"/>
  <c r="H613" i="3"/>
  <c r="G613" i="3"/>
  <c r="C613" i="3"/>
  <c r="I612" i="3"/>
  <c r="H612" i="3"/>
  <c r="G612" i="3"/>
  <c r="C612" i="3"/>
  <c r="I611" i="3"/>
  <c r="H611" i="3"/>
  <c r="G611" i="3"/>
  <c r="C611" i="3"/>
  <c r="I610" i="3"/>
  <c r="H610" i="3"/>
  <c r="G610" i="3"/>
  <c r="C610" i="3"/>
  <c r="I609" i="3"/>
  <c r="H609" i="3"/>
  <c r="G609" i="3"/>
  <c r="C609" i="3"/>
  <c r="I608" i="3"/>
  <c r="H608" i="3"/>
  <c r="G608" i="3"/>
  <c r="C608" i="3"/>
  <c r="I607" i="3"/>
  <c r="H607" i="3"/>
  <c r="G607" i="3"/>
  <c r="C607" i="3"/>
  <c r="I606" i="3"/>
  <c r="H606" i="3"/>
  <c r="G606" i="3"/>
  <c r="C606" i="3"/>
  <c r="I605" i="3"/>
  <c r="H605" i="3"/>
  <c r="G605" i="3"/>
  <c r="C605" i="3"/>
  <c r="I604" i="3"/>
  <c r="H604" i="3"/>
  <c r="G604" i="3"/>
  <c r="C604" i="3"/>
  <c r="I603" i="3"/>
  <c r="H603" i="3"/>
  <c r="G603" i="3"/>
  <c r="C603" i="3"/>
  <c r="I602" i="3"/>
  <c r="H602" i="3"/>
  <c r="G602" i="3"/>
  <c r="C602" i="3"/>
  <c r="I601" i="3"/>
  <c r="H601" i="3"/>
  <c r="G601" i="3"/>
  <c r="C601" i="3"/>
  <c r="I600" i="3"/>
  <c r="H600" i="3"/>
  <c r="G600" i="3"/>
  <c r="C600" i="3"/>
  <c r="I599" i="3"/>
  <c r="H599" i="3"/>
  <c r="G599" i="3"/>
  <c r="C599" i="3"/>
  <c r="I598" i="3"/>
  <c r="H598" i="3"/>
  <c r="G598" i="3"/>
  <c r="C598" i="3"/>
  <c r="I597" i="3"/>
  <c r="H597" i="3"/>
  <c r="G597" i="3"/>
  <c r="C597" i="3"/>
  <c r="I596" i="3"/>
  <c r="H596" i="3"/>
  <c r="G596" i="3"/>
  <c r="C596" i="3"/>
  <c r="I595" i="3"/>
  <c r="H595" i="3"/>
  <c r="G595" i="3"/>
  <c r="C595" i="3"/>
  <c r="I594" i="3"/>
  <c r="H594" i="3"/>
  <c r="G594" i="3"/>
  <c r="C594" i="3"/>
  <c r="I593" i="3"/>
  <c r="H593" i="3"/>
  <c r="G593" i="3"/>
  <c r="C593" i="3"/>
  <c r="I592" i="3"/>
  <c r="H592" i="3"/>
  <c r="G592" i="3"/>
  <c r="C592" i="3"/>
  <c r="I591" i="3"/>
  <c r="H591" i="3"/>
  <c r="G591" i="3"/>
  <c r="C591" i="3"/>
  <c r="I590" i="3"/>
  <c r="H590" i="3"/>
  <c r="G590" i="3"/>
  <c r="C590" i="3"/>
  <c r="I589" i="3"/>
  <c r="H589" i="3"/>
  <c r="G589" i="3"/>
  <c r="C589" i="3"/>
  <c r="I588" i="3"/>
  <c r="H588" i="3"/>
  <c r="G588" i="3"/>
  <c r="C588" i="3"/>
  <c r="I587" i="3"/>
  <c r="H587" i="3"/>
  <c r="G587" i="3"/>
  <c r="C587" i="3"/>
  <c r="I586" i="3"/>
  <c r="H586" i="3"/>
  <c r="G586" i="3"/>
  <c r="C586" i="3"/>
  <c r="I585" i="3"/>
  <c r="H585" i="3"/>
  <c r="G585" i="3"/>
  <c r="C585" i="3"/>
  <c r="I584" i="3"/>
  <c r="H584" i="3"/>
  <c r="G584" i="3"/>
  <c r="C584" i="3"/>
  <c r="I583" i="3"/>
  <c r="H583" i="3"/>
  <c r="G583" i="3"/>
  <c r="C583" i="3"/>
  <c r="I582" i="3"/>
  <c r="H582" i="3"/>
  <c r="G582" i="3"/>
  <c r="C582" i="3"/>
  <c r="I581" i="3"/>
  <c r="H581" i="3"/>
  <c r="G581" i="3"/>
  <c r="C581" i="3"/>
  <c r="I580" i="3"/>
  <c r="H580" i="3"/>
  <c r="G580" i="3"/>
  <c r="C580" i="3"/>
  <c r="I579" i="3"/>
  <c r="H579" i="3"/>
  <c r="G579" i="3"/>
  <c r="C579" i="3"/>
  <c r="I578" i="3"/>
  <c r="H578" i="3"/>
  <c r="G578" i="3"/>
  <c r="C578" i="3"/>
  <c r="I577" i="3"/>
  <c r="H577" i="3"/>
  <c r="G577" i="3"/>
  <c r="C577" i="3"/>
  <c r="I576" i="3"/>
  <c r="H576" i="3"/>
  <c r="G576" i="3"/>
  <c r="C576" i="3"/>
  <c r="I575" i="3"/>
  <c r="H575" i="3"/>
  <c r="G575" i="3"/>
  <c r="C575" i="3"/>
  <c r="I574" i="3"/>
  <c r="H574" i="3"/>
  <c r="G574" i="3"/>
  <c r="C574" i="3"/>
  <c r="I573" i="3"/>
  <c r="H573" i="3"/>
  <c r="G573" i="3"/>
  <c r="C573" i="3"/>
  <c r="I572" i="3"/>
  <c r="H572" i="3"/>
  <c r="G572" i="3"/>
  <c r="C572" i="3"/>
  <c r="I571" i="3"/>
  <c r="H571" i="3"/>
  <c r="G571" i="3"/>
  <c r="C571" i="3"/>
  <c r="I570" i="3"/>
  <c r="H570" i="3"/>
  <c r="G570" i="3"/>
  <c r="C570" i="3"/>
  <c r="I569" i="3"/>
  <c r="H569" i="3"/>
  <c r="G569" i="3"/>
  <c r="C569" i="3"/>
  <c r="I568" i="3"/>
  <c r="H568" i="3"/>
  <c r="G568" i="3"/>
  <c r="C568" i="3"/>
  <c r="I567" i="3"/>
  <c r="H567" i="3"/>
  <c r="G567" i="3"/>
  <c r="C567" i="3"/>
  <c r="I566" i="3"/>
  <c r="H566" i="3"/>
  <c r="G566" i="3"/>
  <c r="C566" i="3"/>
  <c r="I565" i="3"/>
  <c r="H565" i="3"/>
  <c r="G565" i="3"/>
  <c r="C565" i="3"/>
  <c r="I564" i="3"/>
  <c r="H564" i="3"/>
  <c r="G564" i="3"/>
  <c r="C564" i="3"/>
  <c r="I563" i="3"/>
  <c r="H563" i="3"/>
  <c r="G563" i="3"/>
  <c r="C563" i="3"/>
  <c r="I562" i="3"/>
  <c r="H562" i="3"/>
  <c r="G562" i="3"/>
  <c r="C562" i="3"/>
  <c r="I561" i="3"/>
  <c r="H561" i="3"/>
  <c r="G561" i="3"/>
  <c r="C561" i="3"/>
  <c r="I560" i="3"/>
  <c r="H560" i="3"/>
  <c r="G560" i="3"/>
  <c r="C560" i="3"/>
  <c r="I559" i="3"/>
  <c r="H559" i="3"/>
  <c r="G559" i="3"/>
  <c r="C559" i="3"/>
  <c r="I558" i="3"/>
  <c r="H558" i="3"/>
  <c r="G558" i="3"/>
  <c r="C558" i="3"/>
  <c r="I557" i="3"/>
  <c r="H557" i="3"/>
  <c r="G557" i="3"/>
  <c r="C557" i="3"/>
  <c r="I556" i="3"/>
  <c r="H556" i="3"/>
  <c r="G556" i="3"/>
  <c r="C556" i="3"/>
  <c r="I555" i="3"/>
  <c r="H555" i="3"/>
  <c r="G555" i="3"/>
  <c r="C555" i="3"/>
  <c r="I554" i="3"/>
  <c r="H554" i="3"/>
  <c r="G554" i="3"/>
  <c r="C554" i="3"/>
  <c r="I553" i="3"/>
  <c r="H553" i="3"/>
  <c r="G553" i="3"/>
  <c r="C553" i="3"/>
  <c r="I552" i="3"/>
  <c r="H552" i="3"/>
  <c r="G552" i="3"/>
  <c r="C552" i="3"/>
  <c r="I551" i="3"/>
  <c r="H551" i="3"/>
  <c r="G551" i="3"/>
  <c r="C551" i="3"/>
  <c r="I550" i="3"/>
  <c r="H550" i="3"/>
  <c r="G550" i="3"/>
  <c r="C550" i="3"/>
  <c r="I549" i="3"/>
  <c r="H549" i="3"/>
  <c r="G549" i="3"/>
  <c r="C549" i="3"/>
  <c r="I548" i="3"/>
  <c r="H548" i="3"/>
  <c r="G548" i="3"/>
  <c r="C548" i="3"/>
  <c r="I547" i="3"/>
  <c r="H547" i="3"/>
  <c r="G547" i="3"/>
  <c r="C547" i="3"/>
  <c r="I546" i="3"/>
  <c r="H546" i="3"/>
  <c r="G546" i="3"/>
  <c r="C546" i="3"/>
  <c r="I545" i="3"/>
  <c r="H545" i="3"/>
  <c r="G545" i="3"/>
  <c r="C545" i="3"/>
  <c r="I544" i="3"/>
  <c r="H544" i="3"/>
  <c r="G544" i="3"/>
  <c r="C544" i="3"/>
  <c r="I543" i="3"/>
  <c r="H543" i="3"/>
  <c r="G543" i="3"/>
  <c r="C543" i="3"/>
  <c r="I542" i="3"/>
  <c r="H542" i="3"/>
  <c r="G542" i="3"/>
  <c r="C542" i="3"/>
  <c r="I541" i="3"/>
  <c r="H541" i="3"/>
  <c r="G541" i="3"/>
  <c r="C541" i="3"/>
  <c r="I540" i="3"/>
  <c r="H540" i="3"/>
  <c r="G540" i="3"/>
  <c r="C540" i="3"/>
  <c r="I539" i="3"/>
  <c r="H539" i="3"/>
  <c r="G539" i="3"/>
  <c r="C539" i="3"/>
  <c r="I538" i="3"/>
  <c r="H538" i="3"/>
  <c r="G538" i="3"/>
  <c r="C538" i="3"/>
  <c r="I537" i="3"/>
  <c r="H537" i="3"/>
  <c r="G537" i="3"/>
  <c r="C537" i="3"/>
  <c r="I536" i="3"/>
  <c r="H536" i="3"/>
  <c r="G536" i="3"/>
  <c r="C536" i="3"/>
  <c r="I535" i="3"/>
  <c r="H535" i="3"/>
  <c r="G535" i="3"/>
  <c r="C535" i="3"/>
  <c r="I534" i="3"/>
  <c r="H534" i="3"/>
  <c r="G534" i="3"/>
  <c r="C534" i="3"/>
  <c r="I533" i="3"/>
  <c r="H533" i="3"/>
  <c r="G533" i="3"/>
  <c r="C533" i="3"/>
  <c r="I532" i="3"/>
  <c r="H532" i="3"/>
  <c r="G532" i="3"/>
  <c r="C532" i="3"/>
  <c r="I531" i="3"/>
  <c r="H531" i="3"/>
  <c r="G531" i="3"/>
  <c r="C531" i="3"/>
  <c r="I530" i="3"/>
  <c r="H530" i="3"/>
  <c r="G530" i="3"/>
  <c r="C530" i="3"/>
  <c r="I529" i="3"/>
  <c r="H529" i="3"/>
  <c r="G529" i="3"/>
  <c r="C529" i="3"/>
  <c r="I528" i="3"/>
  <c r="H528" i="3"/>
  <c r="G528" i="3"/>
  <c r="C528" i="3"/>
  <c r="I527" i="3"/>
  <c r="H527" i="3"/>
  <c r="G527" i="3"/>
  <c r="C527" i="3"/>
  <c r="I526" i="3"/>
  <c r="H526" i="3"/>
  <c r="G526" i="3"/>
  <c r="C526" i="3"/>
  <c r="I525" i="3"/>
  <c r="H525" i="3"/>
  <c r="G525" i="3"/>
  <c r="C525" i="3"/>
  <c r="I524" i="3"/>
  <c r="H524" i="3"/>
  <c r="G524" i="3"/>
  <c r="C524" i="3"/>
  <c r="I523" i="3"/>
  <c r="H523" i="3"/>
  <c r="G523" i="3"/>
  <c r="C523" i="3"/>
  <c r="I522" i="3"/>
  <c r="H522" i="3"/>
  <c r="G522" i="3"/>
  <c r="C522" i="3"/>
  <c r="I521" i="3"/>
  <c r="H521" i="3"/>
  <c r="G521" i="3"/>
  <c r="C521" i="3"/>
  <c r="I520" i="3"/>
  <c r="H520" i="3"/>
  <c r="G520" i="3"/>
  <c r="C520" i="3"/>
  <c r="I519" i="3"/>
  <c r="H519" i="3"/>
  <c r="G519" i="3"/>
  <c r="C519" i="3"/>
  <c r="I518" i="3"/>
  <c r="H518" i="3"/>
  <c r="G518" i="3"/>
  <c r="C518" i="3"/>
  <c r="I517" i="3"/>
  <c r="H517" i="3"/>
  <c r="G517" i="3"/>
  <c r="C517" i="3"/>
  <c r="I516" i="3"/>
  <c r="H516" i="3"/>
  <c r="G516" i="3"/>
  <c r="C516" i="3"/>
  <c r="I515" i="3"/>
  <c r="H515" i="3"/>
  <c r="G515" i="3"/>
  <c r="C515" i="3"/>
  <c r="I514" i="3"/>
  <c r="H514" i="3"/>
  <c r="G514" i="3"/>
  <c r="C514" i="3"/>
  <c r="I513" i="3"/>
  <c r="H513" i="3"/>
  <c r="G513" i="3"/>
  <c r="C513" i="3"/>
  <c r="I512" i="3"/>
  <c r="H512" i="3"/>
  <c r="G512" i="3"/>
  <c r="C512" i="3"/>
  <c r="I511" i="3"/>
  <c r="H511" i="3"/>
  <c r="G511" i="3"/>
  <c r="C511" i="3"/>
  <c r="I510" i="3"/>
  <c r="H510" i="3"/>
  <c r="G510" i="3"/>
  <c r="C510" i="3"/>
  <c r="I509" i="3"/>
  <c r="H509" i="3"/>
  <c r="G509" i="3"/>
  <c r="C509" i="3"/>
  <c r="I508" i="3"/>
  <c r="H508" i="3"/>
  <c r="G508" i="3"/>
  <c r="C508" i="3"/>
  <c r="I507" i="3"/>
  <c r="H507" i="3"/>
  <c r="G507" i="3"/>
  <c r="C507" i="3"/>
  <c r="I506" i="3"/>
  <c r="H506" i="3"/>
  <c r="G506" i="3"/>
  <c r="C506" i="3"/>
  <c r="I505" i="3"/>
  <c r="H505" i="3"/>
  <c r="G505" i="3"/>
  <c r="C505" i="3"/>
  <c r="I504" i="3"/>
  <c r="H504" i="3"/>
  <c r="G504" i="3"/>
  <c r="C504" i="3"/>
  <c r="I503" i="3"/>
  <c r="H503" i="3"/>
  <c r="G503" i="3"/>
  <c r="C503" i="3"/>
  <c r="I502" i="3"/>
  <c r="H502" i="3"/>
  <c r="G502" i="3"/>
  <c r="C502" i="3"/>
  <c r="I501" i="3"/>
  <c r="H501" i="3"/>
  <c r="G501" i="3"/>
  <c r="C501" i="3"/>
  <c r="I500" i="3"/>
  <c r="H500" i="3"/>
  <c r="G500" i="3"/>
  <c r="C500" i="3"/>
  <c r="I499" i="3"/>
  <c r="H499" i="3"/>
  <c r="G499" i="3"/>
  <c r="C499" i="3"/>
  <c r="I498" i="3"/>
  <c r="H498" i="3"/>
  <c r="G498" i="3"/>
  <c r="C498" i="3"/>
  <c r="I497" i="3"/>
  <c r="H497" i="3"/>
  <c r="G497" i="3"/>
  <c r="C497" i="3"/>
  <c r="I496" i="3"/>
  <c r="H496" i="3"/>
  <c r="G496" i="3"/>
  <c r="C496" i="3"/>
  <c r="I495" i="3"/>
  <c r="H495" i="3"/>
  <c r="G495" i="3"/>
  <c r="C495" i="3"/>
  <c r="I494" i="3"/>
  <c r="H494" i="3"/>
  <c r="G494" i="3"/>
  <c r="C494" i="3"/>
  <c r="I493" i="3"/>
  <c r="H493" i="3"/>
  <c r="G493" i="3"/>
  <c r="C493" i="3"/>
  <c r="I492" i="3"/>
  <c r="H492" i="3"/>
  <c r="G492" i="3"/>
  <c r="C492" i="3"/>
  <c r="I491" i="3"/>
  <c r="H491" i="3"/>
  <c r="G491" i="3"/>
  <c r="C491" i="3"/>
  <c r="I490" i="3"/>
  <c r="H490" i="3"/>
  <c r="G490" i="3"/>
  <c r="C490" i="3"/>
  <c r="I489" i="3"/>
  <c r="H489" i="3"/>
  <c r="G489" i="3"/>
  <c r="C489" i="3"/>
  <c r="I488" i="3"/>
  <c r="H488" i="3"/>
  <c r="G488" i="3"/>
  <c r="C488" i="3"/>
  <c r="I487" i="3"/>
  <c r="H487" i="3"/>
  <c r="G487" i="3"/>
  <c r="C487" i="3"/>
  <c r="I486" i="3"/>
  <c r="H486" i="3"/>
  <c r="G486" i="3"/>
  <c r="C486" i="3"/>
  <c r="I485" i="3"/>
  <c r="H485" i="3"/>
  <c r="G485" i="3"/>
  <c r="C485" i="3"/>
  <c r="I484" i="3"/>
  <c r="H484" i="3"/>
  <c r="G484" i="3"/>
  <c r="C484" i="3"/>
  <c r="I483" i="3"/>
  <c r="H483" i="3"/>
  <c r="G483" i="3"/>
  <c r="C483" i="3"/>
  <c r="I482" i="3"/>
  <c r="H482" i="3"/>
  <c r="G482" i="3"/>
  <c r="C482" i="3"/>
  <c r="I481" i="3"/>
  <c r="H481" i="3"/>
  <c r="G481" i="3"/>
  <c r="C481" i="3"/>
  <c r="I480" i="3"/>
  <c r="H480" i="3"/>
  <c r="G480" i="3"/>
  <c r="C480" i="3"/>
  <c r="I479" i="3"/>
  <c r="H479" i="3"/>
  <c r="G479" i="3"/>
  <c r="C479" i="3"/>
  <c r="I478" i="3"/>
  <c r="H478" i="3"/>
  <c r="G478" i="3"/>
  <c r="C478" i="3"/>
  <c r="I477" i="3"/>
  <c r="H477" i="3"/>
  <c r="G477" i="3"/>
  <c r="C477" i="3"/>
  <c r="I476" i="3"/>
  <c r="H476" i="3"/>
  <c r="G476" i="3"/>
  <c r="C476" i="3"/>
  <c r="I475" i="3"/>
  <c r="H475" i="3"/>
  <c r="G475" i="3"/>
  <c r="C475" i="3"/>
  <c r="I474" i="3"/>
  <c r="H474" i="3"/>
  <c r="G474" i="3"/>
  <c r="C474" i="3"/>
  <c r="I473" i="3"/>
  <c r="H473" i="3"/>
  <c r="G473" i="3"/>
  <c r="C473" i="3"/>
  <c r="I472" i="3"/>
  <c r="H472" i="3"/>
  <c r="G472" i="3"/>
  <c r="C472" i="3"/>
  <c r="I471" i="3"/>
  <c r="H471" i="3"/>
  <c r="G471" i="3"/>
  <c r="C471" i="3"/>
  <c r="I470" i="3"/>
  <c r="H470" i="3"/>
  <c r="G470" i="3"/>
  <c r="C470" i="3"/>
  <c r="I469" i="3"/>
  <c r="H469" i="3"/>
  <c r="G469" i="3"/>
  <c r="C469" i="3"/>
  <c r="I468" i="3"/>
  <c r="H468" i="3"/>
  <c r="G468" i="3"/>
  <c r="C468" i="3"/>
  <c r="I467" i="3"/>
  <c r="H467" i="3"/>
  <c r="G467" i="3"/>
  <c r="C467" i="3"/>
  <c r="I466" i="3"/>
  <c r="H466" i="3"/>
  <c r="G466" i="3"/>
  <c r="C466" i="3"/>
  <c r="I465" i="3"/>
  <c r="H465" i="3"/>
  <c r="G465" i="3"/>
  <c r="C465" i="3"/>
  <c r="I464" i="3"/>
  <c r="H464" i="3"/>
  <c r="G464" i="3"/>
  <c r="C464" i="3"/>
  <c r="I463" i="3"/>
  <c r="H463" i="3"/>
  <c r="G463" i="3"/>
  <c r="C463" i="3"/>
  <c r="I462" i="3"/>
  <c r="H462" i="3"/>
  <c r="G462" i="3"/>
  <c r="C462" i="3"/>
  <c r="I461" i="3"/>
  <c r="H461" i="3"/>
  <c r="G461" i="3"/>
  <c r="C461" i="3"/>
  <c r="I460" i="3"/>
  <c r="H460" i="3"/>
  <c r="G460" i="3"/>
  <c r="C460" i="3"/>
  <c r="I459" i="3"/>
  <c r="H459" i="3"/>
  <c r="G459" i="3"/>
  <c r="C459" i="3"/>
  <c r="I458" i="3"/>
  <c r="H458" i="3"/>
  <c r="G458" i="3"/>
  <c r="C458" i="3"/>
  <c r="I457" i="3"/>
  <c r="H457" i="3"/>
  <c r="G457" i="3"/>
  <c r="C457" i="3"/>
  <c r="I456" i="3"/>
  <c r="H456" i="3"/>
  <c r="G456" i="3"/>
  <c r="C456" i="3"/>
  <c r="I455" i="3"/>
  <c r="H455" i="3"/>
  <c r="G455" i="3"/>
  <c r="C455" i="3"/>
  <c r="I454" i="3"/>
  <c r="H454" i="3"/>
  <c r="G454" i="3"/>
  <c r="C454" i="3"/>
  <c r="I453" i="3"/>
  <c r="H453" i="3"/>
  <c r="G453" i="3"/>
  <c r="C453" i="3"/>
  <c r="I452" i="3"/>
  <c r="H452" i="3"/>
  <c r="G452" i="3"/>
  <c r="C452" i="3"/>
  <c r="I451" i="3"/>
  <c r="H451" i="3"/>
  <c r="G451" i="3"/>
  <c r="C451" i="3"/>
  <c r="I450" i="3"/>
  <c r="H450" i="3"/>
  <c r="G450" i="3"/>
  <c r="C450" i="3"/>
  <c r="I449" i="3"/>
  <c r="H449" i="3"/>
  <c r="G449" i="3"/>
  <c r="C449" i="3"/>
  <c r="I448" i="3"/>
  <c r="H448" i="3"/>
  <c r="G448" i="3"/>
  <c r="C448" i="3"/>
  <c r="I447" i="3"/>
  <c r="H447" i="3"/>
  <c r="G447" i="3"/>
  <c r="C447" i="3"/>
  <c r="I446" i="3"/>
  <c r="H446" i="3"/>
  <c r="G446" i="3"/>
  <c r="C446" i="3"/>
  <c r="I445" i="3"/>
  <c r="H445" i="3"/>
  <c r="G445" i="3"/>
  <c r="C445" i="3"/>
  <c r="I444" i="3"/>
  <c r="H444" i="3"/>
  <c r="G444" i="3"/>
  <c r="C444" i="3"/>
  <c r="I443" i="3"/>
  <c r="H443" i="3"/>
  <c r="G443" i="3"/>
  <c r="C443" i="3"/>
  <c r="I442" i="3"/>
  <c r="H442" i="3"/>
  <c r="G442" i="3"/>
  <c r="C442" i="3"/>
  <c r="I441" i="3"/>
  <c r="H441" i="3"/>
  <c r="G441" i="3"/>
  <c r="C441" i="3"/>
  <c r="I440" i="3"/>
  <c r="H440" i="3"/>
  <c r="G440" i="3"/>
  <c r="C440" i="3"/>
  <c r="I439" i="3"/>
  <c r="H439" i="3"/>
  <c r="G439" i="3"/>
  <c r="C439" i="3"/>
  <c r="I438" i="3"/>
  <c r="H438" i="3"/>
  <c r="G438" i="3"/>
  <c r="C438" i="3"/>
  <c r="I437" i="3"/>
  <c r="H437" i="3"/>
  <c r="G437" i="3"/>
  <c r="C437" i="3"/>
  <c r="I436" i="3"/>
  <c r="H436" i="3"/>
  <c r="G436" i="3"/>
  <c r="C436" i="3"/>
  <c r="I435" i="3"/>
  <c r="H435" i="3"/>
  <c r="G435" i="3"/>
  <c r="C435" i="3"/>
  <c r="I434" i="3"/>
  <c r="H434" i="3"/>
  <c r="G434" i="3"/>
  <c r="C434" i="3"/>
  <c r="I433" i="3"/>
  <c r="H433" i="3"/>
  <c r="G433" i="3"/>
  <c r="C433" i="3"/>
  <c r="I432" i="3"/>
  <c r="H432" i="3"/>
  <c r="G432" i="3"/>
  <c r="C432" i="3"/>
  <c r="I431" i="3"/>
  <c r="H431" i="3"/>
  <c r="G431" i="3"/>
  <c r="C431" i="3"/>
  <c r="I430" i="3"/>
  <c r="H430" i="3"/>
  <c r="G430" i="3"/>
  <c r="C430" i="3"/>
  <c r="I429" i="3"/>
  <c r="H429" i="3"/>
  <c r="G429" i="3"/>
  <c r="C429" i="3"/>
  <c r="I428" i="3"/>
  <c r="H428" i="3"/>
  <c r="G428" i="3"/>
  <c r="C428" i="3"/>
  <c r="I427" i="3"/>
  <c r="H427" i="3"/>
  <c r="G427" i="3"/>
  <c r="C427" i="3"/>
  <c r="I426" i="3"/>
  <c r="H426" i="3"/>
  <c r="G426" i="3"/>
  <c r="C426" i="3"/>
  <c r="I425" i="3"/>
  <c r="H425" i="3"/>
  <c r="G425" i="3"/>
  <c r="C425" i="3"/>
  <c r="I424" i="3"/>
  <c r="H424" i="3"/>
  <c r="G424" i="3"/>
  <c r="C424" i="3"/>
  <c r="I423" i="3"/>
  <c r="H423" i="3"/>
  <c r="G423" i="3"/>
  <c r="C423" i="3"/>
  <c r="I422" i="3"/>
  <c r="H422" i="3"/>
  <c r="G422" i="3"/>
  <c r="C422" i="3"/>
  <c r="I421" i="3"/>
  <c r="H421" i="3"/>
  <c r="G421" i="3"/>
  <c r="C421" i="3"/>
  <c r="I420" i="3"/>
  <c r="H420" i="3"/>
  <c r="G420" i="3"/>
  <c r="C420" i="3"/>
  <c r="I419" i="3"/>
  <c r="H419" i="3"/>
  <c r="G419" i="3"/>
  <c r="C419" i="3"/>
  <c r="I418" i="3"/>
  <c r="H418" i="3"/>
  <c r="G418" i="3"/>
  <c r="C418" i="3"/>
  <c r="I417" i="3"/>
  <c r="H417" i="3"/>
  <c r="G417" i="3"/>
  <c r="C417" i="3"/>
  <c r="I416" i="3"/>
  <c r="H416" i="3"/>
  <c r="G416" i="3"/>
  <c r="C416" i="3"/>
  <c r="I415" i="3"/>
  <c r="H415" i="3"/>
  <c r="G415" i="3"/>
  <c r="C415" i="3"/>
  <c r="I414" i="3"/>
  <c r="H414" i="3"/>
  <c r="G414" i="3"/>
  <c r="C414" i="3"/>
  <c r="I413" i="3"/>
  <c r="H413" i="3"/>
  <c r="G413" i="3"/>
  <c r="C413" i="3"/>
  <c r="I412" i="3"/>
  <c r="H412" i="3"/>
  <c r="G412" i="3"/>
  <c r="C412" i="3"/>
  <c r="I411" i="3"/>
  <c r="H411" i="3"/>
  <c r="G411" i="3"/>
  <c r="C411" i="3"/>
  <c r="I410" i="3"/>
  <c r="H410" i="3"/>
  <c r="G410" i="3"/>
  <c r="C410" i="3"/>
  <c r="I409" i="3"/>
  <c r="H409" i="3"/>
  <c r="G409" i="3"/>
  <c r="C409" i="3"/>
  <c r="I408" i="3"/>
  <c r="H408" i="3"/>
  <c r="G408" i="3"/>
  <c r="C408" i="3"/>
  <c r="I407" i="3"/>
  <c r="H407" i="3"/>
  <c r="G407" i="3"/>
  <c r="C407" i="3"/>
  <c r="I406" i="3"/>
  <c r="H406" i="3"/>
  <c r="G406" i="3"/>
  <c r="C406" i="3"/>
  <c r="I405" i="3"/>
  <c r="H405" i="3"/>
  <c r="G405" i="3"/>
  <c r="C405" i="3"/>
  <c r="I404" i="3"/>
  <c r="H404" i="3"/>
  <c r="G404" i="3"/>
  <c r="C404" i="3"/>
  <c r="I403" i="3"/>
  <c r="H403" i="3"/>
  <c r="G403" i="3"/>
  <c r="C403" i="3"/>
  <c r="I402" i="3"/>
  <c r="H402" i="3"/>
  <c r="G402" i="3"/>
  <c r="C402" i="3"/>
  <c r="I401" i="3"/>
  <c r="H401" i="3"/>
  <c r="G401" i="3"/>
  <c r="C401" i="3"/>
  <c r="I400" i="3"/>
  <c r="H400" i="3"/>
  <c r="G400" i="3"/>
  <c r="C400" i="3"/>
  <c r="I399" i="3"/>
  <c r="H399" i="3"/>
  <c r="G399" i="3"/>
  <c r="C399" i="3"/>
  <c r="I398" i="3"/>
  <c r="H398" i="3"/>
  <c r="G398" i="3"/>
  <c r="C398" i="3"/>
  <c r="I397" i="3"/>
  <c r="H397" i="3"/>
  <c r="G397" i="3"/>
  <c r="C397" i="3"/>
  <c r="I396" i="3"/>
  <c r="H396" i="3"/>
  <c r="G396" i="3"/>
  <c r="C396" i="3"/>
  <c r="I395" i="3"/>
  <c r="H395" i="3"/>
  <c r="G395" i="3"/>
  <c r="C395" i="3"/>
  <c r="I394" i="3"/>
  <c r="H394" i="3"/>
  <c r="G394" i="3"/>
  <c r="C394" i="3"/>
  <c r="I393" i="3"/>
  <c r="H393" i="3"/>
  <c r="G393" i="3"/>
  <c r="C393" i="3"/>
  <c r="I392" i="3"/>
  <c r="H392" i="3"/>
  <c r="G392" i="3"/>
  <c r="C392" i="3"/>
  <c r="I391" i="3"/>
  <c r="H391" i="3"/>
  <c r="G391" i="3"/>
  <c r="C391" i="3"/>
  <c r="I390" i="3"/>
  <c r="H390" i="3"/>
  <c r="G390" i="3"/>
  <c r="C390" i="3"/>
  <c r="I389" i="3"/>
  <c r="H389" i="3"/>
  <c r="G389" i="3"/>
  <c r="C389" i="3"/>
  <c r="I388" i="3"/>
  <c r="H388" i="3"/>
  <c r="G388" i="3"/>
  <c r="C388" i="3"/>
  <c r="I387" i="3"/>
  <c r="H387" i="3"/>
  <c r="G387" i="3"/>
  <c r="C387" i="3"/>
  <c r="I386" i="3"/>
  <c r="H386" i="3"/>
  <c r="G386" i="3"/>
  <c r="C386" i="3"/>
  <c r="I385" i="3"/>
  <c r="H385" i="3"/>
  <c r="G385" i="3"/>
  <c r="C385" i="3"/>
  <c r="I384" i="3"/>
  <c r="H384" i="3"/>
  <c r="G384" i="3"/>
  <c r="C384" i="3"/>
  <c r="I383" i="3"/>
  <c r="H383" i="3"/>
  <c r="G383" i="3"/>
  <c r="C383" i="3"/>
  <c r="I382" i="3"/>
  <c r="H382" i="3"/>
  <c r="G382" i="3"/>
  <c r="C382" i="3"/>
  <c r="I381" i="3"/>
  <c r="H381" i="3"/>
  <c r="G381" i="3"/>
  <c r="C381" i="3"/>
  <c r="I380" i="3"/>
  <c r="H380" i="3"/>
  <c r="G380" i="3"/>
  <c r="C380" i="3"/>
  <c r="I379" i="3"/>
  <c r="H379" i="3"/>
  <c r="G379" i="3"/>
  <c r="C379" i="3"/>
  <c r="I378" i="3"/>
  <c r="H378" i="3"/>
  <c r="G378" i="3"/>
  <c r="C378" i="3"/>
  <c r="I377" i="3"/>
  <c r="H377" i="3"/>
  <c r="G377" i="3"/>
  <c r="C377" i="3"/>
  <c r="I376" i="3"/>
  <c r="H376" i="3"/>
  <c r="G376" i="3"/>
  <c r="C376" i="3"/>
  <c r="I375" i="3"/>
  <c r="H375" i="3"/>
  <c r="G375" i="3"/>
  <c r="C375" i="3"/>
  <c r="I374" i="3"/>
  <c r="H374" i="3"/>
  <c r="G374" i="3"/>
  <c r="C374" i="3"/>
  <c r="I373" i="3"/>
  <c r="H373" i="3"/>
  <c r="G373" i="3"/>
  <c r="C373" i="3"/>
  <c r="I372" i="3"/>
  <c r="H372" i="3"/>
  <c r="G372" i="3"/>
  <c r="C372" i="3"/>
  <c r="I371" i="3"/>
  <c r="H371" i="3"/>
  <c r="G371" i="3"/>
  <c r="C371" i="3"/>
  <c r="I370" i="3"/>
  <c r="H370" i="3"/>
  <c r="G370" i="3"/>
  <c r="C370" i="3"/>
  <c r="I369" i="3"/>
  <c r="H369" i="3"/>
  <c r="G369" i="3"/>
  <c r="C369" i="3"/>
  <c r="I368" i="3"/>
  <c r="H368" i="3"/>
  <c r="G368" i="3"/>
  <c r="C368" i="3"/>
  <c r="I367" i="3"/>
  <c r="H367" i="3"/>
  <c r="G367" i="3"/>
  <c r="C367" i="3"/>
  <c r="I366" i="3"/>
  <c r="H366" i="3"/>
  <c r="G366" i="3"/>
  <c r="C366" i="3"/>
  <c r="I365" i="3"/>
  <c r="H365" i="3"/>
  <c r="G365" i="3"/>
  <c r="C365" i="3"/>
  <c r="I364" i="3"/>
  <c r="H364" i="3"/>
  <c r="G364" i="3"/>
  <c r="C364" i="3"/>
  <c r="I363" i="3"/>
  <c r="H363" i="3"/>
  <c r="G363" i="3"/>
  <c r="C363" i="3"/>
  <c r="I362" i="3"/>
  <c r="H362" i="3"/>
  <c r="G362" i="3"/>
  <c r="C362" i="3"/>
  <c r="I361" i="3"/>
  <c r="H361" i="3"/>
  <c r="G361" i="3"/>
  <c r="C361" i="3"/>
  <c r="I360" i="3"/>
  <c r="H360" i="3"/>
  <c r="G360" i="3"/>
  <c r="C360" i="3"/>
  <c r="I359" i="3"/>
  <c r="H359" i="3"/>
  <c r="G359" i="3"/>
  <c r="C359" i="3"/>
  <c r="I358" i="3"/>
  <c r="H358" i="3"/>
  <c r="G358" i="3"/>
  <c r="C358" i="3"/>
  <c r="I357" i="3"/>
  <c r="H357" i="3"/>
  <c r="G357" i="3"/>
  <c r="C357" i="3"/>
  <c r="I356" i="3"/>
  <c r="H356" i="3"/>
  <c r="G356" i="3"/>
  <c r="C356" i="3"/>
  <c r="I355" i="3"/>
  <c r="H355" i="3"/>
  <c r="G355" i="3"/>
  <c r="C355" i="3"/>
  <c r="I354" i="3"/>
  <c r="H354" i="3"/>
  <c r="G354" i="3"/>
  <c r="C354" i="3"/>
  <c r="I353" i="3"/>
  <c r="H353" i="3"/>
  <c r="G353" i="3"/>
  <c r="C353" i="3"/>
  <c r="I352" i="3"/>
  <c r="H352" i="3"/>
  <c r="G352" i="3"/>
  <c r="C352" i="3"/>
  <c r="I351" i="3"/>
  <c r="H351" i="3"/>
  <c r="G351" i="3"/>
  <c r="C351" i="3"/>
  <c r="I350" i="3"/>
  <c r="H350" i="3"/>
  <c r="G350" i="3"/>
  <c r="C350" i="3"/>
  <c r="I349" i="3"/>
  <c r="H349" i="3"/>
  <c r="G349" i="3"/>
  <c r="C349" i="3"/>
  <c r="I348" i="3"/>
  <c r="H348" i="3"/>
  <c r="G348" i="3"/>
  <c r="C348" i="3"/>
  <c r="I347" i="3"/>
  <c r="H347" i="3"/>
  <c r="G347" i="3"/>
  <c r="C347" i="3"/>
  <c r="I346" i="3"/>
  <c r="H346" i="3"/>
  <c r="G346" i="3"/>
  <c r="C346" i="3"/>
  <c r="I345" i="3"/>
  <c r="H345" i="3"/>
  <c r="G345" i="3"/>
  <c r="C345" i="3"/>
  <c r="I344" i="3"/>
  <c r="H344" i="3"/>
  <c r="G344" i="3"/>
  <c r="C344" i="3"/>
  <c r="I343" i="3"/>
  <c r="H343" i="3"/>
  <c r="G343" i="3"/>
  <c r="C343" i="3"/>
  <c r="I342" i="3"/>
  <c r="H342" i="3"/>
  <c r="G342" i="3"/>
  <c r="C342" i="3"/>
  <c r="I341" i="3"/>
  <c r="H341" i="3"/>
  <c r="G341" i="3"/>
  <c r="C341" i="3"/>
  <c r="I340" i="3"/>
  <c r="H340" i="3"/>
  <c r="G340" i="3"/>
  <c r="C340" i="3"/>
  <c r="I339" i="3"/>
  <c r="H339" i="3"/>
  <c r="G339" i="3"/>
  <c r="C339" i="3"/>
  <c r="I338" i="3"/>
  <c r="H338" i="3"/>
  <c r="G338" i="3"/>
  <c r="C338" i="3"/>
  <c r="I337" i="3"/>
  <c r="H337" i="3"/>
  <c r="G337" i="3"/>
  <c r="C337" i="3"/>
  <c r="I336" i="3"/>
  <c r="H336" i="3"/>
  <c r="G336" i="3"/>
  <c r="C336" i="3"/>
  <c r="I335" i="3"/>
  <c r="H335" i="3"/>
  <c r="G335" i="3"/>
  <c r="C335" i="3"/>
  <c r="I334" i="3"/>
  <c r="H334" i="3"/>
  <c r="G334" i="3"/>
  <c r="C334" i="3"/>
  <c r="I333" i="3"/>
  <c r="H333" i="3"/>
  <c r="G333" i="3"/>
  <c r="C333" i="3"/>
  <c r="I332" i="3"/>
  <c r="H332" i="3"/>
  <c r="G332" i="3"/>
  <c r="C332" i="3"/>
  <c r="I331" i="3"/>
  <c r="H331" i="3"/>
  <c r="G331" i="3"/>
  <c r="C331" i="3"/>
  <c r="I330" i="3"/>
  <c r="H330" i="3"/>
  <c r="G330" i="3"/>
  <c r="C330" i="3"/>
  <c r="I329" i="3"/>
  <c r="H329" i="3"/>
  <c r="G329" i="3"/>
  <c r="C329" i="3"/>
  <c r="I328" i="3"/>
  <c r="H328" i="3"/>
  <c r="G328" i="3"/>
  <c r="C328" i="3"/>
  <c r="I327" i="3"/>
  <c r="H327" i="3"/>
  <c r="G327" i="3"/>
  <c r="C327" i="3"/>
  <c r="I326" i="3"/>
  <c r="H326" i="3"/>
  <c r="G326" i="3"/>
  <c r="C326" i="3"/>
  <c r="I325" i="3"/>
  <c r="H325" i="3"/>
  <c r="G325" i="3"/>
  <c r="C325" i="3"/>
  <c r="I324" i="3"/>
  <c r="H324" i="3"/>
  <c r="G324" i="3"/>
  <c r="C324" i="3"/>
  <c r="I323" i="3"/>
  <c r="H323" i="3"/>
  <c r="G323" i="3"/>
  <c r="C323" i="3"/>
  <c r="I322" i="3"/>
  <c r="H322" i="3"/>
  <c r="G322" i="3"/>
  <c r="C322" i="3"/>
  <c r="I321" i="3"/>
  <c r="H321" i="3"/>
  <c r="G321" i="3"/>
  <c r="C321" i="3"/>
  <c r="I320" i="3"/>
  <c r="H320" i="3"/>
  <c r="G320" i="3"/>
  <c r="C320" i="3"/>
  <c r="I319" i="3"/>
  <c r="H319" i="3"/>
  <c r="G319" i="3"/>
  <c r="C319" i="3"/>
  <c r="I318" i="3"/>
  <c r="H318" i="3"/>
  <c r="G318" i="3"/>
  <c r="C318" i="3"/>
  <c r="I317" i="3"/>
  <c r="H317" i="3"/>
  <c r="G317" i="3"/>
  <c r="C317" i="3"/>
  <c r="I316" i="3"/>
  <c r="H316" i="3"/>
  <c r="G316" i="3"/>
  <c r="C316" i="3"/>
  <c r="I315" i="3"/>
  <c r="H315" i="3"/>
  <c r="G315" i="3"/>
  <c r="C315" i="3"/>
  <c r="I314" i="3"/>
  <c r="H314" i="3"/>
  <c r="G314" i="3"/>
  <c r="C314" i="3"/>
  <c r="I313" i="3"/>
  <c r="H313" i="3"/>
  <c r="G313" i="3"/>
  <c r="C313" i="3"/>
  <c r="I312" i="3"/>
  <c r="H312" i="3"/>
  <c r="G312" i="3"/>
  <c r="C312" i="3"/>
  <c r="I311" i="3"/>
  <c r="H311" i="3"/>
  <c r="G311" i="3"/>
  <c r="C311" i="3"/>
  <c r="I310" i="3"/>
  <c r="H310" i="3"/>
  <c r="G310" i="3"/>
  <c r="C310" i="3"/>
  <c r="I309" i="3"/>
  <c r="H309" i="3"/>
  <c r="G309" i="3"/>
  <c r="C309" i="3"/>
  <c r="I308" i="3"/>
  <c r="H308" i="3"/>
  <c r="G308" i="3"/>
  <c r="C308" i="3"/>
  <c r="I307" i="3"/>
  <c r="H307" i="3"/>
  <c r="G307" i="3"/>
  <c r="C307" i="3"/>
  <c r="I306" i="3"/>
  <c r="H306" i="3"/>
  <c r="G306" i="3"/>
  <c r="C306" i="3"/>
  <c r="I305" i="3"/>
  <c r="H305" i="3"/>
  <c r="G305" i="3"/>
  <c r="C305" i="3"/>
  <c r="I304" i="3"/>
  <c r="H304" i="3"/>
  <c r="G304" i="3"/>
  <c r="C304" i="3"/>
  <c r="I303" i="3"/>
  <c r="H303" i="3"/>
  <c r="G303" i="3"/>
  <c r="C303" i="3"/>
  <c r="I302" i="3"/>
  <c r="H302" i="3"/>
  <c r="G302" i="3"/>
  <c r="C302" i="3"/>
  <c r="I301" i="3"/>
  <c r="H301" i="3"/>
  <c r="G301" i="3"/>
  <c r="C301" i="3"/>
  <c r="I300" i="3"/>
  <c r="H300" i="3"/>
  <c r="G300" i="3"/>
  <c r="C300" i="3"/>
  <c r="I299" i="3"/>
  <c r="H299" i="3"/>
  <c r="G299" i="3"/>
  <c r="C299" i="3"/>
  <c r="I298" i="3"/>
  <c r="H298" i="3"/>
  <c r="G298" i="3"/>
  <c r="C298" i="3"/>
  <c r="I297" i="3"/>
  <c r="H297" i="3"/>
  <c r="G297" i="3"/>
  <c r="C297" i="3"/>
  <c r="I296" i="3"/>
  <c r="H296" i="3"/>
  <c r="G296" i="3"/>
  <c r="C296" i="3"/>
  <c r="I295" i="3"/>
  <c r="H295" i="3"/>
  <c r="G295" i="3"/>
  <c r="C295" i="3"/>
  <c r="I294" i="3"/>
  <c r="H294" i="3"/>
  <c r="G294" i="3"/>
  <c r="C294" i="3"/>
  <c r="I293" i="3"/>
  <c r="H293" i="3"/>
  <c r="G293" i="3"/>
  <c r="C293" i="3"/>
  <c r="I292" i="3"/>
  <c r="H292" i="3"/>
  <c r="G292" i="3"/>
  <c r="C292" i="3"/>
  <c r="I291" i="3"/>
  <c r="H291" i="3"/>
  <c r="G291" i="3"/>
  <c r="C291" i="3"/>
  <c r="I290" i="3"/>
  <c r="H290" i="3"/>
  <c r="G290" i="3"/>
  <c r="C290" i="3"/>
  <c r="I289" i="3"/>
  <c r="H289" i="3"/>
  <c r="G289" i="3"/>
  <c r="C289" i="3"/>
  <c r="I288" i="3"/>
  <c r="H288" i="3"/>
  <c r="G288" i="3"/>
  <c r="C288" i="3"/>
  <c r="I287" i="3"/>
  <c r="H287" i="3"/>
  <c r="G287" i="3"/>
  <c r="C287" i="3"/>
  <c r="I286" i="3"/>
  <c r="H286" i="3"/>
  <c r="G286" i="3"/>
  <c r="C286" i="3"/>
  <c r="I285" i="3"/>
  <c r="H285" i="3"/>
  <c r="G285" i="3"/>
  <c r="C285" i="3"/>
  <c r="I284" i="3"/>
  <c r="H284" i="3"/>
  <c r="G284" i="3"/>
  <c r="C284" i="3"/>
  <c r="I283" i="3"/>
  <c r="H283" i="3"/>
  <c r="G283" i="3"/>
  <c r="C283" i="3"/>
  <c r="I282" i="3"/>
  <c r="H282" i="3"/>
  <c r="G282" i="3"/>
  <c r="C282" i="3"/>
  <c r="I281" i="3"/>
  <c r="H281" i="3"/>
  <c r="G281" i="3"/>
  <c r="C281" i="3"/>
  <c r="I280" i="3"/>
  <c r="H280" i="3"/>
  <c r="G280" i="3"/>
  <c r="C280" i="3"/>
  <c r="I279" i="3"/>
  <c r="H279" i="3"/>
  <c r="G279" i="3"/>
  <c r="C279" i="3"/>
  <c r="I278" i="3"/>
  <c r="H278" i="3"/>
  <c r="G278" i="3"/>
  <c r="C278" i="3"/>
  <c r="I277" i="3"/>
  <c r="H277" i="3"/>
  <c r="G277" i="3"/>
  <c r="C277" i="3"/>
  <c r="I276" i="3"/>
  <c r="H276" i="3"/>
  <c r="G276" i="3"/>
  <c r="C276" i="3"/>
  <c r="I275" i="3"/>
  <c r="H275" i="3"/>
  <c r="G275" i="3"/>
  <c r="C275" i="3"/>
  <c r="I274" i="3"/>
  <c r="H274" i="3"/>
  <c r="G274" i="3"/>
  <c r="C274" i="3"/>
  <c r="I273" i="3"/>
  <c r="H273" i="3"/>
  <c r="G273" i="3"/>
  <c r="C273" i="3"/>
  <c r="I272" i="3"/>
  <c r="H272" i="3"/>
  <c r="G272" i="3"/>
  <c r="C272" i="3"/>
  <c r="I271" i="3"/>
  <c r="H271" i="3"/>
  <c r="G271" i="3"/>
  <c r="C271" i="3"/>
  <c r="I270" i="3"/>
  <c r="H270" i="3"/>
  <c r="G270" i="3"/>
  <c r="C270" i="3"/>
  <c r="I269" i="3"/>
  <c r="H269" i="3"/>
  <c r="G269" i="3"/>
  <c r="C269" i="3"/>
  <c r="I268" i="3"/>
  <c r="H268" i="3"/>
  <c r="G268" i="3"/>
  <c r="C268" i="3"/>
  <c r="I267" i="3"/>
  <c r="H267" i="3"/>
  <c r="G267" i="3"/>
  <c r="C267" i="3"/>
  <c r="I266" i="3"/>
  <c r="H266" i="3"/>
  <c r="G266" i="3"/>
  <c r="C266" i="3"/>
  <c r="I265" i="3"/>
  <c r="H265" i="3"/>
  <c r="G265" i="3"/>
  <c r="C265" i="3"/>
  <c r="I264" i="3"/>
  <c r="H264" i="3"/>
  <c r="G264" i="3"/>
  <c r="C264" i="3"/>
  <c r="I263" i="3"/>
  <c r="H263" i="3"/>
  <c r="G263" i="3"/>
  <c r="C263" i="3"/>
  <c r="I262" i="3"/>
  <c r="H262" i="3"/>
  <c r="G262" i="3"/>
  <c r="C262" i="3"/>
  <c r="I261" i="3"/>
  <c r="H261" i="3"/>
  <c r="G261" i="3"/>
  <c r="C261" i="3"/>
  <c r="I260" i="3"/>
  <c r="H260" i="3"/>
  <c r="G260" i="3"/>
  <c r="C260" i="3"/>
  <c r="I259" i="3"/>
  <c r="H259" i="3"/>
  <c r="G259" i="3"/>
  <c r="C259" i="3"/>
  <c r="I258" i="3"/>
  <c r="H258" i="3"/>
  <c r="G258" i="3"/>
  <c r="C258" i="3"/>
  <c r="I257" i="3"/>
  <c r="H257" i="3"/>
  <c r="G257" i="3"/>
  <c r="C257" i="3"/>
  <c r="I256" i="3"/>
  <c r="H256" i="3"/>
  <c r="G256" i="3"/>
  <c r="C256" i="3"/>
  <c r="I255" i="3"/>
  <c r="H255" i="3"/>
  <c r="G255" i="3"/>
  <c r="C255" i="3"/>
  <c r="I254" i="3"/>
  <c r="H254" i="3"/>
  <c r="G254" i="3"/>
  <c r="C254" i="3"/>
  <c r="I253" i="3"/>
  <c r="H253" i="3"/>
  <c r="G253" i="3"/>
  <c r="C253" i="3"/>
  <c r="I252" i="3"/>
  <c r="H252" i="3"/>
  <c r="G252" i="3"/>
  <c r="C252" i="3"/>
  <c r="I251" i="3"/>
  <c r="H251" i="3"/>
  <c r="G251" i="3"/>
  <c r="C251" i="3"/>
  <c r="I250" i="3"/>
  <c r="H250" i="3"/>
  <c r="G250" i="3"/>
  <c r="C250" i="3"/>
  <c r="I249" i="3"/>
  <c r="H249" i="3"/>
  <c r="G249" i="3"/>
  <c r="C249" i="3"/>
  <c r="I248" i="3"/>
  <c r="H248" i="3"/>
  <c r="G248" i="3"/>
  <c r="C248" i="3"/>
  <c r="I247" i="3"/>
  <c r="H247" i="3"/>
  <c r="G247" i="3"/>
  <c r="C247" i="3"/>
  <c r="I246" i="3"/>
  <c r="H246" i="3"/>
  <c r="G246" i="3"/>
  <c r="C246" i="3"/>
  <c r="I245" i="3"/>
  <c r="H245" i="3"/>
  <c r="G245" i="3"/>
  <c r="C245" i="3"/>
  <c r="I244" i="3"/>
  <c r="H244" i="3"/>
  <c r="G244" i="3"/>
  <c r="C244" i="3"/>
  <c r="I243" i="3"/>
  <c r="H243" i="3"/>
  <c r="G243" i="3"/>
  <c r="C243" i="3"/>
  <c r="I242" i="3"/>
  <c r="H242" i="3"/>
  <c r="G242" i="3"/>
  <c r="C242" i="3"/>
  <c r="I241" i="3"/>
  <c r="H241" i="3"/>
  <c r="G241" i="3"/>
  <c r="C241" i="3"/>
  <c r="I240" i="3"/>
  <c r="H240" i="3"/>
  <c r="G240" i="3"/>
  <c r="C240" i="3"/>
  <c r="I239" i="3"/>
  <c r="H239" i="3"/>
  <c r="G239" i="3"/>
  <c r="C239" i="3"/>
  <c r="I238" i="3"/>
  <c r="H238" i="3"/>
  <c r="G238" i="3"/>
  <c r="C238" i="3"/>
  <c r="I237" i="3"/>
  <c r="H237" i="3"/>
  <c r="G237" i="3"/>
  <c r="C237" i="3"/>
  <c r="I236" i="3"/>
  <c r="H236" i="3"/>
  <c r="G236" i="3"/>
  <c r="C236" i="3"/>
  <c r="I235" i="3"/>
  <c r="H235" i="3"/>
  <c r="G235" i="3"/>
  <c r="C235" i="3"/>
  <c r="I234" i="3"/>
  <c r="H234" i="3"/>
  <c r="G234" i="3"/>
  <c r="C234" i="3"/>
  <c r="I233" i="3"/>
  <c r="H233" i="3"/>
  <c r="G233" i="3"/>
  <c r="C233" i="3"/>
  <c r="I232" i="3"/>
  <c r="H232" i="3"/>
  <c r="G232" i="3"/>
  <c r="C232" i="3"/>
  <c r="I231" i="3"/>
  <c r="H231" i="3"/>
  <c r="G231" i="3"/>
  <c r="C231" i="3"/>
  <c r="I230" i="3"/>
  <c r="H230" i="3"/>
  <c r="G230" i="3"/>
  <c r="C230" i="3"/>
  <c r="I229" i="3"/>
  <c r="H229" i="3"/>
  <c r="G229" i="3"/>
  <c r="C229" i="3"/>
  <c r="I228" i="3"/>
  <c r="H228" i="3"/>
  <c r="G228" i="3"/>
  <c r="C228" i="3"/>
  <c r="I227" i="3"/>
  <c r="H227" i="3"/>
  <c r="G227" i="3"/>
  <c r="C227" i="3"/>
  <c r="I226" i="3"/>
  <c r="H226" i="3"/>
  <c r="G226" i="3"/>
  <c r="C226" i="3"/>
  <c r="I225" i="3"/>
  <c r="H225" i="3"/>
  <c r="G225" i="3"/>
  <c r="C225" i="3"/>
  <c r="I224" i="3"/>
  <c r="H224" i="3"/>
  <c r="G224" i="3"/>
  <c r="C224" i="3"/>
  <c r="I223" i="3"/>
  <c r="H223" i="3"/>
  <c r="G223" i="3"/>
  <c r="C223" i="3"/>
  <c r="I222" i="3"/>
  <c r="H222" i="3"/>
  <c r="G222" i="3"/>
  <c r="C222" i="3"/>
  <c r="I221" i="3"/>
  <c r="H221" i="3"/>
  <c r="G221" i="3"/>
  <c r="C221" i="3"/>
  <c r="I220" i="3"/>
  <c r="H220" i="3"/>
  <c r="G220" i="3"/>
  <c r="C220" i="3"/>
  <c r="I219" i="3"/>
  <c r="H219" i="3"/>
  <c r="G219" i="3"/>
  <c r="C219" i="3"/>
  <c r="I218" i="3"/>
  <c r="H218" i="3"/>
  <c r="G218" i="3"/>
  <c r="C218" i="3"/>
  <c r="I217" i="3"/>
  <c r="H217" i="3"/>
  <c r="G217" i="3"/>
  <c r="C217" i="3"/>
  <c r="I216" i="3"/>
  <c r="H216" i="3"/>
  <c r="G216" i="3"/>
  <c r="C216" i="3"/>
  <c r="I215" i="3"/>
  <c r="H215" i="3"/>
  <c r="G215" i="3"/>
  <c r="C215" i="3"/>
  <c r="I214" i="3"/>
  <c r="H214" i="3"/>
  <c r="G214" i="3"/>
  <c r="C214" i="3"/>
  <c r="I213" i="3"/>
  <c r="H213" i="3"/>
  <c r="G213" i="3"/>
  <c r="C213" i="3"/>
  <c r="I212" i="3"/>
  <c r="H212" i="3"/>
  <c r="G212" i="3"/>
  <c r="C212" i="3"/>
  <c r="I211" i="3"/>
  <c r="H211" i="3"/>
  <c r="G211" i="3"/>
  <c r="C211" i="3"/>
  <c r="I210" i="3"/>
  <c r="H210" i="3"/>
  <c r="G210" i="3"/>
  <c r="C210" i="3"/>
  <c r="I209" i="3"/>
  <c r="H209" i="3"/>
  <c r="G209" i="3"/>
  <c r="C209" i="3"/>
  <c r="I208" i="3"/>
  <c r="H208" i="3"/>
  <c r="G208" i="3"/>
  <c r="C208" i="3"/>
  <c r="I207" i="3"/>
  <c r="H207" i="3"/>
  <c r="G207" i="3"/>
  <c r="C207" i="3"/>
  <c r="I206" i="3"/>
  <c r="H206" i="3"/>
  <c r="G206" i="3"/>
  <c r="C206" i="3"/>
  <c r="I205" i="3"/>
  <c r="H205" i="3"/>
  <c r="G205" i="3"/>
  <c r="C205" i="3"/>
  <c r="I204" i="3"/>
  <c r="H204" i="3"/>
  <c r="G204" i="3"/>
  <c r="C204" i="3"/>
  <c r="I203" i="3"/>
  <c r="H203" i="3"/>
  <c r="G203" i="3"/>
  <c r="C203" i="3"/>
  <c r="I202" i="3"/>
  <c r="H202" i="3"/>
  <c r="G202" i="3"/>
  <c r="C202" i="3"/>
  <c r="I201" i="3"/>
  <c r="H201" i="3"/>
  <c r="G201" i="3"/>
  <c r="C201" i="3"/>
  <c r="I200" i="3"/>
  <c r="H200" i="3"/>
  <c r="G200" i="3"/>
  <c r="C200" i="3"/>
  <c r="I199" i="3"/>
  <c r="H199" i="3"/>
  <c r="G199" i="3"/>
  <c r="C199" i="3"/>
  <c r="I198" i="3"/>
  <c r="H198" i="3"/>
  <c r="G198" i="3"/>
  <c r="C198" i="3"/>
  <c r="I197" i="3"/>
  <c r="H197" i="3"/>
  <c r="G197" i="3"/>
  <c r="C197" i="3"/>
  <c r="I196" i="3"/>
  <c r="H196" i="3"/>
  <c r="G196" i="3"/>
  <c r="C196" i="3"/>
  <c r="I195" i="3"/>
  <c r="H195" i="3"/>
  <c r="G195" i="3"/>
  <c r="C195" i="3"/>
  <c r="I194" i="3"/>
  <c r="H194" i="3"/>
  <c r="G194" i="3"/>
  <c r="C194" i="3"/>
  <c r="I193" i="3"/>
  <c r="H193" i="3"/>
  <c r="G193" i="3"/>
  <c r="C193" i="3"/>
  <c r="I192" i="3"/>
  <c r="H192" i="3"/>
  <c r="G192" i="3"/>
  <c r="C192" i="3"/>
  <c r="I191" i="3"/>
  <c r="H191" i="3"/>
  <c r="G191" i="3"/>
  <c r="C191" i="3"/>
  <c r="I190" i="3"/>
  <c r="H190" i="3"/>
  <c r="G190" i="3"/>
  <c r="C190" i="3"/>
  <c r="I189" i="3"/>
  <c r="H189" i="3"/>
  <c r="G189" i="3"/>
  <c r="C189" i="3"/>
  <c r="I188" i="3"/>
  <c r="H188" i="3"/>
  <c r="G188" i="3"/>
  <c r="C188" i="3"/>
  <c r="I187" i="3"/>
  <c r="H187" i="3"/>
  <c r="G187" i="3"/>
  <c r="C187" i="3"/>
  <c r="I186" i="3"/>
  <c r="H186" i="3"/>
  <c r="G186" i="3"/>
  <c r="C186" i="3"/>
  <c r="I185" i="3"/>
  <c r="H185" i="3"/>
  <c r="G185" i="3"/>
  <c r="C185" i="3"/>
  <c r="I184" i="3"/>
  <c r="H184" i="3"/>
  <c r="G184" i="3"/>
  <c r="C184" i="3"/>
  <c r="I183" i="3"/>
  <c r="H183" i="3"/>
  <c r="G183" i="3"/>
  <c r="C183" i="3"/>
  <c r="I182" i="3"/>
  <c r="H182" i="3"/>
  <c r="G182" i="3"/>
  <c r="C182" i="3"/>
  <c r="I181" i="3"/>
  <c r="H181" i="3"/>
  <c r="G181" i="3"/>
  <c r="C181" i="3"/>
  <c r="I180" i="3"/>
  <c r="H180" i="3"/>
  <c r="G180" i="3"/>
  <c r="C180" i="3"/>
  <c r="I179" i="3"/>
  <c r="H179" i="3"/>
  <c r="G179" i="3"/>
  <c r="C179" i="3"/>
  <c r="I178" i="3"/>
  <c r="H178" i="3"/>
  <c r="G178" i="3"/>
  <c r="C178" i="3"/>
  <c r="I177" i="3"/>
  <c r="H177" i="3"/>
  <c r="G177" i="3"/>
  <c r="C177" i="3"/>
  <c r="I176" i="3"/>
  <c r="H176" i="3"/>
  <c r="G176" i="3"/>
  <c r="C176" i="3"/>
  <c r="I175" i="3"/>
  <c r="H175" i="3"/>
  <c r="G175" i="3"/>
  <c r="C175" i="3"/>
  <c r="I174" i="3"/>
  <c r="H174" i="3"/>
  <c r="G174" i="3"/>
  <c r="C174" i="3"/>
  <c r="I173" i="3"/>
  <c r="H173" i="3"/>
  <c r="G173" i="3"/>
  <c r="C173" i="3"/>
  <c r="I172" i="3"/>
  <c r="H172" i="3"/>
  <c r="G172" i="3"/>
  <c r="C172" i="3"/>
  <c r="I171" i="3"/>
  <c r="H171" i="3"/>
  <c r="G171" i="3"/>
  <c r="C171" i="3"/>
  <c r="I170" i="3"/>
  <c r="H170" i="3"/>
  <c r="G170" i="3"/>
  <c r="C170" i="3"/>
  <c r="I169" i="3"/>
  <c r="H169" i="3"/>
  <c r="G169" i="3"/>
  <c r="C169" i="3"/>
  <c r="I168" i="3"/>
  <c r="H168" i="3"/>
  <c r="G168" i="3"/>
  <c r="C168" i="3"/>
  <c r="I167" i="3"/>
  <c r="H167" i="3"/>
  <c r="G167" i="3"/>
  <c r="C167" i="3"/>
  <c r="I166" i="3"/>
  <c r="H166" i="3"/>
  <c r="G166" i="3"/>
  <c r="C166" i="3"/>
  <c r="I165" i="3"/>
  <c r="H165" i="3"/>
  <c r="G165" i="3"/>
  <c r="C165" i="3"/>
  <c r="I164" i="3"/>
  <c r="H164" i="3"/>
  <c r="G164" i="3"/>
  <c r="C164" i="3"/>
  <c r="I163" i="3"/>
  <c r="H163" i="3"/>
  <c r="G163" i="3"/>
  <c r="C163" i="3"/>
  <c r="I162" i="3"/>
  <c r="H162" i="3"/>
  <c r="G162" i="3"/>
  <c r="C162" i="3"/>
  <c r="I161" i="3"/>
  <c r="H161" i="3"/>
  <c r="G161" i="3"/>
  <c r="C161" i="3"/>
  <c r="I160" i="3"/>
  <c r="H160" i="3"/>
  <c r="G160" i="3"/>
  <c r="C160" i="3"/>
  <c r="I159" i="3"/>
  <c r="H159" i="3"/>
  <c r="G159" i="3"/>
  <c r="C159" i="3"/>
  <c r="I158" i="3"/>
  <c r="H158" i="3"/>
  <c r="G158" i="3"/>
  <c r="C158" i="3"/>
  <c r="I157" i="3"/>
  <c r="H157" i="3"/>
  <c r="G157" i="3"/>
  <c r="C157" i="3"/>
  <c r="I156" i="3"/>
  <c r="H156" i="3"/>
  <c r="G156" i="3"/>
  <c r="C156" i="3"/>
  <c r="I155" i="3"/>
  <c r="H155" i="3"/>
  <c r="G155" i="3"/>
  <c r="C155" i="3"/>
  <c r="I154" i="3"/>
  <c r="H154" i="3"/>
  <c r="G154" i="3"/>
  <c r="C154" i="3"/>
  <c r="I153" i="3"/>
  <c r="H153" i="3"/>
  <c r="G153" i="3"/>
  <c r="C153" i="3"/>
  <c r="I152" i="3"/>
  <c r="H152" i="3"/>
  <c r="G152" i="3"/>
  <c r="C152" i="3"/>
  <c r="I151" i="3"/>
  <c r="H151" i="3"/>
  <c r="G151" i="3"/>
  <c r="C151" i="3"/>
  <c r="I150" i="3"/>
  <c r="H150" i="3"/>
  <c r="G150" i="3"/>
  <c r="C150" i="3"/>
  <c r="I149" i="3"/>
  <c r="H149" i="3"/>
  <c r="G149" i="3"/>
  <c r="C149" i="3"/>
  <c r="I148" i="3"/>
  <c r="H148" i="3"/>
  <c r="G148" i="3"/>
  <c r="C148" i="3"/>
  <c r="I147" i="3"/>
  <c r="H147" i="3"/>
  <c r="G147" i="3"/>
  <c r="C147" i="3"/>
  <c r="I146" i="3"/>
  <c r="H146" i="3"/>
  <c r="G146" i="3"/>
  <c r="C146" i="3"/>
  <c r="I145" i="3"/>
  <c r="H145" i="3"/>
  <c r="G145" i="3"/>
  <c r="C145" i="3"/>
  <c r="I144" i="3"/>
  <c r="H144" i="3"/>
  <c r="G144" i="3"/>
  <c r="C144" i="3"/>
  <c r="I143" i="3"/>
  <c r="H143" i="3"/>
  <c r="G143" i="3"/>
  <c r="C143" i="3"/>
  <c r="I142" i="3"/>
  <c r="H142" i="3"/>
  <c r="G142" i="3"/>
  <c r="C142" i="3"/>
  <c r="I141" i="3"/>
  <c r="H141" i="3"/>
  <c r="G141" i="3"/>
  <c r="C141" i="3"/>
  <c r="I140" i="3"/>
  <c r="H140" i="3"/>
  <c r="G140" i="3"/>
  <c r="C140" i="3"/>
  <c r="I139" i="3"/>
  <c r="H139" i="3"/>
  <c r="G139" i="3"/>
  <c r="C139" i="3"/>
  <c r="I138" i="3"/>
  <c r="H138" i="3"/>
  <c r="G138" i="3"/>
  <c r="C138" i="3"/>
  <c r="I137" i="3"/>
  <c r="H137" i="3"/>
  <c r="G137" i="3"/>
  <c r="C137" i="3"/>
  <c r="I136" i="3"/>
  <c r="H136" i="3"/>
  <c r="G136" i="3"/>
  <c r="C136" i="3"/>
  <c r="I135" i="3"/>
  <c r="H135" i="3"/>
  <c r="G135" i="3"/>
  <c r="C135" i="3"/>
  <c r="I134" i="3"/>
  <c r="H134" i="3"/>
  <c r="G134" i="3"/>
  <c r="C134" i="3"/>
  <c r="I133" i="3"/>
  <c r="H133" i="3"/>
  <c r="G133" i="3"/>
  <c r="C133" i="3"/>
  <c r="I132" i="3"/>
  <c r="H132" i="3"/>
  <c r="G132" i="3"/>
  <c r="C132" i="3"/>
  <c r="I131" i="3"/>
  <c r="H131" i="3"/>
  <c r="G131" i="3"/>
  <c r="C131" i="3"/>
  <c r="I130" i="3"/>
  <c r="H130" i="3"/>
  <c r="G130" i="3"/>
  <c r="C130" i="3"/>
  <c r="I129" i="3"/>
  <c r="H129" i="3"/>
  <c r="G129" i="3"/>
  <c r="C129" i="3"/>
  <c r="I128" i="3"/>
  <c r="H128" i="3"/>
  <c r="G128" i="3"/>
  <c r="C128" i="3"/>
  <c r="I127" i="3"/>
  <c r="H127" i="3"/>
  <c r="G127" i="3"/>
  <c r="C127" i="3"/>
  <c r="I126" i="3"/>
  <c r="H126" i="3"/>
  <c r="G126" i="3"/>
  <c r="C126" i="3"/>
  <c r="I125" i="3"/>
  <c r="H125" i="3"/>
  <c r="G125" i="3"/>
  <c r="C125" i="3"/>
  <c r="I124" i="3"/>
  <c r="H124" i="3"/>
  <c r="G124" i="3"/>
  <c r="C124" i="3"/>
  <c r="I123" i="3"/>
  <c r="H123" i="3"/>
  <c r="G123" i="3"/>
  <c r="C123" i="3"/>
  <c r="I122" i="3"/>
  <c r="H122" i="3"/>
  <c r="G122" i="3"/>
  <c r="C122" i="3"/>
  <c r="I121" i="3"/>
  <c r="H121" i="3"/>
  <c r="G121" i="3"/>
  <c r="C121" i="3"/>
  <c r="I120" i="3"/>
  <c r="H120" i="3"/>
  <c r="G120" i="3"/>
  <c r="C120" i="3"/>
  <c r="I119" i="3"/>
  <c r="H119" i="3"/>
  <c r="G119" i="3"/>
  <c r="C119" i="3"/>
  <c r="I118" i="3"/>
  <c r="H118" i="3"/>
  <c r="G118" i="3"/>
  <c r="C118" i="3"/>
  <c r="I117" i="3"/>
  <c r="H117" i="3"/>
  <c r="G117" i="3"/>
  <c r="C117" i="3"/>
  <c r="I116" i="3"/>
  <c r="H116" i="3"/>
  <c r="G116" i="3"/>
  <c r="C116" i="3"/>
  <c r="I115" i="3"/>
  <c r="H115" i="3"/>
  <c r="G115" i="3"/>
  <c r="C115" i="3"/>
  <c r="I114" i="3"/>
  <c r="H114" i="3"/>
  <c r="G114" i="3"/>
  <c r="C114" i="3"/>
  <c r="I113" i="3"/>
  <c r="H113" i="3"/>
  <c r="G113" i="3"/>
  <c r="C113" i="3"/>
  <c r="I112" i="3"/>
  <c r="H112" i="3"/>
  <c r="G112" i="3"/>
  <c r="C112" i="3"/>
  <c r="I111" i="3"/>
  <c r="H111" i="3"/>
  <c r="G111" i="3"/>
  <c r="C111" i="3"/>
  <c r="I110" i="3"/>
  <c r="H110" i="3"/>
  <c r="G110" i="3"/>
  <c r="C110" i="3"/>
  <c r="I109" i="3"/>
  <c r="H109" i="3"/>
  <c r="G109" i="3"/>
  <c r="C109" i="3"/>
  <c r="I108" i="3"/>
  <c r="H108" i="3"/>
  <c r="G108" i="3"/>
  <c r="C108" i="3"/>
  <c r="I107" i="3"/>
  <c r="H107" i="3"/>
  <c r="G107" i="3"/>
  <c r="C107" i="3"/>
  <c r="I106" i="3"/>
  <c r="H106" i="3"/>
  <c r="G106" i="3"/>
  <c r="C106" i="3"/>
  <c r="I105" i="3"/>
  <c r="H105" i="3"/>
  <c r="G105" i="3"/>
  <c r="C105" i="3"/>
  <c r="I104" i="3"/>
  <c r="H104" i="3"/>
  <c r="G104" i="3"/>
  <c r="C104" i="3"/>
  <c r="I103" i="3"/>
  <c r="H103" i="3"/>
  <c r="G103" i="3"/>
  <c r="C103" i="3"/>
  <c r="I102" i="3"/>
  <c r="H102" i="3"/>
  <c r="G102" i="3"/>
  <c r="C102" i="3"/>
  <c r="I101" i="3"/>
  <c r="H101" i="3"/>
  <c r="G101" i="3"/>
  <c r="C101" i="3"/>
  <c r="I100" i="3"/>
  <c r="H100" i="3"/>
  <c r="G100" i="3"/>
  <c r="C100" i="3"/>
  <c r="I99" i="3"/>
  <c r="H99" i="3"/>
  <c r="G99" i="3"/>
  <c r="C99" i="3"/>
  <c r="I98" i="3"/>
  <c r="H98" i="3"/>
  <c r="G98" i="3"/>
  <c r="C98" i="3"/>
  <c r="I97" i="3"/>
  <c r="H97" i="3"/>
  <c r="G97" i="3"/>
  <c r="C97" i="3"/>
  <c r="I96" i="3"/>
  <c r="H96" i="3"/>
  <c r="G96" i="3"/>
  <c r="C96" i="3"/>
  <c r="I95" i="3"/>
  <c r="H95" i="3"/>
  <c r="G95" i="3"/>
  <c r="C95" i="3"/>
  <c r="I94" i="3"/>
  <c r="H94" i="3"/>
  <c r="G94" i="3"/>
  <c r="C94" i="3"/>
  <c r="I93" i="3"/>
  <c r="H93" i="3"/>
  <c r="G93" i="3"/>
  <c r="C93" i="3"/>
  <c r="I92" i="3"/>
  <c r="H92" i="3"/>
  <c r="G92" i="3"/>
  <c r="C92" i="3"/>
  <c r="I91" i="3"/>
  <c r="H91" i="3"/>
  <c r="G91" i="3"/>
  <c r="C91" i="3"/>
  <c r="I90" i="3"/>
  <c r="H90" i="3"/>
  <c r="G90" i="3"/>
  <c r="C90" i="3"/>
  <c r="I89" i="3"/>
  <c r="H89" i="3"/>
  <c r="G89" i="3"/>
  <c r="C89" i="3"/>
  <c r="I88" i="3"/>
  <c r="H88" i="3"/>
  <c r="G88" i="3"/>
  <c r="C88" i="3"/>
  <c r="I87" i="3"/>
  <c r="H87" i="3"/>
  <c r="G87" i="3"/>
  <c r="C87" i="3"/>
  <c r="I86" i="3"/>
  <c r="H86" i="3"/>
  <c r="G86" i="3"/>
  <c r="C86" i="3"/>
  <c r="I85" i="3"/>
  <c r="H85" i="3"/>
  <c r="G85" i="3"/>
  <c r="C85" i="3"/>
  <c r="I84" i="3"/>
  <c r="H84" i="3"/>
  <c r="G84" i="3"/>
  <c r="C84" i="3"/>
  <c r="I83" i="3"/>
  <c r="H83" i="3"/>
  <c r="G83" i="3"/>
  <c r="C83" i="3"/>
  <c r="I82" i="3"/>
  <c r="H82" i="3"/>
  <c r="G82" i="3"/>
  <c r="C82" i="3"/>
  <c r="I81" i="3"/>
  <c r="H81" i="3"/>
  <c r="G81" i="3"/>
  <c r="C81" i="3"/>
  <c r="I80" i="3"/>
  <c r="H80" i="3"/>
  <c r="G80" i="3"/>
  <c r="C80" i="3"/>
  <c r="I79" i="3"/>
  <c r="H79" i="3"/>
  <c r="G79" i="3"/>
  <c r="C79" i="3"/>
  <c r="I78" i="3"/>
  <c r="H78" i="3"/>
  <c r="G78" i="3"/>
  <c r="C78" i="3"/>
  <c r="I77" i="3"/>
  <c r="H77" i="3"/>
  <c r="G77" i="3"/>
  <c r="C77" i="3"/>
  <c r="I76" i="3"/>
  <c r="H76" i="3"/>
  <c r="G76" i="3"/>
  <c r="C76" i="3"/>
  <c r="I75" i="3"/>
  <c r="H75" i="3"/>
  <c r="G75" i="3"/>
  <c r="C75" i="3"/>
  <c r="I74" i="3"/>
  <c r="H74" i="3"/>
  <c r="G74" i="3"/>
  <c r="C74" i="3"/>
  <c r="I73" i="3"/>
  <c r="H73" i="3"/>
  <c r="G73" i="3"/>
  <c r="C73" i="3"/>
  <c r="I72" i="3"/>
  <c r="H72" i="3"/>
  <c r="G72" i="3"/>
  <c r="C72" i="3"/>
  <c r="I71" i="3"/>
  <c r="H71" i="3"/>
  <c r="G71" i="3"/>
  <c r="C71" i="3"/>
  <c r="I70" i="3"/>
  <c r="H70" i="3"/>
  <c r="G70" i="3"/>
  <c r="C70" i="3"/>
  <c r="I69" i="3"/>
  <c r="H69" i="3"/>
  <c r="G69" i="3"/>
  <c r="C69" i="3"/>
  <c r="I68" i="3"/>
  <c r="H68" i="3"/>
  <c r="G68" i="3"/>
  <c r="C68" i="3"/>
  <c r="I67" i="3"/>
  <c r="H67" i="3"/>
  <c r="G67" i="3"/>
  <c r="C67" i="3"/>
  <c r="I66" i="3"/>
  <c r="H66" i="3"/>
  <c r="G66" i="3"/>
  <c r="C66" i="3"/>
  <c r="I65" i="3"/>
  <c r="H65" i="3"/>
  <c r="G65" i="3"/>
  <c r="C65" i="3"/>
  <c r="I64" i="3"/>
  <c r="H64" i="3"/>
  <c r="G64" i="3"/>
  <c r="C64" i="3"/>
  <c r="I63" i="3"/>
  <c r="H63" i="3"/>
  <c r="G63" i="3"/>
  <c r="C63" i="3"/>
  <c r="I62" i="3"/>
  <c r="H62" i="3"/>
  <c r="G62" i="3"/>
  <c r="C62" i="3"/>
  <c r="I61" i="3"/>
  <c r="H61" i="3"/>
  <c r="G61" i="3"/>
  <c r="C61" i="3"/>
  <c r="I60" i="3"/>
  <c r="H60" i="3"/>
  <c r="G60" i="3"/>
  <c r="C60" i="3"/>
  <c r="I59" i="3"/>
  <c r="H59" i="3"/>
  <c r="G59" i="3"/>
  <c r="C59" i="3"/>
  <c r="I58" i="3"/>
  <c r="H58" i="3"/>
  <c r="G58" i="3"/>
  <c r="C58" i="3"/>
  <c r="I57" i="3"/>
  <c r="H57" i="3"/>
  <c r="G57" i="3"/>
  <c r="C57" i="3"/>
  <c r="I56" i="3"/>
  <c r="H56" i="3"/>
  <c r="G56" i="3"/>
  <c r="C56" i="3"/>
  <c r="I55" i="3"/>
  <c r="H55" i="3"/>
  <c r="G55" i="3"/>
  <c r="C55" i="3"/>
  <c r="I54" i="3"/>
  <c r="H54" i="3"/>
  <c r="G54" i="3"/>
  <c r="C54" i="3"/>
  <c r="I53" i="3"/>
  <c r="H53" i="3"/>
  <c r="G53" i="3"/>
  <c r="C53" i="3"/>
  <c r="I52" i="3"/>
  <c r="H52" i="3"/>
  <c r="G52" i="3"/>
  <c r="C52" i="3"/>
  <c r="I51" i="3"/>
  <c r="H51" i="3"/>
  <c r="G51" i="3"/>
  <c r="C51" i="3"/>
  <c r="I50" i="3"/>
  <c r="H50" i="3"/>
  <c r="G50" i="3"/>
  <c r="C50" i="3"/>
  <c r="I49" i="3"/>
  <c r="H49" i="3"/>
  <c r="G49" i="3"/>
  <c r="C49" i="3"/>
  <c r="I48" i="3"/>
  <c r="H48" i="3"/>
  <c r="G48" i="3"/>
  <c r="C48" i="3"/>
  <c r="I47" i="3"/>
  <c r="H47" i="3"/>
  <c r="G47" i="3"/>
  <c r="C47" i="3"/>
  <c r="I46" i="3"/>
  <c r="H46" i="3"/>
  <c r="G46" i="3"/>
  <c r="C46" i="3"/>
  <c r="I45" i="3"/>
  <c r="H45" i="3"/>
  <c r="G45" i="3"/>
  <c r="C45" i="3"/>
  <c r="I44" i="3"/>
  <c r="H44" i="3"/>
  <c r="G44" i="3"/>
  <c r="C44" i="3"/>
  <c r="I43" i="3"/>
  <c r="H43" i="3"/>
  <c r="G43" i="3"/>
  <c r="C43" i="3"/>
  <c r="I42" i="3"/>
  <c r="H42" i="3"/>
  <c r="G42" i="3"/>
  <c r="C42" i="3"/>
  <c r="I41" i="3"/>
  <c r="H41" i="3"/>
  <c r="G41" i="3"/>
  <c r="C41" i="3"/>
  <c r="I40" i="3"/>
  <c r="H40" i="3"/>
  <c r="G40" i="3"/>
  <c r="C40" i="3"/>
  <c r="I39" i="3"/>
  <c r="H39" i="3"/>
  <c r="G39" i="3"/>
  <c r="C39" i="3"/>
  <c r="I38" i="3"/>
  <c r="H38" i="3"/>
  <c r="G38" i="3"/>
  <c r="C38" i="3"/>
  <c r="I37" i="3"/>
  <c r="H37" i="3"/>
  <c r="G37" i="3"/>
  <c r="C37" i="3"/>
  <c r="I36" i="3"/>
  <c r="H36" i="3"/>
  <c r="G36" i="3"/>
  <c r="C36" i="3"/>
  <c r="I35" i="3"/>
  <c r="H35" i="3"/>
  <c r="G35" i="3"/>
  <c r="C35" i="3"/>
  <c r="I34" i="3"/>
  <c r="H34" i="3"/>
  <c r="G34" i="3"/>
  <c r="C34" i="3"/>
  <c r="I33" i="3"/>
  <c r="H33" i="3"/>
  <c r="G33" i="3"/>
  <c r="C33" i="3"/>
  <c r="I32" i="3"/>
  <c r="H32" i="3"/>
  <c r="G32" i="3"/>
  <c r="C32" i="3"/>
  <c r="I31" i="3"/>
  <c r="H31" i="3"/>
  <c r="G31" i="3"/>
  <c r="C31" i="3"/>
  <c r="I30" i="3"/>
  <c r="H30" i="3"/>
  <c r="G30" i="3"/>
  <c r="C30" i="3"/>
  <c r="I29" i="3"/>
  <c r="H29" i="3"/>
  <c r="G29" i="3"/>
  <c r="C29" i="3"/>
  <c r="I28" i="3"/>
  <c r="H28" i="3"/>
  <c r="G28" i="3"/>
  <c r="C28" i="3"/>
  <c r="I27" i="3"/>
  <c r="H27" i="3"/>
  <c r="G27" i="3"/>
  <c r="C27" i="3"/>
  <c r="I26" i="3"/>
  <c r="H26" i="3"/>
  <c r="G26" i="3"/>
  <c r="C26" i="3"/>
  <c r="I25" i="3"/>
  <c r="H25" i="3"/>
  <c r="G25" i="3"/>
  <c r="C25" i="3"/>
  <c r="I24" i="3"/>
  <c r="H24" i="3"/>
  <c r="G24" i="3"/>
  <c r="C24" i="3"/>
  <c r="I23" i="3"/>
  <c r="H23" i="3"/>
  <c r="G23" i="3"/>
  <c r="C23" i="3"/>
  <c r="I22" i="3"/>
  <c r="H22" i="3"/>
  <c r="G22" i="3"/>
  <c r="C22" i="3"/>
  <c r="I21" i="3"/>
  <c r="H21" i="3"/>
  <c r="G21" i="3"/>
  <c r="C21" i="3"/>
  <c r="I20" i="3"/>
  <c r="H20" i="3"/>
  <c r="G20" i="3"/>
  <c r="C20" i="3"/>
  <c r="I19" i="3"/>
  <c r="H19" i="3"/>
  <c r="G19" i="3"/>
  <c r="C19" i="3"/>
  <c r="I18" i="3"/>
  <c r="H18" i="3"/>
  <c r="G18" i="3"/>
  <c r="C18" i="3"/>
  <c r="I17" i="3"/>
  <c r="H17" i="3"/>
  <c r="G17" i="3"/>
  <c r="C17" i="3"/>
  <c r="I16" i="3"/>
  <c r="H16" i="3"/>
  <c r="G16" i="3"/>
  <c r="C16" i="3"/>
  <c r="I15" i="3"/>
  <c r="H15" i="3"/>
  <c r="G15" i="3"/>
  <c r="C15" i="3"/>
  <c r="I14" i="3"/>
  <c r="H14" i="3"/>
  <c r="G14" i="3"/>
  <c r="C14" i="3"/>
  <c r="I13" i="3"/>
  <c r="H13" i="3"/>
  <c r="G13" i="3"/>
  <c r="C13" i="3"/>
  <c r="I12" i="3"/>
  <c r="H12" i="3"/>
  <c r="G12" i="3"/>
  <c r="C12" i="3"/>
  <c r="I11" i="3"/>
  <c r="H11" i="3"/>
  <c r="G11" i="3"/>
  <c r="C11" i="3"/>
  <c r="I10" i="3"/>
  <c r="H10" i="3"/>
  <c r="G10" i="3"/>
  <c r="C10" i="3"/>
  <c r="I9" i="3"/>
  <c r="H9" i="3"/>
  <c r="G9" i="3"/>
  <c r="C9" i="3"/>
  <c r="I8" i="3"/>
  <c r="H8" i="3"/>
  <c r="G8" i="3"/>
  <c r="C8" i="3"/>
  <c r="I7" i="3"/>
  <c r="H7" i="3"/>
  <c r="G7" i="3"/>
  <c r="C7" i="3"/>
  <c r="I6" i="3"/>
  <c r="H6" i="3"/>
  <c r="G6" i="3"/>
  <c r="C6" i="3"/>
  <c r="I5" i="3"/>
  <c r="H5" i="3"/>
  <c r="G5" i="3"/>
  <c r="C5" i="3"/>
  <c r="I4" i="3"/>
  <c r="H4" i="3"/>
  <c r="G4" i="3"/>
  <c r="C4" i="3"/>
  <c r="I3" i="3"/>
  <c r="H3" i="3"/>
  <c r="G3" i="3"/>
  <c r="C3" i="3"/>
  <c r="I2" i="3"/>
  <c r="H2" i="3"/>
  <c r="G2" i="3"/>
  <c r="C2" i="3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U1" i="13" l="1"/>
  <c r="K5" i="7"/>
  <c r="K4" i="7"/>
  <c r="K2" i="7"/>
  <c r="P4" i="7"/>
  <c r="O5" i="7"/>
  <c r="P5" i="7" s="1"/>
  <c r="P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200-000005000000}">
      <text>
        <r>
          <rPr>
            <sz val="11"/>
            <color theme="1"/>
            <rFont val="Calibri"/>
            <scheme val="minor"/>
          </rPr>
          <t>======
ID#AAABJt7JWlM
tc={E41F7882-1D96-4607-AA44-A4E3285C5058}    (2024-05-12 11:44:11)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  <comment ref="A861" authorId="0" shapeId="0" xr:uid="{00000000-0006-0000-0200-000003000000}">
      <text>
        <r>
          <rPr>
            <sz val="11"/>
            <color theme="1"/>
            <rFont val="Calibri"/>
            <scheme val="minor"/>
          </rPr>
          <t>======
ID#AAABJt7JWlU
tc={FB17DD57-FD99-47C5-98A8-F3962ED99399}    (2024-05-12 11:44:11)
[Threaded comment]
Your version of Excel allows you to read this threaded comment; however, any edits to it will get removed if the file is opened in a newer version of Excel. Learn more: https://go.microsoft.com/fwlink/?linkid=870924
Comment:
    Replace with NAVELIM NVY</t>
        </r>
      </text>
    </comment>
    <comment ref="B1505" authorId="0" shapeId="0" xr:uid="{00000000-0006-0000-0200-000004000000}">
      <text>
        <r>
          <rPr>
            <sz val="11"/>
            <color theme="1"/>
            <rFont val="Calibri"/>
            <scheme val="minor"/>
          </rPr>
          <t>======
ID#AAABJt7JWlQ
Yash Ganthe    (2024-05-12 11:44:11)
DON already exists</t>
        </r>
      </text>
    </comment>
    <comment ref="B1577" authorId="0" shapeId="0" xr:uid="{00000000-0006-0000-0200-000001000000}">
      <text>
        <r>
          <rPr>
            <sz val="11"/>
            <color theme="1"/>
            <rFont val="Calibri"/>
            <scheme val="minor"/>
          </rPr>
          <t>======
ID#AAABPRxgTe0
Yash Ganthe    (2024-06-07 05:10:37)
Khanguinim?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oZ9CWEXItq+0wYyzzKuvD7BXRU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5" authorId="0" shapeId="0" xr:uid="{00000000-0006-0000-0A00-000005000000}">
      <text>
        <r>
          <rPr>
            <sz val="11"/>
            <color theme="1"/>
            <rFont val="Calibri"/>
            <scheme val="minor"/>
          </rPr>
          <t>======
ID#AAABL52sBxM
Yash Ganthe    (2024-04-27 02:37:19)
Needs 2 more trips</t>
        </r>
      </text>
    </comment>
    <comment ref="I16" authorId="0" shapeId="0" xr:uid="{00000000-0006-0000-0A00-000001000000}">
      <text>
        <r>
          <rPr>
            <sz val="11"/>
            <color theme="1"/>
            <rFont val="Calibri"/>
            <scheme val="minor"/>
          </rPr>
          <t>======
ID#AAABL52uRMA
Yash Ganthe    (2024-04-27 02:37:19)
Always use : for time. Make this 10:50 AM</t>
        </r>
      </text>
    </comment>
    <comment ref="H21" authorId="0" shapeId="0" xr:uid="{00000000-0006-0000-0A00-000007000000}">
      <text>
        <r>
          <rPr>
            <sz val="11"/>
            <color theme="1"/>
            <rFont val="Calibri"/>
            <scheme val="minor"/>
          </rPr>
          <t>======
ID#AAABL52sBxA
Yash Ganthe    (2024-04-27 02:37:19)
You need to think which destination should be put here. Since the next trip is from Mapusa, the destination must be Mapusa</t>
        </r>
      </text>
    </comment>
    <comment ref="I21" authorId="0" shapeId="0" xr:uid="{00000000-0006-0000-0A00-000006000000}">
      <text>
        <r>
          <rPr>
            <sz val="11"/>
            <color theme="1"/>
            <rFont val="Calibri"/>
            <scheme val="minor"/>
          </rPr>
          <t>======
ID#AAABL52sBxQ
Yash Ganthe    (2024-04-27 02:37:19)
Always arrange by time. The 5:50 AM trip should be before 07:00 AM trip</t>
        </r>
      </text>
    </comment>
    <comment ref="H113" authorId="0" shapeId="0" xr:uid="{00000000-0006-0000-0A00-000002000000}">
      <text>
        <r>
          <rPr>
            <sz val="11"/>
            <color theme="1"/>
            <rFont val="Calibri"/>
            <scheme val="minor"/>
          </rPr>
          <t>======
ID#AAABL52uRLw
Yash Ganthe    (2024-04-27 02:37:19)
Do not put a space in front of the name</t>
        </r>
      </text>
    </comment>
    <comment ref="N139" authorId="0" shapeId="0" xr:uid="{00000000-0006-0000-0A00-000004000000}">
      <text>
        <r>
          <rPr>
            <sz val="11"/>
            <color theme="1"/>
            <rFont val="Calibri"/>
            <scheme val="minor"/>
          </rPr>
          <t>======
ID#AAABL52sBxg
Yash Ganthe    (2024-04-27 02:37:19)
Always include AM or PM</t>
        </r>
      </text>
    </comment>
    <comment ref="C185" authorId="0" shapeId="0" xr:uid="{00000000-0006-0000-0A00-000008000000}">
      <text>
        <r>
          <rPr>
            <sz val="11"/>
            <color theme="1"/>
            <rFont val="Calibri"/>
            <scheme val="minor"/>
          </rPr>
          <t>======
ID#AAABL52sBwc
Yash Ganthe    (2024-04-27 02:37:19)
Do not put . In front</t>
        </r>
      </text>
    </comment>
    <comment ref="K189" authorId="0" shapeId="0" xr:uid="{00000000-0006-0000-0A00-000003000000}">
      <text>
        <r>
          <rPr>
            <sz val="11"/>
            <color theme="1"/>
            <rFont val="Calibri"/>
            <scheme val="minor"/>
          </rPr>
          <t>======
ID#AAABL52sBxo
Yash Ganthe    (2024-04-27 02:37:19)
Do not put a DASH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ifd/auKVBN3E60pGUXdC7oL0qKA=="/>
    </ext>
  </extL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1E43A-4211-4650-B3D4-5853EC10B3BC}" keepAlive="1" name="Query - ETMRoutes" description="Connection to the 'ETMRoutes' query in the workbook." type="5" refreshedVersion="0" background="1">
    <dbPr connection="Provider=Microsoft.Mashup.OleDb.1;Data Source=$Workbook$;Location=ETMRoutes;Extended Properties=&quot;&quot;" command="SELECT * FROM [ETMRoutes]"/>
  </connection>
  <connection id="2" xr16:uid="{B3F45815-DD25-43FC-849B-F5B64E5831C4}" keepAlive="1" name="Query - ETMRouteStages" description="Connection to the 'ETMRouteStages' query in the workbook." type="5" refreshedVersion="0" background="1">
    <dbPr connection="Provider=Microsoft.Mashup.OleDb.1;Data Source=$Workbook$;Location=ETMRouteStages;Extended Properties=&quot;&quot;" command="SELECT * FROM [ETMRouteStages]"/>
  </connection>
  <connection id="3" xr16:uid="{F029A2F5-8654-442D-A234-9A76F45FDDCF}" keepAlive="1" name="Query - RTARouteList" description="Connection to the 'RTARouteList' query in the workbook." type="5" refreshedVersion="8" background="1" saveData="1">
    <dbPr connection="Provider=Microsoft.Mashup.OleDb.1;Data Source=$Workbook$;Location=RTARouteList;Extended Properties=&quot;&quot;" command="SELECT * FROM [RTARouteList]"/>
  </connection>
  <connection id="4" xr16:uid="{59FF045D-BC6A-4F67-A1A7-66CCD97F66CF}" keepAlive="1" name="Query - RTARoutes" description="Connection to the 'RTARoutes' query in the workbook." type="5" refreshedVersion="8" background="1" saveData="1">
    <dbPr connection="Provider=Microsoft.Mashup.OleDb.1;Data Source=$Workbook$;Location=RTARoutes;Extended Properties=&quot;&quot;" command="SELECT * FROM [RTARoutes]"/>
  </connection>
  <connection id="5" xr16:uid="{0B115C45-BB85-4AB9-B9E7-CAFB1E33B6FC}" keepAlive="1" name="Query - RTARouteStages" description="Connection to the 'RTARouteStages' query in the workbook." type="5" refreshedVersion="8" background="1" saveData="1">
    <dbPr connection="Provider=Microsoft.Mashup.OleDb.1;Data Source=$Workbook$;Location=RTARouteStages;Extended Properties=&quot;&quot;" command="SELECT * FROM [RTARouteStages]"/>
  </connection>
  <connection id="6" xr16:uid="{C8FCA094-BA49-46D2-97B2-EE55922EACBD}" keepAlive="1" name="Query - RTARouteStagesBasic" description="Connection to the 'RTARouteStagesBasic' query in the workbook." type="5" refreshedVersion="0" background="1">
    <dbPr connection="Provider=Microsoft.Mashup.OleDb.1;Data Source=$Workbook$;Location=RTARouteStagesBasic;Extended Properties=&quot;&quot;" command="SELECT * FROM [RTARouteStagesBasic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<sst xmlns="http://schemas.openxmlformats.org/spreadsheetml/2006/main" count="33213" uniqueCount="8284">
  <si>
    <t>Sr No</t>
  </si>
  <si>
    <t>Vehicle No</t>
  </si>
  <si>
    <t>Model (year)</t>
  </si>
  <si>
    <t>Type (Bus/Minibus)</t>
  </si>
  <si>
    <t>Seating capacity</t>
  </si>
  <si>
    <t>permit No</t>
  </si>
  <si>
    <t>Permit Type</t>
  </si>
  <si>
    <t>Permit issue date</t>
  </si>
  <si>
    <t>Permit valid upto</t>
  </si>
  <si>
    <t>Name of Route</t>
  </si>
  <si>
    <t>No. of trips</t>
  </si>
  <si>
    <t>Total distance covered (in Kms)</t>
  </si>
  <si>
    <t>Owner</t>
  </si>
  <si>
    <t>Owner Address</t>
  </si>
  <si>
    <t>Veh</t>
  </si>
  <si>
    <t>GA04T 2096</t>
  </si>
  <si>
    <t>Mini Bus</t>
  </si>
  <si>
    <t>31+12+1</t>
  </si>
  <si>
    <t>RTA/BIC/TP/27/12/20190029</t>
  </si>
  <si>
    <t>P. Tem</t>
  </si>
  <si>
    <t>Panshem to Valpoi to Panaji via Mapusa &amp; back</t>
  </si>
  <si>
    <t>GA04T 4694</t>
  </si>
  <si>
    <t>30+12+1</t>
  </si>
  <si>
    <t>RTA/BIC/TMP/201900114</t>
  </si>
  <si>
    <t>Amona to Panaji to Valpoi via By-Pass Mapusa</t>
  </si>
  <si>
    <t>GA01U 2699</t>
  </si>
  <si>
    <t>B/178/12</t>
  </si>
  <si>
    <t>25+10+1</t>
  </si>
  <si>
    <t>Regular Permit</t>
  </si>
  <si>
    <t>Amona to Mapusa &amp; Back</t>
  </si>
  <si>
    <t>GA07F 9990</t>
  </si>
  <si>
    <t>27+11+1</t>
  </si>
  <si>
    <t>RTA/BIC/SCP/201800007</t>
  </si>
  <si>
    <t xml:space="preserve">Panaji to Valpoi &amp; back </t>
  </si>
  <si>
    <t>GA04T 1130</t>
  </si>
  <si>
    <t>28+11+1</t>
  </si>
  <si>
    <t>BICH/130/09</t>
  </si>
  <si>
    <t>Bhironda to Panaji &amp; back via Advai</t>
  </si>
  <si>
    <t>GA01U 8139</t>
  </si>
  <si>
    <t>BICH/2041/99</t>
  </si>
  <si>
    <t>Ladfem to Bicholim to Maulinguem &amp; back</t>
  </si>
  <si>
    <t>GA01U 2722</t>
  </si>
  <si>
    <t>RTA/BIC/SCP/201400012</t>
  </si>
  <si>
    <t>Bicholim to Mapusa to Sonal Valpoi &amp; back</t>
  </si>
  <si>
    <t>GA04T 3569</t>
  </si>
  <si>
    <t>24+9+1</t>
  </si>
  <si>
    <t>RTA/BIC/SCP/201400009</t>
  </si>
  <si>
    <t>Bicholim to Pilgao &amp; back</t>
  </si>
  <si>
    <t>GA04T 0535</t>
  </si>
  <si>
    <t>273+9+1</t>
  </si>
  <si>
    <t>RTA/BIC/SCP/202000001</t>
  </si>
  <si>
    <t>Pale to Bicholim to Ponda &amp; back</t>
  </si>
  <si>
    <t>GA08U 0131</t>
  </si>
  <si>
    <t>23+9+1</t>
  </si>
  <si>
    <t>RTA/BIC/SCP/202000002</t>
  </si>
  <si>
    <t>Bicholim to Sarmanas &amp; back</t>
  </si>
  <si>
    <t>GA04T 4338</t>
  </si>
  <si>
    <t>BICH/204/16</t>
  </si>
  <si>
    <t xml:space="preserve">Valpoi to Panaji &amp; vice versa </t>
  </si>
  <si>
    <t>GA09U 2162</t>
  </si>
  <si>
    <t>RTA/BIC/SCP/2019000004</t>
  </si>
  <si>
    <t>21/112024</t>
  </si>
  <si>
    <t>Charavne to Valpoi to Mapusa to Bicholim to Panaji &amp; back</t>
  </si>
  <si>
    <t>GA03N 6505</t>
  </si>
  <si>
    <t>32+12+1</t>
  </si>
  <si>
    <t>RTA/BIC/TMP/201900071</t>
  </si>
  <si>
    <t>Madel ferry point to Morlem colony to Sanquelim to Panaji &amp; back</t>
  </si>
  <si>
    <t>GA04T 9192</t>
  </si>
  <si>
    <t>30+11+1</t>
  </si>
  <si>
    <t>RTA/BIC/TP/201800007</t>
  </si>
  <si>
    <t>Hankhane to Sankhali to Kholpewadi Sal via Goa-Dodamarg border to Mapusa to Hankhane &amp; back</t>
  </si>
  <si>
    <t>GA04T 5310</t>
  </si>
  <si>
    <t>35+13+1</t>
  </si>
  <si>
    <t>RTA/BIC/SCP/201900001</t>
  </si>
  <si>
    <t>Hivrem to Panaji &amp; back via Sankhali Mapusa Valpoi</t>
  </si>
  <si>
    <t>GA04T 6021</t>
  </si>
  <si>
    <t>21+8+1</t>
  </si>
  <si>
    <t>RTA/BIC/SCP/201300024</t>
  </si>
  <si>
    <t>GA04T 1133</t>
  </si>
  <si>
    <t>37+15+1</t>
  </si>
  <si>
    <t>BICH/182/2013</t>
  </si>
  <si>
    <t>Honda to Mapusa to Panaji &amp; back</t>
  </si>
  <si>
    <t>GA01U 2262</t>
  </si>
  <si>
    <t>RTA/BIC/SCP/2014000011</t>
  </si>
  <si>
    <t>Karmali to Panaji via Valpoi &amp; back</t>
  </si>
  <si>
    <t>GA04T 4786</t>
  </si>
  <si>
    <t>RTA/BIC/SCP/201400010</t>
  </si>
  <si>
    <t>Keri Sanquelim, Panaji</t>
  </si>
  <si>
    <t>GA04T 2496</t>
  </si>
  <si>
    <t>04/20210</t>
  </si>
  <si>
    <t>BICH/149/12</t>
  </si>
  <si>
    <t>Velguem-valpoi-Ponda-Panaji &amp; back</t>
  </si>
  <si>
    <t>GA04T 0901</t>
  </si>
  <si>
    <t>MINI BUS</t>
  </si>
  <si>
    <t>BICH/181/2013</t>
  </si>
  <si>
    <t>Valpoi to Mapusa-Karmali and back</t>
  </si>
  <si>
    <t>GA04T 2509</t>
  </si>
  <si>
    <t>Keri Shiroli to Mapusa Via Ravan Sankhali</t>
  </si>
  <si>
    <t>GA04T 1908</t>
  </si>
  <si>
    <t>BICH/134/10</t>
  </si>
  <si>
    <t>Khadki to Mapusa &amp; back via Valpoi Sanquelim</t>
  </si>
  <si>
    <t>GA01T 8202</t>
  </si>
  <si>
    <t>Bich/66/05</t>
  </si>
  <si>
    <t>Madel to Mapusa &amp; back via Bicholim Tikhazan</t>
  </si>
  <si>
    <t>GA04T 5027</t>
  </si>
  <si>
    <t>BICH/203/6</t>
  </si>
  <si>
    <t>Maina Naveli to Ponda via Sanquelim Pale Usgao Tisk</t>
  </si>
  <si>
    <t>GA01U 2309</t>
  </si>
  <si>
    <t>BICH/59/04</t>
  </si>
  <si>
    <t>Malpan to Valpoi to Ponda &amp; back</t>
  </si>
  <si>
    <t>GA01U 2065</t>
  </si>
  <si>
    <t>RTA/BIC/TMP/202000035</t>
  </si>
  <si>
    <t>Sarmanas to Havalem to Mapusa to Poira &amp; back</t>
  </si>
  <si>
    <t>GA05T 4822</t>
  </si>
  <si>
    <t>36+11+1</t>
  </si>
  <si>
    <t>RTA/BIC/SCP/201300029</t>
  </si>
  <si>
    <t>Marcel to Bicholim to Ponda</t>
  </si>
  <si>
    <t>GA01W 4322</t>
  </si>
  <si>
    <t>27+10+1</t>
  </si>
  <si>
    <t>RTA/BIC/SCP/201300062</t>
  </si>
  <si>
    <t>Marcel to Panaji to sankhali via Amona Bridge &amp; vice versa</t>
  </si>
  <si>
    <t>GA04T 1930</t>
  </si>
  <si>
    <t>RTA/BIC/SCP/201300071</t>
  </si>
  <si>
    <t>Valpoi to Mapusa</t>
  </si>
  <si>
    <t>GA01U 3565</t>
  </si>
  <si>
    <t>RTA/BIC/SCP/201300022</t>
  </si>
  <si>
    <t>Menkurem to Ponda &amp; Back</t>
  </si>
  <si>
    <t>GA04T 7516</t>
  </si>
  <si>
    <t>BICH/180/13</t>
  </si>
  <si>
    <t>Valpoi to Mapusa and back</t>
  </si>
  <si>
    <t>GA04T 1537</t>
  </si>
  <si>
    <t>RTA/BIC/SCP/201400008</t>
  </si>
  <si>
    <t>Menkurem to Ponda &amp; back</t>
  </si>
  <si>
    <t>GA04T 8699</t>
  </si>
  <si>
    <t>33+13+1</t>
  </si>
  <si>
    <t>06/022025</t>
  </si>
  <si>
    <t>Morlem Colony to Sankhali to Marcel to Panaji &amp; back via Amona Bridge</t>
  </si>
  <si>
    <t>GA03N 8501</t>
  </si>
  <si>
    <t>RTA/BIC/TP/201700051</t>
  </si>
  <si>
    <t>Morlem colony to Panaji &amp; back</t>
  </si>
  <si>
    <t>GA04T 0886</t>
  </si>
  <si>
    <t>28+10+1</t>
  </si>
  <si>
    <t>RTA/BIC/scP/201300033</t>
  </si>
  <si>
    <t>Naroa Saptakoteshwar Bicholim &amp; back</t>
  </si>
  <si>
    <t>GA04T 4838</t>
  </si>
  <si>
    <t>RTA/BIC/SCP/201800004</t>
  </si>
  <si>
    <t>Naroa to Mapusa &amp; back</t>
  </si>
  <si>
    <t>GA01U 2186</t>
  </si>
  <si>
    <t>29+12+1</t>
  </si>
  <si>
    <t>RTA/BIC/TP/201800309</t>
  </si>
  <si>
    <t>Naroa to Panaji via Bicholim</t>
  </si>
  <si>
    <t>GA04T 4397</t>
  </si>
  <si>
    <t>ADT/04/BIC/RTA/821</t>
  </si>
  <si>
    <t>Naroa to Panaji &amp; vice versa</t>
  </si>
  <si>
    <t>GA01U 3279</t>
  </si>
  <si>
    <t>BICH/7/2000</t>
  </si>
  <si>
    <t>Pali Bicholim to Ponda &amp; back</t>
  </si>
  <si>
    <t>GA01W 4321</t>
  </si>
  <si>
    <t>RTA/BIC/SCP/201300014</t>
  </si>
  <si>
    <t>Pali Ponda Bicholim &amp; back</t>
  </si>
  <si>
    <t>GA01U 4121</t>
  </si>
  <si>
    <t>RTA/BIC/SCP/201500008</t>
  </si>
  <si>
    <t>Pali to Ponda to Bicholim &amp; back</t>
  </si>
  <si>
    <t>GA01U 4993</t>
  </si>
  <si>
    <t>16+6+1</t>
  </si>
  <si>
    <t>RTA/BIC/SCP/201300026</t>
  </si>
  <si>
    <t>Panaji to Dhave via Valpoi</t>
  </si>
  <si>
    <t>GA04T 3699</t>
  </si>
  <si>
    <t>40+16+1</t>
  </si>
  <si>
    <t>RTA/BIC/SCP/201300004</t>
  </si>
  <si>
    <t>Sonal to Panaji to Valpoi &amp; back</t>
  </si>
  <si>
    <t>GA04T-4254</t>
  </si>
  <si>
    <t>GDPSV/1626/90</t>
  </si>
  <si>
    <t>Pilgao to Bicholim &amp; back Extended upto Sarmanas</t>
  </si>
  <si>
    <t>GA04T 6755</t>
  </si>
  <si>
    <t>RTA/BIC/SCP/201300030</t>
  </si>
  <si>
    <t>Vante to Advoi to Valpoi to Panaji &amp; back</t>
  </si>
  <si>
    <t>GA04T 9699</t>
  </si>
  <si>
    <t>BICH/136/10</t>
  </si>
  <si>
    <t>Podase to Panaji via Sanquelim</t>
  </si>
  <si>
    <t>GA01U 3199</t>
  </si>
  <si>
    <t>04/20005</t>
  </si>
  <si>
    <t>RTA/BIC/SCP/201300070</t>
  </si>
  <si>
    <t>Bhatwadi wado Curchirem to Mapusa &amp; back</t>
  </si>
  <si>
    <t>GA04T 4334</t>
  </si>
  <si>
    <t>35+14+1</t>
  </si>
  <si>
    <t>BICH/133/10</t>
  </si>
  <si>
    <t>Pomburpha to Panaji via Mapusa Bicholim to Valpoi</t>
  </si>
  <si>
    <t>GA04T 1734</t>
  </si>
  <si>
    <t>RTA/BIC/SCP/201300028</t>
  </si>
  <si>
    <t>Ponda to Bicholim</t>
  </si>
  <si>
    <t>GA05T 1512</t>
  </si>
  <si>
    <t>RTA/BIC/SCP/201300006</t>
  </si>
  <si>
    <t>Ponda to Bicholim via Pale Usgaon Honda &amp; back</t>
  </si>
  <si>
    <t>GA05T 2757</t>
  </si>
  <si>
    <t>RTA/BIC/SCP/201300021</t>
  </si>
  <si>
    <t>Ponda to Bicholim via Velguem</t>
  </si>
  <si>
    <t>GA12T 4999</t>
  </si>
  <si>
    <t>RTA/BIC/TP/202000009</t>
  </si>
  <si>
    <t>Rivem to Valpoi to Mapusa &amp; back</t>
  </si>
  <si>
    <t>GA01T 5111</t>
  </si>
  <si>
    <t>RTA/BIC/TMP/201700037</t>
  </si>
  <si>
    <t>sal to Mapusa via Dodamarg</t>
  </si>
  <si>
    <t>GA01U 6208</t>
  </si>
  <si>
    <t>29+11+1</t>
  </si>
  <si>
    <t>RTA/BIC/SCO/201400006</t>
  </si>
  <si>
    <t>Sal to Ponda &amp; back</t>
  </si>
  <si>
    <t>GA04T 2999</t>
  </si>
  <si>
    <t>41+16+1</t>
  </si>
  <si>
    <t>RTA/BIC/SCP/201200001</t>
  </si>
  <si>
    <t>Sankhali to Panaji via Mapusa &amp; back</t>
  </si>
  <si>
    <t>GA04T 1397</t>
  </si>
  <si>
    <t>RTA/BIC/SCP/201300010</t>
  </si>
  <si>
    <t>Bicholim Keri to Panaji via Ravan, Ghoteli , Parye, Mapusa &amp; Back</t>
  </si>
  <si>
    <t>GA04T 4476</t>
  </si>
  <si>
    <t>GDPST/1241/87</t>
  </si>
  <si>
    <t>Karapur Sarvan Bicholim to Mapusa &amp; vice versa</t>
  </si>
  <si>
    <t>GA01T 9408</t>
  </si>
  <si>
    <t>RTA/BIC/SCP/201300069</t>
  </si>
  <si>
    <t>Mapusa to Ponda via Bicholim Sankhali Pali Usgao Tisk Honda &amp; back</t>
  </si>
  <si>
    <t>Pritesh Chandrakant Naik</t>
  </si>
  <si>
    <t>H.No.410. Tiral, Takwada,
Usgao, Ponda Goa</t>
  </si>
  <si>
    <t>GA04T 5091</t>
  </si>
  <si>
    <t>02/210</t>
  </si>
  <si>
    <t>RTA/BIC/SCO/201500003</t>
  </si>
  <si>
    <t>Sanquelim to Mapusa Valpoi to Panaji via Bypass Mapusa</t>
  </si>
  <si>
    <t>GA04T 1131</t>
  </si>
  <si>
    <t>RTA/BIC/TMP/202000022</t>
  </si>
  <si>
    <t>Valpoi to Panaji &amp; back</t>
  </si>
  <si>
    <t>GA04T 3543</t>
  </si>
  <si>
    <t>RTA/BIC/SCP/201400001</t>
  </si>
  <si>
    <t>Shel Paikul Guleli Ponda &amp; back</t>
  </si>
  <si>
    <t>GA04T 5337</t>
  </si>
  <si>
    <t>RTA/BIC/SCP/201300002</t>
  </si>
  <si>
    <t>Shelpe to Valpoi to Ponda to Panjai &amp; back</t>
  </si>
  <si>
    <t>GA01W 4101</t>
  </si>
  <si>
    <t>RTA/BIC/SCP/201300020</t>
  </si>
  <si>
    <t>Shigne to Valpoi Cahrawne to Thane Karmali Budruk Hivrem</t>
  </si>
  <si>
    <t>GA04T 2308</t>
  </si>
  <si>
    <t>RTA/BIC/SCP/201300065</t>
  </si>
  <si>
    <t>Keri to shiroli to Sankhali to Panaji &amp; back via Amona bridge to Marcel to Curchirem</t>
  </si>
  <si>
    <t>GA01U 4445</t>
  </si>
  <si>
    <t>RTA/BIC/SCP/201500005</t>
  </si>
  <si>
    <t>Shirsode to Valpoi to Savordem &amp; back</t>
  </si>
  <si>
    <t>GA04T 4938</t>
  </si>
  <si>
    <t>GDPST/2051/99</t>
  </si>
  <si>
    <t>Siquerim to Poira to Mapusa to Sankhali to Panaji &amp; back</t>
  </si>
  <si>
    <t>GA04T 4656</t>
  </si>
  <si>
    <t>RTA/BIC/SCP/201300034</t>
  </si>
  <si>
    <t>Poira Sinquerim Bicholim to Mapusa &amp; back</t>
  </si>
  <si>
    <t>GA04T 1413</t>
  </si>
  <si>
    <t>RTA/BIC/SCP/201300064</t>
  </si>
  <si>
    <t>Sonal to Mapusa &amp; back</t>
  </si>
  <si>
    <t>GA04T 1405</t>
  </si>
  <si>
    <t>RTA/BIC/SCP/201300009</t>
  </si>
  <si>
    <t>Ghadiwada to Surla to Bicholim &amp; back</t>
  </si>
  <si>
    <t>GA01U 2228</t>
  </si>
  <si>
    <t>BICH/61/05</t>
  </si>
  <si>
    <t>Sanquelim to Cudchirem Dhangarwada Bicholim to Ponda to Mapusa via Kudnem</t>
  </si>
  <si>
    <t>GA04T 2738</t>
  </si>
  <si>
    <t>RTA/BIC/TP/201700010</t>
  </si>
  <si>
    <t>GA03K 5630</t>
  </si>
  <si>
    <t>BICH/202/16</t>
  </si>
  <si>
    <t>GA01U 2810</t>
  </si>
  <si>
    <t>RTA/BIC/TMP/201900006</t>
  </si>
  <si>
    <t>Valpoi to Panaji &amp; back via Bicholim</t>
  </si>
  <si>
    <t>GA03K 5537</t>
  </si>
  <si>
    <t>RTA/BIC/SCP/201300018</t>
  </si>
  <si>
    <t>Valpoi to Panaji via Mapusa</t>
  </si>
  <si>
    <t>GA03K 8394</t>
  </si>
  <si>
    <t>34+13+1</t>
  </si>
  <si>
    <t>RTA/BIC/SCP/201300011</t>
  </si>
  <si>
    <t>GA01U 2240</t>
  </si>
  <si>
    <t>RTA/BIC/SCP/201400014</t>
  </si>
  <si>
    <t>Valpoi to Savordem &amp; back via Gawane</t>
  </si>
  <si>
    <t>GA01U 4264</t>
  </si>
  <si>
    <t>GDPST/1599/90</t>
  </si>
  <si>
    <t>Velguem to Usgao via Ponda &amp; back</t>
  </si>
  <si>
    <t>GA01W 4516</t>
  </si>
  <si>
    <t>22+9+1</t>
  </si>
  <si>
    <t>BICH/28/2004</t>
  </si>
  <si>
    <t>Ponda to Bicholim &amp; back</t>
  </si>
  <si>
    <t>GA04T 4215</t>
  </si>
  <si>
    <t>RTA/BIC/SCP/201300013</t>
  </si>
  <si>
    <t>GA12T0424</t>
  </si>
  <si>
    <t>Mollem to Mapusa and Back</t>
  </si>
  <si>
    <t>GA01T 3916</t>
  </si>
  <si>
    <t>RTA/BIC/SCP/201600002</t>
  </si>
  <si>
    <t>Madel to Bicholim  back via Tikhazan</t>
  </si>
  <si>
    <t>GA01U 4122</t>
  </si>
  <si>
    <t>Virdi to Sanquelim to Upper Harvalem to Sanquelim to Morlem Colony &amp; back</t>
  </si>
  <si>
    <t>GA04T 6299</t>
  </si>
  <si>
    <t>30+11</t>
  </si>
  <si>
    <t>RTA/BIC/TMT/202000015</t>
  </si>
  <si>
    <t>Virdi to Panaji via Sanquelim Mapusa</t>
  </si>
  <si>
    <t>GA02T 4798</t>
  </si>
  <si>
    <t>RTA/BIC/SCP/201300027</t>
  </si>
  <si>
    <t>Virdi to Ponda via Sanquelim &amp; back</t>
  </si>
  <si>
    <t>GA01U 3319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</si>
  <si>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</si>
  <si>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Zarme to Valpoi to Ponda &amp; back</t>
  </si>
  <si>
    <t>GA04T 6499</t>
  </si>
  <si>
    <t>RTA/BIC/SCP/201800010</t>
  </si>
  <si>
    <t>Zarme to Valpoi to Panaji &amp; back</t>
  </si>
  <si>
    <t>GA01U 2307</t>
  </si>
  <si>
    <t>RTA/BIC/TP/201900014</t>
  </si>
  <si>
    <t>Valpoi to Savordem Karmali Bicholim to Valpoi to Bhirondem Valpoi to Ponda</t>
  </si>
  <si>
    <t>GA07F 1658</t>
  </si>
  <si>
    <t>31+1</t>
  </si>
  <si>
    <t>RTA/BIC/TP/201900024</t>
  </si>
  <si>
    <t>Sirsodem to Valpoi to Panaji</t>
  </si>
  <si>
    <t>GA03T 6679</t>
  </si>
  <si>
    <t>42+16+1</t>
  </si>
  <si>
    <t>RTA/BIC/SCP/201300012</t>
  </si>
  <si>
    <t>Panaji to Valpoi via Mapusa Bicholim Sanquelim &amp; back</t>
  </si>
  <si>
    <t>BICH/148/12</t>
  </si>
  <si>
    <t>Bicholim to Panaji via by pass Mapusa to Sankhali &amp; back</t>
  </si>
  <si>
    <t>GA01U 2306</t>
  </si>
  <si>
    <t>RTA/BIC/SCP/201300001</t>
  </si>
  <si>
    <t>Keri to Sankhali &amp; back</t>
  </si>
  <si>
    <t>GA03N 7311</t>
  </si>
  <si>
    <t>28+9+1</t>
  </si>
  <si>
    <t>RTA/BIC/SCP/201800002</t>
  </si>
  <si>
    <t>Mapusa to Ponda to Bicholim &amp; back</t>
  </si>
  <si>
    <t>GA03K 3529</t>
  </si>
  <si>
    <t>RTA/BIC/SCP/201300066</t>
  </si>
  <si>
    <t>GA01U 2427</t>
  </si>
  <si>
    <t>RTA/BIC/SCP/201800001</t>
  </si>
  <si>
    <t>Padeli to Valpoi to Panaji</t>
  </si>
  <si>
    <t>GA01U 2234</t>
  </si>
  <si>
    <t>RTA/BIC/SCP/201300050</t>
  </si>
  <si>
    <t>Sal to Panaji Via Dodamarg &amp; back</t>
  </si>
  <si>
    <t>GA04T 9496</t>
  </si>
  <si>
    <t>RTA/BIC/TP/201900009</t>
  </si>
  <si>
    <t>Saptakoteshwar Naroa to Bicholim via Sarvan to Sankhali to Mapusa &amp; back</t>
  </si>
  <si>
    <t>GA01Z 5826</t>
  </si>
  <si>
    <t>2711+1</t>
  </si>
  <si>
    <t>RTA/BIC/SCP/201300068</t>
  </si>
  <si>
    <t>Sonal to Valpoi to Mapusa &amp; Back</t>
  </si>
  <si>
    <t>GA04T 5227</t>
  </si>
  <si>
    <t>RTA/BIC/SCP/201900003</t>
  </si>
  <si>
    <t>Coronzol to Panaji &amp; back via Valpoi</t>
  </si>
  <si>
    <t>GA01U 3485</t>
  </si>
  <si>
    <t>27+10</t>
  </si>
  <si>
    <t>RTA/BIC/SCP/201300063</t>
  </si>
  <si>
    <t>Naneli to Valpoi via Mapusa to Panaji &amp; back</t>
  </si>
  <si>
    <t>GA01W 4789</t>
  </si>
  <si>
    <t>RTA/BIC/TMP/202000011</t>
  </si>
  <si>
    <t>Velguem to Ponda Sankhali &amp; back</t>
  </si>
  <si>
    <t>GA04T 2309</t>
  </si>
  <si>
    <t>RTA/BIC/SCP/201300023</t>
  </si>
  <si>
    <t>Keri Sanquelim Rawan &amp; Back</t>
  </si>
  <si>
    <t>GA03W 2765</t>
  </si>
  <si>
    <t>27+1</t>
  </si>
  <si>
    <t>RTA/BIC/TMP/202000032</t>
  </si>
  <si>
    <t xml:space="preserve">Nerul-Panaji to Valpoi &amp; back </t>
  </si>
  <si>
    <t>GA04T 6949</t>
  </si>
  <si>
    <t>32+1</t>
  </si>
  <si>
    <t>RTA/BIC/TP/202000010</t>
  </si>
  <si>
    <t>Signe to Ponda and back via usgao</t>
  </si>
  <si>
    <t>GA04T 3908</t>
  </si>
  <si>
    <t>RTA/BIC/TP/202000004</t>
  </si>
  <si>
    <t>Bicholim to Valpoi &amp; Back</t>
  </si>
  <si>
    <t>GA04T 4530</t>
  </si>
  <si>
    <t>RTA/BIC/TMP/202000036</t>
  </si>
  <si>
    <t>Copardem to Valpoi to Panaji &amp; Back</t>
  </si>
  <si>
    <t>GA07F 0503</t>
  </si>
  <si>
    <t>RTA/BIC/TMP/201900120</t>
  </si>
  <si>
    <t>Hivrem to Panaji and Back</t>
  </si>
  <si>
    <t>GA03W 9588</t>
  </si>
  <si>
    <t>RTA/BIC/TP/202000016</t>
  </si>
  <si>
    <t>Keri Rawan to Panaji to Valpoi &amp; Back</t>
  </si>
  <si>
    <t>GA04T 0564</t>
  </si>
  <si>
    <t>RTA/BIC/SCP/201800008</t>
  </si>
  <si>
    <t>Kudchirem-Maulinguem-Ladfem &amp; Back</t>
  </si>
  <si>
    <t>GA05T 3227</t>
  </si>
  <si>
    <t>RTA/BIC/SCP/201500010</t>
  </si>
  <si>
    <t>Pirna to Ponda and back</t>
  </si>
  <si>
    <t>GA01U 3411</t>
  </si>
  <si>
    <t>Ponda to Bicholim via Honda &amp; back</t>
  </si>
  <si>
    <t>GA04T 2342</t>
  </si>
  <si>
    <t>Kodal Valpoi Sanquelim Bicholim to Mapusa &amp; back</t>
  </si>
  <si>
    <t>GA01U 2388</t>
  </si>
  <si>
    <t>RTA/BIC/SCP/201900002</t>
  </si>
  <si>
    <t>GA04T 4268</t>
  </si>
  <si>
    <t>RTA/BIC/SCP/201300017</t>
  </si>
  <si>
    <t>GA04T 4300</t>
  </si>
  <si>
    <t>RTA/BIC/SCP/201800009</t>
  </si>
  <si>
    <t>Colem to Valpoi to Mapusa &amp; Back</t>
  </si>
  <si>
    <t>GA04T 4362</t>
  </si>
  <si>
    <t>RTA/BIC/SCP/201400007</t>
  </si>
  <si>
    <t>Paikul to Valpoi to Ponda &amp; Back</t>
  </si>
  <si>
    <t>GA04T 4791</t>
  </si>
  <si>
    <t>RTA/BIC/SCP/2019000005</t>
  </si>
  <si>
    <t>GA01U 5034</t>
  </si>
  <si>
    <t>RTA/BIC/SCP/201400005</t>
  </si>
  <si>
    <t>Ga04t 5917</t>
  </si>
  <si>
    <t>RTA/BIC/SCP/201500004</t>
  </si>
  <si>
    <t>Bhirondem-VapoiTo Panaji and back</t>
  </si>
  <si>
    <t>GA01U 5235</t>
  </si>
  <si>
    <t>RTA/BIC/SCP/201500006</t>
  </si>
  <si>
    <t>Panaji to Valpoi and Back</t>
  </si>
  <si>
    <t>GA04T 4309</t>
  </si>
  <si>
    <t>BICH/54/04</t>
  </si>
  <si>
    <t>Narva to Panaji and Back via Bicholim</t>
  </si>
  <si>
    <t>GA03N 1023</t>
  </si>
  <si>
    <t>BICH/71/05</t>
  </si>
  <si>
    <t>Nerul  to Panaji to Valpoi &amp; Back</t>
  </si>
  <si>
    <t>GA04T 1175</t>
  </si>
  <si>
    <t>BICH/75/05</t>
  </si>
  <si>
    <t>Keri-Shiroli-Rawan-Sankhali-Kudchirem &amp; Back</t>
  </si>
  <si>
    <t>RouteCode</t>
  </si>
  <si>
    <t>From</t>
  </si>
  <si>
    <t>Via 1</t>
  </si>
  <si>
    <t>Via 2</t>
  </si>
  <si>
    <t>Via 3</t>
  </si>
  <si>
    <t>Via 4</t>
  </si>
  <si>
    <t>Destination</t>
  </si>
  <si>
    <t>Min</t>
  </si>
  <si>
    <t>CHO</t>
  </si>
  <si>
    <t>BCH</t>
  </si>
  <si>
    <t>VSD</t>
  </si>
  <si>
    <t>NVD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</si>
  <si>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</si>
  <si>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</si>
  <si>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</si>
  <si>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</si>
  <si>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</si>
  <si>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</si>
  <si>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</si>
  <si>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</si>
  <si>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</si>
  <si>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</si>
  <si>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</si>
  <si>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</si>
  <si>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</si>
  <si>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</si>
  <si>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</si>
  <si>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</si>
  <si>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</si>
  <si>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</si>
  <si>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</si>
  <si>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</si>
  <si>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</si>
  <si>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</si>
  <si>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</si>
  <si>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</si>
  <si>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</si>
  <si>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</si>
  <si>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</si>
  <si>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</si>
  <si>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</si>
  <si>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</si>
  <si>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</si>
  <si>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</si>
  <si>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</si>
  <si>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</si>
  <si>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</si>
  <si>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</si>
  <si>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</si>
  <si>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</si>
  <si>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</si>
  <si>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</si>
  <si>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</si>
  <si>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</si>
  <si>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</si>
  <si>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</si>
  <si>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</si>
  <si>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</si>
  <si>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</si>
  <si>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</si>
  <si>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</si>
  <si>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</si>
  <si>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</si>
  <si>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</si>
  <si>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</si>
  <si>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</si>
  <si>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</si>
  <si>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</si>
  <si>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</si>
  <si>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</si>
  <si>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</si>
  <si>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</si>
  <si>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</si>
  <si>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</si>
  <si>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</si>
  <si>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</si>
  <si>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</si>
  <si>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</si>
  <si>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</si>
  <si>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</si>
  <si>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</si>
  <si>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</si>
  <si>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</si>
  <si>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Vasco Airport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</si>
  <si>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</si>
  <si>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</si>
  <si>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</si>
  <si>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</si>
  <si>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</si>
  <si>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</si>
  <si>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</si>
  <si>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</si>
  <si>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</si>
  <si>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</si>
  <si>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</si>
  <si>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</si>
  <si>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</si>
  <si>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</si>
  <si>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</si>
  <si>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</si>
  <si>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</si>
  <si>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</si>
  <si>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</si>
  <si>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</si>
  <si>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</si>
  <si>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</si>
  <si>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</si>
  <si>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</si>
  <si>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</si>
  <si>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</si>
  <si>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</si>
  <si>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</si>
  <si>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</si>
  <si>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</si>
  <si>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</si>
  <si>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</si>
  <si>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</si>
  <si>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</si>
  <si>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</si>
  <si>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</si>
  <si>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</si>
  <si>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</si>
  <si>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</si>
  <si>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</si>
  <si>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</si>
  <si>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</si>
  <si>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</si>
  <si>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</si>
  <si>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</si>
  <si>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</si>
  <si>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</si>
  <si>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</si>
  <si>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</si>
  <si>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</si>
  <si>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</si>
  <si>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</si>
  <si>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</si>
  <si>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</si>
  <si>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</si>
  <si>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</si>
  <si>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</si>
  <si>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</si>
  <si>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</si>
  <si>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</si>
  <si>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</si>
  <si>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</si>
  <si>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</si>
  <si>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</si>
  <si>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</si>
  <si>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</si>
  <si>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</si>
  <si>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</si>
  <si>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</si>
  <si>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</si>
  <si>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</si>
  <si>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</si>
  <si>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</si>
  <si>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</si>
  <si>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</si>
  <si>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</si>
  <si>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</si>
  <si>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</si>
  <si>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</si>
  <si>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</si>
  <si>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</si>
  <si>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</si>
  <si>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</si>
  <si>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</si>
  <si>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</si>
  <si>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</si>
  <si>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</si>
  <si>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</si>
  <si>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</si>
  <si>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</si>
  <si>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</si>
  <si>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</si>
  <si>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</si>
  <si>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</si>
  <si>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</si>
  <si>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</si>
  <si>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</si>
  <si>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</si>
  <si>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</si>
  <si>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</si>
  <si>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</si>
  <si>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</si>
  <si>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</si>
  <si>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</si>
  <si>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</si>
  <si>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</si>
  <si>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</si>
  <si>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</si>
  <si>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</si>
  <si>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</si>
  <si>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</si>
  <si>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</si>
  <si>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</si>
  <si>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</si>
  <si>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</si>
  <si>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</si>
  <si>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</si>
  <si>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</si>
  <si>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</si>
  <si>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</si>
  <si>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</si>
  <si>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</si>
  <si>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</si>
  <si>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</si>
  <si>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</si>
  <si>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</si>
  <si>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</si>
  <si>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</si>
  <si>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</si>
  <si>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</si>
  <si>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</si>
  <si>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</si>
  <si>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</si>
  <si>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</si>
  <si>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</si>
  <si>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</si>
  <si>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</si>
  <si>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</si>
  <si>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</si>
  <si>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</si>
  <si>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</si>
  <si>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</si>
  <si>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</si>
  <si>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</si>
  <si>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</si>
  <si>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</si>
  <si>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</si>
  <si>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</si>
  <si>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</si>
  <si>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</si>
  <si>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</si>
  <si>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</si>
  <si>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</si>
  <si>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</si>
  <si>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</si>
  <si>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</si>
  <si>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</si>
  <si>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</si>
  <si>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</si>
  <si>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</si>
  <si>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</si>
  <si>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</si>
  <si>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</si>
  <si>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</si>
  <si>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</si>
  <si>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</si>
  <si>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</si>
  <si>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</si>
  <si>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</si>
  <si>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</si>
  <si>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</si>
  <si>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</si>
  <si>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</si>
  <si>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</si>
  <si>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</si>
  <si>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</si>
  <si>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</si>
  <si>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</si>
  <si>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</si>
  <si>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</si>
  <si>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</si>
  <si>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</si>
  <si>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</si>
  <si>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</si>
  <si>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</si>
  <si>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</si>
  <si>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</si>
  <si>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</si>
  <si>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</si>
  <si>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</si>
  <si>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</si>
  <si>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</si>
  <si>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</si>
  <si>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</si>
  <si>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</si>
  <si>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</si>
  <si>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</si>
  <si>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</si>
  <si>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</si>
  <si>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</si>
  <si>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</si>
  <si>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</si>
  <si>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</si>
  <si>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</si>
  <si>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</si>
  <si>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</si>
  <si>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</si>
  <si>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</si>
  <si>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</si>
  <si>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</si>
  <si>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</si>
  <si>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</si>
  <si>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</si>
  <si>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</si>
  <si>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</si>
  <si>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</si>
  <si>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</si>
  <si>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</si>
  <si>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</si>
  <si>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</si>
  <si>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</si>
  <si>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</si>
  <si>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</si>
  <si>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</si>
  <si>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</si>
  <si>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</si>
  <si>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</si>
  <si>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</si>
  <si>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</si>
  <si>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</si>
  <si>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</si>
  <si>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</si>
  <si>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</si>
  <si>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</si>
  <si>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</si>
  <si>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</si>
  <si>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</si>
  <si>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</si>
  <si>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</si>
  <si>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</si>
  <si>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</si>
  <si>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</si>
  <si>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</si>
  <si>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</si>
  <si>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</si>
  <si>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</si>
  <si>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</si>
  <si>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</si>
  <si>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</si>
  <si>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</si>
  <si>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</si>
  <si>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</si>
  <si>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</si>
  <si>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</si>
  <si>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</si>
  <si>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</si>
  <si>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</si>
  <si>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</si>
  <si>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</si>
  <si>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</si>
  <si>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</si>
  <si>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</si>
  <si>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</si>
  <si>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</si>
  <si>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</si>
  <si>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</si>
  <si>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</si>
  <si>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</si>
  <si>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</si>
  <si>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</si>
  <si>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</si>
  <si>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</si>
  <si>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</si>
  <si>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</si>
  <si>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</si>
  <si>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</si>
  <si>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</si>
  <si>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</si>
  <si>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</si>
  <si>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</si>
  <si>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</si>
  <si>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</si>
  <si>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</si>
  <si>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</si>
  <si>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</si>
  <si>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</si>
  <si>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</si>
  <si>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</si>
  <si>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</si>
  <si>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</si>
  <si>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</si>
  <si>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</si>
  <si>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</si>
  <si>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</si>
  <si>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</si>
  <si>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</si>
  <si>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</si>
  <si>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</si>
  <si>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</si>
  <si>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</si>
  <si>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</si>
  <si>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</si>
  <si>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</si>
  <si>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</si>
  <si>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</si>
  <si>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</si>
  <si>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</si>
  <si>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</si>
  <si>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</si>
  <si>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</si>
  <si>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</si>
  <si>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</si>
  <si>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</si>
  <si>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</si>
  <si>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</si>
  <si>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</si>
  <si>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</si>
  <si>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</si>
  <si>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</si>
  <si>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</si>
  <si>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</si>
  <si>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</si>
  <si>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</si>
  <si>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</si>
  <si>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</si>
  <si>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</si>
  <si>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</si>
  <si>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</si>
  <si>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</si>
  <si>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</si>
  <si>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</si>
  <si>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</si>
  <si>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</si>
  <si>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</si>
  <si>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</si>
  <si>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</si>
  <si>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</si>
  <si>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</si>
  <si>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</si>
  <si>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</si>
  <si>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</si>
  <si>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</si>
  <si>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</si>
  <si>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</si>
  <si>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</si>
  <si>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</si>
  <si>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</si>
  <si>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</si>
  <si>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</si>
  <si>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</si>
  <si>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</si>
  <si>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</si>
  <si>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</si>
  <si>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</si>
  <si>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</si>
  <si>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</si>
  <si>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</si>
  <si>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</si>
  <si>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</si>
  <si>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</si>
  <si>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</si>
  <si>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</si>
  <si>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</si>
  <si>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</si>
  <si>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</si>
  <si>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</si>
  <si>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</si>
  <si>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</si>
  <si>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</si>
  <si>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</si>
  <si>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</si>
  <si>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</si>
  <si>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</si>
  <si>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</si>
  <si>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</si>
  <si>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</si>
  <si>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</si>
  <si>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</si>
  <si>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</si>
  <si>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</si>
  <si>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</si>
  <si>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</si>
  <si>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</si>
  <si>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</si>
  <si>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</si>
  <si>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</si>
  <si>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</si>
  <si>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</si>
  <si>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</si>
  <si>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</si>
  <si>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</si>
  <si>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</si>
  <si>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</si>
  <si>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</si>
  <si>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</si>
  <si>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</si>
  <si>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</si>
  <si>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</si>
  <si>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</si>
  <si>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</si>
  <si>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</si>
  <si>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</si>
  <si>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</si>
  <si>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</si>
  <si>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</si>
  <si>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</si>
  <si>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</si>
  <si>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</si>
  <si>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</si>
  <si>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</si>
  <si>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</si>
  <si>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</si>
  <si>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</si>
  <si>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</si>
  <si>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</si>
  <si>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</si>
  <si>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</si>
  <si>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</si>
  <si>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</si>
  <si>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</si>
  <si>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</si>
  <si>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</si>
  <si>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</si>
  <si>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</si>
  <si>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</si>
  <si>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</si>
  <si>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</si>
  <si>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</si>
  <si>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</si>
  <si>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</si>
  <si>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</si>
  <si>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</si>
  <si>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</si>
  <si>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</si>
  <si>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</si>
  <si>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</si>
  <si>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</si>
  <si>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</si>
  <si>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</si>
  <si>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</si>
  <si>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</si>
  <si>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</si>
  <si>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</si>
  <si>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</si>
  <si>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</si>
  <si>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</si>
  <si>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</si>
  <si>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</si>
  <si>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</si>
  <si>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</si>
  <si>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</si>
  <si>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</si>
  <si>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</si>
  <si>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</si>
  <si>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</si>
  <si>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</si>
  <si>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</si>
  <si>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</si>
  <si>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</si>
  <si>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</si>
  <si>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</si>
  <si>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</si>
  <si>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</si>
  <si>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</si>
  <si>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</si>
  <si>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</si>
  <si>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</si>
  <si>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</si>
  <si>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</si>
  <si>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</si>
  <si>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</si>
  <si>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</si>
  <si>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</si>
  <si>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</si>
  <si>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</si>
  <si>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</si>
  <si>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</si>
  <si>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</si>
  <si>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</si>
  <si>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</si>
  <si>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</si>
  <si>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</si>
  <si>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</si>
  <si>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</si>
  <si>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</si>
  <si>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</si>
  <si>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</si>
  <si>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</si>
  <si>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</si>
  <si>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</si>
  <si>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</si>
  <si>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</si>
  <si>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</si>
  <si>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</si>
  <si>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</si>
  <si>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</si>
  <si>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</si>
  <si>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</si>
  <si>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</si>
  <si>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</si>
  <si>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</si>
  <si>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</si>
  <si>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</si>
  <si>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</si>
  <si>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</si>
  <si>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</si>
  <si>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</si>
  <si>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</si>
  <si>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</si>
  <si>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</si>
  <si>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</si>
  <si>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</si>
  <si>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</si>
  <si>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</si>
  <si>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</si>
  <si>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</si>
  <si>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</si>
  <si>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</si>
  <si>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</si>
  <si>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</si>
  <si>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</si>
  <si>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</si>
  <si>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</si>
  <si>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</si>
  <si>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</si>
  <si>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</si>
  <si>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</si>
  <si>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</si>
  <si>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</si>
  <si>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</si>
  <si>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</si>
  <si>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</si>
  <si>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</si>
  <si>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</si>
  <si>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</si>
  <si>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</si>
  <si>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</si>
  <si>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</si>
  <si>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</si>
  <si>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</si>
  <si>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</si>
  <si>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</si>
  <si>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</si>
  <si>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</si>
  <si>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</si>
  <si>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</si>
  <si>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</si>
  <si>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</si>
  <si>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</si>
  <si>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</si>
  <si>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</si>
  <si>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</si>
  <si>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</si>
  <si>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</si>
  <si>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</si>
  <si>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</si>
  <si>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</si>
  <si>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</si>
  <si>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</si>
  <si>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</si>
  <si>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</si>
  <si>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</si>
  <si>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</si>
  <si>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</si>
  <si>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</si>
  <si>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</si>
  <si>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</si>
  <si>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</si>
  <si>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</si>
  <si>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</si>
  <si>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</si>
  <si>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</si>
  <si>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</si>
  <si>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</si>
  <si>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</si>
  <si>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</si>
  <si>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</si>
  <si>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</si>
  <si>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</si>
  <si>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</si>
  <si>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</si>
  <si>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</si>
  <si>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</si>
  <si>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</si>
  <si>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</si>
  <si>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</si>
  <si>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</si>
  <si>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</si>
  <si>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</si>
  <si>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</si>
  <si>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</si>
  <si>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</si>
  <si>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</si>
  <si>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</si>
  <si>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</si>
  <si>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</si>
  <si>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</si>
  <si>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</si>
  <si>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</si>
  <si>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</si>
  <si>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</si>
  <si>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</si>
  <si>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</si>
  <si>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</si>
  <si>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</si>
  <si>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</si>
  <si>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</si>
  <si>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</si>
  <si>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</si>
  <si>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</si>
  <si>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</si>
  <si>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</si>
  <si>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</si>
  <si>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</si>
  <si>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</si>
  <si>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</si>
  <si>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</si>
  <si>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</si>
  <si>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</si>
  <si>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</si>
  <si>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</si>
  <si>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</si>
  <si>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</si>
  <si>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</si>
  <si>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</si>
  <si>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</si>
  <si>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</si>
  <si>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</si>
  <si>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</si>
  <si>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</si>
  <si>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</si>
  <si>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</si>
  <si>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</si>
  <si>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</si>
  <si>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</si>
  <si>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</si>
  <si>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</si>
  <si>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</si>
  <si>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</si>
  <si>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</si>
  <si>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</si>
  <si>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</si>
  <si>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</si>
  <si>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</si>
  <si>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</si>
  <si>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</si>
  <si>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</si>
  <si>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</si>
  <si>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</si>
  <si>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</si>
  <si>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</si>
  <si>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</si>
  <si>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</si>
  <si>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</si>
  <si>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</si>
  <si>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</si>
  <si>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</si>
  <si>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</si>
  <si>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</si>
  <si>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</si>
  <si>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</si>
  <si>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</si>
  <si>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</si>
  <si>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</si>
  <si>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</si>
  <si>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</si>
  <si>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</si>
  <si>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</si>
  <si>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</si>
  <si>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</si>
  <si>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</si>
  <si>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</si>
  <si>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</si>
  <si>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</si>
  <si>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</si>
  <si>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</si>
  <si>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</si>
  <si>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</si>
  <si>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</si>
  <si>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</si>
  <si>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</si>
  <si>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</si>
  <si>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</si>
  <si>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</si>
  <si>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</si>
  <si>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</si>
  <si>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</si>
  <si>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</si>
  <si>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</si>
  <si>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</si>
  <si>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</si>
  <si>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</si>
  <si>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</si>
  <si>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</si>
  <si>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</si>
  <si>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</si>
  <si>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</si>
  <si>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</si>
  <si>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</si>
  <si>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</si>
  <si>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</si>
  <si>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</si>
  <si>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</si>
  <si>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</si>
  <si>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</si>
  <si>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</si>
  <si>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</si>
  <si>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</si>
  <si>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</si>
  <si>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</si>
  <si>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</si>
  <si>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</si>
  <si>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</si>
  <si>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</si>
  <si>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</si>
  <si>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</si>
  <si>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</si>
  <si>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</si>
  <si>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</si>
  <si>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</si>
  <si>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</si>
  <si>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</si>
  <si>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</si>
  <si>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</si>
  <si>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</si>
  <si>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</si>
  <si>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</si>
  <si>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</si>
  <si>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</si>
  <si>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</si>
  <si>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</si>
  <si>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</si>
  <si>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</si>
  <si>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</si>
  <si>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</si>
  <si>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</si>
  <si>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</si>
  <si>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</si>
  <si>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</si>
  <si>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</si>
  <si>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</si>
  <si>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</si>
  <si>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</si>
  <si>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</si>
  <si>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</si>
  <si>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</si>
  <si>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</si>
  <si>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</si>
  <si>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</si>
  <si>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</si>
  <si>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</si>
  <si>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</si>
  <si>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</si>
  <si>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</si>
  <si>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</si>
  <si>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</si>
  <si>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</si>
  <si>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</si>
  <si>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</si>
  <si>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</si>
  <si>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</si>
  <si>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</si>
  <si>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</si>
  <si>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</si>
  <si>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</si>
  <si>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</si>
  <si>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</si>
  <si>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</si>
  <si>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</si>
  <si>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</si>
  <si>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</si>
  <si>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</si>
  <si>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</si>
  <si>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</si>
  <si>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</si>
  <si>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</si>
  <si>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</si>
  <si>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</si>
  <si>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</si>
  <si>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</si>
  <si>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</si>
  <si>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</si>
  <si>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</si>
  <si>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</si>
  <si>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</si>
  <si>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</si>
  <si>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</si>
  <si>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</si>
  <si>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</si>
  <si>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</si>
  <si>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</si>
  <si>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</si>
  <si>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</si>
  <si>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</si>
  <si>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</si>
  <si>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</si>
  <si>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</si>
  <si>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</si>
  <si>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</si>
  <si>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</si>
  <si>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</si>
  <si>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</si>
  <si>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</si>
  <si>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</si>
  <si>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</si>
  <si>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</si>
  <si>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</si>
  <si>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</si>
  <si>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</si>
  <si>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</si>
  <si>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</si>
  <si>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</si>
  <si>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</si>
  <si>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</si>
  <si>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</si>
  <si>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</si>
  <si>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</si>
  <si>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</si>
  <si>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</si>
  <si>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</si>
  <si>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</si>
  <si>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</si>
  <si>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</si>
  <si>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</si>
  <si>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</si>
  <si>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</si>
  <si>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</si>
  <si>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</si>
  <si>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</si>
  <si>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</si>
  <si>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</si>
  <si>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</si>
  <si>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</si>
  <si>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</si>
  <si>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</si>
  <si>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</si>
  <si>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</si>
  <si>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</si>
  <si>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</si>
  <si>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</si>
  <si>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</si>
  <si>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</si>
  <si>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</si>
  <si>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</si>
  <si>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</si>
  <si>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</si>
  <si>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</si>
  <si>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</si>
  <si>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</si>
  <si>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</si>
  <si>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</si>
  <si>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</si>
  <si>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</si>
  <si>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</si>
  <si>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</si>
  <si>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</si>
  <si>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</si>
  <si>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</si>
  <si>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</si>
  <si>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</si>
  <si>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</si>
  <si>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</si>
  <si>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</si>
  <si>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</si>
  <si>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</si>
  <si>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</si>
  <si>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</si>
  <si>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</si>
  <si>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</si>
  <si>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</si>
  <si>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</si>
  <si>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</si>
  <si>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</si>
  <si>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</si>
  <si>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</si>
  <si>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</si>
  <si>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</si>
  <si>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</si>
  <si>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</si>
  <si>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</si>
  <si>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</si>
  <si>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</si>
  <si>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</si>
  <si>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</si>
  <si>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</si>
  <si>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</si>
  <si>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</si>
  <si>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</si>
  <si>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</si>
  <si>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</si>
  <si>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</si>
  <si>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</si>
  <si>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</si>
  <si>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</si>
  <si>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</si>
  <si>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</si>
  <si>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</si>
  <si>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</si>
  <si>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</si>
  <si>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</si>
  <si>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</si>
  <si>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</si>
  <si>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</si>
  <si>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</si>
  <si>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</si>
  <si>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</si>
  <si>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</si>
  <si>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</si>
  <si>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</si>
  <si>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</si>
  <si>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</si>
  <si>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</si>
  <si>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</si>
  <si>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</si>
  <si>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</si>
  <si>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</si>
  <si>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</si>
  <si>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</si>
  <si>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</si>
  <si>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</si>
  <si>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</si>
  <si>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</si>
  <si>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</si>
  <si>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</si>
  <si>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</si>
  <si>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</si>
  <si>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</si>
  <si>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</si>
  <si>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</si>
  <si>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</si>
  <si>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</si>
  <si>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</si>
  <si>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</si>
  <si>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</si>
  <si>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</si>
  <si>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</si>
  <si>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</si>
  <si>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</si>
  <si>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</si>
  <si>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</si>
  <si>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</si>
  <si>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</si>
  <si>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</si>
  <si>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</si>
  <si>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</si>
  <si>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</si>
  <si>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</si>
  <si>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</si>
  <si>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</si>
  <si>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</si>
  <si>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</si>
  <si>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</si>
  <si>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</si>
  <si>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</si>
  <si>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</si>
  <si>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</si>
  <si>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</si>
  <si>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</si>
  <si>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</si>
  <si>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</si>
  <si>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</si>
  <si>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</si>
  <si>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</si>
  <si>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</si>
  <si>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</si>
  <si>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</si>
  <si>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</si>
  <si>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</si>
  <si>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</si>
  <si>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</si>
  <si>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</si>
  <si>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</si>
  <si>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</si>
  <si>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</si>
  <si>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</si>
  <si>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</si>
  <si>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</si>
  <si>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</si>
  <si>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</si>
  <si>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</si>
  <si>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</si>
  <si>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</si>
  <si>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</si>
  <si>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</si>
  <si>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</si>
  <si>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</si>
  <si>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</si>
  <si>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</si>
  <si>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</si>
  <si>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</si>
  <si>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</si>
  <si>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</si>
  <si>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</si>
  <si>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</si>
  <si>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</si>
  <si>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</si>
  <si>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</si>
  <si>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</si>
  <si>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</si>
  <si>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</si>
  <si>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</si>
  <si>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</si>
  <si>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</si>
  <si>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</si>
  <si>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</si>
  <si>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</si>
  <si>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</si>
  <si>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</si>
  <si>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</si>
  <si>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</si>
  <si>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</si>
  <si>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</si>
  <si>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</si>
  <si>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</si>
  <si>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</si>
  <si>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</si>
  <si>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</si>
  <si>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</si>
  <si>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</si>
  <si>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</si>
  <si>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</si>
  <si>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</si>
  <si>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</si>
  <si>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</si>
  <si>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</si>
  <si>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</si>
  <si>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</si>
  <si>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</si>
  <si>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</si>
  <si>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</si>
  <si>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</si>
  <si>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</si>
  <si>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</si>
  <si>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</si>
  <si>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</si>
  <si>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</si>
  <si>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</si>
  <si>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</si>
  <si>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</si>
  <si>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</si>
  <si>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</si>
  <si>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</si>
  <si>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</si>
  <si>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</si>
  <si>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</si>
  <si>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</si>
  <si>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</si>
  <si>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</si>
  <si>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</si>
  <si>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</si>
  <si>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</si>
  <si>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</si>
  <si>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</si>
  <si>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</si>
  <si>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</si>
  <si>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</si>
  <si>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</si>
  <si>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</si>
  <si>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</si>
  <si>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</si>
  <si>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</si>
  <si>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</si>
  <si>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</si>
  <si>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</si>
  <si>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</si>
  <si>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</si>
  <si>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</si>
  <si>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</si>
  <si>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</si>
  <si>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</si>
  <si>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</si>
  <si>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</si>
  <si>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</si>
  <si>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</si>
  <si>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</si>
  <si>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</si>
  <si>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</si>
  <si>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</si>
  <si>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</si>
  <si>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</si>
  <si>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</si>
  <si>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</si>
  <si>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</si>
  <si>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</si>
  <si>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</si>
  <si>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</si>
  <si>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</si>
  <si>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</si>
  <si>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</si>
  <si>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</si>
  <si>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</si>
  <si>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</si>
  <si>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</si>
  <si>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</si>
  <si>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</si>
  <si>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</si>
  <si>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</si>
  <si>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</si>
  <si>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</si>
  <si>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</si>
  <si>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</si>
  <si>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</si>
  <si>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</si>
  <si>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</si>
  <si>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</si>
  <si>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</si>
  <si>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</si>
  <si>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</si>
  <si>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</si>
  <si>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</si>
  <si>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</si>
  <si>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</si>
  <si>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</si>
  <si>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</si>
  <si>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</si>
  <si>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</si>
  <si>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</si>
  <si>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</si>
  <si>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</si>
  <si>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</si>
  <si>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</si>
  <si>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</si>
  <si>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</si>
  <si>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</si>
  <si>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</si>
  <si>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</si>
  <si>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</si>
  <si>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</si>
  <si>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</si>
  <si>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</si>
  <si>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</si>
  <si>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</si>
  <si>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</si>
  <si>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</si>
  <si>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</si>
  <si>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</si>
  <si>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</si>
  <si>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</si>
  <si>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</si>
  <si>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</si>
  <si>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</si>
  <si>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</si>
  <si>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</si>
  <si>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</si>
  <si>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</si>
  <si>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</si>
  <si>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</si>
  <si>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</si>
  <si>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</si>
  <si>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</si>
  <si>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</si>
  <si>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</si>
  <si>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</si>
  <si>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</si>
  <si>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</si>
  <si>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</si>
  <si>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</si>
  <si>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</si>
  <si>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</si>
  <si>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</si>
  <si>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</si>
  <si>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</si>
  <si>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</si>
  <si>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</si>
  <si>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</si>
  <si>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</si>
  <si>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</si>
  <si>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</si>
  <si>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</si>
  <si>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</si>
  <si>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</si>
  <si>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</si>
  <si>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</si>
  <si>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</si>
  <si>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</si>
  <si>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</si>
  <si>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</si>
  <si>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</si>
  <si>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</si>
  <si>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</si>
  <si>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</si>
  <si>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</si>
  <si>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</si>
  <si>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</si>
  <si>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</si>
  <si>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</si>
  <si>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</si>
  <si>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</si>
  <si>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</si>
  <si>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</si>
  <si>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</si>
  <si>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</si>
  <si>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</si>
  <si>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</si>
  <si>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</si>
  <si>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</si>
  <si>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</si>
  <si>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</si>
  <si>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</si>
  <si>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</si>
  <si>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</si>
  <si>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</si>
  <si>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</si>
  <si>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</si>
  <si>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</si>
  <si>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</si>
  <si>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</si>
  <si>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</si>
  <si>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</si>
  <si>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</si>
  <si>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</si>
  <si>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</si>
  <si>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</si>
  <si>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</si>
  <si>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</si>
  <si>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</si>
  <si>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</si>
  <si>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</si>
  <si>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</si>
  <si>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</si>
  <si>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</si>
  <si>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</si>
  <si>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</si>
  <si>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</si>
  <si>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</si>
  <si>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</si>
  <si>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</si>
  <si>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</si>
  <si>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</si>
  <si>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</si>
  <si>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</si>
  <si>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</si>
  <si>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</si>
  <si>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</si>
  <si>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</si>
  <si>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</si>
  <si>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</si>
  <si>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</si>
  <si>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</si>
  <si>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</si>
  <si>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</si>
  <si>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</si>
  <si>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</si>
  <si>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</si>
  <si>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</si>
  <si>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</si>
  <si>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</si>
  <si>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</si>
  <si>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</si>
  <si>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</si>
  <si>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</si>
  <si>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</si>
  <si>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</si>
  <si>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</si>
  <si>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</si>
  <si>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</si>
  <si>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</si>
  <si>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</si>
  <si>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</si>
  <si>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</si>
  <si>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</si>
  <si>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</si>
  <si>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</si>
  <si>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</si>
  <si>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</si>
  <si>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</si>
  <si>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</si>
  <si>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</si>
  <si>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</si>
  <si>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</si>
  <si>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</si>
  <si>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</si>
  <si>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</si>
  <si>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</si>
  <si>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</si>
  <si>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</si>
  <si>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</si>
  <si>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</si>
  <si>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</si>
  <si>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</si>
  <si>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</si>
  <si>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</si>
  <si>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</si>
  <si>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</si>
  <si>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</si>
  <si>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</si>
  <si>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</si>
  <si>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</si>
  <si>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</si>
  <si>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</si>
  <si>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</si>
  <si>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</si>
  <si>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</si>
  <si>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</si>
  <si>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</si>
  <si>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</si>
  <si>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</si>
  <si>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</si>
  <si>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</si>
  <si>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</si>
  <si>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</si>
  <si>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</si>
  <si>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</si>
  <si>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</si>
  <si>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</si>
  <si>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</si>
  <si>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</si>
  <si>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</si>
  <si>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</si>
  <si>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</si>
  <si>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</si>
  <si>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</si>
  <si>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</si>
  <si>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</si>
  <si>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</si>
  <si>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</si>
  <si>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</si>
  <si>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</si>
  <si>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</si>
  <si>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</si>
  <si>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</si>
  <si>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</si>
  <si>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</si>
  <si>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</si>
  <si>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</si>
  <si>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</si>
  <si>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</si>
  <si>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</si>
  <si>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</si>
  <si>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</si>
  <si>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</si>
  <si>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</si>
  <si>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</si>
  <si>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</si>
  <si>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</si>
  <si>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</si>
  <si>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</si>
  <si>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</si>
  <si>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</si>
  <si>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</si>
  <si>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</si>
  <si>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</si>
  <si>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</si>
  <si>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</si>
  <si>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</si>
  <si>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</si>
  <si>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</si>
  <si>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</si>
  <si>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</si>
  <si>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</si>
  <si>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</si>
  <si>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</si>
  <si>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</si>
  <si>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</si>
  <si>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</si>
  <si>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</si>
  <si>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</si>
  <si>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</si>
  <si>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</si>
  <si>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</si>
  <si>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</si>
  <si>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</si>
  <si>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</si>
  <si>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</si>
  <si>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</si>
  <si>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</si>
  <si>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</si>
  <si>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</si>
  <si>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</si>
  <si>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</si>
  <si>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</si>
  <si>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</si>
  <si>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</si>
  <si>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</si>
  <si>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</si>
  <si>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</si>
  <si>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</si>
  <si>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</si>
  <si>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</si>
  <si>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</si>
  <si>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</si>
  <si>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</si>
  <si>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</si>
  <si>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</si>
  <si>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</si>
  <si>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</si>
  <si>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</si>
  <si>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</si>
  <si>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</si>
  <si>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</si>
  <si>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</si>
  <si>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</si>
  <si>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</si>
  <si>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</si>
  <si>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</si>
  <si>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</si>
  <si>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</si>
  <si>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</si>
  <si>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</si>
  <si>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</si>
  <si>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</si>
  <si>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</si>
  <si>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</si>
  <si>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</si>
  <si>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</si>
  <si>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</si>
  <si>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</si>
  <si>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</si>
  <si>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</si>
  <si>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</si>
  <si>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</si>
  <si>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</si>
  <si>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</si>
  <si>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</si>
  <si>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</si>
  <si>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</si>
  <si>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</si>
  <si>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</si>
  <si>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</si>
  <si>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</si>
  <si>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</si>
  <si>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</si>
  <si>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</si>
  <si>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</si>
  <si>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</si>
  <si>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</si>
  <si>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</si>
  <si>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</si>
  <si>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</si>
  <si>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</si>
  <si>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</si>
  <si>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</si>
  <si>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</si>
  <si>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</si>
  <si>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</si>
  <si>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</si>
  <si>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</si>
  <si>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</si>
  <si>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</si>
  <si>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</si>
  <si>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</si>
  <si>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</si>
  <si>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</si>
  <si>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</si>
  <si>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</si>
  <si>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</si>
  <si>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</si>
  <si>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</si>
  <si>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</si>
  <si>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</si>
  <si>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</si>
  <si>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</si>
  <si>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</si>
  <si>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</si>
  <si>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</si>
  <si>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</si>
  <si>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</si>
  <si>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</si>
  <si>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</si>
  <si>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</si>
  <si>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</si>
  <si>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</si>
  <si>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</si>
  <si>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</si>
  <si>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</si>
  <si>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</si>
  <si>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</si>
  <si>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</si>
  <si>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</si>
  <si>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</si>
  <si>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</si>
  <si>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</si>
  <si>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</si>
  <si>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</si>
  <si>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</si>
  <si>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</si>
  <si>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</si>
  <si>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</si>
  <si>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</si>
  <si>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</si>
  <si>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</si>
  <si>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</si>
  <si>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</si>
  <si>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</si>
  <si>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</si>
  <si>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</si>
  <si>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</si>
  <si>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</si>
  <si>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</si>
  <si>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</si>
  <si>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</si>
  <si>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</si>
  <si>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</si>
  <si>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</si>
  <si>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</si>
  <si>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</si>
  <si>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</si>
  <si>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</si>
  <si>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</si>
  <si>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</si>
  <si>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</si>
  <si>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</si>
  <si>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</si>
  <si>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</si>
  <si>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</si>
  <si>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</si>
  <si>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</si>
  <si>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</si>
  <si>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</si>
  <si>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</si>
  <si>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</si>
  <si>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</si>
  <si>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</si>
  <si>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</si>
  <si>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</si>
  <si>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</si>
  <si>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</si>
  <si>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</si>
  <si>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</si>
  <si>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</si>
  <si>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</si>
  <si>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</si>
  <si>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</si>
  <si>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</si>
  <si>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</si>
  <si>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</si>
  <si>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</si>
  <si>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</si>
  <si>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</si>
  <si>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</si>
  <si>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</si>
  <si>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</si>
  <si>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</si>
  <si>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</si>
  <si>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</si>
  <si>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</si>
  <si>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</si>
  <si>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</si>
  <si>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</si>
  <si>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</si>
  <si>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</si>
  <si>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</si>
  <si>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</si>
  <si>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</si>
  <si>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</si>
  <si>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</si>
  <si>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</si>
  <si>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</si>
  <si>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</si>
  <si>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</si>
  <si>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</si>
  <si>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</si>
  <si>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</si>
  <si>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</si>
  <si>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</si>
  <si>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</si>
  <si>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</si>
  <si>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</si>
  <si>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</si>
  <si>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</si>
  <si>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</si>
  <si>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</si>
  <si>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</si>
  <si>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</si>
  <si>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</si>
  <si>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</si>
  <si>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</si>
  <si>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</si>
  <si>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</si>
  <si>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</si>
  <si>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</si>
  <si>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</si>
  <si>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</si>
  <si>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</si>
  <si>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</si>
  <si>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</si>
  <si>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</si>
  <si>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</si>
  <si>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</si>
  <si>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</si>
  <si>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</si>
  <si>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</si>
  <si>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</si>
  <si>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</si>
  <si>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</si>
  <si>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</si>
  <si>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</si>
  <si>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</si>
  <si>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</si>
  <si>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</si>
  <si>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</si>
  <si>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</si>
  <si>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</si>
  <si>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</si>
  <si>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</si>
  <si>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</si>
  <si>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</si>
  <si>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</si>
  <si>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</si>
  <si>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</si>
  <si>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</si>
  <si>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</si>
  <si>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</si>
  <si>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</si>
  <si>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</si>
  <si>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</si>
  <si>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</si>
  <si>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</si>
  <si>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</si>
  <si>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</si>
  <si>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</si>
  <si>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</si>
  <si>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</si>
  <si>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</si>
  <si>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</si>
  <si>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</si>
  <si>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</si>
  <si>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</si>
  <si>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</si>
  <si>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</si>
  <si>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</si>
  <si>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</si>
  <si>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</si>
  <si>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</si>
  <si>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</si>
  <si>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</si>
  <si>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</si>
  <si>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</si>
  <si>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</si>
  <si>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</si>
  <si>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</si>
  <si>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</si>
  <si>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</si>
  <si>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</si>
  <si>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</si>
  <si>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</si>
  <si>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</si>
  <si>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</si>
  <si>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</si>
  <si>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</si>
  <si>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</si>
  <si>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</si>
  <si>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</si>
  <si>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</si>
  <si>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</si>
  <si>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</si>
  <si>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</si>
  <si>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</si>
  <si>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</si>
  <si>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</si>
  <si>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</si>
  <si>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</si>
  <si>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</si>
  <si>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</si>
  <si>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</si>
  <si>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</si>
  <si>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</si>
  <si>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</si>
  <si>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</si>
  <si>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</si>
  <si>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</si>
  <si>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</si>
  <si>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</si>
  <si>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</si>
  <si>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</si>
  <si>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</si>
  <si>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</si>
  <si>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</si>
  <si>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</si>
  <si>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</si>
  <si>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</si>
  <si>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</si>
  <si>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</si>
  <si>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</si>
  <si>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</si>
  <si>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</si>
  <si>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</si>
  <si>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</si>
  <si>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</si>
  <si>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</si>
  <si>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</si>
  <si>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</si>
  <si>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</si>
  <si>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</si>
  <si>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</si>
  <si>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</si>
  <si>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</si>
  <si>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</si>
  <si>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</si>
  <si>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</si>
  <si>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</si>
  <si>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</si>
  <si>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</si>
  <si>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</si>
  <si>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</si>
  <si>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</si>
  <si>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</si>
  <si>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</si>
  <si>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</si>
  <si>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</si>
  <si>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</si>
  <si>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</si>
  <si>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</si>
  <si>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</si>
  <si>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</si>
  <si>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</si>
  <si>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</si>
  <si>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</si>
  <si>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</si>
  <si>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</si>
  <si>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</si>
  <si>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</si>
  <si>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</si>
  <si>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</si>
  <si>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</si>
  <si>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</si>
  <si>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</si>
  <si>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</si>
  <si>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</si>
  <si>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</si>
  <si>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</si>
  <si>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</si>
  <si>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</si>
  <si>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</si>
  <si>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</si>
  <si>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</si>
  <si>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</si>
  <si>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</si>
  <si>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</si>
  <si>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</si>
  <si>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</si>
  <si>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</si>
  <si>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</si>
  <si>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</si>
  <si>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</si>
  <si>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</si>
  <si>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</si>
  <si>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</si>
  <si>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</si>
  <si>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</si>
  <si>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</si>
  <si>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</si>
  <si>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</si>
  <si>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</si>
  <si>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</si>
  <si>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</si>
  <si>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</si>
  <si>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</si>
  <si>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</si>
  <si>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</si>
  <si>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</si>
  <si>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</si>
  <si>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</si>
  <si>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</si>
  <si>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</si>
  <si>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</si>
  <si>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</si>
  <si>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</si>
  <si>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</si>
  <si>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</si>
  <si>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</si>
  <si>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</si>
  <si>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</si>
  <si>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</si>
  <si>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</si>
  <si>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</si>
  <si>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</si>
  <si>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</si>
  <si>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</si>
  <si>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</si>
  <si>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</si>
  <si>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</si>
  <si>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</si>
  <si>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</si>
  <si>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</si>
  <si>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</si>
  <si>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</si>
  <si>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</si>
  <si>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</si>
  <si>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</si>
  <si>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</si>
  <si>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</si>
  <si>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</si>
  <si>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</si>
  <si>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</si>
  <si>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</si>
  <si>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</si>
  <si>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</si>
  <si>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</si>
  <si>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</si>
  <si>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</si>
  <si>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</si>
  <si>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</si>
  <si>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</si>
  <si>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</si>
  <si>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</si>
  <si>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</si>
  <si>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</si>
  <si>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</si>
  <si>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</si>
  <si>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</si>
  <si>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</si>
  <si>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</si>
  <si>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</si>
  <si>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</si>
  <si>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</si>
  <si>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</si>
  <si>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</si>
  <si>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</si>
  <si>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</si>
  <si>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</si>
  <si>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</si>
  <si>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</si>
  <si>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</si>
  <si>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</si>
  <si>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</si>
  <si>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</si>
  <si>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</si>
  <si>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</si>
  <si>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</si>
  <si>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</si>
  <si>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</si>
  <si>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</si>
  <si>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</si>
  <si>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</si>
  <si>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</si>
  <si>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</si>
  <si>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</si>
  <si>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</si>
  <si>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</si>
  <si>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</si>
  <si>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</si>
  <si>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</si>
  <si>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</si>
  <si>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</si>
  <si>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</si>
  <si>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</si>
  <si>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</si>
  <si>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</si>
  <si>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</si>
  <si>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</si>
  <si>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</si>
  <si>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</si>
  <si>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</si>
  <si>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</si>
  <si>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</si>
  <si>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</si>
  <si>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</si>
  <si>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</si>
  <si>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</si>
  <si>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</si>
  <si>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</si>
  <si>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</si>
  <si>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</si>
  <si>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</si>
  <si>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</si>
  <si>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</si>
  <si>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</si>
  <si>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</si>
  <si>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</si>
  <si>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</si>
  <si>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</si>
  <si>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</si>
  <si>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</si>
  <si>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</si>
  <si>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</si>
  <si>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</si>
  <si>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</si>
  <si>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</si>
  <si>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</si>
  <si>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</si>
  <si>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</si>
  <si>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</si>
  <si>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</si>
  <si>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</si>
  <si>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</si>
  <si>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</si>
  <si>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</si>
  <si>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</si>
  <si>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</si>
  <si>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</si>
  <si>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</si>
  <si>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</si>
  <si>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</si>
  <si>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</si>
  <si>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</si>
  <si>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</si>
  <si>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</si>
  <si>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</si>
  <si>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</si>
  <si>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</si>
  <si>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</si>
  <si>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</si>
  <si>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</si>
  <si>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</si>
  <si>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</si>
  <si>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</si>
  <si>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</si>
  <si>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</si>
  <si>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</si>
  <si>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</si>
  <si>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</si>
  <si>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</si>
  <si>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</si>
  <si>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</si>
  <si>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</si>
  <si>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</si>
  <si>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</si>
  <si>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</si>
  <si>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</si>
  <si>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</si>
  <si>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</si>
  <si>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</si>
  <si>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</si>
  <si>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</si>
  <si>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</si>
  <si>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</si>
  <si>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</si>
  <si>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</si>
  <si>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</si>
  <si>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</si>
  <si>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</si>
  <si>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</si>
  <si>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</si>
  <si>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</si>
  <si>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</si>
  <si>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</si>
  <si>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</si>
  <si>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</si>
  <si>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</si>
  <si>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</si>
  <si>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</si>
  <si>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</si>
  <si>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</si>
  <si>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</si>
  <si>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</si>
  <si>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</si>
  <si>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</si>
  <si>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</si>
  <si>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</si>
  <si>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</si>
  <si>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</si>
  <si>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</si>
  <si>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</si>
  <si>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</si>
  <si>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</si>
  <si>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</si>
  <si>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</si>
  <si>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</si>
  <si>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</si>
  <si>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</si>
  <si>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</si>
  <si>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</si>
  <si>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</si>
  <si>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</si>
  <si>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</si>
  <si>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</si>
  <si>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</si>
  <si>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</si>
  <si>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</si>
  <si>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</si>
  <si>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</si>
  <si>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</si>
  <si>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</si>
  <si>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</si>
  <si>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</si>
  <si>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</si>
  <si>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</si>
  <si>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</si>
  <si>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</si>
  <si>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</si>
  <si>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</si>
  <si>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</si>
  <si>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</si>
  <si>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</si>
  <si>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</si>
  <si>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</si>
  <si>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</si>
  <si>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</si>
  <si>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</si>
  <si>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</si>
  <si>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</si>
  <si>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</si>
  <si>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</si>
  <si>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</si>
  <si>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</si>
  <si>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</si>
  <si>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</si>
  <si>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</si>
  <si>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</si>
  <si>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</si>
  <si>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</si>
  <si>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</si>
  <si>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</si>
  <si>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</si>
  <si>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</si>
  <si>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</si>
  <si>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</si>
  <si>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</si>
  <si>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</si>
  <si>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</si>
  <si>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</si>
  <si>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</si>
  <si>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</si>
  <si>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</si>
  <si>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</si>
  <si>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</si>
  <si>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</si>
  <si>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</si>
  <si>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</si>
  <si>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</si>
  <si>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</si>
  <si>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</si>
  <si>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</si>
  <si>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</si>
  <si>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</si>
  <si>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</si>
  <si>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</si>
  <si>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</si>
  <si>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</si>
  <si>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</si>
  <si>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</si>
  <si>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</si>
  <si>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</si>
  <si>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</si>
  <si>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</si>
  <si>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</si>
  <si>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</si>
  <si>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</si>
  <si>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</si>
  <si>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</si>
  <si>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</si>
  <si>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</si>
  <si>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</si>
  <si>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</si>
  <si>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</si>
  <si>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</si>
  <si>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</si>
  <si>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</si>
  <si>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</si>
  <si>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</si>
  <si>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</si>
  <si>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</si>
  <si>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</si>
  <si>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</si>
  <si>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</si>
  <si>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</si>
  <si>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</si>
  <si>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</si>
  <si>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</si>
  <si>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</si>
  <si>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</si>
  <si>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</si>
  <si>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</si>
  <si>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</si>
  <si>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</si>
  <si>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</si>
  <si>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</si>
  <si>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</si>
  <si>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</si>
  <si>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</si>
  <si>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</si>
  <si>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</si>
  <si>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</si>
  <si>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</si>
  <si>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</si>
  <si>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</si>
  <si>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</si>
  <si>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</si>
  <si>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</si>
  <si>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</si>
  <si>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</si>
  <si>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</si>
  <si>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</si>
  <si>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</si>
  <si>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</si>
  <si>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</si>
  <si>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</si>
  <si>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</si>
  <si>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</si>
  <si>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</si>
  <si>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</si>
  <si>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</si>
  <si>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</si>
  <si>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</si>
  <si>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</si>
  <si>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</si>
  <si>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</si>
  <si>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</si>
  <si>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</si>
  <si>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</si>
  <si>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</si>
  <si>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</si>
  <si>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</si>
  <si>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</si>
  <si>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</si>
  <si>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</si>
  <si>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</si>
  <si>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</si>
  <si>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</si>
  <si>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</si>
  <si>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</si>
  <si>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</si>
  <si>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</si>
  <si>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</si>
  <si>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</si>
  <si>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</si>
  <si>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</si>
  <si>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</si>
  <si>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</si>
  <si>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</si>
  <si>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</si>
  <si>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</si>
  <si>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</si>
  <si>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</si>
  <si>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</si>
  <si>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</si>
  <si>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</si>
  <si>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</si>
  <si>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</si>
  <si>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</si>
  <si>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</si>
  <si>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</si>
  <si>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</si>
  <si>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</si>
  <si>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</si>
  <si>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</si>
  <si>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</si>
  <si>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</si>
  <si>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</si>
  <si>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</si>
  <si>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</si>
  <si>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</si>
  <si>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</si>
  <si>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</si>
  <si>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</si>
  <si>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</si>
  <si>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</si>
  <si>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</si>
  <si>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</si>
  <si>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</si>
  <si>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</si>
  <si>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</si>
  <si>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</si>
  <si>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</si>
  <si>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</si>
  <si>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</si>
  <si>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</si>
  <si>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</si>
  <si>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</si>
  <si>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</si>
  <si>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</si>
  <si>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</si>
  <si>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</si>
  <si>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</si>
  <si>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</si>
  <si>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</si>
  <si>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</si>
  <si>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</si>
  <si>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</si>
  <si>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</si>
  <si>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</si>
  <si>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</si>
  <si>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</si>
  <si>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</si>
  <si>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</si>
  <si>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</si>
  <si>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</si>
  <si>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</si>
  <si>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</si>
  <si>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</si>
  <si>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</si>
  <si>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</si>
  <si>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</si>
  <si>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</si>
  <si>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</si>
  <si>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</si>
  <si>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</si>
  <si>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</si>
  <si>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</si>
  <si>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</si>
  <si>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</si>
  <si>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</si>
  <si>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</si>
  <si>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</si>
  <si>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</si>
  <si>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</si>
  <si>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</si>
  <si>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</si>
  <si>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</si>
  <si>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</si>
  <si>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</si>
  <si>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</si>
  <si>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</si>
  <si>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</si>
  <si>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</si>
  <si>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</si>
  <si>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</si>
  <si>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</si>
  <si>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</si>
  <si>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</si>
  <si>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</si>
  <si>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</si>
  <si>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</si>
  <si>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</si>
  <si>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</si>
  <si>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</si>
  <si>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</si>
  <si>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</si>
  <si>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</si>
  <si>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</si>
  <si>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</si>
  <si>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</si>
  <si>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</si>
  <si>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</si>
  <si>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</si>
  <si>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</si>
  <si>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</si>
  <si>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</si>
  <si>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</si>
  <si>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</si>
  <si>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</si>
  <si>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</si>
  <si>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</si>
  <si>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</si>
  <si>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</si>
  <si>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</si>
  <si>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</si>
  <si>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</si>
  <si>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</si>
  <si>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</si>
  <si>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</si>
  <si>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</si>
  <si>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</si>
  <si>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</si>
  <si>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</si>
  <si>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</si>
  <si>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</si>
  <si>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</si>
  <si>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</si>
  <si>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</si>
  <si>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</si>
  <si>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</si>
  <si>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</si>
  <si>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</si>
  <si>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</si>
  <si>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</si>
  <si>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</si>
  <si>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</si>
  <si>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</si>
  <si>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</si>
  <si>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</si>
  <si>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</si>
  <si>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</si>
  <si>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</si>
  <si>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</si>
  <si>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</si>
  <si>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</si>
  <si>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</si>
  <si>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</si>
  <si>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</si>
  <si>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</si>
  <si>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</si>
  <si>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</si>
  <si>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</si>
  <si>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</si>
  <si>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</si>
  <si>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</si>
  <si>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</si>
  <si>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SOLYE School</t>
  </si>
  <si>
    <t>SYS</t>
  </si>
  <si>
    <t>SOLYE TMP</t>
  </si>
  <si>
    <t>SLY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</si>
  <si>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</si>
  <si>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</si>
  <si>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</si>
  <si>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</si>
  <si>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</si>
  <si>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</si>
  <si>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</si>
  <si>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</si>
  <si>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</si>
  <si>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</si>
  <si>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</si>
  <si>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</si>
  <si>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</si>
  <si>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</si>
  <si>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</si>
  <si>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</si>
  <si>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</si>
  <si>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</si>
  <si>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</si>
  <si>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</si>
  <si>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</si>
  <si>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</si>
  <si>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</si>
  <si>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</si>
  <si>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</si>
  <si>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</si>
  <si>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</si>
  <si>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</si>
  <si>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</si>
  <si>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</si>
  <si>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</si>
  <si>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</si>
  <si>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</si>
  <si>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</si>
  <si>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</si>
  <si>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</si>
  <si>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</si>
  <si>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</si>
  <si>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</si>
  <si>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</si>
  <si>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</si>
  <si>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</si>
  <si>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</si>
  <si>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</si>
  <si>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</si>
  <si>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</si>
  <si>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</si>
  <si>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</si>
  <si>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</si>
  <si>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</si>
  <si>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</si>
  <si>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</si>
  <si>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</si>
  <si>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</si>
  <si>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</si>
  <si>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</si>
  <si>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</si>
  <si>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</si>
  <si>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</si>
  <si>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</si>
  <si>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</si>
  <si>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</si>
  <si>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</si>
  <si>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</si>
  <si>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</si>
  <si>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</si>
  <si>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</si>
  <si>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</si>
  <si>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</si>
  <si>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</si>
  <si>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</si>
  <si>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</si>
  <si>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</si>
  <si>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</si>
  <si>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</si>
  <si>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</si>
  <si>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</si>
  <si>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</si>
  <si>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</si>
  <si>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</si>
  <si>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</si>
  <si>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</si>
  <si>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</si>
  <si>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</si>
  <si>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</si>
  <si>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</si>
  <si>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</si>
  <si>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</si>
  <si>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</si>
  <si>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</si>
  <si>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</si>
  <si>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</si>
  <si>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</si>
  <si>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</si>
  <si>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</si>
  <si>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</si>
  <si>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</si>
  <si>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</si>
  <si>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</si>
  <si>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</si>
  <si>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</si>
  <si>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</si>
  <si>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</si>
  <si>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</si>
  <si>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</si>
  <si>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</si>
  <si>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</si>
  <si>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</si>
  <si>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</si>
  <si>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</si>
  <si>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</si>
  <si>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</si>
  <si>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</si>
  <si>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</si>
  <si>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</si>
  <si>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</si>
  <si>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</si>
  <si>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</si>
  <si>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</si>
  <si>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</si>
  <si>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</si>
  <si>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</si>
  <si>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</si>
  <si>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</si>
  <si>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</si>
  <si>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</si>
  <si>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</si>
  <si>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</si>
  <si>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</si>
  <si>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</si>
  <si>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</si>
  <si>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</si>
  <si>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</si>
  <si>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</si>
  <si>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</si>
  <si>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</si>
  <si>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</si>
  <si>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</si>
  <si>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</si>
  <si>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</si>
  <si>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</si>
  <si>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</si>
  <si>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</si>
  <si>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</si>
  <si>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</si>
  <si>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</si>
  <si>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</si>
  <si>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</si>
  <si>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</si>
  <si>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</si>
  <si>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</si>
  <si>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</si>
  <si>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</si>
  <si>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</si>
  <si>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</si>
  <si>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</si>
  <si>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</si>
  <si>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</si>
  <si>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</si>
  <si>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</si>
  <si>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</si>
  <si>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</si>
  <si>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</si>
  <si>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</si>
  <si>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</si>
  <si>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</si>
  <si>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</si>
  <si>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</si>
  <si>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</si>
  <si>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</si>
  <si>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</si>
  <si>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</si>
  <si>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</si>
  <si>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</si>
  <si>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</si>
  <si>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</si>
  <si>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</si>
  <si>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</si>
  <si>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</si>
  <si>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</si>
  <si>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</si>
  <si>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</si>
  <si>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</si>
  <si>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</si>
  <si>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</si>
  <si>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</si>
  <si>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</si>
  <si>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</si>
  <si>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</si>
  <si>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</si>
  <si>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</si>
  <si>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</si>
  <si>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</si>
  <si>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</si>
  <si>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</si>
  <si>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</si>
  <si>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</si>
  <si>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</si>
  <si>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</si>
  <si>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</si>
  <si>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</si>
  <si>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</si>
  <si>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</si>
  <si>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</si>
  <si>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</si>
  <si>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</si>
  <si>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</si>
  <si>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</si>
  <si>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</si>
  <si>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</si>
  <si>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</si>
  <si>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</si>
  <si>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</si>
  <si>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</si>
  <si>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</si>
  <si>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</si>
  <si>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</si>
  <si>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</si>
  <si>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</si>
  <si>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</si>
  <si>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</si>
  <si>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</si>
  <si>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</si>
  <si>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</si>
  <si>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</si>
  <si>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</si>
  <si>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</si>
  <si>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</si>
  <si>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</si>
  <si>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</si>
  <si>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</si>
  <si>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</si>
  <si>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</si>
  <si>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</si>
  <si>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</si>
  <si>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</si>
  <si>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</si>
  <si>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</si>
  <si>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</si>
  <si>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</si>
  <si>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</si>
  <si>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</si>
  <si>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</si>
  <si>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</si>
  <si>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</si>
  <si>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</si>
  <si>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</si>
  <si>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</si>
  <si>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</si>
  <si>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</si>
  <si>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</si>
  <si>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</si>
  <si>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</si>
  <si>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</si>
  <si>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</si>
  <si>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</si>
  <si>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</si>
  <si>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</si>
  <si>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</si>
  <si>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</si>
  <si>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</si>
  <si>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</si>
  <si>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</si>
  <si>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</si>
  <si>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</si>
  <si>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</si>
  <si>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</si>
  <si>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</si>
  <si>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</si>
  <si>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</si>
  <si>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</si>
  <si>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</si>
  <si>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</si>
  <si>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</si>
  <si>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</si>
  <si>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</si>
  <si>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</si>
  <si>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</si>
  <si>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</si>
  <si>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</si>
  <si>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</si>
  <si>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</si>
  <si>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</si>
  <si>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</si>
  <si>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</si>
  <si>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</si>
  <si>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</si>
  <si>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</si>
  <si>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</si>
  <si>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</si>
  <si>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</si>
  <si>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</si>
  <si>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</si>
  <si>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</si>
  <si>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</si>
  <si>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</si>
  <si>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</si>
  <si>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</si>
  <si>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</si>
  <si>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</si>
  <si>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</si>
  <si>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</si>
  <si>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</si>
  <si>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</si>
  <si>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</si>
  <si>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</si>
  <si>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</si>
  <si>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</si>
  <si>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</si>
  <si>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</si>
  <si>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</si>
  <si>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</si>
  <si>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</si>
  <si>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</si>
  <si>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</si>
  <si>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</si>
  <si>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</si>
  <si>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</si>
  <si>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</si>
  <si>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</si>
  <si>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</si>
  <si>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</si>
  <si>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</si>
  <si>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</si>
  <si>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</si>
  <si>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</si>
  <si>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</si>
  <si>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</si>
  <si>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</si>
  <si>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</si>
  <si>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</si>
  <si>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</si>
  <si>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</si>
  <si>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</si>
  <si>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</si>
  <si>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</si>
  <si>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</si>
  <si>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</si>
  <si>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</si>
  <si>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</si>
  <si>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</si>
  <si>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</si>
  <si>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</si>
  <si>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</si>
  <si>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</si>
  <si>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</si>
  <si>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</si>
  <si>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</si>
  <si>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</si>
  <si>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</si>
  <si>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</si>
  <si>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</si>
  <si>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</si>
  <si>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</si>
  <si>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</si>
  <si>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</si>
  <si>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</si>
  <si>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</si>
  <si>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</si>
  <si>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</si>
  <si>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</si>
  <si>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</si>
  <si>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</si>
  <si>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</si>
  <si>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</si>
  <si>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</si>
  <si>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</si>
  <si>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</si>
  <si>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</si>
  <si>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</si>
  <si>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</si>
  <si>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</si>
  <si>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</si>
  <si>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</si>
  <si>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</si>
  <si>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</si>
  <si>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</si>
  <si>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</si>
  <si>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</si>
  <si>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</si>
  <si>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</si>
  <si>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</si>
  <si>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</si>
  <si>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</si>
  <si>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</si>
  <si>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</si>
  <si>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</si>
  <si>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</si>
  <si>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</si>
  <si>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</si>
  <si>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</si>
  <si>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</si>
  <si>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</si>
  <si>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</si>
  <si>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</si>
  <si>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</si>
  <si>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</si>
  <si>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</si>
  <si>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</si>
  <si>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</si>
  <si>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</si>
  <si>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</si>
  <si>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</si>
  <si>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</si>
  <si>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</si>
  <si>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</si>
  <si>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</si>
  <si>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</si>
  <si>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</si>
  <si>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</si>
  <si>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</si>
  <si>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</si>
  <si>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</si>
  <si>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</si>
  <si>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</si>
  <si>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</si>
  <si>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</si>
  <si>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</si>
  <si>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</si>
  <si>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</si>
  <si>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</si>
  <si>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</si>
  <si>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</si>
  <si>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</si>
  <si>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</si>
  <si>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</si>
  <si>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</si>
  <si>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</si>
  <si>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</si>
  <si>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</si>
  <si>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</si>
  <si>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</si>
  <si>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</si>
  <si>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</si>
  <si>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</si>
  <si>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</si>
  <si>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</si>
  <si>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</si>
  <si>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</si>
  <si>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</si>
  <si>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</si>
  <si>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</si>
  <si>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</si>
  <si>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</si>
  <si>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</si>
  <si>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</si>
  <si>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</si>
  <si>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</si>
  <si>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</si>
  <si>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</si>
  <si>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</si>
  <si>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</si>
  <si>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</si>
  <si>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</si>
  <si>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</si>
  <si>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</si>
  <si>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</si>
  <si>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</si>
  <si>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</si>
  <si>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</si>
  <si>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</si>
  <si>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</si>
  <si>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</si>
  <si>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</si>
  <si>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</si>
  <si>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</si>
  <si>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</si>
  <si>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</si>
  <si>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</si>
  <si>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</si>
  <si>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</si>
  <si>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</si>
  <si>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</si>
  <si>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</si>
  <si>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</si>
  <si>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</si>
  <si>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</si>
  <si>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</si>
  <si>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</si>
  <si>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</si>
  <si>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</si>
  <si>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</si>
  <si>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</si>
  <si>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</si>
  <si>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</si>
  <si>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</si>
  <si>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</si>
  <si>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</si>
  <si>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</si>
  <si>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</si>
  <si>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</si>
  <si>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</si>
  <si>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</si>
  <si>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</si>
  <si>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</si>
  <si>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</si>
  <si>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</si>
  <si>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</si>
  <si>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</si>
  <si>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</si>
  <si>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</si>
  <si>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</si>
  <si>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</si>
  <si>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</si>
  <si>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</si>
  <si>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</si>
  <si>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</si>
  <si>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</si>
  <si>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</si>
  <si>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</si>
  <si>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</si>
  <si>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</si>
  <si>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</si>
  <si>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</si>
  <si>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</si>
  <si>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</si>
  <si>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</si>
  <si>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</si>
  <si>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</si>
  <si>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</si>
  <si>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</si>
  <si>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</si>
  <si>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</si>
  <si>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</si>
  <si>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</si>
  <si>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</si>
  <si>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</si>
  <si>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</si>
  <si>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</si>
  <si>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</si>
  <si>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</si>
  <si>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</si>
  <si>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</si>
  <si>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</si>
  <si>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</si>
  <si>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</si>
  <si>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</si>
  <si>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</si>
  <si>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</si>
  <si>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</si>
  <si>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</si>
  <si>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</si>
  <si>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</si>
  <si>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</si>
  <si>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</si>
  <si>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</si>
  <si>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</si>
  <si>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</si>
  <si>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</si>
  <si>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</si>
  <si>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</si>
  <si>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</si>
  <si>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</si>
  <si>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</si>
  <si>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</si>
  <si>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</si>
  <si>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</si>
  <si>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</si>
  <si>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</si>
  <si>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</si>
  <si>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</si>
  <si>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</si>
  <si>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</si>
  <si>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</si>
  <si>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</si>
  <si>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</si>
  <si>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</si>
  <si>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</si>
  <si>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</si>
  <si>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</si>
  <si>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</si>
  <si>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</si>
  <si>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</si>
  <si>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</si>
  <si>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</si>
  <si>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</si>
  <si>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</si>
  <si>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</si>
  <si>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</si>
  <si>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</si>
  <si>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</si>
  <si>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</si>
  <si>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</si>
  <si>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</si>
  <si>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DABEL</t>
  </si>
  <si>
    <t>DAE</t>
  </si>
  <si>
    <t>KISCON</t>
  </si>
  <si>
    <t>KIO</t>
  </si>
  <si>
    <t>PEDDE</t>
  </si>
  <si>
    <t>PEE</t>
  </si>
  <si>
    <t>HEALTH CENTER</t>
  </si>
  <si>
    <t>HLC</t>
  </si>
  <si>
    <t>SHRI MALLIKARJUN TEMPLE</t>
  </si>
  <si>
    <t>SMT</t>
  </si>
  <si>
    <t>KHADDE</t>
  </si>
  <si>
    <t>KDE</t>
  </si>
  <si>
    <t>AMOLE</t>
  </si>
  <si>
    <t>AOE</t>
  </si>
  <si>
    <t>PALWADA</t>
  </si>
  <si>
    <t>PWA</t>
  </si>
  <si>
    <t>DIGNEM</t>
  </si>
  <si>
    <t>DGM</t>
  </si>
  <si>
    <t>RLY GT. XELVONA</t>
  </si>
  <si>
    <t>RXL</t>
  </si>
  <si>
    <t>COPRIMODDI</t>
  </si>
  <si>
    <t>CRD</t>
  </si>
  <si>
    <t>POCLEM MOLL</t>
  </si>
  <si>
    <t>PMO</t>
  </si>
  <si>
    <t>MARMAGOA STEEL</t>
  </si>
  <si>
    <t>MMS</t>
  </si>
  <si>
    <t>RAITOLEM</t>
  </si>
  <si>
    <t>RTO</t>
  </si>
  <si>
    <t>GADEABHATTI</t>
  </si>
  <si>
    <t>GBH</t>
  </si>
  <si>
    <t>BHAGWATI TILES</t>
  </si>
  <si>
    <t>BGT</t>
  </si>
  <si>
    <t>DAVORLIM CHAPEL</t>
  </si>
  <si>
    <t>DCH</t>
  </si>
  <si>
    <t>DARVORLIM</t>
  </si>
  <si>
    <t>DAR</t>
  </si>
  <si>
    <t>AQUEM P. HOUSE</t>
  </si>
  <si>
    <t>AQH</t>
  </si>
  <si>
    <t>MARKET SBI</t>
  </si>
  <si>
    <t>MSB</t>
  </si>
  <si>
    <t>BADDEM</t>
  </si>
  <si>
    <t>BDD</t>
  </si>
  <si>
    <t>MES CAMP</t>
  </si>
  <si>
    <t>MEC</t>
  </si>
  <si>
    <t>KUBALWADI</t>
  </si>
  <si>
    <t>KUB</t>
  </si>
  <si>
    <t>ALMA CROSS</t>
  </si>
  <si>
    <t>ACX</t>
  </si>
  <si>
    <t>TOMLIB GARDEN</t>
  </si>
  <si>
    <t>TOG</t>
  </si>
  <si>
    <t>GOVT. SCHOOL MADKAI</t>
  </si>
  <si>
    <t>GSM</t>
  </si>
  <si>
    <t>NAVDURGA TEMPLE MADKAI</t>
  </si>
  <si>
    <t>NTM</t>
  </si>
  <si>
    <t>WADI MAUSWADA</t>
  </si>
  <si>
    <t>WMV</t>
  </si>
  <si>
    <t>DHAKNE</t>
  </si>
  <si>
    <t>DKE</t>
  </si>
  <si>
    <t>DUTOLE WADA</t>
  </si>
  <si>
    <t>DTW</t>
  </si>
  <si>
    <t>MADKAI TEMPLE</t>
  </si>
  <si>
    <t>MDP</t>
  </si>
  <si>
    <t>ADAN</t>
  </si>
  <si>
    <t>ADA</t>
  </si>
  <si>
    <t>VADALE</t>
  </si>
  <si>
    <t>VDE</t>
  </si>
  <si>
    <t>REVODA</t>
  </si>
  <si>
    <t>RVA</t>
  </si>
  <si>
    <t>SODYE</t>
  </si>
  <si>
    <t>SDE</t>
  </si>
  <si>
    <t>GOVT. COLLEGE PEDNE</t>
  </si>
  <si>
    <t>GOP</t>
  </si>
  <si>
    <t>HARMAL COLLEGE</t>
  </si>
  <si>
    <t>HCO</t>
  </si>
  <si>
    <t>KERI SANKHALI</t>
  </si>
  <si>
    <t>KIS</t>
  </si>
  <si>
    <t>SURAL CHORLA</t>
  </si>
  <si>
    <t>SUC</t>
  </si>
  <si>
    <t>KENDRIYA VIDYALAY PONDA</t>
  </si>
  <si>
    <t>KPN</t>
  </si>
  <si>
    <t>GOA MULTIFACULTY COLLEGE DHARBANDORA</t>
  </si>
  <si>
    <t>GMF</t>
  </si>
  <si>
    <t>DON BOSCO ENGINEERING COLLEGE MARGAO</t>
  </si>
  <si>
    <t>DOM</t>
  </si>
  <si>
    <t>VIDYANAGAR</t>
  </si>
  <si>
    <t>VDR</t>
  </si>
  <si>
    <t>DAVARLI</t>
  </si>
  <si>
    <t>DLI</t>
  </si>
  <si>
    <t>MANGOR HILL VASCO</t>
  </si>
  <si>
    <t>MHV</t>
  </si>
  <si>
    <t>MALA</t>
  </si>
  <si>
    <t>MAL</t>
  </si>
  <si>
    <t>BHATLEM</t>
  </si>
  <si>
    <t>BLM</t>
  </si>
  <si>
    <t>HOUSING BOARD PORVORIM</t>
  </si>
  <si>
    <t>HBD</t>
  </si>
  <si>
    <t>LOLYE RAILWAY</t>
  </si>
  <si>
    <t>LOR</t>
  </si>
  <si>
    <t>VONTEM</t>
  </si>
  <si>
    <t>VOM</t>
  </si>
  <si>
    <t>MUSKAURE</t>
  </si>
  <si>
    <t>MSK</t>
  </si>
  <si>
    <t>SULKARNE</t>
  </si>
  <si>
    <t>SLK</t>
  </si>
  <si>
    <t>Chorao</t>
  </si>
  <si>
    <t>Shikeri</t>
  </si>
  <si>
    <t>SKE</t>
  </si>
  <si>
    <t>Saramanas</t>
  </si>
  <si>
    <t>SMS</t>
  </si>
  <si>
    <t>Shiroli</t>
  </si>
  <si>
    <t>SIL</t>
  </si>
  <si>
    <t>A/P Colony</t>
  </si>
  <si>
    <t>APC</t>
  </si>
  <si>
    <t>SHOLKRI</t>
  </si>
  <si>
    <t>SHO</t>
  </si>
  <si>
    <t>Kudchirem</t>
  </si>
  <si>
    <t>KUC</t>
  </si>
  <si>
    <t>Panshem</t>
  </si>
  <si>
    <t>PNS</t>
  </si>
  <si>
    <t>Ambika Nagar</t>
  </si>
  <si>
    <t>ANR</t>
  </si>
  <si>
    <t>Tiral (Usgao)</t>
  </si>
  <si>
    <t>TRG</t>
  </si>
  <si>
    <t>Assordem</t>
  </si>
  <si>
    <t>ASS</t>
  </si>
  <si>
    <t>Honda tisk</t>
  </si>
  <si>
    <t>HTS</t>
  </si>
  <si>
    <t>Mapusa Bye-pass</t>
  </si>
  <si>
    <t>MBS</t>
  </si>
  <si>
    <t>Kholpewadi</t>
  </si>
  <si>
    <t>KWI</t>
  </si>
  <si>
    <t>Bagwada</t>
  </si>
  <si>
    <t>BAA</t>
  </si>
  <si>
    <t xml:space="preserve">Podocem </t>
  </si>
  <si>
    <t>PCE</t>
  </si>
  <si>
    <t>Zariwada</t>
  </si>
  <si>
    <t>ZDA</t>
  </si>
  <si>
    <t>Kumbharkhan</t>
  </si>
  <si>
    <t>KUA</t>
  </si>
  <si>
    <t>Copardem</t>
  </si>
  <si>
    <t>CDE</t>
  </si>
  <si>
    <t>Nerul</t>
  </si>
  <si>
    <t>NUL</t>
  </si>
  <si>
    <t>Shelpe</t>
  </si>
  <si>
    <t>SPE</t>
  </si>
  <si>
    <t>Panaji Bye pass</t>
  </si>
  <si>
    <t>PBS</t>
  </si>
  <si>
    <t>Sarvan Bye pass</t>
  </si>
  <si>
    <t>SBS</t>
  </si>
  <si>
    <t>Kelbai wada</t>
  </si>
  <si>
    <t>KDA</t>
  </si>
  <si>
    <t>Nunem</t>
  </si>
  <si>
    <t>NUN</t>
  </si>
  <si>
    <t>Malkarnem</t>
  </si>
  <si>
    <t>MAK</t>
  </si>
  <si>
    <t>Seraulim</t>
  </si>
  <si>
    <t>SER</t>
  </si>
  <si>
    <t>Bogda</t>
  </si>
  <si>
    <t>BGD</t>
  </si>
  <si>
    <t>Hollant</t>
  </si>
  <si>
    <t>HOL</t>
  </si>
  <si>
    <t>MPT Colony</t>
  </si>
  <si>
    <t>MCY</t>
  </si>
  <si>
    <t>Pontemol</t>
  </si>
  <si>
    <t>PTL</t>
  </si>
  <si>
    <t>Kevon</t>
  </si>
  <si>
    <t>KVO</t>
  </si>
  <si>
    <t>Insurty Rawanfond</t>
  </si>
  <si>
    <t>IRV</t>
  </si>
  <si>
    <t>Nessai</t>
  </si>
  <si>
    <t>Mirabag</t>
  </si>
  <si>
    <t>MIG</t>
  </si>
  <si>
    <t>Muskaurem (Tisk)</t>
  </si>
  <si>
    <t>MKM</t>
  </si>
  <si>
    <t>Sulkornem</t>
  </si>
  <si>
    <t>SKM</t>
  </si>
  <si>
    <t>Kumari</t>
  </si>
  <si>
    <t>Gauliwada</t>
  </si>
  <si>
    <t>GWD</t>
  </si>
  <si>
    <t>Fondegal</t>
  </si>
  <si>
    <t>FDL</t>
  </si>
  <si>
    <t>St Jose de Areal</t>
  </si>
  <si>
    <t>SJA</t>
  </si>
  <si>
    <t>Voldev</t>
  </si>
  <si>
    <t>VDV</t>
  </si>
  <si>
    <t>Cottambi Gonval</t>
  </si>
  <si>
    <t>CTG</t>
  </si>
  <si>
    <t>Cotombi</t>
  </si>
  <si>
    <t>CTB</t>
  </si>
  <si>
    <t>Gonval</t>
  </si>
  <si>
    <t>GNV</t>
  </si>
  <si>
    <t>Kajur</t>
  </si>
  <si>
    <t>KJR</t>
  </si>
  <si>
    <t>Pirla</t>
  </si>
  <si>
    <t>Davcon</t>
  </si>
  <si>
    <t>Chiklamol</t>
  </si>
  <si>
    <t>CKL</t>
  </si>
  <si>
    <t>Guoli</t>
  </si>
  <si>
    <t>GUI</t>
  </si>
  <si>
    <t>KHM</t>
  </si>
  <si>
    <t>Housing Board</t>
  </si>
  <si>
    <t>HBM</t>
  </si>
  <si>
    <t>Devoti</t>
  </si>
  <si>
    <t>DET</t>
  </si>
  <si>
    <t>Fatrade</t>
  </si>
  <si>
    <t>FTE</t>
  </si>
  <si>
    <t>Kirbhat</t>
  </si>
  <si>
    <t>KIT</t>
  </si>
  <si>
    <t>Baida</t>
  </si>
  <si>
    <t>BIA</t>
  </si>
  <si>
    <t>Shilim</t>
  </si>
  <si>
    <t>SIM</t>
  </si>
  <si>
    <t>Khankant</t>
  </si>
  <si>
    <t>KKT</t>
  </si>
  <si>
    <t>Mobor</t>
  </si>
  <si>
    <t>MOB</t>
  </si>
  <si>
    <t>Rachol</t>
  </si>
  <si>
    <t>RAL</t>
  </si>
  <si>
    <t>Illa de RAL</t>
  </si>
  <si>
    <t>IRL</t>
  </si>
  <si>
    <t>Canaguinim</t>
  </si>
  <si>
    <t>CGM</t>
  </si>
  <si>
    <t>Goechebhat</t>
  </si>
  <si>
    <t>GBT</t>
  </si>
  <si>
    <t>Varca</t>
  </si>
  <si>
    <t>VRC</t>
  </si>
  <si>
    <t>Betalbatim</t>
  </si>
  <si>
    <t>BEM</t>
  </si>
  <si>
    <t>Maria Hall</t>
  </si>
  <si>
    <t>MAH</t>
  </si>
  <si>
    <t>Tariwado</t>
  </si>
  <si>
    <t>TWO</t>
  </si>
  <si>
    <t>Virbhat</t>
  </si>
  <si>
    <t>VBT</t>
  </si>
  <si>
    <t>Ambaji</t>
  </si>
  <si>
    <t>ABJ</t>
  </si>
  <si>
    <t>Shantinagar</t>
  </si>
  <si>
    <t>Mirandawado</t>
  </si>
  <si>
    <t>MRO</t>
  </si>
  <si>
    <t>Kitla</t>
  </si>
  <si>
    <t>Kadem</t>
  </si>
  <si>
    <t>KAM</t>
  </si>
  <si>
    <t>Cana Benaulim</t>
  </si>
  <si>
    <t>CBM</t>
  </si>
  <si>
    <t>Sernabatim</t>
  </si>
  <si>
    <t>SBM</t>
  </si>
  <si>
    <t>Metal Alloys</t>
  </si>
  <si>
    <t>Per Seraulim</t>
  </si>
  <si>
    <t>PSU</t>
  </si>
  <si>
    <t>Satrant</t>
  </si>
  <si>
    <t>RTA</t>
  </si>
  <si>
    <t>Permit No</t>
  </si>
  <si>
    <t>Permit Route Name</t>
  </si>
  <si>
    <t>Permit Issue date</t>
  </si>
  <si>
    <t>Permi Valid upto</t>
  </si>
  <si>
    <t>Owner address</t>
  </si>
  <si>
    <t>Owner contact</t>
  </si>
  <si>
    <t>Vehicle No.</t>
  </si>
  <si>
    <t>Status</t>
  </si>
  <si>
    <t>Bus Type</t>
  </si>
  <si>
    <t>Sitting</t>
  </si>
  <si>
    <t>Standing</t>
  </si>
  <si>
    <t>From Code</t>
  </si>
  <si>
    <t>Via 1 Code</t>
  </si>
  <si>
    <t>Via 2 Code</t>
  </si>
  <si>
    <t>Via 3 Code</t>
  </si>
  <si>
    <t>Via 4 Code</t>
  </si>
  <si>
    <t>Destination Code</t>
  </si>
  <si>
    <t>Route</t>
  </si>
  <si>
    <t>Dep</t>
  </si>
  <si>
    <t>Dep Via 1</t>
  </si>
  <si>
    <t>Dep Via 2</t>
  </si>
  <si>
    <t>Dep Via 3</t>
  </si>
  <si>
    <t>Dep Via 4</t>
  </si>
  <si>
    <t>Arr</t>
  </si>
  <si>
    <t>RTACode</t>
  </si>
  <si>
    <t>RouteNo</t>
  </si>
  <si>
    <t>Direction</t>
  </si>
  <si>
    <t>CHO to BCH and Back</t>
  </si>
  <si>
    <t>Prashant Duri</t>
  </si>
  <si>
    <t>H.No. 769/A Devgim, CHO, Tiswadi Goa</t>
  </si>
  <si>
    <t>SHK, PRA, BCH, MPS</t>
  </si>
  <si>
    <t>Rohan Dessai</t>
  </si>
  <si>
    <t>HNo. 754. Gaonkarwada, Mayem, BCH Goa</t>
  </si>
  <si>
    <t>Sarmanas to BCH</t>
  </si>
  <si>
    <t>Pravin V chari</t>
  </si>
  <si>
    <t>Gaonkarwada, BCH Goa</t>
  </si>
  <si>
    <t>BCH to Pilgaon</t>
  </si>
  <si>
    <t>Santosh chari</t>
  </si>
  <si>
    <t>PNJ to Valpoi and back</t>
  </si>
  <si>
    <t>Sudip Tamankar</t>
  </si>
  <si>
    <t>R/o C-5, Harbhan Vihar, Old Goa Raibandar-Goa</t>
  </si>
  <si>
    <t>Keri to Sakhalim via Ravan and back</t>
  </si>
  <si>
    <t>Gokuldas N. Gawas</t>
  </si>
  <si>
    <t>HNo. 20, Halidwada, Keri Sattari</t>
  </si>
  <si>
    <t>Shiroli to Keri A/p Colony, Sakhalim to Valpoi and back</t>
  </si>
  <si>
    <t>Noormohmmad Kasim Shaikh</t>
  </si>
  <si>
    <t>HNo.467, Mathwada Keri, Sattari Goa.403506</t>
  </si>
  <si>
    <t>Sankhalim, Ravan, Keri, PNJ and back</t>
  </si>
  <si>
    <t>Rajesh Majithia</t>
  </si>
  <si>
    <t>HN0.129/2 Mujawarwada, Sakhali Biholim Goa</t>
  </si>
  <si>
    <t>Keri, Sanquelim and back</t>
  </si>
  <si>
    <t>Harichandra N. Gawas</t>
  </si>
  <si>
    <t>Halidwada, Keri Sattari, Goa.</t>
  </si>
  <si>
    <t>Keri Sanquelim MRC to PNJ and back</t>
  </si>
  <si>
    <t xml:space="preserve"> Ganu N. Gawas </t>
  </si>
  <si>
    <t>Halidwada, Keri, Sattari Goa.</t>
  </si>
  <si>
    <t xml:space="preserve">Mrs Wahidabi Nuruddin Karol </t>
  </si>
  <si>
    <t>HNo. 460, Querim-Sattari, Goa</t>
  </si>
  <si>
    <t>BCH, madel and back</t>
  </si>
  <si>
    <t>Madhukar Shet Gaonkar</t>
  </si>
  <si>
    <t>Gaonkarwada,Narva, BCH Goa</t>
  </si>
  <si>
    <t>Kudchirem, BCH, Maulinguem, ladfe and back</t>
  </si>
  <si>
    <t>Mandar Chibde</t>
  </si>
  <si>
    <t xml:space="preserve"> HNo 57, Kasarwada, Ona, BCH Goa</t>
  </si>
  <si>
    <t>Ladfem to BCH to Maulinguem and back</t>
  </si>
  <si>
    <t xml:space="preserve">Tulshidas Chibde </t>
  </si>
  <si>
    <t>HNo. 57, ona BCH, Goa</t>
  </si>
  <si>
    <t>27+</t>
  </si>
  <si>
    <t>Maulinguem-Ladfem to BCH &amp; back</t>
  </si>
  <si>
    <t>Tulshidas Chibde</t>
  </si>
  <si>
    <t>Xelpem, Valpoi, Ustav, PND, PNJ and back</t>
  </si>
  <si>
    <t>Mrs Priyanka Hazare</t>
  </si>
  <si>
    <t>HNo. 31, Gilleli, Sattari, Goa</t>
  </si>
  <si>
    <t>Amona, PNJ, Valpoi, Sanquelim via bye pass and back</t>
  </si>
  <si>
    <t>Ramiza Abdulha Shaikh</t>
  </si>
  <si>
    <t>Valpoi, Sattari Goa</t>
  </si>
  <si>
    <t>Honda, Vadakade to PNJ via Bye-Pass MPS, MPS to Valpoi, Valpoi to Thane and back, Valpoi via Advoi to MPS</t>
  </si>
  <si>
    <t xml:space="preserve"> Sumeda R. Wadkar</t>
  </si>
  <si>
    <t>Honda, Sattari, Goa</t>
  </si>
  <si>
    <t>Advoi to Valpoi to PNJ via MPS and vice- versa</t>
  </si>
  <si>
    <t>Rupesh, Sitaram Wadkar</t>
  </si>
  <si>
    <t>Dhavem to PNJ &amp; back</t>
  </si>
  <si>
    <t>Dattaraj Desaai</t>
  </si>
  <si>
    <t>Valpoi Sattari Goa</t>
  </si>
  <si>
    <t>Charvne to PNJ and back</t>
  </si>
  <si>
    <t>Anushka Manjrekar.</t>
  </si>
  <si>
    <t xml:space="preserve"> Paryem Sattari Goa</t>
  </si>
  <si>
    <t>Collem , Valpoi, MPS</t>
  </si>
  <si>
    <t xml:space="preserve"> Vishnu Morajkar</t>
  </si>
  <si>
    <t>HNo. 401, Marmawada, Narao, BCH, Goa</t>
  </si>
  <si>
    <t>Sirsodem-Valpoi-PNJ and back</t>
  </si>
  <si>
    <t>Afraz Shaikh</t>
  </si>
  <si>
    <t>HNo. 133, Zariwadda Poddosem, Sattari, Goa.</t>
  </si>
  <si>
    <t>MPS, Valpoi, BCH, Sona</t>
  </si>
  <si>
    <t>Smita Mahesh Alvi</t>
  </si>
  <si>
    <t>HNo. 71, Sonarpeth, BCH Goa</t>
  </si>
  <si>
    <t>Sonal, Valpoi, PNJ</t>
  </si>
  <si>
    <t>Pushparaj S. Naik</t>
  </si>
  <si>
    <t xml:space="preserve"> Gokulwadi Sankhali Goa</t>
  </si>
  <si>
    <t>Rivem to MPS and back</t>
  </si>
  <si>
    <t>Raghavendra Dilip Dessai</t>
  </si>
  <si>
    <t>H.No. 79/c Pilleyem Drarbandora Goa</t>
  </si>
  <si>
    <t>Valpoi to MPS</t>
  </si>
  <si>
    <t xml:space="preserve"> Panshem, MPS, VantemSanquelim</t>
  </si>
  <si>
    <t>Shaikh Tabib Mamlekar</t>
  </si>
  <si>
    <t xml:space="preserve"> HNo.42/B Mujawarwada, Sanquelim</t>
  </si>
  <si>
    <t>Pale, BCH, PND and back</t>
  </si>
  <si>
    <t>Teja B. Naik</t>
  </si>
  <si>
    <t>HNo. 325, Vandamal, Velguem, BCH Goa</t>
  </si>
  <si>
    <t>Maina Sankhali, PND</t>
  </si>
  <si>
    <t xml:space="preserve"> Nilesh Naik</t>
  </si>
  <si>
    <t>HNo.325 Ondamal, Velguem BCH Goa</t>
  </si>
  <si>
    <t>Surla, PND, BCH &amp; back</t>
  </si>
  <si>
    <t>PND BCH</t>
  </si>
  <si>
    <t>Dattaprasad Devidas</t>
  </si>
  <si>
    <t>HNo. 6 Tale, Pali BCH Goa</t>
  </si>
  <si>
    <t>Velguem, PND, BCH</t>
  </si>
  <si>
    <t>Bhalu Naik</t>
  </si>
  <si>
    <t>HNo.10-A, Khazanwada, Surla, Pali</t>
  </si>
  <si>
    <t>--</t>
  </si>
  <si>
    <t xml:space="preserve"> Velguem to PND to Sanquelim and back
</t>
  </si>
  <si>
    <t>Sangam Naik</t>
  </si>
  <si>
    <t xml:space="preserve"> Kerwada, Usgao, PND Goa</t>
  </si>
  <si>
    <t>Virdi-Sanquelim to PND</t>
  </si>
  <si>
    <t>Narayan Dessai,</t>
  </si>
  <si>
    <t>HNo. 130. Kurpem, Mullem, Salcete-586-403603</t>
  </si>
  <si>
    <t>Padeli, Valpoi, PNJ</t>
  </si>
  <si>
    <t>Akhatar Khan Ustad</t>
  </si>
  <si>
    <t>Nanus, Valpoi Sattari Goa</t>
  </si>
  <si>
    <t>Karmali, Valpoi, PNJ</t>
  </si>
  <si>
    <t>Riyaz Khan Ustad</t>
  </si>
  <si>
    <t xml:space="preserve"> Nanus, Valpoi Sattari Goa</t>
  </si>
  <si>
    <t xml:space="preserve"> Sal, MPS, PNJ</t>
  </si>
  <si>
    <t>Laxman Deulkar</t>
  </si>
  <si>
    <t>HNo. 138, Madhalawada, Salem BCH Goa</t>
  </si>
  <si>
    <t>Sal</t>
  </si>
  <si>
    <t xml:space="preserve"> PND to Pale Valguem, Via Ambika Nagar and Back
</t>
  </si>
  <si>
    <t xml:space="preserve"> Sunil N. Naik</t>
  </si>
  <si>
    <t xml:space="preserve"> Bhamai, Pali BCH, Goa</t>
  </si>
  <si>
    <t>Shigne to Valpoi Charvane, Karmali,. Hivre, Savarde, Rive up to SGN</t>
  </si>
  <si>
    <t>Devanand Ramchandra Dessai</t>
  </si>
  <si>
    <t>HNo268, Dongurli, Sattari, Goa</t>
  </si>
  <si>
    <t>MPS  to PND via karapur, Pali</t>
  </si>
  <si>
    <t>Datta Shabaji Pednekar</t>
  </si>
  <si>
    <t>HNo301, Near V. P. Sangolda
Bardez Gao</t>
  </si>
  <si>
    <t xml:space="preserve"> Menkurem to PND</t>
  </si>
  <si>
    <t xml:space="preserve">HNo301, Near V. P. Sangolda
Bardez Gao
</t>
  </si>
  <si>
    <t>Sal to PND and back</t>
  </si>
  <si>
    <t>UMELh Raut</t>
  </si>
  <si>
    <t>HNo. Sakailowada, Sal BCH Goa</t>
  </si>
  <si>
    <t>Menkurem to PND and back</t>
  </si>
  <si>
    <t xml:space="preserve"> Mrs Sanjana Balve</t>
  </si>
  <si>
    <t>HNo. 411, Tiral Usgao PND Goa</t>
  </si>
  <si>
    <t>Mercel to Sanquelim to PNJ and back via Amona Bridge</t>
  </si>
  <si>
    <t>Shri UMELh S. Turi</t>
  </si>
  <si>
    <t>Madapai, MRC. PND- Goa</t>
  </si>
  <si>
    <t xml:space="preserve"> BCH to PND via MPS and back</t>
  </si>
  <si>
    <t>Rupesh R. Naik</t>
  </si>
  <si>
    <t>HNo. 3 Padeli Sattari Goa. 403506</t>
  </si>
  <si>
    <t>Sirsodem to Valpoi to Savordem and back</t>
  </si>
  <si>
    <t>Vidya Paryekar</t>
  </si>
  <si>
    <t>HNo.442, Kumbharkhan, Collem, Dharbhandora Goa</t>
  </si>
  <si>
    <t>Goa University to Bambolim to Miramar to PNJ to Valpoi via MPS BCH Sanquelim and back</t>
  </si>
  <si>
    <t>Kusta Kerkar</t>
  </si>
  <si>
    <t xml:space="preserve"> 4/135-B Morllem Bhat, Saligao, Bardez Goa</t>
  </si>
  <si>
    <t>Assordem to Sanquem Savardem to Valpoi and back</t>
  </si>
  <si>
    <t>Raghoba Gaonkar</t>
  </si>
  <si>
    <t>HNo.1, Assordem, Valpoi Sattari Goa</t>
  </si>
  <si>
    <t>Mercel to Sanquelim to PNJ and back</t>
  </si>
  <si>
    <t>Madapai, MRC. PND- Goa.</t>
  </si>
  <si>
    <t>Narva to bicholim &amp; back</t>
  </si>
  <si>
    <t xml:space="preserve"> Premnath  D. chodankar</t>
  </si>
  <si>
    <t>Marmawada Narva BCH Goa</t>
  </si>
  <si>
    <t>Sonal, Valpoi, MPS</t>
  </si>
  <si>
    <t>Ramprasad S. Naik</t>
  </si>
  <si>
    <t>H.No. 53 Gokulwadi Sakhali Goa</t>
  </si>
  <si>
    <t>PND to BCH via Kothambi NaVLM, Pale, Velguem</t>
  </si>
  <si>
    <t xml:space="preserve"> Chandan C. Naik</t>
  </si>
  <si>
    <t>HNo. 380, Takwada Usgao PND Goa</t>
  </si>
  <si>
    <t>Virdi-Sanquelim-Upper Arvalem-Morlem colony</t>
  </si>
  <si>
    <t>Ankush Manjarekar</t>
  </si>
  <si>
    <t>HNo. 104, Bagwada, Poeiem, Sattari Goa</t>
  </si>
  <si>
    <t>Narva-BCH- Sankhali-MPS and back.</t>
  </si>
  <si>
    <t>Apeksha Gaonkar</t>
  </si>
  <si>
    <t>Konatiwada, Narva, BCH,Goa</t>
  </si>
  <si>
    <t xml:space="preserve"> SAL TO PNJ, MPS TO PNJ &amp; BACK</t>
  </si>
  <si>
    <t>Deu Madhukar Raut</t>
  </si>
  <si>
    <t xml:space="preserve"> Varchawada , Sal, BCH Goa</t>
  </si>
  <si>
    <t>NANELI- VALPOI-PNJ &amp; BACK VIA BICHOLIM-MPS</t>
  </si>
  <si>
    <t>Giridhar Gawas</t>
  </si>
  <si>
    <t xml:space="preserve">Temwada, Sarvan BCH Goa
</t>
  </si>
  <si>
    <t>Bhironda to PNJ to Savrshe, Khadki and back</t>
  </si>
  <si>
    <t>Anjani Amonkar</t>
  </si>
  <si>
    <t xml:space="preserve"> HNo 148/B/1, Bayem, Surla Bicholim, Goa</t>
  </si>
  <si>
    <t>Charavne To PNJ and back via valpoi, MPS &amp; Bicholim</t>
  </si>
  <si>
    <t>Anushka A. Mandrekar</t>
  </si>
  <si>
    <t xml:space="preserve"> H.No. 104, Bagwada Poriem,
Sattari - Goa</t>
  </si>
  <si>
    <t>Madel Chodan to PNJ &amp; Back</t>
  </si>
  <si>
    <t>Harsharaj A Shetgaonkar</t>
  </si>
  <si>
    <t>Damian De Goa,  Socoro Bardez, Goa</t>
  </si>
  <si>
    <t>Hanklane, Mpausa, Kholpwadi, Sanquelim &amp; Back</t>
  </si>
  <si>
    <t>Premanand Atmaram Parab</t>
  </si>
  <si>
    <t xml:space="preserve">HNo. 57-2, Sal Bicholim Goa
</t>
  </si>
  <si>
    <t>Hirve Valpoi, PNJ &amp; Back</t>
  </si>
  <si>
    <t xml:space="preserve"> Yakub Shaikh</t>
  </si>
  <si>
    <t xml:space="preserve"> HNo. 694 Varchi Hali Sakhali Goa</t>
  </si>
  <si>
    <t>Not Found</t>
  </si>
  <si>
    <t xml:space="preserve"> HNo. 20, Halidwada, Keri  Sattari
</t>
  </si>
  <si>
    <t>Sarmanas-Upper Harvalem-Sanquelim- and back</t>
  </si>
  <si>
    <t>Rupesh Vaigankar</t>
  </si>
  <si>
    <t>HNo. Shivolkarwada, Mulgao, Bicholim, Goa</t>
  </si>
  <si>
    <t>Menkurem, to PND</t>
  </si>
  <si>
    <t>Chandan Naik</t>
  </si>
  <si>
    <t>HNo. 410, Takwada, Usgao, PND Goa</t>
  </si>
  <si>
    <t>Morlem Colony to PNJ &amp; Back via MPS Sanquelim</t>
  </si>
  <si>
    <t>Naresh P. Naik</t>
  </si>
  <si>
    <t>New Vado, Sirsaim, Bardez Goa</t>
  </si>
  <si>
    <t xml:space="preserve">Saptakoteshwar, Naroa, Bicholim and back
</t>
  </si>
  <si>
    <t>Shivanand  D. chodankar</t>
  </si>
  <si>
    <t>Marmawada Narva Bicholim Goa</t>
  </si>
  <si>
    <t>Naroa, Bicholim, PNJ</t>
  </si>
  <si>
    <t>UMELh D. chodankar</t>
  </si>
  <si>
    <t xml:space="preserve">Marmawada Narva Bicholim Goa
</t>
  </si>
  <si>
    <t>Pale Bicholim, PND and Back</t>
  </si>
  <si>
    <t>Mayur M. Balve,</t>
  </si>
  <si>
    <t>HNo. 409, Tiral, Usgao PND Goa.</t>
  </si>
  <si>
    <t>Pale, PND Bicholim and back</t>
  </si>
  <si>
    <t>Dyaneshwar N. Naik</t>
  </si>
  <si>
    <t>HNo.434, Tiralwada, Usgao, PND, Goa.</t>
  </si>
  <si>
    <t>Pale PND to Bicholim and back</t>
  </si>
  <si>
    <t xml:space="preserve">Pradeep Naik. </t>
  </si>
  <si>
    <t>HNo. Ambegal, Pali, Bicholim, Goa</t>
  </si>
  <si>
    <t xml:space="preserve"> Sanquelim, Valpoi, Shinginm</t>
  </si>
  <si>
    <t>Shaikh Yusuf</t>
  </si>
  <si>
    <t>HNo. 44, Valpoi, Sattari, Goa</t>
  </si>
  <si>
    <t>Pilgao, Saramanas, Bicholim and back</t>
  </si>
  <si>
    <t xml:space="preserve"> Vithu Dattaram Jalmi</t>
  </si>
  <si>
    <t>HNo. 28, Mathwada, Pilgao, Bicholim Goa</t>
  </si>
  <si>
    <t>Podochem/Bhatwadi and back</t>
  </si>
  <si>
    <t>Sal to MPS and back</t>
  </si>
  <si>
    <t>Premanand Parab</t>
  </si>
  <si>
    <t>HNo. 57-2 Salem-Bicholim Goa</t>
  </si>
  <si>
    <t xml:space="preserve"> MPS To Bicholim to PND and back via Sanquelim</t>
  </si>
  <si>
    <t xml:space="preserve">Pritesh Chandrakant Naik
</t>
  </si>
  <si>
    <t>.H.No.410. Tiral, Takwada,
Usgao, PND Goa</t>
  </si>
  <si>
    <t>Sanquelim,MPS, Valpoi, PNJ</t>
  </si>
  <si>
    <t>Vaibhavi Gawas</t>
  </si>
  <si>
    <t>HNo.297 Majikwada Poriem, Sattari Goa</t>
  </si>
  <si>
    <t>Morlem Colony-PNJ-Valpoi-MPS, &amp; Back via By pass</t>
  </si>
  <si>
    <t>Rupesh Wadkar</t>
  </si>
  <si>
    <t xml:space="preserve"> HNo. 199/1 honda Sattari Goa</t>
  </si>
  <si>
    <t xml:space="preserve"> Shelap to PND</t>
  </si>
  <si>
    <t>Balkrishna Usgaonkar</t>
  </si>
  <si>
    <t>HNo. 43, Paikul Melauli, Sattari Goa</t>
  </si>
  <si>
    <t xml:space="preserve"> Shikeri, MPS, PNJ upto Sakhalim via Carapur Sarvan</t>
  </si>
  <si>
    <t>Kamlakant Gadekar,</t>
  </si>
  <si>
    <t xml:space="preserve"> Gankarwada, Myem, Bicholim, Goa</t>
  </si>
  <si>
    <t>Usgao, Bicholim, PND and MPS and back</t>
  </si>
  <si>
    <t>Mrs Shobha Naik</t>
  </si>
  <si>
    <t>No. 338-Usgao PND, Goa</t>
  </si>
  <si>
    <t>Valpoi to MPS and back</t>
  </si>
  <si>
    <t>Vanita Shantaram AMELhkar</t>
  </si>
  <si>
    <t>H.No. 1086 Umlyachi Mali, Arvalem, Sankhali Goa</t>
  </si>
  <si>
    <t>Valpoi, PNJ &amp; back</t>
  </si>
  <si>
    <t>Saee Barve</t>
  </si>
  <si>
    <t>HNo. 171, Postawada, Honda, Sattari Goa</t>
  </si>
  <si>
    <t>Valpoi to PNJ and back via MPS</t>
  </si>
  <si>
    <t>Yoganand Kadekar</t>
  </si>
  <si>
    <t>Magos Betim Bardez Goa</t>
  </si>
  <si>
    <t>Euguesh Satardekar</t>
  </si>
  <si>
    <t xml:space="preserve"> Baicolwada Danva, Tivim</t>
  </si>
  <si>
    <t>Velguem to PND to Bicholim and back</t>
  </si>
  <si>
    <t>VIRDI TO PNJ AND BACK</t>
  </si>
  <si>
    <t>Sharadchandra Naik</t>
  </si>
  <si>
    <t>Gokulwadi Sakhali Goa</t>
  </si>
  <si>
    <t>Zarme , Valpoi, PNJ</t>
  </si>
  <si>
    <t>Tejaswani P. Naik</t>
  </si>
  <si>
    <t>HNo. 53 Gokulwadi, Sanquelim Goa</t>
  </si>
  <si>
    <t>Soverdem to Valpoi to Karmali to Dhave Rivem, Zarme to Soverdem and back</t>
  </si>
  <si>
    <t>Saptekoteshwar, MPS, Bicholim, Naroa, Sakhalim &amp; Back</t>
  </si>
  <si>
    <t>Sachin Malvankar</t>
  </si>
  <si>
    <t>HNo. 365/1 Talewada Narva, Bicholim Goa</t>
  </si>
  <si>
    <t xml:space="preserve">Nerul- PNJ and Back </t>
  </si>
  <si>
    <t>Pramod Parab. Danava</t>
  </si>
  <si>
    <t>Tivim, Bardez Goa</t>
  </si>
  <si>
    <t>SGN Karmali to Valpoi to PND and Valpoi to Thane&amp; Back</t>
  </si>
  <si>
    <t>Ramchandra Manjrekar</t>
  </si>
  <si>
    <t xml:space="preserve"> HNo. Dhat-Usgao-PND, Goa</t>
  </si>
  <si>
    <t>Bicholim, Valpoi, PNJ and back</t>
  </si>
  <si>
    <t>Tulshidas Aappa Swar</t>
  </si>
  <si>
    <t>Dongurli Thane Sattari Goa</t>
  </si>
  <si>
    <t>Copardem to PNJ and back via MPS-Valpoi</t>
  </si>
  <si>
    <t>Nagesh Aappa Swar</t>
  </si>
  <si>
    <t xml:space="preserve"> H.No. 269, Deulwada Dongurli, Valpoi Sattari, Goa</t>
  </si>
  <si>
    <t>Hivrem, Valpoi, PNJ</t>
  </si>
  <si>
    <t>Smt. Meghana Shetye</t>
  </si>
  <si>
    <t xml:space="preserve"> HNo. 59-1 Mattwada Poriem Sattari, Goa 403505</t>
  </si>
  <si>
    <t>Pirna to Sanquelim to Bicholim to PND and back</t>
  </si>
  <si>
    <t>Mahesh Rudwa</t>
  </si>
  <si>
    <t>HNo. 155/2c Durgabhat PND, Goa</t>
  </si>
  <si>
    <t>Valpoi, PND to Malpen</t>
  </si>
  <si>
    <t>Pikul, Guleli-PND, Valpoi and back</t>
  </si>
  <si>
    <t>Shridar Mahadev Usgaokar</t>
  </si>
  <si>
    <t>HNo42, Paikul, Melauli,Sattari Goa</t>
  </si>
  <si>
    <t xml:space="preserve"> Birondem to Valpoi to Panjim and back</t>
  </si>
  <si>
    <t xml:space="preserve">Noorjahan Bi Mohamad Mamlekar
</t>
  </si>
  <si>
    <t>H.No. 45/1 Muzawarwada , Sakhali Goa</t>
  </si>
  <si>
    <t xml:space="preserve"> PNJ to Valpoi
</t>
  </si>
  <si>
    <t>Mrs Nayan Gajanan Salgaonkar</t>
  </si>
  <si>
    <t xml:space="preserve"> HNo. 258, Sangolda, Bardez, Goa</t>
  </si>
  <si>
    <t xml:space="preserve">Naroa, Bicholim, PNJ
</t>
  </si>
  <si>
    <t xml:space="preserve">Ravindra  D. chodankar
</t>
  </si>
  <si>
    <t>RTA/VAS/SCP/201500001</t>
  </si>
  <si>
    <t>VSD to BNA - 
MHV - 
Airport &amp; Back</t>
  </si>
  <si>
    <t>02-05-2003</t>
  </si>
  <si>
    <t>Vijan V. Dabolkar</t>
  </si>
  <si>
    <t>G-2, Tamarid Court, Zorint, ZAN</t>
  </si>
  <si>
    <t>GA06T3807</t>
  </si>
  <si>
    <t>RTA/VAS/TMP/202000005</t>
  </si>
  <si>
    <t>Temporary Permit</t>
  </si>
  <si>
    <t>GA02V4163</t>
  </si>
  <si>
    <t>GDPST/SGM/284/96</t>
  </si>
  <si>
    <t>27-03-1996</t>
  </si>
  <si>
    <t>GA06T1902</t>
  </si>
  <si>
    <t>RTA/VAS/SCP/201600008</t>
  </si>
  <si>
    <t>07-03-2006</t>
  </si>
  <si>
    <t>06-03-2021</t>
  </si>
  <si>
    <t>GA06T0365</t>
  </si>
  <si>
    <t>RTA/VAS/SCP/201900001</t>
  </si>
  <si>
    <t>27-03-2019</t>
  </si>
  <si>
    <t>26-03-2024</t>
  </si>
  <si>
    <t>GA06T3327</t>
  </si>
  <si>
    <t xml:space="preserve">RTA/VAS/SCP/201600009 </t>
  </si>
  <si>
    <t>26-03-1997</t>
  </si>
  <si>
    <t>25-03-2021</t>
  </si>
  <si>
    <t>GA09U5625</t>
  </si>
  <si>
    <t>RTA/VAS/SCP/201500003</t>
  </si>
  <si>
    <t>24-02-2005</t>
  </si>
  <si>
    <t>23-02-2025</t>
  </si>
  <si>
    <t>GA01W4916</t>
  </si>
  <si>
    <t>RTA/VAS/SCP/201200003</t>
  </si>
  <si>
    <t>31-07-2000</t>
  </si>
  <si>
    <t>30-07-2022</t>
  </si>
  <si>
    <t>GA01U2926</t>
  </si>
  <si>
    <t>RTA/VAS/SCP/201300017</t>
  </si>
  <si>
    <t>30-04-2003</t>
  </si>
  <si>
    <t>25-12-2023</t>
  </si>
  <si>
    <t>GA02V4180</t>
  </si>
  <si>
    <t>RTA/V/SC/40/2016</t>
  </si>
  <si>
    <t>05-12-2016</t>
  </si>
  <si>
    <t>04-12-2021</t>
  </si>
  <si>
    <t>GA02V4218</t>
  </si>
  <si>
    <t>RTA/VAS/SCP/201400002</t>
  </si>
  <si>
    <t>14-08-2009</t>
  </si>
  <si>
    <t>06-11-2024</t>
  </si>
  <si>
    <t>GA06T4848</t>
  </si>
  <si>
    <t>RTA/VAS/SCP/201600004</t>
  </si>
  <si>
    <t>22-01-2001</t>
  </si>
  <si>
    <t>GA01U2350</t>
  </si>
  <si>
    <t>RTA/VAS/SCP/201600002</t>
  </si>
  <si>
    <t>27-03-2000</t>
  </si>
  <si>
    <t>26-03-2021</t>
  </si>
  <si>
    <t>GA04T1339</t>
  </si>
  <si>
    <t>GDPST/SGM/292/96</t>
  </si>
  <si>
    <t>28-05-1997</t>
  </si>
  <si>
    <t>GA02Z5639</t>
  </si>
  <si>
    <t>RTA/VAS/SCP/201400005</t>
  </si>
  <si>
    <t>31-03-1999</t>
  </si>
  <si>
    <t>30-03-2024</t>
  </si>
  <si>
    <t>GA04T4969</t>
  </si>
  <si>
    <t>RTA/VAS/SCP/201300006</t>
  </si>
  <si>
    <t>01-05-2023</t>
  </si>
  <si>
    <t>GA02V4182</t>
  </si>
  <si>
    <t>RTA/VAS/SCP/201300007</t>
  </si>
  <si>
    <t>30-04-1998</t>
  </si>
  <si>
    <t>GA01T9407</t>
  </si>
  <si>
    <t>GDPST/502/2000</t>
  </si>
  <si>
    <t>26-05-2000</t>
  </si>
  <si>
    <t>GA02V4164</t>
  </si>
  <si>
    <t>GDPST/208/95</t>
  </si>
  <si>
    <t>25-04-2000</t>
  </si>
  <si>
    <t>GA02V4566</t>
  </si>
  <si>
    <t>RTA/VAS/SCP/201400003</t>
  </si>
  <si>
    <t>28-01-1999</t>
  </si>
  <si>
    <t>GA06T4375</t>
  </si>
  <si>
    <t>GDPST/324/96</t>
  </si>
  <si>
    <t>25-07-1997</t>
  </si>
  <si>
    <t>25-07-2021</t>
  </si>
  <si>
    <t>GA08T4104</t>
  </si>
  <si>
    <t>GDPST/SGM/247/95</t>
  </si>
  <si>
    <t>23-11-2000</t>
  </si>
  <si>
    <t>GA01U2055</t>
  </si>
  <si>
    <t>RTA/VAS/SCP/201300012</t>
  </si>
  <si>
    <t>NVD 
to VSD &amp; Back</t>
  </si>
  <si>
    <t>17-08-1998</t>
  </si>
  <si>
    <t>GA06U7755</t>
  </si>
  <si>
    <t>RTA/VAS/SCP/201200002</t>
  </si>
  <si>
    <t>NVD 
to VSD &amp; Vice versa</t>
  </si>
  <si>
    <t>30-07-1996</t>
  </si>
  <si>
    <t>15-02-2022</t>
  </si>
  <si>
    <t>GA01Z7323</t>
  </si>
  <si>
    <t>RTA/VAS/SCP/201400009</t>
  </si>
  <si>
    <t>27-08-1999</t>
  </si>
  <si>
    <t>GA04T5699</t>
  </si>
  <si>
    <t>RTA/VAS/SCP/201300010</t>
  </si>
  <si>
    <t>VSD to NVD &amp; Back</t>
  </si>
  <si>
    <t>28-03-1996</t>
  </si>
  <si>
    <t>27-09-2023</t>
  </si>
  <si>
    <t>GA07F0737</t>
  </si>
  <si>
    <t>RTA/VAS/SCP/201400004</t>
  </si>
  <si>
    <t>04-01-1999</t>
  </si>
  <si>
    <t>28-01-2024</t>
  </si>
  <si>
    <t>GA06T4630</t>
  </si>
  <si>
    <t>RTA/VAS/SCP/201400007</t>
  </si>
  <si>
    <t>2-07-2014</t>
  </si>
  <si>
    <t>29-07-2024</t>
  </si>
  <si>
    <t>GA06T1632</t>
  </si>
  <si>
    <t>RTA/VAS/SCP/202000010</t>
  </si>
  <si>
    <t>VSD to New Vadddem Extension upto TTN and Back</t>
  </si>
  <si>
    <t>01-06-2020</t>
  </si>
  <si>
    <t>31/05/2025</t>
  </si>
  <si>
    <t>GA06T4526</t>
  </si>
  <si>
    <t>RTA/VAS/TMP/202000015</t>
  </si>
  <si>
    <t>VSD to TTN BRL 
MHV and Back</t>
  </si>
  <si>
    <t>GA08U5307</t>
  </si>
  <si>
    <t>SGM/505/2000</t>
  </si>
  <si>
    <t>VSD - BRL -
TTN &amp; back</t>
  </si>
  <si>
    <t>16-06-2000</t>
  </si>
  <si>
    <t>07-08-2021</t>
  </si>
  <si>
    <t>GA06T4269</t>
  </si>
  <si>
    <t>RTA/VAS/SCP/201300002</t>
  </si>
  <si>
    <t>VSD to BRL -
TTN &amp; Back</t>
  </si>
  <si>
    <t>27-02-2003</t>
  </si>
  <si>
    <t>26-02-2023</t>
  </si>
  <si>
    <t>GA02V4806</t>
  </si>
  <si>
    <t>RTA/VAS/SCP/201200001</t>
  </si>
  <si>
    <t>Kate BNA -
VSD -MEL College - Dabolim -ZAN - Extended Upto TTN &amp; Back</t>
  </si>
  <si>
    <t>26-04-1996</t>
  </si>
  <si>
    <t>24-07-2022</t>
  </si>
  <si>
    <t>GA08U6089</t>
  </si>
  <si>
    <t>RTA/VAS/SCP/201400008</t>
  </si>
  <si>
    <t>VSD to TTN 
via BRL &amp; Back</t>
  </si>
  <si>
    <t>24-07-2003</t>
  </si>
  <si>
    <t>17-09-2024</t>
  </si>
  <si>
    <t>GA06T3611</t>
  </si>
  <si>
    <t>GDPST/SGM/25795</t>
  </si>
  <si>
    <t>VSD to VRI via BRL ZAN and Back</t>
  </si>
  <si>
    <t>04-12-2000</t>
  </si>
  <si>
    <t>03-05-2021</t>
  </si>
  <si>
    <t>GA06T2977</t>
  </si>
  <si>
    <t>RTA/VAS/TMP/202000011</t>
  </si>
  <si>
    <t>VSD to TTN &amp; back</t>
  </si>
  <si>
    <t>GA01T4785</t>
  </si>
  <si>
    <t>RTA/VAS/SCP/201600003</t>
  </si>
  <si>
    <t>VSD - Airport 
to BRL &amp; Back</t>
  </si>
  <si>
    <t>29-03-2001</t>
  </si>
  <si>
    <t>04-08-2021</t>
  </si>
  <si>
    <t>GA06T4854</t>
  </si>
  <si>
    <t>GDPST/189/95</t>
  </si>
  <si>
    <t>NVD - 
VSD to BRL &amp; Back</t>
  </si>
  <si>
    <t>31-03-2000</t>
  </si>
  <si>
    <t>30-03-2020</t>
  </si>
  <si>
    <t>GA01U6027</t>
  </si>
  <si>
    <t>GDPST/1427/88</t>
  </si>
  <si>
    <t>VSD to 
BMO&amp; Back</t>
  </si>
  <si>
    <t>26-05-1998</t>
  </si>
  <si>
    <t>13-08-2023</t>
  </si>
  <si>
    <t>GA06T4609</t>
  </si>
  <si>
    <t>SRN</t>
  </si>
  <si>
    <t>GA05T0964</t>
  </si>
  <si>
    <t>RTA/VAS/TMP201800002</t>
  </si>
  <si>
    <t>GA12T0361</t>
  </si>
  <si>
    <t>RTA/VAS/SCP/201500006</t>
  </si>
  <si>
    <t>VSD to BRL -
HRB  &amp; Vice versa. Extension ZAN to Electronic City VRN &amp; back</t>
  </si>
  <si>
    <t>25-05-2020</t>
  </si>
  <si>
    <t>GA06T5461</t>
  </si>
  <si>
    <t>RTA/VAS/SCP/201300011</t>
  </si>
  <si>
    <t>VSD to TTN
via BRL - Mangor &amp; Back</t>
  </si>
  <si>
    <t>21-07-2003</t>
  </si>
  <si>
    <t>GA03K9969</t>
  </si>
  <si>
    <t>MGV</t>
  </si>
  <si>
    <t>RTA/VAS/SCP/201300015</t>
  </si>
  <si>
    <t>VSD - Mangor
Hill - BRL - VRN Electronic City &amp; back</t>
  </si>
  <si>
    <t>11-06-1999</t>
  </si>
  <si>
    <t>27/01/2024</t>
  </si>
  <si>
    <t>GA02V4306</t>
  </si>
  <si>
    <t>RTA/VAS/TMP/202000037</t>
  </si>
  <si>
    <t>VSD to BRL TTN &amp; back</t>
  </si>
  <si>
    <t>GA06T1401</t>
  </si>
  <si>
    <t>RTA/VAS/SCP/202000003</t>
  </si>
  <si>
    <t>VSD to BRL SCL CRTTHN TTN and Back</t>
  </si>
  <si>
    <t>13-03-2020</t>
  </si>
  <si>
    <t>12-03-2025</t>
  </si>
  <si>
    <t>GA06T1675</t>
  </si>
  <si>
    <t xml:space="preserve">MEL </t>
  </si>
  <si>
    <t>RTA/VAS/TMP201800001</t>
  </si>
  <si>
    <t>VSD to TTN via SCL &amp; back</t>
  </si>
  <si>
    <t>Temporary Permi</t>
  </si>
  <si>
    <t>GA06T4846</t>
  </si>
  <si>
    <t xml:space="preserve">ZAN </t>
  </si>
  <si>
    <t>SCL Convent</t>
  </si>
  <si>
    <t>RTA/VAS/TMP/202000017</t>
  </si>
  <si>
    <t>VSD to TTN via ZAN &amp; back</t>
  </si>
  <si>
    <t>GA02V4360</t>
  </si>
  <si>
    <t>RTA/VAS/SCP/201300014</t>
  </si>
  <si>
    <t>VSD to TTN 
via BRL - 
SCL &amp; Back</t>
  </si>
  <si>
    <t>30-01-2024</t>
  </si>
  <si>
    <t>GA06T6645</t>
  </si>
  <si>
    <t xml:space="preserve">CRT Ferry </t>
  </si>
  <si>
    <t xml:space="preserve">ZAN
</t>
  </si>
  <si>
    <t>RTA/VAS/SCP/201300005</t>
  </si>
  <si>
    <t>VSD - BRL-
SCL -CRTFerry &amp; Back</t>
  </si>
  <si>
    <t>27-02-1998</t>
  </si>
  <si>
    <t>18-07-2023</t>
  </si>
  <si>
    <t>GA06T4505</t>
  </si>
  <si>
    <t>CHC SCLCRTJunction Cross</t>
  </si>
  <si>
    <t>SCLSchool</t>
  </si>
  <si>
    <t>SCL BRL</t>
  </si>
  <si>
    <t>CRTFerry</t>
  </si>
  <si>
    <t>RTA/VAS/TMP/201900129</t>
  </si>
  <si>
    <t>GA06T4409</t>
  </si>
  <si>
    <t>RTA/VAS/TMP201800105</t>
  </si>
  <si>
    <t>HRB VSD to TTN via BRL SCL &amp; back</t>
  </si>
  <si>
    <t>GA01T9455</t>
  </si>
  <si>
    <t>RTA/VAS/SCP/202000001</t>
  </si>
  <si>
    <t>VSD to BMOand back</t>
  </si>
  <si>
    <t>30-01-2020	29-01-2025</t>
  </si>
  <si>
    <t>GA02V4302</t>
  </si>
  <si>
    <t>BMOVSD</t>
  </si>
  <si>
    <t>RTA/VAS/SCP/201400001</t>
  </si>
  <si>
    <t>VSD to BMO&amp; Back</t>
  </si>
  <si>
    <t>05-08-1999</t>
  </si>
  <si>
    <t xml:space="preserve">06-11-2024
</t>
  </si>
  <si>
    <t>GA05T4332</t>
  </si>
  <si>
    <t>RTA/V/SC/39/2016</t>
  </si>
  <si>
    <t>03-08-2016</t>
  </si>
  <si>
    <t>02-08-2021</t>
  </si>
  <si>
    <t>GA06T4076</t>
  </si>
  <si>
    <t>GDPST/407/98</t>
  </si>
  <si>
    <t>VSD VSD to
BMO&amp; Back</t>
  </si>
  <si>
    <t>15-01-1998</t>
  </si>
  <si>
    <t>16-12-2019</t>
  </si>
  <si>
    <t>GA06T2824</t>
  </si>
  <si>
    <t>RTA/V/TP/09/2016</t>
  </si>
  <si>
    <t>VSD to BMO&amp; back</t>
  </si>
  <si>
    <t>GA06T3233</t>
  </si>
  <si>
    <t>RTA/VAS/SCP/201300013</t>
  </si>
  <si>
    <t>GA04T4690</t>
  </si>
  <si>
    <t>RTA/VAS/SCP/201300008</t>
  </si>
  <si>
    <t>VSD to TTN 
via BRL - 
BMO&amp; Back</t>
  </si>
  <si>
    <t>29-04-2023</t>
  </si>
  <si>
    <t>GA08U6657</t>
  </si>
  <si>
    <t>(upto TTN) MEL</t>
  </si>
  <si>
    <t>RTA/VAS/SCP/201300016</t>
  </si>
  <si>
    <t>VSD to BMO- TTN &amp; Back</t>
  </si>
  <si>
    <t>14-08-2003</t>
  </si>
  <si>
    <t>11-11-2023</t>
  </si>
  <si>
    <t>GA04T1579</t>
  </si>
  <si>
    <t>RTA/VAS/SCP/202000002</t>
  </si>
  <si>
    <t>VSD to MRG via BRL TTN and Back, VSD to BMOand Back</t>
  </si>
  <si>
    <t>11-02-2020</t>
  </si>
  <si>
    <t>10-02-2025</t>
  </si>
  <si>
    <t>GA06T4958</t>
  </si>
  <si>
    <t>RTA/VAS/SCP/202000004</t>
  </si>
  <si>
    <t>VSD to MRG via BRL TTN and Back.</t>
  </si>
  <si>
    <t>16-03-2020</t>
  </si>
  <si>
    <t>15-03-2025</t>
  </si>
  <si>
    <t>GA06T3220</t>
  </si>
  <si>
    <t>RTA/VAS/SCP/202000005</t>
  </si>
  <si>
    <t>VSD to MRG via BRL TTN and Bck</t>
  </si>
  <si>
    <t>05-05-2020</t>
  </si>
  <si>
    <t>04-05-2025</t>
  </si>
  <si>
    <t>GA04T9449</t>
  </si>
  <si>
    <t>RTA/VAS/SCP/202000006</t>
  </si>
  <si>
    <t>VSD to MRG via BRL TTN and Back</t>
  </si>
  <si>
    <t>04-05-2020</t>
  </si>
  <si>
    <t>03-05-2025</t>
  </si>
  <si>
    <t>GA06T3959</t>
  </si>
  <si>
    <t>RTA/VAS/TMP/202000019</t>
  </si>
  <si>
    <t>VSD to MRG Via TTN CNS&amp; back</t>
  </si>
  <si>
    <t>GA06T4162</t>
  </si>
  <si>
    <t xml:space="preserve">CNS </t>
  </si>
  <si>
    <t>SER CNSMHV</t>
  </si>
  <si>
    <t>RTA/VAS/TMP/202000016</t>
  </si>
  <si>
    <t xml:space="preserve">VSD to MRG via 
BRL TTN and Back </t>
  </si>
  <si>
    <t>GA08U4446</t>
  </si>
  <si>
    <t>RTA/V/TP/13/2016</t>
  </si>
  <si>
    <t>VSD to Marao via TTN &amp; back</t>
  </si>
  <si>
    <t>GA06T2785</t>
  </si>
  <si>
    <t>RTA/VAS/TMP/201900006</t>
  </si>
  <si>
    <t>GA06T2039</t>
  </si>
  <si>
    <t>GA02V4262</t>
  </si>
  <si>
    <t>RTA/VAS/SCP/202000008</t>
  </si>
  <si>
    <t>VSD to MRG via BRL TTN CNSMJD and back</t>
  </si>
  <si>
    <t>08-05-2020</t>
  </si>
  <si>
    <t>07-05-2025</t>
  </si>
  <si>
    <t>GA06T4205</t>
  </si>
  <si>
    <t xml:space="preserve">RTA/VAS/SCP/202000009
</t>
  </si>
  <si>
    <t>VSD Mkt to MRG via BRL CNSNUV and Back</t>
  </si>
  <si>
    <t>GA03N7373</t>
  </si>
  <si>
    <t>RTA/VAS/SCP/202000007</t>
  </si>
  <si>
    <t>VSD to MRG  via BRL CNSMormugao Goa</t>
  </si>
  <si>
    <t>07-05-2020</t>
  </si>
  <si>
    <t>06-05-2025</t>
  </si>
  <si>
    <t>GA01W4219</t>
  </si>
  <si>
    <t>RTA/VAS/TMP202000018</t>
  </si>
  <si>
    <t>VSD to MRG via TTN CNS&amp; back</t>
  </si>
  <si>
    <t>Temporary</t>
  </si>
  <si>
    <t>GA01U4894</t>
  </si>
  <si>
    <t>RTA/VAS/TMP202000038</t>
  </si>
  <si>
    <t>BRL CNSand Back</t>
  </si>
  <si>
    <t>GA09U0509</t>
  </si>
  <si>
    <t>RTA/VAS/TMP/202000023</t>
  </si>
  <si>
    <t>VSD HRB to MRC ViaPND &amp; back</t>
  </si>
  <si>
    <t>GA02T4856</t>
  </si>
  <si>
    <t>RTA/VAS/SCP/201600001</t>
  </si>
  <si>
    <t>"VSD to BGD
via Sada &amp; Vice versa"</t>
  </si>
  <si>
    <t>25-02-2001</t>
  </si>
  <si>
    <t>27-04-2021</t>
  </si>
  <si>
    <t>GA06T2074</t>
  </si>
  <si>
    <t>GDPST/SGM/168/93</t>
  </si>
  <si>
    <t>"Govt. School - 
Sada to VSD &amp; Back"</t>
  </si>
  <si>
    <t>22-12-1998</t>
  </si>
  <si>
    <t xml:space="preserve">13-11-2019
</t>
  </si>
  <si>
    <t>GA02T7310</t>
  </si>
  <si>
    <t>SGM/491/2000</t>
  </si>
  <si>
    <t>"VSD - VSD -
BGD &amp; Back"</t>
  </si>
  <si>
    <t>07-01-2000</t>
  </si>
  <si>
    <t xml:space="preserve">02-03-2021
</t>
  </si>
  <si>
    <t>GA02V4561</t>
  </si>
  <si>
    <t>GDPST/SGM/545/2000</t>
  </si>
  <si>
    <t>"BGD-VSD to
VSD HRB &amp; Vice versa"</t>
  </si>
  <si>
    <t>GA01W4112</t>
  </si>
  <si>
    <t>RTA/VAS/SCP/201400011</t>
  </si>
  <si>
    <t>VSD to BGD 
&amp; Back</t>
  </si>
  <si>
    <t>27-08-2009</t>
  </si>
  <si>
    <t>06-10-2024</t>
  </si>
  <si>
    <t>GA07F0311</t>
  </si>
  <si>
    <t>RTA/V/SC/24/2005</t>
  </si>
  <si>
    <t>"VSD to Govt. 
High School - Sada Junction &amp; Vice versa"</t>
  </si>
  <si>
    <t xml:space="preserve">29-04-2018
</t>
  </si>
  <si>
    <t>GA02V4373</t>
  </si>
  <si>
    <t>RTA/V/SC/38/2015</t>
  </si>
  <si>
    <t>"BGD-Sada - VSD -VSD 
 &amp; BackViceversa"</t>
  </si>
  <si>
    <t>14-08-2015</t>
  </si>
  <si>
    <t>13-08-2020</t>
  </si>
  <si>
    <t>GA03K1538</t>
  </si>
  <si>
    <t>GDPST/SGM/513/2000</t>
  </si>
  <si>
    <t>"Govt School 
Sada to VSD VSD &amp; Back "</t>
  </si>
  <si>
    <t>30-08-2000</t>
  </si>
  <si>
    <t>04-01-2021</t>
  </si>
  <si>
    <t>GA02V4461</t>
  </si>
  <si>
    <t>RTA/VAS/TMP/201800040</t>
  </si>
  <si>
    <t>VSD VSD Sada - BGD &amp; Back</t>
  </si>
  <si>
    <t>12-03-2013</t>
  </si>
  <si>
    <t>11-03-2023</t>
  </si>
  <si>
    <t>GA01W4669</t>
  </si>
  <si>
    <t>RTA/VAS/SCP/201400010</t>
  </si>
  <si>
    <t>"VSD - VSD -
Sada - BGD &amp; Vice versa"</t>
  </si>
  <si>
    <t>GA02V4791</t>
  </si>
  <si>
    <t>SGM/21/95</t>
  </si>
  <si>
    <t>"BGD - VSD
- VSD - HRB &amp; Back"</t>
  </si>
  <si>
    <t>27-04-2000</t>
  </si>
  <si>
    <t>01-05-2021</t>
  </si>
  <si>
    <t>GA01T9555</t>
  </si>
  <si>
    <t>RTA/VAS/SCP/201400006</t>
  </si>
  <si>
    <t>"BGD to VSD 
Bus Stand - VSD"</t>
  </si>
  <si>
    <t>30-07-2009</t>
  </si>
  <si>
    <t>GA01U1617</t>
  </si>
  <si>
    <t>RTA/VAS/SCP/201200006</t>
  </si>
  <si>
    <t>"Govt School 
Sada to VSD City &amp; VSD Bus Stand also VSD City to Mormugao 
HRB"</t>
  </si>
  <si>
    <t>30-10-1997</t>
  </si>
  <si>
    <t>04-03-2022</t>
  </si>
  <si>
    <t>GA01Z7099</t>
  </si>
  <si>
    <t>RTA/VAS/SCP/201200005</t>
  </si>
  <si>
    <t>"VSD - Sada -
Govt.High School via MMTC Colony &amp; Back"</t>
  </si>
  <si>
    <t>GA03K2799</t>
  </si>
  <si>
    <t>GDPST/504/2000</t>
  </si>
  <si>
    <t>MCY to VSD VSD and back</t>
  </si>
  <si>
    <t>GA01Z7899</t>
  </si>
  <si>
    <t>RTA/VAS/SCP/201400012</t>
  </si>
  <si>
    <t>"MCY - 
Sada to VSD VSD Stand"</t>
  </si>
  <si>
    <t>GA01U1555</t>
  </si>
  <si>
    <t>GDPST/SGM/250/95</t>
  </si>
  <si>
    <t>"MCY to 
VSD Bus Stand - MEL College &amp; Back"</t>
  </si>
  <si>
    <t>29-01-2000</t>
  </si>
  <si>
    <t>21-11-2021</t>
  </si>
  <si>
    <t>GA06T3880</t>
  </si>
  <si>
    <t>RTA/V/SC/27/2006</t>
  </si>
  <si>
    <t>VSD Bus Stand to M.P.T Colony &amp; Vice versa</t>
  </si>
  <si>
    <t>22-05-2006</t>
  </si>
  <si>
    <t>08-03-2025</t>
  </si>
  <si>
    <t>GA01T4824</t>
  </si>
  <si>
    <t>GA06T0379</t>
  </si>
  <si>
    <t>GDPST/SGM/235/95</t>
  </si>
  <si>
    <t>VSD -VSD- Sada - MCY - BGD - VSD &amp; Back</t>
  </si>
  <si>
    <t>17-08-2000</t>
  </si>
  <si>
    <t xml:space="preserve">16-08-2020
</t>
  </si>
  <si>
    <t>RTA/VAS/SCP/201300001</t>
  </si>
  <si>
    <t>"VSD to MPT
Colony - Sada &amp; Back"</t>
  </si>
  <si>
    <t>29-11-1997</t>
  </si>
  <si>
    <t>01-05-2024</t>
  </si>
  <si>
    <t>GA02T4931</t>
  </si>
  <si>
    <t>GDPST/514/00</t>
  </si>
  <si>
    <t>"MCY to 
VSD - VSD &amp; Vice versa"</t>
  </si>
  <si>
    <t>21-12-2021</t>
  </si>
  <si>
    <t>GA06T4357</t>
  </si>
  <si>
    <t>GDPST/462/99</t>
  </si>
  <si>
    <t>"MCY to 
Sada &amp; back"</t>
  </si>
  <si>
    <t>30-12-2020</t>
  </si>
  <si>
    <t>GA05T3627</t>
  </si>
  <si>
    <t>RTA/VAS/SCP/201200010</t>
  </si>
  <si>
    <t>MCY - 
Sada to VSD Bus Stand &amp; Back</t>
  </si>
  <si>
    <t>10-12-1997</t>
  </si>
  <si>
    <t>GA01T6601</t>
  </si>
  <si>
    <t>RTA/VAS/SCP/201300009</t>
  </si>
  <si>
    <t>"VSD VSD to 
Sada- MCY &amp; Back "</t>
  </si>
  <si>
    <t>05-05-2003</t>
  </si>
  <si>
    <t xml:space="preserve">04-05-2023
</t>
  </si>
  <si>
    <t>GA02V4577</t>
  </si>
  <si>
    <t xml:space="preserve">Temporary Permit
</t>
  </si>
  <si>
    <t>GA02V4342</t>
  </si>
  <si>
    <t>RTA/V/SC/25/2005</t>
  </si>
  <si>
    <t>"VSD VSD to 
MCY &amp; Back "</t>
  </si>
  <si>
    <t>30-09-2005</t>
  </si>
  <si>
    <t xml:space="preserve">29-09-2020
</t>
  </si>
  <si>
    <t xml:space="preserve">GA06T2704
</t>
  </si>
  <si>
    <t>RTA/VAS/TMP/202000029</t>
  </si>
  <si>
    <t>VSD to MCY &amp; back</t>
  </si>
  <si>
    <t>GA02Z9299</t>
  </si>
  <si>
    <t>RTA/VAS/SCP/201300003</t>
  </si>
  <si>
    <t>4/5/2020	31/8/2020</t>
  </si>
  <si>
    <t>22-12-1997</t>
  </si>
  <si>
    <t>15-04-2023</t>
  </si>
  <si>
    <t>GA06T3907</t>
  </si>
  <si>
    <t>RTA/QUE/SCP/201600004</t>
  </si>
  <si>
    <t xml:space="preserve"> NUV NTL SGM  &amp; BACK</t>
  </si>
  <si>
    <t>SHRI INACIO PLACIDO RODRIGUES</t>
  </si>
  <si>
    <t>GA09U-0969</t>
  </si>
  <si>
    <t xml:space="preserve">Mini Bus	</t>
  </si>
  <si>
    <t>RTA/QUE/SCP/201200002</t>
  </si>
  <si>
    <t xml:space="preserve"> CUR TO MRG VIA CHANDOOR DLI &amp; BACK</t>
  </si>
  <si>
    <t>SHRI DEEPAK NAIK</t>
  </si>
  <si>
    <t>GA04T-2750</t>
  </si>
  <si>
    <t>RTA/QUE/SCP/200800001</t>
  </si>
  <si>
    <t xml:space="preserve">CUR TO SGM XELDEM TILAMOL MOLKARNEM MRG &amp; BACK  </t>
  </si>
  <si>
    <t>SHRI MELWIN FERNANDES</t>
  </si>
  <si>
    <t>GA02U-4806</t>
  </si>
  <si>
    <t>RTA/QUE/SCP/201700004</t>
  </si>
  <si>
    <t>MRG TO SGM &amp; BACK</t>
  </si>
  <si>
    <t>SMT CHANDRKA REDKAR</t>
  </si>
  <si>
    <t>GA05T-0273</t>
  </si>
  <si>
    <t>RTA/QUE/SCP/201500010</t>
  </si>
  <si>
    <t>SGM TO MRG CUR &amp; BACK</t>
  </si>
  <si>
    <t>SHRI MANOJ SAWANT</t>
  </si>
  <si>
    <t>GA02Z-5727</t>
  </si>
  <si>
    <t>RTA/QUE/SCP/201300013</t>
  </si>
  <si>
    <t>XELDEM CUR PND PNJ &amp; BACK</t>
  </si>
  <si>
    <t>SMT TREZA D COSTA</t>
  </si>
  <si>
    <t>GA01W-4157</t>
  </si>
  <si>
    <t>RTA/QUE/SCP/201700005</t>
  </si>
  <si>
    <t>SGM CUR TO MRG VIA QPM</t>
  </si>
  <si>
    <t>GA08T-4189</t>
  </si>
  <si>
    <t>RTA/QUE/SCP/201200001</t>
  </si>
  <si>
    <t>KANGANIM TO SGM VIA ADNEM &amp; VICE VERSA</t>
  </si>
  <si>
    <t>SHRI ANAND NAIK</t>
  </si>
  <si>
    <t>GA09T-4020</t>
  </si>
  <si>
    <t>RTA/QUE/SCP/201800009</t>
  </si>
  <si>
    <t>BTL TO SGM VIA FTR VLM ASL CUN BLI QPM CUR &amp; BACK</t>
  </si>
  <si>
    <t>MABHUSAB NABISAB ATTAR</t>
  </si>
  <si>
    <t>GA02T- 4719</t>
  </si>
  <si>
    <t xml:space="preserve">Mini Bus  </t>
  </si>
  <si>
    <t>RTA/QUE/SCP/201300007</t>
  </si>
  <si>
    <t>CHIRCANOLI TO MRG &amp; VICE VERSA</t>
  </si>
  <si>
    <t>SHRI NILESH CABRAL</t>
  </si>
  <si>
    <t>GA08U- 9092</t>
  </si>
  <si>
    <t>RTA/QUE/SCP/201600005</t>
  </si>
  <si>
    <t>ZMB TO SGM CUR MRG &amp; BACK</t>
  </si>
  <si>
    <t>SHRI MARIO FERNANDES</t>
  </si>
  <si>
    <t>GA09U-5925</t>
  </si>
  <si>
    <t>CHIRKNOLI CUCHOREM MLM   &amp; BACK</t>
  </si>
  <si>
    <t>SHRI DILIP DESSAI</t>
  </si>
  <si>
    <t>GA02Z 5455</t>
  </si>
  <si>
    <t>RTA/QUE/SCP/201300002</t>
  </si>
  <si>
    <t xml:space="preserve">BARADI TO SGM VIA CUR QPM CUR &amp; BACK </t>
  </si>
  <si>
    <t>SHRI ANAY GAUNS DESSAI</t>
  </si>
  <si>
    <t>GA08T-4043</t>
  </si>
  <si>
    <t>RTA/QUE/SCP/201500011</t>
  </si>
  <si>
    <t>SGM TO MRG VIA CUR QPM PAJIMOL &amp; BACK</t>
  </si>
  <si>
    <t>SMT CLIFFA SUZAIL D COSTA</t>
  </si>
  <si>
    <t>GA08V 0745</t>
  </si>
  <si>
    <t>RTA/QUE/SCP/201300005</t>
  </si>
  <si>
    <t>CHC MLM SGM TO MRG VIA CUR QUPEM &amp; BACK</t>
  </si>
  <si>
    <t>SHRI VITHAL AGOSTIN COSTA</t>
  </si>
  <si>
    <t>GA08U-0713</t>
  </si>
  <si>
    <t>RTA/QUE/SCP/201300003</t>
  </si>
  <si>
    <t>KLY SGM CUR QPM MRG &amp; BACK</t>
  </si>
  <si>
    <t>SHRI ABDUL GAFFAR KHAN</t>
  </si>
  <si>
    <t>GA01W-4254</t>
  </si>
  <si>
    <t>RTA/QUE/SCP/201500012</t>
  </si>
  <si>
    <t>MPR TO SGM &amp; BACK</t>
  </si>
  <si>
    <t>SHRI GANESH GAONKAR</t>
  </si>
  <si>
    <t>GA02T-4566</t>
  </si>
  <si>
    <t>RTA/QUE/SCP/201500013</t>
  </si>
  <si>
    <t xml:space="preserve">DBE TO CUR </t>
  </si>
  <si>
    <t>SHRI BHIVA GAONKAR</t>
  </si>
  <si>
    <t>GA02Z-5999</t>
  </si>
  <si>
    <t>RTA/QUE/SCP/201600006</t>
  </si>
  <si>
    <t>BLI, CUR CNC, KOA &amp; BACK</t>
  </si>
  <si>
    <t>SHRI AKASH NAIK DESSAI</t>
  </si>
  <si>
    <t>GA09U-0595</t>
  </si>
  <si>
    <t>RTA/QUE/SCP/201300008</t>
  </si>
  <si>
    <t>FTR CUR MRG VIA CUCOLIM &amp; BACK</t>
  </si>
  <si>
    <t>SMT HEENA K FIROZ SHAIKH</t>
  </si>
  <si>
    <t>GA02Z -5333</t>
  </si>
  <si>
    <t>RTA/QUE/SCP/201700001</t>
  </si>
  <si>
    <t xml:space="preserve">NTL CUR VIA SGM WADEM </t>
  </si>
  <si>
    <t>SHRI PAUL RODRIGUES</t>
  </si>
  <si>
    <t xml:space="preserve">GA02Z-5859           </t>
  </si>
  <si>
    <t>RTA/QUE/SCP/201300009</t>
  </si>
  <si>
    <t>MRG TO CUR MLM CDR &amp; BACK</t>
  </si>
  <si>
    <t xml:space="preserve">        24/9/2003        23/9/2023</t>
  </si>
  <si>
    <t>SHRI AJIT PALYEKAR</t>
  </si>
  <si>
    <t>GA02T-4709</t>
  </si>
  <si>
    <t>RTA/QUE/SCP/201300010</t>
  </si>
  <si>
    <t>VNTTO MRG CNC AGD AND BACK</t>
  </si>
  <si>
    <t>SHRI MAHESH FAL DESSAI</t>
  </si>
  <si>
    <t>GA02Z 5416</t>
  </si>
  <si>
    <t>RTA/QUE/SCP/201800099</t>
  </si>
  <si>
    <t>PAJIMOL SGM CUR QPM MRG &amp; POWERHOUSE &amp; BACK</t>
  </si>
  <si>
    <t>SHRI AMOL REDKAR</t>
  </si>
  <si>
    <t xml:space="preserve">GA05 T 0523 </t>
  </si>
  <si>
    <t>CUR, FTR VIA ADNEM, QPM, PIR &amp; BACK</t>
  </si>
  <si>
    <t>SMT DEEPA MHALSEKAR</t>
  </si>
  <si>
    <t>GA02V 4949</t>
  </si>
  <si>
    <t>RTA/QUE/SCP/201600007</t>
  </si>
  <si>
    <t>NTL TO PND &amp; BACK</t>
  </si>
  <si>
    <t>SMT RAJMILA NAIK</t>
  </si>
  <si>
    <t>GA09U-1398</t>
  </si>
  <si>
    <t>RTA/QUE/SCP/201400001</t>
  </si>
  <si>
    <t>MKR TO PONTEMOL CUR MRG SGM &amp; BACK</t>
  </si>
  <si>
    <t>GA09T-4959</t>
  </si>
  <si>
    <t>RTA/QUE/SCP/201400002</t>
  </si>
  <si>
    <t>COLOM TO MPS &amp; BACK</t>
  </si>
  <si>
    <t>SHRI GURUDAS NAIK</t>
  </si>
  <si>
    <t>GA09U-4940</t>
  </si>
  <si>
    <t>RTA/QUE/SCP/201600008</t>
  </si>
  <si>
    <t>SGM CUR MRG PND &amp; BACK</t>
  </si>
  <si>
    <t>SHRI ASIF SHAIKH</t>
  </si>
  <si>
    <t>GA01W-4989</t>
  </si>
  <si>
    <t>RTA/QUE/SCP/201400003</t>
  </si>
  <si>
    <t>UGE, MRG VIA SGM, CUR QPM &amp; BACK</t>
  </si>
  <si>
    <t>SHRI FARIYAZ SHAIKH</t>
  </si>
  <si>
    <t>GA02V-4950</t>
  </si>
  <si>
    <t>RTA/QUE/SCP/201400004</t>
  </si>
  <si>
    <t>SGM TO MRG VIA SVD QPM</t>
  </si>
  <si>
    <t>SHRI JHON SEBESTIAN FERNANDES</t>
  </si>
  <si>
    <t>GA02U- 4115</t>
  </si>
  <si>
    <t>RTA/QUE/SCP/201600009</t>
  </si>
  <si>
    <t>SGM TO MRG CUR CUN NSI &amp; BACK</t>
  </si>
  <si>
    <t>GA08T-4080</t>
  </si>
  <si>
    <t xml:space="preserve">CUN </t>
  </si>
  <si>
    <t>RTA/QUE/SCP/201500001</t>
  </si>
  <si>
    <t>ABL CUCHOREM VIA CUN MRG &amp; BACK</t>
  </si>
  <si>
    <t>SHRI VINCENT PIRIES</t>
  </si>
  <si>
    <t>GA01U-2232</t>
  </si>
  <si>
    <t>RTA/QUE/SCP/201500009</t>
  </si>
  <si>
    <t>SGM TO MRG EX.ABL &amp; BACK</t>
  </si>
  <si>
    <t>SHRI SILVANUS FERNANDES</t>
  </si>
  <si>
    <t>GA01Z-9119</t>
  </si>
  <si>
    <t>RTA/QUE/SCP/201500014</t>
  </si>
  <si>
    <t xml:space="preserve">SGM TO MRG KLY </t>
  </si>
  <si>
    <t>SHRI ISSAK SYYED</t>
  </si>
  <si>
    <t>GA04T 6993</t>
  </si>
  <si>
    <t>RTA/QUE/SCP/201500015</t>
  </si>
  <si>
    <t>SGM CUR MRG QPM &amp; BACK</t>
  </si>
  <si>
    <t>SHRI SAJIT SINGH</t>
  </si>
  <si>
    <t>GA05T-0764</t>
  </si>
  <si>
    <t>RTA/QUE/SCP/201500003</t>
  </si>
  <si>
    <t>MRG CUR PND VDM NTL CURPEM &amp; BACK</t>
  </si>
  <si>
    <t>SMT MILAGRIN RODRIGUES</t>
  </si>
  <si>
    <t>GA03T 5474</t>
  </si>
  <si>
    <t>RTA/QUE/SCP/201500016</t>
  </si>
  <si>
    <t>SGM TO MRG CUR VDM &amp; BACK</t>
  </si>
  <si>
    <t>GA09U-5674</t>
  </si>
  <si>
    <t>RTA/QUE/SCP/201500007</t>
  </si>
  <si>
    <t>MRG TO CUR NTL VIA QPM SULCORNA &amp; BACK CDR &amp; BACK</t>
  </si>
  <si>
    <t>SMT SANCIA RODRIGUES</t>
  </si>
  <si>
    <t>GA09U-0173</t>
  </si>
  <si>
    <t>RTA/QUE/SCP/201500008</t>
  </si>
  <si>
    <t xml:space="preserve">ASD TO MRG &amp; BACK                </t>
  </si>
  <si>
    <t>SMT LAVINA GOMEL</t>
  </si>
  <si>
    <t xml:space="preserve">GA08V-2435 </t>
  </si>
  <si>
    <t>RTA/QUE/SCP/201500017</t>
  </si>
  <si>
    <t>SGM TO MRG VIA CUR  &amp; BACK</t>
  </si>
  <si>
    <t>SHRI FELIX FERNANDES</t>
  </si>
  <si>
    <t>GA09U-5773</t>
  </si>
  <si>
    <t>RTA/QUE/SCP/201500006</t>
  </si>
  <si>
    <t>NETULIM TO PNJ VIA PND &amp; BACK</t>
  </si>
  <si>
    <t>SHRI DAYANAND NAIK</t>
  </si>
  <si>
    <t>GA08U-5147</t>
  </si>
  <si>
    <t>RTA/QUE/SCP/201400005</t>
  </si>
  <si>
    <t>SGM TO MRG ASD &amp; BACK</t>
  </si>
  <si>
    <t>GA02T-4384</t>
  </si>
  <si>
    <t>SHRI SAJEESH DESSAI</t>
  </si>
  <si>
    <t>GA01Z 6690</t>
  </si>
  <si>
    <t>SHRI HERCULANO PEREIRA</t>
  </si>
  <si>
    <t>GA09U-5394</t>
  </si>
  <si>
    <t>RTA/QUE/SCP/201600010</t>
  </si>
  <si>
    <t>MUSCAUREM TO MRG CUR NTL SULKORNA &amp; BACK</t>
  </si>
  <si>
    <t>SHRI PANKAJ NAIK</t>
  </si>
  <si>
    <t>GA09U-5594</t>
  </si>
  <si>
    <t>VCR Tisk</t>
  </si>
  <si>
    <t>RTA/QUE/SCP/201600011</t>
  </si>
  <si>
    <t>KMR VLM CUR DAB KLY &amp; BACK</t>
  </si>
  <si>
    <t>SHRI PRITESH BORKAR</t>
  </si>
  <si>
    <t>GA04T-2479</t>
  </si>
  <si>
    <t>KMR</t>
  </si>
  <si>
    <t>COPRAMODDI CDR TO MRG RIATOLE DLI &amp; BACK</t>
  </si>
  <si>
    <t>SHRI JOAQUIMINACIO FERNANDES</t>
  </si>
  <si>
    <t>GA08U 9515</t>
  </si>
  <si>
    <t>XLN TO  CUR QPM MRG &amp; BACK</t>
  </si>
  <si>
    <t>GA09U 6550</t>
  </si>
  <si>
    <t>RTA/QUE/SCP/201400006</t>
  </si>
  <si>
    <t>NTL DEVREM CAZRA SULKORNA COLOMBA RVN TILAMOL CUR &amp; BACK</t>
  </si>
  <si>
    <t>SHRI ANAND MATKAR</t>
  </si>
  <si>
    <t>GA09U-5653</t>
  </si>
  <si>
    <t>RTA/QUE/SCP/201600013</t>
  </si>
  <si>
    <t>SHRI NARCINVA TALAULIKAR</t>
  </si>
  <si>
    <t>GA04T-7699</t>
  </si>
  <si>
    <t>RTA/QUE/SCP/201600014</t>
  </si>
  <si>
    <t>MRG TO KLY VIA CUR SGM &amp; BACK</t>
  </si>
  <si>
    <t>SHRI SHASHIKANT GAONKAR</t>
  </si>
  <si>
    <t>GA05T-0164</t>
  </si>
  <si>
    <t>RTA/QUE/SCP/201500002</t>
  </si>
  <si>
    <t>MRG TO SGM VIA CUR &amp; BACK EXT. UPTO PANDEGAL VIA HSG BOARD</t>
  </si>
  <si>
    <t>SHRI JIMMY JESUS FERNANDES</t>
  </si>
  <si>
    <t>GA02T-4607</t>
  </si>
  <si>
    <t>RTA/QUE/SCP/201500021</t>
  </si>
  <si>
    <t>VILLIENA TO MRG VIA SGM &amp; BACK EXT UPTO VDM TO MRG</t>
  </si>
  <si>
    <t>SHRI KEJI RODRIGUES</t>
  </si>
  <si>
    <t>GA04T-4891</t>
  </si>
  <si>
    <t>RTA/QUE/SCP/201600015</t>
  </si>
  <si>
    <t>KERI SVD NTL SGM MKR MOLOCPON</t>
  </si>
  <si>
    <t>SHRI SANKET RAIKAR</t>
  </si>
  <si>
    <t>GA02Z-5586</t>
  </si>
  <si>
    <t>RTA/QUE/SCP/199500001</t>
  </si>
  <si>
    <t>MLM TO MRG VIAL COLLEM SHIGAO CUR &amp; Bck</t>
  </si>
  <si>
    <t>SHRI PRITAM SVDKAR</t>
  </si>
  <si>
    <t>GA04T-2415</t>
  </si>
  <si>
    <t>KVO TO MRG &amp; BACK</t>
  </si>
  <si>
    <t>SMT SULITA VELIP</t>
  </si>
  <si>
    <t>GA09U-3955</t>
  </si>
  <si>
    <t>RTA/QUE/SCP/201500023</t>
  </si>
  <si>
    <t xml:space="preserve">SGM TO MRG VIA CUR &amp; BACK EXT SALAULIM VIA DABAMOL   </t>
  </si>
  <si>
    <t>26/11/2020</t>
  </si>
  <si>
    <t>SHRI IMRAN SAYYED</t>
  </si>
  <si>
    <t>GA02Z-5786</t>
  </si>
  <si>
    <t>RTA/QUE/SCP/201600017</t>
  </si>
  <si>
    <t>SGM TO MRG KLY VIA CUR &amp; BACCK</t>
  </si>
  <si>
    <t>31/01/2021</t>
  </si>
  <si>
    <t>SHRI SITARAM DESSAI</t>
  </si>
  <si>
    <t>GA02T-4550</t>
  </si>
  <si>
    <t>UGE TO MRG CVA VIA SGM CUR &amp; BACK</t>
  </si>
  <si>
    <t>GA02Z-5777</t>
  </si>
  <si>
    <t>RTA/QUE/SCP/201600019</t>
  </si>
  <si>
    <t>MRG TO SGM SALAULIM &amp; BACK</t>
  </si>
  <si>
    <t>26/07/2021</t>
  </si>
  <si>
    <t>SHRI DATTESH GAONKAR</t>
  </si>
  <si>
    <t>GA08T-4599</t>
  </si>
  <si>
    <t>RTA/QUE/SCP/201600003</t>
  </si>
  <si>
    <t>MRG TO CUR VIA CDR &amp; BACK</t>
  </si>
  <si>
    <t>SHRI VINCENT CARVALHO</t>
  </si>
  <si>
    <t>GA02Z-5363</t>
  </si>
  <si>
    <t>RTA/QUE/SCP/201600002</t>
  </si>
  <si>
    <t>SGM TO MRG</t>
  </si>
  <si>
    <t>SMT GULSHAN MULLA</t>
  </si>
  <si>
    <t>GA01T-7248</t>
  </si>
  <si>
    <t>RTA/QUE/SCP/201600020</t>
  </si>
  <si>
    <t>SGM TO MRG &amp; BACK</t>
  </si>
  <si>
    <t>ALEX RODRIGUES</t>
  </si>
  <si>
    <t>GA08U-1642</t>
  </si>
  <si>
    <t>RTA/QUE/SCP/201600022</t>
  </si>
  <si>
    <t>BETMORDI CACORA TO MRG &amp; BACK</t>
  </si>
  <si>
    <t>SMT LAXAVATI GAONKAR</t>
  </si>
  <si>
    <t>GA01W-4784</t>
  </si>
  <si>
    <t>RTA/QUE/SCP/201700006</t>
  </si>
  <si>
    <t>MALKPON TO MRG VIA SGM &amp; BACK</t>
  </si>
  <si>
    <t>SHRI DINESH NAIK</t>
  </si>
  <si>
    <t>GA09U-0289</t>
  </si>
  <si>
    <t>COLLEM TO MRG VIA CUR KARMANE &amp; BACK</t>
  </si>
  <si>
    <t>SHRI OHAMED J MARIYAL</t>
  </si>
  <si>
    <t>GA02Z-5877</t>
  </si>
  <si>
    <t>RTA/QUE/SCP/201600024</t>
  </si>
  <si>
    <t>MKR TO  MRG  &amp; BACK</t>
  </si>
  <si>
    <t>SMT ANNA F GOES</t>
  </si>
  <si>
    <t>GA09U-5758</t>
  </si>
  <si>
    <t>m</t>
  </si>
  <si>
    <t>RTA/QUE/SCP/201600025</t>
  </si>
  <si>
    <t>VDV TO PNJ &amp; BACK VIA BANDOL CUNCHORME PND &amp; BACK.</t>
  </si>
  <si>
    <t>SHRI SAMSON DA COSTA</t>
  </si>
  <si>
    <t>GA02T-4634</t>
  </si>
  <si>
    <t>RTA/QUE/SCP/201600026</t>
  </si>
  <si>
    <t xml:space="preserve">MKR TO SGM MRG &amp; BACK  </t>
  </si>
  <si>
    <t>27/06/2021</t>
  </si>
  <si>
    <t>SHRI ANTHONY FERNANDES</t>
  </si>
  <si>
    <t>GA08U- 4349</t>
  </si>
  <si>
    <t>RTA/QUE/SCP/201600028</t>
  </si>
  <si>
    <t>NTL TO CUECHOREM &amp; BACK</t>
  </si>
  <si>
    <t>SMT RUKMA PRABHU CHODNEKAR</t>
  </si>
  <si>
    <t>GA02Z-5046</t>
  </si>
  <si>
    <t>RTA/QUE/SCP/201600029</t>
  </si>
  <si>
    <t>VQDDEM TO MRG VIA VLNA SGM CUR &amp; BACK</t>
  </si>
  <si>
    <t>29/08/2021</t>
  </si>
  <si>
    <t>SHRI MANUEL FERNANDES</t>
  </si>
  <si>
    <t>GA02Z-5023</t>
  </si>
  <si>
    <t>RTA/QUE/SCP/201600030</t>
  </si>
  <si>
    <t>COTTAMBI TO MRG VIA CDR CAVORIM GUDI &amp; BACK EXT UPTO XELDEM GOVAL TO CTB</t>
  </si>
  <si>
    <t>SHRI VELLY GOMEL</t>
  </si>
  <si>
    <t>GA02Z-5045</t>
  </si>
  <si>
    <t>RTA/QUE/SCP/201600031</t>
  </si>
  <si>
    <t>SOL KLY TO MRG CUR SGM &amp; BACK</t>
  </si>
  <si>
    <t>GA09U-5675</t>
  </si>
  <si>
    <t>RTA/QUE/SCP/201600035</t>
  </si>
  <si>
    <t>TOLLEM TO MRG VIA SGM CUR &amp; BACK</t>
  </si>
  <si>
    <t>SHRI ALESX RODRIGUES</t>
  </si>
  <si>
    <t>GA09U-5763</t>
  </si>
  <si>
    <t>RTA/QUE/SCP/201600032</t>
  </si>
  <si>
    <t>MRG TO CNC GKD PLL TO BARCEM &amp; BACK</t>
  </si>
  <si>
    <t>SHRI RAMELH VELIP</t>
  </si>
  <si>
    <t>GA02T-4661</t>
  </si>
  <si>
    <t>GKD</t>
  </si>
  <si>
    <t>RTA/QUE/SCP/201200006</t>
  </si>
  <si>
    <t>SGM KLY MRG &amp; BACK</t>
  </si>
  <si>
    <t>SMT JAYANABI SAYYED</t>
  </si>
  <si>
    <t>GA04T-4393</t>
  </si>
  <si>
    <t>RTA/QUE/SCP/201200003</t>
  </si>
  <si>
    <t>DAB TO MRG EXT FROM CUR TO SGM &amp; BACK</t>
  </si>
  <si>
    <t>SHRI UBEDULLA ABIGIRI</t>
  </si>
  <si>
    <t>GA02T-4988</t>
  </si>
  <si>
    <t>RTA/QUE/SCP/201700008</t>
  </si>
  <si>
    <t>MLM TO  CUR VIA MKR SGM &amp; BACK</t>
  </si>
  <si>
    <t>SHRI PRAKASH NAIK</t>
  </si>
  <si>
    <t>GA12T-0406</t>
  </si>
  <si>
    <t>RTA/QUE/SCP/201200008</t>
  </si>
  <si>
    <t>KVO TO MRG VIA ZMB CUR VDM &amp; BACK</t>
  </si>
  <si>
    <t>SMT SEMRAN RODRIGUES</t>
  </si>
  <si>
    <t>GA04T-1138</t>
  </si>
  <si>
    <t>MRG/VSD</t>
  </si>
  <si>
    <t>KUR CUR PIR KVO &amp; BACK</t>
  </si>
  <si>
    <t>SHRI SUJAY GAONKAR</t>
  </si>
  <si>
    <t>GA08T-4011</t>
  </si>
  <si>
    <t>KUR</t>
  </si>
  <si>
    <t>RTA/QUE/SCP/201200007</t>
  </si>
  <si>
    <t>MRG TO SGM &amp; EXT UPTO CUN &amp; BACK</t>
  </si>
  <si>
    <t>SHRI LAXMIKANT NAIK</t>
  </si>
  <si>
    <t>GA02U-4888</t>
  </si>
  <si>
    <t>RTA/QUE/SCP/201300006</t>
  </si>
  <si>
    <t xml:space="preserve">NTL CUR VIA SGM &amp; BACK </t>
  </si>
  <si>
    <t>GA09U- 5379</t>
  </si>
  <si>
    <t>RTA/QUE/SCP/201300011</t>
  </si>
  <si>
    <t>RVN TO MRG &amp; BACK VIA CUR</t>
  </si>
  <si>
    <t>SHRI EGIPSIO D XOUZS</t>
  </si>
  <si>
    <t>GA01T 8364</t>
  </si>
  <si>
    <t>RTA/QUE/SCP/201400007</t>
  </si>
  <si>
    <t>ABL QPM CUR SGM   MRG &amp; BACK</t>
  </si>
  <si>
    <t>SMT SARASWATI LAAD</t>
  </si>
  <si>
    <t>GA02T-4878</t>
  </si>
  <si>
    <t>RTA/QUE/SCP/201400008</t>
  </si>
  <si>
    <t>CUR DAB PND BETORA &amp; BACK</t>
  </si>
  <si>
    <t>SHRI AGNEL FERNANDES</t>
  </si>
  <si>
    <t>GA01V-5017</t>
  </si>
  <si>
    <t>CUR DAB PND USGAO BETORA &amp; BACK</t>
  </si>
  <si>
    <t>GA09U6657</t>
  </si>
  <si>
    <t>RTA/QUE/SCP/201500024</t>
  </si>
  <si>
    <t>SGM CUR MRG &amp; BACK</t>
  </si>
  <si>
    <t>SHRI EDIE TAVARIES</t>
  </si>
  <si>
    <t>GA01T-6687</t>
  </si>
  <si>
    <t>RTA/QUE/SCP/201500004</t>
  </si>
  <si>
    <t>SGM TO MRGSGM TO MRG</t>
  </si>
  <si>
    <t xml:space="preserve">GA02T-4597   </t>
  </si>
  <si>
    <t>RTA/QUE/SCP/201600033</t>
  </si>
  <si>
    <t>ASD TO MRG VIA CUR SGM &amp; BACK</t>
  </si>
  <si>
    <t>GA02T-4973</t>
  </si>
  <si>
    <t>RTA/QUE/SCP/201600034</t>
  </si>
  <si>
    <t>SHRI FRANKY COLACO</t>
  </si>
  <si>
    <t>GA09U-2319</t>
  </si>
  <si>
    <t>RTA/QUE/SCP/201700002</t>
  </si>
  <si>
    <t>MRG TO CUR SGM &amp; BACK</t>
  </si>
  <si>
    <t>SMT GEETANJALI NAIK</t>
  </si>
  <si>
    <t>GA01Z-9099</t>
  </si>
  <si>
    <t>RTA/QUE/SCP/201800011</t>
  </si>
  <si>
    <t>KHM TO MRG CNC ITI PLM &amp; BACK</t>
  </si>
  <si>
    <t>SHRI VAGHO YAMKAR</t>
  </si>
  <si>
    <t>GA01U-1887</t>
  </si>
  <si>
    <t>RTA/QUE/SCP/201900001</t>
  </si>
  <si>
    <t>SGM TO VSD VIA CUR QPM TTN BRL &amp; BACK</t>
  </si>
  <si>
    <t>SHRI RICHAR JFERNANDES</t>
  </si>
  <si>
    <t>GA09U-5812</t>
  </si>
  <si>
    <t>RTA/QUE/SCP/201500025</t>
  </si>
  <si>
    <t>SGM TO MRG VIA CUR QPM &amp; BACK</t>
  </si>
  <si>
    <t xml:space="preserve">                                                                              21-07-2020</t>
  </si>
  <si>
    <t>SMT ADELINAF FERNANDES</t>
  </si>
  <si>
    <t>GA09U-0575</t>
  </si>
  <si>
    <t>AGD to MRG Via BTL, CNC</t>
  </si>
  <si>
    <t>GA-02-T-4156</t>
  </si>
  <si>
    <t>MRO AGD MRG to VSD Harbour Cabo de
Rama nand SVD</t>
  </si>
  <si>
    <t>GA-08-U-2616</t>
  </si>
  <si>
    <t>MRG to Fatorda to Arlem and back ext. Upto ABJ</t>
  </si>
  <si>
    <t>GA-02-T-4743</t>
  </si>
  <si>
    <t>AMB to MRG via TWO, BTL, AMB to MRG
via BTL ASL, CNX and vice versa</t>
  </si>
  <si>
    <t>GA-02-T-4827</t>
  </si>
  <si>
    <t>A/ley m/bus</t>
  </si>
  <si>
    <t>BEM-CVA MRG and back</t>
  </si>
  <si>
    <t>GA-08-V-2817</t>
  </si>
  <si>
    <t>SER
MUN Pedda</t>
  </si>
  <si>
    <t>MRG to CVA and back</t>
  </si>
  <si>
    <t>GA-08-V-1728</t>
  </si>
  <si>
    <t>SBM -
CBM</t>
  </si>
  <si>
    <t>BEM- CVA-MRG and back</t>
  </si>
  <si>
    <t>GA-08-V-4401</t>
  </si>
  <si>
    <t>BEM to MRG to PND, SRA, MRG,
Molkarne and back</t>
  </si>
  <si>
    <t>GA-08-U-2468</t>
  </si>
  <si>
    <t>m/bus</t>
  </si>
  <si>
    <t>MRG to CVA via MAH and back</t>
  </si>
  <si>
    <t>GA-08-T-4084</t>
  </si>
  <si>
    <t>BTL to MRG and back</t>
  </si>
  <si>
    <t>GA-08-U-2407</t>
  </si>
  <si>
    <t>BTL to MRG, AMB and back</t>
  </si>
  <si>
    <t>GA-05-T-4984</t>
  </si>
  <si>
    <t>MRG to BTL and back</t>
  </si>
  <si>
    <t>GA-08-U-3369</t>
  </si>
  <si>
    <t>GA-08-T-4069</t>
  </si>
  <si>
    <t>GA-08-U-9424</t>
  </si>
  <si>
    <t>GA-02-T-4495</t>
  </si>
  <si>
    <t>GA-01-T-9649</t>
  </si>
  <si>
    <t>CNS to MRG via Utorda, MJD and vice versa</t>
  </si>
  <si>
    <t>GA-02-V-4092</t>
  </si>
  <si>
    <t>CRT, MRG LTM via DET, PND &amp; back</t>
  </si>
  <si>
    <t>GA-02-T-4687</t>
  </si>
  <si>
    <t>tata m/bus</t>
  </si>
  <si>
    <t>CRT to MRG via TTN LTM to PND &amp; back</t>
  </si>
  <si>
    <t>GA-08-U-8761</t>
  </si>
  <si>
    <t>MRG to CRT and vice versa</t>
  </si>
  <si>
    <t>GA-08-U-1206</t>
  </si>
  <si>
    <t>CUN to MRG to FTR Veroda and back</t>
  </si>
  <si>
    <t>GA-01-Z-5167</t>
  </si>
  <si>
    <t>GA-02-T-4760</t>
  </si>
  <si>
    <t xml:space="preserve"> m/bus</t>
  </si>
  <si>
    <t>FTR to MRG via CUN, IDC and back</t>
  </si>
  <si>
    <t>GA-02-T-4576</t>
  </si>
  <si>
    <t>MRG to FTR and vice versa</t>
  </si>
  <si>
    <t>GA-02-T-4815</t>
  </si>
  <si>
    <t>MRG to FTR via CUN Veroda and back</t>
  </si>
  <si>
    <t>GA-02-T-4553</t>
  </si>
  <si>
    <t>DBE, MPR to MRG via KAM &amp; back</t>
  </si>
  <si>
    <t>GA-02-T-4685</t>
  </si>
  <si>
    <t>DLI to MRG and back</t>
  </si>
  <si>
    <t>GA-08-U-0154</t>
  </si>
  <si>
    <t>FTE to MRG and back</t>
  </si>
  <si>
    <t>GA-01-T-7177</t>
  </si>
  <si>
    <t>GRD-MCZ-MRG,PND,Kundaim Ind Estate
To PNJ &amp; back</t>
  </si>
  <si>
    <t>GA-02-T-4767</t>
  </si>
  <si>
    <t>MRG to RAL and back</t>
  </si>
  <si>
    <t>GA-01-T-4422</t>
  </si>
  <si>
    <t>GRD to MRG and back</t>
  </si>
  <si>
    <t>GA-02-T-4684</t>
  </si>
  <si>
    <t>MRG to GRD via MCZ and back</t>
  </si>
  <si>
    <t>GA-02-T-4736</t>
  </si>
  <si>
    <t>GA-08-U-8932</t>
  </si>
  <si>
    <t>GA-08-V-1747</t>
  </si>
  <si>
    <t>GA-01-W-4209</t>
  </si>
  <si>
    <t>GA-04-T-7053</t>
  </si>
  <si>
    <t>GA-02-T-4482</t>
  </si>
  <si>
    <t>MRG to GRD, Chandor via Curtorim, MCZ
Maina and back</t>
  </si>
  <si>
    <t>GA-02-T-4884</t>
  </si>
  <si>
    <t>DLI to MRG via maruti Mandir, Power House
Aquem MRG Old Bus Stand and back</t>
  </si>
  <si>
    <t>GA-02-T-4100</t>
  </si>
  <si>
    <t>GA-02-T-4374</t>
  </si>
  <si>
    <t>GA-01-W-4205</t>
  </si>
  <si>
    <t>GA-02-T-4262</t>
  </si>
  <si>
    <t>GA-02-T-4436</t>
  </si>
  <si>
    <t>GA-02-T-4264</t>
  </si>
  <si>
    <t>GA-02-T-4379</t>
  </si>
  <si>
    <t>GA-02-T-4729</t>
  </si>
  <si>
    <t>DLI to MRG via maruti Mandir, Power House
Aquem MRG Old Bus Stand and</t>
  </si>
  <si>
    <t>GA-02-T-4445</t>
  </si>
  <si>
    <t>GA-02-T-4653</t>
  </si>
  <si>
    <t>GA-02-T-4496</t>
  </si>
  <si>
    <t>GA-02-T-4739</t>
  </si>
  <si>
    <t>: DLI to MRG via maruti Mandir, Power House
Aquem MRG Old Bus Stand and back</t>
  </si>
  <si>
    <t>GA-02-T-4528</t>
  </si>
  <si>
    <t>GA-01-U-9484</t>
  </si>
  <si>
    <t>GA-01-T-4709</t>
  </si>
  <si>
    <t>GA-02-T-4751</t>
  </si>
  <si>
    <t>GA-05-T-0424.</t>
  </si>
  <si>
    <t>KNB, MPR to MRG via FTR and back</t>
  </si>
  <si>
    <t>GA-02-T-4468</t>
  </si>
  <si>
    <t>KNB, FTR, MRG and back</t>
  </si>
  <si>
    <t>GA-02-T-1428</t>
  </si>
  <si>
    <t>KIT RAI MRG and back</t>
  </si>
  <si>
    <t>GA-01-W-2216</t>
  </si>
  <si>
    <t>MRG to RAI Via KIT NUV and back</t>
  </si>
  <si>
    <t>GA-01-W-4151</t>
  </si>
  <si>
    <t>Curra, RAI, MRG KIT, Baida, Shirlim</t>
  </si>
  <si>
    <t>GA-02-T-4524</t>
  </si>
  <si>
    <t>BIA/SIM</t>
  </si>
  <si>
    <t xml:space="preserve">
NUV</t>
  </si>
  <si>
    <t>MJD to MRG via SER &amp; PSA and back</t>
  </si>
  <si>
    <t>GA-01-W-4138</t>
  </si>
  <si>
    <t>PSA</t>
  </si>
  <si>
    <t>MJD to MRG and back via SER &amp; BEM</t>
  </si>
  <si>
    <t>GA-02-T-4313</t>
  </si>
  <si>
    <t>MRG to MJD and back</t>
  </si>
  <si>
    <t>GA-02-T-4451</t>
  </si>
  <si>
    <t>MOB to MRG and back</t>
  </si>
  <si>
    <t>GA-03-T-3488</t>
  </si>
  <si>
    <t>MRG to MOB and back</t>
  </si>
  <si>
    <t>GA-08-U-3527</t>
  </si>
  <si>
    <t>Eicher m/bus</t>
  </si>
  <si>
    <t>MOB, Cavellosim, Carmona Orlim VRC, Benaulim to
MRG and back</t>
  </si>
  <si>
    <t>GA-08-U-5084</t>
  </si>
  <si>
    <t>MRG to Cavelossim, MOB and vise versa</t>
  </si>
  <si>
    <t>GA-02-T-4790</t>
  </si>
  <si>
    <t>MPR to MRG via FTR and back</t>
  </si>
  <si>
    <t>GA-09-T-4008</t>
  </si>
  <si>
    <t>RAL to MRG and back</t>
  </si>
  <si>
    <t>GA-03-V-1455</t>
  </si>
  <si>
    <t>RAL, IRL to MRG and back</t>
  </si>
  <si>
    <t>GA-02-T-4418</t>
  </si>
  <si>
    <t>Raissaim to MRG to PNJ via PND and back</t>
  </si>
  <si>
    <t>GA-02-U-4016</t>
  </si>
  <si>
    <t>RAI,Raissaim, CRT to MRG and back</t>
  </si>
  <si>
    <t>GA-02-T-4413</t>
  </si>
  <si>
    <t>MRG to SVD Via chandor, DLI, NSI and
Back</t>
  </si>
  <si>
    <t>GA-02-T-4467</t>
  </si>
  <si>
    <t>SRA Kundai MRG, PND and back</t>
  </si>
  <si>
    <t>GA-04-T-0910</t>
  </si>
  <si>
    <t>TLM, NaVLM and MRG and back</t>
  </si>
  <si>
    <t>GA-08-T-4102</t>
  </si>
  <si>
    <t>TLM, to MRG vis Sequetim, NaVLM and back</t>
  </si>
  <si>
    <t>GA-08-U-3319</t>
  </si>
  <si>
    <t>BTL to MRG</t>
  </si>
  <si>
    <t>GA-08-U-4714</t>
  </si>
  <si>
    <t>BTL to MRG and vise versa</t>
  </si>
  <si>
    <t>GA-01-U-2452</t>
  </si>
  <si>
    <t>BTL to MRG, CUN and back</t>
  </si>
  <si>
    <t>GA-08-V-1182</t>
  </si>
  <si>
    <t>BTL to MRG via VSD,NUV,Casaulim, Birla and back</t>
  </si>
  <si>
    <t>GA-02-U-4046</t>
  </si>
  <si>
    <t>: CGM to MRG via VRN Industrial Estate and back</t>
  </si>
  <si>
    <t>GA-09-U-1776</t>
  </si>
  <si>
    <t>BTL to MRG &amp; Back</t>
  </si>
  <si>
    <t>GA-04-T-2220</t>
  </si>
  <si>
    <t>BTL to MRG &amp; vise versa</t>
  </si>
  <si>
    <t>GA-01-T-5676</t>
  </si>
  <si>
    <t>BTL to MRG Ext upto ONGC</t>
  </si>
  <si>
    <t>GA-01-U-5110</t>
  </si>
  <si>
    <t>Khanaguinim to MRG via BTL and back</t>
  </si>
  <si>
    <t>GA-04-T-0593</t>
  </si>
  <si>
    <t>GA-01-Z-6678</t>
  </si>
  <si>
    <t>CGM BTL to MRG and back</t>
  </si>
  <si>
    <t>GA-02-U-4677</t>
  </si>
  <si>
    <t>AMB to MRG Route</t>
  </si>
  <si>
    <t>GBT to MRG via VLM, ASL and back</t>
  </si>
  <si>
    <t>GA-03-T-7742</t>
  </si>
  <si>
    <t>TTN to MRG and back</t>
  </si>
  <si>
    <t>GA-01-U-2216</t>
  </si>
  <si>
    <t>MRG to VSD and back</t>
  </si>
  <si>
    <t>GA-04-T-2552</t>
  </si>
  <si>
    <t>MRG to VSD via NUV, MJD, CNS, Birla and
back</t>
  </si>
  <si>
    <t>GA-08-T-4032</t>
  </si>
  <si>
    <t>MRG to VSD Harbour via NUV, MJD, CNS,
Birla and back</t>
  </si>
  <si>
    <t>GA-02-T-4864</t>
  </si>
  <si>
    <t>MRG VSD via CNS, MJD, NUV, Velsao and
back</t>
  </si>
  <si>
    <t>GA-01-T-8057</t>
  </si>
  <si>
    <t>VSD to MRG via TTN, Birla Ext upto CNS,
MJD and back</t>
  </si>
  <si>
    <t>GA-08-T-4450</t>
  </si>
  <si>
    <t>MRG to VRN, TTN via LTM, CRT, TTN &amp;
Back</t>
  </si>
  <si>
    <t>GA-07-F-2820</t>
  </si>
  <si>
    <t>MRG to ZAN and vise versa Via NUV, VRN, MJD</t>
  </si>
  <si>
    <t>GA-08-U-3020</t>
  </si>
  <si>
    <t>GDPST/1602/1990</t>
  </si>
  <si>
    <t>AGP TO PND AND BACK</t>
  </si>
  <si>
    <t>TEMPORARY PERMIT</t>
  </si>
  <si>
    <t xml:space="preserve"> 11/10/2019</t>
  </si>
  <si>
    <t>SMT. Sudha Shet</t>
  </si>
  <si>
    <t>DBT,PND Goa</t>
  </si>
  <si>
    <t>GA05T9210/GA09T4004</t>
  </si>
  <si>
    <t>GDPST/1674/1990</t>
  </si>
  <si>
    <t>GAUNEM TO MRG VAI PND, BORIM BRIDGE AND BACK</t>
  </si>
  <si>
    <t>REGULAR PERMIT</t>
  </si>
  <si>
    <t>SHANKAR S NAIK</t>
  </si>
  <si>
    <t xml:space="preserve"> BORIM, PND-GOA</t>
  </si>
  <si>
    <t>GA01W4812</t>
  </si>
  <si>
    <t>GAUNEM</t>
  </si>
  <si>
    <t>GDPST/1300/1987</t>
  </si>
  <si>
    <t>SRA TO MRG AND BACK</t>
  </si>
  <si>
    <t>INACIO QUADROS</t>
  </si>
  <si>
    <t>KARAI, SRA</t>
  </si>
  <si>
    <t>GA05T0128</t>
  </si>
  <si>
    <t>GDPST/1714/1990</t>
  </si>
  <si>
    <t xml:space="preserve">KARAI, SRA TO MRG AND BACK </t>
  </si>
  <si>
    <t>OTTI RODRIGUES</t>
  </si>
  <si>
    <t xml:space="preserve"> SRA, PND</t>
  </si>
  <si>
    <t>GA05T0858</t>
  </si>
  <si>
    <t>KARAI</t>
  </si>
  <si>
    <t>ZAMBAULIM TO PNJ VIA QUEPEM SVE BORIM BRIDGE PND OLD GOA AND BACK</t>
  </si>
  <si>
    <t>GA04T4996/GA08U9922</t>
  </si>
  <si>
    <t>PN-11/1993</t>
  </si>
  <si>
    <t>AGP, DURBAT, PND, MRG AND BACK</t>
  </si>
  <si>
    <t>SHASHIKALA K. SHET</t>
  </si>
  <si>
    <t>H no: 587, DURBHAT PND GOA</t>
  </si>
  <si>
    <t>GA05T2474</t>
  </si>
  <si>
    <t>PN-11/1994</t>
  </si>
  <si>
    <t>SONCRE, MUSHER TALPONA TARIWADA SRA, MRG AND BACK</t>
  </si>
  <si>
    <t>TIMU BORKAR</t>
  </si>
  <si>
    <t>Hno: 852, VIRAMOROD, SRA PND GOA</t>
  </si>
  <si>
    <t>GA04T1481/GA01W4208</t>
  </si>
  <si>
    <t>PN-13/1995</t>
  </si>
  <si>
    <t>CURCHOREM TO PNJ via PND PNJM TO GAUNEM via PND QUELA RAMNATHI AND BACK</t>
  </si>
  <si>
    <t>SMT. URMILLA DEEPAK NAIK</t>
  </si>
  <si>
    <t>Hno: 1084, BAZAR WADDO, SRA, PND GOA</t>
  </si>
  <si>
    <t>GA05T3708</t>
  </si>
  <si>
    <t>PN/20/1995</t>
  </si>
  <si>
    <t>KODAR PND BETHORA MDK AND BACK</t>
  </si>
  <si>
    <t>SHRI SANDESH GAUDE</t>
  </si>
  <si>
    <t>H. NO. 192/1,DURBHAT, PND GOA</t>
  </si>
  <si>
    <t>GA01W4234</t>
  </si>
  <si>
    <t>KODAR</t>
  </si>
  <si>
    <t>PN/21/1995</t>
  </si>
  <si>
    <t>VADI TALAULI AGP PND MRG AND BACK</t>
  </si>
  <si>
    <t>DNYANESHWAR N SHET</t>
  </si>
  <si>
    <t>Hno: 558, DURBHAT PND GOA</t>
  </si>
  <si>
    <t>GA05T2150</t>
  </si>
  <si>
    <t>BANDORA</t>
  </si>
  <si>
    <t>PN/25/1995</t>
  </si>
  <si>
    <t>SONARBAG TO PND via VAGUS FMD BET AND BACK</t>
  </si>
  <si>
    <t>FERNANDES F CONSTATINO</t>
  </si>
  <si>
    <t>Hno: 512, SONARBAG UGO PODA GOA</t>
  </si>
  <si>
    <t>GA05T3547</t>
  </si>
  <si>
    <t>SONARBAG</t>
  </si>
  <si>
    <t>VAGUS</t>
  </si>
  <si>
    <t>PN/30/1995</t>
  </si>
  <si>
    <t>AGP TO SVE via PND AND BACK</t>
  </si>
  <si>
    <t>BALU R NAIK</t>
  </si>
  <si>
    <t>Hno: 253, AGP DURBHAT PND GOA</t>
  </si>
  <si>
    <t>GA06T0779</t>
  </si>
  <si>
    <t>TAMSHIREM BORIM BET CURCHOREM FATARPA BALLI VIA PND AND BACK</t>
  </si>
  <si>
    <t>AGNELO D. D’SOUZA</t>
  </si>
  <si>
    <t>Hno: 91/1, DEULWADA, BORIM, PND GOA</t>
  </si>
  <si>
    <t>GA09T4001</t>
  </si>
  <si>
    <t>TAMSHIREM</t>
  </si>
  <si>
    <t>PN/33/1996</t>
  </si>
  <si>
    <t>SRA, SVE TO PNJ via PND AND BACK</t>
  </si>
  <si>
    <t>21/12/2022</t>
  </si>
  <si>
    <t>MANGUESH V NAIK</t>
  </si>
  <si>
    <t>Hno: 889/3, VAZEM SRA PND</t>
  </si>
  <si>
    <t>GA05T1609</t>
  </si>
  <si>
    <t>PN/34/1996</t>
  </si>
  <si>
    <t>AKSAN UND TO MRG via PND AND BACK</t>
  </si>
  <si>
    <t>RAJESHREE S NAIK</t>
  </si>
  <si>
    <t>MAHALWAD MDK MARDOL PND GOA</t>
  </si>
  <si>
    <t>GA05T0736</t>
  </si>
  <si>
    <t>PN/35/1996</t>
  </si>
  <si>
    <t>SRA SVE TO PNJ VIA PND AND BACK</t>
  </si>
  <si>
    <t>MADHU G NAIK</t>
  </si>
  <si>
    <t>XJC, XELVONA CURCHOREM GOA</t>
  </si>
  <si>
    <t>GA01W4555</t>
  </si>
  <si>
    <t>PN/37/1996</t>
  </si>
  <si>
    <t>UDAIN SRA TO PNJ via PND AND BACK</t>
  </si>
  <si>
    <t>VIJAYANANAD NAIK</t>
  </si>
  <si>
    <t>Hno: 129, Nr. GOA MILK DAIRY CURTI PND</t>
  </si>
  <si>
    <t>GA01W4424</t>
  </si>
  <si>
    <t>UDAIN</t>
  </si>
  <si>
    <t>PN/39/1996</t>
  </si>
  <si>
    <t>KARAI SRA TO MRG via BORIM BRIDGE AND BACK</t>
  </si>
  <si>
    <t>GA01Z7775</t>
  </si>
  <si>
    <t>PN/40/1996</t>
  </si>
  <si>
    <t>SRA PND MDK TONCA UND AND BACK</t>
  </si>
  <si>
    <t>RAMDAS NAIK</t>
  </si>
  <si>
    <t>BHATIM SRA PND</t>
  </si>
  <si>
    <t>GA08T4088</t>
  </si>
  <si>
    <t>PN/53/1997</t>
  </si>
  <si>
    <t>MUDAI CURCHOREM PND VLV AND BACK</t>
  </si>
  <si>
    <t>AUGOSTINHO A DIAS</t>
  </si>
  <si>
    <t>Hno: 439, KARAIMOLL, SRA, GOA</t>
  </si>
  <si>
    <t>GA01W4150</t>
  </si>
  <si>
    <t>MUDAI</t>
  </si>
  <si>
    <t>PN/54/1997</t>
  </si>
  <si>
    <t>KODAR TO PNJ via PND PNJ TO VLP via PND UGO GULELI AND BACK</t>
  </si>
  <si>
    <t>SMT. JAYSHRI R. NAIK,</t>
  </si>
  <si>
    <t>H, NO. 837C/1KARAIMOL, SRA, PND GOA</t>
  </si>
  <si>
    <t>GA04T1256</t>
  </si>
  <si>
    <t>PN/55/1997</t>
  </si>
  <si>
    <t>VAZEM SRA TO PNJ via PND PNJ TO SVE via PND AND BACK TO SRA CITY BUS SERVICE FROM PNJ TO MIRAMAR</t>
  </si>
  <si>
    <t>26/12/2022</t>
  </si>
  <si>
    <t>GOPALKRISHNA R NAIK</t>
  </si>
  <si>
    <t>VAZEM SRA PND GOA</t>
  </si>
  <si>
    <t>GA04T2496</t>
  </si>
  <si>
    <t>PN/57/1997</t>
  </si>
  <si>
    <t>VAZEM SRA PND TO VSD, BOGDA via BORIM BRIDGE LOUTLIM AND BACK</t>
  </si>
  <si>
    <t>14/07/1997</t>
  </si>
  <si>
    <t>30/12/2022</t>
  </si>
  <si>
    <t>GA05T4104</t>
  </si>
  <si>
    <t>PN/59/1997</t>
  </si>
  <si>
    <t>KARAI SRA TO MRG via BORIM BRIDGE AND CITY BUS SERVICE FROM OLD BUS STAND TO NEW KTC BUS STAND MRG</t>
  </si>
  <si>
    <t>31/10/1997</t>
  </si>
  <si>
    <t>21/01/2023</t>
  </si>
  <si>
    <t>Mrs. PASQUELA DINIZ</t>
  </si>
  <si>
    <t>Hno: 1291, GUDDEMOL, SRA, PND, GOA</t>
  </si>
  <si>
    <t>GA05T2747</t>
  </si>
  <si>
    <t>PN/60/1997</t>
  </si>
  <si>
    <t>SRA TO PNJ, PNJ TO SVE via PND AND BACK</t>
  </si>
  <si>
    <t>VIJAYANAND K NAIK</t>
  </si>
  <si>
    <t>Hno: 129, Nr MILK DAIRY CURTI PND</t>
  </si>
  <si>
    <t>GA05T9904</t>
  </si>
  <si>
    <t>PN/61/1997</t>
  </si>
  <si>
    <t>MDK TO MRG via RAMNATHI QUELA PND BORIM BRIDGE AND BACK</t>
  </si>
  <si>
    <t>TULSHIDAS SADIYE</t>
  </si>
  <si>
    <t>Hno: 585, KARANZAL MDK</t>
  </si>
  <si>
    <t>GA05T1688</t>
  </si>
  <si>
    <t>PN/62/1997</t>
  </si>
  <si>
    <t>PND UND MDK MRG via BORIM BRIDGE AND BACK</t>
  </si>
  <si>
    <t>RUPESH P. NAIK</t>
  </si>
  <si>
    <t>H. NO. 44, TARIBHAT BORIM PND GO</t>
  </si>
  <si>
    <t>GA01W4156</t>
  </si>
  <si>
    <t>PN/63/1998</t>
  </si>
  <si>
    <t>MLM TO PND via SUKTALI DHA   FARM UGO TISK AND BACK</t>
  </si>
  <si>
    <t>31/03/1998</t>
  </si>
  <si>
    <t>30/03/2023</t>
  </si>
  <si>
    <t>NAVLO JANU ZORE</t>
  </si>
  <si>
    <t>Hno: 243, PALARKATA ,SANGUEM GOA</t>
  </si>
  <si>
    <t>GA09T4267</t>
  </si>
  <si>
    <t>PN/66/1999</t>
  </si>
  <si>
    <t>AKADA ST. ESTEV MARCEL PND KRI AND BACK</t>
  </si>
  <si>
    <t>28/12/1999</t>
  </si>
  <si>
    <t>20/07/2025</t>
  </si>
  <si>
    <t>SANDESH T. NAIK.</t>
  </si>
  <si>
    <t>Hno: 90, WADIWADA, KDM, PND GOA</t>
  </si>
  <si>
    <t>GA01Z6813</t>
  </si>
  <si>
    <t>PN/69/1999</t>
  </si>
  <si>
    <t xml:space="preserve">KUMBARJUA VLV MARCEL PNJ MIRAMAR PORVORIM AND BACK </t>
  </si>
  <si>
    <t>29/12/1999</t>
  </si>
  <si>
    <t>31/03/2021</t>
  </si>
  <si>
    <t>HANUMANT M TARI CHODANKAR</t>
  </si>
  <si>
    <t>Hno: 599, GOLWADA KMJ GOA</t>
  </si>
  <si>
    <t>GA01T9442</t>
  </si>
  <si>
    <t>PN/71/1999</t>
  </si>
  <si>
    <t xml:space="preserve">SRA PND SVE PND TO MRG via BORIM BRIDGE </t>
  </si>
  <si>
    <t>GA08U4243</t>
  </si>
  <si>
    <t>PN/73/1999</t>
  </si>
  <si>
    <t xml:space="preserve">SRA MRG PND KDM SVE AND BACK </t>
  </si>
  <si>
    <t>27/02/2025</t>
  </si>
  <si>
    <t>DIGAMBAR SHIRODKAR</t>
  </si>
  <si>
    <t>Hno: 303, VAZEM SRA PND GOA</t>
  </si>
  <si>
    <t>GA05T3707</t>
  </si>
  <si>
    <t>PN/74/1999</t>
  </si>
  <si>
    <t>MDK TO PNJ via DHAKNEM PNJ TO DHAKNEM via QUELA CUMBARJUA AND VICE VERSA</t>
  </si>
  <si>
    <t>28/02/2025</t>
  </si>
  <si>
    <t>SANDIP S NAIK</t>
  </si>
  <si>
    <t>Hno: 440, MAHALWADA MDK</t>
  </si>
  <si>
    <t>GA05T3628</t>
  </si>
  <si>
    <t>08;00</t>
  </si>
  <si>
    <t>PN/75/1999</t>
  </si>
  <si>
    <t>UGO PND PNJ TO BET AND BACK</t>
  </si>
  <si>
    <t>22/07/2020</t>
  </si>
  <si>
    <t>GA05T5066</t>
  </si>
  <si>
    <t>PN/93/2000</t>
  </si>
  <si>
    <t>VLV BNS PND KRI PNJ AND BACK</t>
  </si>
  <si>
    <t>28/03/2000</t>
  </si>
  <si>
    <t>ASHOK NARESH NAIK</t>
  </si>
  <si>
    <t>Hno: 585, TAMSULI, CANDOLA GOA</t>
  </si>
  <si>
    <t>GA01W4120</t>
  </si>
  <si>
    <t>PN/96/2000</t>
  </si>
  <si>
    <t>SIDHANATH BORIM PND TO MRG AND BACK</t>
  </si>
  <si>
    <t>ABDUL HUSSAIN KHAN</t>
  </si>
  <si>
    <t>Hno: 21/11, PND GOA</t>
  </si>
  <si>
    <t>GA05T9209</t>
  </si>
  <si>
    <t>PN/99/2000</t>
  </si>
  <si>
    <t>PND PNJ via PIO FMD AND BACK</t>
  </si>
  <si>
    <t>14/08/2000</t>
  </si>
  <si>
    <t>GAJANAN ADPAIKAR</t>
  </si>
  <si>
    <t>Hno: 386, CHICALIM AGP PND GOA</t>
  </si>
  <si>
    <t>GA05T1437</t>
  </si>
  <si>
    <t>MDK PARAMPAI MRG PND AND BACK VIA QUELA</t>
  </si>
  <si>
    <t>MARIA CARMO REBELO,</t>
  </si>
  <si>
    <t>H. NO. 498/A, DAGWAL, RAIA,SALCETE GOA</t>
  </si>
  <si>
    <t>PN/102/2000</t>
  </si>
  <si>
    <t>PND TO BCH, PND TO DABAL AND BACK</t>
  </si>
  <si>
    <t>29/08/2000  31/10/2016</t>
  </si>
  <si>
    <t>29/09/2021  31/01/2020</t>
  </si>
  <si>
    <t>PETER FERNANDES</t>
  </si>
  <si>
    <t>Hno: 504, SONARBAG UGO PND GOA</t>
  </si>
  <si>
    <t>GA01W4869/GA05T0964</t>
  </si>
  <si>
    <t>KOTAMBI</t>
  </si>
  <si>
    <t>PN/104/2000</t>
  </si>
  <si>
    <t>AGP PND MRG AND BACK</t>
  </si>
  <si>
    <t>30/08/2000</t>
  </si>
  <si>
    <t>31/10/2020</t>
  </si>
  <si>
    <t>GA05T4290/GA03T4572</t>
  </si>
  <si>
    <t>PN/105/2000</t>
  </si>
  <si>
    <t>UGO PND PND MAPUSA via TISK UGO</t>
  </si>
  <si>
    <t>SHRI RAMACHANDRA MANJREKAR,</t>
  </si>
  <si>
    <t>h. No. 452, Dhat, UGO, GOA</t>
  </si>
  <si>
    <t>GA05T7721</t>
  </si>
  <si>
    <t>PN/111/2000</t>
  </si>
  <si>
    <t>MDK PND via RAMNATHI QUELA AND BACK</t>
  </si>
  <si>
    <t>15/11/2000</t>
  </si>
  <si>
    <t>FREEDY MAURIO AGUIAR</t>
  </si>
  <si>
    <t>ADANWADA MDK PND GOA</t>
  </si>
  <si>
    <t>GA02T4745</t>
  </si>
  <si>
    <t>PN/115/2001</t>
  </si>
  <si>
    <t>AGP PND SVE AND BACK</t>
  </si>
  <si>
    <t>22/01/2001</t>
  </si>
  <si>
    <t>28/08/2021</t>
  </si>
  <si>
    <t>GA09U5902</t>
  </si>
  <si>
    <t>PN/117/2001</t>
  </si>
  <si>
    <t>SRA PND UND MDK PARAMPAI AGP via KAVLEM RAMNATHI NAGESHI AND BACK</t>
  </si>
  <si>
    <t>15/02/2001</t>
  </si>
  <si>
    <t>GOPINATH NAIK</t>
  </si>
  <si>
    <t>Hno: 833, BATIM SRA PND GOA</t>
  </si>
  <si>
    <t>GA01W4933</t>
  </si>
  <si>
    <t>KAVLE</t>
  </si>
  <si>
    <t>PARAMPAI</t>
  </si>
  <si>
    <t>PN/119/2001</t>
  </si>
  <si>
    <t>PND TO PNJ via OLD GOA AND BACK</t>
  </si>
  <si>
    <t>15/03/2021</t>
  </si>
  <si>
    <t>Smt. SUDHA GOBRE</t>
  </si>
  <si>
    <t>Hno: 50(4), TISK PND GOA</t>
  </si>
  <si>
    <t>GA05T4669</t>
  </si>
  <si>
    <t>PN/120/2001</t>
  </si>
  <si>
    <t>KODAR PND TO PNJ via BET AND BACK</t>
  </si>
  <si>
    <t>VISHWAS GOBRE</t>
  </si>
  <si>
    <t>Hno: 35, Nr SOMNATH TEMPLE, KODAR PND GOA</t>
  </si>
  <si>
    <t>GA05T6644</t>
  </si>
  <si>
    <t>KDMM TO MDK TONCA &amp; MDKM TONCA TO KDMM MANAS TO MDK TONCA TO PND via KAVLEM RAMNATHI MARDOL AND BACK</t>
  </si>
  <si>
    <t>BHIKU FADTE</t>
  </si>
  <si>
    <t>Hno: 511, MANASWADA, KDMM PND GOA</t>
  </si>
  <si>
    <t>GA08U1760</t>
  </si>
  <si>
    <t>KAVLEM</t>
  </si>
  <si>
    <t>DHAKNEM</t>
  </si>
  <si>
    <t>MANGRESHI</t>
  </si>
  <si>
    <t>PN/125/2001</t>
  </si>
  <si>
    <t>KUMBARJUA PND VSD HARBOUR via LOTOULIM CORTALIM &amp; BACK</t>
  </si>
  <si>
    <t>25/06/2001</t>
  </si>
  <si>
    <t>31/08/2021</t>
  </si>
  <si>
    <t>RAJIYA G. PHADTE.</t>
  </si>
  <si>
    <t>768, RAMBHUVANWADA, KMJ-Goa..</t>
  </si>
  <si>
    <t>GA01T6222</t>
  </si>
  <si>
    <t>PN/127/2001</t>
  </si>
  <si>
    <t>MDK PND KDMM I. ESTATE, DHAKNE RAMNATHI KAVLEM AND BACK</t>
  </si>
  <si>
    <t>31/07/2001</t>
  </si>
  <si>
    <t>30/01/2023</t>
  </si>
  <si>
    <t>ULHAS NAIK</t>
  </si>
  <si>
    <t>Hno: 577, KDMM PND GOA</t>
  </si>
  <si>
    <t>GA01W4085</t>
  </si>
  <si>
    <t>PN/129/2001</t>
  </si>
  <si>
    <t>UGO PND TO VLP via TISK UGO GULELI AND BACK</t>
  </si>
  <si>
    <t>13/01/2023</t>
  </si>
  <si>
    <t>SUDHAKAR V NAIK</t>
  </si>
  <si>
    <t>Hno: 1754, TIRAL UGO PND GOA</t>
  </si>
  <si>
    <t>GA05T0260</t>
  </si>
  <si>
    <t>PN/130/2001</t>
  </si>
  <si>
    <t>MDK PNJ PND via KAVLEM AND BACK</t>
  </si>
  <si>
    <t>29/11/2001</t>
  </si>
  <si>
    <t>GURUDATT B FADTE</t>
  </si>
  <si>
    <t>Hno: 416, KARANZAL MDK PND GOA</t>
  </si>
  <si>
    <t>GA01W4113</t>
  </si>
  <si>
    <t xml:space="preserve">AGP UND PND SVE PNJ AND BACK </t>
  </si>
  <si>
    <t>PREMANAND NAIK</t>
  </si>
  <si>
    <t>Hno: 52, AGP PND GOA</t>
  </si>
  <si>
    <t>GA04T0417</t>
  </si>
  <si>
    <t>HAVELI PND PNJ AND BACK</t>
  </si>
  <si>
    <t>Mrs. SULOCHANA PHADTE</t>
  </si>
  <si>
    <t>Hno: 125, KHADPABAND PND GOA</t>
  </si>
  <si>
    <t>GA08V0475</t>
  </si>
  <si>
    <t>HAVELI</t>
  </si>
  <si>
    <t>GAUNEM PND PNJ MRG via BORIM BRIDGE AND BACK</t>
  </si>
  <si>
    <t>ULHAS GAUNEKAR</t>
  </si>
  <si>
    <t>Hno: 675, GAUNEM BANDORA PND GOA</t>
  </si>
  <si>
    <t>GA05T4445</t>
  </si>
  <si>
    <t>PN/136/2001</t>
  </si>
  <si>
    <t>KUMBARJUA TO PND via MARCEL AND BACK</t>
  </si>
  <si>
    <t>31/12/2001</t>
  </si>
  <si>
    <t>17/12/2021</t>
  </si>
  <si>
    <t>GA07F7123/GA07F3952</t>
  </si>
  <si>
    <t>PN/138/2002</t>
  </si>
  <si>
    <t>AGP DURBHAT PND FMD AND BACK</t>
  </si>
  <si>
    <t>RAJANIKANT G. GAUDE</t>
  </si>
  <si>
    <t>HNO; 340,PAINGITE, AGP PND GOA</t>
  </si>
  <si>
    <t>GA01W4230</t>
  </si>
  <si>
    <t>PN/140/2002</t>
  </si>
  <si>
    <t>CUPA TO PND via BNS MARDOL AND ADDITIONAL TRIP PND AND CARAMBOLIM</t>
  </si>
  <si>
    <t>31/01/2002</t>
  </si>
  <si>
    <t>SHRI BHAGAWANT R. NAIK,</t>
  </si>
  <si>
    <t>H. NO.972, WADALWADA, MDKM-GOA.</t>
  </si>
  <si>
    <t>GA04T0901</t>
  </si>
  <si>
    <t>PN142/2002</t>
  </si>
  <si>
    <t>KARAMBOLIM PND BET PNJ AND BACK</t>
  </si>
  <si>
    <t>16/01/2023</t>
  </si>
  <si>
    <t>AMANULLA KHAN</t>
  </si>
  <si>
    <t>Hno: 207, MUSLIMWADA BHOMA GOA</t>
  </si>
  <si>
    <t>GA01W4584/GA05T4741/GA03K1155</t>
  </si>
  <si>
    <t>PN/144/2002</t>
  </si>
  <si>
    <t>AGP PND BET MRG AND BACK</t>
  </si>
  <si>
    <t>27/03/2002</t>
  </si>
  <si>
    <t>31/12/2022</t>
  </si>
  <si>
    <t>LUKESH SHET</t>
  </si>
  <si>
    <t>H. NO. 292/A, G.P.S. BEDSHEM TALAULIM PND GOA</t>
  </si>
  <si>
    <t>GA05T2274</t>
  </si>
  <si>
    <t>PN/145/2002</t>
  </si>
  <si>
    <t>VAGHURME PND MARCEL KHF via SAVOI VEREM KHANDEPAR BNS KRI AND BACK</t>
  </si>
  <si>
    <t>27/03/2002  06/02/2020</t>
  </si>
  <si>
    <t>30/12/2022  31/05/2020</t>
  </si>
  <si>
    <t>SHASHIKALA GAUDE</t>
  </si>
  <si>
    <t>MURDI KHANDEPAR PND GOA</t>
  </si>
  <si>
    <t>GA01W4060/GA05T5562</t>
  </si>
  <si>
    <t>KRIM</t>
  </si>
  <si>
    <t>PN/146/2002</t>
  </si>
  <si>
    <t>PAIKUL TO MRG via PND AND BACK</t>
  </si>
  <si>
    <t>NARCINVA NAIK</t>
  </si>
  <si>
    <t>Hno: 407, TIRAL UGO PND GOA</t>
  </si>
  <si>
    <t>GA01T6535</t>
  </si>
  <si>
    <t>PN/147/2002</t>
  </si>
  <si>
    <t>SRA SVE PND PNJ AND BACK</t>
  </si>
  <si>
    <t>15/04/2002</t>
  </si>
  <si>
    <t>15/01/2023</t>
  </si>
  <si>
    <t>PARESH NAIK</t>
  </si>
  <si>
    <t>Hno: 23, XIC, XELVONA QUEPEM GOA</t>
  </si>
  <si>
    <t>GA01U2468/GA04T7493</t>
  </si>
  <si>
    <t>MDK TO PND via KAVLEM KDMM &amp; BACK</t>
  </si>
  <si>
    <t>DEVIDAS B NAIK</t>
  </si>
  <si>
    <t>Hno: 135, WADIWALA KDMM PND GOA</t>
  </si>
  <si>
    <t>GA05T4290</t>
  </si>
  <si>
    <t>PN/149/2002</t>
  </si>
  <si>
    <t>UGO TO BCH via PND VGM NAVELIM SARVON OTAMBI AND BACK.</t>
  </si>
  <si>
    <t>GA08U3309</t>
  </si>
  <si>
    <t>MARVASADO</t>
  </si>
  <si>
    <t>SARVON</t>
  </si>
  <si>
    <t>PN/151/2002</t>
  </si>
  <si>
    <t>SRA SANVARDEM PND KDMM MRG AND BACK</t>
  </si>
  <si>
    <t>30/04/2002</t>
  </si>
  <si>
    <t>SANJAY VINAYAK SHIRODKAR,</t>
  </si>
  <si>
    <t>H. NO. 430, DHUPTALE, VAZEM, SRA, PND-GOA</t>
  </si>
  <si>
    <t>GA01W4095</t>
  </si>
  <si>
    <t>PN/152/2002</t>
  </si>
  <si>
    <t>PAIKUL PND SACORDA KUMBARWADA AND BACK</t>
  </si>
  <si>
    <t>18/01/2023</t>
  </si>
  <si>
    <t>SHRIDHAR M UGONKAR</t>
  </si>
  <si>
    <t>Hno: 35, PAIKUL SATTARI GOA</t>
  </si>
  <si>
    <t>GA01U2059</t>
  </si>
  <si>
    <t>KUMBHARWADA</t>
  </si>
  <si>
    <t>PN/155/2002</t>
  </si>
  <si>
    <t>PND TO SANVARDEM via DHARBANDODA DABAL NIRANKAL AND BACK</t>
  </si>
  <si>
    <t>30/09/2002</t>
  </si>
  <si>
    <t>GA08T4029</t>
  </si>
  <si>
    <t>UMESH B SHINDE</t>
  </si>
  <si>
    <t>Hno: 44, BELABAI ORULEM VSD DA GAMA GOA</t>
  </si>
  <si>
    <t>GA05T6549</t>
  </si>
  <si>
    <t>PN/156/2002</t>
  </si>
  <si>
    <t>PND TO VLV via KRI AND VLV TO PND via VGM KHANDEPAR</t>
  </si>
  <si>
    <t>27/09/2002</t>
  </si>
  <si>
    <t>RAMDAS V NAIK</t>
  </si>
  <si>
    <t>Hno: 392, UND BANDORA PND GOA</t>
  </si>
  <si>
    <t>GA01W4316</t>
  </si>
  <si>
    <t>PN/157/2002</t>
  </si>
  <si>
    <t>PND TO VLV via KRI VGM UND AND BACK</t>
  </si>
  <si>
    <t>30/07/2023</t>
  </si>
  <si>
    <t>SUDESH C NAIK</t>
  </si>
  <si>
    <t>AGP DURBHAT PND GOA</t>
  </si>
  <si>
    <t>GA02V4888</t>
  </si>
  <si>
    <t>PN/158/2002</t>
  </si>
  <si>
    <t>TLP SRA TO MRG via BORIM BRIDGE AND BACK</t>
  </si>
  <si>
    <t>21/10/2002</t>
  </si>
  <si>
    <t>30/12/2017</t>
  </si>
  <si>
    <t>VINAYAK P NAIK</t>
  </si>
  <si>
    <t>Hno: 666, KARAI SRA PND GOA</t>
  </si>
  <si>
    <t>GA01W4131</t>
  </si>
  <si>
    <t>PN/160/2002</t>
  </si>
  <si>
    <t>MDK PND BCH AND BACK</t>
  </si>
  <si>
    <t>19/11/2002</t>
  </si>
  <si>
    <t>30/10/2023</t>
  </si>
  <si>
    <t>PRAVIN SURESH NAIK,</t>
  </si>
  <si>
    <t>h. No. 57/A, GPS , VILLION, SANGUEM GOA</t>
  </si>
  <si>
    <t>GA01W4616</t>
  </si>
  <si>
    <t>PN/163/2002</t>
  </si>
  <si>
    <t>KDMM IDC KUMBARJUA GAWANT VLV PND AND BACK</t>
  </si>
  <si>
    <t>21/11/2002</t>
  </si>
  <si>
    <t>SHAIKH FAROOQ</t>
  </si>
  <si>
    <t>Hno:214, MUSLIM WADA BNSM PND GOA</t>
  </si>
  <si>
    <t>GA01W4108</t>
  </si>
  <si>
    <t>KDM GATE</t>
  </si>
  <si>
    <t>PN/164/2002</t>
  </si>
  <si>
    <t>GAUNEM PND PNJ AND BACK</t>
  </si>
  <si>
    <t>GA01T9456</t>
  </si>
  <si>
    <t>PN/165/2002</t>
  </si>
  <si>
    <t>MDK TO PND VIA KDMM, PIO, MARDOL BACK</t>
  </si>
  <si>
    <t>ZANJU SITARAM NAIK,</t>
  </si>
  <si>
    <t>H, NO. 74, MAUZOWADO, KDMM.</t>
  </si>
  <si>
    <t>GA01W4118</t>
  </si>
  <si>
    <t>PN/167/2002</t>
  </si>
  <si>
    <t>PND PNJ SVE AND BACK</t>
  </si>
  <si>
    <t>27/09/2023</t>
  </si>
  <si>
    <t>SHYAM U NAIK</t>
  </si>
  <si>
    <t>KHADAPWADA KMJ GOA</t>
  </si>
  <si>
    <t>GA01Z6679</t>
  </si>
  <si>
    <t>MDK TONCA PND KMJ UND AND BACK</t>
  </si>
  <si>
    <t>PIEDADE REBELLO</t>
  </si>
  <si>
    <t>Hno:138, D, GPS KHARWADA UND PND GOA</t>
  </si>
  <si>
    <t>GA11T0866</t>
  </si>
  <si>
    <t>NAGESHI</t>
  </si>
  <si>
    <t>PN/169/2003</t>
  </si>
  <si>
    <t>MDK TO PNJ KTC BUS STAND PNJ via PND PNJ TO MDK via KDMM AND BACK</t>
  </si>
  <si>
    <t>29/01/2003</t>
  </si>
  <si>
    <t>20/10/2018</t>
  </si>
  <si>
    <t>PRATAP NAIK</t>
  </si>
  <si>
    <t>Hno:103, WADIWADA KDMM GOA</t>
  </si>
  <si>
    <t>GA01W4534</t>
  </si>
  <si>
    <t>PN/170/2003</t>
  </si>
  <si>
    <t>AGP PND MDK VLV SVE AND BACK</t>
  </si>
  <si>
    <t>Permit Surrendered</t>
  </si>
  <si>
    <t>25/02/2003</t>
  </si>
  <si>
    <t>18/08/2024</t>
  </si>
  <si>
    <t>UPESH SHIVAJI A NAIK, VAST</t>
  </si>
  <si>
    <t>Hno: 705, VASTAWADA, ADAPAI DURBHAT PND GOA</t>
  </si>
  <si>
    <t>GA01W4716/GA04T1175</t>
  </si>
  <si>
    <t>PN/171/2003</t>
  </si>
  <si>
    <t>MDK TO PNJ VIA PND, PNJ TO PND, PND TO MDK via ARMAGUDI MARDOL PIO</t>
  </si>
  <si>
    <t>Smt. SEEMA G ADPAIKAR</t>
  </si>
  <si>
    <t>GA05T4137</t>
  </si>
  <si>
    <t>PN/175/2003</t>
  </si>
  <si>
    <t>PND PNJ SVE AND BACK AND EXTENDED FROM PND TO MRG</t>
  </si>
  <si>
    <t>21/02/2003</t>
  </si>
  <si>
    <t>RAJENDRA B NAIK</t>
  </si>
  <si>
    <t>Hno: 189, COMBA MRG SALCETTE GOA</t>
  </si>
  <si>
    <t>GA01Z5515</t>
  </si>
  <si>
    <t>UND PND BETHORA GAUNEM MRG AND BACK</t>
  </si>
  <si>
    <t>LUIS PETER RODRIGUES</t>
  </si>
  <si>
    <t>Hno: 12/1 RAIGINI BANDORA PND GOA</t>
  </si>
  <si>
    <t xml:space="preserve">GA01W4716 </t>
  </si>
  <si>
    <t>PN/178/2003</t>
  </si>
  <si>
    <t>PIO PND PNJ AND BACK</t>
  </si>
  <si>
    <t>NITIN GAUDE,</t>
  </si>
  <si>
    <t>Hno: 119, GAUTHAN, KHANDEPAR GOA</t>
  </si>
  <si>
    <t>GA04T4452</t>
  </si>
  <si>
    <t>PN/181/2003</t>
  </si>
  <si>
    <t>MDK TO PNJ via DHAKNEM PNJ TO HAVELI  VIA PND AND BACK</t>
  </si>
  <si>
    <t>31/03/2003</t>
  </si>
  <si>
    <t>BHAGWANT R NAIK</t>
  </si>
  <si>
    <t>Hno: 971, WADALWADA MDK PND GOA</t>
  </si>
  <si>
    <t>GA05T8686</t>
  </si>
  <si>
    <t>PN/183/2004</t>
  </si>
  <si>
    <t>MDK TO PND via KAVLEM MARDOL KDMM AND BACK</t>
  </si>
  <si>
    <t>30/01/2004</t>
  </si>
  <si>
    <t>29/01/2024</t>
  </si>
  <si>
    <t>NARESH B NAIK</t>
  </si>
  <si>
    <t>HnO: 135, WADIWADA KDMM GOA</t>
  </si>
  <si>
    <t>GA01W4152</t>
  </si>
  <si>
    <t>PN/184/2004</t>
  </si>
  <si>
    <t>AGP UND GAUNEM MDK PND via RAMNATHI KAVLEM .</t>
  </si>
  <si>
    <t>DINESH K NAIK</t>
  </si>
  <si>
    <t>Hno: 390, UND BANDORA PND GOA</t>
  </si>
  <si>
    <t>GA02T4933</t>
  </si>
  <si>
    <t>PN/186/2004</t>
  </si>
  <si>
    <t>MAUZAWADO, MDK, TONCA TO PND VIA AKSON, NAVDURGA TEMPLE, KARANZAL, MARDOL, PIO</t>
  </si>
  <si>
    <t>29/06/2004</t>
  </si>
  <si>
    <t>16/10/2019</t>
  </si>
  <si>
    <t>SHRI RAMESH R. NAIK,</t>
  </si>
  <si>
    <t>. NO. 52, MAUZAWADO, KDMM</t>
  </si>
  <si>
    <t>GA01W4143</t>
  </si>
  <si>
    <t>MAUZOWADA</t>
  </si>
  <si>
    <t>PN/188/2004</t>
  </si>
  <si>
    <t>KUMBARJUA GAWANT AMONA FERRY MARCEL VLV VGM PND AND BACK</t>
  </si>
  <si>
    <t>18/08/2004</t>
  </si>
  <si>
    <t>UPENDRA S PEDNEKAR</t>
  </si>
  <si>
    <t>TYPE A, QUARTERS No 1, HEALTH CENTRE MANDUR TISWADI GOA</t>
  </si>
  <si>
    <t>GA01T6366</t>
  </si>
  <si>
    <t>SAVOI</t>
  </si>
  <si>
    <t>PN/189/2005</t>
  </si>
  <si>
    <t>MUNGAL PND KUMBARJUA KARANZAL MDK PND TO MRG AND BACK</t>
  </si>
  <si>
    <t>27/10/2020</t>
  </si>
  <si>
    <t>LAZARIO FLORIANO GRACIS</t>
  </si>
  <si>
    <t>H. NO. 381, CARVATA, LOUTOLIM ,SALCETE.</t>
  </si>
  <si>
    <t>GA02T4811</t>
  </si>
  <si>
    <t>PN/190/2005</t>
  </si>
  <si>
    <t>MDK KAVLEM PND MRG via BORIM BRIDGE AND BACK</t>
  </si>
  <si>
    <t>1/6/2005  20/11/2018</t>
  </si>
  <si>
    <t>18/10/2020  31/08/2020</t>
  </si>
  <si>
    <t>SABESTIANA CARDOZO</t>
  </si>
  <si>
    <t>Hno: 107, ILHA DE RACHOL, SALCETE GOA</t>
  </si>
  <si>
    <t>GA02T4883/GA04T2213</t>
  </si>
  <si>
    <t>PN/193/2005</t>
  </si>
  <si>
    <t>AGP PND SANCORDEM MRG KUMBARJUA AND BACK</t>
  </si>
  <si>
    <t>30/06/2005</t>
  </si>
  <si>
    <t>25/05/2021</t>
  </si>
  <si>
    <t>SUNIL NAIK</t>
  </si>
  <si>
    <t>Hno: 206, CHICALIM, AGP PND GOA</t>
  </si>
  <si>
    <t>GA01W4247</t>
  </si>
  <si>
    <t>PN/194/2005</t>
  </si>
  <si>
    <t>VLV TO PND via KRI, PND TO PNJ, PNJ TO VLV via MARCEL AND VICE VERSA.</t>
  </si>
  <si>
    <t>13/10/2020</t>
  </si>
  <si>
    <t>MILIND G. PARAB</t>
  </si>
  <si>
    <t>Hno: 319, DEVLAI, KHL, MARCEL PND GOA</t>
  </si>
  <si>
    <t>GA05T1469</t>
  </si>
  <si>
    <t>PN/195/2005</t>
  </si>
  <si>
    <t>SVE, PND AGPUR, UND ND BACK</t>
  </si>
  <si>
    <t>20/03/2021</t>
  </si>
  <si>
    <t>PRAHAR SAVORDEKAR</t>
  </si>
  <si>
    <t>Hno: 158, BAGWADA, SVE GOA</t>
  </si>
  <si>
    <t>GA02Z5388</t>
  </si>
  <si>
    <t>PN/197/2005</t>
  </si>
  <si>
    <t>PND TO DATTAGARH BET AND BACK</t>
  </si>
  <si>
    <t>30/04/2021</t>
  </si>
  <si>
    <t>VENKATESH NAIK</t>
  </si>
  <si>
    <t>WARD No: 7, YESHWANTNAGAR, TISK PND GOA</t>
  </si>
  <si>
    <t>GA01W4248</t>
  </si>
  <si>
    <t>DATTAGARH</t>
  </si>
  <si>
    <t>GAUNEM TO PND VIA SACORDE, BOLKORNEM AND BACK</t>
  </si>
  <si>
    <t>RAMACHANDRA MANJREKAR,</t>
  </si>
  <si>
    <t>H. No. 452, DHAT, UGO, POND-GOA.</t>
  </si>
  <si>
    <t>GA04T1887</t>
  </si>
  <si>
    <t>UGO PND TO BCH AND BACK</t>
  </si>
  <si>
    <t>PRITESH NAIK,</t>
  </si>
  <si>
    <t>Hno: 504, SRA, PND-GOA.,</t>
  </si>
  <si>
    <t>GA08U7304</t>
  </si>
  <si>
    <t>PN/200/2006</t>
  </si>
  <si>
    <t>BET (KASHAL MAHADEV TEMPLE) TO PND AND BACK</t>
  </si>
  <si>
    <t>CTX, FONSECA ARCADE, Nr. CIVIL COURT, TISK PND GOA</t>
  </si>
  <si>
    <t>GA05T1777</t>
  </si>
  <si>
    <t>PN/201/2006</t>
  </si>
  <si>
    <t>PND TO SURLA AND BACK</t>
  </si>
  <si>
    <t>GOMES FRAN XAVIER</t>
  </si>
  <si>
    <t>Hno: 316, SONARBAG UGO PND GOA</t>
  </si>
  <si>
    <t>GA08T4067</t>
  </si>
  <si>
    <t>UGO PND BCH AND BACK</t>
  </si>
  <si>
    <t>GA04T5337</t>
  </si>
  <si>
    <t>PN/203/2006</t>
  </si>
  <si>
    <t xml:space="preserve">AMONA AMESHI MARCEL BNS PND AND BACK </t>
  </si>
  <si>
    <t>22/08/2006</t>
  </si>
  <si>
    <t>27/02/2023</t>
  </si>
  <si>
    <t>UMESH TURI</t>
  </si>
  <si>
    <t>MADAPI MARCEL PND GOA</t>
  </si>
  <si>
    <t>GA01U4222</t>
  </si>
  <si>
    <t>PN/205/2006</t>
  </si>
  <si>
    <t>OKAMB PND SANVARDEM via UGO TISK DHB DABAL AND BACK</t>
  </si>
  <si>
    <t>23/01/2023</t>
  </si>
  <si>
    <t>FRANCISCO OLIVEIRA</t>
  </si>
  <si>
    <t>H. NO. 189-3, TILAMOL, QUEPEM,SALCETE GOA.</t>
  </si>
  <si>
    <t>GA02Z5021</t>
  </si>
  <si>
    <t>OKAM</t>
  </si>
  <si>
    <t>PN/206/2007</t>
  </si>
  <si>
    <t>OLD GOA TO SANKHLIM via PND MARCEL AMONA BRIDGE AND BACK</t>
  </si>
  <si>
    <t>16/04/2007</t>
  </si>
  <si>
    <t>24/01/2023</t>
  </si>
  <si>
    <t>SATCHENDRA KHEDEKAR</t>
  </si>
  <si>
    <t>Hno: 229/1, VELKAS SAVOI-VEREM, PND-GOA</t>
  </si>
  <si>
    <t>GA01T7836</t>
  </si>
  <si>
    <t>PN/208/2007</t>
  </si>
  <si>
    <t>UGO PND VLP THANE AND BACK</t>
  </si>
  <si>
    <t>28/08/2007</t>
  </si>
  <si>
    <t>KALIDAS NAIK</t>
  </si>
  <si>
    <t>Hno: 415, TIRAL UGO GOA.</t>
  </si>
  <si>
    <t>GA05T1772</t>
  </si>
  <si>
    <t>PN/210/2007</t>
  </si>
  <si>
    <t>PND TO DATTAGARH (BET) AND BACK</t>
  </si>
  <si>
    <t>CTX, FONSECA ARCADE, Nr. CIVIL COURT, PND GOA</t>
  </si>
  <si>
    <t>GA05T3779</t>
  </si>
  <si>
    <t>PN/211/2007</t>
  </si>
  <si>
    <t>KHL MARCEL PND MRG AND BACK</t>
  </si>
  <si>
    <t>30/08/2007</t>
  </si>
  <si>
    <t>28/11/2017</t>
  </si>
  <si>
    <t>RUPESH DASHARAT MORJEKAR,</t>
  </si>
  <si>
    <t>Hno: 617, HOUSING BOARD COLONY DAVORLIM, SALCETE_x0002_GOA</t>
  </si>
  <si>
    <t>GA08U0142</t>
  </si>
  <si>
    <t>PN/212/2007</t>
  </si>
  <si>
    <t>MUNDAI SANVARDEM PND AND BACK</t>
  </si>
  <si>
    <t>31/08/2007</t>
  </si>
  <si>
    <t>RODRIGUES RAUL LUIS</t>
  </si>
  <si>
    <t>Hno: 133, AMBALAI PAW SRA GOA</t>
  </si>
  <si>
    <t>GA08T4103</t>
  </si>
  <si>
    <t>PN/215/2008</t>
  </si>
  <si>
    <t>VLV TO PND via KRI VGM SAVOI BETKI MARCEL AND BACK</t>
  </si>
  <si>
    <t>22/02/2008</t>
  </si>
  <si>
    <t>17/01/2024</t>
  </si>
  <si>
    <t>Smt. NAGINI G NAIK</t>
  </si>
  <si>
    <t>Hno: 52, MAGILWADA VLV PND GOA</t>
  </si>
  <si>
    <t>GA02T4919</t>
  </si>
  <si>
    <t>PN/219/2009</t>
  </si>
  <si>
    <t>BCH TO PND via SANKHALIM, AMONA MARCEL BNS AND BACK</t>
  </si>
  <si>
    <t>UMESH GAONKAR</t>
  </si>
  <si>
    <t>KHL MARCEL PND GOA</t>
  </si>
  <si>
    <t>GA04T4622</t>
  </si>
  <si>
    <t>PN/220/2009</t>
  </si>
  <si>
    <t>KHAN MOHAMMED A</t>
  </si>
  <si>
    <t>Hno: 206/1, MUSLIMWADA BHOMA PND GOA</t>
  </si>
  <si>
    <t>GA05T0385</t>
  </si>
  <si>
    <t>AGP PND PNJ AND BACK</t>
  </si>
  <si>
    <t>Smt. SULOCHANA D FADTE</t>
  </si>
  <si>
    <t>Hno: 75, BANDORA PND GOA</t>
  </si>
  <si>
    <t>GA07F2587</t>
  </si>
  <si>
    <t>PN/225/2009</t>
  </si>
  <si>
    <t>SVE TO PNJ VIA SRA PND</t>
  </si>
  <si>
    <t>30/06/2009</t>
  </si>
  <si>
    <t>15/10/2024</t>
  </si>
  <si>
    <t>Smt. ANTONETTA M FERNANDES</t>
  </si>
  <si>
    <t>Hno: 601, DIGAS PAW PND GOA</t>
  </si>
  <si>
    <t>GA05T0818</t>
  </si>
  <si>
    <t>SANVOTDEM</t>
  </si>
  <si>
    <t>PN/226/2009</t>
  </si>
  <si>
    <t>MOLAR, PND, KRI, MARCEL, KHF AND BACK EXTENDED- PND TO PNJ &amp; BACK</t>
  </si>
  <si>
    <t>27/07/2009  29/08/2016</t>
  </si>
  <si>
    <t>11/3/2020  31/03/2020</t>
  </si>
  <si>
    <t>Smt. SEEMA ADPAIKAR</t>
  </si>
  <si>
    <t>Hno: 73, DURBHAT PND GOA</t>
  </si>
  <si>
    <t>GA01W4315/ GA01W4137</t>
  </si>
  <si>
    <t>MOLAR</t>
  </si>
  <si>
    <t>BORIM PND SVE AND BACK</t>
  </si>
  <si>
    <t>GA02T4537</t>
  </si>
  <si>
    <t>PN/229/2010</t>
  </si>
  <si>
    <t>30/03/2010  11/12/2017</t>
  </si>
  <si>
    <t>4/8/2020  30/11/2020</t>
  </si>
  <si>
    <t>SANTOSH SHIRODKAR</t>
  </si>
  <si>
    <t>Hno: 1948, BARBHAT, SRA, PND GOA</t>
  </si>
  <si>
    <t>GA01W4135/GA02T4852</t>
  </si>
  <si>
    <t>PN/230/2010</t>
  </si>
  <si>
    <t>AKADA MARCEL TO PND VIA BNSM AND BACK</t>
  </si>
  <si>
    <t>30/03/2010</t>
  </si>
  <si>
    <t>31/08/2020</t>
  </si>
  <si>
    <t>DINESH S TURI</t>
  </si>
  <si>
    <t>Hno: 65/B, ORGAO, PND, GOA</t>
  </si>
  <si>
    <t>GA05T4622</t>
  </si>
  <si>
    <t>PN/231/2010</t>
  </si>
  <si>
    <t>MARCEL MDK PND KARANZAL AND BACK</t>
  </si>
  <si>
    <t>31/07/2025</t>
  </si>
  <si>
    <t>SUJAN R TARI</t>
  </si>
  <si>
    <t>Hno: 1128, ADAN MDK PND GOA</t>
  </si>
  <si>
    <t>GA01W4196</t>
  </si>
  <si>
    <t>AKADA</t>
  </si>
  <si>
    <t>PN/234/2011</t>
  </si>
  <si>
    <t>PND PNJ MRG &amp; BACK</t>
  </si>
  <si>
    <t>29/08/2011</t>
  </si>
  <si>
    <t>25/01/2023</t>
  </si>
  <si>
    <t>SHRIKANT K. NAIK</t>
  </si>
  <si>
    <t>H.NO.675, GAUNEM, BANDORA, PND GOA</t>
  </si>
  <si>
    <t>GA05T1440</t>
  </si>
  <si>
    <t>PN/235/2011</t>
  </si>
  <si>
    <t>PND BCH PALI VELGUEM PND MRG &amp; BACK</t>
  </si>
  <si>
    <t>17/01/2023</t>
  </si>
  <si>
    <t>SANGAM D. NAIK</t>
  </si>
  <si>
    <t>H.NO.416, TIRAL UGO, PND-GOA</t>
  </si>
  <si>
    <t>GA01W4578/GA06T0402</t>
  </si>
  <si>
    <t>PN/236/2011</t>
  </si>
  <si>
    <t xml:space="preserve">GAUNEM PND PNJ MRG &amp; BACK </t>
  </si>
  <si>
    <t>22/12/2022</t>
  </si>
  <si>
    <t>SIDDESH GAJABNAN ADPAIKAR,</t>
  </si>
  <si>
    <t>H. NO. 386, GPS, AGP, DURBHAT PND</t>
  </si>
  <si>
    <t>GA01U3216</t>
  </si>
  <si>
    <t>PN/237/2011</t>
  </si>
  <si>
    <t>KASSAILIM, PND, BCH VIA HODA PALI, PND, AMONA AND BACK</t>
  </si>
  <si>
    <t>30/12/2011</t>
  </si>
  <si>
    <t>13/02/2023</t>
  </si>
  <si>
    <t>BUDHAJI PANDURAN JADHAV</t>
  </si>
  <si>
    <t>H. NO. 1022/3, MANAPED MOLL, TISK, UGO, PND GOA</t>
  </si>
  <si>
    <t>GA05T0984</t>
  </si>
  <si>
    <t>PN/239/2014</t>
  </si>
  <si>
    <t xml:space="preserve">VLV, PND, FMD, VLP, KDI AND </t>
  </si>
  <si>
    <t>25/02/2014</t>
  </si>
  <si>
    <t>PARESH PREMANAND NAIK</t>
  </si>
  <si>
    <t>H. NO. 306, ALIWADA, VLV, PND</t>
  </si>
  <si>
    <t>GA02V4239</t>
  </si>
  <si>
    <t>SAVOIVEREM</t>
  </si>
  <si>
    <t>PN/240/2014</t>
  </si>
  <si>
    <t>MDK TO MRG VIA PND BET AND BACK</t>
  </si>
  <si>
    <t>18/09/2014</t>
  </si>
  <si>
    <t>PRASAD R. NAIK,</t>
  </si>
  <si>
    <t>H. NO. 170/1, GAUNEM, BANDORA, PND.</t>
  </si>
  <si>
    <t>GA01W4080/GA05T4360</t>
  </si>
  <si>
    <t>PN/241/2015</t>
  </si>
  <si>
    <t>VGM, VLV TO PNJ AND PNJ TO SANQUELIM</t>
  </si>
  <si>
    <t>31/03/2025</t>
  </si>
  <si>
    <t>AMIR K. SHET</t>
  </si>
  <si>
    <t>H. NO. 418, MARJUA, DIWAR-GOA</t>
  </si>
  <si>
    <t>GA07F3918/GA01U2187</t>
  </si>
  <si>
    <t>PN/242/2015</t>
  </si>
  <si>
    <t>CARAMBOLIM, PND, MARCELA, SANQUELIM, BCH VAI AMONA AND BACK</t>
  </si>
  <si>
    <t>24/06/2025</t>
  </si>
  <si>
    <t>H. NO. 144/4, GAONKARWADA, CANDOLA, PND</t>
  </si>
  <si>
    <t>GA04T4122</t>
  </si>
  <si>
    <t>PN/243/2015</t>
  </si>
  <si>
    <t>CUMBHARJUA, PND, AGP, PNJ AND BACK</t>
  </si>
  <si>
    <t>REHSMA NAIK,</t>
  </si>
  <si>
    <t>H. NO. 03, KUMBHARKHADI, BHOMA, PND</t>
  </si>
  <si>
    <t>GA08U7909</t>
  </si>
  <si>
    <t>PN/244/2015</t>
  </si>
  <si>
    <t>PND, KDMM INDUSTRIAL ESTATE, MRG, UND, MDK AND BACK</t>
  </si>
  <si>
    <t>13/10/2015</t>
  </si>
  <si>
    <t>RAJU H. NAIK,</t>
  </si>
  <si>
    <t>H. NO. 2010, NR. SARSWATI MANDIR,DABOLIM, SRA</t>
  </si>
  <si>
    <t>GA01U5115/GA03N4218</t>
  </si>
  <si>
    <t>PN/245/2015</t>
  </si>
  <si>
    <t>KODAR, KDMM, PND TO MARCAIM VIA RAMNATHI, KAVALE AND BACK</t>
  </si>
  <si>
    <t>16/10/2015</t>
  </si>
  <si>
    <t>15/10/2020</t>
  </si>
  <si>
    <t>RAGHUNATH NAIK</t>
  </si>
  <si>
    <t>H. NO. 98, GUDAMOL AND PITABHAT, CODAR, KHANDEPAR.</t>
  </si>
  <si>
    <t>GA01T9002</t>
  </si>
  <si>
    <t>PN/246/2015</t>
  </si>
  <si>
    <t>AGP, PND, BET, PNJ AND BACK</t>
  </si>
  <si>
    <t>MANUEL SILVEIRA,</t>
  </si>
  <si>
    <t>H. NO. 345, KHRYABHAT, BANSTARI, ADCONA, PND</t>
  </si>
  <si>
    <t>GA04T2867</t>
  </si>
  <si>
    <t>PN/248/2016</t>
  </si>
  <si>
    <t>Gawal, SRA, PND, UGO, VLP to MRG &amp; back.</t>
  </si>
  <si>
    <t>GA02V4247</t>
  </si>
  <si>
    <t>PN/249/2016</t>
  </si>
  <si>
    <t>PND, VLV, UGO, Parampai,Marcela &amp; back</t>
  </si>
  <si>
    <t>18/04/2016</t>
  </si>
  <si>
    <t>17/04/2021</t>
  </si>
  <si>
    <t>SMT. SANDHYA PRABHU,</t>
  </si>
  <si>
    <t>H.NO. 61/148/29, PUSHPAK CO-OP., SOCIETY, NR. NIRANKAL RD, PND-GOA.</t>
  </si>
  <si>
    <t>GA01T8780</t>
  </si>
  <si>
    <t>PN/251/2016</t>
  </si>
  <si>
    <t>PND BETORA DATTAGARH AND BACK</t>
  </si>
  <si>
    <t>24/08/2016</t>
  </si>
  <si>
    <t>23/08/2021</t>
  </si>
  <si>
    <t>GA05T0097</t>
  </si>
  <si>
    <t>RTA/PON/SCP/201800010</t>
  </si>
  <si>
    <t>Sonarbag to PND PND to BCH &amp; back.</t>
  </si>
  <si>
    <t>24/01/2018  07/03/2019</t>
  </si>
  <si>
    <t>23/01/2023  30/04/2020</t>
  </si>
  <si>
    <t>GA01W4245/GA02U4043</t>
  </si>
  <si>
    <t>RTA/PON/SCP/201800011</t>
  </si>
  <si>
    <t>VLV, KDMm, PNJ, VLV, PND &amp; back.</t>
  </si>
  <si>
    <t>31/01/2018</t>
  </si>
  <si>
    <t>SWAPNESH CHANDRAKANT NAIK</t>
  </si>
  <si>
    <t>H.NO. 236, PORKEBHAT CARAMBOLI NORTH GOA</t>
  </si>
  <si>
    <t>GA01U6755</t>
  </si>
  <si>
    <t>GA01T8554</t>
  </si>
  <si>
    <t>Gaunem, PND, BET to PNJ &amp; back via veling</t>
  </si>
  <si>
    <t>30/04/2020</t>
  </si>
  <si>
    <t>GA08T4292/GA01W4087</t>
  </si>
  <si>
    <t>Shimer Durbhat Betora PND MDK Parampai UND Kavlem</t>
  </si>
  <si>
    <t>27/04/2018</t>
  </si>
  <si>
    <t>31/12/2020</t>
  </si>
  <si>
    <t>GA01T9456/GA01W4139</t>
  </si>
  <si>
    <t>PND to AGP &amp; back.</t>
  </si>
  <si>
    <t>31/03/2020</t>
  </si>
  <si>
    <t>GA01W4084/GA01Z5640</t>
  </si>
  <si>
    <t>Mudai PAW SVE Quepem PND and back</t>
  </si>
  <si>
    <t>19/01/2018</t>
  </si>
  <si>
    <t>GA04T5093</t>
  </si>
  <si>
    <t>MRG PND PNJ and back</t>
  </si>
  <si>
    <t>30/09/2020</t>
  </si>
  <si>
    <t>GA01W4084/GA08U2407</t>
  </si>
  <si>
    <t>MDK PND SVE Kavlem Ramnathi and back</t>
  </si>
  <si>
    <t>24/04/2018</t>
  </si>
  <si>
    <t>31/03/2019</t>
  </si>
  <si>
    <t>GA01W4509/GA01W4589</t>
  </si>
  <si>
    <t>MDK to PNJm Via Dhaknem PND and back</t>
  </si>
  <si>
    <t>19/03/2020</t>
  </si>
  <si>
    <t>30/06/2020</t>
  </si>
  <si>
    <t>GA05T0544/GA01U3436</t>
  </si>
  <si>
    <t>UND PND KDMm IDC and back</t>
  </si>
  <si>
    <t>21/12/2018</t>
  </si>
  <si>
    <t>GA08U2277/ GA05T 1250</t>
  </si>
  <si>
    <t>GA09U5803</t>
  </si>
  <si>
    <t>Bimbal SRA PND PNJ and back</t>
  </si>
  <si>
    <t>GA02T4537/GA02U4016</t>
  </si>
  <si>
    <t>PND  SVE to PNJm and back</t>
  </si>
  <si>
    <t>GA04T6893/ GA05T5124</t>
  </si>
  <si>
    <t>PN/150/2002</t>
  </si>
  <si>
    <t>Paz SRA to MRG via Borim bridge and back</t>
  </si>
  <si>
    <t>CHANDRASHEKHAR P. NAIK,</t>
  </si>
  <si>
    <t>Hno: 920, SRA PND GOA</t>
  </si>
  <si>
    <t>GA01W4119</t>
  </si>
  <si>
    <t>RID</t>
  </si>
  <si>
    <t>StageNames</t>
  </si>
  <si>
    <t>ReverseStageNames</t>
  </si>
  <si>
    <t>BIC</t>
  </si>
  <si>
    <t>RouteName</t>
  </si>
  <si>
    <t>StageCode</t>
  </si>
  <si>
    <t>StageName</t>
  </si>
  <si>
    <t>StageSequence</t>
  </si>
  <si>
    <t>Kms</t>
  </si>
  <si>
    <t>FullRouteName</t>
  </si>
  <si>
    <t>Title</t>
  </si>
  <si>
    <t>Assigned to</t>
  </si>
  <si>
    <t>Due Date</t>
  </si>
  <si>
    <t>Generate RTARouteStages based on data from Schedule</t>
  </si>
  <si>
    <t>Sairaj</t>
  </si>
  <si>
    <t>Expand RTARouteStages based on Kadamba ETM Routes</t>
  </si>
  <si>
    <t>Feed stages manually based on obtained data</t>
  </si>
  <si>
    <t>Generate RTARoutes</t>
  </si>
  <si>
    <t>Import Routes in TARA</t>
  </si>
  <si>
    <t>Yash</t>
  </si>
  <si>
    <t>Assignee</t>
  </si>
  <si>
    <t>RTA point of contact</t>
  </si>
  <si>
    <t>Route Master</t>
  </si>
  <si>
    <t>Stages</t>
  </si>
  <si>
    <t>Timings</t>
  </si>
  <si>
    <t>Geo-locations</t>
  </si>
  <si>
    <t>Panaji</t>
  </si>
  <si>
    <t>Margao</t>
  </si>
  <si>
    <t>Ruth</t>
  </si>
  <si>
    <t>Maithili - 9689672377</t>
  </si>
  <si>
    <t>Mapusa</t>
  </si>
  <si>
    <t>Maitreya</t>
  </si>
  <si>
    <t>Bicholim</t>
  </si>
  <si>
    <t>Adam</t>
  </si>
  <si>
    <t>Complete</t>
  </si>
  <si>
    <t>Ponda</t>
  </si>
  <si>
    <t>Milind</t>
  </si>
  <si>
    <t>Raw</t>
  </si>
  <si>
    <t>Vasco</t>
  </si>
  <si>
    <t>Quepem</t>
  </si>
  <si>
    <t>No</t>
  </si>
  <si>
    <t>Canacona</t>
  </si>
  <si>
    <t>Pernem</t>
  </si>
  <si>
    <t>Tahir</t>
  </si>
  <si>
    <t>Dharbandora</t>
  </si>
  <si>
    <t>Permit</t>
  </si>
  <si>
    <t>Via</t>
  </si>
  <si>
    <t>Via1</t>
  </si>
  <si>
    <t>Via2</t>
  </si>
  <si>
    <t>Via3</t>
  </si>
  <si>
    <t>To</t>
  </si>
  <si>
    <t>Dep. From</t>
  </si>
  <si>
    <t>Dep. Via</t>
  </si>
  <si>
    <t>Dep. Via1</t>
  </si>
  <si>
    <t>Dep. Via2</t>
  </si>
  <si>
    <t>Dep. Via3</t>
  </si>
  <si>
    <t>Valpoi</t>
  </si>
  <si>
    <t>Advoi</t>
  </si>
  <si>
    <t>Amona</t>
  </si>
  <si>
    <t>Green Park</t>
  </si>
  <si>
    <t>Karaswada Junction</t>
  </si>
  <si>
    <t>Sanquelim</t>
  </si>
  <si>
    <t>Sankhali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</si>
  <si>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</si>
  <si>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07.30AM</t>
  </si>
  <si>
    <t>10.50AM</t>
  </si>
  <si>
    <t>09:03am</t>
  </si>
  <si>
    <t>Sakhali</t>
  </si>
  <si>
    <t>07.00AM</t>
  </si>
  <si>
    <t>08.40AM</t>
  </si>
  <si>
    <t xml:space="preserve">Bicholim </t>
  </si>
  <si>
    <t>05.50 AM</t>
  </si>
  <si>
    <t>Sonal</t>
  </si>
  <si>
    <t>09.15AM</t>
  </si>
  <si>
    <t>Hivre</t>
  </si>
  <si>
    <t>8.00am</t>
  </si>
  <si>
    <t>08.45 AM</t>
  </si>
  <si>
    <t>11.05AM</t>
  </si>
  <si>
    <t>02.10Pm</t>
  </si>
  <si>
    <t>02.45PM</t>
  </si>
  <si>
    <t>05.30PM</t>
  </si>
  <si>
    <t>Pale</t>
  </si>
  <si>
    <t xml:space="preserve">Ponda </t>
  </si>
  <si>
    <t>6.35AM</t>
  </si>
  <si>
    <t>7.35AM</t>
  </si>
  <si>
    <t>09.30AM</t>
  </si>
  <si>
    <t>12.40PM</t>
  </si>
  <si>
    <t>03.40PM</t>
  </si>
  <si>
    <t>06.00PM</t>
  </si>
  <si>
    <t>Pilgao</t>
  </si>
  <si>
    <t>Sarmanas</t>
  </si>
  <si>
    <t>7.00 am</t>
  </si>
  <si>
    <t>7.30 am</t>
  </si>
  <si>
    <t>8.05 am</t>
  </si>
  <si>
    <t>9.00 am</t>
  </si>
  <si>
    <t>9.45 am</t>
  </si>
  <si>
    <t>10.40 am</t>
  </si>
  <si>
    <t>12.30 pm</t>
  </si>
  <si>
    <t>13.05 pm</t>
  </si>
  <si>
    <t>14.15 pm</t>
  </si>
  <si>
    <t>14.30 pm</t>
  </si>
  <si>
    <t>15.40 pm</t>
  </si>
  <si>
    <t>16.25 pm</t>
  </si>
  <si>
    <t>17.15 pm</t>
  </si>
  <si>
    <t>18.40 pm</t>
  </si>
  <si>
    <t>06.30Am</t>
  </si>
  <si>
    <t>08.00AM</t>
  </si>
  <si>
    <t>11.25AM</t>
  </si>
  <si>
    <t>12.45PM</t>
  </si>
  <si>
    <t>02.00PM</t>
  </si>
  <si>
    <t>03.30PM</t>
  </si>
  <si>
    <t>05.50PM</t>
  </si>
  <si>
    <t>05.40AM</t>
  </si>
  <si>
    <t xml:space="preserve">06.45AM </t>
  </si>
  <si>
    <t>09.30 AM</t>
  </si>
  <si>
    <t>Sarvan Byepass</t>
  </si>
  <si>
    <t>Mayem</t>
  </si>
  <si>
    <t xml:space="preserve">06.50PM </t>
  </si>
  <si>
    <t>Shigne</t>
  </si>
  <si>
    <t>Charvane</t>
  </si>
  <si>
    <t>08.05AM</t>
  </si>
  <si>
    <t>08.35AM</t>
  </si>
  <si>
    <t xml:space="preserve"> Karmali</t>
  </si>
  <si>
    <t>09.00AM</t>
  </si>
  <si>
    <t>10.00AM</t>
  </si>
  <si>
    <t>10.30AM</t>
  </si>
  <si>
    <t>Savarde</t>
  </si>
  <si>
    <t>01.10PM</t>
  </si>
  <si>
    <t>01.40PM</t>
  </si>
  <si>
    <t>Rivem</t>
  </si>
  <si>
    <t>06.10PM</t>
  </si>
  <si>
    <t>06.40PM</t>
  </si>
  <si>
    <t>07.30PM</t>
  </si>
  <si>
    <t>Shirolikeri</t>
  </si>
  <si>
    <t xml:space="preserve"> Panaji</t>
  </si>
  <si>
    <t>10.45AM</t>
  </si>
  <si>
    <t>Churchirem</t>
  </si>
  <si>
    <t>12.00PM</t>
  </si>
  <si>
    <t>12.50PM</t>
  </si>
  <si>
    <t>02.50PM</t>
  </si>
  <si>
    <t>04.50PM</t>
  </si>
  <si>
    <t>07.10PM</t>
  </si>
  <si>
    <t>Sankhalim</t>
  </si>
  <si>
    <t>Keri</t>
  </si>
  <si>
    <t>06.40 am</t>
  </si>
  <si>
    <t>07.10AM</t>
  </si>
  <si>
    <t>Ravan</t>
  </si>
  <si>
    <t>12.30AM</t>
  </si>
  <si>
    <t>Madel</t>
  </si>
  <si>
    <t>6.45 am</t>
  </si>
  <si>
    <t>7.55 am</t>
  </si>
  <si>
    <t>8.40 am</t>
  </si>
  <si>
    <t>11.15 am</t>
  </si>
  <si>
    <t>12.40 pm</t>
  </si>
  <si>
    <t>3.00 pm</t>
  </si>
  <si>
    <t>3.45 pm</t>
  </si>
  <si>
    <t>05.25 pm</t>
  </si>
  <si>
    <t>6.55 pm</t>
  </si>
  <si>
    <t>7.45 pm</t>
  </si>
  <si>
    <r>
      <rPr>
        <sz val="9"/>
        <color rgb="FF000000"/>
        <rFont val="Calibri"/>
        <family val="2"/>
      </rPr>
      <t>RTA/BIC/SCP/2013</t>
    </r>
    <r>
      <rPr>
        <sz val="9"/>
        <color theme="1"/>
        <rFont val="Calibri"/>
        <family val="2"/>
      </rPr>
      <t>00027</t>
    </r>
  </si>
  <si>
    <t>06.15AM</t>
  </si>
  <si>
    <t>09.40AM</t>
  </si>
  <si>
    <t>04.30PM</t>
  </si>
  <si>
    <t>07.40PM</t>
  </si>
  <si>
    <t>7.30 AM</t>
  </si>
  <si>
    <t>8.20 AM</t>
  </si>
  <si>
    <t>8.50 AM</t>
  </si>
  <si>
    <t>10.15 am</t>
  </si>
  <si>
    <t>11.20 am</t>
  </si>
  <si>
    <t>12.00n</t>
  </si>
  <si>
    <t>1.20 pm</t>
  </si>
  <si>
    <t>2.30 pm</t>
  </si>
  <si>
    <t>4.40 pm</t>
  </si>
  <si>
    <t>5.10 am</t>
  </si>
  <si>
    <t>6.00 pm</t>
  </si>
  <si>
    <t>07.20AM</t>
  </si>
  <si>
    <t>Sakhalim</t>
  </si>
  <si>
    <t>07.50AM</t>
  </si>
  <si>
    <t>.Kudchirem</t>
  </si>
  <si>
    <t xml:space="preserve"> Bicholim</t>
  </si>
  <si>
    <t>7.45 am</t>
  </si>
  <si>
    <t>8.30 am</t>
  </si>
  <si>
    <t>Maulinguem</t>
  </si>
  <si>
    <t>9.15 am</t>
  </si>
  <si>
    <t>10.30 am</t>
  </si>
  <si>
    <t>10.55 am</t>
  </si>
  <si>
    <t>12.00 n</t>
  </si>
  <si>
    <t>12.55 pm</t>
  </si>
  <si>
    <t>1.45 pm</t>
  </si>
  <si>
    <t>Ladfe</t>
  </si>
  <si>
    <t>4.35 pm</t>
  </si>
  <si>
    <t>4.10 pm</t>
  </si>
  <si>
    <t>5.35 pm</t>
  </si>
  <si>
    <t>05.10PM</t>
  </si>
  <si>
    <t>6.20PM</t>
  </si>
  <si>
    <t>Paikul</t>
  </si>
  <si>
    <t>07.45AM</t>
  </si>
  <si>
    <t>09.10AM</t>
  </si>
  <si>
    <t>10.40AM</t>
  </si>
  <si>
    <t>12.10PM</t>
  </si>
  <si>
    <t>01.30PM</t>
  </si>
  <si>
    <t>04.45PM</t>
  </si>
  <si>
    <t/>
  </si>
  <si>
    <t>BaseStageCodes</t>
  </si>
  <si>
    <t>ABJ-MRG</t>
  </si>
  <si>
    <t>ABJ-VBT-MRG</t>
  </si>
  <si>
    <t>ABL-CUR</t>
  </si>
  <si>
    <t>ABL-MRG</t>
  </si>
  <si>
    <t>ABL-SGM</t>
  </si>
  <si>
    <t>ABL-SVD</t>
  </si>
  <si>
    <t>ABL-SVE</t>
  </si>
  <si>
    <t>AGD-MRG</t>
  </si>
  <si>
    <t>AGP-BANDORA-PND</t>
  </si>
  <si>
    <t>AGP-BET</t>
  </si>
  <si>
    <t>AGP-DURBHAT-PND</t>
  </si>
  <si>
    <t>AGP-FMD</t>
  </si>
  <si>
    <t>AGP-KDM-PND</t>
  </si>
  <si>
    <t>AGP-MDK</t>
  </si>
  <si>
    <t>AGP-PND</t>
  </si>
  <si>
    <t>AGP-PNJ</t>
  </si>
  <si>
    <t>AGP-SVE</t>
  </si>
  <si>
    <t>AGP-UND-KAVLE-PND</t>
  </si>
  <si>
    <t>AIR-BNA</t>
  </si>
  <si>
    <t>AKADA-PND</t>
  </si>
  <si>
    <t>AMB-ASL-CNX-MRG</t>
  </si>
  <si>
    <t>AMB-MRG</t>
  </si>
  <si>
    <t>AMB-TWO-MRG</t>
  </si>
  <si>
    <t>AMN-PNJ</t>
  </si>
  <si>
    <t>AMONA-BNS-PND</t>
  </si>
  <si>
    <t>AMONA-PND</t>
  </si>
  <si>
    <t>ANR-PND</t>
  </si>
  <si>
    <t>APC-SKL</t>
  </si>
  <si>
    <t>ASD-MRG</t>
  </si>
  <si>
    <t>ASL-MRG</t>
  </si>
  <si>
    <t>ASS-SVD</t>
  </si>
  <si>
    <t>BCE-KHM-MRG</t>
  </si>
  <si>
    <t>BCH-AMONA-PALI-UGO</t>
  </si>
  <si>
    <t>BCH-CHO</t>
  </si>
  <si>
    <t>BCH-HONDA-PALE-PND</t>
  </si>
  <si>
    <t>BCH-HONDA-PALI-PND</t>
  </si>
  <si>
    <t>BCH-HTS-PND</t>
  </si>
  <si>
    <t>BCH-KDA-NAR</t>
  </si>
  <si>
    <t>BCH-KDC</t>
  </si>
  <si>
    <t>BCH-KDN-NVY-PND</t>
  </si>
  <si>
    <t>BCH-KOTAMBI-NAVELI-PND</t>
  </si>
  <si>
    <t>BCH-LDF</t>
  </si>
  <si>
    <t>BCH-MARCEL</t>
  </si>
  <si>
    <t>BCH-MARCEL-SANKHALI</t>
  </si>
  <si>
    <t>BCH-MDL</t>
  </si>
  <si>
    <t>BCH-MPS</t>
  </si>
  <si>
    <t>BCH-MUL</t>
  </si>
  <si>
    <t>BCH-NAR</t>
  </si>
  <si>
    <t>BCH-NRV</t>
  </si>
  <si>
    <t>BCH-PLG</t>
  </si>
  <si>
    <t>BCH-PND</t>
  </si>
  <si>
    <t>BCH-PRA</t>
  </si>
  <si>
    <t>BCH-SANKHALI</t>
  </si>
  <si>
    <t>BCH-SARVON-PND</t>
  </si>
  <si>
    <t>BCH-SKE</t>
  </si>
  <si>
    <t>BCH-SMS</t>
  </si>
  <si>
    <t>BCH-SPT</t>
  </si>
  <si>
    <t>BCH-ULG</t>
  </si>
  <si>
    <t>BCH-USG</t>
  </si>
  <si>
    <t>BCH-VLP</t>
  </si>
  <si>
    <t>BEM-CVA</t>
  </si>
  <si>
    <t>BEM-MAH-CVA</t>
  </si>
  <si>
    <t>BEM-MRG</t>
  </si>
  <si>
    <t>BEM-MUN-CVA</t>
  </si>
  <si>
    <t>BEM-SER
MUN Pedda-MRG</t>
  </si>
  <si>
    <t>BET-GAUNEM</t>
  </si>
  <si>
    <t>BET-KMI</t>
  </si>
  <si>
    <t>BET-MDK</t>
  </si>
  <si>
    <t>BET-PND</t>
  </si>
  <si>
    <t>BET-PNJ</t>
  </si>
  <si>
    <t>BGD-VSD</t>
  </si>
  <si>
    <t>BIA/SIM-KKT-
NUV-MRG</t>
  </si>
  <si>
    <t>BIA/SIM-MRG</t>
  </si>
  <si>
    <t>BIMBAL-PNJ</t>
  </si>
  <si>
    <t>BIR-PNJ</t>
  </si>
  <si>
    <t>BIR-VLP</t>
  </si>
  <si>
    <t>BLI-CUR</t>
  </si>
  <si>
    <t>BMO-MEL-VSD</t>
  </si>
  <si>
    <t>BMO-VSD</t>
  </si>
  <si>
    <t>BOLKARNE-GAUNEM-BOLKARNE</t>
  </si>
  <si>
    <t>BOLKARNE-PND</t>
  </si>
  <si>
    <t>BORIM-PND</t>
  </si>
  <si>
    <t>BRL-CHC-VSD</t>
  </si>
  <si>
    <t>BRL-HRB</t>
  </si>
  <si>
    <t>BRL-MEL-VSD</t>
  </si>
  <si>
    <t>BRL-VSD</t>
  </si>
  <si>
    <t>BTL-CUN</t>
  </si>
  <si>
    <t>BTL-CUN-MRG</t>
  </si>
  <si>
    <t>BTL-MRG</t>
  </si>
  <si>
    <t>BTL-MUN-MRG</t>
  </si>
  <si>
    <t>BWS-PNJ</t>
  </si>
  <si>
    <t>BWS-STC-PNJ</t>
  </si>
  <si>
    <t>CAB-MRG</t>
  </si>
  <si>
    <t>CDE-VLP</t>
  </si>
  <si>
    <t>CDR-CUR</t>
  </si>
  <si>
    <t>CGM-MRG</t>
  </si>
  <si>
    <t>CGM-VRI</t>
  </si>
  <si>
    <t>CHC-SGM</t>
  </si>
  <si>
    <t>CKL-MRG</t>
  </si>
  <si>
    <t>CLM-VLP</t>
  </si>
  <si>
    <t>CNC-CUR</t>
  </si>
  <si>
    <t>CNC-GKD</t>
  </si>
  <si>
    <t>CNC-KOA</t>
  </si>
  <si>
    <t>CNC-MRG</t>
  </si>
  <si>
    <t>CNC-PLM</t>
  </si>
  <si>
    <t>CNS-MJD-MRG</t>
  </si>
  <si>
    <t>CNS-MRG</t>
  </si>
  <si>
    <t>CNS-ZAN-VRI</t>
  </si>
  <si>
    <t>COS-CUR</t>
  </si>
  <si>
    <t>CRD-MRG</t>
  </si>
  <si>
    <t>CRT-LTM-MRG</t>
  </si>
  <si>
    <t>CRT-MRG</t>
  </si>
  <si>
    <t>CRT-PND</t>
  </si>
  <si>
    <t>CRT-RDK</t>
  </si>
  <si>
    <t>CRT-VRN-MRG</t>
  </si>
  <si>
    <t>CRTFerry-SCL-VSD</t>
  </si>
  <si>
    <t>CRV-VLP</t>
  </si>
  <si>
    <t>CTB-MRG</t>
  </si>
  <si>
    <t>CUN-CUR</t>
  </si>
  <si>
    <t>CUN-FTR</t>
  </si>
  <si>
    <t>CUN-IRV-QPM-MRG</t>
  </si>
  <si>
    <t>CUN-MRG</t>
  </si>
  <si>
    <t>CUN-SVD</t>
  </si>
  <si>
    <t>CUNCOLIM-SVE</t>
  </si>
  <si>
    <t>CUPA-PND</t>
  </si>
  <si>
    <t>CUR-CUN -MRG</t>
  </si>
  <si>
    <t>CUR-DAB</t>
  </si>
  <si>
    <t>CUR-DBE</t>
  </si>
  <si>
    <t>CUR-DON</t>
  </si>
  <si>
    <t>CUR-FDL</t>
  </si>
  <si>
    <t>CUR-FTR</t>
  </si>
  <si>
    <t>CUR-KKD</t>
  </si>
  <si>
    <t>CUR-KLY</t>
  </si>
  <si>
    <t>CUR-KMR</t>
  </si>
  <si>
    <t>CUR-KNG</t>
  </si>
  <si>
    <t>CUR-KUR</t>
  </si>
  <si>
    <t>CUR-KVO</t>
  </si>
  <si>
    <t>CUR-MKP</t>
  </si>
  <si>
    <t>CUR-MKR</t>
  </si>
  <si>
    <t>CUR-MLM</t>
  </si>
  <si>
    <t>CUR-MPR</t>
  </si>
  <si>
    <t>CUR-MRG</t>
  </si>
  <si>
    <t>CUR-MTD</t>
  </si>
  <si>
    <t>CUR-NTL</t>
  </si>
  <si>
    <t>CUR-NUN</t>
  </si>
  <si>
    <t>CUR-PIR</t>
  </si>
  <si>
    <t>CUR-PND</t>
  </si>
  <si>
    <t>CUR-PNJ</t>
  </si>
  <si>
    <t>CUR-QPM</t>
  </si>
  <si>
    <t>CUR-RVN</t>
  </si>
  <si>
    <t>CUR-SGM</t>
  </si>
  <si>
    <t>CUR-SGM-MKR-ZMB</t>
  </si>
  <si>
    <t>CUR-SKM</t>
  </si>
  <si>
    <t>CUR-SKM-NTL</t>
  </si>
  <si>
    <t>CUR-SKM-NUN</t>
  </si>
  <si>
    <t>CUR-SRI</t>
  </si>
  <si>
    <t>CUR-UGE</t>
  </si>
  <si>
    <t>CUR-VDM</t>
  </si>
  <si>
    <t>CUR-VDV</t>
  </si>
  <si>
    <t>CUR-XLN</t>
  </si>
  <si>
    <t>CURCHOREM-PNJ</t>
  </si>
  <si>
    <t>CURCHOREM-SRA</t>
  </si>
  <si>
    <t>CVA-MAH-MRG</t>
  </si>
  <si>
    <t>CVA-MRG</t>
  </si>
  <si>
    <t>CVA-SBM -
CBM-MRG</t>
  </si>
  <si>
    <t>CZL-VLP</t>
  </si>
  <si>
    <t>DABAL-PND</t>
  </si>
  <si>
    <t>DATTAGARH-PND</t>
  </si>
  <si>
    <t>DBE-MPR</t>
  </si>
  <si>
    <t>DBE-MRG</t>
  </si>
  <si>
    <t>DLI-MRG</t>
  </si>
  <si>
    <t>DON-PND</t>
  </si>
  <si>
    <t>DVR-SVD</t>
  </si>
  <si>
    <t>FDL-HBM-MRG</t>
  </si>
  <si>
    <t>FTE-MRG</t>
  </si>
  <si>
    <t>FTR-MPR</t>
  </si>
  <si>
    <t>FTR-MRG</t>
  </si>
  <si>
    <t>FTR-SGM</t>
  </si>
  <si>
    <t>FTR-SVD</t>
  </si>
  <si>
    <t>GAUNEM-PND</t>
  </si>
  <si>
    <t>GAUNEM-PNJ</t>
  </si>
  <si>
    <t>GBT-MRG</t>
  </si>
  <si>
    <t>GKD-MRG</t>
  </si>
  <si>
    <t>GRD-MRG</t>
  </si>
  <si>
    <t>HAN-SKL</t>
  </si>
  <si>
    <t>HARBOUR-VSD</t>
  </si>
  <si>
    <t>HAVELI-PNJ</t>
  </si>
  <si>
    <t>HBM-MRG</t>
  </si>
  <si>
    <t>HRB-MRC</t>
  </si>
  <si>
    <t>HRB-PND</t>
  </si>
  <si>
    <t>HRB-VSD</t>
  </si>
  <si>
    <t>HRV-MPS</t>
  </si>
  <si>
    <t>HRV-SRV-MPS</t>
  </si>
  <si>
    <t>HRV-SRV-SMS</t>
  </si>
  <si>
    <t>HVD-PNJ</t>
  </si>
  <si>
    <t>HVR-VLP</t>
  </si>
  <si>
    <t>IRL-MRG</t>
  </si>
  <si>
    <t>KAM-MRG</t>
  </si>
  <si>
    <t>KARAI-MRG</t>
  </si>
  <si>
    <t>KARAI-SRA</t>
  </si>
  <si>
    <t>KAVLEM-PND</t>
  </si>
  <si>
    <t>KDI-KMG</t>
  </si>
  <si>
    <t>KDI-PARAMPAI</t>
  </si>
  <si>
    <t>KDI-PND</t>
  </si>
  <si>
    <t>KDI-PND-PND</t>
  </si>
  <si>
    <t>KDI-UND</t>
  </si>
  <si>
    <t>KDM-KMJ</t>
  </si>
  <si>
    <t>KDM-MARDOL-KDM-KMG</t>
  </si>
  <si>
    <t>KDM-PND</t>
  </si>
  <si>
    <t>KHD-PNJ</t>
  </si>
  <si>
    <t>KHF-APEWAL-VLV-KHF</t>
  </si>
  <si>
    <t>KHF-BNS-MARDOL-KHF</t>
  </si>
  <si>
    <t>KHF-PND</t>
  </si>
  <si>
    <t>KHL-MRG</t>
  </si>
  <si>
    <t>KIT-MRG</t>
  </si>
  <si>
    <t>KLY-SGM</t>
  </si>
  <si>
    <t>KMG-KMJ</t>
  </si>
  <si>
    <t>KMG-PND</t>
  </si>
  <si>
    <t>KMI-PND</t>
  </si>
  <si>
    <t>KMI-VLP</t>
  </si>
  <si>
    <t>KMJ-BNS-PND</t>
  </si>
  <si>
    <t>KMJ-MRG</t>
  </si>
  <si>
    <t>KMJ-PND</t>
  </si>
  <si>
    <t>KMJ-PNJ</t>
  </si>
  <si>
    <t>KNG-MRG</t>
  </si>
  <si>
    <t>KODAR-PND</t>
  </si>
  <si>
    <t>KODAR-PNJ</t>
  </si>
  <si>
    <t>KRI-APEWAL-KRI</t>
  </si>
  <si>
    <t>KRI-BNS-KRI</t>
  </si>
  <si>
    <t>KRI-BNS-MARDOL-KRI</t>
  </si>
  <si>
    <t>KRI-PNJ</t>
  </si>
  <si>
    <t>KRI-RAV</t>
  </si>
  <si>
    <t>KRI-SKL</t>
  </si>
  <si>
    <t>KUMBHARWADA-PND</t>
  </si>
  <si>
    <t>KUR-KVO</t>
  </si>
  <si>
    <t>KVO-MRG</t>
  </si>
  <si>
    <t>KVO-MRG/VSD</t>
  </si>
  <si>
    <t>KVO-VDM</t>
  </si>
  <si>
    <t>KWI-DDM-MPS</t>
  </si>
  <si>
    <t>KWI-MPS</t>
  </si>
  <si>
    <t>KWI-SKL</t>
  </si>
  <si>
    <t>LDF-MUL</t>
  </si>
  <si>
    <t>MAK-MRG</t>
  </si>
  <si>
    <t>MAN-SKL</t>
  </si>
  <si>
    <t>MAPUSA-PND</t>
  </si>
  <si>
    <t>MARCEL-BETKI-VLV</t>
  </si>
  <si>
    <t>MARCEL-PND</t>
  </si>
  <si>
    <t>MARCEL-UGO</t>
  </si>
  <si>
    <t>MARCEL-VGM</t>
  </si>
  <si>
    <t>MARDOL-PND</t>
  </si>
  <si>
    <t>MAUZOWADA-MDK</t>
  </si>
  <si>
    <t>MCY-MRG</t>
  </si>
  <si>
    <t>MCY-VSD</t>
  </si>
  <si>
    <t>MDK-DHAKNEM-KDM-MANGRESHI-MARDOL-PND</t>
  </si>
  <si>
    <t>MDK-KAVLEM-PND</t>
  </si>
  <si>
    <t>MDK-KDM-PND</t>
  </si>
  <si>
    <t>MDK-MARDOL-PIO-PND</t>
  </si>
  <si>
    <t>MDK-MRG</t>
  </si>
  <si>
    <t>MDK-PARAMPAI-PND</t>
  </si>
  <si>
    <t>MDK-PND</t>
  </si>
  <si>
    <t>MDK-PNJ</t>
  </si>
  <si>
    <t>MDK-RAMNATHI-KAVLEM-PND</t>
  </si>
  <si>
    <t>MDK-UND</t>
  </si>
  <si>
    <t>MEN-PND</t>
  </si>
  <si>
    <t>MJD-MRG</t>
  </si>
  <si>
    <t>MJD-PSA-MRG</t>
  </si>
  <si>
    <t>MKM-MRG</t>
  </si>
  <si>
    <t>MKP-CRT-SGM</t>
  </si>
  <si>
    <t>MKP-MRG</t>
  </si>
  <si>
    <t>MKP-SGM</t>
  </si>
  <si>
    <t>MKR-DNM-SGM</t>
  </si>
  <si>
    <t>MKR-PTL</t>
  </si>
  <si>
    <t>MKR-SGM</t>
  </si>
  <si>
    <t>MLM-PND</t>
  </si>
  <si>
    <t>MOB-MRG</t>
  </si>
  <si>
    <t>MOC-HND-PNJ</t>
  </si>
  <si>
    <t>MOC-PNJ</t>
  </si>
  <si>
    <t>MOLAR-MOLAR</t>
  </si>
  <si>
    <t>MPL-VLP</t>
  </si>
  <si>
    <t>MPR-MRG</t>
  </si>
  <si>
    <t>MPS-DDM-Sal</t>
  </si>
  <si>
    <t>MPS-PCE</t>
  </si>
  <si>
    <t>MPS-PND</t>
  </si>
  <si>
    <t>MPS-PNJ</t>
  </si>
  <si>
    <t>MPS-RVE</t>
  </si>
  <si>
    <t>MPS-SAL</t>
  </si>
  <si>
    <t>MPS-SKE</t>
  </si>
  <si>
    <t>MPS-SKL</t>
  </si>
  <si>
    <t>MPS-Sal</t>
  </si>
  <si>
    <t>MPS-UGO</t>
  </si>
  <si>
    <t>MPS-VLP</t>
  </si>
  <si>
    <t>MPS-VNT</t>
  </si>
  <si>
    <t>MPS-VNT-PNS</t>
  </si>
  <si>
    <t>MPS-VRD</t>
  </si>
  <si>
    <t>MRC-PND</t>
  </si>
  <si>
    <t>MRC-SKL</t>
  </si>
  <si>
    <t>MRG-CNC-PTG</t>
  </si>
  <si>
    <t>MRG-CNS-VSD</t>
  </si>
  <si>
    <t>MRG-CNS-ZAN-VRI</t>
  </si>
  <si>
    <t>MRG-CNS-ZAN-VSD</t>
  </si>
  <si>
    <t>MRG-DLI-SVD</t>
  </si>
  <si>
    <t>MRG-GUI-SVD</t>
  </si>
  <si>
    <t>MRG-LTM-TTN</t>
  </si>
  <si>
    <t>MRG-MJD-ZAN</t>
  </si>
  <si>
    <t>MRG-MRG</t>
  </si>
  <si>
    <t>MRG-MUNGUL</t>
  </si>
  <si>
    <t>MRG-NSI-SVD</t>
  </si>
  <si>
    <t>MRG-NTL</t>
  </si>
  <si>
    <t>MRG-PND</t>
  </si>
  <si>
    <t>MRG-PNJ</t>
  </si>
  <si>
    <t>MRG-PTG</t>
  </si>
  <si>
    <t>MRG-PTL</t>
  </si>
  <si>
    <t>MRG-RAI</t>
  </si>
  <si>
    <t>MRG-RAI-RAL</t>
  </si>
  <si>
    <t>MRG-RAL</t>
  </si>
  <si>
    <t>MRG-RDK</t>
  </si>
  <si>
    <t>MRG-RVN</t>
  </si>
  <si>
    <t>MRG-SAR</t>
  </si>
  <si>
    <t>MRG-SER CNSMHV-VSD</t>
  </si>
  <si>
    <t>MRG-SER-CNS-MHV-VSD</t>
  </si>
  <si>
    <t>MRG-SGM</t>
  </si>
  <si>
    <t>MRG-SHIRSHIRE</t>
  </si>
  <si>
    <t>MRG-SJA</t>
  </si>
  <si>
    <t>MRG-SON-RAL</t>
  </si>
  <si>
    <t>MRG-SRA</t>
  </si>
  <si>
    <t>MRG-SVD</t>
  </si>
  <si>
    <t>MRG-SVE</t>
  </si>
  <si>
    <t>MRG-TLM</t>
  </si>
  <si>
    <t>MRG-TLP</t>
  </si>
  <si>
    <t>MRG-TONCA</t>
  </si>
  <si>
    <t>MRG-TTN</t>
  </si>
  <si>
    <t>MRG-UGE</t>
  </si>
  <si>
    <t>MRG-UND</t>
  </si>
  <si>
    <t>MRG-VDM</t>
  </si>
  <si>
    <t>MRG-VLM</t>
  </si>
  <si>
    <t>MRG-VLN</t>
  </si>
  <si>
    <t>MRG-VNT</t>
  </si>
  <si>
    <t>MRG-VRN-ZAN</t>
  </si>
  <si>
    <t>MRG-VSD</t>
  </si>
  <si>
    <t>MRG-ZAN</t>
  </si>
  <si>
    <t>MUDAI-PND</t>
  </si>
  <si>
    <t>MUDAI-SVE</t>
  </si>
  <si>
    <t>NAR-PNJ</t>
  </si>
  <si>
    <t>NNL-VLP</t>
  </si>
  <si>
    <t>NTL-SGM</t>
  </si>
  <si>
    <t>NTL-SVD</t>
  </si>
  <si>
    <t>NTL-VDM-SGM</t>
  </si>
  <si>
    <t>NUL-PNJ</t>
  </si>
  <si>
    <t>NVD-VSD</t>
  </si>
  <si>
    <t>OKAM-SVE</t>
  </si>
  <si>
    <t>OLD GOA-SANKHALI</t>
  </si>
  <si>
    <t>PAIKUL-PND</t>
  </si>
  <si>
    <t>PARAMPAI-MARDOL-PND</t>
  </si>
  <si>
    <t>PARAMPAI-PND</t>
  </si>
  <si>
    <t>PAW-SANVOTDEM</t>
  </si>
  <si>
    <t>PAW-SVE</t>
  </si>
  <si>
    <t>PAZ-PNJ</t>
  </si>
  <si>
    <t>PAZ-SRA</t>
  </si>
  <si>
    <t>PCE-BWD-ZDA-SKL</t>
  </si>
  <si>
    <t>PDL-VLP</t>
  </si>
  <si>
    <t>PIO-PND</t>
  </si>
  <si>
    <t>PIRLA-SVE</t>
  </si>
  <si>
    <t>PKL-PND</t>
  </si>
  <si>
    <t>PLE-PND</t>
  </si>
  <si>
    <t>PLG-PLG</t>
  </si>
  <si>
    <t>PLG-SMS</t>
  </si>
  <si>
    <t>PNA-PND</t>
  </si>
  <si>
    <t>PND-AGP-BANDORA-PND</t>
  </si>
  <si>
    <t>PND-AGP-PND</t>
  </si>
  <si>
    <t>PND-APEWAL-PND</t>
  </si>
  <si>
    <t>PND-APEWAL-UDAIN-PND</t>
  </si>
  <si>
    <t>PND-BET-DABAL-DHB-UGO-PND</t>
  </si>
  <si>
    <t>PND-BNS-MARDOL-PND</t>
  </si>
  <si>
    <t>PND-BNS-PND</t>
  </si>
  <si>
    <t>PND-DHB-SVE</t>
  </si>
  <si>
    <t>PND-KAVLE-PND</t>
  </si>
  <si>
    <t>PND-KAVLE-UND</t>
  </si>
  <si>
    <t>PND-KDI-MARDOL-PND</t>
  </si>
  <si>
    <t>PND-KDI-PND</t>
  </si>
  <si>
    <t>PND-KDI-PNJ</t>
  </si>
  <si>
    <t>PND-KRI-VLV</t>
  </si>
  <si>
    <t>PND-KRI-VLV-MARCEL-SAVOI</t>
  </si>
  <si>
    <t>PND-KRIM-PND</t>
  </si>
  <si>
    <t>PND-KRIM-VLV</t>
  </si>
  <si>
    <t>PND-MDK-PND</t>
  </si>
  <si>
    <t>PND-MRG-PND</t>
  </si>
  <si>
    <t>PND-NIRANKAL-SVE</t>
  </si>
  <si>
    <t>PND-PIO-MARDOL-PNJ</t>
  </si>
  <si>
    <t>PND-PIO-PNJ</t>
  </si>
  <si>
    <t>PND-PND</t>
  </si>
  <si>
    <t>PND-PNJ</t>
  </si>
  <si>
    <t>PND-RDK</t>
  </si>
  <si>
    <t>PND-SAL</t>
  </si>
  <si>
    <t>PND-SANKHALI</t>
  </si>
  <si>
    <t>PND-SANVOTDEM</t>
  </si>
  <si>
    <t>PND-SAVOI</t>
  </si>
  <si>
    <t>PND-SGM</t>
  </si>
  <si>
    <t>PND-SHIRSHIRE</t>
  </si>
  <si>
    <t>PND-SKL</t>
  </si>
  <si>
    <t>PND-SONARBAG</t>
  </si>
  <si>
    <t>PND-SPE</t>
  </si>
  <si>
    <t>PND-SRA</t>
  </si>
  <si>
    <t>PND-ST. ESTEVE</t>
  </si>
  <si>
    <t>PND-SUL</t>
  </si>
  <si>
    <t>PND-SURLA</t>
  </si>
  <si>
    <t>PND-SVE</t>
  </si>
  <si>
    <t>PND-TAMSHIREM</t>
  </si>
  <si>
    <t>PND-TONCA</t>
  </si>
  <si>
    <t>PND-TRG</t>
  </si>
  <si>
    <t>PND-UGO</t>
  </si>
  <si>
    <t>PND-UGO-PND</t>
  </si>
  <si>
    <t>PND-ULG</t>
  </si>
  <si>
    <t>PND-UND</t>
  </si>
  <si>
    <t>PND-VAGUS</t>
  </si>
  <si>
    <t>PND-VGM</t>
  </si>
  <si>
    <t>PND-VGM-SAVOI</t>
  </si>
  <si>
    <t>PND-VGM-SAVOIVEREM-VLV</t>
  </si>
  <si>
    <t>PND-VLP</t>
  </si>
  <si>
    <t>PND-VLV</t>
  </si>
  <si>
    <t>PND-VRD</t>
  </si>
  <si>
    <t>PND-VSD</t>
  </si>
  <si>
    <t>PND-XLP</t>
  </si>
  <si>
    <t>PNJ-GPK-KWD-VLP</t>
  </si>
  <si>
    <t>PNJ-MBS-VLP</t>
  </si>
  <si>
    <t>PNJ-PBS-PNJ</t>
  </si>
  <si>
    <t>PNJ-PBS-VLP</t>
  </si>
  <si>
    <t>PNJ-PNJ</t>
  </si>
  <si>
    <t>PNJ-SAL</t>
  </si>
  <si>
    <t>PNJ-SANKHALI</t>
  </si>
  <si>
    <t>PNJ-SANVOTDEM</t>
  </si>
  <si>
    <t>PNJ-SBS-MYM-SKL</t>
  </si>
  <si>
    <t>PNJ-SIS</t>
  </si>
  <si>
    <t>PNJ-SKL</t>
  </si>
  <si>
    <t>PNJ-SRA</t>
  </si>
  <si>
    <t>PNJ-SRV-KRA-SKL</t>
  </si>
  <si>
    <t>PNJ-SVE</t>
  </si>
  <si>
    <t>PNJ-Sal</t>
  </si>
  <si>
    <t>PNJ-UDAIN</t>
  </si>
  <si>
    <t>PNJ-UGO</t>
  </si>
  <si>
    <t>PNJ-VGM</t>
  </si>
  <si>
    <t>PNJ-VLP</t>
  </si>
  <si>
    <t>PNJ-VLV</t>
  </si>
  <si>
    <t>PNJ-VRD</t>
  </si>
  <si>
    <t>PNJ-XLN</t>
  </si>
  <si>
    <t>RAI-RDK</t>
  </si>
  <si>
    <t>RAV-SKL</t>
  </si>
  <si>
    <t>RVE-VLP</t>
  </si>
  <si>
    <t>SAVOI-KRI-VLV</t>
  </si>
  <si>
    <t>SCL-CRT Ferry -THN-TTN</t>
  </si>
  <si>
    <t>SCL-TTN</t>
  </si>
  <si>
    <t>SCLSchool-CRT-VRI</t>
  </si>
  <si>
    <t>SCLSchool-CRT-VSD</t>
  </si>
  <si>
    <t>SGM-SOL</t>
  </si>
  <si>
    <t>SGM-SVD</t>
  </si>
  <si>
    <t>SGM-UGE</t>
  </si>
  <si>
    <t>SGM-VDM</t>
  </si>
  <si>
    <t>SGN-KMI-VLP</t>
  </si>
  <si>
    <t>SGN-SKL</t>
  </si>
  <si>
    <t>SGN-VLP</t>
  </si>
  <si>
    <t>SIL-SKL</t>
  </si>
  <si>
    <t>SIL-VLP</t>
  </si>
  <si>
    <t>SIS-VLP</t>
  </si>
  <si>
    <t>SKL-KUA-VLP</t>
  </si>
  <si>
    <t>SKL-ULG</t>
  </si>
  <si>
    <t>SKL-VLP</t>
  </si>
  <si>
    <t>SKL-VRD</t>
  </si>
  <si>
    <t>SNA-VLP</t>
  </si>
  <si>
    <t>SONARBAG-VAGUS</t>
  </si>
  <si>
    <t>SRA-SVE</t>
  </si>
  <si>
    <t>SVD-VDM</t>
  </si>
  <si>
    <t>SVD-VLP</t>
  </si>
  <si>
    <t>SVR-VLP</t>
  </si>
  <si>
    <t>TNE-VLP</t>
  </si>
  <si>
    <t>TTN-SCL-VSD</t>
  </si>
  <si>
    <t>TTN-VSD</t>
  </si>
  <si>
    <t>UGO-VAGUS</t>
  </si>
  <si>
    <t>VAZEM-VSD</t>
  </si>
  <si>
    <t>VGM-VLV</t>
  </si>
  <si>
    <t>VLP-XLP</t>
  </si>
  <si>
    <t>VLP-ZRM</t>
  </si>
  <si>
    <t>VRI-CHC-VSD</t>
  </si>
  <si>
    <t>VRI-CRT-SCL-VSD</t>
  </si>
  <si>
    <t>VRI-MAY-VSD</t>
  </si>
  <si>
    <t>VRI-MEL-VSD</t>
  </si>
  <si>
    <t>VRI-MHV-VSD</t>
  </si>
  <si>
    <t>VRI-SCL BRL-VSD</t>
  </si>
  <si>
    <t>VRI-SCL-VSD</t>
  </si>
  <si>
    <t>VRI-SCL-ZAN-CHC-VSD</t>
  </si>
  <si>
    <t>VRI-SCL-ZAN-MEL -CHC-VSD</t>
  </si>
  <si>
    <t>VRI-SCL-ZAN-MEL-CHC-VSD</t>
  </si>
  <si>
    <t>VRI-VRI</t>
  </si>
  <si>
    <t>VRI-VSD</t>
  </si>
  <si>
    <t>VRI-ZAN</t>
  </si>
  <si>
    <t>VRI-ZAN-MEL -MHV-VSD</t>
  </si>
  <si>
    <t>VSD-(upto TTN) MEL-ZAN</t>
  </si>
  <si>
    <t>VSD-CHC-ZAN</t>
  </si>
  <si>
    <t>VSD-MEL-ZAN</t>
  </si>
  <si>
    <t>VSD-MHV-ZAN</t>
  </si>
  <si>
    <t>VSD-VSD</t>
  </si>
  <si>
    <t>VSD-ZAN</t>
  </si>
  <si>
    <t>TTNCity</t>
  </si>
  <si>
    <t>AKD-PND</t>
  </si>
  <si>
    <t>BMO-HOL-VSD</t>
  </si>
  <si>
    <t>CUR-RVF-QPM-MRG</t>
  </si>
  <si>
    <t>MRG-RVF-QPM-SGM</t>
  </si>
  <si>
    <t>TTN-CPL-VSD</t>
  </si>
  <si>
    <t>VSD82</t>
  </si>
  <si>
    <t>PRV80</t>
  </si>
  <si>
    <t>PRV77</t>
  </si>
  <si>
    <t>PRV19</t>
  </si>
  <si>
    <t>MRG368</t>
  </si>
  <si>
    <t>MRG339</t>
  </si>
  <si>
    <t>MRG317</t>
  </si>
  <si>
    <t>MRG336</t>
  </si>
  <si>
    <t>MRG376</t>
  </si>
  <si>
    <t>MRG335</t>
  </si>
  <si>
    <t>MRG81</t>
  </si>
  <si>
    <t>MRG374</t>
  </si>
  <si>
    <t>MRG331</t>
  </si>
  <si>
    <t>MRG187</t>
  </si>
  <si>
    <t>MRG354</t>
  </si>
  <si>
    <t>VSD7</t>
  </si>
  <si>
    <t>PRV205</t>
  </si>
  <si>
    <t>PRV18</t>
  </si>
  <si>
    <t>MRG8</t>
  </si>
  <si>
    <t>MRG60</t>
  </si>
  <si>
    <t>MRG18</t>
  </si>
  <si>
    <t>MRG1</t>
  </si>
  <si>
    <t>MRG363</t>
  </si>
  <si>
    <t>MRG20</t>
  </si>
  <si>
    <t>MRG362</t>
  </si>
  <si>
    <t>MRG6</t>
  </si>
  <si>
    <t>MRG372</t>
  </si>
  <si>
    <t>VSD13</t>
  </si>
  <si>
    <t>MRG371</t>
  </si>
  <si>
    <t>PNJ79</t>
  </si>
  <si>
    <t>PNJ74</t>
  </si>
  <si>
    <t>PRV123</t>
  </si>
  <si>
    <t>PNJ10</t>
  </si>
  <si>
    <t>PNJ110</t>
  </si>
  <si>
    <t>PRV49</t>
  </si>
  <si>
    <t>PNJ8</t>
  </si>
  <si>
    <t>MRG13</t>
  </si>
  <si>
    <t>PNJ64</t>
  </si>
  <si>
    <t>MRG114</t>
  </si>
  <si>
    <t>PRV168</t>
  </si>
  <si>
    <t>PNJ33</t>
  </si>
  <si>
    <t>PNJ92</t>
  </si>
  <si>
    <t>PRV44</t>
  </si>
  <si>
    <t>ETMRouteNo</t>
  </si>
  <si>
    <t>PRV20</t>
  </si>
  <si>
    <t>PRV35</t>
  </si>
  <si>
    <t>MRG58</t>
  </si>
  <si>
    <t>MRG53</t>
  </si>
  <si>
    <t>PRV127</t>
  </si>
  <si>
    <t>MRG39</t>
  </si>
  <si>
    <t>MRG26</t>
  </si>
  <si>
    <t>MRG88</t>
  </si>
  <si>
    <t>MRG308</t>
  </si>
  <si>
    <t>MRG16</t>
  </si>
  <si>
    <t>MRG69</t>
  </si>
  <si>
    <t>VSD30</t>
  </si>
  <si>
    <t>PRV42</t>
  </si>
  <si>
    <t>PRV104</t>
  </si>
  <si>
    <t>MRG64</t>
  </si>
  <si>
    <t>MRG347</t>
  </si>
  <si>
    <t>PNJ210</t>
  </si>
  <si>
    <t>MRG12</t>
  </si>
  <si>
    <t>VSD4</t>
  </si>
  <si>
    <t>PRV174</t>
  </si>
  <si>
    <t>PNJ171</t>
  </si>
  <si>
    <t>Include in Headsign</t>
  </si>
  <si>
    <t>MRG207</t>
  </si>
  <si>
    <t>PVT1</t>
  </si>
  <si>
    <t>PVT2</t>
  </si>
  <si>
    <t>PVT3</t>
  </si>
  <si>
    <t>PVT4</t>
  </si>
  <si>
    <t>PVT5</t>
  </si>
  <si>
    <t>PVT6</t>
  </si>
  <si>
    <t>PVT7</t>
  </si>
  <si>
    <t>PVT8</t>
  </si>
  <si>
    <t>PVT9</t>
  </si>
  <si>
    <t>PVT10</t>
  </si>
  <si>
    <t>PVT11</t>
  </si>
  <si>
    <t>PVT12</t>
  </si>
  <si>
    <t>PVT13</t>
  </si>
  <si>
    <t>PVT14</t>
  </si>
  <si>
    <t>PVT15</t>
  </si>
  <si>
    <t>PVT16</t>
  </si>
  <si>
    <t>PVT17</t>
  </si>
  <si>
    <t>PVT18</t>
  </si>
  <si>
    <t>PVT19</t>
  </si>
  <si>
    <t>PVT20</t>
  </si>
  <si>
    <t>PVT21</t>
  </si>
  <si>
    <t>PVT22</t>
  </si>
  <si>
    <t>PVT23</t>
  </si>
  <si>
    <t>PVT24</t>
  </si>
  <si>
    <t>PVT25</t>
  </si>
  <si>
    <t>PVT26</t>
  </si>
  <si>
    <t>PVT27</t>
  </si>
  <si>
    <t>PVT28</t>
  </si>
  <si>
    <t>PVT29</t>
  </si>
  <si>
    <t>PVT30</t>
  </si>
  <si>
    <t>PVT31</t>
  </si>
  <si>
    <t>PVT32</t>
  </si>
  <si>
    <t>PVT33</t>
  </si>
  <si>
    <t>PVT34</t>
  </si>
  <si>
    <t>PVT35</t>
  </si>
  <si>
    <t>PVT36</t>
  </si>
  <si>
    <t>PVT37</t>
  </si>
  <si>
    <t>PVT38</t>
  </si>
  <si>
    <t>PVT39</t>
  </si>
  <si>
    <t>PVT40</t>
  </si>
  <si>
    <t>PVT41</t>
  </si>
  <si>
    <t>PVT42</t>
  </si>
  <si>
    <t>PVT43</t>
  </si>
  <si>
    <t>PVT44</t>
  </si>
  <si>
    <t>PVT45</t>
  </si>
  <si>
    <t>PVT46</t>
  </si>
  <si>
    <t>PVT47</t>
  </si>
  <si>
    <t>PVT48</t>
  </si>
  <si>
    <t>PVT49</t>
  </si>
  <si>
    <t>PVT50</t>
  </si>
  <si>
    <t>PVT51</t>
  </si>
  <si>
    <t>PVT52</t>
  </si>
  <si>
    <t>PVT53</t>
  </si>
  <si>
    <t>PVT54</t>
  </si>
  <si>
    <t>PVT55</t>
  </si>
  <si>
    <t>PVT56</t>
  </si>
  <si>
    <t>PVT57</t>
  </si>
  <si>
    <t>PVT58</t>
  </si>
  <si>
    <t>PVT59</t>
  </si>
  <si>
    <t>PVT60</t>
  </si>
  <si>
    <t>PVT61</t>
  </si>
  <si>
    <t>PVT62</t>
  </si>
  <si>
    <t>PVT63</t>
  </si>
  <si>
    <t>PVT64</t>
  </si>
  <si>
    <t>PVT65</t>
  </si>
  <si>
    <t>PVT66</t>
  </si>
  <si>
    <t>PVT67</t>
  </si>
  <si>
    <t>PVT68</t>
  </si>
  <si>
    <t>PVT69</t>
  </si>
  <si>
    <t>PVT70</t>
  </si>
  <si>
    <t>PVT71</t>
  </si>
  <si>
    <t>PVT72</t>
  </si>
  <si>
    <t>PVT73</t>
  </si>
  <si>
    <t>PVT74</t>
  </si>
  <si>
    <t>PVT75</t>
  </si>
  <si>
    <t>PVT76</t>
  </si>
  <si>
    <t>PVT77</t>
  </si>
  <si>
    <t>PVT78</t>
  </si>
  <si>
    <t>PVT79</t>
  </si>
  <si>
    <t>PVT80</t>
  </si>
  <si>
    <t>PVT81</t>
  </si>
  <si>
    <t>PVT82</t>
  </si>
  <si>
    <t>PVT83</t>
  </si>
  <si>
    <t>PVT84</t>
  </si>
  <si>
    <t>PVT85</t>
  </si>
  <si>
    <t>PVT86</t>
  </si>
  <si>
    <t>PVT87</t>
  </si>
  <si>
    <t>PVT88</t>
  </si>
  <si>
    <t>PVT89</t>
  </si>
  <si>
    <t>PVT90</t>
  </si>
  <si>
    <t>PVT91</t>
  </si>
  <si>
    <t>PVT92</t>
  </si>
  <si>
    <t>PVT93</t>
  </si>
  <si>
    <t>PVT94</t>
  </si>
  <si>
    <t>PVT95</t>
  </si>
  <si>
    <t>PVT96</t>
  </si>
  <si>
    <t>PVT97</t>
  </si>
  <si>
    <t>PVT98</t>
  </si>
  <si>
    <t>PVT99</t>
  </si>
  <si>
    <t>PVT100</t>
  </si>
  <si>
    <t>PVT101</t>
  </si>
  <si>
    <t>PVT102</t>
  </si>
  <si>
    <t>PVT103</t>
  </si>
  <si>
    <t>PVT104</t>
  </si>
  <si>
    <t>PVT105</t>
  </si>
  <si>
    <t>PVT106</t>
  </si>
  <si>
    <t>PVT107</t>
  </si>
  <si>
    <t>PVT108</t>
  </si>
  <si>
    <t>PVT109</t>
  </si>
  <si>
    <t>PVT110</t>
  </si>
  <si>
    <t>PVT111</t>
  </si>
  <si>
    <t>PVT112</t>
  </si>
  <si>
    <t>PVT113</t>
  </si>
  <si>
    <t>PVT114</t>
  </si>
  <si>
    <t>PVT115</t>
  </si>
  <si>
    <t>PVT116</t>
  </si>
  <si>
    <t>PVT117</t>
  </si>
  <si>
    <t>PVT118</t>
  </si>
  <si>
    <t>PVT119</t>
  </si>
  <si>
    <t>PVT120</t>
  </si>
  <si>
    <t>PVT121</t>
  </si>
  <si>
    <t>PVT122</t>
  </si>
  <si>
    <t>PVT123</t>
  </si>
  <si>
    <t>PVT124</t>
  </si>
  <si>
    <t>PVT125</t>
  </si>
  <si>
    <t>PVT126</t>
  </si>
  <si>
    <t>PVT127</t>
  </si>
  <si>
    <t>PVT128</t>
  </si>
  <si>
    <t>PVT129</t>
  </si>
  <si>
    <t>PVT130</t>
  </si>
  <si>
    <t>PVT131</t>
  </si>
  <si>
    <t>PVT132</t>
  </si>
  <si>
    <t>PVT133</t>
  </si>
  <si>
    <t>PVT134</t>
  </si>
  <si>
    <t>PVT135</t>
  </si>
  <si>
    <t>PVT136</t>
  </si>
  <si>
    <t>PVT137</t>
  </si>
  <si>
    <t>PVT138</t>
  </si>
  <si>
    <t>PVT139</t>
  </si>
  <si>
    <t>PVT140</t>
  </si>
  <si>
    <t>PVT141</t>
  </si>
  <si>
    <t>PVT142</t>
  </si>
  <si>
    <t>PVT143</t>
  </si>
  <si>
    <t>PVT144</t>
  </si>
  <si>
    <t>PVT145</t>
  </si>
  <si>
    <t>PVT146</t>
  </si>
  <si>
    <t>PVT147</t>
  </si>
  <si>
    <t>PVT148</t>
  </si>
  <si>
    <t>PVT149</t>
  </si>
  <si>
    <t>PVT150</t>
  </si>
  <si>
    <t>PVT151</t>
  </si>
  <si>
    <t>PVT152</t>
  </si>
  <si>
    <t>PVT153</t>
  </si>
  <si>
    <t>PVT154</t>
  </si>
  <si>
    <t>PVT155</t>
  </si>
  <si>
    <t>PVT156</t>
  </si>
  <si>
    <t>PVT157</t>
  </si>
  <si>
    <t>PVT158</t>
  </si>
  <si>
    <t>PVT159</t>
  </si>
  <si>
    <t>PVT160</t>
  </si>
  <si>
    <t>PVT161</t>
  </si>
  <si>
    <t>PVT162</t>
  </si>
  <si>
    <t>PVT163</t>
  </si>
  <si>
    <t>PVT164</t>
  </si>
  <si>
    <t>PVT165</t>
  </si>
  <si>
    <t>PVT166</t>
  </si>
  <si>
    <t>PVT167</t>
  </si>
  <si>
    <t>PVT168</t>
  </si>
  <si>
    <t>PVT169</t>
  </si>
  <si>
    <t>PVT170</t>
  </si>
  <si>
    <t>PVT171</t>
  </si>
  <si>
    <t>PVT172</t>
  </si>
  <si>
    <t>PVT173</t>
  </si>
  <si>
    <t>PVT174</t>
  </si>
  <si>
    <t>PVT175</t>
  </si>
  <si>
    <t>PVT176</t>
  </si>
  <si>
    <t>PVT177</t>
  </si>
  <si>
    <t>PVT178</t>
  </si>
  <si>
    <t>PVT179</t>
  </si>
  <si>
    <t>PVT180</t>
  </si>
  <si>
    <t>PVT181</t>
  </si>
  <si>
    <t>PVT182</t>
  </si>
  <si>
    <t>PVT183</t>
  </si>
  <si>
    <t>PVT184</t>
  </si>
  <si>
    <t>PVT185</t>
  </si>
  <si>
    <t>PVT186</t>
  </si>
  <si>
    <t>PVT187</t>
  </si>
  <si>
    <t>PVT188</t>
  </si>
  <si>
    <t>PVT189</t>
  </si>
  <si>
    <t>PVT190</t>
  </si>
  <si>
    <t>PVT191</t>
  </si>
  <si>
    <t>PVT192</t>
  </si>
  <si>
    <t>PVT193</t>
  </si>
  <si>
    <t>PVT194</t>
  </si>
  <si>
    <t>PVT195</t>
  </si>
  <si>
    <t>PVT196</t>
  </si>
  <si>
    <t>PVT197</t>
  </si>
  <si>
    <t>PVT198</t>
  </si>
  <si>
    <t>PVT199</t>
  </si>
  <si>
    <t>PVT200</t>
  </si>
  <si>
    <t>PVT201</t>
  </si>
  <si>
    <t>PVT202</t>
  </si>
  <si>
    <t>PVT203</t>
  </si>
  <si>
    <t>PVT204</t>
  </si>
  <si>
    <t>PVT205</t>
  </si>
  <si>
    <t>PVT206</t>
  </si>
  <si>
    <t>PVT207</t>
  </si>
  <si>
    <t>PVT208</t>
  </si>
  <si>
    <t>PVT209</t>
  </si>
  <si>
    <t>PVT210</t>
  </si>
  <si>
    <t>PVT211</t>
  </si>
  <si>
    <t>PVT212</t>
  </si>
  <si>
    <t>PVT213</t>
  </si>
  <si>
    <t>PVT214</t>
  </si>
  <si>
    <t>PVT215</t>
  </si>
  <si>
    <t>PVT216</t>
  </si>
  <si>
    <t>PVT217</t>
  </si>
  <si>
    <t>PVT218</t>
  </si>
  <si>
    <t>PVT219</t>
  </si>
  <si>
    <t>PVT220</t>
  </si>
  <si>
    <t>PVT221</t>
  </si>
  <si>
    <t>PVT222</t>
  </si>
  <si>
    <t>PVT223</t>
  </si>
  <si>
    <t>PVT224</t>
  </si>
  <si>
    <t>PVT225</t>
  </si>
  <si>
    <t>PVT226</t>
  </si>
  <si>
    <t>PVT227</t>
  </si>
  <si>
    <t>PVT228</t>
  </si>
  <si>
    <t>PVT229</t>
  </si>
  <si>
    <t>PVT230</t>
  </si>
  <si>
    <t>PVT231</t>
  </si>
  <si>
    <t>PVT232</t>
  </si>
  <si>
    <t>PVT233</t>
  </si>
  <si>
    <t>PVT234</t>
  </si>
  <si>
    <t>PVT235</t>
  </si>
  <si>
    <t>PVT236</t>
  </si>
  <si>
    <t>PVT237</t>
  </si>
  <si>
    <t>PVT238</t>
  </si>
  <si>
    <t>PVT239</t>
  </si>
  <si>
    <t>PVT240</t>
  </si>
  <si>
    <t>PVT241</t>
  </si>
  <si>
    <t>PVT242</t>
  </si>
  <si>
    <t>PVT243</t>
  </si>
  <si>
    <t>PVT244</t>
  </si>
  <si>
    <t>PVT245</t>
  </si>
  <si>
    <t>PVT246</t>
  </si>
  <si>
    <t>PVT247</t>
  </si>
  <si>
    <t>PVT248</t>
  </si>
  <si>
    <t>PVT249</t>
  </si>
  <si>
    <t>PVT250</t>
  </si>
  <si>
    <t>PVT251</t>
  </si>
  <si>
    <t>PVT252</t>
  </si>
  <si>
    <t>PVT253</t>
  </si>
  <si>
    <t>PVT254</t>
  </si>
  <si>
    <t>PVT255</t>
  </si>
  <si>
    <t>PVT256</t>
  </si>
  <si>
    <t>PVT257</t>
  </si>
  <si>
    <t>PVT258</t>
  </si>
  <si>
    <t>PVT259</t>
  </si>
  <si>
    <t>PVT260</t>
  </si>
  <si>
    <t>PVT261</t>
  </si>
  <si>
    <t>PVT262</t>
  </si>
  <si>
    <t>PVT263</t>
  </si>
  <si>
    <t>PVT264</t>
  </si>
  <si>
    <t>PVT265</t>
  </si>
  <si>
    <t>PVT266</t>
  </si>
  <si>
    <t>PVT267</t>
  </si>
  <si>
    <t>PVT268</t>
  </si>
  <si>
    <t>PVT269</t>
  </si>
  <si>
    <t>PVT270</t>
  </si>
  <si>
    <t>PVT271</t>
  </si>
  <si>
    <t>PVT272</t>
  </si>
  <si>
    <t>PVT273</t>
  </si>
  <si>
    <t>PVT274</t>
  </si>
  <si>
    <t>PVT275</t>
  </si>
  <si>
    <t>PVT276</t>
  </si>
  <si>
    <t>PVT277</t>
  </si>
  <si>
    <t>PVT278</t>
  </si>
  <si>
    <t>PVT279</t>
  </si>
  <si>
    <t>PVT280</t>
  </si>
  <si>
    <t>PVT281</t>
  </si>
  <si>
    <t>PVT282</t>
  </si>
  <si>
    <t>PVT283</t>
  </si>
  <si>
    <t>PVT284</t>
  </si>
  <si>
    <t>PVT285</t>
  </si>
  <si>
    <t>PVT286</t>
  </si>
  <si>
    <t>PVT287</t>
  </si>
  <si>
    <t>PVT288</t>
  </si>
  <si>
    <t>PVT289</t>
  </si>
  <si>
    <t>PVT290</t>
  </si>
  <si>
    <t>PVT291</t>
  </si>
  <si>
    <t>PVT292</t>
  </si>
  <si>
    <t>PVT293</t>
  </si>
  <si>
    <t>PVT294</t>
  </si>
  <si>
    <t>PVT295</t>
  </si>
  <si>
    <t>PVT296</t>
  </si>
  <si>
    <t>PVT297</t>
  </si>
  <si>
    <t>PVT298</t>
  </si>
  <si>
    <t>PVT299</t>
  </si>
  <si>
    <t>PVT300</t>
  </si>
  <si>
    <t>PVT301</t>
  </si>
  <si>
    <t>PVT302</t>
  </si>
  <si>
    <t>PVT303</t>
  </si>
  <si>
    <t>PVT304</t>
  </si>
  <si>
    <t>PVT305</t>
  </si>
  <si>
    <t>PVT306</t>
  </si>
  <si>
    <t>PVT307</t>
  </si>
  <si>
    <t>PVT308</t>
  </si>
  <si>
    <t>PVT309</t>
  </si>
  <si>
    <t>PVT310</t>
  </si>
  <si>
    <t>PVT311</t>
  </si>
  <si>
    <t>PVT312</t>
  </si>
  <si>
    <t>PVT313</t>
  </si>
  <si>
    <t>PVT314</t>
  </si>
  <si>
    <t>PVT315</t>
  </si>
  <si>
    <t>PVT316</t>
  </si>
  <si>
    <t>PVT317</t>
  </si>
  <si>
    <t>PVT318</t>
  </si>
  <si>
    <t>PVT319</t>
  </si>
  <si>
    <t>PVT320</t>
  </si>
  <si>
    <t>PVT321</t>
  </si>
  <si>
    <t>PVT322</t>
  </si>
  <si>
    <t>PVT323</t>
  </si>
  <si>
    <t>PVT324</t>
  </si>
  <si>
    <t>PVT325</t>
  </si>
  <si>
    <t>PVT326</t>
  </si>
  <si>
    <t>PVT327</t>
  </si>
  <si>
    <t>PVT328</t>
  </si>
  <si>
    <t>PVT329</t>
  </si>
  <si>
    <t>PVT330</t>
  </si>
  <si>
    <t>PVT331</t>
  </si>
  <si>
    <t>PVT332</t>
  </si>
  <si>
    <t>PVT333</t>
  </si>
  <si>
    <t>PVT334</t>
  </si>
  <si>
    <t>PVT335</t>
  </si>
  <si>
    <t>PVT336</t>
  </si>
  <si>
    <t>PVT337</t>
  </si>
  <si>
    <t>PVT338</t>
  </si>
  <si>
    <t>PVT339</t>
  </si>
  <si>
    <t>PVT340</t>
  </si>
  <si>
    <t>PVT341</t>
  </si>
  <si>
    <t>PVT342</t>
  </si>
  <si>
    <t>PVT343</t>
  </si>
  <si>
    <t>PVT344</t>
  </si>
  <si>
    <t>PVT345</t>
  </si>
  <si>
    <t>PVT346</t>
  </si>
  <si>
    <t>PVT347</t>
  </si>
  <si>
    <t>PVT348</t>
  </si>
  <si>
    <t>PVT349</t>
  </si>
  <si>
    <t>PVT350</t>
  </si>
  <si>
    <t>PVT351</t>
  </si>
  <si>
    <t>PVT352</t>
  </si>
  <si>
    <t>PVT353</t>
  </si>
  <si>
    <t>PVT354</t>
  </si>
  <si>
    <t>PVT355</t>
  </si>
  <si>
    <t>PVT356</t>
  </si>
  <si>
    <t>PVT357</t>
  </si>
  <si>
    <t>PVT358</t>
  </si>
  <si>
    <t>PVT359</t>
  </si>
  <si>
    <t>PVT360</t>
  </si>
  <si>
    <t>PVT361</t>
  </si>
  <si>
    <t>PVT362</t>
  </si>
  <si>
    <t>PVT363</t>
  </si>
  <si>
    <t>PVT364</t>
  </si>
  <si>
    <t>PVT365</t>
  </si>
  <si>
    <t>PVT366</t>
  </si>
  <si>
    <t>PVT367</t>
  </si>
  <si>
    <t>PVT368</t>
  </si>
  <si>
    <t>PVT369</t>
  </si>
  <si>
    <t>PVT370</t>
  </si>
  <si>
    <t>PVT371</t>
  </si>
  <si>
    <t>PVT372</t>
  </si>
  <si>
    <t>PVT373</t>
  </si>
  <si>
    <t>PVT374</t>
  </si>
  <si>
    <t>PVT375</t>
  </si>
  <si>
    <t>PVT376</t>
  </si>
  <si>
    <t>PVT377</t>
  </si>
  <si>
    <t>PVT378</t>
  </si>
  <si>
    <t>PVT379</t>
  </si>
  <si>
    <t>PVT380</t>
  </si>
  <si>
    <t>PVT381</t>
  </si>
  <si>
    <t>PVT382</t>
  </si>
  <si>
    <t>PVT383</t>
  </si>
  <si>
    <t>PVT384</t>
  </si>
  <si>
    <t>PVT385</t>
  </si>
  <si>
    <t>PVT386</t>
  </si>
  <si>
    <t>PVT387</t>
  </si>
  <si>
    <t>PVT388</t>
  </si>
  <si>
    <t>PVT389</t>
  </si>
  <si>
    <t>PVT390</t>
  </si>
  <si>
    <t>PVT391</t>
  </si>
  <si>
    <t>PVT392</t>
  </si>
  <si>
    <t>PVT393</t>
  </si>
  <si>
    <t>PVT394</t>
  </si>
  <si>
    <t>PVT395</t>
  </si>
  <si>
    <t>PVT396</t>
  </si>
  <si>
    <t>PVT397</t>
  </si>
  <si>
    <t>PVT398</t>
  </si>
  <si>
    <t>PVT399</t>
  </si>
  <si>
    <t>PVT400</t>
  </si>
  <si>
    <t>PVT401</t>
  </si>
  <si>
    <t>PVT402</t>
  </si>
  <si>
    <t>PVT403</t>
  </si>
  <si>
    <t>PVT404</t>
  </si>
  <si>
    <t>PVT405</t>
  </si>
  <si>
    <t>PVT406</t>
  </si>
  <si>
    <t>PVT407</t>
  </si>
  <si>
    <t>PVT408</t>
  </si>
  <si>
    <t>PVT409</t>
  </si>
  <si>
    <t>PVT410</t>
  </si>
  <si>
    <t>PVT411</t>
  </si>
  <si>
    <t>PVT412</t>
  </si>
  <si>
    <t>PVT413</t>
  </si>
  <si>
    <t>PVT414</t>
  </si>
  <si>
    <t>PVT415</t>
  </si>
  <si>
    <t>PVT416</t>
  </si>
  <si>
    <t>PVT417</t>
  </si>
  <si>
    <t>PVT418</t>
  </si>
  <si>
    <t>PVT419</t>
  </si>
  <si>
    <t>PVT420</t>
  </si>
  <si>
    <t>PVT421</t>
  </si>
  <si>
    <t>PVT422</t>
  </si>
  <si>
    <t>PVT423</t>
  </si>
  <si>
    <t>PVT424</t>
  </si>
  <si>
    <t>PVT425</t>
  </si>
  <si>
    <t>PVT426</t>
  </si>
  <si>
    <t>PVT427</t>
  </si>
  <si>
    <t>PVT428</t>
  </si>
  <si>
    <t>PVT429</t>
  </si>
  <si>
    <t>PVT430</t>
  </si>
  <si>
    <t>PVT431</t>
  </si>
  <si>
    <t>PVT432</t>
  </si>
  <si>
    <t>PVT433</t>
  </si>
  <si>
    <t>PVT434</t>
  </si>
  <si>
    <t>PVT435</t>
  </si>
  <si>
    <t>PVT436</t>
  </si>
  <si>
    <t>PVT437</t>
  </si>
  <si>
    <t>PVT438</t>
  </si>
  <si>
    <t>PVT439</t>
  </si>
  <si>
    <t>PVT440</t>
  </si>
  <si>
    <t>PVT441</t>
  </si>
  <si>
    <t>PVT442</t>
  </si>
  <si>
    <t>PVT443</t>
  </si>
  <si>
    <t>PVT444</t>
  </si>
  <si>
    <t>PVT445</t>
  </si>
  <si>
    <t>PVT446</t>
  </si>
  <si>
    <t>PVT447</t>
  </si>
  <si>
    <t>PVT448</t>
  </si>
  <si>
    <t>PVT449</t>
  </si>
  <si>
    <t>PVT450</t>
  </si>
  <si>
    <t>PVT451</t>
  </si>
  <si>
    <t>PVT452</t>
  </si>
  <si>
    <t>PVT453</t>
  </si>
  <si>
    <t>PVT454</t>
  </si>
  <si>
    <t>PVT455</t>
  </si>
  <si>
    <t>PVT456</t>
  </si>
  <si>
    <t>PVT457</t>
  </si>
  <si>
    <t>PVT458</t>
  </si>
  <si>
    <t>PVT459</t>
  </si>
  <si>
    <t>PVT460</t>
  </si>
  <si>
    <t>PVT461</t>
  </si>
  <si>
    <t>PVT462</t>
  </si>
  <si>
    <t>PVT463</t>
  </si>
  <si>
    <t>PVT464</t>
  </si>
  <si>
    <t>PVT465</t>
  </si>
  <si>
    <t>PVT466</t>
  </si>
  <si>
    <t>PVT467</t>
  </si>
  <si>
    <t>PVT468</t>
  </si>
  <si>
    <t>PVT469</t>
  </si>
  <si>
    <t>PVT470</t>
  </si>
  <si>
    <t>PVT471</t>
  </si>
  <si>
    <t>PVT472</t>
  </si>
  <si>
    <t>PVT473</t>
  </si>
  <si>
    <t>PVT474</t>
  </si>
  <si>
    <t>PVT475</t>
  </si>
  <si>
    <t>PVT476</t>
  </si>
  <si>
    <t>PVT477</t>
  </si>
  <si>
    <t>PVT478</t>
  </si>
  <si>
    <t>PVT479</t>
  </si>
  <si>
    <t>PVT480</t>
  </si>
  <si>
    <t>PVT481</t>
  </si>
  <si>
    <t>PVT482</t>
  </si>
  <si>
    <t>PVT483</t>
  </si>
  <si>
    <t>PVT484</t>
  </si>
  <si>
    <t>PVT485</t>
  </si>
  <si>
    <t>PVT486</t>
  </si>
  <si>
    <t>PVT487</t>
  </si>
  <si>
    <t>PVT488</t>
  </si>
  <si>
    <t>PVT489</t>
  </si>
  <si>
    <t>PVT490</t>
  </si>
  <si>
    <t>PVT491</t>
  </si>
  <si>
    <t>PVT492</t>
  </si>
  <si>
    <t>PVT493</t>
  </si>
  <si>
    <t>PVT494</t>
  </si>
  <si>
    <t>PVT495</t>
  </si>
  <si>
    <t>PVT496</t>
  </si>
  <si>
    <t>PVT497</t>
  </si>
  <si>
    <t>PVT498</t>
  </si>
  <si>
    <t>PVT499</t>
  </si>
  <si>
    <t>PVT500</t>
  </si>
  <si>
    <t>PVT501</t>
  </si>
  <si>
    <t>PVT502</t>
  </si>
  <si>
    <t>PVT503</t>
  </si>
  <si>
    <t>PVT504</t>
  </si>
  <si>
    <t>PVT505</t>
  </si>
  <si>
    <t>PVT506</t>
  </si>
  <si>
    <t>PVT507</t>
  </si>
  <si>
    <t>PVT508</t>
  </si>
  <si>
    <t>PVT509</t>
  </si>
  <si>
    <t>PVT510</t>
  </si>
  <si>
    <t>PVT511</t>
  </si>
  <si>
    <t>PVT512</t>
  </si>
  <si>
    <t>PVT513</t>
  </si>
  <si>
    <t>PVT514</t>
  </si>
  <si>
    <t>PVT515</t>
  </si>
  <si>
    <t>PVT516</t>
  </si>
  <si>
    <t>PVT517</t>
  </si>
  <si>
    <t>PVT518</t>
  </si>
  <si>
    <t>PVT519</t>
  </si>
  <si>
    <t>PVT520</t>
  </si>
  <si>
    <t>PVT521</t>
  </si>
  <si>
    <t>StageCodes</t>
  </si>
  <si>
    <t>ReverseStageCodes</t>
  </si>
  <si>
    <t>MRG-AGD</t>
  </si>
  <si>
    <t>AGONDA CHRC-MARGAO</t>
  </si>
  <si>
    <t>MARGAO-AGONDA CHRC</t>
  </si>
  <si>
    <t>CUR-CDR</t>
  </si>
  <si>
    <t>CHANDOR-CURCHOREM</t>
  </si>
  <si>
    <t>CURCHOREM-CHANDOR</t>
  </si>
  <si>
    <t>MRG-CGM</t>
  </si>
  <si>
    <t>Canaguinim-MARGAO</t>
  </si>
  <si>
    <t>MARGAO-Canaguinim</t>
  </si>
  <si>
    <t>VRI-CGM</t>
  </si>
  <si>
    <t>Canaguinim-VERNA IND</t>
  </si>
  <si>
    <t>VERNA IND-Canaguinim</t>
  </si>
  <si>
    <t>SGM-CHC</t>
  </si>
  <si>
    <t>CHICALIM-SANGUEM</t>
  </si>
  <si>
    <t>SANGUEM-CHICALIM</t>
  </si>
  <si>
    <t>MRG-CKL</t>
  </si>
  <si>
    <t>Chiklamol-MARGAO</t>
  </si>
  <si>
    <t>MARGAO-Chiklamol</t>
  </si>
  <si>
    <t>VLP-CLM</t>
  </si>
  <si>
    <t>COLLEM-VALPOI</t>
  </si>
  <si>
    <t>VALPOI-COLLEM</t>
  </si>
  <si>
    <t>CNC-CST-GLE-PKO-BCE-PDI-GOD-BNO-BLI-AND-ASR-AMO-QPM-QCT-TMO-TNK-KAK-BSI-CUR</t>
  </si>
  <si>
    <t>CUR-BSI-KAK-TNK-TMO-QCT-QPM-AMO-ASR-AND-BLI-BNO-GOD-PDI-BCE-PKO-GLE-CST-CNC</t>
  </si>
  <si>
    <t>CANACONA-CHAR RASTA-GULLE-POLAKODE-BARCE-PADDI-GODEWAL-BENODE-BALLI-ADNEM-ASAIDA GARAGE-AMOLEM-QUEPEM-QPM COURT-TILAMOL-TANKI-KAKUMADDI-BANSAI-CURCHOREM</t>
  </si>
  <si>
    <t>CURCHOREM-BANSAI-KAKUMADDI-TANKI-TILAMOL-QPM COURT-QUEPEM-AMOLEM-ASAIDA GARAGE-ADNEM-BALLI-BENODE-GODEWAL-PADDI-BARCE-POLAKODE-GULLE-CHAR RASTA-CANACONA</t>
  </si>
  <si>
    <t>GKD-CNC</t>
  </si>
  <si>
    <t>CNC-CST-DBG-DUM-PNN-PRM-SLR-VAG-KOA</t>
  </si>
  <si>
    <t>KOA-VAG-SLR-PRM-PNN-DUM-DBG-CST-CNC</t>
  </si>
  <si>
    <t>CANACONA-CHAR RASTA-DEVBAG-DUMANE-PANNA-PARVE-SALERI-VAGON-KHOLA</t>
  </si>
  <si>
    <t>KHOLA-VAGON-SALERI-PARVE-PANNA-DUMANE-DEVBAG-CHAR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</si>
  <si>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</si>
  <si>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</si>
  <si>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X-DANDEWADI-PAZARKHAN-CUNCOLIM-DEMANI-BALLI-BENODE-GODEWAL-PADDI-PISURNEM-POLAKODE-GULEM-CHAR RASTA-CANACONA</t>
  </si>
  <si>
    <t>CANACONA-CHAR RASTA-GULEM-POLAKODE-PISURNEM-PADDI-GODEWAL-BENODE-BALLI-DEMANI-CUNCOLIM-PAZARKHAN-DANDEWADI-CHINCHINI X-DHARMAPUR-NAVELIM-MARGAO MKT-MARGAO</t>
  </si>
  <si>
    <t>PND-BANDORA-AGP</t>
  </si>
  <si>
    <t>CNC-PSL-PAT-PLM</t>
  </si>
  <si>
    <t>PLM-PAT-PSL-CNC</t>
  </si>
  <si>
    <t>CANACONA-PANSULEM-PATNE-PALOLEM</t>
  </si>
  <si>
    <t>PALOLEM-PATNE-PANSULEM-CANACONA</t>
  </si>
  <si>
    <t>MRG-MJD-CNS</t>
  </si>
  <si>
    <t>CANSAULIM-MAJORDA-MARGAO</t>
  </si>
  <si>
    <t>MARGAO-MAJORDA-CANSAULIM</t>
  </si>
  <si>
    <t>MRG-CNS</t>
  </si>
  <si>
    <t>CANSAULIM-MARGAO</t>
  </si>
  <si>
    <t>MARGAO-CANSAULIM</t>
  </si>
  <si>
    <t>VRI-ZAN-CNS</t>
  </si>
  <si>
    <t>CANSAULIM-ZUARINAGAR-VERNA IND</t>
  </si>
  <si>
    <t>VERNA IND-ZUARINAGAR-CANSAULIM</t>
  </si>
  <si>
    <t>CUR-COS</t>
  </si>
  <si>
    <t>COSTI-CURCHOREM</t>
  </si>
  <si>
    <t>CURCHOREM-COSTI</t>
  </si>
  <si>
    <t>CRD-ASD-CTT-CDR-PMO-MMS-RTO-GBH-BGT-DCH-DAR-AQH-PJF-MSB-MRG</t>
  </si>
  <si>
    <t>MRG-MSB-PJF-AQH-DAR-DCH-BGT-GBH-RTO-MMS-PMO-CDR-CTT-ASD-CRD</t>
  </si>
  <si>
    <t>COPRIMODDI-ASSOLDA-COTTA-CHANDOR-POCLEM MOLL-MARMAGOA STEEL-RAITOLEM-GADEABHATTI-BHAGWATI TILES-DAVORLIM CHAPEL-DARVORLIM-AQUEM P. HOUSE-PAJIFOND-MARKET SBI-MARGAO</t>
  </si>
  <si>
    <t>MARGAO-MARKET SBI-PAJIFOND-AQUEM P. HOUSE-DARVORLIM-DAVORLIM CHAPEL-BHAGWATI TILES-GADEABHATTI-RAITOLEM-MARMAGOA STEEL-POCLEM MOLL-CHANDOR-COTTA-ASSOLDA-COPRIMODDI</t>
  </si>
  <si>
    <t>MRG-LTM-CRT</t>
  </si>
  <si>
    <t>Cortalim-LOTULIM-MARGAO</t>
  </si>
  <si>
    <t>MARGAO-LOTULIM-Cortalim</t>
  </si>
  <si>
    <t>MRG-NUV-RMD-ANL-SNL-VRN-PRN-TTN-BRX-FZT-CRT</t>
  </si>
  <si>
    <t>CRT-FZT-BRX-TTN-PRN-VRN-SNL-ANL-RMD-NUV-MRG</t>
  </si>
  <si>
    <t>MARGAO-NUVEM-RUMDER-AGNEL ASHRM-SONAULIM-VERNA-PIRNI-TITAN-KSRL/BRLA X-PAJENTAR-Cortalim</t>
  </si>
  <si>
    <t>Cortalim-PAJENTAR-KSRL/BRLA X-TITAN-PIRNI-VERNA-SONAULIM-AGNEL ASHRM-RUMDER-NUVEM-MARGAO</t>
  </si>
  <si>
    <t>PND-CRT</t>
  </si>
  <si>
    <t>Cortalim-PONDA</t>
  </si>
  <si>
    <t>PONDA-Cortalim</t>
  </si>
  <si>
    <t>RDK-CRT</t>
  </si>
  <si>
    <t>Cortalim-RASSAIM DOK</t>
  </si>
  <si>
    <t>RASSAIM DOK-Cortalim</t>
  </si>
  <si>
    <t>BET-AGP</t>
  </si>
  <si>
    <t>AGAPUR-Bethoda</t>
  </si>
  <si>
    <t>Bethoda-AGAPUR</t>
  </si>
  <si>
    <t>VSD-SCL-CRTFerry</t>
  </si>
  <si>
    <t>VLP-CRV</t>
  </si>
  <si>
    <t>CHARAVNE X-VALPOI</t>
  </si>
  <si>
    <t>VALPOI-CHARAVNE X</t>
  </si>
  <si>
    <t>MRG-CTB</t>
  </si>
  <si>
    <t>Cotombi-MARGAO</t>
  </si>
  <si>
    <t>MARGAO-Cotombi</t>
  </si>
  <si>
    <t>CUR-CUN</t>
  </si>
  <si>
    <t>CUNCOLIM-CURCHOREM</t>
  </si>
  <si>
    <t>CURCHOREM-CUNCOLIM</t>
  </si>
  <si>
    <t>FTR-CUN</t>
  </si>
  <si>
    <t>CUNCOLIM-FATORPA</t>
  </si>
  <si>
    <t>FATORPA-CUNCOLIM</t>
  </si>
  <si>
    <t>MRG-QPM-IRV-CUN</t>
  </si>
  <si>
    <t>CUNCOLIM-Insurty Rawanfond-QUEPEM-MARGAO</t>
  </si>
  <si>
    <t>MARGAO-QUEPEM-Insurty Rawanfond-CUNCOLIM</t>
  </si>
  <si>
    <t>Insurty Rawanfond-QUEPEM</t>
  </si>
  <si>
    <t>MRG-MRK-NVY-DRM-CNX-DDI-PZK-PTH-VRO-MDW-GGO-TLV-TMR-VRO-SVC-CUN</t>
  </si>
  <si>
    <t>CUN-SVC-VRO-TMR-TLV-GGO-MDW-VRO-PTH-PZK-DDI-CNX-DRM-NVY-MRK-MRG</t>
  </si>
  <si>
    <t>MARGAO-MARGAO MKT-NAVELIM-DHARMAPUR-CHINCHINI X-DANDEWADI-PAZARKHAN-PAITHWADO-VERODA-MODDEVADDO-GANGOR-TALWADO-TAMERO-VERODA-SANVORCOTTO-CUNCOLIM</t>
  </si>
  <si>
    <t>CUNCOLIM-SANVORCOTTO-VERODA-TAMERO-TALWADO-GANGOR-MODDEVADDO-VERODA-PAITHWADO-PAZARKHAN-DANDEWADI-CHINCHINI X-DHARMAPUR-NAVELIM-MARGAO MKT-MARGAO</t>
  </si>
  <si>
    <t>SVD-CUN</t>
  </si>
  <si>
    <t>CUNCOLIM-SAVORDE TSK</t>
  </si>
  <si>
    <t>SAVORDE TSK-CUNCOLIM</t>
  </si>
  <si>
    <t>SVE-CUNCOLIM</t>
  </si>
  <si>
    <t>PND-DURBHAT-AGP</t>
  </si>
  <si>
    <t>PND-CUPA</t>
  </si>
  <si>
    <t>MRG-CUN -CUR</t>
  </si>
  <si>
    <t>DAB-CUR</t>
  </si>
  <si>
    <t>CURCHOREM-DABAL</t>
  </si>
  <si>
    <t>DABAL-CURCHOREM</t>
  </si>
  <si>
    <t>DBE-CUR</t>
  </si>
  <si>
    <t>CURCHOREM-DABEM</t>
  </si>
  <si>
    <t>DABEM-CURCHOREM</t>
  </si>
  <si>
    <t>DON-CUR</t>
  </si>
  <si>
    <t>CURCHOREM-DON BOSCO</t>
  </si>
  <si>
    <t>DON BOSCO-CURCHOREM</t>
  </si>
  <si>
    <t>FDL-CUR</t>
  </si>
  <si>
    <t>CURCHOREM-Fondegal</t>
  </si>
  <si>
    <t>Fondegal-CURCHOREM</t>
  </si>
  <si>
    <t>FTR-CUR</t>
  </si>
  <si>
    <t>CURCHOREM-FATORPA</t>
  </si>
  <si>
    <t>FATORPA-CURCHOREM</t>
  </si>
  <si>
    <t>KKD-CUR</t>
  </si>
  <si>
    <t>CURCHOREM-KAKODA</t>
  </si>
  <si>
    <t>KAKODA-CURCHOREM</t>
  </si>
  <si>
    <t>CUR-SVD-DDE-GDN-GDM-PRU-AUD-DNM-KLY</t>
  </si>
  <si>
    <t>KLY-DNM-AUD-PRU-GDM-GDN-DDE-SVD-CUR</t>
  </si>
  <si>
    <t>CURCHOREM-SAVORDE TSK-DHADE-GANDHINAGAR-GUDDEMOL-PERIUDAK-AMBEUDAK-DEUNAMOL-KALAY</t>
  </si>
  <si>
    <t>KALAY-DEUNAMOL-AMBEUDAK-PERIUDAK-GUDDEMOL-GANDHINAGAR-DHADE-SAVORDE TSK-CURCHOREM</t>
  </si>
  <si>
    <t>FMD-AGP</t>
  </si>
  <si>
    <t>AGAPUR-FARMAGUDI</t>
  </si>
  <si>
    <t>FARMAGUDI-AGAPUR</t>
  </si>
  <si>
    <t>KMR-CUR</t>
  </si>
  <si>
    <t>KNG-CUR</t>
  </si>
  <si>
    <t>CURCHOREM-KHANGUINIM</t>
  </si>
  <si>
    <t>KHANGUINIM-CURCHOREM</t>
  </si>
  <si>
    <t>KUR-CUR</t>
  </si>
  <si>
    <t>KVO-CUR</t>
  </si>
  <si>
    <t>CURCHOREM-Kevon</t>
  </si>
  <si>
    <t>Kevon-CURCHOREM</t>
  </si>
  <si>
    <t>MKP-CUR</t>
  </si>
  <si>
    <t>CURCHOREM-MOLKOPON</t>
  </si>
  <si>
    <t>MOLKOPON-CURCHOREM</t>
  </si>
  <si>
    <t>MKR-CUR</t>
  </si>
  <si>
    <t>CURCHOREM-MOLKORNEM</t>
  </si>
  <si>
    <t>MOLKORNEM-CURCHOREM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</si>
  <si>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</si>
  <si>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</si>
  <si>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PMP-SAVARGAL-KARMANE-VOLDEON-SHIGAO-AMBEDEM-COLLEM-NAVA WADA-DUDSAGR HTL-MOLLEM</t>
  </si>
  <si>
    <t>MOLLEM-DUDSAGR HTL-NAVA WADA-COLLEM-AMBEDEM-SHIGAO-VOLDEON-KARMANE-SAVARGAL-BANDOLI PMP-BANDOLI-PERIUDAK-GUDDEMOL-GANDHINAGAR-DHADE-SAVORDE TSK-CURCHOREM</t>
  </si>
  <si>
    <t>MPR-CUR</t>
  </si>
  <si>
    <t>CURCHOREM-MORPIRLA</t>
  </si>
  <si>
    <t>MORPIRLA-CURCHOREM</t>
  </si>
  <si>
    <t>CUR-RXL-XLN-CRD-ASD-CTT-CDR-PMO-MMS-RTO-GBH-BGT-DCH-DAR-AQH-PJF-MSB-MRG</t>
  </si>
  <si>
    <t>MRG-MSB-PJF-AQH-DAR-DCH-BGT-GBH-RTO-MMS-PMO-CDR-CTT-ASD-CRD-XLN-RXL-CUR</t>
  </si>
  <si>
    <t>CURCHOREM-RLY GT. XELVONA-XELVONA-COPRIMODDI-ASSOLDA-COTTA-CHANDOR-POCLEM MOLL-MARMAGOA STEEL-RAITOLEM-GADEABHATTI-BHAGWATI TILES-DAVORLIM CHAPEL-DARVORLIM-AQUEM P. HOUSE-PAJIFOND-MARKET SBI-MARGAO</t>
  </si>
  <si>
    <t>MARGAO-MARKET SBI-PAJIFOND-AQUEM P. HOUSE-DARVORLIM-DAVORLIM CHAPEL-BHAGWATI TILES-GADEABHATTI-RAITOLEM-MARMAGOA STEEL-POCLEM MOLL-CHANDOR-COTTA-ASSOLDA-COPRIMODDI-XELVONA-RLY GT. XELVONA-CURCHOREM</t>
  </si>
  <si>
    <t>MTD-CUR</t>
  </si>
  <si>
    <t>CURCHOREM-METWADA</t>
  </si>
  <si>
    <t>METWADA-CURCHOREM</t>
  </si>
  <si>
    <t>PND-KDM-AGP</t>
  </si>
  <si>
    <t>AGAPUR-KUNDAI-PONDA</t>
  </si>
  <si>
    <t>PONDA-KUNDAI-AGAPUR</t>
  </si>
  <si>
    <t>CUR-SJL-CCP-GPC-SGC-SGD-MAS-SGM-PGM-UGE-DSW-VLK-BAR-BHT-MLK-VLN-VLS-VDC-PRT-HNT-VCX-NTL</t>
  </si>
  <si>
    <t>NTL-VCX-HNT-PRT-VDC-VLS-VLN-MLK-BHT-BAR-VLK-DSW-UGE-PGM-SGM-MAS-SGD-SGC-GPC-CCP-SJL-CUR</t>
  </si>
  <si>
    <t>CURCHOREM-SHIVAJI CWK-CACORA-CURCH GPC-SNG COURT-SNG DANDO-MASJID/BEND-SANGUEM-PAJIMOL-UGUEM-DESSAIWADA-VALKINI-BARAZAN TSK-BHATI-MALLIKARJUN-VILLIAN-VALSHI-VADE COLONY-PORTEM-HANUMAN TMP-VICHUNDRE X-NETURLIM</t>
  </si>
  <si>
    <t>NETURLIM-VICHUNDRE X-HANUMAN TMP-PORTEM-VADE COLONY-VALSHI-VILLIAN-MALLIKARJUN-BHATI-BARAZAN TSK-VALKINI-DESSAIWADA-UGUEM-PAJIMOL-SANGUEM-MASJID/BEND-SNG DANDO-SNG COURT-CURCH GPC-CACORA-SHIVAJI CWK-CURCHOREM</t>
  </si>
  <si>
    <t>NUN-CUR</t>
  </si>
  <si>
    <t>CURCHOREM-Nunem</t>
  </si>
  <si>
    <t>Nunem-CURCHOREM</t>
  </si>
  <si>
    <t>PIR-CUR</t>
  </si>
  <si>
    <t>CURCHOREM-PIRLA</t>
  </si>
  <si>
    <t>PIRLA-CURCHOREM</t>
  </si>
  <si>
    <t>PND-DVL-TPC-BSK-SBT-BRB-TVL-VAZ-SRA-DBL-MNK-VZL-AMI-PAW-PTM-DAM-MAP-CAP-SVD-CUR</t>
  </si>
  <si>
    <t>CUR-SVD-CAP-MAP-DAM-PTM-PAW-AMI-VZL-MNK-DBL-SRA-VAZ-TVL-BRB-SBT-BSK-TPC-DVL-PND</t>
  </si>
  <si>
    <t>PONDA-DHAVLI-TOP COLA-BORI SKVR-SAI TMPLE-BORI BRDG-TARVALEM-VAZEM-SHIRODA-DABOLI-MANKE-VAZANGAL-AMLI-PANCHWADI-P.TEMPLE-DAM ROAD-MAPA-CAPXEM-SAVORDE TSK-CURCHOREM</t>
  </si>
  <si>
    <t>CURCHOREM-SAVORDE TSK-CAPXEM-MAPA-DAM ROAD-P.TEMPLE-PANCHWADI-AMLI-VAZANGAL-MANKE-DABOLI-SHIRODA-VAZEM-TARVALEM-BORI BRDG-SAI TMPLE-BORI SKVR-TOP COLA-DHAVLI-PONDA</t>
  </si>
  <si>
    <t>CUR-MRG-PNJ</t>
  </si>
  <si>
    <t>PNJ-MRG-CUR</t>
  </si>
  <si>
    <t>CURCHOREM-MARGAO-PANAJI</t>
  </si>
  <si>
    <t>PANAJI-MARGAO-CURCHOREM</t>
  </si>
  <si>
    <t>QPM-CUR</t>
  </si>
  <si>
    <t>CURCHOREM-QUEPEM</t>
  </si>
  <si>
    <t>QUEPEM-CURCHOREM</t>
  </si>
  <si>
    <t>MRG-QPM-RVF-CUR</t>
  </si>
  <si>
    <t>CURCHOREM-RAWANFOND-QUEPEM-MARGAO</t>
  </si>
  <si>
    <t>MARGAO-QUEPEM-RAWANFOND-CURCHOREM</t>
  </si>
  <si>
    <t>RAWANFOND-QUEPEM</t>
  </si>
  <si>
    <t>RVN-CUR</t>
  </si>
  <si>
    <t>CURCHOREM-RIVONA</t>
  </si>
  <si>
    <t>RIVONA-CURCHOREM</t>
  </si>
  <si>
    <t>CUR-SJL-CCP-GPC-SGC-SGD-MAS-SGM</t>
  </si>
  <si>
    <t>SGM-MAS-SGD-SGC-GPC-CCP-SJL-CUR</t>
  </si>
  <si>
    <t>CURCHOREM-SHIVAJI CWK-CACORA-CURCH GPC-SNG COURT-SNG DANDO-MASJID/BEND-SANGUEM</t>
  </si>
  <si>
    <t>SANGUEM-MASJID/BEND-SNG DANDO-SNG COURT-CURCH GPC-CACORA-SHIVAJI CWK-CURCHOREM</t>
  </si>
  <si>
    <t>ZMB-MKR-SGM-CUR</t>
  </si>
  <si>
    <t>CURCHOREM-SANGUEM-MOLKORNEM-ZAMBAULIM</t>
  </si>
  <si>
    <t>ZAMBAULIM-MOLKORNEM-SANGUEM-CURCHOREM</t>
  </si>
  <si>
    <t>SANGUEM-MOLKORNEM</t>
  </si>
  <si>
    <t>MDK-AGP</t>
  </si>
  <si>
    <t>AGAPUR-MADKAI</t>
  </si>
  <si>
    <t>MADKAI-AGAPUR</t>
  </si>
  <si>
    <t>SKM-CUR</t>
  </si>
  <si>
    <t>CURCHOREM-Sulkornem</t>
  </si>
  <si>
    <t>Sulkornem-CURCHOREM</t>
  </si>
  <si>
    <t>NTL-SKM-CUR</t>
  </si>
  <si>
    <t>CURCHOREM-Sulkornem-NETURLIM</t>
  </si>
  <si>
    <t>NETURLIM-Sulkornem-CURCHOREM</t>
  </si>
  <si>
    <t>NUN-SKM-CUR</t>
  </si>
  <si>
    <t>CURCHOREM-Sulkornem-Nunem</t>
  </si>
  <si>
    <t>Nunem-Sulkornem-CURCHOREM</t>
  </si>
  <si>
    <t>SRI-CUR</t>
  </si>
  <si>
    <t>CURCHOREM-SHRISTHAL</t>
  </si>
  <si>
    <t>SHRISTHAL-CURCHOREM</t>
  </si>
  <si>
    <t>UGE-CUR</t>
  </si>
  <si>
    <t>CURCHOREM-UGUEM</t>
  </si>
  <si>
    <t>UGUEM-CURCHOREM</t>
  </si>
  <si>
    <t>VDM-CUR</t>
  </si>
  <si>
    <t>CURCHOREM-VADEM</t>
  </si>
  <si>
    <t>VADEM-CURCHOREM</t>
  </si>
  <si>
    <t>VDV-CUR</t>
  </si>
  <si>
    <t>CURCHOREM-Voldev</t>
  </si>
  <si>
    <t>Voldev-CURCHOREM</t>
  </si>
  <si>
    <t>XLN-CUR</t>
  </si>
  <si>
    <t>CURCHOREM-XELVONA</t>
  </si>
  <si>
    <t>XELVONA-CURCHOREM</t>
  </si>
  <si>
    <t>PNJ-CURCHOREM</t>
  </si>
  <si>
    <t>SRA-CURCHOREM</t>
  </si>
  <si>
    <t>PND-AGP</t>
  </si>
  <si>
    <t>AGAPUR-PONDA</t>
  </si>
  <si>
    <t>PONDA-AGAPUR</t>
  </si>
  <si>
    <t>MRG-MAH-CVA</t>
  </si>
  <si>
    <t>COLVA-Maria Hall-MARGAO</t>
  </si>
  <si>
    <t>MARGAO-Maria Hall-COLVA</t>
  </si>
  <si>
    <t>MRG-CVA</t>
  </si>
  <si>
    <t>COLVA-MARGAO</t>
  </si>
  <si>
    <t>MARGAO-COLVA</t>
  </si>
  <si>
    <t>MRG-SBM -
CBM-CVA</t>
  </si>
  <si>
    <t>VLP-CZL</t>
  </si>
  <si>
    <t>Caranzalem-VALPOI</t>
  </si>
  <si>
    <t>VALPOI-Caranzalem</t>
  </si>
  <si>
    <t>PND-DABAL</t>
  </si>
  <si>
    <t>PND-DATTAGARH</t>
  </si>
  <si>
    <t>MPR-DBE</t>
  </si>
  <si>
    <t>DABEM-MORPIRLA</t>
  </si>
  <si>
    <t>MORPIRLA-DABEM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</si>
  <si>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</si>
  <si>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</si>
  <si>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X-DANDEWADI-PAZARKHAN-CUNCOLIM-DEMANI-BALLI-COTTA-FATORPA-VANTEM-GALLIM-KANIBAG-MOLLAR-MORPIRLA-DABEM</t>
  </si>
  <si>
    <t>DABEM-MORPIRLA-MOLLAR-KANIBAG-GALLIM-VANTEM-FATORPA-COTTA-BALLI-DEMANI-CUNCOLIM-PAZARKHAN-DANDEWADI-CHINCHINI X-DHARMAPUR-NAVELIM-MARGAO MKT-MARGAO</t>
  </si>
  <si>
    <t>MRG-DLI</t>
  </si>
  <si>
    <t>DAVARLI-MARGAO</t>
  </si>
  <si>
    <t>MARGAO-DAVARLI</t>
  </si>
  <si>
    <t>PND-DON</t>
  </si>
  <si>
    <t>DON BOSCO-PONDA</t>
  </si>
  <si>
    <t>PONDA-DON BOSCO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</si>
  <si>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</si>
  <si>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</si>
  <si>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</si>
  <si>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</t>
  </si>
  <si>
    <t>SVD-DVR</t>
  </si>
  <si>
    <t>DEVRE-SAVORDE TSK</t>
  </si>
  <si>
    <t>SAVORDE TSK-DEVRE</t>
  </si>
  <si>
    <t>MRG-HBM-FDL</t>
  </si>
  <si>
    <t>Fondegal-Housing Board-MARGAO</t>
  </si>
  <si>
    <t>MARGAO-Housing Board-Fondegal</t>
  </si>
  <si>
    <t>MRG-FTE</t>
  </si>
  <si>
    <t>Fatrade-MARGAO</t>
  </si>
  <si>
    <t>MARGAO-Fatrade</t>
  </si>
  <si>
    <t>MPR-FTR</t>
  </si>
  <si>
    <t>FATORPA-MORPIRLA</t>
  </si>
  <si>
    <t>MORPIRLA-FATORPA</t>
  </si>
  <si>
    <t>MRG-FTR</t>
  </si>
  <si>
    <t>FATORPA-MARGAO</t>
  </si>
  <si>
    <t>MARGAO-FATORPA</t>
  </si>
  <si>
    <t>SGM-FTR</t>
  </si>
  <si>
    <t>FATORPA-SANGUEM</t>
  </si>
  <si>
    <t>SANGUEM-FATORPA</t>
  </si>
  <si>
    <t>SVD-FTR</t>
  </si>
  <si>
    <t>FATORPA-SAVORDE TSK</t>
  </si>
  <si>
    <t>SAVORDE TSK-FATORPA</t>
  </si>
  <si>
    <t>PND-GAUNEM</t>
  </si>
  <si>
    <t>PNJ-GAUNEM</t>
  </si>
  <si>
    <t>SVE-AGP</t>
  </si>
  <si>
    <t>AGAPUR-SAVERDEM</t>
  </si>
  <si>
    <t>SAVERDEM-AGAPUR</t>
  </si>
  <si>
    <t>MRG-GBT</t>
  </si>
  <si>
    <t>Goechebhat-MARGAO</t>
  </si>
  <si>
    <t>MARGAO-Goechebhat</t>
  </si>
  <si>
    <t>MRG-GKD</t>
  </si>
  <si>
    <t>MRG-BOR-CLC-SON-MAN-CTM-CRC-TMB-MCZ-RNB-GRD</t>
  </si>
  <si>
    <t>GRD-RNB-MCZ-TMB-CRC-CTM-MAN-SON-CLC-BOR-MRG</t>
  </si>
  <si>
    <t>MARGAO-BORDA-CHWGULE CLG-SONSODO-MAINA-CURTORIM-CARME CHAPL-TEMBI-MACAZAN-ROHINI BHAT-GUIRDOLIM</t>
  </si>
  <si>
    <t>GUIRDOLIM-ROHINI BHAT-MACAZAN-TEMBI-CARME CHAPL-CURTORIM-MAINA-SONSODO-CHWGULE CLG-BORDA-MARGAO</t>
  </si>
  <si>
    <t>SKL-HAN</t>
  </si>
  <si>
    <t>HANKHANE-SANKHALI</t>
  </si>
  <si>
    <t>SANKHALI-HANKHANE</t>
  </si>
  <si>
    <t>VSD-HARBOUR</t>
  </si>
  <si>
    <t>PNJ-HAVELI</t>
  </si>
  <si>
    <t>MRG-HBM</t>
  </si>
  <si>
    <t>Housing Board-MARGAO</t>
  </si>
  <si>
    <t>MARGAO-Housing Board</t>
  </si>
  <si>
    <t>MRC-HRB</t>
  </si>
  <si>
    <t>HARBOUR-MARCEL</t>
  </si>
  <si>
    <t>MARCEL-HARBOUR</t>
  </si>
  <si>
    <t>HRB-SDA-VSD-SPY-VDM-CHC-DBL-ZUY-ZRE-SCV-SCL-CRT-THN-CPW-KOS-RDK-RAS-ANG-LTM-CDK-BRB-SBT-BSK-TPC-DVL-PND</t>
  </si>
  <si>
    <t>PND-DVL-TPC-BSK-SBT-BRB-CDK-LTM-ANG-RAS-RDK-KOS-CPW-THN-CRT-SCL-SCV-ZRE-ZUY-DBL-CHC-VDM-SPY-VSD-SDA-HRB</t>
  </si>
  <si>
    <t>HARBOUR-SADA-VASCO-SHIPYARD-VADEM-CHICALIM-DABOLI-ZUYAR-ZAREER-S CONVENT-SANCOALE-Cortalim-THANA-CORPAWADA-KELOSI-RASSAIM DOK-RASSAIM FRY-ANGDI-LOTULIM-CHWGULE DOK-BORI BRDG-SAI TMPLE-BORI SKVR-TOP COLA-DHAVLI-PONDA</t>
  </si>
  <si>
    <t>PONDA-DHAVLI-TOP COLA-BORI SKVR-SAI TMPLE-BORI BRDG-CHWGULE DOK-LOTULIM-ANGDI-RASSAIM FRY-RASSAIM DOK-KELOSI-CORPAWADA-THANA-Cortalim-SANCOALE-S CONVENT-ZAREER-ZUYAR-DABOLI-CHICALIM-VADEM-SHIPYARD-VASCO-SADA-HARBOUR</t>
  </si>
  <si>
    <t>VSD-SDA-HRB</t>
  </si>
  <si>
    <t>HRB-SDA-VSD</t>
  </si>
  <si>
    <t>VASCO-SADA-HARBOUR</t>
  </si>
  <si>
    <t>HARBOUR-SADA-VASCO</t>
  </si>
  <si>
    <t>MRG-ABJ</t>
  </si>
  <si>
    <t>Ambaji-MARGAO</t>
  </si>
  <si>
    <t>MARGAO-Ambaji</t>
  </si>
  <si>
    <t>PND-KAVLE-UND-AGP</t>
  </si>
  <si>
    <t>MPS-HRV</t>
  </si>
  <si>
    <t>HARVALE-MAPUSA</t>
  </si>
  <si>
    <t>MAPUSA-HARVALE</t>
  </si>
  <si>
    <t>MPS-SRV-HRV</t>
  </si>
  <si>
    <t>HARVALE-SARVAN-MAPUSA</t>
  </si>
  <si>
    <t>MAPUSA-SARVAN-HARVALE</t>
  </si>
  <si>
    <t>SMS-SRV-HRV</t>
  </si>
  <si>
    <t>HARVALE-SARVAN-Saramanas</t>
  </si>
  <si>
    <t>Saramanas-SARVAN-HARVALE</t>
  </si>
  <si>
    <t>PNJ-HVD</t>
  </si>
  <si>
    <t>HONDA VADAK-PANAJI</t>
  </si>
  <si>
    <t>PANAJI-HONDA VADAK</t>
  </si>
  <si>
    <t>VLP-CRX-HDO-PLI-TNE-CRV-HVR</t>
  </si>
  <si>
    <t>HVR-CRV-TNE-PLI-HDO-CRX-VLP</t>
  </si>
  <si>
    <t>VALPOI-COPARDE X-HEDODE-PALI-THANE-CHARAVNE X-HIVRE</t>
  </si>
  <si>
    <t>HIVRE-CHARAVNE X-THANE-PALI-HEDODE-COPARDE X-VALPOI</t>
  </si>
  <si>
    <t>MRG-IRL</t>
  </si>
  <si>
    <t>Illa de RAL-MARGAO</t>
  </si>
  <si>
    <t>MARGAO-Illa de RAL</t>
  </si>
  <si>
    <t>MRG-KAM</t>
  </si>
  <si>
    <t>Kadem-MARGAO</t>
  </si>
  <si>
    <t>MARGAO-Kadem</t>
  </si>
  <si>
    <t>MRG-KARAI</t>
  </si>
  <si>
    <t>SRA-KARAI</t>
  </si>
  <si>
    <t>PND-KAVLEM</t>
  </si>
  <si>
    <t>BNA-AIR</t>
  </si>
  <si>
    <t>AIRPORT-BAINA</t>
  </si>
  <si>
    <t>BAINA-AIRPORT</t>
  </si>
  <si>
    <t>KMG-KDI</t>
  </si>
  <si>
    <t>Kundai Industrial Estate-Kumbharjua Gawant</t>
  </si>
  <si>
    <t>Kumbharjua Gawant-Kundai Industrial Estate</t>
  </si>
  <si>
    <t>PARAMPAI-KDI</t>
  </si>
  <si>
    <t>PND-KDI</t>
  </si>
  <si>
    <t>Kundai Industrial Estate-PONDA</t>
  </si>
  <si>
    <t>PONDA-Kundai Industrial Estate</t>
  </si>
  <si>
    <t>PND-PND-KDI</t>
  </si>
  <si>
    <t>Kundai Industrial Estate-PONDA-PONDA</t>
  </si>
  <si>
    <t>PONDA-PONDA-Kundai Industrial Estate</t>
  </si>
  <si>
    <t>PONDA-PONDA</t>
  </si>
  <si>
    <t>UND-KDI</t>
  </si>
  <si>
    <t>Kundai Industrial Estate-UNDIR</t>
  </si>
  <si>
    <t>UNDIR-Kundai Industrial Estate</t>
  </si>
  <si>
    <t>KMJ-KDM</t>
  </si>
  <si>
    <t>KUNDAI-KUMBHARJUA</t>
  </si>
  <si>
    <t>KUMBHARJUA-KUNDAI</t>
  </si>
  <si>
    <t>KMG-KDM-MARDOL-KDM</t>
  </si>
  <si>
    <t>PND-KDM</t>
  </si>
  <si>
    <t>KUNDAI-PONDA</t>
  </si>
  <si>
    <t>PONDA-KUNDAI</t>
  </si>
  <si>
    <t>PNJ-KHD</t>
  </si>
  <si>
    <t>KHADKI-PANAJI</t>
  </si>
  <si>
    <t>PANAJI-KHADKI</t>
  </si>
  <si>
    <t>PND-AKADA</t>
  </si>
  <si>
    <t>KHF-VLV-APEWAL-KHF</t>
  </si>
  <si>
    <t>KHF-MARDOL-BNS-KHF</t>
  </si>
  <si>
    <t>PND-KHF</t>
  </si>
  <si>
    <t>Khandola Ferry-PONDA</t>
  </si>
  <si>
    <t>PONDA-Khandola Ferry</t>
  </si>
  <si>
    <t>MRG-KHL</t>
  </si>
  <si>
    <t>Khandola-MARGAO</t>
  </si>
  <si>
    <t>MARGAO-Khandola</t>
  </si>
  <si>
    <t>MRG-KIT</t>
  </si>
  <si>
    <t>Kirbhat-MARGAO</t>
  </si>
  <si>
    <t>MARGAO-Kirbhat</t>
  </si>
  <si>
    <t>SGM-KLY</t>
  </si>
  <si>
    <t>KALAY-SANGUEM</t>
  </si>
  <si>
    <t>SANGUEM-KALAY</t>
  </si>
  <si>
    <t>KMJ-KMG</t>
  </si>
  <si>
    <t>Kumbharjua Gawant-KUMBHARJUA</t>
  </si>
  <si>
    <t>KUMBHARJUA-Kumbharjua Gawant</t>
  </si>
  <si>
    <t>PND-KMG</t>
  </si>
  <si>
    <t>Kumbharjua Gawant-PONDA</t>
  </si>
  <si>
    <t>PONDA-Kumbharjua Gawant</t>
  </si>
  <si>
    <t>PND-KMI</t>
  </si>
  <si>
    <t>KARMALI-PONDA</t>
  </si>
  <si>
    <t>PONDA-KARMALI</t>
  </si>
  <si>
    <t>VLP-KMI</t>
  </si>
  <si>
    <t>KARMALI-VALPOI</t>
  </si>
  <si>
    <t>VALPOI-KARMALI</t>
  </si>
  <si>
    <t>PND-AKD</t>
  </si>
  <si>
    <t>AKHADA-PONDA</t>
  </si>
  <si>
    <t>PONDA-AKHADA</t>
  </si>
  <si>
    <t>PND-BNS-KMJ</t>
  </si>
  <si>
    <t>KUMBHARJUA-BANASTARI-PONDA</t>
  </si>
  <si>
    <t>PONDA-BANASTARI-KUMBHARJUA</t>
  </si>
  <si>
    <t>MRG-KMJ</t>
  </si>
  <si>
    <t>KUMBHARJUA-MARGAO</t>
  </si>
  <si>
    <t>MARGAO-KUMBHARJUA</t>
  </si>
  <si>
    <t>PND-KMJ</t>
  </si>
  <si>
    <t>KUMBHARJUA-PONDA</t>
  </si>
  <si>
    <t>PONDA-KUMBHARJUA</t>
  </si>
  <si>
    <t>PNJ-KMJ</t>
  </si>
  <si>
    <t>KUMBHARJUA-PANAJI</t>
  </si>
  <si>
    <t>PANAJI-KUMBHARJUA</t>
  </si>
  <si>
    <t>MRG-KNG</t>
  </si>
  <si>
    <t>KHANGUINIM-MARGAO</t>
  </si>
  <si>
    <t>MARGAO-KHANGUINIM</t>
  </si>
  <si>
    <t>PND-KODAR</t>
  </si>
  <si>
    <t>PNJ-KODAR</t>
  </si>
  <si>
    <t>KERI-BANASTARI-KERI</t>
  </si>
  <si>
    <t>KRI-MARDOL-BNS-KRI</t>
  </si>
  <si>
    <t>MRG-CNX-ASL-AMB</t>
  </si>
  <si>
    <t>AMBELI-ASSOLNA-CHINCHINI X-MARGAO</t>
  </si>
  <si>
    <t>MARGAO-CHINCHINI X-ASSOLNA-AMBELI</t>
  </si>
  <si>
    <t>ASSOLNA-CHINCHINI X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</si>
  <si>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</si>
  <si>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</si>
  <si>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</si>
  <si>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KERI-KRI PANCHYT-KERI CHURCH-KERI TEMPLE-KIRANPANI-PALYE-HARMAL-BHATWADI-KORGAO-DEVSU-KONADI-GOLIBA TMP-KALOBA TMP-PARASHTE-PEDNE-MALPE-WALPE COLGE-WALPE-OSHELBAG-KULAN-DHARGAL-MAHAKHAJAN-COLVALE-BINANI-C HUSIG BRD-KARASWADA-PDEM/KRWDA-DULER-MPS COURT-MAPUSA-GIRI CHAPEL-GREEN PARK-GIRI CROSS-PRV BAZAR-PRV WADAKAD-PRV COPEL-GULYAKADE-TIN BLD/COL-SAI SERVICE-PANAJI</t>
  </si>
  <si>
    <t>RAV-KRI</t>
  </si>
  <si>
    <t>KERI-RAVAN FATA</t>
  </si>
  <si>
    <t>RAVAN FATA-KERI</t>
  </si>
  <si>
    <t>SKL-KRI</t>
  </si>
  <si>
    <t>KERI-SANKHALI</t>
  </si>
  <si>
    <t>SANKHALI-KERI</t>
  </si>
  <si>
    <t>PND-KUMBHARWADA</t>
  </si>
  <si>
    <t>KVO-KUR</t>
  </si>
  <si>
    <t>MRG-KVO</t>
  </si>
  <si>
    <t>Kevon-MARGAO</t>
  </si>
  <si>
    <t>MARGAO-Kevon</t>
  </si>
  <si>
    <t>MRG/VSD-KVO</t>
  </si>
  <si>
    <t>VDM-KVO</t>
  </si>
  <si>
    <t>Kevon-VADEM</t>
  </si>
  <si>
    <t>VADEM-Kevon</t>
  </si>
  <si>
    <t>MPS-DDM-KWI</t>
  </si>
  <si>
    <t>Kholpewadi-DODAMARG-MAPUSA</t>
  </si>
  <si>
    <t>MAPUSA-DODAMARG-Kholpewadi</t>
  </si>
  <si>
    <t>MPS-KWI</t>
  </si>
  <si>
    <t>Kholpewadi-MAPUSA</t>
  </si>
  <si>
    <t>MAPUSA-Kholpewadi</t>
  </si>
  <si>
    <t>MRG-AMB</t>
  </si>
  <si>
    <t>AMBELI-MARGAO</t>
  </si>
  <si>
    <t>MARGAO-AMBELI</t>
  </si>
  <si>
    <t>SKL-KWI</t>
  </si>
  <si>
    <t>Kholpewadi-SANKHALI</t>
  </si>
  <si>
    <t>SANKHALI-Kholpewadi</t>
  </si>
  <si>
    <t>MUL-LDF</t>
  </si>
  <si>
    <t>LADFE-MAULINGE</t>
  </si>
  <si>
    <t>MAULINGE-LADFE</t>
  </si>
  <si>
    <t>MRG-MAK</t>
  </si>
  <si>
    <t>Malkarnem-MARGAO</t>
  </si>
  <si>
    <t>MARGAO-Malkarnem</t>
  </si>
  <si>
    <t>SKL-MAN</t>
  </si>
  <si>
    <t>MAINA-SANKHALI</t>
  </si>
  <si>
    <t>SANKHALI-MAINA</t>
  </si>
  <si>
    <t>PND-MAPUSA</t>
  </si>
  <si>
    <t>VLV-BETKI-MARCEL</t>
  </si>
  <si>
    <t>PND-MARCEL</t>
  </si>
  <si>
    <t>UGO-MARCEL</t>
  </si>
  <si>
    <t>VGM-MARCEL</t>
  </si>
  <si>
    <t>PND-MARDOL</t>
  </si>
  <si>
    <t>MRG-TWO-AMB</t>
  </si>
  <si>
    <t>AMBELI-Tariwado-MARGAO</t>
  </si>
  <si>
    <t>MARGAO-Tariwado-AMBELI</t>
  </si>
  <si>
    <t>MDK-MAUZOWADA</t>
  </si>
  <si>
    <t>MRG-MCY</t>
  </si>
  <si>
    <t>MPT Colony-MARGAO</t>
  </si>
  <si>
    <t>MARGAO-MPT Colony</t>
  </si>
  <si>
    <t>VSD-MCY</t>
  </si>
  <si>
    <t>MPT Colony-VASCO</t>
  </si>
  <si>
    <t>VASCO-MPT Colony</t>
  </si>
  <si>
    <t>PND-MARDOL-MANGRESHI-KDM-DHAKNEM-MDK</t>
  </si>
  <si>
    <t>PND-KAVLEM-MDK</t>
  </si>
  <si>
    <t>PND-KDM-MDK</t>
  </si>
  <si>
    <t>MADKAI-KUNDAI-PONDA</t>
  </si>
  <si>
    <t>PONDA-KUNDAI-MADKAI</t>
  </si>
  <si>
    <t>PND-PIO-MARDOL-MDK</t>
  </si>
  <si>
    <t>MRG-MDK</t>
  </si>
  <si>
    <t>MADKAI-MARGAO</t>
  </si>
  <si>
    <t>MARGAO-MADKAI</t>
  </si>
  <si>
    <t>PND-PARAMPAI-MDK</t>
  </si>
  <si>
    <t>PND-MDK</t>
  </si>
  <si>
    <t>MADKAI-PONDA</t>
  </si>
  <si>
    <t>PONDA-MADKAI</t>
  </si>
  <si>
    <t>PNJ-AMN</t>
  </si>
  <si>
    <t>AMONA-PANAJI</t>
  </si>
  <si>
    <t>PANAJI-AMONA</t>
  </si>
  <si>
    <t>PNJ-MDK</t>
  </si>
  <si>
    <t>MADKAI-PANAJI</t>
  </si>
  <si>
    <t>PANAJI-MADKAI</t>
  </si>
  <si>
    <t>PND-KAVLEM-RAMNATHI-MDK</t>
  </si>
  <si>
    <t>UND-MDK</t>
  </si>
  <si>
    <t>MADKAI-UNDIR</t>
  </si>
  <si>
    <t>UNDIR-MADKAI</t>
  </si>
  <si>
    <t>PND-MEN</t>
  </si>
  <si>
    <t>MENKURE-PONDA</t>
  </si>
  <si>
    <t>PONDA-MENKURE</t>
  </si>
  <si>
    <t>MRG-MJD</t>
  </si>
  <si>
    <t>MAJORDA-MARGAO</t>
  </si>
  <si>
    <t>MARGAO-MAJORDA</t>
  </si>
  <si>
    <t>MRG-PSA-MJD</t>
  </si>
  <si>
    <t>MRG-MKM</t>
  </si>
  <si>
    <t>Muskaurem (Tisk)-MARGAO</t>
  </si>
  <si>
    <t>MARGAO-Muskaurem (Tisk)</t>
  </si>
  <si>
    <t>SGM-CRT-MKP</t>
  </si>
  <si>
    <t>MOLKOPON-Cortalim-SANGUEM</t>
  </si>
  <si>
    <t>SANGUEM-Cortalim-MOLKOPON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</si>
  <si>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</si>
  <si>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</si>
  <si>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</si>
  <si>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MOLKOPON-BENNE-MOLKORNEM-RIVONA-RIVONA CHRC-ZAMBAULIM-SIRVOI-SOMSWR TMP-TILAMOL-QPM COURT-QUEPEM-PARODA-CHAD.TMP AG-GUDI-PADRIBHAT-DON KHURIS-LAKAKI/PALI-GANPATI TMP-MES COLLEGE-RAWANFOND-A.PWER HUSE-PAJIFOND-MARGAO MKT-MARGAO</t>
  </si>
  <si>
    <t>SGM-MKP</t>
  </si>
  <si>
    <t>MOLKOPON-SANGUEM</t>
  </si>
  <si>
    <t>SANGUEM-MOLKOPON</t>
  </si>
  <si>
    <t>PND-BNS-AMONA</t>
  </si>
  <si>
    <t>SGM-DNM-MKR</t>
  </si>
  <si>
    <t>MOLKORNEM-DEUNAMOL-SANGUEM</t>
  </si>
  <si>
    <t>SANGUEM-DEUNAMOL-MOLKORNEM</t>
  </si>
  <si>
    <t>PTL-MKR</t>
  </si>
  <si>
    <t>MOLKORNEM-Pontemol</t>
  </si>
  <si>
    <t>Pontemol-MOLKORNEM</t>
  </si>
  <si>
    <t>SGM-MKR</t>
  </si>
  <si>
    <t>MOLKORNEM-SANGUEM</t>
  </si>
  <si>
    <t>PND-UBZ-CUT-KND-CWS-HLX-NST-MRF-USG-SUG-DHB-DHA-SKT-DTR-MLM</t>
  </si>
  <si>
    <t>MLM-DTR-SKT-DHA-DHB-SUG-USG-MRF-NST-HLX-CWS-KND-CUT-UBZ-PND</t>
  </si>
  <si>
    <t>PONDA-UPPER BAZAR-CURTI-KHANDEPAR-CHWGUL W/S-HOLY CROSS-NESTLE-MRF-USGAO TISK-SUGAR FCTRY-DHARBANDORA-DHABA-SUKTALEM-DHATFARM-MOLLEM</t>
  </si>
  <si>
    <t>MOLLEM-DHATFARM-SUKTALEM-DHABA-DHARBANDORA-SUGAR FCTRY-USGAO TISK-MRF-NESTLE-HOLY CROSS-CHWGUL W/S-KHANDEPAR-CURTI-UPPER BAZAR-PONDA</t>
  </si>
  <si>
    <t>MRG-MOB</t>
  </si>
  <si>
    <t>Mobor-MARGAO</t>
  </si>
  <si>
    <t>MARGAO-Mobor</t>
  </si>
  <si>
    <t>PNJ-HND-MOC</t>
  </si>
  <si>
    <t>MORLE COLNY-HONDA-PANAJI</t>
  </si>
  <si>
    <t>PANAJI-HONDA-MORLE COLNY</t>
  </si>
  <si>
    <t>PNJ-MOC</t>
  </si>
  <si>
    <t>MORLE COLNY-PANAJI</t>
  </si>
  <si>
    <t>PANAJI-MORLE COLNY</t>
  </si>
  <si>
    <t>VLP-MPL</t>
  </si>
  <si>
    <t>MALPAN-VALPOI</t>
  </si>
  <si>
    <t>VALPOI-MALPAN</t>
  </si>
  <si>
    <t>MRG-MPR</t>
  </si>
  <si>
    <t>MORPIRLA-MARGAO</t>
  </si>
  <si>
    <t>MARGAO-MORPIRLA</t>
  </si>
  <si>
    <t>PND-AMONA</t>
  </si>
  <si>
    <t>Sal-DDM-MPS</t>
  </si>
  <si>
    <t>MAPUSA-DODAMARG-SAL</t>
  </si>
  <si>
    <t>SAL-DODAMARG-MAPUSA</t>
  </si>
  <si>
    <t>PCE-MPS</t>
  </si>
  <si>
    <t xml:space="preserve">MAPUSA-Podocem </t>
  </si>
  <si>
    <t>Podocem -MAPUSA</t>
  </si>
  <si>
    <t>PND-MPS</t>
  </si>
  <si>
    <t>MAPUSA-PONDA</t>
  </si>
  <si>
    <t>PONDA-MAPUSA</t>
  </si>
  <si>
    <t>PNJ-MPS</t>
  </si>
  <si>
    <t>MAPUSA-PANAJI</t>
  </si>
  <si>
    <t>PANAJI-MAPUSA</t>
  </si>
  <si>
    <t>RVE-MPS</t>
  </si>
  <si>
    <t>MAPUSA-RIVE</t>
  </si>
  <si>
    <t>RIVE-MAPUSA</t>
  </si>
  <si>
    <t>SAL-MPS</t>
  </si>
  <si>
    <t>MAPUSA-SAL</t>
  </si>
  <si>
    <t>SAL-MAPUSA</t>
  </si>
  <si>
    <t>SKE-MPS</t>
  </si>
  <si>
    <t>MAPUSA-Shikeri</t>
  </si>
  <si>
    <t>Shikeri-MAPUSA</t>
  </si>
  <si>
    <t>SKL-MPS</t>
  </si>
  <si>
    <t>MAPUSA-SANKHALI</t>
  </si>
  <si>
    <t>SANKHALI-MAPUSA</t>
  </si>
  <si>
    <t>Sal-MPS</t>
  </si>
  <si>
    <t>UGO-MPS</t>
  </si>
  <si>
    <t>MAPUSA-USGAO</t>
  </si>
  <si>
    <t>USGAO-MAPUSA</t>
  </si>
  <si>
    <t>MRG-VBT-ABJ</t>
  </si>
  <si>
    <t>Ambaji-Virbhat-MARGAO</t>
  </si>
  <si>
    <t>MARGAO-Virbhat-Ambaji</t>
  </si>
  <si>
    <t>PND-ANR</t>
  </si>
  <si>
    <t>Ambika Nagar-PONDA</t>
  </si>
  <si>
    <t>PONDA-Ambika Nagar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</si>
  <si>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</si>
  <si>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</si>
  <si>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</si>
  <si>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VALPOI-NGVE/N.CROS-REDIGHAT-KUMARKHAN-BHUIPAL-ACGL/SALELI-HONDA VADAK-HONDA-SUPACHI PUD-PRATAP NAGR-HARVALE-HOUSIN BRD-SANKHALI-KARAPUR TSK-VIJAY NAGAR-ADHAR HSPTL-SARVAN X-ZATYE COLGE-BICHOLIM-VALSHI-MULGAO TMP-MULGAO B/S-ASSNODA-CLERRA SCOL-SIRSAI COPL-SIRSAI RLY-CANSA BRD-TIVI GROUND-TIVIM-MADEL-KARASWADA-PDEM/KRWDA-DULER-MPS COURT-MAPUSA</t>
  </si>
  <si>
    <t>VNT-MPS</t>
  </si>
  <si>
    <t>MAPUSA-VANTEM</t>
  </si>
  <si>
    <t>VANTEM-MAPUSA</t>
  </si>
  <si>
    <t>PNS-VNT-MPS</t>
  </si>
  <si>
    <t>MAPUSA-VANTEM-Panshem</t>
  </si>
  <si>
    <t>Panshem-VANTEM-MAPUSA</t>
  </si>
  <si>
    <t>VRD-MPS</t>
  </si>
  <si>
    <t>MAPUSA-VIRDI</t>
  </si>
  <si>
    <t>VIRDI-MAPUSA</t>
  </si>
  <si>
    <t>PND-UBZ-CUT-APE-KAR-ARL-VKR-VKH-SDH-CHW-VRM-VLV-STB-SVI-GHN-BTK-BTH-TSL-MRC</t>
  </si>
  <si>
    <t>MRC-TSL-BTH-BTK-GHN-SVI-STB-VLV-VRM-CHW-SDH-VKH-VKR-ARL-KAR-APE-CUT-UBZ-PND</t>
  </si>
  <si>
    <t>PONDA-UPPER BAZAR-CURTI-APEWAL-KARMANE-ARLA-V KERI-VELKASI-SADYAR HALI-CHAIEWADA-VEREM-VOLVOI-SATERI BHAT-SAVAI-GHANO-BETKI-BETKI HSPTL-TAMSULI-MARCEL</t>
  </si>
  <si>
    <t>MARCEL-TAMSULI-BETKI HSPTL-BETKI-GHANO-SAVAI-SATERI BHAT-VOLVOI-VEREM-CHAIEWADA-SADYAR HALI-VELKASI-V KERI-ARLA-KARMANE-APEWAL-CURTI-UPPER BAZAR-PONDA</t>
  </si>
  <si>
    <t>SKL-MRC</t>
  </si>
  <si>
    <t>MARCEL-SANKHALI</t>
  </si>
  <si>
    <t>SANKHALI-MARCEL</t>
  </si>
  <si>
    <t>PTG-CNC-MRG</t>
  </si>
  <si>
    <t>MARGAO-CANACONA-PARTGAL</t>
  </si>
  <si>
    <t>PARTGAL-CANACONA-MARGAO</t>
  </si>
  <si>
    <t>MRG-NUV-MJC-RLX-MJD-UTD-ARO-CNS-VEL-VLB-DTM-UPN-ZAN-ZAR-BRL-MEL-DBM-AIR-VDY-CHC-VDM-SPY-VSD</t>
  </si>
  <si>
    <t>VSD-SPY-VDM-CHC-VDY-AIR-DBM-MEL-BRL-ZAR-ZAN-UPN-DTM-VLB-VEL-CNS-ARO-UTD-MJD-RLX-MJC-NUV-MRG</t>
  </si>
  <si>
    <t>MARGAO-NUVEM-MURIDA/CLTA-RAILWAY X-MAJORDA-UTTORDA-AROSSIM-CANSAULIM-VELSAO-VELSAO B/S-DMDR TMP/MR-UPAS NAGAR-ZUARINAGAR-ZHARI-BIRLA-MES COLLEGE-DABOLIM-AIRPORT-VIDYA/RIGIN-CHICALIM-VADEM-SHIPYARD-VASCO</t>
  </si>
  <si>
    <t>VASCO-SHIPYARD-VADEM-CHICALIM-VIDYA/RIGIN-AIRPORT-DABOLIM-MES COLLEGE-BIRLA-ZHARI-ZUARINAGAR-UPAS NAGAR-DMDR TMP/MR-VELSAO B/S-VELSAO-CANSAULIM-AROSSIM-UTTORDA-MAJORDA-RAILWAY X-MURIDA/CLTA-NUVEM-MARGAO</t>
  </si>
  <si>
    <t>VRI-ZAN-CNS-MRG</t>
  </si>
  <si>
    <t>MARGAO-CANSAULIM-ZUARINAGAR-VERNA IND</t>
  </si>
  <si>
    <t>VERNA IND-ZUARINAGAR-CANSAULIM-MARGAO</t>
  </si>
  <si>
    <t>CANSAULIM-ZUARINAGAR</t>
  </si>
  <si>
    <t>SKL-APC</t>
  </si>
  <si>
    <t>A/P Colony-SANKHALI</t>
  </si>
  <si>
    <t>SANKHALI-A/P Colony</t>
  </si>
  <si>
    <t>SVD-DLI-MRG</t>
  </si>
  <si>
    <t>MARGAO-DAVARLI-SAVORDE TSK</t>
  </si>
  <si>
    <t>SAVORDE TSK-DAVARLI-MARGAO</t>
  </si>
  <si>
    <t>SVD-GUI-MRG</t>
  </si>
  <si>
    <t>MARGAO-Guoli-SAVORDE TSK</t>
  </si>
  <si>
    <t>SAVORDE TSK-Guoli-MARGAO</t>
  </si>
  <si>
    <t>TTN-LTM-MRG</t>
  </si>
  <si>
    <t>MARGAO-LOTULIM-TITAN</t>
  </si>
  <si>
    <t>TITAN-LOTULIM-MARGAO</t>
  </si>
  <si>
    <t>ZAN-MJD-MRG</t>
  </si>
  <si>
    <t>MARGAO-MAJORDA-ZUARINAGAR</t>
  </si>
  <si>
    <t>ZUARINAGAR-MAJORDA-MARGAO</t>
  </si>
  <si>
    <t>MARGAO-MARGAO</t>
  </si>
  <si>
    <t>MUNGUL-MRG</t>
  </si>
  <si>
    <t>SVD-NSI-MRG</t>
  </si>
  <si>
    <t>MARGAO-NUSI ACADMY-SAVORDE TSK</t>
  </si>
  <si>
    <t>SAVORDE TSK-NUSI ACADMY-MARGAO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</si>
  <si>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</si>
  <si>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</si>
  <si>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</si>
  <si>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NETURLIM-VICHUNDRE X-HANUMAN TMP-PORTEM-VADE COLONY-VALSHI-VILLIAN-MALLIKARJUN-BHATI-BARAZAN TSK-VALKINI-DESSAIWADA-UGUEM-PAJIMOL-SANGUEM-MASJID/BEND-SNG DANDO-SNG COURT-CURCH GPC-CACORA-SHIVAJI CWK-CURCHOREM-BANSAI-KAKUMADDI-TANKI-TILAMOL-QPM COURT-QUEPEM-PARODA-CHAD.TMP AG-GUDI-PADRIBHAT-DON KHURIS-LAKAKI/PALI-GANPATI TMP-MES COLLEGE-RAWANFOND-A.PWER HUSE-PAJIFOND-MARGAO MKT-MARGAO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</si>
  <si>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</si>
  <si>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</si>
  <si>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MARGAO-NUVEM-RUMDER-AGNEL ASHRM-SONAULIM-VERNA-PIRNI-TITAN-CIPLA-TITAN-KSRL/BRLA X-THANA-CORPAWADA-KELOSI-RASSAIM DOK-RASSAIM FRY-ANGDI-LOTULIM-CHWGULE DOK-BORI BRDG-SAI TMPLE-BORI SKVR-TOP COLA-DHAVLI-PONDA</t>
  </si>
  <si>
    <t>PONDA-DHAVLI-TOP COLA-BORI SKVR-SAI TMPLE-BORI BRDG-CHWGULE DOK-LOTULIM-ANGDI-RASSAIM FRY-RASSAIM DOK-KELOSI-CORPAWADA-THANA-KSRL/BRLA X-TITAN-CIPLA-TITAN-PIRNI-VERNA-SONAULIM-AGNEL ASHRM-RUMDER-NUVEM-MARGAO</t>
  </si>
  <si>
    <t>MRG-ASD</t>
  </si>
  <si>
    <t>ASSOLDA-MARGAO</t>
  </si>
  <si>
    <t>MARGAO-ASSOLDA</t>
  </si>
  <si>
    <t>MRG-NUV-RMD-ANL-SNL-VRN-PRN-TTN-BRX-FZT-CRT-AGS-PLR-GVL-SRD-BWS-GMC-STX-PNJ</t>
  </si>
  <si>
    <t>PNJ-STX-GMC-BWS-SRD-GVL-PLR-AGS-CRT-FZT-BRX-TTN-PRN-VRN-SNL-ANL-RMD-NUV-MRG</t>
  </si>
  <si>
    <t>MARGAO-NUVEM-RUMDER-AGNEL ASHRM-SONAULIM-VERNA-PIRNI-TITAN-KSRL/BRLA X-PAJENTAR-Cortalim-AGASSAIM-PILLAR-GOA VELHA-SIRDON/ZUAR-BAMBOLI W/S-BAMBOLI GMC-ST. CRUZ X-PANAJI</t>
  </si>
  <si>
    <t>PANAJI-ST. CRUZ X-BAMBOLI GMC-BAMBOLI W/S-SIRDON/ZUAR-GOA VELHA-PILLAR-AGASSAIM-Cortalim-PAJENTAR-KSRL/BRLA X-TITAN-PIRNI-VERNA-SONAULIM-AGNEL ASHRM-RUMDER-NUVEM-MARGAO</t>
  </si>
  <si>
    <t>PTG-MRG</t>
  </si>
  <si>
    <t>MARGAO-PARTGAL</t>
  </si>
  <si>
    <t>PARTGAL-MARGAO</t>
  </si>
  <si>
    <t>PTL-MRG</t>
  </si>
  <si>
    <t>MARGAO-Pontemol</t>
  </si>
  <si>
    <t>Pontemol-MARGAO</t>
  </si>
  <si>
    <t>RAI-MRG</t>
  </si>
  <si>
    <t>MARGAO-RAI</t>
  </si>
  <si>
    <t>RAI-MARGAO</t>
  </si>
  <si>
    <t>RAL-RAI-MRG</t>
  </si>
  <si>
    <t>MARGAO-RAI-Rachol</t>
  </si>
  <si>
    <t>Rachol-RAI-MARGAO</t>
  </si>
  <si>
    <t>RAL-MRG</t>
  </si>
  <si>
    <t>MARGAO-Rachol</t>
  </si>
  <si>
    <t>Rachol-MARGAO</t>
  </si>
  <si>
    <t>RDK-MRG</t>
  </si>
  <si>
    <t>MARGAO-RASSAIM DOK</t>
  </si>
  <si>
    <t>RASSAIM DOK-MARGAO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</si>
  <si>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</si>
  <si>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</si>
  <si>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</si>
  <si>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SANGUEM-MASJID/BEND-SNG DANDO-SNG COURT-CURCH GPC-CACORA-SHIVAJI CWK-CURCHOREM-BANSAI-KAKUMADDI-TANKI-TILAMOL-QPM COURT-QUEPEM-PARODA-CHAD.TMP AG-GUDI-PADRIBHAT-DON KHURIS-LAKAKI/PALI-GANPATI TMP-MES COLLEGE-RAWANFOND-A.PWER HUSE-PAJIFOND-MARGAO MKT-MARGAO</t>
  </si>
  <si>
    <t>RVN-MRG</t>
  </si>
  <si>
    <t>MARGAO-RIVONA</t>
  </si>
  <si>
    <t>RIVONA-MARGAO</t>
  </si>
  <si>
    <t>SAR-MRG</t>
  </si>
  <si>
    <t>MARGAO-SACVAR</t>
  </si>
  <si>
    <t>SACVAR-MARGAO</t>
  </si>
  <si>
    <t>MRG-ASL</t>
  </si>
  <si>
    <t>ASSOLNA-MARGAO</t>
  </si>
  <si>
    <t>MARGAO-ASSOLNA</t>
  </si>
  <si>
    <t>VSD-SER CNSMHV-MRG</t>
  </si>
  <si>
    <t>VSD-MHV-CNS-SER-MRG</t>
  </si>
  <si>
    <t>MARGAO-Seraulim-CANSAULIM-MANGOR HILL VASCO-VASCO</t>
  </si>
  <si>
    <t>VASCO-MANGOR HILL VASCO-CANSAULIM-Seraulim-MARGAO</t>
  </si>
  <si>
    <t>Seraulim-CANSAULIM-MANGOR HILL VASCO</t>
  </si>
  <si>
    <t>SHIRSHIRE-MRG</t>
  </si>
  <si>
    <t>SJA-MRG</t>
  </si>
  <si>
    <t>MARGAO-St Jose de Areal</t>
  </si>
  <si>
    <t>St Jose de Areal-MARGAO</t>
  </si>
  <si>
    <t>RAL-SON-MRG</t>
  </si>
  <si>
    <t>MARGAO-SONSODO-Rachol</t>
  </si>
  <si>
    <t>Rachol-SONSODO-MARGAO</t>
  </si>
  <si>
    <t>MRG-FTD-PWD-ALE-RAK-RAI-TBR-AMR-CDK-BRB-TVL-VAZ-SRA</t>
  </si>
  <si>
    <t>SRA-VAZ-TVL-BRB-CDK-AMR-TBR-RAI-RAK-ALE-PWD-FTD-MRG</t>
  </si>
  <si>
    <t>MARGAO-FATORDA-MARGAO PWD-ARLEM-RAI AMYAKDE-RAI-TEMBER-AMORA-CHWGULE DOK-BORI BRDG-TARVALEM-VAZEM-SHIRODA</t>
  </si>
  <si>
    <t>SHIRODA-VAZEM-TARVALEM-BORI BRDG-CHWGULE DOK-AMORA-TEMBER-RAI-RAI AMYAKDE-ARLEM-MARGAO PWD-FATORDA-MARGAO</t>
  </si>
  <si>
    <t>SVD-MRG</t>
  </si>
  <si>
    <t>MARGAO-SAVORDE TSK</t>
  </si>
  <si>
    <t>SAVORDE TSK-MARGAO</t>
  </si>
  <si>
    <t>SVE-MRG</t>
  </si>
  <si>
    <t>MARGAO-SAVERDEM</t>
  </si>
  <si>
    <t>SAVERDEM-MARGAO</t>
  </si>
  <si>
    <t>TLM-MRG</t>
  </si>
  <si>
    <t>MARGAO-TALAULIM</t>
  </si>
  <si>
    <t>TALAULIM-MARGAO</t>
  </si>
  <si>
    <t>SVD-ASS</t>
  </si>
  <si>
    <t>Assordem-SAVORDE TSK</t>
  </si>
  <si>
    <t>SAVORDE TSK-Assordem</t>
  </si>
  <si>
    <t>TLP-MRG</t>
  </si>
  <si>
    <t>MARGAO-TALPAN</t>
  </si>
  <si>
    <t>TALPAN-MARGAO</t>
  </si>
  <si>
    <t>TONCA-MRG</t>
  </si>
  <si>
    <t>TTN-MRG</t>
  </si>
  <si>
    <t>MARGAO-TITAN</t>
  </si>
  <si>
    <t>TITAN-MARGAO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</si>
  <si>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</si>
  <si>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</si>
  <si>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</si>
  <si>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UGUEM-PAJIMOL-SANGUEM-MASJID/BEND-SNG DANDO-SNG COURT-CURCH GPC-CACORA-SHIVAJI CWK-CURCHOREM-BANSAI-KAKUMADDI-TANKI-TILAMOL-QPM COURT-QUEPEM-PARODA-CHAD.TMP AG-GUDI-PADRIBHAT-DON KHURIS-LAKAKI/PALI-GANPATI TMP-MES COLLEGE-RAWANFOND-A.PWER HUSE-PAJIFOND-MARGAO MKT-MARGAO</t>
  </si>
  <si>
    <t>UND-MRG</t>
  </si>
  <si>
    <t>MARGAO-UNDIR</t>
  </si>
  <si>
    <t>UNDIR-MARGAO</t>
  </si>
  <si>
    <t>VDM-MRG</t>
  </si>
  <si>
    <t>MARGAO-VADEM</t>
  </si>
  <si>
    <t>VADEM-MARGAO</t>
  </si>
  <si>
    <t>VLM-MRG</t>
  </si>
  <si>
    <t>MARGAO-VELIM</t>
  </si>
  <si>
    <t>VELIM-MARGAO</t>
  </si>
  <si>
    <t>VLN-MRG</t>
  </si>
  <si>
    <t>MARGAO-VILLIAN</t>
  </si>
  <si>
    <t>VILLIAN-MARGAO</t>
  </si>
  <si>
    <t>VNT-MRG</t>
  </si>
  <si>
    <t>MARGAO-VANTEM</t>
  </si>
  <si>
    <t>VANTEM-MARGAO</t>
  </si>
  <si>
    <t>ZAN-VRN-MRG</t>
  </si>
  <si>
    <t>MARGAO-VERNA-ZUARINAGAR</t>
  </si>
  <si>
    <t>ZUARINAGAR-VERNA-MARGAO</t>
  </si>
  <si>
    <t>MRG-KHM-BCE</t>
  </si>
  <si>
    <t>BARCE-KHM-MARGAO</t>
  </si>
  <si>
    <t>MARGAO-KHM-BARCE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</si>
  <si>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</si>
  <si>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</si>
  <si>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ASHRM-SONAULIM-VERNA-PIRNI-TITAN-KSRL/BRLA X-THANA-Cortalim-SANCOALE-S CONVENT-ZAREER-ZUYAR-DABOLI-CHICALIM-VADEM-SHIPYARD-VASCO</t>
  </si>
  <si>
    <t>VASCO-SHIPYARD-VADEM-CHICALIM-DABOLI-ZUYAR-ZAREER-S CONVENT-SANCOALE-Cortalim-THANA-KSRL/BRLA X-TITAN-PIRNI-VERNA-SONAULIM-AGNEL ASHRM-RUMDER-NUVEM-MARGAO</t>
  </si>
  <si>
    <t>ZAN-MRG</t>
  </si>
  <si>
    <t>MARGAO-ZUARINAGAR</t>
  </si>
  <si>
    <t>ZUARINAGAR-MARGAO</t>
  </si>
  <si>
    <t>PND-MUDAI</t>
  </si>
  <si>
    <t>SVE-MUDAI</t>
  </si>
  <si>
    <t>PNJ-NAR</t>
  </si>
  <si>
    <t>NARVA-PANAJI</t>
  </si>
  <si>
    <t>PANAJI-NARVA</t>
  </si>
  <si>
    <t>VLP-NNL</t>
  </si>
  <si>
    <t>NANELI-VALPOI</t>
  </si>
  <si>
    <t>VALPOI-NANELI</t>
  </si>
  <si>
    <t>SGM-NTL</t>
  </si>
  <si>
    <t>NETURLIM-SANGUEM</t>
  </si>
  <si>
    <t>SANGUEM-NETURLIM</t>
  </si>
  <si>
    <t>SVD-NTL</t>
  </si>
  <si>
    <t>NETURLIM-SAVORDE TSK</t>
  </si>
  <si>
    <t>SAVORDE TSK-NETURLIM</t>
  </si>
  <si>
    <t>SGM-VDM-NTL</t>
  </si>
  <si>
    <t>NETURLIM-VADEM-SANGUEM</t>
  </si>
  <si>
    <t>SANGUEM-VADEM-NETURLIM</t>
  </si>
  <si>
    <t>PNJ-NUL</t>
  </si>
  <si>
    <t>Nerul-PANAJI</t>
  </si>
  <si>
    <t>PANAJI-Nerul</t>
  </si>
  <si>
    <t>VSD-NVD</t>
  </si>
  <si>
    <t>NEW VADDEM-VASCO</t>
  </si>
  <si>
    <t>VASCO-NEW VADDEM</t>
  </si>
  <si>
    <t>SVE-OKAM</t>
  </si>
  <si>
    <t>SANKHALI-OLD GOA</t>
  </si>
  <si>
    <t>PND-PAIKUL</t>
  </si>
  <si>
    <t>PND-MARDOL-PARAMPAI</t>
  </si>
  <si>
    <t>PND-PARAMPAI</t>
  </si>
  <si>
    <t>SANVOTDEM-PAW</t>
  </si>
  <si>
    <t>SVE-PAW</t>
  </si>
  <si>
    <t>PANCHWADI-SAVERDEM</t>
  </si>
  <si>
    <t>SAVERDEM-PANCHWADI</t>
  </si>
  <si>
    <t>PNJ-PAZ</t>
  </si>
  <si>
    <t>PAZ-PANAJI</t>
  </si>
  <si>
    <t>PANAJI-PAZ</t>
  </si>
  <si>
    <t>SRA-PAZ</t>
  </si>
  <si>
    <t>PAZ-SHIRODA</t>
  </si>
  <si>
    <t>SHIRODA-PAZ</t>
  </si>
  <si>
    <t>UGO-PALI-AMONA-BCH</t>
  </si>
  <si>
    <t>SKL-ZDA-BWD-PCE</t>
  </si>
  <si>
    <t>Podocem -BHATWADI-Zariwada-SANKHALI</t>
  </si>
  <si>
    <t xml:space="preserve">SANKHALI-Zariwada-BHATWADI-Podocem </t>
  </si>
  <si>
    <t>BHATWADI-Zariwada</t>
  </si>
  <si>
    <t>VLP-PDL</t>
  </si>
  <si>
    <t>PADELI-VALPOI</t>
  </si>
  <si>
    <t>VALPOI-PADELI</t>
  </si>
  <si>
    <t>PND-PIO</t>
  </si>
  <si>
    <t>PRIOL-PONDA</t>
  </si>
  <si>
    <t>PONDA-PRIOL</t>
  </si>
  <si>
    <t>SVE-PIRLA</t>
  </si>
  <si>
    <t>PND-PKL</t>
  </si>
  <si>
    <t>PAIKUL-PONDA</t>
  </si>
  <si>
    <t>PONDA-PAIKUL</t>
  </si>
  <si>
    <t>PND-PLE</t>
  </si>
  <si>
    <t>PALE-PONDA</t>
  </si>
  <si>
    <t>PONDA-PALE</t>
  </si>
  <si>
    <t>PILGAO-PILGAO</t>
  </si>
  <si>
    <t>SMS-PLG</t>
  </si>
  <si>
    <t>PILGAO-Saramanas</t>
  </si>
  <si>
    <t>Saramanas-PILGAO</t>
  </si>
  <si>
    <t>PND-PNA</t>
  </si>
  <si>
    <t>PIRNA-PONDA</t>
  </si>
  <si>
    <t>PONDA-PIRNA</t>
  </si>
  <si>
    <t>CHO-BCH</t>
  </si>
  <si>
    <t>BICHOLIM-Chorao</t>
  </si>
  <si>
    <t>Chorao-BICHOLIM</t>
  </si>
  <si>
    <t>PND-BANDORA-AGP-PND</t>
  </si>
  <si>
    <t>PONDA-AGAPUR-PONDA</t>
  </si>
  <si>
    <t>PND-UDAIN-APEWAL-PND</t>
  </si>
  <si>
    <t>PND-UGO-DHB-DABAL-BET-PND</t>
  </si>
  <si>
    <t>PND-MARDOL-BNS-PND</t>
  </si>
  <si>
    <t>PONDA-BANASTARI-PONDA</t>
  </si>
  <si>
    <t>SVE-DHB-PND</t>
  </si>
  <si>
    <t>PONDA-DHARBANDORA-SAVERDEM</t>
  </si>
  <si>
    <t>SAVERDEM-DHARBANDORA-PONDA</t>
  </si>
  <si>
    <t>PND-PALE-HONDA-BCH</t>
  </si>
  <si>
    <t>UND-KAVLE-PND</t>
  </si>
  <si>
    <t>PND-MARDOL-KDI-PND</t>
  </si>
  <si>
    <t>PONDA-Kundai Industrial Estate-PONDA</t>
  </si>
  <si>
    <t>PNJ-KDI-PND</t>
  </si>
  <si>
    <t>PONDA-Kundai Industrial Estate-PANAJI</t>
  </si>
  <si>
    <t>PANAJI-Kundai Industrial Estate-PONDA</t>
  </si>
  <si>
    <t>VLV-KRI-PND</t>
  </si>
  <si>
    <t>PONDA-KERI-VOLVOI</t>
  </si>
  <si>
    <t>VOLVOI-KERI-PONDA</t>
  </si>
  <si>
    <t>SAVOI-MARCEL-VLV-KRI-PND</t>
  </si>
  <si>
    <t>VLV-KRIM-PND</t>
  </si>
  <si>
    <t>PONDA-MADKAI-PONDA</t>
  </si>
  <si>
    <t>PONDA-MARGAO-PONDA</t>
  </si>
  <si>
    <t>PND-PALI-HONDA-BCH</t>
  </si>
  <si>
    <t>SVE-NIRANKAL-PND</t>
  </si>
  <si>
    <t>PNJ-MARDOL-PIO-PND</t>
  </si>
  <si>
    <t>PNJ-PIO-PND</t>
  </si>
  <si>
    <t>PONDA-PRIOL-PANAJI</t>
  </si>
  <si>
    <t>PANAJI-PRIOL-PONDA</t>
  </si>
  <si>
    <t>PNJ-RPT-FRY-RBD-RSC-SPD-BGN-OLD-PMP-COR-DLP-BNS-BHM-KDM-MGS-MDO-PTK-FMD-FCL-PND</t>
  </si>
  <si>
    <t>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</si>
  <si>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</t>
  </si>
  <si>
    <t>PONDA-FMD CIRCLE-FARMAGUDI-PATYEKADE-MARDOL-MANGESHI-KUNDAI-BHOMA-BANASTARI-DHULAPI-CORLIM-CORLI PUMP-OLD GOA-BAINGINI-ST.PEDRO-RBDR SCHOOL-RIBANDAR-RBDR FERRY-R. PATTO-PANAJI</t>
  </si>
  <si>
    <t>RDK-PND</t>
  </si>
  <si>
    <t>PONDA-RASSAIM DOK</t>
  </si>
  <si>
    <t>RASSAIM DOK-PONDA</t>
  </si>
  <si>
    <t>SAL-PND</t>
  </si>
  <si>
    <t>PONDA-SAL</t>
  </si>
  <si>
    <t>SAL-PONDA</t>
  </si>
  <si>
    <t>SANKHALI-PND</t>
  </si>
  <si>
    <t>SANVOTDEM-PND</t>
  </si>
  <si>
    <t>SAVOI-PND</t>
  </si>
  <si>
    <t>PND-HTS-BCH</t>
  </si>
  <si>
    <t>BICHOLIM-Honda tisk-PONDA</t>
  </si>
  <si>
    <t>PONDA-Honda tisk-BICHOLIM</t>
  </si>
  <si>
    <t>SGM-PND</t>
  </si>
  <si>
    <t>PONDA-SANGUEM</t>
  </si>
  <si>
    <t>SANGUEM-PONDA</t>
  </si>
  <si>
    <t>SHIRSHIRE-PND</t>
  </si>
  <si>
    <t>PND-CUT-KND-NST-MRF-USG-PWA-UGO-BMI-PLI-ULG-SUL-DGM-HND-HRV-SKL</t>
  </si>
  <si>
    <t>SKL-HRV-HND-DGM-SUL-ULG-PLI-BMI-UGO-PWA-USG-MRF-NST-KND-CUT-PND</t>
  </si>
  <si>
    <t>PONDA-CURTI-KHANDEPAR-NESTLE-MRF-USGAO TISK-PALWADA-USGAO-BHAMAI-PALI-VELGUEM-SURLA-DIGNEM-HONDA-HARVALE-SANKHALI</t>
  </si>
  <si>
    <t>SANKHALI-HARVALE-HONDA-DIGNEM-SURLA-VELGUEM-PALI-BHAMAI-USGAO-PALWADA-USGAO TISK-MRF-NESTLE-KHANDEPAR-CURTI-PONDA</t>
  </si>
  <si>
    <t>SONARBAG-PND</t>
  </si>
  <si>
    <t>SPE-PND</t>
  </si>
  <si>
    <t>PONDA-Shelpe</t>
  </si>
  <si>
    <t>Shelpe-PONDA</t>
  </si>
  <si>
    <t>PND-DVL-TPC-BSK-SBT-BRB-TVL-VAZ-SRA</t>
  </si>
  <si>
    <t>SRA-VAZ-TVL-BRB-SBT-BSK-TPC-DVL-PND</t>
  </si>
  <si>
    <t>PONDA-DHAVLI-TOP COLA-BORI SKVR-SAI TMPLE-BORI BRDG-TARVALEM-VAZEM-SHIRODA</t>
  </si>
  <si>
    <t>SHIRODA-VAZEM-TARVALEM-BORI BRDG-SAI TMPLE-BORI SKVR-TOP COLA-DHAVLI-PONDA</t>
  </si>
  <si>
    <t>ST. ESTEVE-PND</t>
  </si>
  <si>
    <t>PND-CUT-KND-NST-MRF-USG-PWA-UGO-BMI-PLI-ULG-SUL</t>
  </si>
  <si>
    <t>SUL-ULG-PLI-BMI-UGO-PWA-USG-MRF-NST-KND-CUT-PND</t>
  </si>
  <si>
    <t>PONDA-CURTI-KHANDEPAR-NESTLE-MRF-USGAO TISK-PALWADA-USGAO-BHAMAI-PALI-VELGUEM-SURLA</t>
  </si>
  <si>
    <t>SURLA-VELGUEM-PALI-BHAMAI-USGAO-PALWADA-USGAO TISK-MRF-NESTLE-KHANDEPAR-CURTI-PONDA</t>
  </si>
  <si>
    <t>SURLA-PND</t>
  </si>
  <si>
    <t>SVE-PND</t>
  </si>
  <si>
    <t>PONDA-SAVERDEM</t>
  </si>
  <si>
    <t>SAVERDEM-PONDA</t>
  </si>
  <si>
    <t>NAR-KDA-BCH</t>
  </si>
  <si>
    <t>BICHOLIM-Kelbai wada-NARVA</t>
  </si>
  <si>
    <t>NARVA-Kelbai wada-BICHOLIM</t>
  </si>
  <si>
    <t>TAMSHIREM-PND</t>
  </si>
  <si>
    <t>TONCA-PND</t>
  </si>
  <si>
    <t>TRG-PND</t>
  </si>
  <si>
    <t>PONDA-Tiral (Usgao)</t>
  </si>
  <si>
    <t>Tiral (Usgao)-PONDA</t>
  </si>
  <si>
    <t>UGO-PND</t>
  </si>
  <si>
    <t>PONDA-USGAO</t>
  </si>
  <si>
    <t>USGAO-PONDA</t>
  </si>
  <si>
    <t>PONDA-USGAO-PONDA</t>
  </si>
  <si>
    <t>ULG-PND</t>
  </si>
  <si>
    <t>PONDA-VELGUEM</t>
  </si>
  <si>
    <t>VELGUEM-PONDA</t>
  </si>
  <si>
    <t>PND-PTS-KPL-DKM-KVL-RMT-SAR-TLU-KHA-UNT-UND</t>
  </si>
  <si>
    <t>UND-UNT-KHA-TLU-SAR-RMT-KVL-DKM-KPL-PTS-PND</t>
  </si>
  <si>
    <t>PONDA-PONDA TISK-KAPILESHWAR-DON KHAMB-KAVLE TEMPL-RAMNATHI-SACVAR-TOLULE-KHARWADE-UNDIR TEMPL-UNDIR</t>
  </si>
  <si>
    <t>UNDIR-UNDIR TEMPL-KHARWADE-TOLULE-SACVAR-RAMNATHI-KAVLE TEMPL-DON KHAMB-KAPILESHWAR-PONDA TISK-PONDA</t>
  </si>
  <si>
    <t>VAGUS-PND</t>
  </si>
  <si>
    <t>PND-UBZ-CUT-KND-KST-MCO-MUD-VGM</t>
  </si>
  <si>
    <t>VGM-MUD-MCO-KST-KND-CUT-UBZ-PND</t>
  </si>
  <si>
    <t>PONDA-UPPER BAZAR-CURTI-KHANDEPAR-KDPR S. TMP-MARICO-MURDI-VAGURME</t>
  </si>
  <si>
    <t>VAGURME-MURDI-MARICO-KDPR S. TMP-KHANDEPAR-CURTI-UPPER BAZAR-PONDA</t>
  </si>
  <si>
    <t>SAVOI-VGM-PND</t>
  </si>
  <si>
    <t>KDC-BCH</t>
  </si>
  <si>
    <t>BICHOLIM-KUDCHIRE</t>
  </si>
  <si>
    <t>KUDCHIRE-BICHOLIM</t>
  </si>
  <si>
    <t>VLV-SAVOIVEREM-VGM-PND</t>
  </si>
  <si>
    <t>VLP-PND</t>
  </si>
  <si>
    <t>PONDA-VALPOI</t>
  </si>
  <si>
    <t>VALPOI-PONDA</t>
  </si>
  <si>
    <t>PND-UBZ-CUT-APE-KAR-ARL-VKR-VKH-SDH-CHW-VRM-VLV</t>
  </si>
  <si>
    <t>VLV-VRM-CHW-SDH-VKH-VKR-ARL-KAR-APE-CUT-UBZ-PND</t>
  </si>
  <si>
    <t>PONDA-UPPER BAZAR-CURTI-APEWAL-KARMANE-ARLA-V KERI-VELKASI-SADYAR HALI-CHAIEWADA-VEREM-VOLVOI</t>
  </si>
  <si>
    <t>VOLVOI-VEREM-CHAIEWADA-SADYAR HALI-VELKASI-V KERI-ARLA-KARMANE-APEWAL-CURTI-UPPER BAZAR-PONDA</t>
  </si>
  <si>
    <t>VRD-PND</t>
  </si>
  <si>
    <t>PONDA-VIRDI</t>
  </si>
  <si>
    <t>VIRDI-PONDA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</si>
  <si>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</si>
  <si>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</si>
  <si>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</si>
  <si>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PONDA-DHAVLI-TOP COLA-BORI SKVR-SAI TMPLE-BORI BRDG-CHWGULE DOK-LOTULIM-ANGDI-RASSAIM FRY-RASSAIM DOK-KELOSI-CORPAWADA-THANA-Cortalim-SANCOALE-S CONVENT-ZAREER-ZUYAR-DABOLI-CHICALIM-VADEM-SHIPYARD-VASCO</t>
  </si>
  <si>
    <t>XLP-PND</t>
  </si>
  <si>
    <t>PONDA-XELPE/HSPTL</t>
  </si>
  <si>
    <t>XELPE/HSPTL-PONDA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</si>
  <si>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</si>
  <si>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</si>
  <si>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</si>
  <si>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VALPOI-NGVE/N.CROS-REDIGHAT-KUMARKHAN-BHUIPAL-ACGL/SALELI-HONDA VADAK-HONDA-SUPACHI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</si>
  <si>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GREEN PARK-KARASWADA</t>
  </si>
  <si>
    <t>VLP-MBS-PNJ</t>
  </si>
  <si>
    <t>PANAJI-Mapusa Bye-pass-VALPOI</t>
  </si>
  <si>
    <t>VALPOI-Mapusa Bye-pass-PANAJI</t>
  </si>
  <si>
    <t>PANAJI-Panaji Bye pass-PANAJI</t>
  </si>
  <si>
    <t>PND-NVY-KDN-BCH</t>
  </si>
  <si>
    <t>BICHOLIM-KUDNE-NAVELIM-PONDA</t>
  </si>
  <si>
    <t>PONDA-NAVELIM-KUDNE-BICHOLIM</t>
  </si>
  <si>
    <t>KUDNE-NAVELIM</t>
  </si>
  <si>
    <t>VLP-PBS-PNJ</t>
  </si>
  <si>
    <t>PANAJI-Panaji Bye pass-VALPOI</t>
  </si>
  <si>
    <t>VALPOI-Panaji Bye pass-PANAJI</t>
  </si>
  <si>
    <t>PNJ-CHR-RDO-ALT-CMP-MKT-PNJ</t>
  </si>
  <si>
    <t>PNJ-MKT-CMP-ALT-RDO-CHR-PNJ</t>
  </si>
  <si>
    <t>PANAJI-CHURCH-A.I. RADIO-ALTINHO-CAMPAL-PANAJI MKT-PANAJI</t>
  </si>
  <si>
    <t>PANAJI-PANAJI MKT-CAMPAL-ALTINHO-A.I. RADIO-CHURCH-PANAJI</t>
  </si>
  <si>
    <t>PNJ-SAI-TBD-GUL-COP-PWK-PRV-GRO-GPK-GOC-MPS-MCT-DLR-PDM-KWD-MDL-TVI-TGD-CNB-SRL-SCP-CLS-ASN-NNR-KSP-GDD-GBR-DDM-KMM-SAL</t>
  </si>
  <si>
    <t>SAL-KMM-DDM-GBR-GDD-KSP-NNR-ASN-CLS-SCP-SRL-CNB-TGD-TVI-MDL-KWD-PDM-DLR-MCT-MPS-GOC-GPK-GRO-PRV-PWK-COP-GUL-TBD-SAI-PNJ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</si>
  <si>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</si>
  <si>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SAL-KUMYAMAL-DODAMARG-GOA BORDER-GA DDMRG-KASARPAL-NANORA-ASSNODA-CLERRA SCOL-SIRSAI COPL-SIRSAI RLY-CANSA BRD-TIVI GROUND-TIVIM-MADEL-KARASWADA-PDEM/KRWDA-DULER-MPS COURT-MAPUSA-GIRI CHAPEL-GREEN PARK-GIRI CROSS-PRV BAZAR-PRV WADAKAD-PRV COPEL-GULYAKADE-TIN BLD/COL-SAI SERVICE-PANAJI</t>
  </si>
  <si>
    <t>SANKHALI-PNJ</t>
  </si>
  <si>
    <t>SANVOTDEM-PNJ</t>
  </si>
  <si>
    <t>SKL-MYM-SBS-PNJ</t>
  </si>
  <si>
    <t>PANAJI-Sarvan Bye pass-MAYEM LAKE-SANKHALI</t>
  </si>
  <si>
    <t>SANKHALI-MAYEM LAKE-Sarvan Bye pass-PANAJI</t>
  </si>
  <si>
    <t>Sarvan Bye pass-MAYEM LAKE</t>
  </si>
  <si>
    <t>SIS-PNJ</t>
  </si>
  <si>
    <t>PANAJI-SIRSODE</t>
  </si>
  <si>
    <t>SIRSODE-PANAJI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</si>
  <si>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</si>
  <si>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</si>
  <si>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</si>
  <si>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</si>
  <si>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</si>
  <si>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</si>
  <si>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</si>
  <si>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SHIRODA-VAZEM-TARVALEM-BORI BRDG-CHWGULE DOK-LOTULIM-ANGDI-RASSAIM FRY-RASSAIM DOK-KELOSI-CORPAWADA-THANA-KSRL/BRLA X-TITAN-CIPLA-TITAN-KSRL/BRLA X-PAJENTAR-Cortalim-AGASSAIM-PILLAR-GOA VELHA-SIRDON/ZUAR-BAMBOLI W/S-BAMBOLI GMC-ST. CRUZ X-PANAJI</t>
  </si>
  <si>
    <t>SKL-KRA-SRV-PNJ</t>
  </si>
  <si>
    <t>PANAJI-SARVAN-KARAPUR-SANKHALI</t>
  </si>
  <si>
    <t>SANKHALI-KARAPUR-SARVAN-PANAJI</t>
  </si>
  <si>
    <t>SARVAN-KARAPUR</t>
  </si>
  <si>
    <t>PND-NAVELI-KOTAMBI-BCH</t>
  </si>
  <si>
    <t>SVE-PNJ</t>
  </si>
  <si>
    <t>PANAJI-SAVERDEM</t>
  </si>
  <si>
    <t>SAVERDEM-PANAJI</t>
  </si>
  <si>
    <t>UDAIN-PNJ</t>
  </si>
  <si>
    <t>UGO-PNJ</t>
  </si>
  <si>
    <t>PANAJI-USGAO</t>
  </si>
  <si>
    <t>USGAO-PANAJI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</si>
  <si>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</si>
  <si>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</si>
  <si>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</si>
  <si>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VAGURME-MURDI-MARICO-KDPR S. TMP-KHANDEPAR-CURTI-UPPER BAZAR-PONDA-FMD CIRCLE-FARMAGUDI-PATYEKADE-MARDOL-MANGESHI-KUNDAI-BHOMA-BANASTARI-DHULAPI-CORLIM-CORLI PUMP-OLD GOA-BAINGINI-ST.PEDRO-RBDR SCHOOL-RIBANDAR-RBDR FERRY-R. PATTO-PANAJI-CHURCH-A.I. RADIO-ALTINHO-CAMPAL-PANAJI MKT-PANAJI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</si>
  <si>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</si>
  <si>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</si>
  <si>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PANAJI-R. PATTO-RBDR FERRY-RIBANDAR-RBDR SCHOOL-ST.PEDRO-BAINGINI-OLD GOA-CORLI PUMP-CORLIM-DHULAPI-BANASTARI-TIVRE BUILD-TIVREM-MARCEL-KANDOL TMP-AMONA-SEZA GATE-NAVELIM-NAVELIM-KUDNE-GAWTHAN-SANKHALI-HOUSIN BRD-HARVALE-PRATAP NAGR-SUPACHI PUD-HONDA-HONDA VADAK-ACGL/SALELI-BHUIPAL-KUMARKHAN-REDIGHAT-NGVE/N.CROS-VALPOI</t>
  </si>
  <si>
    <t>VALPOI-NGVE/N.CROS-REDIGHAT-KUMARKHAN-BHUIPAL-ACGL/SALELI-HONDA VADAK-HONDA-SUPACHI PUD-PRATAP NAGR-HARVALE-HOUSIN BRD-SANKHALI-GAWTHAN-KUDNE-NAVELIM-NAVELIM-SEZA GATE-AMONA-KANDOL TMP-MARCEL-TIVREM-TIVRE BUILD-BANASTARI-DHULAPI-CORLIM-CORLI PUMP-OLD GOA-BAINGINI-ST.PEDRO-RBDR SCHOOL-RIBANDAR-RBDR FERRY-R. PATTO-PANAJI</t>
  </si>
  <si>
    <t>PNJ-RPT-FRY-RBD-RSC-SPD-BGN-OLD-PMP-COR-DLP-BNS-TBG-TVR-MRC-TSL-BTH-BTK-GHN-SVI-STB-VLV</t>
  </si>
  <si>
    <t>VLV-STB-SVI-GHN-BTK-BTH-TSL-MRC-TVR-TBG-BNS-DLP-COR-PMP-OLD-BGN-SPD-RSC-RBD-FRY-RPT-PNJ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</si>
  <si>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</si>
  <si>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VOLVOI-SATERI BHAT-SAVAI-GHANO-BETKI-BETKI HSPTL-TAMSULI-MARCEL-TIVREM-TIVRE BUILD-BANASTARI-DHULAPI-CORLIM-CORLI PUMP-OLD GOA-BAINGINI-ST.PEDRO-RBDR SCHOOL-RIBANDAR-RBDR FERRY-R. PATTO-PANAJI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</si>
  <si>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</si>
  <si>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</si>
  <si>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</si>
  <si>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VIRDI-KAREKHAJAN-DEULWADA-SANKHALI-GAWTHAN-KUDNE-NHAVELI-NHAVELI TMP-SEZA GATE-AMONA-KANDOL TMP-MARCEL-TIVREM-TIVRE BUILD-BANASTARI-DHULAPI-CORLIM-CORLI PUMP-OLD GOA-BAINGINI-ST.PEDRO-RBDR SCHOOL-RIBANDAR-RBDR FERRY-R. PATTO-PANAJI</t>
  </si>
  <si>
    <t>XLN-PNJ</t>
  </si>
  <si>
    <t>PANAJI-XELVONA</t>
  </si>
  <si>
    <t>XELVONA-PANAJI</t>
  </si>
  <si>
    <t>RDK-RAI</t>
  </si>
  <si>
    <t>RAI-RASSAIM DOK</t>
  </si>
  <si>
    <t>RASSAIM DOK-RAI</t>
  </si>
  <si>
    <t>LDF-BCH</t>
  </si>
  <si>
    <t>BICHOLIM-LADFE</t>
  </si>
  <si>
    <t>LADFE-BICHOLIM</t>
  </si>
  <si>
    <t>SKL-RAV</t>
  </si>
  <si>
    <t>RAVAN FATA-SANKHALI</t>
  </si>
  <si>
    <t>SANKHALI-RAVAN FATA</t>
  </si>
  <si>
    <t>VLP-RVE</t>
  </si>
  <si>
    <t>RIVE-VALPOI</t>
  </si>
  <si>
    <t>VALPOI-RIVE</t>
  </si>
  <si>
    <t>VLV-KRI-SAVOI</t>
  </si>
  <si>
    <t>TTN-THN-CRT Ferry -SCL</t>
  </si>
  <si>
    <t>TTN-SCL</t>
  </si>
  <si>
    <t>SANCOALE-TITAN</t>
  </si>
  <si>
    <t>TITAN-SANCOALE</t>
  </si>
  <si>
    <t>VRI-CRT-SCLSchool</t>
  </si>
  <si>
    <t>VSD-CRT-SCLSchool</t>
  </si>
  <si>
    <t>SOL-SGM</t>
  </si>
  <si>
    <t>SANGUEM-SOLIEM</t>
  </si>
  <si>
    <t>SOLIEM-SANGUEM</t>
  </si>
  <si>
    <t>SVD-SGM</t>
  </si>
  <si>
    <t>SANGUEM-SAVORDE TSK</t>
  </si>
  <si>
    <t>SAVORDE TSK-SANGUEM</t>
  </si>
  <si>
    <t>MARCEL-BCH</t>
  </si>
  <si>
    <t>UGE-SGM</t>
  </si>
  <si>
    <t>SANGUEM-UGUEM</t>
  </si>
  <si>
    <t>UGUEM-SANGUEM</t>
  </si>
  <si>
    <t>VDM-SGM</t>
  </si>
  <si>
    <t>SANGUEM-VADEM</t>
  </si>
  <si>
    <t>VADEM-SANGUEM</t>
  </si>
  <si>
    <t>VLP-SNC-NGO-KMI-SLP-SGN</t>
  </si>
  <si>
    <t>SGN-SLP-KMI-NGO-SNC-VLP</t>
  </si>
  <si>
    <t>VALPOI-SONAL CROSS-NAGARGAO-KARMALI-SHLEP-SHIGNE</t>
  </si>
  <si>
    <t>SHIGNE-SHLEP-KARMALI-NAGARGAO-SONAL CROSS-VALPOI</t>
  </si>
  <si>
    <t>SKL-SGN</t>
  </si>
  <si>
    <t>SHIGNE-SANKHALI</t>
  </si>
  <si>
    <t>SANKHALI-SHIGNE</t>
  </si>
  <si>
    <t>SKL-SIL</t>
  </si>
  <si>
    <t>Shiroli-SANKHALI</t>
  </si>
  <si>
    <t>SANKHALI-Shiroli</t>
  </si>
  <si>
    <t>VLP-SIL</t>
  </si>
  <si>
    <t>Shiroli-VALPOI</t>
  </si>
  <si>
    <t>VALPOI-Shiroli</t>
  </si>
  <si>
    <t>VLP-SIS</t>
  </si>
  <si>
    <t>SIRSODE-VALPOI</t>
  </si>
  <si>
    <t>VALPOI-SIRSODE</t>
  </si>
  <si>
    <t>VLP-KUA-SKL</t>
  </si>
  <si>
    <t>SANKHALI-Kumbharkhan-VALPOI</t>
  </si>
  <si>
    <t>VALPOI-Kumbharkhan-SANKHALI</t>
  </si>
  <si>
    <t>SANKHALI-MARCEL-BCH</t>
  </si>
  <si>
    <t>ULG-SKL</t>
  </si>
  <si>
    <t>SANKHALI-VELGUEM</t>
  </si>
  <si>
    <t>VELGUEM-SANKHALI</t>
  </si>
  <si>
    <t>SKL-SHB-HRV-PNG-PUD-HND-HVD-PSS-SGN-VGR-ADV-MHA-PDL-BIR-SVR-ALM-NNS-BTW-VLP</t>
  </si>
  <si>
    <t>VLP-BTW-NNS-ALM-SVR-BIR-PDL-MHA-ADV-VGR-SGN-PSS-HVD-HND-PUD-PNG-HRV-SHB-SKL</t>
  </si>
  <si>
    <t>SANKHALI-HOUSIN BRD-HARVALE-PRATAP NAGR-SUPACHI PUD-HONDA-HONDA VADAK-PISSURLEM-SHIGNE-VAGURE-ADVOI-MHADAI-PADELI-BHIRONDA-SAVARSHE-ASSOLEM JNC-NANUS-B.WADA/NX-VALPOI</t>
  </si>
  <si>
    <t>VALPOI-B.WADA/NX-NANUS-ASSOLEM JNC-SAVARSHE-BHIRONDA-PADELI-MHADAI-ADVOI-VAGURE-SHIGNE-PISSURLEM-HONDA VADAK-HONDA-SUPACHI PUD-PRATAP NAGR-HARVALE-HOUSIN BRD-SANKHALI</t>
  </si>
  <si>
    <t>VRD-SKL</t>
  </si>
  <si>
    <t>SANKHALI-VIRDI</t>
  </si>
  <si>
    <t>VIRDI-SANKHALI</t>
  </si>
  <si>
    <t>VLP-SNA</t>
  </si>
  <si>
    <t>SONAL-VALPOI</t>
  </si>
  <si>
    <t>VALPOI-SONAL</t>
  </si>
  <si>
    <t>VAGUS-SONARBAG</t>
  </si>
  <si>
    <t>SVE-SRA</t>
  </si>
  <si>
    <t>SHIRODA-SAVERDEM</t>
  </si>
  <si>
    <t>SAVERDEM-SHIRODA</t>
  </si>
  <si>
    <t>VDM-SVD</t>
  </si>
  <si>
    <t>SAVORDE TSK-VADEM</t>
  </si>
  <si>
    <t>VADEM-SAVORDE TSK</t>
  </si>
  <si>
    <t>VLP-SVD</t>
  </si>
  <si>
    <t>SAVORDE TSK-VALPOI</t>
  </si>
  <si>
    <t>VALPOI-SAVORDE TSK</t>
  </si>
  <si>
    <t>VLP-SVR</t>
  </si>
  <si>
    <t>SAVARSHE-VALPOI</t>
  </si>
  <si>
    <t>VALPOI-SAVARSHE</t>
  </si>
  <si>
    <t>BCH-POL-WDY-MTK-BVK-VAI-TKJ-SDT-SCH-DGN-CMR-MDL</t>
  </si>
  <si>
    <t>MDL-CMR-DGN-SCH-SDT-TKJ-VAI-BVK-MTK-WDY-POL-BCH</t>
  </si>
  <si>
    <t>BICHOLIM-POLYTECNIC-WADYAR-MAYE TISK-BHAVKAI-VAINGINE-TIKHAJAN-SADETIR-SAUD CHURCH-DEVGIN-CHEMRAN-MADEL</t>
  </si>
  <si>
    <t>MADEL-CHEMRAN-DEVGIN-SAUD CHURCH-SADETIR-TIKHAJAN-VAINGINE-BHAVKAI-MAYE TISK-WADYAR-POLYTECNIC-BICHOLIM</t>
  </si>
  <si>
    <t>VLP-VLU-CRX-HDO-PLE-TNE</t>
  </si>
  <si>
    <t>TNE-PLE-HDO-CRX-VLU-VLP</t>
  </si>
  <si>
    <t>VALPOI-VELUS-COPARDE X-HEDODE-PALE-THANE</t>
  </si>
  <si>
    <t>THANE-PALE-HEDODE-COPARDE X-VELUS-VALPOI</t>
  </si>
  <si>
    <t>VSD-CPL-TTN</t>
  </si>
  <si>
    <t>TITAN-CIPLA-VASCO</t>
  </si>
  <si>
    <t>VASCO-CIPLA-TITAN</t>
  </si>
  <si>
    <t>VSD-SCL-TTN</t>
  </si>
  <si>
    <t>TITAN-SANCOALE-VASCO</t>
  </si>
  <si>
    <t>VASCO-SANCOALE-TITAN</t>
  </si>
  <si>
    <t>VSD-TTN</t>
  </si>
  <si>
    <t>TITAN-VASCO</t>
  </si>
  <si>
    <t>VASCO-TITAN</t>
  </si>
  <si>
    <t>VAGUS-UGO</t>
  </si>
  <si>
    <t>VSD-VAZEM</t>
  </si>
  <si>
    <t>VLV-VGM</t>
  </si>
  <si>
    <t>VAGURME-VOLVOI</t>
  </si>
  <si>
    <t>VOLVOI-VAGURME</t>
  </si>
  <si>
    <t>XLP-VLP</t>
  </si>
  <si>
    <t>VALPOI-XELPE/HSPTL</t>
  </si>
  <si>
    <t>XELPE/HSPTL-VALPOI</t>
  </si>
  <si>
    <t>VLP-CCM-MSH-DBE-ZRM</t>
  </si>
  <si>
    <t>ZRM-DBE-MSH-CCM-VLP</t>
  </si>
  <si>
    <t>VALPOI-CHINCHMALA-MHAUSHI-DABEM-ZARME</t>
  </si>
  <si>
    <t>ZARME-DABEM-MHAUSHI-CHINCHMALA-VALPOI</t>
  </si>
  <si>
    <t>CUR-ABL</t>
  </si>
  <si>
    <t>AMBAULIM-CURCHOREM</t>
  </si>
  <si>
    <t>CURCHOREM-AMBAULIM</t>
  </si>
  <si>
    <t>MPS-MCT-DLR-PDM-KWD-MDL-TVI-TGD-CNB-SRL-SCP-CLS-ASN-MLG-MTP-VLS-BCH</t>
  </si>
  <si>
    <t>BCH-VLS-MTP-MLG-ASN-CLS-SCP-SRL-CNB-TGD-TVI-MDL-KWD-PDM-DLR-MCT-MPS</t>
  </si>
  <si>
    <t>MAPUSA-MPS COURT-DULER-PDEM/KRWDA-KARASWADA-MADEL-TIVIM-TIVI GROUND-CANSA BRD-SIRSAI RLY-SIRSAI COPL-CLERRA SCOL-ASSNODA-MULGAO B/S-MULGAO TMP-VALSHI-BICHOLIM</t>
  </si>
  <si>
    <t>BICHOLIM-VALSHI-MULGAO TMP-MULGAO B/S-ASSNODA-CLERRA SCOL-SIRSAI COPL-SIRSAI RLY-CANSA BRD-TIVI GROUND-TIVIM-MADEL-KARASWADA-PDEM/KRWDA-DULER-MPS COURT-MAPUSA</t>
  </si>
  <si>
    <t>VSD-CHC-VRI</t>
  </si>
  <si>
    <t>VERNA IND-CHICALIM-VASCO</t>
  </si>
  <si>
    <t>VASCO-CHICALIM-VERNA IND</t>
  </si>
  <si>
    <t>VSD-SCL-CRT-VRI</t>
  </si>
  <si>
    <t>VERNA IND-Cortalim-SANCOALE-VASCO</t>
  </si>
  <si>
    <t>VASCO-SANCOALE-Cortalim-VERNA IND</t>
  </si>
  <si>
    <t>Cortalim-SANCOALE</t>
  </si>
  <si>
    <t>VSD-MAY-VRI</t>
  </si>
  <si>
    <t>VERNA IND-MAYARGAL-VASCO</t>
  </si>
  <si>
    <t>VASCO-MAYARGAL-VERNA IND</t>
  </si>
  <si>
    <t>VSD-MEL-VRI</t>
  </si>
  <si>
    <t>VERNA IND-MES COLLEGE-VASCO</t>
  </si>
  <si>
    <t>VASCO-MES COLLEGE-VERNA IND</t>
  </si>
  <si>
    <t>VSD-MHV-VRI</t>
  </si>
  <si>
    <t>VERNA IND-MANGOR HILL VASCO-VASCO</t>
  </si>
  <si>
    <t>VASCO-MANGOR HILL VASCO-VERNA IND</t>
  </si>
  <si>
    <t>VSD-SCL BRL-VRI</t>
  </si>
  <si>
    <t>VSD-SCL-VRI</t>
  </si>
  <si>
    <t>VERNA IND-SANCOALE-VASCO</t>
  </si>
  <si>
    <t>VASCO-SANCOALE-VERNA IND</t>
  </si>
  <si>
    <t>VSD-CHC-ZAN-SCL-VRI</t>
  </si>
  <si>
    <t>VERNA IND-SANCOALE-ZUARINAGAR-CHICALIM-VASCO</t>
  </si>
  <si>
    <t>VASCO-CHICALIM-ZUARINAGAR-SANCOALE-VERNA IND</t>
  </si>
  <si>
    <t>SANCOALE-ZUARINAGAR-CHICALIM</t>
  </si>
  <si>
    <t>VSD-CHC-MEL -ZAN-SCL-VRI</t>
  </si>
  <si>
    <t>VSD-CHC-MEL-ZAN-SCL-VRI</t>
  </si>
  <si>
    <t>VERNA IND-SANCOALE-ZUARINAGAR-MES COLLEGE-CHICALIM-VASCO</t>
  </si>
  <si>
    <t>VASCO-CHICALIM-MES COLLEGE-ZUARINAGAR-SANCOALE-VERNA IND</t>
  </si>
  <si>
    <t>SANCOALE-ZUARINAGAR-MES COLLEGE-CHICALIM</t>
  </si>
  <si>
    <t>MUL-BCH</t>
  </si>
  <si>
    <t>BICHOLIM-MAULINGE</t>
  </si>
  <si>
    <t>MAULINGE-BICHOLIM</t>
  </si>
  <si>
    <t>VERNA IND-VERNA IND</t>
  </si>
  <si>
    <t>VSD-VRI</t>
  </si>
  <si>
    <t>VERNA IND-VASCO</t>
  </si>
  <si>
    <t>VASCO-VERNA IND</t>
  </si>
  <si>
    <t>ZAN-VRI</t>
  </si>
  <si>
    <t>VERNA IND-ZUARINAGAR</t>
  </si>
  <si>
    <t>ZUARINAGAR-VERNA IND</t>
  </si>
  <si>
    <t>VSD-MHV-MEL -ZAN-VRI</t>
  </si>
  <si>
    <t>ZAN-(upto TTN) MEL-VSD</t>
  </si>
  <si>
    <t>ZAN-CHC-VSD</t>
  </si>
  <si>
    <t>VASCO-CHICALIM-ZUARINAGAR</t>
  </si>
  <si>
    <t>ZUARINAGAR-CHICALIM-VASCO</t>
  </si>
  <si>
    <t>ZAN-MEL-VSD</t>
  </si>
  <si>
    <t>VASCO-MES COLLEGE-ZUARINAGAR</t>
  </si>
  <si>
    <t>ZUARINAGAR-MES COLLEGE-VASCO</t>
  </si>
  <si>
    <t>ZAN-MHV-VSD</t>
  </si>
  <si>
    <t>VASCO-MANGOR HILL VASCO-ZUARINAGAR</t>
  </si>
  <si>
    <t>ZUARINAGAR-MANGOR HILL VASCO-VASCO</t>
  </si>
  <si>
    <t>VASCO-VASCO</t>
  </si>
  <si>
    <t>BCH-PAZ-MYM-KUM-BVK-VAI-TKJ-HTL-NAR</t>
  </si>
  <si>
    <t>NAR-HTL-TKJ-VAI-BVK-KUM-MYM-PAZ-BCH</t>
  </si>
  <si>
    <t>BICHOLIM-PAZ-MAYEM LAKE-KUMARWADA-BHAVKAI-VAINGINE-TIKHAJAN-HATURLI-NARVA</t>
  </si>
  <si>
    <t>NARVA-HATURLI-TIKHAJAN-VAINGINE-BHAVKAI-KUMARWADA-MAYEM LAKE-PAZ-BICHOLIM</t>
  </si>
  <si>
    <t>ZAN-VSD</t>
  </si>
  <si>
    <t>VASCO-ZUARINAGAR</t>
  </si>
  <si>
    <t>ZUARINAGAR-VASCO</t>
  </si>
  <si>
    <t>NRV-BCH</t>
  </si>
  <si>
    <t>BICHOLIM-NARVA FERRY</t>
  </si>
  <si>
    <t>NARVA FERRY-BICHOLIM</t>
  </si>
  <si>
    <t>PLG-BCH</t>
  </si>
  <si>
    <t>BICHOLIM-PILGAO</t>
  </si>
  <si>
    <t>PILGAO-BICHOLIM</t>
  </si>
  <si>
    <t>BCH-ZCL-SRX-AHP-VJN-KTK-SKL-GTN-KDN-NHV-NVT-SEZ-AMN-KDL-MRC-TVR-TBG-BNS-BHM-KDM-MGS-MDO-PTK-FMD-FCL-PND</t>
  </si>
  <si>
    <t>PND-FCL-FMD-PTK-MDO-MGS-KDM-BHM-BNS-TBG-TVR-MRC-KDL-AMN-SEZ-NVT-NHV-KDN-GTN-SKL-KTK-VJN-AHP-SRX-ZCL-BCH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</si>
  <si>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</si>
  <si>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</si>
  <si>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PRA-BCH</t>
  </si>
  <si>
    <t>BICHOLIM-POIRA</t>
  </si>
  <si>
    <t>POIRA-BICHOLIM</t>
  </si>
  <si>
    <t>SANKHALI-BCH</t>
  </si>
  <si>
    <t>PND-SARVON-BCH</t>
  </si>
  <si>
    <t>SKE-BCH</t>
  </si>
  <si>
    <t>BICHOLIM-Shikeri</t>
  </si>
  <si>
    <t>Shikeri-BICHOLIM</t>
  </si>
  <si>
    <t>MRG-ABL</t>
  </si>
  <si>
    <t>AMBAULIM-MARGAO</t>
  </si>
  <si>
    <t>MARGAO-AMBAULIM</t>
  </si>
  <si>
    <t>SMS-BCH</t>
  </si>
  <si>
    <t>BICHOLIM-Saramanas</t>
  </si>
  <si>
    <t>Saramanas-BICHOLIM</t>
  </si>
  <si>
    <t>SPT-BCH</t>
  </si>
  <si>
    <t>BICHOLIM-SAPT. NARVA</t>
  </si>
  <si>
    <t>SAPT. NARVA-BICHOLIM</t>
  </si>
  <si>
    <t>ULG-BCH</t>
  </si>
  <si>
    <t>BICHOLIM-VELGUEM</t>
  </si>
  <si>
    <t>VELGUEM-BICHOLIM</t>
  </si>
  <si>
    <t>USG-BCH</t>
  </si>
  <si>
    <t>BICHOLIM-USGAO TISK</t>
  </si>
  <si>
    <t>USGAO TISK-BICHOLIM</t>
  </si>
  <si>
    <t>VLP-BCH</t>
  </si>
  <si>
    <t>BICHOLIM-VALPOI</t>
  </si>
  <si>
    <t>VALPOI-BICHOLIM</t>
  </si>
  <si>
    <t>CVA-BEM</t>
  </si>
  <si>
    <t>Betalbatim-COLVA</t>
  </si>
  <si>
    <t>COLVA-Betalbatim</t>
  </si>
  <si>
    <t>CVA-MAH-BEM</t>
  </si>
  <si>
    <t>Betalbatim-Maria Hall-COLVA</t>
  </si>
  <si>
    <t>COLVA-Maria Hall-Betalbatim</t>
  </si>
  <si>
    <t>MRG-BEM</t>
  </si>
  <si>
    <t>Betalbatim-MARGAO</t>
  </si>
  <si>
    <t>MARGAO-Betalbatim</t>
  </si>
  <si>
    <t>CVA-MUN-BEM</t>
  </si>
  <si>
    <t>Betalbatim-MUNGUL-COLVA</t>
  </si>
  <si>
    <t>COLVA-MUNGUL-Betalbatim</t>
  </si>
  <si>
    <t>MRG-SER
MUN Pedda-BEM</t>
  </si>
  <si>
    <t>SGM-ABL</t>
  </si>
  <si>
    <t>AMBAULIM-SANGUEM</t>
  </si>
  <si>
    <t>SANGUEM-AMBAULIM</t>
  </si>
  <si>
    <t>GAUNEM-BET</t>
  </si>
  <si>
    <t>KMI-BET</t>
  </si>
  <si>
    <t>Bethoda-KARMALI</t>
  </si>
  <si>
    <t>KARMALI-Bethoda</t>
  </si>
  <si>
    <t>MDK-BET</t>
  </si>
  <si>
    <t>Bethoda-MADKAI</t>
  </si>
  <si>
    <t>MADKAI-Bethoda</t>
  </si>
  <si>
    <t>PND-BET</t>
  </si>
  <si>
    <t>Bethoda-PONDA</t>
  </si>
  <si>
    <t>PONDA-Bethoda</t>
  </si>
  <si>
    <t>PNJ-BET</t>
  </si>
  <si>
    <t>Bethoda-PANAJI</t>
  </si>
  <si>
    <t>PANAJI-Bethoda</t>
  </si>
  <si>
    <t>VSD-BGD</t>
  </si>
  <si>
    <t>Bogda-VASCO</t>
  </si>
  <si>
    <t>VASCO-Bogda</t>
  </si>
  <si>
    <t>MRG-
NUV-KKT-BIA/SIM</t>
  </si>
  <si>
    <t>MRG-BIA/SIM</t>
  </si>
  <si>
    <t>PNJ-BIMBAL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</si>
  <si>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</si>
  <si>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</si>
  <si>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</si>
  <si>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BHIRONDA-MHADAI-ADVOI-VAGURE-SHIGNE-PISSURLEM-HONDA VADAK-HONDA-SUPACHI PUD-PRATAP NAGR-HARVALE-HOUSIN BRD-SANKHALI-GAWTHAN-KUDNE-NHAVELI-NHAVELI TMP-SEZA GATE-AMONA-KANDOL TMP-MARCEL-TIVREM-TIVRE BUILD-BANASTARI-DHULAPI-CORLIM-CORLI PUMP-OLD GOA-BAINGINI-ST.PEDRO-RBDR SCHOOL-RIBANDAR-RBDR FERRY-R. PATTO-PANAJI</t>
  </si>
  <si>
    <t>SVD-ABL</t>
  </si>
  <si>
    <t>AMBAULIM-SAVORDE TSK</t>
  </si>
  <si>
    <t>SAVORDE TSK-AMBAULIM</t>
  </si>
  <si>
    <t>VLP-BIR</t>
  </si>
  <si>
    <t>BHIRONDA-VALPOI</t>
  </si>
  <si>
    <t>VALPOI-BHIRONDA</t>
  </si>
  <si>
    <t>BLI-AND-ASR-AOE-QPM-QCT-TMO-SIV-MST-TNK-KAK-BSI-CUR</t>
  </si>
  <si>
    <t>CUR-BSI-KAK-TNK-MST-SIV-TMO-QCT-QPM-AOE-ASR-AND-BLI</t>
  </si>
  <si>
    <t>BALLI-ADNEM-ASAIDA GARAGE-AMOLE-QUEPEM-QPM COURT-TILAMOL-SHIVNAGAR-MESTA VADA-TANKI-KAKUMADDI-BANSAI-CURCHOREM</t>
  </si>
  <si>
    <t>CURCHOREM-BANSAI-KAKUMADDI-TANKI-MESTA VADA-SHIVNAGAR-TILAMOL-QPM COURT-QUEPEM-AMOLE-ASAIDA GARAGE-ADNEM-BALLI</t>
  </si>
  <si>
    <t>VSD-HOL-BMO</t>
  </si>
  <si>
    <t>BOGMALO-Hollant-VASCO</t>
  </si>
  <si>
    <t>VASCO-Hollant-BOGMALO</t>
  </si>
  <si>
    <t>VSD-MEL-BMO</t>
  </si>
  <si>
    <t>BOGMALO-MES COLLEGE-VASCO</t>
  </si>
  <si>
    <t>VASCO-MES COLLEGE-BOGMALO</t>
  </si>
  <si>
    <t>VSD-BMO</t>
  </si>
  <si>
    <t>BOGMALO-VASCO</t>
  </si>
  <si>
    <t>VASCO-BOGMALO</t>
  </si>
  <si>
    <t>PND-BOLKARNE</t>
  </si>
  <si>
    <t>PND-BORIM</t>
  </si>
  <si>
    <t>VSD-CHC-BRL</t>
  </si>
  <si>
    <t>BIRLA-CHICALIM-VASCO</t>
  </si>
  <si>
    <t>VASCO-CHICALIM-BIRLA</t>
  </si>
  <si>
    <t>HRB-BRL</t>
  </si>
  <si>
    <t>BIRLA-HARBOUR</t>
  </si>
  <si>
    <t>HARBOUR-BIRLA</t>
  </si>
  <si>
    <t>SVE-ABL</t>
  </si>
  <si>
    <t>AMBAULIM-SAVERDEM</t>
  </si>
  <si>
    <t>SAVERDEM-AMBAULIM</t>
  </si>
  <si>
    <t>VSD-MEL-BRL</t>
  </si>
  <si>
    <t>BIRLA-MES COLLEGE-VASCO</t>
  </si>
  <si>
    <t>VASCO-MES COLLEGE-BIRLA</t>
  </si>
  <si>
    <t>VSD-BRL</t>
  </si>
  <si>
    <t>BIRLA-VASCO</t>
  </si>
  <si>
    <t>VASCO-BIRLA</t>
  </si>
  <si>
    <t>CUN-BVS-MRD-BGA-VMK-VLM-BRD-MXB-BTX-BTL</t>
  </si>
  <si>
    <t>BTL-BTX-MXB-BRD-VLM-VMK-BGA-MRD-BVS-CUN</t>
  </si>
  <si>
    <t>CUNCOLIM-BIVSA-MURIDA-BAGA-VELIM MKT-VELIM-BARADI-MUXER B/S-BETUL X-BETUL</t>
  </si>
  <si>
    <t>BETUL-BETUL X-MUXER B/S-BARADI-VELIM-VELIM MKT-BAGA-MURIDA-BIVSA-CUNCOLIM</t>
  </si>
  <si>
    <t>MRG-MRK-NVY-DRM-CNX-DDI-PZK-CUN-BVS-MRD-BGA-VMK-VLM-BRD-MXB-BTX-BTL</t>
  </si>
  <si>
    <t>BTL-BTX-MXB-BRD-VLM-VMK-BGA-MRD-BVS-CUN-PZK-DDI-CNX-DRM-NVY-MRK-MRG</t>
  </si>
  <si>
    <t>MARGAO-MARGAO MKT-NAVELIM-DHARMAPUR-CHINCHINI X-DANDEWADI-PAZARKHAN-CUNCOLIM-BIVSA-MURIDA-BAGA-VELIM MKT-VELIM-BARADI-MUXER B/S-BETUL X-BETUL</t>
  </si>
  <si>
    <t>BETUL-BETUL X-MUXER B/S-BARADI-VELIM-VELIM MKT-BAGA-MURIDA-BIVSA-CUNCOLIM-PAZARKHAN-DANDEWADI-CHINCHINI X-DHARMAPUR-NAVELIM-MARGAO MKT-MARGAO</t>
  </si>
  <si>
    <t>MRG-MUN-BTL</t>
  </si>
  <si>
    <t>BETUL-MUNGUL-MARGAO</t>
  </si>
  <si>
    <t>MARGAO-MUNGUL-BETUL</t>
  </si>
  <si>
    <t>PNJ-STX-GMC-BWS</t>
  </si>
  <si>
    <t>BWS-GMC-STX-PNJ</t>
  </si>
  <si>
    <t>PANAJI-ST. CRUZ X-BAMBOLI GMC-BAMBOLI W/S</t>
  </si>
  <si>
    <t>BAMBOLI W/S-BAMBOLI GMC-ST. CRUZ X-PANAJI</t>
  </si>
  <si>
    <t>PNJ-STC-BWS</t>
  </si>
  <si>
    <t>BAMBOLI W/S-ST.CRUZ-PANAJI</t>
  </si>
  <si>
    <t>PANAJI-ST.CRUZ-BAMBOLI W/S</t>
  </si>
  <si>
    <t>MRG-MRK-NVY-DRM-CNX-DDI-PZK-CUN-DMN-BLI-CTT-FTR-DBX-QTO-NQR-KNG-NUE-MLO-GOO-CBC-CAB</t>
  </si>
  <si>
    <t>CAB-CBC-GOO-MLO-NUE-KNG-NQR-QTO-DBX-FTR-CTT-BLI-DMN-CUN-PZK-DDI-CNX-DRM-NVY-MRK-MRG</t>
  </si>
  <si>
    <t>MARGAO-MARGAO MKT-NAVELIM-DHARMAPUR-CHINCHINI X-DANDEWADI-PAZARKHAN-CUNCOLIM-DEMANI-BALLI-COTTA-FATORPA-DABEM X-QUITOL-NAQUERIM-KHANGUINIM-NUEM-MOLLOREM-GOVOL-C.D.R.BEACH-CAB-DE-RAM</t>
  </si>
  <si>
    <t>CAB-DE-RAM-C.D.R.BEACH-GOVOL-MOLLOREM-NUEM-KHANGUINIM-NAQUERIM-QUITOL-DABEM X-FATORPA-COTTA-BALLI-DEMANI-CUNCOLIM-PAZARKHAN-DANDEWADI-CHINCHINI X-DHARMAPUR-NAVELIM-MARGAO MKT-MARGAO</t>
  </si>
  <si>
    <t>VLP-CDE</t>
  </si>
  <si>
    <t>Copardem-VALPOI</t>
  </si>
  <si>
    <t>VALPOI-Copardem</t>
  </si>
  <si>
    <t>ow</t>
  </si>
  <si>
    <t>re</t>
  </si>
  <si>
    <t>RouteID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</si>
</sst>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d/m/yyyy"/>
    <numFmt numFmtId="165" formatCode="hh&quot;:&quot;mm"/>
    <numFmt numFmtId="166" formatCode="[$-10409]hh:mm\ AM/PM"/>
    <numFmt numFmtId="167" formatCode="d\ mmmm\ yyyy"/>
    <numFmt numFmtId="168" formatCode="d\ mmm\ yyyy"/>
    <numFmt numFmtId="169" formatCode="h:mm;@"/>
    <numFmt numFmtId="170" formatCode="m/d/yy;@"/>
  </numFmts>
  <fonts count="19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12"/>
      <color theme="1"/>
      <name val="Cambria"/>
      <family val="1"/>
    </font>
    <font>
      <sz val="10"/>
      <color theme="1"/>
      <name val="Calibri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Docs-Calibri"/>
    </font>
    <font>
      <sz val="11"/>
      <color theme="1"/>
      <name val="Cambria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61238"/>
      <name val="Arial"/>
      <family val="2"/>
    </font>
    <font>
      <sz val="11"/>
      <name val="Calibri"/>
      <family val="2"/>
    </font>
    <font>
      <sz val="8"/>
      <name val="Calibri"/>
      <family val="2"/>
      <scheme val="minor"/>
    </font>
    <font>
      <sz val="8"/>
      <name val="Calibri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DDD9C3"/>
        <bgColor rgb="FFDDD9C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FF0000"/>
        <bgColor rgb="FFFF0000"/>
      </patternFill>
    </fill>
    <fill>
      <patternFill patternType="solid">
        <fgColor rgb="FFB2A1C7"/>
        <bgColor rgb="FFB2A1C7"/>
      </patternFill>
    </fill>
    <fill>
      <patternFill patternType="solid">
        <fgColor rgb="FFD9D9D9"/>
        <bgColor rgb="FFD9D9D9"/>
      </patternFill>
    </fill>
    <fill>
      <patternFill patternType="solid">
        <fgColor rgb="FFDBE5F1"/>
        <bgColor rgb="FFDBE5F1"/>
      </patternFill>
    </fill>
    <fill>
      <patternFill patternType="solid">
        <fgColor rgb="FFC4BD97"/>
        <bgColor rgb="FFC4BD97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5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FFFFFF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FFFFFF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FFFFFF"/>
      </left>
      <right/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07">
    <xf numFmtId="0" fontId="0" fillId="0" borderId="0" xfId="0"/>
    <xf numFmtId="0" fontId="2" fillId="0" borderId="1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wrapText="1"/>
    </xf>
    <xf numFmtId="0" fontId="4" fillId="0" borderId="0" xfId="0" applyFont="1"/>
    <xf numFmtId="0" fontId="5" fillId="0" borderId="4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17" fontId="6" fillId="0" borderId="5" xfId="0" applyNumberFormat="1" applyFont="1" applyBorder="1" applyAlignment="1">
      <alignment horizontal="center" wrapText="1"/>
    </xf>
    <xf numFmtId="164" fontId="6" fillId="0" borderId="5" xfId="0" applyNumberFormat="1" applyFont="1" applyBorder="1" applyAlignment="1">
      <alignment horizontal="center" wrapText="1"/>
    </xf>
    <xf numFmtId="0" fontId="6" fillId="2" borderId="6" xfId="0" applyFont="1" applyFill="1" applyBorder="1" applyAlignment="1">
      <alignment horizontal="center" wrapText="1"/>
    </xf>
    <xf numFmtId="17" fontId="5" fillId="0" borderId="5" xfId="0" applyNumberFormat="1" applyFont="1" applyBorder="1" applyAlignment="1">
      <alignment horizontal="center" wrapText="1"/>
    </xf>
    <xf numFmtId="0" fontId="6" fillId="0" borderId="5" xfId="0" applyFont="1" applyBorder="1" applyAlignment="1">
      <alignment horizontal="center" vertical="top" wrapText="1"/>
    </xf>
    <xf numFmtId="0" fontId="6" fillId="0" borderId="5" xfId="0" applyFont="1" applyBorder="1" applyAlignment="1">
      <alignment vertical="top" wrapText="1"/>
    </xf>
    <xf numFmtId="0" fontId="5" fillId="0" borderId="7" xfId="0" applyFont="1" applyBorder="1" applyAlignment="1">
      <alignment horizontal="center" wrapText="1"/>
    </xf>
    <xf numFmtId="0" fontId="6" fillId="0" borderId="7" xfId="0" applyFont="1" applyBorder="1" applyAlignment="1">
      <alignment horizontal="center" wrapText="1"/>
    </xf>
    <xf numFmtId="17" fontId="6" fillId="0" borderId="7" xfId="0" applyNumberFormat="1" applyFont="1" applyBorder="1" applyAlignment="1">
      <alignment horizontal="center" wrapText="1"/>
    </xf>
    <xf numFmtId="0" fontId="6" fillId="0" borderId="7" xfId="0" applyFont="1" applyBorder="1" applyAlignment="1">
      <alignment horizontal="center" vertical="top" wrapText="1"/>
    </xf>
    <xf numFmtId="0" fontId="6" fillId="0" borderId="7" xfId="0" applyFont="1" applyBorder="1" applyAlignment="1">
      <alignment wrapText="1"/>
    </xf>
    <xf numFmtId="164" fontId="6" fillId="0" borderId="7" xfId="0" applyNumberFormat="1" applyFont="1" applyBorder="1" applyAlignment="1">
      <alignment horizontal="center" wrapText="1"/>
    </xf>
    <xf numFmtId="0" fontId="6" fillId="2" borderId="8" xfId="0" applyFont="1" applyFill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17" fontId="6" fillId="0" borderId="4" xfId="0" applyNumberFormat="1" applyFont="1" applyBorder="1" applyAlignment="1">
      <alignment horizontal="center" wrapText="1"/>
    </xf>
    <xf numFmtId="0" fontId="6" fillId="0" borderId="4" xfId="0" applyFont="1" applyBorder="1" applyAlignment="1">
      <alignment horizontal="center" vertical="top" wrapText="1"/>
    </xf>
    <xf numFmtId="0" fontId="6" fillId="0" borderId="4" xfId="0" applyFont="1" applyBorder="1" applyAlignment="1">
      <alignment wrapText="1"/>
    </xf>
    <xf numFmtId="164" fontId="6" fillId="0" borderId="4" xfId="0" applyNumberFormat="1" applyFont="1" applyBorder="1" applyAlignment="1">
      <alignment horizontal="center" wrapText="1"/>
    </xf>
    <xf numFmtId="0" fontId="6" fillId="2" borderId="9" xfId="0" applyFont="1" applyFill="1" applyBorder="1" applyAlignment="1">
      <alignment horizontal="center" wrapText="1"/>
    </xf>
    <xf numFmtId="0" fontId="5" fillId="0" borderId="5" xfId="0" applyFont="1" applyBorder="1" applyAlignment="1">
      <alignment horizontal="center" vertical="top" wrapText="1"/>
    </xf>
    <xf numFmtId="164" fontId="6" fillId="0" borderId="5" xfId="0" applyNumberFormat="1" applyFont="1" applyBorder="1" applyAlignment="1">
      <alignment wrapText="1"/>
    </xf>
    <xf numFmtId="0" fontId="6" fillId="3" borderId="6" xfId="0" applyFont="1" applyFill="1" applyBorder="1" applyAlignment="1">
      <alignment horizontal="center" wrapText="1"/>
    </xf>
    <xf numFmtId="0" fontId="6" fillId="0" borderId="5" xfId="0" applyFont="1" applyBorder="1" applyAlignment="1">
      <alignment wrapText="1"/>
    </xf>
    <xf numFmtId="0" fontId="7" fillId="0" borderId="0" xfId="0" applyFont="1"/>
    <xf numFmtId="0" fontId="4" fillId="0" borderId="0" xfId="0" applyFont="1" applyAlignment="1">
      <alignment wrapText="1"/>
    </xf>
    <xf numFmtId="0" fontId="6" fillId="0" borderId="7" xfId="0" applyFont="1" applyBorder="1" applyAlignment="1">
      <alignment vertical="top" wrapText="1"/>
    </xf>
    <xf numFmtId="0" fontId="6" fillId="0" borderId="10" xfId="0" applyFont="1" applyBorder="1" applyAlignment="1">
      <alignment horizontal="center" wrapText="1"/>
    </xf>
    <xf numFmtId="0" fontId="5" fillId="0" borderId="11" xfId="0" applyFont="1" applyBorder="1" applyAlignment="1">
      <alignment horizontal="center" wrapText="1"/>
    </xf>
    <xf numFmtId="0" fontId="6" fillId="0" borderId="11" xfId="0" applyFont="1" applyBorder="1" applyAlignment="1">
      <alignment horizontal="center" wrapText="1"/>
    </xf>
    <xf numFmtId="17" fontId="6" fillId="0" borderId="11" xfId="0" applyNumberFormat="1" applyFont="1" applyBorder="1" applyAlignment="1">
      <alignment horizontal="center" wrapText="1"/>
    </xf>
    <xf numFmtId="0" fontId="6" fillId="0" borderId="11" xfId="0" applyFont="1" applyBorder="1" applyAlignment="1">
      <alignment horizontal="center" vertical="top" wrapText="1"/>
    </xf>
    <xf numFmtId="0" fontId="6" fillId="0" borderId="11" xfId="0" applyFont="1" applyBorder="1" applyAlignment="1">
      <alignment vertical="top" wrapText="1"/>
    </xf>
    <xf numFmtId="164" fontId="6" fillId="0" borderId="11" xfId="0" applyNumberFormat="1" applyFont="1" applyBorder="1" applyAlignment="1">
      <alignment horizontal="center" wrapText="1"/>
    </xf>
    <xf numFmtId="164" fontId="6" fillId="0" borderId="10" xfId="0" applyNumberFormat="1" applyFont="1" applyBorder="1" applyAlignment="1">
      <alignment horizontal="center" wrapText="1"/>
    </xf>
    <xf numFmtId="0" fontId="6" fillId="2" borderId="12" xfId="0" applyFont="1" applyFill="1" applyBorder="1" applyAlignment="1">
      <alignment horizontal="center" wrapText="1"/>
    </xf>
    <xf numFmtId="0" fontId="6" fillId="0" borderId="4" xfId="0" applyFont="1" applyBorder="1" applyAlignment="1">
      <alignment vertical="top" wrapText="1"/>
    </xf>
    <xf numFmtId="0" fontId="6" fillId="4" borderId="6" xfId="0" applyFont="1" applyFill="1" applyBorder="1" applyAlignment="1">
      <alignment horizontal="center" wrapText="1"/>
    </xf>
    <xf numFmtId="17" fontId="6" fillId="0" borderId="13" xfId="0" applyNumberFormat="1" applyFont="1" applyBorder="1" applyAlignment="1">
      <alignment horizontal="center" wrapText="1"/>
    </xf>
    <xf numFmtId="0" fontId="5" fillId="0" borderId="5" xfId="0" applyFont="1" applyBorder="1" applyAlignment="1">
      <alignment horizontal="center" wrapText="1"/>
    </xf>
    <xf numFmtId="0" fontId="4" fillId="2" borderId="14" xfId="0" applyFont="1" applyFill="1" applyBorder="1"/>
    <xf numFmtId="0" fontId="2" fillId="5" borderId="14" xfId="0" applyFont="1" applyFill="1" applyBorder="1" applyAlignment="1">
      <alignment wrapText="1"/>
    </xf>
    <xf numFmtId="0" fontId="2" fillId="5" borderId="15" xfId="0" applyFont="1" applyFill="1" applyBorder="1" applyAlignment="1">
      <alignment wrapText="1"/>
    </xf>
    <xf numFmtId="0" fontId="2" fillId="6" borderId="16" xfId="0" applyFont="1" applyFill="1" applyBorder="1" applyAlignment="1">
      <alignment vertical="center" wrapText="1"/>
    </xf>
    <xf numFmtId="0" fontId="2" fillId="6" borderId="17" xfId="0" applyFont="1" applyFill="1" applyBorder="1" applyAlignment="1">
      <alignment vertical="center" wrapText="1"/>
    </xf>
    <xf numFmtId="0" fontId="4" fillId="6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5" borderId="15" xfId="0" applyFont="1" applyFill="1" applyBorder="1" applyAlignment="1">
      <alignment vertical="center" wrapText="1"/>
    </xf>
    <xf numFmtId="0" fontId="4" fillId="5" borderId="15" xfId="0" applyFont="1" applyFill="1" applyBorder="1" applyAlignment="1">
      <alignment vertical="center"/>
    </xf>
    <xf numFmtId="0" fontId="4" fillId="5" borderId="18" xfId="0" applyFont="1" applyFill="1" applyBorder="1" applyAlignment="1">
      <alignment vertical="center"/>
    </xf>
    <xf numFmtId="0" fontId="4" fillId="7" borderId="15" xfId="0" applyFont="1" applyFill="1" applyBorder="1" applyAlignment="1">
      <alignment vertical="center" wrapText="1"/>
    </xf>
    <xf numFmtId="0" fontId="4" fillId="7" borderId="15" xfId="0" applyFont="1" applyFill="1" applyBorder="1" applyAlignment="1">
      <alignment vertical="center"/>
    </xf>
    <xf numFmtId="0" fontId="4" fillId="7" borderId="15" xfId="0" applyFont="1" applyFill="1" applyBorder="1" applyAlignment="1">
      <alignment wrapText="1"/>
    </xf>
    <xf numFmtId="0" fontId="4" fillId="8" borderId="14" xfId="0" applyFont="1" applyFill="1" applyBorder="1" applyAlignment="1">
      <alignment vertical="center"/>
    </xf>
    <xf numFmtId="0" fontId="8" fillId="7" borderId="15" xfId="0" applyFont="1" applyFill="1" applyBorder="1" applyAlignment="1">
      <alignment vertical="center" wrapText="1"/>
    </xf>
    <xf numFmtId="0" fontId="4" fillId="6" borderId="14" xfId="0" applyFont="1" applyFill="1" applyBorder="1" applyAlignment="1">
      <alignment vertical="center"/>
    </xf>
    <xf numFmtId="0" fontId="8" fillId="5" borderId="15" xfId="0" applyFont="1" applyFill="1" applyBorder="1" applyAlignment="1">
      <alignment horizontal="center" vertical="center" wrapText="1"/>
    </xf>
    <xf numFmtId="0" fontId="5" fillId="5" borderId="15" xfId="0" applyFont="1" applyFill="1" applyBorder="1" applyAlignment="1">
      <alignment vertical="center" wrapText="1"/>
    </xf>
    <xf numFmtId="0" fontId="4" fillId="9" borderId="14" xfId="0" applyFont="1" applyFill="1" applyBorder="1" applyAlignment="1">
      <alignment vertical="center"/>
    </xf>
    <xf numFmtId="0" fontId="4" fillId="5" borderId="17" xfId="0" applyFont="1" applyFill="1" applyBorder="1" applyAlignment="1">
      <alignment vertical="center"/>
    </xf>
    <xf numFmtId="0" fontId="4" fillId="7" borderId="17" xfId="0" applyFont="1" applyFill="1" applyBorder="1" applyAlignment="1">
      <alignment vertical="center"/>
    </xf>
    <xf numFmtId="0" fontId="4" fillId="5" borderId="15" xfId="0" applyFont="1" applyFill="1" applyBorder="1" applyAlignment="1">
      <alignment horizontal="left" vertical="center" wrapText="1"/>
    </xf>
    <xf numFmtId="0" fontId="4" fillId="7" borderId="15" xfId="0" applyFont="1" applyFill="1" applyBorder="1" applyAlignment="1">
      <alignment horizontal="left" vertical="center" wrapText="1"/>
    </xf>
    <xf numFmtId="0" fontId="4" fillId="7" borderId="17" xfId="0" applyFont="1" applyFill="1" applyBorder="1" applyAlignment="1">
      <alignment vertical="center" wrapText="1"/>
    </xf>
    <xf numFmtId="0" fontId="9" fillId="10" borderId="19" xfId="0" applyFont="1" applyFill="1" applyBorder="1"/>
    <xf numFmtId="0" fontId="9" fillId="10" borderId="20" xfId="0" applyFont="1" applyFill="1" applyBorder="1"/>
    <xf numFmtId="0" fontId="4" fillId="5" borderId="20" xfId="0" applyFont="1" applyFill="1" applyBorder="1" applyAlignment="1">
      <alignment vertical="center" wrapText="1"/>
    </xf>
    <xf numFmtId="0" fontId="4" fillId="5" borderId="20" xfId="0" applyFont="1" applyFill="1" applyBorder="1" applyAlignment="1">
      <alignment vertical="center"/>
    </xf>
    <xf numFmtId="0" fontId="4" fillId="0" borderId="20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9" fillId="7" borderId="21" xfId="0" applyFont="1" applyFill="1" applyBorder="1"/>
    <xf numFmtId="0" fontId="9" fillId="7" borderId="0" xfId="0" applyFont="1" applyFill="1"/>
    <xf numFmtId="0" fontId="4" fillId="7" borderId="0" xfId="0" applyFont="1" applyFill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0" borderId="22" xfId="0" applyFont="1" applyBorder="1" applyAlignment="1">
      <alignment vertical="center"/>
    </xf>
    <xf numFmtId="0" fontId="9" fillId="10" borderId="21" xfId="0" applyFont="1" applyFill="1" applyBorder="1"/>
    <xf numFmtId="0" fontId="9" fillId="10" borderId="0" xfId="0" applyFont="1" applyFill="1"/>
    <xf numFmtId="0" fontId="4" fillId="5" borderId="0" xfId="0" applyFont="1" applyFill="1" applyAlignment="1">
      <alignment vertical="center" wrapText="1"/>
    </xf>
    <xf numFmtId="0" fontId="4" fillId="5" borderId="0" xfId="0" applyFont="1" applyFill="1" applyAlignment="1">
      <alignment vertical="center"/>
    </xf>
    <xf numFmtId="0" fontId="9" fillId="10" borderId="23" xfId="0" applyFont="1" applyFill="1" applyBorder="1"/>
    <xf numFmtId="0" fontId="9" fillId="10" borderId="24" xfId="0" applyFont="1" applyFill="1" applyBorder="1"/>
    <xf numFmtId="0" fontId="4" fillId="5" borderId="24" xfId="0" applyFont="1" applyFill="1" applyBorder="1" applyAlignment="1">
      <alignment vertical="center" wrapText="1"/>
    </xf>
    <xf numFmtId="0" fontId="4" fillId="5" borderId="24" xfId="0" applyFont="1" applyFill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0" borderId="25" xfId="0" applyFont="1" applyBorder="1" applyAlignment="1">
      <alignment vertical="center"/>
    </xf>
    <xf numFmtId="0" fontId="4" fillId="7" borderId="18" xfId="0" applyFont="1" applyFill="1" applyBorder="1" applyAlignment="1">
      <alignment vertical="center" wrapText="1"/>
    </xf>
    <xf numFmtId="0" fontId="4" fillId="7" borderId="18" xfId="0" applyFont="1" applyFill="1" applyBorder="1" applyAlignment="1">
      <alignment vertical="center"/>
    </xf>
    <xf numFmtId="0" fontId="10" fillId="5" borderId="26" xfId="0" applyFont="1" applyFill="1" applyBorder="1"/>
    <xf numFmtId="0" fontId="10" fillId="10" borderId="17" xfId="0" applyFont="1" applyFill="1" applyBorder="1"/>
    <xf numFmtId="0" fontId="10" fillId="8" borderId="17" xfId="0" applyFont="1" applyFill="1" applyBorder="1"/>
    <xf numFmtId="0" fontId="10" fillId="7" borderId="17" xfId="0" applyFont="1" applyFill="1" applyBorder="1"/>
    <xf numFmtId="0" fontId="4" fillId="5" borderId="15" xfId="0" applyFont="1" applyFill="1" applyBorder="1" applyAlignment="1">
      <alignment wrapText="1"/>
    </xf>
    <xf numFmtId="0" fontId="4" fillId="11" borderId="15" xfId="0" applyFont="1" applyFill="1" applyBorder="1" applyAlignment="1">
      <alignment wrapText="1"/>
    </xf>
    <xf numFmtId="0" fontId="4" fillId="11" borderId="15" xfId="0" applyFont="1" applyFill="1" applyBorder="1"/>
    <xf numFmtId="0" fontId="4" fillId="11" borderId="15" xfId="0" applyFont="1" applyFill="1" applyBorder="1" applyAlignment="1">
      <alignment vertical="center" wrapText="1"/>
    </xf>
    <xf numFmtId="0" fontId="4" fillId="8" borderId="15" xfId="0" applyFont="1" applyFill="1" applyBorder="1" applyAlignment="1">
      <alignment vertical="center" wrapText="1"/>
    </xf>
    <xf numFmtId="0" fontId="4" fillId="7" borderId="15" xfId="0" applyFont="1" applyFill="1" applyBorder="1"/>
    <xf numFmtId="0" fontId="11" fillId="7" borderId="15" xfId="0" applyFont="1" applyFill="1" applyBorder="1" applyAlignment="1">
      <alignment horizontal="left"/>
    </xf>
    <xf numFmtId="0" fontId="4" fillId="7" borderId="0" xfId="0" applyFont="1" applyFill="1"/>
    <xf numFmtId="0" fontId="2" fillId="0" borderId="0" xfId="0" applyFont="1"/>
    <xf numFmtId="0" fontId="2" fillId="0" borderId="15" xfId="0" applyFont="1" applyBorder="1"/>
    <xf numFmtId="0" fontId="6" fillId="0" borderId="15" xfId="0" applyFont="1" applyBorder="1" applyAlignment="1">
      <alignment horizontal="center" wrapText="1"/>
    </xf>
    <xf numFmtId="0" fontId="6" fillId="0" borderId="15" xfId="0" applyFont="1" applyBorder="1" applyAlignment="1">
      <alignment horizontal="left" wrapText="1"/>
    </xf>
    <xf numFmtId="166" fontId="4" fillId="12" borderId="15" xfId="0" applyNumberFormat="1" applyFont="1" applyFill="1" applyBorder="1"/>
    <xf numFmtId="0" fontId="6" fillId="0" borderId="15" xfId="0" applyFont="1" applyBorder="1" applyAlignment="1">
      <alignment wrapText="1"/>
    </xf>
    <xf numFmtId="0" fontId="13" fillId="0" borderId="0" xfId="0" applyFont="1"/>
    <xf numFmtId="0" fontId="4" fillId="0" borderId="25" xfId="0" applyFont="1" applyBorder="1"/>
    <xf numFmtId="0" fontId="2" fillId="4" borderId="27" xfId="0" applyFont="1" applyFill="1" applyBorder="1" applyAlignment="1">
      <alignment wrapText="1"/>
    </xf>
    <xf numFmtId="0" fontId="2" fillId="4" borderId="28" xfId="0" applyFont="1" applyFill="1" applyBorder="1" applyAlignment="1">
      <alignment wrapText="1"/>
    </xf>
    <xf numFmtId="0" fontId="2" fillId="4" borderId="29" xfId="0" applyFont="1" applyFill="1" applyBorder="1" applyAlignment="1">
      <alignment wrapText="1"/>
    </xf>
    <xf numFmtId="0" fontId="2" fillId="4" borderId="30" xfId="0" applyFont="1" applyFill="1" applyBorder="1" applyAlignment="1">
      <alignment wrapText="1"/>
    </xf>
    <xf numFmtId="0" fontId="2" fillId="8" borderId="28" xfId="0" applyFont="1" applyFill="1" applyBorder="1"/>
    <xf numFmtId="0" fontId="2" fillId="4" borderId="29" xfId="0" applyFont="1" applyFill="1" applyBorder="1"/>
    <xf numFmtId="0" fontId="2" fillId="8" borderId="27" xfId="0" applyFont="1" applyFill="1" applyBorder="1" applyAlignment="1">
      <alignment wrapText="1"/>
    </xf>
    <xf numFmtId="0" fontId="4" fillId="0" borderId="21" xfId="0" applyFont="1" applyBorder="1" applyAlignment="1">
      <alignment wrapText="1"/>
    </xf>
    <xf numFmtId="0" fontId="4" fillId="0" borderId="22" xfId="0" applyFont="1" applyBorder="1" applyAlignment="1">
      <alignment wrapText="1"/>
    </xf>
    <xf numFmtId="0" fontId="4" fillId="0" borderId="21" xfId="0" applyFont="1" applyBorder="1"/>
    <xf numFmtId="0" fontId="4" fillId="0" borderId="22" xfId="0" applyFont="1" applyBorder="1"/>
    <xf numFmtId="0" fontId="4" fillId="0" borderId="23" xfId="0" applyFont="1" applyBorder="1"/>
    <xf numFmtId="0" fontId="4" fillId="0" borderId="24" xfId="0" applyFont="1" applyBorder="1"/>
    <xf numFmtId="0" fontId="14" fillId="0" borderId="0" xfId="0" applyFont="1" applyAlignment="1">
      <alignment wrapText="1"/>
    </xf>
    <xf numFmtId="0" fontId="14" fillId="0" borderId="0" xfId="0" applyFont="1"/>
    <xf numFmtId="0" fontId="13" fillId="0" borderId="0" xfId="0" applyFont="1" applyAlignment="1">
      <alignment wrapText="1"/>
    </xf>
    <xf numFmtId="167" fontId="13" fillId="0" borderId="0" xfId="0" applyNumberFormat="1" applyFont="1"/>
    <xf numFmtId="0" fontId="15" fillId="0" borderId="0" xfId="0" applyFont="1"/>
    <xf numFmtId="168" fontId="4" fillId="0" borderId="0" xfId="0" applyNumberFormat="1" applyFont="1"/>
    <xf numFmtId="0" fontId="2" fillId="5" borderId="31" xfId="0" applyFont="1" applyFill="1" applyBorder="1" applyAlignment="1">
      <alignment wrapText="1"/>
    </xf>
    <xf numFmtId="166" fontId="2" fillId="12" borderId="15" xfId="0" applyNumberFormat="1" applyFont="1" applyFill="1" applyBorder="1"/>
    <xf numFmtId="0" fontId="4" fillId="5" borderId="31" xfId="0" applyFont="1" applyFill="1" applyBorder="1" applyAlignment="1">
      <alignment wrapText="1"/>
    </xf>
    <xf numFmtId="0" fontId="4" fillId="5" borderId="14" xfId="0" applyFont="1" applyFill="1" applyBorder="1" applyAlignment="1">
      <alignment wrapText="1"/>
    </xf>
    <xf numFmtId="166" fontId="4" fillId="12" borderId="15" xfId="0" applyNumberFormat="1" applyFont="1" applyFill="1" applyBorder="1" applyAlignment="1">
      <alignment horizontal="right"/>
    </xf>
    <xf numFmtId="0" fontId="4" fillId="5" borderId="14" xfId="0" applyFont="1" applyFill="1" applyBorder="1"/>
    <xf numFmtId="0" fontId="6" fillId="3" borderId="15" xfId="0" applyFont="1" applyFill="1" applyBorder="1" applyAlignment="1">
      <alignment horizontal="left" wrapText="1"/>
    </xf>
    <xf numFmtId="0" fontId="12" fillId="12" borderId="1" xfId="0" applyFont="1" applyFill="1" applyBorder="1" applyAlignment="1">
      <alignment horizontal="center" vertical="top" wrapText="1"/>
    </xf>
    <xf numFmtId="0" fontId="12" fillId="12" borderId="9" xfId="0" applyFont="1" applyFill="1" applyBorder="1" applyAlignment="1">
      <alignment horizontal="center" vertical="top" wrapText="1"/>
    </xf>
    <xf numFmtId="0" fontId="4" fillId="0" borderId="32" xfId="0" applyFont="1" applyBorder="1"/>
    <xf numFmtId="0" fontId="4" fillId="0" borderId="33" xfId="0" applyFont="1" applyBorder="1"/>
    <xf numFmtId="0" fontId="4" fillId="0" borderId="34" xfId="0" applyFont="1" applyBorder="1"/>
    <xf numFmtId="0" fontId="4" fillId="0" borderId="35" xfId="0" applyFont="1" applyBorder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0" fillId="0" borderId="33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169" fontId="0" fillId="0" borderId="49" xfId="0" applyNumberFormat="1" applyBorder="1"/>
    <xf numFmtId="169" fontId="0" fillId="0" borderId="50" xfId="0" applyNumberFormat="1" applyBorder="1"/>
    <xf numFmtId="169" fontId="0" fillId="0" borderId="51" xfId="0" applyNumberFormat="1" applyBorder="1"/>
    <xf numFmtId="169" fontId="0" fillId="0" borderId="52" xfId="0" applyNumberFormat="1" applyBorder="1"/>
    <xf numFmtId="169" fontId="0" fillId="0" borderId="14" xfId="0" applyNumberFormat="1" applyBorder="1"/>
    <xf numFmtId="169" fontId="0" fillId="0" borderId="53" xfId="0" applyNumberFormat="1" applyBorder="1"/>
    <xf numFmtId="169" fontId="0" fillId="13" borderId="53" xfId="0" applyNumberFormat="1" applyFill="1" applyBorder="1"/>
    <xf numFmtId="0" fontId="0" fillId="13" borderId="0" xfId="0" applyFill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14" xfId="0" applyBorder="1"/>
    <xf numFmtId="0" fontId="0" fillId="0" borderId="53" xfId="0" applyBorder="1"/>
    <xf numFmtId="170" fontId="0" fillId="0" borderId="50" xfId="0" applyNumberFormat="1" applyBorder="1"/>
    <xf numFmtId="170" fontId="0" fillId="0" borderId="51" xfId="0" applyNumberFormat="1" applyBorder="1"/>
    <xf numFmtId="170" fontId="0" fillId="0" borderId="14" xfId="0" applyNumberFormat="1" applyBorder="1"/>
    <xf numFmtId="170" fontId="0" fillId="0" borderId="53" xfId="0" applyNumberFormat="1" applyBorder="1"/>
    <xf numFmtId="0" fontId="1" fillId="0" borderId="52" xfId="0" applyFont="1" applyBorder="1"/>
    <xf numFmtId="0" fontId="0" fillId="14" borderId="53" xfId="0" applyFill="1" applyBorder="1"/>
    <xf numFmtId="0" fontId="0" fillId="14" borderId="52" xfId="0" applyFill="1" applyBorder="1"/>
    <xf numFmtId="0" fontId="0" fillId="14" borderId="14" xfId="0" applyFill="1" applyBorder="1"/>
    <xf numFmtId="169" fontId="0" fillId="14" borderId="52" xfId="0" applyNumberFormat="1" applyFill="1" applyBorder="1"/>
    <xf numFmtId="169" fontId="0" fillId="14" borderId="14" xfId="0" applyNumberFormat="1" applyFill="1" applyBorder="1"/>
    <xf numFmtId="0" fontId="0" fillId="15" borderId="52" xfId="0" applyFill="1" applyBorder="1"/>
    <xf numFmtId="0" fontId="0" fillId="15" borderId="14" xfId="0" applyFill="1" applyBorder="1"/>
    <xf numFmtId="170" fontId="0" fillId="15" borderId="14" xfId="0" applyNumberFormat="1" applyFill="1" applyBorder="1"/>
    <xf numFmtId="170" fontId="0" fillId="15" borderId="53" xfId="0" applyNumberFormat="1" applyFill="1" applyBorder="1"/>
    <xf numFmtId="0" fontId="1" fillId="0" borderId="14" xfId="0" applyFont="1" applyBorder="1"/>
    <xf numFmtId="0" fontId="0" fillId="16" borderId="52" xfId="0" applyFill="1" applyBorder="1"/>
    <xf numFmtId="0" fontId="0" fillId="16" borderId="14" xfId="0" applyFill="1" applyBorder="1"/>
    <xf numFmtId="0" fontId="0" fillId="16" borderId="53" xfId="0" applyFill="1" applyBorder="1"/>
    <xf numFmtId="1" fontId="0" fillId="0" borderId="50" xfId="0" applyNumberFormat="1" applyBorder="1"/>
    <xf numFmtId="1" fontId="0" fillId="0" borderId="51" xfId="0" applyNumberFormat="1" applyBorder="1"/>
    <xf numFmtId="0" fontId="0" fillId="17" borderId="52" xfId="0" applyFill="1" applyBorder="1"/>
    <xf numFmtId="0" fontId="0" fillId="17" borderId="14" xfId="0" applyFill="1" applyBorder="1"/>
    <xf numFmtId="1" fontId="0" fillId="17" borderId="14" xfId="0" applyNumberFormat="1" applyFill="1" applyBorder="1"/>
    <xf numFmtId="1" fontId="0" fillId="17" borderId="53" xfId="0" applyNumberFormat="1" applyFill="1" applyBorder="1"/>
    <xf numFmtId="1" fontId="0" fillId="0" borderId="14" xfId="0" applyNumberFormat="1" applyBorder="1"/>
    <xf numFmtId="1" fontId="0" fillId="0" borderId="53" xfId="0" applyNumberFormat="1" applyBorder="1"/>
    <xf numFmtId="0" fontId="1" fillId="0" borderId="0" xfId="0" applyFont="1"/>
    <xf numFmtId="0" fontId="0" fillId="0" borderId="54" xfId="0" applyBorder="1"/>
    <xf numFmtId="0" fontId="0" fillId="0" borderId="14" xfId="0" applyBorder="1" applyAlignment="1">
      <alignment wrapText="1"/>
    </xf>
    <xf numFmtId="0" fontId="0" fillId="0" borderId="0" xfId="0" applyAlignment="1">
      <alignment wrapText="1"/>
    </xf>
    <xf numFmtId="0" fontId="6" fillId="0" borderId="17" xfId="0" applyFont="1" applyBorder="1" applyAlignment="1">
      <alignment horizontal="center" wrapText="1"/>
    </xf>
    <xf numFmtId="0" fontId="16" fillId="0" borderId="18" xfId="0" applyFont="1" applyBorder="1"/>
    <xf numFmtId="0" fontId="16" fillId="0" borderId="26" xfId="0" applyFont="1" applyBorder="1"/>
  </cellXfs>
  <cellStyles count="1">
    <cellStyle name="Normal" xfId="0" builtinId="0"/>
  </cellStyles>
  <dxfs count="141">
    <dxf>
      <fill>
        <patternFill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9" formatCode="h:mm;@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69" formatCode="h:mm;@"/>
    </dxf>
    <dxf>
      <numFmt numFmtId="169" formatCode="h:mm;@"/>
    </dxf>
    <dxf>
      <numFmt numFmtId="169" formatCode="h:mm;@"/>
    </dxf>
    <dxf>
      <numFmt numFmtId="169" formatCode="h:mm;@"/>
    </dxf>
    <dxf>
      <numFmt numFmtId="169" formatCode="h:mm;@"/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0" formatCode="General"/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" formatCode="0"/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1" formatCode="0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numFmt numFmtId="170" formatCode="m/d/yy;@"/>
      <border diagonalUp="0" diagonalDown="0">
        <left/>
        <right style="medium">
          <color indexed="64"/>
        </right>
        <top/>
        <bottom/>
      </border>
    </dxf>
    <dxf>
      <numFmt numFmtId="170" formatCode="m/d/yy;@"/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AEEF3"/>
          <bgColor rgb="FFDAEE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FDE9D9"/>
          <bgColor rgb="FFFDE9D9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49">
    <tableStyle name="Schedule-style" pivot="0" count="3" xr9:uid="{00000000-0011-0000-FFFF-FFFF00000000}">
      <tableStyleElement type="headerRow" dxfId="140"/>
      <tableStyleElement type="firstRowStripe" dxfId="139"/>
      <tableStyleElement type="secondRowStripe" dxfId="138"/>
    </tableStyle>
    <tableStyle name="Schedule-style 2" pivot="0" count="2" xr9:uid="{00000000-0011-0000-FFFF-FFFF01000000}">
      <tableStyleElement type="firstRowStripe" dxfId="137"/>
      <tableStyleElement type="secondRowStripe" dxfId="136"/>
    </tableStyle>
    <tableStyle name="Schedule-style 3" pivot="0" count="2" xr9:uid="{00000000-0011-0000-FFFF-FFFF02000000}">
      <tableStyleElement type="firstRowStripe" dxfId="135"/>
      <tableStyleElement type="secondRowStripe" dxfId="134"/>
    </tableStyle>
    <tableStyle name="Schedule-style 4" pivot="0" count="2" xr9:uid="{00000000-0011-0000-FFFF-FFFF03000000}">
      <tableStyleElement type="firstRowStripe" dxfId="133"/>
      <tableStyleElement type="secondRowStripe" dxfId="132"/>
    </tableStyle>
    <tableStyle name="Schedule-style 5" pivot="0" count="2" xr9:uid="{00000000-0011-0000-FFFF-FFFF04000000}">
      <tableStyleElement type="firstRowStripe" dxfId="131"/>
      <tableStyleElement type="secondRowStripe" dxfId="130"/>
    </tableStyle>
    <tableStyle name="Schedule-style 6" pivot="0" count="2" xr9:uid="{00000000-0011-0000-FFFF-FFFF05000000}">
      <tableStyleElement type="firstRowStripe" dxfId="129"/>
      <tableStyleElement type="secondRowStripe" dxfId="128"/>
    </tableStyle>
    <tableStyle name="Schedule-style 7" pivot="0" count="2" xr9:uid="{00000000-0011-0000-FFFF-FFFF06000000}">
      <tableStyleElement type="firstRowStripe" dxfId="127"/>
      <tableStyleElement type="secondRowStripe" dxfId="126"/>
    </tableStyle>
    <tableStyle name="Schedule-style 8" pivot="0" count="2" xr9:uid="{00000000-0011-0000-FFFF-FFFF07000000}">
      <tableStyleElement type="firstRowStripe" dxfId="125"/>
      <tableStyleElement type="secondRowStripe" dxfId="124"/>
    </tableStyle>
    <tableStyle name="Schedule-style 9" pivot="0" count="2" xr9:uid="{00000000-0011-0000-FFFF-FFFF08000000}">
      <tableStyleElement type="firstRowStripe" dxfId="123"/>
      <tableStyleElement type="secondRowStripe" dxfId="122"/>
    </tableStyle>
    <tableStyle name="Schedule-style 10" pivot="0" count="2" xr9:uid="{00000000-0011-0000-FFFF-FFFF09000000}">
      <tableStyleElement type="firstRowStripe" dxfId="121"/>
      <tableStyleElement type="secondRowStripe" dxfId="120"/>
    </tableStyle>
    <tableStyle name="Schedule-style 11" pivot="0" count="2" xr9:uid="{00000000-0011-0000-FFFF-FFFF0A000000}">
      <tableStyleElement type="firstRowStripe" dxfId="119"/>
      <tableStyleElement type="secondRowStripe" dxfId="118"/>
    </tableStyle>
    <tableStyle name="Schedule-style 12" pivot="0" count="2" xr9:uid="{00000000-0011-0000-FFFF-FFFF0B000000}">
      <tableStyleElement type="firstRowStripe" dxfId="117"/>
      <tableStyleElement type="secondRowStripe" dxfId="116"/>
    </tableStyle>
    <tableStyle name="Schedule-style 13" pivot="0" count="3" xr9:uid="{00000000-0011-0000-FFFF-FFFF0C000000}">
      <tableStyleElement type="headerRow" dxfId="115"/>
      <tableStyleElement type="firstRowStripe" dxfId="114"/>
      <tableStyleElement type="secondRowStripe" dxfId="113"/>
    </tableStyle>
    <tableStyle name="Schedule-style 14" pivot="0" count="3" xr9:uid="{00000000-0011-0000-FFFF-FFFF0D000000}">
      <tableStyleElement type="headerRow" dxfId="112"/>
      <tableStyleElement type="firstRowStripe" dxfId="111"/>
      <tableStyleElement type="secondRowStripe" dxfId="110"/>
    </tableStyle>
    <tableStyle name="Schedule-style 15" pivot="0" count="2" xr9:uid="{00000000-0011-0000-FFFF-FFFF0E000000}">
      <tableStyleElement type="firstRowStripe" dxfId="109"/>
      <tableStyleElement type="secondRowStripe" dxfId="108"/>
    </tableStyle>
    <tableStyle name="Schedule-style 16" pivot="0" count="2" xr9:uid="{00000000-0011-0000-FFFF-FFFF0F000000}">
      <tableStyleElement type="firstRowStripe" dxfId="107"/>
      <tableStyleElement type="secondRowStripe" dxfId="106"/>
    </tableStyle>
    <tableStyle name="Schedule-style 17" pivot="0" count="2" xr9:uid="{00000000-0011-0000-FFFF-FFFF10000000}">
      <tableStyleElement type="firstRowStripe" dxfId="105"/>
      <tableStyleElement type="secondRowStripe" dxfId="104"/>
    </tableStyle>
    <tableStyle name="Schedule-style 18" pivot="0" count="2" xr9:uid="{00000000-0011-0000-FFFF-FFFF11000000}">
      <tableStyleElement type="firstRowStripe" dxfId="103"/>
      <tableStyleElement type="secondRowStripe" dxfId="102"/>
    </tableStyle>
    <tableStyle name="Schedule-style 19" pivot="0" count="2" xr9:uid="{00000000-0011-0000-FFFF-FFFF12000000}">
      <tableStyleElement type="firstRowStripe" dxfId="101"/>
      <tableStyleElement type="secondRowStripe" dxfId="100"/>
    </tableStyle>
    <tableStyle name="Schedule-style 20" pivot="0" count="2" xr9:uid="{00000000-0011-0000-FFFF-FFFF13000000}">
      <tableStyleElement type="firstRowStripe" dxfId="99"/>
      <tableStyleElement type="secondRowStripe" dxfId="98"/>
    </tableStyle>
    <tableStyle name="Schedule-style 21" pivot="0" count="2" xr9:uid="{00000000-0011-0000-FFFF-FFFF14000000}">
      <tableStyleElement type="firstRowStripe" dxfId="97"/>
      <tableStyleElement type="secondRowStripe" dxfId="96"/>
    </tableStyle>
    <tableStyle name="Schedule-style 22" pivot="0" count="2" xr9:uid="{00000000-0011-0000-FFFF-FFFF15000000}">
      <tableStyleElement type="firstRowStripe" dxfId="95"/>
      <tableStyleElement type="secondRowStripe" dxfId="94"/>
    </tableStyle>
    <tableStyle name="Schedule-style 23" pivot="0" count="2" xr9:uid="{00000000-0011-0000-FFFF-FFFF16000000}">
      <tableStyleElement type="firstRowStripe" dxfId="93"/>
      <tableStyleElement type="secondRowStripe" dxfId="92"/>
    </tableStyle>
    <tableStyle name="Schedule-style 24" pivot="0" count="2" xr9:uid="{00000000-0011-0000-FFFF-FFFF17000000}">
      <tableStyleElement type="firstRowStripe" dxfId="91"/>
      <tableStyleElement type="secondRowStripe" dxfId="90"/>
    </tableStyle>
    <tableStyle name="Schedule-style 25" pivot="0" count="2" xr9:uid="{00000000-0011-0000-FFFF-FFFF18000000}">
      <tableStyleElement type="firstRowStripe" dxfId="89"/>
      <tableStyleElement type="secondRowStripe" dxfId="88"/>
    </tableStyle>
    <tableStyle name="Schedule-style 26" pivot="0" count="2" xr9:uid="{00000000-0011-0000-FFFF-FFFF19000000}">
      <tableStyleElement type="firstRowStripe" dxfId="87"/>
      <tableStyleElement type="secondRowStripe" dxfId="86"/>
    </tableStyle>
    <tableStyle name="Schedule-style 27" pivot="0" count="2" xr9:uid="{00000000-0011-0000-FFFF-FFFF1A000000}">
      <tableStyleElement type="firstRowStripe" dxfId="85"/>
      <tableStyleElement type="secondRowStripe" dxfId="84"/>
    </tableStyle>
    <tableStyle name="Schedule-style 28" pivot="0" count="2" xr9:uid="{00000000-0011-0000-FFFF-FFFF1B000000}">
      <tableStyleElement type="firstRowStripe" dxfId="83"/>
      <tableStyleElement type="secondRowStripe" dxfId="82"/>
    </tableStyle>
    <tableStyle name="Schedule-style 29" pivot="0" count="2" xr9:uid="{00000000-0011-0000-FFFF-FFFF1C000000}">
      <tableStyleElement type="firstRowStripe" dxfId="81"/>
      <tableStyleElement type="secondRowStripe" dxfId="80"/>
    </tableStyle>
    <tableStyle name="Schedule-style 30" pivot="0" count="2" xr9:uid="{00000000-0011-0000-FFFF-FFFF1D000000}">
      <tableStyleElement type="firstRowStripe" dxfId="79"/>
      <tableStyleElement type="secondRowStripe" dxfId="78"/>
    </tableStyle>
    <tableStyle name="Schedule-style 31" pivot="0" count="2" xr9:uid="{00000000-0011-0000-FFFF-FFFF1E000000}">
      <tableStyleElement type="firstRowStripe" dxfId="77"/>
      <tableStyleElement type="secondRowStripe" dxfId="76"/>
    </tableStyle>
    <tableStyle name="Schedule-style 32" pivot="0" count="2" xr9:uid="{00000000-0011-0000-FFFF-FFFF1F000000}">
      <tableStyleElement type="firstRowStripe" dxfId="75"/>
      <tableStyleElement type="secondRowStripe" dxfId="74"/>
    </tableStyle>
    <tableStyle name="Schedule-style 33" pivot="0" count="2" xr9:uid="{00000000-0011-0000-FFFF-FFFF20000000}">
      <tableStyleElement type="firstRowStripe" dxfId="73"/>
      <tableStyleElement type="secondRowStripe" dxfId="72"/>
    </tableStyle>
    <tableStyle name="Schedule-style 34" pivot="0" count="2" xr9:uid="{00000000-0011-0000-FFFF-FFFF21000000}">
      <tableStyleElement type="firstRowStripe" dxfId="71"/>
      <tableStyleElement type="secondRowStripe" dxfId="70"/>
    </tableStyle>
    <tableStyle name="Schedule-style 35" pivot="0" count="2" xr9:uid="{00000000-0011-0000-FFFF-FFFF22000000}">
      <tableStyleElement type="firstRowStripe" dxfId="69"/>
      <tableStyleElement type="secondRowStripe" dxfId="68"/>
    </tableStyle>
    <tableStyle name="Schedule-style 36" pivot="0" count="2" xr9:uid="{00000000-0011-0000-FFFF-FFFF23000000}">
      <tableStyleElement type="firstRowStripe" dxfId="67"/>
      <tableStyleElement type="secondRowStripe" dxfId="66"/>
    </tableStyle>
    <tableStyle name="Schedule-style 37" pivot="0" count="2" xr9:uid="{00000000-0011-0000-FFFF-FFFF24000000}">
      <tableStyleElement type="firstRowStripe" dxfId="65"/>
      <tableStyleElement type="secondRowStripe" dxfId="64"/>
    </tableStyle>
    <tableStyle name="Schedule-style 38" pivot="0" count="2" xr9:uid="{00000000-0011-0000-FFFF-FFFF25000000}">
      <tableStyleElement type="firstRowStripe" dxfId="63"/>
      <tableStyleElement type="secondRowStripe" dxfId="62"/>
    </tableStyle>
    <tableStyle name="Schedule-style 39" pivot="0" count="2" xr9:uid="{00000000-0011-0000-FFFF-FFFF26000000}">
      <tableStyleElement type="firstRowStripe" dxfId="61"/>
      <tableStyleElement type="secondRowStripe" dxfId="60"/>
    </tableStyle>
    <tableStyle name="Schedule-style 40" pivot="0" count="2" xr9:uid="{00000000-0011-0000-FFFF-FFFF27000000}">
      <tableStyleElement type="firstRowStripe" dxfId="59"/>
      <tableStyleElement type="secondRowStripe" dxfId="58"/>
    </tableStyle>
    <tableStyle name="Schedule-style 41" pivot="0" count="2" xr9:uid="{00000000-0011-0000-FFFF-FFFF28000000}">
      <tableStyleElement type="firstRowStripe" dxfId="57"/>
      <tableStyleElement type="secondRowStripe" dxfId="56"/>
    </tableStyle>
    <tableStyle name="Schedule-style 42" pivot="0" count="2" xr9:uid="{00000000-0011-0000-FFFF-FFFF29000000}">
      <tableStyleElement type="firstRowStripe" dxfId="55"/>
      <tableStyleElement type="secondRowStripe" dxfId="54"/>
    </tableStyle>
    <tableStyle name="Schedule-style 43" pivot="0" count="2" xr9:uid="{00000000-0011-0000-FFFF-FFFF2A000000}">
      <tableStyleElement type="firstRowStripe" dxfId="53"/>
      <tableStyleElement type="secondRowStripe" dxfId="52"/>
    </tableStyle>
    <tableStyle name="Schedule-style 44" pivot="0" count="2" xr9:uid="{00000000-0011-0000-FFFF-FFFF2B000000}">
      <tableStyleElement type="firstRowStripe" dxfId="51"/>
      <tableStyleElement type="secondRowStripe" dxfId="50"/>
    </tableStyle>
    <tableStyle name="Schedule-style 45" pivot="0" count="2" xr9:uid="{00000000-0011-0000-FFFF-FFFF2C000000}">
      <tableStyleElement type="firstRowStripe" dxfId="49"/>
      <tableStyleElement type="secondRowStripe" dxfId="48"/>
    </tableStyle>
    <tableStyle name="Schedule-style 46" pivot="0" count="2" xr9:uid="{00000000-0011-0000-FFFF-FFFF2D000000}">
      <tableStyleElement type="firstRowStripe" dxfId="47"/>
      <tableStyleElement type="secondRowStripe" dxfId="46"/>
    </tableStyle>
    <tableStyle name="Schedule-style 47" pivot="0" count="2" xr9:uid="{00000000-0011-0000-FFFF-FFFF2E000000}">
      <tableStyleElement type="firstRowStripe" dxfId="45"/>
      <tableStyleElement type="secondRowStripe" dxfId="44"/>
    </tableStyle>
    <tableStyle name="RTARoutes-style" pivot="0" count="3" xr9:uid="{00000000-0011-0000-FFFF-FFFF2F000000}">
      <tableStyleElement type="headerRow" dxfId="43"/>
      <tableStyleElement type="firstRowStripe" dxfId="42"/>
      <tableStyleElement type="secondRowStripe" dxfId="41"/>
    </tableStyle>
    <tableStyle name="RTARouteStages-style" pivot="0" count="3" xr9:uid="{00000000-0011-0000-FFFF-FFFF30000000}">
      <tableStyleElement type="headerRow" dxfId="40"/>
      <tableStyleElement type="firstRowStripe" dxfId="39"/>
      <tableStyleElement type="secondRowStripe" dxfId="3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data\Projects\NewYug\raloa1\data\ktc\KTCL-master-data-latest.xlsx" TargetMode="External"/><Relationship Id="rId1" Type="http://schemas.openxmlformats.org/officeDocument/2006/relationships/externalLinkPath" Target="/mydata/Projects/NewYug/raloa1/data/ktc/KTCL-master-data-lates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sh_ganthe/Downloads/RTO-Permits-Bicholi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ash_ganthe/Downloads/RTO-Permits-Bicholim_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ortCodesNew"/>
      <sheetName val="Sheet1"/>
      <sheetName val="MB Schedule"/>
      <sheetName val="School Schedule"/>
      <sheetName val="Master Schedule"/>
      <sheetName val="PNJSchedule"/>
      <sheetName val="ETMRoutes"/>
      <sheetName val="ETMRouteStages"/>
      <sheetName val="PNJSchoolSchedule"/>
      <sheetName val="VSDSchedule"/>
      <sheetName val="KTCL Timings"/>
      <sheetName val="Stand Departures"/>
      <sheetName val="Master Schedule Summary"/>
      <sheetName val="ETMRouteList"/>
      <sheetName val="ETMRouteNumbers"/>
      <sheetName val="RouteTypeMaster"/>
      <sheetName val="TripTypeMaster"/>
      <sheetName val="GoaMilesTrips"/>
      <sheetName val="Via"/>
      <sheetName val="Airport Timings"/>
      <sheetName val="ETM Routes"/>
      <sheetName val="OldShortCodesNew"/>
      <sheetName val="RouteTypeMaster (2)"/>
      <sheetName val="StopTypeMaster"/>
      <sheetName val="FareMaster"/>
      <sheetName val="BusTypeMaster"/>
      <sheetName val="VehicleModelMaster"/>
      <sheetName val="State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Timings"/>
      <sheetName val="KTCL-master-data-lat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its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mits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Yash Ganthe" refreshedDate="45452.438754513889" refreshedVersion="8" recordCount="855" xr:uid="{00000000-000A-0000-FFFF-FFFF01000000}">
  <cacheSource type="worksheet">
    <worksheetSource ref="B2:AA857" sheet="Schedule"/>
  </cacheSource>
  <cacheFields count="26">
    <cacheField name="Permit No" numFmtId="0">
      <sharedItems containsBlank="1"/>
    </cacheField>
    <cacheField name="Permit Route Name" numFmtId="0">
      <sharedItems containsBlank="1"/>
    </cacheField>
    <cacheField name="Permit Type" numFmtId="0">
      <sharedItems containsBlank="1"/>
    </cacheField>
    <cacheField name="Permit Issue date" numFmtId="164">
      <sharedItems containsDate="1" containsBlank="1" containsMixedTypes="1" minDate="2012-05-31T00:00:00" maxDate="2020-06-02T00:00:00"/>
    </cacheField>
    <cacheField name="Permi Valid upto" numFmtId="164">
      <sharedItems containsDate="1" containsBlank="1" containsMixedTypes="1" minDate="2017-05-30T00:00:00" maxDate="2025-06-01T00:00:00"/>
    </cacheField>
    <cacheField name="Owner" numFmtId="0">
      <sharedItems containsBlank="1"/>
    </cacheField>
    <cacheField name="Owner address" numFmtId="0">
      <sharedItems containsBlank="1"/>
    </cacheField>
    <cacheField name="Owner contact" numFmtId="0">
      <sharedItems containsNonDate="0" containsString="0" containsBlank="1"/>
    </cacheField>
    <cacheField name="Vehicle No." numFmtId="0">
      <sharedItems containsBlank="1"/>
    </cacheField>
    <cacheField name="Status" numFmtId="0">
      <sharedItems containsBlank="1"/>
    </cacheField>
    <cacheField name="Bus Type" numFmtId="0">
      <sharedItems containsBlank="1"/>
    </cacheField>
    <cacheField name="Sitting" numFmtId="0">
      <sharedItems containsBlank="1" containsMixedTypes="1" containsNumber="1" containsInteger="1" minValue="13" maxValue="42"/>
    </cacheField>
    <cacheField name="Standing" numFmtId="3">
      <sharedItems containsString="0" containsBlank="1" containsNumber="1" containsInteger="1" minValue="9" maxValue="16"/>
    </cacheField>
    <cacheField name="From Code" numFmtId="0">
      <sharedItems containsBlank="1"/>
    </cacheField>
    <cacheField name="Via 1 Code" numFmtId="0">
      <sharedItems containsBlank="1"/>
    </cacheField>
    <cacheField name="Via 2 Code" numFmtId="0">
      <sharedItems containsBlank="1"/>
    </cacheField>
    <cacheField name="Via 3 Code" numFmtId="0">
      <sharedItems containsBlank="1"/>
    </cacheField>
    <cacheField name="Via 4 Code" numFmtId="0">
      <sharedItems containsBlank="1"/>
    </cacheField>
    <cacheField name="Destination Code" numFmtId="0">
      <sharedItems containsBlank="1"/>
    </cacheField>
    <cacheField name="Route" numFmtId="0">
      <sharedItems/>
    </cacheField>
    <cacheField name="Dep" numFmtId="0">
      <sharedItems containsNonDate="0" containsDate="1" containsString="0" containsBlank="1" minDate="1899-12-30T05:10:00" maxDate="1900-01-09T08:24:00"/>
    </cacheField>
    <cacheField name="Dep Via 1" numFmtId="0">
      <sharedItems containsNonDate="0" containsString="0" containsBlank="1"/>
    </cacheField>
    <cacheField name="Dep Via 2" numFmtId="166">
      <sharedItems containsNonDate="0" containsString="0" containsBlank="1"/>
    </cacheField>
    <cacheField name="Dep Via 3" numFmtId="166">
      <sharedItems containsNonDate="0" containsString="0" containsBlank="1"/>
    </cacheField>
    <cacheField name="Dep Via 4" numFmtId="166">
      <sharedItems containsNonDate="0" containsString="0" containsBlank="1"/>
    </cacheField>
    <cacheField name="Arr" numFmtId="165">
      <sharedItems containsDate="1" containsBlank="1" containsMixedTypes="1" minDate="1899-12-30T07:10:00" maxDate="1899-12-30T19:3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Yash Ganthe" refreshedDate="45452.438809953703" refreshedVersion="8" recordCount="861" xr:uid="{00000000-000A-0000-FFFF-FFFF00000000}">
  <cacheSource type="worksheet">
    <worksheetSource ref="B2:AA863" sheet="Schedule"/>
  </cacheSource>
  <cacheFields count="26">
    <cacheField name="Permit No" numFmtId="0">
      <sharedItems containsBlank="1"/>
    </cacheField>
    <cacheField name="Permit Route Name" numFmtId="0">
      <sharedItems containsBlank="1"/>
    </cacheField>
    <cacheField name="Permit Type" numFmtId="0">
      <sharedItems containsBlank="1"/>
    </cacheField>
    <cacheField name="Permit Issue date" numFmtId="164">
      <sharedItems containsDate="1" containsBlank="1" containsMixedTypes="1" minDate="2012-05-31T00:00:00" maxDate="2020-06-02T00:00:00"/>
    </cacheField>
    <cacheField name="Permi Valid upto" numFmtId="164">
      <sharedItems containsDate="1" containsBlank="1" containsMixedTypes="1" minDate="2017-05-30T00:00:00" maxDate="2025-06-01T00:00:00"/>
    </cacheField>
    <cacheField name="Owner" numFmtId="0">
      <sharedItems containsBlank="1"/>
    </cacheField>
    <cacheField name="Owner address" numFmtId="0">
      <sharedItems containsBlank="1"/>
    </cacheField>
    <cacheField name="Owner contact" numFmtId="0">
      <sharedItems containsNonDate="0" containsString="0" containsBlank="1"/>
    </cacheField>
    <cacheField name="Vehicle No." numFmtId="0">
      <sharedItems containsBlank="1"/>
    </cacheField>
    <cacheField name="Status" numFmtId="0">
      <sharedItems containsBlank="1"/>
    </cacheField>
    <cacheField name="Bus Type" numFmtId="0">
      <sharedItems containsBlank="1"/>
    </cacheField>
    <cacheField name="Sitting" numFmtId="0">
      <sharedItems containsBlank="1" containsMixedTypes="1" containsNumber="1" containsInteger="1" minValue="13" maxValue="42"/>
    </cacheField>
    <cacheField name="Standing" numFmtId="3">
      <sharedItems containsString="0" containsBlank="1" containsNumber="1" containsInteger="1" minValue="9" maxValue="16"/>
    </cacheField>
    <cacheField name="From Code" numFmtId="0">
      <sharedItems containsBlank="1"/>
    </cacheField>
    <cacheField name="Via 1 Code" numFmtId="0">
      <sharedItems containsBlank="1"/>
    </cacheField>
    <cacheField name="Via 2 Code" numFmtId="0">
      <sharedItems containsBlank="1"/>
    </cacheField>
    <cacheField name="Via 3 Code" numFmtId="0">
      <sharedItems containsBlank="1"/>
    </cacheField>
    <cacheField name="Via 4 Code" numFmtId="0">
      <sharedItems containsBlank="1"/>
    </cacheField>
    <cacheField name="Destination Code" numFmtId="0">
      <sharedItems containsBlank="1"/>
    </cacheField>
    <cacheField name="Route" numFmtId="0">
      <sharedItems/>
    </cacheField>
    <cacheField name="Dep" numFmtId="0">
      <sharedItems containsNonDate="0" containsDate="1" containsString="0" containsBlank="1" minDate="1899-12-30T05:10:00" maxDate="1900-01-09T08:24:00"/>
    </cacheField>
    <cacheField name="Dep Via 1" numFmtId="0">
      <sharedItems containsNonDate="0" containsString="0" containsBlank="1"/>
    </cacheField>
    <cacheField name="Dep Via 2" numFmtId="166">
      <sharedItems containsNonDate="0" containsString="0" containsBlank="1"/>
    </cacheField>
    <cacheField name="Dep Via 3" numFmtId="166">
      <sharedItems containsNonDate="0" containsString="0" containsBlank="1"/>
    </cacheField>
    <cacheField name="Dep Via 4" numFmtId="166">
      <sharedItems containsNonDate="0" containsString="0" containsBlank="1"/>
    </cacheField>
    <cacheField name="Arr" numFmtId="165">
      <sharedItems containsDate="1" containsBlank="1" containsMixedTypes="1" minDate="1899-12-30T07:10:00" maxDate="1899-12-30T19:3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5">
  <r>
    <s v="Bich/66/05"/>
    <s v="CHO to BCH and Back"/>
    <s v="Regular Permit"/>
    <d v="2016-08-01T00:00:00"/>
    <d v="2021-07-31T00:00:00"/>
    <s v="Prashant Duri"/>
    <s v="H.No. 769/A Devgim, CHO, Tiswadi Goa"/>
    <m/>
    <s v="GA01T 8202"/>
    <m/>
    <s v="Mini Bus"/>
    <n v="23"/>
    <n v="9"/>
    <s v="CH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7:0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9:3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0:4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3:1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6:35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7:4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8:35:00"/>
    <m/>
    <m/>
    <m/>
    <m/>
    <e v="#NAME?"/>
  </r>
  <r>
    <s v="RTA/BIC/SCP/201300034"/>
    <s v="SHK, PRA, BCH, MPS"/>
    <s v="Regular Permit"/>
    <d v="2016-11-14T00:00:00"/>
    <d v="2021-11-13T00:00:00"/>
    <s v="Rohan Dessai"/>
    <s v="HNo. 754. Gaonkarwada, Mayem, BCH Goa"/>
    <m/>
    <s v="GA04T 4656"/>
    <m/>
    <s v="Mini Bus"/>
    <n v="24"/>
    <n v="9"/>
    <s v="SKE"/>
    <m/>
    <m/>
    <m/>
    <m/>
    <s v="PRA"/>
    <e v="#NAME?"/>
    <d v="1899-12-30T07:00:00"/>
    <m/>
    <m/>
    <m/>
    <m/>
    <d v="1899-12-30T07:10:00"/>
  </r>
  <r>
    <m/>
    <m/>
    <m/>
    <m/>
    <m/>
    <m/>
    <m/>
    <m/>
    <m/>
    <m/>
    <m/>
    <m/>
    <m/>
    <s v="PRA"/>
    <m/>
    <m/>
    <m/>
    <m/>
    <s v="MPS"/>
    <e v="#NAME?"/>
    <d v="1899-12-30T07:10:00"/>
    <m/>
    <m/>
    <m/>
    <m/>
    <d v="1899-12-30T08:35:00"/>
  </r>
  <r>
    <m/>
    <m/>
    <m/>
    <m/>
    <m/>
    <m/>
    <m/>
    <m/>
    <m/>
    <m/>
    <m/>
    <m/>
    <m/>
    <s v="MPS"/>
    <m/>
    <m/>
    <m/>
    <m/>
    <s v="BCH"/>
    <e v="#NAME?"/>
    <d v="1899-12-30T08:35:00"/>
    <m/>
    <m/>
    <m/>
    <m/>
    <d v="1899-12-30T09:45:00"/>
  </r>
  <r>
    <m/>
    <m/>
    <m/>
    <m/>
    <m/>
    <m/>
    <m/>
    <m/>
    <m/>
    <m/>
    <m/>
    <m/>
    <m/>
    <s v="BCH"/>
    <m/>
    <m/>
    <m/>
    <m/>
    <s v="SKE"/>
    <e v="#NAME?"/>
    <d v="1899-12-30T09:45:00"/>
    <m/>
    <m/>
    <m/>
    <m/>
    <d v="1899-12-30T10:10:00"/>
  </r>
  <r>
    <m/>
    <m/>
    <m/>
    <m/>
    <m/>
    <m/>
    <m/>
    <m/>
    <m/>
    <m/>
    <m/>
    <m/>
    <m/>
    <s v="SKE"/>
    <m/>
    <m/>
    <m/>
    <m/>
    <s v="MPS"/>
    <e v="#NAME?"/>
    <d v="1899-12-30T10:10:00"/>
    <m/>
    <m/>
    <m/>
    <m/>
    <d v="1899-12-30T11:45:00"/>
  </r>
  <r>
    <m/>
    <m/>
    <m/>
    <m/>
    <m/>
    <m/>
    <m/>
    <m/>
    <m/>
    <m/>
    <m/>
    <m/>
    <m/>
    <s v="MPS"/>
    <m/>
    <m/>
    <m/>
    <m/>
    <s v="BCH"/>
    <e v="#NAME?"/>
    <d v="1899-12-30T11:45:00"/>
    <m/>
    <m/>
    <m/>
    <m/>
    <d v="1899-12-30T12:45:00"/>
  </r>
  <r>
    <m/>
    <m/>
    <m/>
    <m/>
    <m/>
    <m/>
    <m/>
    <m/>
    <m/>
    <m/>
    <m/>
    <m/>
    <m/>
    <s v="BCH"/>
    <m/>
    <m/>
    <m/>
    <m/>
    <s v="SKE"/>
    <e v="#NAME?"/>
    <d v="1899-12-30T12:45:00"/>
    <m/>
    <m/>
    <m/>
    <m/>
    <d v="1899-12-30T14:40:00"/>
  </r>
  <r>
    <m/>
    <m/>
    <m/>
    <m/>
    <m/>
    <m/>
    <m/>
    <m/>
    <m/>
    <m/>
    <m/>
    <m/>
    <m/>
    <s v="SKE"/>
    <m/>
    <m/>
    <m/>
    <m/>
    <s v="MPS"/>
    <e v="#NAME?"/>
    <d v="1899-12-30T14:40:00"/>
    <m/>
    <m/>
    <m/>
    <m/>
    <d v="1899-12-30T17:10:00"/>
  </r>
  <r>
    <m/>
    <m/>
    <m/>
    <m/>
    <m/>
    <m/>
    <m/>
    <m/>
    <m/>
    <m/>
    <m/>
    <m/>
    <m/>
    <s v="MPS"/>
    <m/>
    <m/>
    <m/>
    <m/>
    <s v="SKE"/>
    <e v="#NAME?"/>
    <d v="1899-12-30T17:10:00"/>
    <m/>
    <m/>
    <m/>
    <m/>
    <d v="1899-12-30T18:50:00"/>
  </r>
  <r>
    <m/>
    <m/>
    <m/>
    <m/>
    <m/>
    <m/>
    <m/>
    <m/>
    <m/>
    <m/>
    <m/>
    <m/>
    <m/>
    <s v="SKE"/>
    <m/>
    <m/>
    <m/>
    <m/>
    <s v="BCH"/>
    <e v="#NAME?"/>
    <d v="1899-12-30T18:50:00"/>
    <m/>
    <m/>
    <m/>
    <m/>
    <d v="1899-12-30T19:30:00"/>
  </r>
  <r>
    <m/>
    <m/>
    <m/>
    <m/>
    <m/>
    <m/>
    <m/>
    <m/>
    <m/>
    <m/>
    <m/>
    <m/>
    <m/>
    <s v="BCH"/>
    <m/>
    <m/>
    <m/>
    <m/>
    <s v="SKE"/>
    <e v="#NAME?"/>
    <d v="1899-12-30T19:30:00"/>
    <m/>
    <m/>
    <m/>
    <m/>
    <e v="#NAME?"/>
  </r>
  <r>
    <s v="RTA/BIC/SCP/202000002"/>
    <s v="Sarmanas to BCH"/>
    <s v="Regular Permit"/>
    <d v="2020-01-24T00:00:00"/>
    <d v="2025-01-23T00:00:00"/>
    <s v="Pravin V chari"/>
    <s v="Gaonkarwada, BCH Goa"/>
    <m/>
    <s v="GA08U 0131"/>
    <m/>
    <s v="Mini Bus"/>
    <n v="23"/>
    <n v="9"/>
    <s v="BCH"/>
    <m/>
    <m/>
    <m/>
    <m/>
    <s v="SMS"/>
    <e v="#NAME?"/>
    <d v="1899-12-30T0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8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8:5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9:15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0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1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1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2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4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5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6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6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8:30:00"/>
    <m/>
    <m/>
    <m/>
    <m/>
    <e v="#NAME?"/>
  </r>
  <r>
    <s v="RTA/BIC/SCP/201400009"/>
    <s v="BCH to Pilgaon"/>
    <s v="Regular Permit"/>
    <d v="2019-02-27T00:00:00"/>
    <d v="2024-02-26T00:00:00"/>
    <s v="Santosh chari"/>
    <s v="Gaonkarwada, BCH Goa"/>
    <m/>
    <s v="GA04T 3569"/>
    <m/>
    <s v="Mini Bus"/>
    <n v="24"/>
    <n v="9"/>
    <s v="BCH"/>
    <m/>
    <m/>
    <m/>
    <m/>
    <s v="PLG"/>
    <e v="#NAME?"/>
    <d v="1899-12-30T07:1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5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6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7:2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8:20:00"/>
    <m/>
    <m/>
    <m/>
    <m/>
    <e v="#NAME?"/>
  </r>
  <r>
    <s v="RTA/BIC/SCP/201800007"/>
    <s v="PNJ to Valpoi and back"/>
    <s v="Regular Permit"/>
    <d v="2018-09-05T00:00:00"/>
    <d v="2023-09-04T00:00:00"/>
    <s v="Sudip Tamankar"/>
    <s v="R/o C-5, Harbhan Vihar, Old Goa Raibandar-Goa"/>
    <m/>
    <s v="GA07F 9990"/>
    <m/>
    <s v="Mini Bus"/>
    <n v="27"/>
    <n v="11"/>
    <s v="PNJ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0:00"/>
    <m/>
    <m/>
    <m/>
    <m/>
    <e v="#NAME?"/>
  </r>
  <r>
    <s v="RTA/BIC/SCP/201300023"/>
    <s v="Keri to Sakhalim via Ravan and back"/>
    <s v="Regular Permit"/>
    <d v="2017-04-18T00:00:00"/>
    <d v="2022-04-17T00:00:00"/>
    <s v="Gokuldas N. Gawas"/>
    <s v="HNo. 20, Halidwada, Keri Sattari"/>
    <m/>
    <s v="GA04T 2309"/>
    <m/>
    <s v="Mini Bus"/>
    <n v="28"/>
    <n v="11"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e v="#NAME?"/>
  </r>
  <r>
    <s v="RTA/BIC/SCP/201400010"/>
    <s v="Shiroli to Keri A/p Colony, Sakhalim to Valpoi and back"/>
    <s v="Regular Permit"/>
    <d v="2018-09-24T00:00:00"/>
    <d v="2023-09-23T00:00:00"/>
    <s v="Noormohmmad Kasim Shaikh"/>
    <s v="HNo.467, Mathwada Keri, Sattari Goa.403506"/>
    <m/>
    <s v="GA04T 4786"/>
    <m/>
    <s v="Mini Bus"/>
    <n v="30"/>
    <n v="12"/>
    <s v="SI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08:50:00"/>
    <m/>
    <m/>
    <m/>
    <m/>
    <e v="#NAME?"/>
  </r>
  <r>
    <m/>
    <m/>
    <m/>
    <m/>
    <m/>
    <m/>
    <m/>
    <m/>
    <m/>
    <m/>
    <m/>
    <m/>
    <m/>
    <s v="SKL"/>
    <m/>
    <m/>
    <m/>
    <m/>
    <s v="APC"/>
    <e v="#NAME?"/>
    <d v="1899-12-30T09:20:00"/>
    <m/>
    <m/>
    <m/>
    <m/>
    <e v="#NAME?"/>
  </r>
  <r>
    <m/>
    <m/>
    <m/>
    <m/>
    <m/>
    <m/>
    <m/>
    <m/>
    <m/>
    <m/>
    <m/>
    <m/>
    <m/>
    <s v="APC"/>
    <m/>
    <m/>
    <m/>
    <m/>
    <s v="SKL"/>
    <e v="#NAME?"/>
    <d v="1899-12-30T09:5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0:5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1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2:1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3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5:3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6:1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7:0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8:10:00"/>
    <m/>
    <m/>
    <m/>
    <m/>
    <e v="#NAME?"/>
  </r>
  <r>
    <s v="RTA/BIC/SCP/201300010"/>
    <s v="Sankhalim, Ravan, Keri, PNJ and back"/>
    <s v="Regular Permit"/>
    <d v="2018-06-29T00:00:00"/>
    <d v="2022-06-28T00:00:00"/>
    <s v="Rajesh Majithia"/>
    <s v="HN0.129/2 Mujawarwada, Sakhali Biholim Goa"/>
    <m/>
    <s v="GA04T 1397"/>
    <m/>
    <s v="Mini Bus"/>
    <n v="31"/>
    <n v="12"/>
    <s v="SKL"/>
    <m/>
    <m/>
    <m/>
    <m/>
    <s v="KRI"/>
    <e v="#NAME?"/>
    <d v="1899-12-30T06:40:00"/>
    <m/>
    <m/>
    <m/>
    <m/>
    <e v="#NAME?"/>
  </r>
  <r>
    <m/>
    <m/>
    <m/>
    <m/>
    <m/>
    <m/>
    <m/>
    <m/>
    <m/>
    <m/>
    <m/>
    <m/>
    <m/>
    <s v="KRI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30:00"/>
    <m/>
    <m/>
    <m/>
    <m/>
    <e v="#NAME?"/>
  </r>
  <r>
    <m/>
    <m/>
    <m/>
    <m/>
    <m/>
    <m/>
    <m/>
    <m/>
    <m/>
    <m/>
    <m/>
    <m/>
    <m/>
    <s v="RAV"/>
    <m/>
    <m/>
    <m/>
    <m/>
    <s v="PNJ"/>
    <e v="#NAME?"/>
    <d v="1899-12-30T13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1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9:00:00"/>
    <m/>
    <m/>
    <m/>
    <m/>
    <e v="#NAME?"/>
  </r>
  <r>
    <s v="RTA/BIC/SCP/201300001"/>
    <s v="Keri, Sanquelim and back"/>
    <s v="Regular Permit"/>
    <d v="2018-01-29T00:00:00"/>
    <d v="2023-01-28T00:00:00"/>
    <s v="Harichandra N. Gawas"/>
    <s v="Halidwada, Keri Sattari, Goa."/>
    <m/>
    <s v="GA01U 2306"/>
    <m/>
    <s v="Mini Bus"/>
    <n v="27"/>
    <n v="11"/>
    <s v="KRI"/>
    <m/>
    <m/>
    <m/>
    <m/>
    <s v="SKL"/>
    <e v="#NAME?"/>
    <d v="1899-12-30T0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5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4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00:00"/>
    <m/>
    <m/>
    <m/>
    <m/>
    <e v="#NAME?"/>
  </r>
  <r>
    <s v="RTA/BIC/SCP/201300065"/>
    <s v="Keri Sanquelim MRC to PNJ and back"/>
    <s v="Regular Permit"/>
    <d v="2018-08-29T00:00:00"/>
    <d v="2023-08-28T00:00:00"/>
    <s v=" Ganu N. Gawas "/>
    <s v="Halidwada, Keri, Sattari Goa."/>
    <m/>
    <s v="GA04T 2308"/>
    <m/>
    <s v="Mini Bus"/>
    <n v="28"/>
    <n v="11"/>
    <s v="SHO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CUR"/>
    <e v="#NAME?"/>
    <d v="1899-12-30T12:00:00"/>
    <m/>
    <m/>
    <m/>
    <m/>
    <e v="#NAME?"/>
  </r>
  <r>
    <m/>
    <m/>
    <m/>
    <m/>
    <m/>
    <m/>
    <m/>
    <m/>
    <m/>
    <m/>
    <m/>
    <m/>
    <m/>
    <s v="CUR"/>
    <m/>
    <m/>
    <m/>
    <m/>
    <s v="PNJ"/>
    <e v="#NAME?"/>
    <d v="1899-12-30T12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10:00"/>
    <m/>
    <m/>
    <m/>
    <m/>
    <e v="#NAME?"/>
  </r>
  <r>
    <m/>
    <m/>
    <m/>
    <m/>
    <m/>
    <m/>
    <m/>
    <m/>
    <m/>
    <m/>
    <m/>
    <m/>
    <m/>
    <s v="SKL"/>
    <m/>
    <m/>
    <m/>
    <m/>
    <s v="SHO"/>
    <e v="#NAME?"/>
    <d v="1899-12-30T19:10:00"/>
    <m/>
    <m/>
    <m/>
    <m/>
    <e v="#NAME?"/>
  </r>
  <r>
    <s v="RTA/BIC/SCP/201400005"/>
    <s v="Keri, Sanquelim and back"/>
    <s v="Regular Permit"/>
    <d v="2019-08-19T00:00:00"/>
    <d v="2024-08-18T00:00:00"/>
    <s v="Mrs Wahidabi Nuruddin Karol "/>
    <s v="HNo. 460, Querim-Sattari, Goa"/>
    <m/>
    <s v="GA01U 5034"/>
    <m/>
    <s v="Mini Bus"/>
    <n v="27"/>
    <n v="11"/>
    <s v="KRI"/>
    <m/>
    <m/>
    <m/>
    <m/>
    <s v="SKL"/>
    <e v="#NAME?"/>
    <d v="1899-12-30T07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9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0:1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4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4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45:00"/>
    <m/>
    <m/>
    <m/>
    <m/>
    <e v="#NAME?"/>
  </r>
  <r>
    <s v="RTA/BIC/SCP/201600002"/>
    <s v="BCH, madel and back"/>
    <s v="Regular Permit"/>
    <d v="2016-10-21T00:00:00"/>
    <d v="2021-10-20T00:00:00"/>
    <s v="Madhukar Shet Gaonkar"/>
    <s v="Gaonkarwada,Narva, BCH Goa"/>
    <m/>
    <s v="GA01T 3916"/>
    <m/>
    <s v="Mini Bus"/>
    <n v="27"/>
    <n v="10"/>
    <s v="MDL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07:5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08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1:1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5:00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5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7:2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8:5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9:45:00"/>
    <m/>
    <m/>
    <m/>
    <m/>
    <e v="#NAME?"/>
  </r>
  <r>
    <s v="RTA/BIC/SCP/201800008"/>
    <s v="Kudchirem, BCH, Maulinguem, ladfe and back"/>
    <s v="Regular Permit"/>
    <d v="2018-09-27T00:00:00"/>
    <d v="2023-09-26T00:00:00"/>
    <s v="Mandar Chibde"/>
    <s v=" HNo 57, Kasarwada, Ona, BCH Goa"/>
    <m/>
    <s v="GA04T 0564"/>
    <m/>
    <s v="Mini Bus"/>
    <n v="27"/>
    <n v="11"/>
    <s v="KDC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08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5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1:15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4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6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6:3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7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8:20:00"/>
    <m/>
    <m/>
    <m/>
    <m/>
    <e v="#NAME?"/>
  </r>
  <r>
    <s v="BICH/2041/99"/>
    <s v="Ladfem to BCH to Maulinguem and back"/>
    <s v="Regular Permit"/>
    <d v="2020-06-01T00:00:00"/>
    <d v="2025-05-31T00:00:00"/>
    <s v="Tulshidas Chibde "/>
    <s v="HNo. 57, ona BCH, Goa"/>
    <m/>
    <s v="GA01U 8139"/>
    <m/>
    <s v="Mini Bus"/>
    <s v="27+"/>
    <n v="11"/>
    <s v="MUL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07:3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17"/>
    <s v="Maulinguem-Ladfem to BCH &amp; back"/>
    <s v="Regular Permit"/>
    <d v="2017-06-29T00:00:00"/>
    <d v="2022-06-28T00:00:00"/>
    <s v="Tulshidas Chibde"/>
    <s v="HNo. 57, ona BCH, Goa"/>
    <m/>
    <s v="GA04T 4268"/>
    <m/>
    <s v="Mini Bus"/>
    <n v="27"/>
    <n v="11"/>
    <s v="MUL"/>
    <m/>
    <m/>
    <m/>
    <m/>
    <s v="LDF"/>
    <e v="#NAME?"/>
    <d v="1899-12-30T07:1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3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02"/>
    <s v="Xelpem, Valpoi, Ustav, PND, PNJ and back"/>
    <s v="Regular Permit"/>
    <d v="2016-11-30T00:00:00"/>
    <d v="2021-11-29T00:00:00"/>
    <s v="Mrs Priyanka Hazare"/>
    <s v="HNo. 31, Gilleli, Sattari, Goa"/>
    <m/>
    <s v="GA04T 5337"/>
    <m/>
    <s v="Mini Bus"/>
    <n v="27"/>
    <n v="11"/>
    <s v="VLP"/>
    <m/>
    <m/>
    <m/>
    <m/>
    <s v="XLP"/>
    <e v="#NAME?"/>
    <d v="1899-12-30T06:15:00"/>
    <m/>
    <m/>
    <m/>
    <m/>
    <e v="#NAME?"/>
  </r>
  <r>
    <m/>
    <m/>
    <m/>
    <m/>
    <m/>
    <m/>
    <m/>
    <m/>
    <m/>
    <m/>
    <m/>
    <m/>
    <m/>
    <s v="X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PND"/>
    <e v="#NAME?"/>
    <d v="1899-12-30T10:3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6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8:15:00"/>
    <m/>
    <m/>
    <m/>
    <m/>
    <e v="#NAME?"/>
  </r>
  <r>
    <m/>
    <m/>
    <m/>
    <m/>
    <m/>
    <m/>
    <m/>
    <m/>
    <m/>
    <m/>
    <m/>
    <m/>
    <m/>
    <s v="PND"/>
    <m/>
    <m/>
    <m/>
    <m/>
    <s v="XLP"/>
    <e v="#NAME?"/>
    <d v="1899-12-30T19:15:00"/>
    <m/>
    <m/>
    <m/>
    <m/>
    <e v="#NAME?"/>
  </r>
  <r>
    <s v="RTA/BIC/TMP/201900114"/>
    <s v="Amona, PNJ, Valpoi, Sanquelim via bye pass and back"/>
    <s v="P. Tem"/>
    <d v="2019-11-01T00:00:00"/>
    <d v="2020-06-30T00:00:00"/>
    <s v="Ramiza Abdulha Shaikh"/>
    <s v="Valpoi, Sattari Goa"/>
    <m/>
    <s v="GA04T 4694"/>
    <m/>
    <s v="Mini Bus"/>
    <n v="30"/>
    <n v="12"/>
    <s v="AMN"/>
    <m/>
    <m/>
    <m/>
    <m/>
    <s v="PNJ"/>
    <e v="#NAME?"/>
    <d v="1899-12-30T06:45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40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40:00"/>
    <m/>
    <m/>
    <m/>
    <m/>
    <e v="#NAME?"/>
  </r>
  <r>
    <m/>
    <m/>
    <m/>
    <m/>
    <m/>
    <m/>
    <m/>
    <m/>
    <m/>
    <m/>
    <m/>
    <m/>
    <m/>
    <s v="SKL"/>
    <m/>
    <m/>
    <m/>
    <m/>
    <s v="AMN"/>
    <e v="#NAME?"/>
    <d v="1899-12-30T19:30:00"/>
    <m/>
    <m/>
    <m/>
    <m/>
    <e v="#NAME?"/>
  </r>
  <r>
    <s v="BICH/182/2013"/>
    <s v="Honda, Vadakade to PNJ via Bye-Pass MPS, MPS to Valpoi, Valpoi to Thane and back, Valpoi via Advoi to MPS"/>
    <s v="Regular Permit"/>
    <d v="2012-05-31T00:00:00"/>
    <d v="2017-05-30T00:00:00"/>
    <s v=" Sumeda R. Wadkar"/>
    <s v="Honda, Sattari, Goa"/>
    <m/>
    <s v="GA04T 1133"/>
    <m/>
    <s v="Mini Bus"/>
    <n v="37"/>
    <n v="15"/>
    <s v="HVD"/>
    <m/>
    <m/>
    <m/>
    <m/>
    <s v="PNJ"/>
    <e v="#NAME?"/>
    <d v="1899-12-30T06:5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900-01-09T08:24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RTA/BIC/TP/27/12/20190029"/>
    <s v="Advoi to Valpoi to PNJ via MPS and vice- versa"/>
    <s v="P. Tem"/>
    <d v="2019-12-27T00:00:00"/>
    <d v="2020-08-31T00:00:00"/>
    <s v="Rupesh, Sitaram Wadkar"/>
    <s v="Honda, Sattari, Goa"/>
    <m/>
    <s v="GA04T 2096"/>
    <m/>
    <s v="Mini Bus"/>
    <n v="31"/>
    <n v="12"/>
    <s v="PNS"/>
    <m/>
    <m/>
    <m/>
    <m/>
    <s v="MPS"/>
    <e v="#NAME?"/>
    <d v="1899-12-30T06:5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25:00"/>
    <m/>
    <m/>
    <m/>
    <m/>
    <e v="#NAME?"/>
  </r>
  <r>
    <m/>
    <m/>
    <m/>
    <m/>
    <m/>
    <m/>
    <m/>
    <m/>
    <m/>
    <m/>
    <m/>
    <m/>
    <m/>
    <s v="PNJ"/>
    <m/>
    <m/>
    <m/>
    <m/>
    <s v="ADV"/>
    <e v="#NAME?"/>
    <d v="1899-12-30T19:00:00"/>
    <m/>
    <m/>
    <m/>
    <m/>
    <e v="#NAME?"/>
  </r>
  <r>
    <s v="RTA/BIC/SCP/201300068"/>
    <s v="Dhavem to PNJ &amp; back"/>
    <s v="Regular Permit"/>
    <d v="2019-06-03T00:00:00"/>
    <d v="2024-06-02T00:00:00"/>
    <s v="Dattaraj Desaai"/>
    <s v="Valpoi Sattari Goa"/>
    <m/>
    <s v="GA01Z 5826"/>
    <m/>
    <s v="Mini Bus"/>
    <n v="27"/>
    <n v="11"/>
    <m/>
    <m/>
    <m/>
    <m/>
    <m/>
    <m/>
    <e v="#NAME?"/>
    <m/>
    <m/>
    <m/>
    <m/>
    <m/>
    <s v=""/>
  </r>
  <r>
    <s v="RTA/BIC/SCP/2019000005"/>
    <s v="Charvne to PNJ and back"/>
    <s v="Regular Permit"/>
    <d v="2019-11-22T00:00:00"/>
    <s v="21/112024"/>
    <s v="Anushka Manjrekar."/>
    <s v=" Paryem Sattari Goa"/>
    <m/>
    <s v="GA04T 4791"/>
    <m/>
    <s v="Mini Bus"/>
    <n v="28"/>
    <n v="11"/>
    <s v="CRV"/>
    <m/>
    <m/>
    <m/>
    <m/>
    <s v="VLP"/>
    <e v="#NAME?"/>
    <d v="1899-12-30T06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1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1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7:05:00"/>
    <m/>
    <m/>
    <m/>
    <m/>
    <e v="#NAME?"/>
  </r>
  <r>
    <s v="RTA/BIC/SCP/201800009"/>
    <s v="Collem , Valpoi, MPS"/>
    <s v="Regular Permit"/>
    <d v="2018-09-28T00:00:00"/>
    <d v="2023-09-27T00:00:00"/>
    <s v=" Vishnu Morajkar"/>
    <s v="HNo. 401, Marmawada, Narao, BCH, Goa"/>
    <m/>
    <s v="GA04T 4300"/>
    <m/>
    <s v="Mini Bus"/>
    <n v="31"/>
    <n v="12"/>
    <s v="CLM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8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CLM"/>
    <e v="#NAME?"/>
    <d v="1899-12-30T18:35:00"/>
    <m/>
    <m/>
    <m/>
    <m/>
    <e v="#NAME?"/>
  </r>
  <r>
    <s v="RTA/BIC/TP/201900024"/>
    <s v="Sirsodem-Valpoi-PNJ and back"/>
    <s v="P. Tem"/>
    <d v="2019-09-27T00:00:00"/>
    <d v="2020-03-31T00:00:00"/>
    <s v="Afraz Shaikh"/>
    <s v="HNo. 133, Zariwadda Poddosem, Sattari, Goa."/>
    <m/>
    <s v="GA07F 1658"/>
    <m/>
    <s v="Mini Bus"/>
    <n v="31"/>
    <m/>
    <s v="SIS"/>
    <m/>
    <m/>
    <m/>
    <m/>
    <s v="VLP"/>
    <e v="#NAME?"/>
    <d v="1899-12-30T06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IS"/>
    <e v="#NAME?"/>
    <d v="1899-12-30T18:15:00"/>
    <m/>
    <m/>
    <m/>
    <m/>
    <e v="#NAME?"/>
  </r>
  <r>
    <s v="RTA/BIC/SCP/201400012"/>
    <s v="MPS, Valpoi, BCH, Sona"/>
    <s v="Regular Permit"/>
    <d v="2019-09-30T00:00:00"/>
    <d v="2024-09-29T00:00:00"/>
    <s v="Smita Mahesh Alvi"/>
    <s v="HNo. 71, Sonarpeth, BCH Goa"/>
    <m/>
    <s v="GA01U 2722"/>
    <m/>
    <s v="Mini Bus"/>
    <n v="27"/>
    <n v="11"/>
    <s v="BCH"/>
    <m/>
    <m/>
    <m/>
    <m/>
    <s v="MPS"/>
    <e v="#NAME?"/>
    <d v="1899-12-30T05:5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08:4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09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6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6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9:45:00"/>
    <m/>
    <m/>
    <m/>
    <m/>
    <e v="#NAME?"/>
  </r>
  <r>
    <s v="RTA/BIC/SCP/201300004"/>
    <s v="Sonal, Valpoi, PNJ"/>
    <s v="Regular Permit"/>
    <d v="2018-01-31T00:00:00"/>
    <d v="2023-01-30T00:00:00"/>
    <s v="Pushparaj S. Naik"/>
    <s v=" Gokulwadi Sankhali Goa"/>
    <m/>
    <s v="GA04T 3699"/>
    <m/>
    <s v="Mini Bus"/>
    <n v="40"/>
    <n v="16"/>
    <s v="SNA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1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9:00:00"/>
    <m/>
    <m/>
    <m/>
    <m/>
    <e v="#NAME?"/>
  </r>
  <r>
    <s v="RTA/BIC/TP/202000009"/>
    <s v="Rivem to MPS and back"/>
    <s v="P. Tem"/>
    <d v="2020-03-16T00:00:00"/>
    <d v="2020-10-31T00:00:00"/>
    <s v="Raghavendra Dilip Dessai"/>
    <s v="H.No. 79/c Pilleyem Drarbandora Goa"/>
    <m/>
    <s v="GA12T 4999"/>
    <m/>
    <s v="Mini Bus"/>
    <n v="28"/>
    <n v="11"/>
    <s v="RVE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1:05:00"/>
    <m/>
    <m/>
    <m/>
    <m/>
    <e v="#NAME?"/>
  </r>
  <r>
    <m/>
    <m/>
    <m/>
    <m/>
    <m/>
    <m/>
    <m/>
    <m/>
    <m/>
    <m/>
    <m/>
    <m/>
    <m/>
    <s v="RVE"/>
    <m/>
    <m/>
    <m/>
    <m/>
    <s v="MPS"/>
    <e v="#NAME?"/>
    <d v="1899-12-30T13:45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7:35:00"/>
    <m/>
    <m/>
    <m/>
    <m/>
    <e v="#NAME?"/>
  </r>
  <r>
    <s v="RTA/BIC/SCP/201300071"/>
    <s v="Valpoi to MPS"/>
    <s v="Regular Permit"/>
    <d v="2018-05-31T00:00:00"/>
    <d v="2023-05-30T00:00:00"/>
    <m/>
    <m/>
    <m/>
    <s v="GA04T 1930"/>
    <m/>
    <s v="Mini Bus"/>
    <n v="13"/>
    <n v="11"/>
    <s v="VLP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0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30:00"/>
    <m/>
    <m/>
    <m/>
    <m/>
    <e v="#NAME?"/>
  </r>
  <r>
    <s v="RTA/BIC/SCP/201300030"/>
    <s v=" Panshem, MPS, VantemSanquelim"/>
    <s v="Regular Permit"/>
    <d v="2017-07-27T00:00:00"/>
    <d v="2022-07-26T00:00:00"/>
    <s v="Shaikh Tabib Mamlekar"/>
    <s v=" HNo.42/B Mujawarwada, Sanquelim"/>
    <m/>
    <s v="GA04T 6755"/>
    <m/>
    <s v="Mini Bus"/>
    <n v="27"/>
    <n v="11"/>
    <s v="PNS"/>
    <m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VNT"/>
    <e v="#NAME?"/>
    <d v="1899-12-30T09:20:00"/>
    <m/>
    <m/>
    <m/>
    <m/>
    <e v="#NAME?"/>
  </r>
  <r>
    <m/>
    <m/>
    <m/>
    <m/>
    <m/>
    <m/>
    <m/>
    <m/>
    <m/>
    <m/>
    <m/>
    <m/>
    <m/>
    <s v="VNT"/>
    <m/>
    <m/>
    <m/>
    <m/>
    <s v="SKL"/>
    <e v="#NAME?"/>
    <d v="1899-12-30T11:45:00"/>
    <m/>
    <m/>
    <m/>
    <m/>
    <e v="#NAME?"/>
  </r>
  <r>
    <m/>
    <m/>
    <m/>
    <m/>
    <m/>
    <m/>
    <m/>
    <m/>
    <m/>
    <m/>
    <m/>
    <m/>
    <m/>
    <s v="SKL"/>
    <m/>
    <m/>
    <m/>
    <m/>
    <s v="PNS"/>
    <e v="#NAME?"/>
    <d v="1899-12-30T12:50:00"/>
    <m/>
    <m/>
    <m/>
    <m/>
    <e v="#NAME?"/>
  </r>
  <r>
    <m/>
    <m/>
    <m/>
    <m/>
    <m/>
    <m/>
    <m/>
    <m/>
    <m/>
    <m/>
    <m/>
    <m/>
    <m/>
    <s v="PNS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s v="VNT"/>
    <m/>
    <m/>
    <m/>
    <s v="PNS"/>
    <e v="#NAME?"/>
    <d v="1899-12-30T16:20:00"/>
    <m/>
    <m/>
    <m/>
    <m/>
    <e v="#NAME?"/>
  </r>
  <r>
    <s v="RTA/BIC/SCP/202000001"/>
    <s v="Pale, BCH, PND and back"/>
    <s v="Regular Permit"/>
    <d v="2016-08-01T00:00:00"/>
    <d v="2021-07-31T00:00:00"/>
    <s v="Teja B. Naik"/>
    <s v="HNo. 325, Vandamal, Velguem, BCH Goa"/>
    <m/>
    <s v="GA04T 0535"/>
    <m/>
    <s v="Mini Bus"/>
    <n v="23"/>
    <n v="9"/>
    <s v="PLE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1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00:00"/>
    <m/>
    <m/>
    <m/>
    <m/>
    <e v="#NAME?"/>
  </r>
  <r>
    <s v="BICH/203/6"/>
    <s v="Maina Sankhali, PND"/>
    <s v="Regular Permit"/>
    <d v="2016-07-28T00:00:00"/>
    <d v="2021-07-27T00:00:00"/>
    <s v=" Nilesh Naik"/>
    <s v="HNo.325 Ondamal, Velguem BCH Goa"/>
    <m/>
    <s v="GA04T 5027"/>
    <m/>
    <s v="Mini Bus"/>
    <n v="28"/>
    <n v="11"/>
    <s v="MAN"/>
    <m/>
    <m/>
    <m/>
    <m/>
    <s v="SKL"/>
    <e v="#NAME?"/>
    <d v="1899-12-30T06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3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0:0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2:15:00"/>
    <m/>
    <m/>
    <m/>
    <m/>
    <e v="#NAME?"/>
  </r>
  <r>
    <m/>
    <m/>
    <m/>
    <m/>
    <m/>
    <m/>
    <m/>
    <m/>
    <m/>
    <m/>
    <m/>
    <m/>
    <m/>
    <s v="MAN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4:5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7:15:00"/>
    <m/>
    <m/>
    <m/>
    <m/>
    <e v="#NAME?"/>
  </r>
  <r>
    <s v="RTA/BIC/SCP/201300009"/>
    <s v="Surla, PND, BCH &amp; back"/>
    <s v="Regular Permit"/>
    <d v="2017-08-03T00:00:00"/>
    <d v="2022-08-02T00:00:00"/>
    <s v=" Nilesh Naik"/>
    <s v="HNo.325 Ondamal, Velguem BCH Goa"/>
    <m/>
    <s v="GA04T 1405"/>
    <m/>
    <s v="Mini Bus"/>
    <n v="27"/>
    <n v="11"/>
    <s v="SUL"/>
    <m/>
    <m/>
    <m/>
    <m/>
    <s v="PND"/>
    <e v="#NAME?"/>
    <d v="1899-12-30T06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00:00"/>
    <m/>
    <m/>
    <m/>
    <m/>
    <e v="#NAME?"/>
  </r>
  <r>
    <m/>
    <m/>
    <m/>
    <m/>
    <m/>
    <m/>
    <m/>
    <m/>
    <m/>
    <m/>
    <m/>
    <m/>
    <m/>
    <s v="PND"/>
    <m/>
    <m/>
    <m/>
    <m/>
    <s v="SUL"/>
    <e v="#NAME?"/>
    <d v="1899-12-30T17:20:00"/>
    <m/>
    <m/>
    <m/>
    <m/>
    <e v="#NAME?"/>
  </r>
  <r>
    <s v="RTA/BIC/SCP/201300028"/>
    <s v="PND BCH"/>
    <s v="Regular Permit"/>
    <d v="2017-05-29T00:00:00"/>
    <d v="2022-05-28T00:00:00"/>
    <s v="Dattaprasad Devidas"/>
    <s v="HNo. 6 Tale, Pali BCH Goa"/>
    <m/>
    <s v="GA04T 1734"/>
    <m/>
    <s v="Mini Bus"/>
    <n v="27"/>
    <n v="11"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4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2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30:00"/>
    <m/>
    <m/>
    <m/>
    <m/>
    <e v="#NAME?"/>
  </r>
  <r>
    <s v="RTA/BIC/SCP/201300013"/>
    <s v="Velguem, PND, BCH"/>
    <s v="Regular Permit"/>
    <d v="2016-06-30T00:00:00"/>
    <d v="2021-06-29T00:00:00"/>
    <s v="Bhalu Naik"/>
    <s v="HNo.10-A, Khazanwada, Surla, Pali"/>
    <m/>
    <s v="GA04T 4215"/>
    <m/>
    <s v="Mini Bus"/>
    <n v="28"/>
    <n v="11"/>
    <s v="ULG"/>
    <m/>
    <m/>
    <m/>
    <m/>
    <s v="PND"/>
    <e v="#NAME?"/>
    <d v="1899-12-30T06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s v="KDN"/>
    <s v="NVY"/>
    <m/>
    <m/>
    <s v="PND"/>
    <e v="#NAME?"/>
    <d v="1899-12-30T14:2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6:20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20:00"/>
    <m/>
    <m/>
    <m/>
    <m/>
    <e v="#NAME?"/>
  </r>
  <r>
    <s v="RTA/BIC/TMP/202000011"/>
    <s v=" Velguem to PND to Sanquelim and back_x000a_"/>
    <s v="P. Tem"/>
    <d v="2017-06-02T00:00:00"/>
    <d v="2020-05-31T00:00:00"/>
    <s v="Sangam Naik"/>
    <s v=" Kerwada, Usgao, PND Goa"/>
    <m/>
    <s v="GA01W 4789"/>
    <m/>
    <s v="Mini Bus"/>
    <n v="27"/>
    <n v="11"/>
    <s v="ULG"/>
    <m/>
    <m/>
    <m/>
    <m/>
    <s v="PND"/>
    <e v="#NAME?"/>
    <d v="1899-12-30T06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7:4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2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3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25:00"/>
    <m/>
    <m/>
    <m/>
    <m/>
    <e v="#NAME?"/>
  </r>
  <r>
    <m/>
    <m/>
    <m/>
    <m/>
    <m/>
    <m/>
    <m/>
    <m/>
    <m/>
    <m/>
    <m/>
    <m/>
    <m/>
    <s v="SKL"/>
    <m/>
    <m/>
    <m/>
    <m/>
    <s v="ULG"/>
    <e v="#NAME?"/>
    <d v="1899-12-30T19:20:00"/>
    <m/>
    <m/>
    <m/>
    <m/>
    <e v="#NAME?"/>
  </r>
  <r>
    <s v="RTA/BIC/SCP/201300027"/>
    <s v="Virdi-Sanquelim to PND"/>
    <s v="Regular Permit"/>
    <d v="2016-08-02T00:00:00"/>
    <d v="2021-08-01T00:00:00"/>
    <s v="Narayan Dessai,"/>
    <s v="HNo. 130. Kurpem, Mullem, Salcete-586-403603"/>
    <m/>
    <s v="GA02T 4798"/>
    <m/>
    <s v="Mini Bus"/>
    <n v="27"/>
    <n v="11"/>
    <s v="VRD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05:00"/>
    <m/>
    <m/>
    <m/>
    <m/>
    <e v="#NAME?"/>
  </r>
  <r>
    <m/>
    <m/>
    <m/>
    <m/>
    <m/>
    <m/>
    <m/>
    <m/>
    <s v=""/>
    <m/>
    <m/>
    <m/>
    <m/>
    <s v="SKL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VRD"/>
    <e v="#NAME?"/>
    <d v="1899-12-30T11:45:00"/>
    <m/>
    <m/>
    <m/>
    <m/>
    <e v="#NAME?"/>
  </r>
  <r>
    <m/>
    <m/>
    <m/>
    <m/>
    <m/>
    <m/>
    <m/>
    <m/>
    <m/>
    <m/>
    <m/>
    <m/>
    <m/>
    <s v="VRD"/>
    <m/>
    <m/>
    <m/>
    <m/>
    <s v="PND"/>
    <e v="#NAME?"/>
    <d v="1899-12-30T13:15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5:1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40:00"/>
    <m/>
    <m/>
    <m/>
    <m/>
    <e v="#NAME?"/>
  </r>
  <r>
    <m/>
    <m/>
    <m/>
    <m/>
    <m/>
    <m/>
    <m/>
    <m/>
    <m/>
    <m/>
    <m/>
    <m/>
    <m/>
    <s v="SKL"/>
    <m/>
    <m/>
    <m/>
    <m/>
    <s v="VRD"/>
    <e v="#NAME?"/>
    <d v="1899-12-30T19:15:00"/>
    <m/>
    <m/>
    <m/>
    <m/>
    <e v="#NAME?"/>
  </r>
  <r>
    <s v="RTA/BIC/SCP/201800001"/>
    <s v="Padeli, Valpoi, PNJ"/>
    <s v="Regular Permit"/>
    <d v="2018-02-01T00:00:00"/>
    <d v="2023-01-31T00:00:00"/>
    <s v="Akhatar Khan Ustad"/>
    <s v="Nanus, Valpoi Sattari Goa"/>
    <m/>
    <s v="GA01U 2427"/>
    <m/>
    <s v="Mini Bus"/>
    <n v="27"/>
    <n v="11"/>
    <s v="PD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25:00"/>
    <m/>
    <m/>
    <m/>
    <m/>
    <e v="#NAME?"/>
  </r>
  <r>
    <m/>
    <m/>
    <m/>
    <m/>
    <m/>
    <m/>
    <m/>
    <m/>
    <m/>
    <m/>
    <m/>
    <m/>
    <m/>
    <s v="VLP"/>
    <m/>
    <m/>
    <m/>
    <m/>
    <s v="PDL"/>
    <e v="#NAME?"/>
    <d v="1899-12-30T13:00:00"/>
    <m/>
    <m/>
    <m/>
    <m/>
    <e v="#NAME?"/>
  </r>
  <r>
    <m/>
    <m/>
    <m/>
    <m/>
    <m/>
    <m/>
    <m/>
    <m/>
    <m/>
    <m/>
    <m/>
    <m/>
    <m/>
    <s v="PDL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PDL"/>
    <e v="#NAME?"/>
    <d v="1899-12-30T17:20:00"/>
    <m/>
    <m/>
    <m/>
    <m/>
    <e v="#NAME?"/>
  </r>
  <r>
    <s v="RTA/BIC/SCP/2014000011"/>
    <s v="Karmali, Valpoi, PNJ"/>
    <s v="Regular Permit"/>
    <d v="2019-09-30T00:00:00"/>
    <d v="2024-09-29T00:00:00"/>
    <s v="Riyaz Khan Ustad"/>
    <s v=" Nanus, Valpoi Sattari Goa"/>
    <m/>
    <s v="GA01U 2262"/>
    <m/>
    <s v="Mini Bus"/>
    <n v="27"/>
    <n v="11"/>
    <s v="KMI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50:00"/>
    <m/>
    <m/>
    <m/>
    <m/>
    <e v="#NAME?"/>
  </r>
  <r>
    <m/>
    <m/>
    <m/>
    <m/>
    <m/>
    <m/>
    <m/>
    <m/>
    <m/>
    <m/>
    <m/>
    <m/>
    <m/>
    <s v="PNJ"/>
    <m/>
    <m/>
    <m/>
    <m/>
    <s v="KMI"/>
    <e v="#NAME?"/>
    <d v="1899-12-30T17:15:00"/>
    <m/>
    <m/>
    <m/>
    <m/>
    <e v="#NAME?"/>
  </r>
  <r>
    <s v="RTA/BIC/SCP/201900002"/>
    <s v=" Sal, MPS, PNJ"/>
    <s v="Regular Permit"/>
    <d v="2019-11-15T00:00:00"/>
    <d v="2024-11-14T00:00:00"/>
    <s v="Laxman Deulkar"/>
    <s v="HNo. 138, Madhalawada, Salem BCH Goa"/>
    <m/>
    <s v="GA01U 2388"/>
    <m/>
    <s v="Mini Bus"/>
    <n v="23"/>
    <n v="9"/>
    <s v="Sal"/>
    <m/>
    <m/>
    <m/>
    <m/>
    <s v="MPS"/>
    <e v="#NAME?"/>
    <d v="1899-12-30T06:1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7:3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09:0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2:2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8:10:00"/>
    <m/>
    <m/>
    <m/>
    <m/>
    <e v="#NAME?"/>
  </r>
  <r>
    <s v="GDPST/1599/90"/>
    <s v=" PND to Pale Valguem, Via Ambika Nagar and Back_x000a_"/>
    <s v="Regular Permit"/>
    <d v="2016-07-29T00:00:00"/>
    <d v="2021-07-28T00:00:00"/>
    <s v=" Sunil N. Naik"/>
    <s v=" Bhamai, Pali BCH, Goa"/>
    <m/>
    <s v="GA01U 4264"/>
    <m/>
    <s v="Mini Bus"/>
    <n v="23"/>
    <n v="9"/>
    <s v="ULG"/>
    <m/>
    <m/>
    <m/>
    <m/>
    <s v="PND"/>
    <e v="#NAME?"/>
    <d v="1899-12-30T06:0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07:05:00"/>
    <m/>
    <m/>
    <m/>
    <m/>
    <e v="#NAME?"/>
  </r>
  <r>
    <m/>
    <m/>
    <m/>
    <m/>
    <m/>
    <m/>
    <m/>
    <m/>
    <m/>
    <m/>
    <m/>
    <m/>
    <m/>
    <s v="PLE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09:0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09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2:3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4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6:20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7:05:00"/>
    <m/>
    <m/>
    <m/>
    <m/>
    <e v="#NAME?"/>
  </r>
  <r>
    <m/>
    <m/>
    <m/>
    <m/>
    <m/>
    <m/>
    <m/>
    <m/>
    <m/>
    <m/>
    <m/>
    <m/>
    <m/>
    <s v="PND"/>
    <m/>
    <m/>
    <m/>
    <m/>
    <s v="ULG"/>
    <e v="#NAME?"/>
    <d v="1899-12-30T19:50:00"/>
    <m/>
    <m/>
    <m/>
    <m/>
    <e v="#NAME?"/>
  </r>
  <r>
    <s v="RTA/BIC/SCP/201300020"/>
    <s v="Shigne to Valpoi Charvane, Karmali,. Hivre, Savarde, Rive up to SGN"/>
    <s v="Regular Permit"/>
    <d v="2017-07-27T00:00:00"/>
    <d v="2022-07-26T00:00:00"/>
    <s v="Devanand Ramchandra Dessai"/>
    <s v="HNo268, Dongurli, Sattari, Goa"/>
    <m/>
    <s v="GA01W 4101"/>
    <m/>
    <s v="Mini Bus"/>
    <n v="27"/>
    <n v="11"/>
    <s v="SGN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8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KMI"/>
    <e v="#NAME?"/>
    <d v="1899-12-30T09:00:00"/>
    <m/>
    <m/>
    <m/>
    <m/>
    <e v="#NAME?"/>
  </r>
  <r>
    <m/>
    <m/>
    <m/>
    <m/>
    <m/>
    <m/>
    <m/>
    <m/>
    <m/>
    <m/>
    <m/>
    <m/>
    <m/>
    <s v="KMI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0:00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0:30:00"/>
    <m/>
    <m/>
    <m/>
    <m/>
    <e v="#NAME?"/>
  </r>
  <r>
    <m/>
    <m/>
    <m/>
    <m/>
    <m/>
    <m/>
    <m/>
    <m/>
    <m/>
    <m/>
    <m/>
    <m/>
    <m/>
    <s v="VLP"/>
    <m/>
    <m/>
    <m/>
    <m/>
    <s v="SVR"/>
    <e v="#NAME?"/>
    <d v="1899-12-30T13:10:00"/>
    <m/>
    <m/>
    <m/>
    <m/>
    <e v="#NAME?"/>
  </r>
  <r>
    <m/>
    <m/>
    <m/>
    <m/>
    <m/>
    <m/>
    <m/>
    <m/>
    <m/>
    <m/>
    <m/>
    <m/>
    <m/>
    <s v="SVR"/>
    <m/>
    <m/>
    <m/>
    <m/>
    <s v="VLP"/>
    <e v="#NAME?"/>
    <d v="1899-12-30T13:40:00"/>
    <m/>
    <m/>
    <m/>
    <m/>
    <e v="#NAME?"/>
  </r>
  <r>
    <m/>
    <m/>
    <m/>
    <m/>
    <m/>
    <m/>
    <m/>
    <m/>
    <m/>
    <m/>
    <m/>
    <m/>
    <m/>
    <s v="VLP"/>
    <m/>
    <m/>
    <m/>
    <m/>
    <s v="RVE"/>
    <e v="#NAME?"/>
    <d v="1899-12-30T18:10:00"/>
    <m/>
    <m/>
    <m/>
    <m/>
    <e v="#NAME?"/>
  </r>
  <r>
    <m/>
    <m/>
    <m/>
    <m/>
    <m/>
    <m/>
    <m/>
    <m/>
    <m/>
    <m/>
    <m/>
    <m/>
    <m/>
    <s v="RVE"/>
    <m/>
    <m/>
    <m/>
    <m/>
    <s v="VLP"/>
    <e v="#NAME?"/>
    <d v="1899-12-30T18:4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9:30:00"/>
    <m/>
    <m/>
    <m/>
    <m/>
    <e v="#NAME?"/>
  </r>
  <r>
    <s v="RTA/BIC/SCP/201800002"/>
    <s v="MPS  to PND via karapur, Pali"/>
    <s v="Regular Permit"/>
    <d v="2018-03-27T00:00:00"/>
    <d v="2023-03-26T00:00:00"/>
    <s v="Datta Shabaji Pednekar"/>
    <s v="HNo301, Near V. P. Sangolda_x000a_Bardez Gao"/>
    <m/>
    <s v="GA03N 7311"/>
    <m/>
    <s v="Mini Bus"/>
    <n v="28"/>
    <n v="9"/>
    <s v="MPS"/>
    <m/>
    <m/>
    <m/>
    <m/>
    <s v="BCH"/>
    <e v="#NAME?"/>
    <d v="1899-12-30T06:20:00"/>
    <m/>
    <m/>
    <m/>
    <m/>
    <e v="#NAME?"/>
  </r>
  <r>
    <m/>
    <m/>
    <m/>
    <m/>
    <m/>
    <m/>
    <m/>
    <m/>
    <m/>
    <m/>
    <m/>
    <m/>
    <m/>
    <s v="BCH"/>
    <s v="HTS"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1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50:00"/>
    <m/>
    <m/>
    <m/>
    <m/>
    <e v="#NAME?"/>
  </r>
  <r>
    <s v="RTA/BIC/SCP/201400008"/>
    <s v=" Menkurem to PND"/>
    <s v="Regular Permit"/>
    <d v="2019-09-30T00:00:00"/>
    <d v="2024-09-29T00:00:00"/>
    <s v="Datta Shabaji Pednekar"/>
    <s v="HNo301, Near V. P. Sangolda_x000a_Bardez Gao_x000a_"/>
    <m/>
    <s v="GA04T 1537"/>
    <m/>
    <s v="Mini Bus"/>
    <n v="28"/>
    <n v="11"/>
    <s v="MEN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1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5:20:00"/>
    <m/>
    <m/>
    <m/>
    <m/>
    <e v="#NAME?"/>
  </r>
  <r>
    <s v="RTA/BIC/SCO/201400006"/>
    <s v="Sal to PND and back"/>
    <s v="Regular Permit"/>
    <d v="2019-09-23T00:00:00"/>
    <d v="2024-09-22T00:00:00"/>
    <s v="UMELh Raut"/>
    <s v="HNo. Sakailowada, Sal BCH Goa"/>
    <m/>
    <s v="GA01U 6208"/>
    <m/>
    <s v="Mini Bus"/>
    <n v="29"/>
    <n v="11"/>
    <s v="Sal"/>
    <m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0:10:00"/>
    <m/>
    <m/>
    <m/>
    <m/>
    <e v="#NAME?"/>
  </r>
  <r>
    <m/>
    <m/>
    <m/>
    <m/>
    <m/>
    <m/>
    <m/>
    <m/>
    <m/>
    <m/>
    <m/>
    <m/>
    <m/>
    <s v="SAL"/>
    <m/>
    <m/>
    <m/>
    <m/>
    <s v="PND"/>
    <e v="#NAME?"/>
    <d v="1899-12-30T14:05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7:50:00"/>
    <m/>
    <m/>
    <m/>
    <m/>
    <e v="#NAME?"/>
  </r>
  <r>
    <s v="RTA/BIC/SCP/201300066"/>
    <s v="Menkurem to PND and back"/>
    <s v="Regular Permit"/>
    <d v="2018-11-08T00:00:00"/>
    <d v="2023-11-07T00:00:00"/>
    <s v=" Mrs Sanjana Balve"/>
    <s v="HNo. 411, Tiral Usgao PND Goa"/>
    <m/>
    <s v="GA03K 3529"/>
    <m/>
    <s v="Mini Bus"/>
    <n v="29"/>
    <n v="11"/>
    <s v="MEN"/>
    <m/>
    <m/>
    <m/>
    <m/>
    <s v="PND"/>
    <e v="#NAME?"/>
    <d v="1899-12-30T06:5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5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1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50:00"/>
    <m/>
    <m/>
    <m/>
    <m/>
    <e v="#NAME?"/>
  </r>
  <r>
    <s v="RTA/BIC/SCP/201300029"/>
    <s v="Mercel to Sanquelim to PNJ and back via Amona Bridge"/>
    <s v="Regular Permit"/>
    <d v="2016-11-14T00:00:00"/>
    <d v="2021-11-13T00:00:00"/>
    <s v="Shri UMELh S. Turi"/>
    <s v="Madapai, MRC. PND- Goa"/>
    <m/>
    <s v="GA05T 4822"/>
    <m/>
    <s v="Mini Bus"/>
    <n v="36"/>
    <n v="11"/>
    <s v="MRC"/>
    <m/>
    <m/>
    <m/>
    <m/>
    <s v="SKL"/>
    <e v="#NAME?"/>
    <d v="1899-12-30T08:00:00"/>
    <m/>
    <m/>
    <m/>
    <m/>
    <e v="#NAME?"/>
  </r>
  <r>
    <m/>
    <m/>
    <m/>
    <m/>
    <m/>
    <m/>
    <m/>
    <m/>
    <m/>
    <m/>
    <m/>
    <m/>
    <m/>
    <s v="SKL"/>
    <s v="AMN"/>
    <m/>
    <m/>
    <m/>
    <s v="PNJ"/>
    <e v="#NAME?"/>
    <d v="1899-12-30T09:4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1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25:00"/>
    <m/>
    <m/>
    <m/>
    <m/>
    <e v="#NAME?"/>
  </r>
  <r>
    <m/>
    <m/>
    <m/>
    <m/>
    <m/>
    <m/>
    <m/>
    <m/>
    <m/>
    <m/>
    <m/>
    <m/>
    <m/>
    <s v="SKL"/>
    <m/>
    <m/>
    <m/>
    <m/>
    <s v="MRC"/>
    <e v="#NAME?"/>
    <d v="1899-12-30T19:30:00"/>
    <m/>
    <m/>
    <m/>
    <m/>
    <e v="#NAME?"/>
  </r>
  <r>
    <s v="RTA/BIC/SCP/201300006"/>
    <s v=" BCH to PND via MPS and back"/>
    <s v="Regular Permit"/>
    <d v="2016-06-30T00:00:00"/>
    <d v="2021-06-29T00:00:00"/>
    <s v="Rupesh R. Naik"/>
    <s v="HNo. 3 Padeli Sattari Goa. 403506"/>
    <m/>
    <s v="GA05T 1512"/>
    <m/>
    <s v="Mini Bus"/>
    <n v="28"/>
    <n v="11"/>
    <s v="TRG"/>
    <m/>
    <m/>
    <m/>
    <m/>
    <s v="PND"/>
    <e v="#NAME?"/>
    <d v="1899-12-30T07:20:00"/>
    <m/>
    <m/>
    <m/>
    <m/>
    <e v="#NAME?"/>
  </r>
  <r>
    <m/>
    <m/>
    <m/>
    <m/>
    <m/>
    <m/>
    <m/>
    <m/>
    <m/>
    <m/>
    <m/>
    <m/>
    <m/>
    <s v="PND"/>
    <m/>
    <m/>
    <m/>
    <m/>
    <s v="TRG"/>
    <e v="#NAME?"/>
    <d v="1899-12-30T13:40:00"/>
    <m/>
    <m/>
    <m/>
    <m/>
    <e v="#NAME?"/>
  </r>
  <r>
    <m/>
    <m/>
    <m/>
    <m/>
    <m/>
    <m/>
    <m/>
    <m/>
    <m/>
    <m/>
    <m/>
    <m/>
    <m/>
    <s v="TRG"/>
    <m/>
    <m/>
    <m/>
    <m/>
    <s v="BCH"/>
    <e v="#NAME?"/>
    <d v="1899-12-30T14:45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00:00"/>
    <m/>
    <m/>
    <m/>
    <m/>
    <e v="#NAME?"/>
  </r>
  <r>
    <s v="RTA/BIC/SCP/201500005"/>
    <s v="Sirsodem to Valpoi to Savordem and back"/>
    <s v="Regular Permit"/>
    <d v="2015-12-16T00:00:00"/>
    <d v="2020-12-15T00:00:00"/>
    <s v="Vidya Paryekar"/>
    <s v="HNo.442, Kumbharkhan, Collem, Dharbhandora Goa"/>
    <m/>
    <s v="GA01U 4445"/>
    <m/>
    <s v="Mini Bus"/>
    <n v="27"/>
    <n v="11"/>
    <s v="SI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08:1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4:0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s v="AMB"/>
    <m/>
    <m/>
    <m/>
    <s v="BKR"/>
    <e v="#NAME?"/>
    <d v="1899-12-30T18:05:00"/>
    <m/>
    <m/>
    <m/>
    <m/>
    <e v="#NAME?"/>
  </r>
  <r>
    <s v="RTA/BIC/SCP/201300012"/>
    <s v="Goa University to Bambolim to Miramar to PNJ to Valpoi via MPS BCH Sanquelim and back"/>
    <s v="Regular Permit"/>
    <d v="2018-01-31T00:00:00"/>
    <d v="2023-01-30T00:00:00"/>
    <s v="Kusta Kerkar"/>
    <s v=" 4/135-B Morllem Bhat, Saligao, Bardez Goa"/>
    <m/>
    <s v="GA03T 6679"/>
    <m/>
    <s v="Mini Bus"/>
    <n v="42"/>
    <n v="16"/>
    <s v="BWS"/>
    <m/>
    <m/>
    <m/>
    <m/>
    <s v="PNJ"/>
    <e v="#NAME?"/>
    <d v="1899-12-30T05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5:45:00"/>
    <m/>
    <m/>
    <m/>
    <m/>
    <e v="#NAME?"/>
  </r>
  <r>
    <m/>
    <m/>
    <m/>
    <m/>
    <m/>
    <m/>
    <m/>
    <m/>
    <m/>
    <m/>
    <m/>
    <m/>
    <m/>
    <s v="VLP"/>
    <m/>
    <m/>
    <m/>
    <m/>
    <s v="BWS"/>
    <e v="#NAME?"/>
    <d v="1899-12-30T07:50:00"/>
    <m/>
    <m/>
    <m/>
    <m/>
    <e v="#NAME?"/>
  </r>
  <r>
    <m/>
    <m/>
    <m/>
    <m/>
    <m/>
    <m/>
    <m/>
    <m/>
    <m/>
    <m/>
    <m/>
    <m/>
    <m/>
    <s v="BWS"/>
    <s v="STC"/>
    <m/>
    <m/>
    <m/>
    <s v="PNJ"/>
    <e v="#NAME?"/>
    <d v="1899-12-30T10:0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PNJ"/>
    <m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4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m/>
    <m/>
    <m/>
    <m/>
    <s v="BWS"/>
    <e v="#NAME?"/>
    <d v="1899-12-30T19:25:00"/>
    <m/>
    <m/>
    <m/>
    <m/>
    <e v="#NAME?"/>
  </r>
  <r>
    <s v="RTA/BIC/SCP/201400014"/>
    <s v="Assordem to Sanquem Savardem to Valpoi and back"/>
    <s v="Regular Permit"/>
    <d v="2018-09-25T00:00:00"/>
    <m/>
    <s v="Raghoba Gaonkar"/>
    <s v="HNo.1, Assordem, Valpoi Sattari Goa"/>
    <m/>
    <s v="GA01U 2240"/>
    <m/>
    <s v="Mini Bus"/>
    <n v="23"/>
    <n v="9"/>
    <s v="ASS"/>
    <m/>
    <m/>
    <m/>
    <m/>
    <s v="SVD"/>
    <e v="#NAME?"/>
    <d v="1899-12-30T06:45:00"/>
    <m/>
    <m/>
    <m/>
    <m/>
    <e v="#NAME?"/>
  </r>
  <r>
    <m/>
    <m/>
    <m/>
    <m/>
    <m/>
    <m/>
    <m/>
    <m/>
    <s v=""/>
    <m/>
    <m/>
    <m/>
    <m/>
    <s v="SVD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3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ASS"/>
    <e v="#NAME?"/>
    <d v="1899-12-30T17:00:00"/>
    <m/>
    <m/>
    <m/>
    <m/>
    <e v="#NAME?"/>
  </r>
  <r>
    <s v="RTA/BIC/SCP/201300062"/>
    <s v="Mercel to Sanquelim to PNJ and back"/>
    <s v="Regular Permit"/>
    <d v="2018-08-29T00:00:00"/>
    <d v="2023-08-28T00:00:00"/>
    <s v="Shri UMELh S. Turi"/>
    <s v="Madapai, MRC. PND- Goa."/>
    <m/>
    <s v="GA01W 4322"/>
    <m/>
    <s v="Mini Bus"/>
    <n v="27"/>
    <n v="10"/>
    <s v="MRC"/>
    <m/>
    <m/>
    <m/>
    <m/>
    <s v="SKL"/>
    <e v="#NAME?"/>
    <d v="1899-12-30T06:1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07:5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1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5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8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15:00"/>
    <m/>
    <m/>
    <m/>
    <m/>
    <e v="#NAME?"/>
  </r>
  <r>
    <s v="RTA/BIC/scP/201300033"/>
    <s v="Narva to bicholim &amp; back"/>
    <s v="Regular Permit"/>
    <d v="2017-07-02T00:00:00"/>
    <d v="2022-07-01T00:00:00"/>
    <s v=" Premnath  D. chodankar"/>
    <s v="Marmawada Narva BCH Goa"/>
    <m/>
    <s v="GA04T 0886"/>
    <m/>
    <s v="Mini Bus"/>
    <n v="28"/>
    <n v="10"/>
    <s v="NAR"/>
    <m/>
    <m/>
    <m/>
    <m/>
    <s v="BCH"/>
    <e v="#NAME?"/>
    <d v="1899-12-30T06:5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7:2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8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1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3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25:00"/>
    <m/>
    <m/>
    <m/>
    <m/>
    <e v="#NAME?"/>
  </r>
  <r>
    <s v="RTA/BIC/SCP/201300064"/>
    <s v="Sonal, Valpoi, MPS"/>
    <s v="Regular Permit"/>
    <d v="2018-02-17T00:00:00"/>
    <d v="2023-02-18T00:00:00"/>
    <s v="Ramprasad S. Naik"/>
    <s v="H.No. 53 Gokulwadi Sakhali Goa"/>
    <m/>
    <s v="GA04T 1413"/>
    <m/>
    <s v="Mini Bus"/>
    <n v="32"/>
    <n v="12"/>
    <s v="SNA"/>
    <m/>
    <m/>
    <m/>
    <m/>
    <s v="VLP"/>
    <e v="#NAME?"/>
    <d v="1899-12-30T06:4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1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1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9:05:00"/>
    <m/>
    <m/>
    <m/>
    <m/>
    <e v="#NAME?"/>
  </r>
  <r>
    <s v="RTA/BIC/SCP/201300021"/>
    <s v="PND to BCH via Kothambi NaVLM, Pale, Velguem"/>
    <s v="Regular Permit"/>
    <d v="2018-05-31T00:00:00"/>
    <d v="2022-05-30T00:00:00"/>
    <s v=" Chandan C. Naik"/>
    <s v="HNo. 380, Takwada Usgao PND Goa"/>
    <m/>
    <s v="GA05T 2757"/>
    <m/>
    <s v="Mini Bus"/>
    <n v="27"/>
    <n v="11"/>
    <s v="UGO"/>
    <m/>
    <m/>
    <m/>
    <m/>
    <s v="PND"/>
    <e v="#NAME?"/>
    <d v="1899-12-30T07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2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25:00"/>
    <m/>
    <m/>
    <m/>
    <m/>
    <e v="#NAME?"/>
  </r>
  <r>
    <s v="RTA/BIC/SCP/201900003"/>
    <s v="Virdi-Sanquelim-Upper Arvalem-Morlem colony"/>
    <s v="Regular Permit"/>
    <d v="2019-11-22T00:00:00"/>
    <d v="2024-11-21T00:00:00"/>
    <s v="Ankush Manjarekar"/>
    <s v="HNo. 104, Bagwada, Poeiem, Sattari Goa"/>
    <m/>
    <s v="GA04T 5227"/>
    <m/>
    <s v="Mini Bus"/>
    <n v="31"/>
    <n v="12"/>
    <s v="CZL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30:00"/>
    <m/>
    <m/>
    <m/>
    <m/>
    <e v="#NAME?"/>
  </r>
  <r>
    <m/>
    <m/>
    <m/>
    <m/>
    <m/>
    <m/>
    <m/>
    <m/>
    <m/>
    <m/>
    <m/>
    <m/>
    <m/>
    <s v="PNJ"/>
    <m/>
    <m/>
    <m/>
    <m/>
    <s v="CZL"/>
    <e v="#NAME?"/>
    <d v="1899-12-30T15:40:00"/>
    <m/>
    <m/>
    <m/>
    <m/>
    <e v="#NAME?"/>
  </r>
  <r>
    <s v="RTA/BIC/SCP/201800004"/>
    <s v="Narva-BCH- Sankhali-MPS and back."/>
    <s v="Regular Permit"/>
    <d v="2018-03-29T00:00:00"/>
    <d v="2023-03-28T00:00:00"/>
    <s v="Apeksha Gaonkar"/>
    <s v="Konatiwada, Narva, BCH,Goa"/>
    <m/>
    <s v="GA04T 4838"/>
    <m/>
    <s v="Mini Bus"/>
    <n v="32"/>
    <n v="12"/>
    <s v="NAR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1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0:0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1:4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4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5:40:00"/>
    <m/>
    <m/>
    <m/>
    <m/>
    <e v="#NAME?"/>
  </r>
  <r>
    <m/>
    <m/>
    <m/>
    <m/>
    <m/>
    <m/>
    <m/>
    <m/>
    <m/>
    <m/>
    <m/>
    <m/>
    <m/>
    <s v="SKL"/>
    <m/>
    <m/>
    <m/>
    <m/>
    <s v="NAR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7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8:30:00"/>
    <m/>
    <m/>
    <m/>
    <m/>
    <e v="#NAME?"/>
  </r>
  <r>
    <m/>
    <m/>
    <m/>
    <m/>
    <m/>
    <m/>
    <m/>
    <m/>
    <m/>
    <m/>
    <m/>
    <m/>
    <m/>
    <s v="BCH"/>
    <m/>
    <m/>
    <m/>
    <m/>
    <s v="NRV"/>
    <e v="#NAME?"/>
    <d v="1899-12-30T19:15:00"/>
    <m/>
    <m/>
    <m/>
    <m/>
    <e v="#NAME?"/>
  </r>
  <r>
    <s v="RTA/BIC/SCP/201300050"/>
    <s v=" SAL TO PNJ, MPS TO PNJ &amp; BACK"/>
    <s v="Regular Permit"/>
    <d v="2018-01-31T00:00:00"/>
    <d v="2023-01-30T00:00:00"/>
    <s v="Deu Madhukar Raut"/>
    <s v=" Varchawada , Sal, BCH Goa"/>
    <m/>
    <s v="GA01U 2234"/>
    <m/>
    <s v="Mini Bus"/>
    <n v="27"/>
    <n v="11"/>
    <s v="SAL"/>
    <m/>
    <m/>
    <m/>
    <m/>
    <s v="PNJ"/>
    <e v="#NAME?"/>
    <d v="1899-12-30T07:0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08:4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09:4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1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3:0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7:2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6:55:00"/>
    <m/>
    <m/>
    <m/>
    <m/>
    <e v="#NAME?"/>
  </r>
  <r>
    <s v="RTA/BIC/SCP/201300063"/>
    <s v="NANELI- VALPOI-PNJ &amp; BACK VIA BICHOLIM-MPS"/>
    <s v="Regular Permit"/>
    <d v="2018-02-07T00:00:00"/>
    <d v="2023-02-06T00:00:00"/>
    <s v="Giridhar Gawas"/>
    <s v="Temwada, Sarvan BCH Goa_x000a_"/>
    <m/>
    <s v="GA01U 3485"/>
    <m/>
    <s v="Mini Bus"/>
    <n v="27"/>
    <n v="10"/>
    <s v="NNL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45:00"/>
    <m/>
    <m/>
    <m/>
    <m/>
    <e v="#NAME?"/>
  </r>
  <r>
    <m/>
    <m/>
    <m/>
    <m/>
    <m/>
    <m/>
    <m/>
    <m/>
    <m/>
    <m/>
    <m/>
    <m/>
    <m/>
    <s v="PNJ"/>
    <m/>
    <m/>
    <m/>
    <m/>
    <s v="NNL"/>
    <e v="#NAME?"/>
    <d v="1899-12-30T17:50:00"/>
    <m/>
    <m/>
    <m/>
    <m/>
    <e v="#NAME?"/>
  </r>
  <r>
    <s v="B/178/12"/>
    <m/>
    <m/>
    <m/>
    <m/>
    <m/>
    <m/>
    <m/>
    <s v="GA01U 2699"/>
    <m/>
    <m/>
    <m/>
    <m/>
    <m/>
    <m/>
    <m/>
    <m/>
    <m/>
    <m/>
    <e v="#NAME?"/>
    <m/>
    <m/>
    <m/>
    <m/>
    <m/>
    <s v=""/>
  </r>
  <r>
    <s v="BICH/130/09"/>
    <s v="Bhironda to PNJ to Savrshe, Khadki and back"/>
    <m/>
    <m/>
    <m/>
    <s v="Anjani Amonkar"/>
    <s v=" HNo 148/B/1, Bayem, Surla Bicholim, Goa"/>
    <m/>
    <s v="GA04T 1130"/>
    <m/>
    <m/>
    <m/>
    <m/>
    <s v="BIR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KHD"/>
    <e v="#NAME?"/>
    <d v="1899-12-30T11:15:00"/>
    <m/>
    <m/>
    <m/>
    <m/>
    <e v="#NAME?"/>
  </r>
  <r>
    <m/>
    <m/>
    <m/>
    <m/>
    <m/>
    <m/>
    <m/>
    <m/>
    <m/>
    <m/>
    <m/>
    <m/>
    <m/>
    <s v="KHD"/>
    <m/>
    <m/>
    <m/>
    <m/>
    <m/>
    <e v="#NAME?"/>
    <d v="1899-12-30T15:00:00"/>
    <m/>
    <m/>
    <m/>
    <m/>
    <e v="#NAME?"/>
  </r>
  <r>
    <m/>
    <m/>
    <m/>
    <m/>
    <m/>
    <m/>
    <m/>
    <m/>
    <m/>
    <m/>
    <m/>
    <m/>
    <m/>
    <s v="KHD"/>
    <m/>
    <m/>
    <m/>
    <m/>
    <s v="PNJ"/>
    <e v="#NAME?"/>
    <d v="1899-12-30T16:35:00"/>
    <m/>
    <m/>
    <m/>
    <m/>
    <e v="#NAME?"/>
  </r>
  <r>
    <m/>
    <m/>
    <m/>
    <m/>
    <m/>
    <m/>
    <m/>
    <m/>
    <m/>
    <m/>
    <m/>
    <m/>
    <m/>
    <s v="PNJ"/>
    <s v="PSS"/>
    <m/>
    <m/>
    <m/>
    <s v="BCH"/>
    <e v="#NAME?"/>
    <d v="1899-12-30T17:45:00"/>
    <m/>
    <m/>
    <m/>
    <m/>
    <e v="#NAME?"/>
  </r>
  <r>
    <s v="BICH/204/16"/>
    <m/>
    <m/>
    <m/>
    <m/>
    <m/>
    <m/>
    <m/>
    <s v="GA04T 4338"/>
    <m/>
    <m/>
    <m/>
    <m/>
    <m/>
    <m/>
    <m/>
    <m/>
    <m/>
    <m/>
    <e v="#NAME?"/>
    <m/>
    <m/>
    <m/>
    <m/>
    <m/>
    <s v=""/>
  </r>
  <r>
    <s v="RTA/BIC/SCP/2019000004"/>
    <s v="Charavne To PNJ and back via valpoi, MPS &amp; Bicholim"/>
    <m/>
    <m/>
    <m/>
    <s v="Anushka A. Mandrekar"/>
    <s v=" H.No. 104, Bagwada Poriem,_x000a_Sattari - Goa"/>
    <m/>
    <s v="GA09U 2162"/>
    <m/>
    <m/>
    <m/>
    <m/>
    <s v="CRV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4:1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50:00"/>
    <m/>
    <m/>
    <m/>
    <m/>
    <e v="#NAME?"/>
  </r>
  <r>
    <m/>
    <m/>
    <m/>
    <m/>
    <m/>
    <m/>
    <m/>
    <m/>
    <m/>
    <m/>
    <m/>
    <m/>
    <m/>
    <s v="PNJ"/>
    <m/>
    <m/>
    <m/>
    <m/>
    <s v="CRV"/>
    <e v="#NAME?"/>
    <d v="1899-12-30T18:20:00"/>
    <m/>
    <m/>
    <m/>
    <m/>
    <e v="#NAME?"/>
  </r>
  <r>
    <s v="RTA/BIC/TMP/201900071"/>
    <s v="Madel Chodan to PNJ &amp; Back"/>
    <m/>
    <m/>
    <m/>
    <s v="Harsharaj A Shetgaonkar"/>
    <s v="Damian De Goa,  Socoro Bardez, Goa"/>
    <m/>
    <s v="GA03N 6505"/>
    <m/>
    <m/>
    <m/>
    <m/>
    <s v="CHO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m/>
    <e v="#NAME?"/>
    <d v="1899-12-30T07:25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08:10:00"/>
    <m/>
    <m/>
    <m/>
    <m/>
    <e v="#NAME?"/>
  </r>
  <r>
    <m/>
    <m/>
    <m/>
    <m/>
    <m/>
    <m/>
    <m/>
    <m/>
    <m/>
    <m/>
    <m/>
    <m/>
    <m/>
    <s v="PNJ"/>
    <m/>
    <m/>
    <m/>
    <m/>
    <m/>
    <e v="#NAME?"/>
    <d v="1899-12-30T12:20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6:50:00"/>
    <m/>
    <m/>
    <m/>
    <m/>
    <e v="#NAME?"/>
  </r>
  <r>
    <s v="RTA/BIC/TP/201800007"/>
    <s v="Hanklane, Mpausa, Kholpwadi, Sanquelim &amp; Back"/>
    <m/>
    <m/>
    <m/>
    <s v="Premanand Atmaram Parab"/>
    <s v="HNo. 57-2, Sal Bicholim Goa_x000a_"/>
    <m/>
    <s v="GA04T 9192"/>
    <m/>
    <m/>
    <m/>
    <m/>
    <s v="HAN"/>
    <m/>
    <m/>
    <m/>
    <m/>
    <s v="SKL"/>
    <e v="#NAME?"/>
    <d v="1899-12-30T07:00:00"/>
    <m/>
    <m/>
    <m/>
    <m/>
    <e v="#NAME?"/>
  </r>
  <r>
    <m/>
    <m/>
    <m/>
    <m/>
    <m/>
    <m/>
    <m/>
    <m/>
    <m/>
    <m/>
    <m/>
    <m/>
    <m/>
    <s v="SKL"/>
    <m/>
    <m/>
    <m/>
    <m/>
    <s v="KWI"/>
    <e v="#NAME?"/>
    <d v="1899-12-30T09:05:00"/>
    <m/>
    <m/>
    <m/>
    <m/>
    <e v="#NAME?"/>
  </r>
  <r>
    <m/>
    <m/>
    <m/>
    <m/>
    <m/>
    <m/>
    <m/>
    <m/>
    <m/>
    <m/>
    <m/>
    <m/>
    <m/>
    <s v="KWI"/>
    <m/>
    <m/>
    <m/>
    <m/>
    <s v="SKL"/>
    <e v="#NAME?"/>
    <d v="1899-12-30T10:30:00"/>
    <m/>
    <m/>
    <m/>
    <m/>
    <e v="#NAME?"/>
  </r>
  <r>
    <m/>
    <m/>
    <m/>
    <m/>
    <m/>
    <m/>
    <m/>
    <m/>
    <m/>
    <m/>
    <m/>
    <m/>
    <m/>
    <s v="SKL"/>
    <s v="SRV"/>
    <m/>
    <m/>
    <m/>
    <s v="KWI"/>
    <e v="#NAME?"/>
    <d v="1899-12-30T12:45:00"/>
    <m/>
    <m/>
    <m/>
    <m/>
    <e v="#NAME?"/>
  </r>
  <r>
    <m/>
    <m/>
    <m/>
    <m/>
    <m/>
    <m/>
    <m/>
    <m/>
    <m/>
    <m/>
    <m/>
    <m/>
    <m/>
    <s v="KWI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s v="DDM"/>
    <m/>
    <m/>
    <m/>
    <s v="Sal"/>
    <e v="#NAME?"/>
    <d v="1899-12-30T16:30:00"/>
    <m/>
    <m/>
    <m/>
    <m/>
    <e v="#NAME?"/>
  </r>
  <r>
    <m/>
    <m/>
    <m/>
    <m/>
    <m/>
    <m/>
    <m/>
    <m/>
    <m/>
    <m/>
    <m/>
    <m/>
    <m/>
    <s v="KWI"/>
    <s v="DDM"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s v="DDM"/>
    <m/>
    <m/>
    <m/>
    <s v="HAN"/>
    <e v="#NAME?"/>
    <d v="1899-12-30T19:15:00"/>
    <m/>
    <m/>
    <m/>
    <m/>
    <e v="#NAME?"/>
  </r>
  <r>
    <s v="RTA/BIC/SCP/201900001"/>
    <s v="Hirve Valpoi, PNJ &amp; Back"/>
    <m/>
    <m/>
    <m/>
    <s v=" Yakub Shaikh"/>
    <s v=" HNo. 694 Varchi Hali Sakhali Goa"/>
    <m/>
    <s v="GA04T 5310"/>
    <m/>
    <m/>
    <m/>
    <m/>
    <s v="HV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05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3:2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20:00:00"/>
    <m/>
    <m/>
    <m/>
    <m/>
    <e v="#NAME?"/>
  </r>
  <r>
    <s v="RTA/BIC/SCP/201300024"/>
    <m/>
    <m/>
    <m/>
    <m/>
    <m/>
    <m/>
    <m/>
    <s v="GA04T 6021"/>
    <s v="Not Found"/>
    <m/>
    <m/>
    <m/>
    <m/>
    <m/>
    <m/>
    <m/>
    <m/>
    <m/>
    <e v="#NAME?"/>
    <m/>
    <m/>
    <m/>
    <m/>
    <m/>
    <s v="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0:3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BICH/149/12"/>
    <m/>
    <m/>
    <m/>
    <m/>
    <m/>
    <m/>
    <m/>
    <s v="GA04T 2496"/>
    <m/>
    <m/>
    <m/>
    <m/>
    <m/>
    <m/>
    <m/>
    <m/>
    <m/>
    <m/>
    <e v="#NAME?"/>
    <m/>
    <m/>
    <m/>
    <m/>
    <m/>
    <s v=""/>
  </r>
  <r>
    <s v="BICH/181/2013"/>
    <m/>
    <m/>
    <m/>
    <m/>
    <m/>
    <m/>
    <m/>
    <s v="GA04T 0901"/>
    <m/>
    <m/>
    <m/>
    <m/>
    <m/>
    <m/>
    <m/>
    <m/>
    <m/>
    <m/>
    <e v="#NAME?"/>
    <m/>
    <m/>
    <m/>
    <m/>
    <m/>
    <s v=""/>
  </r>
  <r>
    <s v="RTA/BIC/SCP/201300024"/>
    <m/>
    <m/>
    <m/>
    <m/>
    <m/>
    <m/>
    <m/>
    <s v="GA04T 6021"/>
    <m/>
    <m/>
    <m/>
    <m/>
    <m/>
    <m/>
    <m/>
    <m/>
    <m/>
    <m/>
    <e v="#NAME?"/>
    <m/>
    <m/>
    <m/>
    <m/>
    <m/>
    <s v=""/>
  </r>
  <r>
    <s v="BICH/134/10"/>
    <m/>
    <m/>
    <m/>
    <m/>
    <m/>
    <m/>
    <m/>
    <s v="GA04T 1908"/>
    <m/>
    <m/>
    <m/>
    <m/>
    <m/>
    <m/>
    <m/>
    <m/>
    <m/>
    <m/>
    <e v="#NAME?"/>
    <m/>
    <m/>
    <m/>
    <m/>
    <m/>
    <s v=""/>
  </r>
  <r>
    <s v="BICH/59/04"/>
    <s v="Keri to Sakhalim via Ravan and back"/>
    <m/>
    <m/>
    <m/>
    <s v="Gokuldas N. Gawas"/>
    <s v=" HNo. 20, Halidwada, Keri  Sattari_x000a_"/>
    <m/>
    <s v="GA01U 2309"/>
    <m/>
    <m/>
    <m/>
    <m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m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m/>
  </r>
  <r>
    <s v="RTA/BIC/TMP/202000035"/>
    <s v="Sarmanas-Upper Harvalem-Sanquelim- and back"/>
    <m/>
    <m/>
    <m/>
    <s v="Rupesh Vaigankar"/>
    <s v="HNo. Shivolkarwada, Mulgao, Bicholim, Goa"/>
    <m/>
    <s v="GA01U 2065"/>
    <m/>
    <m/>
    <m/>
    <m/>
    <s v="SMS"/>
    <s v="BAA"/>
    <m/>
    <m/>
    <m/>
    <s v="HRV"/>
    <e v="#NAME?"/>
    <d v="1899-12-30T06:45:00"/>
    <m/>
    <m/>
    <m/>
    <m/>
    <e v="#NAME?"/>
  </r>
  <r>
    <m/>
    <m/>
    <m/>
    <m/>
    <m/>
    <m/>
    <m/>
    <m/>
    <m/>
    <m/>
    <m/>
    <m/>
    <m/>
    <s v="HRV"/>
    <s v="SRV"/>
    <m/>
    <m/>
    <m/>
    <s v="MPS"/>
    <e v="#NAME?"/>
    <d v="1899-12-30T07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9:15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09:3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0:2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13:2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4:00:00"/>
    <m/>
    <m/>
    <m/>
    <m/>
    <e v="#NAME?"/>
  </r>
  <r>
    <m/>
    <m/>
    <m/>
    <m/>
    <m/>
    <m/>
    <m/>
    <m/>
    <m/>
    <m/>
    <m/>
    <m/>
    <m/>
    <s v="MPS"/>
    <m/>
    <m/>
    <m/>
    <m/>
    <s v="HRV"/>
    <e v="#NAME?"/>
    <d v="1899-12-30T17:15:00"/>
    <m/>
    <m/>
    <m/>
    <m/>
    <e v="#NAME?"/>
  </r>
  <r>
    <m/>
    <m/>
    <m/>
    <m/>
    <m/>
    <m/>
    <m/>
    <m/>
    <m/>
    <m/>
    <m/>
    <m/>
    <m/>
    <s v="HRV"/>
    <s v="SRV"/>
    <m/>
    <m/>
    <m/>
    <s v="SMS"/>
    <e v="#NAME?"/>
    <d v="1899-12-30T18:45:00"/>
    <m/>
    <m/>
    <m/>
    <m/>
    <e v="#NAME?"/>
  </r>
  <r>
    <s v="RTA/BIC/SCP/201300022"/>
    <s v="Menkurem, to PND"/>
    <m/>
    <m/>
    <m/>
    <s v="Chandan Naik"/>
    <s v="HNo. 410, Takwada, Usgao, PND Goa"/>
    <m/>
    <s v="GA01U 3565"/>
    <m/>
    <m/>
    <m/>
    <m/>
    <s v="MEN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8:55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0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10:00"/>
    <m/>
    <m/>
    <m/>
    <m/>
    <e v="#NAME?"/>
  </r>
  <r>
    <s v="BICH/180/13"/>
    <m/>
    <m/>
    <m/>
    <m/>
    <m/>
    <m/>
    <m/>
    <s v="GA04T 7516"/>
    <m/>
    <m/>
    <m/>
    <m/>
    <m/>
    <m/>
    <m/>
    <m/>
    <m/>
    <m/>
    <e v="#NAME?"/>
    <m/>
    <m/>
    <m/>
    <m/>
    <m/>
    <s v=""/>
  </r>
  <r>
    <s v="RTA/BIC/TP/201700051"/>
    <s v="Morlem Colony to PNJ &amp; Back via MPS Sanquelim"/>
    <m/>
    <m/>
    <m/>
    <s v="Naresh P. Naik"/>
    <s v="New Vado, Sirsaim, Bardez Goa"/>
    <m/>
    <s v="GA03N 8501"/>
    <m/>
    <m/>
    <m/>
    <m/>
    <s v="MOC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2:00:00"/>
    <m/>
    <m/>
    <m/>
    <m/>
    <e v="#NAME?"/>
  </r>
  <r>
    <m/>
    <m/>
    <m/>
    <m/>
    <m/>
    <m/>
    <m/>
    <m/>
    <m/>
    <m/>
    <m/>
    <m/>
    <m/>
    <s v="MOC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7:25:00"/>
    <m/>
    <m/>
    <m/>
    <m/>
    <e v="#NAME?"/>
  </r>
  <r>
    <s v="RTA/BIC/TP/201800309"/>
    <s v="Saptakoteshwar, Naroa, Bicholim and back_x000a_"/>
    <m/>
    <m/>
    <m/>
    <s v="Shivanand  D. chodankar"/>
    <s v="Marmawada Narva Bicholim Goa"/>
    <m/>
    <s v="GA01U 2186"/>
    <m/>
    <m/>
    <m/>
    <m/>
    <s v="SPT"/>
    <m/>
    <m/>
    <m/>
    <m/>
    <s v="NAR"/>
    <e v="#NAME?"/>
    <d v="1899-12-30T08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1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6:50:00"/>
    <m/>
    <m/>
    <m/>
    <m/>
    <e v="#NAME?"/>
  </r>
  <r>
    <m/>
    <m/>
    <m/>
    <m/>
    <m/>
    <m/>
    <m/>
    <m/>
    <m/>
    <m/>
    <m/>
    <m/>
    <m/>
    <s v="BCH"/>
    <m/>
    <m/>
    <m/>
    <m/>
    <s v="SPT"/>
    <e v="#NAME?"/>
    <d v="1899-12-30T18:00:00"/>
    <m/>
    <m/>
    <m/>
    <m/>
    <e v="#NAME?"/>
  </r>
  <r>
    <s v="ADT/04/BIC/RTA/821"/>
    <s v="Naroa, Bicholim, PNJ"/>
    <m/>
    <m/>
    <m/>
    <s v="UMELh D. chodankar"/>
    <s v="Marmawada Narva Bicholim Goa_x000a_"/>
    <m/>
    <s v="GA04T 4397"/>
    <m/>
    <m/>
    <m/>
    <m/>
    <s v="NAR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2:4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30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4:2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50:00"/>
    <m/>
    <m/>
    <m/>
    <m/>
    <e v="#NAME?"/>
  </r>
  <r>
    <s v="BICH/7/2000"/>
    <s v="Pale Bicholim, PND and Back"/>
    <m/>
    <m/>
    <m/>
    <s v="Mayur M. Balve,"/>
    <s v="HNo. 409, Tiral, Usgao PND Goa."/>
    <m/>
    <s v="GA01U 3279"/>
    <m/>
    <m/>
    <m/>
    <m/>
    <s v="PLE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0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3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30:00"/>
    <m/>
    <m/>
    <m/>
    <m/>
    <e v="#NAME?"/>
  </r>
  <r>
    <s v="RTA/BIC/SCP/201300014"/>
    <s v="Pale, PND Bicholim and back"/>
    <m/>
    <m/>
    <m/>
    <s v="Dyaneshwar N. Naik"/>
    <s v="HNo.434, Tiralwada, Usgao, PND, Goa."/>
    <m/>
    <s v="GA01W 4321"/>
    <m/>
    <m/>
    <m/>
    <m/>
    <s v="PLE"/>
    <m/>
    <m/>
    <m/>
    <m/>
    <s v="PND"/>
    <e v="#NAME?"/>
    <d v="1899-12-30T06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3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4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0:00"/>
    <m/>
    <m/>
    <m/>
    <m/>
    <e v="#NAME?"/>
  </r>
  <r>
    <s v="RTA/BIC/SCP/201500008"/>
    <s v="Pale PND to Bicholim and back"/>
    <m/>
    <m/>
    <m/>
    <s v="Pradeep Naik. "/>
    <s v="HNo. Ambegal, Pali, Bicholim, Goa"/>
    <m/>
    <s v="GA01U 4121"/>
    <m/>
    <m/>
    <m/>
    <m/>
    <s v="PLE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5:00"/>
    <m/>
    <m/>
    <m/>
    <m/>
    <e v="#NAME?"/>
  </r>
  <r>
    <s v="RTA/BIC/SCP/201300026"/>
    <s v=" Sanquelim, Valpoi, Shinginm"/>
    <m/>
    <m/>
    <m/>
    <s v="Shaikh Yusuf"/>
    <s v="HNo. 44, Valpoi, Sattari, Goa"/>
    <m/>
    <s v="GA01U 4993"/>
    <m/>
    <m/>
    <m/>
    <m/>
    <s v="SKL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0:15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m/>
    <m/>
    <m/>
    <m/>
    <s v="VLP"/>
    <e v="#NAME?"/>
    <d v="1899-12-30T12:0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5:30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m/>
    <e v="#NAME?"/>
    <d v="1899-12-30T18:30:00"/>
    <m/>
    <m/>
    <m/>
    <m/>
    <e v="#NAME?"/>
  </r>
  <r>
    <s v="GDPSV/1626/90"/>
    <s v="Pilgao, Saramanas, Bicholim and back"/>
    <m/>
    <m/>
    <m/>
    <s v=" Vithu Dattaram Jalmi"/>
    <s v="HNo. 28, Mathwada, Pilgao, Bicholim Goa"/>
    <m/>
    <s v="GA04T-4254"/>
    <m/>
    <m/>
    <m/>
    <m/>
    <s v="PLG"/>
    <m/>
    <m/>
    <m/>
    <m/>
    <s v="SMS"/>
    <e v="#NAME?"/>
    <d v="1899-12-30T07:0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0:40:00"/>
    <m/>
    <m/>
    <m/>
    <m/>
    <e v="#NAME?"/>
  </r>
  <r>
    <m/>
    <m/>
    <m/>
    <m/>
    <m/>
    <m/>
    <m/>
    <m/>
    <m/>
    <m/>
    <m/>
    <m/>
    <m/>
    <s v="PLG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3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4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4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15:00"/>
    <m/>
    <m/>
    <m/>
    <m/>
    <m/>
  </r>
  <r>
    <m/>
    <m/>
    <m/>
    <m/>
    <m/>
    <m/>
    <m/>
    <m/>
    <m/>
    <m/>
    <m/>
    <m/>
    <m/>
    <s v="PLG"/>
    <m/>
    <m/>
    <m/>
    <m/>
    <s v="BCH"/>
    <e v="#NAME?"/>
    <d v="1899-12-30T17:55:00"/>
    <m/>
    <m/>
    <m/>
    <m/>
    <m/>
  </r>
  <r>
    <m/>
    <m/>
    <m/>
    <m/>
    <m/>
    <m/>
    <m/>
    <m/>
    <m/>
    <m/>
    <m/>
    <m/>
    <m/>
    <s v="BCH"/>
    <m/>
    <m/>
    <m/>
    <m/>
    <s v="PLG"/>
    <e v="#NAME?"/>
    <d v="1899-12-30T18:40:00"/>
    <m/>
    <m/>
    <m/>
    <m/>
    <m/>
  </r>
  <r>
    <s v="BICH/136/10"/>
    <m/>
    <m/>
    <m/>
    <m/>
    <m/>
    <m/>
    <m/>
    <s v="GA04T 9699"/>
    <m/>
    <m/>
    <m/>
    <m/>
    <m/>
    <m/>
    <m/>
    <m/>
    <m/>
    <m/>
    <e v="#NAME?"/>
    <m/>
    <m/>
    <m/>
    <m/>
    <m/>
    <s v=""/>
  </r>
  <r>
    <s v="RTA/BIC/SCP/201300070"/>
    <s v="Podochem/Bhatwadi and back"/>
    <m/>
    <m/>
    <m/>
    <m/>
    <m/>
    <m/>
    <s v="GA01U 3199"/>
    <m/>
    <m/>
    <m/>
    <m/>
    <s v="PCE"/>
    <s v="BWD"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PCE"/>
    <e v="#NAME?"/>
    <d v="1899-12-30T09:35:00"/>
    <m/>
    <m/>
    <m/>
    <m/>
    <e v="#NAME?"/>
  </r>
  <r>
    <m/>
    <m/>
    <m/>
    <m/>
    <m/>
    <m/>
    <m/>
    <m/>
    <m/>
    <m/>
    <m/>
    <m/>
    <m/>
    <s v="PCE"/>
    <s v="BWD"/>
    <s v="ZDA"/>
    <m/>
    <m/>
    <s v="SKL"/>
    <e v="#NAME?"/>
    <d v="1899-12-30T11:20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3:15:00"/>
    <m/>
    <m/>
    <m/>
    <m/>
    <e v="#NAME?"/>
  </r>
  <r>
    <m/>
    <m/>
    <m/>
    <m/>
    <m/>
    <m/>
    <m/>
    <m/>
    <m/>
    <m/>
    <m/>
    <m/>
    <m/>
    <s v="MPS"/>
    <s v="ZDA"/>
    <s v="PCE"/>
    <m/>
    <m/>
    <s v="KUC"/>
    <e v="#NAME?"/>
    <d v="1899-12-30T17:00:00"/>
    <m/>
    <m/>
    <m/>
    <m/>
    <e v="#NAME?"/>
  </r>
  <r>
    <m/>
    <m/>
    <m/>
    <m/>
    <m/>
    <m/>
    <m/>
    <m/>
    <m/>
    <m/>
    <m/>
    <m/>
    <m/>
    <s v="PCE"/>
    <s v="BWD"/>
    <s v="ZDA"/>
    <m/>
    <m/>
    <s v="MPS"/>
    <e v="#NAME?"/>
    <d v="1899-12-30T18:15:00"/>
    <m/>
    <m/>
    <m/>
    <m/>
    <e v="#NAME?"/>
  </r>
  <r>
    <m/>
    <m/>
    <m/>
    <m/>
    <m/>
    <m/>
    <m/>
    <m/>
    <m/>
    <m/>
    <m/>
    <m/>
    <m/>
    <s v="MPS"/>
    <m/>
    <m/>
    <m/>
    <m/>
    <s v="BWD"/>
    <e v="#NAME?"/>
    <d v="1899-12-30T20:20:00"/>
    <m/>
    <m/>
    <m/>
    <m/>
    <e v="#NAME?"/>
  </r>
  <r>
    <s v="BICH/133/10"/>
    <m/>
    <m/>
    <m/>
    <m/>
    <m/>
    <m/>
    <m/>
    <s v="GA04T 4334"/>
    <m/>
    <m/>
    <m/>
    <m/>
    <m/>
    <m/>
    <m/>
    <m/>
    <m/>
    <m/>
    <e v="#NAME?"/>
    <m/>
    <m/>
    <m/>
    <m/>
    <m/>
    <s v=""/>
  </r>
  <r>
    <s v="RTA/BIC/TMP/201700037"/>
    <s v="Sal to MPS and back"/>
    <m/>
    <m/>
    <m/>
    <s v="Premanand Parab"/>
    <s v="HNo. 57-2 Salem-Bicholim Goa"/>
    <m/>
    <s v="GA01T 5111"/>
    <m/>
    <m/>
    <m/>
    <m/>
    <s v="Sal"/>
    <m/>
    <m/>
    <m/>
    <m/>
    <s v="MPS"/>
    <e v="#NAME?"/>
    <d v="1899-12-30T06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8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09:30:00"/>
    <m/>
    <m/>
    <m/>
    <m/>
    <m/>
  </r>
  <r>
    <m/>
    <m/>
    <m/>
    <m/>
    <m/>
    <m/>
    <m/>
    <m/>
    <m/>
    <m/>
    <m/>
    <m/>
    <m/>
    <s v="MPS"/>
    <m/>
    <m/>
    <m/>
    <m/>
    <s v="Sal"/>
    <e v="#NAME?"/>
    <d v="1899-12-30T11:2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2:4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5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7:50:00"/>
    <m/>
    <m/>
    <m/>
    <m/>
    <e v="#NAME?"/>
  </r>
  <r>
    <m/>
    <m/>
    <m/>
    <m/>
    <m/>
    <m/>
    <m/>
    <m/>
    <m/>
    <m/>
    <m/>
    <m/>
    <m/>
    <s v="PNJ"/>
    <s v="PBS"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09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4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40:00"/>
    <m/>
    <m/>
    <m/>
    <m/>
    <e v="#NAME?"/>
  </r>
  <r>
    <s v="GDPST/1241/87"/>
    <m/>
    <m/>
    <m/>
    <m/>
    <m/>
    <m/>
    <m/>
    <s v="GA04T 4476"/>
    <m/>
    <m/>
    <m/>
    <m/>
    <m/>
    <m/>
    <m/>
    <m/>
    <m/>
    <m/>
    <e v="#NAME?"/>
    <m/>
    <m/>
    <m/>
    <m/>
    <m/>
    <s v=""/>
  </r>
  <r>
    <s v="RTA/BIC/SCP/201300069"/>
    <s v=" MPS To Bicholim to PND and back via Sanquelim"/>
    <m/>
    <m/>
    <m/>
    <s v="Pritesh Chandrakant Naik_x000a_"/>
    <s v=".H.No.410. Tiral, Takwada,_x000a_Usgao, PND Goa"/>
    <m/>
    <s v="GA01T 9408"/>
    <m/>
    <m/>
    <m/>
    <m/>
    <s v="SKL"/>
    <m/>
    <m/>
    <m/>
    <m/>
    <s v="MPS"/>
    <e v="#NAME?"/>
    <d v="1899-12-30T06:10:00"/>
    <m/>
    <m/>
    <m/>
    <m/>
    <e v="#NAME?"/>
  </r>
  <r>
    <m/>
    <m/>
    <m/>
    <m/>
    <m/>
    <m/>
    <m/>
    <m/>
    <m/>
    <m/>
    <m/>
    <m/>
    <m/>
    <s v="MPS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3:55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3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8:55:00"/>
    <m/>
    <m/>
    <m/>
    <m/>
    <e v="#NAME?"/>
  </r>
  <r>
    <s v="RTA/BIC/SCO/201500003"/>
    <s v="Sanquelim,MPS, Valpoi, PNJ"/>
    <m/>
    <m/>
    <m/>
    <s v="Vaibhavi Gawas"/>
    <s v="HNo.297 Majikwada Poriem, Sattari Goa"/>
    <m/>
    <s v="GA04T 5091"/>
    <m/>
    <m/>
    <m/>
    <m/>
    <s v="SKL"/>
    <m/>
    <m/>
    <m/>
    <m/>
    <s v="MPS"/>
    <e v="#NAME?"/>
    <d v="1899-12-30T05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9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15:00"/>
    <m/>
    <m/>
    <m/>
    <m/>
    <e v="#NAME?"/>
  </r>
  <r>
    <m/>
    <m/>
    <m/>
    <m/>
    <m/>
    <m/>
    <m/>
    <m/>
    <m/>
    <m/>
    <m/>
    <m/>
    <m/>
    <s v="PNJ"/>
    <s v="SBS"/>
    <s v="MYM"/>
    <m/>
    <m/>
    <s v="SKL"/>
    <e v="#NAME?"/>
    <d v="1899-12-30T18:50:00"/>
    <m/>
    <m/>
    <m/>
    <m/>
    <e v="#NAME?"/>
  </r>
  <r>
    <s v="RTA/BIC/TMP/202000022"/>
    <s v="Morlem Colony-PNJ-Valpoi-MPS, &amp; Back via By pass"/>
    <m/>
    <m/>
    <m/>
    <s v="Rupesh Wadkar"/>
    <s v=" HNo. 199/1 honda Sattari Goa"/>
    <m/>
    <s v="GA04T 1131"/>
    <m/>
    <m/>
    <m/>
    <m/>
    <s v="MOC"/>
    <s v="HND"/>
    <m/>
    <m/>
    <m/>
    <s v="PNJ"/>
    <e v="#NAME?"/>
    <d v="1899-12-30T06:20:00"/>
    <m/>
    <m/>
    <m/>
    <m/>
    <e v="#NAME?"/>
  </r>
  <r>
    <m/>
    <m/>
    <m/>
    <m/>
    <m/>
    <m/>
    <m/>
    <m/>
    <m/>
    <m/>
    <m/>
    <m/>
    <m/>
    <s v="PNJ"/>
    <s v="PBS"/>
    <m/>
    <m/>
    <m/>
    <s v="VLP"/>
    <e v="#NAME?"/>
    <d v="1899-12-30T08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35:00"/>
    <m/>
    <m/>
    <m/>
    <m/>
    <e v="#NAME?"/>
  </r>
  <r>
    <m/>
    <m/>
    <m/>
    <m/>
    <m/>
    <m/>
    <m/>
    <m/>
    <m/>
    <m/>
    <m/>
    <m/>
    <m/>
    <s v="PNJ"/>
    <s v="MPS"/>
    <m/>
    <m/>
    <m/>
    <s v="MOC"/>
    <e v="#NAME?"/>
    <d v="1899-12-30T19:15:00"/>
    <m/>
    <m/>
    <m/>
    <m/>
    <e v="#NAME?"/>
  </r>
  <r>
    <s v="RTA/BIC/SCP/201400001"/>
    <s v=" Shelap to PND"/>
    <m/>
    <m/>
    <m/>
    <s v="Balkrishna Usgaonkar"/>
    <s v="HNo. 43, Paikul Melauli, Sattari Goa"/>
    <m/>
    <s v="GA04T 3543"/>
    <m/>
    <m/>
    <m/>
    <m/>
    <s v="SPE"/>
    <m/>
    <m/>
    <m/>
    <m/>
    <s v="PND"/>
    <e v="#NAME?"/>
    <d v="1899-12-30T08:1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0:2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1:30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3:0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5:3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7:10:00"/>
    <m/>
    <m/>
    <m/>
    <m/>
    <e v="#NAME?"/>
  </r>
  <r>
    <s v="GDPST/2051/99"/>
    <s v=" Shikeri, MPS, PNJ upto Sakhalim via Carapur Sarvan"/>
    <m/>
    <m/>
    <m/>
    <s v="Kamlakant Gadekar,"/>
    <s v=" Gankarwada, Myem, Bicholim, Goa"/>
    <m/>
    <s v="GA04T 4938"/>
    <m/>
    <m/>
    <m/>
    <m/>
    <s v="SKE"/>
    <m/>
    <m/>
    <m/>
    <m/>
    <s v="MPS"/>
    <e v="#NAME?"/>
    <d v="1899-12-30T06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55:00"/>
    <m/>
    <m/>
    <m/>
    <m/>
    <e v="#NAME?"/>
  </r>
  <r>
    <m/>
    <m/>
    <m/>
    <m/>
    <m/>
    <m/>
    <m/>
    <m/>
    <m/>
    <m/>
    <m/>
    <m/>
    <m/>
    <s v="PNJ"/>
    <s v="SRV"/>
    <s v="KRA"/>
    <m/>
    <m/>
    <s v="SKL"/>
    <e v="#NAME?"/>
    <d v="1899-12-30T12:25:00"/>
    <m/>
    <m/>
    <m/>
    <m/>
    <e v="#NAME?"/>
  </r>
  <r>
    <m/>
    <m/>
    <m/>
    <m/>
    <m/>
    <m/>
    <m/>
    <m/>
    <m/>
    <m/>
    <m/>
    <m/>
    <m/>
    <s v="SKL"/>
    <s v="SRV"/>
    <s v="KRA"/>
    <s v="BCH"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PRA"/>
    <e v="#NAME?"/>
    <d v="1899-12-30T18:35:00"/>
    <m/>
    <m/>
    <m/>
    <m/>
    <e v="#NAME?"/>
  </r>
  <r>
    <m/>
    <m/>
    <m/>
    <m/>
    <m/>
    <m/>
    <m/>
    <m/>
    <m/>
    <m/>
    <m/>
    <m/>
    <m/>
    <s v="BCH"/>
    <m/>
    <m/>
    <m/>
    <m/>
    <s v="PRA"/>
    <e v="#NAME?"/>
    <d v="1899-12-30T19:15:00"/>
    <m/>
    <m/>
    <m/>
    <m/>
    <e v="#NAME?"/>
  </r>
  <r>
    <s v="BICH/61/05"/>
    <s v="Usgao, Bicholim, PND and MPS and back"/>
    <m/>
    <m/>
    <m/>
    <s v="Mrs Shobha Naik"/>
    <s v="No. 338-Usgao PND, Goa"/>
    <m/>
    <s v="GA01U 2228"/>
    <m/>
    <m/>
    <m/>
    <m/>
    <s v="UG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1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5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5:40:00"/>
    <m/>
    <m/>
    <m/>
    <m/>
    <e v="#NAME?"/>
  </r>
  <r>
    <m/>
    <m/>
    <m/>
    <m/>
    <m/>
    <m/>
    <m/>
    <m/>
    <m/>
    <m/>
    <m/>
    <m/>
    <m/>
    <s v="MPS"/>
    <m/>
    <m/>
    <m/>
    <m/>
    <s v="UGO"/>
    <e v="#NAME?"/>
    <d v="1899-12-30T18:40:00"/>
    <m/>
    <m/>
    <m/>
    <m/>
    <e v="#NAME?"/>
  </r>
  <r>
    <s v="RTA/BIC/TP/201700010"/>
    <s v="Valpoi to MPS and back"/>
    <m/>
    <m/>
    <m/>
    <s v="Vanita Shantaram AMELhkar"/>
    <s v="H.No. 1086 Umlyachi Mali, Arvalem, Sankhali Goa"/>
    <m/>
    <s v="GA04T 2738"/>
    <m/>
    <m/>
    <m/>
    <m/>
    <s v="VLP"/>
    <m/>
    <m/>
    <m/>
    <m/>
    <s v="MPS"/>
    <e v="#NAME?"/>
    <d v="1899-12-30T0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10:00"/>
    <m/>
    <m/>
    <m/>
    <m/>
    <e v="#NAME?"/>
  </r>
  <r>
    <s v="BICH/202/16"/>
    <m/>
    <m/>
    <m/>
    <m/>
    <m/>
    <m/>
    <m/>
    <s v="GA03K 5630"/>
    <m/>
    <m/>
    <m/>
    <m/>
    <m/>
    <m/>
    <m/>
    <m/>
    <m/>
    <m/>
    <e v="#NAME?"/>
    <m/>
    <m/>
    <m/>
    <m/>
    <m/>
    <s v=""/>
  </r>
  <r>
    <s v="RTA/BIC/TMP/201900006"/>
    <s v="Valpoi, PNJ &amp; back"/>
    <m/>
    <m/>
    <m/>
    <s v="Saee Barve"/>
    <s v="HNo. 171, Postawada, Honda, Sattari Goa"/>
    <m/>
    <s v="GA01U 2810"/>
    <m/>
    <m/>
    <m/>
    <m/>
    <s v="VLP"/>
    <m/>
    <m/>
    <m/>
    <m/>
    <s v="PNJ"/>
    <e v="#NAME?"/>
    <d v="1899-12-30T06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23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10:00"/>
    <m/>
    <m/>
    <m/>
    <m/>
    <e v="#NAME?"/>
  </r>
  <r>
    <s v="RTA/BIC/SCP/201300018"/>
    <s v="Valpoi to PNJ and back via MPS"/>
    <m/>
    <m/>
    <m/>
    <s v="Yoganand Kadekar"/>
    <s v="Magos Betim Bardez Goa"/>
    <m/>
    <s v="GA03K 5537"/>
    <m/>
    <m/>
    <m/>
    <m/>
    <s v="PNJ"/>
    <m/>
    <m/>
    <m/>
    <m/>
    <s v="VLP"/>
    <e v="#NAME?"/>
    <d v="1899-12-30T07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9:05:00"/>
    <m/>
    <m/>
    <m/>
    <m/>
    <e v="#NAME?"/>
  </r>
  <r>
    <s v="RTA/BIC/SCP/201300011"/>
    <s v="Valpoi to PNJ and back via MPS"/>
    <m/>
    <m/>
    <m/>
    <s v="Euguesh Satardekar"/>
    <s v=" Baicolwada Danva, Tivim"/>
    <m/>
    <s v="GA03K 8394"/>
    <m/>
    <m/>
    <m/>
    <m/>
    <s v="PNJ"/>
    <m/>
    <m/>
    <m/>
    <m/>
    <s v="VLP"/>
    <e v="#NAME?"/>
    <d v="1899-12-30T07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55:00"/>
    <m/>
    <m/>
    <m/>
    <m/>
    <e v="#NAME?"/>
  </r>
  <r>
    <s v="BICH/28/2004"/>
    <s v="Velguem to PND to Bicholim and back"/>
    <m/>
    <m/>
    <m/>
    <m/>
    <m/>
    <m/>
    <s v="GA01W 4516"/>
    <m/>
    <m/>
    <m/>
    <m/>
    <s v="ULG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m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5:00"/>
    <m/>
    <m/>
    <m/>
    <m/>
    <e v="#NAME?"/>
  </r>
  <r>
    <m/>
    <m/>
    <m/>
    <m/>
    <m/>
    <m/>
    <m/>
    <m/>
    <m/>
    <m/>
    <m/>
    <m/>
    <m/>
    <s v="BCH"/>
    <m/>
    <m/>
    <m/>
    <m/>
    <s v="ULG"/>
    <e v="#NAME?"/>
    <d v="1899-12-30T16:35:00"/>
    <m/>
    <m/>
    <m/>
    <m/>
    <e v="#NAME?"/>
  </r>
  <r>
    <s v="RTA/BIC/TMT/202000015"/>
    <s v="VIRDI TO PNJ AND BACK"/>
    <m/>
    <m/>
    <m/>
    <s v="Sharadchandra Naik"/>
    <s v="Gokulwadi Sakhali Goa"/>
    <m/>
    <s v="GA04T 6299"/>
    <m/>
    <m/>
    <m/>
    <m/>
    <s v="VRD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VRD"/>
    <e v="#NAME?"/>
    <d v="1899-12-30T12:10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6:45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8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9:55:00"/>
    <m/>
    <m/>
    <m/>
    <m/>
    <e v="#NAME?"/>
  </r>
  <r>
    <s v="RTA/BIC/SCP/201800010"/>
    <s v="Zarme , Valpoi, PNJ"/>
    <m/>
    <m/>
    <m/>
    <s v="Tejaswani P. Naik"/>
    <s v="HNo. 53 Gokulwadi, Sanquelim Goa"/>
    <m/>
    <s v="GA04T 6499"/>
    <m/>
    <m/>
    <m/>
    <m/>
    <s v="ZRM"/>
    <m/>
    <m/>
    <m/>
    <m/>
    <s v="VLP"/>
    <e v="#NAME?"/>
    <d v="1899-12-30T06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1:20:00"/>
    <m/>
    <m/>
    <m/>
    <m/>
    <e v="#NAME?"/>
  </r>
  <r>
    <m/>
    <m/>
    <m/>
    <m/>
    <m/>
    <m/>
    <m/>
    <m/>
    <m/>
    <m/>
    <m/>
    <m/>
    <m/>
    <s v="ZRM"/>
    <m/>
    <m/>
    <m/>
    <m/>
    <s v="PNJ"/>
    <e v="#NAME?"/>
    <d v="1899-12-30T11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2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8:45:00"/>
    <m/>
    <m/>
    <m/>
    <m/>
    <e v="#NAME?"/>
  </r>
  <r>
    <s v="RTA/BIC/TP/201900014"/>
    <s v="Soverdem to Valpoi to Karmali to Dhave Rivem, Zarme to Soverdem and back"/>
    <m/>
    <m/>
    <m/>
    <m/>
    <m/>
    <m/>
    <s v="GA01U 2307"/>
    <m/>
    <m/>
    <m/>
    <m/>
    <s v="SKL"/>
    <s v="KUA"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08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9:0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0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0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2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2:4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3:1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3:3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4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5:1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5:3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6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7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7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8:0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30:00"/>
    <m/>
    <m/>
    <m/>
    <m/>
    <e v="#NAME?"/>
  </r>
  <r>
    <s v="RTA/BIC/TP/201900009"/>
    <s v="Saptekoteshwar, MPS, Bicholim, Naroa, Sakhalim &amp; Back"/>
    <m/>
    <m/>
    <m/>
    <s v="Sachin Malvankar"/>
    <s v="HNo. 365/1 Talewada Narva, Bicholim Goa"/>
    <m/>
    <s v="GA04T 9496"/>
    <m/>
    <m/>
    <m/>
    <m/>
    <s v="SPT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09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55:00"/>
    <m/>
    <m/>
    <m/>
    <m/>
    <e v="#NAME?"/>
  </r>
  <r>
    <m/>
    <m/>
    <m/>
    <m/>
    <m/>
    <m/>
    <m/>
    <m/>
    <m/>
    <m/>
    <m/>
    <m/>
    <m/>
    <s v="SPT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15:00"/>
    <m/>
    <m/>
    <m/>
    <m/>
    <e v="#NAME?"/>
  </r>
  <r>
    <m/>
    <m/>
    <m/>
    <m/>
    <m/>
    <m/>
    <m/>
    <m/>
    <m/>
    <m/>
    <m/>
    <m/>
    <m/>
    <s v="NAR"/>
    <m/>
    <m/>
    <m/>
    <m/>
    <s v="MPS"/>
    <e v="#NAME?"/>
    <d v="1899-12-30T14:5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9:05:00"/>
    <m/>
    <m/>
    <m/>
    <m/>
    <e v="#NAME?"/>
  </r>
  <r>
    <s v="RTA/BIC/TMP/202000032"/>
    <s v="Nerul- PNJ and Back "/>
    <m/>
    <m/>
    <m/>
    <s v="Pramod Parab. Danava"/>
    <s v="Tivim, Bardez Goa"/>
    <m/>
    <s v="GA03W 2765"/>
    <m/>
    <m/>
    <m/>
    <m/>
    <s v="NUL"/>
    <m/>
    <m/>
    <m/>
    <m/>
    <s v="PNJ"/>
    <e v="#NAME?"/>
    <d v="1899-12-30T06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8:50:00"/>
    <m/>
    <m/>
    <m/>
    <m/>
    <e v="#NAME?"/>
  </r>
  <r>
    <m/>
    <m/>
    <m/>
    <m/>
    <m/>
    <m/>
    <m/>
    <m/>
    <m/>
    <m/>
    <m/>
    <m/>
    <m/>
    <s v="PNJ"/>
    <m/>
    <m/>
    <m/>
    <m/>
    <s v="NUL"/>
    <e v="#NAME?"/>
    <d v="1899-12-30T19:00:00"/>
    <m/>
    <m/>
    <m/>
    <m/>
    <e v="#NAME?"/>
  </r>
  <r>
    <s v="RTA/BIC/TP/202000010"/>
    <s v="SGN Karmali to Valpoi to PND and Valpoi to Thane&amp; Back"/>
    <m/>
    <m/>
    <m/>
    <s v="Ramchandra Manjrekar"/>
    <s v=" HNo. Dhat-Usgao-PND, Goa"/>
    <m/>
    <s v="GA04T 6949"/>
    <m/>
    <m/>
    <m/>
    <m/>
    <s v="SGN"/>
    <s v="KMI"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0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1:0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3:05:00"/>
    <m/>
    <m/>
    <m/>
    <m/>
    <e v="#NAME?"/>
  </r>
  <r>
    <m/>
    <m/>
    <m/>
    <m/>
    <m/>
    <m/>
    <m/>
    <m/>
    <m/>
    <m/>
    <m/>
    <m/>
    <m/>
    <s v="SGN"/>
    <s v="KMI"/>
    <m/>
    <m/>
    <m/>
    <s v="VLP"/>
    <e v="#NAME?"/>
    <d v="1899-12-30T13:4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7:2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9:10:00"/>
    <m/>
    <m/>
    <m/>
    <m/>
    <e v="#NAME?"/>
  </r>
  <r>
    <s v="RTA/BIC/TP/202000004"/>
    <s v="Bicholim, Valpoi, PNJ and back"/>
    <m/>
    <m/>
    <m/>
    <s v="Tulshidas Aappa Swar"/>
    <s v="Dongurli Thane Sattari Goa"/>
    <m/>
    <s v="GA04T 3908"/>
    <m/>
    <m/>
    <m/>
    <m/>
    <s v="BCH"/>
    <m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05:00"/>
    <m/>
    <m/>
    <m/>
    <m/>
    <e v="#NAME?"/>
  </r>
  <r>
    <m/>
    <m/>
    <m/>
    <m/>
    <m/>
    <m/>
    <m/>
    <m/>
    <m/>
    <m/>
    <m/>
    <m/>
    <m/>
    <s v="VLP"/>
    <m/>
    <m/>
    <m/>
    <m/>
    <s v="BCH"/>
    <e v="#NAME?"/>
    <d v="1899-12-30T19:00:00"/>
    <m/>
    <m/>
    <m/>
    <m/>
    <e v="#NAME?"/>
  </r>
  <r>
    <s v="RTA/BIC/TMP/202000036"/>
    <s v="Copardem to PNJ and back via MPS-Valpoi"/>
    <m/>
    <m/>
    <m/>
    <s v="Nagesh Aappa Swar"/>
    <s v=" H.No. 269, Deulwada Dongurli, Valpoi Sattari, Goa"/>
    <m/>
    <s v="GA04T 4530"/>
    <m/>
    <m/>
    <m/>
    <m/>
    <s v="CDE"/>
    <m/>
    <m/>
    <m/>
    <m/>
    <s v="VLP"/>
    <e v="#NAME?"/>
    <d v="1899-12-30T08:0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CDE"/>
    <e v="#NAME?"/>
    <d v="1899-12-30T19:10:00"/>
    <m/>
    <m/>
    <m/>
    <m/>
    <e v="#NAME?"/>
  </r>
  <r>
    <s v="RTA/BIC/TMP/201900120"/>
    <s v="Hivrem, Valpoi, PNJ"/>
    <m/>
    <m/>
    <m/>
    <s v="Smt. Meghana Shetye"/>
    <s v=" HNo. 59-1 Mattwada Poriem Sattari, Goa 403505"/>
    <m/>
    <s v="GA07F 0503"/>
    <m/>
    <m/>
    <m/>
    <m/>
    <s v="HVR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0:1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3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25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6:55:00"/>
    <m/>
    <m/>
    <m/>
    <m/>
    <e v="#NAME?"/>
  </r>
  <r>
    <s v="RTA/BIC/TP/202000016"/>
    <m/>
    <m/>
    <m/>
    <m/>
    <m/>
    <m/>
    <m/>
    <s v="GA03W 9588"/>
    <m/>
    <m/>
    <m/>
    <m/>
    <m/>
    <m/>
    <m/>
    <m/>
    <m/>
    <m/>
    <e v="#NAME?"/>
    <m/>
    <m/>
    <m/>
    <m/>
    <m/>
    <s v=""/>
  </r>
  <r>
    <s v="RTA/BIC/SCP/201500010"/>
    <s v="Pirna to Sanquelim to Bicholim to PND and back"/>
    <m/>
    <m/>
    <m/>
    <s v="Mahesh Rudwa"/>
    <s v="HNo. 155/2c Durgabhat PND, Goa"/>
    <m/>
    <s v="GA05T 3227"/>
    <m/>
    <m/>
    <m/>
    <m/>
    <s v="PNA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PNA"/>
    <e v="#NAME?"/>
    <d v="1899-12-30T17:00:00"/>
    <m/>
    <m/>
    <m/>
    <m/>
    <e v="#NAME?"/>
  </r>
  <r>
    <s v="RTA/BIC/SCP/201300023"/>
    <s v="Valpoi, PND to Malpen"/>
    <m/>
    <m/>
    <m/>
    <s v="Gokuldas N. Gawas"/>
    <s v="HNo. 20, Halidwada, Keri Sattari"/>
    <m/>
    <s v="GA04T 2309"/>
    <m/>
    <m/>
    <m/>
    <m/>
    <s v="MPL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1:0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3:1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5:05:00"/>
    <m/>
    <m/>
    <m/>
    <m/>
    <e v="#NAME?"/>
  </r>
  <r>
    <m/>
    <m/>
    <m/>
    <m/>
    <m/>
    <m/>
    <m/>
    <m/>
    <m/>
    <m/>
    <m/>
    <m/>
    <m/>
    <s v="PND"/>
    <m/>
    <m/>
    <m/>
    <m/>
    <s v="MPL"/>
    <e v="#NAME?"/>
    <d v="1899-12-30T18:55:00"/>
    <m/>
    <m/>
    <m/>
    <m/>
    <e v="#NAME?"/>
  </r>
  <r>
    <s v="RTA/BIC/SCP/201400007"/>
    <s v="Pikul, Guleli-PND, Valpoi and back"/>
    <m/>
    <m/>
    <m/>
    <s v="Shridar Mahadev Usgaokar"/>
    <s v="HNo42, Paikul, Melauli,Sattari Goa"/>
    <m/>
    <s v="GA04T 4362"/>
    <m/>
    <m/>
    <m/>
    <m/>
    <s v="PKL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3:30:00"/>
    <m/>
    <m/>
    <m/>
    <m/>
    <e v="#NAME?"/>
  </r>
  <r>
    <m/>
    <m/>
    <m/>
    <m/>
    <m/>
    <m/>
    <m/>
    <m/>
    <m/>
    <m/>
    <m/>
    <m/>
    <m/>
    <s v="PND"/>
    <m/>
    <m/>
    <m/>
    <m/>
    <s v="PKL"/>
    <e v="#NAME?"/>
    <d v="1899-12-30T16:45:00"/>
    <m/>
    <m/>
    <m/>
    <m/>
    <e v="#NAME?"/>
  </r>
  <r>
    <m/>
    <m/>
    <m/>
    <m/>
    <m/>
    <m/>
    <m/>
    <m/>
    <m/>
    <m/>
    <m/>
    <m/>
    <m/>
    <s v="PKL"/>
    <m/>
    <m/>
    <m/>
    <m/>
    <m/>
    <e v="#NAME?"/>
    <d v="1899-12-30T17:30:00"/>
    <m/>
    <m/>
    <m/>
    <m/>
    <e v="#NAME?"/>
  </r>
  <r>
    <s v="RTA/BIC/SCP/201500004"/>
    <s v=" Birondem to Valpoi to Panjim and back"/>
    <m/>
    <m/>
    <m/>
    <s v="Noorjahan Bi Mohamad Mamlekar_x000a_"/>
    <s v="H.No. 45/1 Muzawarwada , Sakhali Goa"/>
    <m/>
    <s v="Ga04t 5917"/>
    <m/>
    <m/>
    <m/>
    <m/>
    <s v="BI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35:00"/>
    <m/>
    <m/>
    <m/>
    <m/>
    <e v="#NAME?"/>
  </r>
  <r>
    <m/>
    <m/>
    <m/>
    <m/>
    <m/>
    <m/>
    <m/>
    <m/>
    <m/>
    <m/>
    <m/>
    <m/>
    <m/>
    <s v="PNJ"/>
    <m/>
    <m/>
    <m/>
    <m/>
    <s v="BIR"/>
    <e v="#NAME?"/>
    <d v="1899-12-30T16:25:00"/>
    <m/>
    <m/>
    <m/>
    <m/>
    <e v="#NAME?"/>
  </r>
  <r>
    <s v="RTA/BIC/SCP/201500006"/>
    <s v=" PNJ to Valpoi_x000a_"/>
    <m/>
    <m/>
    <m/>
    <s v="Mrs Nayan Gajanan Salgaonkar"/>
    <s v=" HNo. 258, Sangolda, Bardez, Goa"/>
    <m/>
    <s v="GA01U 5235"/>
    <m/>
    <m/>
    <m/>
    <m/>
    <s v="PNJ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55:00"/>
    <m/>
    <m/>
    <m/>
    <m/>
    <e v="#NAME?"/>
  </r>
  <r>
    <s v="BICH/54/04"/>
    <s v="Naroa, Bicholim, PNJ_x000a_"/>
    <m/>
    <m/>
    <m/>
    <s v="Ravindra  D. chodankar_x000a_"/>
    <s v="Marmawada Narva Bicholim Goa_x000a_"/>
    <m/>
    <s v="GA04T 4309"/>
    <m/>
    <m/>
    <m/>
    <m/>
    <s v="NAR"/>
    <m/>
    <m/>
    <m/>
    <m/>
    <s v="PNJ"/>
    <e v="#NAME?"/>
    <d v="1899-12-30T07:05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1:35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s v="SKL"/>
    <m/>
    <m/>
    <m/>
    <s v="BCH"/>
    <e v="#NAME?"/>
    <d v="1899-12-30T16:45:00"/>
    <m/>
    <m/>
    <m/>
    <m/>
    <e v="#NAME?"/>
  </r>
  <r>
    <m/>
    <m/>
    <m/>
    <m/>
    <m/>
    <m/>
    <m/>
    <m/>
    <m/>
    <m/>
    <m/>
    <m/>
    <m/>
    <s v="BCH"/>
    <s v="KDA"/>
    <m/>
    <m/>
    <m/>
    <s v="NAR"/>
    <e v="#NAME?"/>
    <d v="1899-12-30T18:25:00"/>
    <m/>
    <m/>
    <m/>
    <m/>
    <e v="#NAME?"/>
  </r>
  <r>
    <s v="BICH/71/05"/>
    <m/>
    <m/>
    <m/>
    <m/>
    <m/>
    <m/>
    <m/>
    <s v="GA03N 1023"/>
    <m/>
    <m/>
    <m/>
    <m/>
    <m/>
    <m/>
    <m/>
    <m/>
    <m/>
    <m/>
    <e v="#NAME?"/>
    <m/>
    <m/>
    <m/>
    <m/>
    <m/>
    <s v=""/>
  </r>
  <r>
    <s v="BICH/75/05"/>
    <m/>
    <m/>
    <m/>
    <m/>
    <m/>
    <m/>
    <m/>
    <s v="GA04T 1175"/>
    <m/>
    <m/>
    <m/>
    <m/>
    <m/>
    <m/>
    <m/>
    <m/>
    <m/>
    <m/>
    <e v="#NAME?"/>
    <m/>
    <m/>
    <m/>
    <m/>
    <m/>
    <s v=""/>
  </r>
  <r>
    <s v="RTA/VAS/SCP/201500001"/>
    <s v="VSD to BNA - _x000a_MHV - _x000a_Airport &amp; Back"/>
    <m/>
    <s v="02-05-2003"/>
    <d v="2020-04-12T00:00:00"/>
    <s v="Vijan V. Dabolkar"/>
    <s v="G-2, Tamarid Court, Zorint, ZAN"/>
    <m/>
    <s v="GA06T3807"/>
    <m/>
    <s v="Mini Bus"/>
    <n v="31"/>
    <m/>
    <s v="BNA"/>
    <m/>
    <m/>
    <m/>
    <m/>
    <s v="AIR"/>
    <e v="#NAME?"/>
    <d v="1899-12-30T06:3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7:2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8:0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8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9:25:00"/>
    <m/>
    <m/>
    <m/>
    <m/>
    <e v="#NAME?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1">
  <r>
    <s v="Bich/66/05"/>
    <s v="CHO to BCH and Back"/>
    <s v="Regular Permit"/>
    <d v="2016-08-01T00:00:00"/>
    <d v="2021-07-31T00:00:00"/>
    <s v="Prashant Duri"/>
    <s v="H.No. 769/A Devgim, CHO, Tiswadi Goa"/>
    <m/>
    <s v="GA01T 8202"/>
    <m/>
    <s v="Mini Bus"/>
    <n v="23"/>
    <n v="9"/>
    <s v="CH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7:0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09:3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0:4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3:10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6:35:00"/>
    <m/>
    <m/>
    <m/>
    <m/>
    <e v="#NAME?"/>
  </r>
  <r>
    <m/>
    <m/>
    <m/>
    <m/>
    <m/>
    <m/>
    <m/>
    <m/>
    <m/>
    <m/>
    <m/>
    <m/>
    <m/>
    <s v="CHO"/>
    <m/>
    <m/>
    <m/>
    <m/>
    <s v="BCH"/>
    <e v="#NAME?"/>
    <d v="1899-12-30T17:40:00"/>
    <m/>
    <m/>
    <m/>
    <m/>
    <e v="#NAME?"/>
  </r>
  <r>
    <m/>
    <m/>
    <m/>
    <m/>
    <m/>
    <m/>
    <m/>
    <m/>
    <m/>
    <m/>
    <m/>
    <m/>
    <m/>
    <s v="BCH"/>
    <m/>
    <m/>
    <m/>
    <m/>
    <s v="CHO"/>
    <e v="#NAME?"/>
    <d v="1899-12-30T18:35:00"/>
    <m/>
    <m/>
    <m/>
    <m/>
    <e v="#NAME?"/>
  </r>
  <r>
    <s v="RTA/BIC/SCP/201300034"/>
    <s v="SHK, PRA, BCH, MPS"/>
    <s v="Regular Permit"/>
    <d v="2016-11-14T00:00:00"/>
    <d v="2021-11-13T00:00:00"/>
    <s v="Rohan Dessai"/>
    <s v="HNo. 754. Gaonkarwada, Mayem, BCH Goa"/>
    <m/>
    <s v="GA04T 4656"/>
    <m/>
    <s v="Mini Bus"/>
    <n v="24"/>
    <n v="9"/>
    <s v="SKE"/>
    <m/>
    <m/>
    <m/>
    <m/>
    <s v="PRA"/>
    <e v="#NAME?"/>
    <d v="1899-12-30T07:00:00"/>
    <m/>
    <m/>
    <m/>
    <m/>
    <d v="1899-12-30T07:10:00"/>
  </r>
  <r>
    <m/>
    <m/>
    <m/>
    <m/>
    <m/>
    <m/>
    <m/>
    <m/>
    <m/>
    <m/>
    <m/>
    <m/>
    <m/>
    <s v="PRA"/>
    <m/>
    <m/>
    <m/>
    <m/>
    <s v="MPS"/>
    <e v="#NAME?"/>
    <d v="1899-12-30T07:10:00"/>
    <m/>
    <m/>
    <m/>
    <m/>
    <d v="1899-12-30T08:35:00"/>
  </r>
  <r>
    <m/>
    <m/>
    <m/>
    <m/>
    <m/>
    <m/>
    <m/>
    <m/>
    <m/>
    <m/>
    <m/>
    <m/>
    <m/>
    <s v="MPS"/>
    <m/>
    <m/>
    <m/>
    <m/>
    <s v="BCH"/>
    <e v="#NAME?"/>
    <d v="1899-12-30T08:35:00"/>
    <m/>
    <m/>
    <m/>
    <m/>
    <d v="1899-12-30T09:45:00"/>
  </r>
  <r>
    <m/>
    <m/>
    <m/>
    <m/>
    <m/>
    <m/>
    <m/>
    <m/>
    <m/>
    <m/>
    <m/>
    <m/>
    <m/>
    <s v="BCH"/>
    <m/>
    <m/>
    <m/>
    <m/>
    <s v="SKE"/>
    <e v="#NAME?"/>
    <d v="1899-12-30T09:45:00"/>
    <m/>
    <m/>
    <m/>
    <m/>
    <d v="1899-12-30T10:10:00"/>
  </r>
  <r>
    <m/>
    <m/>
    <m/>
    <m/>
    <m/>
    <m/>
    <m/>
    <m/>
    <m/>
    <m/>
    <m/>
    <m/>
    <m/>
    <s v="SKE"/>
    <m/>
    <m/>
    <m/>
    <m/>
    <s v="MPS"/>
    <e v="#NAME?"/>
    <d v="1899-12-30T10:10:00"/>
    <m/>
    <m/>
    <m/>
    <m/>
    <d v="1899-12-30T11:45:00"/>
  </r>
  <r>
    <m/>
    <m/>
    <m/>
    <m/>
    <m/>
    <m/>
    <m/>
    <m/>
    <m/>
    <m/>
    <m/>
    <m/>
    <m/>
    <s v="MPS"/>
    <m/>
    <m/>
    <m/>
    <m/>
    <s v="BCH"/>
    <e v="#NAME?"/>
    <d v="1899-12-30T11:45:00"/>
    <m/>
    <m/>
    <m/>
    <m/>
    <d v="1899-12-30T12:45:00"/>
  </r>
  <r>
    <m/>
    <m/>
    <m/>
    <m/>
    <m/>
    <m/>
    <m/>
    <m/>
    <m/>
    <m/>
    <m/>
    <m/>
    <m/>
    <s v="BCH"/>
    <m/>
    <m/>
    <m/>
    <m/>
    <s v="SKE"/>
    <e v="#NAME?"/>
    <d v="1899-12-30T12:45:00"/>
    <m/>
    <m/>
    <m/>
    <m/>
    <d v="1899-12-30T14:40:00"/>
  </r>
  <r>
    <m/>
    <m/>
    <m/>
    <m/>
    <m/>
    <m/>
    <m/>
    <m/>
    <m/>
    <m/>
    <m/>
    <m/>
    <m/>
    <s v="SKE"/>
    <m/>
    <m/>
    <m/>
    <m/>
    <s v="MPS"/>
    <e v="#NAME?"/>
    <d v="1899-12-30T14:40:00"/>
    <m/>
    <m/>
    <m/>
    <m/>
    <d v="1899-12-30T17:10:00"/>
  </r>
  <r>
    <m/>
    <m/>
    <m/>
    <m/>
    <m/>
    <m/>
    <m/>
    <m/>
    <m/>
    <m/>
    <m/>
    <m/>
    <m/>
    <s v="MPS"/>
    <m/>
    <m/>
    <m/>
    <m/>
    <s v="SKE"/>
    <e v="#NAME?"/>
    <d v="1899-12-30T17:10:00"/>
    <m/>
    <m/>
    <m/>
    <m/>
    <d v="1899-12-30T18:50:00"/>
  </r>
  <r>
    <m/>
    <m/>
    <m/>
    <m/>
    <m/>
    <m/>
    <m/>
    <m/>
    <m/>
    <m/>
    <m/>
    <m/>
    <m/>
    <s v="SKE"/>
    <m/>
    <m/>
    <m/>
    <m/>
    <s v="BCH"/>
    <e v="#NAME?"/>
    <d v="1899-12-30T18:50:00"/>
    <m/>
    <m/>
    <m/>
    <m/>
    <d v="1899-12-30T19:30:00"/>
  </r>
  <r>
    <m/>
    <m/>
    <m/>
    <m/>
    <m/>
    <m/>
    <m/>
    <m/>
    <m/>
    <m/>
    <m/>
    <m/>
    <m/>
    <s v="BCH"/>
    <m/>
    <m/>
    <m/>
    <m/>
    <s v="SKE"/>
    <e v="#NAME?"/>
    <d v="1899-12-30T19:30:00"/>
    <m/>
    <m/>
    <m/>
    <m/>
    <e v="#NAME?"/>
  </r>
  <r>
    <s v="RTA/BIC/SCP/202000002"/>
    <s v="Sarmanas to BCH"/>
    <s v="Regular Permit"/>
    <d v="2020-01-24T00:00:00"/>
    <d v="2025-01-23T00:00:00"/>
    <s v="Pravin V chari"/>
    <s v="Gaonkarwada, BCH Goa"/>
    <m/>
    <s v="GA08U 0131"/>
    <m/>
    <s v="Mini Bus"/>
    <n v="23"/>
    <n v="9"/>
    <s v="BCH"/>
    <m/>
    <m/>
    <m/>
    <m/>
    <s v="SMS"/>
    <e v="#NAME?"/>
    <d v="1899-12-30T0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8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8:5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09:15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0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1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1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2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4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5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6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6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7:3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8:30:00"/>
    <m/>
    <m/>
    <m/>
    <m/>
    <e v="#NAME?"/>
  </r>
  <r>
    <s v="RTA/BIC/SCP/201400009"/>
    <s v="BCH to Pilgaon"/>
    <s v="Regular Permit"/>
    <d v="2019-02-27T00:00:00"/>
    <d v="2024-02-26T00:00:00"/>
    <s v="Santosh chari"/>
    <s v="Gaonkarwada, BCH Goa"/>
    <m/>
    <s v="GA04T 3569"/>
    <m/>
    <s v="Mini Bus"/>
    <n v="24"/>
    <n v="9"/>
    <s v="BCH"/>
    <m/>
    <m/>
    <m/>
    <m/>
    <s v="PLG"/>
    <e v="#NAME?"/>
    <d v="1899-12-30T07:1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5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SMS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4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6:3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7:2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5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8:20:00"/>
    <m/>
    <m/>
    <m/>
    <m/>
    <e v="#NAME?"/>
  </r>
  <r>
    <s v="RTA/BIC/SCP/201800007"/>
    <s v="PNJ to Valpoi and back"/>
    <s v="Regular Permit"/>
    <d v="2018-09-05T00:00:00"/>
    <d v="2023-09-04T00:00:00"/>
    <s v="Sudip Tamankar"/>
    <s v="R/o C-5, Harbhan Vihar, Old Goa Raibandar-Goa"/>
    <m/>
    <s v="GA07F 9990"/>
    <m/>
    <s v="Mini Bus"/>
    <n v="27"/>
    <n v="11"/>
    <s v="PNJ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0:00"/>
    <m/>
    <m/>
    <m/>
    <m/>
    <e v="#NAME?"/>
  </r>
  <r>
    <s v="RTA/BIC/SCP/201300023"/>
    <s v="Keri to Sakhalim via Ravan and back"/>
    <s v="Regular Permit"/>
    <d v="2017-04-18T00:00:00"/>
    <d v="2022-04-17T00:00:00"/>
    <s v="Gokuldas N. Gawas"/>
    <s v="HNo. 20, Halidwada, Keri Sattari"/>
    <m/>
    <s v="GA04T 2309"/>
    <m/>
    <s v="Mini Bus"/>
    <n v="28"/>
    <n v="11"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e v="#NAME?"/>
  </r>
  <r>
    <s v="RTA/BIC/SCP/201400010"/>
    <s v="Shiroli to Keri A/p Colony, Sakhalim to Valpoi and back"/>
    <s v="Regular Permit"/>
    <d v="2018-09-24T00:00:00"/>
    <d v="2023-09-23T00:00:00"/>
    <s v="Noormohmmad Kasim Shaikh"/>
    <s v="HNo.467, Mathwada Keri, Sattari Goa.403506"/>
    <m/>
    <s v="GA04T 4786"/>
    <m/>
    <s v="Mini Bus"/>
    <n v="30"/>
    <n v="12"/>
    <s v="SI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08:50:00"/>
    <m/>
    <m/>
    <m/>
    <m/>
    <e v="#NAME?"/>
  </r>
  <r>
    <m/>
    <m/>
    <m/>
    <m/>
    <m/>
    <m/>
    <m/>
    <m/>
    <m/>
    <m/>
    <m/>
    <m/>
    <m/>
    <s v="SKL"/>
    <m/>
    <m/>
    <m/>
    <m/>
    <s v="APC"/>
    <e v="#NAME?"/>
    <d v="1899-12-30T09:20:00"/>
    <m/>
    <m/>
    <m/>
    <m/>
    <e v="#NAME?"/>
  </r>
  <r>
    <m/>
    <m/>
    <m/>
    <m/>
    <m/>
    <m/>
    <m/>
    <m/>
    <m/>
    <m/>
    <m/>
    <m/>
    <m/>
    <s v="APC"/>
    <m/>
    <m/>
    <m/>
    <m/>
    <s v="SKL"/>
    <e v="#NAME?"/>
    <d v="1899-12-30T09:5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0:5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1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2:1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3:3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5:30:00"/>
    <m/>
    <m/>
    <m/>
    <m/>
    <e v="#NAME?"/>
  </r>
  <r>
    <m/>
    <m/>
    <m/>
    <m/>
    <m/>
    <m/>
    <m/>
    <m/>
    <m/>
    <m/>
    <m/>
    <m/>
    <m/>
    <s v="SIL"/>
    <m/>
    <m/>
    <m/>
    <m/>
    <s v="SKL"/>
    <e v="#NAME?"/>
    <d v="1899-12-30T16:15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7:00:00"/>
    <m/>
    <m/>
    <m/>
    <m/>
    <e v="#NAME?"/>
  </r>
  <r>
    <m/>
    <m/>
    <m/>
    <m/>
    <m/>
    <m/>
    <m/>
    <m/>
    <m/>
    <m/>
    <m/>
    <m/>
    <m/>
    <s v="SKL"/>
    <m/>
    <m/>
    <m/>
    <m/>
    <s v="SIL"/>
    <e v="#NAME?"/>
    <d v="1899-12-30T18:10:00"/>
    <m/>
    <m/>
    <m/>
    <m/>
    <e v="#NAME?"/>
  </r>
  <r>
    <s v="RTA/BIC/SCP/201300010"/>
    <s v="Sankhalim, Ravan, Keri, PNJ and back"/>
    <s v="Regular Permit"/>
    <d v="2018-06-29T00:00:00"/>
    <d v="2022-06-28T00:00:00"/>
    <s v="Rajesh Majithia"/>
    <s v="HN0.129/2 Mujawarwada, Sakhali Biholim Goa"/>
    <m/>
    <s v="GA04T 1397"/>
    <m/>
    <s v="Mini Bus"/>
    <n v="31"/>
    <n v="12"/>
    <s v="SKL"/>
    <m/>
    <m/>
    <m/>
    <m/>
    <s v="KRI"/>
    <e v="#NAME?"/>
    <d v="1899-12-30T06:40:00"/>
    <m/>
    <m/>
    <m/>
    <m/>
    <e v="#NAME?"/>
  </r>
  <r>
    <m/>
    <m/>
    <m/>
    <m/>
    <m/>
    <m/>
    <m/>
    <m/>
    <m/>
    <m/>
    <m/>
    <m/>
    <m/>
    <s v="KRI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2:30:00"/>
    <m/>
    <m/>
    <m/>
    <m/>
    <e v="#NAME?"/>
  </r>
  <r>
    <m/>
    <m/>
    <m/>
    <m/>
    <m/>
    <m/>
    <m/>
    <m/>
    <m/>
    <m/>
    <m/>
    <m/>
    <m/>
    <s v="RAV"/>
    <m/>
    <m/>
    <m/>
    <m/>
    <s v="PNJ"/>
    <e v="#NAME?"/>
    <d v="1899-12-30T13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0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1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9:00:00"/>
    <m/>
    <m/>
    <m/>
    <m/>
    <e v="#NAME?"/>
  </r>
  <r>
    <s v="RTA/BIC/SCP/201300001"/>
    <s v="Keri, Sanquelim and back"/>
    <s v="Regular Permit"/>
    <d v="2018-01-29T00:00:00"/>
    <d v="2023-01-28T00:00:00"/>
    <s v="Harichandra N. Gawas"/>
    <s v="Halidwada, Keri Sattari, Goa."/>
    <m/>
    <s v="GA01U 2306"/>
    <m/>
    <s v="Mini Bus"/>
    <n v="27"/>
    <n v="11"/>
    <s v="KRI"/>
    <m/>
    <m/>
    <m/>
    <m/>
    <s v="SKL"/>
    <e v="#NAME?"/>
    <d v="1899-12-30T0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5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4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8:00:00"/>
    <m/>
    <m/>
    <m/>
    <m/>
    <e v="#NAME?"/>
  </r>
  <r>
    <s v="RTA/BIC/SCP/201300065"/>
    <s v="Keri Sanquelim MRC to PNJ and back"/>
    <s v="Regular Permit"/>
    <d v="2018-08-29T00:00:00"/>
    <d v="2023-08-28T00:00:00"/>
    <s v=" Ganu N. Gawas "/>
    <s v="Halidwada, Keri, Sattari Goa."/>
    <m/>
    <s v="GA04T 2308"/>
    <m/>
    <s v="Mini Bus"/>
    <n v="28"/>
    <n v="11"/>
    <s v="SHO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CUR"/>
    <e v="#NAME?"/>
    <d v="1899-12-30T12:00:00"/>
    <m/>
    <m/>
    <m/>
    <m/>
    <e v="#NAME?"/>
  </r>
  <r>
    <m/>
    <m/>
    <m/>
    <m/>
    <m/>
    <m/>
    <m/>
    <m/>
    <m/>
    <m/>
    <m/>
    <m/>
    <m/>
    <s v="CUR"/>
    <m/>
    <m/>
    <m/>
    <m/>
    <s v="PNJ"/>
    <e v="#NAME?"/>
    <d v="1899-12-30T12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10:00"/>
    <m/>
    <m/>
    <m/>
    <m/>
    <e v="#NAME?"/>
  </r>
  <r>
    <m/>
    <m/>
    <m/>
    <m/>
    <m/>
    <m/>
    <m/>
    <m/>
    <m/>
    <m/>
    <m/>
    <m/>
    <m/>
    <s v="SKL"/>
    <m/>
    <m/>
    <m/>
    <m/>
    <s v="SHO"/>
    <e v="#NAME?"/>
    <d v="1899-12-30T19:10:00"/>
    <m/>
    <m/>
    <m/>
    <m/>
    <e v="#NAME?"/>
  </r>
  <r>
    <s v="RTA/BIC/SCP/201400005"/>
    <s v="Keri, Sanquelim and back"/>
    <s v="Regular Permit"/>
    <d v="2019-08-19T00:00:00"/>
    <d v="2024-08-18T00:00:00"/>
    <s v="Mrs Wahidabi Nuruddin Karol "/>
    <s v="HNo. 460, Querim-Sattari, Goa"/>
    <m/>
    <s v="GA01U 5034"/>
    <m/>
    <s v="Mini Bus"/>
    <n v="27"/>
    <n v="11"/>
    <s v="KRI"/>
    <m/>
    <m/>
    <m/>
    <m/>
    <s v="SKL"/>
    <e v="#NAME?"/>
    <d v="1899-12-30T07:3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8:3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9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0:1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0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1:45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2:1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3:0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4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5:0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6:2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17:45:00"/>
    <m/>
    <m/>
    <m/>
    <m/>
    <e v="#NAME?"/>
  </r>
  <r>
    <s v="RTA/BIC/SCP/201600002"/>
    <s v="BCH, madel and back"/>
    <s v="Regular Permit"/>
    <d v="2016-10-21T00:00:00"/>
    <d v="2021-10-20T00:00:00"/>
    <s v="Madhukar Shet Gaonkar"/>
    <s v="Gaonkarwada,Narva, BCH Goa"/>
    <m/>
    <s v="GA01T 3916"/>
    <m/>
    <s v="Mini Bus"/>
    <n v="27"/>
    <n v="10"/>
    <s v="MDL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07:5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08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1:1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5:00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5:4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7:25:00"/>
    <m/>
    <m/>
    <m/>
    <m/>
    <e v="#NAME?"/>
  </r>
  <r>
    <m/>
    <m/>
    <m/>
    <m/>
    <m/>
    <m/>
    <m/>
    <m/>
    <m/>
    <m/>
    <m/>
    <m/>
    <m/>
    <s v="MDL"/>
    <m/>
    <m/>
    <m/>
    <m/>
    <s v="BCH"/>
    <e v="#NAME?"/>
    <d v="1899-12-30T18:55:00"/>
    <m/>
    <m/>
    <m/>
    <m/>
    <e v="#NAME?"/>
  </r>
  <r>
    <m/>
    <m/>
    <m/>
    <m/>
    <m/>
    <m/>
    <m/>
    <m/>
    <m/>
    <m/>
    <m/>
    <m/>
    <m/>
    <s v="BCH"/>
    <m/>
    <m/>
    <m/>
    <m/>
    <s v="MDL"/>
    <e v="#NAME?"/>
    <d v="1899-12-30T19:45:00"/>
    <m/>
    <m/>
    <m/>
    <m/>
    <e v="#NAME?"/>
  </r>
  <r>
    <s v="RTA/BIC/SCP/201800008"/>
    <s v="Kudchirem, BCH, Maulinguem, ladfe and back"/>
    <s v="Regular Permit"/>
    <d v="2018-09-27T00:00:00"/>
    <d v="2023-09-26T00:00:00"/>
    <s v="Mandar Chibde"/>
    <s v=" HNo 57, Kasarwada, Ona, BCH Goa"/>
    <m/>
    <s v="GA04T 0564"/>
    <m/>
    <s v="Mini Bus"/>
    <n v="27"/>
    <n v="11"/>
    <s v="KDC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08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5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1:15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2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4:30:00"/>
    <m/>
    <m/>
    <m/>
    <m/>
    <e v="#NAME?"/>
  </r>
  <r>
    <m/>
    <m/>
    <m/>
    <m/>
    <m/>
    <m/>
    <m/>
    <m/>
    <m/>
    <m/>
    <m/>
    <m/>
    <m/>
    <s v="KDC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6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6:3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17:10:00"/>
    <m/>
    <m/>
    <m/>
    <m/>
    <e v="#NAME?"/>
  </r>
  <r>
    <m/>
    <m/>
    <m/>
    <m/>
    <m/>
    <m/>
    <m/>
    <m/>
    <m/>
    <m/>
    <m/>
    <m/>
    <m/>
    <s v="LDF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KDC"/>
    <e v="#NAME?"/>
    <d v="1899-12-30T18:20:00"/>
    <m/>
    <m/>
    <m/>
    <m/>
    <e v="#NAME?"/>
  </r>
  <r>
    <s v="BICH/2041/99"/>
    <s v="Ladfem to BCH to Maulinguem and back"/>
    <s v="Regular Permit"/>
    <d v="2020-06-01T00:00:00"/>
    <d v="2025-05-31T00:00:00"/>
    <s v="Tulshidas Chibde "/>
    <s v="HNo. 57, ona BCH, Goa"/>
    <m/>
    <s v="GA01U 8139"/>
    <m/>
    <s v="Mini Bus"/>
    <s v="27+"/>
    <n v="11"/>
    <s v="MUL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LDF"/>
    <e v="#NAME?"/>
    <d v="1899-12-30T07:3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17"/>
    <s v="Maulinguem-Ladfem to BCH &amp; back"/>
    <s v="Regular Permit"/>
    <d v="2017-06-29T00:00:00"/>
    <d v="2022-06-28T00:00:00"/>
    <s v="Tulshidas Chibde"/>
    <s v="HNo. 57, ona BCH, Goa"/>
    <m/>
    <s v="GA04T 4268"/>
    <m/>
    <s v="Mini Bus"/>
    <n v="27"/>
    <n v="11"/>
    <s v="MUL"/>
    <m/>
    <m/>
    <m/>
    <m/>
    <s v="LDF"/>
    <e v="#NAME?"/>
    <d v="1899-12-30T07:15:00"/>
    <m/>
    <m/>
    <m/>
    <m/>
    <e v="#NAME?"/>
  </r>
  <r>
    <m/>
    <m/>
    <m/>
    <m/>
    <m/>
    <m/>
    <m/>
    <m/>
    <m/>
    <m/>
    <m/>
    <m/>
    <m/>
    <s v="LDF"/>
    <m/>
    <m/>
    <m/>
    <m/>
    <s v="MUL"/>
    <e v="#NAME?"/>
    <d v="1899-12-30T07:3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8:1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08:4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09:1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0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0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1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1:4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2:3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2:5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3:55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4:2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5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5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6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0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7:25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7:50:00"/>
    <m/>
    <m/>
    <m/>
    <m/>
    <e v="#NAME?"/>
  </r>
  <r>
    <m/>
    <m/>
    <m/>
    <m/>
    <m/>
    <m/>
    <m/>
    <m/>
    <m/>
    <m/>
    <m/>
    <m/>
    <m/>
    <s v="MUL"/>
    <m/>
    <m/>
    <m/>
    <m/>
    <s v="BCH"/>
    <e v="#NAME?"/>
    <d v="1899-12-30T18:00:00"/>
    <m/>
    <m/>
    <m/>
    <m/>
    <e v="#NAME?"/>
  </r>
  <r>
    <m/>
    <m/>
    <m/>
    <m/>
    <m/>
    <m/>
    <m/>
    <m/>
    <m/>
    <m/>
    <m/>
    <m/>
    <m/>
    <s v="BCH"/>
    <m/>
    <m/>
    <m/>
    <m/>
    <s v="MUL"/>
    <e v="#NAME?"/>
    <d v="1899-12-30T18:35:00"/>
    <m/>
    <m/>
    <m/>
    <m/>
    <e v="#NAME?"/>
  </r>
  <r>
    <s v="RTA/BIC/SCP/201300002"/>
    <s v="Xelpem, Valpoi, Ustav, PND, PNJ and back"/>
    <s v="Regular Permit"/>
    <d v="2016-11-30T00:00:00"/>
    <d v="2021-11-29T00:00:00"/>
    <s v="Mrs Priyanka Hazare"/>
    <s v="HNo. 31, Gilleli, Sattari, Goa"/>
    <m/>
    <s v="GA04T 5337"/>
    <m/>
    <s v="Mini Bus"/>
    <n v="27"/>
    <n v="11"/>
    <s v="VLP"/>
    <m/>
    <m/>
    <m/>
    <m/>
    <s v="XLP"/>
    <e v="#NAME?"/>
    <d v="1899-12-30T06:15:00"/>
    <m/>
    <m/>
    <m/>
    <m/>
    <e v="#NAME?"/>
  </r>
  <r>
    <m/>
    <m/>
    <m/>
    <m/>
    <m/>
    <m/>
    <m/>
    <m/>
    <m/>
    <m/>
    <m/>
    <m/>
    <m/>
    <s v="X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PND"/>
    <e v="#NAME?"/>
    <d v="1899-12-30T10:3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6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8:15:00"/>
    <m/>
    <m/>
    <m/>
    <m/>
    <e v="#NAME?"/>
  </r>
  <r>
    <m/>
    <m/>
    <m/>
    <m/>
    <m/>
    <m/>
    <m/>
    <m/>
    <m/>
    <m/>
    <m/>
    <m/>
    <m/>
    <s v="PND"/>
    <m/>
    <m/>
    <m/>
    <m/>
    <s v="XLP"/>
    <e v="#NAME?"/>
    <d v="1899-12-30T19:15:00"/>
    <m/>
    <m/>
    <m/>
    <m/>
    <e v="#NAME?"/>
  </r>
  <r>
    <s v="RTA/BIC/TMP/201900114"/>
    <s v="Amona, PNJ, Valpoi, Sanquelim via bye pass and back"/>
    <s v="P. Tem"/>
    <d v="2019-11-01T00:00:00"/>
    <d v="2020-06-30T00:00:00"/>
    <s v="Ramiza Abdulha Shaikh"/>
    <s v="Valpoi, Sattari Goa"/>
    <m/>
    <s v="GA04T 4694"/>
    <m/>
    <s v="Mini Bus"/>
    <n v="30"/>
    <n v="12"/>
    <s v="AMN"/>
    <m/>
    <m/>
    <m/>
    <m/>
    <s v="PNJ"/>
    <e v="#NAME?"/>
    <d v="1899-12-30T06:45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40:00"/>
    <m/>
    <m/>
    <m/>
    <m/>
    <e v="#NAME?"/>
  </r>
  <r>
    <m/>
    <m/>
    <m/>
    <m/>
    <m/>
    <m/>
    <m/>
    <m/>
    <m/>
    <m/>
    <m/>
    <m/>
    <m/>
    <s v="PNJ"/>
    <s v="GPK"/>
    <s v="KWD"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40:00"/>
    <m/>
    <m/>
    <m/>
    <m/>
    <e v="#NAME?"/>
  </r>
  <r>
    <m/>
    <m/>
    <m/>
    <m/>
    <m/>
    <m/>
    <m/>
    <m/>
    <m/>
    <m/>
    <m/>
    <m/>
    <m/>
    <s v="SKL"/>
    <m/>
    <m/>
    <m/>
    <m/>
    <s v="AMN"/>
    <e v="#NAME?"/>
    <d v="1899-12-30T19:30:00"/>
    <m/>
    <m/>
    <m/>
    <m/>
    <e v="#NAME?"/>
  </r>
  <r>
    <s v="BICH/182/2013"/>
    <s v="Honda, Vadakade to PNJ via Bye-Pass MPS, MPS to Valpoi, Valpoi to Thane and back, Valpoi via Advoi to MPS"/>
    <s v="Regular Permit"/>
    <d v="2012-05-31T00:00:00"/>
    <d v="2017-05-30T00:00:00"/>
    <s v=" Sumeda R. Wadkar"/>
    <s v="Honda, Sattari, Goa"/>
    <m/>
    <s v="GA04T 1133"/>
    <m/>
    <s v="Mini Bus"/>
    <n v="37"/>
    <n v="15"/>
    <s v="HVD"/>
    <m/>
    <m/>
    <m/>
    <m/>
    <s v="PNJ"/>
    <e v="#NAME?"/>
    <d v="1899-12-30T06:5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900-01-09T08:24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RTA/BIC/TP/27/12/20190029"/>
    <s v="Advoi to Valpoi to PNJ via MPS and vice- versa"/>
    <s v="P. Tem"/>
    <d v="2019-12-27T00:00:00"/>
    <d v="2020-08-31T00:00:00"/>
    <s v="Rupesh, Sitaram Wadkar"/>
    <s v="Honda, Sattari, Goa"/>
    <m/>
    <s v="GA04T 2096"/>
    <m/>
    <s v="Mini Bus"/>
    <n v="31"/>
    <n v="12"/>
    <s v="PNS"/>
    <m/>
    <m/>
    <m/>
    <m/>
    <s v="MPS"/>
    <e v="#NAME?"/>
    <d v="1899-12-30T06:5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25:00"/>
    <m/>
    <m/>
    <m/>
    <m/>
    <e v="#NAME?"/>
  </r>
  <r>
    <m/>
    <m/>
    <m/>
    <m/>
    <m/>
    <m/>
    <m/>
    <m/>
    <m/>
    <m/>
    <m/>
    <m/>
    <m/>
    <s v="PNJ"/>
    <m/>
    <m/>
    <m/>
    <m/>
    <s v="ADV"/>
    <e v="#NAME?"/>
    <d v="1899-12-30T19:00:00"/>
    <m/>
    <m/>
    <m/>
    <m/>
    <e v="#NAME?"/>
  </r>
  <r>
    <s v="RTA/BIC/SCP/201300068"/>
    <s v="Dhavem to PNJ &amp; back"/>
    <s v="Regular Permit"/>
    <d v="2019-06-03T00:00:00"/>
    <d v="2024-06-02T00:00:00"/>
    <s v="Dattaraj Desaai"/>
    <s v="Valpoi Sattari Goa"/>
    <m/>
    <s v="GA01Z 5826"/>
    <m/>
    <s v="Mini Bus"/>
    <n v="27"/>
    <n v="11"/>
    <m/>
    <m/>
    <m/>
    <m/>
    <m/>
    <m/>
    <e v="#NAME?"/>
    <m/>
    <m/>
    <m/>
    <m/>
    <m/>
    <s v=""/>
  </r>
  <r>
    <s v="RTA/BIC/SCP/2019000005"/>
    <s v="Charvne to PNJ and back"/>
    <s v="Regular Permit"/>
    <d v="2019-11-22T00:00:00"/>
    <s v="21/112024"/>
    <s v="Anushka Manjrekar."/>
    <s v=" Paryem Sattari Goa"/>
    <m/>
    <s v="GA04T 4791"/>
    <m/>
    <s v="Mini Bus"/>
    <n v="28"/>
    <n v="11"/>
    <s v="CRV"/>
    <m/>
    <m/>
    <m/>
    <m/>
    <s v="VLP"/>
    <e v="#NAME?"/>
    <d v="1899-12-30T06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1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1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7:05:00"/>
    <m/>
    <m/>
    <m/>
    <m/>
    <e v="#NAME?"/>
  </r>
  <r>
    <s v="RTA/BIC/SCP/201800009"/>
    <s v="Collem , Valpoi, MPS"/>
    <s v="Regular Permit"/>
    <d v="2018-09-28T00:00:00"/>
    <d v="2023-09-27T00:00:00"/>
    <s v=" Vishnu Morajkar"/>
    <s v="HNo. 401, Marmawada, Narao, BCH, Goa"/>
    <m/>
    <s v="GA04T 4300"/>
    <m/>
    <s v="Mini Bus"/>
    <n v="31"/>
    <n v="12"/>
    <s v="CLM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8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CLM"/>
    <e v="#NAME?"/>
    <d v="1899-12-30T18:35:00"/>
    <m/>
    <m/>
    <m/>
    <m/>
    <e v="#NAME?"/>
  </r>
  <r>
    <s v="RTA/BIC/TP/201900024"/>
    <s v="Sirsodem-Valpoi-PNJ and back"/>
    <s v="P. Tem"/>
    <d v="2019-09-27T00:00:00"/>
    <d v="2020-03-31T00:00:00"/>
    <s v="Afraz Shaikh"/>
    <s v="HNo. 133, Zariwadda Poddosem, Sattari, Goa."/>
    <m/>
    <s v="GA07F 1658"/>
    <m/>
    <s v="Mini Bus"/>
    <n v="31"/>
    <m/>
    <s v="SIS"/>
    <m/>
    <m/>
    <m/>
    <m/>
    <s v="VLP"/>
    <e v="#NAME?"/>
    <d v="1899-12-30T06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IS"/>
    <e v="#NAME?"/>
    <d v="1899-12-30T18:15:00"/>
    <m/>
    <m/>
    <m/>
    <m/>
    <e v="#NAME?"/>
  </r>
  <r>
    <s v="RTA/BIC/SCP/201400012"/>
    <s v="MPS, Valpoi, BCH, Sona"/>
    <s v="Regular Permit"/>
    <d v="2019-09-30T00:00:00"/>
    <d v="2024-09-29T00:00:00"/>
    <s v="Smita Mahesh Alvi"/>
    <s v="HNo. 71, Sonarpeth, BCH Goa"/>
    <m/>
    <s v="GA01U 2722"/>
    <m/>
    <s v="Mini Bus"/>
    <n v="27"/>
    <n v="11"/>
    <s v="BCH"/>
    <m/>
    <m/>
    <m/>
    <m/>
    <s v="MPS"/>
    <e v="#NAME?"/>
    <d v="1899-12-30T05:5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08:4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09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1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6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6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9:45:00"/>
    <m/>
    <m/>
    <m/>
    <m/>
    <e v="#NAME?"/>
  </r>
  <r>
    <s v="RTA/BIC/SCP/201300004"/>
    <s v="Sonal, Valpoi, PNJ"/>
    <s v="Regular Permit"/>
    <d v="2018-01-31T00:00:00"/>
    <d v="2023-01-30T00:00:00"/>
    <s v="Pushparaj S. Naik"/>
    <s v=" Gokulwadi Sankhali Goa"/>
    <m/>
    <s v="GA04T 3699"/>
    <m/>
    <s v="Mini Bus"/>
    <n v="40"/>
    <n v="16"/>
    <s v="SNA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1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3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9:00:00"/>
    <m/>
    <m/>
    <m/>
    <m/>
    <e v="#NAME?"/>
  </r>
  <r>
    <s v="RTA/BIC/TP/202000009"/>
    <s v="Rivem to MPS and back"/>
    <s v="P. Tem"/>
    <d v="2020-03-16T00:00:00"/>
    <d v="2020-10-31T00:00:00"/>
    <s v="Raghavendra Dilip Dessai"/>
    <s v="H.No. 79/c Pilleyem Drarbandora Goa"/>
    <m/>
    <s v="GA12T 4999"/>
    <m/>
    <s v="Mini Bus"/>
    <n v="28"/>
    <n v="11"/>
    <s v="RVE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1:05:00"/>
    <m/>
    <m/>
    <m/>
    <m/>
    <e v="#NAME?"/>
  </r>
  <r>
    <m/>
    <m/>
    <m/>
    <m/>
    <m/>
    <m/>
    <m/>
    <m/>
    <m/>
    <m/>
    <m/>
    <m/>
    <m/>
    <s v="RVE"/>
    <m/>
    <m/>
    <m/>
    <m/>
    <s v="MPS"/>
    <e v="#NAME?"/>
    <d v="1899-12-30T13:45:00"/>
    <m/>
    <m/>
    <m/>
    <m/>
    <e v="#NAME?"/>
  </r>
  <r>
    <m/>
    <m/>
    <m/>
    <m/>
    <m/>
    <m/>
    <m/>
    <m/>
    <m/>
    <m/>
    <m/>
    <m/>
    <m/>
    <s v="MPS"/>
    <m/>
    <m/>
    <m/>
    <m/>
    <s v="RVE"/>
    <e v="#NAME?"/>
    <d v="1899-12-30T17:35:00"/>
    <m/>
    <m/>
    <m/>
    <m/>
    <e v="#NAME?"/>
  </r>
  <r>
    <s v="RTA/BIC/SCP/201300071"/>
    <s v="Valpoi to MPS"/>
    <s v="Regular Permit"/>
    <d v="2018-05-31T00:00:00"/>
    <d v="2023-05-30T00:00:00"/>
    <m/>
    <m/>
    <m/>
    <s v="GA04T 1930"/>
    <m/>
    <s v="Mini Bus"/>
    <n v="13"/>
    <n v="11"/>
    <s v="VLP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9:0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30:00"/>
    <m/>
    <m/>
    <m/>
    <m/>
    <e v="#NAME?"/>
  </r>
  <r>
    <s v="RTA/BIC/SCP/201300030"/>
    <s v=" Panshem, MPS, VantemSanquelim"/>
    <s v="Regular Permit"/>
    <d v="2017-07-27T00:00:00"/>
    <d v="2022-07-26T00:00:00"/>
    <s v="Shaikh Tabib Mamlekar"/>
    <s v=" HNo.42/B Mujawarwada, Sanquelim"/>
    <m/>
    <s v="GA04T 6755"/>
    <m/>
    <s v="Mini Bus"/>
    <n v="27"/>
    <n v="11"/>
    <s v="PNS"/>
    <m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VNT"/>
    <e v="#NAME?"/>
    <d v="1899-12-30T09:20:00"/>
    <m/>
    <m/>
    <m/>
    <m/>
    <e v="#NAME?"/>
  </r>
  <r>
    <m/>
    <m/>
    <m/>
    <m/>
    <m/>
    <m/>
    <m/>
    <m/>
    <m/>
    <m/>
    <m/>
    <m/>
    <m/>
    <s v="VNT"/>
    <m/>
    <m/>
    <m/>
    <m/>
    <s v="SKL"/>
    <e v="#NAME?"/>
    <d v="1899-12-30T11:45:00"/>
    <m/>
    <m/>
    <m/>
    <m/>
    <e v="#NAME?"/>
  </r>
  <r>
    <m/>
    <m/>
    <m/>
    <m/>
    <m/>
    <m/>
    <m/>
    <m/>
    <m/>
    <m/>
    <m/>
    <m/>
    <m/>
    <s v="SKL"/>
    <m/>
    <m/>
    <m/>
    <m/>
    <s v="PNS"/>
    <e v="#NAME?"/>
    <d v="1899-12-30T12:50:00"/>
    <m/>
    <m/>
    <m/>
    <m/>
    <e v="#NAME?"/>
  </r>
  <r>
    <m/>
    <m/>
    <m/>
    <m/>
    <m/>
    <m/>
    <m/>
    <m/>
    <m/>
    <m/>
    <m/>
    <m/>
    <m/>
    <s v="PNS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s v="VNT"/>
    <m/>
    <m/>
    <m/>
    <s v="PNS"/>
    <e v="#NAME?"/>
    <d v="1899-12-30T16:20:00"/>
    <m/>
    <m/>
    <m/>
    <m/>
    <e v="#NAME?"/>
  </r>
  <r>
    <s v="RTA/BIC/SCP/202000001"/>
    <s v="Pale, BCH, PND and back"/>
    <s v="Regular Permit"/>
    <d v="2016-08-01T00:00:00"/>
    <d v="2021-07-31T00:00:00"/>
    <s v="Teja B. Naik"/>
    <s v="HNo. 325, Vandamal, Velguem, BCH Goa"/>
    <m/>
    <s v="GA04T 0535"/>
    <m/>
    <s v="Mini Bus"/>
    <n v="23"/>
    <n v="9"/>
    <s v="PLE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1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00:00"/>
    <m/>
    <m/>
    <m/>
    <m/>
    <e v="#NAME?"/>
  </r>
  <r>
    <s v="BICH/203/6"/>
    <s v="Maina Sankhali, PND"/>
    <s v="Regular Permit"/>
    <d v="2016-07-28T00:00:00"/>
    <d v="2021-07-27T00:00:00"/>
    <s v=" Nilesh Naik"/>
    <s v="HNo.325 Ondamal, Velguem BCH Goa"/>
    <m/>
    <s v="GA04T 5027"/>
    <m/>
    <s v="Mini Bus"/>
    <n v="28"/>
    <n v="11"/>
    <s v="MAN"/>
    <m/>
    <m/>
    <m/>
    <m/>
    <s v="SKL"/>
    <e v="#NAME?"/>
    <d v="1899-12-30T06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3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0:0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2:15:00"/>
    <m/>
    <m/>
    <m/>
    <m/>
    <e v="#NAME?"/>
  </r>
  <r>
    <m/>
    <m/>
    <m/>
    <m/>
    <m/>
    <m/>
    <m/>
    <m/>
    <m/>
    <m/>
    <m/>
    <m/>
    <m/>
    <s v="MAN"/>
    <m/>
    <m/>
    <m/>
    <m/>
    <s v="SKL"/>
    <e v="#NAME?"/>
    <d v="1899-12-30T14:3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4:50:00"/>
    <m/>
    <m/>
    <m/>
    <m/>
    <e v="#NAME?"/>
  </r>
  <r>
    <m/>
    <m/>
    <m/>
    <m/>
    <m/>
    <m/>
    <m/>
    <m/>
    <m/>
    <m/>
    <m/>
    <m/>
    <m/>
    <s v="PND"/>
    <m/>
    <m/>
    <m/>
    <m/>
    <s v="MAN"/>
    <e v="#NAME?"/>
    <d v="1899-12-30T17:15:00"/>
    <m/>
    <m/>
    <m/>
    <m/>
    <e v="#NAME?"/>
  </r>
  <r>
    <s v="RTA/BIC/SCP/201300009"/>
    <s v="Surla, PND, BCH &amp; back"/>
    <s v="Regular Permit"/>
    <d v="2017-08-03T00:00:00"/>
    <d v="2022-08-02T00:00:00"/>
    <s v=" Nilesh Naik"/>
    <s v="HNo.325 Ondamal, Velguem BCH Goa"/>
    <m/>
    <s v="GA04T 1405"/>
    <m/>
    <s v="Mini Bus"/>
    <n v="27"/>
    <n v="11"/>
    <s v="SUL"/>
    <m/>
    <m/>
    <m/>
    <m/>
    <s v="PND"/>
    <e v="#NAME?"/>
    <d v="1899-12-30T06:4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00:00"/>
    <m/>
    <m/>
    <m/>
    <m/>
    <e v="#NAME?"/>
  </r>
  <r>
    <m/>
    <m/>
    <m/>
    <m/>
    <m/>
    <m/>
    <m/>
    <m/>
    <m/>
    <m/>
    <m/>
    <m/>
    <m/>
    <s v="PND"/>
    <m/>
    <m/>
    <m/>
    <m/>
    <s v="SUL"/>
    <e v="#NAME?"/>
    <d v="1899-12-30T17:20:00"/>
    <m/>
    <m/>
    <m/>
    <m/>
    <e v="#NAME?"/>
  </r>
  <r>
    <s v="RTA/BIC/SCP/201300028"/>
    <s v="PND BCH"/>
    <s v="Regular Permit"/>
    <d v="2017-05-29T00:00:00"/>
    <d v="2022-05-28T00:00:00"/>
    <s v="Dattaprasad Devidas"/>
    <s v="HNo. 6 Tale, Pali BCH Goa"/>
    <m/>
    <s v="GA04T 1734"/>
    <m/>
    <s v="Mini Bus"/>
    <n v="27"/>
    <n v="11"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4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2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30:00"/>
    <m/>
    <m/>
    <m/>
    <m/>
    <e v="#NAME?"/>
  </r>
  <r>
    <s v="RTA/BIC/SCP/201300013"/>
    <s v="Velguem, PND, BCH"/>
    <s v="Regular Permit"/>
    <d v="2016-06-30T00:00:00"/>
    <d v="2021-06-29T00:00:00"/>
    <s v="Bhalu Naik"/>
    <s v="HNo.10-A, Khazanwada, Surla, Pali"/>
    <m/>
    <s v="GA04T 4215"/>
    <m/>
    <s v="Mini Bus"/>
    <n v="28"/>
    <n v="11"/>
    <s v="ULG"/>
    <m/>
    <m/>
    <m/>
    <m/>
    <s v="PND"/>
    <e v="#NAME?"/>
    <d v="1899-12-30T06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s v="KDN"/>
    <s v="NVY"/>
    <m/>
    <m/>
    <s v="PND"/>
    <e v="#NAME?"/>
    <d v="1899-12-30T14:2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6:20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20:00"/>
    <m/>
    <m/>
    <m/>
    <m/>
    <e v="#NAME?"/>
  </r>
  <r>
    <s v="RTA/BIC/TMP/202000011"/>
    <s v=" Velguem to PND to Sanquelim and back_x000a_"/>
    <s v="P. Tem"/>
    <d v="2017-06-02T00:00:00"/>
    <d v="2020-05-31T00:00:00"/>
    <s v="Sangam Naik"/>
    <s v=" Kerwada, Usgao, PND Goa"/>
    <m/>
    <s v="GA01W 4789"/>
    <m/>
    <s v="Mini Bus"/>
    <n v="27"/>
    <n v="11"/>
    <s v="ULG"/>
    <m/>
    <m/>
    <m/>
    <m/>
    <s v="PND"/>
    <e v="#NAME?"/>
    <d v="1899-12-30T06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7:4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25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3:2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25:00"/>
    <m/>
    <m/>
    <m/>
    <m/>
    <e v="#NAME?"/>
  </r>
  <r>
    <m/>
    <m/>
    <m/>
    <m/>
    <m/>
    <m/>
    <m/>
    <m/>
    <m/>
    <m/>
    <m/>
    <m/>
    <m/>
    <s v="SKL"/>
    <m/>
    <m/>
    <m/>
    <m/>
    <s v="ULG"/>
    <e v="#NAME?"/>
    <d v="1899-12-30T19:20:00"/>
    <m/>
    <m/>
    <m/>
    <m/>
    <e v="#NAME?"/>
  </r>
  <r>
    <s v="RTA/BIC/SCP/201300027"/>
    <s v="Virdi-Sanquelim to PND"/>
    <s v="Regular Permit"/>
    <d v="2016-08-02T00:00:00"/>
    <d v="2021-08-01T00:00:00"/>
    <s v="Narayan Dessai,"/>
    <s v="HNo. 130. Kurpem, Mullem, Salcete-586-403603"/>
    <m/>
    <s v="GA02T 4798"/>
    <m/>
    <s v="Mini Bus"/>
    <n v="27"/>
    <n v="11"/>
    <s v="VRD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08:05:00"/>
    <m/>
    <m/>
    <m/>
    <m/>
    <e v="#NAME?"/>
  </r>
  <r>
    <m/>
    <m/>
    <m/>
    <m/>
    <m/>
    <m/>
    <m/>
    <m/>
    <s v=""/>
    <m/>
    <m/>
    <m/>
    <m/>
    <s v="SKL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VRD"/>
    <e v="#NAME?"/>
    <d v="1899-12-30T11:45:00"/>
    <m/>
    <m/>
    <m/>
    <m/>
    <e v="#NAME?"/>
  </r>
  <r>
    <m/>
    <m/>
    <m/>
    <m/>
    <m/>
    <m/>
    <m/>
    <m/>
    <m/>
    <m/>
    <m/>
    <m/>
    <m/>
    <s v="VRD"/>
    <m/>
    <m/>
    <m/>
    <m/>
    <s v="PND"/>
    <e v="#NAME?"/>
    <d v="1899-12-30T13:15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5:10:00"/>
    <m/>
    <m/>
    <m/>
    <m/>
    <e v="#NAME?"/>
  </r>
  <r>
    <m/>
    <m/>
    <m/>
    <m/>
    <m/>
    <m/>
    <m/>
    <m/>
    <m/>
    <m/>
    <m/>
    <m/>
    <m/>
    <s v="SKL"/>
    <m/>
    <m/>
    <m/>
    <m/>
    <s v="PND"/>
    <e v="#NAME?"/>
    <d v="1899-12-30T16:3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7:40:00"/>
    <m/>
    <m/>
    <m/>
    <m/>
    <e v="#NAME?"/>
  </r>
  <r>
    <m/>
    <m/>
    <m/>
    <m/>
    <m/>
    <m/>
    <m/>
    <m/>
    <m/>
    <m/>
    <m/>
    <m/>
    <m/>
    <s v="SKL"/>
    <m/>
    <m/>
    <m/>
    <m/>
    <s v="VRD"/>
    <e v="#NAME?"/>
    <d v="1899-12-30T19:15:00"/>
    <m/>
    <m/>
    <m/>
    <m/>
    <e v="#NAME?"/>
  </r>
  <r>
    <s v="RTA/BIC/SCP/201800001"/>
    <s v="Padeli, Valpoi, PNJ"/>
    <s v="Regular Permit"/>
    <d v="2018-02-01T00:00:00"/>
    <d v="2023-01-31T00:00:00"/>
    <s v="Akhatar Khan Ustad"/>
    <s v="Nanus, Valpoi Sattari Goa"/>
    <m/>
    <s v="GA01U 2427"/>
    <m/>
    <s v="Mini Bus"/>
    <n v="27"/>
    <n v="11"/>
    <s v="PDL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25:00"/>
    <m/>
    <m/>
    <m/>
    <m/>
    <e v="#NAME?"/>
  </r>
  <r>
    <m/>
    <m/>
    <m/>
    <m/>
    <m/>
    <m/>
    <m/>
    <m/>
    <m/>
    <m/>
    <m/>
    <m/>
    <m/>
    <s v="VLP"/>
    <m/>
    <m/>
    <m/>
    <m/>
    <s v="PDL"/>
    <e v="#NAME?"/>
    <d v="1899-12-30T13:00:00"/>
    <m/>
    <m/>
    <m/>
    <m/>
    <e v="#NAME?"/>
  </r>
  <r>
    <m/>
    <m/>
    <m/>
    <m/>
    <m/>
    <m/>
    <m/>
    <m/>
    <m/>
    <m/>
    <m/>
    <m/>
    <m/>
    <s v="PDL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PDL"/>
    <e v="#NAME?"/>
    <d v="1899-12-30T17:20:00"/>
    <m/>
    <m/>
    <m/>
    <m/>
    <e v="#NAME?"/>
  </r>
  <r>
    <s v="RTA/BIC/SCP/2014000011"/>
    <s v="Karmali, Valpoi, PNJ"/>
    <s v="Regular Permit"/>
    <d v="2019-09-30T00:00:00"/>
    <d v="2024-09-29T00:00:00"/>
    <s v="Riyaz Khan Ustad"/>
    <s v=" Nanus, Valpoi Sattari Goa"/>
    <m/>
    <s v="GA01U 2262"/>
    <m/>
    <s v="Mini Bus"/>
    <n v="27"/>
    <n v="11"/>
    <s v="KMI"/>
    <m/>
    <m/>
    <m/>
    <m/>
    <s v="VLP"/>
    <e v="#NAME?"/>
    <d v="1899-12-30T07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50:00"/>
    <m/>
    <m/>
    <m/>
    <m/>
    <e v="#NAME?"/>
  </r>
  <r>
    <m/>
    <m/>
    <m/>
    <m/>
    <m/>
    <m/>
    <m/>
    <m/>
    <m/>
    <m/>
    <m/>
    <m/>
    <m/>
    <s v="PNJ"/>
    <m/>
    <m/>
    <m/>
    <m/>
    <s v="KMI"/>
    <e v="#NAME?"/>
    <d v="1899-12-30T17:15:00"/>
    <m/>
    <m/>
    <m/>
    <m/>
    <e v="#NAME?"/>
  </r>
  <r>
    <s v="RTA/BIC/SCP/201900002"/>
    <s v=" Sal, MPS, PNJ"/>
    <s v="Regular Permit"/>
    <d v="2019-11-15T00:00:00"/>
    <d v="2024-11-14T00:00:00"/>
    <s v="Laxman Deulkar"/>
    <s v="HNo. 138, Madhalawada, Salem BCH Goa"/>
    <m/>
    <s v="GA01U 2388"/>
    <m/>
    <s v="Mini Bus"/>
    <n v="23"/>
    <n v="9"/>
    <s v="Sal"/>
    <m/>
    <m/>
    <m/>
    <m/>
    <s v="MPS"/>
    <e v="#NAME?"/>
    <d v="1899-12-30T06:1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7:3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09:0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2:20:00"/>
    <m/>
    <m/>
    <m/>
    <m/>
    <e v="#NAME?"/>
  </r>
  <r>
    <m/>
    <m/>
    <m/>
    <m/>
    <m/>
    <m/>
    <m/>
    <m/>
    <m/>
    <m/>
    <m/>
    <m/>
    <m/>
    <s v="Sal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8:10:00"/>
    <m/>
    <m/>
    <m/>
    <m/>
    <e v="#NAME?"/>
  </r>
  <r>
    <s v="GDPST/1599/90"/>
    <s v=" PND to Pale Valguem, Via Ambika Nagar and Back_x000a_"/>
    <s v="Regular Permit"/>
    <d v="2016-07-29T00:00:00"/>
    <d v="2021-07-28T00:00:00"/>
    <s v=" Sunil N. Naik"/>
    <s v=" Bhamai, Pali BCH, Goa"/>
    <m/>
    <s v="GA01U 4264"/>
    <m/>
    <s v="Mini Bus"/>
    <n v="23"/>
    <n v="9"/>
    <s v="ULG"/>
    <m/>
    <m/>
    <m/>
    <m/>
    <s v="PND"/>
    <e v="#NAME?"/>
    <d v="1899-12-30T06:05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07:05:00"/>
    <m/>
    <m/>
    <m/>
    <m/>
    <e v="#NAME?"/>
  </r>
  <r>
    <m/>
    <m/>
    <m/>
    <m/>
    <m/>
    <m/>
    <m/>
    <m/>
    <m/>
    <m/>
    <m/>
    <m/>
    <m/>
    <s v="PLE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09:0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09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2:35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4:45:00"/>
    <m/>
    <m/>
    <m/>
    <m/>
    <e v="#NAME?"/>
  </r>
  <r>
    <m/>
    <m/>
    <m/>
    <m/>
    <m/>
    <m/>
    <m/>
    <m/>
    <m/>
    <m/>
    <m/>
    <m/>
    <m/>
    <s v="PND"/>
    <m/>
    <m/>
    <m/>
    <m/>
    <s v="ANR"/>
    <e v="#NAME?"/>
    <d v="1899-12-30T16:20:00"/>
    <m/>
    <m/>
    <m/>
    <m/>
    <e v="#NAME?"/>
  </r>
  <r>
    <m/>
    <m/>
    <m/>
    <m/>
    <m/>
    <m/>
    <m/>
    <m/>
    <m/>
    <m/>
    <m/>
    <m/>
    <m/>
    <s v="ANR"/>
    <m/>
    <m/>
    <m/>
    <m/>
    <s v="PND"/>
    <e v="#NAME?"/>
    <d v="1899-12-30T17:05:00"/>
    <m/>
    <m/>
    <m/>
    <m/>
    <e v="#NAME?"/>
  </r>
  <r>
    <m/>
    <m/>
    <m/>
    <m/>
    <m/>
    <m/>
    <m/>
    <m/>
    <m/>
    <m/>
    <m/>
    <m/>
    <m/>
    <s v="PND"/>
    <m/>
    <m/>
    <m/>
    <m/>
    <s v="ULG"/>
    <e v="#NAME?"/>
    <d v="1899-12-30T19:50:00"/>
    <m/>
    <m/>
    <m/>
    <m/>
    <e v="#NAME?"/>
  </r>
  <r>
    <s v="RTA/BIC/SCP/201300020"/>
    <s v="Shigne to Valpoi Charvane, Karmali,. Hivre, Savarde, Rive up to SGN"/>
    <s v="Regular Permit"/>
    <d v="2017-07-27T00:00:00"/>
    <d v="2022-07-26T00:00:00"/>
    <s v="Devanand Ramchandra Dessai"/>
    <s v="HNo268, Dongurli, Sattari, Goa"/>
    <m/>
    <s v="GA01W 4101"/>
    <m/>
    <s v="Mini Bus"/>
    <n v="27"/>
    <n v="11"/>
    <s v="SGN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8:05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KMI"/>
    <e v="#NAME?"/>
    <d v="1899-12-30T09:00:00"/>
    <m/>
    <m/>
    <m/>
    <m/>
    <e v="#NAME?"/>
  </r>
  <r>
    <m/>
    <m/>
    <m/>
    <m/>
    <m/>
    <m/>
    <m/>
    <m/>
    <m/>
    <m/>
    <m/>
    <m/>
    <m/>
    <s v="KMI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0:00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0:30:00"/>
    <m/>
    <m/>
    <m/>
    <m/>
    <e v="#NAME?"/>
  </r>
  <r>
    <m/>
    <m/>
    <m/>
    <m/>
    <m/>
    <m/>
    <m/>
    <m/>
    <m/>
    <m/>
    <m/>
    <m/>
    <m/>
    <s v="VLP"/>
    <m/>
    <m/>
    <m/>
    <m/>
    <s v="SVR"/>
    <e v="#NAME?"/>
    <d v="1899-12-30T13:10:00"/>
    <m/>
    <m/>
    <m/>
    <m/>
    <e v="#NAME?"/>
  </r>
  <r>
    <m/>
    <m/>
    <m/>
    <m/>
    <m/>
    <m/>
    <m/>
    <m/>
    <m/>
    <m/>
    <m/>
    <m/>
    <m/>
    <s v="SVR"/>
    <m/>
    <m/>
    <m/>
    <m/>
    <s v="VLP"/>
    <e v="#NAME?"/>
    <d v="1899-12-30T13:40:00"/>
    <m/>
    <m/>
    <m/>
    <m/>
    <e v="#NAME?"/>
  </r>
  <r>
    <m/>
    <m/>
    <m/>
    <m/>
    <m/>
    <m/>
    <m/>
    <m/>
    <m/>
    <m/>
    <m/>
    <m/>
    <m/>
    <s v="VLP"/>
    <m/>
    <m/>
    <m/>
    <m/>
    <s v="RVE"/>
    <e v="#NAME?"/>
    <d v="1899-12-30T18:10:00"/>
    <m/>
    <m/>
    <m/>
    <m/>
    <e v="#NAME?"/>
  </r>
  <r>
    <m/>
    <m/>
    <m/>
    <m/>
    <m/>
    <m/>
    <m/>
    <m/>
    <m/>
    <m/>
    <m/>
    <m/>
    <m/>
    <s v="RVE"/>
    <m/>
    <m/>
    <m/>
    <m/>
    <s v="VLP"/>
    <e v="#NAME?"/>
    <d v="1899-12-30T18:4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9:30:00"/>
    <m/>
    <m/>
    <m/>
    <m/>
    <e v="#NAME?"/>
  </r>
  <r>
    <s v="RTA/BIC/SCP/201800002"/>
    <s v="MPS  to PND via karapur, Pali"/>
    <s v="Regular Permit"/>
    <d v="2018-03-27T00:00:00"/>
    <d v="2023-03-26T00:00:00"/>
    <s v="Datta Shabaji Pednekar"/>
    <s v="HNo301, Near V. P. Sangolda_x000a_Bardez Gao"/>
    <m/>
    <s v="GA03N 7311"/>
    <m/>
    <s v="Mini Bus"/>
    <n v="28"/>
    <n v="9"/>
    <s v="MPS"/>
    <m/>
    <m/>
    <m/>
    <m/>
    <s v="BCH"/>
    <e v="#NAME?"/>
    <d v="1899-12-30T06:20:00"/>
    <m/>
    <m/>
    <m/>
    <m/>
    <e v="#NAME?"/>
  </r>
  <r>
    <m/>
    <m/>
    <m/>
    <m/>
    <m/>
    <m/>
    <m/>
    <m/>
    <m/>
    <m/>
    <m/>
    <m/>
    <m/>
    <s v="BCH"/>
    <s v="HTS"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1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50:00"/>
    <m/>
    <m/>
    <m/>
    <m/>
    <e v="#NAME?"/>
  </r>
  <r>
    <s v="RTA/BIC/SCP/201400008"/>
    <s v=" Menkurem to PND"/>
    <s v="Regular Permit"/>
    <d v="2019-09-30T00:00:00"/>
    <d v="2024-09-29T00:00:00"/>
    <s v="Datta Shabaji Pednekar"/>
    <s v="HNo301, Near V. P. Sangolda_x000a_Bardez Gao_x000a_"/>
    <m/>
    <s v="GA04T 1537"/>
    <m/>
    <s v="Mini Bus"/>
    <n v="28"/>
    <n v="11"/>
    <s v="MEN"/>
    <m/>
    <m/>
    <m/>
    <m/>
    <s v="PND"/>
    <e v="#NAME?"/>
    <d v="1899-12-30T06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1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5:20:00"/>
    <m/>
    <m/>
    <m/>
    <m/>
    <e v="#NAME?"/>
  </r>
  <r>
    <s v="RTA/BIC/SCO/201400006"/>
    <s v="Sal to PND and back"/>
    <s v="Regular Permit"/>
    <d v="2019-09-23T00:00:00"/>
    <d v="2024-09-22T00:00:00"/>
    <s v="UMELh Raut"/>
    <s v="HNo. Sakailowada, Sal BCH Goa"/>
    <m/>
    <s v="GA01U 6208"/>
    <m/>
    <s v="Mini Bus"/>
    <n v="29"/>
    <n v="11"/>
    <s v="Sal"/>
    <m/>
    <m/>
    <m/>
    <m/>
    <s v="PND"/>
    <e v="#NAME?"/>
    <d v="1899-12-30T07:10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0:10:00"/>
    <m/>
    <m/>
    <m/>
    <m/>
    <e v="#NAME?"/>
  </r>
  <r>
    <m/>
    <m/>
    <m/>
    <m/>
    <m/>
    <m/>
    <m/>
    <m/>
    <m/>
    <m/>
    <m/>
    <m/>
    <m/>
    <s v="SAL"/>
    <m/>
    <m/>
    <m/>
    <m/>
    <s v="PND"/>
    <e v="#NAME?"/>
    <d v="1899-12-30T14:05:00"/>
    <m/>
    <m/>
    <m/>
    <m/>
    <e v="#NAME?"/>
  </r>
  <r>
    <m/>
    <m/>
    <m/>
    <m/>
    <m/>
    <m/>
    <m/>
    <m/>
    <m/>
    <m/>
    <m/>
    <m/>
    <m/>
    <s v="PND"/>
    <m/>
    <m/>
    <m/>
    <m/>
    <s v="SAL"/>
    <e v="#NAME?"/>
    <d v="1899-12-30T17:50:00"/>
    <m/>
    <m/>
    <m/>
    <m/>
    <e v="#NAME?"/>
  </r>
  <r>
    <s v="RTA/BIC/SCP/201300066"/>
    <s v="Menkurem to PND and back"/>
    <s v="Regular Permit"/>
    <d v="2018-11-08T00:00:00"/>
    <d v="2023-11-07T00:00:00"/>
    <s v=" Mrs Sanjana Balve"/>
    <s v="HNo. 411, Tiral Usgao PND Goa"/>
    <m/>
    <s v="GA03K 3529"/>
    <m/>
    <s v="Mini Bus"/>
    <n v="29"/>
    <n v="11"/>
    <s v="MEN"/>
    <m/>
    <m/>
    <m/>
    <m/>
    <s v="PND"/>
    <e v="#NAME?"/>
    <d v="1899-12-30T06:5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9:50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1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50:00"/>
    <m/>
    <m/>
    <m/>
    <m/>
    <e v="#NAME?"/>
  </r>
  <r>
    <s v="RTA/BIC/SCP/201300029"/>
    <s v="Mercel to Sanquelim to PNJ and back via Amona Bridge"/>
    <s v="Regular Permit"/>
    <d v="2016-11-14T00:00:00"/>
    <d v="2021-11-13T00:00:00"/>
    <s v="Shri UMELh S. Turi"/>
    <s v="Madapai, MRC. PND- Goa"/>
    <m/>
    <s v="GA05T 4822"/>
    <m/>
    <s v="Mini Bus"/>
    <n v="36"/>
    <n v="11"/>
    <s v="MRC"/>
    <m/>
    <m/>
    <m/>
    <m/>
    <s v="SKL"/>
    <e v="#NAME?"/>
    <d v="1899-12-30T08:00:00"/>
    <m/>
    <m/>
    <m/>
    <m/>
    <e v="#NAME?"/>
  </r>
  <r>
    <m/>
    <m/>
    <m/>
    <m/>
    <m/>
    <m/>
    <m/>
    <m/>
    <m/>
    <m/>
    <m/>
    <m/>
    <m/>
    <s v="SKL"/>
    <s v="AMN"/>
    <m/>
    <m/>
    <m/>
    <s v="PNJ"/>
    <e v="#NAME?"/>
    <d v="1899-12-30T09:4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1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8:25:00"/>
    <m/>
    <m/>
    <m/>
    <m/>
    <e v="#NAME?"/>
  </r>
  <r>
    <m/>
    <m/>
    <m/>
    <m/>
    <m/>
    <m/>
    <m/>
    <m/>
    <m/>
    <m/>
    <m/>
    <m/>
    <m/>
    <s v="SKL"/>
    <m/>
    <m/>
    <m/>
    <m/>
    <s v="MRC"/>
    <e v="#NAME?"/>
    <d v="1899-12-30T19:30:00"/>
    <m/>
    <m/>
    <m/>
    <m/>
    <e v="#NAME?"/>
  </r>
  <r>
    <s v="RTA/BIC/SCP/201300006"/>
    <s v=" BCH to PND via MPS and back"/>
    <s v="Regular Permit"/>
    <d v="2016-06-30T00:00:00"/>
    <d v="2021-06-29T00:00:00"/>
    <s v="Rupesh R. Naik"/>
    <s v="HNo. 3 Padeli Sattari Goa. 403506"/>
    <m/>
    <s v="GA05T 1512"/>
    <m/>
    <s v="Mini Bus"/>
    <n v="28"/>
    <n v="11"/>
    <s v="TRG"/>
    <m/>
    <m/>
    <m/>
    <m/>
    <s v="PND"/>
    <e v="#NAME?"/>
    <d v="1899-12-30T07:20:00"/>
    <m/>
    <m/>
    <m/>
    <m/>
    <e v="#NAME?"/>
  </r>
  <r>
    <m/>
    <m/>
    <m/>
    <m/>
    <m/>
    <m/>
    <m/>
    <m/>
    <m/>
    <m/>
    <m/>
    <m/>
    <m/>
    <s v="PND"/>
    <m/>
    <m/>
    <m/>
    <m/>
    <s v="TRG"/>
    <e v="#NAME?"/>
    <d v="1899-12-30T13:40:00"/>
    <m/>
    <m/>
    <m/>
    <m/>
    <e v="#NAME?"/>
  </r>
  <r>
    <m/>
    <m/>
    <m/>
    <m/>
    <m/>
    <m/>
    <m/>
    <m/>
    <m/>
    <m/>
    <m/>
    <m/>
    <m/>
    <s v="TRG"/>
    <m/>
    <m/>
    <m/>
    <m/>
    <s v="BCH"/>
    <e v="#NAME?"/>
    <d v="1899-12-30T14:45:00"/>
    <m/>
    <m/>
    <m/>
    <m/>
    <e v="#NAME?"/>
  </r>
  <r>
    <m/>
    <m/>
    <m/>
    <m/>
    <m/>
    <m/>
    <m/>
    <m/>
    <m/>
    <m/>
    <m/>
    <m/>
    <m/>
    <s v="BCH"/>
    <m/>
    <m/>
    <m/>
    <m/>
    <s v="USG"/>
    <e v="#NAME?"/>
    <d v="1899-12-30T18:00:00"/>
    <m/>
    <m/>
    <m/>
    <m/>
    <e v="#NAME?"/>
  </r>
  <r>
    <s v="RTA/BIC/SCP/201500005"/>
    <s v="Sirsodem to Valpoi to Savordem and back"/>
    <s v="Regular Permit"/>
    <d v="2015-12-16T00:00:00"/>
    <d v="2020-12-15T00:00:00"/>
    <s v="Vidya Paryekar"/>
    <s v="HNo.442, Kumbharkhan, Collem, Dharbhandora Goa"/>
    <m/>
    <s v="GA01U 4445"/>
    <m/>
    <s v="Mini Bus"/>
    <n v="27"/>
    <n v="11"/>
    <s v="SIS"/>
    <m/>
    <m/>
    <m/>
    <m/>
    <s v="VLP"/>
    <e v="#NAME?"/>
    <d v="1899-12-30T07:0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08:1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4:0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6:10:00"/>
    <m/>
    <m/>
    <m/>
    <m/>
    <e v="#NAME?"/>
  </r>
  <r>
    <m/>
    <m/>
    <m/>
    <m/>
    <m/>
    <m/>
    <m/>
    <m/>
    <m/>
    <m/>
    <m/>
    <m/>
    <m/>
    <s v="VLP"/>
    <s v="AMB"/>
    <m/>
    <m/>
    <m/>
    <s v="BKR"/>
    <e v="#NAME?"/>
    <d v="1899-12-30T18:05:00"/>
    <m/>
    <m/>
    <m/>
    <m/>
    <e v="#NAME?"/>
  </r>
  <r>
    <s v="RTA/BIC/SCP/201300012"/>
    <s v="Goa University to Bambolim to Miramar to PNJ to Valpoi via MPS BCH Sanquelim and back"/>
    <s v="Regular Permit"/>
    <d v="2018-01-31T00:00:00"/>
    <d v="2023-01-30T00:00:00"/>
    <s v="Kusta Kerkar"/>
    <s v=" 4/135-B Morllem Bhat, Saligao, Bardez Goa"/>
    <m/>
    <s v="GA03T 6679"/>
    <m/>
    <s v="Mini Bus"/>
    <n v="42"/>
    <n v="16"/>
    <s v="BWS"/>
    <m/>
    <m/>
    <m/>
    <m/>
    <s v="PNJ"/>
    <e v="#NAME?"/>
    <d v="1899-12-30T05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5:45:00"/>
    <m/>
    <m/>
    <m/>
    <m/>
    <e v="#NAME?"/>
  </r>
  <r>
    <m/>
    <m/>
    <m/>
    <m/>
    <m/>
    <m/>
    <m/>
    <m/>
    <m/>
    <m/>
    <m/>
    <m/>
    <m/>
    <s v="VLP"/>
    <m/>
    <m/>
    <m/>
    <m/>
    <s v="BWS"/>
    <e v="#NAME?"/>
    <d v="1899-12-30T07:50:00"/>
    <m/>
    <m/>
    <m/>
    <m/>
    <e v="#NAME?"/>
  </r>
  <r>
    <m/>
    <m/>
    <m/>
    <m/>
    <m/>
    <m/>
    <m/>
    <m/>
    <m/>
    <m/>
    <m/>
    <m/>
    <m/>
    <s v="BWS"/>
    <s v="STC"/>
    <m/>
    <m/>
    <m/>
    <s v="PNJ"/>
    <e v="#NAME?"/>
    <d v="1899-12-30T10:0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PNJ"/>
    <m/>
    <m/>
    <m/>
    <m/>
    <s v="PNJ"/>
    <e v="#NAME?"/>
    <d v="1899-12-30T11:25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4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m/>
    <m/>
    <m/>
    <m/>
    <s v="BWS"/>
    <e v="#NAME?"/>
    <d v="1899-12-30T19:25:00"/>
    <m/>
    <m/>
    <m/>
    <m/>
    <e v="#NAME?"/>
  </r>
  <r>
    <s v="RTA/BIC/SCP/201400014"/>
    <s v="Assordem to Sanquem Savardem to Valpoi and back"/>
    <s v="Regular Permit"/>
    <d v="2018-09-25T00:00:00"/>
    <m/>
    <s v="Raghoba Gaonkar"/>
    <s v="HNo.1, Assordem, Valpoi Sattari Goa"/>
    <m/>
    <s v="GA01U 2240"/>
    <m/>
    <s v="Mini Bus"/>
    <n v="23"/>
    <n v="9"/>
    <s v="ASS"/>
    <m/>
    <m/>
    <m/>
    <m/>
    <s v="SVD"/>
    <e v="#NAME?"/>
    <d v="1899-12-30T06:45:00"/>
    <m/>
    <m/>
    <m/>
    <m/>
    <e v="#NAME?"/>
  </r>
  <r>
    <m/>
    <m/>
    <m/>
    <m/>
    <m/>
    <m/>
    <m/>
    <m/>
    <s v=""/>
    <m/>
    <m/>
    <m/>
    <m/>
    <s v="SVD"/>
    <m/>
    <m/>
    <m/>
    <m/>
    <s v="VLP"/>
    <e v="#NAME?"/>
    <d v="1899-12-30T09:3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30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ASS"/>
    <e v="#NAME?"/>
    <d v="1899-12-30T17:00:00"/>
    <m/>
    <m/>
    <m/>
    <m/>
    <e v="#NAME?"/>
  </r>
  <r>
    <s v="RTA/BIC/SCP/201300062"/>
    <s v="Mercel to Sanquelim to PNJ and back"/>
    <s v="Regular Permit"/>
    <d v="2018-08-29T00:00:00"/>
    <d v="2023-08-28T00:00:00"/>
    <s v="Shri UMELh S. Turi"/>
    <s v="Madapai, MRC. PND- Goa."/>
    <m/>
    <s v="GA01W 4322"/>
    <m/>
    <s v="Mini Bus"/>
    <n v="27"/>
    <n v="10"/>
    <s v="MRC"/>
    <m/>
    <m/>
    <m/>
    <m/>
    <s v="SKL"/>
    <e v="#NAME?"/>
    <d v="1899-12-30T06:1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07:5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1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0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2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4:0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5:2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8:1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15:00"/>
    <m/>
    <m/>
    <m/>
    <m/>
    <e v="#NAME?"/>
  </r>
  <r>
    <s v="RTA/BIC/scP/201300033"/>
    <s v="Narva to bicholim &amp; back"/>
    <s v="Regular Permit"/>
    <d v="2017-07-02T00:00:00"/>
    <d v="2022-07-01T00:00:00"/>
    <s v=" Premnath  D. chodankar"/>
    <s v="Marmawada Narva BCH Goa"/>
    <m/>
    <s v="GA04T 0886"/>
    <m/>
    <s v="Mini Bus"/>
    <n v="28"/>
    <n v="10"/>
    <s v="NAR"/>
    <m/>
    <m/>
    <m/>
    <m/>
    <s v="BCH"/>
    <e v="#NAME?"/>
    <d v="1899-12-30T06:5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7:2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7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8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1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3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7:3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25:00"/>
    <m/>
    <m/>
    <m/>
    <m/>
    <e v="#NAME?"/>
  </r>
  <r>
    <s v="RTA/BIC/SCP/201300064"/>
    <s v="Sonal, Valpoi, MPS"/>
    <s v="Regular Permit"/>
    <d v="2018-02-17T00:00:00"/>
    <d v="2023-02-18T00:00:00"/>
    <s v="Ramprasad S. Naik"/>
    <s v="H.No. 53 Gokulwadi Sakhali Goa"/>
    <m/>
    <s v="GA04T 1413"/>
    <m/>
    <s v="Mini Bus"/>
    <n v="32"/>
    <n v="12"/>
    <s v="SNA"/>
    <m/>
    <m/>
    <m/>
    <m/>
    <s v="VLP"/>
    <e v="#NAME?"/>
    <d v="1899-12-30T06:4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NA"/>
    <e v="#NAME?"/>
    <d v="1899-12-30T11:00:00"/>
    <m/>
    <m/>
    <m/>
    <m/>
    <e v="#NAME?"/>
  </r>
  <r>
    <m/>
    <m/>
    <m/>
    <m/>
    <m/>
    <m/>
    <m/>
    <m/>
    <m/>
    <m/>
    <m/>
    <m/>
    <m/>
    <s v="SNA"/>
    <m/>
    <m/>
    <m/>
    <m/>
    <s v="VLP"/>
    <e v="#NAME?"/>
    <d v="1899-12-30T11:3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2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2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9:05:00"/>
    <m/>
    <m/>
    <m/>
    <m/>
    <e v="#NAME?"/>
  </r>
  <r>
    <s v="RTA/BIC/SCP/201300021"/>
    <s v="PND to BCH via Kothambi NaVLM, Pale, Velguem"/>
    <s v="Regular Permit"/>
    <d v="2018-05-31T00:00:00"/>
    <d v="2022-05-30T00:00:00"/>
    <s v=" Chandan C. Naik"/>
    <s v="HNo. 380, Takwada Usgao PND Goa"/>
    <m/>
    <s v="GA05T 2757"/>
    <m/>
    <s v="Mini Bus"/>
    <n v="27"/>
    <n v="11"/>
    <s v="UGO"/>
    <m/>
    <m/>
    <m/>
    <m/>
    <s v="PND"/>
    <e v="#NAME?"/>
    <d v="1899-12-30T07:1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9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2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25:00"/>
    <m/>
    <m/>
    <m/>
    <m/>
    <e v="#NAME?"/>
  </r>
  <r>
    <s v="RTA/BIC/SCP/201900003"/>
    <s v="Virdi-Sanquelim-Upper Arvalem-Morlem colony"/>
    <s v="Regular Permit"/>
    <d v="2019-11-22T00:00:00"/>
    <d v="2024-11-21T00:00:00"/>
    <s v="Ankush Manjarekar"/>
    <s v="HNo. 104, Bagwada, Poeiem, Sattari Goa"/>
    <m/>
    <s v="GA04T 5227"/>
    <m/>
    <s v="Mini Bus"/>
    <n v="31"/>
    <n v="12"/>
    <s v="CZL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9:5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30:00"/>
    <m/>
    <m/>
    <m/>
    <m/>
    <e v="#NAME?"/>
  </r>
  <r>
    <m/>
    <m/>
    <m/>
    <m/>
    <m/>
    <m/>
    <m/>
    <m/>
    <m/>
    <m/>
    <m/>
    <m/>
    <m/>
    <s v="PNJ"/>
    <m/>
    <m/>
    <m/>
    <m/>
    <s v="CZL"/>
    <e v="#NAME?"/>
    <d v="1899-12-30T15:40:00"/>
    <m/>
    <m/>
    <m/>
    <m/>
    <e v="#NAME?"/>
  </r>
  <r>
    <s v="RTA/BIC/SCP/201800004"/>
    <s v="Narva-BCH- Sankhali-MPS and back."/>
    <s v="Regular Permit"/>
    <d v="2018-03-29T00:00:00"/>
    <d v="2023-03-28T00:00:00"/>
    <s v="Apeksha Gaonkar"/>
    <s v="Konatiwada, Narva, BCH,Goa"/>
    <m/>
    <s v="GA04T 4838"/>
    <m/>
    <s v="Mini Bus"/>
    <n v="32"/>
    <n v="12"/>
    <s v="NAR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07:1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1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0:0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1:4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4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3:45:00"/>
    <m/>
    <m/>
    <m/>
    <m/>
    <e v="#NAME?"/>
  </r>
  <r>
    <m/>
    <m/>
    <m/>
    <m/>
    <m/>
    <m/>
    <m/>
    <m/>
    <m/>
    <m/>
    <m/>
    <m/>
    <m/>
    <s v="BCH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5:40:00"/>
    <m/>
    <m/>
    <m/>
    <m/>
    <e v="#NAME?"/>
  </r>
  <r>
    <m/>
    <m/>
    <m/>
    <m/>
    <m/>
    <m/>
    <m/>
    <m/>
    <m/>
    <m/>
    <m/>
    <m/>
    <m/>
    <s v="SKL"/>
    <m/>
    <m/>
    <m/>
    <m/>
    <s v="NAR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7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8:30:00"/>
    <m/>
    <m/>
    <m/>
    <m/>
    <e v="#NAME?"/>
  </r>
  <r>
    <m/>
    <m/>
    <m/>
    <m/>
    <m/>
    <m/>
    <m/>
    <m/>
    <m/>
    <m/>
    <m/>
    <m/>
    <m/>
    <s v="BCH"/>
    <m/>
    <m/>
    <m/>
    <m/>
    <s v="NRV"/>
    <e v="#NAME?"/>
    <d v="1899-12-30T19:15:00"/>
    <m/>
    <m/>
    <m/>
    <m/>
    <e v="#NAME?"/>
  </r>
  <r>
    <s v="RTA/BIC/SCP/201300050"/>
    <s v=" SAL TO PNJ, MPS TO PNJ &amp; BACK"/>
    <s v="Regular Permit"/>
    <d v="2018-01-31T00:00:00"/>
    <d v="2023-01-30T00:00:00"/>
    <s v="Deu Madhukar Raut"/>
    <s v=" Varchawada , Sal, BCH Goa"/>
    <m/>
    <s v="GA01U 2234"/>
    <m/>
    <s v="Mini Bus"/>
    <n v="27"/>
    <n v="11"/>
    <s v="SAL"/>
    <m/>
    <m/>
    <m/>
    <m/>
    <s v="PNJ"/>
    <e v="#NAME?"/>
    <d v="1899-12-30T07:0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08:4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09:40:00"/>
    <m/>
    <m/>
    <m/>
    <m/>
    <e v="#NAME?"/>
  </r>
  <r>
    <m/>
    <m/>
    <m/>
    <m/>
    <m/>
    <m/>
    <m/>
    <m/>
    <m/>
    <m/>
    <m/>
    <m/>
    <m/>
    <s v="PNJ"/>
    <m/>
    <m/>
    <m/>
    <m/>
    <s v="MPS"/>
    <e v="#NAME?"/>
    <d v="1899-12-30T10:35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1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3:00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7:20:00"/>
    <m/>
    <m/>
    <m/>
    <m/>
    <e v="#NAME?"/>
  </r>
  <r>
    <m/>
    <m/>
    <m/>
    <m/>
    <m/>
    <m/>
    <m/>
    <m/>
    <m/>
    <m/>
    <m/>
    <m/>
    <m/>
    <s v="PNJ"/>
    <m/>
    <m/>
    <m/>
    <m/>
    <s v="SAL"/>
    <e v="#NAME?"/>
    <d v="1899-12-30T16:55:00"/>
    <m/>
    <m/>
    <m/>
    <m/>
    <e v="#NAME?"/>
  </r>
  <r>
    <s v="RTA/BIC/SCP/201300063"/>
    <s v="NANELI- VALPOI-PNJ &amp; BACK VIA BICHOLIM-MPS"/>
    <s v="Regular Permit"/>
    <d v="2018-02-07T00:00:00"/>
    <d v="2023-02-06T00:00:00"/>
    <s v="Giridhar Gawas"/>
    <s v="Temwada, Sarvan BCH Goa_x000a_"/>
    <m/>
    <s v="GA01U 3485"/>
    <m/>
    <s v="Mini Bus"/>
    <n v="27"/>
    <n v="10"/>
    <s v="NNL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2:45:00"/>
    <m/>
    <m/>
    <m/>
    <m/>
    <e v="#NAME?"/>
  </r>
  <r>
    <m/>
    <m/>
    <m/>
    <m/>
    <m/>
    <m/>
    <m/>
    <m/>
    <m/>
    <m/>
    <m/>
    <m/>
    <m/>
    <s v="PNJ"/>
    <m/>
    <m/>
    <m/>
    <m/>
    <s v="NNL"/>
    <e v="#NAME?"/>
    <d v="1899-12-30T17:50:00"/>
    <m/>
    <m/>
    <m/>
    <m/>
    <e v="#NAME?"/>
  </r>
  <r>
    <s v="B/178/12"/>
    <m/>
    <m/>
    <m/>
    <m/>
    <m/>
    <m/>
    <m/>
    <s v="GA01U 2699"/>
    <m/>
    <m/>
    <m/>
    <m/>
    <m/>
    <m/>
    <m/>
    <m/>
    <m/>
    <m/>
    <e v="#NAME?"/>
    <m/>
    <m/>
    <m/>
    <m/>
    <m/>
    <s v=""/>
  </r>
  <r>
    <s v="BICH/130/09"/>
    <s v="Bhironda to PNJ to Savrshe, Khadki and back"/>
    <m/>
    <m/>
    <m/>
    <s v="Anjani Amonkar"/>
    <s v=" HNo 148/B/1, Bayem, Surla Bicholim, Goa"/>
    <m/>
    <s v="GA04T 1130"/>
    <m/>
    <m/>
    <m/>
    <m/>
    <s v="BIR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KHD"/>
    <e v="#NAME?"/>
    <d v="1899-12-30T11:15:00"/>
    <m/>
    <m/>
    <m/>
    <m/>
    <e v="#NAME?"/>
  </r>
  <r>
    <m/>
    <m/>
    <m/>
    <m/>
    <m/>
    <m/>
    <m/>
    <m/>
    <m/>
    <m/>
    <m/>
    <m/>
    <m/>
    <s v="KHD"/>
    <m/>
    <m/>
    <m/>
    <m/>
    <m/>
    <e v="#NAME?"/>
    <d v="1899-12-30T15:00:00"/>
    <m/>
    <m/>
    <m/>
    <m/>
    <e v="#NAME?"/>
  </r>
  <r>
    <m/>
    <m/>
    <m/>
    <m/>
    <m/>
    <m/>
    <m/>
    <m/>
    <m/>
    <m/>
    <m/>
    <m/>
    <m/>
    <s v="KHD"/>
    <m/>
    <m/>
    <m/>
    <m/>
    <s v="PNJ"/>
    <e v="#NAME?"/>
    <d v="1899-12-30T16:35:00"/>
    <m/>
    <m/>
    <m/>
    <m/>
    <e v="#NAME?"/>
  </r>
  <r>
    <m/>
    <m/>
    <m/>
    <m/>
    <m/>
    <m/>
    <m/>
    <m/>
    <m/>
    <m/>
    <m/>
    <m/>
    <m/>
    <s v="PNJ"/>
    <s v="PSS"/>
    <m/>
    <m/>
    <m/>
    <s v="BCH"/>
    <e v="#NAME?"/>
    <d v="1899-12-30T17:45:00"/>
    <m/>
    <m/>
    <m/>
    <m/>
    <e v="#NAME?"/>
  </r>
  <r>
    <s v="BICH/204/16"/>
    <m/>
    <m/>
    <m/>
    <m/>
    <m/>
    <m/>
    <m/>
    <s v="GA04T 4338"/>
    <m/>
    <m/>
    <m/>
    <m/>
    <m/>
    <m/>
    <m/>
    <m/>
    <m/>
    <m/>
    <e v="#NAME?"/>
    <m/>
    <m/>
    <m/>
    <m/>
    <m/>
    <s v=""/>
  </r>
  <r>
    <s v="RTA/BIC/SCP/2019000004"/>
    <s v="Charavne To PNJ and back via valpoi, MPS &amp; Bicholim"/>
    <m/>
    <m/>
    <m/>
    <s v="Anushka A. Mandrekar"/>
    <s v=" H.No. 104, Bagwada Poriem,_x000a_Sattari - Goa"/>
    <m/>
    <s v="GA09U 2162"/>
    <m/>
    <m/>
    <m/>
    <m/>
    <s v="CRV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4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2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14:1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15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50:00"/>
    <m/>
    <m/>
    <m/>
    <m/>
    <e v="#NAME?"/>
  </r>
  <r>
    <m/>
    <m/>
    <m/>
    <m/>
    <m/>
    <m/>
    <m/>
    <m/>
    <m/>
    <m/>
    <m/>
    <m/>
    <m/>
    <s v="PNJ"/>
    <m/>
    <m/>
    <m/>
    <m/>
    <s v="CRV"/>
    <e v="#NAME?"/>
    <d v="1899-12-30T18:20:00"/>
    <m/>
    <m/>
    <m/>
    <m/>
    <e v="#NAME?"/>
  </r>
  <r>
    <s v="RTA/BIC/TMP/201900071"/>
    <s v="Madel Chodan to PNJ &amp; Back"/>
    <m/>
    <m/>
    <m/>
    <s v="Harsharaj A Shetgaonkar"/>
    <s v="Damian De Goa,  Socoro Bardez, Goa"/>
    <m/>
    <s v="GA03N 6505"/>
    <m/>
    <m/>
    <m/>
    <m/>
    <s v="CHO"/>
    <m/>
    <m/>
    <m/>
    <m/>
    <s v="BCH"/>
    <e v="#NAME?"/>
    <d v="1899-12-30T06:45:00"/>
    <m/>
    <m/>
    <m/>
    <m/>
    <e v="#NAME?"/>
  </r>
  <r>
    <m/>
    <m/>
    <m/>
    <m/>
    <m/>
    <m/>
    <m/>
    <m/>
    <m/>
    <m/>
    <m/>
    <m/>
    <m/>
    <s v="BCH"/>
    <m/>
    <m/>
    <m/>
    <m/>
    <m/>
    <e v="#NAME?"/>
    <d v="1899-12-30T07:25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08:10:00"/>
    <m/>
    <m/>
    <m/>
    <m/>
    <e v="#NAME?"/>
  </r>
  <r>
    <m/>
    <m/>
    <m/>
    <m/>
    <m/>
    <m/>
    <m/>
    <m/>
    <m/>
    <m/>
    <m/>
    <m/>
    <m/>
    <s v="PNJ"/>
    <m/>
    <m/>
    <m/>
    <m/>
    <m/>
    <e v="#NAME?"/>
    <d v="1899-12-30T12:20:00"/>
    <m/>
    <m/>
    <m/>
    <m/>
    <e v="#NAME?"/>
  </r>
  <r>
    <m/>
    <m/>
    <m/>
    <m/>
    <m/>
    <m/>
    <m/>
    <m/>
    <m/>
    <m/>
    <m/>
    <m/>
    <m/>
    <m/>
    <m/>
    <m/>
    <m/>
    <m/>
    <s v="PNJ"/>
    <e v="#NAME?"/>
    <d v="1899-12-30T14:00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6:50:00"/>
    <m/>
    <m/>
    <m/>
    <m/>
    <e v="#NAME?"/>
  </r>
  <r>
    <s v="RTA/BIC/TP/201800007"/>
    <s v="Hanklane, Mpausa, Kholpwadi, Sanquelim &amp; Back"/>
    <m/>
    <m/>
    <m/>
    <s v="Premanand Atmaram Parab"/>
    <s v="HNo. 57-2, Sal Bicholim Goa_x000a_"/>
    <m/>
    <s v="GA04T 9192"/>
    <m/>
    <m/>
    <m/>
    <m/>
    <s v="HAN"/>
    <m/>
    <m/>
    <m/>
    <m/>
    <s v="SKL"/>
    <e v="#NAME?"/>
    <d v="1899-12-30T07:00:00"/>
    <m/>
    <m/>
    <m/>
    <m/>
    <e v="#NAME?"/>
  </r>
  <r>
    <m/>
    <m/>
    <m/>
    <m/>
    <m/>
    <m/>
    <m/>
    <m/>
    <m/>
    <m/>
    <m/>
    <m/>
    <m/>
    <s v="SKL"/>
    <m/>
    <m/>
    <m/>
    <m/>
    <s v="KWI"/>
    <e v="#NAME?"/>
    <d v="1899-12-30T09:05:00"/>
    <m/>
    <m/>
    <m/>
    <m/>
    <e v="#NAME?"/>
  </r>
  <r>
    <m/>
    <m/>
    <m/>
    <m/>
    <m/>
    <m/>
    <m/>
    <m/>
    <m/>
    <m/>
    <m/>
    <m/>
    <m/>
    <s v="KWI"/>
    <m/>
    <m/>
    <m/>
    <m/>
    <s v="SKL"/>
    <e v="#NAME?"/>
    <d v="1899-12-30T10:30:00"/>
    <m/>
    <m/>
    <m/>
    <m/>
    <e v="#NAME?"/>
  </r>
  <r>
    <m/>
    <m/>
    <m/>
    <m/>
    <m/>
    <m/>
    <m/>
    <m/>
    <m/>
    <m/>
    <m/>
    <m/>
    <m/>
    <s v="SKL"/>
    <s v="SRV"/>
    <m/>
    <m/>
    <m/>
    <s v="KWI"/>
    <e v="#NAME?"/>
    <d v="1899-12-30T12:45:00"/>
    <m/>
    <m/>
    <m/>
    <m/>
    <e v="#NAME?"/>
  </r>
  <r>
    <m/>
    <m/>
    <m/>
    <m/>
    <m/>
    <m/>
    <m/>
    <m/>
    <m/>
    <m/>
    <m/>
    <m/>
    <m/>
    <s v="KWI"/>
    <m/>
    <m/>
    <m/>
    <m/>
    <s v="MPS"/>
    <e v="#NAME?"/>
    <d v="1899-12-30T14:15:00"/>
    <m/>
    <m/>
    <m/>
    <m/>
    <e v="#NAME?"/>
  </r>
  <r>
    <m/>
    <m/>
    <m/>
    <m/>
    <m/>
    <m/>
    <m/>
    <m/>
    <m/>
    <m/>
    <m/>
    <m/>
    <m/>
    <s v="MPS"/>
    <s v="DDM"/>
    <m/>
    <m/>
    <m/>
    <s v="Sal"/>
    <e v="#NAME?"/>
    <d v="1899-12-30T16:30:00"/>
    <m/>
    <m/>
    <m/>
    <m/>
    <e v="#NAME?"/>
  </r>
  <r>
    <m/>
    <m/>
    <m/>
    <m/>
    <m/>
    <m/>
    <m/>
    <m/>
    <m/>
    <m/>
    <m/>
    <m/>
    <m/>
    <s v="KWI"/>
    <s v="DDM"/>
    <m/>
    <m/>
    <m/>
    <s v="MPS"/>
    <e v="#NAME?"/>
    <d v="1899-12-30T17:30:00"/>
    <m/>
    <m/>
    <m/>
    <m/>
    <e v="#NAME?"/>
  </r>
  <r>
    <m/>
    <m/>
    <m/>
    <m/>
    <m/>
    <m/>
    <m/>
    <m/>
    <m/>
    <m/>
    <m/>
    <m/>
    <m/>
    <s v="MPS"/>
    <s v="DDM"/>
    <m/>
    <m/>
    <m/>
    <s v="HAN"/>
    <e v="#NAME?"/>
    <d v="1899-12-30T19:15:00"/>
    <m/>
    <m/>
    <m/>
    <m/>
    <e v="#NAME?"/>
  </r>
  <r>
    <s v="RTA/BIC/SCP/201900001"/>
    <s v="Hirve Valpoi, PNJ &amp; Back"/>
    <m/>
    <m/>
    <m/>
    <s v=" Yakub Shaikh"/>
    <s v=" HNo. 694 Varchi Hali Sakhali Goa"/>
    <m/>
    <s v="GA04T 5310"/>
    <m/>
    <m/>
    <m/>
    <m/>
    <s v="HV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05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13:2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30:00"/>
    <m/>
    <m/>
    <m/>
    <m/>
    <e v="#NAME?"/>
  </r>
  <r>
    <m/>
    <m/>
    <m/>
    <m/>
    <m/>
    <m/>
    <m/>
    <m/>
    <m/>
    <m/>
    <m/>
    <m/>
    <m/>
    <s v="VLP"/>
    <m/>
    <m/>
    <m/>
    <m/>
    <s v="HVR"/>
    <e v="#NAME?"/>
    <d v="1899-12-30T20:00:00"/>
    <m/>
    <m/>
    <m/>
    <m/>
    <e v="#NAME?"/>
  </r>
  <r>
    <s v="RTA/BIC/SCP/201300024"/>
    <m/>
    <m/>
    <m/>
    <m/>
    <m/>
    <m/>
    <m/>
    <s v="GA04T 6021"/>
    <s v="Not Found"/>
    <m/>
    <m/>
    <m/>
    <m/>
    <m/>
    <m/>
    <m/>
    <m/>
    <m/>
    <e v="#NAME?"/>
    <m/>
    <m/>
    <m/>
    <m/>
    <m/>
    <s v=""/>
  </r>
  <r>
    <m/>
    <m/>
    <m/>
    <m/>
    <m/>
    <m/>
    <m/>
    <m/>
    <m/>
    <m/>
    <m/>
    <m/>
    <m/>
    <s v="PNJ"/>
    <s v="MBS"/>
    <m/>
    <m/>
    <m/>
    <s v="VLP"/>
    <e v="#NAME?"/>
    <d v="1899-12-30T08:30:00"/>
    <m/>
    <m/>
    <m/>
    <m/>
    <e v="#NAME?"/>
  </r>
  <r>
    <m/>
    <m/>
    <m/>
    <m/>
    <m/>
    <m/>
    <m/>
    <m/>
    <m/>
    <m/>
    <m/>
    <m/>
    <m/>
    <s v="VLP"/>
    <s v="MPS"/>
    <m/>
    <m/>
    <m/>
    <s v="PNJ"/>
    <e v="#NAME?"/>
    <d v="1899-12-30T10:35:00"/>
    <m/>
    <m/>
    <m/>
    <m/>
    <e v="#NAME?"/>
  </r>
  <r>
    <m/>
    <m/>
    <m/>
    <m/>
    <m/>
    <m/>
    <m/>
    <m/>
    <m/>
    <m/>
    <m/>
    <m/>
    <m/>
    <s v="PNJ"/>
    <s v="MBS"/>
    <m/>
    <m/>
    <m/>
    <s v="VLP"/>
    <e v="#NAME?"/>
    <d v="1899-12-30T12:45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5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s v="ADV"/>
    <m/>
    <m/>
    <m/>
    <s v="MPS"/>
    <e v="#NAME?"/>
    <d v="1899-12-30T16:35:00"/>
    <m/>
    <m/>
    <m/>
    <m/>
    <e v="#NAME?"/>
  </r>
  <r>
    <m/>
    <m/>
    <m/>
    <m/>
    <m/>
    <m/>
    <m/>
    <m/>
    <m/>
    <m/>
    <m/>
    <m/>
    <m/>
    <s v="MPS"/>
    <m/>
    <m/>
    <m/>
    <m/>
    <s v="HVD"/>
    <e v="#NAME?"/>
    <d v="1899-12-30T19:00:00"/>
    <m/>
    <m/>
    <m/>
    <m/>
    <e v="#NAME?"/>
  </r>
  <r>
    <s v="BICH/149/12"/>
    <m/>
    <m/>
    <m/>
    <m/>
    <m/>
    <m/>
    <m/>
    <s v="GA04T 2496"/>
    <m/>
    <m/>
    <m/>
    <m/>
    <m/>
    <m/>
    <m/>
    <m/>
    <m/>
    <m/>
    <e v="#NAME?"/>
    <m/>
    <m/>
    <m/>
    <m/>
    <m/>
    <s v=""/>
  </r>
  <r>
    <s v="BICH/181/2013"/>
    <m/>
    <m/>
    <m/>
    <m/>
    <m/>
    <m/>
    <m/>
    <s v="GA04T 0901"/>
    <m/>
    <m/>
    <m/>
    <m/>
    <m/>
    <m/>
    <m/>
    <m/>
    <m/>
    <m/>
    <e v="#NAME?"/>
    <m/>
    <m/>
    <m/>
    <m/>
    <m/>
    <s v=""/>
  </r>
  <r>
    <s v="RTA/BIC/SCP/201300024"/>
    <m/>
    <m/>
    <m/>
    <m/>
    <m/>
    <m/>
    <m/>
    <s v="GA04T 6021"/>
    <m/>
    <m/>
    <m/>
    <m/>
    <m/>
    <m/>
    <m/>
    <m/>
    <m/>
    <m/>
    <e v="#NAME?"/>
    <m/>
    <m/>
    <m/>
    <m/>
    <m/>
    <s v=""/>
  </r>
  <r>
    <s v="BICH/134/10"/>
    <m/>
    <m/>
    <m/>
    <m/>
    <m/>
    <m/>
    <m/>
    <s v="GA04T 1908"/>
    <m/>
    <m/>
    <m/>
    <m/>
    <m/>
    <m/>
    <m/>
    <m/>
    <m/>
    <m/>
    <e v="#NAME?"/>
    <m/>
    <m/>
    <m/>
    <m/>
    <m/>
    <s v=""/>
  </r>
  <r>
    <s v="BICH/59/04"/>
    <s v="Keri to Sakhalim via Ravan and back"/>
    <m/>
    <m/>
    <m/>
    <s v="Gokuldas N. Gawas"/>
    <s v=" HNo. 20, Halidwada, Keri  Sattari_x000a_"/>
    <m/>
    <s v="GA01U 2309"/>
    <m/>
    <m/>
    <m/>
    <m/>
    <s v="KRI"/>
    <m/>
    <m/>
    <m/>
    <m/>
    <s v="RAV"/>
    <e v="#NAME?"/>
    <d v="1899-12-30T07:0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07:20:00"/>
    <m/>
    <m/>
    <m/>
    <m/>
    <e v="#NAME?"/>
  </r>
  <r>
    <m/>
    <m/>
    <m/>
    <m/>
    <m/>
    <m/>
    <m/>
    <m/>
    <m/>
    <m/>
    <m/>
    <m/>
    <m/>
    <s v="SKL"/>
    <m/>
    <m/>
    <m/>
    <m/>
    <s v="KRI"/>
    <e v="#NAME?"/>
    <d v="1899-12-30T07:50:00"/>
    <m/>
    <m/>
    <m/>
    <m/>
    <e v="#NAME?"/>
  </r>
  <r>
    <m/>
    <m/>
    <m/>
    <m/>
    <m/>
    <m/>
    <m/>
    <m/>
    <m/>
    <m/>
    <m/>
    <m/>
    <m/>
    <s v="KRI"/>
    <m/>
    <m/>
    <m/>
    <m/>
    <s v="SKL"/>
    <e v="#NAME?"/>
    <d v="1899-12-30T08:40:00"/>
    <m/>
    <m/>
    <m/>
    <m/>
    <e v="#NAME?"/>
  </r>
  <r>
    <m/>
    <m/>
    <m/>
    <m/>
    <m/>
    <m/>
    <m/>
    <m/>
    <m/>
    <m/>
    <m/>
    <m/>
    <m/>
    <s v="SKL"/>
    <s v="KRI"/>
    <m/>
    <m/>
    <m/>
    <s v="RAV"/>
    <e v="#NAME?"/>
    <d v="1899-12-30T09:40:00"/>
    <m/>
    <m/>
    <m/>
    <m/>
    <e v="#NAME?"/>
  </r>
  <r>
    <m/>
    <m/>
    <m/>
    <m/>
    <m/>
    <m/>
    <m/>
    <m/>
    <m/>
    <m/>
    <m/>
    <m/>
    <m/>
    <s v="RAV"/>
    <m/>
    <m/>
    <m/>
    <m/>
    <s v="SKL"/>
    <e v="#NAME?"/>
    <d v="1899-12-30T10:15:00"/>
    <m/>
    <m/>
    <m/>
    <m/>
    <e v="#NAME?"/>
  </r>
  <r>
    <m/>
    <m/>
    <m/>
    <m/>
    <m/>
    <m/>
    <m/>
    <m/>
    <m/>
    <m/>
    <m/>
    <m/>
    <m/>
    <s v="SKL"/>
    <m/>
    <m/>
    <m/>
    <m/>
    <s v="RAV"/>
    <e v="#NAME?"/>
    <d v="1899-12-30T10:5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1:4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2:2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3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3:45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5:00:00"/>
    <m/>
    <m/>
    <m/>
    <m/>
    <m/>
  </r>
  <r>
    <m/>
    <m/>
    <m/>
    <m/>
    <m/>
    <m/>
    <m/>
    <m/>
    <m/>
    <m/>
    <m/>
    <m/>
    <m/>
    <s v="SKL"/>
    <m/>
    <m/>
    <m/>
    <m/>
    <s v="RAV"/>
    <e v="#NAME?"/>
    <d v="1899-12-30T15:40:00"/>
    <m/>
    <m/>
    <m/>
    <m/>
    <m/>
  </r>
  <r>
    <m/>
    <m/>
    <m/>
    <m/>
    <m/>
    <m/>
    <m/>
    <m/>
    <m/>
    <m/>
    <m/>
    <m/>
    <m/>
    <s v="RAV"/>
    <m/>
    <m/>
    <m/>
    <m/>
    <s v="SKL"/>
    <e v="#NAME?"/>
    <d v="1899-12-30T16:05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7:30:00"/>
    <m/>
    <m/>
    <m/>
    <m/>
    <m/>
  </r>
  <r>
    <m/>
    <m/>
    <m/>
    <m/>
    <m/>
    <m/>
    <m/>
    <m/>
    <m/>
    <m/>
    <m/>
    <m/>
    <m/>
    <s v="KRI"/>
    <m/>
    <m/>
    <m/>
    <m/>
    <s v="SKL"/>
    <e v="#NAME?"/>
    <d v="1899-12-30T18:00:00"/>
    <m/>
    <m/>
    <m/>
    <m/>
    <m/>
  </r>
  <r>
    <m/>
    <m/>
    <m/>
    <m/>
    <m/>
    <m/>
    <m/>
    <m/>
    <m/>
    <m/>
    <m/>
    <m/>
    <m/>
    <s v="SKL"/>
    <m/>
    <m/>
    <m/>
    <m/>
    <s v="KRI"/>
    <e v="#NAME?"/>
    <d v="1899-12-30T18:30:00"/>
    <m/>
    <m/>
    <m/>
    <m/>
    <m/>
  </r>
  <r>
    <s v="RTA/BIC/TMP/202000035"/>
    <s v="Sarmanas-Upper Harvalem-Sanquelim- and back"/>
    <m/>
    <m/>
    <m/>
    <s v="Rupesh Vaigankar"/>
    <s v="HNo. Shivolkarwada, Mulgao, Bicholim, Goa"/>
    <m/>
    <s v="GA01U 2065"/>
    <m/>
    <m/>
    <m/>
    <m/>
    <s v="SMS"/>
    <s v="BAA"/>
    <m/>
    <m/>
    <m/>
    <s v="HRV"/>
    <e v="#NAME?"/>
    <d v="1899-12-30T06:45:00"/>
    <m/>
    <m/>
    <m/>
    <m/>
    <e v="#NAME?"/>
  </r>
  <r>
    <m/>
    <m/>
    <m/>
    <m/>
    <m/>
    <m/>
    <m/>
    <m/>
    <m/>
    <m/>
    <m/>
    <m/>
    <m/>
    <s v="HRV"/>
    <s v="SRV"/>
    <m/>
    <m/>
    <m/>
    <s v="MPS"/>
    <e v="#NAME?"/>
    <d v="1899-12-30T07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9:15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09:3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0:2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00:00"/>
    <m/>
    <m/>
    <m/>
    <m/>
    <e v="#NAME?"/>
  </r>
  <r>
    <m/>
    <m/>
    <m/>
    <m/>
    <m/>
    <m/>
    <m/>
    <m/>
    <m/>
    <m/>
    <m/>
    <m/>
    <m/>
    <s v="SKL"/>
    <m/>
    <m/>
    <m/>
    <m/>
    <s v="HRV"/>
    <e v="#NAME?"/>
    <d v="1899-12-30T13:20:00"/>
    <m/>
    <m/>
    <m/>
    <m/>
    <e v="#NAME?"/>
  </r>
  <r>
    <m/>
    <m/>
    <m/>
    <m/>
    <m/>
    <m/>
    <m/>
    <m/>
    <m/>
    <m/>
    <m/>
    <m/>
    <m/>
    <s v="HRV"/>
    <m/>
    <m/>
    <m/>
    <m/>
    <s v="MPS"/>
    <e v="#NAME?"/>
    <d v="1899-12-30T14:00:00"/>
    <m/>
    <m/>
    <m/>
    <m/>
    <e v="#NAME?"/>
  </r>
  <r>
    <m/>
    <m/>
    <m/>
    <m/>
    <m/>
    <m/>
    <m/>
    <m/>
    <m/>
    <m/>
    <m/>
    <m/>
    <m/>
    <s v="MPS"/>
    <m/>
    <m/>
    <m/>
    <m/>
    <s v="HRV"/>
    <e v="#NAME?"/>
    <d v="1899-12-30T17:15:00"/>
    <m/>
    <m/>
    <m/>
    <m/>
    <e v="#NAME?"/>
  </r>
  <r>
    <m/>
    <m/>
    <m/>
    <m/>
    <m/>
    <m/>
    <m/>
    <m/>
    <m/>
    <m/>
    <m/>
    <m/>
    <m/>
    <s v="HRV"/>
    <s v="SRV"/>
    <m/>
    <m/>
    <m/>
    <s v="SMS"/>
    <e v="#NAME?"/>
    <d v="1899-12-30T18:45:00"/>
    <m/>
    <m/>
    <m/>
    <m/>
    <e v="#NAME?"/>
  </r>
  <r>
    <s v="RTA/BIC/SCP/201300022"/>
    <s v="Menkurem, to PND"/>
    <m/>
    <m/>
    <m/>
    <s v="Chandan Naik"/>
    <s v="HNo. 410, Takwada, Usgao, PND Goa"/>
    <m/>
    <s v="GA01U 3565"/>
    <m/>
    <m/>
    <m/>
    <m/>
    <s v="MEN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08:55:00"/>
    <m/>
    <m/>
    <m/>
    <m/>
    <e v="#NAME?"/>
  </r>
  <r>
    <m/>
    <m/>
    <m/>
    <m/>
    <m/>
    <m/>
    <m/>
    <m/>
    <m/>
    <m/>
    <m/>
    <m/>
    <m/>
    <s v="MEN"/>
    <m/>
    <m/>
    <m/>
    <m/>
    <s v="PND"/>
    <e v="#NAME?"/>
    <d v="1899-12-30T13:00:00"/>
    <m/>
    <m/>
    <m/>
    <m/>
    <e v="#NAME?"/>
  </r>
  <r>
    <m/>
    <m/>
    <m/>
    <m/>
    <m/>
    <m/>
    <m/>
    <m/>
    <m/>
    <m/>
    <m/>
    <m/>
    <m/>
    <s v="PND"/>
    <m/>
    <m/>
    <m/>
    <m/>
    <s v="MEN"/>
    <e v="#NAME?"/>
    <d v="1899-12-30T16:10:00"/>
    <m/>
    <m/>
    <m/>
    <m/>
    <e v="#NAME?"/>
  </r>
  <r>
    <s v="BICH/180/13"/>
    <m/>
    <m/>
    <m/>
    <m/>
    <m/>
    <m/>
    <m/>
    <s v="GA04T 7516"/>
    <m/>
    <m/>
    <m/>
    <m/>
    <m/>
    <m/>
    <m/>
    <m/>
    <m/>
    <m/>
    <e v="#NAME?"/>
    <m/>
    <m/>
    <m/>
    <m/>
    <m/>
    <s v=""/>
  </r>
  <r>
    <s v="RTA/BIC/TP/201700051"/>
    <s v="Morlem Colony to PNJ &amp; Back via MPS Sanquelim"/>
    <m/>
    <m/>
    <m/>
    <s v="Naresh P. Naik"/>
    <s v="New Vado, Sirsaim, Bardez Goa"/>
    <m/>
    <s v="GA03N 8501"/>
    <m/>
    <m/>
    <m/>
    <m/>
    <s v="MOC"/>
    <m/>
    <m/>
    <m/>
    <m/>
    <s v="PNJ"/>
    <e v="#NAME?"/>
    <d v="1899-12-30T07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2:00:00"/>
    <m/>
    <m/>
    <m/>
    <m/>
    <e v="#NAME?"/>
  </r>
  <r>
    <m/>
    <m/>
    <m/>
    <m/>
    <m/>
    <m/>
    <m/>
    <m/>
    <m/>
    <m/>
    <m/>
    <m/>
    <m/>
    <s v="MOC"/>
    <m/>
    <m/>
    <m/>
    <m/>
    <s v="PNJ"/>
    <e v="#NAME?"/>
    <d v="1899-12-30T14:45:00"/>
    <m/>
    <m/>
    <m/>
    <m/>
    <e v="#NAME?"/>
  </r>
  <r>
    <m/>
    <m/>
    <m/>
    <m/>
    <m/>
    <m/>
    <m/>
    <m/>
    <m/>
    <m/>
    <m/>
    <m/>
    <m/>
    <s v="PNJ"/>
    <m/>
    <m/>
    <m/>
    <m/>
    <s v="MOC"/>
    <e v="#NAME?"/>
    <d v="1899-12-30T17:25:00"/>
    <m/>
    <m/>
    <m/>
    <m/>
    <e v="#NAME?"/>
  </r>
  <r>
    <s v="RTA/BIC/TP/201800309"/>
    <s v="Saptakoteshwar, Naroa, Bicholim and back_x000a_"/>
    <m/>
    <m/>
    <m/>
    <s v="Shivanand  D. chodankar"/>
    <s v="Marmawada Narva Bicholim Goa"/>
    <m/>
    <s v="GA01U 2186"/>
    <m/>
    <m/>
    <m/>
    <m/>
    <s v="SPT"/>
    <m/>
    <m/>
    <m/>
    <m/>
    <s v="NAR"/>
    <e v="#NAME?"/>
    <d v="1899-12-30T08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1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09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0:5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1:5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45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5:1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6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6:50:00"/>
    <m/>
    <m/>
    <m/>
    <m/>
    <e v="#NAME?"/>
  </r>
  <r>
    <m/>
    <m/>
    <m/>
    <m/>
    <m/>
    <m/>
    <m/>
    <m/>
    <m/>
    <m/>
    <m/>
    <m/>
    <m/>
    <s v="BCH"/>
    <m/>
    <m/>
    <m/>
    <m/>
    <s v="SPT"/>
    <e v="#NAME?"/>
    <d v="1899-12-30T18:00:00"/>
    <m/>
    <m/>
    <m/>
    <m/>
    <e v="#NAME?"/>
  </r>
  <r>
    <s v="ADT/04/BIC/RTA/821"/>
    <s v="Naroa, Bicholim, PNJ"/>
    <m/>
    <m/>
    <m/>
    <s v="UMELh D. chodankar"/>
    <s v="Marmawada Narva Bicholim Goa_x000a_"/>
    <m/>
    <s v="GA04T 4397"/>
    <m/>
    <m/>
    <m/>
    <m/>
    <s v="NAR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2:00:00"/>
    <m/>
    <m/>
    <m/>
    <m/>
    <e v="#NAME?"/>
  </r>
  <r>
    <m/>
    <m/>
    <m/>
    <m/>
    <m/>
    <m/>
    <m/>
    <m/>
    <m/>
    <m/>
    <m/>
    <m/>
    <m/>
    <s v="NAR"/>
    <m/>
    <m/>
    <m/>
    <m/>
    <s v="BCH"/>
    <e v="#NAME?"/>
    <d v="1899-12-30T12:4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3:30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4:20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17:00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8:50:00"/>
    <m/>
    <m/>
    <m/>
    <m/>
    <e v="#NAME?"/>
  </r>
  <r>
    <s v="BICH/7/2000"/>
    <s v="Pale Bicholim, PND and Back"/>
    <m/>
    <m/>
    <m/>
    <s v="Mayur M. Balve,"/>
    <s v="HNo. 409, Tiral, Usgao PND Goa."/>
    <m/>
    <s v="GA01U 3279"/>
    <m/>
    <m/>
    <m/>
    <m/>
    <s v="PLE"/>
    <m/>
    <m/>
    <m/>
    <m/>
    <s v="BCH"/>
    <e v="#NAME?"/>
    <d v="1899-12-30T07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8:0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5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7:3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9:30:00"/>
    <m/>
    <m/>
    <m/>
    <m/>
    <e v="#NAME?"/>
  </r>
  <r>
    <s v="RTA/BIC/SCP/201300014"/>
    <s v="Pale, PND Bicholim and back"/>
    <m/>
    <m/>
    <m/>
    <s v="Dyaneshwar N. Naik"/>
    <s v="HNo.434, Tiralwada, Usgao, PND, Goa."/>
    <m/>
    <s v="GA01W 4321"/>
    <m/>
    <m/>
    <m/>
    <m/>
    <s v="PLE"/>
    <m/>
    <m/>
    <m/>
    <m/>
    <s v="PND"/>
    <e v="#NAME?"/>
    <d v="1899-12-30T06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3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9:3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2:4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5:4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0:00"/>
    <m/>
    <m/>
    <m/>
    <m/>
    <e v="#NAME?"/>
  </r>
  <r>
    <s v="RTA/BIC/SCP/201500008"/>
    <s v="Pale PND to Bicholim and back"/>
    <m/>
    <m/>
    <m/>
    <s v="Pradeep Naik. "/>
    <s v="HNo. Ambegal, Pali, Bicholim, Goa"/>
    <m/>
    <s v="GA01U 4121"/>
    <m/>
    <m/>
    <m/>
    <m/>
    <s v="PLE"/>
    <m/>
    <m/>
    <m/>
    <m/>
    <s v="PND"/>
    <e v="#NAME?"/>
    <d v="1899-12-30T06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7:2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3:0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6:00:00"/>
    <m/>
    <m/>
    <m/>
    <m/>
    <e v="#NAME?"/>
  </r>
  <r>
    <m/>
    <m/>
    <m/>
    <m/>
    <m/>
    <m/>
    <m/>
    <m/>
    <m/>
    <m/>
    <m/>
    <m/>
    <m/>
    <s v="PND"/>
    <m/>
    <m/>
    <m/>
    <m/>
    <s v="PLE"/>
    <e v="#NAME?"/>
    <d v="1899-12-30T18:05:00"/>
    <m/>
    <m/>
    <m/>
    <m/>
    <e v="#NAME?"/>
  </r>
  <r>
    <s v="RTA/BIC/SCP/201300026"/>
    <s v=" Sanquelim, Valpoi, Shinginm"/>
    <m/>
    <m/>
    <m/>
    <s v="Shaikh Yusuf"/>
    <s v="HNo. 44, Valpoi, Sattari, Goa"/>
    <m/>
    <s v="GA01U 4993"/>
    <m/>
    <m/>
    <m/>
    <m/>
    <s v="SKL"/>
    <m/>
    <m/>
    <m/>
    <m/>
    <s v="VLP"/>
    <e v="#NAME?"/>
    <d v="1899-12-30T08:45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0:15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m/>
    <m/>
    <m/>
    <m/>
    <s v="VLP"/>
    <e v="#NAME?"/>
    <d v="1899-12-30T12:00:00"/>
    <m/>
    <m/>
    <m/>
    <m/>
    <e v="#NAME?"/>
  </r>
  <r>
    <m/>
    <m/>
    <m/>
    <m/>
    <m/>
    <m/>
    <m/>
    <m/>
    <m/>
    <m/>
    <m/>
    <m/>
    <m/>
    <s v="VLP"/>
    <m/>
    <m/>
    <m/>
    <m/>
    <s v="SGN"/>
    <e v="#NAME?"/>
    <d v="1899-12-30T15:30:00"/>
    <m/>
    <m/>
    <m/>
    <m/>
    <e v="#NAME?"/>
  </r>
  <r>
    <m/>
    <m/>
    <m/>
    <m/>
    <m/>
    <m/>
    <m/>
    <m/>
    <m/>
    <m/>
    <m/>
    <m/>
    <m/>
    <s v="SGN"/>
    <m/>
    <m/>
    <m/>
    <m/>
    <s v="SKL"/>
    <e v="#NAME?"/>
    <d v="1899-12-30T16:45:00"/>
    <m/>
    <m/>
    <m/>
    <m/>
    <e v="#NAME?"/>
  </r>
  <r>
    <m/>
    <m/>
    <m/>
    <m/>
    <m/>
    <m/>
    <m/>
    <m/>
    <m/>
    <m/>
    <m/>
    <m/>
    <m/>
    <s v="SKL"/>
    <m/>
    <m/>
    <m/>
    <m/>
    <m/>
    <e v="#NAME?"/>
    <d v="1899-12-30T18:30:00"/>
    <m/>
    <m/>
    <m/>
    <m/>
    <e v="#NAME?"/>
  </r>
  <r>
    <s v="GDPSV/1626/90"/>
    <s v="Pilgao, Saramanas, Bicholim and back"/>
    <m/>
    <m/>
    <m/>
    <s v=" Vithu Dattaram Jalmi"/>
    <s v="HNo. 28, Mathwada, Pilgao, Bicholim Goa"/>
    <m/>
    <s v="GA04T-4254"/>
    <m/>
    <m/>
    <m/>
    <m/>
    <s v="PLG"/>
    <m/>
    <m/>
    <m/>
    <m/>
    <s v="SMS"/>
    <e v="#NAME?"/>
    <d v="1899-12-30T07:00:00"/>
    <m/>
    <m/>
    <m/>
    <m/>
    <e v="#NAME?"/>
  </r>
  <r>
    <m/>
    <m/>
    <m/>
    <m/>
    <m/>
    <m/>
    <m/>
    <m/>
    <m/>
    <m/>
    <m/>
    <m/>
    <m/>
    <s v="SMS"/>
    <m/>
    <m/>
    <m/>
    <m/>
    <s v="BCH"/>
    <e v="#NAME?"/>
    <d v="1899-12-30T07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7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7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8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8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09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09:4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0:40:00"/>
    <m/>
    <m/>
    <m/>
    <m/>
    <e v="#NAME?"/>
  </r>
  <r>
    <m/>
    <m/>
    <m/>
    <m/>
    <m/>
    <m/>
    <m/>
    <m/>
    <m/>
    <m/>
    <m/>
    <m/>
    <m/>
    <s v="PLG"/>
    <m/>
    <m/>
    <m/>
    <m/>
    <s v="PLG"/>
    <e v="#NAME?"/>
    <d v="1899-12-30T11:3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2:0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2:3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3:05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4:1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4:3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5:00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5:40:00"/>
    <m/>
    <m/>
    <m/>
    <m/>
    <e v="#NAME?"/>
  </r>
  <r>
    <m/>
    <m/>
    <m/>
    <m/>
    <m/>
    <m/>
    <m/>
    <m/>
    <m/>
    <m/>
    <m/>
    <m/>
    <m/>
    <s v="PLG"/>
    <m/>
    <m/>
    <m/>
    <m/>
    <s v="BCH"/>
    <e v="#NAME?"/>
    <d v="1899-12-30T16:25:00"/>
    <m/>
    <m/>
    <m/>
    <m/>
    <e v="#NAME?"/>
  </r>
  <r>
    <m/>
    <m/>
    <m/>
    <m/>
    <m/>
    <m/>
    <m/>
    <m/>
    <m/>
    <m/>
    <m/>
    <m/>
    <m/>
    <s v="BCH"/>
    <m/>
    <m/>
    <m/>
    <m/>
    <s v="PLG"/>
    <e v="#NAME?"/>
    <d v="1899-12-30T17:15:00"/>
    <m/>
    <m/>
    <m/>
    <m/>
    <m/>
  </r>
  <r>
    <m/>
    <m/>
    <m/>
    <m/>
    <m/>
    <m/>
    <m/>
    <m/>
    <m/>
    <m/>
    <m/>
    <m/>
    <m/>
    <s v="PLG"/>
    <m/>
    <m/>
    <m/>
    <m/>
    <s v="BCH"/>
    <e v="#NAME?"/>
    <d v="1899-12-30T17:55:00"/>
    <m/>
    <m/>
    <m/>
    <m/>
    <m/>
  </r>
  <r>
    <m/>
    <m/>
    <m/>
    <m/>
    <m/>
    <m/>
    <m/>
    <m/>
    <m/>
    <m/>
    <m/>
    <m/>
    <m/>
    <s v="BCH"/>
    <m/>
    <m/>
    <m/>
    <m/>
    <s v="PLG"/>
    <e v="#NAME?"/>
    <d v="1899-12-30T18:40:00"/>
    <m/>
    <m/>
    <m/>
    <m/>
    <m/>
  </r>
  <r>
    <s v="BICH/136/10"/>
    <m/>
    <m/>
    <m/>
    <m/>
    <m/>
    <m/>
    <m/>
    <s v="GA04T 9699"/>
    <m/>
    <m/>
    <m/>
    <m/>
    <m/>
    <m/>
    <m/>
    <m/>
    <m/>
    <m/>
    <e v="#NAME?"/>
    <m/>
    <m/>
    <m/>
    <m/>
    <m/>
    <s v=""/>
  </r>
  <r>
    <s v="RTA/BIC/SCP/201300070"/>
    <s v="Podochem/Bhatwadi and back"/>
    <m/>
    <m/>
    <m/>
    <m/>
    <m/>
    <m/>
    <s v="GA01U 3199"/>
    <m/>
    <m/>
    <m/>
    <m/>
    <s v="PCE"/>
    <s v="BWD"/>
    <m/>
    <m/>
    <m/>
    <s v="MPS"/>
    <e v="#NAME?"/>
    <d v="1899-12-30T07:35:00"/>
    <m/>
    <m/>
    <m/>
    <m/>
    <e v="#NAME?"/>
  </r>
  <r>
    <m/>
    <m/>
    <m/>
    <m/>
    <m/>
    <m/>
    <m/>
    <m/>
    <m/>
    <m/>
    <m/>
    <m/>
    <m/>
    <s v="MPS"/>
    <m/>
    <m/>
    <m/>
    <m/>
    <s v="PCE"/>
    <e v="#NAME?"/>
    <d v="1899-12-30T09:35:00"/>
    <m/>
    <m/>
    <m/>
    <m/>
    <e v="#NAME?"/>
  </r>
  <r>
    <m/>
    <m/>
    <m/>
    <m/>
    <m/>
    <m/>
    <m/>
    <m/>
    <m/>
    <m/>
    <m/>
    <m/>
    <m/>
    <s v="PCE"/>
    <s v="BWD"/>
    <s v="ZDA"/>
    <m/>
    <m/>
    <s v="SKL"/>
    <e v="#NAME?"/>
    <d v="1899-12-30T11:20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13:15:00"/>
    <m/>
    <m/>
    <m/>
    <m/>
    <e v="#NAME?"/>
  </r>
  <r>
    <m/>
    <m/>
    <m/>
    <m/>
    <m/>
    <m/>
    <m/>
    <m/>
    <m/>
    <m/>
    <m/>
    <m/>
    <m/>
    <s v="MPS"/>
    <s v="ZDA"/>
    <s v="PCE"/>
    <m/>
    <m/>
    <s v="KUC"/>
    <e v="#NAME?"/>
    <d v="1899-12-30T17:00:00"/>
    <m/>
    <m/>
    <m/>
    <m/>
    <e v="#NAME?"/>
  </r>
  <r>
    <m/>
    <m/>
    <m/>
    <m/>
    <m/>
    <m/>
    <m/>
    <m/>
    <m/>
    <m/>
    <m/>
    <m/>
    <m/>
    <s v="PCE"/>
    <s v="BWD"/>
    <s v="ZDA"/>
    <m/>
    <m/>
    <s v="MPS"/>
    <e v="#NAME?"/>
    <d v="1899-12-30T18:15:00"/>
    <m/>
    <m/>
    <m/>
    <m/>
    <e v="#NAME?"/>
  </r>
  <r>
    <m/>
    <m/>
    <m/>
    <m/>
    <m/>
    <m/>
    <m/>
    <m/>
    <m/>
    <m/>
    <m/>
    <m/>
    <m/>
    <s v="MPS"/>
    <m/>
    <m/>
    <m/>
    <m/>
    <s v="BWD"/>
    <e v="#NAME?"/>
    <d v="1899-12-30T20:20:00"/>
    <m/>
    <m/>
    <m/>
    <m/>
    <e v="#NAME?"/>
  </r>
  <r>
    <s v="BICH/133/10"/>
    <m/>
    <m/>
    <m/>
    <m/>
    <m/>
    <m/>
    <m/>
    <s v="GA04T 4334"/>
    <m/>
    <m/>
    <m/>
    <m/>
    <m/>
    <m/>
    <m/>
    <m/>
    <m/>
    <m/>
    <e v="#NAME?"/>
    <m/>
    <m/>
    <m/>
    <m/>
    <m/>
    <s v=""/>
  </r>
  <r>
    <s v="RTA/BIC/TMP/201700037"/>
    <s v="Sal to MPS and back"/>
    <m/>
    <m/>
    <m/>
    <s v="Premanand Parab"/>
    <s v="HNo. 57-2 Salem-Bicholim Goa"/>
    <m/>
    <s v="GA01T 5111"/>
    <m/>
    <m/>
    <m/>
    <m/>
    <s v="Sal"/>
    <m/>
    <m/>
    <m/>
    <m/>
    <s v="MPS"/>
    <e v="#NAME?"/>
    <d v="1899-12-30T06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08:00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09:30:00"/>
    <m/>
    <m/>
    <m/>
    <m/>
    <m/>
  </r>
  <r>
    <m/>
    <m/>
    <m/>
    <m/>
    <m/>
    <m/>
    <m/>
    <m/>
    <m/>
    <m/>
    <m/>
    <m/>
    <m/>
    <s v="MPS"/>
    <m/>
    <m/>
    <m/>
    <m/>
    <s v="Sal"/>
    <e v="#NAME?"/>
    <d v="1899-12-30T11:2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2:45:00"/>
    <m/>
    <m/>
    <m/>
    <m/>
    <e v="#NAME?"/>
  </r>
  <r>
    <m/>
    <m/>
    <m/>
    <m/>
    <m/>
    <m/>
    <m/>
    <m/>
    <m/>
    <m/>
    <m/>
    <m/>
    <m/>
    <s v="Sal"/>
    <m/>
    <m/>
    <m/>
    <m/>
    <s v="MPS"/>
    <e v="#NAME?"/>
    <d v="1899-12-30T15:30:00"/>
    <m/>
    <m/>
    <m/>
    <m/>
    <e v="#NAME?"/>
  </r>
  <r>
    <m/>
    <m/>
    <m/>
    <m/>
    <m/>
    <m/>
    <m/>
    <m/>
    <m/>
    <m/>
    <m/>
    <m/>
    <m/>
    <s v="MPS"/>
    <m/>
    <m/>
    <m/>
    <m/>
    <s v="Sal"/>
    <e v="#NAME?"/>
    <d v="1899-12-30T17:50:00"/>
    <m/>
    <m/>
    <m/>
    <m/>
    <e v="#NAME?"/>
  </r>
  <r>
    <m/>
    <m/>
    <m/>
    <m/>
    <m/>
    <m/>
    <m/>
    <m/>
    <m/>
    <m/>
    <m/>
    <m/>
    <m/>
    <s v="PNJ"/>
    <s v="PBS"/>
    <m/>
    <m/>
    <m/>
    <s v="PNJ"/>
    <e v="#NAME?"/>
    <d v="1899-12-30T08:05:00"/>
    <m/>
    <m/>
    <m/>
    <m/>
    <e v="#NAME?"/>
  </r>
  <r>
    <m/>
    <m/>
    <m/>
    <m/>
    <m/>
    <m/>
    <m/>
    <m/>
    <m/>
    <m/>
    <m/>
    <m/>
    <m/>
    <s v="SKL"/>
    <m/>
    <m/>
    <m/>
    <m/>
    <s v="MPS"/>
    <e v="#NAME?"/>
    <d v="1899-12-30T09:4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2:40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16:30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9:40:00"/>
    <m/>
    <m/>
    <m/>
    <m/>
    <e v="#NAME?"/>
  </r>
  <r>
    <s v="GDPST/1241/87"/>
    <m/>
    <m/>
    <m/>
    <m/>
    <m/>
    <m/>
    <m/>
    <s v="GA04T 4476"/>
    <m/>
    <m/>
    <m/>
    <m/>
    <m/>
    <m/>
    <m/>
    <m/>
    <m/>
    <m/>
    <e v="#NAME?"/>
    <m/>
    <m/>
    <m/>
    <m/>
    <m/>
    <s v=""/>
  </r>
  <r>
    <s v="RTA/BIC/SCP/201300069"/>
    <s v=" MPS To Bicholim to PND and back via Sanquelim"/>
    <m/>
    <m/>
    <m/>
    <s v="Pritesh Chandrakant Naik_x000a_"/>
    <s v=".H.No.410. Tiral, Takwada,_x000a_Usgao, PND Goa"/>
    <m/>
    <s v="GA01T 9408"/>
    <m/>
    <m/>
    <m/>
    <m/>
    <s v="SKL"/>
    <m/>
    <m/>
    <m/>
    <m/>
    <s v="MPS"/>
    <e v="#NAME?"/>
    <d v="1899-12-30T06:10:00"/>
    <m/>
    <m/>
    <m/>
    <m/>
    <e v="#NAME?"/>
  </r>
  <r>
    <m/>
    <m/>
    <m/>
    <m/>
    <m/>
    <m/>
    <m/>
    <m/>
    <m/>
    <m/>
    <m/>
    <m/>
    <m/>
    <s v="MPS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5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3:55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6:30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8:55:00"/>
    <m/>
    <m/>
    <m/>
    <m/>
    <e v="#NAME?"/>
  </r>
  <r>
    <s v="RTA/BIC/SCO/201500003"/>
    <s v="Sanquelim,MPS, Valpoi, PNJ"/>
    <m/>
    <m/>
    <m/>
    <s v="Vaibhavi Gawas"/>
    <s v="HNo.297 Majikwada Poriem, Sattari Goa"/>
    <m/>
    <s v="GA04T 5091"/>
    <m/>
    <m/>
    <m/>
    <m/>
    <s v="SKL"/>
    <m/>
    <m/>
    <m/>
    <m/>
    <s v="MPS"/>
    <e v="#NAME?"/>
    <d v="1899-12-30T05:4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6:4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09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15:00"/>
    <m/>
    <m/>
    <m/>
    <m/>
    <e v="#NAME?"/>
  </r>
  <r>
    <m/>
    <m/>
    <m/>
    <m/>
    <m/>
    <m/>
    <m/>
    <m/>
    <m/>
    <m/>
    <m/>
    <m/>
    <m/>
    <s v="PNJ"/>
    <s v="SBS"/>
    <s v="MYM"/>
    <m/>
    <m/>
    <s v="SKL"/>
    <e v="#NAME?"/>
    <d v="1899-12-30T18:50:00"/>
    <m/>
    <m/>
    <m/>
    <m/>
    <e v="#NAME?"/>
  </r>
  <r>
    <s v="RTA/BIC/TMP/202000022"/>
    <s v="Morlem Colony-PNJ-Valpoi-MPS, &amp; Back via By pass"/>
    <m/>
    <m/>
    <m/>
    <s v="Rupesh Wadkar"/>
    <s v=" HNo. 199/1 honda Sattari Goa"/>
    <m/>
    <s v="GA04T 1131"/>
    <m/>
    <m/>
    <m/>
    <m/>
    <s v="MOC"/>
    <s v="HND"/>
    <m/>
    <m/>
    <m/>
    <s v="PNJ"/>
    <e v="#NAME?"/>
    <d v="1899-12-30T06:20:00"/>
    <m/>
    <m/>
    <m/>
    <m/>
    <e v="#NAME?"/>
  </r>
  <r>
    <m/>
    <m/>
    <m/>
    <m/>
    <m/>
    <m/>
    <m/>
    <m/>
    <m/>
    <m/>
    <m/>
    <m/>
    <m/>
    <s v="PNJ"/>
    <s v="PBS"/>
    <m/>
    <m/>
    <m/>
    <s v="VLP"/>
    <e v="#NAME?"/>
    <d v="1899-12-30T08:15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1:0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15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4:35:00"/>
    <m/>
    <m/>
    <m/>
    <m/>
    <e v="#NAME?"/>
  </r>
  <r>
    <m/>
    <m/>
    <m/>
    <m/>
    <m/>
    <m/>
    <m/>
    <m/>
    <m/>
    <m/>
    <m/>
    <m/>
    <m/>
    <s v="PNJ"/>
    <s v="MPS"/>
    <m/>
    <m/>
    <m/>
    <s v="MOC"/>
    <e v="#NAME?"/>
    <d v="1899-12-30T19:15:00"/>
    <m/>
    <m/>
    <m/>
    <m/>
    <e v="#NAME?"/>
  </r>
  <r>
    <s v="RTA/BIC/SCP/201400001"/>
    <s v=" Shelap to PND"/>
    <m/>
    <m/>
    <m/>
    <s v="Balkrishna Usgaonkar"/>
    <s v="HNo. 43, Paikul Melauli, Sattari Goa"/>
    <m/>
    <s v="GA04T 3543"/>
    <m/>
    <m/>
    <m/>
    <m/>
    <s v="SPE"/>
    <m/>
    <m/>
    <m/>
    <m/>
    <s v="PND"/>
    <e v="#NAME?"/>
    <d v="1899-12-30T08:1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0:2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1:30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3:05:00"/>
    <m/>
    <m/>
    <m/>
    <m/>
    <e v="#NAME?"/>
  </r>
  <r>
    <m/>
    <m/>
    <m/>
    <m/>
    <m/>
    <m/>
    <m/>
    <m/>
    <m/>
    <m/>
    <m/>
    <m/>
    <m/>
    <s v="SPE"/>
    <m/>
    <m/>
    <m/>
    <m/>
    <s v="PND"/>
    <e v="#NAME?"/>
    <d v="1899-12-30T15:35:00"/>
    <m/>
    <m/>
    <m/>
    <m/>
    <e v="#NAME?"/>
  </r>
  <r>
    <m/>
    <m/>
    <m/>
    <m/>
    <m/>
    <m/>
    <m/>
    <m/>
    <m/>
    <m/>
    <m/>
    <m/>
    <m/>
    <s v="PND"/>
    <m/>
    <m/>
    <m/>
    <m/>
    <s v="SPE"/>
    <e v="#NAME?"/>
    <d v="1899-12-30T17:10:00"/>
    <m/>
    <m/>
    <m/>
    <m/>
    <e v="#NAME?"/>
  </r>
  <r>
    <s v="GDPST/2051/99"/>
    <s v=" Shikeri, MPS, PNJ upto Sakhalim via Carapur Sarvan"/>
    <m/>
    <m/>
    <m/>
    <s v="Kamlakant Gadekar,"/>
    <s v=" Gankarwada, Myem, Bicholim, Goa"/>
    <m/>
    <s v="GA04T 4938"/>
    <m/>
    <m/>
    <m/>
    <m/>
    <s v="SKE"/>
    <m/>
    <m/>
    <m/>
    <m/>
    <s v="MPS"/>
    <e v="#NAME?"/>
    <d v="1899-12-30T06:4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08:25:00"/>
    <m/>
    <m/>
    <m/>
    <m/>
    <e v="#NAME?"/>
  </r>
  <r>
    <m/>
    <m/>
    <m/>
    <m/>
    <m/>
    <m/>
    <m/>
    <m/>
    <m/>
    <m/>
    <m/>
    <m/>
    <m/>
    <s v="SKL"/>
    <m/>
    <m/>
    <m/>
    <m/>
    <s v="PNJ"/>
    <e v="#NAME?"/>
    <d v="1899-12-30T09:55:00"/>
    <m/>
    <m/>
    <m/>
    <m/>
    <e v="#NAME?"/>
  </r>
  <r>
    <m/>
    <m/>
    <m/>
    <m/>
    <m/>
    <m/>
    <m/>
    <m/>
    <m/>
    <m/>
    <m/>
    <m/>
    <m/>
    <s v="PNJ"/>
    <s v="SRV"/>
    <s v="KRA"/>
    <m/>
    <m/>
    <s v="SKL"/>
    <e v="#NAME?"/>
    <d v="1899-12-30T12:25:00"/>
    <m/>
    <m/>
    <m/>
    <m/>
    <e v="#NAME?"/>
  </r>
  <r>
    <m/>
    <m/>
    <m/>
    <m/>
    <m/>
    <m/>
    <m/>
    <m/>
    <m/>
    <m/>
    <m/>
    <m/>
    <m/>
    <s v="SKL"/>
    <s v="SRV"/>
    <s v="KRA"/>
    <s v="BCH"/>
    <m/>
    <s v="PNJ"/>
    <e v="#NAME?"/>
    <d v="1899-12-30T14:55:00"/>
    <m/>
    <m/>
    <m/>
    <m/>
    <e v="#NAME?"/>
  </r>
  <r>
    <m/>
    <m/>
    <m/>
    <m/>
    <m/>
    <m/>
    <m/>
    <m/>
    <m/>
    <m/>
    <m/>
    <m/>
    <m/>
    <s v="PNJ"/>
    <m/>
    <m/>
    <m/>
    <m/>
    <s v="SKL"/>
    <e v="#NAME?"/>
    <d v="1899-12-30T17:10:00"/>
    <m/>
    <m/>
    <m/>
    <m/>
    <e v="#NAME?"/>
  </r>
  <r>
    <m/>
    <m/>
    <m/>
    <m/>
    <m/>
    <m/>
    <m/>
    <m/>
    <m/>
    <m/>
    <m/>
    <m/>
    <m/>
    <s v="SKL"/>
    <m/>
    <m/>
    <m/>
    <m/>
    <s v="PRA"/>
    <e v="#NAME?"/>
    <d v="1899-12-30T18:35:00"/>
    <m/>
    <m/>
    <m/>
    <m/>
    <e v="#NAME?"/>
  </r>
  <r>
    <m/>
    <m/>
    <m/>
    <m/>
    <m/>
    <m/>
    <m/>
    <m/>
    <m/>
    <m/>
    <m/>
    <m/>
    <m/>
    <s v="BCH"/>
    <m/>
    <m/>
    <m/>
    <m/>
    <s v="PRA"/>
    <e v="#NAME?"/>
    <d v="1899-12-30T19:15:00"/>
    <m/>
    <m/>
    <m/>
    <m/>
    <e v="#NAME?"/>
  </r>
  <r>
    <s v="BICH/61/05"/>
    <s v="Usgao, Bicholim, PND and MPS and back"/>
    <m/>
    <m/>
    <m/>
    <s v="Mrs Shobha Naik"/>
    <s v="No. 338-Usgao PND, Goa"/>
    <m/>
    <s v="GA01U 2228"/>
    <m/>
    <m/>
    <m/>
    <m/>
    <s v="UGO"/>
    <m/>
    <m/>
    <m/>
    <m/>
    <s v="BCH"/>
    <e v="#NAME?"/>
    <d v="1899-12-30T06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07:5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10:15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2:50:00"/>
    <m/>
    <m/>
    <m/>
    <m/>
    <e v="#NAME?"/>
  </r>
  <r>
    <m/>
    <m/>
    <m/>
    <m/>
    <m/>
    <m/>
    <m/>
    <m/>
    <m/>
    <m/>
    <m/>
    <m/>
    <m/>
    <s v="PND"/>
    <m/>
    <m/>
    <m/>
    <m/>
    <s v="MPS"/>
    <e v="#NAME?"/>
    <d v="1899-12-30T15:40:00"/>
    <m/>
    <m/>
    <m/>
    <m/>
    <e v="#NAME?"/>
  </r>
  <r>
    <m/>
    <m/>
    <m/>
    <m/>
    <m/>
    <m/>
    <m/>
    <m/>
    <m/>
    <m/>
    <m/>
    <m/>
    <m/>
    <s v="MPS"/>
    <m/>
    <m/>
    <m/>
    <m/>
    <s v="UGO"/>
    <e v="#NAME?"/>
    <d v="1899-12-30T18:40:00"/>
    <m/>
    <m/>
    <m/>
    <m/>
    <e v="#NAME?"/>
  </r>
  <r>
    <s v="RTA/BIC/TP/201700010"/>
    <s v="Valpoi to MPS and back"/>
    <m/>
    <m/>
    <m/>
    <s v="Vanita Shantaram AMELhkar"/>
    <s v="H.No. 1086 Umlyachi Mali, Arvalem, Sankhali Goa"/>
    <m/>
    <s v="GA04T 2738"/>
    <m/>
    <m/>
    <m/>
    <m/>
    <s v="VLP"/>
    <m/>
    <m/>
    <m/>
    <m/>
    <s v="MPS"/>
    <e v="#NAME?"/>
    <d v="1899-12-30T0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07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2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6:20:00"/>
    <m/>
    <m/>
    <m/>
    <m/>
    <e v="#NAME?"/>
  </r>
  <r>
    <m/>
    <m/>
    <m/>
    <m/>
    <m/>
    <m/>
    <m/>
    <m/>
    <m/>
    <m/>
    <m/>
    <m/>
    <m/>
    <s v="MPS"/>
    <m/>
    <m/>
    <m/>
    <m/>
    <s v="VLP"/>
    <e v="#NAME?"/>
    <d v="1899-12-30T18:10:00"/>
    <m/>
    <m/>
    <m/>
    <m/>
    <e v="#NAME?"/>
  </r>
  <r>
    <s v="BICH/202/16"/>
    <m/>
    <m/>
    <m/>
    <m/>
    <m/>
    <m/>
    <m/>
    <s v="GA03K 5630"/>
    <m/>
    <m/>
    <m/>
    <m/>
    <m/>
    <m/>
    <m/>
    <m/>
    <m/>
    <m/>
    <e v="#NAME?"/>
    <m/>
    <m/>
    <m/>
    <m/>
    <m/>
    <s v=""/>
  </r>
  <r>
    <s v="RTA/BIC/TMP/201900006"/>
    <s v="Valpoi, PNJ &amp; back"/>
    <m/>
    <m/>
    <m/>
    <s v="Saee Barve"/>
    <s v="HNo. 171, Postawada, Honda, Sattari Goa"/>
    <m/>
    <s v="GA01U 2810"/>
    <m/>
    <m/>
    <m/>
    <m/>
    <s v="VLP"/>
    <m/>
    <m/>
    <m/>
    <m/>
    <s v="PNJ"/>
    <e v="#NAME?"/>
    <d v="1899-12-30T06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23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5:10:00"/>
    <m/>
    <m/>
    <m/>
    <m/>
    <e v="#NAME?"/>
  </r>
  <r>
    <s v="RTA/BIC/SCP/201300018"/>
    <s v="Valpoi to PNJ and back via MPS"/>
    <m/>
    <m/>
    <m/>
    <s v="Yoganand Kadekar"/>
    <s v="Magos Betim Bardez Goa"/>
    <m/>
    <s v="GA03K 5537"/>
    <m/>
    <m/>
    <m/>
    <m/>
    <s v="PNJ"/>
    <m/>
    <m/>
    <m/>
    <m/>
    <s v="VLP"/>
    <e v="#NAME?"/>
    <d v="1899-12-30T07:4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50:00"/>
    <m/>
    <m/>
    <m/>
    <m/>
    <e v="#NAME?"/>
  </r>
  <r>
    <m/>
    <m/>
    <m/>
    <m/>
    <m/>
    <m/>
    <m/>
    <m/>
    <m/>
    <m/>
    <m/>
    <m/>
    <m/>
    <s v="VLP"/>
    <m/>
    <m/>
    <m/>
    <m/>
    <s v="MPS"/>
    <e v="#NAME?"/>
    <d v="1899-12-30T17:05:00"/>
    <m/>
    <m/>
    <m/>
    <m/>
    <e v="#NAME?"/>
  </r>
  <r>
    <m/>
    <m/>
    <m/>
    <m/>
    <m/>
    <m/>
    <m/>
    <m/>
    <m/>
    <m/>
    <m/>
    <m/>
    <m/>
    <s v="MPS"/>
    <m/>
    <m/>
    <m/>
    <m/>
    <s v="PNJ"/>
    <e v="#NAME?"/>
    <d v="1899-12-30T19:05:00"/>
    <m/>
    <m/>
    <m/>
    <m/>
    <e v="#NAME?"/>
  </r>
  <r>
    <s v="RTA/BIC/SCP/201300011"/>
    <s v="Valpoi to PNJ and back via MPS"/>
    <m/>
    <m/>
    <m/>
    <s v="Euguesh Satardekar"/>
    <s v=" Baicolwada Danva, Tivim"/>
    <m/>
    <s v="GA03K 8394"/>
    <m/>
    <m/>
    <m/>
    <m/>
    <s v="PNJ"/>
    <m/>
    <m/>
    <m/>
    <m/>
    <s v="VLP"/>
    <e v="#NAME?"/>
    <d v="1899-12-30T07:2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1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6:55:00"/>
    <m/>
    <m/>
    <m/>
    <m/>
    <e v="#NAME?"/>
  </r>
  <r>
    <s v="BICH/28/2004"/>
    <s v="Velguem to PND to Bicholim and back"/>
    <m/>
    <m/>
    <m/>
    <m/>
    <m/>
    <m/>
    <s v="GA01W 4516"/>
    <m/>
    <m/>
    <m/>
    <m/>
    <s v="ULG"/>
    <m/>
    <m/>
    <m/>
    <m/>
    <s v="PND"/>
    <e v="#NAME?"/>
    <d v="1899-12-30T07:35:00"/>
    <m/>
    <m/>
    <m/>
    <m/>
    <e v="#NAME?"/>
  </r>
  <r>
    <m/>
    <m/>
    <m/>
    <m/>
    <m/>
    <m/>
    <m/>
    <m/>
    <m/>
    <m/>
    <m/>
    <m/>
    <m/>
    <s v="PND"/>
    <m/>
    <m/>
    <m/>
    <m/>
    <m/>
    <e v="#NAME?"/>
    <d v="1899-12-30T09:20:00"/>
    <m/>
    <m/>
    <m/>
    <m/>
    <e v="#NAME?"/>
  </r>
  <r>
    <m/>
    <m/>
    <m/>
    <m/>
    <m/>
    <m/>
    <m/>
    <m/>
    <m/>
    <m/>
    <m/>
    <m/>
    <m/>
    <s v="PND"/>
    <m/>
    <m/>
    <m/>
    <m/>
    <s v="BCH"/>
    <e v="#NAME?"/>
    <d v="1899-12-30T08:05:00"/>
    <m/>
    <m/>
    <m/>
    <m/>
    <e v="#NAME?"/>
  </r>
  <r>
    <m/>
    <m/>
    <m/>
    <m/>
    <m/>
    <m/>
    <m/>
    <m/>
    <m/>
    <m/>
    <m/>
    <m/>
    <m/>
    <s v="BCH"/>
    <m/>
    <m/>
    <m/>
    <m/>
    <s v="ULG"/>
    <e v="#NAME?"/>
    <d v="1899-12-30T16:35:00"/>
    <m/>
    <m/>
    <m/>
    <m/>
    <e v="#NAME?"/>
  </r>
  <r>
    <s v="RTA/BIC/TMT/202000015"/>
    <s v="VIRDI TO PNJ AND BACK"/>
    <m/>
    <m/>
    <m/>
    <s v="Sharadchandra Naik"/>
    <s v="Gokulwadi Sakhali Goa"/>
    <m/>
    <s v="GA04T 6299"/>
    <m/>
    <m/>
    <m/>
    <m/>
    <s v="VRD"/>
    <m/>
    <m/>
    <m/>
    <m/>
    <s v="PNJ"/>
    <e v="#NAME?"/>
    <d v="1899-12-30T07:10:00"/>
    <m/>
    <m/>
    <m/>
    <m/>
    <e v="#NAME?"/>
  </r>
  <r>
    <m/>
    <m/>
    <m/>
    <m/>
    <m/>
    <m/>
    <m/>
    <m/>
    <m/>
    <m/>
    <m/>
    <m/>
    <m/>
    <s v="PNJ"/>
    <m/>
    <m/>
    <m/>
    <m/>
    <s v="VRD"/>
    <e v="#NAME?"/>
    <d v="1899-12-30T12:10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4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6:45:00"/>
    <m/>
    <m/>
    <m/>
    <m/>
    <e v="#NAME?"/>
  </r>
  <r>
    <m/>
    <m/>
    <m/>
    <m/>
    <m/>
    <m/>
    <m/>
    <m/>
    <m/>
    <m/>
    <m/>
    <m/>
    <m/>
    <s v="VRD"/>
    <m/>
    <m/>
    <m/>
    <m/>
    <s v="MPS"/>
    <e v="#NAME?"/>
    <d v="1899-12-30T18:10:00"/>
    <m/>
    <m/>
    <m/>
    <m/>
    <e v="#NAME?"/>
  </r>
  <r>
    <m/>
    <m/>
    <m/>
    <m/>
    <m/>
    <m/>
    <m/>
    <m/>
    <m/>
    <m/>
    <m/>
    <m/>
    <m/>
    <s v="MPS"/>
    <m/>
    <m/>
    <m/>
    <m/>
    <s v="VRD"/>
    <e v="#NAME?"/>
    <d v="1899-12-30T19:55:00"/>
    <m/>
    <m/>
    <m/>
    <m/>
    <e v="#NAME?"/>
  </r>
  <r>
    <s v="RTA/BIC/SCP/201800010"/>
    <s v="Zarme , Valpoi, PNJ"/>
    <m/>
    <m/>
    <m/>
    <s v="Tejaswani P. Naik"/>
    <s v="HNo. 53 Gokulwadi, Sanquelim Goa"/>
    <m/>
    <s v="GA04T 6499"/>
    <m/>
    <m/>
    <m/>
    <m/>
    <s v="ZRM"/>
    <m/>
    <m/>
    <m/>
    <m/>
    <s v="VLP"/>
    <e v="#NAME?"/>
    <d v="1899-12-30T06:2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6:5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1:20:00"/>
    <m/>
    <m/>
    <m/>
    <m/>
    <e v="#NAME?"/>
  </r>
  <r>
    <m/>
    <m/>
    <m/>
    <m/>
    <m/>
    <m/>
    <m/>
    <m/>
    <m/>
    <m/>
    <m/>
    <m/>
    <m/>
    <s v="ZRM"/>
    <m/>
    <m/>
    <m/>
    <m/>
    <s v="PNJ"/>
    <e v="#NAME?"/>
    <d v="1899-12-30T11:4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6:2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8:45:00"/>
    <m/>
    <m/>
    <m/>
    <m/>
    <e v="#NAME?"/>
  </r>
  <r>
    <s v="RTA/BIC/TP/201900014"/>
    <s v="Soverdem to Valpoi to Karmali to Dhave Rivem, Zarme to Soverdem and back"/>
    <m/>
    <m/>
    <m/>
    <m/>
    <m/>
    <m/>
    <s v="GA01U 2307"/>
    <m/>
    <m/>
    <m/>
    <m/>
    <s v="SKL"/>
    <s v="KUA"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08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08:35:00"/>
    <m/>
    <m/>
    <m/>
    <m/>
    <e v="#NAME?"/>
  </r>
  <r>
    <m/>
    <m/>
    <m/>
    <m/>
    <m/>
    <m/>
    <m/>
    <m/>
    <m/>
    <m/>
    <m/>
    <m/>
    <m/>
    <s v="VLP"/>
    <m/>
    <m/>
    <m/>
    <m/>
    <s v="CRV"/>
    <e v="#NAME?"/>
    <d v="1899-12-30T09:00:00"/>
    <m/>
    <m/>
    <m/>
    <m/>
    <e v="#NAME?"/>
  </r>
  <r>
    <m/>
    <m/>
    <m/>
    <m/>
    <m/>
    <m/>
    <m/>
    <m/>
    <m/>
    <m/>
    <m/>
    <m/>
    <m/>
    <s v="CRV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0:0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0:35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1:0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2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2:4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3:10:00"/>
    <m/>
    <m/>
    <m/>
    <m/>
    <e v="#NAME?"/>
  </r>
  <r>
    <m/>
    <m/>
    <m/>
    <m/>
    <m/>
    <m/>
    <m/>
    <m/>
    <m/>
    <m/>
    <m/>
    <m/>
    <m/>
    <s v="VLP"/>
    <m/>
    <m/>
    <m/>
    <m/>
    <s v="SVD"/>
    <e v="#NAME?"/>
    <d v="1899-12-30T13:35:00"/>
    <m/>
    <m/>
    <m/>
    <m/>
    <e v="#NAME?"/>
  </r>
  <r>
    <m/>
    <m/>
    <m/>
    <m/>
    <m/>
    <m/>
    <m/>
    <m/>
    <m/>
    <m/>
    <m/>
    <m/>
    <m/>
    <s v="SVD"/>
    <m/>
    <m/>
    <m/>
    <m/>
    <s v="VLP"/>
    <e v="#NAME?"/>
    <d v="1899-12-30T14:0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4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5:15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5:35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6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6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7:00:00"/>
    <m/>
    <m/>
    <m/>
    <m/>
    <e v="#NAME?"/>
  </r>
  <r>
    <m/>
    <m/>
    <m/>
    <m/>
    <m/>
    <m/>
    <m/>
    <m/>
    <m/>
    <m/>
    <m/>
    <m/>
    <m/>
    <s v="VLP"/>
    <m/>
    <m/>
    <m/>
    <m/>
    <s v="ZRM"/>
    <e v="#NAME?"/>
    <d v="1899-12-30T17:30:00"/>
    <m/>
    <m/>
    <m/>
    <m/>
    <e v="#NAME?"/>
  </r>
  <r>
    <m/>
    <m/>
    <m/>
    <m/>
    <m/>
    <m/>
    <m/>
    <m/>
    <m/>
    <m/>
    <m/>
    <m/>
    <m/>
    <s v="ZRM"/>
    <m/>
    <m/>
    <m/>
    <m/>
    <s v="VLP"/>
    <e v="#NAME?"/>
    <d v="1899-12-30T18:00:00"/>
    <m/>
    <m/>
    <m/>
    <m/>
    <e v="#NAME?"/>
  </r>
  <r>
    <m/>
    <m/>
    <m/>
    <m/>
    <m/>
    <m/>
    <m/>
    <m/>
    <m/>
    <m/>
    <m/>
    <m/>
    <m/>
    <s v="VLP"/>
    <m/>
    <m/>
    <m/>
    <m/>
    <s v="SKL"/>
    <e v="#NAME?"/>
    <d v="1899-12-30T18:30:00"/>
    <m/>
    <m/>
    <m/>
    <m/>
    <e v="#NAME?"/>
  </r>
  <r>
    <s v="RTA/BIC/TP/201900009"/>
    <s v="Saptekoteshwar, MPS, Bicholim, Naroa, Sakhalim &amp; Back"/>
    <m/>
    <m/>
    <m/>
    <s v="Sachin Malvankar"/>
    <s v="HNo. 365/1 Talewada Narva, Bicholim Goa"/>
    <m/>
    <s v="GA04T 9496"/>
    <m/>
    <m/>
    <m/>
    <m/>
    <s v="SPT"/>
    <m/>
    <m/>
    <m/>
    <m/>
    <s v="MPS"/>
    <e v="#NAME?"/>
    <d v="1899-12-30T07:05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09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09:55:00"/>
    <m/>
    <m/>
    <m/>
    <m/>
    <e v="#NAME?"/>
  </r>
  <r>
    <m/>
    <m/>
    <m/>
    <m/>
    <m/>
    <m/>
    <m/>
    <m/>
    <m/>
    <m/>
    <m/>
    <m/>
    <m/>
    <s v="SPT"/>
    <m/>
    <m/>
    <m/>
    <m/>
    <s v="MPS"/>
    <e v="#NAME?"/>
    <d v="1899-12-30T10:30:00"/>
    <m/>
    <m/>
    <m/>
    <m/>
    <e v="#NAME?"/>
  </r>
  <r>
    <m/>
    <m/>
    <m/>
    <m/>
    <m/>
    <m/>
    <m/>
    <m/>
    <m/>
    <m/>
    <m/>
    <m/>
    <m/>
    <s v="MPS"/>
    <m/>
    <m/>
    <m/>
    <m/>
    <s v="BCH"/>
    <e v="#NAME?"/>
    <d v="1899-12-30T13:0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4:15:00"/>
    <m/>
    <m/>
    <m/>
    <m/>
    <e v="#NAME?"/>
  </r>
  <r>
    <m/>
    <m/>
    <m/>
    <m/>
    <m/>
    <m/>
    <m/>
    <m/>
    <m/>
    <m/>
    <m/>
    <m/>
    <m/>
    <s v="NAR"/>
    <m/>
    <m/>
    <m/>
    <m/>
    <s v="MPS"/>
    <e v="#NAME?"/>
    <d v="1899-12-30T14:55:00"/>
    <m/>
    <m/>
    <m/>
    <m/>
    <e v="#NAME?"/>
  </r>
  <r>
    <m/>
    <m/>
    <m/>
    <m/>
    <m/>
    <m/>
    <m/>
    <m/>
    <m/>
    <m/>
    <m/>
    <m/>
    <m/>
    <s v="MPS"/>
    <m/>
    <m/>
    <m/>
    <m/>
    <s v="SKL"/>
    <e v="#NAME?"/>
    <d v="1899-12-30T16:50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8:1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9:05:00"/>
    <m/>
    <m/>
    <m/>
    <m/>
    <e v="#NAME?"/>
  </r>
  <r>
    <s v="RTA/BIC/TMP/202000032"/>
    <s v="Nerul- PNJ and Back "/>
    <m/>
    <m/>
    <m/>
    <s v="Pramod Parab. Danava"/>
    <s v="Tivim, Bardez Goa"/>
    <m/>
    <s v="GA03W 2765"/>
    <m/>
    <m/>
    <m/>
    <m/>
    <s v="NUL"/>
    <m/>
    <m/>
    <m/>
    <m/>
    <s v="PNJ"/>
    <e v="#NAME?"/>
    <d v="1899-12-30T06:3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07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0:00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3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8:50:00"/>
    <m/>
    <m/>
    <m/>
    <m/>
    <e v="#NAME?"/>
  </r>
  <r>
    <m/>
    <m/>
    <m/>
    <m/>
    <m/>
    <m/>
    <m/>
    <m/>
    <m/>
    <m/>
    <m/>
    <m/>
    <m/>
    <s v="PNJ"/>
    <m/>
    <m/>
    <m/>
    <m/>
    <s v="NUL"/>
    <e v="#NAME?"/>
    <d v="1899-12-30T19:00:00"/>
    <m/>
    <m/>
    <m/>
    <m/>
    <e v="#NAME?"/>
  </r>
  <r>
    <s v="RTA/BIC/TP/202000010"/>
    <s v="SGN Karmali to Valpoi to PND and Valpoi to Thane&amp; Back"/>
    <m/>
    <m/>
    <m/>
    <s v="Ramchandra Manjrekar"/>
    <s v=" HNo. Dhat-Usgao-PND, Goa"/>
    <m/>
    <s v="GA04T 6949"/>
    <m/>
    <m/>
    <m/>
    <m/>
    <s v="SGN"/>
    <s v="KMI"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0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8:50:00"/>
    <m/>
    <m/>
    <m/>
    <m/>
    <e v="#NAME?"/>
  </r>
  <r>
    <m/>
    <m/>
    <m/>
    <m/>
    <m/>
    <m/>
    <m/>
    <m/>
    <m/>
    <m/>
    <m/>
    <m/>
    <m/>
    <s v="VLP"/>
    <m/>
    <m/>
    <m/>
    <m/>
    <s v="TNE"/>
    <e v="#NAME?"/>
    <d v="1899-12-30T10:30:00"/>
    <m/>
    <m/>
    <m/>
    <m/>
    <e v="#NAME?"/>
  </r>
  <r>
    <m/>
    <m/>
    <m/>
    <m/>
    <m/>
    <m/>
    <m/>
    <m/>
    <m/>
    <m/>
    <m/>
    <m/>
    <m/>
    <s v="TNE"/>
    <m/>
    <m/>
    <m/>
    <m/>
    <s v="VLP"/>
    <e v="#NAME?"/>
    <d v="1899-12-30T11:0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3:05:00"/>
    <m/>
    <m/>
    <m/>
    <m/>
    <e v="#NAME?"/>
  </r>
  <r>
    <m/>
    <m/>
    <m/>
    <m/>
    <m/>
    <m/>
    <m/>
    <m/>
    <m/>
    <m/>
    <m/>
    <m/>
    <m/>
    <s v="SGN"/>
    <s v="KMI"/>
    <m/>
    <m/>
    <m/>
    <s v="VLP"/>
    <e v="#NAME?"/>
    <d v="1899-12-30T13:4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7:20:00"/>
    <m/>
    <m/>
    <m/>
    <m/>
    <e v="#NAME?"/>
  </r>
  <r>
    <m/>
    <m/>
    <m/>
    <m/>
    <m/>
    <m/>
    <m/>
    <m/>
    <m/>
    <m/>
    <m/>
    <m/>
    <m/>
    <s v="VLP"/>
    <m/>
    <m/>
    <m/>
    <s v="SGN"/>
    <s v="KMI"/>
    <e v="#NAME?"/>
    <d v="1899-12-30T19:10:00"/>
    <m/>
    <m/>
    <m/>
    <m/>
    <e v="#NAME?"/>
  </r>
  <r>
    <s v="RTA/BIC/TP/202000004"/>
    <s v="Bicholim, Valpoi, PNJ and back"/>
    <m/>
    <m/>
    <m/>
    <s v="Tulshidas Aappa Swar"/>
    <s v="Dongurli Thane Sattari Goa"/>
    <m/>
    <s v="GA04T 3908"/>
    <m/>
    <m/>
    <m/>
    <m/>
    <s v="BCH"/>
    <m/>
    <m/>
    <m/>
    <m/>
    <s v="VLP"/>
    <e v="#NAME?"/>
    <d v="1899-12-30T06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0:4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0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7:05:00"/>
    <m/>
    <m/>
    <m/>
    <m/>
    <e v="#NAME?"/>
  </r>
  <r>
    <m/>
    <m/>
    <m/>
    <m/>
    <m/>
    <m/>
    <m/>
    <m/>
    <m/>
    <m/>
    <m/>
    <m/>
    <m/>
    <s v="VLP"/>
    <m/>
    <m/>
    <m/>
    <m/>
    <s v="BCH"/>
    <e v="#NAME?"/>
    <d v="1899-12-30T19:00:00"/>
    <m/>
    <m/>
    <m/>
    <m/>
    <e v="#NAME?"/>
  </r>
  <r>
    <s v="RTA/BIC/TMP/202000036"/>
    <s v="Copardem to PNJ and back via MPS-Valpoi"/>
    <m/>
    <m/>
    <m/>
    <s v="Nagesh Aappa Swar"/>
    <s v=" H.No. 269, Deulwada Dongurli, Valpoi Sattari, Goa"/>
    <m/>
    <s v="GA04T 4530"/>
    <m/>
    <m/>
    <m/>
    <m/>
    <s v="CDE"/>
    <m/>
    <m/>
    <m/>
    <m/>
    <s v="VLP"/>
    <e v="#NAME?"/>
    <d v="1899-12-30T08:05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2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5:15:00"/>
    <m/>
    <m/>
    <m/>
    <m/>
    <e v="#NAME?"/>
  </r>
  <r>
    <m/>
    <m/>
    <m/>
    <m/>
    <m/>
    <m/>
    <m/>
    <m/>
    <m/>
    <m/>
    <m/>
    <m/>
    <m/>
    <s v="PNJ"/>
    <m/>
    <m/>
    <m/>
    <m/>
    <s v="CDE"/>
    <e v="#NAME?"/>
    <d v="1899-12-30T19:10:00"/>
    <m/>
    <m/>
    <m/>
    <m/>
    <e v="#NAME?"/>
  </r>
  <r>
    <s v="RTA/BIC/TMP/201900120"/>
    <s v="Hivrem, Valpoi, PNJ"/>
    <m/>
    <m/>
    <m/>
    <s v="Smt. Meghana Shetye"/>
    <s v=" HNo. 59-1 Mattwada Poriem Sattari, Goa 403505"/>
    <m/>
    <s v="GA07F 0503"/>
    <m/>
    <m/>
    <m/>
    <m/>
    <s v="HVR"/>
    <m/>
    <m/>
    <m/>
    <m/>
    <s v="VLP"/>
    <e v="#NAME?"/>
    <d v="1899-12-30T06:5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7:20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0:15:00"/>
    <m/>
    <m/>
    <m/>
    <m/>
    <e v="#NAME?"/>
  </r>
  <r>
    <m/>
    <m/>
    <m/>
    <m/>
    <m/>
    <m/>
    <m/>
    <m/>
    <m/>
    <m/>
    <m/>
    <m/>
    <m/>
    <s v="HVR"/>
    <m/>
    <m/>
    <m/>
    <m/>
    <s v="VLP"/>
    <e v="#NAME?"/>
    <d v="1899-12-30T13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25:00"/>
    <m/>
    <m/>
    <m/>
    <m/>
    <e v="#NAME?"/>
  </r>
  <r>
    <m/>
    <m/>
    <m/>
    <m/>
    <m/>
    <m/>
    <m/>
    <m/>
    <m/>
    <m/>
    <m/>
    <m/>
    <m/>
    <s v="PNJ"/>
    <m/>
    <m/>
    <m/>
    <m/>
    <s v="HVR"/>
    <e v="#NAME?"/>
    <d v="1899-12-30T16:55:00"/>
    <m/>
    <m/>
    <m/>
    <m/>
    <e v="#NAME?"/>
  </r>
  <r>
    <s v="RTA/BIC/TP/202000016"/>
    <m/>
    <m/>
    <m/>
    <m/>
    <m/>
    <m/>
    <m/>
    <s v="GA03W 9588"/>
    <m/>
    <m/>
    <m/>
    <m/>
    <m/>
    <m/>
    <m/>
    <m/>
    <m/>
    <m/>
    <e v="#NAME?"/>
    <m/>
    <m/>
    <m/>
    <m/>
    <m/>
    <s v=""/>
  </r>
  <r>
    <s v="RTA/BIC/SCP/201500010"/>
    <s v="Pirna to Sanquelim to Bicholim to PND and back"/>
    <m/>
    <m/>
    <m/>
    <s v="Mahesh Rudwa"/>
    <s v="HNo. 155/2c Durgabhat PND, Goa"/>
    <m/>
    <s v="GA05T 3227"/>
    <m/>
    <m/>
    <m/>
    <m/>
    <s v="PNA"/>
    <m/>
    <m/>
    <m/>
    <m/>
    <s v="PND"/>
    <e v="#NAME?"/>
    <d v="1899-12-30T07:40:00"/>
    <m/>
    <m/>
    <m/>
    <m/>
    <e v="#NAME?"/>
  </r>
  <r>
    <m/>
    <m/>
    <m/>
    <m/>
    <m/>
    <m/>
    <m/>
    <m/>
    <m/>
    <m/>
    <m/>
    <m/>
    <m/>
    <s v="PND"/>
    <m/>
    <m/>
    <m/>
    <m/>
    <s v="SKL"/>
    <e v="#NAME?"/>
    <d v="1899-12-30T11:15:00"/>
    <m/>
    <m/>
    <m/>
    <m/>
    <e v="#NAME?"/>
  </r>
  <r>
    <m/>
    <m/>
    <m/>
    <m/>
    <m/>
    <m/>
    <m/>
    <m/>
    <m/>
    <m/>
    <m/>
    <m/>
    <m/>
    <s v="SKL"/>
    <s v="SRV"/>
    <m/>
    <m/>
    <m/>
    <s v="BCH"/>
    <e v="#NAME?"/>
    <d v="1899-12-30T13:30:00"/>
    <m/>
    <m/>
    <m/>
    <m/>
    <e v="#NAME?"/>
  </r>
  <r>
    <m/>
    <m/>
    <m/>
    <m/>
    <m/>
    <m/>
    <m/>
    <m/>
    <m/>
    <m/>
    <m/>
    <m/>
    <m/>
    <s v="BCH"/>
    <m/>
    <m/>
    <m/>
    <m/>
    <s v="PND"/>
    <e v="#NAME?"/>
    <d v="1899-12-30T14:40:00"/>
    <m/>
    <m/>
    <m/>
    <m/>
    <e v="#NAME?"/>
  </r>
  <r>
    <m/>
    <m/>
    <m/>
    <m/>
    <m/>
    <m/>
    <m/>
    <m/>
    <m/>
    <m/>
    <m/>
    <m/>
    <m/>
    <s v="PND"/>
    <m/>
    <m/>
    <m/>
    <m/>
    <s v="PNA"/>
    <e v="#NAME?"/>
    <d v="1899-12-30T17:00:00"/>
    <m/>
    <m/>
    <m/>
    <m/>
    <e v="#NAME?"/>
  </r>
  <r>
    <s v="RTA/BIC/SCP/201300023"/>
    <s v="Valpoi, PND to Malpen"/>
    <m/>
    <m/>
    <m/>
    <s v="Gokuldas N. Gawas"/>
    <s v="HNo. 20, Halidwada, Keri Sattari"/>
    <m/>
    <s v="GA04T 2309"/>
    <m/>
    <m/>
    <m/>
    <m/>
    <s v="MPL"/>
    <m/>
    <m/>
    <m/>
    <m/>
    <s v="VLP"/>
    <e v="#NAME?"/>
    <d v="1899-12-30T07:3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2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1:0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3:15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5:05:00"/>
    <m/>
    <m/>
    <m/>
    <m/>
    <e v="#NAME?"/>
  </r>
  <r>
    <m/>
    <m/>
    <m/>
    <m/>
    <m/>
    <m/>
    <m/>
    <m/>
    <m/>
    <m/>
    <m/>
    <m/>
    <m/>
    <s v="PND"/>
    <m/>
    <m/>
    <m/>
    <m/>
    <s v="MPL"/>
    <e v="#NAME?"/>
    <d v="1899-12-30T18:55:00"/>
    <m/>
    <m/>
    <m/>
    <m/>
    <e v="#NAME?"/>
  </r>
  <r>
    <s v="RTA/BIC/SCP/201400007"/>
    <s v="Pikul, Guleli-PND, Valpoi and back"/>
    <m/>
    <m/>
    <m/>
    <s v="Shridar Mahadev Usgaokar"/>
    <s v="HNo42, Paikul, Melauli,Sattari Goa"/>
    <m/>
    <s v="GA04T 4362"/>
    <m/>
    <m/>
    <m/>
    <m/>
    <s v="PKL"/>
    <m/>
    <m/>
    <m/>
    <m/>
    <s v="PND"/>
    <e v="#NAME?"/>
    <d v="1899-12-30T07:45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09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0:40:00"/>
    <m/>
    <m/>
    <m/>
    <m/>
    <e v="#NAME?"/>
  </r>
  <r>
    <m/>
    <m/>
    <m/>
    <m/>
    <m/>
    <m/>
    <m/>
    <m/>
    <m/>
    <m/>
    <m/>
    <m/>
    <m/>
    <s v="PND"/>
    <m/>
    <m/>
    <m/>
    <m/>
    <s v="VLP"/>
    <e v="#NAME?"/>
    <d v="1899-12-30T12:10:00"/>
    <m/>
    <m/>
    <m/>
    <m/>
    <e v="#NAME?"/>
  </r>
  <r>
    <m/>
    <m/>
    <m/>
    <m/>
    <m/>
    <m/>
    <m/>
    <m/>
    <m/>
    <m/>
    <m/>
    <m/>
    <m/>
    <s v="VLP"/>
    <m/>
    <m/>
    <m/>
    <m/>
    <s v="PND"/>
    <e v="#NAME?"/>
    <d v="1899-12-30T13:30:00"/>
    <m/>
    <m/>
    <m/>
    <m/>
    <e v="#NAME?"/>
  </r>
  <r>
    <m/>
    <m/>
    <m/>
    <m/>
    <m/>
    <m/>
    <m/>
    <m/>
    <m/>
    <m/>
    <m/>
    <m/>
    <m/>
    <s v="PND"/>
    <m/>
    <m/>
    <m/>
    <m/>
    <s v="PKL"/>
    <e v="#NAME?"/>
    <d v="1899-12-30T16:45:00"/>
    <m/>
    <m/>
    <m/>
    <m/>
    <e v="#NAME?"/>
  </r>
  <r>
    <m/>
    <m/>
    <m/>
    <m/>
    <m/>
    <m/>
    <m/>
    <m/>
    <m/>
    <m/>
    <m/>
    <m/>
    <m/>
    <s v="PKL"/>
    <m/>
    <m/>
    <m/>
    <m/>
    <m/>
    <e v="#NAME?"/>
    <d v="1899-12-30T17:30:00"/>
    <m/>
    <m/>
    <m/>
    <m/>
    <e v="#NAME?"/>
  </r>
  <r>
    <s v="RTA/BIC/SCP/201500004"/>
    <s v=" Birondem to Valpoi to Panjim and back"/>
    <m/>
    <m/>
    <m/>
    <s v="Noorjahan Bi Mohamad Mamlekar_x000a_"/>
    <s v="H.No. 45/1 Muzawarwada , Sakhali Goa"/>
    <m/>
    <s v="Ga04t 5917"/>
    <m/>
    <m/>
    <m/>
    <m/>
    <s v="BIR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08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1:1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3:35:00"/>
    <m/>
    <m/>
    <m/>
    <m/>
    <e v="#NAME?"/>
  </r>
  <r>
    <m/>
    <m/>
    <m/>
    <m/>
    <m/>
    <m/>
    <m/>
    <m/>
    <m/>
    <m/>
    <m/>
    <m/>
    <m/>
    <s v="PNJ"/>
    <m/>
    <m/>
    <m/>
    <m/>
    <s v="BIR"/>
    <e v="#NAME?"/>
    <d v="1899-12-30T16:25:00"/>
    <m/>
    <m/>
    <m/>
    <m/>
    <e v="#NAME?"/>
  </r>
  <r>
    <s v="RTA/BIC/SCP/201500006"/>
    <s v=" PNJ to Valpoi_x000a_"/>
    <m/>
    <m/>
    <m/>
    <s v="Mrs Nayan Gajanan Salgaonkar"/>
    <s v=" HNo. 258, Sangolda, Bardez, Goa"/>
    <m/>
    <s v="GA01U 5235"/>
    <m/>
    <m/>
    <m/>
    <m/>
    <s v="PNJ"/>
    <m/>
    <m/>
    <m/>
    <m/>
    <s v="VLP"/>
    <e v="#NAME?"/>
    <d v="1899-12-30T08:0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1:35:00"/>
    <m/>
    <m/>
    <m/>
    <m/>
    <e v="#NAME?"/>
  </r>
  <r>
    <m/>
    <m/>
    <m/>
    <m/>
    <m/>
    <m/>
    <m/>
    <m/>
    <m/>
    <m/>
    <m/>
    <m/>
    <m/>
    <s v="PNJ"/>
    <m/>
    <m/>
    <m/>
    <m/>
    <s v="VLP"/>
    <e v="#NAME?"/>
    <d v="1899-12-30T14:30:00"/>
    <m/>
    <m/>
    <m/>
    <m/>
    <e v="#NAME?"/>
  </r>
  <r>
    <m/>
    <m/>
    <m/>
    <m/>
    <m/>
    <m/>
    <m/>
    <m/>
    <m/>
    <m/>
    <m/>
    <m/>
    <m/>
    <s v="VLP"/>
    <m/>
    <m/>
    <m/>
    <m/>
    <s v="PNJ"/>
    <e v="#NAME?"/>
    <d v="1899-12-30T17:55:00"/>
    <m/>
    <m/>
    <m/>
    <m/>
    <e v="#NAME?"/>
  </r>
  <r>
    <s v="BICH/54/04"/>
    <s v="Naroa, Bicholim, PNJ_x000a_"/>
    <m/>
    <m/>
    <m/>
    <s v="Ravindra  D. chodankar_x000a_"/>
    <s v="Marmawada Narva Bicholim Goa_x000a_"/>
    <m/>
    <s v="GA04T 4309"/>
    <m/>
    <m/>
    <m/>
    <m/>
    <s v="NAR"/>
    <m/>
    <m/>
    <m/>
    <m/>
    <s v="PNJ"/>
    <e v="#NAME?"/>
    <d v="1899-12-30T07:05:00"/>
    <m/>
    <m/>
    <m/>
    <m/>
    <e v="#NAME?"/>
  </r>
  <r>
    <m/>
    <m/>
    <m/>
    <m/>
    <m/>
    <m/>
    <m/>
    <m/>
    <m/>
    <m/>
    <m/>
    <m/>
    <m/>
    <s v="PNJ"/>
    <m/>
    <m/>
    <m/>
    <m/>
    <s v="BCH"/>
    <e v="#NAME?"/>
    <d v="1899-12-30T09:25:00"/>
    <m/>
    <m/>
    <m/>
    <m/>
    <e v="#NAME?"/>
  </r>
  <r>
    <m/>
    <m/>
    <m/>
    <m/>
    <m/>
    <m/>
    <m/>
    <m/>
    <m/>
    <m/>
    <m/>
    <m/>
    <m/>
    <s v="BCH"/>
    <m/>
    <m/>
    <m/>
    <m/>
    <s v="NAR"/>
    <e v="#NAME?"/>
    <d v="1899-12-30T11:35:00"/>
    <m/>
    <m/>
    <m/>
    <m/>
    <e v="#NAME?"/>
  </r>
  <r>
    <m/>
    <m/>
    <m/>
    <m/>
    <m/>
    <m/>
    <m/>
    <m/>
    <m/>
    <m/>
    <m/>
    <m/>
    <m/>
    <s v="NAR"/>
    <m/>
    <m/>
    <m/>
    <m/>
    <s v="PNJ"/>
    <e v="#NAME?"/>
    <d v="1899-12-30T12:35:00"/>
    <m/>
    <m/>
    <m/>
    <m/>
    <e v="#NAME?"/>
  </r>
  <r>
    <m/>
    <m/>
    <m/>
    <m/>
    <m/>
    <m/>
    <m/>
    <m/>
    <m/>
    <m/>
    <m/>
    <m/>
    <m/>
    <s v="PNJ"/>
    <s v="SKL"/>
    <m/>
    <m/>
    <m/>
    <s v="BCH"/>
    <e v="#NAME?"/>
    <d v="1899-12-30T16:45:00"/>
    <m/>
    <m/>
    <m/>
    <m/>
    <e v="#NAME?"/>
  </r>
  <r>
    <m/>
    <m/>
    <m/>
    <m/>
    <m/>
    <m/>
    <m/>
    <m/>
    <m/>
    <m/>
    <m/>
    <m/>
    <m/>
    <s v="BCH"/>
    <s v="KDA"/>
    <m/>
    <m/>
    <m/>
    <s v="NAR"/>
    <e v="#NAME?"/>
    <d v="1899-12-30T18:25:00"/>
    <m/>
    <m/>
    <m/>
    <m/>
    <e v="#NAME?"/>
  </r>
  <r>
    <s v="BICH/71/05"/>
    <m/>
    <m/>
    <m/>
    <m/>
    <m/>
    <m/>
    <m/>
    <s v="GA03N 1023"/>
    <m/>
    <m/>
    <m/>
    <m/>
    <m/>
    <m/>
    <m/>
    <m/>
    <m/>
    <m/>
    <e v="#NAME?"/>
    <m/>
    <m/>
    <m/>
    <m/>
    <m/>
    <s v=""/>
  </r>
  <r>
    <s v="BICH/75/05"/>
    <m/>
    <m/>
    <m/>
    <m/>
    <m/>
    <m/>
    <m/>
    <s v="GA04T 1175"/>
    <m/>
    <m/>
    <m/>
    <m/>
    <m/>
    <m/>
    <m/>
    <m/>
    <m/>
    <m/>
    <e v="#NAME?"/>
    <m/>
    <m/>
    <m/>
    <m/>
    <m/>
    <s v=""/>
  </r>
  <r>
    <s v="RTA/VAS/SCP/201500001"/>
    <s v="VSD to BNA - _x000a_MHV - _x000a_Airport &amp; Back"/>
    <m/>
    <s v="02-05-2003"/>
    <d v="2020-04-12T00:00:00"/>
    <s v="Vijan V. Dabolkar"/>
    <s v="G-2, Tamarid Court, Zorint, ZAN"/>
    <m/>
    <s v="GA06T3807"/>
    <m/>
    <s v="Mini Bus"/>
    <n v="31"/>
    <m/>
    <s v="BNA"/>
    <m/>
    <m/>
    <m/>
    <m/>
    <s v="AIR"/>
    <e v="#NAME?"/>
    <d v="1899-12-30T06:3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7:2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8:0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08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09:2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0:30:00"/>
    <m/>
    <m/>
    <m/>
    <m/>
    <e v="#NAME?"/>
  </r>
  <r>
    <m/>
    <m/>
    <m/>
    <m/>
    <m/>
    <m/>
    <m/>
    <m/>
    <m/>
    <m/>
    <m/>
    <m/>
    <m/>
    <s v="BNA"/>
    <s v="VSD"/>
    <m/>
    <m/>
    <m/>
    <s v="AIR"/>
    <e v="#NAME?"/>
    <d v="1899-12-30T11:50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2:45:00"/>
    <m/>
    <m/>
    <m/>
    <m/>
    <e v="#NAME?"/>
  </r>
  <r>
    <m/>
    <m/>
    <m/>
    <m/>
    <m/>
    <m/>
    <m/>
    <m/>
    <m/>
    <m/>
    <m/>
    <m/>
    <m/>
    <s v="BNA"/>
    <m/>
    <m/>
    <m/>
    <m/>
    <s v="AIR"/>
    <e v="#NAME?"/>
    <d v="1899-12-30T13:25:00"/>
    <m/>
    <m/>
    <m/>
    <m/>
    <e v="#NAME?"/>
  </r>
  <r>
    <m/>
    <m/>
    <m/>
    <m/>
    <m/>
    <m/>
    <m/>
    <m/>
    <m/>
    <m/>
    <m/>
    <m/>
    <m/>
    <s v="AIR"/>
    <m/>
    <m/>
    <m/>
    <m/>
    <s v="BNA"/>
    <e v="#NAME?"/>
    <d v="1899-12-30T14:30:00"/>
    <m/>
    <m/>
    <m/>
    <m/>
    <e v="#NAME?"/>
  </r>
  <r>
    <m/>
    <m/>
    <m/>
    <m/>
    <m/>
    <m/>
    <m/>
    <m/>
    <m/>
    <m/>
    <m/>
    <m/>
    <m/>
    <s v="BNA"/>
    <s v="VSD"/>
    <m/>
    <m/>
    <m/>
    <s v="AIR"/>
    <e v="#NAME?"/>
    <d v="1899-12-30T15:50:00"/>
    <m/>
    <m/>
    <m/>
    <m/>
    <e v="#NAME?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1000000}" name="Summary 2" cacheId="0" applyNumberFormats="0" applyBorderFormats="0" applyFontFormats="0" applyPatternFormats="0" applyAlignmentFormats="0" applyWidthHeightFormats="0" dataCaption="" updatedVersion="8" compact="0" compactData="0">
  <location ref="D3:F20" firstHeaderRow="1" firstDataRow="1" firstDataCol="0"/>
  <pivotFields count="26">
    <pivotField name="Permit No" compact="0" outline="0" multipleItemSelectionAllowed="1" showAll="0"/>
    <pivotField name="Permit Route Name" compact="0" outline="0" multipleItemSelectionAllowed="1" showAll="0"/>
    <pivotField name="Permit Type" compact="0" outline="0" multipleItemSelectionAllowed="1" showAll="0"/>
    <pivotField name="Permit Issue date" compact="0" outline="0" multipleItemSelectionAllowed="1" showAll="0"/>
    <pivotField name="Permi Valid upto" compact="0" outline="0" multipleItemSelectionAllowed="1" showAll="0"/>
    <pivotField name="Owner" compact="0" outline="0" multipleItemSelectionAllowed="1" showAll="0"/>
    <pivotField name="Owner address" compact="0" outline="0" multipleItemSelectionAllowed="1" showAll="0"/>
    <pivotField name="Owner contact" compact="0" outline="0" multipleItemSelectionAllowed="1" showAll="0"/>
    <pivotField name="Vehicle No." compact="0" outline="0" multipleItemSelectionAllowed="1" showAll="0"/>
    <pivotField name="Status" compact="0" outline="0" multipleItemSelectionAllowed="1" showAll="0"/>
    <pivotField name="Bus Type" compact="0" outline="0" multipleItemSelectionAllowed="1" showAll="0"/>
    <pivotField name="Sitting" compact="0" outline="0" multipleItemSelectionAllowed="1" showAll="0"/>
    <pivotField name="Standing" compact="0" numFmtId="3" outline="0" multipleItemSelectionAllowed="1" showAll="0"/>
    <pivotField name="From Code" compact="0" outline="0" multipleItemSelectionAllowed="1" showAll="0"/>
    <pivotField name="Via 1 Code" compact="0" outline="0" multipleItemSelectionAllowed="1" showAll="0"/>
    <pivotField name="Via 2 Code" compact="0" outline="0" multipleItemSelectionAllowed="1" showAll="0"/>
    <pivotField name="Via 3 Code" compact="0" outline="0" multipleItemSelectionAllowed="1" showAll="0"/>
    <pivotField name="Via 4 Code" compact="0" outline="0" multipleItemSelectionAllowed="1" showAll="0"/>
    <pivotField name="Destination Code" compact="0" outline="0" multipleItemSelectionAllowed="1" showAll="0"/>
    <pivotField name="Route" compact="0" outline="0" multipleItemSelectionAllowed="1" showAll="0"/>
    <pivotField name="Dep" compact="0" numFmtId="165" outline="0" multipleItemSelectionAllowed="1" showAll="0"/>
    <pivotField name="Dep Via 1" compact="0" outline="0" multipleItemSelectionAllowed="1" showAll="0"/>
    <pivotField name="Dep Via 2" compact="0" outline="0" multipleItemSelectionAllowed="1" showAll="0"/>
    <pivotField name="Dep Via 3" compact="0" outline="0" multipleItemSelectionAllowed="1" showAll="0"/>
    <pivotField name="Dep Via 4" compact="0" outline="0" multipleItemSelectionAllowed="1" showAll="0"/>
    <pivotField name="Arr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Summary" cacheId="1" applyNumberFormats="0" applyBorderFormats="0" applyFontFormats="0" applyPatternFormats="0" applyAlignmentFormats="0" applyWidthHeightFormats="0" dataCaption="" updatedVersion="8" compact="0" compactData="0">
  <location ref="A3:C20" firstHeaderRow="1" firstDataRow="1" firstDataCol="0"/>
  <pivotFields count="26">
    <pivotField name="Permit No" compact="0" outline="0" multipleItemSelectionAllowed="1" showAll="0"/>
    <pivotField name="Permit Route Name" compact="0" outline="0" multipleItemSelectionAllowed="1" showAll="0"/>
    <pivotField name="Permit Type" compact="0" outline="0" multipleItemSelectionAllowed="1" showAll="0"/>
    <pivotField name="Permit Issue date" compact="0" outline="0" multipleItemSelectionAllowed="1" showAll="0"/>
    <pivotField name="Permi Valid upto" compact="0" outline="0" multipleItemSelectionAllowed="1" showAll="0"/>
    <pivotField name="Owner" compact="0" outline="0" multipleItemSelectionAllowed="1" showAll="0"/>
    <pivotField name="Owner address" compact="0" outline="0" multipleItemSelectionAllowed="1" showAll="0"/>
    <pivotField name="Owner contact" compact="0" outline="0" multipleItemSelectionAllowed="1" showAll="0"/>
    <pivotField name="Vehicle No." compact="0" outline="0" multipleItemSelectionAllowed="1" showAll="0"/>
    <pivotField name="Status" compact="0" outline="0" multipleItemSelectionAllowed="1" showAll="0"/>
    <pivotField name="Bus Type" compact="0" outline="0" multipleItemSelectionAllowed="1" showAll="0"/>
    <pivotField name="Sitting" compact="0" outline="0" multipleItemSelectionAllowed="1" showAll="0"/>
    <pivotField name="Standing" compact="0" numFmtId="3" outline="0" multipleItemSelectionAllowed="1" showAll="0"/>
    <pivotField name="From Code" compact="0" outline="0" multipleItemSelectionAllowed="1" showAll="0"/>
    <pivotField name="Via 1 Code" compact="0" outline="0" multipleItemSelectionAllowed="1" showAll="0"/>
    <pivotField name="Via 2 Code" compact="0" outline="0" multipleItemSelectionAllowed="1" showAll="0"/>
    <pivotField name="Via 3 Code" compact="0" outline="0" multipleItemSelectionAllowed="1" showAll="0"/>
    <pivotField name="Via 4 Code" compact="0" outline="0" multipleItemSelectionAllowed="1" showAll="0"/>
    <pivotField name="Destination Code" compact="0" outline="0" multipleItemSelectionAllowed="1" showAll="0"/>
    <pivotField name="Route" compact="0" outline="0" multipleItemSelectionAllowed="1" showAll="0"/>
    <pivotField name="Dep" compact="0" numFmtId="165" outline="0" multipleItemSelectionAllowed="1" showAll="0"/>
    <pivotField name="Dep Via 1" compact="0" outline="0" multipleItemSelectionAllowed="1" showAll="0"/>
    <pivotField name="Dep Via 2" compact="0" outline="0" multipleItemSelectionAllowed="1" showAll="0"/>
    <pivotField name="Dep Via 3" compact="0" outline="0" multipleItemSelectionAllowed="1" showAll="0"/>
    <pivotField name="Dep Via 4" compact="0" outline="0" multipleItemSelectionAllowed="1" showAll="0"/>
    <pivotField name="Arr" compact="0" outline="0" multipleItemSelectionAllowed="1" showAll="0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5F54401-D28C-496A-A91C-0980DE265FDA}" autoFormatId="16" applyNumberFormats="0" applyBorderFormats="0" applyFontFormats="0" applyPatternFormats="0" applyAlignmentFormats="0" applyWidthHeightFormats="0">
  <queryTableRefresh nextId="22" unboundColumnsRight="1">
    <queryTableFields count="8">
      <queryTableField id="1" name="RID" tableColumnId="1"/>
      <queryTableField id="6" name="Kms" tableColumnId="6"/>
      <queryTableField id="16" name="StageCodes" tableColumnId="16"/>
      <queryTableField id="17" name="ReverseStageCodes" tableColumnId="17"/>
      <queryTableField id="18" name="StageNames" tableColumnId="18"/>
      <queryTableField id="19" name="ReverseStageNames" tableColumnId="19"/>
      <queryTableField id="20" name="Via" tableColumnId="20"/>
      <queryTableField id="21" dataBound="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5115CBDE-6C50-4739-B7C7-8A581D2661A1}" autoFormatId="16" applyNumberFormats="0" applyBorderFormats="0" applyFontFormats="0" applyPatternFormats="0" applyAlignmentFormats="0" applyWidthHeightFormats="0">
  <queryTableRefresh nextId="24">
    <queryTableFields count="7">
      <queryTableField id="19" name="RID" tableColumnId="10"/>
      <queryTableField id="8" name="ETMRouteNo" tableColumnId="8"/>
      <queryTableField id="21" dataBound="0" tableColumnId="11"/>
      <queryTableField id="12" name="StageCode" tableColumnId="12"/>
      <queryTableField id="13" name="StageSequence" tableColumnId="13"/>
      <queryTableField id="14" name="Kms" tableColumnId="14"/>
      <queryTableField id="18" name="Include in Headsign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757502B2-A917-4251-B95E-8B758F8F5445}" autoFormatId="16" applyNumberFormats="0" applyBorderFormats="0" applyFontFormats="0" applyPatternFormats="0" applyAlignmentFormats="0" applyWidthHeightFormats="0">
  <queryTableRefresh nextId="25" unboundColumnsRight="1">
    <queryTableFields count="9">
      <queryTableField id="23" name="RID" tableColumnId="1"/>
      <queryTableField id="11" name="From Code" tableColumnId="11"/>
      <queryTableField id="12" name="Via 1 Code" tableColumnId="12"/>
      <queryTableField id="13" name="Via 2 Code" tableColumnId="13"/>
      <queryTableField id="14" name="Via 3 Code" tableColumnId="14"/>
      <queryTableField id="15" name="Via 4 Code" tableColumnId="15"/>
      <queryTableField id="16" name="Destination Code" tableColumnId="16"/>
      <queryTableField id="7" name="BaseStageCodes" tableColumnId="7"/>
      <queryTableField id="10" dataBound="0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03DE4B36-63E7-42EA-91A8-C17A2338CD80}" name="PrivateSchedule" displayName="PrivateSchedule" ref="A2:AG6212" totalsRowShown="0">
  <autoFilter ref="A2:AG6212" xr:uid="{03DE4B36-63E7-42EA-91A8-C17A2338CD80}"/>
  <tableColumns count="33">
    <tableColumn id="1" xr3:uid="{AE970638-01C1-486C-BF42-A05C870F249C}" name="RTA"/>
    <tableColumn id="2" xr3:uid="{36952169-8213-46DD-B184-316925EEF52F}" name="Permit No" dataDxfId="37"/>
    <tableColumn id="3" xr3:uid="{84782786-8EB1-4D72-AE0D-CB208FC55BEB}" name="Permit Route Name"/>
    <tableColumn id="4" xr3:uid="{113E8637-2BC2-4A81-8F44-29C50C8E2526}" name="Permit Type"/>
    <tableColumn id="5" xr3:uid="{A613D282-B388-4BB6-8FEB-489026647B32}" name="Permit Issue date" dataDxfId="36"/>
    <tableColumn id="6" xr3:uid="{F0ABD6EB-E45D-4563-8A50-790D4ABB8D58}" name="Permi Valid upto" dataDxfId="35"/>
    <tableColumn id="7" xr3:uid="{C60BD951-FF66-46F7-820F-059E5C626A00}" name="Owner" dataDxfId="34"/>
    <tableColumn id="8" xr3:uid="{4A3343C1-6952-4D06-8348-D8415C477609}" name="Owner address"/>
    <tableColumn id="9" xr3:uid="{4C9DE4D5-1D05-48FA-B385-D466FF397E90}" name="Owner contact" dataDxfId="33"/>
    <tableColumn id="10" xr3:uid="{E775E53D-1203-4013-9A0C-6DF0C5365A0A}" name="Vehicle No." dataDxfId="32"/>
    <tableColumn id="11" xr3:uid="{1D520850-7613-4A7B-8102-8EC9187B9376}" name="Status"/>
    <tableColumn id="12" xr3:uid="{969DDDE5-1F0F-435E-9B73-2E81089E7720}" name="Bus Type"/>
    <tableColumn id="13" xr3:uid="{ECC62380-885D-4CAC-BA0A-CF1F6C20D0EE}" name="Sitting" dataDxfId="31"/>
    <tableColumn id="14" xr3:uid="{3E501D65-9F7B-49BB-B1FC-6FD8183BDCC5}" name="Standing" dataDxfId="30"/>
    <tableColumn id="15" xr3:uid="{0AE00ECA-56D8-4C9C-AEAD-9763DC8DE14C}" name="From Code"/>
    <tableColumn id="16" xr3:uid="{C5D0F6B8-73E1-4F73-9CA5-136D418C76A1}" name="Via 1 Code"/>
    <tableColumn id="17" xr3:uid="{22342629-9E19-439B-9248-11B2D3BC2B55}" name="Via 2 Code"/>
    <tableColumn id="18" xr3:uid="{CD34E10A-A6EC-4707-B524-A4E85FAE6C28}" name="Via 3 Code"/>
    <tableColumn id="19" xr3:uid="{C43C5956-5156-44AA-B718-1025C953C9A0}" name="Via 4 Code"/>
    <tableColumn id="20" xr3:uid="{5D771F98-0AE2-4156-AD6F-4A53BDFC0294}" name="Destination Code" dataDxfId="29"/>
    <tableColumn id="21" xr3:uid="{55FAB9BD-D8C8-4B4C-8EB2-A16626101A1F}" name="Route" dataDxfId="28">
      <calculatedColumnFormula>_xlfn.IFNA(VLOOKUP($O3,Code2Loc,2,FALSE)
&amp; IF( OR( ISNA($P3), LEN($P3)=0), "",  "-" &amp; VLOOKUP($P3,Code2Loc,2,FALSE))
&amp; IF( OR( ISNA($Q3), LEN($Q3)=0), "",  "-" &amp; VLOOKUP($Q3,Code2Loc,2,FALSE))
&amp; IF( OR( ISNA($R3), LEN($R3)=0), "",  "-" &amp; VLOOKUP($R3,Code2Loc,2,FALSE))
&amp; IF( OR( ISNA($S3), LEN($S3)=0), "",  "-" &amp; VLOOKUP($S3,Code2Loc,2,FALSE))
&amp; IF( OR( ISNA($T3), LEN($T3)=0), "",  "-" &amp; VLOOKUP($T3,Code2Loc,2,FALSE)),"")</calculatedColumnFormula>
    </tableColumn>
    <tableColumn id="22" xr3:uid="{693F09D4-2710-474B-97C2-A7497EBD83F1}" name="Dep" dataDxfId="27"/>
    <tableColumn id="23" xr3:uid="{894959AC-2BBB-4930-8730-686570DFCD80}" name="Dep Via 1" dataDxfId="26"/>
    <tableColumn id="24" xr3:uid="{DEAC12A9-DBC7-4F5E-8506-807D7F4F0A07}" name="Dep Via 2" dataDxfId="25"/>
    <tableColumn id="25" xr3:uid="{306B1B67-E8B8-4239-B9C9-ECE512B57038}" name="Dep Via 3" dataDxfId="24"/>
    <tableColumn id="26" xr3:uid="{6D6F2A8A-A086-4F2E-80DE-B830337E95BF}" name="Dep Via 4" dataDxfId="23"/>
    <tableColumn id="27" xr3:uid="{99D2B1A6-3B60-444C-BFB8-EE33167A6F3C}" name="Arr" dataDxfId="22">
      <calculatedColumnFormula>IF(ISBLANK($V3), "", _xlfn.IFNA($V3 + _xlfn.IFNA( VLOOKUP($O3 &amp; IF(ISBLANK($P3),"", "-" &amp; $P3) &amp; IF(ISBLANK($Q3),"", "-" &amp; $Q3) &amp; IF(ISBLANK($R3),"", "-" &amp; $R3) &amp; IF(ISBLANK($S3),"", "-" &amp; $S3) &amp; IF(ISBLANK($T3),"", "-" &amp; $T3),TravelTime,8,FALSE), VLOOKUP($T3 &amp; IF(ISBLANK($S3),"", "-" &amp; $S3) &amp; IF(ISBLANK($R3),"", "-" &amp; $R3) &amp; IF(ISBLANK($Q3),"", "-" &amp; $Q3) &amp; IF(ISBLANK($P3),"", "-" &amp; $P3) &amp; IF(ISBLANK($O3),"", "-" &amp; $O3),TravelTime,8,FALSE)) / 1440, ""))</calculatedColumnFormula>
    </tableColumn>
    <tableColumn id="28" xr3:uid="{E8742C61-7629-4AB0-866C-893021333B7C}" name="RTACode" dataDxfId="21">
      <calculatedColumnFormula>IF(AND(LEN($A3)&lt;&gt;0,LEN($A3)&lt;&gt;0),$A3,$AB2)</calculatedColumnFormula>
    </tableColumn>
    <tableColumn id="29" xr3:uid="{60E36962-AE30-4633-93CE-B0626636ECCE}" name="Veh" dataDxfId="20">
      <calculatedColumnFormula>IF(AND(LEN($J3)&lt;&gt;0,LEN($B3)&lt;&gt;0),$J3,$AC2)</calculatedColumnFormula>
    </tableColumn>
    <tableColumn id="30" xr3:uid="{9B30C735-ADC4-498F-BCAD-EF0AA545AF49}" name="RouteNo">
      <calculatedColumnFormula>_xlfn.IFNA(VLOOKUP(PrivateSchedule[[#This Row],[ow]],RTARoutes[[StageCodes]:[RouteID]],6,FALSE), VLOOKUP(PrivateSchedule[[#This Row],[re]],RTARoutes[[StageCodes]:[RouteID]],6,FALSE))</calculatedColumnFormula>
    </tableColumn>
    <tableColumn id="31" xr3:uid="{6C73449A-C151-4498-A03E-A1529ECC117E}" name="Direction">
      <calculatedColumnFormula array="1">_xlfn.IFS( NOT(ISNA(VLOOKUP(PrivateSchedule[[#This Row],[ow]],RTARoutes[[StageCodes]:[RouteID]],6,FALSE))), "O",  NOT(ISNA(VLOOKUP(PrivateSchedule[[#This Row],[re]],RTARoutes[[StageCodes]:[RouteID]],6,FALSE))), "R")</calculatedColumnFormula>
    </tableColumn>
    <tableColumn id="32" xr3:uid="{AD2986F4-E0B4-4B29-839D-3EC3CD07CD05}" name="ow" dataDxfId="19">
      <calculatedColumnFormula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calculatedColumnFormula>
    </tableColumn>
    <tableColumn id="33" xr3:uid="{1AE9BDE7-8FD8-4C4F-AAEF-4A3218864C64}" name="re" dataDxfId="18">
      <calculatedColumnFormula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140563-0B17-4A10-830F-962FFC7B5C56}" name="RTARoutes" displayName="RTARoutes" ref="A1:H521" tableType="queryTable" totalsRowShown="0">
  <autoFilter ref="A1:H521" xr:uid="{20140563-0B17-4A10-830F-962FFC7B5C56}">
    <filterColumn colId="2">
      <filters>
        <filter val="BCH-CHO"/>
      </filters>
    </filterColumn>
  </autoFilter>
  <tableColumns count="8">
    <tableColumn id="1" xr3:uid="{341C11BA-E356-4302-9408-4803F15E9CE4}" uniqueName="1" name="RID" queryTableFieldId="1" dataDxfId="17"/>
    <tableColumn id="6" xr3:uid="{410A54D1-462E-4425-851D-E7D0A2EDF7C5}" uniqueName="6" name="Kms" queryTableFieldId="6"/>
    <tableColumn id="16" xr3:uid="{21FE1DF1-9BC7-4496-ACF2-7D610BD0A790}" uniqueName="16" name="StageCodes" queryTableFieldId="16" dataDxfId="16"/>
    <tableColumn id="17" xr3:uid="{696E5B69-2938-4ADC-882F-EF805DCB0BA6}" uniqueName="17" name="ReverseStageCodes" queryTableFieldId="17" dataDxfId="15"/>
    <tableColumn id="18" xr3:uid="{7E9FE914-2E56-409E-835D-6A934847C8F2}" uniqueName="18" name="StageNames" queryTableFieldId="18" dataDxfId="14"/>
    <tableColumn id="19" xr3:uid="{0D114AF0-64C7-473C-8FDF-168EA926DCAA}" uniqueName="19" name="ReverseStageNames" queryTableFieldId="19" dataDxfId="13"/>
    <tableColumn id="20" xr3:uid="{B7D7BE43-A03F-4E8D-BB8F-15D6D7F11582}" uniqueName="20" name="Via" queryTableFieldId="20" dataDxfId="12"/>
    <tableColumn id="2" xr3:uid="{6BB66902-6B63-4A9C-A841-995B6C3553B2}" uniqueName="2" name="RouteID" queryTableFieldId="21" dataDxfId="11">
      <calculatedColumnFormula>RTARoutes[[#This Row],[RID]]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E44FAB28-E203-42B6-A582-F71BC61E500E}" name="RTARouteStages" displayName="RTARouteStages" ref="A1:G2369" tableType="queryTable" totalsRowShown="0">
  <autoFilter ref="A1:G2369" xr:uid="{E44FAB28-E203-42B6-A582-F71BC61E500E}"/>
  <tableColumns count="7">
    <tableColumn id="10" xr3:uid="{C6C8F4AB-6231-4B46-BD36-2CE9CB7D07C8}" uniqueName="10" name="RID" queryTableFieldId="19"/>
    <tableColumn id="8" xr3:uid="{ADC2B850-B437-4AF1-9A22-A6957DE2C660}" uniqueName="8" name="ETMRouteNo" queryTableFieldId="8"/>
    <tableColumn id="11" xr3:uid="{22087053-012E-47B4-97CF-7BE44DEB3443}" uniqueName="11" name="StageName" queryTableFieldId="21" dataDxfId="10">
      <calculatedColumnFormula>VLOOKUP(RTARouteStages[[#This Row],[StageCode]],Code2Loc,2,FALSE)</calculatedColumnFormula>
    </tableColumn>
    <tableColumn id="12" xr3:uid="{0FC41875-518C-41F4-927A-992678D850C1}" uniqueName="12" name="StageCode" queryTableFieldId="12" dataDxfId="9"/>
    <tableColumn id="13" xr3:uid="{470DD299-91CB-41F9-9979-5F54F56A7948}" uniqueName="13" name="StageSequence" queryTableFieldId="13"/>
    <tableColumn id="14" xr3:uid="{F8C4AA3D-384C-4D69-98F1-1605131CDCC1}" uniqueName="14" name="Kms" queryTableFieldId="14" dataDxfId="8"/>
    <tableColumn id="9" xr3:uid="{C4907792-79A9-4B81-A159-1C302FAE4880}" uniqueName="9" name="Include in Headsign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9A1051CB-B4FC-434F-8958-103A346EB0DC}" name="RTARouteList" displayName="RTARouteList" ref="A1:I522" tableType="queryTable" totalsRowShown="0">
  <autoFilter ref="A1:I522" xr:uid="{9A1051CB-B4FC-434F-8958-103A346EB0DC}"/>
  <tableColumns count="9">
    <tableColumn id="1" xr3:uid="{1B1D12FA-2F95-4ACB-A1CA-1DB416E5E1DC}" uniqueName="1" name="RID" queryTableFieldId="23" dataDxfId="7"/>
    <tableColumn id="11" xr3:uid="{9E5D5619-CCC8-429C-BB3B-D59C26A10D6E}" uniqueName="11" name="From Code" queryTableFieldId="11" dataDxfId="6"/>
    <tableColumn id="12" xr3:uid="{7D878939-5FA5-4EEE-84D8-941F06806F81}" uniqueName="12" name="Via 1 Code" queryTableFieldId="12" dataDxfId="5"/>
    <tableColumn id="13" xr3:uid="{8B7970F3-DA07-4F7B-A812-FF1601588BE6}" uniqueName="13" name="Via 2 Code" queryTableFieldId="13"/>
    <tableColumn id="14" xr3:uid="{40CA82AB-E099-42AC-BF58-07AB5CF7C7D3}" uniqueName="14" name="Via 3 Code" queryTableFieldId="14"/>
    <tableColumn id="15" xr3:uid="{C2ED48B3-99D6-4840-BFC5-38A0B42FF1FA}" uniqueName="15" name="Via 4 Code" queryTableFieldId="15"/>
    <tableColumn id="16" xr3:uid="{D57619A9-19A1-498A-9261-4CFF63CDCA31}" uniqueName="16" name="Destination Code" queryTableFieldId="16" dataDxfId="4"/>
    <tableColumn id="7" xr3:uid="{5F4DC5F5-2FFC-4219-8806-518E63461998}" uniqueName="7" name="BaseStageCodes" queryTableFieldId="7"/>
    <tableColumn id="10" xr3:uid="{4EA23B06-CDED-4E67-925B-666B18ECC525}" uniqueName="10" name="ETMRouteNo" queryTableFieldId="10" dataDxfId="3">
      <calculatedColumnFormula>_xlfn.IFNA(VLOOKUP(SUBSTITUTE(RTARouteList[[#This Row],[BaseStageCodes]], "-", "*-*"),ETMRoutesStageCodesLookup,15,FALSE),VLOOKUP(SUBSTITUTE(RTARouteList[[#This Row],[BaseStageCodes]], "-", "*-*"),ETMRoutesReverseStageCodesLookup,14,FALSE))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30000000}" name="Table_49" displayName="Table_49" ref="A1:P5">
  <tableColumns count="16">
    <tableColumn id="1" xr3:uid="{00000000-0010-0000-3000-000001000000}" name="RID"/>
    <tableColumn id="2" xr3:uid="{00000000-0010-0000-3000-000002000000}" name="RTA"/>
    <tableColumn id="3" xr3:uid="{00000000-0010-0000-3000-000003000000}" name="From"/>
    <tableColumn id="4" xr3:uid="{00000000-0010-0000-3000-000004000000}" name="Via 1"/>
    <tableColumn id="5" xr3:uid="{00000000-0010-0000-3000-000005000000}" name="Via 2"/>
    <tableColumn id="6" xr3:uid="{00000000-0010-0000-3000-000006000000}" name="Via 3"/>
    <tableColumn id="7" xr3:uid="{00000000-0010-0000-3000-000007000000}" name="Via 4"/>
    <tableColumn id="8" xr3:uid="{00000000-0010-0000-3000-000008000000}" name="Destination"/>
    <tableColumn id="9" xr3:uid="{00000000-0010-0000-3000-000009000000}" name="RouteName"/>
    <tableColumn id="10" xr3:uid="{00000000-0010-0000-3000-00000A000000}" name="StageCode"/>
    <tableColumn id="11" xr3:uid="{00000000-0010-0000-3000-00000B000000}" name="StageName"/>
    <tableColumn id="12" xr3:uid="{00000000-0010-0000-3000-00000C000000}" name="StageSequence"/>
    <tableColumn id="13" xr3:uid="{00000000-0010-0000-3000-00000D000000}" name="Kms"/>
    <tableColumn id="14" xr3:uid="{00000000-0010-0000-3000-00000E000000}" name="RouteCode"/>
    <tableColumn id="15" xr3:uid="{00000000-0010-0000-3000-00000F000000}" name="RTACode"/>
    <tableColumn id="16" xr3:uid="{00000000-0010-0000-3000-000010000000}" name="FullRouteName"/>
  </tableColumns>
  <tableStyleInfo name="RTARouteStage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5" width="8.7265625" customWidth="1"/>
    <col min="6" max="6" width="13.26953125" customWidth="1"/>
    <col min="7" max="9" width="8.7265625" customWidth="1"/>
    <col min="10" max="10" width="21.26953125" customWidth="1"/>
    <col min="11" max="11" width="9.08984375" customWidth="1"/>
    <col min="12" max="13" width="8.7265625" customWidth="1"/>
    <col min="14" max="14" width="15.08984375" customWidth="1"/>
    <col min="15" max="26" width="8.7265625" customWidth="1"/>
  </cols>
  <sheetData>
    <row r="1" spans="1:15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2" t="s">
        <v>9</v>
      </c>
      <c r="K1" s="4" t="s">
        <v>10</v>
      </c>
      <c r="L1" s="2" t="s">
        <v>11</v>
      </c>
      <c r="M1" s="5" t="s">
        <v>12</v>
      </c>
      <c r="N1" s="5" t="s">
        <v>13</v>
      </c>
      <c r="O1" s="5" t="s">
        <v>14</v>
      </c>
    </row>
    <row r="2" spans="1:15" ht="38.25" customHeight="1">
      <c r="A2" s="6">
        <v>1</v>
      </c>
      <c r="B2" s="7" t="s">
        <v>15</v>
      </c>
      <c r="C2" s="8">
        <v>40179</v>
      </c>
      <c r="D2" s="7" t="s">
        <v>16</v>
      </c>
      <c r="E2" s="7" t="s">
        <v>17</v>
      </c>
      <c r="F2" s="7" t="s">
        <v>18</v>
      </c>
      <c r="G2" s="7" t="s">
        <v>19</v>
      </c>
      <c r="H2" s="9">
        <v>43826</v>
      </c>
      <c r="I2" s="9">
        <v>44074</v>
      </c>
      <c r="J2" s="7" t="s">
        <v>20</v>
      </c>
      <c r="K2" s="10">
        <v>2</v>
      </c>
      <c r="L2" s="7">
        <v>212</v>
      </c>
      <c r="O2" s="5" t="str">
        <f t="shared" ref="O2:O127" si="0">B2</f>
        <v>GA04T 2096</v>
      </c>
    </row>
    <row r="3" spans="1:15" ht="40.5" customHeight="1">
      <c r="A3" s="6">
        <v>2</v>
      </c>
      <c r="B3" s="7" t="s">
        <v>21</v>
      </c>
      <c r="C3" s="11">
        <v>42156</v>
      </c>
      <c r="D3" s="12" t="s">
        <v>16</v>
      </c>
      <c r="E3" s="7" t="s">
        <v>22</v>
      </c>
      <c r="F3" s="7" t="s">
        <v>23</v>
      </c>
      <c r="G3" s="7" t="s">
        <v>19</v>
      </c>
      <c r="H3" s="9">
        <v>43770</v>
      </c>
      <c r="I3" s="9">
        <v>44012</v>
      </c>
      <c r="J3" s="7" t="s">
        <v>24</v>
      </c>
      <c r="K3" s="10">
        <v>3</v>
      </c>
      <c r="L3" s="7">
        <v>268</v>
      </c>
      <c r="O3" s="5" t="str">
        <f t="shared" si="0"/>
        <v>GA04T 4694</v>
      </c>
    </row>
    <row r="4" spans="1:15" ht="14.25" customHeight="1">
      <c r="A4" s="6">
        <v>3</v>
      </c>
      <c r="B4" s="7" t="s">
        <v>25</v>
      </c>
      <c r="C4" s="7" t="s">
        <v>26</v>
      </c>
      <c r="D4" s="12" t="s">
        <v>16</v>
      </c>
      <c r="E4" s="7" t="s">
        <v>27</v>
      </c>
      <c r="F4" s="7" t="s">
        <v>26</v>
      </c>
      <c r="G4" s="7" t="s">
        <v>28</v>
      </c>
      <c r="H4" s="9">
        <v>42918</v>
      </c>
      <c r="I4" s="9">
        <v>44743</v>
      </c>
      <c r="J4" s="7" t="s">
        <v>29</v>
      </c>
      <c r="K4" s="10">
        <v>3</v>
      </c>
      <c r="L4" s="7">
        <v>236</v>
      </c>
      <c r="O4" s="5" t="str">
        <f t="shared" si="0"/>
        <v>GA01U 2699</v>
      </c>
    </row>
    <row r="5" spans="1:15" ht="14.25" customHeight="1">
      <c r="A5" s="6">
        <v>4</v>
      </c>
      <c r="B5" s="7" t="s">
        <v>30</v>
      </c>
      <c r="C5" s="8">
        <v>41030</v>
      </c>
      <c r="D5" s="12" t="s">
        <v>16</v>
      </c>
      <c r="E5" s="7" t="s">
        <v>31</v>
      </c>
      <c r="F5" s="7" t="s">
        <v>32</v>
      </c>
      <c r="G5" s="13" t="s">
        <v>28</v>
      </c>
      <c r="H5" s="9">
        <v>43348</v>
      </c>
      <c r="I5" s="9">
        <v>45173</v>
      </c>
      <c r="J5" s="7" t="s">
        <v>33</v>
      </c>
      <c r="K5" s="10">
        <v>2</v>
      </c>
      <c r="L5" s="7">
        <v>244</v>
      </c>
      <c r="O5" s="5" t="str">
        <f t="shared" si="0"/>
        <v>GA07F 9990</v>
      </c>
    </row>
    <row r="6" spans="1:15" ht="42.75" customHeight="1">
      <c r="A6" s="6">
        <v>5</v>
      </c>
      <c r="B6" s="7" t="s">
        <v>34</v>
      </c>
      <c r="C6" s="8">
        <v>39661</v>
      </c>
      <c r="D6" s="12" t="s">
        <v>16</v>
      </c>
      <c r="E6" s="7" t="s">
        <v>35</v>
      </c>
      <c r="F6" s="7" t="s">
        <v>36</v>
      </c>
      <c r="G6" s="13" t="s">
        <v>28</v>
      </c>
      <c r="H6" s="9">
        <v>43864</v>
      </c>
      <c r="I6" s="9">
        <v>228311</v>
      </c>
      <c r="J6" s="7" t="s">
        <v>37</v>
      </c>
      <c r="K6" s="10">
        <v>2</v>
      </c>
      <c r="L6" s="7">
        <v>244</v>
      </c>
      <c r="O6" s="5" t="str">
        <f t="shared" si="0"/>
        <v>GA04T 1130</v>
      </c>
    </row>
    <row r="7" spans="1:15" ht="38.25" customHeight="1">
      <c r="A7" s="6">
        <v>6</v>
      </c>
      <c r="B7" s="7" t="s">
        <v>38</v>
      </c>
      <c r="C7" s="8">
        <v>36678</v>
      </c>
      <c r="D7" s="12" t="s">
        <v>16</v>
      </c>
      <c r="E7" s="7" t="s">
        <v>31</v>
      </c>
      <c r="F7" s="7" t="s">
        <v>39</v>
      </c>
      <c r="G7" s="13" t="s">
        <v>28</v>
      </c>
      <c r="H7" s="9">
        <v>43983</v>
      </c>
      <c r="I7" s="9">
        <v>45808</v>
      </c>
      <c r="J7" s="7" t="s">
        <v>40</v>
      </c>
      <c r="K7" s="10">
        <v>10</v>
      </c>
      <c r="L7" s="7">
        <v>138</v>
      </c>
      <c r="O7" s="5" t="str">
        <f t="shared" si="0"/>
        <v>GA01U 8139</v>
      </c>
    </row>
    <row r="8" spans="1:15" ht="42.75" customHeight="1">
      <c r="A8" s="6">
        <v>7</v>
      </c>
      <c r="B8" s="7" t="s">
        <v>41</v>
      </c>
      <c r="C8" s="8">
        <v>37135</v>
      </c>
      <c r="D8" s="12" t="s">
        <v>16</v>
      </c>
      <c r="E8" s="7" t="s">
        <v>31</v>
      </c>
      <c r="F8" s="7" t="s">
        <v>42</v>
      </c>
      <c r="G8" s="13" t="s">
        <v>28</v>
      </c>
      <c r="H8" s="9">
        <v>43738</v>
      </c>
      <c r="I8" s="9">
        <v>45564</v>
      </c>
      <c r="J8" s="7" t="s">
        <v>43</v>
      </c>
      <c r="K8" s="10">
        <v>3</v>
      </c>
      <c r="L8" s="7">
        <v>219</v>
      </c>
      <c r="O8" s="5" t="str">
        <f t="shared" si="0"/>
        <v>GA01U 2722</v>
      </c>
    </row>
    <row r="9" spans="1:15" ht="14.25" customHeight="1">
      <c r="A9" s="6">
        <v>8</v>
      </c>
      <c r="B9" s="7" t="s">
        <v>44</v>
      </c>
      <c r="C9" s="8">
        <v>40756</v>
      </c>
      <c r="D9" s="12" t="s">
        <v>16</v>
      </c>
      <c r="E9" s="7" t="s">
        <v>45</v>
      </c>
      <c r="F9" s="7" t="s">
        <v>46</v>
      </c>
      <c r="G9" s="13" t="s">
        <v>28</v>
      </c>
      <c r="H9" s="9">
        <v>43523</v>
      </c>
      <c r="I9" s="9">
        <v>45348</v>
      </c>
      <c r="J9" s="7" t="s">
        <v>47</v>
      </c>
      <c r="K9" s="10">
        <v>10</v>
      </c>
      <c r="L9" s="7">
        <v>100</v>
      </c>
      <c r="O9" s="5" t="str">
        <f t="shared" si="0"/>
        <v>GA04T 3569</v>
      </c>
    </row>
    <row r="10" spans="1:15" ht="43.5" customHeight="1">
      <c r="A10" s="6">
        <v>9</v>
      </c>
      <c r="B10" s="7" t="s">
        <v>48</v>
      </c>
      <c r="C10" s="8">
        <v>39052</v>
      </c>
      <c r="D10" s="12" t="s">
        <v>16</v>
      </c>
      <c r="E10" s="7" t="s">
        <v>49</v>
      </c>
      <c r="F10" s="7" t="s">
        <v>50</v>
      </c>
      <c r="G10" s="13" t="s">
        <v>28</v>
      </c>
      <c r="H10" s="9">
        <v>42583</v>
      </c>
      <c r="I10" s="9">
        <v>44408</v>
      </c>
      <c r="J10" s="7" t="s">
        <v>51</v>
      </c>
      <c r="K10" s="10">
        <v>5</v>
      </c>
      <c r="L10" s="7">
        <v>250</v>
      </c>
      <c r="O10" s="5" t="str">
        <f t="shared" si="0"/>
        <v>GA04T 0535</v>
      </c>
    </row>
    <row r="11" spans="1:15" ht="37.5" customHeight="1">
      <c r="A11" s="6">
        <v>10</v>
      </c>
      <c r="B11" s="7" t="s">
        <v>52</v>
      </c>
      <c r="C11" s="8">
        <v>38749</v>
      </c>
      <c r="D11" s="12" t="s">
        <v>16</v>
      </c>
      <c r="E11" s="7" t="s">
        <v>53</v>
      </c>
      <c r="F11" s="7" t="s">
        <v>54</v>
      </c>
      <c r="G11" s="13" t="s">
        <v>28</v>
      </c>
      <c r="H11" s="9">
        <v>43854</v>
      </c>
      <c r="I11" s="9">
        <v>45680</v>
      </c>
      <c r="J11" s="7" t="s">
        <v>55</v>
      </c>
      <c r="K11" s="10">
        <v>11</v>
      </c>
      <c r="L11" s="7">
        <v>132</v>
      </c>
      <c r="O11" s="5" t="str">
        <f t="shared" si="0"/>
        <v>GA08U 0131</v>
      </c>
    </row>
    <row r="12" spans="1:15" ht="14.25" customHeight="1">
      <c r="A12" s="6">
        <v>11</v>
      </c>
      <c r="B12" s="7" t="s">
        <v>56</v>
      </c>
      <c r="C12" s="8">
        <v>41487</v>
      </c>
      <c r="D12" s="12" t="s">
        <v>16</v>
      </c>
      <c r="E12" s="7" t="s">
        <v>31</v>
      </c>
      <c r="F12" s="7" t="s">
        <v>57</v>
      </c>
      <c r="G12" s="13" t="s">
        <v>28</v>
      </c>
      <c r="H12" s="9">
        <v>42580</v>
      </c>
      <c r="I12" s="9">
        <v>44405</v>
      </c>
      <c r="J12" s="7" t="s">
        <v>58</v>
      </c>
      <c r="K12" s="10">
        <v>2</v>
      </c>
      <c r="L12" s="7">
        <v>250</v>
      </c>
      <c r="O12" s="5" t="str">
        <f t="shared" si="0"/>
        <v>GA04T 4338</v>
      </c>
    </row>
    <row r="13" spans="1:15" ht="22.5" customHeight="1">
      <c r="A13" s="14">
        <v>12</v>
      </c>
      <c r="B13" s="15" t="s">
        <v>59</v>
      </c>
      <c r="C13" s="16">
        <v>40087</v>
      </c>
      <c r="D13" s="17" t="s">
        <v>16</v>
      </c>
      <c r="E13" s="15" t="s">
        <v>35</v>
      </c>
      <c r="F13" s="15" t="s">
        <v>60</v>
      </c>
      <c r="G13" s="18" t="s">
        <v>28</v>
      </c>
      <c r="H13" s="19">
        <v>43791</v>
      </c>
      <c r="I13" s="15" t="s">
        <v>61</v>
      </c>
      <c r="J13" s="15" t="s">
        <v>62</v>
      </c>
      <c r="K13" s="20">
        <v>2</v>
      </c>
      <c r="L13" s="15">
        <v>260</v>
      </c>
      <c r="O13" s="5" t="str">
        <f t="shared" si="0"/>
        <v>GA09U 2162</v>
      </c>
    </row>
    <row r="14" spans="1:15" ht="14.25" customHeight="1">
      <c r="A14" s="6"/>
      <c r="B14" s="21"/>
      <c r="C14" s="22"/>
      <c r="D14" s="23"/>
      <c r="E14" s="21"/>
      <c r="F14" s="21"/>
      <c r="G14" s="24"/>
      <c r="H14" s="25"/>
      <c r="I14" s="21"/>
      <c r="J14" s="21"/>
      <c r="K14" s="26"/>
      <c r="L14" s="21"/>
      <c r="O14" s="5">
        <f t="shared" si="0"/>
        <v>0</v>
      </c>
    </row>
    <row r="15" spans="1:15" ht="59.25" customHeight="1">
      <c r="A15" s="6">
        <v>13</v>
      </c>
      <c r="B15" s="7" t="s">
        <v>63</v>
      </c>
      <c r="C15" s="8">
        <v>42217</v>
      </c>
      <c r="D15" s="12" t="s">
        <v>16</v>
      </c>
      <c r="E15" s="7" t="s">
        <v>64</v>
      </c>
      <c r="F15" s="7" t="s">
        <v>65</v>
      </c>
      <c r="G15" s="7" t="s">
        <v>19</v>
      </c>
      <c r="H15" s="9">
        <v>42285</v>
      </c>
      <c r="I15" s="9">
        <v>43769</v>
      </c>
      <c r="J15" s="7" t="s">
        <v>66</v>
      </c>
      <c r="K15" s="10">
        <v>2</v>
      </c>
      <c r="L15" s="7">
        <v>228</v>
      </c>
      <c r="O15" s="5" t="str">
        <f t="shared" si="0"/>
        <v>GA03N 6505</v>
      </c>
    </row>
    <row r="16" spans="1:15" ht="42" customHeight="1">
      <c r="A16" s="6">
        <v>14</v>
      </c>
      <c r="B16" s="7" t="s">
        <v>67</v>
      </c>
      <c r="C16" s="8">
        <v>40026</v>
      </c>
      <c r="D16" s="12" t="s">
        <v>16</v>
      </c>
      <c r="E16" s="7" t="s">
        <v>68</v>
      </c>
      <c r="F16" s="7" t="s">
        <v>69</v>
      </c>
      <c r="G16" s="7" t="s">
        <v>19</v>
      </c>
      <c r="H16" s="9">
        <v>43332</v>
      </c>
      <c r="I16" s="9">
        <v>43951</v>
      </c>
      <c r="J16" s="7" t="s">
        <v>70</v>
      </c>
      <c r="K16" s="10">
        <v>4</v>
      </c>
      <c r="L16" s="7">
        <v>174</v>
      </c>
      <c r="O16" s="5" t="str">
        <f t="shared" si="0"/>
        <v>GA04T 9192</v>
      </c>
    </row>
    <row r="17" spans="1:15" ht="42.75" customHeight="1">
      <c r="A17" s="6">
        <v>15</v>
      </c>
      <c r="B17" s="7" t="s">
        <v>71</v>
      </c>
      <c r="C17" s="8">
        <v>39203</v>
      </c>
      <c r="D17" s="12" t="s">
        <v>16</v>
      </c>
      <c r="E17" s="7" t="s">
        <v>72</v>
      </c>
      <c r="F17" s="7" t="s">
        <v>73</v>
      </c>
      <c r="G17" s="7" t="s">
        <v>28</v>
      </c>
      <c r="H17" s="9">
        <v>43781</v>
      </c>
      <c r="I17" s="9">
        <v>45607</v>
      </c>
      <c r="J17" s="7" t="s">
        <v>74</v>
      </c>
      <c r="K17" s="10">
        <v>2</v>
      </c>
      <c r="L17" s="7">
        <v>268</v>
      </c>
      <c r="O17" s="5" t="str">
        <f t="shared" si="0"/>
        <v>GA04T 5310</v>
      </c>
    </row>
    <row r="18" spans="1:15" ht="49.5" customHeight="1">
      <c r="A18" s="6">
        <v>16</v>
      </c>
      <c r="B18" s="7" t="s">
        <v>75</v>
      </c>
      <c r="C18" s="8">
        <v>43678</v>
      </c>
      <c r="D18" s="12" t="s">
        <v>16</v>
      </c>
      <c r="E18" s="7" t="s">
        <v>76</v>
      </c>
      <c r="F18" s="7" t="s">
        <v>77</v>
      </c>
      <c r="G18" s="7" t="s">
        <v>19</v>
      </c>
      <c r="H18" s="9">
        <v>43868</v>
      </c>
      <c r="I18" s="9">
        <v>44104</v>
      </c>
      <c r="J18" s="7" t="s">
        <v>74</v>
      </c>
      <c r="K18" s="10">
        <v>2</v>
      </c>
      <c r="L18" s="7">
        <v>248</v>
      </c>
      <c r="O18" s="5" t="str">
        <f t="shared" si="0"/>
        <v>GA04T 6021</v>
      </c>
    </row>
    <row r="19" spans="1:15" ht="36" customHeight="1">
      <c r="A19" s="6">
        <v>17</v>
      </c>
      <c r="B19" s="7" t="s">
        <v>78</v>
      </c>
      <c r="C19" s="8">
        <v>39661</v>
      </c>
      <c r="D19" s="12" t="s">
        <v>16</v>
      </c>
      <c r="E19" s="7" t="s">
        <v>79</v>
      </c>
      <c r="F19" s="7" t="s">
        <v>80</v>
      </c>
      <c r="G19" s="13" t="s">
        <v>28</v>
      </c>
      <c r="H19" s="9">
        <v>41060</v>
      </c>
      <c r="I19" s="9">
        <v>42885</v>
      </c>
      <c r="J19" s="7" t="s">
        <v>81</v>
      </c>
      <c r="K19" s="10">
        <v>2</v>
      </c>
      <c r="L19" s="7">
        <v>190</v>
      </c>
      <c r="O19" s="5" t="str">
        <f t="shared" si="0"/>
        <v>GA04T 1133</v>
      </c>
    </row>
    <row r="20" spans="1:15" ht="30" customHeight="1">
      <c r="A20" s="6">
        <v>18</v>
      </c>
      <c r="B20" s="7" t="s">
        <v>82</v>
      </c>
      <c r="C20" s="8">
        <v>37165</v>
      </c>
      <c r="D20" s="12" t="s">
        <v>16</v>
      </c>
      <c r="E20" s="7" t="s">
        <v>31</v>
      </c>
      <c r="F20" s="7" t="s">
        <v>83</v>
      </c>
      <c r="G20" s="13" t="s">
        <v>28</v>
      </c>
      <c r="H20" s="9">
        <v>43738</v>
      </c>
      <c r="I20" s="9">
        <v>45564</v>
      </c>
      <c r="J20" s="7" t="s">
        <v>84</v>
      </c>
      <c r="K20" s="10">
        <v>2</v>
      </c>
      <c r="L20" s="7">
        <v>260</v>
      </c>
      <c r="O20" s="5" t="str">
        <f t="shared" si="0"/>
        <v>GA01U 2262</v>
      </c>
    </row>
    <row r="21" spans="1:15" ht="14.25" customHeight="1">
      <c r="A21" s="6">
        <v>19</v>
      </c>
      <c r="B21" s="7" t="s">
        <v>85</v>
      </c>
      <c r="C21" s="8">
        <v>40969</v>
      </c>
      <c r="D21" s="12" t="s">
        <v>16</v>
      </c>
      <c r="E21" s="7" t="s">
        <v>22</v>
      </c>
      <c r="F21" s="7" t="s">
        <v>86</v>
      </c>
      <c r="G21" s="13" t="s">
        <v>28</v>
      </c>
      <c r="H21" s="9">
        <v>43367</v>
      </c>
      <c r="I21" s="9">
        <v>45192</v>
      </c>
      <c r="J21" s="7" t="s">
        <v>87</v>
      </c>
      <c r="K21" s="10">
        <v>4</v>
      </c>
      <c r="L21" s="7">
        <v>178</v>
      </c>
      <c r="O21" s="5" t="str">
        <f t="shared" si="0"/>
        <v>GA04T 4786</v>
      </c>
    </row>
    <row r="22" spans="1:15" ht="14.25" customHeight="1">
      <c r="A22" s="6">
        <v>20</v>
      </c>
      <c r="B22" s="7" t="s">
        <v>88</v>
      </c>
      <c r="C22" s="7" t="s">
        <v>89</v>
      </c>
      <c r="D22" s="12" t="s">
        <v>16</v>
      </c>
      <c r="E22" s="7" t="s">
        <v>35</v>
      </c>
      <c r="F22" s="7" t="s">
        <v>90</v>
      </c>
      <c r="G22" s="13" t="s">
        <v>28</v>
      </c>
      <c r="H22" s="9">
        <v>41060</v>
      </c>
      <c r="I22" s="9">
        <v>42885</v>
      </c>
      <c r="J22" s="7" t="s">
        <v>91</v>
      </c>
      <c r="K22" s="10">
        <v>2</v>
      </c>
      <c r="L22" s="7">
        <v>248</v>
      </c>
      <c r="O22" s="5" t="str">
        <f t="shared" si="0"/>
        <v>GA04T 2496</v>
      </c>
    </row>
    <row r="23" spans="1:15" ht="14.25" customHeight="1">
      <c r="A23" s="6">
        <v>21</v>
      </c>
      <c r="B23" s="7" t="s">
        <v>92</v>
      </c>
      <c r="C23" s="8">
        <v>39479</v>
      </c>
      <c r="D23" s="27" t="s">
        <v>93</v>
      </c>
      <c r="E23" s="7" t="s">
        <v>53</v>
      </c>
      <c r="F23" s="7" t="s">
        <v>94</v>
      </c>
      <c r="G23" s="13" t="s">
        <v>28</v>
      </c>
      <c r="H23" s="9">
        <v>41305</v>
      </c>
      <c r="I23" s="9">
        <v>43130</v>
      </c>
      <c r="J23" s="7" t="s">
        <v>95</v>
      </c>
      <c r="K23" s="10">
        <v>2</v>
      </c>
      <c r="L23" s="7">
        <v>150</v>
      </c>
      <c r="O23" s="5" t="str">
        <f t="shared" si="0"/>
        <v>GA04T 0901</v>
      </c>
    </row>
    <row r="24" spans="1:15" ht="38.25" customHeight="1">
      <c r="A24" s="6">
        <v>22</v>
      </c>
      <c r="B24" s="7" t="s">
        <v>96</v>
      </c>
      <c r="C24" s="8">
        <v>40360</v>
      </c>
      <c r="D24" s="12" t="s">
        <v>16</v>
      </c>
      <c r="E24" s="7" t="s">
        <v>64</v>
      </c>
      <c r="F24" s="7" t="s">
        <v>77</v>
      </c>
      <c r="G24" s="13" t="s">
        <v>28</v>
      </c>
      <c r="H24" s="9">
        <v>42843</v>
      </c>
      <c r="I24" s="9">
        <v>44668</v>
      </c>
      <c r="J24" s="7" t="s">
        <v>97</v>
      </c>
      <c r="K24" s="10">
        <v>3</v>
      </c>
      <c r="L24" s="7">
        <v>240</v>
      </c>
      <c r="O24" s="5" t="str">
        <f t="shared" si="0"/>
        <v>GA04T 2509</v>
      </c>
    </row>
    <row r="25" spans="1:15" ht="51" customHeight="1">
      <c r="A25" s="6">
        <v>23</v>
      </c>
      <c r="B25" s="7" t="s">
        <v>98</v>
      </c>
      <c r="C25" s="8">
        <v>39630</v>
      </c>
      <c r="D25" s="12" t="s">
        <v>16</v>
      </c>
      <c r="E25" s="7" t="s">
        <v>35</v>
      </c>
      <c r="F25" s="7" t="s">
        <v>99</v>
      </c>
      <c r="G25" s="13" t="s">
        <v>28</v>
      </c>
      <c r="H25" s="9">
        <v>42370</v>
      </c>
      <c r="I25" s="9">
        <v>44196</v>
      </c>
      <c r="J25" s="7" t="s">
        <v>100</v>
      </c>
      <c r="K25" s="10">
        <v>2</v>
      </c>
      <c r="L25" s="7">
        <v>188</v>
      </c>
      <c r="O25" s="5" t="str">
        <f t="shared" si="0"/>
        <v>GA04T 1908</v>
      </c>
    </row>
    <row r="26" spans="1:15" ht="42" customHeight="1">
      <c r="A26" s="6">
        <v>24</v>
      </c>
      <c r="B26" s="7" t="s">
        <v>101</v>
      </c>
      <c r="C26" s="8">
        <v>38930</v>
      </c>
      <c r="D26" s="12" t="s">
        <v>16</v>
      </c>
      <c r="E26" s="7" t="s">
        <v>53</v>
      </c>
      <c r="F26" s="7" t="s">
        <v>102</v>
      </c>
      <c r="G26" s="13" t="s">
        <v>28</v>
      </c>
      <c r="H26" s="9">
        <v>42583</v>
      </c>
      <c r="I26" s="9">
        <v>44408</v>
      </c>
      <c r="J26" s="7" t="s">
        <v>103</v>
      </c>
      <c r="K26" s="10">
        <v>3</v>
      </c>
      <c r="L26" s="7">
        <v>186</v>
      </c>
      <c r="O26" s="5" t="str">
        <f t="shared" si="0"/>
        <v>GA01T 8202</v>
      </c>
    </row>
    <row r="27" spans="1:15" ht="44.25" customHeight="1">
      <c r="A27" s="6">
        <v>25</v>
      </c>
      <c r="B27" s="7" t="s">
        <v>104</v>
      </c>
      <c r="C27" s="8">
        <v>42125</v>
      </c>
      <c r="D27" s="12" t="s">
        <v>16</v>
      </c>
      <c r="E27" s="7" t="s">
        <v>35</v>
      </c>
      <c r="F27" s="7" t="s">
        <v>105</v>
      </c>
      <c r="G27" s="13" t="s">
        <v>28</v>
      </c>
      <c r="H27" s="9">
        <v>42579</v>
      </c>
      <c r="I27" s="9">
        <v>44404</v>
      </c>
      <c r="J27" s="7" t="s">
        <v>106</v>
      </c>
      <c r="K27" s="10">
        <v>4</v>
      </c>
      <c r="L27" s="7">
        <v>228</v>
      </c>
      <c r="O27" s="5" t="str">
        <f t="shared" si="0"/>
        <v>GA04T 5027</v>
      </c>
    </row>
    <row r="28" spans="1:15" ht="14.25" customHeight="1">
      <c r="A28" s="6">
        <v>26</v>
      </c>
      <c r="B28" s="7" t="s">
        <v>107</v>
      </c>
      <c r="C28" s="8">
        <v>36739</v>
      </c>
      <c r="D28" s="12" t="s">
        <v>16</v>
      </c>
      <c r="E28" s="7" t="s">
        <v>31</v>
      </c>
      <c r="F28" s="7" t="s">
        <v>108</v>
      </c>
      <c r="G28" s="13" t="s">
        <v>28</v>
      </c>
      <c r="H28" s="28">
        <v>42039</v>
      </c>
      <c r="I28" s="9">
        <v>43864</v>
      </c>
      <c r="J28" s="7" t="s">
        <v>109</v>
      </c>
      <c r="K28" s="10">
        <v>5</v>
      </c>
      <c r="L28" s="7">
        <v>234</v>
      </c>
      <c r="O28" s="5" t="str">
        <f t="shared" si="0"/>
        <v>GA01U 2309</v>
      </c>
    </row>
    <row r="29" spans="1:15" ht="42.75" customHeight="1">
      <c r="A29" s="6">
        <v>27</v>
      </c>
      <c r="B29" s="7" t="s">
        <v>110</v>
      </c>
      <c r="C29" s="8">
        <v>36951</v>
      </c>
      <c r="D29" s="12" t="s">
        <v>16</v>
      </c>
      <c r="E29" s="7" t="s">
        <v>31</v>
      </c>
      <c r="F29" s="7" t="s">
        <v>111</v>
      </c>
      <c r="G29" s="13" t="s">
        <v>28</v>
      </c>
      <c r="H29" s="9">
        <v>43977</v>
      </c>
      <c r="I29" s="9">
        <v>44104</v>
      </c>
      <c r="J29" s="7" t="s">
        <v>112</v>
      </c>
      <c r="K29" s="10">
        <v>3</v>
      </c>
      <c r="L29" s="7">
        <v>195</v>
      </c>
      <c r="O29" s="5" t="str">
        <f t="shared" si="0"/>
        <v>GA01U 2065</v>
      </c>
    </row>
    <row r="30" spans="1:15" ht="32.25" customHeight="1">
      <c r="A30" s="6">
        <v>28</v>
      </c>
      <c r="B30" s="7" t="s">
        <v>113</v>
      </c>
      <c r="C30" s="8">
        <v>39934</v>
      </c>
      <c r="D30" s="12" t="s">
        <v>16</v>
      </c>
      <c r="E30" s="7" t="s">
        <v>114</v>
      </c>
      <c r="F30" s="7" t="s">
        <v>115</v>
      </c>
      <c r="G30" s="13" t="s">
        <v>28</v>
      </c>
      <c r="H30" s="9">
        <v>42688</v>
      </c>
      <c r="I30" s="9">
        <v>44513</v>
      </c>
      <c r="J30" s="7" t="s">
        <v>116</v>
      </c>
      <c r="K30" s="10">
        <v>3</v>
      </c>
      <c r="L30" s="7">
        <v>206</v>
      </c>
      <c r="O30" s="5" t="str">
        <f t="shared" si="0"/>
        <v>GA05T 4822</v>
      </c>
    </row>
    <row r="31" spans="1:15" ht="55.5" customHeight="1">
      <c r="A31" s="6">
        <v>29</v>
      </c>
      <c r="B31" s="7" t="s">
        <v>117</v>
      </c>
      <c r="C31" s="8">
        <v>36495</v>
      </c>
      <c r="D31" s="12" t="s">
        <v>16</v>
      </c>
      <c r="E31" s="7" t="s">
        <v>118</v>
      </c>
      <c r="F31" s="7" t="s">
        <v>119</v>
      </c>
      <c r="G31" s="13" t="s">
        <v>28</v>
      </c>
      <c r="H31" s="9">
        <v>43341</v>
      </c>
      <c r="I31" s="9">
        <v>45166</v>
      </c>
      <c r="J31" s="7" t="s">
        <v>120</v>
      </c>
      <c r="K31" s="10">
        <v>3</v>
      </c>
      <c r="L31" s="7">
        <v>180</v>
      </c>
      <c r="O31" s="5" t="str">
        <f t="shared" si="0"/>
        <v>GA01W 4322</v>
      </c>
    </row>
    <row r="32" spans="1:15" ht="14.25" customHeight="1">
      <c r="A32" s="6">
        <v>30</v>
      </c>
      <c r="B32" s="7" t="s">
        <v>121</v>
      </c>
      <c r="C32" s="8">
        <v>40179</v>
      </c>
      <c r="D32" s="12" t="s">
        <v>16</v>
      </c>
      <c r="E32" s="7" t="s">
        <v>64</v>
      </c>
      <c r="F32" s="7" t="s">
        <v>122</v>
      </c>
      <c r="G32" s="13" t="s">
        <v>28</v>
      </c>
      <c r="H32" s="9">
        <v>43251</v>
      </c>
      <c r="I32" s="9">
        <v>45076</v>
      </c>
      <c r="J32" s="7" t="s">
        <v>123</v>
      </c>
      <c r="K32" s="10">
        <v>4</v>
      </c>
      <c r="L32" s="7">
        <v>256</v>
      </c>
      <c r="O32" s="5" t="str">
        <f t="shared" si="0"/>
        <v>GA04T 1930</v>
      </c>
    </row>
    <row r="33" spans="1:15" ht="14.25" customHeight="1">
      <c r="A33" s="6">
        <v>31</v>
      </c>
      <c r="B33" s="7" t="s">
        <v>124</v>
      </c>
      <c r="C33" s="8">
        <v>38838</v>
      </c>
      <c r="D33" s="12" t="s">
        <v>16</v>
      </c>
      <c r="E33" s="7" t="s">
        <v>53</v>
      </c>
      <c r="F33" s="7" t="s">
        <v>125</v>
      </c>
      <c r="G33" s="13" t="s">
        <v>28</v>
      </c>
      <c r="H33" s="9">
        <v>43188</v>
      </c>
      <c r="I33" s="9">
        <v>45013</v>
      </c>
      <c r="J33" s="29" t="s">
        <v>126</v>
      </c>
      <c r="K33" s="10">
        <v>2</v>
      </c>
      <c r="L33" s="7">
        <v>260</v>
      </c>
      <c r="O33" s="5" t="str">
        <f t="shared" si="0"/>
        <v>GA01U 3565</v>
      </c>
    </row>
    <row r="34" spans="1:15" ht="14.25" customHeight="1">
      <c r="A34" s="6">
        <v>32</v>
      </c>
      <c r="B34" s="7" t="s">
        <v>127</v>
      </c>
      <c r="C34" s="8">
        <v>39508</v>
      </c>
      <c r="D34" s="12" t="s">
        <v>16</v>
      </c>
      <c r="E34" s="7" t="s">
        <v>64</v>
      </c>
      <c r="F34" s="7" t="s">
        <v>128</v>
      </c>
      <c r="G34" s="13" t="s">
        <v>28</v>
      </c>
      <c r="H34" s="9">
        <v>41305</v>
      </c>
      <c r="I34" s="9">
        <v>43130</v>
      </c>
      <c r="J34" s="7" t="s">
        <v>129</v>
      </c>
      <c r="K34" s="10">
        <v>2</v>
      </c>
      <c r="L34" s="7">
        <v>164</v>
      </c>
      <c r="O34" s="5" t="str">
        <f t="shared" si="0"/>
        <v>GA04T 7516</v>
      </c>
    </row>
    <row r="35" spans="1:15" ht="14.25" customHeight="1">
      <c r="A35" s="6">
        <v>33</v>
      </c>
      <c r="B35" s="7" t="s">
        <v>130</v>
      </c>
      <c r="C35" s="8">
        <v>38991</v>
      </c>
      <c r="D35" s="12" t="s">
        <v>16</v>
      </c>
      <c r="E35" s="7" t="s">
        <v>35</v>
      </c>
      <c r="F35" s="7" t="s">
        <v>131</v>
      </c>
      <c r="G35" s="13" t="s">
        <v>28</v>
      </c>
      <c r="H35" s="9">
        <v>43738</v>
      </c>
      <c r="I35" s="9">
        <v>45564</v>
      </c>
      <c r="J35" s="29" t="s">
        <v>132</v>
      </c>
      <c r="K35" s="10">
        <v>2</v>
      </c>
      <c r="L35" s="7">
        <v>196</v>
      </c>
      <c r="O35" s="5" t="str">
        <f t="shared" si="0"/>
        <v>GA04T 1537</v>
      </c>
    </row>
    <row r="36" spans="1:15" ht="62.25" customHeight="1">
      <c r="A36" s="6">
        <v>34</v>
      </c>
      <c r="B36" s="7" t="s">
        <v>133</v>
      </c>
      <c r="C36" s="8">
        <v>39569</v>
      </c>
      <c r="D36" s="12" t="s">
        <v>16</v>
      </c>
      <c r="E36" s="7" t="s">
        <v>134</v>
      </c>
      <c r="F36" s="7" t="s">
        <v>122</v>
      </c>
      <c r="G36" s="13" t="s">
        <v>28</v>
      </c>
      <c r="H36" s="9">
        <v>43373</v>
      </c>
      <c r="I36" s="7" t="s">
        <v>135</v>
      </c>
      <c r="J36" s="7" t="s">
        <v>136</v>
      </c>
      <c r="K36" s="10">
        <v>3</v>
      </c>
      <c r="L36" s="7">
        <v>196</v>
      </c>
      <c r="O36" s="5" t="str">
        <f t="shared" si="0"/>
        <v>GA04T 8699</v>
      </c>
    </row>
    <row r="37" spans="1:15" ht="14.25" customHeight="1">
      <c r="A37" s="6">
        <v>35</v>
      </c>
      <c r="B37" s="7" t="s">
        <v>137</v>
      </c>
      <c r="C37" s="8">
        <v>42461</v>
      </c>
      <c r="D37" s="12" t="s">
        <v>16</v>
      </c>
      <c r="E37" s="7" t="s">
        <v>64</v>
      </c>
      <c r="F37" s="7" t="s">
        <v>138</v>
      </c>
      <c r="G37" s="7" t="s">
        <v>19</v>
      </c>
      <c r="H37" s="9">
        <v>42647</v>
      </c>
      <c r="I37" s="9">
        <v>42947</v>
      </c>
      <c r="J37" s="7" t="s">
        <v>139</v>
      </c>
      <c r="K37" s="10">
        <v>2</v>
      </c>
      <c r="L37" s="7">
        <v>184</v>
      </c>
      <c r="O37" s="5" t="str">
        <f t="shared" si="0"/>
        <v>GA03N 8501</v>
      </c>
    </row>
    <row r="38" spans="1:15" ht="41.25" customHeight="1">
      <c r="A38" s="6">
        <v>36</v>
      </c>
      <c r="B38" s="7" t="s">
        <v>140</v>
      </c>
      <c r="C38" s="8">
        <v>39448</v>
      </c>
      <c r="D38" s="12" t="s">
        <v>16</v>
      </c>
      <c r="E38" s="7" t="s">
        <v>141</v>
      </c>
      <c r="F38" s="7" t="s">
        <v>142</v>
      </c>
      <c r="G38" s="13" t="s">
        <v>28</v>
      </c>
      <c r="H38" s="9">
        <v>42918</v>
      </c>
      <c r="I38" s="9">
        <v>44743</v>
      </c>
      <c r="J38" s="7" t="s">
        <v>143</v>
      </c>
      <c r="K38" s="10">
        <v>8</v>
      </c>
      <c r="L38" s="7">
        <v>200</v>
      </c>
      <c r="O38" s="5" t="str">
        <f t="shared" si="0"/>
        <v>GA04T 0886</v>
      </c>
    </row>
    <row r="39" spans="1:15" ht="14.25" customHeight="1">
      <c r="A39" s="6">
        <v>37</v>
      </c>
      <c r="B39" s="7" t="s">
        <v>144</v>
      </c>
      <c r="C39" s="8">
        <v>42278</v>
      </c>
      <c r="D39" s="12" t="s">
        <v>16</v>
      </c>
      <c r="E39" s="7" t="s">
        <v>64</v>
      </c>
      <c r="F39" s="7" t="s">
        <v>145</v>
      </c>
      <c r="G39" s="13" t="s">
        <v>28</v>
      </c>
      <c r="H39" s="9">
        <v>43188</v>
      </c>
      <c r="I39" s="9">
        <v>45013</v>
      </c>
      <c r="J39" s="7" t="s">
        <v>146</v>
      </c>
      <c r="K39" s="10">
        <v>5</v>
      </c>
      <c r="L39" s="7">
        <v>196</v>
      </c>
      <c r="O39" s="5" t="str">
        <f t="shared" si="0"/>
        <v>GA04T 4838</v>
      </c>
    </row>
    <row r="40" spans="1:15" ht="14.25" customHeight="1">
      <c r="A40" s="6">
        <v>38</v>
      </c>
      <c r="B40" s="7" t="s">
        <v>147</v>
      </c>
      <c r="C40" s="8">
        <v>37043</v>
      </c>
      <c r="D40" s="12" t="s">
        <v>16</v>
      </c>
      <c r="E40" s="7" t="s">
        <v>148</v>
      </c>
      <c r="F40" s="7" t="s">
        <v>149</v>
      </c>
      <c r="G40" s="7" t="s">
        <v>19</v>
      </c>
      <c r="H40" s="9">
        <v>41824</v>
      </c>
      <c r="I40" s="9">
        <v>43281</v>
      </c>
      <c r="J40" s="7" t="s">
        <v>150</v>
      </c>
      <c r="K40" s="10">
        <v>2</v>
      </c>
      <c r="L40" s="7">
        <v>195</v>
      </c>
      <c r="O40" s="5" t="str">
        <f t="shared" si="0"/>
        <v>GA01U 2186</v>
      </c>
    </row>
    <row r="41" spans="1:15" ht="14.25" customHeight="1">
      <c r="A41" s="6">
        <v>39</v>
      </c>
      <c r="B41" s="7" t="s">
        <v>151</v>
      </c>
      <c r="C41" s="8">
        <v>41518</v>
      </c>
      <c r="D41" s="12" t="s">
        <v>16</v>
      </c>
      <c r="E41" s="7" t="s">
        <v>118</v>
      </c>
      <c r="F41" s="7" t="s">
        <v>152</v>
      </c>
      <c r="G41" s="7" t="s">
        <v>19</v>
      </c>
      <c r="H41" s="9">
        <v>42370</v>
      </c>
      <c r="I41" s="9">
        <v>42490</v>
      </c>
      <c r="J41" s="7" t="s">
        <v>153</v>
      </c>
      <c r="K41" s="10">
        <v>2</v>
      </c>
      <c r="L41" s="7">
        <v>192</v>
      </c>
      <c r="O41" s="5" t="str">
        <f t="shared" si="0"/>
        <v>GA04T 4397</v>
      </c>
    </row>
    <row r="42" spans="1:15" ht="14.25" customHeight="1">
      <c r="A42" s="6">
        <v>40</v>
      </c>
      <c r="B42" s="7" t="s">
        <v>154</v>
      </c>
      <c r="C42" s="8">
        <v>37104</v>
      </c>
      <c r="D42" s="12" t="s">
        <v>16</v>
      </c>
      <c r="E42" s="7" t="s">
        <v>31</v>
      </c>
      <c r="F42" s="7" t="s">
        <v>155</v>
      </c>
      <c r="G42" s="13" t="s">
        <v>28</v>
      </c>
      <c r="H42" s="9">
        <v>42599</v>
      </c>
      <c r="I42" s="9">
        <v>44426</v>
      </c>
      <c r="J42" s="29" t="s">
        <v>156</v>
      </c>
      <c r="K42" s="10">
        <v>5</v>
      </c>
      <c r="L42" s="7">
        <v>270</v>
      </c>
      <c r="O42" s="5" t="str">
        <f t="shared" si="0"/>
        <v>GA01U 3279</v>
      </c>
    </row>
    <row r="43" spans="1:15" ht="14.25" customHeight="1">
      <c r="A43" s="6">
        <v>41</v>
      </c>
      <c r="B43" s="7" t="s">
        <v>157</v>
      </c>
      <c r="C43" s="8">
        <v>38808</v>
      </c>
      <c r="D43" s="12" t="s">
        <v>16</v>
      </c>
      <c r="E43" s="7" t="s">
        <v>31</v>
      </c>
      <c r="F43" s="7" t="s">
        <v>158</v>
      </c>
      <c r="G43" s="13" t="s">
        <v>28</v>
      </c>
      <c r="H43" s="9">
        <v>42914</v>
      </c>
      <c r="I43" s="9">
        <v>44739</v>
      </c>
      <c r="J43" s="29" t="s">
        <v>159</v>
      </c>
      <c r="K43" s="10">
        <v>2</v>
      </c>
      <c r="L43" s="7">
        <v>212</v>
      </c>
      <c r="O43" s="5" t="str">
        <f t="shared" si="0"/>
        <v>GA01W 4321</v>
      </c>
    </row>
    <row r="44" spans="1:15" ht="14.25" customHeight="1">
      <c r="A44" s="6">
        <v>42</v>
      </c>
      <c r="B44" s="7" t="s">
        <v>160</v>
      </c>
      <c r="C44" s="8">
        <v>41671</v>
      </c>
      <c r="D44" s="12" t="s">
        <v>16</v>
      </c>
      <c r="E44" s="7" t="s">
        <v>31</v>
      </c>
      <c r="F44" s="7" t="s">
        <v>161</v>
      </c>
      <c r="G44" s="13" t="s">
        <v>28</v>
      </c>
      <c r="H44" s="9">
        <v>42278</v>
      </c>
      <c r="I44" s="9">
        <v>44104</v>
      </c>
      <c r="J44" s="29" t="s">
        <v>162</v>
      </c>
      <c r="K44" s="10">
        <v>2</v>
      </c>
      <c r="L44" s="7">
        <v>212</v>
      </c>
      <c r="O44" s="5" t="str">
        <f t="shared" si="0"/>
        <v>GA01U 4121</v>
      </c>
    </row>
    <row r="45" spans="1:15" ht="14.25" customHeight="1">
      <c r="A45" s="6">
        <v>43</v>
      </c>
      <c r="B45" s="7" t="s">
        <v>163</v>
      </c>
      <c r="C45" s="8">
        <v>38749</v>
      </c>
      <c r="D45" s="12" t="s">
        <v>16</v>
      </c>
      <c r="E45" s="7" t="s">
        <v>164</v>
      </c>
      <c r="F45" s="7" t="s">
        <v>165</v>
      </c>
      <c r="G45" s="13" t="s">
        <v>28</v>
      </c>
      <c r="H45" s="9">
        <v>42684</v>
      </c>
      <c r="I45" s="9">
        <v>44509</v>
      </c>
      <c r="J45" s="7" t="s">
        <v>166</v>
      </c>
      <c r="K45" s="10">
        <v>2</v>
      </c>
      <c r="L45" s="7">
        <v>240</v>
      </c>
      <c r="O45" s="5" t="str">
        <f t="shared" si="0"/>
        <v>GA01U 4993</v>
      </c>
    </row>
    <row r="46" spans="1:15" ht="14.25" customHeight="1">
      <c r="A46" s="6">
        <v>44</v>
      </c>
      <c r="B46" s="7" t="s">
        <v>167</v>
      </c>
      <c r="C46" s="8">
        <v>40422</v>
      </c>
      <c r="D46" s="12" t="s">
        <v>16</v>
      </c>
      <c r="E46" s="7" t="s">
        <v>168</v>
      </c>
      <c r="F46" s="7" t="s">
        <v>169</v>
      </c>
      <c r="G46" s="13" t="s">
        <v>28</v>
      </c>
      <c r="H46" s="9">
        <v>43131</v>
      </c>
      <c r="I46" s="9">
        <v>44956</v>
      </c>
      <c r="J46" s="7" t="s">
        <v>170</v>
      </c>
      <c r="K46" s="10">
        <v>2</v>
      </c>
      <c r="L46" s="7">
        <v>212</v>
      </c>
      <c r="O46" s="5" t="str">
        <f t="shared" si="0"/>
        <v>GA04T 3699</v>
      </c>
    </row>
    <row r="47" spans="1:15" ht="14.25" customHeight="1">
      <c r="A47" s="6">
        <v>45</v>
      </c>
      <c r="B47" s="7" t="s">
        <v>171</v>
      </c>
      <c r="C47" s="8">
        <v>41334</v>
      </c>
      <c r="D47" s="12" t="s">
        <v>16</v>
      </c>
      <c r="E47" s="7" t="s">
        <v>31</v>
      </c>
      <c r="F47" s="30" t="s">
        <v>172</v>
      </c>
      <c r="G47" s="13" t="s">
        <v>28</v>
      </c>
      <c r="H47" s="9">
        <v>42585</v>
      </c>
      <c r="I47" s="9">
        <v>44410</v>
      </c>
      <c r="J47" s="7" t="s">
        <v>173</v>
      </c>
      <c r="K47" s="10">
        <v>10</v>
      </c>
      <c r="L47" s="7">
        <v>100</v>
      </c>
      <c r="O47" s="5" t="str">
        <f t="shared" si="0"/>
        <v>GA04T-4254</v>
      </c>
    </row>
    <row r="48" spans="1:15" ht="45.75" customHeight="1">
      <c r="A48" s="6">
        <v>46</v>
      </c>
      <c r="B48" s="7" t="s">
        <v>174</v>
      </c>
      <c r="C48" s="8">
        <v>39142</v>
      </c>
      <c r="D48" s="12" t="s">
        <v>16</v>
      </c>
      <c r="E48" s="7" t="s">
        <v>31</v>
      </c>
      <c r="F48" s="7" t="s">
        <v>175</v>
      </c>
      <c r="G48" s="13" t="s">
        <v>28</v>
      </c>
      <c r="H48" s="9">
        <v>42943</v>
      </c>
      <c r="I48" s="9">
        <v>44768</v>
      </c>
      <c r="J48" s="7" t="s">
        <v>176</v>
      </c>
      <c r="K48" s="10">
        <v>2</v>
      </c>
      <c r="L48" s="7">
        <v>198</v>
      </c>
      <c r="O48" s="5" t="str">
        <f t="shared" si="0"/>
        <v>GA04T 6755</v>
      </c>
    </row>
    <row r="49" spans="1:15" ht="14.25" customHeight="1">
      <c r="A49" s="6">
        <v>47</v>
      </c>
      <c r="B49" s="7" t="s">
        <v>177</v>
      </c>
      <c r="C49" s="8">
        <v>39814</v>
      </c>
      <c r="D49" s="12" t="s">
        <v>16</v>
      </c>
      <c r="E49" s="7" t="s">
        <v>31</v>
      </c>
      <c r="F49" s="7" t="s">
        <v>178</v>
      </c>
      <c r="G49" s="13" t="s">
        <v>28</v>
      </c>
      <c r="H49" s="9">
        <v>42123</v>
      </c>
      <c r="I49" s="9">
        <v>43949</v>
      </c>
      <c r="J49" s="7" t="s">
        <v>179</v>
      </c>
      <c r="K49" s="10">
        <v>3</v>
      </c>
      <c r="L49" s="7">
        <v>222</v>
      </c>
      <c r="O49" s="5" t="str">
        <f t="shared" si="0"/>
        <v>GA04T 9699</v>
      </c>
    </row>
    <row r="50" spans="1:15" ht="33" customHeight="1">
      <c r="A50" s="6">
        <v>48</v>
      </c>
      <c r="B50" s="7" t="s">
        <v>180</v>
      </c>
      <c r="C50" s="7" t="s">
        <v>181</v>
      </c>
      <c r="D50" s="12" t="s">
        <v>16</v>
      </c>
      <c r="E50" s="7" t="s">
        <v>17</v>
      </c>
      <c r="F50" s="7" t="s">
        <v>182</v>
      </c>
      <c r="G50" s="13" t="s">
        <v>28</v>
      </c>
      <c r="H50" s="9">
        <v>43868</v>
      </c>
      <c r="I50" s="9">
        <v>45694</v>
      </c>
      <c r="J50" s="7" t="s">
        <v>183</v>
      </c>
      <c r="K50" s="10">
        <v>2</v>
      </c>
      <c r="L50" s="7">
        <v>227</v>
      </c>
      <c r="O50" s="5" t="str">
        <f t="shared" si="0"/>
        <v>GA01U 3199</v>
      </c>
    </row>
    <row r="51" spans="1:15" ht="43.5" customHeight="1">
      <c r="A51" s="6">
        <v>49</v>
      </c>
      <c r="B51" s="7" t="s">
        <v>184</v>
      </c>
      <c r="C51" s="8">
        <v>41487</v>
      </c>
      <c r="D51" s="12" t="s">
        <v>16</v>
      </c>
      <c r="E51" s="7" t="s">
        <v>185</v>
      </c>
      <c r="F51" s="7" t="s">
        <v>186</v>
      </c>
      <c r="G51" s="13" t="s">
        <v>28</v>
      </c>
      <c r="H51" s="9">
        <v>43983</v>
      </c>
      <c r="I51" s="9">
        <v>45808</v>
      </c>
      <c r="J51" s="7" t="s">
        <v>187</v>
      </c>
      <c r="K51" s="10">
        <v>2</v>
      </c>
      <c r="L51" s="7">
        <v>252</v>
      </c>
      <c r="O51" s="5" t="str">
        <f t="shared" si="0"/>
        <v>GA04T 4334</v>
      </c>
    </row>
    <row r="52" spans="1:15" ht="14.25" customHeight="1">
      <c r="A52" s="6">
        <v>50</v>
      </c>
      <c r="B52" s="7" t="s">
        <v>188</v>
      </c>
      <c r="C52" s="8">
        <v>39934</v>
      </c>
      <c r="D52" s="12" t="s">
        <v>16</v>
      </c>
      <c r="E52" s="7" t="s">
        <v>31</v>
      </c>
      <c r="F52" s="7" t="s">
        <v>189</v>
      </c>
      <c r="G52" s="13" t="s">
        <v>28</v>
      </c>
      <c r="H52" s="9">
        <v>42884</v>
      </c>
      <c r="I52" s="9">
        <v>44709</v>
      </c>
      <c r="J52" s="7" t="s">
        <v>190</v>
      </c>
      <c r="K52" s="10">
        <v>3</v>
      </c>
      <c r="L52" s="7">
        <v>278</v>
      </c>
      <c r="O52" s="5" t="str">
        <f t="shared" si="0"/>
        <v>GA04T 1734</v>
      </c>
    </row>
    <row r="53" spans="1:15" ht="14.25" customHeight="1">
      <c r="A53" s="6">
        <v>51</v>
      </c>
      <c r="B53" s="7" t="s">
        <v>191</v>
      </c>
      <c r="C53" s="8">
        <v>39630</v>
      </c>
      <c r="D53" s="12" t="s">
        <v>16</v>
      </c>
      <c r="E53" s="7" t="s">
        <v>35</v>
      </c>
      <c r="F53" s="7" t="s">
        <v>192</v>
      </c>
      <c r="G53" s="13" t="s">
        <v>28</v>
      </c>
      <c r="H53" s="9">
        <v>42551</v>
      </c>
      <c r="I53" s="9">
        <v>44376</v>
      </c>
      <c r="J53" s="7" t="s">
        <v>193</v>
      </c>
      <c r="K53" s="10">
        <v>2</v>
      </c>
      <c r="L53" s="7">
        <v>258</v>
      </c>
      <c r="O53" s="5" t="str">
        <f t="shared" si="0"/>
        <v>GA05T 1512</v>
      </c>
    </row>
    <row r="54" spans="1:15" ht="14.25" customHeight="1">
      <c r="A54" s="6">
        <v>52</v>
      </c>
      <c r="B54" s="7" t="s">
        <v>194</v>
      </c>
      <c r="C54" s="8">
        <v>39448</v>
      </c>
      <c r="D54" s="12" t="s">
        <v>16</v>
      </c>
      <c r="E54" s="7" t="s">
        <v>31</v>
      </c>
      <c r="F54" s="7" t="s">
        <v>195</v>
      </c>
      <c r="G54" s="13" t="s">
        <v>28</v>
      </c>
      <c r="H54" s="9">
        <v>43251</v>
      </c>
      <c r="I54" s="9">
        <v>44711</v>
      </c>
      <c r="J54" s="7" t="s">
        <v>196</v>
      </c>
      <c r="K54" s="10">
        <v>4</v>
      </c>
      <c r="L54" s="7">
        <v>257</v>
      </c>
      <c r="O54" s="5" t="str">
        <f t="shared" si="0"/>
        <v>GA05T 2757</v>
      </c>
    </row>
    <row r="55" spans="1:15" ht="14.25" customHeight="1">
      <c r="A55" s="6">
        <v>53</v>
      </c>
      <c r="B55" s="7" t="s">
        <v>197</v>
      </c>
      <c r="C55" s="8">
        <v>43831</v>
      </c>
      <c r="D55" s="12" t="s">
        <v>16</v>
      </c>
      <c r="E55" s="7" t="s">
        <v>35</v>
      </c>
      <c r="F55" s="7" t="s">
        <v>198</v>
      </c>
      <c r="G55" s="7" t="s">
        <v>19</v>
      </c>
      <c r="H55" s="9">
        <v>43906</v>
      </c>
      <c r="I55" s="9">
        <v>44135</v>
      </c>
      <c r="J55" s="7" t="s">
        <v>199</v>
      </c>
      <c r="K55" s="10">
        <v>2</v>
      </c>
      <c r="L55" s="7">
        <v>212</v>
      </c>
      <c r="O55" s="5" t="str">
        <f t="shared" si="0"/>
        <v>GA12T 4999</v>
      </c>
    </row>
    <row r="56" spans="1:15" ht="14.25" customHeight="1">
      <c r="A56" s="6">
        <v>54</v>
      </c>
      <c r="B56" s="7" t="s">
        <v>200</v>
      </c>
      <c r="C56" s="8">
        <v>37165</v>
      </c>
      <c r="D56" s="12" t="s">
        <v>16</v>
      </c>
      <c r="E56" s="7" t="s">
        <v>53</v>
      </c>
      <c r="F56" s="7" t="s">
        <v>201</v>
      </c>
      <c r="G56" s="13" t="s">
        <v>28</v>
      </c>
      <c r="H56" s="9">
        <v>42948</v>
      </c>
      <c r="I56" s="9">
        <v>43861</v>
      </c>
      <c r="J56" s="7" t="s">
        <v>202</v>
      </c>
      <c r="K56" s="10">
        <v>4</v>
      </c>
      <c r="L56" s="7">
        <v>216</v>
      </c>
      <c r="O56" s="5" t="str">
        <f t="shared" si="0"/>
        <v>GA01T 5111</v>
      </c>
    </row>
    <row r="57" spans="1:15" ht="28.5" customHeight="1">
      <c r="A57" s="6">
        <v>55</v>
      </c>
      <c r="B57" s="7" t="s">
        <v>203</v>
      </c>
      <c r="C57" s="8">
        <v>42675</v>
      </c>
      <c r="D57" s="12" t="s">
        <v>16</v>
      </c>
      <c r="E57" s="7" t="s">
        <v>204</v>
      </c>
      <c r="F57" s="7" t="s">
        <v>205</v>
      </c>
      <c r="G57" s="13" t="s">
        <v>28</v>
      </c>
      <c r="H57" s="9">
        <v>43731</v>
      </c>
      <c r="I57" s="9">
        <v>45557</v>
      </c>
      <c r="J57" s="7" t="s">
        <v>206</v>
      </c>
      <c r="K57" s="10">
        <v>2</v>
      </c>
      <c r="L57" s="7">
        <v>244</v>
      </c>
      <c r="O57" s="5" t="str">
        <f t="shared" si="0"/>
        <v>GA01U 6208</v>
      </c>
    </row>
    <row r="58" spans="1:15" ht="14.25" customHeight="1">
      <c r="A58" s="6">
        <v>56</v>
      </c>
      <c r="B58" s="7" t="s">
        <v>207</v>
      </c>
      <c r="C58" s="8">
        <v>39814</v>
      </c>
      <c r="D58" s="12" t="s">
        <v>16</v>
      </c>
      <c r="E58" s="7" t="s">
        <v>208</v>
      </c>
      <c r="F58" s="7" t="s">
        <v>209</v>
      </c>
      <c r="G58" s="13" t="s">
        <v>28</v>
      </c>
      <c r="H58" s="9">
        <v>43377</v>
      </c>
      <c r="I58" s="9">
        <v>45202</v>
      </c>
      <c r="J58" s="7" t="s">
        <v>210</v>
      </c>
      <c r="K58" s="10">
        <v>3</v>
      </c>
      <c r="L58" s="7">
        <v>240</v>
      </c>
      <c r="O58" s="5" t="str">
        <f t="shared" si="0"/>
        <v>GA04T 2999</v>
      </c>
    </row>
    <row r="59" spans="1:15" ht="49.5" customHeight="1">
      <c r="A59" s="6">
        <v>57</v>
      </c>
      <c r="B59" s="7" t="s">
        <v>211</v>
      </c>
      <c r="C59" s="8">
        <v>39814</v>
      </c>
      <c r="D59" s="12" t="s">
        <v>16</v>
      </c>
      <c r="E59" s="7" t="s">
        <v>17</v>
      </c>
      <c r="F59" s="7" t="s">
        <v>212</v>
      </c>
      <c r="G59" s="13" t="s">
        <v>28</v>
      </c>
      <c r="H59" s="9">
        <v>43280</v>
      </c>
      <c r="I59" s="9">
        <v>44740</v>
      </c>
      <c r="J59" s="7" t="s">
        <v>213</v>
      </c>
      <c r="K59" s="10">
        <v>2</v>
      </c>
      <c r="L59" s="7">
        <v>208</v>
      </c>
      <c r="O59" s="5" t="str">
        <f t="shared" si="0"/>
        <v>GA04T 1397</v>
      </c>
    </row>
    <row r="60" spans="1:15" ht="36" customHeight="1">
      <c r="A60" s="6">
        <v>58</v>
      </c>
      <c r="B60" s="7" t="s">
        <v>214</v>
      </c>
      <c r="C60" s="8">
        <v>41730</v>
      </c>
      <c r="D60" s="12" t="s">
        <v>16</v>
      </c>
      <c r="E60" s="7" t="s">
        <v>17</v>
      </c>
      <c r="F60" s="7" t="s">
        <v>215</v>
      </c>
      <c r="G60" s="13" t="s">
        <v>28</v>
      </c>
      <c r="H60" s="9">
        <v>42583</v>
      </c>
      <c r="I60" s="9">
        <v>44408</v>
      </c>
      <c r="J60" s="7" t="s">
        <v>216</v>
      </c>
      <c r="K60" s="10">
        <v>3</v>
      </c>
      <c r="L60" s="7">
        <v>180</v>
      </c>
      <c r="O60" s="5" t="str">
        <f t="shared" si="0"/>
        <v>GA04T 4476</v>
      </c>
    </row>
    <row r="61" spans="1:15" ht="45.75" customHeight="1">
      <c r="A61" s="6">
        <v>59</v>
      </c>
      <c r="B61" s="7" t="s">
        <v>217</v>
      </c>
      <c r="C61" s="8">
        <v>39479</v>
      </c>
      <c r="D61" s="12" t="s">
        <v>16</v>
      </c>
      <c r="E61" s="7" t="s">
        <v>64</v>
      </c>
      <c r="F61" s="7" t="s">
        <v>218</v>
      </c>
      <c r="G61" s="13" t="s">
        <v>28</v>
      </c>
      <c r="H61" s="9">
        <v>43376</v>
      </c>
      <c r="I61" s="9">
        <v>45201</v>
      </c>
      <c r="J61" s="7" t="s">
        <v>219</v>
      </c>
      <c r="K61" s="10">
        <v>2</v>
      </c>
      <c r="L61" s="7">
        <v>190</v>
      </c>
      <c r="M61" s="31" t="s">
        <v>220</v>
      </c>
      <c r="N61" s="32" t="s">
        <v>221</v>
      </c>
      <c r="O61" s="5" t="str">
        <f t="shared" si="0"/>
        <v>GA01T 9408</v>
      </c>
    </row>
    <row r="62" spans="1:15" ht="48.75" customHeight="1">
      <c r="A62" s="6">
        <v>60</v>
      </c>
      <c r="B62" s="7" t="s">
        <v>222</v>
      </c>
      <c r="C62" s="7" t="s">
        <v>223</v>
      </c>
      <c r="D62" s="12" t="s">
        <v>16</v>
      </c>
      <c r="E62" s="7" t="s">
        <v>31</v>
      </c>
      <c r="F62" s="7" t="s">
        <v>224</v>
      </c>
      <c r="G62" s="13" t="s">
        <v>28</v>
      </c>
      <c r="H62" s="9">
        <v>42170</v>
      </c>
      <c r="I62" s="9">
        <v>43996</v>
      </c>
      <c r="J62" s="7" t="s">
        <v>225</v>
      </c>
      <c r="K62" s="10">
        <v>3</v>
      </c>
      <c r="L62" s="7">
        <v>268</v>
      </c>
      <c r="O62" s="5" t="str">
        <f t="shared" si="0"/>
        <v>GA04T 5091</v>
      </c>
    </row>
    <row r="63" spans="1:15" ht="14.25" customHeight="1">
      <c r="A63" s="6">
        <v>61</v>
      </c>
      <c r="B63" s="7" t="s">
        <v>226</v>
      </c>
      <c r="C63" s="8">
        <v>39630</v>
      </c>
      <c r="D63" s="12" t="s">
        <v>16</v>
      </c>
      <c r="E63" s="7" t="s">
        <v>35</v>
      </c>
      <c r="F63" s="7" t="s">
        <v>227</v>
      </c>
      <c r="G63" s="7" t="s">
        <v>19</v>
      </c>
      <c r="H63" s="9">
        <v>43703</v>
      </c>
      <c r="I63" s="9">
        <v>44074</v>
      </c>
      <c r="J63" s="7" t="s">
        <v>228</v>
      </c>
      <c r="K63" s="10">
        <v>3</v>
      </c>
      <c r="L63" s="7">
        <v>300</v>
      </c>
      <c r="O63" s="5" t="str">
        <f t="shared" si="0"/>
        <v>GA04T 1131</v>
      </c>
    </row>
    <row r="64" spans="1:15" ht="43.5" customHeight="1">
      <c r="A64" s="6">
        <v>62</v>
      </c>
      <c r="B64" s="7" t="s">
        <v>229</v>
      </c>
      <c r="C64" s="8">
        <v>40725</v>
      </c>
      <c r="D64" s="12" t="s">
        <v>16</v>
      </c>
      <c r="E64" s="7" t="s">
        <v>31</v>
      </c>
      <c r="F64" s="7" t="s">
        <v>230</v>
      </c>
      <c r="G64" s="7" t="s">
        <v>28</v>
      </c>
      <c r="H64" s="9">
        <v>43148</v>
      </c>
      <c r="I64" s="9">
        <v>44975</v>
      </c>
      <c r="J64" s="7" t="s">
        <v>231</v>
      </c>
      <c r="K64" s="10">
        <v>3</v>
      </c>
      <c r="L64" s="7">
        <v>216</v>
      </c>
      <c r="O64" s="5" t="str">
        <f t="shared" si="0"/>
        <v>GA04T 3543</v>
      </c>
    </row>
    <row r="65" spans="1:15" ht="34.5" customHeight="1">
      <c r="A65" s="6">
        <v>63</v>
      </c>
      <c r="B65" s="7" t="s">
        <v>232</v>
      </c>
      <c r="C65" s="8">
        <v>39539</v>
      </c>
      <c r="D65" s="12" t="s">
        <v>16</v>
      </c>
      <c r="E65" s="7" t="s">
        <v>31</v>
      </c>
      <c r="F65" s="7" t="s">
        <v>233</v>
      </c>
      <c r="G65" s="13" t="s">
        <v>28</v>
      </c>
      <c r="H65" s="9">
        <v>42704</v>
      </c>
      <c r="I65" s="9">
        <v>44529</v>
      </c>
      <c r="J65" s="7" t="s">
        <v>234</v>
      </c>
      <c r="K65" s="10">
        <v>2</v>
      </c>
      <c r="L65" s="7">
        <v>273</v>
      </c>
      <c r="O65" s="5" t="str">
        <f t="shared" si="0"/>
        <v>GA04T 5337</v>
      </c>
    </row>
    <row r="66" spans="1:15" ht="45.75" customHeight="1">
      <c r="A66" s="6">
        <v>64</v>
      </c>
      <c r="B66" s="7" t="s">
        <v>235</v>
      </c>
      <c r="C66" s="8">
        <v>36647</v>
      </c>
      <c r="D66" s="12" t="s">
        <v>16</v>
      </c>
      <c r="E66" s="7" t="s">
        <v>31</v>
      </c>
      <c r="F66" s="7" t="s">
        <v>236</v>
      </c>
      <c r="G66" s="13" t="s">
        <v>28</v>
      </c>
      <c r="H66" s="9">
        <v>42943</v>
      </c>
      <c r="I66" s="9">
        <v>44768</v>
      </c>
      <c r="J66" s="7" t="s">
        <v>237</v>
      </c>
      <c r="K66" s="10">
        <v>6</v>
      </c>
      <c r="L66" s="7">
        <v>134</v>
      </c>
      <c r="O66" s="5" t="str">
        <f t="shared" si="0"/>
        <v>GA01W 4101</v>
      </c>
    </row>
    <row r="67" spans="1:15" ht="54" customHeight="1">
      <c r="A67" s="6">
        <v>65</v>
      </c>
      <c r="B67" s="7" t="s">
        <v>238</v>
      </c>
      <c r="C67" s="8">
        <v>39203</v>
      </c>
      <c r="D67" s="12" t="s">
        <v>16</v>
      </c>
      <c r="E67" s="7" t="s">
        <v>35</v>
      </c>
      <c r="F67" s="7" t="s">
        <v>239</v>
      </c>
      <c r="G67" s="13" t="s">
        <v>28</v>
      </c>
      <c r="H67" s="9">
        <v>43341</v>
      </c>
      <c r="I67" s="9">
        <v>45166</v>
      </c>
      <c r="J67" s="7" t="s">
        <v>240</v>
      </c>
      <c r="K67" s="10">
        <v>3</v>
      </c>
      <c r="L67" s="7">
        <v>264</v>
      </c>
      <c r="O67" s="5" t="str">
        <f t="shared" si="0"/>
        <v>GA04T 2308</v>
      </c>
    </row>
    <row r="68" spans="1:15" ht="48" customHeight="1">
      <c r="A68" s="6">
        <v>66</v>
      </c>
      <c r="B68" s="7" t="s">
        <v>241</v>
      </c>
      <c r="C68" s="8">
        <v>36861</v>
      </c>
      <c r="D68" s="12" t="s">
        <v>16</v>
      </c>
      <c r="E68" s="7" t="s">
        <v>31</v>
      </c>
      <c r="F68" s="7" t="s">
        <v>242</v>
      </c>
      <c r="G68" s="13" t="s">
        <v>28</v>
      </c>
      <c r="H68" s="9">
        <v>42354</v>
      </c>
      <c r="I68" s="9">
        <v>44180</v>
      </c>
      <c r="J68" s="7" t="s">
        <v>243</v>
      </c>
      <c r="K68" s="10">
        <v>2</v>
      </c>
      <c r="L68" s="7">
        <v>100</v>
      </c>
      <c r="O68" s="5" t="str">
        <f t="shared" si="0"/>
        <v>GA01U 4445</v>
      </c>
    </row>
    <row r="69" spans="1:15" ht="53.25" customHeight="1">
      <c r="A69" s="6">
        <v>67</v>
      </c>
      <c r="B69" s="7" t="s">
        <v>244</v>
      </c>
      <c r="C69" s="8">
        <v>43132</v>
      </c>
      <c r="D69" s="12" t="s">
        <v>16</v>
      </c>
      <c r="E69" s="7" t="s">
        <v>64</v>
      </c>
      <c r="F69" s="7" t="s">
        <v>245</v>
      </c>
      <c r="G69" s="13" t="s">
        <v>28</v>
      </c>
      <c r="H69" s="9">
        <v>42398</v>
      </c>
      <c r="I69" s="9">
        <v>44224</v>
      </c>
      <c r="J69" s="7" t="s">
        <v>246</v>
      </c>
      <c r="K69" s="10">
        <v>2</v>
      </c>
      <c r="L69" s="7">
        <v>201</v>
      </c>
      <c r="O69" s="5" t="str">
        <f t="shared" si="0"/>
        <v>GA04T 4938</v>
      </c>
    </row>
    <row r="70" spans="1:15" ht="51" customHeight="1">
      <c r="A70" s="6">
        <v>68</v>
      </c>
      <c r="B70" s="7" t="s">
        <v>247</v>
      </c>
      <c r="C70" s="8">
        <v>42036</v>
      </c>
      <c r="D70" s="12" t="s">
        <v>16</v>
      </c>
      <c r="E70" s="7" t="s">
        <v>45</v>
      </c>
      <c r="F70" s="7" t="s">
        <v>248</v>
      </c>
      <c r="G70" s="13" t="s">
        <v>28</v>
      </c>
      <c r="H70" s="9">
        <v>42688</v>
      </c>
      <c r="I70" s="9">
        <v>44513</v>
      </c>
      <c r="J70" s="7" t="s">
        <v>249</v>
      </c>
      <c r="K70" s="10">
        <v>3</v>
      </c>
      <c r="L70" s="7">
        <v>239</v>
      </c>
      <c r="O70" s="5" t="str">
        <f t="shared" si="0"/>
        <v>GA04T 4656</v>
      </c>
    </row>
    <row r="71" spans="1:15" ht="14.25" customHeight="1">
      <c r="A71" s="6">
        <v>69</v>
      </c>
      <c r="B71" s="7" t="s">
        <v>250</v>
      </c>
      <c r="C71" s="8">
        <v>39995</v>
      </c>
      <c r="D71" s="12" t="s">
        <v>16</v>
      </c>
      <c r="E71" s="7" t="s">
        <v>64</v>
      </c>
      <c r="F71" s="7" t="s">
        <v>251</v>
      </c>
      <c r="G71" s="13" t="s">
        <v>28</v>
      </c>
      <c r="H71" s="9">
        <v>43148</v>
      </c>
      <c r="I71" s="9">
        <v>44975</v>
      </c>
      <c r="J71" s="7" t="s">
        <v>252</v>
      </c>
      <c r="K71" s="10">
        <v>3</v>
      </c>
      <c r="L71" s="7">
        <v>294</v>
      </c>
      <c r="O71" s="5" t="str">
        <f t="shared" si="0"/>
        <v>GA04T 1413</v>
      </c>
    </row>
    <row r="72" spans="1:15" ht="14.25" customHeight="1">
      <c r="A72" s="6">
        <v>70</v>
      </c>
      <c r="B72" s="7" t="s">
        <v>253</v>
      </c>
      <c r="C72" s="8">
        <v>39904</v>
      </c>
      <c r="D72" s="12" t="s">
        <v>16</v>
      </c>
      <c r="E72" s="7" t="s">
        <v>31</v>
      </c>
      <c r="F72" s="7" t="s">
        <v>254</v>
      </c>
      <c r="G72" s="13" t="s">
        <v>28</v>
      </c>
      <c r="H72" s="9">
        <v>42950</v>
      </c>
      <c r="I72" s="9">
        <v>44775</v>
      </c>
      <c r="J72" s="7" t="s">
        <v>255</v>
      </c>
      <c r="K72" s="10">
        <v>2</v>
      </c>
      <c r="L72" s="7">
        <v>218</v>
      </c>
      <c r="O72" s="5" t="str">
        <f t="shared" si="0"/>
        <v>GA04T 1405</v>
      </c>
    </row>
    <row r="73" spans="1:15" ht="54" customHeight="1">
      <c r="A73" s="6">
        <v>71</v>
      </c>
      <c r="B73" s="7" t="s">
        <v>256</v>
      </c>
      <c r="C73" s="8">
        <v>37316</v>
      </c>
      <c r="D73" s="12" t="s">
        <v>16</v>
      </c>
      <c r="E73" s="7" t="s">
        <v>31</v>
      </c>
      <c r="F73" s="7" t="s">
        <v>257</v>
      </c>
      <c r="G73" s="13" t="s">
        <v>28</v>
      </c>
      <c r="H73" s="9">
        <v>43983</v>
      </c>
      <c r="I73" s="9">
        <v>45808</v>
      </c>
      <c r="J73" s="7" t="s">
        <v>258</v>
      </c>
      <c r="K73" s="10">
        <v>2</v>
      </c>
      <c r="L73" s="7">
        <v>264</v>
      </c>
      <c r="O73" s="5" t="str">
        <f t="shared" si="0"/>
        <v>GA01U 2228</v>
      </c>
    </row>
    <row r="74" spans="1:15" ht="14.25" customHeight="1">
      <c r="A74" s="6">
        <v>72</v>
      </c>
      <c r="B74" s="7" t="s">
        <v>259</v>
      </c>
      <c r="C74" s="8">
        <v>40422</v>
      </c>
      <c r="D74" s="12" t="s">
        <v>16</v>
      </c>
      <c r="E74" s="7" t="s">
        <v>17</v>
      </c>
      <c r="F74" s="7" t="s">
        <v>260</v>
      </c>
      <c r="G74" s="7" t="s">
        <v>19</v>
      </c>
      <c r="H74" s="9">
        <v>42893</v>
      </c>
      <c r="I74" s="9">
        <v>42916</v>
      </c>
      <c r="J74" s="7" t="s">
        <v>123</v>
      </c>
      <c r="K74" s="10">
        <v>3</v>
      </c>
      <c r="L74" s="7">
        <v>246</v>
      </c>
      <c r="O74" s="5" t="str">
        <f t="shared" si="0"/>
        <v>GA04T 2738</v>
      </c>
    </row>
    <row r="75" spans="1:15" ht="30.75" customHeight="1">
      <c r="A75" s="6">
        <v>73</v>
      </c>
      <c r="B75" s="7" t="s">
        <v>261</v>
      </c>
      <c r="C75" s="8">
        <v>40483</v>
      </c>
      <c r="D75" s="12" t="s">
        <v>16</v>
      </c>
      <c r="E75" s="7" t="s">
        <v>31</v>
      </c>
      <c r="F75" s="7" t="s">
        <v>262</v>
      </c>
      <c r="G75" s="7" t="s">
        <v>28</v>
      </c>
      <c r="H75" s="9">
        <v>42580</v>
      </c>
      <c r="I75" s="9">
        <v>44405</v>
      </c>
      <c r="J75" s="7" t="s">
        <v>228</v>
      </c>
      <c r="K75" s="10">
        <v>2</v>
      </c>
      <c r="L75" s="7">
        <v>212</v>
      </c>
      <c r="O75" s="5" t="str">
        <f t="shared" si="0"/>
        <v>GA03K 5630</v>
      </c>
    </row>
    <row r="76" spans="1:15" ht="31.5" customHeight="1">
      <c r="A76" s="6">
        <v>74</v>
      </c>
      <c r="B76" s="7" t="s">
        <v>263</v>
      </c>
      <c r="C76" s="8">
        <v>38018</v>
      </c>
      <c r="D76" s="12" t="s">
        <v>16</v>
      </c>
      <c r="E76" s="7" t="s">
        <v>53</v>
      </c>
      <c r="F76" s="7" t="s">
        <v>264</v>
      </c>
      <c r="G76" s="7" t="s">
        <v>19</v>
      </c>
      <c r="H76" s="9">
        <v>43607</v>
      </c>
      <c r="I76" s="9">
        <v>43890</v>
      </c>
      <c r="J76" s="7" t="s">
        <v>265</v>
      </c>
      <c r="K76" s="10">
        <v>2</v>
      </c>
      <c r="L76" s="7">
        <v>212</v>
      </c>
      <c r="O76" s="5" t="str">
        <f t="shared" si="0"/>
        <v>GA01U 2810</v>
      </c>
    </row>
    <row r="77" spans="1:15" ht="14.25" customHeight="1">
      <c r="A77" s="6">
        <v>75</v>
      </c>
      <c r="B77" s="7" t="s">
        <v>266</v>
      </c>
      <c r="C77" s="8">
        <v>40360</v>
      </c>
      <c r="D77" s="12" t="s">
        <v>16</v>
      </c>
      <c r="E77" s="7" t="s">
        <v>64</v>
      </c>
      <c r="F77" s="7" t="s">
        <v>267</v>
      </c>
      <c r="G77" s="13" t="s">
        <v>28</v>
      </c>
      <c r="H77" s="9">
        <v>42884</v>
      </c>
      <c r="I77" s="9">
        <v>44709</v>
      </c>
      <c r="J77" s="7" t="s">
        <v>268</v>
      </c>
      <c r="K77" s="10">
        <v>2</v>
      </c>
      <c r="L77" s="7">
        <v>212</v>
      </c>
      <c r="O77" s="5" t="str">
        <f t="shared" si="0"/>
        <v>GA03K 5537</v>
      </c>
    </row>
    <row r="78" spans="1:15" ht="33.75" customHeight="1">
      <c r="A78" s="6">
        <v>76</v>
      </c>
      <c r="B78" s="7" t="s">
        <v>269</v>
      </c>
      <c r="C78" s="8">
        <v>40756</v>
      </c>
      <c r="D78" s="12" t="s">
        <v>16</v>
      </c>
      <c r="E78" s="7" t="s">
        <v>270</v>
      </c>
      <c r="F78" s="7" t="s">
        <v>271</v>
      </c>
      <c r="G78" s="13" t="s">
        <v>28</v>
      </c>
      <c r="H78" s="9">
        <v>42915</v>
      </c>
      <c r="I78" s="9">
        <v>44740</v>
      </c>
      <c r="J78" s="7" t="s">
        <v>268</v>
      </c>
      <c r="K78" s="10">
        <v>2</v>
      </c>
      <c r="L78" s="7">
        <v>212</v>
      </c>
      <c r="O78" s="5" t="str">
        <f t="shared" si="0"/>
        <v>GA03K 8394</v>
      </c>
    </row>
    <row r="79" spans="1:15" ht="17.25" customHeight="1">
      <c r="A79" s="14">
        <v>77</v>
      </c>
      <c r="B79" s="15" t="s">
        <v>272</v>
      </c>
      <c r="C79" s="16">
        <v>37438</v>
      </c>
      <c r="D79" s="17" t="s">
        <v>16</v>
      </c>
      <c r="E79" s="15" t="s">
        <v>53</v>
      </c>
      <c r="F79" s="15" t="s">
        <v>273</v>
      </c>
      <c r="G79" s="33" t="s">
        <v>28</v>
      </c>
      <c r="H79" s="19">
        <v>43368</v>
      </c>
      <c r="I79" s="34"/>
      <c r="J79" s="15" t="s">
        <v>274</v>
      </c>
      <c r="K79" s="20">
        <v>2</v>
      </c>
      <c r="L79" s="15">
        <v>210</v>
      </c>
      <c r="O79" s="5" t="str">
        <f t="shared" si="0"/>
        <v>GA01U 2240</v>
      </c>
    </row>
    <row r="80" spans="1:15" ht="15" customHeight="1">
      <c r="A80" s="35"/>
      <c r="B80" s="36"/>
      <c r="C80" s="37"/>
      <c r="D80" s="38"/>
      <c r="E80" s="36"/>
      <c r="F80" s="36"/>
      <c r="G80" s="39"/>
      <c r="H80" s="40"/>
      <c r="I80" s="41">
        <v>45193</v>
      </c>
      <c r="J80" s="36"/>
      <c r="K80" s="42"/>
      <c r="L80" s="36"/>
      <c r="O80" s="5">
        <f t="shared" si="0"/>
        <v>0</v>
      </c>
    </row>
    <row r="81" spans="1:15" ht="14.25" customHeight="1">
      <c r="A81" s="6"/>
      <c r="B81" s="21"/>
      <c r="C81" s="22"/>
      <c r="D81" s="23"/>
      <c r="E81" s="21"/>
      <c r="F81" s="21"/>
      <c r="G81" s="43"/>
      <c r="H81" s="25"/>
      <c r="I81" s="7"/>
      <c r="J81" s="21"/>
      <c r="K81" s="26"/>
      <c r="L81" s="21"/>
      <c r="O81" s="5">
        <f t="shared" si="0"/>
        <v>0</v>
      </c>
    </row>
    <row r="82" spans="1:15" ht="31.5" customHeight="1">
      <c r="A82" s="6">
        <v>78</v>
      </c>
      <c r="B82" s="7" t="s">
        <v>275</v>
      </c>
      <c r="C82" s="8">
        <v>38169</v>
      </c>
      <c r="D82" s="12" t="s">
        <v>16</v>
      </c>
      <c r="E82" s="7" t="s">
        <v>53</v>
      </c>
      <c r="F82" s="7" t="s">
        <v>276</v>
      </c>
      <c r="G82" s="13" t="s">
        <v>28</v>
      </c>
      <c r="H82" s="9">
        <v>42580</v>
      </c>
      <c r="I82" s="9">
        <v>44405</v>
      </c>
      <c r="J82" s="7" t="s">
        <v>277</v>
      </c>
      <c r="K82" s="10">
        <v>5</v>
      </c>
      <c r="L82" s="7">
        <v>204</v>
      </c>
      <c r="O82" s="5" t="str">
        <f t="shared" si="0"/>
        <v>GA01U 4264</v>
      </c>
    </row>
    <row r="83" spans="1:15" ht="14.25" customHeight="1">
      <c r="A83" s="6">
        <v>79</v>
      </c>
      <c r="B83" s="7" t="s">
        <v>278</v>
      </c>
      <c r="C83" s="8">
        <v>35886</v>
      </c>
      <c r="D83" s="12" t="s">
        <v>16</v>
      </c>
      <c r="E83" s="7" t="s">
        <v>279</v>
      </c>
      <c r="F83" s="7" t="s">
        <v>280</v>
      </c>
      <c r="G83" s="13" t="s">
        <v>28</v>
      </c>
      <c r="H83" s="9">
        <v>41902</v>
      </c>
      <c r="I83" s="9">
        <v>43727</v>
      </c>
      <c r="J83" s="29" t="s">
        <v>281</v>
      </c>
      <c r="K83" s="10">
        <v>2</v>
      </c>
      <c r="L83" s="7">
        <v>216</v>
      </c>
      <c r="O83" s="5" t="str">
        <f t="shared" si="0"/>
        <v>GA01W 4516</v>
      </c>
    </row>
    <row r="84" spans="1:15" ht="14.25" customHeight="1">
      <c r="A84" s="6">
        <v>80</v>
      </c>
      <c r="B84" s="7" t="s">
        <v>282</v>
      </c>
      <c r="C84" s="8">
        <v>39904</v>
      </c>
      <c r="D84" s="12" t="s">
        <v>16</v>
      </c>
      <c r="E84" s="7" t="s">
        <v>35</v>
      </c>
      <c r="F84" s="7" t="s">
        <v>283</v>
      </c>
      <c r="G84" s="13" t="s">
        <v>28</v>
      </c>
      <c r="H84" s="9">
        <v>42551</v>
      </c>
      <c r="I84" s="9">
        <v>44376</v>
      </c>
      <c r="J84" s="29" t="s">
        <v>281</v>
      </c>
      <c r="K84" s="10">
        <v>3</v>
      </c>
      <c r="L84" s="7">
        <v>112</v>
      </c>
      <c r="O84" s="5" t="str">
        <f t="shared" si="0"/>
        <v>GA04T 4215</v>
      </c>
    </row>
    <row r="85" spans="1:15" ht="14.25" customHeight="1">
      <c r="A85" s="6">
        <v>81</v>
      </c>
      <c r="B85" s="7" t="s">
        <v>284</v>
      </c>
      <c r="C85" s="8">
        <v>42795</v>
      </c>
      <c r="D85" s="12" t="s">
        <v>16</v>
      </c>
      <c r="E85" s="7" t="s">
        <v>17</v>
      </c>
      <c r="F85" s="7" t="s">
        <v>212</v>
      </c>
      <c r="G85" s="13" t="s">
        <v>28</v>
      </c>
      <c r="H85" s="9">
        <v>42917</v>
      </c>
      <c r="I85" s="9">
        <v>44740</v>
      </c>
      <c r="J85" s="7" t="s">
        <v>285</v>
      </c>
      <c r="K85" s="10">
        <v>2</v>
      </c>
      <c r="L85" s="7">
        <v>236</v>
      </c>
      <c r="O85" s="5" t="str">
        <f t="shared" si="0"/>
        <v>GA12T0424</v>
      </c>
    </row>
    <row r="86" spans="1:15" ht="14.25" customHeight="1">
      <c r="A86" s="6">
        <v>82</v>
      </c>
      <c r="B86" s="7" t="s">
        <v>286</v>
      </c>
      <c r="C86" s="8">
        <v>35977</v>
      </c>
      <c r="D86" s="12" t="s">
        <v>16</v>
      </c>
      <c r="E86" s="7" t="s">
        <v>118</v>
      </c>
      <c r="F86" s="7" t="s">
        <v>287</v>
      </c>
      <c r="G86" s="13" t="s">
        <v>28</v>
      </c>
      <c r="H86" s="9">
        <v>42664</v>
      </c>
      <c r="I86" s="9">
        <v>44489</v>
      </c>
      <c r="J86" s="7" t="s">
        <v>288</v>
      </c>
      <c r="K86" s="10">
        <v>3</v>
      </c>
      <c r="L86" s="7">
        <v>186</v>
      </c>
      <c r="O86" s="5" t="str">
        <f t="shared" si="0"/>
        <v>GA01T 3916</v>
      </c>
    </row>
    <row r="87" spans="1:15" ht="54.75" customHeight="1">
      <c r="A87" s="6">
        <v>83</v>
      </c>
      <c r="B87" s="7" t="s">
        <v>289</v>
      </c>
      <c r="C87" s="8">
        <v>37591</v>
      </c>
      <c r="D87" s="12" t="s">
        <v>16</v>
      </c>
      <c r="E87" s="7" t="s">
        <v>53</v>
      </c>
      <c r="F87" s="7" t="s">
        <v>273</v>
      </c>
      <c r="G87" s="13" t="s">
        <v>28</v>
      </c>
      <c r="H87" s="9">
        <v>43677</v>
      </c>
      <c r="I87" s="9">
        <v>45503</v>
      </c>
      <c r="J87" s="7" t="s">
        <v>290</v>
      </c>
      <c r="K87" s="10">
        <v>10</v>
      </c>
      <c r="L87" s="7">
        <v>196</v>
      </c>
      <c r="O87" s="5" t="str">
        <f t="shared" si="0"/>
        <v>GA01U 4122</v>
      </c>
    </row>
    <row r="88" spans="1:15" ht="14.25" customHeight="1">
      <c r="A88" s="6">
        <v>84</v>
      </c>
      <c r="B88" s="7" t="s">
        <v>291</v>
      </c>
      <c r="C88" s="8">
        <v>40969</v>
      </c>
      <c r="D88" s="12" t="s">
        <v>16</v>
      </c>
      <c r="E88" s="7" t="s">
        <v>292</v>
      </c>
      <c r="F88" s="7" t="s">
        <v>293</v>
      </c>
      <c r="G88" s="7" t="s">
        <v>19</v>
      </c>
      <c r="H88" s="9">
        <v>42248</v>
      </c>
      <c r="I88" s="9">
        <v>44012</v>
      </c>
      <c r="J88" s="7" t="s">
        <v>294</v>
      </c>
      <c r="K88" s="10">
        <v>2</v>
      </c>
      <c r="L88" s="7">
        <v>176</v>
      </c>
      <c r="O88" s="5" t="str">
        <f t="shared" si="0"/>
        <v>GA04T 6299</v>
      </c>
    </row>
    <row r="89" spans="1:15" ht="14.25" customHeight="1">
      <c r="A89" s="6">
        <v>85</v>
      </c>
      <c r="B89" s="7" t="s">
        <v>295</v>
      </c>
      <c r="C89" s="8">
        <v>37165</v>
      </c>
      <c r="D89" s="12" t="s">
        <v>16</v>
      </c>
      <c r="E89" s="7" t="s">
        <v>31</v>
      </c>
      <c r="F89" s="7" t="s">
        <v>296</v>
      </c>
      <c r="G89" s="13" t="s">
        <v>28</v>
      </c>
      <c r="H89" s="9">
        <v>42584</v>
      </c>
      <c r="I89" s="9">
        <v>44409</v>
      </c>
      <c r="J89" s="7" t="s">
        <v>297</v>
      </c>
      <c r="K89" s="10">
        <v>2</v>
      </c>
      <c r="L89" s="7">
        <v>204</v>
      </c>
      <c r="O89" s="5" t="str">
        <f t="shared" si="0"/>
        <v>GA02T 4798</v>
      </c>
    </row>
    <row r="90" spans="1:15" ht="14.25" customHeight="1">
      <c r="A90" s="6">
        <v>85</v>
      </c>
      <c r="B90" s="7" t="s">
        <v>298</v>
      </c>
      <c r="C90" s="8">
        <v>38473</v>
      </c>
      <c r="D90" s="12" t="s">
        <v>16</v>
      </c>
      <c r="E90" s="7" t="s">
        <v>53</v>
      </c>
      <c r="F90" s="7" t="s">
        <v>299</v>
      </c>
      <c r="G90" s="13" t="s">
        <v>28</v>
      </c>
      <c r="H90" s="9">
        <v>42705</v>
      </c>
      <c r="I90" s="9">
        <v>44530</v>
      </c>
      <c r="J90" s="7" t="s">
        <v>300</v>
      </c>
      <c r="K90" s="10">
        <v>3</v>
      </c>
      <c r="L90" s="7">
        <v>240</v>
      </c>
      <c r="O90" s="5" t="str">
        <f t="shared" si="0"/>
        <v>GA01U 3319</v>
      </c>
    </row>
    <row r="91" spans="1:15" ht="14.25" customHeight="1">
      <c r="A91" s="6">
        <v>86</v>
      </c>
      <c r="B91" s="7" t="s">
        <v>301</v>
      </c>
      <c r="C91" s="8">
        <v>41671</v>
      </c>
      <c r="D91" s="12" t="s">
        <v>16</v>
      </c>
      <c r="E91" s="7" t="s">
        <v>31</v>
      </c>
      <c r="F91" s="7" t="s">
        <v>302</v>
      </c>
      <c r="G91" s="13" t="s">
        <v>28</v>
      </c>
      <c r="H91" s="9">
        <v>43377</v>
      </c>
      <c r="I91" s="9">
        <v>45202</v>
      </c>
      <c r="J91" s="7" t="s">
        <v>303</v>
      </c>
      <c r="K91" s="10">
        <v>2</v>
      </c>
      <c r="L91" s="7">
        <v>252</v>
      </c>
      <c r="O91" s="5" t="str">
        <f t="shared" si="0"/>
        <v>GA04T 6499</v>
      </c>
    </row>
    <row r="92" spans="1:15" ht="63" customHeight="1">
      <c r="A92" s="6">
        <v>87</v>
      </c>
      <c r="B92" s="7" t="s">
        <v>304</v>
      </c>
      <c r="C92" s="8">
        <v>37165</v>
      </c>
      <c r="D92" s="12" t="s">
        <v>16</v>
      </c>
      <c r="E92" s="7" t="s">
        <v>53</v>
      </c>
      <c r="F92" s="7" t="s">
        <v>305</v>
      </c>
      <c r="G92" s="13" t="s">
        <v>28</v>
      </c>
      <c r="H92" s="9">
        <v>41782</v>
      </c>
      <c r="I92" s="9">
        <v>43343</v>
      </c>
      <c r="J92" s="7" t="s">
        <v>306</v>
      </c>
      <c r="K92" s="10" t="s">
        <v>304</v>
      </c>
      <c r="L92" s="8">
        <v>37165</v>
      </c>
      <c r="O92" s="5" t="str">
        <f t="shared" si="0"/>
        <v>GA01U 2307</v>
      </c>
    </row>
    <row r="93" spans="1:15" ht="14.25" customHeight="1">
      <c r="A93" s="6">
        <v>88</v>
      </c>
      <c r="B93" s="7" t="s">
        <v>307</v>
      </c>
      <c r="C93" s="8">
        <v>40483</v>
      </c>
      <c r="D93" s="12" t="s">
        <v>16</v>
      </c>
      <c r="E93" s="7" t="s">
        <v>308</v>
      </c>
      <c r="F93" s="7" t="s">
        <v>309</v>
      </c>
      <c r="G93" s="7" t="s">
        <v>19</v>
      </c>
      <c r="H93" s="9">
        <v>43735</v>
      </c>
      <c r="I93" s="9">
        <v>43921</v>
      </c>
      <c r="J93" s="7" t="s">
        <v>310</v>
      </c>
      <c r="K93" s="10">
        <v>3</v>
      </c>
      <c r="L93" s="7">
        <v>248</v>
      </c>
      <c r="O93" s="5" t="str">
        <f t="shared" si="0"/>
        <v>GA07F 1658</v>
      </c>
    </row>
    <row r="94" spans="1:15" ht="14.25" customHeight="1">
      <c r="A94" s="6">
        <v>89</v>
      </c>
      <c r="B94" s="7" t="s">
        <v>311</v>
      </c>
      <c r="C94" s="8">
        <v>39264</v>
      </c>
      <c r="D94" s="12" t="s">
        <v>16</v>
      </c>
      <c r="E94" s="44" t="s">
        <v>312</v>
      </c>
      <c r="F94" s="7" t="s">
        <v>313</v>
      </c>
      <c r="G94" s="13" t="s">
        <v>28</v>
      </c>
      <c r="H94" s="9">
        <v>43131</v>
      </c>
      <c r="I94" s="9">
        <v>44956</v>
      </c>
      <c r="J94" s="7" t="s">
        <v>314</v>
      </c>
      <c r="K94" s="10">
        <v>3</v>
      </c>
      <c r="L94" s="7">
        <v>272</v>
      </c>
      <c r="O94" s="5" t="str">
        <f t="shared" si="0"/>
        <v>GA03T 6679</v>
      </c>
    </row>
    <row r="95" spans="1:15" ht="48" customHeight="1">
      <c r="A95" s="6">
        <v>90</v>
      </c>
      <c r="B95" s="7" t="s">
        <v>207</v>
      </c>
      <c r="C95" s="45">
        <v>39814</v>
      </c>
      <c r="D95" s="23" t="s">
        <v>16</v>
      </c>
      <c r="E95" s="44" t="s">
        <v>68</v>
      </c>
      <c r="F95" s="7" t="s">
        <v>315</v>
      </c>
      <c r="G95" s="13" t="s">
        <v>28</v>
      </c>
      <c r="H95" s="9">
        <v>42852</v>
      </c>
      <c r="I95" s="9">
        <v>44312</v>
      </c>
      <c r="J95" s="7" t="s">
        <v>316</v>
      </c>
      <c r="K95" s="10">
        <v>3</v>
      </c>
      <c r="L95" s="7">
        <v>208</v>
      </c>
      <c r="O95" s="5" t="str">
        <f t="shared" si="0"/>
        <v>GA04T 2999</v>
      </c>
    </row>
    <row r="96" spans="1:15" ht="14.25" customHeight="1">
      <c r="A96" s="6">
        <v>91</v>
      </c>
      <c r="B96" s="7" t="s">
        <v>317</v>
      </c>
      <c r="C96" s="8">
        <v>36923</v>
      </c>
      <c r="D96" s="12" t="s">
        <v>16</v>
      </c>
      <c r="E96" s="44" t="s">
        <v>31</v>
      </c>
      <c r="F96" s="7" t="s">
        <v>318</v>
      </c>
      <c r="G96" s="13" t="s">
        <v>28</v>
      </c>
      <c r="H96" s="9">
        <v>43129</v>
      </c>
      <c r="I96" s="9">
        <v>44954</v>
      </c>
      <c r="J96" s="7" t="s">
        <v>319</v>
      </c>
      <c r="K96" s="10">
        <v>7</v>
      </c>
      <c r="L96" s="7">
        <v>126</v>
      </c>
      <c r="O96" s="5" t="str">
        <f t="shared" si="0"/>
        <v>GA01U 2306</v>
      </c>
    </row>
    <row r="97" spans="1:15" ht="37.5" customHeight="1">
      <c r="A97" s="6">
        <v>92</v>
      </c>
      <c r="B97" s="7" t="s">
        <v>320</v>
      </c>
      <c r="C97" s="8">
        <v>42095</v>
      </c>
      <c r="D97" s="12" t="s">
        <v>16</v>
      </c>
      <c r="E97" s="44" t="s">
        <v>321</v>
      </c>
      <c r="F97" s="7" t="s">
        <v>322</v>
      </c>
      <c r="G97" s="13" t="s">
        <v>28</v>
      </c>
      <c r="H97" s="9">
        <v>43186</v>
      </c>
      <c r="I97" s="9">
        <v>45011</v>
      </c>
      <c r="J97" s="7" t="s">
        <v>323</v>
      </c>
      <c r="K97" s="10">
        <v>2</v>
      </c>
      <c r="L97" s="7">
        <v>230</v>
      </c>
      <c r="O97" s="5" t="str">
        <f t="shared" si="0"/>
        <v>GA03N 7311</v>
      </c>
    </row>
    <row r="98" spans="1:15" ht="14.25" customHeight="1">
      <c r="A98" s="6">
        <v>93</v>
      </c>
      <c r="B98" s="7" t="s">
        <v>324</v>
      </c>
      <c r="C98" s="8">
        <v>39904</v>
      </c>
      <c r="D98" s="12" t="s">
        <v>16</v>
      </c>
      <c r="E98" s="44" t="s">
        <v>204</v>
      </c>
      <c r="F98" s="7" t="s">
        <v>325</v>
      </c>
      <c r="G98" s="13" t="s">
        <v>28</v>
      </c>
      <c r="H98" s="9">
        <v>43412</v>
      </c>
      <c r="I98" s="9">
        <v>45237</v>
      </c>
      <c r="J98" s="7" t="s">
        <v>132</v>
      </c>
      <c r="K98" s="10">
        <v>2</v>
      </c>
      <c r="L98" s="7">
        <v>196</v>
      </c>
      <c r="O98" s="5" t="str">
        <f t="shared" si="0"/>
        <v>GA03K 3529</v>
      </c>
    </row>
    <row r="99" spans="1:15" ht="14.25" customHeight="1">
      <c r="A99" s="6">
        <v>94</v>
      </c>
      <c r="B99" s="7" t="s">
        <v>326</v>
      </c>
      <c r="C99" s="8">
        <v>37316</v>
      </c>
      <c r="D99" s="12" t="s">
        <v>16</v>
      </c>
      <c r="E99" s="44" t="s">
        <v>31</v>
      </c>
      <c r="F99" s="7" t="s">
        <v>327</v>
      </c>
      <c r="G99" s="13" t="s">
        <v>28</v>
      </c>
      <c r="H99" s="9">
        <v>43132</v>
      </c>
      <c r="I99" s="9">
        <v>44957</v>
      </c>
      <c r="J99" s="7" t="s">
        <v>328</v>
      </c>
      <c r="K99" s="10">
        <v>2</v>
      </c>
      <c r="L99" s="7">
        <v>232</v>
      </c>
      <c r="O99" s="5" t="str">
        <f t="shared" si="0"/>
        <v>GA01U 2427</v>
      </c>
    </row>
    <row r="100" spans="1:15" ht="37.5" customHeight="1">
      <c r="A100" s="6">
        <v>95</v>
      </c>
      <c r="B100" s="7" t="s">
        <v>329</v>
      </c>
      <c r="C100" s="8">
        <v>37438</v>
      </c>
      <c r="D100" s="12" t="s">
        <v>16</v>
      </c>
      <c r="E100" s="44" t="s">
        <v>31</v>
      </c>
      <c r="F100" s="7" t="s">
        <v>330</v>
      </c>
      <c r="G100" s="13" t="s">
        <v>28</v>
      </c>
      <c r="H100" s="9">
        <v>43131</v>
      </c>
      <c r="I100" s="9">
        <v>44956</v>
      </c>
      <c r="J100" s="7" t="s">
        <v>331</v>
      </c>
      <c r="K100" s="10">
        <v>4</v>
      </c>
      <c r="L100" s="7">
        <v>198</v>
      </c>
      <c r="O100" s="5" t="str">
        <f t="shared" si="0"/>
        <v>GA01U 2234</v>
      </c>
    </row>
    <row r="101" spans="1:15" ht="56.25" customHeight="1">
      <c r="A101" s="6">
        <v>96</v>
      </c>
      <c r="B101" s="7" t="s">
        <v>332</v>
      </c>
      <c r="C101" s="8">
        <v>42491</v>
      </c>
      <c r="D101" s="12" t="s">
        <v>16</v>
      </c>
      <c r="E101" s="44" t="s">
        <v>31</v>
      </c>
      <c r="F101" s="7" t="s">
        <v>333</v>
      </c>
      <c r="G101" s="7" t="s">
        <v>19</v>
      </c>
      <c r="H101" s="9">
        <v>43630</v>
      </c>
      <c r="I101" s="9">
        <v>43708</v>
      </c>
      <c r="J101" s="7" t="s">
        <v>334</v>
      </c>
      <c r="K101" s="10">
        <v>3</v>
      </c>
      <c r="L101" s="7">
        <v>219</v>
      </c>
      <c r="O101" s="5" t="str">
        <f t="shared" si="0"/>
        <v>GA04T 9496</v>
      </c>
    </row>
    <row r="102" spans="1:15" ht="14.25" customHeight="1">
      <c r="A102" s="6">
        <v>97</v>
      </c>
      <c r="B102" s="7" t="s">
        <v>335</v>
      </c>
      <c r="C102" s="8">
        <v>37288</v>
      </c>
      <c r="D102" s="12" t="s">
        <v>16</v>
      </c>
      <c r="E102" s="44" t="s">
        <v>336</v>
      </c>
      <c r="F102" s="7" t="s">
        <v>337</v>
      </c>
      <c r="G102" s="13" t="s">
        <v>28</v>
      </c>
      <c r="H102" s="9">
        <v>43619</v>
      </c>
      <c r="I102" s="9">
        <v>45445</v>
      </c>
      <c r="J102" s="7" t="s">
        <v>338</v>
      </c>
      <c r="K102" s="10">
        <v>2</v>
      </c>
      <c r="L102" s="7">
        <v>244</v>
      </c>
      <c r="O102" s="5" t="str">
        <f t="shared" si="0"/>
        <v>GA01Z 5826</v>
      </c>
    </row>
    <row r="103" spans="1:15" ht="14.25" customHeight="1">
      <c r="A103" s="6">
        <v>98</v>
      </c>
      <c r="B103" s="7" t="s">
        <v>339</v>
      </c>
      <c r="C103" s="8">
        <v>42887</v>
      </c>
      <c r="D103" s="12" t="s">
        <v>16</v>
      </c>
      <c r="E103" s="44" t="s">
        <v>17</v>
      </c>
      <c r="F103" s="7" t="s">
        <v>340</v>
      </c>
      <c r="G103" s="13" t="s">
        <v>28</v>
      </c>
      <c r="H103" s="9">
        <v>43791</v>
      </c>
      <c r="I103" s="9">
        <v>45617</v>
      </c>
      <c r="J103" s="7" t="s">
        <v>341</v>
      </c>
      <c r="K103" s="10">
        <v>2</v>
      </c>
      <c r="L103" s="7">
        <v>216</v>
      </c>
      <c r="O103" s="5" t="str">
        <f t="shared" si="0"/>
        <v>GA04T 5227</v>
      </c>
    </row>
    <row r="104" spans="1:15" ht="42.75" customHeight="1">
      <c r="A104" s="6">
        <v>99</v>
      </c>
      <c r="B104" s="7" t="s">
        <v>342</v>
      </c>
      <c r="C104" s="8">
        <v>38534</v>
      </c>
      <c r="D104" s="12" t="s">
        <v>16</v>
      </c>
      <c r="E104" s="44" t="s">
        <v>343</v>
      </c>
      <c r="F104" s="7" t="s">
        <v>344</v>
      </c>
      <c r="G104" s="13" t="s">
        <v>28</v>
      </c>
      <c r="H104" s="9">
        <v>43138</v>
      </c>
      <c r="I104" s="9">
        <v>44963</v>
      </c>
      <c r="J104" s="7" t="s">
        <v>345</v>
      </c>
      <c r="K104" s="10">
        <v>2</v>
      </c>
      <c r="L104" s="7">
        <v>265</v>
      </c>
      <c r="O104" s="5" t="str">
        <f t="shared" si="0"/>
        <v>GA01U 3485</v>
      </c>
    </row>
    <row r="105" spans="1:15" ht="14.25" customHeight="1">
      <c r="A105" s="6">
        <v>100</v>
      </c>
      <c r="B105" s="7" t="s">
        <v>346</v>
      </c>
      <c r="C105" s="8">
        <v>37316</v>
      </c>
      <c r="D105" s="12" t="s">
        <v>16</v>
      </c>
      <c r="E105" s="44" t="s">
        <v>31</v>
      </c>
      <c r="F105" s="7" t="s">
        <v>347</v>
      </c>
      <c r="G105" s="7" t="s">
        <v>19</v>
      </c>
      <c r="H105" s="9">
        <v>42888</v>
      </c>
      <c r="I105" s="9">
        <v>43982</v>
      </c>
      <c r="J105" s="7" t="s">
        <v>348</v>
      </c>
      <c r="K105" s="10">
        <v>3</v>
      </c>
      <c r="L105" s="7">
        <v>210</v>
      </c>
      <c r="O105" s="5" t="str">
        <f t="shared" si="0"/>
        <v>GA01W 4789</v>
      </c>
    </row>
    <row r="106" spans="1:15" ht="39.75" customHeight="1">
      <c r="A106" s="6">
        <v>101</v>
      </c>
      <c r="B106" s="7" t="s">
        <v>349</v>
      </c>
      <c r="C106" s="8">
        <v>39873</v>
      </c>
      <c r="D106" s="12" t="s">
        <v>16</v>
      </c>
      <c r="E106" s="44" t="s">
        <v>35</v>
      </c>
      <c r="F106" s="7" t="s">
        <v>350</v>
      </c>
      <c r="G106" s="7" t="s">
        <v>28</v>
      </c>
      <c r="H106" s="9">
        <v>42843</v>
      </c>
      <c r="I106" s="9">
        <v>44668</v>
      </c>
      <c r="J106" s="7" t="s">
        <v>351</v>
      </c>
      <c r="K106" s="10">
        <v>12</v>
      </c>
      <c r="L106" s="7">
        <v>160</v>
      </c>
      <c r="O106" s="5" t="str">
        <f t="shared" si="0"/>
        <v>GA04T 2309</v>
      </c>
    </row>
    <row r="107" spans="1:15" ht="14.25" customHeight="1">
      <c r="A107" s="6">
        <v>102</v>
      </c>
      <c r="B107" s="7" t="s">
        <v>352</v>
      </c>
      <c r="C107" s="8">
        <v>43070</v>
      </c>
      <c r="D107" s="12" t="s">
        <v>16</v>
      </c>
      <c r="E107" s="7" t="s">
        <v>353</v>
      </c>
      <c r="F107" s="7" t="s">
        <v>354</v>
      </c>
      <c r="G107" s="7" t="s">
        <v>19</v>
      </c>
      <c r="H107" s="9">
        <v>43258</v>
      </c>
      <c r="I107" s="9">
        <v>44104</v>
      </c>
      <c r="J107" s="7" t="s">
        <v>355</v>
      </c>
      <c r="K107" s="10">
        <v>2</v>
      </c>
      <c r="L107" s="7">
        <v>224</v>
      </c>
      <c r="O107" s="5" t="str">
        <f t="shared" si="0"/>
        <v>GA03W 2765</v>
      </c>
    </row>
    <row r="108" spans="1:15" ht="14.25" customHeight="1">
      <c r="A108" s="6">
        <v>103</v>
      </c>
      <c r="B108" s="7" t="s">
        <v>356</v>
      </c>
      <c r="C108" s="8">
        <v>41883</v>
      </c>
      <c r="D108" s="12" t="s">
        <v>16</v>
      </c>
      <c r="E108" s="7" t="s">
        <v>357</v>
      </c>
      <c r="F108" s="7" t="s">
        <v>358</v>
      </c>
      <c r="G108" s="7" t="s">
        <v>19</v>
      </c>
      <c r="H108" s="9">
        <v>43804</v>
      </c>
      <c r="I108" s="9">
        <v>44012</v>
      </c>
      <c r="J108" s="7" t="s">
        <v>359</v>
      </c>
      <c r="K108" s="10">
        <v>4</v>
      </c>
      <c r="L108" s="7">
        <v>166</v>
      </c>
      <c r="O108" s="5" t="str">
        <f t="shared" si="0"/>
        <v>GA04T 6949</v>
      </c>
    </row>
    <row r="109" spans="1:15" ht="14.25" customHeight="1">
      <c r="A109" s="6">
        <v>104</v>
      </c>
      <c r="B109" s="7" t="s">
        <v>360</v>
      </c>
      <c r="C109" s="8">
        <v>40848</v>
      </c>
      <c r="D109" s="12" t="s">
        <v>16</v>
      </c>
      <c r="E109" s="7" t="s">
        <v>17</v>
      </c>
      <c r="F109" s="7" t="s">
        <v>361</v>
      </c>
      <c r="G109" s="12" t="s">
        <v>19</v>
      </c>
      <c r="H109" s="9">
        <v>43868</v>
      </c>
      <c r="I109" s="9">
        <v>44012</v>
      </c>
      <c r="J109" s="7" t="s">
        <v>362</v>
      </c>
      <c r="K109" s="10">
        <v>4</v>
      </c>
      <c r="L109" s="7">
        <v>258</v>
      </c>
      <c r="O109" s="5" t="str">
        <f t="shared" si="0"/>
        <v>GA04T 3908</v>
      </c>
    </row>
    <row r="110" spans="1:15" ht="14.25" customHeight="1">
      <c r="A110" s="6">
        <v>105</v>
      </c>
      <c r="B110" s="7" t="s">
        <v>363</v>
      </c>
      <c r="C110" s="8">
        <v>41791</v>
      </c>
      <c r="D110" s="12" t="s">
        <v>16</v>
      </c>
      <c r="E110" s="7" t="s">
        <v>204</v>
      </c>
      <c r="F110" s="7" t="s">
        <v>364</v>
      </c>
      <c r="G110" s="12" t="s">
        <v>19</v>
      </c>
      <c r="H110" s="9">
        <v>43868</v>
      </c>
      <c r="I110" s="9">
        <v>44012</v>
      </c>
      <c r="J110" s="7" t="s">
        <v>365</v>
      </c>
      <c r="K110" s="10">
        <v>4</v>
      </c>
      <c r="L110" s="7">
        <v>232</v>
      </c>
      <c r="O110" s="5" t="str">
        <f t="shared" si="0"/>
        <v>GA04T 4530</v>
      </c>
    </row>
    <row r="111" spans="1:15" ht="14.25" customHeight="1">
      <c r="A111" s="6">
        <v>106</v>
      </c>
      <c r="B111" s="46" t="s">
        <v>366</v>
      </c>
      <c r="C111" s="8">
        <v>43647</v>
      </c>
      <c r="D111" s="12" t="s">
        <v>16</v>
      </c>
      <c r="E111" s="7" t="s">
        <v>308</v>
      </c>
      <c r="F111" s="7" t="s">
        <v>367</v>
      </c>
      <c r="G111" s="12" t="s">
        <v>19</v>
      </c>
      <c r="H111" s="9">
        <v>43800</v>
      </c>
      <c r="I111" s="9">
        <v>43951</v>
      </c>
      <c r="J111" s="7" t="s">
        <v>368</v>
      </c>
      <c r="K111" s="10">
        <v>4</v>
      </c>
      <c r="L111" s="7">
        <v>250</v>
      </c>
      <c r="O111" s="5" t="str">
        <f t="shared" si="0"/>
        <v>GA07F 0503</v>
      </c>
    </row>
    <row r="112" spans="1:15" ht="14.25" customHeight="1">
      <c r="A112" s="6">
        <v>107</v>
      </c>
      <c r="B112" s="7" t="s">
        <v>369</v>
      </c>
      <c r="C112" s="8">
        <v>42675</v>
      </c>
      <c r="D112" s="12" t="s">
        <v>16</v>
      </c>
      <c r="E112" s="7" t="s">
        <v>353</v>
      </c>
      <c r="F112" s="7" t="s">
        <v>370</v>
      </c>
      <c r="G112" s="12" t="s">
        <v>19</v>
      </c>
      <c r="H112" s="9">
        <v>43987</v>
      </c>
      <c r="I112" s="9">
        <v>44104</v>
      </c>
      <c r="J112" s="7" t="s">
        <v>371</v>
      </c>
      <c r="K112" s="10">
        <v>4</v>
      </c>
      <c r="L112" s="7">
        <v>212</v>
      </c>
      <c r="O112" s="5" t="str">
        <f t="shared" si="0"/>
        <v>GA03W 9588</v>
      </c>
    </row>
    <row r="113" spans="1:15" ht="14.25" customHeight="1">
      <c r="A113" s="6">
        <v>108</v>
      </c>
      <c r="B113" s="7" t="s">
        <v>372</v>
      </c>
      <c r="C113" s="8">
        <v>39142</v>
      </c>
      <c r="D113" s="12" t="s">
        <v>16</v>
      </c>
      <c r="E113" s="7" t="s">
        <v>31</v>
      </c>
      <c r="F113" s="7" t="s">
        <v>373</v>
      </c>
      <c r="G113" s="13" t="s">
        <v>28</v>
      </c>
      <c r="H113" s="9">
        <v>43370</v>
      </c>
      <c r="I113" s="9">
        <v>45195</v>
      </c>
      <c r="J113" s="7" t="s">
        <v>374</v>
      </c>
      <c r="K113" s="10">
        <v>10</v>
      </c>
      <c r="L113" s="7">
        <v>138</v>
      </c>
      <c r="O113" s="5" t="str">
        <f t="shared" si="0"/>
        <v>GA04T 0564</v>
      </c>
    </row>
    <row r="114" spans="1:15" ht="14.25" customHeight="1">
      <c r="A114" s="6">
        <v>109</v>
      </c>
      <c r="B114" s="7" t="s">
        <v>375</v>
      </c>
      <c r="C114" s="8">
        <v>41153</v>
      </c>
      <c r="D114" s="12" t="s">
        <v>16</v>
      </c>
      <c r="E114" s="7" t="s">
        <v>31</v>
      </c>
      <c r="F114" s="7" t="s">
        <v>376</v>
      </c>
      <c r="G114" s="13" t="s">
        <v>28</v>
      </c>
      <c r="H114" s="9">
        <v>43972</v>
      </c>
      <c r="I114" s="9">
        <v>45797</v>
      </c>
      <c r="J114" s="7" t="s">
        <v>377</v>
      </c>
      <c r="K114" s="10">
        <v>4</v>
      </c>
      <c r="L114" s="7">
        <v>205</v>
      </c>
      <c r="O114" s="5" t="str">
        <f t="shared" si="0"/>
        <v>GA05T 3227</v>
      </c>
    </row>
    <row r="115" spans="1:15" ht="14.25" customHeight="1">
      <c r="A115" s="6">
        <v>110</v>
      </c>
      <c r="B115" s="7" t="s">
        <v>378</v>
      </c>
      <c r="C115" s="8">
        <v>38596</v>
      </c>
      <c r="D115" s="12" t="s">
        <v>16</v>
      </c>
      <c r="E115" s="7" t="s">
        <v>31</v>
      </c>
      <c r="F115" s="7" t="s">
        <v>50</v>
      </c>
      <c r="G115" s="13" t="s">
        <v>28</v>
      </c>
      <c r="H115" s="9">
        <v>43972</v>
      </c>
      <c r="I115" s="9">
        <v>45797</v>
      </c>
      <c r="J115" s="7" t="s">
        <v>379</v>
      </c>
      <c r="K115" s="10">
        <v>4</v>
      </c>
      <c r="L115" s="7">
        <v>210</v>
      </c>
      <c r="O115" s="5" t="str">
        <f t="shared" si="0"/>
        <v>GA01U 3411</v>
      </c>
    </row>
    <row r="116" spans="1:15" ht="54.75" customHeight="1">
      <c r="A116" s="6">
        <v>111</v>
      </c>
      <c r="B116" s="7" t="s">
        <v>380</v>
      </c>
      <c r="C116" s="8">
        <v>40269</v>
      </c>
      <c r="D116" s="12" t="s">
        <v>16</v>
      </c>
      <c r="E116" s="7" t="s">
        <v>134</v>
      </c>
      <c r="F116" s="7" t="s">
        <v>350</v>
      </c>
      <c r="G116" s="13" t="s">
        <v>28</v>
      </c>
      <c r="H116" s="9">
        <v>42915</v>
      </c>
      <c r="I116" s="9">
        <v>44740</v>
      </c>
      <c r="J116" s="7" t="s">
        <v>381</v>
      </c>
      <c r="K116" s="10">
        <v>2</v>
      </c>
      <c r="L116" s="7">
        <v>228</v>
      </c>
      <c r="O116" s="5" t="str">
        <f t="shared" si="0"/>
        <v>GA04T 2342</v>
      </c>
    </row>
    <row r="117" spans="1:15" ht="14.25" customHeight="1">
      <c r="A117" s="6">
        <v>112</v>
      </c>
      <c r="B117" s="7" t="s">
        <v>382</v>
      </c>
      <c r="C117" s="8">
        <v>37530</v>
      </c>
      <c r="D117" s="12" t="s">
        <v>16</v>
      </c>
      <c r="E117" s="7" t="s">
        <v>53</v>
      </c>
      <c r="F117" s="7" t="s">
        <v>383</v>
      </c>
      <c r="G117" s="13" t="s">
        <v>28</v>
      </c>
      <c r="H117" s="9">
        <v>43784</v>
      </c>
      <c r="I117" s="9">
        <v>45610</v>
      </c>
      <c r="J117" s="7" t="s">
        <v>331</v>
      </c>
      <c r="K117" s="10">
        <v>2</v>
      </c>
      <c r="L117" s="7">
        <v>162</v>
      </c>
      <c r="O117" s="5" t="str">
        <f t="shared" si="0"/>
        <v>GA01U 2388</v>
      </c>
    </row>
    <row r="118" spans="1:15" ht="14.25" customHeight="1">
      <c r="A118" s="6">
        <v>113</v>
      </c>
      <c r="B118" s="7" t="s">
        <v>384</v>
      </c>
      <c r="C118" s="8">
        <v>41334</v>
      </c>
      <c r="D118" s="12" t="s">
        <v>16</v>
      </c>
      <c r="E118" s="7" t="s">
        <v>31</v>
      </c>
      <c r="F118" s="7" t="s">
        <v>385</v>
      </c>
      <c r="G118" s="13" t="s">
        <v>28</v>
      </c>
      <c r="H118" s="9">
        <v>42915</v>
      </c>
      <c r="I118" s="9">
        <v>44740</v>
      </c>
      <c r="J118" s="7" t="s">
        <v>40</v>
      </c>
      <c r="K118" s="10">
        <v>10</v>
      </c>
      <c r="L118" s="7">
        <v>120</v>
      </c>
      <c r="O118" s="5" t="str">
        <f t="shared" si="0"/>
        <v>GA04T 4268</v>
      </c>
    </row>
    <row r="119" spans="1:15" ht="14.25" customHeight="1">
      <c r="A119" s="6">
        <v>114</v>
      </c>
      <c r="B119" s="7" t="s">
        <v>386</v>
      </c>
      <c r="C119" s="8">
        <v>41487</v>
      </c>
      <c r="D119" s="12" t="s">
        <v>16</v>
      </c>
      <c r="E119" s="7" t="s">
        <v>17</v>
      </c>
      <c r="F119" s="7" t="s">
        <v>387</v>
      </c>
      <c r="G119" s="13" t="s">
        <v>28</v>
      </c>
      <c r="H119" s="9">
        <v>43371</v>
      </c>
      <c r="I119" s="9">
        <v>45196</v>
      </c>
      <c r="J119" s="7" t="s">
        <v>388</v>
      </c>
      <c r="K119" s="10">
        <v>1</v>
      </c>
      <c r="L119" s="7">
        <v>258</v>
      </c>
      <c r="O119" s="5" t="str">
        <f t="shared" si="0"/>
        <v>GA04T 4300</v>
      </c>
    </row>
    <row r="120" spans="1:15" ht="14.25" customHeight="1">
      <c r="A120" s="6">
        <v>115</v>
      </c>
      <c r="B120" s="7" t="s">
        <v>389</v>
      </c>
      <c r="C120" s="8">
        <v>41518</v>
      </c>
      <c r="D120" s="12" t="s">
        <v>16</v>
      </c>
      <c r="E120" s="7" t="s">
        <v>17</v>
      </c>
      <c r="F120" s="7" t="s">
        <v>390</v>
      </c>
      <c r="G120" s="13" t="s">
        <v>28</v>
      </c>
      <c r="H120" s="9">
        <v>43738</v>
      </c>
      <c r="I120" s="9">
        <v>45564</v>
      </c>
      <c r="J120" s="7" t="s">
        <v>391</v>
      </c>
      <c r="K120" s="10">
        <v>3</v>
      </c>
      <c r="L120" s="7">
        <v>180</v>
      </c>
      <c r="O120" s="5" t="str">
        <f t="shared" si="0"/>
        <v>GA04T 4362</v>
      </c>
    </row>
    <row r="121" spans="1:15" ht="43.5" customHeight="1">
      <c r="A121" s="6">
        <v>116</v>
      </c>
      <c r="B121" s="7" t="s">
        <v>392</v>
      </c>
      <c r="C121" s="8">
        <v>42156</v>
      </c>
      <c r="D121" s="12" t="s">
        <v>16</v>
      </c>
      <c r="E121" s="7" t="s">
        <v>35</v>
      </c>
      <c r="F121" s="7" t="s">
        <v>393</v>
      </c>
      <c r="G121" s="13" t="s">
        <v>28</v>
      </c>
      <c r="H121" s="9">
        <v>43791</v>
      </c>
      <c r="I121" s="7" t="s">
        <v>61</v>
      </c>
      <c r="J121" s="7" t="s">
        <v>62</v>
      </c>
      <c r="K121" s="10">
        <v>2</v>
      </c>
      <c r="L121" s="7">
        <v>260</v>
      </c>
      <c r="O121" s="5" t="str">
        <f t="shared" si="0"/>
        <v>GA04T 4791</v>
      </c>
    </row>
    <row r="122" spans="1:15" ht="31.5" customHeight="1">
      <c r="A122" s="6">
        <v>117</v>
      </c>
      <c r="B122" s="7" t="s">
        <v>394</v>
      </c>
      <c r="C122" s="8">
        <v>36251</v>
      </c>
      <c r="D122" s="12" t="s">
        <v>16</v>
      </c>
      <c r="E122" s="7" t="s">
        <v>31</v>
      </c>
      <c r="F122" s="7" t="s">
        <v>395</v>
      </c>
      <c r="G122" s="13" t="s">
        <v>28</v>
      </c>
      <c r="H122" s="9">
        <v>43696</v>
      </c>
      <c r="I122" s="9">
        <v>45522</v>
      </c>
      <c r="J122" s="7" t="s">
        <v>319</v>
      </c>
      <c r="K122" s="10">
        <v>7</v>
      </c>
      <c r="L122" s="7">
        <v>126</v>
      </c>
      <c r="O122" s="5" t="str">
        <f t="shared" si="0"/>
        <v>GA01U 5034</v>
      </c>
    </row>
    <row r="123" spans="1:15" ht="34.5" customHeight="1">
      <c r="A123" s="6">
        <v>118</v>
      </c>
      <c r="B123" s="7" t="s">
        <v>396</v>
      </c>
      <c r="C123" s="8">
        <v>43586</v>
      </c>
      <c r="D123" s="12" t="s">
        <v>16</v>
      </c>
      <c r="E123" s="7" t="s">
        <v>17</v>
      </c>
      <c r="F123" s="7" t="s">
        <v>397</v>
      </c>
      <c r="G123" s="13" t="s">
        <v>28</v>
      </c>
      <c r="H123" s="9">
        <v>43860</v>
      </c>
      <c r="I123" s="9">
        <v>45686</v>
      </c>
      <c r="J123" s="7" t="s">
        <v>398</v>
      </c>
      <c r="K123" s="10">
        <v>2</v>
      </c>
      <c r="L123" s="7">
        <v>260</v>
      </c>
      <c r="O123" s="5" t="str">
        <f t="shared" si="0"/>
        <v>Ga04t 5917</v>
      </c>
    </row>
    <row r="124" spans="1:15" ht="14.25" customHeight="1">
      <c r="A124" s="6">
        <v>119</v>
      </c>
      <c r="B124" s="7" t="s">
        <v>399</v>
      </c>
      <c r="C124" s="8">
        <v>37165</v>
      </c>
      <c r="D124" s="12" t="s">
        <v>16</v>
      </c>
      <c r="E124" s="7" t="s">
        <v>31</v>
      </c>
      <c r="F124" s="7" t="s">
        <v>400</v>
      </c>
      <c r="G124" s="13" t="s">
        <v>28</v>
      </c>
      <c r="H124" s="9">
        <v>43864</v>
      </c>
      <c r="I124" s="9">
        <v>45691</v>
      </c>
      <c r="J124" s="7" t="s">
        <v>401</v>
      </c>
      <c r="K124" s="10">
        <v>2</v>
      </c>
      <c r="L124" s="7">
        <v>244</v>
      </c>
      <c r="O124" s="5" t="str">
        <f t="shared" si="0"/>
        <v>GA01U 5235</v>
      </c>
    </row>
    <row r="125" spans="1:15" ht="14.25" customHeight="1">
      <c r="A125" s="6">
        <v>120</v>
      </c>
      <c r="B125" s="7" t="s">
        <v>402</v>
      </c>
      <c r="C125" s="8">
        <v>41365</v>
      </c>
      <c r="D125" s="12" t="s">
        <v>16</v>
      </c>
      <c r="E125" s="7" t="s">
        <v>17</v>
      </c>
      <c r="F125" s="7" t="s">
        <v>403</v>
      </c>
      <c r="G125" s="13" t="s">
        <v>28</v>
      </c>
      <c r="H125" s="9">
        <v>42046</v>
      </c>
      <c r="I125" s="9">
        <v>45698</v>
      </c>
      <c r="J125" s="7" t="s">
        <v>404</v>
      </c>
      <c r="K125" s="10">
        <v>2</v>
      </c>
      <c r="L125" s="7">
        <v>200</v>
      </c>
      <c r="O125" s="5" t="str">
        <f t="shared" si="0"/>
        <v>GA04T 4309</v>
      </c>
    </row>
    <row r="126" spans="1:15" ht="41.25" customHeight="1">
      <c r="A126" s="6">
        <v>121</v>
      </c>
      <c r="B126" s="7" t="s">
        <v>405</v>
      </c>
      <c r="C126" s="8">
        <v>40940</v>
      </c>
      <c r="D126" s="12" t="s">
        <v>16</v>
      </c>
      <c r="E126" s="7" t="s">
        <v>17</v>
      </c>
      <c r="F126" s="7" t="s">
        <v>406</v>
      </c>
      <c r="G126" s="13" t="s">
        <v>28</v>
      </c>
      <c r="H126" s="9">
        <v>42580</v>
      </c>
      <c r="I126" s="9">
        <v>44405</v>
      </c>
      <c r="J126" s="7" t="s">
        <v>407</v>
      </c>
      <c r="K126" s="10">
        <v>2</v>
      </c>
      <c r="L126" s="7">
        <v>244</v>
      </c>
      <c r="O126" s="5" t="str">
        <f t="shared" si="0"/>
        <v>GA03N 1023</v>
      </c>
    </row>
    <row r="127" spans="1:15" ht="51.75" customHeight="1">
      <c r="A127" s="6">
        <v>122</v>
      </c>
      <c r="B127" s="7" t="s">
        <v>408</v>
      </c>
      <c r="C127" s="8">
        <v>39630</v>
      </c>
      <c r="D127" s="12" t="s">
        <v>16</v>
      </c>
      <c r="E127" s="7" t="s">
        <v>118</v>
      </c>
      <c r="F127" s="7" t="s">
        <v>409</v>
      </c>
      <c r="G127" s="13" t="s">
        <v>28</v>
      </c>
      <c r="H127" s="9">
        <v>42437</v>
      </c>
      <c r="I127" s="9">
        <v>44262</v>
      </c>
      <c r="J127" s="7" t="s">
        <v>410</v>
      </c>
      <c r="K127" s="10">
        <v>7</v>
      </c>
      <c r="L127" s="7">
        <v>126</v>
      </c>
      <c r="O127" s="5" t="str">
        <f t="shared" si="0"/>
        <v>GA04T 1175</v>
      </c>
    </row>
    <row r="128" spans="1:15" ht="14.25" customHeight="1">
      <c r="K128" s="47"/>
    </row>
    <row r="129" spans="11:11" ht="14.25" customHeight="1">
      <c r="K129" s="47"/>
    </row>
    <row r="130" spans="11:11" ht="14.25" customHeight="1">
      <c r="K130" s="47"/>
    </row>
    <row r="131" spans="11:11" ht="14.25" customHeight="1">
      <c r="K131" s="47"/>
    </row>
    <row r="132" spans="11:11" ht="14.25" customHeight="1">
      <c r="K132" s="47"/>
    </row>
    <row r="133" spans="11:11" ht="14.25" customHeight="1">
      <c r="K133" s="47"/>
    </row>
    <row r="134" spans="11:11" ht="14.25" customHeight="1">
      <c r="K134" s="47"/>
    </row>
    <row r="135" spans="11:11" ht="14.25" customHeight="1">
      <c r="K135" s="47"/>
    </row>
    <row r="136" spans="11:11" ht="14.25" customHeight="1">
      <c r="K136" s="47"/>
    </row>
    <row r="137" spans="11:11" ht="14.25" customHeight="1">
      <c r="K137" s="47"/>
    </row>
    <row r="138" spans="11:11" ht="14.25" customHeight="1">
      <c r="K138" s="47"/>
    </row>
    <row r="139" spans="11:11" ht="14.25" customHeight="1">
      <c r="K139" s="47"/>
    </row>
    <row r="140" spans="11:11" ht="14.25" customHeight="1">
      <c r="K140" s="47"/>
    </row>
    <row r="141" spans="11:11" ht="14.25" customHeight="1">
      <c r="K141" s="47"/>
    </row>
    <row r="142" spans="11:11" ht="14.25" customHeight="1">
      <c r="K142" s="47"/>
    </row>
    <row r="143" spans="11:11" ht="14.25" customHeight="1">
      <c r="K143" s="47"/>
    </row>
    <row r="144" spans="11:11" ht="14.25" customHeight="1">
      <c r="K144" s="47"/>
    </row>
    <row r="145" spans="11:11" ht="14.25" customHeight="1">
      <c r="K145" s="47"/>
    </row>
    <row r="146" spans="11:11" ht="14.25" customHeight="1">
      <c r="K146" s="47"/>
    </row>
    <row r="147" spans="11:11" ht="14.25" customHeight="1">
      <c r="K147" s="47"/>
    </row>
    <row r="148" spans="11:11" ht="14.25" customHeight="1">
      <c r="K148" s="47"/>
    </row>
    <row r="149" spans="11:11" ht="14.25" customHeight="1">
      <c r="K149" s="47"/>
    </row>
    <row r="150" spans="11:11" ht="14.25" customHeight="1">
      <c r="K150" s="47"/>
    </row>
    <row r="151" spans="11:11" ht="14.25" customHeight="1">
      <c r="K151" s="47"/>
    </row>
    <row r="152" spans="11:11" ht="14.25" customHeight="1">
      <c r="K152" s="47"/>
    </row>
    <row r="153" spans="11:11" ht="14.25" customHeight="1">
      <c r="K153" s="47"/>
    </row>
    <row r="154" spans="11:11" ht="14.25" customHeight="1">
      <c r="K154" s="47"/>
    </row>
    <row r="155" spans="11:11" ht="14.25" customHeight="1">
      <c r="K155" s="47"/>
    </row>
    <row r="156" spans="11:11" ht="14.25" customHeight="1">
      <c r="K156" s="47"/>
    </row>
    <row r="157" spans="11:11" ht="14.25" customHeight="1">
      <c r="K157" s="47"/>
    </row>
    <row r="158" spans="11:11" ht="14.25" customHeight="1">
      <c r="K158" s="47"/>
    </row>
    <row r="159" spans="11:11" ht="14.25" customHeight="1">
      <c r="K159" s="47"/>
    </row>
    <row r="160" spans="11:11" ht="14.25" customHeight="1">
      <c r="K160" s="47"/>
    </row>
    <row r="161" spans="11:11" ht="14.25" customHeight="1">
      <c r="K161" s="47"/>
    </row>
    <row r="162" spans="11:11" ht="14.25" customHeight="1">
      <c r="K162" s="47"/>
    </row>
    <row r="163" spans="11:11" ht="14.25" customHeight="1">
      <c r="K163" s="47"/>
    </row>
    <row r="164" spans="11:11" ht="14.25" customHeight="1">
      <c r="K164" s="47"/>
    </row>
    <row r="165" spans="11:11" ht="14.25" customHeight="1">
      <c r="K165" s="47"/>
    </row>
    <row r="166" spans="11:11" ht="14.25" customHeight="1">
      <c r="K166" s="47"/>
    </row>
    <row r="167" spans="11:11" ht="14.25" customHeight="1">
      <c r="K167" s="47"/>
    </row>
    <row r="168" spans="11:11" ht="14.25" customHeight="1">
      <c r="K168" s="47"/>
    </row>
    <row r="169" spans="11:11" ht="14.25" customHeight="1">
      <c r="K169" s="47"/>
    </row>
    <row r="170" spans="11:11" ht="14.25" customHeight="1">
      <c r="K170" s="47"/>
    </row>
    <row r="171" spans="11:11" ht="14.25" customHeight="1">
      <c r="K171" s="47"/>
    </row>
    <row r="172" spans="11:11" ht="14.25" customHeight="1">
      <c r="K172" s="47"/>
    </row>
    <row r="173" spans="11:11" ht="14.25" customHeight="1">
      <c r="K173" s="47"/>
    </row>
    <row r="174" spans="11:11" ht="14.25" customHeight="1">
      <c r="K174" s="47"/>
    </row>
    <row r="175" spans="11:11" ht="14.25" customHeight="1">
      <c r="K175" s="47"/>
    </row>
    <row r="176" spans="11:11" ht="14.25" customHeight="1">
      <c r="K176" s="47"/>
    </row>
    <row r="177" spans="11:11" ht="14.25" customHeight="1">
      <c r="K177" s="47"/>
    </row>
    <row r="178" spans="11:11" ht="14.25" customHeight="1">
      <c r="K178" s="47"/>
    </row>
    <row r="179" spans="11:11" ht="14.25" customHeight="1">
      <c r="K179" s="47"/>
    </row>
    <row r="180" spans="11:11" ht="14.25" customHeight="1">
      <c r="K180" s="47"/>
    </row>
    <row r="181" spans="11:11" ht="14.25" customHeight="1">
      <c r="K181" s="47"/>
    </row>
    <row r="182" spans="11:11" ht="14.25" customHeight="1">
      <c r="K182" s="47"/>
    </row>
    <row r="183" spans="11:11" ht="14.25" customHeight="1">
      <c r="K183" s="47"/>
    </row>
    <row r="184" spans="11:11" ht="14.25" customHeight="1">
      <c r="K184" s="47"/>
    </row>
    <row r="185" spans="11:11" ht="14.25" customHeight="1">
      <c r="K185" s="47"/>
    </row>
    <row r="186" spans="11:11" ht="14.25" customHeight="1">
      <c r="K186" s="47"/>
    </row>
    <row r="187" spans="11:11" ht="14.25" customHeight="1">
      <c r="K187" s="47"/>
    </row>
    <row r="188" spans="11:11" ht="14.25" customHeight="1">
      <c r="K188" s="47"/>
    </row>
    <row r="189" spans="11:11" ht="14.25" customHeight="1">
      <c r="K189" s="47"/>
    </row>
    <row r="190" spans="11:11" ht="14.25" customHeight="1">
      <c r="K190" s="47"/>
    </row>
    <row r="191" spans="11:11" ht="14.25" customHeight="1">
      <c r="K191" s="47"/>
    </row>
    <row r="192" spans="11:11" ht="14.25" customHeight="1">
      <c r="K192" s="47"/>
    </row>
    <row r="193" spans="11:11" ht="14.25" customHeight="1">
      <c r="K193" s="47"/>
    </row>
    <row r="194" spans="11:11" ht="14.25" customHeight="1">
      <c r="K194" s="47"/>
    </row>
    <row r="195" spans="11:11" ht="14.25" customHeight="1">
      <c r="K195" s="47"/>
    </row>
    <row r="196" spans="11:11" ht="14.25" customHeight="1">
      <c r="K196" s="47"/>
    </row>
    <row r="197" spans="11:11" ht="14.25" customHeight="1">
      <c r="K197" s="47"/>
    </row>
    <row r="198" spans="11:11" ht="14.25" customHeight="1">
      <c r="K198" s="47"/>
    </row>
    <row r="199" spans="11:11" ht="14.25" customHeight="1">
      <c r="K199" s="47"/>
    </row>
    <row r="200" spans="11:11" ht="14.25" customHeight="1">
      <c r="K200" s="47"/>
    </row>
    <row r="201" spans="11:11" ht="14.25" customHeight="1">
      <c r="K201" s="47"/>
    </row>
    <row r="202" spans="11:11" ht="14.25" customHeight="1">
      <c r="K202" s="47"/>
    </row>
    <row r="203" spans="11:11" ht="14.25" customHeight="1">
      <c r="K203" s="47"/>
    </row>
    <row r="204" spans="11:11" ht="14.25" customHeight="1">
      <c r="K204" s="47"/>
    </row>
    <row r="205" spans="11:11" ht="14.25" customHeight="1">
      <c r="K205" s="47"/>
    </row>
    <row r="206" spans="11:11" ht="14.25" customHeight="1">
      <c r="K206" s="47"/>
    </row>
    <row r="207" spans="11:11" ht="14.25" customHeight="1">
      <c r="K207" s="47"/>
    </row>
    <row r="208" spans="11:11" ht="14.25" customHeight="1">
      <c r="K208" s="47"/>
    </row>
    <row r="209" spans="11:11" ht="14.25" customHeight="1">
      <c r="K209" s="47"/>
    </row>
    <row r="210" spans="11:11" ht="14.25" customHeight="1">
      <c r="K210" s="47"/>
    </row>
    <row r="211" spans="11:11" ht="14.25" customHeight="1">
      <c r="K211" s="47"/>
    </row>
    <row r="212" spans="11:11" ht="14.25" customHeight="1">
      <c r="K212" s="47"/>
    </row>
    <row r="213" spans="11:11" ht="14.25" customHeight="1">
      <c r="K213" s="47"/>
    </row>
    <row r="214" spans="11:11" ht="14.25" customHeight="1">
      <c r="K214" s="47"/>
    </row>
    <row r="215" spans="11:11" ht="14.25" customHeight="1">
      <c r="K215" s="47"/>
    </row>
    <row r="216" spans="11:11" ht="14.25" customHeight="1">
      <c r="K216" s="47"/>
    </row>
    <row r="217" spans="11:11" ht="14.25" customHeight="1">
      <c r="K217" s="47"/>
    </row>
    <row r="218" spans="11:11" ht="14.25" customHeight="1">
      <c r="K218" s="47"/>
    </row>
    <row r="219" spans="11:11" ht="14.25" customHeight="1">
      <c r="K219" s="47"/>
    </row>
    <row r="220" spans="11:11" ht="14.25" customHeight="1">
      <c r="K220" s="47"/>
    </row>
    <row r="221" spans="11:11" ht="14.25" customHeight="1">
      <c r="K221" s="47"/>
    </row>
    <row r="222" spans="11:11" ht="14.25" customHeight="1">
      <c r="K222" s="47"/>
    </row>
    <row r="223" spans="11:11" ht="14.25" customHeight="1">
      <c r="K223" s="47"/>
    </row>
    <row r="224" spans="11:11" ht="14.25" customHeight="1">
      <c r="K224" s="47"/>
    </row>
    <row r="225" spans="11:11" ht="14.25" customHeight="1">
      <c r="K225" s="47"/>
    </row>
    <row r="226" spans="11:11" ht="14.25" customHeight="1">
      <c r="K226" s="47"/>
    </row>
    <row r="227" spans="11:11" ht="14.25" customHeight="1">
      <c r="K227" s="47"/>
    </row>
    <row r="228" spans="11:11" ht="14.25" customHeight="1">
      <c r="K228" s="47"/>
    </row>
    <row r="229" spans="11:11" ht="14.25" customHeight="1">
      <c r="K229" s="47"/>
    </row>
    <row r="230" spans="11:11" ht="14.25" customHeight="1">
      <c r="K230" s="47"/>
    </row>
    <row r="231" spans="11:11" ht="14.25" customHeight="1">
      <c r="K231" s="47"/>
    </row>
    <row r="232" spans="11:11" ht="14.25" customHeight="1">
      <c r="K232" s="47"/>
    </row>
    <row r="233" spans="11:11" ht="14.25" customHeight="1">
      <c r="K233" s="47"/>
    </row>
    <row r="234" spans="11:11" ht="14.25" customHeight="1">
      <c r="K234" s="47"/>
    </row>
    <row r="235" spans="11:11" ht="14.25" customHeight="1">
      <c r="K235" s="47"/>
    </row>
    <row r="236" spans="11:11" ht="14.25" customHeight="1">
      <c r="K236" s="47"/>
    </row>
    <row r="237" spans="11:11" ht="14.25" customHeight="1">
      <c r="K237" s="47"/>
    </row>
    <row r="238" spans="11:11" ht="14.25" customHeight="1">
      <c r="K238" s="47"/>
    </row>
    <row r="239" spans="11:11" ht="14.25" customHeight="1">
      <c r="K239" s="47"/>
    </row>
    <row r="240" spans="11:11" ht="14.25" customHeight="1">
      <c r="K240" s="47"/>
    </row>
    <row r="241" spans="11:11" ht="14.25" customHeight="1">
      <c r="K241" s="47"/>
    </row>
    <row r="242" spans="11:11" ht="14.25" customHeight="1">
      <c r="K242" s="47"/>
    </row>
    <row r="243" spans="11:11" ht="14.25" customHeight="1">
      <c r="K243" s="47"/>
    </row>
    <row r="244" spans="11:11" ht="14.25" customHeight="1">
      <c r="K244" s="47"/>
    </row>
    <row r="245" spans="11:11" ht="14.25" customHeight="1">
      <c r="K245" s="47"/>
    </row>
    <row r="246" spans="11:11" ht="14.25" customHeight="1">
      <c r="K246" s="47"/>
    </row>
    <row r="247" spans="11:11" ht="14.25" customHeight="1">
      <c r="K247" s="47"/>
    </row>
    <row r="248" spans="11:11" ht="14.25" customHeight="1">
      <c r="K248" s="47"/>
    </row>
    <row r="249" spans="11:11" ht="14.25" customHeight="1">
      <c r="K249" s="47"/>
    </row>
    <row r="250" spans="11:11" ht="14.25" customHeight="1">
      <c r="K250" s="47"/>
    </row>
    <row r="251" spans="11:11" ht="14.25" customHeight="1">
      <c r="K251" s="47"/>
    </row>
    <row r="252" spans="11:11" ht="14.25" customHeight="1">
      <c r="K252" s="47"/>
    </row>
    <row r="253" spans="11:11" ht="14.25" customHeight="1">
      <c r="K253" s="47"/>
    </row>
    <row r="254" spans="11:11" ht="14.25" customHeight="1">
      <c r="K254" s="47"/>
    </row>
    <row r="255" spans="11:11" ht="14.25" customHeight="1">
      <c r="K255" s="47"/>
    </row>
    <row r="256" spans="11:11" ht="14.25" customHeight="1">
      <c r="K256" s="47"/>
    </row>
    <row r="257" spans="11:11" ht="14.25" customHeight="1">
      <c r="K257" s="47"/>
    </row>
    <row r="258" spans="11:11" ht="14.25" customHeight="1">
      <c r="K258" s="47"/>
    </row>
    <row r="259" spans="11:11" ht="14.25" customHeight="1">
      <c r="K259" s="47"/>
    </row>
    <row r="260" spans="11:11" ht="14.25" customHeight="1">
      <c r="K260" s="47"/>
    </row>
    <row r="261" spans="11:11" ht="14.25" customHeight="1">
      <c r="K261" s="47"/>
    </row>
    <row r="262" spans="11:11" ht="14.25" customHeight="1">
      <c r="K262" s="47"/>
    </row>
    <row r="263" spans="11:11" ht="14.25" customHeight="1">
      <c r="K263" s="47"/>
    </row>
    <row r="264" spans="11:11" ht="14.25" customHeight="1">
      <c r="K264" s="47"/>
    </row>
    <row r="265" spans="11:11" ht="14.25" customHeight="1">
      <c r="K265" s="47"/>
    </row>
    <row r="266" spans="11:11" ht="14.25" customHeight="1">
      <c r="K266" s="47"/>
    </row>
    <row r="267" spans="11:11" ht="14.25" customHeight="1">
      <c r="K267" s="47"/>
    </row>
    <row r="268" spans="11:11" ht="14.25" customHeight="1">
      <c r="K268" s="47"/>
    </row>
    <row r="269" spans="11:11" ht="14.25" customHeight="1">
      <c r="K269" s="47"/>
    </row>
    <row r="270" spans="11:11" ht="14.25" customHeight="1">
      <c r="K270" s="47"/>
    </row>
    <row r="271" spans="11:11" ht="14.25" customHeight="1">
      <c r="K271" s="47"/>
    </row>
    <row r="272" spans="11:11" ht="14.25" customHeight="1">
      <c r="K272" s="47"/>
    </row>
    <row r="273" spans="11:11" ht="14.25" customHeight="1">
      <c r="K273" s="47"/>
    </row>
    <row r="274" spans="11:11" ht="14.25" customHeight="1">
      <c r="K274" s="47"/>
    </row>
    <row r="275" spans="11:11" ht="14.25" customHeight="1">
      <c r="K275" s="47"/>
    </row>
    <row r="276" spans="11:11" ht="14.25" customHeight="1">
      <c r="K276" s="47"/>
    </row>
    <row r="277" spans="11:11" ht="14.25" customHeight="1">
      <c r="K277" s="47"/>
    </row>
    <row r="278" spans="11:11" ht="14.25" customHeight="1">
      <c r="K278" s="47"/>
    </row>
    <row r="279" spans="11:11" ht="14.25" customHeight="1">
      <c r="K279" s="47"/>
    </row>
    <row r="280" spans="11:11" ht="14.25" customHeight="1">
      <c r="K280" s="47"/>
    </row>
    <row r="281" spans="11:11" ht="14.25" customHeight="1">
      <c r="K281" s="47"/>
    </row>
    <row r="282" spans="11:11" ht="14.25" customHeight="1">
      <c r="K282" s="47"/>
    </row>
    <row r="283" spans="11:11" ht="14.25" customHeight="1">
      <c r="K283" s="47"/>
    </row>
    <row r="284" spans="11:11" ht="14.25" customHeight="1">
      <c r="K284" s="47"/>
    </row>
    <row r="285" spans="11:11" ht="14.25" customHeight="1">
      <c r="K285" s="47"/>
    </row>
    <row r="286" spans="11:11" ht="14.25" customHeight="1">
      <c r="K286" s="47"/>
    </row>
    <row r="287" spans="11:11" ht="14.25" customHeight="1">
      <c r="K287" s="47"/>
    </row>
    <row r="288" spans="11:11" ht="14.25" customHeight="1">
      <c r="K288" s="47"/>
    </row>
    <row r="289" spans="11:11" ht="14.25" customHeight="1">
      <c r="K289" s="47"/>
    </row>
    <row r="290" spans="11:11" ht="14.25" customHeight="1">
      <c r="K290" s="47"/>
    </row>
    <row r="291" spans="11:11" ht="14.25" customHeight="1">
      <c r="K291" s="47"/>
    </row>
    <row r="292" spans="11:11" ht="14.25" customHeight="1">
      <c r="K292" s="47"/>
    </row>
    <row r="293" spans="11:11" ht="14.25" customHeight="1">
      <c r="K293" s="47"/>
    </row>
    <row r="294" spans="11:11" ht="14.25" customHeight="1">
      <c r="K294" s="47"/>
    </row>
    <row r="295" spans="11:11" ht="14.25" customHeight="1">
      <c r="K295" s="47"/>
    </row>
    <row r="296" spans="11:11" ht="14.25" customHeight="1">
      <c r="K296" s="47"/>
    </row>
    <row r="297" spans="11:11" ht="14.25" customHeight="1">
      <c r="K297" s="47"/>
    </row>
    <row r="298" spans="11:11" ht="14.25" customHeight="1">
      <c r="K298" s="47"/>
    </row>
    <row r="299" spans="11:11" ht="14.25" customHeight="1">
      <c r="K299" s="47"/>
    </row>
    <row r="300" spans="11:11" ht="14.25" customHeight="1">
      <c r="K300" s="47"/>
    </row>
    <row r="301" spans="11:11" ht="14.25" customHeight="1">
      <c r="K301" s="47"/>
    </row>
    <row r="302" spans="11:11" ht="14.25" customHeight="1">
      <c r="K302" s="47"/>
    </row>
    <row r="303" spans="11:11" ht="14.25" customHeight="1">
      <c r="K303" s="47"/>
    </row>
    <row r="304" spans="11:11" ht="14.25" customHeight="1">
      <c r="K304" s="47"/>
    </row>
    <row r="305" spans="11:11" ht="14.25" customHeight="1">
      <c r="K305" s="47"/>
    </row>
    <row r="306" spans="11:11" ht="14.25" customHeight="1">
      <c r="K306" s="47"/>
    </row>
    <row r="307" spans="11:11" ht="14.25" customHeight="1">
      <c r="K307" s="47"/>
    </row>
    <row r="308" spans="11:11" ht="14.25" customHeight="1">
      <c r="K308" s="47"/>
    </row>
    <row r="309" spans="11:11" ht="14.25" customHeight="1">
      <c r="K309" s="47"/>
    </row>
    <row r="310" spans="11:11" ht="14.25" customHeight="1">
      <c r="K310" s="47"/>
    </row>
    <row r="311" spans="11:11" ht="14.25" customHeight="1">
      <c r="K311" s="47"/>
    </row>
    <row r="312" spans="11:11" ht="14.25" customHeight="1">
      <c r="K312" s="47"/>
    </row>
    <row r="313" spans="11:11" ht="14.25" customHeight="1">
      <c r="K313" s="47"/>
    </row>
    <row r="314" spans="11:11" ht="14.25" customHeight="1">
      <c r="K314" s="47"/>
    </row>
    <row r="315" spans="11:11" ht="14.25" customHeight="1">
      <c r="K315" s="47"/>
    </row>
    <row r="316" spans="11:11" ht="14.25" customHeight="1">
      <c r="K316" s="47"/>
    </row>
    <row r="317" spans="11:11" ht="14.25" customHeight="1">
      <c r="K317" s="47"/>
    </row>
    <row r="318" spans="11:11" ht="14.25" customHeight="1">
      <c r="K318" s="47"/>
    </row>
    <row r="319" spans="11:11" ht="14.25" customHeight="1">
      <c r="K319" s="47"/>
    </row>
    <row r="320" spans="11:11" ht="14.25" customHeight="1">
      <c r="K320" s="47"/>
    </row>
    <row r="321" spans="11:11" ht="14.25" customHeight="1">
      <c r="K321" s="47"/>
    </row>
    <row r="322" spans="11:11" ht="14.25" customHeight="1">
      <c r="K322" s="47"/>
    </row>
    <row r="323" spans="11:11" ht="14.25" customHeight="1">
      <c r="K323" s="47"/>
    </row>
    <row r="324" spans="11:11" ht="14.25" customHeight="1">
      <c r="K324" s="47"/>
    </row>
    <row r="325" spans="11:11" ht="14.25" customHeight="1">
      <c r="K325" s="47"/>
    </row>
    <row r="326" spans="11:11" ht="14.25" customHeight="1">
      <c r="K326" s="47"/>
    </row>
    <row r="327" spans="11:11" ht="14.25" customHeight="1">
      <c r="K327" s="47"/>
    </row>
    <row r="328" spans="11:11" ht="14.25" customHeight="1">
      <c r="K328" s="47"/>
    </row>
    <row r="329" spans="11:11" ht="14.25" customHeight="1">
      <c r="K329" s="47"/>
    </row>
    <row r="330" spans="11:11" ht="14.25" customHeight="1">
      <c r="K330" s="47"/>
    </row>
    <row r="331" spans="11:11" ht="14.25" customHeight="1">
      <c r="K331" s="47"/>
    </row>
    <row r="332" spans="11:11" ht="14.25" customHeight="1">
      <c r="K332" s="47"/>
    </row>
    <row r="333" spans="11:11" ht="14.25" customHeight="1">
      <c r="K333" s="47"/>
    </row>
    <row r="334" spans="11:11" ht="14.25" customHeight="1">
      <c r="K334" s="47"/>
    </row>
    <row r="335" spans="11:11" ht="14.25" customHeight="1">
      <c r="K335" s="47"/>
    </row>
    <row r="336" spans="11:11" ht="14.25" customHeight="1">
      <c r="K336" s="47"/>
    </row>
    <row r="337" spans="11:11" ht="14.25" customHeight="1">
      <c r="K337" s="47"/>
    </row>
    <row r="338" spans="11:11" ht="14.25" customHeight="1">
      <c r="K338" s="47"/>
    </row>
    <row r="339" spans="11:11" ht="14.25" customHeight="1">
      <c r="K339" s="47"/>
    </row>
    <row r="340" spans="11:11" ht="14.25" customHeight="1">
      <c r="K340" s="47"/>
    </row>
    <row r="341" spans="11:11" ht="14.25" customHeight="1">
      <c r="K341" s="47"/>
    </row>
    <row r="342" spans="11:11" ht="14.25" customHeight="1">
      <c r="K342" s="47"/>
    </row>
    <row r="343" spans="11:11" ht="14.25" customHeight="1">
      <c r="K343" s="47"/>
    </row>
    <row r="344" spans="11:11" ht="14.25" customHeight="1">
      <c r="K344" s="47"/>
    </row>
    <row r="345" spans="11:11" ht="14.25" customHeight="1">
      <c r="K345" s="47"/>
    </row>
    <row r="346" spans="11:11" ht="14.25" customHeight="1">
      <c r="K346" s="47"/>
    </row>
    <row r="347" spans="11:11" ht="14.25" customHeight="1">
      <c r="K347" s="47"/>
    </row>
    <row r="348" spans="11:11" ht="14.25" customHeight="1">
      <c r="K348" s="47"/>
    </row>
    <row r="349" spans="11:11" ht="14.25" customHeight="1">
      <c r="K349" s="47"/>
    </row>
    <row r="350" spans="11:11" ht="14.25" customHeight="1">
      <c r="K350" s="47"/>
    </row>
    <row r="351" spans="11:11" ht="14.25" customHeight="1">
      <c r="K351" s="47"/>
    </row>
    <row r="352" spans="11:11" ht="14.25" customHeight="1">
      <c r="K352" s="47"/>
    </row>
    <row r="353" spans="11:11" ht="14.25" customHeight="1">
      <c r="K353" s="47"/>
    </row>
    <row r="354" spans="11:11" ht="14.25" customHeight="1">
      <c r="K354" s="47"/>
    </row>
    <row r="355" spans="11:11" ht="14.25" customHeight="1">
      <c r="K355" s="47"/>
    </row>
    <row r="356" spans="11:11" ht="14.25" customHeight="1">
      <c r="K356" s="47"/>
    </row>
    <row r="357" spans="11:11" ht="14.25" customHeight="1">
      <c r="K357" s="47"/>
    </row>
    <row r="358" spans="11:11" ht="14.25" customHeight="1">
      <c r="K358" s="47"/>
    </row>
    <row r="359" spans="11:11" ht="14.25" customHeight="1">
      <c r="K359" s="47"/>
    </row>
    <row r="360" spans="11:11" ht="14.25" customHeight="1">
      <c r="K360" s="47"/>
    </row>
    <row r="361" spans="11:11" ht="14.25" customHeight="1">
      <c r="K361" s="47"/>
    </row>
    <row r="362" spans="11:11" ht="14.25" customHeight="1">
      <c r="K362" s="47"/>
    </row>
    <row r="363" spans="11:11" ht="14.25" customHeight="1">
      <c r="K363" s="47"/>
    </row>
    <row r="364" spans="11:11" ht="14.25" customHeight="1">
      <c r="K364" s="47"/>
    </row>
    <row r="365" spans="11:11" ht="14.25" customHeight="1">
      <c r="K365" s="47"/>
    </row>
    <row r="366" spans="11:11" ht="14.25" customHeight="1">
      <c r="K366" s="47"/>
    </row>
    <row r="367" spans="11:11" ht="14.25" customHeight="1">
      <c r="K367" s="47"/>
    </row>
    <row r="368" spans="11:11" ht="14.25" customHeight="1">
      <c r="K368" s="47"/>
    </row>
    <row r="369" spans="11:11" ht="14.25" customHeight="1">
      <c r="K369" s="47"/>
    </row>
    <row r="370" spans="11:11" ht="14.25" customHeight="1">
      <c r="K370" s="47"/>
    </row>
    <row r="371" spans="11:11" ht="14.25" customHeight="1">
      <c r="K371" s="47"/>
    </row>
    <row r="372" spans="11:11" ht="14.25" customHeight="1">
      <c r="K372" s="47"/>
    </row>
    <row r="373" spans="11:11" ht="14.25" customHeight="1">
      <c r="K373" s="47"/>
    </row>
    <row r="374" spans="11:11" ht="14.25" customHeight="1">
      <c r="K374" s="47"/>
    </row>
    <row r="375" spans="11:11" ht="14.25" customHeight="1">
      <c r="K375" s="47"/>
    </row>
    <row r="376" spans="11:11" ht="14.25" customHeight="1">
      <c r="K376" s="47"/>
    </row>
    <row r="377" spans="11:11" ht="14.25" customHeight="1">
      <c r="K377" s="47"/>
    </row>
    <row r="378" spans="11:11" ht="14.25" customHeight="1">
      <c r="K378" s="47"/>
    </row>
    <row r="379" spans="11:11" ht="14.25" customHeight="1">
      <c r="K379" s="47"/>
    </row>
    <row r="380" spans="11:11" ht="14.25" customHeight="1">
      <c r="K380" s="47"/>
    </row>
    <row r="381" spans="11:11" ht="14.25" customHeight="1">
      <c r="K381" s="47"/>
    </row>
    <row r="382" spans="11:11" ht="14.25" customHeight="1">
      <c r="K382" s="47"/>
    </row>
    <row r="383" spans="11:11" ht="14.25" customHeight="1">
      <c r="K383" s="47"/>
    </row>
    <row r="384" spans="11:11" ht="14.25" customHeight="1">
      <c r="K384" s="47"/>
    </row>
    <row r="385" spans="11:11" ht="14.25" customHeight="1">
      <c r="K385" s="47"/>
    </row>
    <row r="386" spans="11:11" ht="14.25" customHeight="1">
      <c r="K386" s="47"/>
    </row>
    <row r="387" spans="11:11" ht="14.25" customHeight="1">
      <c r="K387" s="47"/>
    </row>
    <row r="388" spans="11:11" ht="14.25" customHeight="1">
      <c r="K388" s="47"/>
    </row>
    <row r="389" spans="11:11" ht="14.25" customHeight="1">
      <c r="K389" s="47"/>
    </row>
    <row r="390" spans="11:11" ht="14.25" customHeight="1">
      <c r="K390" s="47"/>
    </row>
    <row r="391" spans="11:11" ht="14.25" customHeight="1">
      <c r="K391" s="47"/>
    </row>
    <row r="392" spans="11:11" ht="14.25" customHeight="1">
      <c r="K392" s="47"/>
    </row>
    <row r="393" spans="11:11" ht="14.25" customHeight="1">
      <c r="K393" s="47"/>
    </row>
    <row r="394" spans="11:11" ht="14.25" customHeight="1">
      <c r="K394" s="47"/>
    </row>
    <row r="395" spans="11:11" ht="14.25" customHeight="1">
      <c r="K395" s="47"/>
    </row>
    <row r="396" spans="11:11" ht="14.25" customHeight="1">
      <c r="K396" s="47"/>
    </row>
    <row r="397" spans="11:11" ht="14.25" customHeight="1">
      <c r="K397" s="47"/>
    </row>
    <row r="398" spans="11:11" ht="14.25" customHeight="1">
      <c r="K398" s="47"/>
    </row>
    <row r="399" spans="11:11" ht="14.25" customHeight="1">
      <c r="K399" s="47"/>
    </row>
    <row r="400" spans="11:11" ht="14.25" customHeight="1">
      <c r="K400" s="47"/>
    </row>
    <row r="401" spans="11:11" ht="14.25" customHeight="1">
      <c r="K401" s="47"/>
    </row>
    <row r="402" spans="11:11" ht="14.25" customHeight="1">
      <c r="K402" s="47"/>
    </row>
    <row r="403" spans="11:11" ht="14.25" customHeight="1">
      <c r="K403" s="47"/>
    </row>
    <row r="404" spans="11:11" ht="14.25" customHeight="1">
      <c r="K404" s="47"/>
    </row>
    <row r="405" spans="11:11" ht="14.25" customHeight="1">
      <c r="K405" s="47"/>
    </row>
    <row r="406" spans="11:11" ht="14.25" customHeight="1">
      <c r="K406" s="47"/>
    </row>
    <row r="407" spans="11:11" ht="14.25" customHeight="1">
      <c r="K407" s="47"/>
    </row>
    <row r="408" spans="11:11" ht="14.25" customHeight="1">
      <c r="K408" s="47"/>
    </row>
    <row r="409" spans="11:11" ht="14.25" customHeight="1">
      <c r="K409" s="47"/>
    </row>
    <row r="410" spans="11:11" ht="14.25" customHeight="1">
      <c r="K410" s="47"/>
    </row>
    <row r="411" spans="11:11" ht="14.25" customHeight="1">
      <c r="K411" s="47"/>
    </row>
    <row r="412" spans="11:11" ht="14.25" customHeight="1">
      <c r="K412" s="47"/>
    </row>
    <row r="413" spans="11:11" ht="14.25" customHeight="1">
      <c r="K413" s="47"/>
    </row>
    <row r="414" spans="11:11" ht="14.25" customHeight="1">
      <c r="K414" s="47"/>
    </row>
    <row r="415" spans="11:11" ht="14.25" customHeight="1">
      <c r="K415" s="47"/>
    </row>
    <row r="416" spans="11:11" ht="14.25" customHeight="1">
      <c r="K416" s="47"/>
    </row>
    <row r="417" spans="11:11" ht="14.25" customHeight="1">
      <c r="K417" s="47"/>
    </row>
    <row r="418" spans="11:11" ht="14.25" customHeight="1">
      <c r="K418" s="47"/>
    </row>
    <row r="419" spans="11:11" ht="14.25" customHeight="1">
      <c r="K419" s="47"/>
    </row>
    <row r="420" spans="11:11" ht="14.25" customHeight="1">
      <c r="K420" s="47"/>
    </row>
    <row r="421" spans="11:11" ht="14.25" customHeight="1">
      <c r="K421" s="47"/>
    </row>
    <row r="422" spans="11:11" ht="14.25" customHeight="1">
      <c r="K422" s="47"/>
    </row>
    <row r="423" spans="11:11" ht="14.25" customHeight="1">
      <c r="K423" s="47"/>
    </row>
    <row r="424" spans="11:11" ht="14.25" customHeight="1">
      <c r="K424" s="47"/>
    </row>
    <row r="425" spans="11:11" ht="14.25" customHeight="1">
      <c r="K425" s="47"/>
    </row>
    <row r="426" spans="11:11" ht="14.25" customHeight="1">
      <c r="K426" s="47"/>
    </row>
    <row r="427" spans="11:11" ht="14.25" customHeight="1">
      <c r="K427" s="47"/>
    </row>
    <row r="428" spans="11:11" ht="14.25" customHeight="1">
      <c r="K428" s="47"/>
    </row>
    <row r="429" spans="11:11" ht="14.25" customHeight="1">
      <c r="K429" s="47"/>
    </row>
    <row r="430" spans="11:11" ht="14.25" customHeight="1">
      <c r="K430" s="47"/>
    </row>
    <row r="431" spans="11:11" ht="14.25" customHeight="1">
      <c r="K431" s="47"/>
    </row>
    <row r="432" spans="11:11" ht="14.25" customHeight="1">
      <c r="K432" s="47"/>
    </row>
    <row r="433" spans="11:11" ht="14.25" customHeight="1">
      <c r="K433" s="47"/>
    </row>
    <row r="434" spans="11:11" ht="14.25" customHeight="1">
      <c r="K434" s="47"/>
    </row>
    <row r="435" spans="11:11" ht="14.25" customHeight="1">
      <c r="K435" s="47"/>
    </row>
    <row r="436" spans="11:11" ht="14.25" customHeight="1">
      <c r="K436" s="47"/>
    </row>
    <row r="437" spans="11:11" ht="14.25" customHeight="1">
      <c r="K437" s="47"/>
    </row>
    <row r="438" spans="11:11" ht="14.25" customHeight="1">
      <c r="K438" s="47"/>
    </row>
    <row r="439" spans="11:11" ht="14.25" customHeight="1">
      <c r="K439" s="47"/>
    </row>
    <row r="440" spans="11:11" ht="14.25" customHeight="1">
      <c r="K440" s="47"/>
    </row>
    <row r="441" spans="11:11" ht="14.25" customHeight="1">
      <c r="K441" s="47"/>
    </row>
    <row r="442" spans="11:11" ht="14.25" customHeight="1">
      <c r="K442" s="47"/>
    </row>
    <row r="443" spans="11:11" ht="14.25" customHeight="1">
      <c r="K443" s="47"/>
    </row>
    <row r="444" spans="11:11" ht="14.25" customHeight="1">
      <c r="K444" s="47"/>
    </row>
    <row r="445" spans="11:11" ht="14.25" customHeight="1">
      <c r="K445" s="47"/>
    </row>
    <row r="446" spans="11:11" ht="14.25" customHeight="1">
      <c r="K446" s="47"/>
    </row>
    <row r="447" spans="11:11" ht="14.25" customHeight="1">
      <c r="K447" s="47"/>
    </row>
    <row r="448" spans="11:11" ht="14.25" customHeight="1">
      <c r="K448" s="47"/>
    </row>
    <row r="449" spans="11:11" ht="14.25" customHeight="1">
      <c r="K449" s="47"/>
    </row>
    <row r="450" spans="11:11" ht="14.25" customHeight="1">
      <c r="K450" s="47"/>
    </row>
    <row r="451" spans="11:11" ht="14.25" customHeight="1">
      <c r="K451" s="47"/>
    </row>
    <row r="452" spans="11:11" ht="14.25" customHeight="1">
      <c r="K452" s="47"/>
    </row>
    <row r="453" spans="11:11" ht="14.25" customHeight="1">
      <c r="K453" s="47"/>
    </row>
    <row r="454" spans="11:11" ht="14.25" customHeight="1">
      <c r="K454" s="47"/>
    </row>
    <row r="455" spans="11:11" ht="14.25" customHeight="1">
      <c r="K455" s="47"/>
    </row>
    <row r="456" spans="11:11" ht="14.25" customHeight="1">
      <c r="K456" s="47"/>
    </row>
    <row r="457" spans="11:11" ht="14.25" customHeight="1">
      <c r="K457" s="47"/>
    </row>
    <row r="458" spans="11:11" ht="14.25" customHeight="1">
      <c r="K458" s="47"/>
    </row>
    <row r="459" spans="11:11" ht="14.25" customHeight="1">
      <c r="K459" s="47"/>
    </row>
    <row r="460" spans="11:11" ht="14.25" customHeight="1">
      <c r="K460" s="47"/>
    </row>
    <row r="461" spans="11:11" ht="14.25" customHeight="1">
      <c r="K461" s="47"/>
    </row>
    <row r="462" spans="11:11" ht="14.25" customHeight="1">
      <c r="K462" s="47"/>
    </row>
    <row r="463" spans="11:11" ht="14.25" customHeight="1">
      <c r="K463" s="47"/>
    </row>
    <row r="464" spans="11:11" ht="14.25" customHeight="1">
      <c r="K464" s="47"/>
    </row>
    <row r="465" spans="11:11" ht="14.25" customHeight="1">
      <c r="K465" s="47"/>
    </row>
    <row r="466" spans="11:11" ht="14.25" customHeight="1">
      <c r="K466" s="47"/>
    </row>
    <row r="467" spans="11:11" ht="14.25" customHeight="1">
      <c r="K467" s="47"/>
    </row>
    <row r="468" spans="11:11" ht="14.25" customHeight="1">
      <c r="K468" s="47"/>
    </row>
    <row r="469" spans="11:11" ht="14.25" customHeight="1">
      <c r="K469" s="47"/>
    </row>
    <row r="470" spans="11:11" ht="14.25" customHeight="1">
      <c r="K470" s="47"/>
    </row>
    <row r="471" spans="11:11" ht="14.25" customHeight="1">
      <c r="K471" s="47"/>
    </row>
    <row r="472" spans="11:11" ht="14.25" customHeight="1">
      <c r="K472" s="47"/>
    </row>
    <row r="473" spans="11:11" ht="14.25" customHeight="1">
      <c r="K473" s="47"/>
    </row>
    <row r="474" spans="11:11" ht="14.25" customHeight="1">
      <c r="K474" s="47"/>
    </row>
    <row r="475" spans="11:11" ht="14.25" customHeight="1">
      <c r="K475" s="47"/>
    </row>
    <row r="476" spans="11:11" ht="14.25" customHeight="1">
      <c r="K476" s="47"/>
    </row>
    <row r="477" spans="11:11" ht="14.25" customHeight="1">
      <c r="K477" s="47"/>
    </row>
    <row r="478" spans="11:11" ht="14.25" customHeight="1">
      <c r="K478" s="47"/>
    </row>
    <row r="479" spans="11:11" ht="14.25" customHeight="1">
      <c r="K479" s="47"/>
    </row>
    <row r="480" spans="11:11" ht="14.25" customHeight="1">
      <c r="K480" s="47"/>
    </row>
    <row r="481" spans="11:11" ht="14.25" customHeight="1">
      <c r="K481" s="47"/>
    </row>
    <row r="482" spans="11:11" ht="14.25" customHeight="1">
      <c r="K482" s="47"/>
    </row>
    <row r="483" spans="11:11" ht="14.25" customHeight="1">
      <c r="K483" s="47"/>
    </row>
    <row r="484" spans="11:11" ht="14.25" customHeight="1">
      <c r="K484" s="47"/>
    </row>
    <row r="485" spans="11:11" ht="14.25" customHeight="1">
      <c r="K485" s="47"/>
    </row>
    <row r="486" spans="11:11" ht="14.25" customHeight="1">
      <c r="K486" s="47"/>
    </row>
    <row r="487" spans="11:11" ht="14.25" customHeight="1">
      <c r="K487" s="47"/>
    </row>
    <row r="488" spans="11:11" ht="14.25" customHeight="1">
      <c r="K488" s="47"/>
    </row>
    <row r="489" spans="11:11" ht="14.25" customHeight="1">
      <c r="K489" s="47"/>
    </row>
    <row r="490" spans="11:11" ht="14.25" customHeight="1">
      <c r="K490" s="47"/>
    </row>
    <row r="491" spans="11:11" ht="14.25" customHeight="1">
      <c r="K491" s="47"/>
    </row>
    <row r="492" spans="11:11" ht="14.25" customHeight="1">
      <c r="K492" s="47"/>
    </row>
    <row r="493" spans="11:11" ht="14.25" customHeight="1">
      <c r="K493" s="47"/>
    </row>
    <row r="494" spans="11:11" ht="14.25" customHeight="1">
      <c r="K494" s="47"/>
    </row>
    <row r="495" spans="11:11" ht="14.25" customHeight="1">
      <c r="K495" s="47"/>
    </row>
    <row r="496" spans="11:11" ht="14.25" customHeight="1">
      <c r="K496" s="47"/>
    </row>
    <row r="497" spans="11:11" ht="14.25" customHeight="1">
      <c r="K497" s="47"/>
    </row>
    <row r="498" spans="11:11" ht="14.25" customHeight="1">
      <c r="K498" s="47"/>
    </row>
    <row r="499" spans="11:11" ht="14.25" customHeight="1">
      <c r="K499" s="47"/>
    </row>
    <row r="500" spans="11:11" ht="14.25" customHeight="1">
      <c r="K500" s="47"/>
    </row>
    <row r="501" spans="11:11" ht="14.25" customHeight="1">
      <c r="K501" s="47"/>
    </row>
    <row r="502" spans="11:11" ht="14.25" customHeight="1">
      <c r="K502" s="47"/>
    </row>
    <row r="503" spans="11:11" ht="14.25" customHeight="1">
      <c r="K503" s="47"/>
    </row>
    <row r="504" spans="11:11" ht="14.25" customHeight="1">
      <c r="K504" s="47"/>
    </row>
    <row r="505" spans="11:11" ht="14.25" customHeight="1">
      <c r="K505" s="47"/>
    </row>
    <row r="506" spans="11:11" ht="14.25" customHeight="1">
      <c r="K506" s="47"/>
    </row>
    <row r="507" spans="11:11" ht="14.25" customHeight="1">
      <c r="K507" s="47"/>
    </row>
    <row r="508" spans="11:11" ht="14.25" customHeight="1">
      <c r="K508" s="47"/>
    </row>
    <row r="509" spans="11:11" ht="14.25" customHeight="1">
      <c r="K509" s="47"/>
    </row>
    <row r="510" spans="11:11" ht="14.25" customHeight="1">
      <c r="K510" s="47"/>
    </row>
    <row r="511" spans="11:11" ht="14.25" customHeight="1">
      <c r="K511" s="47"/>
    </row>
    <row r="512" spans="11:11" ht="14.25" customHeight="1">
      <c r="K512" s="47"/>
    </row>
    <row r="513" spans="11:11" ht="14.25" customHeight="1">
      <c r="K513" s="47"/>
    </row>
    <row r="514" spans="11:11" ht="14.25" customHeight="1">
      <c r="K514" s="47"/>
    </row>
    <row r="515" spans="11:11" ht="14.25" customHeight="1">
      <c r="K515" s="47"/>
    </row>
    <row r="516" spans="11:11" ht="14.25" customHeight="1">
      <c r="K516" s="47"/>
    </row>
    <row r="517" spans="11:11" ht="14.25" customHeight="1">
      <c r="K517" s="47"/>
    </row>
    <row r="518" spans="11:11" ht="14.25" customHeight="1">
      <c r="K518" s="47"/>
    </row>
    <row r="519" spans="11:11" ht="14.25" customHeight="1">
      <c r="K519" s="47"/>
    </row>
    <row r="520" spans="11:11" ht="14.25" customHeight="1">
      <c r="K520" s="47"/>
    </row>
    <row r="521" spans="11:11" ht="14.25" customHeight="1">
      <c r="K521" s="47"/>
    </row>
    <row r="522" spans="11:11" ht="14.25" customHeight="1">
      <c r="K522" s="47"/>
    </row>
    <row r="523" spans="11:11" ht="14.25" customHeight="1">
      <c r="K523" s="47"/>
    </row>
    <row r="524" spans="11:11" ht="14.25" customHeight="1">
      <c r="K524" s="47"/>
    </row>
    <row r="525" spans="11:11" ht="14.25" customHeight="1">
      <c r="K525" s="47"/>
    </row>
    <row r="526" spans="11:11" ht="14.25" customHeight="1">
      <c r="K526" s="47"/>
    </row>
    <row r="527" spans="11:11" ht="14.25" customHeight="1">
      <c r="K527" s="47"/>
    </row>
    <row r="528" spans="11:11" ht="14.25" customHeight="1">
      <c r="K528" s="47"/>
    </row>
    <row r="529" spans="11:11" ht="14.25" customHeight="1">
      <c r="K529" s="47"/>
    </row>
    <row r="530" spans="11:11" ht="14.25" customHeight="1">
      <c r="K530" s="47"/>
    </row>
    <row r="531" spans="11:11" ht="14.25" customHeight="1">
      <c r="K531" s="47"/>
    </row>
    <row r="532" spans="11:11" ht="14.25" customHeight="1">
      <c r="K532" s="47"/>
    </row>
    <row r="533" spans="11:11" ht="14.25" customHeight="1">
      <c r="K533" s="47"/>
    </row>
    <row r="534" spans="11:11" ht="14.25" customHeight="1">
      <c r="K534" s="47"/>
    </row>
    <row r="535" spans="11:11" ht="14.25" customHeight="1">
      <c r="K535" s="47"/>
    </row>
    <row r="536" spans="11:11" ht="14.25" customHeight="1">
      <c r="K536" s="47"/>
    </row>
    <row r="537" spans="11:11" ht="14.25" customHeight="1">
      <c r="K537" s="47"/>
    </row>
    <row r="538" spans="11:11" ht="14.25" customHeight="1">
      <c r="K538" s="47"/>
    </row>
    <row r="539" spans="11:11" ht="14.25" customHeight="1">
      <c r="K539" s="47"/>
    </row>
    <row r="540" spans="11:11" ht="14.25" customHeight="1">
      <c r="K540" s="47"/>
    </row>
    <row r="541" spans="11:11" ht="14.25" customHeight="1">
      <c r="K541" s="47"/>
    </row>
    <row r="542" spans="11:11" ht="14.25" customHeight="1">
      <c r="K542" s="47"/>
    </row>
    <row r="543" spans="11:11" ht="14.25" customHeight="1">
      <c r="K543" s="47"/>
    </row>
    <row r="544" spans="11:11" ht="14.25" customHeight="1">
      <c r="K544" s="47"/>
    </row>
    <row r="545" spans="11:11" ht="14.25" customHeight="1">
      <c r="K545" s="47"/>
    </row>
    <row r="546" spans="11:11" ht="14.25" customHeight="1">
      <c r="K546" s="47"/>
    </row>
    <row r="547" spans="11:11" ht="14.25" customHeight="1">
      <c r="K547" s="47"/>
    </row>
    <row r="548" spans="11:11" ht="14.25" customHeight="1">
      <c r="K548" s="47"/>
    </row>
    <row r="549" spans="11:11" ht="14.25" customHeight="1">
      <c r="K549" s="47"/>
    </row>
    <row r="550" spans="11:11" ht="14.25" customHeight="1">
      <c r="K550" s="47"/>
    </row>
    <row r="551" spans="11:11" ht="14.25" customHeight="1">
      <c r="K551" s="47"/>
    </row>
    <row r="552" spans="11:11" ht="14.25" customHeight="1">
      <c r="K552" s="47"/>
    </row>
    <row r="553" spans="11:11" ht="14.25" customHeight="1">
      <c r="K553" s="47"/>
    </row>
    <row r="554" spans="11:11" ht="14.25" customHeight="1">
      <c r="K554" s="47"/>
    </row>
    <row r="555" spans="11:11" ht="14.25" customHeight="1">
      <c r="K555" s="47"/>
    </row>
    <row r="556" spans="11:11" ht="14.25" customHeight="1">
      <c r="K556" s="47"/>
    </row>
    <row r="557" spans="11:11" ht="14.25" customHeight="1">
      <c r="K557" s="47"/>
    </row>
    <row r="558" spans="11:11" ht="14.25" customHeight="1">
      <c r="K558" s="47"/>
    </row>
    <row r="559" spans="11:11" ht="14.25" customHeight="1">
      <c r="K559" s="47"/>
    </row>
    <row r="560" spans="11:11" ht="14.25" customHeight="1">
      <c r="K560" s="47"/>
    </row>
    <row r="561" spans="11:11" ht="14.25" customHeight="1">
      <c r="K561" s="47"/>
    </row>
    <row r="562" spans="11:11" ht="14.25" customHeight="1">
      <c r="K562" s="47"/>
    </row>
    <row r="563" spans="11:11" ht="14.25" customHeight="1">
      <c r="K563" s="47"/>
    </row>
    <row r="564" spans="11:11" ht="14.25" customHeight="1">
      <c r="K564" s="47"/>
    </row>
    <row r="565" spans="11:11" ht="14.25" customHeight="1">
      <c r="K565" s="47"/>
    </row>
    <row r="566" spans="11:11" ht="14.25" customHeight="1">
      <c r="K566" s="47"/>
    </row>
    <row r="567" spans="11:11" ht="14.25" customHeight="1">
      <c r="K567" s="47"/>
    </row>
    <row r="568" spans="11:11" ht="14.25" customHeight="1">
      <c r="K568" s="47"/>
    </row>
    <row r="569" spans="11:11" ht="14.25" customHeight="1">
      <c r="K569" s="47"/>
    </row>
    <row r="570" spans="11:11" ht="14.25" customHeight="1">
      <c r="K570" s="47"/>
    </row>
    <row r="571" spans="11:11" ht="14.25" customHeight="1">
      <c r="K571" s="47"/>
    </row>
    <row r="572" spans="11:11" ht="14.25" customHeight="1">
      <c r="K572" s="47"/>
    </row>
    <row r="573" spans="11:11" ht="14.25" customHeight="1">
      <c r="K573" s="47"/>
    </row>
    <row r="574" spans="11:11" ht="14.25" customHeight="1">
      <c r="K574" s="47"/>
    </row>
    <row r="575" spans="11:11" ht="14.25" customHeight="1">
      <c r="K575" s="47"/>
    </row>
    <row r="576" spans="11:11" ht="14.25" customHeight="1">
      <c r="K576" s="47"/>
    </row>
    <row r="577" spans="11:11" ht="14.25" customHeight="1">
      <c r="K577" s="47"/>
    </row>
    <row r="578" spans="11:11" ht="14.25" customHeight="1">
      <c r="K578" s="47"/>
    </row>
    <row r="579" spans="11:11" ht="14.25" customHeight="1">
      <c r="K579" s="47"/>
    </row>
    <row r="580" spans="11:11" ht="14.25" customHeight="1">
      <c r="K580" s="47"/>
    </row>
    <row r="581" spans="11:11" ht="14.25" customHeight="1">
      <c r="K581" s="47"/>
    </row>
    <row r="582" spans="11:11" ht="14.25" customHeight="1">
      <c r="K582" s="47"/>
    </row>
    <row r="583" spans="11:11" ht="14.25" customHeight="1">
      <c r="K583" s="47"/>
    </row>
    <row r="584" spans="11:11" ht="14.25" customHeight="1">
      <c r="K584" s="47"/>
    </row>
    <row r="585" spans="11:11" ht="14.25" customHeight="1">
      <c r="K585" s="47"/>
    </row>
    <row r="586" spans="11:11" ht="14.25" customHeight="1">
      <c r="K586" s="47"/>
    </row>
    <row r="587" spans="11:11" ht="14.25" customHeight="1">
      <c r="K587" s="47"/>
    </row>
    <row r="588" spans="11:11" ht="14.25" customHeight="1">
      <c r="K588" s="47"/>
    </row>
    <row r="589" spans="11:11" ht="14.25" customHeight="1">
      <c r="K589" s="47"/>
    </row>
    <row r="590" spans="11:11" ht="14.25" customHeight="1">
      <c r="K590" s="47"/>
    </row>
    <row r="591" spans="11:11" ht="14.25" customHeight="1">
      <c r="K591" s="47"/>
    </row>
    <row r="592" spans="11:11" ht="14.25" customHeight="1">
      <c r="K592" s="47"/>
    </row>
    <row r="593" spans="11:11" ht="14.25" customHeight="1">
      <c r="K593" s="47"/>
    </row>
    <row r="594" spans="11:11" ht="14.25" customHeight="1">
      <c r="K594" s="47"/>
    </row>
    <row r="595" spans="11:11" ht="14.25" customHeight="1">
      <c r="K595" s="47"/>
    </row>
    <row r="596" spans="11:11" ht="14.25" customHeight="1">
      <c r="K596" s="47"/>
    </row>
    <row r="597" spans="11:11" ht="14.25" customHeight="1">
      <c r="K597" s="47"/>
    </row>
    <row r="598" spans="11:11" ht="14.25" customHeight="1">
      <c r="K598" s="47"/>
    </row>
    <row r="599" spans="11:11" ht="14.25" customHeight="1">
      <c r="K599" s="47"/>
    </row>
    <row r="600" spans="11:11" ht="14.25" customHeight="1">
      <c r="K600" s="47"/>
    </row>
    <row r="601" spans="11:11" ht="14.25" customHeight="1">
      <c r="K601" s="47"/>
    </row>
    <row r="602" spans="11:11" ht="14.25" customHeight="1">
      <c r="K602" s="47"/>
    </row>
    <row r="603" spans="11:11" ht="14.25" customHeight="1">
      <c r="K603" s="47"/>
    </row>
    <row r="604" spans="11:11" ht="14.25" customHeight="1">
      <c r="K604" s="47"/>
    </row>
    <row r="605" spans="11:11" ht="14.25" customHeight="1">
      <c r="K605" s="47"/>
    </row>
    <row r="606" spans="11:11" ht="14.25" customHeight="1">
      <c r="K606" s="47"/>
    </row>
    <row r="607" spans="11:11" ht="14.25" customHeight="1">
      <c r="K607" s="47"/>
    </row>
    <row r="608" spans="11:11" ht="14.25" customHeight="1">
      <c r="K608" s="47"/>
    </row>
    <row r="609" spans="11:11" ht="14.25" customHeight="1">
      <c r="K609" s="47"/>
    </row>
    <row r="610" spans="11:11" ht="14.25" customHeight="1">
      <c r="K610" s="47"/>
    </row>
    <row r="611" spans="11:11" ht="14.25" customHeight="1">
      <c r="K611" s="47"/>
    </row>
    <row r="612" spans="11:11" ht="14.25" customHeight="1">
      <c r="K612" s="47"/>
    </row>
    <row r="613" spans="11:11" ht="14.25" customHeight="1">
      <c r="K613" s="47"/>
    </row>
    <row r="614" spans="11:11" ht="14.25" customHeight="1">
      <c r="K614" s="47"/>
    </row>
    <row r="615" spans="11:11" ht="14.25" customHeight="1">
      <c r="K615" s="47"/>
    </row>
    <row r="616" spans="11:11" ht="14.25" customHeight="1">
      <c r="K616" s="47"/>
    </row>
    <row r="617" spans="11:11" ht="14.25" customHeight="1">
      <c r="K617" s="47"/>
    </row>
    <row r="618" spans="11:11" ht="14.25" customHeight="1">
      <c r="K618" s="47"/>
    </row>
    <row r="619" spans="11:11" ht="14.25" customHeight="1">
      <c r="K619" s="47"/>
    </row>
    <row r="620" spans="11:11" ht="14.25" customHeight="1">
      <c r="K620" s="47"/>
    </row>
    <row r="621" spans="11:11" ht="14.25" customHeight="1">
      <c r="K621" s="47"/>
    </row>
    <row r="622" spans="11:11" ht="14.25" customHeight="1">
      <c r="K622" s="47"/>
    </row>
    <row r="623" spans="11:11" ht="14.25" customHeight="1">
      <c r="K623" s="47"/>
    </row>
    <row r="624" spans="11:11" ht="14.25" customHeight="1">
      <c r="K624" s="47"/>
    </row>
    <row r="625" spans="11:11" ht="14.25" customHeight="1">
      <c r="K625" s="47"/>
    </row>
    <row r="626" spans="11:11" ht="14.25" customHeight="1">
      <c r="K626" s="47"/>
    </row>
    <row r="627" spans="11:11" ht="14.25" customHeight="1">
      <c r="K627" s="47"/>
    </row>
    <row r="628" spans="11:11" ht="14.25" customHeight="1">
      <c r="K628" s="47"/>
    </row>
    <row r="629" spans="11:11" ht="14.25" customHeight="1">
      <c r="K629" s="47"/>
    </row>
    <row r="630" spans="11:11" ht="14.25" customHeight="1">
      <c r="K630" s="47"/>
    </row>
    <row r="631" spans="11:11" ht="14.25" customHeight="1">
      <c r="K631" s="47"/>
    </row>
    <row r="632" spans="11:11" ht="14.25" customHeight="1">
      <c r="K632" s="47"/>
    </row>
    <row r="633" spans="11:11" ht="14.25" customHeight="1">
      <c r="K633" s="47"/>
    </row>
    <row r="634" spans="11:11" ht="14.25" customHeight="1">
      <c r="K634" s="47"/>
    </row>
    <row r="635" spans="11:11" ht="14.25" customHeight="1">
      <c r="K635" s="47"/>
    </row>
    <row r="636" spans="11:11" ht="14.25" customHeight="1">
      <c r="K636" s="47"/>
    </row>
    <row r="637" spans="11:11" ht="14.25" customHeight="1">
      <c r="K637" s="47"/>
    </row>
    <row r="638" spans="11:11" ht="14.25" customHeight="1">
      <c r="K638" s="47"/>
    </row>
    <row r="639" spans="11:11" ht="14.25" customHeight="1">
      <c r="K639" s="47"/>
    </row>
    <row r="640" spans="11:11" ht="14.25" customHeight="1">
      <c r="K640" s="47"/>
    </row>
    <row r="641" spans="11:11" ht="14.25" customHeight="1">
      <c r="K641" s="47"/>
    </row>
    <row r="642" spans="11:11" ht="14.25" customHeight="1">
      <c r="K642" s="47"/>
    </row>
    <row r="643" spans="11:11" ht="14.25" customHeight="1">
      <c r="K643" s="47"/>
    </row>
    <row r="644" spans="11:11" ht="14.25" customHeight="1">
      <c r="K644" s="47"/>
    </row>
    <row r="645" spans="11:11" ht="14.25" customHeight="1">
      <c r="K645" s="47"/>
    </row>
    <row r="646" spans="11:11" ht="14.25" customHeight="1">
      <c r="K646" s="47"/>
    </row>
    <row r="647" spans="11:11" ht="14.25" customHeight="1">
      <c r="K647" s="47"/>
    </row>
    <row r="648" spans="11:11" ht="14.25" customHeight="1">
      <c r="K648" s="47"/>
    </row>
    <row r="649" spans="11:11" ht="14.25" customHeight="1">
      <c r="K649" s="47"/>
    </row>
    <row r="650" spans="11:11" ht="14.25" customHeight="1">
      <c r="K650" s="47"/>
    </row>
    <row r="651" spans="11:11" ht="14.25" customHeight="1">
      <c r="K651" s="47"/>
    </row>
    <row r="652" spans="11:11" ht="14.25" customHeight="1">
      <c r="K652" s="47"/>
    </row>
    <row r="653" spans="11:11" ht="14.25" customHeight="1">
      <c r="K653" s="47"/>
    </row>
    <row r="654" spans="11:11" ht="14.25" customHeight="1">
      <c r="K654" s="47"/>
    </row>
    <row r="655" spans="11:11" ht="14.25" customHeight="1">
      <c r="K655" s="47"/>
    </row>
    <row r="656" spans="11:11" ht="14.25" customHeight="1">
      <c r="K656" s="47"/>
    </row>
    <row r="657" spans="11:11" ht="14.25" customHeight="1">
      <c r="K657" s="47"/>
    </row>
    <row r="658" spans="11:11" ht="14.25" customHeight="1">
      <c r="K658" s="47"/>
    </row>
    <row r="659" spans="11:11" ht="14.25" customHeight="1">
      <c r="K659" s="47"/>
    </row>
    <row r="660" spans="11:11" ht="14.25" customHeight="1">
      <c r="K660" s="47"/>
    </row>
    <row r="661" spans="11:11" ht="14.25" customHeight="1">
      <c r="K661" s="47"/>
    </row>
    <row r="662" spans="11:11" ht="14.25" customHeight="1">
      <c r="K662" s="47"/>
    </row>
    <row r="663" spans="11:11" ht="14.25" customHeight="1">
      <c r="K663" s="47"/>
    </row>
    <row r="664" spans="11:11" ht="14.25" customHeight="1">
      <c r="K664" s="47"/>
    </row>
    <row r="665" spans="11:11" ht="14.25" customHeight="1">
      <c r="K665" s="47"/>
    </row>
    <row r="666" spans="11:11" ht="14.25" customHeight="1">
      <c r="K666" s="47"/>
    </row>
    <row r="667" spans="11:11" ht="14.25" customHeight="1">
      <c r="K667" s="47"/>
    </row>
    <row r="668" spans="11:11" ht="14.25" customHeight="1">
      <c r="K668" s="47"/>
    </row>
    <row r="669" spans="11:11" ht="14.25" customHeight="1">
      <c r="K669" s="47"/>
    </row>
    <row r="670" spans="11:11" ht="14.25" customHeight="1">
      <c r="K670" s="47"/>
    </row>
    <row r="671" spans="11:11" ht="14.25" customHeight="1">
      <c r="K671" s="47"/>
    </row>
    <row r="672" spans="11:11" ht="14.25" customHeight="1">
      <c r="K672" s="47"/>
    </row>
    <row r="673" spans="11:11" ht="14.25" customHeight="1">
      <c r="K673" s="47"/>
    </row>
    <row r="674" spans="11:11" ht="14.25" customHeight="1">
      <c r="K674" s="47"/>
    </row>
    <row r="675" spans="11:11" ht="14.25" customHeight="1">
      <c r="K675" s="47"/>
    </row>
    <row r="676" spans="11:11" ht="14.25" customHeight="1">
      <c r="K676" s="47"/>
    </row>
    <row r="677" spans="11:11" ht="14.25" customHeight="1">
      <c r="K677" s="47"/>
    </row>
    <row r="678" spans="11:11" ht="14.25" customHeight="1">
      <c r="K678" s="47"/>
    </row>
    <row r="679" spans="11:11" ht="14.25" customHeight="1">
      <c r="K679" s="47"/>
    </row>
    <row r="680" spans="11:11" ht="14.25" customHeight="1">
      <c r="K680" s="47"/>
    </row>
    <row r="681" spans="11:11" ht="14.25" customHeight="1">
      <c r="K681" s="47"/>
    </row>
    <row r="682" spans="11:11" ht="14.25" customHeight="1">
      <c r="K682" s="47"/>
    </row>
    <row r="683" spans="11:11" ht="14.25" customHeight="1">
      <c r="K683" s="47"/>
    </row>
    <row r="684" spans="11:11" ht="14.25" customHeight="1">
      <c r="K684" s="47"/>
    </row>
    <row r="685" spans="11:11" ht="14.25" customHeight="1">
      <c r="K685" s="47"/>
    </row>
    <row r="686" spans="11:11" ht="14.25" customHeight="1">
      <c r="K686" s="47"/>
    </row>
    <row r="687" spans="11:11" ht="14.25" customHeight="1">
      <c r="K687" s="47"/>
    </row>
    <row r="688" spans="11:11" ht="14.25" customHeight="1">
      <c r="K688" s="47"/>
    </row>
    <row r="689" spans="11:11" ht="14.25" customHeight="1">
      <c r="K689" s="47"/>
    </row>
    <row r="690" spans="11:11" ht="14.25" customHeight="1">
      <c r="K690" s="47"/>
    </row>
    <row r="691" spans="11:11" ht="14.25" customHeight="1">
      <c r="K691" s="47"/>
    </row>
    <row r="692" spans="11:11" ht="14.25" customHeight="1">
      <c r="K692" s="47"/>
    </row>
    <row r="693" spans="11:11" ht="14.25" customHeight="1">
      <c r="K693" s="47"/>
    </row>
    <row r="694" spans="11:11" ht="14.25" customHeight="1">
      <c r="K694" s="47"/>
    </row>
    <row r="695" spans="11:11" ht="14.25" customHeight="1">
      <c r="K695" s="47"/>
    </row>
    <row r="696" spans="11:11" ht="14.25" customHeight="1">
      <c r="K696" s="47"/>
    </row>
    <row r="697" spans="11:11" ht="14.25" customHeight="1">
      <c r="K697" s="47"/>
    </row>
    <row r="698" spans="11:11" ht="14.25" customHeight="1">
      <c r="K698" s="47"/>
    </row>
    <row r="699" spans="11:11" ht="14.25" customHeight="1">
      <c r="K699" s="47"/>
    </row>
    <row r="700" spans="11:11" ht="14.25" customHeight="1">
      <c r="K700" s="47"/>
    </row>
    <row r="701" spans="11:11" ht="14.25" customHeight="1">
      <c r="K701" s="47"/>
    </row>
    <row r="702" spans="11:11" ht="14.25" customHeight="1">
      <c r="K702" s="47"/>
    </row>
    <row r="703" spans="11:11" ht="14.25" customHeight="1">
      <c r="K703" s="47"/>
    </row>
    <row r="704" spans="11:11" ht="14.25" customHeight="1">
      <c r="K704" s="47"/>
    </row>
    <row r="705" spans="11:11" ht="14.25" customHeight="1">
      <c r="K705" s="47"/>
    </row>
    <row r="706" spans="11:11" ht="14.25" customHeight="1">
      <c r="K706" s="47"/>
    </row>
    <row r="707" spans="11:11" ht="14.25" customHeight="1">
      <c r="K707" s="47"/>
    </row>
    <row r="708" spans="11:11" ht="14.25" customHeight="1">
      <c r="K708" s="47"/>
    </row>
    <row r="709" spans="11:11" ht="14.25" customHeight="1">
      <c r="K709" s="47"/>
    </row>
    <row r="710" spans="11:11" ht="14.25" customHeight="1">
      <c r="K710" s="47"/>
    </row>
    <row r="711" spans="11:11" ht="14.25" customHeight="1">
      <c r="K711" s="47"/>
    </row>
    <row r="712" spans="11:11" ht="14.25" customHeight="1">
      <c r="K712" s="47"/>
    </row>
    <row r="713" spans="11:11" ht="14.25" customHeight="1">
      <c r="K713" s="47"/>
    </row>
    <row r="714" spans="11:11" ht="14.25" customHeight="1">
      <c r="K714" s="47"/>
    </row>
    <row r="715" spans="11:11" ht="14.25" customHeight="1">
      <c r="K715" s="47"/>
    </row>
    <row r="716" spans="11:11" ht="14.25" customHeight="1">
      <c r="K716" s="47"/>
    </row>
    <row r="717" spans="11:11" ht="14.25" customHeight="1">
      <c r="K717" s="47"/>
    </row>
    <row r="718" spans="11:11" ht="14.25" customHeight="1">
      <c r="K718" s="47"/>
    </row>
    <row r="719" spans="11:11" ht="14.25" customHeight="1">
      <c r="K719" s="47"/>
    </row>
    <row r="720" spans="11:11" ht="14.25" customHeight="1">
      <c r="K720" s="47"/>
    </row>
    <row r="721" spans="11:11" ht="14.25" customHeight="1">
      <c r="K721" s="47"/>
    </row>
    <row r="722" spans="11:11" ht="14.25" customHeight="1">
      <c r="K722" s="47"/>
    </row>
    <row r="723" spans="11:11" ht="14.25" customHeight="1">
      <c r="K723" s="47"/>
    </row>
    <row r="724" spans="11:11" ht="14.25" customHeight="1">
      <c r="K724" s="47"/>
    </row>
    <row r="725" spans="11:11" ht="14.25" customHeight="1">
      <c r="K725" s="47"/>
    </row>
    <row r="726" spans="11:11" ht="14.25" customHeight="1">
      <c r="K726" s="47"/>
    </row>
    <row r="727" spans="11:11" ht="14.25" customHeight="1">
      <c r="K727" s="47"/>
    </row>
    <row r="728" spans="11:11" ht="14.25" customHeight="1">
      <c r="K728" s="47"/>
    </row>
    <row r="729" spans="11:11" ht="14.25" customHeight="1">
      <c r="K729" s="47"/>
    </row>
    <row r="730" spans="11:11" ht="14.25" customHeight="1">
      <c r="K730" s="47"/>
    </row>
    <row r="731" spans="11:11" ht="14.25" customHeight="1">
      <c r="K731" s="47"/>
    </row>
    <row r="732" spans="11:11" ht="14.25" customHeight="1">
      <c r="K732" s="47"/>
    </row>
    <row r="733" spans="11:11" ht="14.25" customHeight="1">
      <c r="K733" s="47"/>
    </row>
    <row r="734" spans="11:11" ht="14.25" customHeight="1">
      <c r="K734" s="47"/>
    </row>
    <row r="735" spans="11:11" ht="14.25" customHeight="1">
      <c r="K735" s="47"/>
    </row>
    <row r="736" spans="11:11" ht="14.25" customHeight="1">
      <c r="K736" s="47"/>
    </row>
    <row r="737" spans="11:11" ht="14.25" customHeight="1">
      <c r="K737" s="47"/>
    </row>
    <row r="738" spans="11:11" ht="14.25" customHeight="1">
      <c r="K738" s="47"/>
    </row>
    <row r="739" spans="11:11" ht="14.25" customHeight="1">
      <c r="K739" s="47"/>
    </row>
    <row r="740" spans="11:11" ht="14.25" customHeight="1">
      <c r="K740" s="47"/>
    </row>
    <row r="741" spans="11:11" ht="14.25" customHeight="1">
      <c r="K741" s="47"/>
    </row>
    <row r="742" spans="11:11" ht="14.25" customHeight="1">
      <c r="K742" s="47"/>
    </row>
    <row r="743" spans="11:11" ht="14.25" customHeight="1">
      <c r="K743" s="47"/>
    </row>
    <row r="744" spans="11:11" ht="14.25" customHeight="1">
      <c r="K744" s="47"/>
    </row>
    <row r="745" spans="11:11" ht="14.25" customHeight="1">
      <c r="K745" s="47"/>
    </row>
    <row r="746" spans="11:11" ht="14.25" customHeight="1">
      <c r="K746" s="47"/>
    </row>
    <row r="747" spans="11:11" ht="14.25" customHeight="1">
      <c r="K747" s="47"/>
    </row>
    <row r="748" spans="11:11" ht="14.25" customHeight="1">
      <c r="K748" s="47"/>
    </row>
    <row r="749" spans="11:11" ht="14.25" customHeight="1">
      <c r="K749" s="47"/>
    </row>
    <row r="750" spans="11:11" ht="14.25" customHeight="1">
      <c r="K750" s="47"/>
    </row>
    <row r="751" spans="11:11" ht="14.25" customHeight="1">
      <c r="K751" s="47"/>
    </row>
    <row r="752" spans="11:11" ht="14.25" customHeight="1">
      <c r="K752" s="47"/>
    </row>
    <row r="753" spans="11:11" ht="14.25" customHeight="1">
      <c r="K753" s="47"/>
    </row>
    <row r="754" spans="11:11" ht="14.25" customHeight="1">
      <c r="K754" s="47"/>
    </row>
    <row r="755" spans="11:11" ht="14.25" customHeight="1">
      <c r="K755" s="47"/>
    </row>
    <row r="756" spans="11:11" ht="14.25" customHeight="1">
      <c r="K756" s="47"/>
    </row>
    <row r="757" spans="11:11" ht="14.25" customHeight="1">
      <c r="K757" s="47"/>
    </row>
    <row r="758" spans="11:11" ht="14.25" customHeight="1">
      <c r="K758" s="47"/>
    </row>
    <row r="759" spans="11:11" ht="14.25" customHeight="1">
      <c r="K759" s="47"/>
    </row>
    <row r="760" spans="11:11" ht="14.25" customHeight="1">
      <c r="K760" s="47"/>
    </row>
    <row r="761" spans="11:11" ht="14.25" customHeight="1">
      <c r="K761" s="47"/>
    </row>
    <row r="762" spans="11:11" ht="14.25" customHeight="1">
      <c r="K762" s="47"/>
    </row>
    <row r="763" spans="11:11" ht="14.25" customHeight="1">
      <c r="K763" s="47"/>
    </row>
    <row r="764" spans="11:11" ht="14.25" customHeight="1">
      <c r="K764" s="47"/>
    </row>
    <row r="765" spans="11:11" ht="14.25" customHeight="1">
      <c r="K765" s="47"/>
    </row>
    <row r="766" spans="11:11" ht="14.25" customHeight="1">
      <c r="K766" s="47"/>
    </row>
    <row r="767" spans="11:11" ht="14.25" customHeight="1">
      <c r="K767" s="47"/>
    </row>
    <row r="768" spans="11:11" ht="14.25" customHeight="1">
      <c r="K768" s="47"/>
    </row>
    <row r="769" spans="11:11" ht="14.25" customHeight="1">
      <c r="K769" s="47"/>
    </row>
    <row r="770" spans="11:11" ht="14.25" customHeight="1">
      <c r="K770" s="47"/>
    </row>
    <row r="771" spans="11:11" ht="14.25" customHeight="1">
      <c r="K771" s="47"/>
    </row>
    <row r="772" spans="11:11" ht="14.25" customHeight="1">
      <c r="K772" s="47"/>
    </row>
    <row r="773" spans="11:11" ht="14.25" customHeight="1">
      <c r="K773" s="47"/>
    </row>
    <row r="774" spans="11:11" ht="14.25" customHeight="1">
      <c r="K774" s="47"/>
    </row>
    <row r="775" spans="11:11" ht="14.25" customHeight="1">
      <c r="K775" s="47"/>
    </row>
    <row r="776" spans="11:11" ht="14.25" customHeight="1">
      <c r="K776" s="47"/>
    </row>
    <row r="777" spans="11:11" ht="14.25" customHeight="1">
      <c r="K777" s="47"/>
    </row>
    <row r="778" spans="11:11" ht="14.25" customHeight="1">
      <c r="K778" s="47"/>
    </row>
    <row r="779" spans="11:11" ht="14.25" customHeight="1">
      <c r="K779" s="47"/>
    </row>
    <row r="780" spans="11:11" ht="14.25" customHeight="1">
      <c r="K780" s="47"/>
    </row>
    <row r="781" spans="11:11" ht="14.25" customHeight="1">
      <c r="K781" s="47"/>
    </row>
    <row r="782" spans="11:11" ht="14.25" customHeight="1">
      <c r="K782" s="47"/>
    </row>
    <row r="783" spans="11:11" ht="14.25" customHeight="1">
      <c r="K783" s="47"/>
    </row>
    <row r="784" spans="11:11" ht="14.25" customHeight="1">
      <c r="K784" s="47"/>
    </row>
    <row r="785" spans="11:11" ht="14.25" customHeight="1">
      <c r="K785" s="47"/>
    </row>
    <row r="786" spans="11:11" ht="14.25" customHeight="1">
      <c r="K786" s="47"/>
    </row>
    <row r="787" spans="11:11" ht="14.25" customHeight="1">
      <c r="K787" s="47"/>
    </row>
    <row r="788" spans="11:11" ht="14.25" customHeight="1">
      <c r="K788" s="47"/>
    </row>
    <row r="789" spans="11:11" ht="14.25" customHeight="1">
      <c r="K789" s="47"/>
    </row>
    <row r="790" spans="11:11" ht="14.25" customHeight="1">
      <c r="K790" s="47"/>
    </row>
    <row r="791" spans="11:11" ht="14.25" customHeight="1">
      <c r="K791" s="47"/>
    </row>
    <row r="792" spans="11:11" ht="14.25" customHeight="1">
      <c r="K792" s="47"/>
    </row>
    <row r="793" spans="11:11" ht="14.25" customHeight="1">
      <c r="K793" s="47"/>
    </row>
    <row r="794" spans="11:11" ht="14.25" customHeight="1">
      <c r="K794" s="47"/>
    </row>
    <row r="795" spans="11:11" ht="14.25" customHeight="1">
      <c r="K795" s="47"/>
    </row>
    <row r="796" spans="11:11" ht="14.25" customHeight="1">
      <c r="K796" s="47"/>
    </row>
    <row r="797" spans="11:11" ht="14.25" customHeight="1">
      <c r="K797" s="47"/>
    </row>
    <row r="798" spans="11:11" ht="14.25" customHeight="1">
      <c r="K798" s="47"/>
    </row>
    <row r="799" spans="11:11" ht="14.25" customHeight="1">
      <c r="K799" s="47"/>
    </row>
    <row r="800" spans="11:11" ht="14.25" customHeight="1">
      <c r="K800" s="47"/>
    </row>
    <row r="801" spans="11:11" ht="14.25" customHeight="1">
      <c r="K801" s="47"/>
    </row>
    <row r="802" spans="11:11" ht="14.25" customHeight="1">
      <c r="K802" s="47"/>
    </row>
    <row r="803" spans="11:11" ht="14.25" customHeight="1">
      <c r="K803" s="47"/>
    </row>
    <row r="804" spans="11:11" ht="14.25" customHeight="1">
      <c r="K804" s="47"/>
    </row>
    <row r="805" spans="11:11" ht="14.25" customHeight="1">
      <c r="K805" s="47"/>
    </row>
    <row r="806" spans="11:11" ht="14.25" customHeight="1">
      <c r="K806" s="47"/>
    </row>
    <row r="807" spans="11:11" ht="14.25" customHeight="1">
      <c r="K807" s="47"/>
    </row>
    <row r="808" spans="11:11" ht="14.25" customHeight="1">
      <c r="K808" s="47"/>
    </row>
    <row r="809" spans="11:11" ht="14.25" customHeight="1">
      <c r="K809" s="47"/>
    </row>
    <row r="810" spans="11:11" ht="14.25" customHeight="1">
      <c r="K810" s="47"/>
    </row>
    <row r="811" spans="11:11" ht="14.25" customHeight="1">
      <c r="K811" s="47"/>
    </row>
    <row r="812" spans="11:11" ht="14.25" customHeight="1">
      <c r="K812" s="47"/>
    </row>
    <row r="813" spans="11:11" ht="14.25" customHeight="1">
      <c r="K813" s="47"/>
    </row>
    <row r="814" spans="11:11" ht="14.25" customHeight="1">
      <c r="K814" s="47"/>
    </row>
    <row r="815" spans="11:11" ht="14.25" customHeight="1">
      <c r="K815" s="47"/>
    </row>
    <row r="816" spans="11:11" ht="14.25" customHeight="1">
      <c r="K816" s="47"/>
    </row>
    <row r="817" spans="11:11" ht="14.25" customHeight="1">
      <c r="K817" s="47"/>
    </row>
    <row r="818" spans="11:11" ht="14.25" customHeight="1">
      <c r="K818" s="47"/>
    </row>
    <row r="819" spans="11:11" ht="14.25" customHeight="1">
      <c r="K819" s="47"/>
    </row>
    <row r="820" spans="11:11" ht="14.25" customHeight="1">
      <c r="K820" s="47"/>
    </row>
    <row r="821" spans="11:11" ht="14.25" customHeight="1">
      <c r="K821" s="47"/>
    </row>
    <row r="822" spans="11:11" ht="14.25" customHeight="1">
      <c r="K822" s="47"/>
    </row>
    <row r="823" spans="11:11" ht="14.25" customHeight="1">
      <c r="K823" s="47"/>
    </row>
    <row r="824" spans="11:11" ht="14.25" customHeight="1">
      <c r="K824" s="47"/>
    </row>
    <row r="825" spans="11:11" ht="14.25" customHeight="1">
      <c r="K825" s="47"/>
    </row>
    <row r="826" spans="11:11" ht="14.25" customHeight="1">
      <c r="K826" s="47"/>
    </row>
    <row r="827" spans="11:11" ht="14.25" customHeight="1">
      <c r="K827" s="47"/>
    </row>
    <row r="828" spans="11:11" ht="14.25" customHeight="1">
      <c r="K828" s="47"/>
    </row>
    <row r="829" spans="11:11" ht="14.25" customHeight="1">
      <c r="K829" s="47"/>
    </row>
    <row r="830" spans="11:11" ht="14.25" customHeight="1">
      <c r="K830" s="47"/>
    </row>
    <row r="831" spans="11:11" ht="14.25" customHeight="1">
      <c r="K831" s="47"/>
    </row>
    <row r="832" spans="11:11" ht="14.25" customHeight="1">
      <c r="K832" s="47"/>
    </row>
    <row r="833" spans="11:11" ht="14.25" customHeight="1">
      <c r="K833" s="47"/>
    </row>
    <row r="834" spans="11:11" ht="14.25" customHeight="1">
      <c r="K834" s="47"/>
    </row>
    <row r="835" spans="11:11" ht="14.25" customHeight="1">
      <c r="K835" s="47"/>
    </row>
    <row r="836" spans="11:11" ht="14.25" customHeight="1">
      <c r="K836" s="47"/>
    </row>
    <row r="837" spans="11:11" ht="14.25" customHeight="1">
      <c r="K837" s="47"/>
    </row>
    <row r="838" spans="11:11" ht="14.25" customHeight="1">
      <c r="K838" s="47"/>
    </row>
    <row r="839" spans="11:11" ht="14.25" customHeight="1">
      <c r="K839" s="47"/>
    </row>
    <row r="840" spans="11:11" ht="14.25" customHeight="1">
      <c r="K840" s="47"/>
    </row>
    <row r="841" spans="11:11" ht="14.25" customHeight="1">
      <c r="K841" s="47"/>
    </row>
    <row r="842" spans="11:11" ht="14.25" customHeight="1">
      <c r="K842" s="47"/>
    </row>
    <row r="843" spans="11:11" ht="14.25" customHeight="1">
      <c r="K843" s="47"/>
    </row>
    <row r="844" spans="11:11" ht="14.25" customHeight="1">
      <c r="K844" s="47"/>
    </row>
    <row r="845" spans="11:11" ht="14.25" customHeight="1">
      <c r="K845" s="47"/>
    </row>
    <row r="846" spans="11:11" ht="14.25" customHeight="1">
      <c r="K846" s="47"/>
    </row>
    <row r="847" spans="11:11" ht="14.25" customHeight="1">
      <c r="K847" s="47"/>
    </row>
    <row r="848" spans="11:11" ht="14.25" customHeight="1">
      <c r="K848" s="47"/>
    </row>
    <row r="849" spans="11:11" ht="14.25" customHeight="1">
      <c r="K849" s="47"/>
    </row>
    <row r="850" spans="11:11" ht="14.25" customHeight="1">
      <c r="K850" s="47"/>
    </row>
    <row r="851" spans="11:11" ht="14.25" customHeight="1">
      <c r="K851" s="47"/>
    </row>
    <row r="852" spans="11:11" ht="14.25" customHeight="1">
      <c r="K852" s="47"/>
    </row>
    <row r="853" spans="11:11" ht="14.25" customHeight="1">
      <c r="K853" s="47"/>
    </row>
    <row r="854" spans="11:11" ht="14.25" customHeight="1">
      <c r="K854" s="47"/>
    </row>
    <row r="855" spans="11:11" ht="14.25" customHeight="1">
      <c r="K855" s="47"/>
    </row>
    <row r="856" spans="11:11" ht="14.25" customHeight="1">
      <c r="K856" s="47"/>
    </row>
    <row r="857" spans="11:11" ht="14.25" customHeight="1">
      <c r="K857" s="47"/>
    </row>
    <row r="858" spans="11:11" ht="14.25" customHeight="1">
      <c r="K858" s="47"/>
    </row>
    <row r="859" spans="11:11" ht="14.25" customHeight="1">
      <c r="K859" s="47"/>
    </row>
    <row r="860" spans="11:11" ht="14.25" customHeight="1">
      <c r="K860" s="47"/>
    </row>
    <row r="861" spans="11:11" ht="14.25" customHeight="1">
      <c r="K861" s="47"/>
    </row>
    <row r="862" spans="11:11" ht="14.25" customHeight="1">
      <c r="K862" s="47"/>
    </row>
    <row r="863" spans="11:11" ht="14.25" customHeight="1">
      <c r="K863" s="47"/>
    </row>
    <row r="864" spans="11:11" ht="14.25" customHeight="1">
      <c r="K864" s="47"/>
    </row>
    <row r="865" spans="11:11" ht="14.25" customHeight="1">
      <c r="K865" s="47"/>
    </row>
    <row r="866" spans="11:11" ht="14.25" customHeight="1">
      <c r="K866" s="47"/>
    </row>
    <row r="867" spans="11:11" ht="14.25" customHeight="1">
      <c r="K867" s="47"/>
    </row>
    <row r="868" spans="11:11" ht="14.25" customHeight="1">
      <c r="K868" s="47"/>
    </row>
    <row r="869" spans="11:11" ht="14.25" customHeight="1">
      <c r="K869" s="47"/>
    </row>
    <row r="870" spans="11:11" ht="14.25" customHeight="1">
      <c r="K870" s="47"/>
    </row>
    <row r="871" spans="11:11" ht="14.25" customHeight="1">
      <c r="K871" s="47"/>
    </row>
    <row r="872" spans="11:11" ht="14.25" customHeight="1">
      <c r="K872" s="47"/>
    </row>
    <row r="873" spans="11:11" ht="14.25" customHeight="1">
      <c r="K873" s="47"/>
    </row>
    <row r="874" spans="11:11" ht="14.25" customHeight="1">
      <c r="K874" s="47"/>
    </row>
    <row r="875" spans="11:11" ht="14.25" customHeight="1">
      <c r="K875" s="47"/>
    </row>
    <row r="876" spans="11:11" ht="14.25" customHeight="1">
      <c r="K876" s="47"/>
    </row>
    <row r="877" spans="11:11" ht="14.25" customHeight="1">
      <c r="K877" s="47"/>
    </row>
    <row r="878" spans="11:11" ht="14.25" customHeight="1">
      <c r="K878" s="47"/>
    </row>
    <row r="879" spans="11:11" ht="14.25" customHeight="1">
      <c r="K879" s="47"/>
    </row>
    <row r="880" spans="11:11" ht="14.25" customHeight="1">
      <c r="K880" s="47"/>
    </row>
    <row r="881" spans="11:11" ht="14.25" customHeight="1">
      <c r="K881" s="47"/>
    </row>
    <row r="882" spans="11:11" ht="14.25" customHeight="1">
      <c r="K882" s="47"/>
    </row>
    <row r="883" spans="11:11" ht="14.25" customHeight="1">
      <c r="K883" s="47"/>
    </row>
    <row r="884" spans="11:11" ht="14.25" customHeight="1">
      <c r="K884" s="47"/>
    </row>
    <row r="885" spans="11:11" ht="14.25" customHeight="1">
      <c r="K885" s="47"/>
    </row>
    <row r="886" spans="11:11" ht="14.25" customHeight="1">
      <c r="K886" s="47"/>
    </row>
    <row r="887" spans="11:11" ht="14.25" customHeight="1">
      <c r="K887" s="47"/>
    </row>
    <row r="888" spans="11:11" ht="14.25" customHeight="1">
      <c r="K888" s="47"/>
    </row>
    <row r="889" spans="11:11" ht="14.25" customHeight="1">
      <c r="K889" s="47"/>
    </row>
    <row r="890" spans="11:11" ht="14.25" customHeight="1">
      <c r="K890" s="47"/>
    </row>
    <row r="891" spans="11:11" ht="14.25" customHeight="1">
      <c r="K891" s="47"/>
    </row>
    <row r="892" spans="11:11" ht="14.25" customHeight="1">
      <c r="K892" s="47"/>
    </row>
    <row r="893" spans="11:11" ht="14.25" customHeight="1">
      <c r="K893" s="47"/>
    </row>
    <row r="894" spans="11:11" ht="14.25" customHeight="1">
      <c r="K894" s="47"/>
    </row>
    <row r="895" spans="11:11" ht="14.25" customHeight="1">
      <c r="K895" s="47"/>
    </row>
    <row r="896" spans="11:11" ht="14.25" customHeight="1">
      <c r="K896" s="47"/>
    </row>
    <row r="897" spans="11:11" ht="14.25" customHeight="1">
      <c r="K897" s="47"/>
    </row>
    <row r="898" spans="11:11" ht="14.25" customHeight="1">
      <c r="K898" s="47"/>
    </row>
    <row r="899" spans="11:11" ht="14.25" customHeight="1">
      <c r="K899" s="47"/>
    </row>
    <row r="900" spans="11:11" ht="14.25" customHeight="1">
      <c r="K900" s="47"/>
    </row>
    <row r="901" spans="11:11" ht="14.25" customHeight="1">
      <c r="K901" s="47"/>
    </row>
    <row r="902" spans="11:11" ht="14.25" customHeight="1">
      <c r="K902" s="47"/>
    </row>
    <row r="903" spans="11:11" ht="14.25" customHeight="1">
      <c r="K903" s="47"/>
    </row>
    <row r="904" spans="11:11" ht="14.25" customHeight="1">
      <c r="K904" s="47"/>
    </row>
    <row r="905" spans="11:11" ht="14.25" customHeight="1">
      <c r="K905" s="47"/>
    </row>
    <row r="906" spans="11:11" ht="14.25" customHeight="1">
      <c r="K906" s="47"/>
    </row>
    <row r="907" spans="11:11" ht="14.25" customHeight="1">
      <c r="K907" s="47"/>
    </row>
    <row r="908" spans="11:11" ht="14.25" customHeight="1">
      <c r="K908" s="47"/>
    </row>
    <row r="909" spans="11:11" ht="14.25" customHeight="1">
      <c r="K909" s="47"/>
    </row>
    <row r="910" spans="11:11" ht="14.25" customHeight="1">
      <c r="K910" s="47"/>
    </row>
    <row r="911" spans="11:11" ht="14.25" customHeight="1">
      <c r="K911" s="47"/>
    </row>
    <row r="912" spans="11:11" ht="14.25" customHeight="1">
      <c r="K912" s="47"/>
    </row>
    <row r="913" spans="11:11" ht="14.25" customHeight="1">
      <c r="K913" s="47"/>
    </row>
    <row r="914" spans="11:11" ht="14.25" customHeight="1">
      <c r="K914" s="47"/>
    </row>
    <row r="915" spans="11:11" ht="14.25" customHeight="1">
      <c r="K915" s="47"/>
    </row>
    <row r="916" spans="11:11" ht="14.25" customHeight="1">
      <c r="K916" s="47"/>
    </row>
    <row r="917" spans="11:11" ht="14.25" customHeight="1">
      <c r="K917" s="47"/>
    </row>
    <row r="918" spans="11:11" ht="14.25" customHeight="1">
      <c r="K918" s="47"/>
    </row>
    <row r="919" spans="11:11" ht="14.25" customHeight="1">
      <c r="K919" s="47"/>
    </row>
    <row r="920" spans="11:11" ht="14.25" customHeight="1">
      <c r="K920" s="47"/>
    </row>
    <row r="921" spans="11:11" ht="14.25" customHeight="1">
      <c r="K921" s="47"/>
    </row>
    <row r="922" spans="11:11" ht="14.25" customHeight="1">
      <c r="K922" s="47"/>
    </row>
    <row r="923" spans="11:11" ht="14.25" customHeight="1">
      <c r="K923" s="47"/>
    </row>
    <row r="924" spans="11:11" ht="14.25" customHeight="1">
      <c r="K924" s="47"/>
    </row>
    <row r="925" spans="11:11" ht="14.25" customHeight="1">
      <c r="K925" s="47"/>
    </row>
    <row r="926" spans="11:11" ht="14.25" customHeight="1">
      <c r="K926" s="47"/>
    </row>
    <row r="927" spans="11:11" ht="14.25" customHeight="1">
      <c r="K927" s="47"/>
    </row>
    <row r="928" spans="11:11" ht="14.25" customHeight="1">
      <c r="K928" s="47"/>
    </row>
    <row r="929" spans="11:11" ht="14.25" customHeight="1">
      <c r="K929" s="47"/>
    </row>
    <row r="930" spans="11:11" ht="14.25" customHeight="1">
      <c r="K930" s="47"/>
    </row>
    <row r="931" spans="11:11" ht="14.25" customHeight="1">
      <c r="K931" s="47"/>
    </row>
    <row r="932" spans="11:11" ht="14.25" customHeight="1">
      <c r="K932" s="47"/>
    </row>
    <row r="933" spans="11:11" ht="14.25" customHeight="1">
      <c r="K933" s="47"/>
    </row>
    <row r="934" spans="11:11" ht="14.25" customHeight="1">
      <c r="K934" s="47"/>
    </row>
    <row r="935" spans="11:11" ht="14.25" customHeight="1">
      <c r="K935" s="47"/>
    </row>
    <row r="936" spans="11:11" ht="14.25" customHeight="1">
      <c r="K936" s="47"/>
    </row>
    <row r="937" spans="11:11" ht="14.25" customHeight="1">
      <c r="K937" s="47"/>
    </row>
    <row r="938" spans="11:11" ht="14.25" customHeight="1">
      <c r="K938" s="47"/>
    </row>
    <row r="939" spans="11:11" ht="14.25" customHeight="1">
      <c r="K939" s="47"/>
    </row>
    <row r="940" spans="11:11" ht="14.25" customHeight="1">
      <c r="K940" s="47"/>
    </row>
    <row r="941" spans="11:11" ht="14.25" customHeight="1">
      <c r="K941" s="47"/>
    </row>
    <row r="942" spans="11:11" ht="14.25" customHeight="1">
      <c r="K942" s="47"/>
    </row>
    <row r="943" spans="11:11" ht="14.25" customHeight="1">
      <c r="K943" s="47"/>
    </row>
    <row r="944" spans="11:11" ht="14.25" customHeight="1">
      <c r="K944" s="47"/>
    </row>
    <row r="945" spans="11:11" ht="14.25" customHeight="1">
      <c r="K945" s="47"/>
    </row>
    <row r="946" spans="11:11" ht="14.25" customHeight="1">
      <c r="K946" s="47"/>
    </row>
    <row r="947" spans="11:11" ht="14.25" customHeight="1">
      <c r="K947" s="47"/>
    </row>
    <row r="948" spans="11:11" ht="14.25" customHeight="1">
      <c r="K948" s="47"/>
    </row>
    <row r="949" spans="11:11" ht="14.25" customHeight="1">
      <c r="K949" s="47"/>
    </row>
    <row r="950" spans="11:11" ht="14.25" customHeight="1">
      <c r="K950" s="47"/>
    </row>
    <row r="951" spans="11:11" ht="14.25" customHeight="1">
      <c r="K951" s="47"/>
    </row>
    <row r="952" spans="11:11" ht="14.25" customHeight="1">
      <c r="K952" s="47"/>
    </row>
    <row r="953" spans="11:11" ht="14.25" customHeight="1">
      <c r="K953" s="47"/>
    </row>
    <row r="954" spans="11:11" ht="14.25" customHeight="1">
      <c r="K954" s="47"/>
    </row>
    <row r="955" spans="11:11" ht="14.25" customHeight="1">
      <c r="K955" s="47"/>
    </row>
    <row r="956" spans="11:11" ht="14.25" customHeight="1">
      <c r="K956" s="47"/>
    </row>
    <row r="957" spans="11:11" ht="14.25" customHeight="1">
      <c r="K957" s="47"/>
    </row>
    <row r="958" spans="11:11" ht="14.25" customHeight="1">
      <c r="K958" s="47"/>
    </row>
    <row r="959" spans="11:11" ht="14.25" customHeight="1">
      <c r="K959" s="47"/>
    </row>
    <row r="960" spans="11:11" ht="14.25" customHeight="1">
      <c r="K960" s="47"/>
    </row>
    <row r="961" spans="11:11" ht="14.25" customHeight="1">
      <c r="K961" s="47"/>
    </row>
    <row r="962" spans="11:11" ht="14.25" customHeight="1">
      <c r="K962" s="47"/>
    </row>
    <row r="963" spans="11:11" ht="14.25" customHeight="1">
      <c r="K963" s="47"/>
    </row>
    <row r="964" spans="11:11" ht="14.25" customHeight="1">
      <c r="K964" s="47"/>
    </row>
    <row r="965" spans="11:11" ht="14.25" customHeight="1">
      <c r="K965" s="47"/>
    </row>
    <row r="966" spans="11:11" ht="14.25" customHeight="1">
      <c r="K966" s="47"/>
    </row>
    <row r="967" spans="11:11" ht="14.25" customHeight="1">
      <c r="K967" s="47"/>
    </row>
    <row r="968" spans="11:11" ht="14.25" customHeight="1">
      <c r="K968" s="47"/>
    </row>
    <row r="969" spans="11:11" ht="14.25" customHeight="1">
      <c r="K969" s="47"/>
    </row>
    <row r="970" spans="11:11" ht="14.25" customHeight="1">
      <c r="K970" s="47"/>
    </row>
    <row r="971" spans="11:11" ht="14.25" customHeight="1">
      <c r="K971" s="47"/>
    </row>
    <row r="972" spans="11:11" ht="14.25" customHeight="1">
      <c r="K972" s="47"/>
    </row>
    <row r="973" spans="11:11" ht="14.25" customHeight="1">
      <c r="K973" s="47"/>
    </row>
    <row r="974" spans="11:11" ht="14.25" customHeight="1">
      <c r="K974" s="47"/>
    </row>
    <row r="975" spans="11:11" ht="14.25" customHeight="1">
      <c r="K975" s="47"/>
    </row>
    <row r="976" spans="11:11" ht="14.25" customHeight="1">
      <c r="K976" s="47"/>
    </row>
    <row r="977" spans="11:11" ht="14.25" customHeight="1">
      <c r="K977" s="47"/>
    </row>
    <row r="978" spans="11:11" ht="14.25" customHeight="1">
      <c r="K978" s="47"/>
    </row>
    <row r="979" spans="11:11" ht="14.25" customHeight="1">
      <c r="K979" s="47"/>
    </row>
    <row r="980" spans="11:11" ht="14.25" customHeight="1">
      <c r="K980" s="47"/>
    </row>
    <row r="981" spans="11:11" ht="14.25" customHeight="1">
      <c r="K981" s="47"/>
    </row>
    <row r="982" spans="11:11" ht="14.25" customHeight="1">
      <c r="K982" s="47"/>
    </row>
    <row r="983" spans="11:11" ht="14.25" customHeight="1">
      <c r="K983" s="47"/>
    </row>
    <row r="984" spans="11:11" ht="14.25" customHeight="1">
      <c r="K984" s="47"/>
    </row>
    <row r="985" spans="11:11" ht="14.25" customHeight="1">
      <c r="K985" s="47"/>
    </row>
    <row r="986" spans="11:11" ht="14.25" customHeight="1">
      <c r="K986" s="47"/>
    </row>
    <row r="987" spans="11:11" ht="14.25" customHeight="1">
      <c r="K987" s="47"/>
    </row>
    <row r="988" spans="11:11" ht="14.25" customHeight="1">
      <c r="K988" s="47"/>
    </row>
    <row r="989" spans="11:11" ht="14.25" customHeight="1">
      <c r="K989" s="47"/>
    </row>
    <row r="990" spans="11:11" ht="14.25" customHeight="1">
      <c r="K990" s="47"/>
    </row>
    <row r="991" spans="11:11" ht="14.25" customHeight="1">
      <c r="K991" s="47"/>
    </row>
    <row r="992" spans="11:11" ht="14.25" customHeight="1">
      <c r="K992" s="47"/>
    </row>
    <row r="993" spans="11:11" ht="14.25" customHeight="1">
      <c r="K993" s="47"/>
    </row>
    <row r="994" spans="11:11" ht="14.25" customHeight="1">
      <c r="K994" s="47"/>
    </row>
    <row r="995" spans="11:11" ht="14.25" customHeight="1">
      <c r="K995" s="47"/>
    </row>
    <row r="996" spans="11:11" ht="14.25" customHeight="1">
      <c r="K996" s="47"/>
    </row>
    <row r="997" spans="11:11" ht="14.25" customHeight="1">
      <c r="K997" s="47"/>
    </row>
    <row r="998" spans="11:11" ht="14.25" customHeight="1">
      <c r="K998" s="47"/>
    </row>
    <row r="999" spans="11:11" ht="14.25" customHeight="1">
      <c r="K999" s="47"/>
    </row>
    <row r="1000" spans="11:11" ht="14.25" customHeight="1">
      <c r="K1000" s="47"/>
    </row>
  </sheetData>
  <autoFilter ref="A1:L127" xr:uid="{00000000-0009-0000-0000-000000000000}"/>
  <pageMargins left="2.0866141732283467" right="0.70866141732283472" top="0.74803149606299213" bottom="0.74803149606299213" header="0" footer="0"/>
  <pageSetup paperSize="5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H2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9" customWidth="1"/>
  </cols>
  <sheetData>
    <row r="1" spans="1:8">
      <c r="A1" s="48" t="s">
        <v>411</v>
      </c>
      <c r="B1" s="49" t="s">
        <v>412</v>
      </c>
      <c r="C1" s="49" t="s">
        <v>413</v>
      </c>
      <c r="D1" s="49" t="s">
        <v>414</v>
      </c>
      <c r="E1" s="49" t="s">
        <v>415</v>
      </c>
      <c r="F1" s="49" t="s">
        <v>416</v>
      </c>
      <c r="G1" s="49" t="s">
        <v>417</v>
      </c>
      <c r="H1" s="5" t="s">
        <v>418</v>
      </c>
    </row>
    <row r="2" spans="1:8">
      <c r="A2" s="5" t="str">
        <f t="shared" ref="A2:A21" si="0">$B2 &amp; IF(ISBLANK($C2),"", "-" &amp; $C2) &amp; IF(ISBLANK($D2),"", "-" &amp; $D2) &amp; IF(ISBLANK($E2),"", "-" &amp; $E2) &amp; IF(ISBLANK($F2),"", "-" &amp; $F2) &amp; IF(ISBLANK($G2),"", "-" &amp; $G2)</f>
        <v>CHO-BCH</v>
      </c>
      <c r="B2" s="5" t="s">
        <v>419</v>
      </c>
      <c r="G2" s="5" t="s">
        <v>420</v>
      </c>
      <c r="H2" s="5">
        <v>25</v>
      </c>
    </row>
    <row r="3" spans="1:8">
      <c r="A3" s="5" t="str">
        <f t="shared" si="0"/>
        <v>VSD-NVD</v>
      </c>
      <c r="B3" s="5" t="s">
        <v>421</v>
      </c>
      <c r="G3" s="5" t="s">
        <v>422</v>
      </c>
      <c r="H3" s="5">
        <v>20</v>
      </c>
    </row>
    <row r="4" spans="1:8">
      <c r="A4" s="5" t="str">
        <f t="shared" si="0"/>
        <v/>
      </c>
    </row>
    <row r="5" spans="1:8">
      <c r="A5" s="5" t="str">
        <f t="shared" si="0"/>
        <v/>
      </c>
    </row>
    <row r="6" spans="1:8">
      <c r="A6" s="5" t="str">
        <f t="shared" si="0"/>
        <v/>
      </c>
    </row>
    <row r="7" spans="1:8">
      <c r="A7" s="5" t="str">
        <f t="shared" si="0"/>
        <v/>
      </c>
    </row>
    <row r="8" spans="1:8">
      <c r="A8" s="5" t="str">
        <f t="shared" si="0"/>
        <v/>
      </c>
    </row>
    <row r="9" spans="1:8">
      <c r="A9" s="5" t="str">
        <f t="shared" si="0"/>
        <v/>
      </c>
    </row>
    <row r="10" spans="1:8">
      <c r="A10" s="5" t="str">
        <f t="shared" si="0"/>
        <v/>
      </c>
    </row>
    <row r="11" spans="1:8">
      <c r="A11" s="5" t="str">
        <f t="shared" si="0"/>
        <v/>
      </c>
    </row>
    <row r="12" spans="1:8">
      <c r="A12" s="5" t="str">
        <f t="shared" si="0"/>
        <v/>
      </c>
    </row>
    <row r="13" spans="1:8">
      <c r="A13" s="5" t="str">
        <f t="shared" si="0"/>
        <v/>
      </c>
    </row>
    <row r="14" spans="1:8">
      <c r="A14" s="5" t="str">
        <f t="shared" si="0"/>
        <v/>
      </c>
    </row>
    <row r="15" spans="1:8">
      <c r="A15" s="5" t="str">
        <f t="shared" si="0"/>
        <v/>
      </c>
    </row>
    <row r="16" spans="1:8">
      <c r="A16" s="5" t="str">
        <f t="shared" si="0"/>
        <v/>
      </c>
    </row>
    <row r="17" spans="1:1">
      <c r="A17" s="5" t="str">
        <f t="shared" si="0"/>
        <v/>
      </c>
    </row>
    <row r="18" spans="1:1">
      <c r="A18" s="5" t="str">
        <f t="shared" si="0"/>
        <v/>
      </c>
    </row>
    <row r="19" spans="1:1">
      <c r="A19" s="5" t="str">
        <f t="shared" si="0"/>
        <v/>
      </c>
    </row>
    <row r="20" spans="1:1">
      <c r="A20" s="5" t="str">
        <f t="shared" si="0"/>
        <v/>
      </c>
    </row>
    <row r="21" spans="1:1">
      <c r="A21" s="5" t="str">
        <f t="shared" si="0"/>
        <v/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C000"/>
  </sheetPr>
  <dimension ref="A1:Z2587"/>
  <sheetViews>
    <sheetView workbookViewId="0">
      <pane ySplit="1" topLeftCell="A11" activePane="bottomLeft" state="frozen"/>
      <selection pane="bottomLeft" activeCell="C22" sqref="C22"/>
    </sheetView>
  </sheetViews>
  <sheetFormatPr defaultColWidth="14.453125" defaultRowHeight="15" customHeight="1"/>
  <cols>
    <col min="1" max="1" width="19.81640625" customWidth="1"/>
    <col min="2" max="2" width="13" customWidth="1"/>
    <col min="3" max="4" width="20.453125" customWidth="1"/>
    <col min="5" max="5" width="8.81640625" customWidth="1"/>
    <col min="6" max="6" width="15" customWidth="1"/>
    <col min="7" max="7" width="19.81640625" customWidth="1"/>
    <col min="8" max="8" width="24.08984375" customWidth="1"/>
    <col min="9" max="9" width="17" customWidth="1"/>
    <col min="10" max="10" width="13.453125" customWidth="1"/>
    <col min="11" max="12" width="8.984375E-2" hidden="1" customWidth="1"/>
    <col min="13" max="26" width="8.81640625" customWidth="1"/>
  </cols>
  <sheetData>
    <row r="1" spans="1:26" ht="20.25" customHeight="1">
      <c r="A1" s="50" t="s">
        <v>423</v>
      </c>
      <c r="B1" s="51" t="s">
        <v>424</v>
      </c>
      <c r="C1" s="52" t="s">
        <v>425</v>
      </c>
      <c r="D1" s="52" t="s">
        <v>426</v>
      </c>
      <c r="E1" s="52" t="s">
        <v>427</v>
      </c>
      <c r="F1" s="52" t="s">
        <v>428</v>
      </c>
      <c r="G1" s="52" t="s">
        <v>429</v>
      </c>
      <c r="H1" s="52" t="s">
        <v>430</v>
      </c>
      <c r="I1" s="52" t="s">
        <v>431</v>
      </c>
      <c r="J1" s="52" t="s">
        <v>432</v>
      </c>
      <c r="K1" s="52" t="s">
        <v>433</v>
      </c>
      <c r="L1" s="52" t="s">
        <v>434</v>
      </c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4.25" customHeight="1">
      <c r="A2" s="54" t="s">
        <v>435</v>
      </c>
      <c r="B2" s="54" t="s">
        <v>436</v>
      </c>
      <c r="C2" s="55" t="str">
        <f t="shared" ref="C2:C256" si="0">A2</f>
        <v>A.I. RADIO</v>
      </c>
      <c r="D2" s="55"/>
      <c r="E2" s="55"/>
      <c r="F2" s="55"/>
      <c r="G2" s="55">
        <f>COUNTIF(RTARouteStagesOld!$J$2:$J$5,ShortCodesNew!$B2)</f>
        <v>0</v>
      </c>
      <c r="H2" s="55">
        <f>COUNTIF(ShortCodesNew!$A$2:$A$1516,ShortCodesNew!$A2)</f>
        <v>1</v>
      </c>
      <c r="I2" s="55">
        <f t="shared" ref="I2:I256" si="1">COUNTIF($B$2:$B$5945,B2)</f>
        <v>1</v>
      </c>
      <c r="J2" s="55"/>
      <c r="K2" s="56"/>
      <c r="L2" s="56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 ht="14.25" customHeight="1">
      <c r="A3" s="57" t="s">
        <v>437</v>
      </c>
      <c r="B3" s="57" t="s">
        <v>438</v>
      </c>
      <c r="C3" s="58" t="str">
        <f t="shared" si="0"/>
        <v>A.MADLAWADA</v>
      </c>
      <c r="D3" s="58"/>
      <c r="E3" s="58"/>
      <c r="F3" s="58"/>
      <c r="G3" s="58">
        <f>COUNTIF(RTARouteStagesOld!$J$2:$J$5,ShortCodesNew!$B3)</f>
        <v>0</v>
      </c>
      <c r="H3" s="58">
        <f>COUNTIF(ShortCodesNew!$A$2:$A$1516,ShortCodesNew!$A3)</f>
        <v>1</v>
      </c>
      <c r="I3" s="58">
        <f t="shared" si="1"/>
        <v>1</v>
      </c>
      <c r="J3" s="58"/>
      <c r="K3" s="58"/>
      <c r="L3" s="58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 ht="14.25" customHeight="1">
      <c r="A4" s="54" t="s">
        <v>439</v>
      </c>
      <c r="B4" s="54" t="s">
        <v>440</v>
      </c>
      <c r="C4" s="55" t="str">
        <f t="shared" si="0"/>
        <v>A.PWER HUSE</v>
      </c>
      <c r="D4" s="55"/>
      <c r="E4" s="55"/>
      <c r="F4" s="55"/>
      <c r="G4" s="55">
        <f>COUNTIF(RTARouteStagesOld!$J$2:$J$5,ShortCodesNew!$B4)</f>
        <v>0</v>
      </c>
      <c r="H4" s="55">
        <f>COUNTIF(ShortCodesNew!$A$2:$A$1516,ShortCodesNew!$A4)</f>
        <v>1</v>
      </c>
      <c r="I4" s="55">
        <f t="shared" si="1"/>
        <v>1</v>
      </c>
      <c r="J4" s="55"/>
      <c r="K4" s="55"/>
      <c r="L4" s="55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 ht="14.25" customHeight="1">
      <c r="A5" s="57" t="s">
        <v>441</v>
      </c>
      <c r="B5" s="57" t="s">
        <v>442</v>
      </c>
      <c r="C5" s="58" t="str">
        <f t="shared" si="0"/>
        <v>ACGL/SALELI</v>
      </c>
      <c r="D5" s="58"/>
      <c r="E5" s="58"/>
      <c r="F5" s="58"/>
      <c r="G5" s="58">
        <f>COUNTIF(RTARouteStagesOld!$J$2:$J$5,ShortCodesNew!$B5)</f>
        <v>0</v>
      </c>
      <c r="H5" s="58">
        <f>COUNTIF(ShortCodesNew!$A$2:$A$1516,ShortCodesNew!$A5)</f>
        <v>1</v>
      </c>
      <c r="I5" s="58">
        <f t="shared" si="1"/>
        <v>1</v>
      </c>
      <c r="J5" s="58"/>
      <c r="K5" s="58"/>
      <c r="L5" s="58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 ht="14.25" customHeight="1">
      <c r="A6" s="54" t="s">
        <v>443</v>
      </c>
      <c r="B6" s="54" t="s">
        <v>444</v>
      </c>
      <c r="C6" s="55" t="str">
        <f t="shared" si="0"/>
        <v>ADHALI</v>
      </c>
      <c r="D6" s="55"/>
      <c r="E6" s="55"/>
      <c r="F6" s="55"/>
      <c r="G6" s="55">
        <f>COUNTIF(RTARouteStagesOld!$J$2:$J$5,ShortCodesNew!$B6)</f>
        <v>0</v>
      </c>
      <c r="H6" s="55">
        <f>COUNTIF(ShortCodesNew!$A$2:$A$1516,ShortCodesNew!$A6)</f>
        <v>1</v>
      </c>
      <c r="I6" s="55">
        <f t="shared" si="1"/>
        <v>1</v>
      </c>
      <c r="J6" s="55"/>
      <c r="K6" s="55"/>
      <c r="L6" s="55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 ht="14.25" customHeight="1">
      <c r="A7" s="57" t="s">
        <v>445</v>
      </c>
      <c r="B7" s="57" t="s">
        <v>446</v>
      </c>
      <c r="C7" s="58" t="str">
        <f t="shared" si="0"/>
        <v>ADHAR HSPTL</v>
      </c>
      <c r="D7" s="58"/>
      <c r="E7" s="58"/>
      <c r="F7" s="58"/>
      <c r="G7" s="58">
        <f>COUNTIF(RTARouteStagesOld!$J$2:$J$5,ShortCodesNew!$B7)</f>
        <v>0</v>
      </c>
      <c r="H7" s="58">
        <f>COUNTIF(ShortCodesNew!$A$2:$A$1516,ShortCodesNew!$A7)</f>
        <v>1</v>
      </c>
      <c r="I7" s="58">
        <f t="shared" si="1"/>
        <v>1</v>
      </c>
      <c r="J7" s="58"/>
      <c r="K7" s="58"/>
      <c r="L7" s="58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 ht="14.25" customHeight="1">
      <c r="A8" s="54" t="s">
        <v>447</v>
      </c>
      <c r="B8" s="54" t="s">
        <v>448</v>
      </c>
      <c r="C8" s="55" t="str">
        <f t="shared" si="0"/>
        <v>ADNEM</v>
      </c>
      <c r="D8" s="55"/>
      <c r="E8" s="55"/>
      <c r="F8" s="55"/>
      <c r="G8" s="55">
        <f>COUNTIF(RTARouteStagesOld!$J$2:$J$5,ShortCodesNew!$B8)</f>
        <v>0</v>
      </c>
      <c r="H8" s="55">
        <f>COUNTIF(ShortCodesNew!$A$2:$A$1516,ShortCodesNew!$A8)</f>
        <v>1</v>
      </c>
      <c r="I8" s="55">
        <f t="shared" si="1"/>
        <v>1</v>
      </c>
      <c r="J8" s="55"/>
      <c r="K8" s="55"/>
      <c r="L8" s="55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14.25" customHeight="1">
      <c r="A9" s="57" t="s">
        <v>449</v>
      </c>
      <c r="B9" s="57" t="s">
        <v>450</v>
      </c>
      <c r="C9" s="58" t="str">
        <f t="shared" si="0"/>
        <v>ADNEM SCHOL</v>
      </c>
      <c r="D9" s="58"/>
      <c r="E9" s="58"/>
      <c r="F9" s="58"/>
      <c r="G9" s="58">
        <f>COUNTIF(RTARouteStagesOld!$J$2:$J$5,ShortCodesNew!$B9)</f>
        <v>0</v>
      </c>
      <c r="H9" s="58">
        <f>COUNTIF(ShortCodesNew!$A$2:$A$1516,ShortCodesNew!$A9)</f>
        <v>1</v>
      </c>
      <c r="I9" s="58">
        <f t="shared" si="1"/>
        <v>1</v>
      </c>
      <c r="J9" s="58"/>
      <c r="K9" s="58"/>
      <c r="L9" s="58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 ht="14.25" customHeight="1">
      <c r="A10" s="54" t="s">
        <v>451</v>
      </c>
      <c r="B10" s="54" t="s">
        <v>452</v>
      </c>
      <c r="C10" s="55" t="str">
        <f t="shared" si="0"/>
        <v>ADPAI</v>
      </c>
      <c r="D10" s="55"/>
      <c r="E10" s="55"/>
      <c r="F10" s="55"/>
      <c r="G10" s="55">
        <f>COUNTIF(RTARouteStagesOld!$J$2:$J$5,ShortCodesNew!$B10)</f>
        <v>0</v>
      </c>
      <c r="H10" s="55">
        <f>COUNTIF(ShortCodesNew!$A$2:$A$1516,ShortCodesNew!$A10)</f>
        <v>1</v>
      </c>
      <c r="I10" s="55">
        <f t="shared" si="1"/>
        <v>1</v>
      </c>
      <c r="J10" s="55"/>
      <c r="K10" s="55"/>
      <c r="L10" s="55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 ht="14.25" customHeight="1">
      <c r="A11" s="57" t="s">
        <v>453</v>
      </c>
      <c r="B11" s="57" t="s">
        <v>454</v>
      </c>
      <c r="C11" s="58" t="str">
        <f t="shared" si="0"/>
        <v>ADUSHEM</v>
      </c>
      <c r="D11" s="58"/>
      <c r="E11" s="58"/>
      <c r="F11" s="58"/>
      <c r="G11" s="58">
        <f>COUNTIF(RTARouteStagesOld!$J$2:$J$5,ShortCodesNew!$B11)</f>
        <v>0</v>
      </c>
      <c r="H11" s="58">
        <f>COUNTIF(ShortCodesNew!$A$2:$A$1516,ShortCodesNew!$A11)</f>
        <v>1</v>
      </c>
      <c r="I11" s="58">
        <f t="shared" si="1"/>
        <v>1</v>
      </c>
      <c r="J11" s="58"/>
      <c r="K11" s="58"/>
      <c r="L11" s="58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14.25" customHeight="1">
      <c r="A12" s="54" t="s">
        <v>455</v>
      </c>
      <c r="B12" s="54" t="s">
        <v>456</v>
      </c>
      <c r="C12" s="55" t="str">
        <f t="shared" si="0"/>
        <v>ADVALPAL</v>
      </c>
      <c r="D12" s="55"/>
      <c r="E12" s="55"/>
      <c r="F12" s="55"/>
      <c r="G12" s="55">
        <f>COUNTIF(RTARouteStagesOld!$J$2:$J$5,ShortCodesNew!$B12)</f>
        <v>0</v>
      </c>
      <c r="H12" s="55">
        <f>COUNTIF(ShortCodesNew!$A$2:$A$1516,ShortCodesNew!$A12)</f>
        <v>1</v>
      </c>
      <c r="I12" s="55">
        <f t="shared" si="1"/>
        <v>1</v>
      </c>
      <c r="J12" s="55"/>
      <c r="K12" s="55"/>
      <c r="L12" s="55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 ht="14.25" customHeight="1">
      <c r="A13" s="57" t="s">
        <v>457</v>
      </c>
      <c r="B13" s="57" t="s">
        <v>458</v>
      </c>
      <c r="C13" s="58" t="str">
        <f t="shared" si="0"/>
        <v>ADVOI</v>
      </c>
      <c r="D13" s="58"/>
      <c r="E13" s="58"/>
      <c r="F13" s="58"/>
      <c r="G13" s="58">
        <f>COUNTIF(RTARouteStagesOld!$J$2:$J$5,ShortCodesNew!$B13)</f>
        <v>0</v>
      </c>
      <c r="H13" s="58">
        <f>COUNTIF(ShortCodesNew!$A$2:$A$1516,ShortCodesNew!$A13)</f>
        <v>1</v>
      </c>
      <c r="I13" s="58">
        <f t="shared" si="1"/>
        <v>1</v>
      </c>
      <c r="J13" s="58"/>
      <c r="K13" s="58"/>
      <c r="L13" s="58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 ht="14.25" customHeight="1">
      <c r="A14" s="54" t="s">
        <v>459</v>
      </c>
      <c r="B14" s="54" t="s">
        <v>460</v>
      </c>
      <c r="C14" s="55" t="str">
        <f t="shared" si="0"/>
        <v>AFZALPUR</v>
      </c>
      <c r="D14" s="55"/>
      <c r="E14" s="55"/>
      <c r="F14" s="55"/>
      <c r="G14" s="55">
        <f>COUNTIF(RTARouteStagesOld!$J$2:$J$5,ShortCodesNew!$B14)</f>
        <v>0</v>
      </c>
      <c r="H14" s="55">
        <f>COUNTIF(ShortCodesNew!$A$2:$A$1516,ShortCodesNew!$A14)</f>
        <v>1</v>
      </c>
      <c r="I14" s="55">
        <f t="shared" si="1"/>
        <v>1</v>
      </c>
      <c r="J14" s="55"/>
      <c r="K14" s="55"/>
      <c r="L14" s="55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 ht="14.25" customHeight="1">
      <c r="A15" s="57" t="s">
        <v>461</v>
      </c>
      <c r="B15" s="57" t="s">
        <v>462</v>
      </c>
      <c r="C15" s="58" t="str">
        <f t="shared" si="0"/>
        <v>AGAPUR</v>
      </c>
      <c r="D15" s="58"/>
      <c r="E15" s="58"/>
      <c r="F15" s="58"/>
      <c r="G15" s="58">
        <f>COUNTIF(RTARouteStagesOld!$J$2:$J$5,ShortCodesNew!$B15)</f>
        <v>0</v>
      </c>
      <c r="H15" s="58">
        <f>COUNTIF(ShortCodesNew!$A$2:$A$1516,ShortCodesNew!$A15)</f>
        <v>1</v>
      </c>
      <c r="I15" s="58">
        <f t="shared" si="1"/>
        <v>1</v>
      </c>
      <c r="J15" s="58"/>
      <c r="K15" s="58"/>
      <c r="L15" s="58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 ht="14.25" customHeight="1">
      <c r="A16" s="54" t="s">
        <v>463</v>
      </c>
      <c r="B16" s="54" t="s">
        <v>464</v>
      </c>
      <c r="C16" s="55" t="str">
        <f t="shared" si="0"/>
        <v>AGAPUR SHMR</v>
      </c>
      <c r="D16" s="55"/>
      <c r="E16" s="55"/>
      <c r="F16" s="55"/>
      <c r="G16" s="55">
        <f>COUNTIF(RTARouteStagesOld!$J$2:$J$5,ShortCodesNew!$B16)</f>
        <v>0</v>
      </c>
      <c r="H16" s="55">
        <f>COUNTIF(ShortCodesNew!$A$2:$A$1516,ShortCodesNew!$A16)</f>
        <v>1</v>
      </c>
      <c r="I16" s="55">
        <f t="shared" si="1"/>
        <v>1</v>
      </c>
      <c r="J16" s="55"/>
      <c r="K16" s="55"/>
      <c r="L16" s="55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 ht="14.25" customHeight="1">
      <c r="A17" s="57" t="s">
        <v>465</v>
      </c>
      <c r="B17" s="57" t="s">
        <v>466</v>
      </c>
      <c r="C17" s="58" t="str">
        <f t="shared" si="0"/>
        <v>AGAR</v>
      </c>
      <c r="D17" s="58"/>
      <c r="E17" s="58"/>
      <c r="F17" s="58"/>
      <c r="G17" s="58">
        <f>COUNTIF(RTARouteStagesOld!$J$2:$J$5,ShortCodesNew!$B17)</f>
        <v>0</v>
      </c>
      <c r="H17" s="58">
        <f>COUNTIF(ShortCodesNew!$A$2:$A$1516,ShortCodesNew!$A17)</f>
        <v>1</v>
      </c>
      <c r="I17" s="58">
        <f t="shared" si="1"/>
        <v>1</v>
      </c>
      <c r="J17" s="58"/>
      <c r="K17" s="58"/>
      <c r="L17" s="58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 ht="14.25" customHeight="1">
      <c r="A18" s="54" t="s">
        <v>467</v>
      </c>
      <c r="B18" s="54" t="s">
        <v>468</v>
      </c>
      <c r="C18" s="55" t="str">
        <f t="shared" si="0"/>
        <v>AGARWADA</v>
      </c>
      <c r="D18" s="55"/>
      <c r="E18" s="55"/>
      <c r="F18" s="55"/>
      <c r="G18" s="55">
        <f>COUNTIF(RTARouteStagesOld!$J$2:$J$5,ShortCodesNew!$B18)</f>
        <v>0</v>
      </c>
      <c r="H18" s="55">
        <f>COUNTIF(ShortCodesNew!$A$2:$A$1516,ShortCodesNew!$A18)</f>
        <v>1</v>
      </c>
      <c r="I18" s="55">
        <f t="shared" si="1"/>
        <v>1</v>
      </c>
      <c r="J18" s="55"/>
      <c r="K18" s="55"/>
      <c r="L18" s="55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 ht="14.25" customHeight="1">
      <c r="A19" s="57" t="s">
        <v>469</v>
      </c>
      <c r="B19" s="57" t="s">
        <v>470</v>
      </c>
      <c r="C19" s="58" t="str">
        <f t="shared" si="0"/>
        <v>AGARWADA DP</v>
      </c>
      <c r="D19" s="58"/>
      <c r="E19" s="58"/>
      <c r="F19" s="58"/>
      <c r="G19" s="58">
        <f>COUNTIF(RTARouteStagesOld!$J$2:$J$5,ShortCodesNew!$B19)</f>
        <v>0</v>
      </c>
      <c r="H19" s="58">
        <f>COUNTIF(ShortCodesNew!$A$2:$A$1516,ShortCodesNew!$A19)</f>
        <v>1</v>
      </c>
      <c r="I19" s="58">
        <f t="shared" si="1"/>
        <v>1</v>
      </c>
      <c r="J19" s="58"/>
      <c r="K19" s="58"/>
      <c r="L19" s="58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 ht="14.25" customHeight="1">
      <c r="A20" s="54" t="s">
        <v>471</v>
      </c>
      <c r="B20" s="54" t="s">
        <v>472</v>
      </c>
      <c r="C20" s="55" t="str">
        <f t="shared" si="0"/>
        <v>AGASSAIM</v>
      </c>
      <c r="D20" s="55"/>
      <c r="E20" s="55"/>
      <c r="F20" s="55"/>
      <c r="G20" s="55">
        <f>COUNTIF(RTARouteStagesOld!$J$2:$J$5,ShortCodesNew!$B20)</f>
        <v>0</v>
      </c>
      <c r="H20" s="55">
        <f>COUNTIF(ShortCodesNew!$A$2:$A$1516,ShortCodesNew!$A20)</f>
        <v>1</v>
      </c>
      <c r="I20" s="55">
        <f t="shared" si="1"/>
        <v>1</v>
      </c>
      <c r="J20" s="55"/>
      <c r="K20" s="55"/>
      <c r="L20" s="55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 ht="14.25" customHeight="1">
      <c r="A21" s="57" t="s">
        <v>473</v>
      </c>
      <c r="B21" s="57" t="s">
        <v>474</v>
      </c>
      <c r="C21" s="58" t="str">
        <f t="shared" si="0"/>
        <v>AGLOTI</v>
      </c>
      <c r="D21" s="58"/>
      <c r="E21" s="58"/>
      <c r="F21" s="58"/>
      <c r="G21" s="58">
        <f>COUNTIF(RTARouteStagesOld!$J$2:$J$5,ShortCodesNew!$B21)</f>
        <v>0</v>
      </c>
      <c r="H21" s="58">
        <f>COUNTIF(ShortCodesNew!$A$2:$A$1516,ShortCodesNew!$A21)</f>
        <v>1</v>
      </c>
      <c r="I21" s="58">
        <f t="shared" si="1"/>
        <v>1</v>
      </c>
      <c r="J21" s="58"/>
      <c r="K21" s="58"/>
      <c r="L21" s="58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 ht="14.25" customHeight="1">
      <c r="A22" s="54" t="s">
        <v>475</v>
      </c>
      <c r="B22" s="54" t="s">
        <v>476</v>
      </c>
      <c r="C22" s="55" t="str">
        <f t="shared" si="0"/>
        <v>AGNEL ASHRM</v>
      </c>
      <c r="D22" s="55"/>
      <c r="E22" s="55"/>
      <c r="F22" s="55"/>
      <c r="G22" s="55">
        <f>COUNTIF(RTARouteStagesOld!$J$2:$J$5,ShortCodesNew!$B22)</f>
        <v>0</v>
      </c>
      <c r="H22" s="55">
        <f>COUNTIF(ShortCodesNew!$A$2:$A$1516,ShortCodesNew!$A22)</f>
        <v>1</v>
      </c>
      <c r="I22" s="55">
        <f t="shared" si="1"/>
        <v>1</v>
      </c>
      <c r="J22" s="55"/>
      <c r="K22" s="55"/>
      <c r="L22" s="55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 ht="14.25" customHeight="1">
      <c r="A23" s="57" t="s">
        <v>477</v>
      </c>
      <c r="B23" s="57" t="s">
        <v>478</v>
      </c>
      <c r="C23" s="58" t="str">
        <f t="shared" si="0"/>
        <v>AGONDA CHRC</v>
      </c>
      <c r="D23" s="58"/>
      <c r="E23" s="58"/>
      <c r="F23" s="58"/>
      <c r="G23" s="58">
        <f>COUNTIF(RTARouteStagesOld!$J$2:$J$5,ShortCodesNew!$B23)</f>
        <v>0</v>
      </c>
      <c r="H23" s="58">
        <f>COUNTIF(ShortCodesNew!$A$2:$A$1516,ShortCodesNew!$A23)</f>
        <v>1</v>
      </c>
      <c r="I23" s="58">
        <f t="shared" si="1"/>
        <v>1</v>
      </c>
      <c r="J23" s="58"/>
      <c r="K23" s="58"/>
      <c r="L23" s="58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 ht="14.25" customHeight="1">
      <c r="A24" s="54" t="s">
        <v>479</v>
      </c>
      <c r="B24" s="54" t="s">
        <v>480</v>
      </c>
      <c r="C24" s="55" t="str">
        <f t="shared" si="0"/>
        <v>AIRPORT</v>
      </c>
      <c r="D24" s="55"/>
      <c r="E24" s="55"/>
      <c r="F24" s="55"/>
      <c r="G24" s="55">
        <f>COUNTIF(RTARouteStagesOld!$J$2:$J$5,ShortCodesNew!$B24)</f>
        <v>0</v>
      </c>
      <c r="H24" s="55">
        <f>COUNTIF(ShortCodesNew!$A$2:$A$1516,ShortCodesNew!$A24)</f>
        <v>1</v>
      </c>
      <c r="I24" s="55">
        <f t="shared" si="1"/>
        <v>1</v>
      </c>
      <c r="J24" s="55"/>
      <c r="K24" s="55"/>
      <c r="L24" s="55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4.25" customHeight="1">
      <c r="A25" s="57" t="s">
        <v>481</v>
      </c>
      <c r="B25" s="57" t="s">
        <v>482</v>
      </c>
      <c r="C25" s="58" t="str">
        <f t="shared" si="0"/>
        <v>AITD Assagao</v>
      </c>
      <c r="D25" s="58"/>
      <c r="E25" s="58"/>
      <c r="F25" s="58"/>
      <c r="G25" s="58">
        <f>COUNTIF(RTARouteStagesOld!$J$2:$J$5,ShortCodesNew!$B25)</f>
        <v>0</v>
      </c>
      <c r="H25" s="58">
        <f>COUNTIF(ShortCodesNew!$A$2:$A$1516,ShortCodesNew!$A25)</f>
        <v>1</v>
      </c>
      <c r="I25" s="58">
        <f t="shared" si="1"/>
        <v>1</v>
      </c>
      <c r="J25" s="58" t="s">
        <v>483</v>
      </c>
      <c r="K25" s="58"/>
      <c r="L25" s="58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4.25" customHeight="1">
      <c r="A26" s="54" t="s">
        <v>484</v>
      </c>
      <c r="B26" s="54" t="s">
        <v>485</v>
      </c>
      <c r="C26" s="55" t="str">
        <f t="shared" si="0"/>
        <v>AJGAO/TIROD</v>
      </c>
      <c r="D26" s="55"/>
      <c r="E26" s="55"/>
      <c r="F26" s="55"/>
      <c r="G26" s="55">
        <f>COUNTIF(RTARouteStagesOld!$J$2:$J$5,ShortCodesNew!$B26)</f>
        <v>0</v>
      </c>
      <c r="H26" s="55">
        <f>COUNTIF(ShortCodesNew!$A$2:$A$1516,ShortCodesNew!$A26)</f>
        <v>1</v>
      </c>
      <c r="I26" s="55">
        <f t="shared" si="1"/>
        <v>1</v>
      </c>
      <c r="J26" s="55"/>
      <c r="K26" s="55"/>
      <c r="L26" s="55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4.25" customHeight="1">
      <c r="A27" s="57" t="s">
        <v>486</v>
      </c>
      <c r="B27" s="57" t="s">
        <v>487</v>
      </c>
      <c r="C27" s="58" t="str">
        <f t="shared" si="0"/>
        <v>AJOBA TMP</v>
      </c>
      <c r="D27" s="58"/>
      <c r="E27" s="58"/>
      <c r="F27" s="58"/>
      <c r="G27" s="58">
        <f>COUNTIF(RTARouteStagesOld!$J$2:$J$5,ShortCodesNew!$B27)</f>
        <v>0</v>
      </c>
      <c r="H27" s="58">
        <f>COUNTIF(ShortCodesNew!$A$2:$A$1516,ShortCodesNew!$A27)</f>
        <v>1</v>
      </c>
      <c r="I27" s="58">
        <f t="shared" si="1"/>
        <v>1</v>
      </c>
      <c r="J27" s="58"/>
      <c r="K27" s="58"/>
      <c r="L27" s="58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4.25" customHeight="1">
      <c r="A28" s="54" t="s">
        <v>488</v>
      </c>
      <c r="B28" s="54" t="s">
        <v>489</v>
      </c>
      <c r="C28" s="55" t="str">
        <f t="shared" si="0"/>
        <v>AJRA FATA</v>
      </c>
      <c r="D28" s="55"/>
      <c r="E28" s="55"/>
      <c r="F28" s="55"/>
      <c r="G28" s="55">
        <f>COUNTIF(RTARouteStagesOld!$J$2:$J$5,ShortCodesNew!$B28)</f>
        <v>0</v>
      </c>
      <c r="H28" s="55">
        <f>COUNTIF(ShortCodesNew!$A$2:$A$1516,ShortCodesNew!$A28)</f>
        <v>1</v>
      </c>
      <c r="I28" s="55">
        <f t="shared" si="1"/>
        <v>1</v>
      </c>
      <c r="J28" s="55"/>
      <c r="K28" s="55"/>
      <c r="L28" s="55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4.25" customHeight="1">
      <c r="A29" s="57" t="s">
        <v>490</v>
      </c>
      <c r="B29" s="57" t="s">
        <v>491</v>
      </c>
      <c r="C29" s="58" t="str">
        <f t="shared" si="0"/>
        <v>AKAMOL</v>
      </c>
      <c r="D29" s="58"/>
      <c r="E29" s="58"/>
      <c r="F29" s="58"/>
      <c r="G29" s="58">
        <f>COUNTIF(RTARouteStagesOld!$J$2:$J$5,ShortCodesNew!$B29)</f>
        <v>0</v>
      </c>
      <c r="H29" s="58">
        <f>COUNTIF(ShortCodesNew!$A$2:$A$1516,ShortCodesNew!$A29)</f>
        <v>1</v>
      </c>
      <c r="I29" s="58">
        <f t="shared" si="1"/>
        <v>1</v>
      </c>
      <c r="J29" s="58"/>
      <c r="K29" s="58"/>
      <c r="L29" s="58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4.25" customHeight="1">
      <c r="A30" s="54" t="s">
        <v>492</v>
      </c>
      <c r="B30" s="54" t="s">
        <v>493</v>
      </c>
      <c r="C30" s="55" t="str">
        <f t="shared" si="0"/>
        <v>AKASWANI</v>
      </c>
      <c r="D30" s="55"/>
      <c r="E30" s="55"/>
      <c r="F30" s="55"/>
      <c r="G30" s="55">
        <f>COUNTIF(RTARouteStagesOld!$J$2:$J$5,ShortCodesNew!$B30)</f>
        <v>0</v>
      </c>
      <c r="H30" s="55">
        <f>COUNTIF(ShortCodesNew!$A$2:$A$1516,ShortCodesNew!$A30)</f>
        <v>1</v>
      </c>
      <c r="I30" s="55">
        <f t="shared" si="1"/>
        <v>1</v>
      </c>
      <c r="J30" s="55"/>
      <c r="K30" s="55"/>
      <c r="L30" s="55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4.25" customHeight="1">
      <c r="A31" s="59" t="s">
        <v>494</v>
      </c>
      <c r="B31" s="57" t="s">
        <v>495</v>
      </c>
      <c r="C31" s="58" t="str">
        <f t="shared" si="0"/>
        <v>Vasco Airport</v>
      </c>
      <c r="D31" s="58"/>
      <c r="E31" s="58"/>
      <c r="F31" s="58"/>
      <c r="G31" s="58">
        <f>COUNTIF(RTARouteStagesOld!$J$2:$J$5,ShortCodesNew!$B31)</f>
        <v>0</v>
      </c>
      <c r="H31" s="58">
        <f>COUNTIF(ShortCodesNew!$A$2:$A$1516,ShortCodesNew!$A31)</f>
        <v>1</v>
      </c>
      <c r="I31" s="58">
        <f t="shared" si="1"/>
        <v>1</v>
      </c>
      <c r="J31" s="58"/>
      <c r="K31" s="58"/>
      <c r="L31" s="58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4.25" customHeight="1">
      <c r="A32" s="54" t="s">
        <v>496</v>
      </c>
      <c r="B32" s="54" t="s">
        <v>497</v>
      </c>
      <c r="C32" s="55" t="str">
        <f t="shared" si="0"/>
        <v>AKHADA</v>
      </c>
      <c r="D32" s="55"/>
      <c r="E32" s="55"/>
      <c r="F32" s="55"/>
      <c r="G32" s="55">
        <f>COUNTIF(RTARouteStagesOld!$J$2:$J$5,ShortCodesNew!$B32)</f>
        <v>0</v>
      </c>
      <c r="H32" s="55">
        <f>COUNTIF(ShortCodesNew!$A$2:$A$1516,ShortCodesNew!$A32)</f>
        <v>1</v>
      </c>
      <c r="I32" s="55">
        <f t="shared" si="1"/>
        <v>1</v>
      </c>
      <c r="J32" s="55"/>
      <c r="K32" s="55"/>
      <c r="L32" s="55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4.25" customHeight="1">
      <c r="A33" s="57" t="s">
        <v>498</v>
      </c>
      <c r="B33" s="57" t="s">
        <v>499</v>
      </c>
      <c r="C33" s="58" t="str">
        <f t="shared" si="0"/>
        <v>AKOI</v>
      </c>
      <c r="D33" s="58"/>
      <c r="E33" s="58"/>
      <c r="F33" s="58"/>
      <c r="G33" s="58">
        <f>COUNTIF(RTARouteStagesOld!$J$2:$J$5,ShortCodesNew!$B33)</f>
        <v>0</v>
      </c>
      <c r="H33" s="58">
        <f>COUNTIF(ShortCodesNew!$A$2:$A$1516,ShortCodesNew!$A33)</f>
        <v>1</v>
      </c>
      <c r="I33" s="58">
        <f t="shared" si="1"/>
        <v>1</v>
      </c>
      <c r="J33" s="58"/>
      <c r="K33" s="58"/>
      <c r="L33" s="58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4.25" customHeight="1">
      <c r="A34" s="54" t="s">
        <v>500</v>
      </c>
      <c r="B34" s="54" t="s">
        <v>501</v>
      </c>
      <c r="C34" s="55" t="str">
        <f t="shared" si="0"/>
        <v>AKOI CLUB</v>
      </c>
      <c r="D34" s="55"/>
      <c r="E34" s="55"/>
      <c r="F34" s="55"/>
      <c r="G34" s="55">
        <f>COUNTIF(RTARouteStagesOld!$J$2:$J$5,ShortCodesNew!$B34)</f>
        <v>0</v>
      </c>
      <c r="H34" s="55">
        <f>COUNTIF(ShortCodesNew!$A$2:$A$1516,ShortCodesNew!$A34)</f>
        <v>1</v>
      </c>
      <c r="I34" s="55">
        <f t="shared" si="1"/>
        <v>1</v>
      </c>
      <c r="J34" s="55"/>
      <c r="K34" s="55"/>
      <c r="L34" s="55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4.25" customHeight="1">
      <c r="A35" s="57" t="s">
        <v>502</v>
      </c>
      <c r="B35" s="57" t="s">
        <v>503</v>
      </c>
      <c r="C35" s="58" t="str">
        <f t="shared" si="0"/>
        <v>AKSHEM</v>
      </c>
      <c r="D35" s="58"/>
      <c r="E35" s="58"/>
      <c r="F35" s="58"/>
      <c r="G35" s="58">
        <f>COUNTIF(RTARouteStagesOld!$J$2:$J$5,ShortCodesNew!$B35)</f>
        <v>0</v>
      </c>
      <c r="H35" s="58">
        <f>COUNTIF(ShortCodesNew!$A$2:$A$1516,ShortCodesNew!$A35)</f>
        <v>1</v>
      </c>
      <c r="I35" s="58">
        <f t="shared" si="1"/>
        <v>1</v>
      </c>
      <c r="J35" s="58"/>
      <c r="K35" s="58"/>
      <c r="L35" s="58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4.25" customHeight="1">
      <c r="A36" s="54" t="s">
        <v>504</v>
      </c>
      <c r="B36" s="54" t="s">
        <v>505</v>
      </c>
      <c r="C36" s="55" t="str">
        <f t="shared" si="0"/>
        <v>ALDONA</v>
      </c>
      <c r="D36" s="55"/>
      <c r="E36" s="55"/>
      <c r="F36" s="55"/>
      <c r="G36" s="55">
        <f>COUNTIF(RTARouteStagesOld!$J$2:$J$5,ShortCodesNew!$B36)</f>
        <v>0</v>
      </c>
      <c r="H36" s="55">
        <f>COUNTIF(ShortCodesNew!$A$2:$A$1516,ShortCodesNew!$A36)</f>
        <v>1</v>
      </c>
      <c r="I36" s="55">
        <f t="shared" si="1"/>
        <v>1</v>
      </c>
      <c r="J36" s="55"/>
      <c r="K36" s="55"/>
      <c r="L36" s="55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4.25" customHeight="1">
      <c r="A37" s="57" t="s">
        <v>506</v>
      </c>
      <c r="B37" s="57" t="s">
        <v>507</v>
      </c>
      <c r="C37" s="58" t="str">
        <f t="shared" si="0"/>
        <v>ALMEL</v>
      </c>
      <c r="D37" s="58"/>
      <c r="E37" s="58"/>
      <c r="F37" s="58"/>
      <c r="G37" s="58">
        <f>COUNTIF(RTARouteStagesOld!$J$2:$J$5,ShortCodesNew!$B37)</f>
        <v>0</v>
      </c>
      <c r="H37" s="58">
        <f>COUNTIF(ShortCodesNew!$A$2:$A$1516,ShortCodesNew!$A37)</f>
        <v>1</v>
      </c>
      <c r="I37" s="58">
        <f t="shared" si="1"/>
        <v>1</v>
      </c>
      <c r="J37" s="58"/>
      <c r="K37" s="58"/>
      <c r="L37" s="58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4.25" customHeight="1">
      <c r="A38" s="54" t="s">
        <v>508</v>
      </c>
      <c r="B38" s="54" t="s">
        <v>509</v>
      </c>
      <c r="C38" s="55" t="str">
        <f t="shared" si="0"/>
        <v>ALNAVAR</v>
      </c>
      <c r="D38" s="55"/>
      <c r="E38" s="55"/>
      <c r="F38" s="55"/>
      <c r="G38" s="55">
        <f>COUNTIF(RTARouteStagesOld!$J$2:$J$5,ShortCodesNew!$B38)</f>
        <v>0</v>
      </c>
      <c r="H38" s="55">
        <f>COUNTIF(ShortCodesNew!$A$2:$A$1516,ShortCodesNew!$A38)</f>
        <v>1</v>
      </c>
      <c r="I38" s="55">
        <f t="shared" si="1"/>
        <v>1</v>
      </c>
      <c r="J38" s="55"/>
      <c r="K38" s="55"/>
      <c r="L38" s="55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4.25" customHeight="1">
      <c r="A39" s="57" t="s">
        <v>510</v>
      </c>
      <c r="B39" s="57" t="s">
        <v>511</v>
      </c>
      <c r="C39" s="58" t="str">
        <f t="shared" si="0"/>
        <v>ALORNA FORT</v>
      </c>
      <c r="D39" s="58"/>
      <c r="E39" s="58"/>
      <c r="F39" s="58"/>
      <c r="G39" s="58">
        <f>COUNTIF(RTARouteStagesOld!$J$2:$J$5,ShortCodesNew!$B39)</f>
        <v>0</v>
      </c>
      <c r="H39" s="58">
        <f>COUNTIF(ShortCodesNew!$A$2:$A$1516,ShortCodesNew!$A39)</f>
        <v>1</v>
      </c>
      <c r="I39" s="58">
        <f t="shared" si="1"/>
        <v>1</v>
      </c>
      <c r="J39" s="58"/>
      <c r="K39" s="58"/>
      <c r="L39" s="58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4.25" customHeight="1">
      <c r="A40" s="54" t="s">
        <v>512</v>
      </c>
      <c r="B40" s="54" t="s">
        <v>513</v>
      </c>
      <c r="C40" s="55" t="str">
        <f t="shared" si="0"/>
        <v>ALTINHO</v>
      </c>
      <c r="D40" s="55"/>
      <c r="E40" s="55"/>
      <c r="F40" s="55"/>
      <c r="G40" s="55">
        <f>COUNTIF(RTARouteStagesOld!$J$2:$J$5,ShortCodesNew!$B40)</f>
        <v>0</v>
      </c>
      <c r="H40" s="55">
        <f>COUNTIF(ShortCodesNew!$A$2:$A$1516,ShortCodesNew!$A40)</f>
        <v>1</v>
      </c>
      <c r="I40" s="55">
        <f t="shared" si="1"/>
        <v>1</v>
      </c>
      <c r="J40" s="55"/>
      <c r="K40" s="55"/>
      <c r="L40" s="55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4.25" customHeight="1">
      <c r="A41" s="57" t="s">
        <v>514</v>
      </c>
      <c r="B41" s="57" t="s">
        <v>515</v>
      </c>
      <c r="C41" s="58" t="str">
        <f t="shared" si="0"/>
        <v>AMADI</v>
      </c>
      <c r="D41" s="58"/>
      <c r="E41" s="58"/>
      <c r="F41" s="58"/>
      <c r="G41" s="58">
        <f>COUNTIF(RTARouteStagesOld!$J$2:$J$5,ShortCodesNew!$B41)</f>
        <v>0</v>
      </c>
      <c r="H41" s="58">
        <f>COUNTIF(ShortCodesNew!$A$2:$A$1516,ShortCodesNew!$A41)</f>
        <v>1</v>
      </c>
      <c r="I41" s="58">
        <f t="shared" si="1"/>
        <v>1</v>
      </c>
      <c r="J41" s="58"/>
      <c r="K41" s="58"/>
      <c r="L41" s="58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4.25" customHeight="1">
      <c r="A42" s="54" t="s">
        <v>516</v>
      </c>
      <c r="B42" s="54" t="s">
        <v>517</v>
      </c>
      <c r="C42" s="55" t="str">
        <f t="shared" si="0"/>
        <v>AMADI/CALVI</v>
      </c>
      <c r="D42" s="55"/>
      <c r="E42" s="55"/>
      <c r="F42" s="55"/>
      <c r="G42" s="55">
        <f>COUNTIF(RTARouteStagesOld!$J$2:$J$5,ShortCodesNew!$B42)</f>
        <v>0</v>
      </c>
      <c r="H42" s="55">
        <f>COUNTIF(ShortCodesNew!$A$2:$A$1516,ShortCodesNew!$A42)</f>
        <v>1</v>
      </c>
      <c r="I42" s="55">
        <f t="shared" si="1"/>
        <v>1</v>
      </c>
      <c r="J42" s="55"/>
      <c r="K42" s="55"/>
      <c r="L42" s="55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4.25" customHeight="1">
      <c r="A43" s="57" t="s">
        <v>518</v>
      </c>
      <c r="B43" s="57" t="s">
        <v>519</v>
      </c>
      <c r="C43" s="58" t="str">
        <f t="shared" si="0"/>
        <v>AMBAULIM</v>
      </c>
      <c r="D43" s="58"/>
      <c r="E43" s="58"/>
      <c r="F43" s="58"/>
      <c r="G43" s="58">
        <f>COUNTIF(RTARouteStagesOld!$J$2:$J$5,ShortCodesNew!$B43)</f>
        <v>0</v>
      </c>
      <c r="H43" s="58">
        <f>COUNTIF(ShortCodesNew!$A$2:$A$1516,ShortCodesNew!$A43)</f>
        <v>1</v>
      </c>
      <c r="I43" s="58">
        <f t="shared" si="1"/>
        <v>1</v>
      </c>
      <c r="J43" s="58"/>
      <c r="K43" s="58"/>
      <c r="L43" s="58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4.25" customHeight="1">
      <c r="A44" s="54" t="s">
        <v>520</v>
      </c>
      <c r="B44" s="54" t="s">
        <v>521</v>
      </c>
      <c r="C44" s="55" t="str">
        <f t="shared" si="0"/>
        <v>AMBDKR CRCL</v>
      </c>
      <c r="D44" s="55"/>
      <c r="E44" s="55"/>
      <c r="F44" s="55"/>
      <c r="G44" s="55">
        <f>COUNTIF(RTARouteStagesOld!$J$2:$J$5,ShortCodesNew!$B44)</f>
        <v>0</v>
      </c>
      <c r="H44" s="55">
        <f>COUNTIF(ShortCodesNew!$A$2:$A$1516,ShortCodesNew!$A44)</f>
        <v>1</v>
      </c>
      <c r="I44" s="55">
        <f t="shared" si="1"/>
        <v>1</v>
      </c>
      <c r="J44" s="55"/>
      <c r="K44" s="55"/>
      <c r="L44" s="55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4.25" customHeight="1">
      <c r="A45" s="57" t="s">
        <v>522</v>
      </c>
      <c r="B45" s="57" t="s">
        <v>523</v>
      </c>
      <c r="C45" s="58" t="str">
        <f t="shared" si="0"/>
        <v>AMBEDEM</v>
      </c>
      <c r="D45" s="58"/>
      <c r="E45" s="58"/>
      <c r="F45" s="58"/>
      <c r="G45" s="58">
        <f>COUNTIF(RTARouteStagesOld!$J$2:$J$5,ShortCodesNew!$B45)</f>
        <v>0</v>
      </c>
      <c r="H45" s="58">
        <f>COUNTIF(ShortCodesNew!$A$2:$A$1516,ShortCodesNew!$A45)</f>
        <v>1</v>
      </c>
      <c r="I45" s="58">
        <f t="shared" si="1"/>
        <v>1</v>
      </c>
      <c r="J45" s="58"/>
      <c r="K45" s="58"/>
      <c r="L45" s="58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4.25" customHeight="1">
      <c r="A46" s="54" t="s">
        <v>524</v>
      </c>
      <c r="B46" s="54" t="s">
        <v>525</v>
      </c>
      <c r="C46" s="55" t="str">
        <f t="shared" si="0"/>
        <v>AMBEDGAO</v>
      </c>
      <c r="D46" s="55"/>
      <c r="E46" s="55"/>
      <c r="F46" s="55"/>
      <c r="G46" s="55">
        <f>COUNTIF(RTARouteStagesOld!$J$2:$J$5,ShortCodesNew!$B46)</f>
        <v>0</v>
      </c>
      <c r="H46" s="55">
        <f>COUNTIF(ShortCodesNew!$A$2:$A$1516,ShortCodesNew!$A46)</f>
        <v>1</v>
      </c>
      <c r="I46" s="55">
        <f t="shared" si="1"/>
        <v>1</v>
      </c>
      <c r="J46" s="55"/>
      <c r="K46" s="55"/>
      <c r="L46" s="55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4.25" customHeight="1">
      <c r="A47" s="57" t="s">
        <v>526</v>
      </c>
      <c r="B47" s="57" t="s">
        <v>527</v>
      </c>
      <c r="C47" s="58" t="str">
        <f t="shared" si="0"/>
        <v>AMBELI</v>
      </c>
      <c r="D47" s="58"/>
      <c r="E47" s="58"/>
      <c r="F47" s="58"/>
      <c r="G47" s="58">
        <f>COUNTIF(RTARouteStagesOld!$J$2:$J$5,ShortCodesNew!$B47)</f>
        <v>0</v>
      </c>
      <c r="H47" s="58">
        <f>COUNTIF(ShortCodesNew!$A$2:$A$1516,ShortCodesNew!$A47)</f>
        <v>1</v>
      </c>
      <c r="I47" s="58">
        <f t="shared" si="1"/>
        <v>1</v>
      </c>
      <c r="J47" s="58"/>
      <c r="K47" s="58"/>
      <c r="L47" s="58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4.25" customHeight="1">
      <c r="A48" s="54" t="s">
        <v>528</v>
      </c>
      <c r="B48" s="54" t="s">
        <v>529</v>
      </c>
      <c r="C48" s="55" t="str">
        <f t="shared" si="0"/>
        <v>AMBESHI BDG</v>
      </c>
      <c r="D48" s="55"/>
      <c r="E48" s="55"/>
      <c r="F48" s="55"/>
      <c r="G48" s="55">
        <f>COUNTIF(RTARouteStagesOld!$J$2:$J$5,ShortCodesNew!$B48)</f>
        <v>0</v>
      </c>
      <c r="H48" s="55">
        <f>COUNTIF(ShortCodesNew!$A$2:$A$1516,ShortCodesNew!$A48)</f>
        <v>1</v>
      </c>
      <c r="I48" s="55">
        <f t="shared" si="1"/>
        <v>1</v>
      </c>
      <c r="J48" s="55"/>
      <c r="K48" s="55"/>
      <c r="L48" s="55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4.25" customHeight="1">
      <c r="A49" s="57" t="s">
        <v>530</v>
      </c>
      <c r="B49" s="57" t="s">
        <v>531</v>
      </c>
      <c r="C49" s="58" t="str">
        <f t="shared" si="0"/>
        <v>AMBEUDAK</v>
      </c>
      <c r="D49" s="58"/>
      <c r="E49" s="58"/>
      <c r="F49" s="58"/>
      <c r="G49" s="58">
        <f>COUNTIF(RTARouteStagesOld!$J$2:$J$5,ShortCodesNew!$B49)</f>
        <v>0</v>
      </c>
      <c r="H49" s="58">
        <f>COUNTIF(ShortCodesNew!$A$2:$A$1516,ShortCodesNew!$A49)</f>
        <v>1</v>
      </c>
      <c r="I49" s="58">
        <f t="shared" si="1"/>
        <v>1</v>
      </c>
      <c r="J49" s="58"/>
      <c r="K49" s="58"/>
      <c r="L49" s="58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4.25" customHeight="1">
      <c r="A50" s="54" t="s">
        <v>532</v>
      </c>
      <c r="B50" s="54" t="s">
        <v>533</v>
      </c>
      <c r="C50" s="55" t="str">
        <f t="shared" si="0"/>
        <v>AMBOLI</v>
      </c>
      <c r="D50" s="55"/>
      <c r="E50" s="55"/>
      <c r="F50" s="55"/>
      <c r="G50" s="55">
        <f>COUNTIF(RTARouteStagesOld!$J$2:$J$5,ShortCodesNew!$B50)</f>
        <v>0</v>
      </c>
      <c r="H50" s="55">
        <f>COUNTIF(ShortCodesNew!$A$2:$A$1516,ShortCodesNew!$A50)</f>
        <v>1</v>
      </c>
      <c r="I50" s="55">
        <f t="shared" si="1"/>
        <v>1</v>
      </c>
      <c r="J50" s="55"/>
      <c r="K50" s="55"/>
      <c r="L50" s="55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4.25" customHeight="1">
      <c r="A51" s="57" t="s">
        <v>534</v>
      </c>
      <c r="B51" s="57" t="s">
        <v>535</v>
      </c>
      <c r="C51" s="58" t="str">
        <f t="shared" si="0"/>
        <v>AMINGAD</v>
      </c>
      <c r="D51" s="58"/>
      <c r="E51" s="58"/>
      <c r="F51" s="58"/>
      <c r="G51" s="58">
        <f>COUNTIF(RTARouteStagesOld!$J$2:$J$5,ShortCodesNew!$B51)</f>
        <v>0</v>
      </c>
      <c r="H51" s="58">
        <f>COUNTIF(ShortCodesNew!$A$2:$A$1516,ShortCodesNew!$A51)</f>
        <v>1</v>
      </c>
      <c r="I51" s="58">
        <f t="shared" si="1"/>
        <v>1</v>
      </c>
      <c r="J51" s="58"/>
      <c r="K51" s="58"/>
      <c r="L51" s="58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4.25" customHeight="1">
      <c r="A52" s="54" t="s">
        <v>536</v>
      </c>
      <c r="B52" s="54" t="s">
        <v>537</v>
      </c>
      <c r="C52" s="55" t="str">
        <f t="shared" si="0"/>
        <v>AMINIA HS</v>
      </c>
      <c r="D52" s="55"/>
      <c r="E52" s="55"/>
      <c r="F52" s="55"/>
      <c r="G52" s="55">
        <f>COUNTIF(RTARouteStagesOld!$J$2:$J$5,ShortCodesNew!$B52)</f>
        <v>0</v>
      </c>
      <c r="H52" s="55">
        <f>COUNTIF(ShortCodesNew!$A$2:$A$1516,ShortCodesNew!$A52)</f>
        <v>1</v>
      </c>
      <c r="I52" s="55">
        <f t="shared" si="1"/>
        <v>1</v>
      </c>
      <c r="J52" s="55"/>
      <c r="K52" s="55" t="s">
        <v>538</v>
      </c>
      <c r="L52" s="55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4.25" customHeight="1">
      <c r="A53" s="57" t="s">
        <v>539</v>
      </c>
      <c r="B53" s="57" t="s">
        <v>540</v>
      </c>
      <c r="C53" s="58" t="str">
        <f t="shared" si="0"/>
        <v>AMLI</v>
      </c>
      <c r="D53" s="58"/>
      <c r="E53" s="58"/>
      <c r="F53" s="58"/>
      <c r="G53" s="58">
        <f>COUNTIF(RTARouteStagesOld!$J$2:$J$5,ShortCodesNew!$B53)</f>
        <v>0</v>
      </c>
      <c r="H53" s="58">
        <f>COUNTIF(ShortCodesNew!$A$2:$A$1516,ShortCodesNew!$A53)</f>
        <v>1</v>
      </c>
      <c r="I53" s="58">
        <f t="shared" si="1"/>
        <v>1</v>
      </c>
      <c r="J53" s="58"/>
      <c r="K53" s="58"/>
      <c r="L53" s="58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4.25" customHeight="1">
      <c r="A54" s="54" t="s">
        <v>541</v>
      </c>
      <c r="B54" s="54" t="s">
        <v>542</v>
      </c>
      <c r="C54" s="55" t="str">
        <f t="shared" si="0"/>
        <v>AMOLEM</v>
      </c>
      <c r="D54" s="55"/>
      <c r="E54" s="55"/>
      <c r="F54" s="55"/>
      <c r="G54" s="55">
        <f>COUNTIF(RTARouteStagesOld!$J$2:$J$5,ShortCodesNew!$B54)</f>
        <v>0</v>
      </c>
      <c r="H54" s="55">
        <f>COUNTIF(ShortCodesNew!$A$2:$A$1516,ShortCodesNew!$A54)</f>
        <v>1</v>
      </c>
      <c r="I54" s="55">
        <f t="shared" si="1"/>
        <v>1</v>
      </c>
      <c r="J54" s="55"/>
      <c r="K54" s="55"/>
      <c r="L54" s="55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4.25" customHeight="1">
      <c r="A55" s="57" t="s">
        <v>543</v>
      </c>
      <c r="B55" s="57" t="s">
        <v>544</v>
      </c>
      <c r="C55" s="58" t="str">
        <f t="shared" si="0"/>
        <v>AMONA</v>
      </c>
      <c r="D55" s="58"/>
      <c r="E55" s="58"/>
      <c r="F55" s="58"/>
      <c r="G55" s="58">
        <f>COUNTIF(RTARouteStagesOld!$J$2:$J$5,ShortCodesNew!$B55)</f>
        <v>0</v>
      </c>
      <c r="H55" s="58">
        <f>COUNTIF(ShortCodesNew!$A$2:$A$1516,ShortCodesNew!$A55)</f>
        <v>1</v>
      </c>
      <c r="I55" s="58">
        <f t="shared" si="1"/>
        <v>1</v>
      </c>
      <c r="J55" s="58"/>
      <c r="K55" s="58"/>
      <c r="L55" s="58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4.25" customHeight="1">
      <c r="A56" s="54" t="s">
        <v>545</v>
      </c>
      <c r="B56" s="54" t="s">
        <v>546</v>
      </c>
      <c r="C56" s="55" t="str">
        <f t="shared" si="0"/>
        <v>AMONA PNCHY</v>
      </c>
      <c r="D56" s="55"/>
      <c r="E56" s="55"/>
      <c r="F56" s="55"/>
      <c r="G56" s="55">
        <f>COUNTIF(RTARouteStagesOld!$J$2:$J$5,ShortCodesNew!$B56)</f>
        <v>0</v>
      </c>
      <c r="H56" s="55">
        <f>COUNTIF(ShortCodesNew!$A$2:$A$1516,ShortCodesNew!$A56)</f>
        <v>1</v>
      </c>
      <c r="I56" s="55">
        <f t="shared" si="1"/>
        <v>1</v>
      </c>
      <c r="J56" s="55"/>
      <c r="K56" s="55"/>
      <c r="L56" s="55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4.25" customHeight="1">
      <c r="A57" s="57" t="s">
        <v>547</v>
      </c>
      <c r="B57" s="57" t="s">
        <v>548</v>
      </c>
      <c r="C57" s="58" t="str">
        <f t="shared" si="0"/>
        <v>AMORA</v>
      </c>
      <c r="D57" s="58"/>
      <c r="E57" s="58"/>
      <c r="F57" s="58"/>
      <c r="G57" s="58">
        <f>COUNTIF(RTARouteStagesOld!$J$2:$J$5,ShortCodesNew!$B57)</f>
        <v>0</v>
      </c>
      <c r="H57" s="58">
        <f>COUNTIF(ShortCodesNew!$A$2:$A$1516,ShortCodesNew!$A57)</f>
        <v>1</v>
      </c>
      <c r="I57" s="58">
        <f t="shared" si="1"/>
        <v>1</v>
      </c>
      <c r="J57" s="58"/>
      <c r="K57" s="58"/>
      <c r="L57" s="58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4.25" customHeight="1">
      <c r="A58" s="54" t="s">
        <v>549</v>
      </c>
      <c r="B58" s="54" t="s">
        <v>550</v>
      </c>
      <c r="C58" s="55" t="str">
        <f t="shared" si="0"/>
        <v>AMTA</v>
      </c>
      <c r="D58" s="55"/>
      <c r="E58" s="55"/>
      <c r="F58" s="55"/>
      <c r="G58" s="55">
        <f>COUNTIF(RTARouteStagesOld!$J$2:$J$5,ShortCodesNew!$B58)</f>
        <v>0</v>
      </c>
      <c r="H58" s="55">
        <f>COUNTIF(ShortCodesNew!$A$2:$A$1516,ShortCodesNew!$A58)</f>
        <v>1</v>
      </c>
      <c r="I58" s="55">
        <f t="shared" si="1"/>
        <v>1</v>
      </c>
      <c r="J58" s="55"/>
      <c r="K58" s="55"/>
      <c r="L58" s="55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14.25" customHeight="1">
      <c r="A59" s="57" t="s">
        <v>551</v>
      </c>
      <c r="B59" s="57" t="s">
        <v>552</v>
      </c>
      <c r="C59" s="58" t="str">
        <f t="shared" si="0"/>
        <v>AMTHANE</v>
      </c>
      <c r="D59" s="58"/>
      <c r="E59" s="58"/>
      <c r="F59" s="58"/>
      <c r="G59" s="58">
        <f>COUNTIF(RTARouteStagesOld!$J$2:$J$5,ShortCodesNew!$B59)</f>
        <v>0</v>
      </c>
      <c r="H59" s="58">
        <f>COUNTIF(ShortCodesNew!$A$2:$A$1516,ShortCodesNew!$A59)</f>
        <v>1</v>
      </c>
      <c r="I59" s="58">
        <f t="shared" si="1"/>
        <v>1</v>
      </c>
      <c r="J59" s="58"/>
      <c r="K59" s="58"/>
      <c r="L59" s="58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4.25" customHeight="1">
      <c r="A60" s="54" t="s">
        <v>553</v>
      </c>
      <c r="B60" s="54" t="s">
        <v>554</v>
      </c>
      <c r="C60" s="55" t="str">
        <f t="shared" si="0"/>
        <v>AMULI</v>
      </c>
      <c r="D60" s="55"/>
      <c r="E60" s="55"/>
      <c r="F60" s="55"/>
      <c r="G60" s="55">
        <f>COUNTIF(RTARouteStagesOld!$J$2:$J$5,ShortCodesNew!$B60)</f>
        <v>0</v>
      </c>
      <c r="H60" s="55">
        <f>COUNTIF(ShortCodesNew!$A$2:$A$1516,ShortCodesNew!$A60)</f>
        <v>1</v>
      </c>
      <c r="I60" s="55">
        <f t="shared" si="1"/>
        <v>1</v>
      </c>
      <c r="J60" s="55"/>
      <c r="K60" s="55"/>
      <c r="L60" s="55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4.25" customHeight="1">
      <c r="A61" s="57" t="s">
        <v>555</v>
      </c>
      <c r="B61" s="57" t="s">
        <v>556</v>
      </c>
      <c r="C61" s="58" t="str">
        <f t="shared" si="0"/>
        <v>ANAND/G.DKN</v>
      </c>
      <c r="D61" s="58"/>
      <c r="E61" s="58"/>
      <c r="F61" s="58"/>
      <c r="G61" s="58">
        <f>COUNTIF(RTARouteStagesOld!$J$2:$J$5,ShortCodesNew!$B61)</f>
        <v>0</v>
      </c>
      <c r="H61" s="58">
        <f>COUNTIF(ShortCodesNew!$A$2:$A$1516,ShortCodesNew!$A61)</f>
        <v>1</v>
      </c>
      <c r="I61" s="58">
        <f t="shared" si="1"/>
        <v>1</v>
      </c>
      <c r="J61" s="58"/>
      <c r="K61" s="58"/>
      <c r="L61" s="58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4.25" customHeight="1">
      <c r="A62" s="54" t="s">
        <v>557</v>
      </c>
      <c r="B62" s="54" t="s">
        <v>558</v>
      </c>
      <c r="C62" s="55" t="str">
        <f t="shared" si="0"/>
        <v>ANANDWADI</v>
      </c>
      <c r="D62" s="55"/>
      <c r="E62" s="55"/>
      <c r="F62" s="55"/>
      <c r="G62" s="55">
        <f>COUNTIF(RTARouteStagesOld!$J$2:$J$5,ShortCodesNew!$B62)</f>
        <v>0</v>
      </c>
      <c r="H62" s="55">
        <f>COUNTIF(ShortCodesNew!$A$2:$A$1516,ShortCodesNew!$A62)</f>
        <v>1</v>
      </c>
      <c r="I62" s="55">
        <f t="shared" si="1"/>
        <v>1</v>
      </c>
      <c r="J62" s="55"/>
      <c r="K62" s="55"/>
      <c r="L62" s="55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4.25" customHeight="1">
      <c r="A63" s="57" t="s">
        <v>559</v>
      </c>
      <c r="B63" s="57" t="s">
        <v>560</v>
      </c>
      <c r="C63" s="58" t="str">
        <f t="shared" si="0"/>
        <v>ANGDI</v>
      </c>
      <c r="D63" s="58"/>
      <c r="E63" s="58"/>
      <c r="F63" s="58"/>
      <c r="G63" s="58">
        <f>COUNTIF(RTARouteStagesOld!$J$2:$J$5,ShortCodesNew!$B63)</f>
        <v>0</v>
      </c>
      <c r="H63" s="58">
        <f>COUNTIF(ShortCodesNew!$A$2:$A$1516,ShortCodesNew!$A63)</f>
        <v>1</v>
      </c>
      <c r="I63" s="58">
        <f t="shared" si="1"/>
        <v>1</v>
      </c>
      <c r="J63" s="58"/>
      <c r="K63" s="58"/>
      <c r="L63" s="58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4.25" customHeight="1">
      <c r="A64" s="54" t="s">
        <v>561</v>
      </c>
      <c r="B64" s="54" t="s">
        <v>562</v>
      </c>
      <c r="C64" s="55" t="str">
        <f t="shared" si="0"/>
        <v>ANJUNA</v>
      </c>
      <c r="D64" s="55"/>
      <c r="E64" s="55"/>
      <c r="F64" s="55"/>
      <c r="G64" s="55">
        <f>COUNTIF(RTARouteStagesOld!$J$2:$J$5,ShortCodesNew!$B64)</f>
        <v>0</v>
      </c>
      <c r="H64" s="55">
        <f>COUNTIF(ShortCodesNew!$A$2:$A$1516,ShortCodesNew!$A64)</f>
        <v>1</v>
      </c>
      <c r="I64" s="55">
        <f t="shared" si="1"/>
        <v>1</v>
      </c>
      <c r="J64" s="55"/>
      <c r="K64" s="55"/>
      <c r="L64" s="55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4.25" customHeight="1">
      <c r="A65" s="57" t="s">
        <v>563</v>
      </c>
      <c r="B65" s="57" t="s">
        <v>564</v>
      </c>
      <c r="C65" s="58" t="str">
        <f t="shared" si="0"/>
        <v>ANJUNE DAM</v>
      </c>
      <c r="D65" s="58"/>
      <c r="E65" s="58"/>
      <c r="F65" s="58"/>
      <c r="G65" s="58">
        <f>COUNTIF(RTARouteStagesOld!$J$2:$J$5,ShortCodesNew!$B65)</f>
        <v>0</v>
      </c>
      <c r="H65" s="58">
        <f>COUNTIF(ShortCodesNew!$A$2:$A$1516,ShortCodesNew!$A65)</f>
        <v>1</v>
      </c>
      <c r="I65" s="58">
        <f t="shared" si="1"/>
        <v>1</v>
      </c>
      <c r="J65" s="58"/>
      <c r="K65" s="58"/>
      <c r="L65" s="58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4.25" customHeight="1">
      <c r="A66" s="54" t="s">
        <v>565</v>
      </c>
      <c r="B66" s="54" t="s">
        <v>566</v>
      </c>
      <c r="C66" s="55" t="str">
        <f t="shared" si="0"/>
        <v>ANKOLA</v>
      </c>
      <c r="D66" s="55"/>
      <c r="E66" s="55"/>
      <c r="F66" s="55"/>
      <c r="G66" s="55">
        <f>COUNTIF(RTARouteStagesOld!$J$2:$J$5,ShortCodesNew!$B66)</f>
        <v>0</v>
      </c>
      <c r="H66" s="55">
        <f>COUNTIF(ShortCodesNew!$A$2:$A$1516,ShortCodesNew!$A66)</f>
        <v>1</v>
      </c>
      <c r="I66" s="55">
        <f t="shared" si="1"/>
        <v>1</v>
      </c>
      <c r="J66" s="55"/>
      <c r="K66" s="55"/>
      <c r="L66" s="55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4.25" customHeight="1">
      <c r="A67" s="57" t="s">
        <v>567</v>
      </c>
      <c r="B67" s="57" t="s">
        <v>568</v>
      </c>
      <c r="C67" s="58" t="str">
        <f t="shared" si="0"/>
        <v>ANMOD</v>
      </c>
      <c r="D67" s="58"/>
      <c r="E67" s="58"/>
      <c r="F67" s="58"/>
      <c r="G67" s="58">
        <f>COUNTIF(RTARouteStagesOld!$J$2:$J$5,ShortCodesNew!$B67)</f>
        <v>0</v>
      </c>
      <c r="H67" s="58">
        <f>COUNTIF(ShortCodesNew!$A$2:$A$1516,ShortCodesNew!$A67)</f>
        <v>1</v>
      </c>
      <c r="I67" s="58">
        <f t="shared" si="1"/>
        <v>1</v>
      </c>
      <c r="J67" s="58"/>
      <c r="K67" s="58"/>
      <c r="L67" s="58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4.25" customHeight="1">
      <c r="A68" s="54" t="s">
        <v>569</v>
      </c>
      <c r="B68" s="54" t="s">
        <v>570</v>
      </c>
      <c r="C68" s="55" t="str">
        <f t="shared" si="0"/>
        <v>ANNIGERI</v>
      </c>
      <c r="D68" s="55"/>
      <c r="E68" s="55"/>
      <c r="F68" s="55"/>
      <c r="G68" s="55">
        <f>COUNTIF(RTARouteStagesOld!$J$2:$J$5,ShortCodesNew!$B68)</f>
        <v>0</v>
      </c>
      <c r="H68" s="55">
        <f>COUNTIF(ShortCodesNew!$A$2:$A$1516,ShortCodesNew!$A68)</f>
        <v>1</v>
      </c>
      <c r="I68" s="55">
        <f t="shared" si="1"/>
        <v>1</v>
      </c>
      <c r="J68" s="55"/>
      <c r="K68" s="55"/>
      <c r="L68" s="55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4.25" customHeight="1">
      <c r="A69" s="57" t="s">
        <v>571</v>
      </c>
      <c r="B69" s="57" t="s">
        <v>572</v>
      </c>
      <c r="C69" s="58" t="str">
        <f t="shared" si="0"/>
        <v>ANSOLEM</v>
      </c>
      <c r="D69" s="58"/>
      <c r="E69" s="58"/>
      <c r="F69" s="58"/>
      <c r="G69" s="58">
        <f>COUNTIF(RTARouteStagesOld!$J$2:$J$5,ShortCodesNew!$B69)</f>
        <v>0</v>
      </c>
      <c r="H69" s="58">
        <f>COUNTIF(ShortCodesNew!$A$2:$A$1516,ShortCodesNew!$A69)</f>
        <v>1</v>
      </c>
      <c r="I69" s="58">
        <f t="shared" si="1"/>
        <v>1</v>
      </c>
      <c r="J69" s="58"/>
      <c r="K69" s="58"/>
      <c r="L69" s="58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14.25" customHeight="1">
      <c r="A70" s="54" t="s">
        <v>573</v>
      </c>
      <c r="B70" s="54" t="s">
        <v>574</v>
      </c>
      <c r="C70" s="55" t="str">
        <f t="shared" si="0"/>
        <v>ANTHNY CPEL</v>
      </c>
      <c r="D70" s="55"/>
      <c r="E70" s="55"/>
      <c r="F70" s="55"/>
      <c r="G70" s="55">
        <f>COUNTIF(RTARouteStagesOld!$J$2:$J$5,ShortCodesNew!$B70)</f>
        <v>0</v>
      </c>
      <c r="H70" s="55">
        <f>COUNTIF(ShortCodesNew!$A$2:$A$1516,ShortCodesNew!$A70)</f>
        <v>1</v>
      </c>
      <c r="I70" s="55">
        <f t="shared" si="1"/>
        <v>1</v>
      </c>
      <c r="J70" s="55"/>
      <c r="K70" s="55"/>
      <c r="L70" s="55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14.25" customHeight="1">
      <c r="A71" s="57" t="s">
        <v>575</v>
      </c>
      <c r="B71" s="57" t="s">
        <v>576</v>
      </c>
      <c r="C71" s="58" t="str">
        <f t="shared" si="0"/>
        <v>APEWAL</v>
      </c>
      <c r="D71" s="58"/>
      <c r="E71" s="58"/>
      <c r="F71" s="58"/>
      <c r="G71" s="58">
        <f>COUNTIF(RTARouteStagesOld!$J$2:$J$5,ShortCodesNew!$B71)</f>
        <v>0</v>
      </c>
      <c r="H71" s="58">
        <f>COUNTIF(ShortCodesNew!$A$2:$A$1516,ShortCodesNew!$A71)</f>
        <v>1</v>
      </c>
      <c r="I71" s="58">
        <f t="shared" si="1"/>
        <v>1</v>
      </c>
      <c r="J71" s="58"/>
      <c r="K71" s="58"/>
      <c r="L71" s="58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14.25" customHeight="1">
      <c r="A72" s="54" t="s">
        <v>577</v>
      </c>
      <c r="B72" s="54" t="s">
        <v>578</v>
      </c>
      <c r="C72" s="55" t="str">
        <f t="shared" si="0"/>
        <v>AQUEM ST. JOSEPH</v>
      </c>
      <c r="D72" s="55"/>
      <c r="E72" s="55"/>
      <c r="F72" s="55"/>
      <c r="G72" s="55">
        <f>COUNTIF(RTARouteStagesOld!$J$2:$J$5,ShortCodesNew!$B72)</f>
        <v>0</v>
      </c>
      <c r="H72" s="55">
        <f>COUNTIF(ShortCodesNew!$A$2:$A$1516,ShortCodesNew!$A72)</f>
        <v>1</v>
      </c>
      <c r="I72" s="55">
        <f t="shared" si="1"/>
        <v>1</v>
      </c>
      <c r="J72" s="55"/>
      <c r="K72" s="55" t="s">
        <v>538</v>
      </c>
      <c r="L72" s="55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14.25" customHeight="1">
      <c r="A73" s="57" t="s">
        <v>579</v>
      </c>
      <c r="B73" s="57" t="s">
        <v>580</v>
      </c>
      <c r="C73" s="58" t="str">
        <f t="shared" si="0"/>
        <v>ARABO</v>
      </c>
      <c r="D73" s="58"/>
      <c r="E73" s="58"/>
      <c r="F73" s="58"/>
      <c r="G73" s="58">
        <f>COUNTIF(RTARouteStagesOld!$J$2:$J$5,ShortCodesNew!$B73)</f>
        <v>0</v>
      </c>
      <c r="H73" s="58">
        <f>COUNTIF(ShortCodesNew!$A$2:$A$1516,ShortCodesNew!$A73)</f>
        <v>1</v>
      </c>
      <c r="I73" s="58">
        <f t="shared" si="1"/>
        <v>1</v>
      </c>
      <c r="J73" s="58"/>
      <c r="K73" s="58"/>
      <c r="L73" s="58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14.25" customHeight="1">
      <c r="A74" s="54" t="s">
        <v>581</v>
      </c>
      <c r="B74" s="54" t="s">
        <v>582</v>
      </c>
      <c r="C74" s="55" t="str">
        <f t="shared" si="0"/>
        <v>ARADI</v>
      </c>
      <c r="D74" s="55"/>
      <c r="E74" s="55"/>
      <c r="F74" s="55"/>
      <c r="G74" s="55">
        <f>COUNTIF(RTARouteStagesOld!$J$2:$J$5,ShortCodesNew!$B74)</f>
        <v>0</v>
      </c>
      <c r="H74" s="55">
        <f>COUNTIF(ShortCodesNew!$A$2:$A$1516,ShortCodesNew!$A74)</f>
        <v>1</v>
      </c>
      <c r="I74" s="55">
        <f t="shared" si="1"/>
        <v>1</v>
      </c>
      <c r="J74" s="55"/>
      <c r="K74" s="55"/>
      <c r="L74" s="55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4.25" customHeight="1">
      <c r="A75" s="57" t="s">
        <v>583</v>
      </c>
      <c r="B75" s="57" t="s">
        <v>584</v>
      </c>
      <c r="C75" s="58" t="str">
        <f t="shared" si="0"/>
        <v>Aradi Bandh</v>
      </c>
      <c r="D75" s="58"/>
      <c r="E75" s="58"/>
      <c r="F75" s="58"/>
      <c r="G75" s="58">
        <f>COUNTIF(RTARouteStagesOld!$J$2:$J$5,ShortCodesNew!$B75)</f>
        <v>0</v>
      </c>
      <c r="H75" s="58">
        <f>COUNTIF(ShortCodesNew!$A$2:$A$1516,ShortCodesNew!$A75)</f>
        <v>1</v>
      </c>
      <c r="I75" s="58">
        <f t="shared" si="1"/>
        <v>1</v>
      </c>
      <c r="J75" s="58"/>
      <c r="K75" s="58"/>
      <c r="L75" s="58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4.25" customHeight="1">
      <c r="A76" s="54" t="s">
        <v>585</v>
      </c>
      <c r="B76" s="54" t="s">
        <v>586</v>
      </c>
      <c r="C76" s="55" t="str">
        <f t="shared" si="0"/>
        <v>ARAVLI</v>
      </c>
      <c r="D76" s="55"/>
      <c r="E76" s="55"/>
      <c r="F76" s="55"/>
      <c r="G76" s="55">
        <f>COUNTIF(RTARouteStagesOld!$J$2:$J$5,ShortCodesNew!$B76)</f>
        <v>0</v>
      </c>
      <c r="H76" s="55">
        <f>COUNTIF(ShortCodesNew!$A$2:$A$1516,ShortCodesNew!$A76)</f>
        <v>1</v>
      </c>
      <c r="I76" s="55">
        <f t="shared" si="1"/>
        <v>1</v>
      </c>
      <c r="J76" s="55"/>
      <c r="K76" s="55"/>
      <c r="L76" s="55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14.25" customHeight="1">
      <c r="A77" s="57" t="s">
        <v>587</v>
      </c>
      <c r="B77" s="57" t="s">
        <v>588</v>
      </c>
      <c r="C77" s="58" t="str">
        <f t="shared" si="0"/>
        <v>ARDOFOND</v>
      </c>
      <c r="D77" s="58"/>
      <c r="E77" s="58"/>
      <c r="F77" s="58"/>
      <c r="G77" s="58">
        <f>COUNTIF(RTARouteStagesOld!$J$2:$J$5,ShortCodesNew!$B77)</f>
        <v>0</v>
      </c>
      <c r="H77" s="58">
        <f>COUNTIF(ShortCodesNew!$A$2:$A$1516,ShortCodesNew!$A77)</f>
        <v>1</v>
      </c>
      <c r="I77" s="58">
        <f t="shared" si="1"/>
        <v>1</v>
      </c>
      <c r="J77" s="58"/>
      <c r="K77" s="58"/>
      <c r="L77" s="58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14.25" customHeight="1">
      <c r="A78" s="54" t="s">
        <v>589</v>
      </c>
      <c r="B78" s="54" t="s">
        <v>590</v>
      </c>
      <c r="C78" s="55" t="str">
        <f t="shared" si="0"/>
        <v>ARLA</v>
      </c>
      <c r="D78" s="55"/>
      <c r="E78" s="55"/>
      <c r="F78" s="55"/>
      <c r="G78" s="55">
        <f>COUNTIF(RTARouteStagesOld!$J$2:$J$5,ShortCodesNew!$B78)</f>
        <v>0</v>
      </c>
      <c r="H78" s="55">
        <f>COUNTIF(ShortCodesNew!$A$2:$A$1516,ShortCodesNew!$A78)</f>
        <v>1</v>
      </c>
      <c r="I78" s="55">
        <f t="shared" si="1"/>
        <v>1</v>
      </c>
      <c r="J78" s="55"/>
      <c r="K78" s="55"/>
      <c r="L78" s="55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14.25" customHeight="1">
      <c r="A79" s="57" t="s">
        <v>591</v>
      </c>
      <c r="B79" s="57" t="s">
        <v>592</v>
      </c>
      <c r="C79" s="58" t="str">
        <f t="shared" si="0"/>
        <v>ARLEM</v>
      </c>
      <c r="D79" s="58"/>
      <c r="E79" s="58"/>
      <c r="F79" s="58"/>
      <c r="G79" s="58">
        <f>COUNTIF(RTARouteStagesOld!$J$2:$J$5,ShortCodesNew!$B79)</f>
        <v>0</v>
      </c>
      <c r="H79" s="58">
        <f>COUNTIF(ShortCodesNew!$A$2:$A$1516,ShortCodesNew!$A79)</f>
        <v>1</v>
      </c>
      <c r="I79" s="58">
        <f t="shared" si="1"/>
        <v>1</v>
      </c>
      <c r="J79" s="58"/>
      <c r="K79" s="58"/>
      <c r="L79" s="58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14.25" customHeight="1">
      <c r="A80" s="54" t="s">
        <v>593</v>
      </c>
      <c r="B80" s="54" t="s">
        <v>594</v>
      </c>
      <c r="C80" s="55" t="str">
        <f t="shared" si="0"/>
        <v>ARONDA CROS</v>
      </c>
      <c r="D80" s="55"/>
      <c r="E80" s="55"/>
      <c r="F80" s="55"/>
      <c r="G80" s="55">
        <f>COUNTIF(RTARouteStagesOld!$J$2:$J$5,ShortCodesNew!$B80)</f>
        <v>0</v>
      </c>
      <c r="H80" s="55">
        <f>COUNTIF(ShortCodesNew!$A$2:$A$1516,ShortCodesNew!$A80)</f>
        <v>1</v>
      </c>
      <c r="I80" s="55">
        <f t="shared" si="1"/>
        <v>1</v>
      </c>
      <c r="J80" s="55"/>
      <c r="K80" s="55"/>
      <c r="L80" s="55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4.25" customHeight="1">
      <c r="A81" s="57" t="s">
        <v>595</v>
      </c>
      <c r="B81" s="57" t="s">
        <v>596</v>
      </c>
      <c r="C81" s="58" t="str">
        <f t="shared" si="0"/>
        <v>AROS TITA</v>
      </c>
      <c r="D81" s="58"/>
      <c r="E81" s="58"/>
      <c r="F81" s="58"/>
      <c r="G81" s="58">
        <f>COUNTIF(RTARouteStagesOld!$J$2:$J$5,ShortCodesNew!$B81)</f>
        <v>0</v>
      </c>
      <c r="H81" s="58">
        <f>COUNTIF(ShortCodesNew!$A$2:$A$1516,ShortCodesNew!$A81)</f>
        <v>1</v>
      </c>
      <c r="I81" s="58">
        <f t="shared" si="1"/>
        <v>1</v>
      </c>
      <c r="J81" s="58"/>
      <c r="K81" s="58"/>
      <c r="L81" s="58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4.25" customHeight="1">
      <c r="A82" s="54" t="s">
        <v>597</v>
      </c>
      <c r="B82" s="54" t="s">
        <v>598</v>
      </c>
      <c r="C82" s="55" t="str">
        <f t="shared" si="0"/>
        <v>AROSSIM</v>
      </c>
      <c r="D82" s="55"/>
      <c r="E82" s="55"/>
      <c r="F82" s="55"/>
      <c r="G82" s="55">
        <f>COUNTIF(RTARouteStagesOld!$J$2:$J$5,ShortCodesNew!$B82)</f>
        <v>0</v>
      </c>
      <c r="H82" s="55">
        <f>COUNTIF(ShortCodesNew!$A$2:$A$1516,ShortCodesNew!$A82)</f>
        <v>1</v>
      </c>
      <c r="I82" s="55">
        <f t="shared" si="1"/>
        <v>1</v>
      </c>
      <c r="J82" s="55"/>
      <c r="K82" s="55"/>
      <c r="L82" s="55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4.25" customHeight="1">
      <c r="A83" s="57" t="s">
        <v>599</v>
      </c>
      <c r="B83" s="57" t="s">
        <v>600</v>
      </c>
      <c r="C83" s="58" t="str">
        <f t="shared" si="0"/>
        <v>ARPORA</v>
      </c>
      <c r="D83" s="58"/>
      <c r="E83" s="58"/>
      <c r="F83" s="58"/>
      <c r="G83" s="58">
        <f>COUNTIF(RTARouteStagesOld!$J$2:$J$5,ShortCodesNew!$B83)</f>
        <v>0</v>
      </c>
      <c r="H83" s="58">
        <f>COUNTIF(ShortCodesNew!$A$2:$A$1516,ShortCodesNew!$A83)</f>
        <v>1</v>
      </c>
      <c r="I83" s="58">
        <f t="shared" si="1"/>
        <v>1</v>
      </c>
      <c r="J83" s="58"/>
      <c r="K83" s="58"/>
      <c r="L83" s="58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4.25" customHeight="1">
      <c r="A84" s="54" t="s">
        <v>601</v>
      </c>
      <c r="B84" s="54" t="s">
        <v>602</v>
      </c>
      <c r="C84" s="55" t="str">
        <f t="shared" si="0"/>
        <v>ARSIKERE</v>
      </c>
      <c r="D84" s="55"/>
      <c r="E84" s="55"/>
      <c r="F84" s="55"/>
      <c r="G84" s="55">
        <f>COUNTIF(RTARouteStagesOld!$J$2:$J$5,ShortCodesNew!$B84)</f>
        <v>0</v>
      </c>
      <c r="H84" s="55">
        <f>COUNTIF(ShortCodesNew!$A$2:$A$1516,ShortCodesNew!$A84)</f>
        <v>1</v>
      </c>
      <c r="I84" s="55">
        <f t="shared" si="1"/>
        <v>1</v>
      </c>
      <c r="J84" s="55"/>
      <c r="K84" s="55"/>
      <c r="L84" s="55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4.25" customHeight="1">
      <c r="A85" s="57" t="s">
        <v>603</v>
      </c>
      <c r="B85" s="57" t="s">
        <v>604</v>
      </c>
      <c r="C85" s="58" t="str">
        <f t="shared" si="0"/>
        <v>ARVALEM</v>
      </c>
      <c r="D85" s="58"/>
      <c r="E85" s="58"/>
      <c r="F85" s="58"/>
      <c r="G85" s="58">
        <f>COUNTIF(RTARouteStagesOld!$J$2:$J$5,ShortCodesNew!$B85)</f>
        <v>0</v>
      </c>
      <c r="H85" s="58">
        <f>COUNTIF(ShortCodesNew!$A$2:$A$1516,ShortCodesNew!$A85)</f>
        <v>1</v>
      </c>
      <c r="I85" s="58">
        <f t="shared" si="1"/>
        <v>1</v>
      </c>
      <c r="J85" s="58"/>
      <c r="K85" s="58"/>
      <c r="L85" s="58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4.25" customHeight="1">
      <c r="A86" s="54" t="s">
        <v>605</v>
      </c>
      <c r="B86" s="54" t="s">
        <v>606</v>
      </c>
      <c r="C86" s="55" t="str">
        <f t="shared" si="0"/>
        <v>ASHVE</v>
      </c>
      <c r="D86" s="55"/>
      <c r="E86" s="55"/>
      <c r="F86" s="55"/>
      <c r="G86" s="55">
        <f>COUNTIF(RTARouteStagesOld!$J$2:$J$5,ShortCodesNew!$B86)</f>
        <v>0</v>
      </c>
      <c r="H86" s="55">
        <f>COUNTIF(ShortCodesNew!$A$2:$A$1516,ShortCodesNew!$A86)</f>
        <v>1</v>
      </c>
      <c r="I86" s="55">
        <f t="shared" si="1"/>
        <v>1</v>
      </c>
      <c r="J86" s="55"/>
      <c r="K86" s="55"/>
      <c r="L86" s="55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4.25" customHeight="1">
      <c r="A87" s="57" t="s">
        <v>607</v>
      </c>
      <c r="B87" s="57" t="s">
        <v>608</v>
      </c>
      <c r="C87" s="58" t="str">
        <f t="shared" si="0"/>
        <v>ASKAWADA</v>
      </c>
      <c r="D87" s="58"/>
      <c r="E87" s="58"/>
      <c r="F87" s="58"/>
      <c r="G87" s="58">
        <f>COUNTIF(RTARouteStagesOld!$J$2:$J$5,ShortCodesNew!$B87)</f>
        <v>0</v>
      </c>
      <c r="H87" s="58">
        <f>COUNTIF(ShortCodesNew!$A$2:$A$1516,ShortCodesNew!$A87)</f>
        <v>1</v>
      </c>
      <c r="I87" s="58">
        <f t="shared" si="1"/>
        <v>1</v>
      </c>
      <c r="J87" s="58"/>
      <c r="K87" s="58"/>
      <c r="L87" s="58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4.25" customHeight="1">
      <c r="A88" s="54" t="s">
        <v>609</v>
      </c>
      <c r="B88" s="54" t="s">
        <v>610</v>
      </c>
      <c r="C88" s="55" t="str">
        <f t="shared" si="0"/>
        <v>ASN MANSHER</v>
      </c>
      <c r="D88" s="55"/>
      <c r="E88" s="55"/>
      <c r="F88" s="55"/>
      <c r="G88" s="55">
        <f>COUNTIF(RTARouteStagesOld!$J$2:$J$5,ShortCodesNew!$B88)</f>
        <v>0</v>
      </c>
      <c r="H88" s="55">
        <f>COUNTIF(ShortCodesNew!$A$2:$A$1516,ShortCodesNew!$A88)</f>
        <v>1</v>
      </c>
      <c r="I88" s="55">
        <f t="shared" si="1"/>
        <v>1</v>
      </c>
      <c r="J88" s="55"/>
      <c r="K88" s="55"/>
      <c r="L88" s="55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4.25" customHeight="1">
      <c r="A89" s="57" t="s">
        <v>611</v>
      </c>
      <c r="B89" s="57" t="s">
        <v>612</v>
      </c>
      <c r="C89" s="58" t="str">
        <f t="shared" si="0"/>
        <v>ASODEM</v>
      </c>
      <c r="D89" s="58"/>
      <c r="E89" s="58"/>
      <c r="F89" s="58"/>
      <c r="G89" s="58">
        <f>COUNTIF(RTARouteStagesOld!$J$2:$J$5,ShortCodesNew!$B89)</f>
        <v>0</v>
      </c>
      <c r="H89" s="58">
        <f>COUNTIF(ShortCodesNew!$A$2:$A$1516,ShortCodesNew!$A89)</f>
        <v>1</v>
      </c>
      <c r="I89" s="58">
        <f t="shared" si="1"/>
        <v>1</v>
      </c>
      <c r="J89" s="58"/>
      <c r="K89" s="58"/>
      <c r="L89" s="58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4.25" customHeight="1">
      <c r="A90" s="54" t="s">
        <v>613</v>
      </c>
      <c r="B90" s="54" t="s">
        <v>614</v>
      </c>
      <c r="C90" s="55" t="str">
        <f t="shared" si="0"/>
        <v>ASSAGAO</v>
      </c>
      <c r="D90" s="55"/>
      <c r="E90" s="55"/>
      <c r="F90" s="55"/>
      <c r="G90" s="55">
        <f>COUNTIF(RTARouteStagesOld!$J$2:$J$5,ShortCodesNew!$B90)</f>
        <v>0</v>
      </c>
      <c r="H90" s="55">
        <f>COUNTIF(ShortCodesNew!$A$2:$A$1516,ShortCodesNew!$A90)</f>
        <v>1</v>
      </c>
      <c r="I90" s="55">
        <f t="shared" si="1"/>
        <v>1</v>
      </c>
      <c r="J90" s="55"/>
      <c r="K90" s="55"/>
      <c r="L90" s="55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4.25" customHeight="1">
      <c r="A91" s="57" t="s">
        <v>615</v>
      </c>
      <c r="B91" s="57" t="s">
        <v>616</v>
      </c>
      <c r="C91" s="58" t="str">
        <f t="shared" si="0"/>
        <v>ASSNODA</v>
      </c>
      <c r="D91" s="58"/>
      <c r="E91" s="58" t="s">
        <v>617</v>
      </c>
      <c r="F91" s="58"/>
      <c r="G91" s="58">
        <f>COUNTIF(RTARouteStagesOld!$J$2:$J$5,ShortCodesNew!$B91)</f>
        <v>0</v>
      </c>
      <c r="H91" s="58">
        <f>COUNTIF(ShortCodesNew!$A$2:$A$1516,ShortCodesNew!$A91)</f>
        <v>1</v>
      </c>
      <c r="I91" s="58">
        <f t="shared" si="1"/>
        <v>1</v>
      </c>
      <c r="J91" s="58" t="s">
        <v>618</v>
      </c>
      <c r="K91" s="58"/>
      <c r="L91" s="58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14.25" customHeight="1">
      <c r="A92" s="54" t="s">
        <v>619</v>
      </c>
      <c r="B92" s="54" t="s">
        <v>620</v>
      </c>
      <c r="C92" s="55" t="str">
        <f t="shared" si="0"/>
        <v>ASSOLDA</v>
      </c>
      <c r="D92" s="55"/>
      <c r="E92" s="55"/>
      <c r="F92" s="55"/>
      <c r="G92" s="55">
        <f>COUNTIF(RTARouteStagesOld!$J$2:$J$5,ShortCodesNew!$B92)</f>
        <v>0</v>
      </c>
      <c r="H92" s="55">
        <f>COUNTIF(ShortCodesNew!$A$2:$A$1516,ShortCodesNew!$A92)</f>
        <v>1</v>
      </c>
      <c r="I92" s="55">
        <f t="shared" si="1"/>
        <v>1</v>
      </c>
      <c r="J92" s="55"/>
      <c r="K92" s="55"/>
      <c r="L92" s="55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4.25" customHeight="1">
      <c r="A93" s="57" t="s">
        <v>621</v>
      </c>
      <c r="B93" s="57" t="s">
        <v>622</v>
      </c>
      <c r="C93" s="58" t="str">
        <f t="shared" si="0"/>
        <v>ASSOLEM JNC</v>
      </c>
      <c r="D93" s="58"/>
      <c r="E93" s="58"/>
      <c r="F93" s="58"/>
      <c r="G93" s="58">
        <f>COUNTIF(RTARouteStagesOld!$J$2:$J$5,ShortCodesNew!$B93)</f>
        <v>0</v>
      </c>
      <c r="H93" s="58">
        <f>COUNTIF(ShortCodesNew!$A$2:$A$1516,ShortCodesNew!$A93)</f>
        <v>1</v>
      </c>
      <c r="I93" s="58">
        <f t="shared" si="1"/>
        <v>1</v>
      </c>
      <c r="J93" s="58"/>
      <c r="K93" s="58"/>
      <c r="L93" s="58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4.25" customHeight="1">
      <c r="A94" s="54" t="s">
        <v>623</v>
      </c>
      <c r="B94" s="54" t="s">
        <v>624</v>
      </c>
      <c r="C94" s="55" t="str">
        <f t="shared" si="0"/>
        <v>ASSOLNA</v>
      </c>
      <c r="D94" s="55"/>
      <c r="E94" s="55"/>
      <c r="F94" s="55"/>
      <c r="G94" s="55">
        <f>COUNTIF(RTARouteStagesOld!$J$2:$J$5,ShortCodesNew!$B94)</f>
        <v>0</v>
      </c>
      <c r="H94" s="55">
        <f>COUNTIF(ShortCodesNew!$A$2:$A$1516,ShortCodesNew!$A94)</f>
        <v>1</v>
      </c>
      <c r="I94" s="55">
        <f t="shared" si="1"/>
        <v>1</v>
      </c>
      <c r="J94" s="55"/>
      <c r="K94" s="55"/>
      <c r="L94" s="55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4.25" customHeight="1">
      <c r="A95" s="57" t="s">
        <v>625</v>
      </c>
      <c r="B95" s="57" t="s">
        <v>626</v>
      </c>
      <c r="C95" s="58" t="str">
        <f t="shared" si="0"/>
        <v>ATNUR</v>
      </c>
      <c r="D95" s="58"/>
      <c r="E95" s="58"/>
      <c r="F95" s="58"/>
      <c r="G95" s="58">
        <f>COUNTIF(RTARouteStagesOld!$J$2:$J$5,ShortCodesNew!$B95)</f>
        <v>0</v>
      </c>
      <c r="H95" s="58">
        <f>COUNTIF(ShortCodesNew!$A$2:$A$1516,ShortCodesNew!$A95)</f>
        <v>1</v>
      </c>
      <c r="I95" s="58">
        <f t="shared" si="1"/>
        <v>1</v>
      </c>
      <c r="J95" s="58"/>
      <c r="K95" s="58"/>
      <c r="L95" s="58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4.25" customHeight="1">
      <c r="A96" s="54" t="s">
        <v>627</v>
      </c>
      <c r="B96" s="54" t="s">
        <v>628</v>
      </c>
      <c r="C96" s="55" t="str">
        <f t="shared" si="0"/>
        <v>AVEM</v>
      </c>
      <c r="D96" s="55"/>
      <c r="E96" s="55"/>
      <c r="F96" s="55"/>
      <c r="G96" s="55">
        <f>COUNTIF(RTARouteStagesOld!$J$2:$J$5,ShortCodesNew!$B96)</f>
        <v>0</v>
      </c>
      <c r="H96" s="55">
        <f>COUNTIF(ShortCodesNew!$A$2:$A$1516,ShortCodesNew!$A96)</f>
        <v>1</v>
      </c>
      <c r="I96" s="55">
        <f t="shared" si="1"/>
        <v>1</v>
      </c>
      <c r="J96" s="55"/>
      <c r="K96" s="55"/>
      <c r="L96" s="55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4.25" customHeight="1">
      <c r="A97" s="57" t="s">
        <v>629</v>
      </c>
      <c r="B97" s="57" t="s">
        <v>630</v>
      </c>
      <c r="C97" s="58" t="str">
        <f t="shared" si="0"/>
        <v>AWADA</v>
      </c>
      <c r="D97" s="58"/>
      <c r="E97" s="58"/>
      <c r="F97" s="58"/>
      <c r="G97" s="58">
        <f>COUNTIF(RTARouteStagesOld!$J$2:$J$5,ShortCodesNew!$B97)</f>
        <v>0</v>
      </c>
      <c r="H97" s="58">
        <f>COUNTIF(ShortCodesNew!$A$2:$A$1516,ShortCodesNew!$A97)</f>
        <v>1</v>
      </c>
      <c r="I97" s="58">
        <f t="shared" si="1"/>
        <v>1</v>
      </c>
      <c r="J97" s="58"/>
      <c r="K97" s="58"/>
      <c r="L97" s="58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4.25" customHeight="1">
      <c r="A98" s="54" t="s">
        <v>631</v>
      </c>
      <c r="B98" s="54" t="s">
        <v>632</v>
      </c>
      <c r="C98" s="55" t="str">
        <f t="shared" si="0"/>
        <v>AWARSA</v>
      </c>
      <c r="D98" s="55"/>
      <c r="E98" s="55"/>
      <c r="F98" s="55"/>
      <c r="G98" s="55">
        <f>COUNTIF(RTARouteStagesOld!$J$2:$J$5,ShortCodesNew!$B98)</f>
        <v>0</v>
      </c>
      <c r="H98" s="55">
        <f>COUNTIF(ShortCodesNew!$A$2:$A$1516,ShortCodesNew!$A98)</f>
        <v>1</v>
      </c>
      <c r="I98" s="55">
        <f t="shared" si="1"/>
        <v>1</v>
      </c>
      <c r="J98" s="55"/>
      <c r="K98" s="55"/>
      <c r="L98" s="55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4.25" customHeight="1">
      <c r="A99" s="57" t="s">
        <v>633</v>
      </c>
      <c r="B99" s="57" t="s">
        <v>634</v>
      </c>
      <c r="C99" s="58" t="str">
        <f t="shared" si="0"/>
        <v>AWERA PULL</v>
      </c>
      <c r="D99" s="58"/>
      <c r="E99" s="58"/>
      <c r="F99" s="58"/>
      <c r="G99" s="58">
        <f>COUNTIF(RTARouteStagesOld!$J$2:$J$5,ShortCodesNew!$B99)</f>
        <v>0</v>
      </c>
      <c r="H99" s="58">
        <f>COUNTIF(ShortCodesNew!$A$2:$A$1516,ShortCodesNew!$A99)</f>
        <v>1</v>
      </c>
      <c r="I99" s="58">
        <f t="shared" si="1"/>
        <v>1</v>
      </c>
      <c r="J99" s="58"/>
      <c r="K99" s="58"/>
      <c r="L99" s="58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4.25" customHeight="1">
      <c r="A100" s="54" t="s">
        <v>635</v>
      </c>
      <c r="B100" s="54" t="s">
        <v>636</v>
      </c>
      <c r="C100" s="55" t="str">
        <f t="shared" si="0"/>
        <v>AYEE C.POST</v>
      </c>
      <c r="D100" s="55"/>
      <c r="E100" s="55"/>
      <c r="F100" s="55"/>
      <c r="G100" s="55">
        <f>COUNTIF(RTARouteStagesOld!$J$2:$J$5,ShortCodesNew!$B100)</f>
        <v>0</v>
      </c>
      <c r="H100" s="55">
        <f>COUNTIF(ShortCodesNew!$A$2:$A$1516,ShortCodesNew!$A100)</f>
        <v>1</v>
      </c>
      <c r="I100" s="55">
        <f t="shared" si="1"/>
        <v>1</v>
      </c>
      <c r="J100" s="55"/>
      <c r="K100" s="55"/>
      <c r="L100" s="55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4.25" customHeight="1">
      <c r="A101" s="57" t="s">
        <v>637</v>
      </c>
      <c r="B101" s="57" t="s">
        <v>638</v>
      </c>
      <c r="C101" s="58" t="str">
        <f t="shared" si="0"/>
        <v>AZAD MAIDAN</v>
      </c>
      <c r="D101" s="58"/>
      <c r="E101" s="58"/>
      <c r="F101" s="58"/>
      <c r="G101" s="58">
        <f>COUNTIF(RTARouteStagesOld!$J$2:$J$5,ShortCodesNew!$B101)</f>
        <v>0</v>
      </c>
      <c r="H101" s="58">
        <f>COUNTIF(ShortCodesNew!$A$2:$A$1516,ShortCodesNew!$A101)</f>
        <v>1</v>
      </c>
      <c r="I101" s="58">
        <f t="shared" si="1"/>
        <v>1</v>
      </c>
      <c r="J101" s="58"/>
      <c r="K101" s="58"/>
      <c r="L101" s="58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4.25" customHeight="1">
      <c r="A102" s="54" t="s">
        <v>639</v>
      </c>
      <c r="B102" s="54" t="s">
        <v>640</v>
      </c>
      <c r="C102" s="55" t="str">
        <f t="shared" si="0"/>
        <v>AZGAONKAR</v>
      </c>
      <c r="D102" s="55"/>
      <c r="E102" s="55"/>
      <c r="F102" s="55"/>
      <c r="G102" s="55">
        <f>COUNTIF(RTARouteStagesOld!$J$2:$J$5,ShortCodesNew!$B102)</f>
        <v>0</v>
      </c>
      <c r="H102" s="55">
        <f>COUNTIF(ShortCodesNew!$A$2:$A$1516,ShortCodesNew!$A102)</f>
        <v>1</v>
      </c>
      <c r="I102" s="55">
        <f t="shared" si="1"/>
        <v>1</v>
      </c>
      <c r="J102" s="55"/>
      <c r="K102" s="55"/>
      <c r="L102" s="55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4.25" customHeight="1">
      <c r="A103" s="57" t="s">
        <v>641</v>
      </c>
      <c r="B103" s="57" t="s">
        <v>642</v>
      </c>
      <c r="C103" s="58" t="str">
        <f t="shared" si="0"/>
        <v>AZOSHI</v>
      </c>
      <c r="D103" s="58"/>
      <c r="E103" s="58"/>
      <c r="F103" s="58"/>
      <c r="G103" s="58">
        <f>COUNTIF(RTARouteStagesOld!$J$2:$J$5,ShortCodesNew!$B103)</f>
        <v>0</v>
      </c>
      <c r="H103" s="58">
        <f>COUNTIF(ShortCodesNew!$A$2:$A$1516,ShortCodesNew!$A103)</f>
        <v>1</v>
      </c>
      <c r="I103" s="58">
        <f t="shared" si="1"/>
        <v>1</v>
      </c>
      <c r="J103" s="58"/>
      <c r="K103" s="58"/>
      <c r="L103" s="58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4.25" customHeight="1">
      <c r="A104" s="54" t="s">
        <v>643</v>
      </c>
      <c r="B104" s="54" t="s">
        <v>644</v>
      </c>
      <c r="C104" s="55" t="str">
        <f t="shared" si="0"/>
        <v>B.WADA/NX</v>
      </c>
      <c r="D104" s="55"/>
      <c r="E104" s="55"/>
      <c r="F104" s="55"/>
      <c r="G104" s="55">
        <f>COUNTIF(RTARouteStagesOld!$J$2:$J$5,ShortCodesNew!$B104)</f>
        <v>0</v>
      </c>
      <c r="H104" s="55">
        <f>COUNTIF(ShortCodesNew!$A$2:$A$1516,ShortCodesNew!$A104)</f>
        <v>1</v>
      </c>
      <c r="I104" s="55">
        <f t="shared" si="1"/>
        <v>1</v>
      </c>
      <c r="J104" s="55"/>
      <c r="K104" s="55"/>
      <c r="L104" s="55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4.25" customHeight="1">
      <c r="A105" s="57" t="s">
        <v>645</v>
      </c>
      <c r="B105" s="57" t="s">
        <v>646</v>
      </c>
      <c r="C105" s="58" t="str">
        <f t="shared" si="0"/>
        <v>BABLESHWAR</v>
      </c>
      <c r="D105" s="58"/>
      <c r="E105" s="58"/>
      <c r="F105" s="58"/>
      <c r="G105" s="58">
        <f>COUNTIF(RTARouteStagesOld!$J$2:$J$5,ShortCodesNew!$B105)</f>
        <v>0</v>
      </c>
      <c r="H105" s="58">
        <f>COUNTIF(ShortCodesNew!$A$2:$A$1516,ShortCodesNew!$A105)</f>
        <v>1</v>
      </c>
      <c r="I105" s="58">
        <f t="shared" si="1"/>
        <v>1</v>
      </c>
      <c r="J105" s="58"/>
      <c r="K105" s="58"/>
      <c r="L105" s="58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4.25" customHeight="1">
      <c r="A106" s="54" t="s">
        <v>647</v>
      </c>
      <c r="B106" s="54" t="s">
        <v>648</v>
      </c>
      <c r="C106" s="55" t="str">
        <f t="shared" si="0"/>
        <v>BADAMI</v>
      </c>
      <c r="D106" s="55"/>
      <c r="E106" s="55"/>
      <c r="F106" s="55"/>
      <c r="G106" s="55">
        <f>COUNTIF(RTARouteStagesOld!$J$2:$J$5,ShortCodesNew!$B106)</f>
        <v>0</v>
      </c>
      <c r="H106" s="55">
        <f>COUNTIF(ShortCodesNew!$A$2:$A$1516,ShortCodesNew!$A106)</f>
        <v>1</v>
      </c>
      <c r="I106" s="55">
        <f t="shared" si="1"/>
        <v>1</v>
      </c>
      <c r="J106" s="55"/>
      <c r="K106" s="55"/>
      <c r="L106" s="55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4.25" customHeight="1">
      <c r="A107" s="57" t="s">
        <v>649</v>
      </c>
      <c r="B107" s="57" t="s">
        <v>650</v>
      </c>
      <c r="C107" s="58" t="str">
        <f t="shared" si="0"/>
        <v>BADEM</v>
      </c>
      <c r="D107" s="58"/>
      <c r="E107" s="58"/>
      <c r="F107" s="58"/>
      <c r="G107" s="58">
        <f>COUNTIF(RTARouteStagesOld!$J$2:$J$5,ShortCodesNew!$B107)</f>
        <v>0</v>
      </c>
      <c r="H107" s="58">
        <f>COUNTIF(ShortCodesNew!$A$2:$A$1516,ShortCodesNew!$A107)</f>
        <v>1</v>
      </c>
      <c r="I107" s="58">
        <f t="shared" si="1"/>
        <v>1</v>
      </c>
      <c r="J107" s="58"/>
      <c r="K107" s="58"/>
      <c r="L107" s="58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4.25" customHeight="1">
      <c r="A108" s="54" t="s">
        <v>651</v>
      </c>
      <c r="B108" s="54" t="s">
        <v>652</v>
      </c>
      <c r="C108" s="55" t="str">
        <f t="shared" si="0"/>
        <v>BAGA</v>
      </c>
      <c r="D108" s="55"/>
      <c r="E108" s="55"/>
      <c r="F108" s="55"/>
      <c r="G108" s="55">
        <f>COUNTIF(RTARouteStagesOld!$J$2:$J$5,ShortCodesNew!$B108)</f>
        <v>0</v>
      </c>
      <c r="H108" s="55">
        <f>COUNTIF(ShortCodesNew!$A$2:$A$1516,ShortCodesNew!$A108)</f>
        <v>1</v>
      </c>
      <c r="I108" s="55">
        <f t="shared" si="1"/>
        <v>1</v>
      </c>
      <c r="J108" s="55"/>
      <c r="K108" s="55"/>
      <c r="L108" s="55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4.25" customHeight="1">
      <c r="A109" s="57" t="s">
        <v>653</v>
      </c>
      <c r="B109" s="57" t="s">
        <v>654</v>
      </c>
      <c r="C109" s="58" t="str">
        <f t="shared" si="0"/>
        <v>BAGALKOT</v>
      </c>
      <c r="D109" s="58"/>
      <c r="E109" s="58"/>
      <c r="F109" s="58"/>
      <c r="G109" s="58">
        <f>COUNTIF(RTARouteStagesOld!$J$2:$J$5,ShortCodesNew!$B109)</f>
        <v>0</v>
      </c>
      <c r="H109" s="58">
        <f>COUNTIF(ShortCodesNew!$A$2:$A$1516,ShortCodesNew!$A109)</f>
        <v>1</v>
      </c>
      <c r="I109" s="58">
        <f t="shared" si="1"/>
        <v>1</v>
      </c>
      <c r="J109" s="58"/>
      <c r="K109" s="58"/>
      <c r="L109" s="58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4.25" customHeight="1">
      <c r="A110" s="54" t="s">
        <v>655</v>
      </c>
      <c r="B110" s="54" t="s">
        <v>656</v>
      </c>
      <c r="C110" s="55" t="str">
        <f t="shared" si="0"/>
        <v>BAGEWADI</v>
      </c>
      <c r="D110" s="55"/>
      <c r="E110" s="55"/>
      <c r="F110" s="55"/>
      <c r="G110" s="55">
        <f>COUNTIF(RTARouteStagesOld!$J$2:$J$5,ShortCodesNew!$B110)</f>
        <v>0</v>
      </c>
      <c r="H110" s="55">
        <f>COUNTIF(ShortCodesNew!$A$2:$A$1516,ShortCodesNew!$A110)</f>
        <v>1</v>
      </c>
      <c r="I110" s="55">
        <f t="shared" si="1"/>
        <v>1</v>
      </c>
      <c r="J110" s="55"/>
      <c r="K110" s="55"/>
      <c r="L110" s="55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14.25" customHeight="1">
      <c r="A111" s="57" t="s">
        <v>657</v>
      </c>
      <c r="B111" s="57" t="s">
        <v>658</v>
      </c>
      <c r="C111" s="58" t="str">
        <f t="shared" si="0"/>
        <v>BAIKADE</v>
      </c>
      <c r="D111" s="58"/>
      <c r="E111" s="58"/>
      <c r="F111" s="58"/>
      <c r="G111" s="58">
        <f>COUNTIF(RTARouteStagesOld!$J$2:$J$5,ShortCodesNew!$B111)</f>
        <v>0</v>
      </c>
      <c r="H111" s="58">
        <f>COUNTIF(ShortCodesNew!$A$2:$A$1516,ShortCodesNew!$A111)</f>
        <v>1</v>
      </c>
      <c r="I111" s="58">
        <f t="shared" si="1"/>
        <v>1</v>
      </c>
      <c r="J111" s="58"/>
      <c r="K111" s="58"/>
      <c r="L111" s="58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4.25" customHeight="1">
      <c r="A112" s="54" t="s">
        <v>659</v>
      </c>
      <c r="B112" s="54" t="s">
        <v>660</v>
      </c>
      <c r="C112" s="55" t="str">
        <f t="shared" si="0"/>
        <v>BAILPAR</v>
      </c>
      <c r="D112" s="55"/>
      <c r="E112" s="55"/>
      <c r="F112" s="55"/>
      <c r="G112" s="55">
        <f>COUNTIF(RTARouteStagesOld!$J$2:$J$5,ShortCodesNew!$B112)</f>
        <v>0</v>
      </c>
      <c r="H112" s="55">
        <f>COUNTIF(ShortCodesNew!$A$2:$A$1516,ShortCodesNew!$A112)</f>
        <v>1</v>
      </c>
      <c r="I112" s="55">
        <f t="shared" si="1"/>
        <v>1</v>
      </c>
      <c r="J112" s="55"/>
      <c r="K112" s="55"/>
      <c r="L112" s="55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4.25" customHeight="1">
      <c r="A113" s="57" t="s">
        <v>661</v>
      </c>
      <c r="B113" s="57" t="s">
        <v>662</v>
      </c>
      <c r="C113" s="58" t="str">
        <f t="shared" si="0"/>
        <v>BAILUNGAL</v>
      </c>
      <c r="D113" s="58"/>
      <c r="E113" s="58"/>
      <c r="F113" s="58"/>
      <c r="G113" s="58">
        <f>COUNTIF(RTARouteStagesOld!$J$2:$J$5,ShortCodesNew!$B113)</f>
        <v>0</v>
      </c>
      <c r="H113" s="58">
        <f>COUNTIF(ShortCodesNew!$A$2:$A$1516,ShortCodesNew!$A113)</f>
        <v>1</v>
      </c>
      <c r="I113" s="58">
        <f t="shared" si="1"/>
        <v>1</v>
      </c>
      <c r="J113" s="58"/>
      <c r="K113" s="58"/>
      <c r="L113" s="58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4.25" customHeight="1">
      <c r="A114" s="54" t="s">
        <v>663</v>
      </c>
      <c r="B114" s="54" t="s">
        <v>664</v>
      </c>
      <c r="C114" s="55" t="str">
        <f t="shared" si="0"/>
        <v>BAINA</v>
      </c>
      <c r="D114" s="55"/>
      <c r="E114" s="55"/>
      <c r="F114" s="55"/>
      <c r="G114" s="55">
        <f>COUNTIF(RTARouteStagesOld!$J$2:$J$5,ShortCodesNew!$B114)</f>
        <v>0</v>
      </c>
      <c r="H114" s="55">
        <f>COUNTIF(ShortCodesNew!$A$2:$A$1516,ShortCodesNew!$A114)</f>
        <v>1</v>
      </c>
      <c r="I114" s="55">
        <f t="shared" si="1"/>
        <v>1</v>
      </c>
      <c r="J114" s="55"/>
      <c r="K114" s="55"/>
      <c r="L114" s="55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4.25" customHeight="1">
      <c r="A115" s="57" t="s">
        <v>665</v>
      </c>
      <c r="B115" s="57" t="s">
        <v>666</v>
      </c>
      <c r="C115" s="58" t="str">
        <f t="shared" si="0"/>
        <v>BAINGINI</v>
      </c>
      <c r="D115" s="58"/>
      <c r="E115" s="58"/>
      <c r="F115" s="58"/>
      <c r="G115" s="58">
        <f>COUNTIF(RTARouteStagesOld!$J$2:$J$5,ShortCodesNew!$B115)</f>
        <v>0</v>
      </c>
      <c r="H115" s="58">
        <f>COUNTIF(ShortCodesNew!$A$2:$A$1516,ShortCodesNew!$A115)</f>
        <v>1</v>
      </c>
      <c r="I115" s="58">
        <f t="shared" si="1"/>
        <v>1</v>
      </c>
      <c r="J115" s="58"/>
      <c r="K115" s="58"/>
      <c r="L115" s="58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4.25" customHeight="1">
      <c r="A116" s="54" t="s">
        <v>667</v>
      </c>
      <c r="B116" s="54" t="s">
        <v>668</v>
      </c>
      <c r="C116" s="55" t="str">
        <f t="shared" si="0"/>
        <v>BALLI</v>
      </c>
      <c r="D116" s="55"/>
      <c r="E116" s="55"/>
      <c r="F116" s="55"/>
      <c r="G116" s="55">
        <f>COUNTIF(RTARouteStagesOld!$J$2:$J$5,ShortCodesNew!$B116)</f>
        <v>0</v>
      </c>
      <c r="H116" s="55">
        <f>COUNTIF(ShortCodesNew!$A$2:$A$1516,ShortCodesNew!$A116)</f>
        <v>1</v>
      </c>
      <c r="I116" s="55">
        <f t="shared" si="1"/>
        <v>1</v>
      </c>
      <c r="J116" s="55"/>
      <c r="K116" s="55"/>
      <c r="L116" s="55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4.25" customHeight="1">
      <c r="A117" s="57" t="s">
        <v>669</v>
      </c>
      <c r="B117" s="57" t="s">
        <v>670</v>
      </c>
      <c r="C117" s="58" t="str">
        <f t="shared" si="0"/>
        <v>BAMADO</v>
      </c>
      <c r="D117" s="58"/>
      <c r="E117" s="58"/>
      <c r="F117" s="58"/>
      <c r="G117" s="58">
        <f>COUNTIF(RTARouteStagesOld!$J$2:$J$5,ShortCodesNew!$B117)</f>
        <v>0</v>
      </c>
      <c r="H117" s="58">
        <f>COUNTIF(ShortCodesNew!$A$2:$A$1516,ShortCodesNew!$A117)</f>
        <v>1</v>
      </c>
      <c r="I117" s="58">
        <f t="shared" si="1"/>
        <v>1</v>
      </c>
      <c r="J117" s="58"/>
      <c r="K117" s="58"/>
      <c r="L117" s="58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4.25" customHeight="1">
      <c r="A118" s="54" t="s">
        <v>671</v>
      </c>
      <c r="B118" s="54" t="s">
        <v>672</v>
      </c>
      <c r="C118" s="55" t="str">
        <f t="shared" si="0"/>
        <v>BAMBER</v>
      </c>
      <c r="D118" s="55"/>
      <c r="E118" s="55"/>
      <c r="F118" s="55"/>
      <c r="G118" s="55">
        <f>COUNTIF(RTARouteStagesOld!$J$2:$J$5,ShortCodesNew!$B118)</f>
        <v>0</v>
      </c>
      <c r="H118" s="55">
        <f>COUNTIF(ShortCodesNew!$A$2:$A$1516,ShortCodesNew!$A118)</f>
        <v>1</v>
      </c>
      <c r="I118" s="55">
        <f t="shared" si="1"/>
        <v>1</v>
      </c>
      <c r="J118" s="55"/>
      <c r="K118" s="55"/>
      <c r="L118" s="55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4.25" customHeight="1">
      <c r="A119" s="57" t="s">
        <v>673</v>
      </c>
      <c r="B119" s="57" t="s">
        <v>674</v>
      </c>
      <c r="C119" s="58" t="str">
        <f t="shared" si="0"/>
        <v>BAMBOLI GMC</v>
      </c>
      <c r="D119" s="58"/>
      <c r="E119" s="58"/>
      <c r="F119" s="58"/>
      <c r="G119" s="58">
        <f>COUNTIF(RTARouteStagesOld!$J$2:$J$5,ShortCodesNew!$B119)</f>
        <v>0</v>
      </c>
      <c r="H119" s="58">
        <f>COUNTIF(ShortCodesNew!$A$2:$A$1516,ShortCodesNew!$A119)</f>
        <v>1</v>
      </c>
      <c r="I119" s="58">
        <f t="shared" si="1"/>
        <v>1</v>
      </c>
      <c r="J119" s="58"/>
      <c r="K119" s="58"/>
      <c r="L119" s="58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4.25" customHeight="1">
      <c r="A120" s="54" t="s">
        <v>675</v>
      </c>
      <c r="B120" s="54" t="s">
        <v>676</v>
      </c>
      <c r="C120" s="55" t="str">
        <f t="shared" si="0"/>
        <v>BAMBOLI W/S</v>
      </c>
      <c r="D120" s="55"/>
      <c r="E120" s="55"/>
      <c r="F120" s="55"/>
      <c r="G120" s="55">
        <f>COUNTIF(RTARouteStagesOld!$J$2:$J$5,ShortCodesNew!$B120)</f>
        <v>0</v>
      </c>
      <c r="H120" s="55">
        <f>COUNTIF(ShortCodesNew!$A$2:$A$1516,ShortCodesNew!$A120)</f>
        <v>1</v>
      </c>
      <c r="I120" s="55">
        <f t="shared" si="1"/>
        <v>1</v>
      </c>
      <c r="J120" s="55"/>
      <c r="K120" s="55"/>
      <c r="L120" s="55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4.25" customHeight="1">
      <c r="A121" s="57" t="s">
        <v>677</v>
      </c>
      <c r="B121" s="57" t="s">
        <v>678</v>
      </c>
      <c r="C121" s="58" t="str">
        <f t="shared" si="0"/>
        <v>BANAPUR</v>
      </c>
      <c r="D121" s="58"/>
      <c r="E121" s="58"/>
      <c r="F121" s="58"/>
      <c r="G121" s="58">
        <f>COUNTIF(RTARouteStagesOld!$J$2:$J$5,ShortCodesNew!$B121)</f>
        <v>0</v>
      </c>
      <c r="H121" s="58">
        <f>COUNTIF(ShortCodesNew!$A$2:$A$1516,ShortCodesNew!$A121)</f>
        <v>1</v>
      </c>
      <c r="I121" s="58">
        <f t="shared" si="1"/>
        <v>1</v>
      </c>
      <c r="J121" s="58"/>
      <c r="K121" s="58"/>
      <c r="L121" s="58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4.25" customHeight="1">
      <c r="A122" s="54" t="s">
        <v>679</v>
      </c>
      <c r="B122" s="54" t="s">
        <v>680</v>
      </c>
      <c r="C122" s="55" t="str">
        <f t="shared" si="0"/>
        <v>BANASTARI</v>
      </c>
      <c r="D122" s="55"/>
      <c r="E122" s="55"/>
      <c r="F122" s="55"/>
      <c r="G122" s="55">
        <f>COUNTIF(RTARouteStagesOld!$J$2:$J$5,ShortCodesNew!$B122)</f>
        <v>0</v>
      </c>
      <c r="H122" s="55">
        <f>COUNTIF(ShortCodesNew!$A$2:$A$1516,ShortCodesNew!$A122)</f>
        <v>1</v>
      </c>
      <c r="I122" s="55">
        <f t="shared" si="1"/>
        <v>1</v>
      </c>
      <c r="J122" s="55"/>
      <c r="K122" s="55"/>
      <c r="L122" s="55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4.25" customHeight="1">
      <c r="A123" s="57" t="s">
        <v>681</v>
      </c>
      <c r="B123" s="57" t="s">
        <v>682</v>
      </c>
      <c r="C123" s="58" t="str">
        <f t="shared" si="0"/>
        <v>BANDA</v>
      </c>
      <c r="D123" s="58"/>
      <c r="E123" s="58"/>
      <c r="F123" s="58"/>
      <c r="G123" s="58">
        <f>COUNTIF(RTARouteStagesOld!$J$2:$J$5,ShortCodesNew!$B123)</f>
        <v>0</v>
      </c>
      <c r="H123" s="58">
        <f>COUNTIF(ShortCodesNew!$A$2:$A$1516,ShortCodesNew!$A123)</f>
        <v>1</v>
      </c>
      <c r="I123" s="58">
        <f t="shared" si="1"/>
        <v>1</v>
      </c>
      <c r="J123" s="58"/>
      <c r="K123" s="58"/>
      <c r="L123" s="58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4.25" customHeight="1">
      <c r="A124" s="54" t="s">
        <v>683</v>
      </c>
      <c r="B124" s="54" t="s">
        <v>684</v>
      </c>
      <c r="C124" s="55" t="str">
        <f t="shared" si="0"/>
        <v>BANDOL SCHL</v>
      </c>
      <c r="D124" s="55"/>
      <c r="E124" s="55"/>
      <c r="F124" s="55"/>
      <c r="G124" s="55">
        <f>COUNTIF(RTARouteStagesOld!$J$2:$J$5,ShortCodesNew!$B124)</f>
        <v>0</v>
      </c>
      <c r="H124" s="55">
        <f>COUNTIF(ShortCodesNew!$A$2:$A$1516,ShortCodesNew!$A124)</f>
        <v>1</v>
      </c>
      <c r="I124" s="55">
        <f t="shared" si="1"/>
        <v>1</v>
      </c>
      <c r="J124" s="55"/>
      <c r="K124" s="55"/>
      <c r="L124" s="55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4.25" customHeight="1">
      <c r="A125" s="57" t="s">
        <v>685</v>
      </c>
      <c r="B125" s="57" t="s">
        <v>686</v>
      </c>
      <c r="C125" s="58" t="str">
        <f t="shared" si="0"/>
        <v>BANDOLI</v>
      </c>
      <c r="D125" s="58"/>
      <c r="E125" s="58"/>
      <c r="F125" s="58"/>
      <c r="G125" s="58">
        <f>COUNTIF(RTARouteStagesOld!$J$2:$J$5,ShortCodesNew!$B125)</f>
        <v>0</v>
      </c>
      <c r="H125" s="58">
        <f>COUNTIF(ShortCodesNew!$A$2:$A$1516,ShortCodesNew!$A125)</f>
        <v>1</v>
      </c>
      <c r="I125" s="58">
        <f t="shared" si="1"/>
        <v>1</v>
      </c>
      <c r="J125" s="58"/>
      <c r="K125" s="58"/>
      <c r="L125" s="58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4.25" customHeight="1">
      <c r="A126" s="54" t="s">
        <v>687</v>
      </c>
      <c r="B126" s="54" t="s">
        <v>688</v>
      </c>
      <c r="C126" s="55" t="str">
        <f t="shared" si="0"/>
        <v>BANDOLI PMP</v>
      </c>
      <c r="D126" s="55"/>
      <c r="E126" s="55"/>
      <c r="F126" s="55"/>
      <c r="G126" s="55">
        <f>COUNTIF(RTARouteStagesOld!$J$2:$J$5,ShortCodesNew!$B126)</f>
        <v>0</v>
      </c>
      <c r="H126" s="55">
        <f>COUNTIF(ShortCodesNew!$A$2:$A$1516,ShortCodesNew!$A126)</f>
        <v>1</v>
      </c>
      <c r="I126" s="55">
        <f t="shared" si="1"/>
        <v>1</v>
      </c>
      <c r="J126" s="55"/>
      <c r="K126" s="55"/>
      <c r="L126" s="55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4.25" customHeight="1">
      <c r="A127" s="57" t="s">
        <v>689</v>
      </c>
      <c r="B127" s="57" t="s">
        <v>690</v>
      </c>
      <c r="C127" s="58" t="str">
        <f t="shared" si="0"/>
        <v>BANE CHAPLE</v>
      </c>
      <c r="D127" s="58"/>
      <c r="E127" s="58"/>
      <c r="F127" s="58"/>
      <c r="G127" s="58">
        <f>COUNTIF(RTARouteStagesOld!$J$2:$J$5,ShortCodesNew!$B127)</f>
        <v>0</v>
      </c>
      <c r="H127" s="58">
        <f>COUNTIF(ShortCodesNew!$A$2:$A$1516,ShortCodesNew!$A127)</f>
        <v>1</v>
      </c>
      <c r="I127" s="58">
        <f t="shared" si="1"/>
        <v>1</v>
      </c>
      <c r="J127" s="58"/>
      <c r="K127" s="58"/>
      <c r="L127" s="58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4.25" customHeight="1">
      <c r="A128" s="54" t="s">
        <v>691</v>
      </c>
      <c r="B128" s="54" t="s">
        <v>692</v>
      </c>
      <c r="C128" s="55" t="str">
        <f t="shared" si="0"/>
        <v>BANNIKOPPA</v>
      </c>
      <c r="D128" s="55"/>
      <c r="E128" s="55"/>
      <c r="F128" s="55"/>
      <c r="G128" s="55">
        <f>COUNTIF(RTARouteStagesOld!$J$2:$J$5,ShortCodesNew!$B128)</f>
        <v>0</v>
      </c>
      <c r="H128" s="55">
        <f>COUNTIF(ShortCodesNew!$A$2:$A$1516,ShortCodesNew!$A128)</f>
        <v>1</v>
      </c>
      <c r="I128" s="55">
        <f t="shared" si="1"/>
        <v>1</v>
      </c>
      <c r="J128" s="55"/>
      <c r="K128" s="55"/>
      <c r="L128" s="55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4.25" customHeight="1">
      <c r="A129" s="57" t="s">
        <v>693</v>
      </c>
      <c r="B129" s="57" t="s">
        <v>694</v>
      </c>
      <c r="C129" s="58" t="str">
        <f t="shared" si="0"/>
        <v>BANSAI</v>
      </c>
      <c r="D129" s="58"/>
      <c r="E129" s="58"/>
      <c r="F129" s="58"/>
      <c r="G129" s="58">
        <f>COUNTIF(RTARouteStagesOld!$J$2:$J$5,ShortCodesNew!$B129)</f>
        <v>0</v>
      </c>
      <c r="H129" s="58">
        <f>COUNTIF(ShortCodesNew!$A$2:$A$1516,ShortCodesNew!$A129)</f>
        <v>1</v>
      </c>
      <c r="I129" s="58">
        <f t="shared" si="1"/>
        <v>1</v>
      </c>
      <c r="J129" s="58"/>
      <c r="K129" s="58"/>
      <c r="L129" s="58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4.25" customHeight="1">
      <c r="A130" s="54" t="s">
        <v>695</v>
      </c>
      <c r="B130" s="54" t="s">
        <v>696</v>
      </c>
      <c r="C130" s="55" t="str">
        <f t="shared" si="0"/>
        <v>BAPARDE</v>
      </c>
      <c r="D130" s="55"/>
      <c r="E130" s="55"/>
      <c r="F130" s="55"/>
      <c r="G130" s="55">
        <f>COUNTIF(RTARouteStagesOld!$J$2:$J$5,ShortCodesNew!$B130)</f>
        <v>0</v>
      </c>
      <c r="H130" s="55">
        <f>COUNTIF(ShortCodesNew!$A$2:$A$1516,ShortCodesNew!$A130)</f>
        <v>1</v>
      </c>
      <c r="I130" s="55">
        <f t="shared" si="1"/>
        <v>1</v>
      </c>
      <c r="J130" s="55"/>
      <c r="K130" s="55"/>
      <c r="L130" s="55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4.25" customHeight="1">
      <c r="A131" s="57" t="s">
        <v>697</v>
      </c>
      <c r="B131" s="57" t="s">
        <v>698</v>
      </c>
      <c r="C131" s="58" t="str">
        <f t="shared" si="0"/>
        <v>BARADI</v>
      </c>
      <c r="D131" s="58"/>
      <c r="E131" s="58"/>
      <c r="F131" s="58"/>
      <c r="G131" s="58">
        <f>COUNTIF(RTARouteStagesOld!$J$2:$J$5,ShortCodesNew!$B131)</f>
        <v>0</v>
      </c>
      <c r="H131" s="58">
        <f>COUNTIF(ShortCodesNew!$A$2:$A$1516,ShortCodesNew!$A131)</f>
        <v>1</v>
      </c>
      <c r="I131" s="58">
        <f t="shared" si="1"/>
        <v>1</v>
      </c>
      <c r="J131" s="58"/>
      <c r="K131" s="58"/>
      <c r="L131" s="58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4.25" customHeight="1">
      <c r="A132" s="54" t="s">
        <v>699</v>
      </c>
      <c r="B132" s="54" t="s">
        <v>700</v>
      </c>
      <c r="C132" s="55" t="str">
        <f t="shared" si="0"/>
        <v>BARAZAN</v>
      </c>
      <c r="D132" s="55"/>
      <c r="E132" s="55"/>
      <c r="F132" s="55"/>
      <c r="G132" s="55">
        <f>COUNTIF(RTARouteStagesOld!$J$2:$J$5,ShortCodesNew!$B132)</f>
        <v>0</v>
      </c>
      <c r="H132" s="55">
        <f>COUNTIF(ShortCodesNew!$A$2:$A$1516,ShortCodesNew!$A132)</f>
        <v>1</v>
      </c>
      <c r="I132" s="55">
        <f t="shared" si="1"/>
        <v>1</v>
      </c>
      <c r="J132" s="55"/>
      <c r="K132" s="55"/>
      <c r="L132" s="55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4.25" customHeight="1">
      <c r="A133" s="57" t="s">
        <v>701</v>
      </c>
      <c r="B133" s="57" t="s">
        <v>702</v>
      </c>
      <c r="C133" s="58" t="str">
        <f t="shared" si="0"/>
        <v>BARAZAN TIT</v>
      </c>
      <c r="D133" s="58"/>
      <c r="E133" s="58"/>
      <c r="F133" s="58"/>
      <c r="G133" s="58">
        <f>COUNTIF(RTARouteStagesOld!$J$2:$J$5,ShortCodesNew!$B133)</f>
        <v>0</v>
      </c>
      <c r="H133" s="58">
        <f>COUNTIF(ShortCodesNew!$A$2:$A$1516,ShortCodesNew!$A133)</f>
        <v>1</v>
      </c>
      <c r="I133" s="58">
        <f t="shared" si="1"/>
        <v>1</v>
      </c>
      <c r="J133" s="58"/>
      <c r="K133" s="58"/>
      <c r="L133" s="58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4.25" customHeight="1">
      <c r="A134" s="54" t="s">
        <v>703</v>
      </c>
      <c r="B134" s="54" t="s">
        <v>704</v>
      </c>
      <c r="C134" s="55" t="str">
        <f t="shared" si="0"/>
        <v>BARAZAN TSK</v>
      </c>
      <c r="D134" s="55"/>
      <c r="E134" s="55"/>
      <c r="F134" s="55"/>
      <c r="G134" s="55">
        <f>COUNTIF(RTARouteStagesOld!$J$2:$J$5,ShortCodesNew!$B134)</f>
        <v>0</v>
      </c>
      <c r="H134" s="55">
        <f>COUNTIF(ShortCodesNew!$A$2:$A$1516,ShortCodesNew!$A134)</f>
        <v>1</v>
      </c>
      <c r="I134" s="55">
        <f t="shared" si="1"/>
        <v>1</v>
      </c>
      <c r="J134" s="55"/>
      <c r="K134" s="55"/>
      <c r="L134" s="55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4.25" customHeight="1">
      <c r="A135" s="57" t="s">
        <v>705</v>
      </c>
      <c r="B135" s="57" t="s">
        <v>706</v>
      </c>
      <c r="C135" s="58" t="str">
        <f t="shared" si="0"/>
        <v>BARAZANWADA</v>
      </c>
      <c r="D135" s="58"/>
      <c r="E135" s="58"/>
      <c r="F135" s="58"/>
      <c r="G135" s="58">
        <f>COUNTIF(RTARouteStagesOld!$J$2:$J$5,ShortCodesNew!$B135)</f>
        <v>0</v>
      </c>
      <c r="H135" s="58">
        <f>COUNTIF(ShortCodesNew!$A$2:$A$1516,ShortCodesNew!$A135)</f>
        <v>1</v>
      </c>
      <c r="I135" s="58">
        <f t="shared" si="1"/>
        <v>1</v>
      </c>
      <c r="J135" s="58"/>
      <c r="K135" s="58"/>
      <c r="L135" s="58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4.25" customHeight="1">
      <c r="A136" s="54" t="s">
        <v>707</v>
      </c>
      <c r="B136" s="54" t="s">
        <v>708</v>
      </c>
      <c r="C136" s="55" t="str">
        <f t="shared" si="0"/>
        <v>BARROS WADO</v>
      </c>
      <c r="D136" s="55"/>
      <c r="E136" s="55"/>
      <c r="F136" s="55"/>
      <c r="G136" s="55">
        <f>COUNTIF(RTARouteStagesOld!$J$2:$J$5,ShortCodesNew!$B136)</f>
        <v>0</v>
      </c>
      <c r="H136" s="55">
        <f>COUNTIF(ShortCodesNew!$A$2:$A$1516,ShortCodesNew!$A136)</f>
        <v>1</v>
      </c>
      <c r="I136" s="55">
        <f t="shared" si="1"/>
        <v>1</v>
      </c>
      <c r="J136" s="55"/>
      <c r="K136" s="55"/>
      <c r="L136" s="55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4.25" customHeight="1">
      <c r="A137" s="57" t="s">
        <v>709</v>
      </c>
      <c r="B137" s="57" t="s">
        <v>710</v>
      </c>
      <c r="C137" s="58" t="str">
        <f t="shared" si="0"/>
        <v>BASTODA</v>
      </c>
      <c r="D137" s="58"/>
      <c r="E137" s="58"/>
      <c r="F137" s="58"/>
      <c r="G137" s="58">
        <f>COUNTIF(RTARouteStagesOld!$J$2:$J$5,ShortCodesNew!$B137)</f>
        <v>0</v>
      </c>
      <c r="H137" s="58">
        <f>COUNTIF(ShortCodesNew!$A$2:$A$1516,ShortCodesNew!$A137)</f>
        <v>1</v>
      </c>
      <c r="I137" s="58">
        <f t="shared" si="1"/>
        <v>1</v>
      </c>
      <c r="J137" s="58"/>
      <c r="K137" s="58"/>
      <c r="L137" s="58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4.25" customHeight="1">
      <c r="A138" s="54" t="s">
        <v>711</v>
      </c>
      <c r="B138" s="54" t="s">
        <v>712</v>
      </c>
      <c r="C138" s="55" t="str">
        <f t="shared" si="0"/>
        <v>BATIM</v>
      </c>
      <c r="D138" s="55"/>
      <c r="E138" s="55"/>
      <c r="F138" s="55"/>
      <c r="G138" s="55">
        <f>COUNTIF(RTARouteStagesOld!$J$2:$J$5,ShortCodesNew!$B138)</f>
        <v>0</v>
      </c>
      <c r="H138" s="55">
        <f>COUNTIF(ShortCodesNew!$A$2:$A$1516,ShortCodesNew!$A138)</f>
        <v>1</v>
      </c>
      <c r="I138" s="55">
        <f t="shared" si="1"/>
        <v>1</v>
      </c>
      <c r="J138" s="55"/>
      <c r="K138" s="55"/>
      <c r="L138" s="55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4.25" customHeight="1">
      <c r="A139" s="57" t="s">
        <v>713</v>
      </c>
      <c r="B139" s="57" t="s">
        <v>714</v>
      </c>
      <c r="C139" s="58" t="str">
        <f t="shared" si="0"/>
        <v>BEILWADI</v>
      </c>
      <c r="D139" s="58"/>
      <c r="E139" s="58"/>
      <c r="F139" s="58"/>
      <c r="G139" s="58">
        <f>COUNTIF(RTARouteStagesOld!$J$2:$J$5,ShortCodesNew!$B139)</f>
        <v>0</v>
      </c>
      <c r="H139" s="58">
        <f>COUNTIF(ShortCodesNew!$A$2:$A$1516,ShortCodesNew!$A139)</f>
        <v>1</v>
      </c>
      <c r="I139" s="58">
        <f t="shared" si="1"/>
        <v>1</v>
      </c>
      <c r="J139" s="58"/>
      <c r="K139" s="58"/>
      <c r="L139" s="58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4.25" customHeight="1">
      <c r="A140" s="54" t="s">
        <v>715</v>
      </c>
      <c r="B140" s="54" t="s">
        <v>716</v>
      </c>
      <c r="C140" s="55" t="str">
        <f t="shared" si="0"/>
        <v>BELABHT/PMB</v>
      </c>
      <c r="D140" s="55"/>
      <c r="E140" s="55"/>
      <c r="F140" s="55"/>
      <c r="G140" s="55">
        <f>COUNTIF(RTARouteStagesOld!$J$2:$J$5,ShortCodesNew!$B140)</f>
        <v>0</v>
      </c>
      <c r="H140" s="55">
        <f>COUNTIF(ShortCodesNew!$A$2:$A$1516,ShortCodesNew!$A140)</f>
        <v>1</v>
      </c>
      <c r="I140" s="55">
        <f t="shared" si="1"/>
        <v>1</v>
      </c>
      <c r="J140" s="55"/>
      <c r="K140" s="55"/>
      <c r="L140" s="55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14.25" customHeight="1">
      <c r="A141" s="57" t="s">
        <v>717</v>
      </c>
      <c r="B141" s="57" t="s">
        <v>718</v>
      </c>
      <c r="C141" s="58" t="str">
        <f t="shared" si="0"/>
        <v>BELGAO</v>
      </c>
      <c r="D141" s="58"/>
      <c r="E141" s="58"/>
      <c r="F141" s="58"/>
      <c r="G141" s="58">
        <f>COUNTIF(RTARouteStagesOld!$J$2:$J$5,ShortCodesNew!$B141)</f>
        <v>0</v>
      </c>
      <c r="H141" s="58">
        <f>COUNTIF(ShortCodesNew!$A$2:$A$1516,ShortCodesNew!$A141)</f>
        <v>1</v>
      </c>
      <c r="I141" s="58">
        <f t="shared" si="1"/>
        <v>1</v>
      </c>
      <c r="J141" s="58"/>
      <c r="K141" s="58"/>
      <c r="L141" s="58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4.25" customHeight="1">
      <c r="A142" s="54" t="s">
        <v>719</v>
      </c>
      <c r="B142" s="54" t="s">
        <v>720</v>
      </c>
      <c r="C142" s="55" t="str">
        <f t="shared" si="0"/>
        <v>BELGAVI CBT</v>
      </c>
      <c r="D142" s="55"/>
      <c r="E142" s="55"/>
      <c r="F142" s="55"/>
      <c r="G142" s="55">
        <f>COUNTIF(RTARouteStagesOld!$J$2:$J$5,ShortCodesNew!$B142)</f>
        <v>0</v>
      </c>
      <c r="H142" s="55">
        <f>COUNTIF(ShortCodesNew!$A$2:$A$1516,ShortCodesNew!$A142)</f>
        <v>1</v>
      </c>
      <c r="I142" s="55">
        <f t="shared" si="1"/>
        <v>1</v>
      </c>
      <c r="J142" s="55"/>
      <c r="K142" s="55"/>
      <c r="L142" s="55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4.25" customHeight="1">
      <c r="A143" s="57" t="s">
        <v>721</v>
      </c>
      <c r="B143" s="57" t="s">
        <v>722</v>
      </c>
      <c r="C143" s="58" t="str">
        <f t="shared" si="0"/>
        <v>BELGAVI RLY</v>
      </c>
      <c r="D143" s="58"/>
      <c r="E143" s="58"/>
      <c r="F143" s="58"/>
      <c r="G143" s="58">
        <f>COUNTIF(RTARouteStagesOld!$J$2:$J$5,ShortCodesNew!$B143)</f>
        <v>0</v>
      </c>
      <c r="H143" s="58">
        <f>COUNTIF(ShortCodesNew!$A$2:$A$1516,ShortCodesNew!$A143)</f>
        <v>1</v>
      </c>
      <c r="I143" s="58">
        <f t="shared" si="1"/>
        <v>1</v>
      </c>
      <c r="J143" s="58"/>
      <c r="K143" s="58"/>
      <c r="L143" s="58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4.25" customHeight="1">
      <c r="A144" s="54" t="s">
        <v>723</v>
      </c>
      <c r="B144" s="54" t="s">
        <v>724</v>
      </c>
      <c r="C144" s="55" t="str">
        <f t="shared" si="0"/>
        <v>BENGALURU</v>
      </c>
      <c r="D144" s="55"/>
      <c r="E144" s="55"/>
      <c r="F144" s="55"/>
      <c r="G144" s="55">
        <f>COUNTIF(RTARouteStagesOld!$J$2:$J$5,ShortCodesNew!$B144)</f>
        <v>0</v>
      </c>
      <c r="H144" s="55">
        <f>COUNTIF(ShortCodesNew!$A$2:$A$1516,ShortCodesNew!$A144)</f>
        <v>1</v>
      </c>
      <c r="I144" s="55">
        <f t="shared" si="1"/>
        <v>1</v>
      </c>
      <c r="J144" s="55"/>
      <c r="K144" s="55"/>
      <c r="L144" s="55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4.25" customHeight="1">
      <c r="A145" s="57" t="s">
        <v>725</v>
      </c>
      <c r="B145" s="57" t="s">
        <v>726</v>
      </c>
      <c r="C145" s="58" t="str">
        <f t="shared" si="0"/>
        <v>BENNE</v>
      </c>
      <c r="D145" s="58"/>
      <c r="E145" s="58"/>
      <c r="F145" s="58"/>
      <c r="G145" s="58">
        <f>COUNTIF(RTARouteStagesOld!$J$2:$J$5,ShortCodesNew!$B145)</f>
        <v>0</v>
      </c>
      <c r="H145" s="58">
        <f>COUNTIF(ShortCodesNew!$A$2:$A$1516,ShortCodesNew!$A145)</f>
        <v>1</v>
      </c>
      <c r="I145" s="58">
        <f t="shared" si="1"/>
        <v>1</v>
      </c>
      <c r="J145" s="58"/>
      <c r="K145" s="58"/>
      <c r="L145" s="58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4.25" customHeight="1">
      <c r="A146" s="54" t="s">
        <v>727</v>
      </c>
      <c r="B146" s="54" t="s">
        <v>728</v>
      </c>
      <c r="C146" s="55" t="str">
        <f t="shared" si="0"/>
        <v>BENODE</v>
      </c>
      <c r="D146" s="55"/>
      <c r="E146" s="55"/>
      <c r="F146" s="55"/>
      <c r="G146" s="55">
        <f>COUNTIF(RTARouteStagesOld!$J$2:$J$5,ShortCodesNew!$B146)</f>
        <v>0</v>
      </c>
      <c r="H146" s="55">
        <f>COUNTIF(ShortCodesNew!$A$2:$A$1516,ShortCodesNew!$A146)</f>
        <v>1</v>
      </c>
      <c r="I146" s="55">
        <f t="shared" si="1"/>
        <v>1</v>
      </c>
      <c r="J146" s="55"/>
      <c r="K146" s="55"/>
      <c r="L146" s="55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4.25" customHeight="1">
      <c r="A147" s="57" t="s">
        <v>729</v>
      </c>
      <c r="B147" s="57" t="s">
        <v>730</v>
      </c>
      <c r="C147" s="58" t="str">
        <f t="shared" si="0"/>
        <v>Bethoda</v>
      </c>
      <c r="D147" s="58"/>
      <c r="E147" s="58"/>
      <c r="F147" s="58"/>
      <c r="G147" s="58">
        <f>COUNTIF(RTARouteStagesOld!$J$2:$J$5,ShortCodesNew!$B147)</f>
        <v>0</v>
      </c>
      <c r="H147" s="58">
        <f>COUNTIF(ShortCodesNew!$A$2:$A$1516,ShortCodesNew!$A147)</f>
        <v>1</v>
      </c>
      <c r="I147" s="58">
        <f t="shared" si="1"/>
        <v>1</v>
      </c>
      <c r="J147" s="58"/>
      <c r="K147" s="58"/>
      <c r="L147" s="58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4.25" customHeight="1">
      <c r="A148" s="54" t="s">
        <v>731</v>
      </c>
      <c r="B148" s="54" t="s">
        <v>732</v>
      </c>
      <c r="C148" s="55" t="str">
        <f t="shared" si="0"/>
        <v>BETIM</v>
      </c>
      <c r="D148" s="55"/>
      <c r="E148" s="55"/>
      <c r="F148" s="55"/>
      <c r="G148" s="55">
        <f>COUNTIF(RTARouteStagesOld!$J$2:$J$5,ShortCodesNew!$B148)</f>
        <v>0</v>
      </c>
      <c r="H148" s="55">
        <f>COUNTIF(ShortCodesNew!$A$2:$A$1516,ShortCodesNew!$A148)</f>
        <v>1</v>
      </c>
      <c r="I148" s="55">
        <f t="shared" si="1"/>
        <v>1</v>
      </c>
      <c r="J148" s="55"/>
      <c r="K148" s="55"/>
      <c r="L148" s="55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4.25" customHeight="1">
      <c r="A149" s="57" t="s">
        <v>733</v>
      </c>
      <c r="B149" s="57" t="s">
        <v>734</v>
      </c>
      <c r="C149" s="58" t="str">
        <f t="shared" si="0"/>
        <v>BETIM FERRY</v>
      </c>
      <c r="D149" s="58"/>
      <c r="E149" s="58"/>
      <c r="F149" s="58"/>
      <c r="G149" s="58">
        <f>COUNTIF(RTARouteStagesOld!$J$2:$J$5,ShortCodesNew!$B149)</f>
        <v>0</v>
      </c>
      <c r="H149" s="58">
        <f>COUNTIF(ShortCodesNew!$A$2:$A$1516,ShortCodesNew!$A149)</f>
        <v>1</v>
      </c>
      <c r="I149" s="58">
        <f t="shared" si="1"/>
        <v>1</v>
      </c>
      <c r="J149" s="58"/>
      <c r="K149" s="58"/>
      <c r="L149" s="58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4.25" customHeight="1">
      <c r="A150" s="54" t="s">
        <v>735</v>
      </c>
      <c r="B150" s="54" t="s">
        <v>736</v>
      </c>
      <c r="C150" s="55" t="str">
        <f t="shared" si="0"/>
        <v>BETKI</v>
      </c>
      <c r="D150" s="55"/>
      <c r="E150" s="55"/>
      <c r="F150" s="55"/>
      <c r="G150" s="55">
        <f>COUNTIF(RTARouteStagesOld!$J$2:$J$5,ShortCodesNew!$B150)</f>
        <v>0</v>
      </c>
      <c r="H150" s="55">
        <f>COUNTIF(ShortCodesNew!$A$2:$A$1516,ShortCodesNew!$A150)</f>
        <v>1</v>
      </c>
      <c r="I150" s="55">
        <f t="shared" si="1"/>
        <v>1</v>
      </c>
      <c r="J150" s="55"/>
      <c r="K150" s="55"/>
      <c r="L150" s="55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4.25" customHeight="1">
      <c r="A151" s="57" t="s">
        <v>737</v>
      </c>
      <c r="B151" s="57" t="s">
        <v>738</v>
      </c>
      <c r="C151" s="58" t="str">
        <f t="shared" si="0"/>
        <v>BETKI HSPTL</v>
      </c>
      <c r="D151" s="58"/>
      <c r="E151" s="58"/>
      <c r="F151" s="58"/>
      <c r="G151" s="58">
        <f>COUNTIF(RTARouteStagesOld!$J$2:$J$5,ShortCodesNew!$B151)</f>
        <v>0</v>
      </c>
      <c r="H151" s="58">
        <f>COUNTIF(ShortCodesNew!$A$2:$A$1516,ShortCodesNew!$A151)</f>
        <v>1</v>
      </c>
      <c r="I151" s="58">
        <f t="shared" si="1"/>
        <v>1</v>
      </c>
      <c r="J151" s="58"/>
      <c r="K151" s="58"/>
      <c r="L151" s="58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4.25" customHeight="1">
      <c r="A152" s="54" t="s">
        <v>739</v>
      </c>
      <c r="B152" s="54" t="s">
        <v>740</v>
      </c>
      <c r="C152" s="55" t="str">
        <f t="shared" si="0"/>
        <v>BETNE</v>
      </c>
      <c r="D152" s="55"/>
      <c r="E152" s="55"/>
      <c r="F152" s="55"/>
      <c r="G152" s="55">
        <f>COUNTIF(RTARouteStagesOld!$J$2:$J$5,ShortCodesNew!$B152)</f>
        <v>0</v>
      </c>
      <c r="H152" s="55">
        <f>COUNTIF(ShortCodesNew!$A$2:$A$1516,ShortCodesNew!$A152)</f>
        <v>1</v>
      </c>
      <c r="I152" s="55">
        <f t="shared" si="1"/>
        <v>1</v>
      </c>
      <c r="J152" s="55"/>
      <c r="K152" s="55"/>
      <c r="L152" s="55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4.25" customHeight="1">
      <c r="A153" s="57" t="s">
        <v>741</v>
      </c>
      <c r="B153" s="57" t="s">
        <v>742</v>
      </c>
      <c r="C153" s="58" t="str">
        <f t="shared" si="0"/>
        <v>BETODA</v>
      </c>
      <c r="D153" s="58"/>
      <c r="E153" s="58"/>
      <c r="F153" s="58"/>
      <c r="G153" s="58">
        <f>COUNTIF(RTARouteStagesOld!$J$2:$J$5,ShortCodesNew!$B153)</f>
        <v>0</v>
      </c>
      <c r="H153" s="58">
        <f>COUNTIF(ShortCodesNew!$A$2:$A$1516,ShortCodesNew!$A153)</f>
        <v>1</v>
      </c>
      <c r="I153" s="58">
        <f t="shared" si="1"/>
        <v>1</v>
      </c>
      <c r="J153" s="58"/>
      <c r="K153" s="58"/>
      <c r="L153" s="58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14.25" customHeight="1">
      <c r="A154" s="54" t="s">
        <v>743</v>
      </c>
      <c r="B154" s="54" t="s">
        <v>744</v>
      </c>
      <c r="C154" s="55" t="str">
        <f t="shared" si="0"/>
        <v>BETODA IDC</v>
      </c>
      <c r="D154" s="55"/>
      <c r="E154" s="55"/>
      <c r="F154" s="55"/>
      <c r="G154" s="55">
        <f>COUNTIF(RTARouteStagesOld!$J$2:$J$5,ShortCodesNew!$B154)</f>
        <v>0</v>
      </c>
      <c r="H154" s="55">
        <f>COUNTIF(ShortCodesNew!$A$2:$A$1516,ShortCodesNew!$A154)</f>
        <v>1</v>
      </c>
      <c r="I154" s="55">
        <f t="shared" si="1"/>
        <v>1</v>
      </c>
      <c r="J154" s="55"/>
      <c r="K154" s="55"/>
      <c r="L154" s="55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4.25" customHeight="1">
      <c r="A155" s="57" t="s">
        <v>745</v>
      </c>
      <c r="B155" s="57" t="s">
        <v>746</v>
      </c>
      <c r="C155" s="58" t="str">
        <f t="shared" si="0"/>
        <v>BETODA VP.</v>
      </c>
      <c r="D155" s="58"/>
      <c r="E155" s="58"/>
      <c r="F155" s="58"/>
      <c r="G155" s="58">
        <f>COUNTIF(RTARouteStagesOld!$J$2:$J$5,ShortCodesNew!$B155)</f>
        <v>0</v>
      </c>
      <c r="H155" s="58">
        <f>COUNTIF(ShortCodesNew!$A$2:$A$1516,ShortCodesNew!$A155)</f>
        <v>1</v>
      </c>
      <c r="I155" s="58">
        <f t="shared" si="1"/>
        <v>1</v>
      </c>
      <c r="J155" s="58"/>
      <c r="K155" s="58"/>
      <c r="L155" s="58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4.25" customHeight="1">
      <c r="A156" s="54" t="s">
        <v>747</v>
      </c>
      <c r="B156" s="54" t="s">
        <v>748</v>
      </c>
      <c r="C156" s="55" t="str">
        <f t="shared" si="0"/>
        <v>BETORA IND</v>
      </c>
      <c r="D156" s="55"/>
      <c r="E156" s="55"/>
      <c r="F156" s="55"/>
      <c r="G156" s="55">
        <f>COUNTIF(RTARouteStagesOld!$J$2:$J$5,ShortCodesNew!$B156)</f>
        <v>0</v>
      </c>
      <c r="H156" s="55">
        <f>COUNTIF(ShortCodesNew!$A$2:$A$1516,ShortCodesNew!$A156)</f>
        <v>1</v>
      </c>
      <c r="I156" s="55">
        <f t="shared" si="1"/>
        <v>1</v>
      </c>
      <c r="J156" s="55"/>
      <c r="K156" s="55"/>
      <c r="L156" s="55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4.25" customHeight="1">
      <c r="A157" s="57" t="s">
        <v>749</v>
      </c>
      <c r="B157" s="57" t="s">
        <v>750</v>
      </c>
      <c r="C157" s="58" t="str">
        <f t="shared" si="0"/>
        <v>BETORA JUNC</v>
      </c>
      <c r="D157" s="58"/>
      <c r="E157" s="58"/>
      <c r="F157" s="58"/>
      <c r="G157" s="58">
        <f>COUNTIF(RTARouteStagesOld!$J$2:$J$5,ShortCodesNew!$B157)</f>
        <v>0</v>
      </c>
      <c r="H157" s="58">
        <f>COUNTIF(ShortCodesNew!$A$2:$A$1516,ShortCodesNew!$A157)</f>
        <v>1</v>
      </c>
      <c r="I157" s="58">
        <f t="shared" si="1"/>
        <v>1</v>
      </c>
      <c r="J157" s="58"/>
      <c r="K157" s="58"/>
      <c r="L157" s="58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4.25" customHeight="1">
      <c r="A158" s="54" t="s">
        <v>751</v>
      </c>
      <c r="B158" s="54" t="s">
        <v>752</v>
      </c>
      <c r="C158" s="55" t="str">
        <f t="shared" si="0"/>
        <v>BETUL</v>
      </c>
      <c r="D158" s="55"/>
      <c r="E158" s="55"/>
      <c r="F158" s="55"/>
      <c r="G158" s="55">
        <f>COUNTIF(RTARouteStagesOld!$J$2:$J$5,ShortCodesNew!$B158)</f>
        <v>0</v>
      </c>
      <c r="H158" s="55">
        <f>COUNTIF(ShortCodesNew!$A$2:$A$1516,ShortCodesNew!$A158)</f>
        <v>1</v>
      </c>
      <c r="I158" s="55">
        <f t="shared" si="1"/>
        <v>1</v>
      </c>
      <c r="J158" s="55"/>
      <c r="K158" s="55"/>
      <c r="L158" s="55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4.25" customHeight="1">
      <c r="A159" s="57" t="s">
        <v>753</v>
      </c>
      <c r="B159" s="57" t="s">
        <v>754</v>
      </c>
      <c r="C159" s="58" t="str">
        <f t="shared" si="0"/>
        <v>BETUL X</v>
      </c>
      <c r="D159" s="58"/>
      <c r="E159" s="58"/>
      <c r="F159" s="58"/>
      <c r="G159" s="58">
        <f>COUNTIF(RTARouteStagesOld!$J$2:$J$5,ShortCodesNew!$B159)</f>
        <v>0</v>
      </c>
      <c r="H159" s="58">
        <f>COUNTIF(ShortCodesNew!$A$2:$A$1516,ShortCodesNew!$A159)</f>
        <v>1</v>
      </c>
      <c r="I159" s="58">
        <f t="shared" si="1"/>
        <v>1</v>
      </c>
      <c r="J159" s="58"/>
      <c r="K159" s="58"/>
      <c r="L159" s="58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4.25" customHeight="1">
      <c r="A160" s="54" t="s">
        <v>755</v>
      </c>
      <c r="B160" s="54" t="s">
        <v>756</v>
      </c>
      <c r="C160" s="55" t="str">
        <f t="shared" si="0"/>
        <v>BGWTI TMP K</v>
      </c>
      <c r="D160" s="55"/>
      <c r="E160" s="55"/>
      <c r="F160" s="55"/>
      <c r="G160" s="55">
        <f>COUNTIF(RTARouteStagesOld!$J$2:$J$5,ShortCodesNew!$B160)</f>
        <v>0</v>
      </c>
      <c r="H160" s="55">
        <f>COUNTIF(ShortCodesNew!$A$2:$A$1516,ShortCodesNew!$A160)</f>
        <v>1</v>
      </c>
      <c r="I160" s="55">
        <f t="shared" si="1"/>
        <v>1</v>
      </c>
      <c r="J160" s="55"/>
      <c r="K160" s="55"/>
      <c r="L160" s="55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4.25" customHeight="1">
      <c r="A161" s="57" t="s">
        <v>757</v>
      </c>
      <c r="B161" s="57" t="s">
        <v>758</v>
      </c>
      <c r="C161" s="58" t="str">
        <f t="shared" si="0"/>
        <v>BHADRAVATI</v>
      </c>
      <c r="D161" s="58"/>
      <c r="E161" s="58"/>
      <c r="F161" s="58"/>
      <c r="G161" s="58">
        <f>COUNTIF(RTARouteStagesOld!$J$2:$J$5,ShortCodesNew!$B161)</f>
        <v>0</v>
      </c>
      <c r="H161" s="58">
        <f>COUNTIF(ShortCodesNew!$A$2:$A$1516,ShortCodesNew!$A161)</f>
        <v>1</v>
      </c>
      <c r="I161" s="58">
        <f t="shared" si="1"/>
        <v>1</v>
      </c>
      <c r="J161" s="58"/>
      <c r="K161" s="58"/>
      <c r="L161" s="58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4.25" customHeight="1">
      <c r="A162" s="54" t="s">
        <v>759</v>
      </c>
      <c r="B162" s="54" t="s">
        <v>760</v>
      </c>
      <c r="C162" s="55" t="str">
        <f t="shared" si="0"/>
        <v>BHAIDWADA</v>
      </c>
      <c r="D162" s="55"/>
      <c r="E162" s="55"/>
      <c r="F162" s="55"/>
      <c r="G162" s="55">
        <f>COUNTIF(RTARouteStagesOld!$J$2:$J$5,ShortCodesNew!$B162)</f>
        <v>0</v>
      </c>
      <c r="H162" s="55">
        <f>COUNTIF(ShortCodesNew!$A$2:$A$1516,ShortCodesNew!$A162)</f>
        <v>1</v>
      </c>
      <c r="I162" s="55">
        <f t="shared" si="1"/>
        <v>1</v>
      </c>
      <c r="J162" s="55"/>
      <c r="K162" s="55"/>
      <c r="L162" s="55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4.25" customHeight="1">
      <c r="A163" s="57" t="s">
        <v>761</v>
      </c>
      <c r="B163" s="57" t="s">
        <v>762</v>
      </c>
      <c r="C163" s="58" t="str">
        <f t="shared" si="0"/>
        <v>BHAMAI</v>
      </c>
      <c r="D163" s="58"/>
      <c r="E163" s="58"/>
      <c r="F163" s="58"/>
      <c r="G163" s="58">
        <f>COUNTIF(RTARouteStagesOld!$J$2:$J$5,ShortCodesNew!$B163)</f>
        <v>0</v>
      </c>
      <c r="H163" s="58">
        <f>COUNTIF(ShortCodesNew!$A$2:$A$1516,ShortCodesNew!$A163)</f>
        <v>1</v>
      </c>
      <c r="I163" s="58">
        <f t="shared" si="1"/>
        <v>1</v>
      </c>
      <c r="J163" s="58"/>
      <c r="K163" s="58"/>
      <c r="L163" s="58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4.25" customHeight="1">
      <c r="A164" s="54" t="s">
        <v>763</v>
      </c>
      <c r="B164" s="54" t="s">
        <v>764</v>
      </c>
      <c r="C164" s="55" t="str">
        <f t="shared" si="0"/>
        <v>BHARADE</v>
      </c>
      <c r="D164" s="55"/>
      <c r="E164" s="55"/>
      <c r="F164" s="55"/>
      <c r="G164" s="55">
        <f>COUNTIF(RTARouteStagesOld!$J$2:$J$5,ShortCodesNew!$B164)</f>
        <v>0</v>
      </c>
      <c r="H164" s="55">
        <f>COUNTIF(ShortCodesNew!$A$2:$A$1516,ShortCodesNew!$A164)</f>
        <v>1</v>
      </c>
      <c r="I164" s="55">
        <f t="shared" si="1"/>
        <v>1</v>
      </c>
      <c r="J164" s="55"/>
      <c r="K164" s="55"/>
      <c r="L164" s="55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4.25" customHeight="1">
      <c r="A165" s="57" t="s">
        <v>765</v>
      </c>
      <c r="B165" s="57" t="s">
        <v>766</v>
      </c>
      <c r="C165" s="58" t="str">
        <f t="shared" si="0"/>
        <v>BHATI</v>
      </c>
      <c r="D165" s="58"/>
      <c r="E165" s="58"/>
      <c r="F165" s="58"/>
      <c r="G165" s="58">
        <f>COUNTIF(RTARouteStagesOld!$J$2:$J$5,ShortCodesNew!$B165)</f>
        <v>0</v>
      </c>
      <c r="H165" s="58">
        <f>COUNTIF(ShortCodesNew!$A$2:$A$1516,ShortCodesNew!$A165)</f>
        <v>1</v>
      </c>
      <c r="I165" s="58">
        <f t="shared" si="1"/>
        <v>1</v>
      </c>
      <c r="J165" s="58"/>
      <c r="K165" s="58"/>
      <c r="L165" s="58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4.25" customHeight="1">
      <c r="A166" s="54" t="s">
        <v>767</v>
      </c>
      <c r="B166" s="54" t="s">
        <v>768</v>
      </c>
      <c r="C166" s="55" t="str">
        <f t="shared" si="0"/>
        <v>BHATPAL</v>
      </c>
      <c r="D166" s="55"/>
      <c r="E166" s="55"/>
      <c r="F166" s="55"/>
      <c r="G166" s="55">
        <f>COUNTIF(RTARouteStagesOld!$J$2:$J$5,ShortCodesNew!$B166)</f>
        <v>0</v>
      </c>
      <c r="H166" s="55">
        <f>COUNTIF(ShortCodesNew!$A$2:$A$1516,ShortCodesNew!$A166)</f>
        <v>1</v>
      </c>
      <c r="I166" s="55">
        <f t="shared" si="1"/>
        <v>1</v>
      </c>
      <c r="J166" s="55"/>
      <c r="K166" s="55"/>
      <c r="L166" s="55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4.25" customHeight="1">
      <c r="A167" s="57" t="s">
        <v>769</v>
      </c>
      <c r="B167" s="57" t="s">
        <v>770</v>
      </c>
      <c r="C167" s="58" t="str">
        <f t="shared" si="0"/>
        <v>BHATPAONI</v>
      </c>
      <c r="D167" s="58"/>
      <c r="E167" s="58"/>
      <c r="F167" s="58"/>
      <c r="G167" s="58">
        <f>COUNTIF(RTARouteStagesOld!$J$2:$J$5,ShortCodesNew!$B167)</f>
        <v>0</v>
      </c>
      <c r="H167" s="58">
        <f>COUNTIF(ShortCodesNew!$A$2:$A$1516,ShortCodesNew!$A167)</f>
        <v>1</v>
      </c>
      <c r="I167" s="58">
        <f t="shared" si="1"/>
        <v>1</v>
      </c>
      <c r="J167" s="58"/>
      <c r="K167" s="58"/>
      <c r="L167" s="58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4.25" customHeight="1">
      <c r="A168" s="54" t="s">
        <v>771</v>
      </c>
      <c r="B168" s="54" t="s">
        <v>772</v>
      </c>
      <c r="C168" s="55" t="str">
        <f t="shared" si="0"/>
        <v>BHATPL GATE</v>
      </c>
      <c r="D168" s="55"/>
      <c r="E168" s="55"/>
      <c r="F168" s="55"/>
      <c r="G168" s="55">
        <f>COUNTIF(RTARouteStagesOld!$J$2:$J$5,ShortCodesNew!$B168)</f>
        <v>0</v>
      </c>
      <c r="H168" s="55">
        <f>COUNTIF(ShortCodesNew!$A$2:$A$1516,ShortCodesNew!$A168)</f>
        <v>1</v>
      </c>
      <c r="I168" s="55">
        <f t="shared" si="1"/>
        <v>1</v>
      </c>
      <c r="J168" s="55"/>
      <c r="K168" s="55"/>
      <c r="L168" s="55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4.25" customHeight="1">
      <c r="A169" s="57" t="s">
        <v>773</v>
      </c>
      <c r="B169" s="57" t="s">
        <v>774</v>
      </c>
      <c r="C169" s="58" t="str">
        <f t="shared" si="0"/>
        <v>BHATWADI</v>
      </c>
      <c r="D169" s="58"/>
      <c r="E169" s="58"/>
      <c r="F169" s="58"/>
      <c r="G169" s="58">
        <f>COUNTIF(RTARouteStagesOld!$J$2:$J$5,ShortCodesNew!$B169)</f>
        <v>0</v>
      </c>
      <c r="H169" s="58">
        <f>COUNTIF(ShortCodesNew!$A$2:$A$1516,ShortCodesNew!$A169)</f>
        <v>1</v>
      </c>
      <c r="I169" s="58">
        <f t="shared" si="1"/>
        <v>1</v>
      </c>
      <c r="J169" s="58"/>
      <c r="K169" s="58"/>
      <c r="L169" s="58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4.25" customHeight="1">
      <c r="A170" s="54" t="s">
        <v>775</v>
      </c>
      <c r="B170" s="54" t="s">
        <v>776</v>
      </c>
      <c r="C170" s="55" t="str">
        <f t="shared" si="0"/>
        <v>BHATWADI TK</v>
      </c>
      <c r="D170" s="55"/>
      <c r="E170" s="55"/>
      <c r="F170" s="55"/>
      <c r="G170" s="55">
        <f>COUNTIF(RTARouteStagesOld!$J$2:$J$5,ShortCodesNew!$B170)</f>
        <v>0</v>
      </c>
      <c r="H170" s="55">
        <f>COUNTIF(ShortCodesNew!$A$2:$A$1516,ShortCodesNew!$A170)</f>
        <v>1</v>
      </c>
      <c r="I170" s="55">
        <f t="shared" si="1"/>
        <v>1</v>
      </c>
      <c r="J170" s="55"/>
      <c r="K170" s="55"/>
      <c r="L170" s="55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4.25" customHeight="1">
      <c r="A171" s="57" t="s">
        <v>777</v>
      </c>
      <c r="B171" s="57" t="s">
        <v>778</v>
      </c>
      <c r="C171" s="58" t="str">
        <f t="shared" si="0"/>
        <v>BHAVKAI</v>
      </c>
      <c r="D171" s="58"/>
      <c r="E171" s="58"/>
      <c r="F171" s="58"/>
      <c r="G171" s="58">
        <f>COUNTIF(RTARouteStagesOld!$J$2:$J$5,ShortCodesNew!$B171)</f>
        <v>0</v>
      </c>
      <c r="H171" s="58">
        <f>COUNTIF(ShortCodesNew!$A$2:$A$1516,ShortCodesNew!$A171)</f>
        <v>1</v>
      </c>
      <c r="I171" s="58">
        <f t="shared" si="1"/>
        <v>1</v>
      </c>
      <c r="J171" s="58"/>
      <c r="K171" s="58"/>
      <c r="L171" s="58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14.25" customHeight="1">
      <c r="A172" s="54" t="s">
        <v>779</v>
      </c>
      <c r="B172" s="54" t="s">
        <v>780</v>
      </c>
      <c r="C172" s="55" t="str">
        <f t="shared" si="0"/>
        <v>BHEDSHI</v>
      </c>
      <c r="D172" s="55"/>
      <c r="E172" s="55"/>
      <c r="F172" s="55"/>
      <c r="G172" s="55">
        <f>COUNTIF(RTARouteStagesOld!$J$2:$J$5,ShortCodesNew!$B172)</f>
        <v>0</v>
      </c>
      <c r="H172" s="55">
        <f>COUNTIF(ShortCodesNew!$A$2:$A$1516,ShortCodesNew!$A172)</f>
        <v>1</v>
      </c>
      <c r="I172" s="55">
        <f t="shared" si="1"/>
        <v>1</v>
      </c>
      <c r="J172" s="55"/>
      <c r="K172" s="55"/>
      <c r="L172" s="55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4.25" customHeight="1">
      <c r="A173" s="57" t="s">
        <v>781</v>
      </c>
      <c r="B173" s="57" t="s">
        <v>782</v>
      </c>
      <c r="C173" s="58" t="str">
        <f t="shared" si="0"/>
        <v>BHGWATI TMP</v>
      </c>
      <c r="D173" s="58"/>
      <c r="E173" s="58"/>
      <c r="F173" s="58"/>
      <c r="G173" s="58">
        <f>COUNTIF(RTARouteStagesOld!$J$2:$J$5,ShortCodesNew!$B173)</f>
        <v>0</v>
      </c>
      <c r="H173" s="58">
        <f>COUNTIF(ShortCodesNew!$A$2:$A$1516,ShortCodesNew!$A173)</f>
        <v>1</v>
      </c>
      <c r="I173" s="58">
        <f t="shared" si="1"/>
        <v>1</v>
      </c>
      <c r="J173" s="58"/>
      <c r="K173" s="58"/>
      <c r="L173" s="58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4.25" customHeight="1">
      <c r="A174" s="54" t="s">
        <v>783</v>
      </c>
      <c r="B174" s="54" t="s">
        <v>784</v>
      </c>
      <c r="C174" s="55" t="str">
        <f t="shared" si="0"/>
        <v>BHIRONDA</v>
      </c>
      <c r="D174" s="55"/>
      <c r="E174" s="55"/>
      <c r="F174" s="55"/>
      <c r="G174" s="55">
        <f>COUNTIF(RTARouteStagesOld!$J$2:$J$5,ShortCodesNew!$B174)</f>
        <v>0</v>
      </c>
      <c r="H174" s="55">
        <f>COUNTIF(ShortCodesNew!$A$2:$A$1516,ShortCodesNew!$A174)</f>
        <v>1</v>
      </c>
      <c r="I174" s="55">
        <f t="shared" si="1"/>
        <v>1</v>
      </c>
      <c r="J174" s="55"/>
      <c r="K174" s="55"/>
      <c r="L174" s="55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4.25" customHeight="1">
      <c r="A175" s="57" t="s">
        <v>785</v>
      </c>
      <c r="B175" s="57" t="s">
        <v>786</v>
      </c>
      <c r="C175" s="58" t="str">
        <f t="shared" si="0"/>
        <v>BHOGAWATI</v>
      </c>
      <c r="D175" s="58"/>
      <c r="E175" s="58"/>
      <c r="F175" s="58"/>
      <c r="G175" s="58">
        <f>COUNTIF(RTARouteStagesOld!$J$2:$J$5,ShortCodesNew!$B175)</f>
        <v>0</v>
      </c>
      <c r="H175" s="58">
        <f>COUNTIF(ShortCodesNew!$A$2:$A$1516,ShortCodesNew!$A175)</f>
        <v>1</v>
      </c>
      <c r="I175" s="58">
        <f t="shared" si="1"/>
        <v>1</v>
      </c>
      <c r="J175" s="58"/>
      <c r="K175" s="58"/>
      <c r="L175" s="58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4.25" customHeight="1">
      <c r="A176" s="54" t="s">
        <v>787</v>
      </c>
      <c r="B176" s="54" t="s">
        <v>788</v>
      </c>
      <c r="C176" s="55" t="str">
        <f t="shared" si="0"/>
        <v>BHOMA</v>
      </c>
      <c r="D176" s="55"/>
      <c r="E176" s="55"/>
      <c r="F176" s="55"/>
      <c r="G176" s="55">
        <f>COUNTIF(RTARouteStagesOld!$J$2:$J$5,ShortCodesNew!$B176)</f>
        <v>0</v>
      </c>
      <c r="H176" s="55">
        <f>COUNTIF(ShortCodesNew!$A$2:$A$1516,ShortCodesNew!$A176)</f>
        <v>1</v>
      </c>
      <c r="I176" s="55">
        <f t="shared" si="1"/>
        <v>1</v>
      </c>
      <c r="J176" s="55"/>
      <c r="K176" s="55"/>
      <c r="L176" s="55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4.25" customHeight="1">
      <c r="A177" s="57" t="s">
        <v>789</v>
      </c>
      <c r="B177" s="57" t="s">
        <v>790</v>
      </c>
      <c r="C177" s="58" t="str">
        <f t="shared" si="0"/>
        <v>BHUIPAL</v>
      </c>
      <c r="D177" s="58"/>
      <c r="E177" s="58"/>
      <c r="F177" s="58"/>
      <c r="G177" s="58">
        <f>COUNTIF(RTARouteStagesOld!$J$2:$J$5,ShortCodesNew!$B177)</f>
        <v>0</v>
      </c>
      <c r="H177" s="58">
        <f>COUNTIF(ShortCodesNew!$A$2:$A$1516,ShortCodesNew!$A177)</f>
        <v>1</v>
      </c>
      <c r="I177" s="58">
        <f t="shared" si="1"/>
        <v>1</v>
      </c>
      <c r="J177" s="58"/>
      <c r="K177" s="58"/>
      <c r="L177" s="58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4.25" customHeight="1">
      <c r="A178" s="54" t="s">
        <v>791</v>
      </c>
      <c r="B178" s="54" t="s">
        <v>792</v>
      </c>
      <c r="C178" s="55" t="str">
        <f t="shared" si="0"/>
        <v>BHUTWADI</v>
      </c>
      <c r="D178" s="55"/>
      <c r="E178" s="55"/>
      <c r="F178" s="55"/>
      <c r="G178" s="55">
        <f>COUNTIF(RTARouteStagesOld!$J$2:$J$5,ShortCodesNew!$B178)</f>
        <v>0</v>
      </c>
      <c r="H178" s="55">
        <f>COUNTIF(ShortCodesNew!$A$2:$A$1516,ShortCodesNew!$A178)</f>
        <v>1</v>
      </c>
      <c r="I178" s="55">
        <f t="shared" si="1"/>
        <v>1</v>
      </c>
      <c r="J178" s="55"/>
      <c r="K178" s="55"/>
      <c r="L178" s="55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4.25" customHeight="1">
      <c r="A179" s="57" t="s">
        <v>793</v>
      </c>
      <c r="B179" s="57" t="s">
        <v>794</v>
      </c>
      <c r="C179" s="58" t="str">
        <f t="shared" si="0"/>
        <v>BHUWAN HS</v>
      </c>
      <c r="D179" s="58"/>
      <c r="E179" s="58"/>
      <c r="F179" s="58"/>
      <c r="G179" s="58">
        <f>COUNTIF(RTARouteStagesOld!$J$2:$J$5,ShortCodesNew!$B179)</f>
        <v>0</v>
      </c>
      <c r="H179" s="58">
        <f>COUNTIF(ShortCodesNew!$A$2:$A$1516,ShortCodesNew!$A179)</f>
        <v>1</v>
      </c>
      <c r="I179" s="58">
        <f t="shared" si="1"/>
        <v>1</v>
      </c>
      <c r="J179" s="58"/>
      <c r="K179" s="58" t="s">
        <v>538</v>
      </c>
      <c r="L179" s="58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4.25" customHeight="1">
      <c r="A180" s="54" t="s">
        <v>795</v>
      </c>
      <c r="B180" s="54" t="s">
        <v>796</v>
      </c>
      <c r="C180" s="55" t="str">
        <f t="shared" si="0"/>
        <v>BIBAL</v>
      </c>
      <c r="D180" s="55"/>
      <c r="E180" s="55"/>
      <c r="F180" s="55"/>
      <c r="G180" s="55">
        <f>COUNTIF(RTARouteStagesOld!$J$2:$J$5,ShortCodesNew!$B180)</f>
        <v>0</v>
      </c>
      <c r="H180" s="55">
        <f>COUNTIF(ShortCodesNew!$A$2:$A$1516,ShortCodesNew!$A180)</f>
        <v>1</v>
      </c>
      <c r="I180" s="55">
        <f t="shared" si="1"/>
        <v>1</v>
      </c>
      <c r="J180" s="55"/>
      <c r="K180" s="55"/>
      <c r="L180" s="55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4.25" customHeight="1">
      <c r="A181" s="57" t="s">
        <v>797</v>
      </c>
      <c r="B181" s="57" t="s">
        <v>420</v>
      </c>
      <c r="C181" s="58" t="str">
        <f t="shared" si="0"/>
        <v>BICHOLIM</v>
      </c>
      <c r="D181" s="58"/>
      <c r="E181" s="58" t="s">
        <v>617</v>
      </c>
      <c r="F181" s="58"/>
      <c r="G181" s="58">
        <f>COUNTIF(RTARouteStagesOld!$J$2:$J$5,ShortCodesNew!$B181)</f>
        <v>1</v>
      </c>
      <c r="H181" s="58">
        <f>COUNTIF(ShortCodesNew!$A$2:$A$1516,ShortCodesNew!$A181)</f>
        <v>1</v>
      </c>
      <c r="I181" s="58">
        <f t="shared" si="1"/>
        <v>1</v>
      </c>
      <c r="J181" s="58" t="s">
        <v>618</v>
      </c>
      <c r="K181" s="58"/>
      <c r="L181" s="58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4.25" customHeight="1">
      <c r="A182" s="54" t="s">
        <v>798</v>
      </c>
      <c r="B182" s="54" t="s">
        <v>799</v>
      </c>
      <c r="C182" s="55" t="str">
        <f t="shared" si="0"/>
        <v>BIDI</v>
      </c>
      <c r="D182" s="55"/>
      <c r="E182" s="55"/>
      <c r="F182" s="55"/>
      <c r="G182" s="55">
        <f>COUNTIF(RTARouteStagesOld!$J$2:$J$5,ShortCodesNew!$B182)</f>
        <v>0</v>
      </c>
      <c r="H182" s="55">
        <f>COUNTIF(ShortCodesNew!$A$2:$A$1516,ShortCodesNew!$A182)</f>
        <v>1</v>
      </c>
      <c r="I182" s="55">
        <f t="shared" si="1"/>
        <v>1</v>
      </c>
      <c r="J182" s="55"/>
      <c r="K182" s="55"/>
      <c r="L182" s="55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4.25" customHeight="1">
      <c r="A183" s="57" t="s">
        <v>800</v>
      </c>
      <c r="B183" s="57" t="s">
        <v>801</v>
      </c>
      <c r="C183" s="58" t="str">
        <f t="shared" si="0"/>
        <v>BIJAPUR</v>
      </c>
      <c r="D183" s="58"/>
      <c r="E183" s="58"/>
      <c r="F183" s="58"/>
      <c r="G183" s="58">
        <f>COUNTIF(RTARouteStagesOld!$J$2:$J$5,ShortCodesNew!$B183)</f>
        <v>0</v>
      </c>
      <c r="H183" s="58">
        <f>COUNTIF(ShortCodesNew!$A$2:$A$1516,ShortCodesNew!$A183)</f>
        <v>1</v>
      </c>
      <c r="I183" s="58">
        <f t="shared" si="1"/>
        <v>1</v>
      </c>
      <c r="J183" s="58"/>
      <c r="K183" s="58"/>
      <c r="L183" s="58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4.25" customHeight="1">
      <c r="A184" s="54" t="s">
        <v>802</v>
      </c>
      <c r="B184" s="54" t="s">
        <v>803</v>
      </c>
      <c r="C184" s="55" t="str">
        <f t="shared" si="0"/>
        <v>BIMBAL</v>
      </c>
      <c r="D184" s="55"/>
      <c r="E184" s="55"/>
      <c r="F184" s="55"/>
      <c r="G184" s="55">
        <f>COUNTIF(RTARouteStagesOld!$J$2:$J$5,ShortCodesNew!$B184)</f>
        <v>0</v>
      </c>
      <c r="H184" s="55">
        <f>COUNTIF(ShortCodesNew!$A$2:$A$1516,ShortCodesNew!$A184)</f>
        <v>1</v>
      </c>
      <c r="I184" s="55">
        <f t="shared" si="1"/>
        <v>1</v>
      </c>
      <c r="J184" s="55"/>
      <c r="K184" s="55"/>
      <c r="L184" s="55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4.25" customHeight="1">
      <c r="A185" s="57" t="s">
        <v>804</v>
      </c>
      <c r="B185" s="57" t="s">
        <v>805</v>
      </c>
      <c r="C185" s="58" t="str">
        <f t="shared" si="0"/>
        <v>BINANI</v>
      </c>
      <c r="D185" s="58"/>
      <c r="E185" s="58"/>
      <c r="F185" s="58"/>
      <c r="G185" s="58">
        <f>COUNTIF(RTARouteStagesOld!$J$2:$J$5,ShortCodesNew!$B185)</f>
        <v>0</v>
      </c>
      <c r="H185" s="58">
        <f>COUNTIF(ShortCodesNew!$A$2:$A$1516,ShortCodesNew!$A185)</f>
        <v>1</v>
      </c>
      <c r="I185" s="58">
        <f t="shared" si="1"/>
        <v>1</v>
      </c>
      <c r="J185" s="58"/>
      <c r="K185" s="58"/>
      <c r="L185" s="58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4.25" customHeight="1">
      <c r="A186" s="54" t="s">
        <v>806</v>
      </c>
      <c r="B186" s="54" t="s">
        <v>807</v>
      </c>
      <c r="C186" s="55" t="str">
        <f t="shared" si="0"/>
        <v>BIRLA</v>
      </c>
      <c r="D186" s="55"/>
      <c r="E186" s="55"/>
      <c r="F186" s="55"/>
      <c r="G186" s="55">
        <f>COUNTIF(RTARouteStagesOld!$J$2:$J$5,ShortCodesNew!$B186)</f>
        <v>0</v>
      </c>
      <c r="H186" s="55">
        <f>COUNTIF(ShortCodesNew!$A$2:$A$1516,ShortCodesNew!$A186)</f>
        <v>1</v>
      </c>
      <c r="I186" s="55">
        <f t="shared" si="1"/>
        <v>1</v>
      </c>
      <c r="J186" s="55"/>
      <c r="K186" s="55"/>
      <c r="L186" s="55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4.25" customHeight="1">
      <c r="A187" s="57" t="s">
        <v>808</v>
      </c>
      <c r="B187" s="57" t="s">
        <v>809</v>
      </c>
      <c r="C187" s="58" t="str">
        <f t="shared" si="0"/>
        <v>BIRUR</v>
      </c>
      <c r="D187" s="58"/>
      <c r="E187" s="58"/>
      <c r="F187" s="58"/>
      <c r="G187" s="58">
        <f>COUNTIF(RTARouteStagesOld!$J$2:$J$5,ShortCodesNew!$B187)</f>
        <v>0</v>
      </c>
      <c r="H187" s="58">
        <f>COUNTIF(ShortCodesNew!$A$2:$A$1516,ShortCodesNew!$A187)</f>
        <v>1</v>
      </c>
      <c r="I187" s="58">
        <f t="shared" si="1"/>
        <v>1</v>
      </c>
      <c r="J187" s="58"/>
      <c r="K187" s="58"/>
      <c r="L187" s="58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4.25" customHeight="1">
      <c r="A188" s="54" t="s">
        <v>810</v>
      </c>
      <c r="B188" s="54" t="s">
        <v>811</v>
      </c>
      <c r="C188" s="55" t="str">
        <f t="shared" si="0"/>
        <v>BIVSA</v>
      </c>
      <c r="D188" s="55"/>
      <c r="E188" s="55"/>
      <c r="F188" s="55"/>
      <c r="G188" s="55">
        <f>COUNTIF(RTARouteStagesOld!$J$2:$J$5,ShortCodesNew!$B188)</f>
        <v>0</v>
      </c>
      <c r="H188" s="55">
        <f>COUNTIF(ShortCodesNew!$A$2:$A$1516,ShortCodesNew!$A188)</f>
        <v>1</v>
      </c>
      <c r="I188" s="55">
        <f t="shared" si="1"/>
        <v>1</v>
      </c>
      <c r="J188" s="55"/>
      <c r="K188" s="55"/>
      <c r="L188" s="55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4.25" customHeight="1">
      <c r="A189" s="57" t="s">
        <v>812</v>
      </c>
      <c r="B189" s="57" t="s">
        <v>813</v>
      </c>
      <c r="C189" s="58" t="str">
        <f t="shared" si="0"/>
        <v>BMBOLI IPHB</v>
      </c>
      <c r="D189" s="58"/>
      <c r="E189" s="58"/>
      <c r="F189" s="58"/>
      <c r="G189" s="58">
        <f>COUNTIF(RTARouteStagesOld!$J$2:$J$5,ShortCodesNew!$B189)</f>
        <v>0</v>
      </c>
      <c r="H189" s="58">
        <f>COUNTIF(ShortCodesNew!$A$2:$A$1516,ShortCodesNew!$A189)</f>
        <v>1</v>
      </c>
      <c r="I189" s="58">
        <f t="shared" si="1"/>
        <v>1</v>
      </c>
      <c r="J189" s="58"/>
      <c r="K189" s="58"/>
      <c r="L189" s="58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14.25" customHeight="1">
      <c r="A190" s="54" t="s">
        <v>814</v>
      </c>
      <c r="B190" s="54" t="s">
        <v>815</v>
      </c>
      <c r="C190" s="55" t="str">
        <f t="shared" si="0"/>
        <v>BNDI/GIRYE</v>
      </c>
      <c r="D190" s="55"/>
      <c r="E190" s="55"/>
      <c r="F190" s="55"/>
      <c r="G190" s="55">
        <f>COUNTIF(RTARouteStagesOld!$J$2:$J$5,ShortCodesNew!$B190)</f>
        <v>0</v>
      </c>
      <c r="H190" s="55">
        <f>COUNTIF(ShortCodesNew!$A$2:$A$1516,ShortCodesNew!$A190)</f>
        <v>1</v>
      </c>
      <c r="I190" s="55">
        <f t="shared" si="1"/>
        <v>1</v>
      </c>
      <c r="J190" s="55"/>
      <c r="K190" s="55"/>
      <c r="L190" s="55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4.25" customHeight="1">
      <c r="A191" s="57" t="s">
        <v>816</v>
      </c>
      <c r="B191" s="57" t="s">
        <v>817</v>
      </c>
      <c r="C191" s="58" t="str">
        <f t="shared" si="0"/>
        <v>BOBBY STORE</v>
      </c>
      <c r="D191" s="58"/>
      <c r="E191" s="58"/>
      <c r="F191" s="58"/>
      <c r="G191" s="58">
        <f>COUNTIF(RTARouteStagesOld!$J$2:$J$5,ShortCodesNew!$B191)</f>
        <v>0</v>
      </c>
      <c r="H191" s="58">
        <f>COUNTIF(ShortCodesNew!$A$2:$A$1516,ShortCodesNew!$A191)</f>
        <v>1</v>
      </c>
      <c r="I191" s="58">
        <f t="shared" si="1"/>
        <v>1</v>
      </c>
      <c r="J191" s="58"/>
      <c r="K191" s="58"/>
      <c r="L191" s="58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4.25" customHeight="1">
      <c r="A192" s="54" t="s">
        <v>818</v>
      </c>
      <c r="B192" s="54" t="s">
        <v>819</v>
      </c>
      <c r="C192" s="55" t="str">
        <f t="shared" si="0"/>
        <v>BOGMALO</v>
      </c>
      <c r="D192" s="55"/>
      <c r="E192" s="55"/>
      <c r="F192" s="55"/>
      <c r="G192" s="55">
        <f>COUNTIF(RTARouteStagesOld!$J$2:$J$5,ShortCodesNew!$B192)</f>
        <v>0</v>
      </c>
      <c r="H192" s="55">
        <f>COUNTIF(ShortCodesNew!$A$2:$A$1516,ShortCodesNew!$A192)</f>
        <v>1</v>
      </c>
      <c r="I192" s="55">
        <f t="shared" si="1"/>
        <v>1</v>
      </c>
      <c r="J192" s="55"/>
      <c r="K192" s="55"/>
      <c r="L192" s="55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4.25" customHeight="1">
      <c r="A193" s="57" t="s">
        <v>820</v>
      </c>
      <c r="B193" s="57" t="s">
        <v>821</v>
      </c>
      <c r="C193" s="58" t="str">
        <f t="shared" si="0"/>
        <v>BOLKARNE</v>
      </c>
      <c r="D193" s="58"/>
      <c r="E193" s="58"/>
      <c r="F193" s="58"/>
      <c r="G193" s="58">
        <f>COUNTIF(RTARouteStagesOld!$J$2:$J$5,ShortCodesNew!$B193)</f>
        <v>0</v>
      </c>
      <c r="H193" s="58">
        <f>COUNTIF(ShortCodesNew!$A$2:$A$1516,ShortCodesNew!$A193)</f>
        <v>1</v>
      </c>
      <c r="I193" s="58">
        <f t="shared" si="1"/>
        <v>1</v>
      </c>
      <c r="J193" s="58"/>
      <c r="K193" s="58"/>
      <c r="L193" s="58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4.25" customHeight="1">
      <c r="A194" s="54" t="s">
        <v>822</v>
      </c>
      <c r="B194" s="54" t="s">
        <v>823</v>
      </c>
      <c r="C194" s="55" t="str">
        <f t="shared" si="0"/>
        <v>BORALWADA</v>
      </c>
      <c r="D194" s="55"/>
      <c r="E194" s="55"/>
      <c r="F194" s="55"/>
      <c r="G194" s="55">
        <f>COUNTIF(RTARouteStagesOld!$J$2:$J$5,ShortCodesNew!$B194)</f>
        <v>0</v>
      </c>
      <c r="H194" s="55">
        <f>COUNTIF(ShortCodesNew!$A$2:$A$1516,ShortCodesNew!$A194)</f>
        <v>1</v>
      </c>
      <c r="I194" s="55">
        <f t="shared" si="1"/>
        <v>1</v>
      </c>
      <c r="J194" s="55"/>
      <c r="K194" s="55"/>
      <c r="L194" s="55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4.25" customHeight="1">
      <c r="A195" s="57" t="s">
        <v>824</v>
      </c>
      <c r="B195" s="57" t="s">
        <v>825</v>
      </c>
      <c r="C195" s="58" t="str">
        <f t="shared" si="0"/>
        <v>BORAVNE</v>
      </c>
      <c r="D195" s="58"/>
      <c r="E195" s="58"/>
      <c r="F195" s="58"/>
      <c r="G195" s="58">
        <f>COUNTIF(RTARouteStagesOld!$J$2:$J$5,ShortCodesNew!$B195)</f>
        <v>0</v>
      </c>
      <c r="H195" s="58">
        <f>COUNTIF(ShortCodesNew!$A$2:$A$1516,ShortCodesNew!$A195)</f>
        <v>1</v>
      </c>
      <c r="I195" s="58">
        <f t="shared" si="1"/>
        <v>1</v>
      </c>
      <c r="J195" s="58"/>
      <c r="K195" s="58"/>
      <c r="L195" s="58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4.25" customHeight="1">
      <c r="A196" s="54" t="s">
        <v>826</v>
      </c>
      <c r="B196" s="54" t="s">
        <v>827</v>
      </c>
      <c r="C196" s="55" t="str">
        <f t="shared" si="0"/>
        <v>BORDA</v>
      </c>
      <c r="D196" s="55"/>
      <c r="E196" s="55"/>
      <c r="F196" s="55"/>
      <c r="G196" s="55">
        <f>COUNTIF(RTARouteStagesOld!$J$2:$J$5,ShortCodesNew!$B196)</f>
        <v>0</v>
      </c>
      <c r="H196" s="55">
        <f>COUNTIF(ShortCodesNew!$A$2:$A$1516,ShortCodesNew!$A196)</f>
        <v>1</v>
      </c>
      <c r="I196" s="55">
        <f t="shared" si="1"/>
        <v>1</v>
      </c>
      <c r="J196" s="55"/>
      <c r="K196" s="55"/>
      <c r="L196" s="55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14.25" customHeight="1">
      <c r="A197" s="57" t="s">
        <v>828</v>
      </c>
      <c r="B197" s="57" t="s">
        <v>829</v>
      </c>
      <c r="C197" s="58" t="str">
        <f t="shared" si="0"/>
        <v>BORI BRDG</v>
      </c>
      <c r="D197" s="58"/>
      <c r="E197" s="58"/>
      <c r="F197" s="58"/>
      <c r="G197" s="58">
        <f>COUNTIF(RTARouteStagesOld!$J$2:$J$5,ShortCodesNew!$B197)</f>
        <v>0</v>
      </c>
      <c r="H197" s="58">
        <f>COUNTIF(ShortCodesNew!$A$2:$A$1516,ShortCodesNew!$A197)</f>
        <v>1</v>
      </c>
      <c r="I197" s="58">
        <f t="shared" si="1"/>
        <v>1</v>
      </c>
      <c r="J197" s="58"/>
      <c r="K197" s="58"/>
      <c r="L197" s="58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14.25" customHeight="1">
      <c r="A198" s="54" t="s">
        <v>830</v>
      </c>
      <c r="B198" s="54" t="s">
        <v>831</v>
      </c>
      <c r="C198" s="55" t="str">
        <f t="shared" si="0"/>
        <v>BORI SKVR</v>
      </c>
      <c r="D198" s="55"/>
      <c r="E198" s="55"/>
      <c r="F198" s="55"/>
      <c r="G198" s="55">
        <f>COUNTIF(RTARouteStagesOld!$J$2:$J$5,ShortCodesNew!$B198)</f>
        <v>0</v>
      </c>
      <c r="H198" s="55">
        <f>COUNTIF(ShortCodesNew!$A$2:$A$1516,ShortCodesNew!$A198)</f>
        <v>1</v>
      </c>
      <c r="I198" s="55">
        <f t="shared" si="1"/>
        <v>1</v>
      </c>
      <c r="J198" s="55"/>
      <c r="K198" s="55"/>
      <c r="L198" s="55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14.25" customHeight="1">
      <c r="A199" s="57" t="s">
        <v>832</v>
      </c>
      <c r="B199" s="57" t="s">
        <v>833</v>
      </c>
      <c r="C199" s="58" t="str">
        <f t="shared" si="0"/>
        <v>BORIM</v>
      </c>
      <c r="D199" s="58"/>
      <c r="E199" s="58"/>
      <c r="F199" s="58"/>
      <c r="G199" s="58">
        <f>COUNTIF(RTARouteStagesOld!$J$2:$J$5,ShortCodesNew!$B199)</f>
        <v>0</v>
      </c>
      <c r="H199" s="58">
        <f>COUNTIF(ShortCodesNew!$A$2:$A$1516,ShortCodesNew!$A199)</f>
        <v>1</v>
      </c>
      <c r="I199" s="58">
        <f t="shared" si="1"/>
        <v>1</v>
      </c>
      <c r="J199" s="58"/>
      <c r="K199" s="58"/>
      <c r="L199" s="58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14.25" customHeight="1">
      <c r="A200" s="54" t="s">
        <v>834</v>
      </c>
      <c r="B200" s="54" t="s">
        <v>835</v>
      </c>
      <c r="C200" s="55" t="str">
        <f t="shared" si="0"/>
        <v>BORIVLI</v>
      </c>
      <c r="D200" s="55"/>
      <c r="E200" s="55"/>
      <c r="F200" s="55"/>
      <c r="G200" s="55">
        <f>COUNTIF(RTARouteStagesOld!$J$2:$J$5,ShortCodesNew!$B200)</f>
        <v>0</v>
      </c>
      <c r="H200" s="55">
        <f>COUNTIF(ShortCodesNew!$A$2:$A$1516,ShortCodesNew!$A200)</f>
        <v>1</v>
      </c>
      <c r="I200" s="55">
        <f t="shared" si="1"/>
        <v>1</v>
      </c>
      <c r="J200" s="55"/>
      <c r="K200" s="55"/>
      <c r="L200" s="55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4.25" customHeight="1">
      <c r="A201" s="57" t="s">
        <v>836</v>
      </c>
      <c r="B201" s="57" t="s">
        <v>837</v>
      </c>
      <c r="C201" s="58" t="str">
        <f t="shared" si="0"/>
        <v>BOSCH</v>
      </c>
      <c r="D201" s="58"/>
      <c r="E201" s="58"/>
      <c r="F201" s="58"/>
      <c r="G201" s="58">
        <f>COUNTIF(RTARouteStagesOld!$J$2:$J$5,ShortCodesNew!$B201)</f>
        <v>0</v>
      </c>
      <c r="H201" s="58">
        <f>COUNTIF(ShortCodesNew!$A$2:$A$1516,ShortCodesNew!$A201)</f>
        <v>1</v>
      </c>
      <c r="I201" s="58">
        <f t="shared" si="1"/>
        <v>1</v>
      </c>
      <c r="J201" s="58"/>
      <c r="K201" s="58"/>
      <c r="L201" s="58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4.25" customHeight="1">
      <c r="A202" s="54" t="s">
        <v>838</v>
      </c>
      <c r="B202" s="54" t="s">
        <v>839</v>
      </c>
      <c r="C202" s="55" t="str">
        <f t="shared" si="0"/>
        <v>BOURS</v>
      </c>
      <c r="D202" s="55"/>
      <c r="E202" s="55"/>
      <c r="F202" s="55"/>
      <c r="G202" s="55">
        <f>COUNTIF(RTARouteStagesOld!$J$2:$J$5,ShortCodesNew!$B202)</f>
        <v>0</v>
      </c>
      <c r="H202" s="55">
        <f>COUNTIF(ShortCodesNew!$A$2:$A$1516,ShortCodesNew!$A202)</f>
        <v>1</v>
      </c>
      <c r="I202" s="55">
        <f t="shared" si="1"/>
        <v>1</v>
      </c>
      <c r="J202" s="55"/>
      <c r="K202" s="55"/>
      <c r="L202" s="55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4.25" customHeight="1">
      <c r="A203" s="57" t="s">
        <v>840</v>
      </c>
      <c r="B203" s="57" t="s">
        <v>841</v>
      </c>
      <c r="C203" s="58" t="str">
        <f t="shared" si="0"/>
        <v>BRAMKARMALI</v>
      </c>
      <c r="D203" s="58"/>
      <c r="E203" s="58"/>
      <c r="F203" s="58"/>
      <c r="G203" s="58">
        <f>COUNTIF(RTARouteStagesOld!$J$2:$J$5,ShortCodesNew!$B203)</f>
        <v>0</v>
      </c>
      <c r="H203" s="58">
        <f>COUNTIF(ShortCodesNew!$A$2:$A$1516,ShortCodesNew!$A203)</f>
        <v>1</v>
      </c>
      <c r="I203" s="58">
        <f t="shared" si="1"/>
        <v>1</v>
      </c>
      <c r="J203" s="58"/>
      <c r="K203" s="58"/>
      <c r="L203" s="58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4.25" customHeight="1">
      <c r="A204" s="54" t="s">
        <v>842</v>
      </c>
      <c r="B204" s="54" t="s">
        <v>843</v>
      </c>
      <c r="C204" s="55" t="str">
        <f t="shared" si="0"/>
        <v>BRANCOS X</v>
      </c>
      <c r="D204" s="55"/>
      <c r="E204" s="55"/>
      <c r="F204" s="55"/>
      <c r="G204" s="55">
        <f>COUNTIF(RTARouteStagesOld!$J$2:$J$5,ShortCodesNew!$B204)</f>
        <v>0</v>
      </c>
      <c r="H204" s="55">
        <f>COUNTIF(ShortCodesNew!$A$2:$A$1516,ShortCodesNew!$A204)</f>
        <v>1</v>
      </c>
      <c r="I204" s="55">
        <f t="shared" si="1"/>
        <v>1</v>
      </c>
      <c r="J204" s="55"/>
      <c r="K204" s="55"/>
      <c r="L204" s="55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4.25" customHeight="1">
      <c r="A205" s="57" t="s">
        <v>844</v>
      </c>
      <c r="B205" s="57" t="s">
        <v>845</v>
      </c>
      <c r="C205" s="58" t="str">
        <f t="shared" si="0"/>
        <v>BRIDI KANUR</v>
      </c>
      <c r="D205" s="58"/>
      <c r="E205" s="58"/>
      <c r="F205" s="58"/>
      <c r="G205" s="58">
        <f>COUNTIF(RTARouteStagesOld!$J$2:$J$5,ShortCodesNew!$B205)</f>
        <v>0</v>
      </c>
      <c r="H205" s="58">
        <f>COUNTIF(ShortCodesNew!$A$2:$A$1516,ShortCodesNew!$A205)</f>
        <v>1</v>
      </c>
      <c r="I205" s="58">
        <f t="shared" si="1"/>
        <v>1</v>
      </c>
      <c r="J205" s="58"/>
      <c r="K205" s="58"/>
      <c r="L205" s="58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14.25" customHeight="1">
      <c r="A206" s="54" t="s">
        <v>846</v>
      </c>
      <c r="B206" s="54" t="s">
        <v>847</v>
      </c>
      <c r="C206" s="55" t="str">
        <f t="shared" si="0"/>
        <v>BRITTONA</v>
      </c>
      <c r="D206" s="55"/>
      <c r="E206" s="55"/>
      <c r="F206" s="55"/>
      <c r="G206" s="55">
        <f>COUNTIF(RTARouteStagesOld!$J$2:$J$5,ShortCodesNew!$B206)</f>
        <v>0</v>
      </c>
      <c r="H206" s="55">
        <f>COUNTIF(ShortCodesNew!$A$2:$A$1516,ShortCodesNew!$A206)</f>
        <v>1</v>
      </c>
      <c r="I206" s="55">
        <f t="shared" si="1"/>
        <v>1</v>
      </c>
      <c r="J206" s="55"/>
      <c r="K206" s="55"/>
      <c r="L206" s="55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4.25" customHeight="1">
      <c r="A207" s="57" t="s">
        <v>848</v>
      </c>
      <c r="B207" s="57" t="s">
        <v>849</v>
      </c>
      <c r="C207" s="58" t="str">
        <f t="shared" si="0"/>
        <v>BURWAWADE</v>
      </c>
      <c r="D207" s="58"/>
      <c r="E207" s="58"/>
      <c r="F207" s="58"/>
      <c r="G207" s="58">
        <f>COUNTIF(RTARouteStagesOld!$J$2:$J$5,ShortCodesNew!$B207)</f>
        <v>0</v>
      </c>
      <c r="H207" s="58">
        <f>COUNTIF(ShortCodesNew!$A$2:$A$1516,ShortCodesNew!$A207)</f>
        <v>1</v>
      </c>
      <c r="I207" s="58">
        <f t="shared" si="1"/>
        <v>1</v>
      </c>
      <c r="J207" s="58"/>
      <c r="K207" s="58"/>
      <c r="L207" s="58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4.25" customHeight="1">
      <c r="A208" s="54" t="s">
        <v>850</v>
      </c>
      <c r="B208" s="54" t="s">
        <v>851</v>
      </c>
      <c r="C208" s="55" t="str">
        <f t="shared" si="0"/>
        <v>C HUSIG BRD</v>
      </c>
      <c r="D208" s="55"/>
      <c r="E208" s="55"/>
      <c r="F208" s="55"/>
      <c r="G208" s="55">
        <f>COUNTIF(RTARouteStagesOld!$J$2:$J$5,ShortCodesNew!$B208)</f>
        <v>0</v>
      </c>
      <c r="H208" s="55">
        <f>COUNTIF(ShortCodesNew!$A$2:$A$1516,ShortCodesNew!$A208)</f>
        <v>1</v>
      </c>
      <c r="I208" s="55">
        <f t="shared" si="1"/>
        <v>1</v>
      </c>
      <c r="J208" s="55"/>
      <c r="K208" s="55"/>
      <c r="L208" s="55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4.25" customHeight="1">
      <c r="A209" s="57" t="s">
        <v>852</v>
      </c>
      <c r="B209" s="57" t="s">
        <v>853</v>
      </c>
      <c r="C209" s="58" t="str">
        <f t="shared" si="0"/>
        <v>C WADYAR</v>
      </c>
      <c r="D209" s="58"/>
      <c r="E209" s="58"/>
      <c r="F209" s="58"/>
      <c r="G209" s="58">
        <f>COUNTIF(RTARouteStagesOld!$J$2:$J$5,ShortCodesNew!$B209)</f>
        <v>0</v>
      </c>
      <c r="H209" s="58">
        <f>COUNTIF(ShortCodesNew!$A$2:$A$1516,ShortCodesNew!$A209)</f>
        <v>1</v>
      </c>
      <c r="I209" s="58">
        <f t="shared" si="1"/>
        <v>1</v>
      </c>
      <c r="J209" s="58"/>
      <c r="K209" s="58"/>
      <c r="L209" s="58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4.25" customHeight="1">
      <c r="A210" s="54" t="s">
        <v>854</v>
      </c>
      <c r="B210" s="54" t="s">
        <v>855</v>
      </c>
      <c r="C210" s="55" t="str">
        <f t="shared" si="0"/>
        <v>C.AMONA</v>
      </c>
      <c r="D210" s="55"/>
      <c r="E210" s="55"/>
      <c r="F210" s="55"/>
      <c r="G210" s="55">
        <f>COUNTIF(RTARouteStagesOld!$J$2:$J$5,ShortCodesNew!$B210)</f>
        <v>0</v>
      </c>
      <c r="H210" s="55">
        <f>COUNTIF(ShortCodesNew!$A$2:$A$1516,ShortCodesNew!$A210)</f>
        <v>1</v>
      </c>
      <c r="I210" s="55">
        <f t="shared" si="1"/>
        <v>1</v>
      </c>
      <c r="J210" s="55"/>
      <c r="K210" s="55"/>
      <c r="L210" s="55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4.25" customHeight="1">
      <c r="A211" s="57" t="s">
        <v>856</v>
      </c>
      <c r="B211" s="57" t="s">
        <v>857</v>
      </c>
      <c r="C211" s="58" t="str">
        <f t="shared" si="0"/>
        <v>C.D.R.BEACH</v>
      </c>
      <c r="D211" s="58"/>
      <c r="E211" s="58"/>
      <c r="F211" s="58"/>
      <c r="G211" s="58">
        <f>COUNTIF(RTARouteStagesOld!$J$2:$J$5,ShortCodesNew!$B211)</f>
        <v>0</v>
      </c>
      <c r="H211" s="58">
        <f>COUNTIF(ShortCodesNew!$A$2:$A$1516,ShortCodesNew!$A211)</f>
        <v>1</v>
      </c>
      <c r="I211" s="58">
        <f t="shared" si="1"/>
        <v>1</v>
      </c>
      <c r="J211" s="58"/>
      <c r="K211" s="58"/>
      <c r="L211" s="58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4.25" customHeight="1">
      <c r="A212" s="54" t="s">
        <v>858</v>
      </c>
      <c r="B212" s="54" t="s">
        <v>859</v>
      </c>
      <c r="C212" s="55" t="str">
        <f t="shared" si="0"/>
        <v>C.K.T.</v>
      </c>
      <c r="D212" s="55"/>
      <c r="E212" s="55"/>
      <c r="F212" s="55"/>
      <c r="G212" s="55">
        <f>COUNTIF(RTARouteStagesOld!$J$2:$J$5,ShortCodesNew!$B212)</f>
        <v>0</v>
      </c>
      <c r="H212" s="55">
        <f>COUNTIF(ShortCodesNew!$A$2:$A$1516,ShortCodesNew!$A212)</f>
        <v>1</v>
      </c>
      <c r="I212" s="55">
        <f t="shared" si="1"/>
        <v>1</v>
      </c>
      <c r="J212" s="55"/>
      <c r="K212" s="55"/>
      <c r="L212" s="55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4.25" customHeight="1">
      <c r="A213" s="57" t="s">
        <v>860</v>
      </c>
      <c r="B213" s="57" t="s">
        <v>861</v>
      </c>
      <c r="C213" s="58" t="str">
        <f t="shared" si="0"/>
        <v>CAB-DE-RAM</v>
      </c>
      <c r="D213" s="58"/>
      <c r="E213" s="58"/>
      <c r="F213" s="58"/>
      <c r="G213" s="58">
        <f>COUNTIF(RTARouteStagesOld!$J$2:$J$5,ShortCodesNew!$B213)</f>
        <v>0</v>
      </c>
      <c r="H213" s="58">
        <f>COUNTIF(ShortCodesNew!$A$2:$A$1516,ShortCodesNew!$A213)</f>
        <v>1</v>
      </c>
      <c r="I213" s="58">
        <f t="shared" si="1"/>
        <v>1</v>
      </c>
      <c r="J213" s="58"/>
      <c r="K213" s="58"/>
      <c r="L213" s="58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4.25" customHeight="1">
      <c r="A214" s="54" t="s">
        <v>862</v>
      </c>
      <c r="B214" s="54" t="s">
        <v>863</v>
      </c>
      <c r="C214" s="55" t="str">
        <f t="shared" si="0"/>
        <v>CACORA</v>
      </c>
      <c r="D214" s="55"/>
      <c r="E214" s="55"/>
      <c r="F214" s="55"/>
      <c r="G214" s="55">
        <f>COUNTIF(RTARouteStagesOld!$J$2:$J$5,ShortCodesNew!$B214)</f>
        <v>0</v>
      </c>
      <c r="H214" s="55">
        <f>COUNTIF(ShortCodesNew!$A$2:$A$1516,ShortCodesNew!$A214)</f>
        <v>1</v>
      </c>
      <c r="I214" s="55">
        <f t="shared" si="1"/>
        <v>1</v>
      </c>
      <c r="J214" s="55"/>
      <c r="K214" s="55"/>
      <c r="L214" s="55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14.25" customHeight="1">
      <c r="A215" s="57" t="s">
        <v>864</v>
      </c>
      <c r="B215" s="57" t="s">
        <v>865</v>
      </c>
      <c r="C215" s="58" t="str">
        <f t="shared" si="0"/>
        <v>CALANGUTE</v>
      </c>
      <c r="D215" s="58"/>
      <c r="E215" s="58"/>
      <c r="F215" s="58"/>
      <c r="G215" s="58">
        <f>COUNTIF(RTARouteStagesOld!$J$2:$J$5,ShortCodesNew!$B215)</f>
        <v>0</v>
      </c>
      <c r="H215" s="58">
        <f>COUNTIF(ShortCodesNew!$A$2:$A$1516,ShortCodesNew!$A215)</f>
        <v>1</v>
      </c>
      <c r="I215" s="58">
        <f t="shared" si="1"/>
        <v>1</v>
      </c>
      <c r="J215" s="58"/>
      <c r="K215" s="58"/>
      <c r="L215" s="58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4.25" customHeight="1">
      <c r="A216" s="54" t="s">
        <v>866</v>
      </c>
      <c r="B216" s="54" t="s">
        <v>867</v>
      </c>
      <c r="C216" s="55" t="str">
        <f t="shared" si="0"/>
        <v>CALVI TAR</v>
      </c>
      <c r="D216" s="55"/>
      <c r="E216" s="55"/>
      <c r="F216" s="55"/>
      <c r="G216" s="55">
        <f>COUNTIF(RTARouteStagesOld!$J$2:$J$5,ShortCodesNew!$B216)</f>
        <v>0</v>
      </c>
      <c r="H216" s="55">
        <f>COUNTIF(ShortCodesNew!$A$2:$A$1516,ShortCodesNew!$A216)</f>
        <v>1</v>
      </c>
      <c r="I216" s="55">
        <f t="shared" si="1"/>
        <v>1</v>
      </c>
      <c r="J216" s="55"/>
      <c r="K216" s="55"/>
      <c r="L216" s="55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4.25" customHeight="1">
      <c r="A217" s="57" t="s">
        <v>868</v>
      </c>
      <c r="B217" s="57" t="s">
        <v>869</v>
      </c>
      <c r="C217" s="58" t="str">
        <f t="shared" si="0"/>
        <v>CAMPAL</v>
      </c>
      <c r="D217" s="58"/>
      <c r="E217" s="58"/>
      <c r="F217" s="58"/>
      <c r="G217" s="58">
        <f>COUNTIF(RTARouteStagesOld!$J$2:$J$5,ShortCodesNew!$B217)</f>
        <v>0</v>
      </c>
      <c r="H217" s="58">
        <f>COUNTIF(ShortCodesNew!$A$2:$A$1516,ShortCodesNew!$A217)</f>
        <v>1</v>
      </c>
      <c r="I217" s="58">
        <f t="shared" si="1"/>
        <v>1</v>
      </c>
      <c r="J217" s="58"/>
      <c r="K217" s="58"/>
      <c r="L217" s="58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4.25" customHeight="1">
      <c r="A218" s="54" t="s">
        <v>870</v>
      </c>
      <c r="B218" s="54" t="s">
        <v>871</v>
      </c>
      <c r="C218" s="55" t="str">
        <f t="shared" si="0"/>
        <v>CAMURLI FRY</v>
      </c>
      <c r="D218" s="55"/>
      <c r="E218" s="55"/>
      <c r="F218" s="55"/>
      <c r="G218" s="55">
        <f>COUNTIF(RTARouteStagesOld!$J$2:$J$5,ShortCodesNew!$B218)</f>
        <v>0</v>
      </c>
      <c r="H218" s="55">
        <f>COUNTIF(ShortCodesNew!$A$2:$A$1516,ShortCodesNew!$A218)</f>
        <v>1</v>
      </c>
      <c r="I218" s="55">
        <f t="shared" si="1"/>
        <v>1</v>
      </c>
      <c r="J218" s="55"/>
      <c r="K218" s="55"/>
      <c r="L218" s="55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4.25" customHeight="1">
      <c r="A219" s="57" t="s">
        <v>872</v>
      </c>
      <c r="B219" s="57" t="s">
        <v>873</v>
      </c>
      <c r="C219" s="58" t="str">
        <f t="shared" si="0"/>
        <v>CAMURLI PCH</v>
      </c>
      <c r="D219" s="58"/>
      <c r="E219" s="58"/>
      <c r="F219" s="58"/>
      <c r="G219" s="58">
        <f>COUNTIF(RTARouteStagesOld!$J$2:$J$5,ShortCodesNew!$B219)</f>
        <v>0</v>
      </c>
      <c r="H219" s="58">
        <f>COUNTIF(ShortCodesNew!$A$2:$A$1516,ShortCodesNew!$A219)</f>
        <v>1</v>
      </c>
      <c r="I219" s="58">
        <f t="shared" si="1"/>
        <v>1</v>
      </c>
      <c r="J219" s="58"/>
      <c r="K219" s="58"/>
      <c r="L219" s="58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4.25" customHeight="1">
      <c r="A220" s="54" t="s">
        <v>874</v>
      </c>
      <c r="B220" s="54" t="s">
        <v>875</v>
      </c>
      <c r="C220" s="55" t="str">
        <f t="shared" si="0"/>
        <v>CAMURLI TAR</v>
      </c>
      <c r="D220" s="55"/>
      <c r="E220" s="55"/>
      <c r="F220" s="55"/>
      <c r="G220" s="55">
        <f>COUNTIF(RTARouteStagesOld!$J$2:$J$5,ShortCodesNew!$B220)</f>
        <v>0</v>
      </c>
      <c r="H220" s="55">
        <f>COUNTIF(ShortCodesNew!$A$2:$A$1516,ShortCodesNew!$A220)</f>
        <v>1</v>
      </c>
      <c r="I220" s="55">
        <f t="shared" si="1"/>
        <v>1</v>
      </c>
      <c r="J220" s="55"/>
      <c r="K220" s="55"/>
      <c r="L220" s="55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4.25" customHeight="1">
      <c r="A221" s="57" t="s">
        <v>876</v>
      </c>
      <c r="B221" s="57" t="s">
        <v>877</v>
      </c>
      <c r="C221" s="58" t="str">
        <f t="shared" si="0"/>
        <v>CANACONA</v>
      </c>
      <c r="D221" s="58"/>
      <c r="E221" s="58" t="s">
        <v>617</v>
      </c>
      <c r="F221" s="58"/>
      <c r="G221" s="58">
        <f>COUNTIF(RTARouteStagesOld!$J$2:$J$5,ShortCodesNew!$B221)</f>
        <v>0</v>
      </c>
      <c r="H221" s="58">
        <f>COUNTIF(ShortCodesNew!$A$2:$A$1516,ShortCodesNew!$A221)</f>
        <v>1</v>
      </c>
      <c r="I221" s="58">
        <f t="shared" si="1"/>
        <v>1</v>
      </c>
      <c r="J221" s="58" t="s">
        <v>618</v>
      </c>
      <c r="K221" s="58"/>
      <c r="L221" s="58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4.25" customHeight="1">
      <c r="A222" s="54" t="s">
        <v>878</v>
      </c>
      <c r="B222" s="54" t="s">
        <v>879</v>
      </c>
      <c r="C222" s="55" t="str">
        <f t="shared" si="0"/>
        <v>CANCA X</v>
      </c>
      <c r="D222" s="55"/>
      <c r="E222" s="55"/>
      <c r="F222" s="55"/>
      <c r="G222" s="55">
        <f>COUNTIF(RTARouteStagesOld!$J$2:$J$5,ShortCodesNew!$B222)</f>
        <v>0</v>
      </c>
      <c r="H222" s="55">
        <f>COUNTIF(ShortCodesNew!$A$2:$A$1516,ShortCodesNew!$A222)</f>
        <v>1</v>
      </c>
      <c r="I222" s="55">
        <f t="shared" si="1"/>
        <v>1</v>
      </c>
      <c r="J222" s="55"/>
      <c r="K222" s="55"/>
      <c r="L222" s="55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4.25" customHeight="1">
      <c r="A223" s="57" t="s">
        <v>880</v>
      </c>
      <c r="B223" s="57" t="s">
        <v>881</v>
      </c>
      <c r="C223" s="58" t="str">
        <f t="shared" si="0"/>
        <v>CANDOLIM</v>
      </c>
      <c r="D223" s="58"/>
      <c r="E223" s="58"/>
      <c r="F223" s="58"/>
      <c r="G223" s="58">
        <f>COUNTIF(RTARouteStagesOld!$J$2:$J$5,ShortCodesNew!$B223)</f>
        <v>0</v>
      </c>
      <c r="H223" s="58">
        <f>COUNTIF(ShortCodesNew!$A$2:$A$1516,ShortCodesNew!$A223)</f>
        <v>1</v>
      </c>
      <c r="I223" s="58">
        <f t="shared" si="1"/>
        <v>1</v>
      </c>
      <c r="J223" s="58"/>
      <c r="K223" s="58"/>
      <c r="L223" s="58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4.25" customHeight="1">
      <c r="A224" s="54" t="s">
        <v>882</v>
      </c>
      <c r="B224" s="54" t="s">
        <v>883</v>
      </c>
      <c r="C224" s="55" t="str">
        <f t="shared" si="0"/>
        <v>CANSA BRD</v>
      </c>
      <c r="D224" s="55"/>
      <c r="E224" s="55"/>
      <c r="F224" s="55"/>
      <c r="G224" s="55">
        <f>COUNTIF(RTARouteStagesOld!$J$2:$J$5,ShortCodesNew!$B224)</f>
        <v>0</v>
      </c>
      <c r="H224" s="55">
        <f>COUNTIF(ShortCodesNew!$A$2:$A$1516,ShortCodesNew!$A224)</f>
        <v>1</v>
      </c>
      <c r="I224" s="55">
        <f t="shared" si="1"/>
        <v>1</v>
      </c>
      <c r="J224" s="55"/>
      <c r="K224" s="55"/>
      <c r="L224" s="55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4.25" customHeight="1">
      <c r="A225" s="57" t="s">
        <v>884</v>
      </c>
      <c r="B225" s="57" t="s">
        <v>885</v>
      </c>
      <c r="C225" s="58" t="str">
        <f t="shared" si="0"/>
        <v>CANSAULIM</v>
      </c>
      <c r="D225" s="58"/>
      <c r="E225" s="58"/>
      <c r="F225" s="58"/>
      <c r="G225" s="58">
        <f>COUNTIF(RTARouteStagesOld!$J$2:$J$5,ShortCodesNew!$B225)</f>
        <v>0</v>
      </c>
      <c r="H225" s="58">
        <f>COUNTIF(ShortCodesNew!$A$2:$A$1516,ShortCodesNew!$A225)</f>
        <v>1</v>
      </c>
      <c r="I225" s="58">
        <f t="shared" si="1"/>
        <v>1</v>
      </c>
      <c r="J225" s="58"/>
      <c r="K225" s="58"/>
      <c r="L225" s="58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4.25" customHeight="1">
      <c r="A226" s="54" t="s">
        <v>886</v>
      </c>
      <c r="B226" s="54" t="s">
        <v>887</v>
      </c>
      <c r="C226" s="55" t="str">
        <f t="shared" si="0"/>
        <v>CAPXEM</v>
      </c>
      <c r="D226" s="55"/>
      <c r="E226" s="55"/>
      <c r="F226" s="55"/>
      <c r="G226" s="55">
        <f>COUNTIF(RTARouteStagesOld!$J$2:$J$5,ShortCodesNew!$B226)</f>
        <v>0</v>
      </c>
      <c r="H226" s="55">
        <f>COUNTIF(ShortCodesNew!$A$2:$A$1516,ShortCodesNew!$A226)</f>
        <v>1</v>
      </c>
      <c r="I226" s="55">
        <f t="shared" si="1"/>
        <v>1</v>
      </c>
      <c r="J226" s="55"/>
      <c r="K226" s="55"/>
      <c r="L226" s="55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4.25" customHeight="1">
      <c r="A227" s="57" t="s">
        <v>888</v>
      </c>
      <c r="B227" s="57" t="s">
        <v>889</v>
      </c>
      <c r="C227" s="58" t="str">
        <f t="shared" si="0"/>
        <v>Caranzalem</v>
      </c>
      <c r="D227" s="58"/>
      <c r="E227" s="58"/>
      <c r="F227" s="58"/>
      <c r="G227" s="58">
        <f>COUNTIF(RTARouteStagesOld!$J$2:$J$5,ShortCodesNew!$B227)</f>
        <v>0</v>
      </c>
      <c r="H227" s="58">
        <f>COUNTIF(ShortCodesNew!$A$2:$A$1516,ShortCodesNew!$A227)</f>
        <v>1</v>
      </c>
      <c r="I227" s="58">
        <f t="shared" si="1"/>
        <v>1</v>
      </c>
      <c r="J227" s="58"/>
      <c r="K227" s="58"/>
      <c r="L227" s="58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4.25" customHeight="1">
      <c r="A228" s="54" t="s">
        <v>890</v>
      </c>
      <c r="B228" s="54" t="s">
        <v>891</v>
      </c>
      <c r="C228" s="55" t="str">
        <f t="shared" si="0"/>
        <v>CARMALI</v>
      </c>
      <c r="D228" s="55"/>
      <c r="E228" s="55"/>
      <c r="F228" s="55"/>
      <c r="G228" s="55">
        <f>COUNTIF(RTARouteStagesOld!$J$2:$J$5,ShortCodesNew!$B228)</f>
        <v>0</v>
      </c>
      <c r="H228" s="55">
        <f>COUNTIF(ShortCodesNew!$A$2:$A$1516,ShortCodesNew!$A228)</f>
        <v>1</v>
      </c>
      <c r="I228" s="55">
        <f t="shared" si="1"/>
        <v>1</v>
      </c>
      <c r="J228" s="55"/>
      <c r="K228" s="55"/>
      <c r="L228" s="55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4.25" customHeight="1">
      <c r="A229" s="57" t="s">
        <v>892</v>
      </c>
      <c r="B229" s="57" t="s">
        <v>893</v>
      </c>
      <c r="C229" s="58" t="str">
        <f t="shared" si="0"/>
        <v>CARME CHAPL</v>
      </c>
      <c r="D229" s="58"/>
      <c r="E229" s="58"/>
      <c r="F229" s="58"/>
      <c r="G229" s="58">
        <f>COUNTIF(RTARouteStagesOld!$J$2:$J$5,ShortCodesNew!$B229)</f>
        <v>0</v>
      </c>
      <c r="H229" s="58">
        <f>COUNTIF(ShortCodesNew!$A$2:$A$1516,ShortCodesNew!$A229)</f>
        <v>1</v>
      </c>
      <c r="I229" s="58">
        <f t="shared" si="1"/>
        <v>1</v>
      </c>
      <c r="J229" s="58"/>
      <c r="K229" s="58"/>
      <c r="L229" s="58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4.25" customHeight="1">
      <c r="A230" s="54" t="s">
        <v>894</v>
      </c>
      <c r="B230" s="54" t="s">
        <v>895</v>
      </c>
      <c r="C230" s="55" t="str">
        <f t="shared" si="0"/>
        <v>CAROL</v>
      </c>
      <c r="D230" s="55"/>
      <c r="E230" s="55"/>
      <c r="F230" s="55"/>
      <c r="G230" s="55">
        <f>COUNTIF(RTARouteStagesOld!$J$2:$J$5,ShortCodesNew!$B230)</f>
        <v>0</v>
      </c>
      <c r="H230" s="55">
        <f>COUNTIF(ShortCodesNew!$A$2:$A$1516,ShortCodesNew!$A230)</f>
        <v>1</v>
      </c>
      <c r="I230" s="55">
        <f t="shared" si="1"/>
        <v>1</v>
      </c>
      <c r="J230" s="55"/>
      <c r="K230" s="55"/>
      <c r="L230" s="55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4.25" customHeight="1">
      <c r="A231" s="57" t="s">
        <v>896</v>
      </c>
      <c r="B231" s="57" t="s">
        <v>897</v>
      </c>
      <c r="C231" s="58" t="str">
        <f t="shared" si="0"/>
        <v>CARONA</v>
      </c>
      <c r="D231" s="58"/>
      <c r="E231" s="58"/>
      <c r="F231" s="58"/>
      <c r="G231" s="58">
        <f>COUNTIF(RTARouteStagesOld!$J$2:$J$5,ShortCodesNew!$B231)</f>
        <v>0</v>
      </c>
      <c r="H231" s="58">
        <f>COUNTIF(ShortCodesNew!$A$2:$A$1516,ShortCodesNew!$A231)</f>
        <v>1</v>
      </c>
      <c r="I231" s="58">
        <f t="shared" si="1"/>
        <v>1</v>
      </c>
      <c r="J231" s="58"/>
      <c r="K231" s="58"/>
      <c r="L231" s="58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4.25" customHeight="1">
      <c r="A232" s="54" t="s">
        <v>898</v>
      </c>
      <c r="B232" s="54" t="s">
        <v>899</v>
      </c>
      <c r="C232" s="55" t="str">
        <f t="shared" si="0"/>
        <v>CARXCT</v>
      </c>
      <c r="D232" s="55"/>
      <c r="E232" s="55"/>
      <c r="F232" s="55"/>
      <c r="G232" s="55">
        <f>COUNTIF(RTARouteStagesOld!$J$2:$J$5,ShortCodesNew!$B232)</f>
        <v>0</v>
      </c>
      <c r="H232" s="55">
        <f>COUNTIF(ShortCodesNew!$A$2:$A$1516,ShortCodesNew!$A232)</f>
        <v>1</v>
      </c>
      <c r="I232" s="55">
        <f t="shared" si="1"/>
        <v>1</v>
      </c>
      <c r="J232" s="55"/>
      <c r="K232" s="55"/>
      <c r="L232" s="55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4.25" customHeight="1">
      <c r="A233" s="57" t="s">
        <v>900</v>
      </c>
      <c r="B233" s="57" t="s">
        <v>901</v>
      </c>
      <c r="C233" s="58" t="str">
        <f t="shared" si="0"/>
        <v>CASARVARNE</v>
      </c>
      <c r="D233" s="58"/>
      <c r="E233" s="58"/>
      <c r="F233" s="58"/>
      <c r="G233" s="58">
        <f>COUNTIF(RTARouteStagesOld!$J$2:$J$5,ShortCodesNew!$B233)</f>
        <v>0</v>
      </c>
      <c r="H233" s="58">
        <f>COUNTIF(ShortCodesNew!$A$2:$A$1516,ShortCodesNew!$A233)</f>
        <v>1</v>
      </c>
      <c r="I233" s="58">
        <f t="shared" si="1"/>
        <v>1</v>
      </c>
      <c r="J233" s="58"/>
      <c r="K233" s="58"/>
      <c r="L233" s="58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4.25" customHeight="1">
      <c r="A234" s="54" t="s">
        <v>902</v>
      </c>
      <c r="B234" s="54" t="s">
        <v>903</v>
      </c>
      <c r="C234" s="55" t="str">
        <f t="shared" si="0"/>
        <v>CAVREM</v>
      </c>
      <c r="D234" s="55"/>
      <c r="E234" s="55"/>
      <c r="F234" s="55"/>
      <c r="G234" s="55">
        <f>COUNTIF(RTARouteStagesOld!$J$2:$J$5,ShortCodesNew!$B234)</f>
        <v>0</v>
      </c>
      <c r="H234" s="55">
        <f>COUNTIF(ShortCodesNew!$A$2:$A$1516,ShortCodesNew!$A234)</f>
        <v>1</v>
      </c>
      <c r="I234" s="55">
        <f t="shared" si="1"/>
        <v>1</v>
      </c>
      <c r="J234" s="55"/>
      <c r="K234" s="55"/>
      <c r="L234" s="55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4.25" customHeight="1">
      <c r="A235" s="57" t="s">
        <v>904</v>
      </c>
      <c r="B235" s="57" t="s">
        <v>905</v>
      </c>
      <c r="C235" s="58" t="str">
        <f t="shared" si="0"/>
        <v>CAVREM TISK</v>
      </c>
      <c r="D235" s="58"/>
      <c r="E235" s="58"/>
      <c r="F235" s="58"/>
      <c r="G235" s="58">
        <f>COUNTIF(RTARouteStagesOld!$J$2:$J$5,ShortCodesNew!$B235)</f>
        <v>0</v>
      </c>
      <c r="H235" s="58">
        <f>COUNTIF(ShortCodesNew!$A$2:$A$1516,ShortCodesNew!$A235)</f>
        <v>1</v>
      </c>
      <c r="I235" s="58">
        <f t="shared" si="1"/>
        <v>1</v>
      </c>
      <c r="J235" s="58"/>
      <c r="K235" s="58"/>
      <c r="L235" s="58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4.25" customHeight="1">
      <c r="A236" s="54" t="s">
        <v>906</v>
      </c>
      <c r="B236" s="54" t="s">
        <v>907</v>
      </c>
      <c r="C236" s="55" t="str">
        <f t="shared" si="0"/>
        <v>CAZUR</v>
      </c>
      <c r="D236" s="55"/>
      <c r="E236" s="55"/>
      <c r="F236" s="55"/>
      <c r="G236" s="55">
        <f>COUNTIF(RTARouteStagesOld!$J$2:$J$5,ShortCodesNew!$B236)</f>
        <v>0</v>
      </c>
      <c r="H236" s="55">
        <f>COUNTIF(ShortCodesNew!$A$2:$A$1516,ShortCodesNew!$A236)</f>
        <v>1</v>
      </c>
      <c r="I236" s="55">
        <f t="shared" si="1"/>
        <v>1</v>
      </c>
      <c r="J236" s="55"/>
      <c r="K236" s="55"/>
      <c r="L236" s="55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14.25" customHeight="1">
      <c r="A237" s="57" t="s">
        <v>908</v>
      </c>
      <c r="B237" s="57" t="s">
        <v>909</v>
      </c>
      <c r="C237" s="58" t="str">
        <f t="shared" si="0"/>
        <v>CCLO/ST.INZ</v>
      </c>
      <c r="D237" s="58"/>
      <c r="E237" s="58"/>
      <c r="F237" s="58"/>
      <c r="G237" s="58">
        <f>COUNTIF(RTARouteStagesOld!$J$2:$J$5,ShortCodesNew!$B237)</f>
        <v>0</v>
      </c>
      <c r="H237" s="58">
        <f>COUNTIF(ShortCodesNew!$A$2:$A$1516,ShortCodesNew!$A237)</f>
        <v>1</v>
      </c>
      <c r="I237" s="58">
        <f t="shared" si="1"/>
        <v>1</v>
      </c>
      <c r="J237" s="58"/>
      <c r="K237" s="58"/>
      <c r="L237" s="58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4.25" customHeight="1">
      <c r="A238" s="54" t="s">
        <v>910</v>
      </c>
      <c r="B238" s="54" t="s">
        <v>911</v>
      </c>
      <c r="C238" s="55" t="str">
        <f t="shared" si="0"/>
        <v>CEMENT FACT</v>
      </c>
      <c r="D238" s="55"/>
      <c r="E238" s="55"/>
      <c r="F238" s="55"/>
      <c r="G238" s="55">
        <f>COUNTIF(RTARouteStagesOld!$J$2:$J$5,ShortCodesNew!$B238)</f>
        <v>0</v>
      </c>
      <c r="H238" s="55">
        <f>COUNTIF(ShortCodesNew!$A$2:$A$1516,ShortCodesNew!$A238)</f>
        <v>1</v>
      </c>
      <c r="I238" s="55">
        <f t="shared" si="1"/>
        <v>1</v>
      </c>
      <c r="J238" s="55"/>
      <c r="K238" s="55"/>
      <c r="L238" s="55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4.25" customHeight="1">
      <c r="A239" s="57" t="s">
        <v>912</v>
      </c>
      <c r="B239" s="57" t="s">
        <v>913</v>
      </c>
      <c r="C239" s="58" t="str">
        <f t="shared" si="0"/>
        <v>CHAD.TMP AG</v>
      </c>
      <c r="D239" s="58"/>
      <c r="E239" s="58"/>
      <c r="F239" s="58"/>
      <c r="G239" s="58">
        <f>COUNTIF(RTARouteStagesOld!$J$2:$J$5,ShortCodesNew!$B239)</f>
        <v>0</v>
      </c>
      <c r="H239" s="58">
        <f>COUNTIF(ShortCodesNew!$A$2:$A$1516,ShortCodesNew!$A239)</f>
        <v>1</v>
      </c>
      <c r="I239" s="58">
        <f t="shared" si="1"/>
        <v>1</v>
      </c>
      <c r="J239" s="58"/>
      <c r="K239" s="58"/>
      <c r="L239" s="58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4.25" customHeight="1">
      <c r="A240" s="54" t="s">
        <v>914</v>
      </c>
      <c r="B240" s="54" t="s">
        <v>915</v>
      </c>
      <c r="C240" s="55" t="str">
        <f t="shared" si="0"/>
        <v>CHAFEGAL</v>
      </c>
      <c r="D240" s="55"/>
      <c r="E240" s="55"/>
      <c r="F240" s="55"/>
      <c r="G240" s="55">
        <f>COUNTIF(RTARouteStagesOld!$J$2:$J$5,ShortCodesNew!$B240)</f>
        <v>0</v>
      </c>
      <c r="H240" s="55">
        <f>COUNTIF(ShortCodesNew!$A$2:$A$1516,ShortCodesNew!$A240)</f>
        <v>1</v>
      </c>
      <c r="I240" s="55">
        <f t="shared" si="1"/>
        <v>1</v>
      </c>
      <c r="J240" s="55"/>
      <c r="K240" s="55"/>
      <c r="L240" s="55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4.25" customHeight="1">
      <c r="A241" s="57" t="s">
        <v>916</v>
      </c>
      <c r="B241" s="57" t="s">
        <v>917</v>
      </c>
      <c r="C241" s="58" t="str">
        <f t="shared" si="0"/>
        <v>CHAIEWADA</v>
      </c>
      <c r="D241" s="58"/>
      <c r="E241" s="58"/>
      <c r="F241" s="58"/>
      <c r="G241" s="58">
        <f>COUNTIF(RTARouteStagesOld!$J$2:$J$5,ShortCodesNew!$B241)</f>
        <v>0</v>
      </c>
      <c r="H241" s="58">
        <f>COUNTIF(ShortCodesNew!$A$2:$A$1516,ShortCodesNew!$A241)</f>
        <v>1</v>
      </c>
      <c r="I241" s="58">
        <f t="shared" si="1"/>
        <v>1</v>
      </c>
      <c r="J241" s="58"/>
      <c r="K241" s="58"/>
      <c r="L241" s="58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4.25" customHeight="1">
      <c r="A242" s="54" t="s">
        <v>918</v>
      </c>
      <c r="B242" s="54" t="s">
        <v>919</v>
      </c>
      <c r="C242" s="55" t="str">
        <f t="shared" si="0"/>
        <v>CHANDEL</v>
      </c>
      <c r="D242" s="55"/>
      <c r="E242" s="55"/>
      <c r="F242" s="55"/>
      <c r="G242" s="55">
        <f>COUNTIF(RTARouteStagesOld!$J$2:$J$5,ShortCodesNew!$B242)</f>
        <v>0</v>
      </c>
      <c r="H242" s="55">
        <f>COUNTIF(ShortCodesNew!$A$2:$A$1516,ShortCodesNew!$A242)</f>
        <v>1</v>
      </c>
      <c r="I242" s="55">
        <f t="shared" si="1"/>
        <v>1</v>
      </c>
      <c r="J242" s="55"/>
      <c r="K242" s="55"/>
      <c r="L242" s="55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4.25" customHeight="1">
      <c r="A243" s="57" t="s">
        <v>920</v>
      </c>
      <c r="B243" s="57" t="s">
        <v>921</v>
      </c>
      <c r="C243" s="58" t="str">
        <f t="shared" si="0"/>
        <v>CHANDOR</v>
      </c>
      <c r="D243" s="58"/>
      <c r="E243" s="58"/>
      <c r="F243" s="58"/>
      <c r="G243" s="58">
        <f>COUNTIF(RTARouteStagesOld!$J$2:$J$5,ShortCodesNew!$B243)</f>
        <v>0</v>
      </c>
      <c r="H243" s="58">
        <f>COUNTIF(ShortCodesNew!$A$2:$A$1516,ShortCodesNew!$A243)</f>
        <v>1</v>
      </c>
      <c r="I243" s="58">
        <f t="shared" si="1"/>
        <v>1</v>
      </c>
      <c r="J243" s="58"/>
      <c r="K243" s="58"/>
      <c r="L243" s="58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4.25" customHeight="1">
      <c r="A244" s="54" t="s">
        <v>922</v>
      </c>
      <c r="B244" s="54" t="s">
        <v>923</v>
      </c>
      <c r="C244" s="55" t="str">
        <f t="shared" si="0"/>
        <v>CHANDRAPTNA</v>
      </c>
      <c r="D244" s="55"/>
      <c r="E244" s="55"/>
      <c r="F244" s="55"/>
      <c r="G244" s="55">
        <f>COUNTIF(RTARouteStagesOld!$J$2:$J$5,ShortCodesNew!$B244)</f>
        <v>0</v>
      </c>
      <c r="H244" s="55">
        <f>COUNTIF(ShortCodesNew!$A$2:$A$1516,ShortCodesNew!$A244)</f>
        <v>1</v>
      </c>
      <c r="I244" s="55">
        <f t="shared" si="1"/>
        <v>1</v>
      </c>
      <c r="J244" s="55"/>
      <c r="K244" s="55"/>
      <c r="L244" s="55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4.25" customHeight="1">
      <c r="A245" s="57" t="s">
        <v>924</v>
      </c>
      <c r="B245" s="57" t="s">
        <v>925</v>
      </c>
      <c r="C245" s="58" t="str">
        <f t="shared" si="0"/>
        <v>CHANGAD X</v>
      </c>
      <c r="D245" s="58"/>
      <c r="E245" s="58"/>
      <c r="F245" s="58"/>
      <c r="G245" s="58">
        <f>COUNTIF(RTARouteStagesOld!$J$2:$J$5,ShortCodesNew!$B245)</f>
        <v>0</v>
      </c>
      <c r="H245" s="58">
        <f>COUNTIF(ShortCodesNew!$A$2:$A$1516,ShortCodesNew!$A245)</f>
        <v>1</v>
      </c>
      <c r="I245" s="58">
        <f t="shared" si="1"/>
        <v>1</v>
      </c>
      <c r="J245" s="58"/>
      <c r="K245" s="58"/>
      <c r="L245" s="58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4.25" customHeight="1">
      <c r="A246" s="54" t="s">
        <v>926</v>
      </c>
      <c r="B246" s="54" t="s">
        <v>927</v>
      </c>
      <c r="C246" s="55" t="str">
        <f t="shared" si="0"/>
        <v>CHAPEL X</v>
      </c>
      <c r="D246" s="55"/>
      <c r="E246" s="55"/>
      <c r="F246" s="55"/>
      <c r="G246" s="55">
        <f>COUNTIF(RTARouteStagesOld!$J$2:$J$5,ShortCodesNew!$B246)</f>
        <v>0</v>
      </c>
      <c r="H246" s="55">
        <f>COUNTIF(ShortCodesNew!$A$2:$A$1516,ShortCodesNew!$A246)</f>
        <v>1</v>
      </c>
      <c r="I246" s="55">
        <f t="shared" si="1"/>
        <v>1</v>
      </c>
      <c r="J246" s="55"/>
      <c r="K246" s="55"/>
      <c r="L246" s="55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4.25" customHeight="1">
      <c r="A247" s="57" t="s">
        <v>928</v>
      </c>
      <c r="B247" s="57" t="s">
        <v>929</v>
      </c>
      <c r="C247" s="58" t="str">
        <f t="shared" si="0"/>
        <v>CHAR RASTA</v>
      </c>
      <c r="D247" s="58"/>
      <c r="E247" s="58"/>
      <c r="F247" s="58"/>
      <c r="G247" s="58">
        <f>COUNTIF(RTARouteStagesOld!$J$2:$J$5,ShortCodesNew!$B247)</f>
        <v>0</v>
      </c>
      <c r="H247" s="58">
        <f>COUNTIF(ShortCodesNew!$A$2:$A$1516,ShortCodesNew!$A247)</f>
        <v>1</v>
      </c>
      <c r="I247" s="58">
        <f t="shared" si="1"/>
        <v>1</v>
      </c>
      <c r="J247" s="58"/>
      <c r="K247" s="58"/>
      <c r="L247" s="58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4.25" customHeight="1">
      <c r="A248" s="54" t="s">
        <v>930</v>
      </c>
      <c r="B248" s="54" t="s">
        <v>931</v>
      </c>
      <c r="C248" s="55" t="str">
        <f t="shared" si="0"/>
        <v>CHARAVNE X</v>
      </c>
      <c r="D248" s="55"/>
      <c r="E248" s="55"/>
      <c r="F248" s="55"/>
      <c r="G248" s="55">
        <f>COUNTIF(RTARouteStagesOld!$J$2:$J$5,ShortCodesNew!$B248)</f>
        <v>0</v>
      </c>
      <c r="H248" s="55">
        <f>COUNTIF(ShortCodesNew!$A$2:$A$1516,ShortCodesNew!$A248)</f>
        <v>1</v>
      </c>
      <c r="I248" s="55">
        <f t="shared" si="1"/>
        <v>1</v>
      </c>
      <c r="J248" s="55"/>
      <c r="K248" s="55"/>
      <c r="L248" s="55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4.25" customHeight="1">
      <c r="A249" s="57" t="s">
        <v>932</v>
      </c>
      <c r="B249" s="57" t="s">
        <v>933</v>
      </c>
      <c r="C249" s="58" t="str">
        <f t="shared" si="0"/>
        <v>CHAUDAPUR</v>
      </c>
      <c r="D249" s="58"/>
      <c r="E249" s="58"/>
      <c r="F249" s="58"/>
      <c r="G249" s="58">
        <f>COUNTIF(RTARouteStagesOld!$J$2:$J$5,ShortCodesNew!$B249)</f>
        <v>0</v>
      </c>
      <c r="H249" s="58">
        <f>COUNTIF(ShortCodesNew!$A$2:$A$1516,ShortCodesNew!$A249)</f>
        <v>1</v>
      </c>
      <c r="I249" s="58">
        <f t="shared" si="1"/>
        <v>1</v>
      </c>
      <c r="J249" s="58"/>
      <c r="K249" s="58"/>
      <c r="L249" s="58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4.25" customHeight="1">
      <c r="A250" s="54" t="s">
        <v>934</v>
      </c>
      <c r="B250" s="54" t="s">
        <v>935</v>
      </c>
      <c r="C250" s="55" t="str">
        <f t="shared" si="0"/>
        <v>CHAUKE</v>
      </c>
      <c r="D250" s="55"/>
      <c r="E250" s="55"/>
      <c r="F250" s="55"/>
      <c r="G250" s="55">
        <f>COUNTIF(RTARouteStagesOld!$J$2:$J$5,ShortCodesNew!$B250)</f>
        <v>0</v>
      </c>
      <c r="H250" s="55">
        <f>COUNTIF(ShortCodesNew!$A$2:$A$1516,ShortCodesNew!$A250)</f>
        <v>1</v>
      </c>
      <c r="I250" s="55">
        <f t="shared" si="1"/>
        <v>1</v>
      </c>
      <c r="J250" s="55"/>
      <c r="K250" s="55"/>
      <c r="L250" s="55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4.25" customHeight="1">
      <c r="A251" s="57" t="s">
        <v>936</v>
      </c>
      <c r="B251" s="57" t="s">
        <v>937</v>
      </c>
      <c r="C251" s="58" t="str">
        <f t="shared" si="0"/>
        <v>CHAUKI</v>
      </c>
      <c r="D251" s="58"/>
      <c r="E251" s="58"/>
      <c r="F251" s="58"/>
      <c r="G251" s="58">
        <f>COUNTIF(RTARouteStagesOld!$J$2:$J$5,ShortCodesNew!$B251)</f>
        <v>0</v>
      </c>
      <c r="H251" s="58">
        <f>COUNTIF(ShortCodesNew!$A$2:$A$1516,ShortCodesNew!$A251)</f>
        <v>1</v>
      </c>
      <c r="I251" s="58">
        <f t="shared" si="1"/>
        <v>1</v>
      </c>
      <c r="J251" s="58"/>
      <c r="K251" s="58"/>
      <c r="L251" s="58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4.25" customHeight="1">
      <c r="A252" s="54" t="s">
        <v>938</v>
      </c>
      <c r="B252" s="54" t="s">
        <v>939</v>
      </c>
      <c r="C252" s="55" t="str">
        <f t="shared" si="0"/>
        <v>CHECK POST</v>
      </c>
      <c r="D252" s="55"/>
      <c r="E252" s="55"/>
      <c r="F252" s="55"/>
      <c r="G252" s="55">
        <f>COUNTIF(RTARouteStagesOld!$J$2:$J$5,ShortCodesNew!$B252)</f>
        <v>0</v>
      </c>
      <c r="H252" s="55">
        <f>COUNTIF(ShortCodesNew!$A$2:$A$1516,ShortCodesNew!$A252)</f>
        <v>1</v>
      </c>
      <c r="I252" s="55">
        <f t="shared" si="1"/>
        <v>1</v>
      </c>
      <c r="J252" s="55"/>
      <c r="K252" s="55"/>
      <c r="L252" s="55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4.25" customHeight="1">
      <c r="A253" s="57" t="s">
        <v>940</v>
      </c>
      <c r="B253" s="57" t="s">
        <v>941</v>
      </c>
      <c r="C253" s="58" t="str">
        <f t="shared" si="0"/>
        <v>CHEMRAN</v>
      </c>
      <c r="D253" s="58"/>
      <c r="E253" s="58"/>
      <c r="F253" s="58"/>
      <c r="G253" s="58">
        <f>COUNTIF(RTARouteStagesOld!$J$2:$J$5,ShortCodesNew!$B253)</f>
        <v>0</v>
      </c>
      <c r="H253" s="58">
        <f>COUNTIF(ShortCodesNew!$A$2:$A$1516,ShortCodesNew!$A253)</f>
        <v>1</v>
      </c>
      <c r="I253" s="58">
        <f t="shared" si="1"/>
        <v>1</v>
      </c>
      <c r="J253" s="58"/>
      <c r="K253" s="58"/>
      <c r="L253" s="58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4.25" customHeight="1">
      <c r="A254" s="54" t="s">
        <v>942</v>
      </c>
      <c r="B254" s="54" t="s">
        <v>943</v>
      </c>
      <c r="C254" s="55" t="str">
        <f t="shared" si="0"/>
        <v>CHICALIM</v>
      </c>
      <c r="D254" s="55"/>
      <c r="E254" s="55"/>
      <c r="F254" s="55"/>
      <c r="G254" s="55">
        <f>COUNTIF(RTARouteStagesOld!$J$2:$J$5,ShortCodesNew!$B254)</f>
        <v>0</v>
      </c>
      <c r="H254" s="55">
        <f>COUNTIF(ShortCodesNew!$A$2:$A$1516,ShortCodesNew!$A254)</f>
        <v>1</v>
      </c>
      <c r="I254" s="55">
        <f t="shared" si="1"/>
        <v>1</v>
      </c>
      <c r="J254" s="55"/>
      <c r="K254" s="55"/>
      <c r="L254" s="55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4.25" customHeight="1">
      <c r="A255" s="57" t="s">
        <v>944</v>
      </c>
      <c r="B255" s="57" t="s">
        <v>945</v>
      </c>
      <c r="C255" s="58" t="str">
        <f t="shared" si="0"/>
        <v>CHICOLNA</v>
      </c>
      <c r="D255" s="58"/>
      <c r="E255" s="58"/>
      <c r="F255" s="58"/>
      <c r="G255" s="58">
        <f>COUNTIF(RTARouteStagesOld!$J$2:$J$5,ShortCodesNew!$B255)</f>
        <v>0</v>
      </c>
      <c r="H255" s="58">
        <f>COUNTIF(ShortCodesNew!$A$2:$A$1516,ShortCodesNew!$A255)</f>
        <v>1</v>
      </c>
      <c r="I255" s="58">
        <f t="shared" si="1"/>
        <v>1</v>
      </c>
      <c r="J255" s="58"/>
      <c r="K255" s="58" t="s">
        <v>538</v>
      </c>
      <c r="L255" s="58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4.25" customHeight="1">
      <c r="A256" s="54" t="s">
        <v>946</v>
      </c>
      <c r="B256" s="54" t="s">
        <v>947</v>
      </c>
      <c r="C256" s="55" t="str">
        <f t="shared" si="0"/>
        <v>CHIKNEM</v>
      </c>
      <c r="D256" s="55"/>
      <c r="E256" s="55"/>
      <c r="F256" s="55"/>
      <c r="G256" s="55">
        <f>COUNTIF(RTARouteStagesOld!$J$2:$J$5,ShortCodesNew!$B256)</f>
        <v>0</v>
      </c>
      <c r="H256" s="55">
        <f>COUNTIF(ShortCodesNew!$A$2:$A$1516,ShortCodesNew!$A256)</f>
        <v>1</v>
      </c>
      <c r="I256" s="55">
        <f t="shared" si="1"/>
        <v>1</v>
      </c>
      <c r="J256" s="55"/>
      <c r="K256" s="55"/>
      <c r="L256" s="55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4.25" customHeight="1">
      <c r="A257" s="57" t="s">
        <v>948</v>
      </c>
      <c r="B257" s="57" t="s">
        <v>949</v>
      </c>
      <c r="C257" s="58" t="str">
        <f t="shared" ref="C257:C511" si="2">A257</f>
        <v>Chimbel</v>
      </c>
      <c r="D257" s="58"/>
      <c r="E257" s="58"/>
      <c r="F257" s="58"/>
      <c r="G257" s="58">
        <f>COUNTIF(RTARouteStagesOld!$J$2:$J$5,ShortCodesNew!$B257)</f>
        <v>0</v>
      </c>
      <c r="H257" s="58">
        <f>COUNTIF(ShortCodesNew!$A$2:$A$1516,ShortCodesNew!$A257)</f>
        <v>1</v>
      </c>
      <c r="I257" s="58">
        <f t="shared" ref="I257:I511" si="3">COUNTIF($B$2:$B$5945,B257)</f>
        <v>1</v>
      </c>
      <c r="J257" s="58"/>
      <c r="K257" s="58"/>
      <c r="L257" s="58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4.25" customHeight="1">
      <c r="A258" s="54" t="s">
        <v>950</v>
      </c>
      <c r="B258" s="54" t="s">
        <v>951</v>
      </c>
      <c r="C258" s="55" t="str">
        <f t="shared" si="2"/>
        <v>CHINCHANI</v>
      </c>
      <c r="D258" s="55"/>
      <c r="E258" s="55"/>
      <c r="F258" s="55"/>
      <c r="G258" s="55">
        <f>COUNTIF(RTARouteStagesOld!$J$2:$J$5,ShortCodesNew!$B258)</f>
        <v>0</v>
      </c>
      <c r="H258" s="55">
        <f>COUNTIF(ShortCodesNew!$A$2:$A$1516,ShortCodesNew!$A258)</f>
        <v>1</v>
      </c>
      <c r="I258" s="55">
        <f t="shared" si="3"/>
        <v>1</v>
      </c>
      <c r="J258" s="55"/>
      <c r="K258" s="55"/>
      <c r="L258" s="55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4.25" customHeight="1">
      <c r="A259" s="57" t="s">
        <v>952</v>
      </c>
      <c r="B259" s="57" t="s">
        <v>953</v>
      </c>
      <c r="C259" s="58" t="str">
        <f t="shared" si="2"/>
        <v>CHINCHINI X</v>
      </c>
      <c r="D259" s="58"/>
      <c r="E259" s="58"/>
      <c r="F259" s="58"/>
      <c r="G259" s="58">
        <f>COUNTIF(RTARouteStagesOld!$J$2:$J$5,ShortCodesNew!$B259)</f>
        <v>0</v>
      </c>
      <c r="H259" s="58">
        <f>COUNTIF(ShortCodesNew!$A$2:$A$1516,ShortCodesNew!$A259)</f>
        <v>1</v>
      </c>
      <c r="I259" s="58">
        <f t="shared" si="3"/>
        <v>1</v>
      </c>
      <c r="J259" s="58"/>
      <c r="K259" s="58"/>
      <c r="L259" s="58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4.25" customHeight="1">
      <c r="A260" s="54" t="s">
        <v>954</v>
      </c>
      <c r="B260" s="54" t="s">
        <v>955</v>
      </c>
      <c r="C260" s="55" t="str">
        <f t="shared" si="2"/>
        <v>CHINCHMALA</v>
      </c>
      <c r="D260" s="55"/>
      <c r="E260" s="55"/>
      <c r="F260" s="55"/>
      <c r="G260" s="55">
        <f>COUNTIF(RTARouteStagesOld!$J$2:$J$5,ShortCodesNew!$B260)</f>
        <v>0</v>
      </c>
      <c r="H260" s="55">
        <f>COUNTIF(ShortCodesNew!$A$2:$A$1516,ShortCodesNew!$A260)</f>
        <v>1</v>
      </c>
      <c r="I260" s="55">
        <f t="shared" si="3"/>
        <v>1</v>
      </c>
      <c r="J260" s="55"/>
      <c r="K260" s="55"/>
      <c r="L260" s="55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4.25" customHeight="1">
      <c r="A261" s="57" t="s">
        <v>956</v>
      </c>
      <c r="B261" s="57" t="s">
        <v>957</v>
      </c>
      <c r="C261" s="58" t="str">
        <f t="shared" si="2"/>
        <v>CHIPLEM</v>
      </c>
      <c r="D261" s="58"/>
      <c r="E261" s="58"/>
      <c r="F261" s="58"/>
      <c r="G261" s="58">
        <f>COUNTIF(RTARouteStagesOld!$J$2:$J$5,ShortCodesNew!$B261)</f>
        <v>0</v>
      </c>
      <c r="H261" s="58">
        <f>COUNTIF(ShortCodesNew!$A$2:$A$1516,ShortCodesNew!$A261)</f>
        <v>1</v>
      </c>
      <c r="I261" s="58">
        <f t="shared" si="3"/>
        <v>1</v>
      </c>
      <c r="J261" s="58"/>
      <c r="K261" s="58"/>
      <c r="L261" s="58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4.25" customHeight="1">
      <c r="A262" s="54" t="s">
        <v>958</v>
      </c>
      <c r="B262" s="54" t="s">
        <v>959</v>
      </c>
      <c r="C262" s="55" t="str">
        <f t="shared" si="2"/>
        <v>CHIRWAL</v>
      </c>
      <c r="D262" s="55"/>
      <c r="E262" s="55"/>
      <c r="F262" s="55"/>
      <c r="G262" s="55">
        <f>COUNTIF(RTARouteStagesOld!$J$2:$J$5,ShortCodesNew!$B262)</f>
        <v>0</v>
      </c>
      <c r="H262" s="55">
        <f>COUNTIF(ShortCodesNew!$A$2:$A$1516,ShortCodesNew!$A262)</f>
        <v>1</v>
      </c>
      <c r="I262" s="55">
        <f t="shared" si="3"/>
        <v>1</v>
      </c>
      <c r="J262" s="55"/>
      <c r="K262" s="55"/>
      <c r="L262" s="55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4.25" customHeight="1">
      <c r="A263" s="57" t="s">
        <v>960</v>
      </c>
      <c r="B263" s="57" t="s">
        <v>961</v>
      </c>
      <c r="C263" s="58" t="str">
        <f t="shared" si="2"/>
        <v>CHOPDE</v>
      </c>
      <c r="D263" s="58"/>
      <c r="E263" s="58"/>
      <c r="F263" s="58"/>
      <c r="G263" s="58">
        <f>COUNTIF(RTARouteStagesOld!$J$2:$J$5,ShortCodesNew!$B263)</f>
        <v>0</v>
      </c>
      <c r="H263" s="58">
        <f>COUNTIF(ShortCodesNew!$A$2:$A$1516,ShortCodesNew!$A263)</f>
        <v>1</v>
      </c>
      <c r="I263" s="58">
        <f t="shared" si="3"/>
        <v>1</v>
      </c>
      <c r="J263" s="58"/>
      <c r="K263" s="58"/>
      <c r="L263" s="58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4.25" customHeight="1">
      <c r="A264" s="54" t="s">
        <v>962</v>
      </c>
      <c r="B264" s="54" t="s">
        <v>963</v>
      </c>
      <c r="C264" s="55" t="str">
        <f t="shared" si="2"/>
        <v>Chopdekar HS</v>
      </c>
      <c r="D264" s="55"/>
      <c r="E264" s="55"/>
      <c r="F264" s="55"/>
      <c r="G264" s="55">
        <f>COUNTIF(RTARouteStagesOld!$J$2:$J$5,ShortCodesNew!$B264)</f>
        <v>0</v>
      </c>
      <c r="H264" s="55">
        <f>COUNTIF(ShortCodesNew!$A$2:$A$1516,ShortCodesNew!$A264)</f>
        <v>1</v>
      </c>
      <c r="I264" s="55">
        <f t="shared" si="3"/>
        <v>1</v>
      </c>
      <c r="J264" s="55"/>
      <c r="K264" s="55"/>
      <c r="L264" s="55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4.25" customHeight="1">
      <c r="A265" s="57" t="s">
        <v>964</v>
      </c>
      <c r="B265" s="57" t="s">
        <v>965</v>
      </c>
      <c r="C265" s="58" t="str">
        <f t="shared" si="2"/>
        <v>CHORLA</v>
      </c>
      <c r="D265" s="58"/>
      <c r="E265" s="58"/>
      <c r="F265" s="58"/>
      <c r="G265" s="58">
        <f>COUNTIF(RTARouteStagesOld!$J$2:$J$5,ShortCodesNew!$B265)</f>
        <v>0</v>
      </c>
      <c r="H265" s="58">
        <f>COUNTIF(ShortCodesNew!$A$2:$A$1516,ShortCodesNew!$A265)</f>
        <v>1</v>
      </c>
      <c r="I265" s="58">
        <f t="shared" si="3"/>
        <v>1</v>
      </c>
      <c r="J265" s="58"/>
      <c r="K265" s="58"/>
      <c r="L265" s="58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4.25" customHeight="1">
      <c r="A266" s="54" t="s">
        <v>966</v>
      </c>
      <c r="B266" s="54" t="s">
        <v>967</v>
      </c>
      <c r="C266" s="55" t="str">
        <f t="shared" si="2"/>
        <v>CHORLA BDR</v>
      </c>
      <c r="D266" s="55"/>
      <c r="E266" s="55"/>
      <c r="F266" s="55"/>
      <c r="G266" s="55">
        <f>COUNTIF(RTARouteStagesOld!$J$2:$J$5,ShortCodesNew!$B266)</f>
        <v>0</v>
      </c>
      <c r="H266" s="55">
        <f>COUNTIF(ShortCodesNew!$A$2:$A$1516,ShortCodesNew!$A266)</f>
        <v>1</v>
      </c>
      <c r="I266" s="55">
        <f t="shared" si="3"/>
        <v>1</v>
      </c>
      <c r="J266" s="55"/>
      <c r="K266" s="55"/>
      <c r="L266" s="55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4.25" customHeight="1">
      <c r="A267" s="57" t="s">
        <v>968</v>
      </c>
      <c r="B267" s="57" t="s">
        <v>969</v>
      </c>
      <c r="C267" s="58" t="str">
        <f t="shared" si="2"/>
        <v>CHORLA BOAR</v>
      </c>
      <c r="D267" s="58"/>
      <c r="E267" s="58"/>
      <c r="F267" s="58"/>
      <c r="G267" s="58">
        <f>COUNTIF(RTARouteStagesOld!$J$2:$J$5,ShortCodesNew!$B267)</f>
        <v>0</v>
      </c>
      <c r="H267" s="58">
        <f>COUNTIF(ShortCodesNew!$A$2:$A$1516,ShortCodesNew!$A267)</f>
        <v>1</v>
      </c>
      <c r="I267" s="58">
        <f t="shared" si="3"/>
        <v>1</v>
      </c>
      <c r="J267" s="58"/>
      <c r="K267" s="58"/>
      <c r="L267" s="58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4.25" customHeight="1">
      <c r="A268" s="54" t="s">
        <v>970</v>
      </c>
      <c r="B268" s="54" t="s">
        <v>971</v>
      </c>
      <c r="C268" s="55" t="str">
        <f t="shared" si="2"/>
        <v>CHURCH</v>
      </c>
      <c r="D268" s="55"/>
      <c r="E268" s="55"/>
      <c r="F268" s="55"/>
      <c r="G268" s="55">
        <f>COUNTIF(RTARouteStagesOld!$J$2:$J$5,ShortCodesNew!$B268)</f>
        <v>0</v>
      </c>
      <c r="H268" s="55">
        <f>COUNTIF(ShortCodesNew!$A$2:$A$1516,ShortCodesNew!$A268)</f>
        <v>1</v>
      </c>
      <c r="I268" s="55">
        <f t="shared" si="3"/>
        <v>1</v>
      </c>
      <c r="J268" s="55"/>
      <c r="K268" s="55"/>
      <c r="L268" s="55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4.25" customHeight="1">
      <c r="A269" s="57" t="s">
        <v>972</v>
      </c>
      <c r="B269" s="57" t="s">
        <v>973</v>
      </c>
      <c r="C269" s="58" t="str">
        <f t="shared" si="2"/>
        <v>CHURNG TMP</v>
      </c>
      <c r="D269" s="58"/>
      <c r="E269" s="58"/>
      <c r="F269" s="58"/>
      <c r="G269" s="58">
        <f>COUNTIF(RTARouteStagesOld!$J$2:$J$5,ShortCodesNew!$B269)</f>
        <v>0</v>
      </c>
      <c r="H269" s="58">
        <f>COUNTIF(ShortCodesNew!$A$2:$A$1516,ShortCodesNew!$A269)</f>
        <v>1</v>
      </c>
      <c r="I269" s="58">
        <f t="shared" si="3"/>
        <v>1</v>
      </c>
      <c r="J269" s="58"/>
      <c r="K269" s="58"/>
      <c r="L269" s="58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4.25" customHeight="1">
      <c r="A270" s="54" t="s">
        <v>974</v>
      </c>
      <c r="B270" s="54" t="s">
        <v>975</v>
      </c>
      <c r="C270" s="55" t="str">
        <f t="shared" si="2"/>
        <v>CHWGUL W/S</v>
      </c>
      <c r="D270" s="55"/>
      <c r="E270" s="55"/>
      <c r="F270" s="55"/>
      <c r="G270" s="55">
        <f>COUNTIF(RTARouteStagesOld!$J$2:$J$5,ShortCodesNew!$B270)</f>
        <v>0</v>
      </c>
      <c r="H270" s="55">
        <f>COUNTIF(ShortCodesNew!$A$2:$A$1516,ShortCodesNew!$A270)</f>
        <v>1</v>
      </c>
      <c r="I270" s="55">
        <f t="shared" si="3"/>
        <v>1</v>
      </c>
      <c r="J270" s="55"/>
      <c r="K270" s="55"/>
      <c r="L270" s="55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4.25" customHeight="1">
      <c r="A271" s="57" t="s">
        <v>976</v>
      </c>
      <c r="B271" s="57" t="s">
        <v>977</v>
      </c>
      <c r="C271" s="58" t="str">
        <f t="shared" si="2"/>
        <v>CHWGULE CLG</v>
      </c>
      <c r="D271" s="58"/>
      <c r="E271" s="58"/>
      <c r="F271" s="58"/>
      <c r="G271" s="58">
        <f>COUNTIF(RTARouteStagesOld!$J$2:$J$5,ShortCodesNew!$B271)</f>
        <v>0</v>
      </c>
      <c r="H271" s="58">
        <f>COUNTIF(ShortCodesNew!$A$2:$A$1516,ShortCodesNew!$A271)</f>
        <v>1</v>
      </c>
      <c r="I271" s="58">
        <f t="shared" si="3"/>
        <v>1</v>
      </c>
      <c r="J271" s="58"/>
      <c r="K271" s="58"/>
      <c r="L271" s="58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4.25" customHeight="1">
      <c r="A272" s="54" t="s">
        <v>978</v>
      </c>
      <c r="B272" s="54" t="s">
        <v>979</v>
      </c>
      <c r="C272" s="55" t="str">
        <f t="shared" si="2"/>
        <v>CHWGULE DOK</v>
      </c>
      <c r="D272" s="55"/>
      <c r="E272" s="55"/>
      <c r="F272" s="55"/>
      <c r="G272" s="55">
        <f>COUNTIF(RTARouteStagesOld!$J$2:$J$5,ShortCodesNew!$B272)</f>
        <v>0</v>
      </c>
      <c r="H272" s="55">
        <f>COUNTIF(ShortCodesNew!$A$2:$A$1516,ShortCodesNew!$A272)</f>
        <v>1</v>
      </c>
      <c r="I272" s="55">
        <f t="shared" si="3"/>
        <v>1</v>
      </c>
      <c r="J272" s="55"/>
      <c r="K272" s="55"/>
      <c r="L272" s="55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4.25" customHeight="1">
      <c r="A273" s="57" t="s">
        <v>980</v>
      </c>
      <c r="B273" s="57" t="s">
        <v>981</v>
      </c>
      <c r="C273" s="58" t="str">
        <f t="shared" si="2"/>
        <v>CIFC</v>
      </c>
      <c r="D273" s="58"/>
      <c r="E273" s="58"/>
      <c r="F273" s="58"/>
      <c r="G273" s="58">
        <f>COUNTIF(RTARouteStagesOld!$J$2:$J$5,ShortCodesNew!$B273)</f>
        <v>0</v>
      </c>
      <c r="H273" s="58">
        <f>COUNTIF(ShortCodesNew!$A$2:$A$1516,ShortCodesNew!$A273)</f>
        <v>1</v>
      </c>
      <c r="I273" s="58">
        <f t="shared" si="3"/>
        <v>1</v>
      </c>
      <c r="J273" s="58"/>
      <c r="K273" s="58"/>
      <c r="L273" s="58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4.25" customHeight="1">
      <c r="A274" s="54" t="s">
        <v>982</v>
      </c>
      <c r="B274" s="54" t="s">
        <v>983</v>
      </c>
      <c r="C274" s="55" t="str">
        <f t="shared" si="2"/>
        <v>CIPLA</v>
      </c>
      <c r="D274" s="55"/>
      <c r="E274" s="55"/>
      <c r="F274" s="55"/>
      <c r="G274" s="55">
        <f>COUNTIF(RTARouteStagesOld!$J$2:$J$5,ShortCodesNew!$B274)</f>
        <v>0</v>
      </c>
      <c r="H274" s="55">
        <f>COUNTIF(ShortCodesNew!$A$2:$A$1516,ShortCodesNew!$A274)</f>
        <v>1</v>
      </c>
      <c r="I274" s="55">
        <f t="shared" si="3"/>
        <v>1</v>
      </c>
      <c r="J274" s="55"/>
      <c r="K274" s="55"/>
      <c r="L274" s="55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4.25" customHeight="1">
      <c r="A275" s="57" t="s">
        <v>984</v>
      </c>
      <c r="B275" s="57" t="s">
        <v>985</v>
      </c>
      <c r="C275" s="58" t="str">
        <f t="shared" si="2"/>
        <v>CLERRA SCOL</v>
      </c>
      <c r="D275" s="58"/>
      <c r="E275" s="58"/>
      <c r="F275" s="58"/>
      <c r="G275" s="58">
        <f>COUNTIF(RTARouteStagesOld!$J$2:$J$5,ShortCodesNew!$B275)</f>
        <v>0</v>
      </c>
      <c r="H275" s="58">
        <f>COUNTIF(ShortCodesNew!$A$2:$A$1516,ShortCodesNew!$A275)</f>
        <v>1</v>
      </c>
      <c r="I275" s="58">
        <f t="shared" si="3"/>
        <v>1</v>
      </c>
      <c r="J275" s="58"/>
      <c r="K275" s="58"/>
      <c r="L275" s="58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4.25" customHeight="1">
      <c r="A276" s="54" t="s">
        <v>986</v>
      </c>
      <c r="B276" s="54" t="s">
        <v>987</v>
      </c>
      <c r="C276" s="55" t="str">
        <f t="shared" si="2"/>
        <v>CLNGT CIRCL</v>
      </c>
      <c r="D276" s="55"/>
      <c r="E276" s="55"/>
      <c r="F276" s="55"/>
      <c r="G276" s="55">
        <f>COUNTIF(RTARouteStagesOld!$J$2:$J$5,ShortCodesNew!$B276)</f>
        <v>0</v>
      </c>
      <c r="H276" s="55">
        <f>COUNTIF(ShortCodesNew!$A$2:$A$1516,ShortCodesNew!$A276)</f>
        <v>1</v>
      </c>
      <c r="I276" s="55">
        <f t="shared" si="3"/>
        <v>1</v>
      </c>
      <c r="J276" s="55"/>
      <c r="K276" s="55"/>
      <c r="L276" s="55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4.25" customHeight="1">
      <c r="A277" s="57" t="s">
        <v>988</v>
      </c>
      <c r="B277" s="57" t="s">
        <v>989</v>
      </c>
      <c r="C277" s="58" t="str">
        <f t="shared" si="2"/>
        <v>CNDOLI BECH</v>
      </c>
      <c r="D277" s="58"/>
      <c r="E277" s="58"/>
      <c r="F277" s="58"/>
      <c r="G277" s="58">
        <f>COUNTIF(RTARouteStagesOld!$J$2:$J$5,ShortCodesNew!$B277)</f>
        <v>0</v>
      </c>
      <c r="H277" s="58">
        <f>COUNTIF(ShortCodesNew!$A$2:$A$1516,ShortCodesNew!$A277)</f>
        <v>1</v>
      </c>
      <c r="I277" s="58">
        <f t="shared" si="3"/>
        <v>1</v>
      </c>
      <c r="J277" s="58"/>
      <c r="K277" s="58"/>
      <c r="L277" s="58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4.25" customHeight="1">
      <c r="A278" s="54" t="s">
        <v>990</v>
      </c>
      <c r="B278" s="54" t="s">
        <v>991</v>
      </c>
      <c r="C278" s="55" t="str">
        <f t="shared" si="2"/>
        <v>CNDOLI CHUR</v>
      </c>
      <c r="D278" s="55"/>
      <c r="E278" s="55"/>
      <c r="F278" s="55"/>
      <c r="G278" s="55">
        <f>COUNTIF(RTARouteStagesOld!$J$2:$J$5,ShortCodesNew!$B278)</f>
        <v>0</v>
      </c>
      <c r="H278" s="55">
        <f>COUNTIF(ShortCodesNew!$A$2:$A$1516,ShortCodesNew!$A278)</f>
        <v>1</v>
      </c>
      <c r="I278" s="55">
        <f t="shared" si="3"/>
        <v>1</v>
      </c>
      <c r="J278" s="55"/>
      <c r="K278" s="55"/>
      <c r="L278" s="55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4.25" customHeight="1">
      <c r="A279" s="57" t="s">
        <v>992</v>
      </c>
      <c r="B279" s="57" t="s">
        <v>993</v>
      </c>
      <c r="C279" s="58" t="str">
        <f t="shared" si="2"/>
        <v>CODLI TISK</v>
      </c>
      <c r="D279" s="58"/>
      <c r="E279" s="58"/>
      <c r="F279" s="58"/>
      <c r="G279" s="58">
        <f>COUNTIF(RTARouteStagesOld!$J$2:$J$5,ShortCodesNew!$B279)</f>
        <v>0</v>
      </c>
      <c r="H279" s="58">
        <f>COUNTIF(ShortCodesNew!$A$2:$A$1516,ShortCodesNew!$A279)</f>
        <v>1</v>
      </c>
      <c r="I279" s="58">
        <f t="shared" si="3"/>
        <v>1</v>
      </c>
      <c r="J279" s="58"/>
      <c r="K279" s="58"/>
      <c r="L279" s="58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4.25" customHeight="1">
      <c r="A280" s="54" t="s">
        <v>994</v>
      </c>
      <c r="B280" s="54" t="s">
        <v>995</v>
      </c>
      <c r="C280" s="55" t="str">
        <f t="shared" si="2"/>
        <v>COLLEM</v>
      </c>
      <c r="D280" s="55"/>
      <c r="E280" s="55"/>
      <c r="F280" s="55"/>
      <c r="G280" s="55">
        <f>COUNTIF(RTARouteStagesOld!$J$2:$J$5,ShortCodesNew!$B280)</f>
        <v>0</v>
      </c>
      <c r="H280" s="55">
        <f>COUNTIF(ShortCodesNew!$A$2:$A$1516,ShortCodesNew!$A280)</f>
        <v>1</v>
      </c>
      <c r="I280" s="55">
        <f t="shared" si="3"/>
        <v>1</v>
      </c>
      <c r="J280" s="55"/>
      <c r="K280" s="55"/>
      <c r="L280" s="55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4.25" customHeight="1">
      <c r="A281" s="57" t="s">
        <v>996</v>
      </c>
      <c r="B281" s="57" t="s">
        <v>997</v>
      </c>
      <c r="C281" s="58" t="str">
        <f t="shared" si="2"/>
        <v>COLOUMBA</v>
      </c>
      <c r="D281" s="58"/>
      <c r="E281" s="58"/>
      <c r="F281" s="58"/>
      <c r="G281" s="58">
        <f>COUNTIF(RTARouteStagesOld!$J$2:$J$5,ShortCodesNew!$B281)</f>
        <v>0</v>
      </c>
      <c r="H281" s="58">
        <f>COUNTIF(ShortCodesNew!$A$2:$A$1516,ShortCodesNew!$A281)</f>
        <v>1</v>
      </c>
      <c r="I281" s="58">
        <f t="shared" si="3"/>
        <v>1</v>
      </c>
      <c r="J281" s="58"/>
      <c r="K281" s="58"/>
      <c r="L281" s="58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4.25" customHeight="1">
      <c r="A282" s="54" t="s">
        <v>998</v>
      </c>
      <c r="B282" s="54" t="s">
        <v>999</v>
      </c>
      <c r="C282" s="55" t="str">
        <f t="shared" si="2"/>
        <v>COLVA</v>
      </c>
      <c r="D282" s="55"/>
      <c r="E282" s="55"/>
      <c r="F282" s="55"/>
      <c r="G282" s="55">
        <f>COUNTIF(RTARouteStagesOld!$J$2:$J$5,ShortCodesNew!$B282)</f>
        <v>0</v>
      </c>
      <c r="H282" s="55">
        <f>COUNTIF(ShortCodesNew!$A$2:$A$1516,ShortCodesNew!$A282)</f>
        <v>1</v>
      </c>
      <c r="I282" s="55">
        <f t="shared" si="3"/>
        <v>1</v>
      </c>
      <c r="J282" s="55"/>
      <c r="K282" s="55"/>
      <c r="L282" s="55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4.25" customHeight="1">
      <c r="A283" s="57" t="s">
        <v>1000</v>
      </c>
      <c r="B283" s="57" t="s">
        <v>1001</v>
      </c>
      <c r="C283" s="58" t="str">
        <f t="shared" si="2"/>
        <v>COLVALE</v>
      </c>
      <c r="D283" s="58"/>
      <c r="E283" s="58"/>
      <c r="F283" s="58"/>
      <c r="G283" s="58">
        <f>COUNTIF(RTARouteStagesOld!$J$2:$J$5,ShortCodesNew!$B283)</f>
        <v>0</v>
      </c>
      <c r="H283" s="58">
        <f>COUNTIF(ShortCodesNew!$A$2:$A$1516,ShortCodesNew!$A283)</f>
        <v>1</v>
      </c>
      <c r="I283" s="58">
        <f t="shared" si="3"/>
        <v>1</v>
      </c>
      <c r="J283" s="58"/>
      <c r="K283" s="58"/>
      <c r="L283" s="58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4.25" customHeight="1">
      <c r="A284" s="54" t="s">
        <v>1002</v>
      </c>
      <c r="B284" s="54" t="s">
        <v>1003</v>
      </c>
      <c r="C284" s="55" t="str">
        <f t="shared" si="2"/>
        <v>COLVALE TAR</v>
      </c>
      <c r="D284" s="55"/>
      <c r="E284" s="55"/>
      <c r="F284" s="55"/>
      <c r="G284" s="55">
        <f>COUNTIF(RTARouteStagesOld!$J$2:$J$5,ShortCodesNew!$B284)</f>
        <v>0</v>
      </c>
      <c r="H284" s="55">
        <f>COUNTIF(ShortCodesNew!$A$2:$A$1516,ShortCodesNew!$A284)</f>
        <v>1</v>
      </c>
      <c r="I284" s="55">
        <f t="shared" si="3"/>
        <v>1</v>
      </c>
      <c r="J284" s="55"/>
      <c r="K284" s="55"/>
      <c r="L284" s="55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4.25" customHeight="1">
      <c r="A285" s="57" t="s">
        <v>1004</v>
      </c>
      <c r="B285" s="57" t="s">
        <v>1005</v>
      </c>
      <c r="C285" s="58" t="str">
        <f t="shared" si="2"/>
        <v>COMMSCOPE</v>
      </c>
      <c r="D285" s="58"/>
      <c r="E285" s="58"/>
      <c r="F285" s="58"/>
      <c r="G285" s="58">
        <f>COUNTIF(RTARouteStagesOld!$J$2:$J$5,ShortCodesNew!$B285)</f>
        <v>0</v>
      </c>
      <c r="H285" s="58">
        <f>COUNTIF(ShortCodesNew!$A$2:$A$1516,ShortCodesNew!$A285)</f>
        <v>1</v>
      </c>
      <c r="I285" s="58">
        <f t="shared" si="3"/>
        <v>1</v>
      </c>
      <c r="J285" s="58"/>
      <c r="K285" s="58"/>
      <c r="L285" s="58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4.25" customHeight="1">
      <c r="A286" s="54" t="s">
        <v>1006</v>
      </c>
      <c r="B286" s="54" t="s">
        <v>1007</v>
      </c>
      <c r="C286" s="55" t="str">
        <f t="shared" si="2"/>
        <v>COMSCOPE</v>
      </c>
      <c r="D286" s="55"/>
      <c r="E286" s="55"/>
      <c r="F286" s="55"/>
      <c r="G286" s="55">
        <f>COUNTIF(RTARouteStagesOld!$J$2:$J$5,ShortCodesNew!$B286)</f>
        <v>0</v>
      </c>
      <c r="H286" s="55">
        <f>COUNTIF(ShortCodesNew!$A$2:$A$1516,ShortCodesNew!$A286)</f>
        <v>1</v>
      </c>
      <c r="I286" s="55">
        <f t="shared" si="3"/>
        <v>1</v>
      </c>
      <c r="J286" s="55"/>
      <c r="K286" s="55"/>
      <c r="L286" s="55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4.25" customHeight="1">
      <c r="A287" s="57" t="s">
        <v>1008</v>
      </c>
      <c r="B287" s="57" t="s">
        <v>1009</v>
      </c>
      <c r="C287" s="58" t="str">
        <f t="shared" si="2"/>
        <v>CONVENT</v>
      </c>
      <c r="D287" s="58"/>
      <c r="E287" s="58"/>
      <c r="F287" s="58"/>
      <c r="G287" s="58">
        <f>COUNTIF(RTARouteStagesOld!$J$2:$J$5,ShortCodesNew!$B287)</f>
        <v>0</v>
      </c>
      <c r="H287" s="58">
        <f>COUNTIF(ShortCodesNew!$A$2:$A$1516,ShortCodesNew!$A287)</f>
        <v>1</v>
      </c>
      <c r="I287" s="58">
        <f t="shared" si="3"/>
        <v>1</v>
      </c>
      <c r="J287" s="58"/>
      <c r="K287" s="58"/>
      <c r="L287" s="58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4.25" customHeight="1">
      <c r="A288" s="54" t="s">
        <v>1010</v>
      </c>
      <c r="B288" s="54" t="s">
        <v>1011</v>
      </c>
      <c r="C288" s="55" t="str">
        <f t="shared" si="2"/>
        <v>COPARDE</v>
      </c>
      <c r="D288" s="55"/>
      <c r="E288" s="55"/>
      <c r="F288" s="55"/>
      <c r="G288" s="55">
        <f>COUNTIF(RTARouteStagesOld!$J$2:$J$5,ShortCodesNew!$B288)</f>
        <v>0</v>
      </c>
      <c r="H288" s="55">
        <f>COUNTIF(ShortCodesNew!$A$2:$A$1516,ShortCodesNew!$A288)</f>
        <v>1</v>
      </c>
      <c r="I288" s="55">
        <f t="shared" si="3"/>
        <v>1</v>
      </c>
      <c r="J288" s="55"/>
      <c r="K288" s="55"/>
      <c r="L288" s="55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4.25" customHeight="1">
      <c r="A289" s="57" t="s">
        <v>1012</v>
      </c>
      <c r="B289" s="57" t="s">
        <v>1013</v>
      </c>
      <c r="C289" s="58" t="str">
        <f t="shared" si="2"/>
        <v>COPARDE X</v>
      </c>
      <c r="D289" s="58"/>
      <c r="E289" s="58"/>
      <c r="F289" s="58"/>
      <c r="G289" s="58">
        <f>COUNTIF(RTARouteStagesOld!$J$2:$J$5,ShortCodesNew!$B289)</f>
        <v>0</v>
      </c>
      <c r="H289" s="58">
        <f>COUNTIF(ShortCodesNew!$A$2:$A$1516,ShortCodesNew!$A289)</f>
        <v>1</v>
      </c>
      <c r="I289" s="58">
        <f t="shared" si="3"/>
        <v>1</v>
      </c>
      <c r="J289" s="58"/>
      <c r="K289" s="58"/>
      <c r="L289" s="58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4.25" customHeight="1">
      <c r="A290" s="54" t="s">
        <v>1014</v>
      </c>
      <c r="B290" s="54" t="s">
        <v>1015</v>
      </c>
      <c r="C290" s="55" t="str">
        <f t="shared" si="2"/>
        <v>CORLI PUMP</v>
      </c>
      <c r="D290" s="55"/>
      <c r="E290" s="55"/>
      <c r="F290" s="55"/>
      <c r="G290" s="55">
        <f>COUNTIF(RTARouteStagesOld!$J$2:$J$5,ShortCodesNew!$B290)</f>
        <v>0</v>
      </c>
      <c r="H290" s="55">
        <f>COUNTIF(ShortCodesNew!$A$2:$A$1516,ShortCodesNew!$A290)</f>
        <v>1</v>
      </c>
      <c r="I290" s="55">
        <f t="shared" si="3"/>
        <v>1</v>
      </c>
      <c r="J290" s="55"/>
      <c r="K290" s="55"/>
      <c r="L290" s="55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4.25" customHeight="1">
      <c r="A291" s="57" t="s">
        <v>1016</v>
      </c>
      <c r="B291" s="57" t="s">
        <v>1017</v>
      </c>
      <c r="C291" s="58" t="str">
        <f t="shared" si="2"/>
        <v>CORLIM</v>
      </c>
      <c r="D291" s="58"/>
      <c r="E291" s="58"/>
      <c r="F291" s="58"/>
      <c r="G291" s="58">
        <f>COUNTIF(RTARouteStagesOld!$J$2:$J$5,ShortCodesNew!$B291)</f>
        <v>0</v>
      </c>
      <c r="H291" s="58">
        <f>COUNTIF(ShortCodesNew!$A$2:$A$1516,ShortCodesNew!$A291)</f>
        <v>1</v>
      </c>
      <c r="I291" s="58">
        <f t="shared" si="3"/>
        <v>1</v>
      </c>
      <c r="J291" s="58"/>
      <c r="K291" s="58"/>
      <c r="L291" s="58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4.25" customHeight="1">
      <c r="A292" s="54" t="s">
        <v>1018</v>
      </c>
      <c r="B292" s="54" t="s">
        <v>1019</v>
      </c>
      <c r="C292" s="55" t="str">
        <f t="shared" si="2"/>
        <v>CORPAWADA</v>
      </c>
      <c r="D292" s="55"/>
      <c r="E292" s="55"/>
      <c r="F292" s="55"/>
      <c r="G292" s="55">
        <f>COUNTIF(RTARouteStagesOld!$J$2:$J$5,ShortCodesNew!$B292)</f>
        <v>0</v>
      </c>
      <c r="H292" s="55">
        <f>COUNTIF(ShortCodesNew!$A$2:$A$1516,ShortCodesNew!$A292)</f>
        <v>1</v>
      </c>
      <c r="I292" s="55">
        <f t="shared" si="3"/>
        <v>1</v>
      </c>
      <c r="J292" s="55"/>
      <c r="K292" s="55"/>
      <c r="L292" s="55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4.25" customHeight="1">
      <c r="A293" s="57" t="s">
        <v>1020</v>
      </c>
      <c r="B293" s="57" t="s">
        <v>1021</v>
      </c>
      <c r="C293" s="58" t="str">
        <f t="shared" si="2"/>
        <v>CORTALI FRY</v>
      </c>
      <c r="D293" s="58"/>
      <c r="E293" s="58"/>
      <c r="F293" s="58"/>
      <c r="G293" s="58">
        <f>COUNTIF(RTARouteStagesOld!$J$2:$J$5,ShortCodesNew!$B293)</f>
        <v>0</v>
      </c>
      <c r="H293" s="58">
        <f>COUNTIF(ShortCodesNew!$A$2:$A$1516,ShortCodesNew!$A293)</f>
        <v>1</v>
      </c>
      <c r="I293" s="58">
        <f t="shared" si="3"/>
        <v>1</v>
      </c>
      <c r="J293" s="58"/>
      <c r="K293" s="58"/>
      <c r="L293" s="58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4.25" customHeight="1">
      <c r="A294" s="54" t="s">
        <v>1022</v>
      </c>
      <c r="B294" s="54" t="s">
        <v>1023</v>
      </c>
      <c r="C294" s="55" t="str">
        <f t="shared" si="2"/>
        <v>Cortalim</v>
      </c>
      <c r="D294" s="55"/>
      <c r="E294" s="55"/>
      <c r="F294" s="55"/>
      <c r="G294" s="55">
        <f>COUNTIF(RTARouteStagesOld!$J$2:$J$5,ShortCodesNew!$B294)</f>
        <v>0</v>
      </c>
      <c r="H294" s="55">
        <f>COUNTIF(ShortCodesNew!$A$2:$A$1516,ShortCodesNew!$A294)</f>
        <v>1</v>
      </c>
      <c r="I294" s="55">
        <f t="shared" si="3"/>
        <v>1</v>
      </c>
      <c r="J294" s="55"/>
      <c r="K294" s="55"/>
      <c r="L294" s="55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4.25" customHeight="1">
      <c r="A295" s="57" t="s">
        <v>1024</v>
      </c>
      <c r="B295" s="57" t="s">
        <v>1025</v>
      </c>
      <c r="C295" s="58" t="str">
        <f t="shared" si="2"/>
        <v>Cortalim X</v>
      </c>
      <c r="D295" s="58"/>
      <c r="E295" s="58"/>
      <c r="F295" s="58"/>
      <c r="G295" s="58">
        <f>COUNTIF(RTARouteStagesOld!$J$2:$J$5,ShortCodesNew!$B295)</f>
        <v>0</v>
      </c>
      <c r="H295" s="58">
        <f>COUNTIF(ShortCodesNew!$A$2:$A$1516,ShortCodesNew!$A295)</f>
        <v>1</v>
      </c>
      <c r="I295" s="58">
        <f t="shared" si="3"/>
        <v>1</v>
      </c>
      <c r="J295" s="58"/>
      <c r="K295" s="58"/>
      <c r="L295" s="58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4.25" customHeight="1">
      <c r="A296" s="54" t="s">
        <v>1026</v>
      </c>
      <c r="B296" s="54" t="s">
        <v>1027</v>
      </c>
      <c r="C296" s="55" t="str">
        <f t="shared" si="2"/>
        <v>COTTA</v>
      </c>
      <c r="D296" s="55"/>
      <c r="E296" s="55"/>
      <c r="F296" s="55"/>
      <c r="G296" s="55">
        <f>COUNTIF(RTARouteStagesOld!$J$2:$J$5,ShortCodesNew!$B296)</f>
        <v>0</v>
      </c>
      <c r="H296" s="55">
        <f>COUNTIF(ShortCodesNew!$A$2:$A$1516,ShortCodesNew!$A296)</f>
        <v>1</v>
      </c>
      <c r="I296" s="55">
        <f t="shared" si="3"/>
        <v>1</v>
      </c>
      <c r="J296" s="55"/>
      <c r="K296" s="55"/>
      <c r="L296" s="55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4.25" customHeight="1">
      <c r="A297" s="57" t="s">
        <v>1028</v>
      </c>
      <c r="B297" s="57" t="s">
        <v>1029</v>
      </c>
      <c r="C297" s="58" t="str">
        <f t="shared" si="2"/>
        <v>CRNZALE BCH</v>
      </c>
      <c r="D297" s="58"/>
      <c r="E297" s="58"/>
      <c r="F297" s="58"/>
      <c r="G297" s="58">
        <f>COUNTIF(RTARouteStagesOld!$J$2:$J$5,ShortCodesNew!$B297)</f>
        <v>0</v>
      </c>
      <c r="H297" s="58">
        <f>COUNTIF(ShortCodesNew!$A$2:$A$1516,ShortCodesNew!$A297)</f>
        <v>1</v>
      </c>
      <c r="I297" s="58">
        <f t="shared" si="3"/>
        <v>1</v>
      </c>
      <c r="J297" s="58"/>
      <c r="K297" s="58"/>
      <c r="L297" s="58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4.25" customHeight="1">
      <c r="A298" s="54" t="s">
        <v>1030</v>
      </c>
      <c r="B298" s="54" t="s">
        <v>1031</v>
      </c>
      <c r="C298" s="55" t="str">
        <f t="shared" si="2"/>
        <v>CUDSEM</v>
      </c>
      <c r="D298" s="55"/>
      <c r="E298" s="55"/>
      <c r="F298" s="55"/>
      <c r="G298" s="55">
        <f>COUNTIF(RTARouteStagesOld!$J$2:$J$5,ShortCodesNew!$B298)</f>
        <v>0</v>
      </c>
      <c r="H298" s="55">
        <f>COUNTIF(ShortCodesNew!$A$2:$A$1516,ShortCodesNew!$A298)</f>
        <v>1</v>
      </c>
      <c r="I298" s="55">
        <f t="shared" si="3"/>
        <v>1</v>
      </c>
      <c r="J298" s="55"/>
      <c r="K298" s="55"/>
      <c r="L298" s="55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4.25" customHeight="1">
      <c r="A299" s="57" t="s">
        <v>1032</v>
      </c>
      <c r="B299" s="57" t="s">
        <v>1033</v>
      </c>
      <c r="C299" s="58" t="str">
        <f t="shared" si="2"/>
        <v>CUDSEM JNC</v>
      </c>
      <c r="D299" s="58"/>
      <c r="E299" s="58"/>
      <c r="F299" s="58"/>
      <c r="G299" s="58">
        <f>COUNTIF(RTARouteStagesOld!$J$2:$J$5,ShortCodesNew!$B299)</f>
        <v>0</v>
      </c>
      <c r="H299" s="58">
        <f>COUNTIF(ShortCodesNew!$A$2:$A$1516,ShortCodesNew!$A299)</f>
        <v>1</v>
      </c>
      <c r="I299" s="58">
        <f t="shared" si="3"/>
        <v>1</v>
      </c>
      <c r="J299" s="58"/>
      <c r="K299" s="58"/>
      <c r="L299" s="58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4.25" customHeight="1">
      <c r="A300" s="54" t="s">
        <v>1034</v>
      </c>
      <c r="B300" s="54" t="s">
        <v>1035</v>
      </c>
      <c r="C300" s="55" t="str">
        <f t="shared" si="2"/>
        <v>CUJIRA</v>
      </c>
      <c r="D300" s="55"/>
      <c r="E300" s="55"/>
      <c r="F300" s="55"/>
      <c r="G300" s="55">
        <f>COUNTIF(RTARouteStagesOld!$J$2:$J$5,ShortCodesNew!$B300)</f>
        <v>0</v>
      </c>
      <c r="H300" s="55">
        <f>COUNTIF(ShortCodesNew!$A$2:$A$1516,ShortCodesNew!$A300)</f>
        <v>1</v>
      </c>
      <c r="I300" s="55">
        <f t="shared" si="3"/>
        <v>1</v>
      </c>
      <c r="J300" s="55" t="s">
        <v>1036</v>
      </c>
      <c r="K300" s="55"/>
      <c r="L300" s="55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4.25" customHeight="1">
      <c r="A301" s="57" t="s">
        <v>1037</v>
      </c>
      <c r="B301" s="57" t="s">
        <v>1038</v>
      </c>
      <c r="C301" s="58" t="str">
        <f t="shared" si="2"/>
        <v>CUJIRA - Dhempe</v>
      </c>
      <c r="D301" s="58"/>
      <c r="E301" s="58"/>
      <c r="F301" s="58"/>
      <c r="G301" s="58">
        <f>COUNTIF(RTARouteStagesOld!$J$2:$J$5,ShortCodesNew!$B301)</f>
        <v>0</v>
      </c>
      <c r="H301" s="58">
        <f>COUNTIF(ShortCodesNew!$A$2:$A$1516,ShortCodesNew!$A301)</f>
        <v>1</v>
      </c>
      <c r="I301" s="58">
        <f t="shared" si="3"/>
        <v>1</v>
      </c>
      <c r="J301" s="58" t="s">
        <v>483</v>
      </c>
      <c r="K301" s="58"/>
      <c r="L301" s="58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4.25" customHeight="1">
      <c r="A302" s="54" t="s">
        <v>1039</v>
      </c>
      <c r="B302" s="54" t="s">
        <v>1040</v>
      </c>
      <c r="C302" s="55" t="str">
        <f t="shared" si="2"/>
        <v>CUNCOLIEM</v>
      </c>
      <c r="D302" s="55"/>
      <c r="E302" s="55"/>
      <c r="F302" s="55"/>
      <c r="G302" s="55">
        <f>COUNTIF(RTARouteStagesOld!$J$2:$J$5,ShortCodesNew!$B302)</f>
        <v>0</v>
      </c>
      <c r="H302" s="55">
        <f>COUNTIF(ShortCodesNew!$A$2:$A$1516,ShortCodesNew!$A302)</f>
        <v>1</v>
      </c>
      <c r="I302" s="55">
        <f t="shared" si="3"/>
        <v>1</v>
      </c>
      <c r="J302" s="55"/>
      <c r="K302" s="55"/>
      <c r="L302" s="55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4.25" customHeight="1">
      <c r="A303" s="57" t="s">
        <v>1041</v>
      </c>
      <c r="B303" s="57" t="s">
        <v>1042</v>
      </c>
      <c r="C303" s="58" t="str">
        <f t="shared" si="2"/>
        <v>CUNCOLIM</v>
      </c>
      <c r="D303" s="58"/>
      <c r="E303" s="58" t="s">
        <v>617</v>
      </c>
      <c r="F303" s="58"/>
      <c r="G303" s="58">
        <f>COUNTIF(RTARouteStagesOld!$J$2:$J$5,ShortCodesNew!$B303)</f>
        <v>0</v>
      </c>
      <c r="H303" s="58">
        <f>COUNTIF(ShortCodesNew!$A$2:$A$1516,ShortCodesNew!$A303)</f>
        <v>1</v>
      </c>
      <c r="I303" s="58">
        <f t="shared" si="3"/>
        <v>1</v>
      </c>
      <c r="J303" s="58" t="s">
        <v>618</v>
      </c>
      <c r="K303" s="58"/>
      <c r="L303" s="58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4.25" customHeight="1">
      <c r="A304" s="54" t="s">
        <v>1043</v>
      </c>
      <c r="B304" s="54" t="s">
        <v>1044</v>
      </c>
      <c r="C304" s="55" t="str">
        <f t="shared" si="2"/>
        <v>CUPA</v>
      </c>
      <c r="D304" s="55"/>
      <c r="E304" s="55"/>
      <c r="F304" s="55"/>
      <c r="G304" s="55">
        <f>COUNTIF(RTARouteStagesOld!$J$2:$J$5,ShortCodesNew!$B304)</f>
        <v>0</v>
      </c>
      <c r="H304" s="55">
        <f>COUNTIF(ShortCodesNew!$A$2:$A$1516,ShortCodesNew!$A304)</f>
        <v>1</v>
      </c>
      <c r="I304" s="55">
        <f t="shared" si="3"/>
        <v>1</v>
      </c>
      <c r="J304" s="55"/>
      <c r="K304" s="55"/>
      <c r="L304" s="55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4.25" customHeight="1">
      <c r="A305" s="57" t="s">
        <v>1045</v>
      </c>
      <c r="B305" s="57" t="s">
        <v>1046</v>
      </c>
      <c r="C305" s="58" t="str">
        <f t="shared" si="2"/>
        <v>CURCH GPC</v>
      </c>
      <c r="D305" s="58"/>
      <c r="E305" s="58"/>
      <c r="F305" s="58"/>
      <c r="G305" s="58">
        <f>COUNTIF(RTARouteStagesOld!$J$2:$J$5,ShortCodesNew!$B305)</f>
        <v>0</v>
      </c>
      <c r="H305" s="58">
        <f>COUNTIF(ShortCodesNew!$A$2:$A$1516,ShortCodesNew!$A305)</f>
        <v>1</v>
      </c>
      <c r="I305" s="58">
        <f t="shared" si="3"/>
        <v>1</v>
      </c>
      <c r="J305" s="58"/>
      <c r="K305" s="58"/>
      <c r="L305" s="58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4.25" customHeight="1">
      <c r="A306" s="54" t="s">
        <v>1047</v>
      </c>
      <c r="B306" s="54" t="s">
        <v>1048</v>
      </c>
      <c r="C306" s="55" t="str">
        <f t="shared" si="2"/>
        <v>CURCHOREM</v>
      </c>
      <c r="D306" s="55"/>
      <c r="E306" s="55" t="s">
        <v>617</v>
      </c>
      <c r="F306" s="55"/>
      <c r="G306" s="55">
        <f>COUNTIF(RTARouteStagesOld!$J$2:$J$5,ShortCodesNew!$B306)</f>
        <v>0</v>
      </c>
      <c r="H306" s="55">
        <f>COUNTIF(ShortCodesNew!$A$2:$A$1516,ShortCodesNew!$A306)</f>
        <v>1</v>
      </c>
      <c r="I306" s="55">
        <f t="shared" si="3"/>
        <v>1</v>
      </c>
      <c r="J306" s="55" t="s">
        <v>618</v>
      </c>
      <c r="K306" s="55"/>
      <c r="L306" s="55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4.25" customHeight="1">
      <c r="A307" s="57" t="s">
        <v>1049</v>
      </c>
      <c r="B307" s="57" t="s">
        <v>1050</v>
      </c>
      <c r="C307" s="58" t="str">
        <f t="shared" si="2"/>
        <v>CURPEM</v>
      </c>
      <c r="D307" s="58"/>
      <c r="E307" s="58"/>
      <c r="F307" s="58"/>
      <c r="G307" s="58">
        <f>COUNTIF(RTARouteStagesOld!$J$2:$J$5,ShortCodesNew!$B307)</f>
        <v>0</v>
      </c>
      <c r="H307" s="58">
        <f>COUNTIF(ShortCodesNew!$A$2:$A$1516,ShortCodesNew!$A307)</f>
        <v>1</v>
      </c>
      <c r="I307" s="58">
        <f t="shared" si="3"/>
        <v>1</v>
      </c>
      <c r="J307" s="58"/>
      <c r="K307" s="58"/>
      <c r="L307" s="58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4.25" customHeight="1">
      <c r="A308" s="54" t="s">
        <v>1051</v>
      </c>
      <c r="B308" s="54" t="s">
        <v>1052</v>
      </c>
      <c r="C308" s="55" t="str">
        <f t="shared" si="2"/>
        <v>CURTI</v>
      </c>
      <c r="D308" s="55"/>
      <c r="E308" s="55"/>
      <c r="F308" s="55"/>
      <c r="G308" s="55">
        <f>COUNTIF(RTARouteStagesOld!$J$2:$J$5,ShortCodesNew!$B308)</f>
        <v>0</v>
      </c>
      <c r="H308" s="55">
        <f>COUNTIF(ShortCodesNew!$A$2:$A$1516,ShortCodesNew!$A308)</f>
        <v>1</v>
      </c>
      <c r="I308" s="55">
        <f t="shared" si="3"/>
        <v>1</v>
      </c>
      <c r="J308" s="55"/>
      <c r="K308" s="55"/>
      <c r="L308" s="55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4.25" customHeight="1">
      <c r="A309" s="57" t="s">
        <v>1053</v>
      </c>
      <c r="B309" s="57" t="s">
        <v>1054</v>
      </c>
      <c r="C309" s="58" t="str">
        <f t="shared" si="2"/>
        <v>CURTORIM</v>
      </c>
      <c r="D309" s="58"/>
      <c r="E309" s="58"/>
      <c r="F309" s="58"/>
      <c r="G309" s="58">
        <f>COUNTIF(RTARouteStagesOld!$J$2:$J$5,ShortCodesNew!$B309)</f>
        <v>0</v>
      </c>
      <c r="H309" s="58">
        <f>COUNTIF(ShortCodesNew!$A$2:$A$1516,ShortCodesNew!$A309)</f>
        <v>1</v>
      </c>
      <c r="I309" s="58">
        <f t="shared" si="3"/>
        <v>1</v>
      </c>
      <c r="J309" s="58"/>
      <c r="K309" s="58"/>
      <c r="L309" s="58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4.25" customHeight="1">
      <c r="A310" s="54" t="s">
        <v>1055</v>
      </c>
      <c r="B310" s="54" t="s">
        <v>1056</v>
      </c>
      <c r="C310" s="55" t="str">
        <f t="shared" si="2"/>
        <v>CUTBONA</v>
      </c>
      <c r="D310" s="55"/>
      <c r="E310" s="55"/>
      <c r="F310" s="55"/>
      <c r="G310" s="55">
        <f>COUNTIF(RTARouteStagesOld!$J$2:$J$5,ShortCodesNew!$B310)</f>
        <v>0</v>
      </c>
      <c r="H310" s="55">
        <f>COUNTIF(ShortCodesNew!$A$2:$A$1516,ShortCodesNew!$A310)</f>
        <v>1</v>
      </c>
      <c r="I310" s="55">
        <f t="shared" si="3"/>
        <v>1</v>
      </c>
      <c r="J310" s="55"/>
      <c r="K310" s="55"/>
      <c r="L310" s="55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4.25" customHeight="1">
      <c r="A311" s="57" t="s">
        <v>1057</v>
      </c>
      <c r="B311" s="57" t="s">
        <v>1058</v>
      </c>
      <c r="C311" s="58" t="str">
        <f t="shared" si="2"/>
        <v>D. HIPPARGI</v>
      </c>
      <c r="D311" s="58"/>
      <c r="E311" s="58"/>
      <c r="F311" s="58"/>
      <c r="G311" s="58">
        <f>COUNTIF(RTARouteStagesOld!$J$2:$J$5,ShortCodesNew!$B311)</f>
        <v>0</v>
      </c>
      <c r="H311" s="58">
        <f>COUNTIF(ShortCodesNew!$A$2:$A$1516,ShortCodesNew!$A311)</f>
        <v>1</v>
      </c>
      <c r="I311" s="58">
        <f t="shared" si="3"/>
        <v>1</v>
      </c>
      <c r="J311" s="58"/>
      <c r="K311" s="58"/>
      <c r="L311" s="58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4.25" customHeight="1">
      <c r="A312" s="54" t="s">
        <v>1059</v>
      </c>
      <c r="B312" s="54" t="s">
        <v>1060</v>
      </c>
      <c r="C312" s="55" t="str">
        <f t="shared" si="2"/>
        <v>DABAL</v>
      </c>
      <c r="D312" s="55"/>
      <c r="E312" s="55"/>
      <c r="F312" s="55"/>
      <c r="G312" s="55">
        <f>COUNTIF(RTARouteStagesOld!$J$2:$J$5,ShortCodesNew!$B312)</f>
        <v>0</v>
      </c>
      <c r="H312" s="55">
        <f>COUNTIF(ShortCodesNew!$A$2:$A$1516,ShortCodesNew!$A312)</f>
        <v>1</v>
      </c>
      <c r="I312" s="55">
        <f t="shared" si="3"/>
        <v>1</v>
      </c>
      <c r="J312" s="55"/>
      <c r="K312" s="55"/>
      <c r="L312" s="55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4.25" customHeight="1">
      <c r="A313" s="57" t="s">
        <v>1061</v>
      </c>
      <c r="B313" s="57" t="s">
        <v>1062</v>
      </c>
      <c r="C313" s="58" t="str">
        <f t="shared" si="2"/>
        <v>DABAL PNCHY</v>
      </c>
      <c r="D313" s="58"/>
      <c r="E313" s="58"/>
      <c r="F313" s="58"/>
      <c r="G313" s="58">
        <f>COUNTIF(RTARouteStagesOld!$J$2:$J$5,ShortCodesNew!$B313)</f>
        <v>0</v>
      </c>
      <c r="H313" s="58">
        <f>COUNTIF(ShortCodesNew!$A$2:$A$1516,ShortCodesNew!$A313)</f>
        <v>1</v>
      </c>
      <c r="I313" s="58">
        <f t="shared" si="3"/>
        <v>1</v>
      </c>
      <c r="J313" s="58"/>
      <c r="K313" s="58"/>
      <c r="L313" s="58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4.25" customHeight="1">
      <c r="A314" s="54" t="s">
        <v>1063</v>
      </c>
      <c r="B314" s="54" t="s">
        <v>1064</v>
      </c>
      <c r="C314" s="55" t="str">
        <f t="shared" si="2"/>
        <v>DABEM</v>
      </c>
      <c r="D314" s="55"/>
      <c r="E314" s="55"/>
      <c r="F314" s="55"/>
      <c r="G314" s="55">
        <f>COUNTIF(RTARouteStagesOld!$J$2:$J$5,ShortCodesNew!$B314)</f>
        <v>0</v>
      </c>
      <c r="H314" s="55">
        <f>COUNTIF(ShortCodesNew!$A$2:$A$1516,ShortCodesNew!$A314)</f>
        <v>1</v>
      </c>
      <c r="I314" s="55">
        <f t="shared" si="3"/>
        <v>1</v>
      </c>
      <c r="J314" s="55"/>
      <c r="K314" s="55"/>
      <c r="L314" s="55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4.25" customHeight="1">
      <c r="A315" s="57" t="s">
        <v>1065</v>
      </c>
      <c r="B315" s="57" t="s">
        <v>1066</v>
      </c>
      <c r="C315" s="58" t="str">
        <f t="shared" si="2"/>
        <v>DABEM X</v>
      </c>
      <c r="D315" s="58"/>
      <c r="E315" s="58"/>
      <c r="F315" s="58"/>
      <c r="G315" s="58">
        <f>COUNTIF(RTARouteStagesOld!$J$2:$J$5,ShortCodesNew!$B315)</f>
        <v>0</v>
      </c>
      <c r="H315" s="58">
        <f>COUNTIF(ShortCodesNew!$A$2:$A$1516,ShortCodesNew!$A315)</f>
        <v>1</v>
      </c>
      <c r="I315" s="58">
        <f t="shared" si="3"/>
        <v>1</v>
      </c>
      <c r="J315" s="58"/>
      <c r="K315" s="58"/>
      <c r="L315" s="58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4.25" customHeight="1">
      <c r="A316" s="54" t="s">
        <v>1067</v>
      </c>
      <c r="B316" s="54" t="s">
        <v>1068</v>
      </c>
      <c r="C316" s="55" t="str">
        <f t="shared" si="2"/>
        <v>DABOLI</v>
      </c>
      <c r="D316" s="55"/>
      <c r="E316" s="55"/>
      <c r="F316" s="55"/>
      <c r="G316" s="55">
        <f>COUNTIF(RTARouteStagesOld!$J$2:$J$5,ShortCodesNew!$B316)</f>
        <v>0</v>
      </c>
      <c r="H316" s="55">
        <f>COUNTIF(ShortCodesNew!$A$2:$A$1516,ShortCodesNew!$A316)</f>
        <v>1</v>
      </c>
      <c r="I316" s="55">
        <f t="shared" si="3"/>
        <v>1</v>
      </c>
      <c r="J316" s="55"/>
      <c r="K316" s="55"/>
      <c r="L316" s="55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 spans="1:26" ht="14.25" customHeight="1">
      <c r="A317" s="57" t="s">
        <v>1069</v>
      </c>
      <c r="B317" s="57" t="s">
        <v>1070</v>
      </c>
      <c r="C317" s="58" t="str">
        <f t="shared" si="2"/>
        <v>DABOLIM</v>
      </c>
      <c r="D317" s="58"/>
      <c r="E317" s="58"/>
      <c r="F317" s="58"/>
      <c r="G317" s="58">
        <f>COUNTIF(RTARouteStagesOld!$J$2:$J$5,ShortCodesNew!$B317)</f>
        <v>0</v>
      </c>
      <c r="H317" s="58">
        <f>COUNTIF(ShortCodesNew!$A$2:$A$1516,ShortCodesNew!$A317)</f>
        <v>1</v>
      </c>
      <c r="I317" s="58">
        <f t="shared" si="3"/>
        <v>1</v>
      </c>
      <c r="J317" s="58"/>
      <c r="K317" s="58"/>
      <c r="L317" s="58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 spans="1:26" ht="14.25" customHeight="1">
      <c r="A318" s="54" t="s">
        <v>1071</v>
      </c>
      <c r="B318" s="54" t="s">
        <v>1072</v>
      </c>
      <c r="C318" s="55" t="str">
        <f t="shared" si="2"/>
        <v>DADACHI XOR</v>
      </c>
      <c r="D318" s="55"/>
      <c r="E318" s="55"/>
      <c r="F318" s="55"/>
      <c r="G318" s="55">
        <f>COUNTIF(RTARouteStagesOld!$J$2:$J$5,ShortCodesNew!$B318)</f>
        <v>0</v>
      </c>
      <c r="H318" s="55">
        <f>COUNTIF(ShortCodesNew!$A$2:$A$1516,ShortCodesNew!$A318)</f>
        <v>1</v>
      </c>
      <c r="I318" s="55">
        <f t="shared" si="3"/>
        <v>1</v>
      </c>
      <c r="J318" s="55"/>
      <c r="K318" s="55"/>
      <c r="L318" s="55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4.25" customHeight="1">
      <c r="A319" s="57" t="s">
        <v>1073</v>
      </c>
      <c r="B319" s="57" t="s">
        <v>1074</v>
      </c>
      <c r="C319" s="58" t="str">
        <f t="shared" si="2"/>
        <v>DADACHIWADI</v>
      </c>
      <c r="D319" s="58"/>
      <c r="E319" s="58"/>
      <c r="F319" s="58"/>
      <c r="G319" s="58">
        <f>COUNTIF(RTARouteStagesOld!$J$2:$J$5,ShortCodesNew!$B319)</f>
        <v>0</v>
      </c>
      <c r="H319" s="58">
        <f>COUNTIF(ShortCodesNew!$A$2:$A$1516,ShortCodesNew!$A319)</f>
        <v>1</v>
      </c>
      <c r="I319" s="58">
        <f t="shared" si="3"/>
        <v>1</v>
      </c>
      <c r="J319" s="58"/>
      <c r="K319" s="58"/>
      <c r="L319" s="58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4.25" customHeight="1">
      <c r="A320" s="54" t="s">
        <v>1075</v>
      </c>
      <c r="B320" s="54" t="s">
        <v>1076</v>
      </c>
      <c r="C320" s="55" t="str">
        <f t="shared" si="2"/>
        <v>DAJIPUR</v>
      </c>
      <c r="D320" s="55"/>
      <c r="E320" s="55"/>
      <c r="F320" s="55"/>
      <c r="G320" s="55">
        <f>COUNTIF(RTARouteStagesOld!$J$2:$J$5,ShortCodesNew!$B320)</f>
        <v>0</v>
      </c>
      <c r="H320" s="55">
        <f>COUNTIF(ShortCodesNew!$A$2:$A$1516,ShortCodesNew!$A320)</f>
        <v>1</v>
      </c>
      <c r="I320" s="55">
        <f t="shared" si="3"/>
        <v>1</v>
      </c>
      <c r="J320" s="55"/>
      <c r="K320" s="55"/>
      <c r="L320" s="55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4.25" customHeight="1">
      <c r="A321" s="61" t="s">
        <v>1077</v>
      </c>
      <c r="B321" s="57" t="s">
        <v>1078</v>
      </c>
      <c r="C321" s="58" t="str">
        <f t="shared" si="2"/>
        <v>DALVI School (Ponda)</v>
      </c>
      <c r="D321" s="58"/>
      <c r="E321" s="58"/>
      <c r="F321" s="58"/>
      <c r="G321" s="58">
        <f>COUNTIF(RTARouteStagesOld!$J$2:$J$5,ShortCodesNew!$B321)</f>
        <v>0</v>
      </c>
      <c r="H321" s="58">
        <f>COUNTIF(ShortCodesNew!$A$2:$A$1516,ShortCodesNew!$A321)</f>
        <v>1</v>
      </c>
      <c r="I321" s="58">
        <f t="shared" si="3"/>
        <v>1</v>
      </c>
      <c r="J321" s="58"/>
      <c r="K321" s="58" t="s">
        <v>538</v>
      </c>
      <c r="L321" s="58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4.25" customHeight="1">
      <c r="A322" s="54" t="s">
        <v>1079</v>
      </c>
      <c r="B322" s="54" t="s">
        <v>1080</v>
      </c>
      <c r="C322" s="55" t="str">
        <f t="shared" si="2"/>
        <v>DAM ROAD</v>
      </c>
      <c r="D322" s="55"/>
      <c r="E322" s="55"/>
      <c r="F322" s="55"/>
      <c r="G322" s="55">
        <f>COUNTIF(RTARouteStagesOld!$J$2:$J$5,ShortCodesNew!$B322)</f>
        <v>0</v>
      </c>
      <c r="H322" s="55">
        <f>COUNTIF(ShortCodesNew!$A$2:$A$1516,ShortCodesNew!$A322)</f>
        <v>1</v>
      </c>
      <c r="I322" s="55">
        <f t="shared" si="3"/>
        <v>1</v>
      </c>
      <c r="J322" s="55"/>
      <c r="K322" s="55"/>
      <c r="L322" s="55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4.25" customHeight="1">
      <c r="A323" s="57" t="s">
        <v>1081</v>
      </c>
      <c r="B323" s="57" t="s">
        <v>1082</v>
      </c>
      <c r="C323" s="58" t="str">
        <f t="shared" si="2"/>
        <v>DANDEWADI</v>
      </c>
      <c r="D323" s="58"/>
      <c r="E323" s="58"/>
      <c r="F323" s="58"/>
      <c r="G323" s="58">
        <f>COUNTIF(RTARouteStagesOld!$J$2:$J$5,ShortCodesNew!$B323)</f>
        <v>0</v>
      </c>
      <c r="H323" s="58">
        <f>COUNTIF(ShortCodesNew!$A$2:$A$1516,ShortCodesNew!$A323)</f>
        <v>1</v>
      </c>
      <c r="I323" s="58">
        <f t="shared" si="3"/>
        <v>1</v>
      </c>
      <c r="J323" s="58"/>
      <c r="K323" s="58"/>
      <c r="L323" s="58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4.25" customHeight="1">
      <c r="A324" s="54" t="s">
        <v>1083</v>
      </c>
      <c r="B324" s="54" t="s">
        <v>1084</v>
      </c>
      <c r="C324" s="55" t="str">
        <f t="shared" si="2"/>
        <v>DANDO</v>
      </c>
      <c r="D324" s="55"/>
      <c r="E324" s="55"/>
      <c r="F324" s="55"/>
      <c r="G324" s="55">
        <f>COUNTIF(RTARouteStagesOld!$J$2:$J$5,ShortCodesNew!$B324)</f>
        <v>0</v>
      </c>
      <c r="H324" s="55">
        <f>COUNTIF(ShortCodesNew!$A$2:$A$1516,ShortCodesNew!$A324)</f>
        <v>1</v>
      </c>
      <c r="I324" s="55">
        <f t="shared" si="3"/>
        <v>1</v>
      </c>
      <c r="J324" s="55"/>
      <c r="K324" s="55"/>
      <c r="L324" s="55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4.25" customHeight="1">
      <c r="A325" s="57" t="s">
        <v>1085</v>
      </c>
      <c r="B325" s="57" t="s">
        <v>1086</v>
      </c>
      <c r="C325" s="58" t="str">
        <f t="shared" si="2"/>
        <v>DANDOLI</v>
      </c>
      <c r="D325" s="58"/>
      <c r="E325" s="58"/>
      <c r="F325" s="58"/>
      <c r="G325" s="58">
        <f>COUNTIF(RTARouteStagesOld!$J$2:$J$5,ShortCodesNew!$B325)</f>
        <v>0</v>
      </c>
      <c r="H325" s="58">
        <f>COUNTIF(ShortCodesNew!$A$2:$A$1516,ShortCodesNew!$A325)</f>
        <v>1</v>
      </c>
      <c r="I325" s="58">
        <f t="shared" si="3"/>
        <v>1</v>
      </c>
      <c r="J325" s="58"/>
      <c r="K325" s="58"/>
      <c r="L325" s="58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4.25" customHeight="1">
      <c r="A326" s="54" t="s">
        <v>1087</v>
      </c>
      <c r="B326" s="54" t="s">
        <v>1088</v>
      </c>
      <c r="C326" s="55" t="str">
        <f t="shared" si="2"/>
        <v>DANDOSWADA</v>
      </c>
      <c r="D326" s="55"/>
      <c r="E326" s="55"/>
      <c r="F326" s="55"/>
      <c r="G326" s="55">
        <f>COUNTIF(RTARouteStagesOld!$J$2:$J$5,ShortCodesNew!$B326)</f>
        <v>0</v>
      </c>
      <c r="H326" s="55">
        <f>COUNTIF(ShortCodesNew!$A$2:$A$1516,ShortCodesNew!$A326)</f>
        <v>1</v>
      </c>
      <c r="I326" s="55">
        <f t="shared" si="3"/>
        <v>1</v>
      </c>
      <c r="J326" s="55"/>
      <c r="K326" s="55"/>
      <c r="L326" s="55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4.25" customHeight="1">
      <c r="A327" s="57" t="s">
        <v>1089</v>
      </c>
      <c r="B327" s="57" t="s">
        <v>1090</v>
      </c>
      <c r="C327" s="58" t="str">
        <f t="shared" si="2"/>
        <v>DANGRWADA</v>
      </c>
      <c r="D327" s="58"/>
      <c r="E327" s="58"/>
      <c r="F327" s="58"/>
      <c r="G327" s="58">
        <f>COUNTIF(RTARouteStagesOld!$J$2:$J$5,ShortCodesNew!$B327)</f>
        <v>0</v>
      </c>
      <c r="H327" s="58">
        <f>COUNTIF(ShortCodesNew!$A$2:$A$1516,ShortCodesNew!$A327)</f>
        <v>1</v>
      </c>
      <c r="I327" s="58">
        <f t="shared" si="3"/>
        <v>1</v>
      </c>
      <c r="J327" s="58"/>
      <c r="K327" s="58"/>
      <c r="L327" s="58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4.25" customHeight="1">
      <c r="A328" s="54" t="s">
        <v>1091</v>
      </c>
      <c r="B328" s="54" t="s">
        <v>1092</v>
      </c>
      <c r="C328" s="55" t="str">
        <f t="shared" si="2"/>
        <v>DAPOT</v>
      </c>
      <c r="D328" s="55"/>
      <c r="E328" s="55"/>
      <c r="F328" s="55"/>
      <c r="G328" s="55">
        <f>COUNTIF(RTARouteStagesOld!$J$2:$J$5,ShortCodesNew!$B328)</f>
        <v>0</v>
      </c>
      <c r="H328" s="55">
        <f>COUNTIF(ShortCodesNew!$A$2:$A$1516,ShortCodesNew!$A328)</f>
        <v>1</v>
      </c>
      <c r="I328" s="55">
        <f t="shared" si="3"/>
        <v>1</v>
      </c>
      <c r="J328" s="55"/>
      <c r="K328" s="55"/>
      <c r="L328" s="55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4.25" customHeight="1">
      <c r="A329" s="57" t="s">
        <v>1093</v>
      </c>
      <c r="B329" s="57" t="s">
        <v>1094</v>
      </c>
      <c r="C329" s="58" t="str">
        <f t="shared" si="2"/>
        <v>DATTAMANDIR</v>
      </c>
      <c r="D329" s="58"/>
      <c r="E329" s="58"/>
      <c r="F329" s="58"/>
      <c r="G329" s="58">
        <f>COUNTIF(RTARouteStagesOld!$J$2:$J$5,ShortCodesNew!$B329)</f>
        <v>0</v>
      </c>
      <c r="H329" s="58">
        <f>COUNTIF(ShortCodesNew!$A$2:$A$1516,ShortCodesNew!$A329)</f>
        <v>1</v>
      </c>
      <c r="I329" s="58">
        <f t="shared" si="3"/>
        <v>1</v>
      </c>
      <c r="J329" s="58"/>
      <c r="K329" s="58"/>
      <c r="L329" s="58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4.25" customHeight="1">
      <c r="A330" s="54" t="s">
        <v>1095</v>
      </c>
      <c r="B330" s="54" t="s">
        <v>1096</v>
      </c>
      <c r="C330" s="55" t="str">
        <f t="shared" si="2"/>
        <v>DAWKUND</v>
      </c>
      <c r="D330" s="55"/>
      <c r="E330" s="55"/>
      <c r="F330" s="55"/>
      <c r="G330" s="55">
        <f>COUNTIF(RTARouteStagesOld!$J$2:$J$5,ShortCodesNew!$B330)</f>
        <v>0</v>
      </c>
      <c r="H330" s="55">
        <f>COUNTIF(ShortCodesNew!$A$2:$A$1516,ShortCodesNew!$A330)</f>
        <v>1</v>
      </c>
      <c r="I330" s="55">
        <f t="shared" si="3"/>
        <v>1</v>
      </c>
      <c r="J330" s="55"/>
      <c r="K330" s="55"/>
      <c r="L330" s="55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4.25" customHeight="1">
      <c r="A331" s="57" t="s">
        <v>1097</v>
      </c>
      <c r="B331" s="57" t="s">
        <v>1098</v>
      </c>
      <c r="C331" s="58" t="str">
        <f t="shared" si="2"/>
        <v>DEEPVIHAR</v>
      </c>
      <c r="D331" s="58"/>
      <c r="E331" s="58"/>
      <c r="F331" s="58"/>
      <c r="G331" s="58">
        <f>COUNTIF(RTARouteStagesOld!$J$2:$J$5,ShortCodesNew!$B331)</f>
        <v>0</v>
      </c>
      <c r="H331" s="58">
        <f>COUNTIF(ShortCodesNew!$A$2:$A$1516,ShortCodesNew!$A331)</f>
        <v>1</v>
      </c>
      <c r="I331" s="58">
        <f t="shared" si="3"/>
        <v>1</v>
      </c>
      <c r="J331" s="58"/>
      <c r="K331" s="58" t="s">
        <v>538</v>
      </c>
      <c r="L331" s="58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4.25" customHeight="1">
      <c r="A332" s="54" t="s">
        <v>1099</v>
      </c>
      <c r="B332" s="54" t="s">
        <v>1100</v>
      </c>
      <c r="C332" s="55" t="str">
        <f t="shared" si="2"/>
        <v>DEGVE</v>
      </c>
      <c r="D332" s="55"/>
      <c r="E332" s="55"/>
      <c r="F332" s="55"/>
      <c r="G332" s="55">
        <f>COUNTIF(RTARouteStagesOld!$J$2:$J$5,ShortCodesNew!$B332)</f>
        <v>0</v>
      </c>
      <c r="H332" s="55">
        <f>COUNTIF(ShortCodesNew!$A$2:$A$1516,ShortCodesNew!$A332)</f>
        <v>1</v>
      </c>
      <c r="I332" s="55">
        <f t="shared" si="3"/>
        <v>1</v>
      </c>
      <c r="J332" s="55"/>
      <c r="K332" s="55"/>
      <c r="L332" s="55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4.25" customHeight="1">
      <c r="A333" s="57" t="s">
        <v>1101</v>
      </c>
      <c r="B333" s="57" t="s">
        <v>1102</v>
      </c>
      <c r="C333" s="58" t="str">
        <f t="shared" si="2"/>
        <v>DEMANI</v>
      </c>
      <c r="D333" s="58"/>
      <c r="E333" s="58"/>
      <c r="F333" s="58"/>
      <c r="G333" s="58">
        <f>COUNTIF(RTARouteStagesOld!$J$2:$J$5,ShortCodesNew!$B333)</f>
        <v>0</v>
      </c>
      <c r="H333" s="58">
        <f>COUNTIF(ShortCodesNew!$A$2:$A$1516,ShortCodesNew!$A333)</f>
        <v>1</v>
      </c>
      <c r="I333" s="58">
        <f t="shared" si="3"/>
        <v>1</v>
      </c>
      <c r="J333" s="58"/>
      <c r="K333" s="58"/>
      <c r="L333" s="58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4.25" customHeight="1">
      <c r="A334" s="54" t="s">
        <v>1103</v>
      </c>
      <c r="B334" s="54" t="s">
        <v>1104</v>
      </c>
      <c r="C334" s="55" t="str">
        <f t="shared" si="2"/>
        <v>DESSAIWADA</v>
      </c>
      <c r="D334" s="55"/>
      <c r="E334" s="55"/>
      <c r="F334" s="55"/>
      <c r="G334" s="55">
        <f>COUNTIF(RTARouteStagesOld!$J$2:$J$5,ShortCodesNew!$B334)</f>
        <v>0</v>
      </c>
      <c r="H334" s="55">
        <f>COUNTIF(ShortCodesNew!$A$2:$A$1516,ShortCodesNew!$A334)</f>
        <v>1</v>
      </c>
      <c r="I334" s="55">
        <f t="shared" si="3"/>
        <v>1</v>
      </c>
      <c r="J334" s="55"/>
      <c r="K334" s="55"/>
      <c r="L334" s="55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4.25" customHeight="1">
      <c r="A335" s="57" t="s">
        <v>1105</v>
      </c>
      <c r="B335" s="57" t="s">
        <v>1106</v>
      </c>
      <c r="C335" s="58" t="str">
        <f t="shared" si="2"/>
        <v>DEULWADA</v>
      </c>
      <c r="D335" s="58"/>
      <c r="E335" s="58"/>
      <c r="F335" s="58"/>
      <c r="G335" s="58">
        <f>COUNTIF(RTARouteStagesOld!$J$2:$J$5,ShortCodesNew!$B335)</f>
        <v>0</v>
      </c>
      <c r="H335" s="58">
        <f>COUNTIF(ShortCodesNew!$A$2:$A$1516,ShortCodesNew!$A335)</f>
        <v>1</v>
      </c>
      <c r="I335" s="58">
        <f t="shared" si="3"/>
        <v>1</v>
      </c>
      <c r="J335" s="58"/>
      <c r="K335" s="58"/>
      <c r="L335" s="58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4.25" customHeight="1">
      <c r="A336" s="54" t="s">
        <v>1107</v>
      </c>
      <c r="B336" s="54" t="s">
        <v>1108</v>
      </c>
      <c r="C336" s="55" t="str">
        <f t="shared" si="2"/>
        <v>DEUNAMOL</v>
      </c>
      <c r="D336" s="55"/>
      <c r="E336" s="55"/>
      <c r="F336" s="55"/>
      <c r="G336" s="55">
        <f>COUNTIF(RTARouteStagesOld!$J$2:$J$5,ShortCodesNew!$B336)</f>
        <v>0</v>
      </c>
      <c r="H336" s="55">
        <f>COUNTIF(ShortCodesNew!$A$2:$A$1516,ShortCodesNew!$A336)</f>
        <v>1</v>
      </c>
      <c r="I336" s="55">
        <f t="shared" si="3"/>
        <v>1</v>
      </c>
      <c r="J336" s="55"/>
      <c r="K336" s="55"/>
      <c r="L336" s="55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4.25" customHeight="1">
      <c r="A337" s="57" t="s">
        <v>1109</v>
      </c>
      <c r="B337" s="57" t="s">
        <v>1110</v>
      </c>
      <c r="C337" s="58" t="str">
        <f t="shared" si="2"/>
        <v>DEVANGAO</v>
      </c>
      <c r="D337" s="58"/>
      <c r="E337" s="58"/>
      <c r="F337" s="58"/>
      <c r="G337" s="58">
        <f>COUNTIF(RTARouteStagesOld!$J$2:$J$5,ShortCodesNew!$B337)</f>
        <v>0</v>
      </c>
      <c r="H337" s="58">
        <f>COUNTIF(ShortCodesNew!$A$2:$A$1516,ShortCodesNew!$A337)</f>
        <v>1</v>
      </c>
      <c r="I337" s="58">
        <f t="shared" si="3"/>
        <v>1</v>
      </c>
      <c r="J337" s="58"/>
      <c r="K337" s="58"/>
      <c r="L337" s="58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4.25" customHeight="1">
      <c r="A338" s="54" t="s">
        <v>1111</v>
      </c>
      <c r="B338" s="54" t="s">
        <v>1112</v>
      </c>
      <c r="C338" s="55" t="str">
        <f t="shared" si="2"/>
        <v>DEVBAG</v>
      </c>
      <c r="D338" s="55"/>
      <c r="E338" s="55"/>
      <c r="F338" s="55"/>
      <c r="G338" s="55">
        <f>COUNTIF(RTARouteStagesOld!$J$2:$J$5,ShortCodesNew!$B338)</f>
        <v>0</v>
      </c>
      <c r="H338" s="55">
        <f>COUNTIF(ShortCodesNew!$A$2:$A$1516,ShortCodesNew!$A338)</f>
        <v>1</v>
      </c>
      <c r="I338" s="55">
        <f t="shared" si="3"/>
        <v>1</v>
      </c>
      <c r="J338" s="55"/>
      <c r="K338" s="55"/>
      <c r="L338" s="55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4.25" customHeight="1">
      <c r="A339" s="57" t="s">
        <v>1113</v>
      </c>
      <c r="B339" s="57" t="s">
        <v>1114</v>
      </c>
      <c r="C339" s="58" t="str">
        <f t="shared" si="2"/>
        <v>DEVGIN</v>
      </c>
      <c r="D339" s="58"/>
      <c r="E339" s="58"/>
      <c r="F339" s="58"/>
      <c r="G339" s="58">
        <f>COUNTIF(RTARouteStagesOld!$J$2:$J$5,ShortCodesNew!$B339)</f>
        <v>0</v>
      </c>
      <c r="H339" s="58">
        <f>COUNTIF(ShortCodesNew!$A$2:$A$1516,ShortCodesNew!$A339)</f>
        <v>1</v>
      </c>
      <c r="I339" s="58">
        <f t="shared" si="3"/>
        <v>1</v>
      </c>
      <c r="J339" s="58"/>
      <c r="K339" s="58"/>
      <c r="L339" s="58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4.25" customHeight="1">
      <c r="A340" s="54" t="s">
        <v>1115</v>
      </c>
      <c r="B340" s="54" t="s">
        <v>1116</v>
      </c>
      <c r="C340" s="55" t="str">
        <f t="shared" si="2"/>
        <v>DEVJIN</v>
      </c>
      <c r="D340" s="55"/>
      <c r="E340" s="55"/>
      <c r="F340" s="55"/>
      <c r="G340" s="55">
        <f>COUNTIF(RTARouteStagesOld!$J$2:$J$5,ShortCodesNew!$B340)</f>
        <v>0</v>
      </c>
      <c r="H340" s="55">
        <f>COUNTIF(ShortCodesNew!$A$2:$A$1516,ShortCodesNew!$A340)</f>
        <v>1</v>
      </c>
      <c r="I340" s="55">
        <f t="shared" si="3"/>
        <v>1</v>
      </c>
      <c r="J340" s="55"/>
      <c r="K340" s="55"/>
      <c r="L340" s="55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4.25" customHeight="1">
      <c r="A341" s="57" t="s">
        <v>1117</v>
      </c>
      <c r="B341" s="57" t="s">
        <v>1118</v>
      </c>
      <c r="C341" s="58" t="str">
        <f t="shared" si="2"/>
        <v>DEVNA</v>
      </c>
      <c r="D341" s="58"/>
      <c r="E341" s="58"/>
      <c r="F341" s="58"/>
      <c r="G341" s="58">
        <f>COUNTIF(RTARouteStagesOld!$J$2:$J$5,ShortCodesNew!$B341)</f>
        <v>0</v>
      </c>
      <c r="H341" s="58">
        <f>COUNTIF(ShortCodesNew!$A$2:$A$1516,ShortCodesNew!$A341)</f>
        <v>1</v>
      </c>
      <c r="I341" s="58">
        <f t="shared" si="3"/>
        <v>1</v>
      </c>
      <c r="J341" s="58"/>
      <c r="K341" s="58"/>
      <c r="L341" s="58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4.25" customHeight="1">
      <c r="A342" s="54" t="s">
        <v>1119</v>
      </c>
      <c r="B342" s="54" t="s">
        <v>1120</v>
      </c>
      <c r="C342" s="55" t="str">
        <f t="shared" si="2"/>
        <v>DEVRE</v>
      </c>
      <c r="D342" s="55"/>
      <c r="E342" s="55"/>
      <c r="F342" s="55"/>
      <c r="G342" s="55">
        <f>COUNTIF(RTARouteStagesOld!$J$2:$J$5,ShortCodesNew!$B342)</f>
        <v>0</v>
      </c>
      <c r="H342" s="55">
        <f>COUNTIF(ShortCodesNew!$A$2:$A$1516,ShortCodesNew!$A342)</f>
        <v>1</v>
      </c>
      <c r="I342" s="55">
        <f t="shared" si="3"/>
        <v>1</v>
      </c>
      <c r="J342" s="55"/>
      <c r="K342" s="55"/>
      <c r="L342" s="55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4.25" customHeight="1">
      <c r="A343" s="57" t="s">
        <v>1121</v>
      </c>
      <c r="B343" s="57" t="s">
        <v>1122</v>
      </c>
      <c r="C343" s="58" t="str">
        <f t="shared" si="2"/>
        <v>DEVSU</v>
      </c>
      <c r="D343" s="58"/>
      <c r="E343" s="58"/>
      <c r="F343" s="58"/>
      <c r="G343" s="58">
        <f>COUNTIF(RTARouteStagesOld!$J$2:$J$5,ShortCodesNew!$B343)</f>
        <v>0</v>
      </c>
      <c r="H343" s="58">
        <f>COUNTIF(ShortCodesNew!$A$2:$A$1516,ShortCodesNew!$A343)</f>
        <v>1</v>
      </c>
      <c r="I343" s="58">
        <f t="shared" si="3"/>
        <v>1</v>
      </c>
      <c r="J343" s="58"/>
      <c r="K343" s="58"/>
      <c r="L343" s="58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4.25" customHeight="1">
      <c r="A344" s="54" t="s">
        <v>1123</v>
      </c>
      <c r="B344" s="54" t="s">
        <v>1124</v>
      </c>
      <c r="C344" s="55" t="str">
        <f t="shared" si="2"/>
        <v>DFNS COLONY</v>
      </c>
      <c r="D344" s="55"/>
      <c r="E344" s="55"/>
      <c r="F344" s="55"/>
      <c r="G344" s="55">
        <f>COUNTIF(RTARouteStagesOld!$J$2:$J$5,ShortCodesNew!$B344)</f>
        <v>0</v>
      </c>
      <c r="H344" s="55">
        <f>COUNTIF(ShortCodesNew!$A$2:$A$1516,ShortCodesNew!$A344)</f>
        <v>1</v>
      </c>
      <c r="I344" s="55">
        <f t="shared" si="3"/>
        <v>1</v>
      </c>
      <c r="J344" s="55"/>
      <c r="K344" s="55"/>
      <c r="L344" s="55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4.25" customHeight="1">
      <c r="A345" s="57" t="s">
        <v>1125</v>
      </c>
      <c r="B345" s="57" t="s">
        <v>1126</v>
      </c>
      <c r="C345" s="58" t="str">
        <f t="shared" si="2"/>
        <v>DHABA</v>
      </c>
      <c r="D345" s="58"/>
      <c r="E345" s="58"/>
      <c r="F345" s="58"/>
      <c r="G345" s="58">
        <f>COUNTIF(RTARouteStagesOld!$J$2:$J$5,ShortCodesNew!$B345)</f>
        <v>0</v>
      </c>
      <c r="H345" s="58">
        <f>COUNTIF(ShortCodesNew!$A$2:$A$1516,ShortCodesNew!$A345)</f>
        <v>1</v>
      </c>
      <c r="I345" s="58">
        <f t="shared" si="3"/>
        <v>1</v>
      </c>
      <c r="J345" s="58"/>
      <c r="K345" s="58"/>
      <c r="L345" s="58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4.25" customHeight="1">
      <c r="A346" s="54" t="s">
        <v>1127</v>
      </c>
      <c r="B346" s="54" t="s">
        <v>1128</v>
      </c>
      <c r="C346" s="55" t="str">
        <f t="shared" si="2"/>
        <v>DHABDHABA</v>
      </c>
      <c r="D346" s="55"/>
      <c r="E346" s="55"/>
      <c r="F346" s="55"/>
      <c r="G346" s="55">
        <f>COUNTIF(RTARouteStagesOld!$J$2:$J$5,ShortCodesNew!$B346)</f>
        <v>0</v>
      </c>
      <c r="H346" s="55">
        <f>COUNTIF(ShortCodesNew!$A$2:$A$1516,ShortCodesNew!$A346)</f>
        <v>1</v>
      </c>
      <c r="I346" s="55">
        <f t="shared" si="3"/>
        <v>1</v>
      </c>
      <c r="J346" s="55"/>
      <c r="K346" s="55"/>
      <c r="L346" s="55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4.25" customHeight="1">
      <c r="A347" s="57" t="s">
        <v>1129</v>
      </c>
      <c r="B347" s="57" t="s">
        <v>1130</v>
      </c>
      <c r="C347" s="58" t="str">
        <f t="shared" si="2"/>
        <v>DHADA</v>
      </c>
      <c r="D347" s="58"/>
      <c r="E347" s="58"/>
      <c r="F347" s="58"/>
      <c r="G347" s="58">
        <f>COUNTIF(RTARouteStagesOld!$J$2:$J$5,ShortCodesNew!$B347)</f>
        <v>0</v>
      </c>
      <c r="H347" s="58">
        <f>COUNTIF(ShortCodesNew!$A$2:$A$1516,ShortCodesNew!$A347)</f>
        <v>1</v>
      </c>
      <c r="I347" s="58">
        <f t="shared" si="3"/>
        <v>1</v>
      </c>
      <c r="J347" s="58"/>
      <c r="K347" s="58"/>
      <c r="L347" s="58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4.25" customHeight="1">
      <c r="A348" s="54" t="s">
        <v>1131</v>
      </c>
      <c r="B348" s="54" t="s">
        <v>1132</v>
      </c>
      <c r="C348" s="55" t="str">
        <f t="shared" si="2"/>
        <v>DHADE</v>
      </c>
      <c r="D348" s="55"/>
      <c r="E348" s="55"/>
      <c r="F348" s="55"/>
      <c r="G348" s="55">
        <f>COUNTIF(RTARouteStagesOld!$J$2:$J$5,ShortCodesNew!$B348)</f>
        <v>0</v>
      </c>
      <c r="H348" s="55">
        <f>COUNTIF(ShortCodesNew!$A$2:$A$1516,ShortCodesNew!$A348)</f>
        <v>1</v>
      </c>
      <c r="I348" s="55">
        <f t="shared" si="3"/>
        <v>1</v>
      </c>
      <c r="J348" s="55"/>
      <c r="K348" s="55"/>
      <c r="L348" s="55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4.25" customHeight="1">
      <c r="A349" s="57" t="s">
        <v>1133</v>
      </c>
      <c r="B349" s="57" t="s">
        <v>1134</v>
      </c>
      <c r="C349" s="58" t="str">
        <f t="shared" si="2"/>
        <v>DHAMAPUR</v>
      </c>
      <c r="D349" s="58"/>
      <c r="E349" s="58"/>
      <c r="F349" s="58"/>
      <c r="G349" s="58">
        <f>COUNTIF(RTARouteStagesOld!$J$2:$J$5,ShortCodesNew!$B349)</f>
        <v>0</v>
      </c>
      <c r="H349" s="58">
        <f>COUNTIF(ShortCodesNew!$A$2:$A$1516,ShortCodesNew!$A349)</f>
        <v>1</v>
      </c>
      <c r="I349" s="58">
        <f t="shared" si="3"/>
        <v>1</v>
      </c>
      <c r="J349" s="58"/>
      <c r="K349" s="58"/>
      <c r="L349" s="58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4.25" customHeight="1">
      <c r="A350" s="54" t="s">
        <v>1135</v>
      </c>
      <c r="B350" s="54" t="s">
        <v>1136</v>
      </c>
      <c r="C350" s="55" t="str">
        <f t="shared" si="2"/>
        <v>DHAMSHE</v>
      </c>
      <c r="D350" s="55"/>
      <c r="E350" s="55"/>
      <c r="F350" s="55"/>
      <c r="G350" s="55">
        <f>COUNTIF(RTARouteStagesOld!$J$2:$J$5,ShortCodesNew!$B350)</f>
        <v>0</v>
      </c>
      <c r="H350" s="55">
        <f>COUNTIF(ShortCodesNew!$A$2:$A$1516,ShortCodesNew!$A350)</f>
        <v>1</v>
      </c>
      <c r="I350" s="55">
        <f t="shared" si="3"/>
        <v>1</v>
      </c>
      <c r="J350" s="55"/>
      <c r="K350" s="55"/>
      <c r="L350" s="55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4.25" customHeight="1">
      <c r="A351" s="57" t="s">
        <v>1137</v>
      </c>
      <c r="B351" s="57" t="s">
        <v>1138</v>
      </c>
      <c r="C351" s="58" t="str">
        <f t="shared" si="2"/>
        <v>DHAMSIRE</v>
      </c>
      <c r="D351" s="58"/>
      <c r="E351" s="58"/>
      <c r="F351" s="58"/>
      <c r="G351" s="58">
        <f>COUNTIF(RTARouteStagesOld!$J$2:$J$5,ShortCodesNew!$B351)</f>
        <v>0</v>
      </c>
      <c r="H351" s="58">
        <f>COUNTIF(ShortCodesNew!$A$2:$A$1516,ShortCodesNew!$A351)</f>
        <v>1</v>
      </c>
      <c r="I351" s="58">
        <f t="shared" si="3"/>
        <v>1</v>
      </c>
      <c r="J351" s="58"/>
      <c r="K351" s="58"/>
      <c r="L351" s="58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4.25" customHeight="1">
      <c r="A352" s="54" t="s">
        <v>1139</v>
      </c>
      <c r="B352" s="54" t="s">
        <v>1140</v>
      </c>
      <c r="C352" s="55" t="str">
        <f t="shared" si="2"/>
        <v>DHARBANDORA</v>
      </c>
      <c r="D352" s="55"/>
      <c r="E352" s="55"/>
      <c r="F352" s="55"/>
      <c r="G352" s="55">
        <f>COUNTIF(RTARouteStagesOld!$J$2:$J$5,ShortCodesNew!$B352)</f>
        <v>0</v>
      </c>
      <c r="H352" s="55">
        <f>COUNTIF(ShortCodesNew!$A$2:$A$1516,ShortCodesNew!$A352)</f>
        <v>1</v>
      </c>
      <c r="I352" s="55">
        <f t="shared" si="3"/>
        <v>1</v>
      </c>
      <c r="J352" s="55"/>
      <c r="K352" s="55"/>
      <c r="L352" s="55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4.25" customHeight="1">
      <c r="A353" s="57" t="s">
        <v>1141</v>
      </c>
      <c r="B353" s="57" t="s">
        <v>1142</v>
      </c>
      <c r="C353" s="58" t="str">
        <f t="shared" si="2"/>
        <v>DHARGAL</v>
      </c>
      <c r="D353" s="58"/>
      <c r="E353" s="58"/>
      <c r="F353" s="58"/>
      <c r="G353" s="58">
        <f>COUNTIF(RTARouteStagesOld!$J$2:$J$5,ShortCodesNew!$B353)</f>
        <v>0</v>
      </c>
      <c r="H353" s="58">
        <f>COUNTIF(ShortCodesNew!$A$2:$A$1516,ShortCodesNew!$A353)</f>
        <v>1</v>
      </c>
      <c r="I353" s="58">
        <f t="shared" si="3"/>
        <v>1</v>
      </c>
      <c r="J353" s="58"/>
      <c r="K353" s="58"/>
      <c r="L353" s="58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4.25" customHeight="1">
      <c r="A354" s="54" t="s">
        <v>1143</v>
      </c>
      <c r="B354" s="54" t="s">
        <v>1144</v>
      </c>
      <c r="C354" s="55" t="str">
        <f t="shared" si="2"/>
        <v>DHARGAL DK</v>
      </c>
      <c r="D354" s="55"/>
      <c r="E354" s="55"/>
      <c r="F354" s="55"/>
      <c r="G354" s="55">
        <f>COUNTIF(RTARouteStagesOld!$J$2:$J$5,ShortCodesNew!$B354)</f>
        <v>0</v>
      </c>
      <c r="H354" s="55">
        <f>COUNTIF(ShortCodesNew!$A$2:$A$1516,ShortCodesNew!$A354)</f>
        <v>1</v>
      </c>
      <c r="I354" s="55">
        <f t="shared" si="3"/>
        <v>1</v>
      </c>
      <c r="J354" s="55"/>
      <c r="K354" s="55"/>
      <c r="L354" s="55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4.25" customHeight="1">
      <c r="A355" s="57" t="s">
        <v>1145</v>
      </c>
      <c r="B355" s="57" t="s">
        <v>1146</v>
      </c>
      <c r="C355" s="58" t="str">
        <f t="shared" si="2"/>
        <v>DHARGAL TMP</v>
      </c>
      <c r="D355" s="58"/>
      <c r="E355" s="58"/>
      <c r="F355" s="58"/>
      <c r="G355" s="58">
        <f>COUNTIF(RTARouteStagesOld!$J$2:$J$5,ShortCodesNew!$B355)</f>
        <v>0</v>
      </c>
      <c r="H355" s="58">
        <f>COUNTIF(ShortCodesNew!$A$2:$A$1516,ShortCodesNew!$A355)</f>
        <v>1</v>
      </c>
      <c r="I355" s="58">
        <f t="shared" si="3"/>
        <v>1</v>
      </c>
      <c r="J355" s="58"/>
      <c r="K355" s="58"/>
      <c r="L355" s="58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4.25" customHeight="1">
      <c r="A356" s="54" t="s">
        <v>1147</v>
      </c>
      <c r="B356" s="54" t="s">
        <v>1148</v>
      </c>
      <c r="C356" s="55" t="str">
        <f t="shared" si="2"/>
        <v>DHARGE</v>
      </c>
      <c r="D356" s="55"/>
      <c r="E356" s="55"/>
      <c r="F356" s="55"/>
      <c r="G356" s="55">
        <f>COUNTIF(RTARouteStagesOld!$J$2:$J$5,ShortCodesNew!$B356)</f>
        <v>0</v>
      </c>
      <c r="H356" s="55">
        <f>COUNTIF(ShortCodesNew!$A$2:$A$1516,ShortCodesNew!$A356)</f>
        <v>1</v>
      </c>
      <c r="I356" s="55">
        <f t="shared" si="3"/>
        <v>1</v>
      </c>
      <c r="J356" s="55"/>
      <c r="K356" s="55"/>
      <c r="L356" s="55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4.25" customHeight="1">
      <c r="A357" s="57" t="s">
        <v>1149</v>
      </c>
      <c r="B357" s="57" t="s">
        <v>1150</v>
      </c>
      <c r="C357" s="58" t="str">
        <f t="shared" si="2"/>
        <v>DHARMAPUR</v>
      </c>
      <c r="D357" s="58"/>
      <c r="E357" s="58"/>
      <c r="F357" s="58"/>
      <c r="G357" s="58">
        <f>COUNTIF(RTARouteStagesOld!$J$2:$J$5,ShortCodesNew!$B357)</f>
        <v>0</v>
      </c>
      <c r="H357" s="58">
        <f>COUNTIF(ShortCodesNew!$A$2:$A$1516,ShortCodesNew!$A357)</f>
        <v>1</v>
      </c>
      <c r="I357" s="58">
        <f t="shared" si="3"/>
        <v>1</v>
      </c>
      <c r="J357" s="58"/>
      <c r="K357" s="58"/>
      <c r="L357" s="58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4.25" customHeight="1">
      <c r="A358" s="54" t="s">
        <v>1151</v>
      </c>
      <c r="B358" s="54" t="s">
        <v>1152</v>
      </c>
      <c r="C358" s="55" t="str">
        <f t="shared" si="2"/>
        <v>Dharmapur HS</v>
      </c>
      <c r="D358" s="55"/>
      <c r="E358" s="55"/>
      <c r="F358" s="55"/>
      <c r="G358" s="55">
        <f>COUNTIF(RTARouteStagesOld!$J$2:$J$5,ShortCodesNew!$B358)</f>
        <v>0</v>
      </c>
      <c r="H358" s="55">
        <f>COUNTIF(ShortCodesNew!$A$2:$A$1516,ShortCodesNew!$A358)</f>
        <v>1</v>
      </c>
      <c r="I358" s="55">
        <f t="shared" si="3"/>
        <v>1</v>
      </c>
      <c r="J358" s="55"/>
      <c r="K358" s="55" t="s">
        <v>538</v>
      </c>
      <c r="L358" s="55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4.25" customHeight="1">
      <c r="A359" s="57" t="s">
        <v>1153</v>
      </c>
      <c r="B359" s="57" t="s">
        <v>1154</v>
      </c>
      <c r="C359" s="58" t="str">
        <f t="shared" si="2"/>
        <v>DHARWAD</v>
      </c>
      <c r="D359" s="58"/>
      <c r="E359" s="58"/>
      <c r="F359" s="58"/>
      <c r="G359" s="58">
        <f>COUNTIF(RTARouteStagesOld!$J$2:$J$5,ShortCodesNew!$B359)</f>
        <v>0</v>
      </c>
      <c r="H359" s="58">
        <f>COUNTIF(ShortCodesNew!$A$2:$A$1516,ShortCodesNew!$A359)</f>
        <v>1</v>
      </c>
      <c r="I359" s="58">
        <f t="shared" si="3"/>
        <v>1</v>
      </c>
      <c r="J359" s="58"/>
      <c r="K359" s="58"/>
      <c r="L359" s="58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4.25" customHeight="1">
      <c r="A360" s="54" t="s">
        <v>1155</v>
      </c>
      <c r="B360" s="54" t="s">
        <v>1156</v>
      </c>
      <c r="C360" s="55" t="str">
        <f t="shared" si="2"/>
        <v>DHATFARM</v>
      </c>
      <c r="D360" s="55"/>
      <c r="E360" s="55"/>
      <c r="F360" s="55"/>
      <c r="G360" s="55">
        <f>COUNTIF(RTARouteStagesOld!$J$2:$J$5,ShortCodesNew!$B360)</f>
        <v>0</v>
      </c>
      <c r="H360" s="55">
        <f>COUNTIF(ShortCodesNew!$A$2:$A$1516,ShortCodesNew!$A360)</f>
        <v>1</v>
      </c>
      <c r="I360" s="55">
        <f t="shared" si="3"/>
        <v>1</v>
      </c>
      <c r="J360" s="55"/>
      <c r="K360" s="55"/>
      <c r="L360" s="55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4.25" customHeight="1">
      <c r="A361" s="57" t="s">
        <v>1157</v>
      </c>
      <c r="B361" s="57" t="s">
        <v>1158</v>
      </c>
      <c r="C361" s="58" t="str">
        <f t="shared" si="2"/>
        <v>DHAVE</v>
      </c>
      <c r="D361" s="58"/>
      <c r="E361" s="58"/>
      <c r="F361" s="58"/>
      <c r="G361" s="58">
        <f>COUNTIF(RTARouteStagesOld!$J$2:$J$5,ShortCodesNew!$B361)</f>
        <v>0</v>
      </c>
      <c r="H361" s="58">
        <f>COUNTIF(ShortCodesNew!$A$2:$A$1516,ShortCodesNew!$A361)</f>
        <v>1</v>
      </c>
      <c r="I361" s="58">
        <f t="shared" si="3"/>
        <v>1</v>
      </c>
      <c r="J361" s="58"/>
      <c r="K361" s="58"/>
      <c r="L361" s="58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4.25" customHeight="1">
      <c r="A362" s="54" t="s">
        <v>1159</v>
      </c>
      <c r="B362" s="54" t="s">
        <v>1160</v>
      </c>
      <c r="C362" s="55" t="str">
        <f t="shared" si="2"/>
        <v>DHAVLI</v>
      </c>
      <c r="D362" s="55"/>
      <c r="E362" s="55"/>
      <c r="F362" s="55"/>
      <c r="G362" s="55">
        <f>COUNTIF(RTARouteStagesOld!$J$2:$J$5,ShortCodesNew!$B362)</f>
        <v>0</v>
      </c>
      <c r="H362" s="55">
        <f>COUNTIF(ShortCodesNew!$A$2:$A$1516,ShortCodesNew!$A362)</f>
        <v>1</v>
      </c>
      <c r="I362" s="55">
        <f t="shared" si="3"/>
        <v>1</v>
      </c>
      <c r="J362" s="55"/>
      <c r="K362" s="55"/>
      <c r="L362" s="55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4.25" customHeight="1">
      <c r="A363" s="57" t="s">
        <v>1161</v>
      </c>
      <c r="B363" s="57" t="s">
        <v>1162</v>
      </c>
      <c r="C363" s="58" t="str">
        <f t="shared" si="2"/>
        <v>DHULAPI</v>
      </c>
      <c r="D363" s="58"/>
      <c r="E363" s="58"/>
      <c r="F363" s="58"/>
      <c r="G363" s="58">
        <f>COUNTIF(RTARouteStagesOld!$J$2:$J$5,ShortCodesNew!$B363)</f>
        <v>0</v>
      </c>
      <c r="H363" s="58">
        <f>COUNTIF(ShortCodesNew!$A$2:$A$1516,ShortCodesNew!$A363)</f>
        <v>1</v>
      </c>
      <c r="I363" s="58">
        <f t="shared" si="3"/>
        <v>1</v>
      </c>
      <c r="J363" s="58"/>
      <c r="K363" s="58"/>
      <c r="L363" s="58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4.25" customHeight="1">
      <c r="A364" s="54" t="s">
        <v>1163</v>
      </c>
      <c r="B364" s="54" t="s">
        <v>1164</v>
      </c>
      <c r="C364" s="55" t="str">
        <f t="shared" si="2"/>
        <v>DHUMASHE</v>
      </c>
      <c r="D364" s="55"/>
      <c r="E364" s="55"/>
      <c r="F364" s="55"/>
      <c r="G364" s="55">
        <f>COUNTIF(RTARouteStagesOld!$J$2:$J$5,ShortCodesNew!$B364)</f>
        <v>0</v>
      </c>
      <c r="H364" s="55">
        <f>COUNTIF(ShortCodesNew!$A$2:$A$1516,ShortCodesNew!$A364)</f>
        <v>1</v>
      </c>
      <c r="I364" s="55">
        <f t="shared" si="3"/>
        <v>1</v>
      </c>
      <c r="J364" s="55"/>
      <c r="K364" s="55"/>
      <c r="L364" s="55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4.25" customHeight="1">
      <c r="A365" s="57" t="s">
        <v>1165</v>
      </c>
      <c r="B365" s="57" t="s">
        <v>1166</v>
      </c>
      <c r="C365" s="58" t="str">
        <f t="shared" si="2"/>
        <v>DHURIWADI</v>
      </c>
      <c r="D365" s="58"/>
      <c r="E365" s="58"/>
      <c r="F365" s="58"/>
      <c r="G365" s="58">
        <f>COUNTIF(RTARouteStagesOld!$J$2:$J$5,ShortCodesNew!$B365)</f>
        <v>0</v>
      </c>
      <c r="H365" s="58">
        <f>COUNTIF(ShortCodesNew!$A$2:$A$1516,ShortCodesNew!$A365)</f>
        <v>1</v>
      </c>
      <c r="I365" s="58">
        <f t="shared" si="3"/>
        <v>1</v>
      </c>
      <c r="J365" s="58"/>
      <c r="K365" s="58"/>
      <c r="L365" s="58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4.25" customHeight="1">
      <c r="A366" s="54" t="s">
        <v>1167</v>
      </c>
      <c r="B366" s="54" t="s">
        <v>1168</v>
      </c>
      <c r="C366" s="55" t="str">
        <f t="shared" si="2"/>
        <v>DHUSKI</v>
      </c>
      <c r="D366" s="55"/>
      <c r="E366" s="55"/>
      <c r="F366" s="55"/>
      <c r="G366" s="55">
        <f>COUNTIF(RTARouteStagesOld!$J$2:$J$5,ShortCodesNew!$B366)</f>
        <v>0</v>
      </c>
      <c r="H366" s="55">
        <f>COUNTIF(ShortCodesNew!$A$2:$A$1516,ShortCodesNew!$A366)</f>
        <v>1</v>
      </c>
      <c r="I366" s="55">
        <f t="shared" si="3"/>
        <v>1</v>
      </c>
      <c r="J366" s="55"/>
      <c r="K366" s="55"/>
      <c r="L366" s="55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4.25" customHeight="1">
      <c r="A367" s="57" t="s">
        <v>1169</v>
      </c>
      <c r="B367" s="57" t="s">
        <v>1170</v>
      </c>
      <c r="C367" s="58" t="str">
        <f t="shared" si="2"/>
        <v>DIGNE</v>
      </c>
      <c r="D367" s="58"/>
      <c r="E367" s="58"/>
      <c r="F367" s="58"/>
      <c r="G367" s="58">
        <f>COUNTIF(RTARouteStagesOld!$J$2:$J$5,ShortCodesNew!$B367)</f>
        <v>0</v>
      </c>
      <c r="H367" s="58">
        <f>COUNTIF(ShortCodesNew!$A$2:$A$1516,ShortCodesNew!$A367)</f>
        <v>1</v>
      </c>
      <c r="I367" s="58">
        <f t="shared" si="3"/>
        <v>1</v>
      </c>
      <c r="J367" s="58"/>
      <c r="K367" s="58"/>
      <c r="L367" s="58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4.25" customHeight="1">
      <c r="A368" s="54" t="s">
        <v>1171</v>
      </c>
      <c r="B368" s="54" t="s">
        <v>1172</v>
      </c>
      <c r="C368" s="55" t="str">
        <f t="shared" si="2"/>
        <v>DIKARPAL</v>
      </c>
      <c r="D368" s="55"/>
      <c r="E368" s="55"/>
      <c r="F368" s="55"/>
      <c r="G368" s="55">
        <f>COUNTIF(RTARouteStagesOld!$J$2:$J$5,ShortCodesNew!$B368)</f>
        <v>0</v>
      </c>
      <c r="H368" s="55">
        <f>COUNTIF(ShortCodesNew!$A$2:$A$1516,ShortCodesNew!$A368)</f>
        <v>1</v>
      </c>
      <c r="I368" s="55">
        <f t="shared" si="3"/>
        <v>1</v>
      </c>
      <c r="J368" s="55"/>
      <c r="K368" s="55"/>
      <c r="L368" s="55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4.25" customHeight="1">
      <c r="A369" s="57" t="s">
        <v>1173</v>
      </c>
      <c r="B369" s="57" t="s">
        <v>1174</v>
      </c>
      <c r="C369" s="58" t="str">
        <f t="shared" si="2"/>
        <v>Directorate of Education</v>
      </c>
      <c r="D369" s="58"/>
      <c r="E369" s="58"/>
      <c r="F369" s="58"/>
      <c r="G369" s="58">
        <f>COUNTIF(RTARouteStagesOld!$J$2:$J$5,ShortCodesNew!$B369)</f>
        <v>0</v>
      </c>
      <c r="H369" s="58">
        <f>COUNTIF(ShortCodesNew!$A$2:$A$1516,ShortCodesNew!$A369)</f>
        <v>1</v>
      </c>
      <c r="I369" s="58">
        <f t="shared" si="3"/>
        <v>1</v>
      </c>
      <c r="J369" s="58" t="s">
        <v>1175</v>
      </c>
      <c r="K369" s="58"/>
      <c r="L369" s="58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4.25" customHeight="1">
      <c r="A370" s="54" t="s">
        <v>1176</v>
      </c>
      <c r="B370" s="54" t="s">
        <v>1177</v>
      </c>
      <c r="C370" s="55" t="str">
        <f t="shared" si="2"/>
        <v>DIST. HSPTL</v>
      </c>
      <c r="D370" s="55"/>
      <c r="E370" s="55"/>
      <c r="F370" s="55"/>
      <c r="G370" s="55">
        <f>COUNTIF(RTARouteStagesOld!$J$2:$J$5,ShortCodesNew!$B370)</f>
        <v>0</v>
      </c>
      <c r="H370" s="55">
        <f>COUNTIF(ShortCodesNew!$A$2:$A$1516,ShortCodesNew!$A370)</f>
        <v>1</v>
      </c>
      <c r="I370" s="55">
        <f t="shared" si="3"/>
        <v>1</v>
      </c>
      <c r="J370" s="55"/>
      <c r="K370" s="55"/>
      <c r="L370" s="55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4.25" customHeight="1">
      <c r="A371" s="57" t="s">
        <v>1178</v>
      </c>
      <c r="B371" s="57" t="s">
        <v>1179</v>
      </c>
      <c r="C371" s="58" t="str">
        <f t="shared" si="2"/>
        <v>DIVAR SCHOL</v>
      </c>
      <c r="D371" s="58"/>
      <c r="E371" s="58"/>
      <c r="F371" s="58"/>
      <c r="G371" s="58">
        <f>COUNTIF(RTARouteStagesOld!$J$2:$J$5,ShortCodesNew!$B371)</f>
        <v>0</v>
      </c>
      <c r="H371" s="58">
        <f>COUNTIF(ShortCodesNew!$A$2:$A$1516,ShortCodesNew!$A371)</f>
        <v>1</v>
      </c>
      <c r="I371" s="58">
        <f t="shared" si="3"/>
        <v>1</v>
      </c>
      <c r="J371" s="58"/>
      <c r="K371" s="58"/>
      <c r="L371" s="58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4.25" customHeight="1">
      <c r="A372" s="54" t="s">
        <v>1180</v>
      </c>
      <c r="B372" s="54" t="s">
        <v>1181</v>
      </c>
      <c r="C372" s="55" t="str">
        <f t="shared" si="2"/>
        <v>DIWAR CENTR</v>
      </c>
      <c r="D372" s="55"/>
      <c r="E372" s="55"/>
      <c r="F372" s="55"/>
      <c r="G372" s="55">
        <f>COUNTIF(RTARouteStagesOld!$J$2:$J$5,ShortCodesNew!$B372)</f>
        <v>0</v>
      </c>
      <c r="H372" s="55">
        <f>COUNTIF(ShortCodesNew!$A$2:$A$1516,ShortCodesNew!$A372)</f>
        <v>1</v>
      </c>
      <c r="I372" s="55">
        <f t="shared" si="3"/>
        <v>1</v>
      </c>
      <c r="J372" s="55"/>
      <c r="K372" s="55"/>
      <c r="L372" s="55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4.25" customHeight="1">
      <c r="A373" s="57" t="s">
        <v>1182</v>
      </c>
      <c r="B373" s="57" t="s">
        <v>1183</v>
      </c>
      <c r="C373" s="58" t="str">
        <f t="shared" si="2"/>
        <v>Diwar Ferry</v>
      </c>
      <c r="D373" s="58"/>
      <c r="E373" s="58"/>
      <c r="F373" s="58"/>
      <c r="G373" s="58">
        <f>COUNTIF(RTARouteStagesOld!$J$2:$J$5,ShortCodesNew!$B373)</f>
        <v>0</v>
      </c>
      <c r="H373" s="58">
        <f>COUNTIF(ShortCodesNew!$A$2:$A$1516,ShortCodesNew!$A373)</f>
        <v>1</v>
      </c>
      <c r="I373" s="58">
        <f t="shared" si="3"/>
        <v>1</v>
      </c>
      <c r="J373" s="58"/>
      <c r="K373" s="58"/>
      <c r="L373" s="58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4.25" customHeight="1">
      <c r="A374" s="54" t="s">
        <v>1184</v>
      </c>
      <c r="B374" s="54" t="s">
        <v>1185</v>
      </c>
      <c r="C374" s="55" t="str">
        <f t="shared" si="2"/>
        <v>DMC COLLAGE</v>
      </c>
      <c r="D374" s="55"/>
      <c r="E374" s="55"/>
      <c r="F374" s="55"/>
      <c r="G374" s="55">
        <f>COUNTIF(RTARouteStagesOld!$J$2:$J$5,ShortCodesNew!$B374)</f>
        <v>0</v>
      </c>
      <c r="H374" s="55">
        <f>COUNTIF(ShortCodesNew!$A$2:$A$1516,ShortCodesNew!$A374)</f>
        <v>1</v>
      </c>
      <c r="I374" s="55">
        <f t="shared" si="3"/>
        <v>1</v>
      </c>
      <c r="J374" s="55"/>
      <c r="K374" s="55"/>
      <c r="L374" s="55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4.25" customHeight="1">
      <c r="A375" s="57" t="s">
        <v>1186</v>
      </c>
      <c r="B375" s="57" t="s">
        <v>1187</v>
      </c>
      <c r="C375" s="58" t="str">
        <f t="shared" si="2"/>
        <v>DMC HS</v>
      </c>
      <c r="D375" s="58"/>
      <c r="E375" s="58"/>
      <c r="F375" s="58"/>
      <c r="G375" s="58">
        <f>COUNTIF(RTARouteStagesOld!$J$2:$J$5,ShortCodesNew!$B375)</f>
        <v>0</v>
      </c>
      <c r="H375" s="58">
        <f>COUNTIF(ShortCodesNew!$A$2:$A$1516,ShortCodesNew!$A375)</f>
        <v>1</v>
      </c>
      <c r="I375" s="58">
        <f t="shared" si="3"/>
        <v>1</v>
      </c>
      <c r="J375" s="58"/>
      <c r="K375" s="58"/>
      <c r="L375" s="58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4.25" customHeight="1">
      <c r="A376" s="54" t="s">
        <v>1188</v>
      </c>
      <c r="B376" s="54" t="s">
        <v>1189</v>
      </c>
      <c r="C376" s="55" t="str">
        <f t="shared" si="2"/>
        <v>DMDR TMP/MR</v>
      </c>
      <c r="D376" s="55"/>
      <c r="E376" s="55"/>
      <c r="F376" s="55"/>
      <c r="G376" s="55">
        <f>COUNTIF(RTARouteStagesOld!$J$2:$J$5,ShortCodesNew!$B376)</f>
        <v>0</v>
      </c>
      <c r="H376" s="55">
        <f>COUNTIF(ShortCodesNew!$A$2:$A$1516,ShortCodesNew!$A376)</f>
        <v>1</v>
      </c>
      <c r="I376" s="55">
        <f t="shared" si="3"/>
        <v>1</v>
      </c>
      <c r="J376" s="55"/>
      <c r="K376" s="55"/>
      <c r="L376" s="55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4.25" customHeight="1">
      <c r="A377" s="57" t="s">
        <v>1190</v>
      </c>
      <c r="B377" s="57" t="s">
        <v>1191</v>
      </c>
      <c r="C377" s="58" t="str">
        <f t="shared" si="2"/>
        <v>DODAMARG</v>
      </c>
      <c r="D377" s="58"/>
      <c r="E377" s="58"/>
      <c r="F377" s="58"/>
      <c r="G377" s="58">
        <f>COUNTIF(RTARouteStagesOld!$J$2:$J$5,ShortCodesNew!$B377)</f>
        <v>0</v>
      </c>
      <c r="H377" s="58">
        <f>COUNTIF(ShortCodesNew!$A$2:$A$1516,ShortCodesNew!$A377)</f>
        <v>1</v>
      </c>
      <c r="I377" s="58">
        <f t="shared" si="3"/>
        <v>1</v>
      </c>
      <c r="J377" s="58"/>
      <c r="K377" s="58"/>
      <c r="L377" s="58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4.25" customHeight="1">
      <c r="A378" s="54" t="s">
        <v>1192</v>
      </c>
      <c r="B378" s="54" t="s">
        <v>1193</v>
      </c>
      <c r="C378" s="55" t="str">
        <f t="shared" si="2"/>
        <v>DOLFIN CIRC</v>
      </c>
      <c r="D378" s="55"/>
      <c r="E378" s="55"/>
      <c r="F378" s="55"/>
      <c r="G378" s="55">
        <f>COUNTIF(RTARouteStagesOld!$J$2:$J$5,ShortCodesNew!$B378)</f>
        <v>0</v>
      </c>
      <c r="H378" s="55">
        <f>COUNTIF(ShortCodesNew!$A$2:$A$1516,ShortCodesNew!$A378)</f>
        <v>1</v>
      </c>
      <c r="I378" s="55">
        <f t="shared" si="3"/>
        <v>1</v>
      </c>
      <c r="J378" s="55"/>
      <c r="K378" s="55"/>
      <c r="L378" s="55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4.25" customHeight="1">
      <c r="A379" s="57" t="s">
        <v>1194</v>
      </c>
      <c r="B379" s="57" t="s">
        <v>1195</v>
      </c>
      <c r="C379" s="58" t="str">
        <f t="shared" si="2"/>
        <v>DON BOSCO</v>
      </c>
      <c r="D379" s="58"/>
      <c r="E379" s="58"/>
      <c r="F379" s="58"/>
      <c r="G379" s="58">
        <f>COUNTIF(RTARouteStagesOld!$J$2:$J$5,ShortCodesNew!$B379)</f>
        <v>0</v>
      </c>
      <c r="H379" s="58">
        <f>COUNTIF(ShortCodesNew!$A$2:$A$1516,ShortCodesNew!$A379)</f>
        <v>1</v>
      </c>
      <c r="I379" s="58">
        <f t="shared" si="3"/>
        <v>2</v>
      </c>
      <c r="J379" s="58"/>
      <c r="K379" s="58"/>
      <c r="L379" s="58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4.25" customHeight="1">
      <c r="A380" s="54" t="s">
        <v>1196</v>
      </c>
      <c r="B380" s="54" t="s">
        <v>1197</v>
      </c>
      <c r="C380" s="55" t="str">
        <f t="shared" si="2"/>
        <v>Don Bosco(Panjim)</v>
      </c>
      <c r="D380" s="55"/>
      <c r="E380" s="55"/>
      <c r="F380" s="55"/>
      <c r="G380" s="55">
        <f>COUNTIF(RTARouteStagesOld!$J$2:$J$5,ShortCodesNew!$B380)</f>
        <v>0</v>
      </c>
      <c r="H380" s="55">
        <f>COUNTIF(ShortCodesNew!$A$2:$A$1516,ShortCodesNew!$A380)</f>
        <v>1</v>
      </c>
      <c r="I380" s="55">
        <f t="shared" si="3"/>
        <v>1</v>
      </c>
      <c r="J380" s="55"/>
      <c r="K380" s="55"/>
      <c r="L380" s="55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4.25" customHeight="1">
      <c r="A381" s="57" t="s">
        <v>1198</v>
      </c>
      <c r="B381" s="57" t="s">
        <v>1199</v>
      </c>
      <c r="C381" s="58" t="str">
        <f t="shared" si="2"/>
        <v>DON KHAMB</v>
      </c>
      <c r="D381" s="58"/>
      <c r="E381" s="58"/>
      <c r="F381" s="58"/>
      <c r="G381" s="58">
        <f>COUNTIF(RTARouteStagesOld!$J$2:$J$5,ShortCodesNew!$B381)</f>
        <v>0</v>
      </c>
      <c r="H381" s="58">
        <f>COUNTIF(ShortCodesNew!$A$2:$A$1516,ShortCodesNew!$A381)</f>
        <v>1</v>
      </c>
      <c r="I381" s="58">
        <f t="shared" si="3"/>
        <v>1</v>
      </c>
      <c r="J381" s="58"/>
      <c r="K381" s="58"/>
      <c r="L381" s="58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4.25" customHeight="1">
      <c r="A382" s="54" t="s">
        <v>1200</v>
      </c>
      <c r="B382" s="54" t="s">
        <v>1201</v>
      </c>
      <c r="C382" s="55" t="str">
        <f t="shared" si="2"/>
        <v>DON KHURIS</v>
      </c>
      <c r="D382" s="55"/>
      <c r="E382" s="55"/>
      <c r="F382" s="55"/>
      <c r="G382" s="55">
        <f>COUNTIF(RTARouteStagesOld!$J$2:$J$5,ShortCodesNew!$B382)</f>
        <v>0</v>
      </c>
      <c r="H382" s="55">
        <f>COUNTIF(ShortCodesNew!$A$2:$A$1516,ShortCodesNew!$A382)</f>
        <v>1</v>
      </c>
      <c r="I382" s="55">
        <f t="shared" si="3"/>
        <v>1</v>
      </c>
      <c r="J382" s="55"/>
      <c r="K382" s="55"/>
      <c r="L382" s="55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4.25" customHeight="1">
      <c r="A383" s="57" t="s">
        <v>1202</v>
      </c>
      <c r="B383" s="57" t="s">
        <v>1203</v>
      </c>
      <c r="C383" s="58" t="str">
        <f t="shared" si="2"/>
        <v>DONAPAULA</v>
      </c>
      <c r="D383" s="58"/>
      <c r="E383" s="58"/>
      <c r="F383" s="58"/>
      <c r="G383" s="58">
        <f>COUNTIF(RTARouteStagesOld!$J$2:$J$5,ShortCodesNew!$B383)</f>
        <v>0</v>
      </c>
      <c r="H383" s="58">
        <f>COUNTIF(ShortCodesNew!$A$2:$A$1516,ShortCodesNew!$A383)</f>
        <v>1</v>
      </c>
      <c r="I383" s="58">
        <f t="shared" si="3"/>
        <v>1</v>
      </c>
      <c r="J383" s="58"/>
      <c r="K383" s="58"/>
      <c r="L383" s="58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4.25" customHeight="1">
      <c r="A384" s="54" t="s">
        <v>1204</v>
      </c>
      <c r="B384" s="54" t="s">
        <v>1205</v>
      </c>
      <c r="C384" s="55" t="str">
        <f t="shared" si="2"/>
        <v>DONGURLIM</v>
      </c>
      <c r="D384" s="55"/>
      <c r="E384" s="55"/>
      <c r="F384" s="55"/>
      <c r="G384" s="55">
        <f>COUNTIF(RTARouteStagesOld!$J$2:$J$5,ShortCodesNew!$B384)</f>
        <v>0</v>
      </c>
      <c r="H384" s="55">
        <f>COUNTIF(ShortCodesNew!$A$2:$A$1516,ShortCodesNew!$A384)</f>
        <v>1</v>
      </c>
      <c r="I384" s="55">
        <f t="shared" si="3"/>
        <v>1</v>
      </c>
      <c r="J384" s="55"/>
      <c r="K384" s="55"/>
      <c r="L384" s="55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4.25" customHeight="1">
      <c r="A385" s="57" t="s">
        <v>1206</v>
      </c>
      <c r="B385" s="57" t="s">
        <v>1207</v>
      </c>
      <c r="C385" s="58" t="str">
        <f t="shared" si="2"/>
        <v>DONWADO</v>
      </c>
      <c r="D385" s="58"/>
      <c r="E385" s="58"/>
      <c r="F385" s="58"/>
      <c r="G385" s="58">
        <f>COUNTIF(RTARouteStagesOld!$J$2:$J$5,ShortCodesNew!$B385)</f>
        <v>0</v>
      </c>
      <c r="H385" s="58">
        <f>COUNTIF(ShortCodesNew!$A$2:$A$1516,ShortCodesNew!$A385)</f>
        <v>1</v>
      </c>
      <c r="I385" s="58">
        <f t="shared" si="3"/>
        <v>1</v>
      </c>
      <c r="J385" s="58"/>
      <c r="K385" s="58"/>
      <c r="L385" s="58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4.25" customHeight="1">
      <c r="A386" s="54" t="s">
        <v>1208</v>
      </c>
      <c r="B386" s="54" t="s">
        <v>1209</v>
      </c>
      <c r="C386" s="55" t="str">
        <f t="shared" si="2"/>
        <v>DRMAPUR SCH</v>
      </c>
      <c r="D386" s="55"/>
      <c r="E386" s="55"/>
      <c r="F386" s="55"/>
      <c r="G386" s="55">
        <f>COUNTIF(RTARouteStagesOld!$J$2:$J$5,ShortCodesNew!$B386)</f>
        <v>0</v>
      </c>
      <c r="H386" s="55">
        <f>COUNTIF(ShortCodesNew!$A$2:$A$1516,ShortCodesNew!$A386)</f>
        <v>1</v>
      </c>
      <c r="I386" s="55">
        <f t="shared" si="3"/>
        <v>1</v>
      </c>
      <c r="J386" s="55"/>
      <c r="K386" s="55"/>
      <c r="L386" s="55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4.25" customHeight="1">
      <c r="A387" s="57" t="s">
        <v>1210</v>
      </c>
      <c r="B387" s="57" t="s">
        <v>1211</v>
      </c>
      <c r="C387" s="58" t="str">
        <f t="shared" si="2"/>
        <v>DUDSAGR HTL</v>
      </c>
      <c r="D387" s="58"/>
      <c r="E387" s="58"/>
      <c r="F387" s="58"/>
      <c r="G387" s="58">
        <f>COUNTIF(RTARouteStagesOld!$J$2:$J$5,ShortCodesNew!$B387)</f>
        <v>0</v>
      </c>
      <c r="H387" s="58">
        <f>COUNTIF(ShortCodesNew!$A$2:$A$1516,ShortCodesNew!$A387)</f>
        <v>1</v>
      </c>
      <c r="I387" s="58">
        <f t="shared" si="3"/>
        <v>1</v>
      </c>
      <c r="J387" s="58"/>
      <c r="K387" s="58"/>
      <c r="L387" s="58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4.25" customHeight="1">
      <c r="A388" s="54" t="s">
        <v>1212</v>
      </c>
      <c r="B388" s="54" t="s">
        <v>1213</v>
      </c>
      <c r="C388" s="55" t="str">
        <f t="shared" si="2"/>
        <v>DUKEN</v>
      </c>
      <c r="D388" s="55"/>
      <c r="E388" s="55"/>
      <c r="F388" s="55"/>
      <c r="G388" s="55">
        <f>COUNTIF(RTARouteStagesOld!$J$2:$J$5,ShortCodesNew!$B388)</f>
        <v>0</v>
      </c>
      <c r="H388" s="55">
        <f>COUNTIF(ShortCodesNew!$A$2:$A$1516,ShortCodesNew!$A388)</f>
        <v>1</v>
      </c>
      <c r="I388" s="55">
        <f t="shared" si="3"/>
        <v>1</v>
      </c>
      <c r="J388" s="55"/>
      <c r="K388" s="55"/>
      <c r="L388" s="55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4.25" customHeight="1">
      <c r="A389" s="57" t="s">
        <v>1214</v>
      </c>
      <c r="B389" s="57" t="s">
        <v>1215</v>
      </c>
      <c r="C389" s="58" t="str">
        <f t="shared" si="2"/>
        <v>DUKN/MOCHMD</v>
      </c>
      <c r="D389" s="58"/>
      <c r="E389" s="58"/>
      <c r="F389" s="58"/>
      <c r="G389" s="58">
        <f>COUNTIF(RTARouteStagesOld!$J$2:$J$5,ShortCodesNew!$B389)</f>
        <v>0</v>
      </c>
      <c r="H389" s="58">
        <f>COUNTIF(ShortCodesNew!$A$2:$A$1516,ShortCodesNew!$A389)</f>
        <v>1</v>
      </c>
      <c r="I389" s="58">
        <f t="shared" si="3"/>
        <v>1</v>
      </c>
      <c r="J389" s="58"/>
      <c r="K389" s="58"/>
      <c r="L389" s="58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4.25" customHeight="1">
      <c r="A390" s="54" t="s">
        <v>1216</v>
      </c>
      <c r="B390" s="54" t="s">
        <v>1217</v>
      </c>
      <c r="C390" s="55" t="str">
        <f t="shared" si="2"/>
        <v>DULER</v>
      </c>
      <c r="D390" s="55"/>
      <c r="E390" s="55"/>
      <c r="F390" s="55"/>
      <c r="G390" s="55">
        <f>COUNTIF(RTARouteStagesOld!$J$2:$J$5,ShortCodesNew!$B390)</f>
        <v>0</v>
      </c>
      <c r="H390" s="55">
        <f>COUNTIF(ShortCodesNew!$A$2:$A$1516,ShortCodesNew!$A390)</f>
        <v>1</v>
      </c>
      <c r="I390" s="55">
        <f t="shared" si="3"/>
        <v>1</v>
      </c>
      <c r="J390" s="55"/>
      <c r="K390" s="55"/>
      <c r="L390" s="55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4.25" customHeight="1">
      <c r="A391" s="57" t="s">
        <v>1218</v>
      </c>
      <c r="B391" s="57" t="s">
        <v>1219</v>
      </c>
      <c r="C391" s="58" t="str">
        <f t="shared" si="2"/>
        <v>DUMANE</v>
      </c>
      <c r="D391" s="58"/>
      <c r="E391" s="58"/>
      <c r="F391" s="58"/>
      <c r="G391" s="58">
        <f>COUNTIF(RTARouteStagesOld!$J$2:$J$5,ShortCodesNew!$B391)</f>
        <v>0</v>
      </c>
      <c r="H391" s="58">
        <f>COUNTIF(ShortCodesNew!$A$2:$A$1516,ShortCodesNew!$A391)</f>
        <v>1</v>
      </c>
      <c r="I391" s="58">
        <f t="shared" si="3"/>
        <v>1</v>
      </c>
      <c r="J391" s="58"/>
      <c r="K391" s="58"/>
      <c r="L391" s="58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4.25" customHeight="1">
      <c r="A392" s="54" t="s">
        <v>1220</v>
      </c>
      <c r="B392" s="54" t="s">
        <v>1221</v>
      </c>
      <c r="C392" s="55" t="str">
        <f t="shared" si="2"/>
        <v>DURBHAT</v>
      </c>
      <c r="D392" s="55"/>
      <c r="E392" s="55"/>
      <c r="F392" s="55"/>
      <c r="G392" s="55">
        <f>COUNTIF(RTARouteStagesOld!$J$2:$J$5,ShortCodesNew!$B392)</f>
        <v>0</v>
      </c>
      <c r="H392" s="55">
        <f>COUNTIF(ShortCodesNew!$A$2:$A$1516,ShortCodesNew!$A392)</f>
        <v>1</v>
      </c>
      <c r="I392" s="55">
        <f t="shared" si="3"/>
        <v>1</v>
      </c>
      <c r="J392" s="55"/>
      <c r="K392" s="55"/>
      <c r="L392" s="55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4.25" customHeight="1">
      <c r="A393" s="57" t="s">
        <v>1222</v>
      </c>
      <c r="B393" s="57" t="s">
        <v>1223</v>
      </c>
      <c r="C393" s="58" t="str">
        <f t="shared" si="2"/>
        <v>DUSRO WADO</v>
      </c>
      <c r="D393" s="58"/>
      <c r="E393" s="58"/>
      <c r="F393" s="58"/>
      <c r="G393" s="58">
        <f>COUNTIF(RTARouteStagesOld!$J$2:$J$5,ShortCodesNew!$B393)</f>
        <v>0</v>
      </c>
      <c r="H393" s="58">
        <f>COUNTIF(ShortCodesNew!$A$2:$A$1516,ShortCodesNew!$A393)</f>
        <v>1</v>
      </c>
      <c r="I393" s="58">
        <f t="shared" si="3"/>
        <v>1</v>
      </c>
      <c r="J393" s="58"/>
      <c r="K393" s="58"/>
      <c r="L393" s="58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4.25" customHeight="1">
      <c r="A394" s="54" t="s">
        <v>1224</v>
      </c>
      <c r="B394" s="54" t="s">
        <v>1225</v>
      </c>
      <c r="C394" s="55" t="str">
        <f t="shared" si="2"/>
        <v>DVE X JMBKD</v>
      </c>
      <c r="D394" s="55"/>
      <c r="E394" s="55"/>
      <c r="F394" s="55"/>
      <c r="G394" s="55">
        <f>COUNTIF(RTARouteStagesOld!$J$2:$J$5,ShortCodesNew!$B394)</f>
        <v>0</v>
      </c>
      <c r="H394" s="55">
        <f>COUNTIF(ShortCodesNew!$A$2:$A$1516,ShortCodesNew!$A394)</f>
        <v>1</v>
      </c>
      <c r="I394" s="55">
        <f t="shared" si="3"/>
        <v>1</v>
      </c>
      <c r="J394" s="55"/>
      <c r="K394" s="55"/>
      <c r="L394" s="55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4.25" customHeight="1">
      <c r="A395" s="57" t="s">
        <v>1226</v>
      </c>
      <c r="B395" s="57" t="s">
        <v>1227</v>
      </c>
      <c r="C395" s="58" t="str">
        <f t="shared" si="2"/>
        <v>ECOXIM</v>
      </c>
      <c r="D395" s="58"/>
      <c r="E395" s="58"/>
      <c r="F395" s="58"/>
      <c r="G395" s="58">
        <f>COUNTIF(RTARouteStagesOld!$J$2:$J$5,ShortCodesNew!$B395)</f>
        <v>0</v>
      </c>
      <c r="H395" s="58">
        <f>COUNTIF(ShortCodesNew!$A$2:$A$1516,ShortCodesNew!$A395)</f>
        <v>1</v>
      </c>
      <c r="I395" s="58">
        <f t="shared" si="3"/>
        <v>1</v>
      </c>
      <c r="J395" s="58"/>
      <c r="K395" s="58"/>
      <c r="L395" s="58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4.25" customHeight="1">
      <c r="A396" s="54" t="s">
        <v>1228</v>
      </c>
      <c r="B396" s="54" t="s">
        <v>1229</v>
      </c>
      <c r="C396" s="55" t="str">
        <f t="shared" si="2"/>
        <v>FAKIRFATA</v>
      </c>
      <c r="D396" s="55"/>
      <c r="E396" s="55"/>
      <c r="F396" s="55"/>
      <c r="G396" s="55">
        <f>COUNTIF(RTARouteStagesOld!$J$2:$J$5,ShortCodesNew!$B396)</f>
        <v>0</v>
      </c>
      <c r="H396" s="55">
        <f>COUNTIF(ShortCodesNew!$A$2:$A$1516,ShortCodesNew!$A396)</f>
        <v>1</v>
      </c>
      <c r="I396" s="55">
        <f t="shared" si="3"/>
        <v>1</v>
      </c>
      <c r="J396" s="55"/>
      <c r="K396" s="55"/>
      <c r="L396" s="55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4.25" customHeight="1">
      <c r="A397" s="57" t="s">
        <v>1230</v>
      </c>
      <c r="B397" s="57" t="s">
        <v>1230</v>
      </c>
      <c r="C397" s="58" t="str">
        <f t="shared" si="2"/>
        <v>FAL</v>
      </c>
      <c r="D397" s="58"/>
      <c r="E397" s="58"/>
      <c r="F397" s="58"/>
      <c r="G397" s="58">
        <f>COUNTIF(RTARouteStagesOld!$J$2:$J$5,ShortCodesNew!$B397)</f>
        <v>0</v>
      </c>
      <c r="H397" s="58">
        <f>COUNTIF(ShortCodesNew!$A$2:$A$1516,ShortCodesNew!$A397)</f>
        <v>1</v>
      </c>
      <c r="I397" s="58">
        <f t="shared" si="3"/>
        <v>1</v>
      </c>
      <c r="J397" s="58"/>
      <c r="K397" s="58"/>
      <c r="L397" s="58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4.25" customHeight="1">
      <c r="A398" s="54" t="s">
        <v>1231</v>
      </c>
      <c r="B398" s="54" t="s">
        <v>1232</v>
      </c>
      <c r="C398" s="55" t="str">
        <f t="shared" si="2"/>
        <v>FANASWADI</v>
      </c>
      <c r="D398" s="55"/>
      <c r="E398" s="55"/>
      <c r="F398" s="55"/>
      <c r="G398" s="55">
        <f>COUNTIF(RTARouteStagesOld!$J$2:$J$5,ShortCodesNew!$B398)</f>
        <v>0</v>
      </c>
      <c r="H398" s="55">
        <f>COUNTIF(ShortCodesNew!$A$2:$A$1516,ShortCodesNew!$A398)</f>
        <v>1</v>
      </c>
      <c r="I398" s="55">
        <f t="shared" si="3"/>
        <v>1</v>
      </c>
      <c r="J398" s="55"/>
      <c r="K398" s="55"/>
      <c r="L398" s="55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4.25" customHeight="1">
      <c r="A399" s="57" t="s">
        <v>1233</v>
      </c>
      <c r="B399" s="57" t="s">
        <v>1234</v>
      </c>
      <c r="C399" s="58" t="str">
        <f t="shared" si="2"/>
        <v>FARMAGUDI</v>
      </c>
      <c r="D399" s="58"/>
      <c r="E399" s="58"/>
      <c r="F399" s="58"/>
      <c r="G399" s="58">
        <f>COUNTIF(RTARouteStagesOld!$J$2:$J$5,ShortCodesNew!$B399)</f>
        <v>0</v>
      </c>
      <c r="H399" s="58">
        <f>COUNTIF(ShortCodesNew!$A$2:$A$1516,ShortCodesNew!$A399)</f>
        <v>1</v>
      </c>
      <c r="I399" s="58">
        <f t="shared" si="3"/>
        <v>1</v>
      </c>
      <c r="J399" s="58"/>
      <c r="K399" s="58"/>
      <c r="L399" s="58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4.25" customHeight="1">
      <c r="A400" s="54" t="s">
        <v>1235</v>
      </c>
      <c r="B400" s="54" t="s">
        <v>1236</v>
      </c>
      <c r="C400" s="55" t="str">
        <f t="shared" si="2"/>
        <v>FATORDA</v>
      </c>
      <c r="D400" s="55"/>
      <c r="E400" s="55"/>
      <c r="F400" s="55"/>
      <c r="G400" s="55">
        <f>COUNTIF(RTARouteStagesOld!$J$2:$J$5,ShortCodesNew!$B400)</f>
        <v>0</v>
      </c>
      <c r="H400" s="55">
        <f>COUNTIF(ShortCodesNew!$A$2:$A$1516,ShortCodesNew!$A400)</f>
        <v>1</v>
      </c>
      <c r="I400" s="55">
        <f t="shared" si="3"/>
        <v>1</v>
      </c>
      <c r="J400" s="55"/>
      <c r="K400" s="55"/>
      <c r="L400" s="55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4.25" customHeight="1">
      <c r="A401" s="57" t="s">
        <v>1237</v>
      </c>
      <c r="B401" s="57" t="s">
        <v>1238</v>
      </c>
      <c r="C401" s="58" t="str">
        <f t="shared" si="2"/>
        <v>FATORPA</v>
      </c>
      <c r="D401" s="58"/>
      <c r="E401" s="58"/>
      <c r="F401" s="58"/>
      <c r="G401" s="58">
        <f>COUNTIF(RTARouteStagesOld!$J$2:$J$5,ShortCodesNew!$B401)</f>
        <v>0</v>
      </c>
      <c r="H401" s="58">
        <f>COUNTIF(ShortCodesNew!$A$2:$A$1516,ShortCodesNew!$A401)</f>
        <v>1</v>
      </c>
      <c r="I401" s="58">
        <f t="shared" si="3"/>
        <v>1</v>
      </c>
      <c r="J401" s="58"/>
      <c r="K401" s="58"/>
      <c r="L401" s="58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4.25" customHeight="1">
      <c r="A402" s="54" t="s">
        <v>1239</v>
      </c>
      <c r="B402" s="54" t="s">
        <v>1240</v>
      </c>
      <c r="C402" s="55" t="str">
        <f t="shared" si="2"/>
        <v>FATORPA TMP</v>
      </c>
      <c r="D402" s="55"/>
      <c r="E402" s="55"/>
      <c r="F402" s="55"/>
      <c r="G402" s="55">
        <f>COUNTIF(RTARouteStagesOld!$J$2:$J$5,ShortCodesNew!$B402)</f>
        <v>0</v>
      </c>
      <c r="H402" s="55">
        <f>COUNTIF(ShortCodesNew!$A$2:$A$1516,ShortCodesNew!$A402)</f>
        <v>1</v>
      </c>
      <c r="I402" s="55">
        <f t="shared" si="3"/>
        <v>1</v>
      </c>
      <c r="J402" s="55"/>
      <c r="K402" s="55"/>
      <c r="L402" s="55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4.25" customHeight="1">
      <c r="A403" s="57" t="s">
        <v>1241</v>
      </c>
      <c r="B403" s="57" t="s">
        <v>1242</v>
      </c>
      <c r="C403" s="58" t="str">
        <f t="shared" si="2"/>
        <v>FERRY BOAT</v>
      </c>
      <c r="D403" s="58"/>
      <c r="E403" s="58"/>
      <c r="F403" s="58"/>
      <c r="G403" s="58">
        <f>COUNTIF(RTARouteStagesOld!$J$2:$J$5,ShortCodesNew!$B403)</f>
        <v>0</v>
      </c>
      <c r="H403" s="58">
        <f>COUNTIF(ShortCodesNew!$A$2:$A$1516,ShortCodesNew!$A403)</f>
        <v>1</v>
      </c>
      <c r="I403" s="58">
        <f t="shared" si="3"/>
        <v>1</v>
      </c>
      <c r="J403" s="58"/>
      <c r="K403" s="58"/>
      <c r="L403" s="58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4.25" customHeight="1">
      <c r="A404" s="54" t="s">
        <v>1243</v>
      </c>
      <c r="B404" s="54" t="s">
        <v>1244</v>
      </c>
      <c r="C404" s="55" t="str">
        <f t="shared" si="2"/>
        <v>FMD CIRCLE</v>
      </c>
      <c r="D404" s="55"/>
      <c r="E404" s="55"/>
      <c r="F404" s="55"/>
      <c r="G404" s="55">
        <f>COUNTIF(RTARouteStagesOld!$J$2:$J$5,ShortCodesNew!$B404)</f>
        <v>0</v>
      </c>
      <c r="H404" s="55">
        <f>COUNTIF(ShortCodesNew!$A$2:$A$1516,ShortCodesNew!$A404)</f>
        <v>1</v>
      </c>
      <c r="I404" s="55">
        <f t="shared" si="3"/>
        <v>1</v>
      </c>
      <c r="J404" s="55"/>
      <c r="K404" s="55"/>
      <c r="L404" s="55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4.25" customHeight="1">
      <c r="A405" s="57" t="s">
        <v>1245</v>
      </c>
      <c r="B405" s="57" t="s">
        <v>1246</v>
      </c>
      <c r="C405" s="58" t="str">
        <f t="shared" si="2"/>
        <v>FMD ENG CLG</v>
      </c>
      <c r="D405" s="58"/>
      <c r="E405" s="58"/>
      <c r="F405" s="58"/>
      <c r="G405" s="58">
        <f>COUNTIF(RTARouteStagesOld!$J$2:$J$5,ShortCodesNew!$B405)</f>
        <v>0</v>
      </c>
      <c r="H405" s="58">
        <f>COUNTIF(ShortCodesNew!$A$2:$A$1516,ShortCodesNew!$A405)</f>
        <v>1</v>
      </c>
      <c r="I405" s="58">
        <f t="shared" si="3"/>
        <v>1</v>
      </c>
      <c r="J405" s="58"/>
      <c r="K405" s="58"/>
      <c r="L405" s="58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4.25" customHeight="1">
      <c r="A406" s="54" t="s">
        <v>1247</v>
      </c>
      <c r="B406" s="54" t="s">
        <v>1248</v>
      </c>
      <c r="C406" s="55" t="str">
        <f t="shared" si="2"/>
        <v>FONDAGHAT</v>
      </c>
      <c r="D406" s="55"/>
      <c r="E406" s="55"/>
      <c r="F406" s="55"/>
      <c r="G406" s="55">
        <f>COUNTIF(RTARouteStagesOld!$J$2:$J$5,ShortCodesNew!$B406)</f>
        <v>0</v>
      </c>
      <c r="H406" s="55">
        <f>COUNTIF(ShortCodesNew!$A$2:$A$1516,ShortCodesNew!$A406)</f>
        <v>1</v>
      </c>
      <c r="I406" s="55">
        <f t="shared" si="3"/>
        <v>1</v>
      </c>
      <c r="J406" s="55"/>
      <c r="K406" s="55"/>
      <c r="L406" s="55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4.25" customHeight="1">
      <c r="A407" s="57" t="s">
        <v>1249</v>
      </c>
      <c r="B407" s="57" t="s">
        <v>1250</v>
      </c>
      <c r="C407" s="58" t="str">
        <f t="shared" si="2"/>
        <v>FOREST CHUK</v>
      </c>
      <c r="D407" s="58"/>
      <c r="E407" s="58"/>
      <c r="F407" s="58"/>
      <c r="G407" s="58">
        <f>COUNTIF(RTARouteStagesOld!$J$2:$J$5,ShortCodesNew!$B407)</f>
        <v>0</v>
      </c>
      <c r="H407" s="58">
        <f>COUNTIF(ShortCodesNew!$A$2:$A$1516,ShortCodesNew!$A407)</f>
        <v>1</v>
      </c>
      <c r="I407" s="58">
        <f t="shared" si="3"/>
        <v>1</v>
      </c>
      <c r="J407" s="58"/>
      <c r="K407" s="58"/>
      <c r="L407" s="58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4.25" customHeight="1">
      <c r="A408" s="54" t="s">
        <v>1251</v>
      </c>
      <c r="B408" s="54" t="s">
        <v>1252</v>
      </c>
      <c r="C408" s="55" t="str">
        <f t="shared" si="2"/>
        <v>G.HEALTH CT</v>
      </c>
      <c r="D408" s="55"/>
      <c r="E408" s="55"/>
      <c r="F408" s="55"/>
      <c r="G408" s="55">
        <f>COUNTIF(RTARouteStagesOld!$J$2:$J$5,ShortCodesNew!$B408)</f>
        <v>0</v>
      </c>
      <c r="H408" s="55">
        <f>COUNTIF(ShortCodesNew!$A$2:$A$1516,ShortCodesNew!$A408)</f>
        <v>1</v>
      </c>
      <c r="I408" s="55">
        <f t="shared" si="3"/>
        <v>1</v>
      </c>
      <c r="J408" s="55"/>
      <c r="K408" s="55"/>
      <c r="L408" s="55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4.25" customHeight="1">
      <c r="A409" s="57" t="s">
        <v>1253</v>
      </c>
      <c r="B409" s="57" t="s">
        <v>1254</v>
      </c>
      <c r="C409" s="58" t="str">
        <f t="shared" si="2"/>
        <v>GA DDMRG</v>
      </c>
      <c r="D409" s="58"/>
      <c r="E409" s="58"/>
      <c r="F409" s="58"/>
      <c r="G409" s="58">
        <f>COUNTIF(RTARouteStagesOld!$J$2:$J$5,ShortCodesNew!$B409)</f>
        <v>0</v>
      </c>
      <c r="H409" s="58">
        <f>COUNTIF(ShortCodesNew!$A$2:$A$1516,ShortCodesNew!$A409)</f>
        <v>1</v>
      </c>
      <c r="I409" s="58">
        <f t="shared" si="3"/>
        <v>1</v>
      </c>
      <c r="J409" s="58"/>
      <c r="K409" s="58"/>
      <c r="L409" s="58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4.25" customHeight="1">
      <c r="A410" s="54" t="s">
        <v>1255</v>
      </c>
      <c r="B410" s="54" t="s">
        <v>1256</v>
      </c>
      <c r="C410" s="55" t="str">
        <f t="shared" si="2"/>
        <v>GADAG</v>
      </c>
      <c r="D410" s="55"/>
      <c r="E410" s="55"/>
      <c r="F410" s="55"/>
      <c r="G410" s="55">
        <f>COUNTIF(RTARouteStagesOld!$J$2:$J$5,ShortCodesNew!$B410)</f>
        <v>0</v>
      </c>
      <c r="H410" s="55">
        <f>COUNTIF(ShortCodesNew!$A$2:$A$1516,ShortCodesNew!$A410)</f>
        <v>1</v>
      </c>
      <c r="I410" s="55">
        <f t="shared" si="3"/>
        <v>1</v>
      </c>
      <c r="J410" s="55"/>
      <c r="K410" s="55"/>
      <c r="L410" s="55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4.25" customHeight="1">
      <c r="A411" s="57" t="s">
        <v>1257</v>
      </c>
      <c r="B411" s="57" t="s">
        <v>1258</v>
      </c>
      <c r="C411" s="58" t="str">
        <f t="shared" si="2"/>
        <v>GADANGIRI X</v>
      </c>
      <c r="D411" s="58"/>
      <c r="E411" s="58"/>
      <c r="F411" s="58"/>
      <c r="G411" s="58">
        <f>COUNTIF(RTARouteStagesOld!$J$2:$J$5,ShortCodesNew!$B411)</f>
        <v>0</v>
      </c>
      <c r="H411" s="58">
        <f>COUNTIF(ShortCodesNew!$A$2:$A$1516,ShortCodesNew!$A411)</f>
        <v>1</v>
      </c>
      <c r="I411" s="58">
        <f t="shared" si="3"/>
        <v>1</v>
      </c>
      <c r="J411" s="58"/>
      <c r="K411" s="58"/>
      <c r="L411" s="58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4.25" customHeight="1">
      <c r="A412" s="54" t="s">
        <v>1259</v>
      </c>
      <c r="B412" s="54" t="s">
        <v>1260</v>
      </c>
      <c r="C412" s="55" t="str">
        <f t="shared" si="2"/>
        <v>GAGANBAWDA</v>
      </c>
      <c r="D412" s="55"/>
      <c r="E412" s="55"/>
      <c r="F412" s="55"/>
      <c r="G412" s="55">
        <f>COUNTIF(RTARouteStagesOld!$J$2:$J$5,ShortCodesNew!$B412)</f>
        <v>0</v>
      </c>
      <c r="H412" s="55">
        <f>COUNTIF(ShortCodesNew!$A$2:$A$1516,ShortCodesNew!$A412)</f>
        <v>1</v>
      </c>
      <c r="I412" s="55">
        <f t="shared" si="3"/>
        <v>1</v>
      </c>
      <c r="J412" s="55"/>
      <c r="K412" s="55"/>
      <c r="L412" s="55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4.25" customHeight="1">
      <c r="A413" s="57" t="s">
        <v>1261</v>
      </c>
      <c r="B413" s="57" t="s">
        <v>1262</v>
      </c>
      <c r="C413" s="58" t="str">
        <f t="shared" si="2"/>
        <v>GALGIBAG</v>
      </c>
      <c r="D413" s="58"/>
      <c r="E413" s="58"/>
      <c r="F413" s="58"/>
      <c r="G413" s="58">
        <f>COUNTIF(RTARouteStagesOld!$J$2:$J$5,ShortCodesNew!$B413)</f>
        <v>0</v>
      </c>
      <c r="H413" s="58">
        <f>COUNTIF(ShortCodesNew!$A$2:$A$1516,ShortCodesNew!$A413)</f>
        <v>1</v>
      </c>
      <c r="I413" s="58">
        <f t="shared" si="3"/>
        <v>1</v>
      </c>
      <c r="J413" s="58"/>
      <c r="K413" s="58"/>
      <c r="L413" s="58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4.25" customHeight="1">
      <c r="A414" s="54" t="s">
        <v>1263</v>
      </c>
      <c r="B414" s="54" t="s">
        <v>1264</v>
      </c>
      <c r="C414" s="55" t="str">
        <f t="shared" si="2"/>
        <v>GALLIM</v>
      </c>
      <c r="D414" s="55"/>
      <c r="E414" s="55"/>
      <c r="F414" s="55"/>
      <c r="G414" s="55">
        <f>COUNTIF(RTARouteStagesOld!$J$2:$J$5,ShortCodesNew!$B414)</f>
        <v>0</v>
      </c>
      <c r="H414" s="55">
        <f>COUNTIF(ShortCodesNew!$A$2:$A$1516,ShortCodesNew!$A414)</f>
        <v>1</v>
      </c>
      <c r="I414" s="55">
        <f t="shared" si="3"/>
        <v>1</v>
      </c>
      <c r="J414" s="55"/>
      <c r="K414" s="55"/>
      <c r="L414" s="55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4.25" customHeight="1">
      <c r="A415" s="57" t="s">
        <v>1265</v>
      </c>
      <c r="B415" s="57" t="s">
        <v>1266</v>
      </c>
      <c r="C415" s="58" t="str">
        <f t="shared" si="2"/>
        <v>GALVAR</v>
      </c>
      <c r="D415" s="58"/>
      <c r="E415" s="58"/>
      <c r="F415" s="58"/>
      <c r="G415" s="58">
        <f>COUNTIF(RTARouteStagesOld!$J$2:$J$5,ShortCodesNew!$B415)</f>
        <v>0</v>
      </c>
      <c r="H415" s="58">
        <f>COUNTIF(ShortCodesNew!$A$2:$A$1516,ShortCodesNew!$A415)</f>
        <v>1</v>
      </c>
      <c r="I415" s="58">
        <f t="shared" si="3"/>
        <v>1</v>
      </c>
      <c r="J415" s="58"/>
      <c r="K415" s="58"/>
      <c r="L415" s="58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4.25" customHeight="1">
      <c r="A416" s="54" t="s">
        <v>1267</v>
      </c>
      <c r="B416" s="54" t="s">
        <v>1268</v>
      </c>
      <c r="C416" s="55" t="str">
        <f t="shared" si="2"/>
        <v>GANDHINAGAR</v>
      </c>
      <c r="D416" s="55"/>
      <c r="E416" s="55"/>
      <c r="F416" s="55"/>
      <c r="G416" s="55">
        <f>COUNTIF(RTARouteStagesOld!$J$2:$J$5,ShortCodesNew!$B416)</f>
        <v>0</v>
      </c>
      <c r="H416" s="55">
        <f>COUNTIF(ShortCodesNew!$A$2:$A$1516,ShortCodesNew!$A416)</f>
        <v>1</v>
      </c>
      <c r="I416" s="55">
        <f t="shared" si="3"/>
        <v>1</v>
      </c>
      <c r="J416" s="55"/>
      <c r="K416" s="55"/>
      <c r="L416" s="55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4.25" customHeight="1">
      <c r="A417" s="57" t="s">
        <v>1269</v>
      </c>
      <c r="B417" s="57" t="s">
        <v>1270</v>
      </c>
      <c r="C417" s="58" t="str">
        <f t="shared" si="2"/>
        <v>GANESH TMP</v>
      </c>
      <c r="D417" s="58"/>
      <c r="E417" s="58"/>
      <c r="F417" s="58"/>
      <c r="G417" s="58">
        <f>COUNTIF(RTARouteStagesOld!$J$2:$J$5,ShortCodesNew!$B417)</f>
        <v>0</v>
      </c>
      <c r="H417" s="58">
        <f>COUNTIF(ShortCodesNew!$A$2:$A$1516,ShortCodesNew!$A417)</f>
        <v>1</v>
      </c>
      <c r="I417" s="58">
        <f t="shared" si="3"/>
        <v>1</v>
      </c>
      <c r="J417" s="58"/>
      <c r="K417" s="58"/>
      <c r="L417" s="58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4.25" customHeight="1">
      <c r="A418" s="54" t="s">
        <v>1271</v>
      </c>
      <c r="B418" s="54" t="s">
        <v>1272</v>
      </c>
      <c r="C418" s="55" t="str">
        <f t="shared" si="2"/>
        <v>GANGA TILES</v>
      </c>
      <c r="D418" s="55"/>
      <c r="E418" s="55"/>
      <c r="F418" s="55"/>
      <c r="G418" s="55">
        <f>COUNTIF(RTARouteStagesOld!$J$2:$J$5,ShortCodesNew!$B418)</f>
        <v>0</v>
      </c>
      <c r="H418" s="55">
        <f>COUNTIF(ShortCodesNew!$A$2:$A$1516,ShortCodesNew!$A418)</f>
        <v>1</v>
      </c>
      <c r="I418" s="55">
        <f t="shared" si="3"/>
        <v>1</v>
      </c>
      <c r="J418" s="55"/>
      <c r="K418" s="55"/>
      <c r="L418" s="55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4.25" customHeight="1">
      <c r="A419" s="57" t="s">
        <v>1273</v>
      </c>
      <c r="B419" s="57" t="s">
        <v>1274</v>
      </c>
      <c r="C419" s="58" t="str">
        <f t="shared" si="2"/>
        <v>GANGAPUR</v>
      </c>
      <c r="D419" s="58"/>
      <c r="E419" s="58"/>
      <c r="F419" s="58"/>
      <c r="G419" s="58">
        <f>COUNTIF(RTARouteStagesOld!$J$2:$J$5,ShortCodesNew!$B419)</f>
        <v>0</v>
      </c>
      <c r="H419" s="58">
        <f>COUNTIF(ShortCodesNew!$A$2:$A$1516,ShortCodesNew!$A419)</f>
        <v>1</v>
      </c>
      <c r="I419" s="58">
        <f t="shared" si="3"/>
        <v>1</v>
      </c>
      <c r="J419" s="58"/>
      <c r="K419" s="58"/>
      <c r="L419" s="58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4.25" customHeight="1">
      <c r="A420" s="54" t="s">
        <v>1275</v>
      </c>
      <c r="B420" s="54" t="s">
        <v>1276</v>
      </c>
      <c r="C420" s="55" t="str">
        <f t="shared" si="2"/>
        <v>GANGOR</v>
      </c>
      <c r="D420" s="55"/>
      <c r="E420" s="55"/>
      <c r="F420" s="55"/>
      <c r="G420" s="55">
        <f>COUNTIF(RTARouteStagesOld!$J$2:$J$5,ShortCodesNew!$B420)</f>
        <v>0</v>
      </c>
      <c r="H420" s="55">
        <f>COUNTIF(ShortCodesNew!$A$2:$A$1516,ShortCodesNew!$A420)</f>
        <v>1</v>
      </c>
      <c r="I420" s="55">
        <f t="shared" si="3"/>
        <v>1</v>
      </c>
      <c r="J420" s="55"/>
      <c r="K420" s="55"/>
      <c r="L420" s="55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4.25" customHeight="1">
      <c r="A421" s="57" t="s">
        <v>1277</v>
      </c>
      <c r="B421" s="57" t="s">
        <v>1278</v>
      </c>
      <c r="C421" s="58" t="str">
        <f t="shared" si="2"/>
        <v>GANJE</v>
      </c>
      <c r="D421" s="58"/>
      <c r="E421" s="58"/>
      <c r="F421" s="58"/>
      <c r="G421" s="58">
        <f>COUNTIF(RTARouteStagesOld!$J$2:$J$5,ShortCodesNew!$B421)</f>
        <v>0</v>
      </c>
      <c r="H421" s="58">
        <f>COUNTIF(ShortCodesNew!$A$2:$A$1516,ShortCodesNew!$A421)</f>
        <v>1</v>
      </c>
      <c r="I421" s="58">
        <f t="shared" si="3"/>
        <v>1</v>
      </c>
      <c r="J421" s="58"/>
      <c r="K421" s="58"/>
      <c r="L421" s="58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4.25" customHeight="1">
      <c r="A422" s="54" t="s">
        <v>1279</v>
      </c>
      <c r="B422" s="54" t="s">
        <v>1280</v>
      </c>
      <c r="C422" s="55" t="str">
        <f t="shared" si="2"/>
        <v>GANPATI TMP</v>
      </c>
      <c r="D422" s="55"/>
      <c r="E422" s="55"/>
      <c r="F422" s="55"/>
      <c r="G422" s="55">
        <f>COUNTIF(RTARouteStagesOld!$J$2:$J$5,ShortCodesNew!$B422)</f>
        <v>0</v>
      </c>
      <c r="H422" s="55">
        <f>COUNTIF(ShortCodesNew!$A$2:$A$1516,ShortCodesNew!$A422)</f>
        <v>1</v>
      </c>
      <c r="I422" s="55">
        <f t="shared" si="3"/>
        <v>1</v>
      </c>
      <c r="J422" s="55"/>
      <c r="K422" s="55"/>
      <c r="L422" s="55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4.25" customHeight="1">
      <c r="A423" s="57" t="s">
        <v>1281</v>
      </c>
      <c r="B423" s="57" t="s">
        <v>1282</v>
      </c>
      <c r="C423" s="58" t="str">
        <f t="shared" si="2"/>
        <v>GAODONGARI</v>
      </c>
      <c r="D423" s="58"/>
      <c r="E423" s="58"/>
      <c r="F423" s="58"/>
      <c r="G423" s="58">
        <f>COUNTIF(RTARouteStagesOld!$J$2:$J$5,ShortCodesNew!$B423)</f>
        <v>0</v>
      </c>
      <c r="H423" s="58">
        <f>COUNTIF(ShortCodesNew!$A$2:$A$1516,ShortCodesNew!$A423)</f>
        <v>1</v>
      </c>
      <c r="I423" s="58">
        <f t="shared" si="3"/>
        <v>1</v>
      </c>
      <c r="J423" s="58"/>
      <c r="K423" s="58"/>
      <c r="L423" s="58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4.25" customHeight="1">
      <c r="A424" s="54" t="s">
        <v>1283</v>
      </c>
      <c r="B424" s="54" t="s">
        <v>1284</v>
      </c>
      <c r="C424" s="55" t="str">
        <f t="shared" si="2"/>
        <v>GAONKAR WDO</v>
      </c>
      <c r="D424" s="55"/>
      <c r="E424" s="55"/>
      <c r="F424" s="55"/>
      <c r="G424" s="55">
        <f>COUNTIF(RTARouteStagesOld!$J$2:$J$5,ShortCodesNew!$B424)</f>
        <v>0</v>
      </c>
      <c r="H424" s="55">
        <f>COUNTIF(ShortCodesNew!$A$2:$A$1516,ShortCodesNew!$A424)</f>
        <v>1</v>
      </c>
      <c r="I424" s="55">
        <f t="shared" si="3"/>
        <v>1</v>
      </c>
      <c r="J424" s="55"/>
      <c r="K424" s="55"/>
      <c r="L424" s="55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4.25" customHeight="1">
      <c r="A425" s="57" t="s">
        <v>1285</v>
      </c>
      <c r="B425" s="57" t="s">
        <v>1286</v>
      </c>
      <c r="C425" s="58" t="str">
        <f t="shared" si="2"/>
        <v>GAONKARWADA</v>
      </c>
      <c r="D425" s="58"/>
      <c r="E425" s="58"/>
      <c r="F425" s="58"/>
      <c r="G425" s="58">
        <f>COUNTIF(RTARouteStagesOld!$J$2:$J$5,ShortCodesNew!$B425)</f>
        <v>0</v>
      </c>
      <c r="H425" s="58">
        <f>COUNTIF(ShortCodesNew!$A$2:$A$1516,ShortCodesNew!$A425)</f>
        <v>1</v>
      </c>
      <c r="I425" s="58">
        <f t="shared" si="3"/>
        <v>1</v>
      </c>
      <c r="J425" s="58"/>
      <c r="K425" s="58"/>
      <c r="L425" s="58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4.25" customHeight="1">
      <c r="A426" s="54" t="s">
        <v>1287</v>
      </c>
      <c r="B426" s="54" t="s">
        <v>1288</v>
      </c>
      <c r="C426" s="55" t="str">
        <f t="shared" si="2"/>
        <v>GARAGE</v>
      </c>
      <c r="D426" s="55"/>
      <c r="E426" s="55"/>
      <c r="F426" s="55"/>
      <c r="G426" s="55">
        <f>COUNTIF(RTARouteStagesOld!$J$2:$J$5,ShortCodesNew!$B426)</f>
        <v>0</v>
      </c>
      <c r="H426" s="55">
        <f>COUNTIF(ShortCodesNew!$A$2:$A$1516,ShortCodesNew!$A426)</f>
        <v>1</v>
      </c>
      <c r="I426" s="55">
        <f t="shared" si="3"/>
        <v>1</v>
      </c>
      <c r="J426" s="55"/>
      <c r="K426" s="55"/>
      <c r="L426" s="55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4.25" customHeight="1">
      <c r="A427" s="57" t="s">
        <v>1289</v>
      </c>
      <c r="B427" s="57" t="s">
        <v>1290</v>
      </c>
      <c r="C427" s="58" t="str">
        <f t="shared" si="2"/>
        <v>GATE/TBHUMI</v>
      </c>
      <c r="D427" s="58"/>
      <c r="E427" s="58"/>
      <c r="F427" s="58"/>
      <c r="G427" s="58">
        <f>COUNTIF(RTARouteStagesOld!$J$2:$J$5,ShortCodesNew!$B427)</f>
        <v>0</v>
      </c>
      <c r="H427" s="58">
        <f>COUNTIF(ShortCodesNew!$A$2:$A$1516,ShortCodesNew!$A427)</f>
        <v>1</v>
      </c>
      <c r="I427" s="58">
        <f t="shared" si="3"/>
        <v>1</v>
      </c>
      <c r="J427" s="58"/>
      <c r="K427" s="58"/>
      <c r="L427" s="58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4.25" customHeight="1">
      <c r="A428" s="54" t="s">
        <v>1291</v>
      </c>
      <c r="B428" s="54" t="s">
        <v>1292</v>
      </c>
      <c r="C428" s="55" t="str">
        <f t="shared" si="2"/>
        <v>GAULAR</v>
      </c>
      <c r="D428" s="55"/>
      <c r="E428" s="55"/>
      <c r="F428" s="55"/>
      <c r="G428" s="55">
        <f>COUNTIF(RTARouteStagesOld!$J$2:$J$5,ShortCodesNew!$B428)</f>
        <v>0</v>
      </c>
      <c r="H428" s="55">
        <f>COUNTIF(ShortCodesNew!$A$2:$A$1516,ShortCodesNew!$A428)</f>
        <v>1</v>
      </c>
      <c r="I428" s="55">
        <f t="shared" si="3"/>
        <v>1</v>
      </c>
      <c r="J428" s="55"/>
      <c r="K428" s="55"/>
      <c r="L428" s="55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4.25" customHeight="1">
      <c r="A429" s="57" t="s">
        <v>1293</v>
      </c>
      <c r="B429" s="57" t="s">
        <v>1294</v>
      </c>
      <c r="C429" s="58" t="str">
        <f t="shared" si="2"/>
        <v>GAVALDEV</v>
      </c>
      <c r="D429" s="58"/>
      <c r="E429" s="58"/>
      <c r="F429" s="58"/>
      <c r="G429" s="58">
        <f>COUNTIF(RTARouteStagesOld!$J$2:$J$5,ShortCodesNew!$B429)</f>
        <v>0</v>
      </c>
      <c r="H429" s="58">
        <f>COUNTIF(ShortCodesNew!$A$2:$A$1516,ShortCodesNew!$A429)</f>
        <v>1</v>
      </c>
      <c r="I429" s="58">
        <f t="shared" si="3"/>
        <v>1</v>
      </c>
      <c r="J429" s="58"/>
      <c r="K429" s="58"/>
      <c r="L429" s="58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4.25" customHeight="1">
      <c r="A430" s="54" t="s">
        <v>1295</v>
      </c>
      <c r="B430" s="54" t="s">
        <v>1296</v>
      </c>
      <c r="C430" s="55" t="str">
        <f t="shared" si="2"/>
        <v>GAVNE</v>
      </c>
      <c r="D430" s="55"/>
      <c r="E430" s="55"/>
      <c r="F430" s="55"/>
      <c r="G430" s="55">
        <f>COUNTIF(RTARouteStagesOld!$J$2:$J$5,ShortCodesNew!$B430)</f>
        <v>0</v>
      </c>
      <c r="H430" s="55">
        <f>COUNTIF(ShortCodesNew!$A$2:$A$1516,ShortCodesNew!$A430)</f>
        <v>1</v>
      </c>
      <c r="I430" s="55">
        <f t="shared" si="3"/>
        <v>1</v>
      </c>
      <c r="J430" s="55"/>
      <c r="K430" s="55"/>
      <c r="L430" s="55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4.25" customHeight="1">
      <c r="A431" s="57" t="s">
        <v>1297</v>
      </c>
      <c r="B431" s="57" t="s">
        <v>1298</v>
      </c>
      <c r="C431" s="58" t="str">
        <f t="shared" si="2"/>
        <v>GAVNE TISK</v>
      </c>
      <c r="D431" s="58"/>
      <c r="E431" s="58"/>
      <c r="F431" s="58"/>
      <c r="G431" s="58">
        <f>COUNTIF(RTARouteStagesOld!$J$2:$J$5,ShortCodesNew!$B431)</f>
        <v>0</v>
      </c>
      <c r="H431" s="58">
        <f>COUNTIF(ShortCodesNew!$A$2:$A$1516,ShortCodesNew!$A431)</f>
        <v>1</v>
      </c>
      <c r="I431" s="58">
        <f t="shared" si="3"/>
        <v>1</v>
      </c>
      <c r="J431" s="58"/>
      <c r="K431" s="58"/>
      <c r="L431" s="58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4.25" customHeight="1">
      <c r="A432" s="54" t="s">
        <v>1299</v>
      </c>
      <c r="B432" s="54" t="s">
        <v>1300</v>
      </c>
      <c r="C432" s="55" t="str">
        <f t="shared" si="2"/>
        <v>GAWANDALI</v>
      </c>
      <c r="D432" s="55"/>
      <c r="E432" s="55"/>
      <c r="F432" s="55"/>
      <c r="G432" s="55">
        <f>COUNTIF(RTARouteStagesOld!$J$2:$J$5,ShortCodesNew!$B432)</f>
        <v>0</v>
      </c>
      <c r="H432" s="55">
        <f>COUNTIF(ShortCodesNew!$A$2:$A$1516,ShortCodesNew!$A432)</f>
        <v>1</v>
      </c>
      <c r="I432" s="55">
        <f t="shared" si="3"/>
        <v>1</v>
      </c>
      <c r="J432" s="55"/>
      <c r="K432" s="55"/>
      <c r="L432" s="55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4.25" customHeight="1">
      <c r="A433" s="57" t="s">
        <v>1301</v>
      </c>
      <c r="B433" s="57" t="s">
        <v>1302</v>
      </c>
      <c r="C433" s="58" t="str">
        <f t="shared" si="2"/>
        <v>GAWANE</v>
      </c>
      <c r="D433" s="58"/>
      <c r="E433" s="58"/>
      <c r="F433" s="58"/>
      <c r="G433" s="58">
        <f>COUNTIF(RTARouteStagesOld!$J$2:$J$5,ShortCodesNew!$B433)</f>
        <v>0</v>
      </c>
      <c r="H433" s="58">
        <f>COUNTIF(ShortCodesNew!$A$2:$A$1516,ShortCodesNew!$A433)</f>
        <v>1</v>
      </c>
      <c r="I433" s="58">
        <f t="shared" si="3"/>
        <v>1</v>
      </c>
      <c r="J433" s="58"/>
      <c r="K433" s="58"/>
      <c r="L433" s="58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4.25" customHeight="1">
      <c r="A434" s="54" t="s">
        <v>1303</v>
      </c>
      <c r="B434" s="54" t="s">
        <v>1304</v>
      </c>
      <c r="C434" s="55" t="str">
        <f t="shared" si="2"/>
        <v>GAWRAI</v>
      </c>
      <c r="D434" s="55"/>
      <c r="E434" s="55"/>
      <c r="F434" s="55"/>
      <c r="G434" s="55">
        <f>COUNTIF(RTARouteStagesOld!$J$2:$J$5,ShortCodesNew!$B434)</f>
        <v>0</v>
      </c>
      <c r="H434" s="55">
        <f>COUNTIF(ShortCodesNew!$A$2:$A$1516,ShortCodesNew!$A434)</f>
        <v>1</v>
      </c>
      <c r="I434" s="55">
        <f t="shared" si="3"/>
        <v>1</v>
      </c>
      <c r="J434" s="55"/>
      <c r="K434" s="55"/>
      <c r="L434" s="55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4.25" customHeight="1">
      <c r="A435" s="57" t="s">
        <v>1305</v>
      </c>
      <c r="B435" s="57" t="s">
        <v>1306</v>
      </c>
      <c r="C435" s="58" t="str">
        <f t="shared" si="2"/>
        <v>GAWTHAN</v>
      </c>
      <c r="D435" s="58"/>
      <c r="E435" s="58"/>
      <c r="F435" s="58"/>
      <c r="G435" s="58">
        <f>COUNTIF(RTARouteStagesOld!$J$2:$J$5,ShortCodesNew!$B435)</f>
        <v>0</v>
      </c>
      <c r="H435" s="58">
        <f>COUNTIF(ShortCodesNew!$A$2:$A$1516,ShortCodesNew!$A435)</f>
        <v>1</v>
      </c>
      <c r="I435" s="58">
        <f t="shared" si="3"/>
        <v>1</v>
      </c>
      <c r="J435" s="58"/>
      <c r="K435" s="58"/>
      <c r="L435" s="58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4.25" customHeight="1">
      <c r="A436" s="54" t="s">
        <v>1307</v>
      </c>
      <c r="B436" s="54" t="s">
        <v>1308</v>
      </c>
      <c r="C436" s="55" t="str">
        <f t="shared" si="2"/>
        <v>GERUSOPPA</v>
      </c>
      <c r="D436" s="55"/>
      <c r="E436" s="55"/>
      <c r="F436" s="55"/>
      <c r="G436" s="55">
        <f>COUNTIF(RTARouteStagesOld!$J$2:$J$5,ShortCodesNew!$B436)</f>
        <v>0</v>
      </c>
      <c r="H436" s="55">
        <f>COUNTIF(ShortCodesNew!$A$2:$A$1516,ShortCodesNew!$A436)</f>
        <v>1</v>
      </c>
      <c r="I436" s="55">
        <f t="shared" si="3"/>
        <v>1</v>
      </c>
      <c r="J436" s="55"/>
      <c r="K436" s="55"/>
      <c r="L436" s="55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4.25" customHeight="1">
      <c r="A437" s="57" t="s">
        <v>1309</v>
      </c>
      <c r="B437" s="57" t="s">
        <v>1310</v>
      </c>
      <c r="C437" s="58" t="str">
        <f t="shared" si="2"/>
        <v>GHADIWADA</v>
      </c>
      <c r="D437" s="58"/>
      <c r="E437" s="58"/>
      <c r="F437" s="58"/>
      <c r="G437" s="58">
        <f>COUNTIF(RTARouteStagesOld!$J$2:$J$5,ShortCodesNew!$B437)</f>
        <v>0</v>
      </c>
      <c r="H437" s="58">
        <f>COUNTIF(ShortCodesNew!$A$2:$A$1516,ShortCodesNew!$A437)</f>
        <v>1</v>
      </c>
      <c r="I437" s="58">
        <f t="shared" si="3"/>
        <v>1</v>
      </c>
      <c r="J437" s="58"/>
      <c r="K437" s="58"/>
      <c r="L437" s="58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4.25" customHeight="1">
      <c r="A438" s="54" t="s">
        <v>1311</v>
      </c>
      <c r="B438" s="54" t="s">
        <v>1312</v>
      </c>
      <c r="C438" s="55" t="str">
        <f t="shared" si="2"/>
        <v>GHANO</v>
      </c>
      <c r="D438" s="55"/>
      <c r="E438" s="55"/>
      <c r="F438" s="55"/>
      <c r="G438" s="55">
        <f>COUNTIF(RTARouteStagesOld!$J$2:$J$5,ShortCodesNew!$B438)</f>
        <v>0</v>
      </c>
      <c r="H438" s="55">
        <f>COUNTIF(ShortCodesNew!$A$2:$A$1516,ShortCodesNew!$A438)</f>
        <v>1</v>
      </c>
      <c r="I438" s="55">
        <f t="shared" si="3"/>
        <v>1</v>
      </c>
      <c r="J438" s="55"/>
      <c r="K438" s="55"/>
      <c r="L438" s="55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4.25" customHeight="1">
      <c r="A439" s="57" t="s">
        <v>1313</v>
      </c>
      <c r="B439" s="57" t="s">
        <v>1314</v>
      </c>
      <c r="C439" s="58" t="str">
        <f t="shared" si="2"/>
        <v>GHANSI</v>
      </c>
      <c r="D439" s="58"/>
      <c r="E439" s="58"/>
      <c r="F439" s="58"/>
      <c r="G439" s="58">
        <f>COUNTIF(RTARouteStagesOld!$J$2:$J$5,ShortCodesNew!$B439)</f>
        <v>0</v>
      </c>
      <c r="H439" s="58">
        <f>COUNTIF(ShortCodesNew!$A$2:$A$1516,ShortCodesNew!$A439)</f>
        <v>1</v>
      </c>
      <c r="I439" s="58">
        <f t="shared" si="3"/>
        <v>1</v>
      </c>
      <c r="J439" s="58"/>
      <c r="K439" s="58"/>
      <c r="L439" s="58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4.25" customHeight="1">
      <c r="A440" s="54" t="s">
        <v>1315</v>
      </c>
      <c r="B440" s="54" t="s">
        <v>1316</v>
      </c>
      <c r="C440" s="55" t="str">
        <f t="shared" si="2"/>
        <v>GHODEMUKH</v>
      </c>
      <c r="D440" s="55"/>
      <c r="E440" s="55"/>
      <c r="F440" s="55"/>
      <c r="G440" s="55">
        <f>COUNTIF(RTARouteStagesOld!$J$2:$J$5,ShortCodesNew!$B440)</f>
        <v>0</v>
      </c>
      <c r="H440" s="55">
        <f>COUNTIF(ShortCodesNew!$A$2:$A$1516,ShortCodesNew!$A440)</f>
        <v>1</v>
      </c>
      <c r="I440" s="55">
        <f t="shared" si="3"/>
        <v>1</v>
      </c>
      <c r="J440" s="55"/>
      <c r="K440" s="55"/>
      <c r="L440" s="55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4.25" customHeight="1">
      <c r="A441" s="57" t="s">
        <v>1317</v>
      </c>
      <c r="B441" s="57" t="s">
        <v>1318</v>
      </c>
      <c r="C441" s="58" t="str">
        <f t="shared" si="2"/>
        <v>GHOTELI</v>
      </c>
      <c r="D441" s="58"/>
      <c r="E441" s="58"/>
      <c r="F441" s="58"/>
      <c r="G441" s="58">
        <f>COUNTIF(RTARouteStagesOld!$J$2:$J$5,ShortCodesNew!$B441)</f>
        <v>0</v>
      </c>
      <c r="H441" s="58">
        <f>COUNTIF(ShortCodesNew!$A$2:$A$1516,ShortCodesNew!$A441)</f>
        <v>1</v>
      </c>
      <c r="I441" s="58">
        <f t="shared" si="3"/>
        <v>1</v>
      </c>
      <c r="J441" s="58"/>
      <c r="K441" s="58"/>
      <c r="L441" s="58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4.25" customHeight="1">
      <c r="A442" s="54" t="s">
        <v>1319</v>
      </c>
      <c r="B442" s="54" t="s">
        <v>1320</v>
      </c>
      <c r="C442" s="55" t="str">
        <f t="shared" si="2"/>
        <v>GHOTGEWADI</v>
      </c>
      <c r="D442" s="55"/>
      <c r="E442" s="55"/>
      <c r="F442" s="55"/>
      <c r="G442" s="55">
        <f>COUNTIF(RTARouteStagesOld!$J$2:$J$5,ShortCodesNew!$B442)</f>
        <v>0</v>
      </c>
      <c r="H442" s="55">
        <f>COUNTIF(ShortCodesNew!$A$2:$A$1516,ShortCodesNew!$A442)</f>
        <v>1</v>
      </c>
      <c r="I442" s="55">
        <f t="shared" si="3"/>
        <v>1</v>
      </c>
      <c r="J442" s="55"/>
      <c r="K442" s="55"/>
      <c r="L442" s="55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4.25" customHeight="1">
      <c r="A443" s="57" t="s">
        <v>1321</v>
      </c>
      <c r="B443" s="57" t="s">
        <v>1322</v>
      </c>
      <c r="C443" s="58" t="str">
        <f t="shared" si="2"/>
        <v>GIMONE</v>
      </c>
      <c r="D443" s="58"/>
      <c r="E443" s="58"/>
      <c r="F443" s="58"/>
      <c r="G443" s="58">
        <f>COUNTIF(RTARouteStagesOld!$J$2:$J$5,ShortCodesNew!$B443)</f>
        <v>0</v>
      </c>
      <c r="H443" s="58">
        <f>COUNTIF(ShortCodesNew!$A$2:$A$1516,ShortCodesNew!$A443)</f>
        <v>1</v>
      </c>
      <c r="I443" s="58">
        <f t="shared" si="3"/>
        <v>1</v>
      </c>
      <c r="J443" s="58"/>
      <c r="K443" s="58"/>
      <c r="L443" s="58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4.25" customHeight="1">
      <c r="A444" s="54" t="s">
        <v>1323</v>
      </c>
      <c r="B444" s="54" t="s">
        <v>1324</v>
      </c>
      <c r="C444" s="55" t="str">
        <f t="shared" si="2"/>
        <v>GINGERA</v>
      </c>
      <c r="D444" s="55"/>
      <c r="E444" s="55"/>
      <c r="F444" s="55"/>
      <c r="G444" s="55">
        <f>COUNTIF(RTARouteStagesOld!$J$2:$J$5,ShortCodesNew!$B444)</f>
        <v>0</v>
      </c>
      <c r="H444" s="55">
        <f>COUNTIF(ShortCodesNew!$A$2:$A$1516,ShortCodesNew!$A444)</f>
        <v>1</v>
      </c>
      <c r="I444" s="55">
        <f t="shared" si="3"/>
        <v>1</v>
      </c>
      <c r="J444" s="55"/>
      <c r="K444" s="55"/>
      <c r="L444" s="55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4.25" customHeight="1">
      <c r="A445" s="57" t="s">
        <v>1325</v>
      </c>
      <c r="B445" s="57" t="s">
        <v>1326</v>
      </c>
      <c r="C445" s="58" t="str">
        <f t="shared" si="2"/>
        <v>GIRI CHAPEL</v>
      </c>
      <c r="D445" s="58"/>
      <c r="E445" s="58"/>
      <c r="F445" s="58"/>
      <c r="G445" s="58">
        <f>COUNTIF(RTARouteStagesOld!$J$2:$J$5,ShortCodesNew!$B445)</f>
        <v>0</v>
      </c>
      <c r="H445" s="58">
        <f>COUNTIF(ShortCodesNew!$A$2:$A$1516,ShortCodesNew!$A445)</f>
        <v>1</v>
      </c>
      <c r="I445" s="58">
        <f t="shared" si="3"/>
        <v>1</v>
      </c>
      <c r="J445" s="58"/>
      <c r="K445" s="58"/>
      <c r="L445" s="58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4.25" customHeight="1">
      <c r="A446" s="54" t="s">
        <v>1327</v>
      </c>
      <c r="B446" s="54" t="s">
        <v>1328</v>
      </c>
      <c r="C446" s="55" t="str">
        <f t="shared" si="2"/>
        <v>GIRI CROSS</v>
      </c>
      <c r="D446" s="55"/>
      <c r="E446" s="55"/>
      <c r="F446" s="55"/>
      <c r="G446" s="55">
        <f>COUNTIF(RTARouteStagesOld!$J$2:$J$5,ShortCodesNew!$B446)</f>
        <v>0</v>
      </c>
      <c r="H446" s="55">
        <f>COUNTIF(ShortCodesNew!$A$2:$A$1516,ShortCodesNew!$A446)</f>
        <v>1</v>
      </c>
      <c r="I446" s="55">
        <f t="shared" si="3"/>
        <v>1</v>
      </c>
      <c r="J446" s="55"/>
      <c r="K446" s="55"/>
      <c r="L446" s="55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4.25" customHeight="1">
      <c r="A447" s="57" t="s">
        <v>1329</v>
      </c>
      <c r="B447" s="57" t="s">
        <v>1330</v>
      </c>
      <c r="C447" s="58" t="str">
        <f t="shared" si="2"/>
        <v>GIRI PARK</v>
      </c>
      <c r="D447" s="58"/>
      <c r="E447" s="58"/>
      <c r="F447" s="58"/>
      <c r="G447" s="58">
        <f>COUNTIF(RTARouteStagesOld!$J$2:$J$5,ShortCodesNew!$B447)</f>
        <v>0</v>
      </c>
      <c r="H447" s="58">
        <f>COUNTIF(ShortCodesNew!$A$2:$A$1516,ShortCodesNew!$A447)</f>
        <v>1</v>
      </c>
      <c r="I447" s="58">
        <f t="shared" si="3"/>
        <v>1</v>
      </c>
      <c r="J447" s="58"/>
      <c r="K447" s="58"/>
      <c r="L447" s="58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4.25" customHeight="1">
      <c r="A448" s="54" t="s">
        <v>1331</v>
      </c>
      <c r="B448" s="54" t="s">
        <v>1332</v>
      </c>
      <c r="C448" s="55" t="str">
        <f t="shared" si="2"/>
        <v>GOA BORDER</v>
      </c>
      <c r="D448" s="55"/>
      <c r="E448" s="55"/>
      <c r="F448" s="55"/>
      <c r="G448" s="55">
        <f>COUNTIF(RTARouteStagesOld!$J$2:$J$5,ShortCodesNew!$B448)</f>
        <v>0</v>
      </c>
      <c r="H448" s="55">
        <f>COUNTIF(ShortCodesNew!$A$2:$A$1516,ShortCodesNew!$A448)</f>
        <v>1</v>
      </c>
      <c r="I448" s="55">
        <f t="shared" si="3"/>
        <v>1</v>
      </c>
      <c r="J448" s="55"/>
      <c r="K448" s="55"/>
      <c r="L448" s="55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4.25" customHeight="1">
      <c r="A449" s="57" t="s">
        <v>1333</v>
      </c>
      <c r="B449" s="57" t="s">
        <v>1334</v>
      </c>
      <c r="C449" s="58" t="str">
        <f t="shared" si="2"/>
        <v>GOA INTERNA</v>
      </c>
      <c r="D449" s="58"/>
      <c r="E449" s="58"/>
      <c r="F449" s="58"/>
      <c r="G449" s="58">
        <f>COUNTIF(RTARouteStagesOld!$J$2:$J$5,ShortCodesNew!$B449)</f>
        <v>0</v>
      </c>
      <c r="H449" s="58">
        <f>COUNTIF(ShortCodesNew!$A$2:$A$1516,ShortCodesNew!$A449)</f>
        <v>1</v>
      </c>
      <c r="I449" s="58">
        <f t="shared" si="3"/>
        <v>1</v>
      </c>
      <c r="J449" s="58"/>
      <c r="K449" s="58"/>
      <c r="L449" s="58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4.25" customHeight="1">
      <c r="A450" s="54" t="s">
        <v>1335</v>
      </c>
      <c r="B450" s="54" t="s">
        <v>1336</v>
      </c>
      <c r="C450" s="55" t="str">
        <f t="shared" si="2"/>
        <v>GOA UNVRSTY</v>
      </c>
      <c r="D450" s="55"/>
      <c r="E450" s="55"/>
      <c r="F450" s="55"/>
      <c r="G450" s="55">
        <f>COUNTIF(RTARouteStagesOld!$J$2:$J$5,ShortCodesNew!$B450)</f>
        <v>0</v>
      </c>
      <c r="H450" s="55">
        <f>COUNTIF(ShortCodesNew!$A$2:$A$1516,ShortCodesNew!$A450)</f>
        <v>1</v>
      </c>
      <c r="I450" s="55">
        <f t="shared" si="3"/>
        <v>1</v>
      </c>
      <c r="J450" s="55"/>
      <c r="K450" s="55"/>
      <c r="L450" s="55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4.25" customHeight="1">
      <c r="A451" s="57" t="s">
        <v>1337</v>
      </c>
      <c r="B451" s="57" t="s">
        <v>1338</v>
      </c>
      <c r="C451" s="58" t="str">
        <f t="shared" si="2"/>
        <v>GOA VELHA</v>
      </c>
      <c r="D451" s="58"/>
      <c r="E451" s="58"/>
      <c r="F451" s="58"/>
      <c r="G451" s="58">
        <f>COUNTIF(RTARouteStagesOld!$J$2:$J$5,ShortCodesNew!$B451)</f>
        <v>0</v>
      </c>
      <c r="H451" s="58">
        <f>COUNTIF(ShortCodesNew!$A$2:$A$1516,ShortCodesNew!$A451)</f>
        <v>1</v>
      </c>
      <c r="I451" s="58">
        <f t="shared" si="3"/>
        <v>1</v>
      </c>
      <c r="J451" s="58"/>
      <c r="K451" s="58"/>
      <c r="L451" s="58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4.25" customHeight="1">
      <c r="A452" s="54" t="s">
        <v>1339</v>
      </c>
      <c r="B452" s="54" t="s">
        <v>1340</v>
      </c>
      <c r="C452" s="55" t="str">
        <f t="shared" si="2"/>
        <v>GODEWAL</v>
      </c>
      <c r="D452" s="55"/>
      <c r="E452" s="55"/>
      <c r="F452" s="55"/>
      <c r="G452" s="55">
        <f>COUNTIF(RTARouteStagesOld!$J$2:$J$5,ShortCodesNew!$B452)</f>
        <v>0</v>
      </c>
      <c r="H452" s="55">
        <f>COUNTIF(ShortCodesNew!$A$2:$A$1516,ShortCodesNew!$A452)</f>
        <v>1</v>
      </c>
      <c r="I452" s="55">
        <f t="shared" si="3"/>
        <v>1</v>
      </c>
      <c r="J452" s="55"/>
      <c r="K452" s="55"/>
      <c r="L452" s="55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4.25" customHeight="1">
      <c r="A453" s="57" t="s">
        <v>1341</v>
      </c>
      <c r="B453" s="57" t="s">
        <v>1342</v>
      </c>
      <c r="C453" s="58" t="str">
        <f t="shared" si="2"/>
        <v>GODHALI</v>
      </c>
      <c r="D453" s="58"/>
      <c r="E453" s="58"/>
      <c r="F453" s="58"/>
      <c r="G453" s="58">
        <f>COUNTIF(RTARouteStagesOld!$J$2:$J$5,ShortCodesNew!$B453)</f>
        <v>0</v>
      </c>
      <c r="H453" s="58">
        <f>COUNTIF(ShortCodesNew!$A$2:$A$1516,ShortCodesNew!$A453)</f>
        <v>1</v>
      </c>
      <c r="I453" s="58">
        <f t="shared" si="3"/>
        <v>1</v>
      </c>
      <c r="J453" s="58"/>
      <c r="K453" s="58"/>
      <c r="L453" s="58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4.25" customHeight="1">
      <c r="A454" s="54" t="s">
        <v>1343</v>
      </c>
      <c r="B454" s="54" t="s">
        <v>1344</v>
      </c>
      <c r="C454" s="55" t="str">
        <f t="shared" si="2"/>
        <v>GODHANWADI</v>
      </c>
      <c r="D454" s="55"/>
      <c r="E454" s="55"/>
      <c r="F454" s="55"/>
      <c r="G454" s="55">
        <f>COUNTIF(RTARouteStagesOld!$J$2:$J$5,ShortCodesNew!$B454)</f>
        <v>0</v>
      </c>
      <c r="H454" s="55">
        <f>COUNTIF(ShortCodesNew!$A$2:$A$1516,ShortCodesNew!$A454)</f>
        <v>1</v>
      </c>
      <c r="I454" s="55">
        <f t="shared" si="3"/>
        <v>1</v>
      </c>
      <c r="J454" s="55"/>
      <c r="K454" s="55"/>
      <c r="L454" s="55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4.25" customHeight="1">
      <c r="A455" s="57" t="s">
        <v>1345</v>
      </c>
      <c r="B455" s="57" t="s">
        <v>1346</v>
      </c>
      <c r="C455" s="58" t="str">
        <f t="shared" si="2"/>
        <v>GODKUMAL</v>
      </c>
      <c r="D455" s="58"/>
      <c r="E455" s="58"/>
      <c r="F455" s="58"/>
      <c r="G455" s="58">
        <f>COUNTIF(RTARouteStagesOld!$J$2:$J$5,ShortCodesNew!$B455)</f>
        <v>0</v>
      </c>
      <c r="H455" s="58">
        <f>COUNTIF(ShortCodesNew!$A$2:$A$1516,ShortCodesNew!$A455)</f>
        <v>1</v>
      </c>
      <c r="I455" s="58">
        <f t="shared" si="3"/>
        <v>1</v>
      </c>
      <c r="J455" s="58"/>
      <c r="K455" s="58"/>
      <c r="L455" s="58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4.25" customHeight="1">
      <c r="A456" s="54" t="s">
        <v>1347</v>
      </c>
      <c r="B456" s="54" t="s">
        <v>1348</v>
      </c>
      <c r="C456" s="55" t="str">
        <f t="shared" si="2"/>
        <v>GOKARNA</v>
      </c>
      <c r="D456" s="55"/>
      <c r="E456" s="55"/>
      <c r="F456" s="55"/>
      <c r="G456" s="55">
        <f>COUNTIF(RTARouteStagesOld!$J$2:$J$5,ShortCodesNew!$B456)</f>
        <v>0</v>
      </c>
      <c r="H456" s="55">
        <f>COUNTIF(ShortCodesNew!$A$2:$A$1516,ShortCodesNew!$A456)</f>
        <v>1</v>
      </c>
      <c r="I456" s="55">
        <f t="shared" si="3"/>
        <v>1</v>
      </c>
      <c r="J456" s="55"/>
      <c r="K456" s="55"/>
      <c r="L456" s="55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4.25" customHeight="1">
      <c r="A457" s="57" t="s">
        <v>1349</v>
      </c>
      <c r="B457" s="57" t="s">
        <v>1350</v>
      </c>
      <c r="C457" s="58" t="str">
        <f t="shared" si="2"/>
        <v>GOLAWALI</v>
      </c>
      <c r="D457" s="58"/>
      <c r="E457" s="58"/>
      <c r="F457" s="58"/>
      <c r="G457" s="58">
        <f>COUNTIF(RTARouteStagesOld!$J$2:$J$5,ShortCodesNew!$B457)</f>
        <v>0</v>
      </c>
      <c r="H457" s="58">
        <f>COUNTIF(ShortCodesNew!$A$2:$A$1516,ShortCodesNew!$A457)</f>
        <v>1</v>
      </c>
      <c r="I457" s="58">
        <f t="shared" si="3"/>
        <v>1</v>
      </c>
      <c r="J457" s="58"/>
      <c r="K457" s="58"/>
      <c r="L457" s="58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4.25" customHeight="1">
      <c r="A458" s="54" t="s">
        <v>1351</v>
      </c>
      <c r="B458" s="54" t="s">
        <v>1352</v>
      </c>
      <c r="C458" s="55" t="str">
        <f t="shared" si="2"/>
        <v>GOLIBA TMP</v>
      </c>
      <c r="D458" s="55"/>
      <c r="E458" s="55"/>
      <c r="F458" s="55"/>
      <c r="G458" s="55">
        <f>COUNTIF(RTARouteStagesOld!$J$2:$J$5,ShortCodesNew!$B458)</f>
        <v>0</v>
      </c>
      <c r="H458" s="55">
        <f>COUNTIF(ShortCodesNew!$A$2:$A$1516,ShortCodesNew!$A458)</f>
        <v>1</v>
      </c>
      <c r="I458" s="55">
        <f t="shared" si="3"/>
        <v>1</v>
      </c>
      <c r="J458" s="55"/>
      <c r="K458" s="55"/>
      <c r="L458" s="55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4.25" customHeight="1">
      <c r="A459" s="57" t="s">
        <v>1353</v>
      </c>
      <c r="B459" s="57" t="s">
        <v>1354</v>
      </c>
      <c r="C459" s="58" t="str">
        <f t="shared" si="2"/>
        <v>GOLJUVEM</v>
      </c>
      <c r="D459" s="58"/>
      <c r="E459" s="58"/>
      <c r="F459" s="58"/>
      <c r="G459" s="58">
        <f>COUNTIF(RTARouteStagesOld!$J$2:$J$5,ShortCodesNew!$B459)</f>
        <v>0</v>
      </c>
      <c r="H459" s="58">
        <f>COUNTIF(ShortCodesNew!$A$2:$A$1516,ShortCodesNew!$A459)</f>
        <v>1</v>
      </c>
      <c r="I459" s="58">
        <f t="shared" si="3"/>
        <v>1</v>
      </c>
      <c r="J459" s="58"/>
      <c r="K459" s="58"/>
      <c r="L459" s="58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4.25" customHeight="1">
      <c r="A460" s="54" t="s">
        <v>1355</v>
      </c>
      <c r="B460" s="54" t="s">
        <v>1356</v>
      </c>
      <c r="C460" s="55" t="str">
        <f t="shared" si="2"/>
        <v>GOVLAR</v>
      </c>
      <c r="D460" s="55"/>
      <c r="E460" s="55"/>
      <c r="F460" s="55"/>
      <c r="G460" s="55">
        <f>COUNTIF(RTARouteStagesOld!$J$2:$J$5,ShortCodesNew!$B460)</f>
        <v>0</v>
      </c>
      <c r="H460" s="55">
        <f>COUNTIF(ShortCodesNew!$A$2:$A$1516,ShortCodesNew!$A460)</f>
        <v>1</v>
      </c>
      <c r="I460" s="55">
        <f t="shared" si="3"/>
        <v>1</v>
      </c>
      <c r="J460" s="55"/>
      <c r="K460" s="55"/>
      <c r="L460" s="55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4.25" customHeight="1">
      <c r="A461" s="57" t="s">
        <v>1357</v>
      </c>
      <c r="B461" s="57" t="s">
        <v>1358</v>
      </c>
      <c r="C461" s="58" t="str">
        <f t="shared" si="2"/>
        <v>GOVOL</v>
      </c>
      <c r="D461" s="58"/>
      <c r="E461" s="58"/>
      <c r="F461" s="58"/>
      <c r="G461" s="58">
        <f>COUNTIF(RTARouteStagesOld!$J$2:$J$5,ShortCodesNew!$B461)</f>
        <v>0</v>
      </c>
      <c r="H461" s="58">
        <f>COUNTIF(ShortCodesNew!$A$2:$A$1516,ShortCodesNew!$A461)</f>
        <v>1</v>
      </c>
      <c r="I461" s="58">
        <f t="shared" si="3"/>
        <v>1</v>
      </c>
      <c r="J461" s="58"/>
      <c r="K461" s="58"/>
      <c r="L461" s="58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4.25" customHeight="1">
      <c r="A462" s="54" t="s">
        <v>1359</v>
      </c>
      <c r="B462" s="54" t="s">
        <v>1360</v>
      </c>
      <c r="C462" s="55" t="str">
        <f t="shared" si="2"/>
        <v>GOVT QTRS</v>
      </c>
      <c r="D462" s="55"/>
      <c r="E462" s="55"/>
      <c r="F462" s="55"/>
      <c r="G462" s="55">
        <f>COUNTIF(RTARouteStagesOld!$J$2:$J$5,ShortCodesNew!$B462)</f>
        <v>0</v>
      </c>
      <c r="H462" s="55">
        <f>COUNTIF(ShortCodesNew!$A$2:$A$1516,ShortCodesNew!$A462)</f>
        <v>1</v>
      </c>
      <c r="I462" s="55">
        <f t="shared" si="3"/>
        <v>1</v>
      </c>
      <c r="J462" s="55"/>
      <c r="K462" s="55"/>
      <c r="L462" s="55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4.25" customHeight="1">
      <c r="A463" s="57" t="s">
        <v>1361</v>
      </c>
      <c r="B463" s="57" t="s">
        <v>1362</v>
      </c>
      <c r="C463" s="58" t="str">
        <f t="shared" si="2"/>
        <v>GOYNA</v>
      </c>
      <c r="D463" s="58"/>
      <c r="E463" s="58"/>
      <c r="F463" s="58"/>
      <c r="G463" s="58">
        <f>COUNTIF(RTARouteStagesOld!$J$2:$J$5,ShortCodesNew!$B463)</f>
        <v>0</v>
      </c>
      <c r="H463" s="58">
        <f>COUNTIF(ShortCodesNew!$A$2:$A$1516,ShortCodesNew!$A463)</f>
        <v>1</v>
      </c>
      <c r="I463" s="58">
        <f t="shared" si="3"/>
        <v>1</v>
      </c>
      <c r="J463" s="58"/>
      <c r="K463" s="58"/>
      <c r="L463" s="58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4.25" customHeight="1">
      <c r="A464" s="54" t="s">
        <v>1363</v>
      </c>
      <c r="B464" s="54" t="s">
        <v>1364</v>
      </c>
      <c r="C464" s="55" t="str">
        <f t="shared" si="2"/>
        <v>GPSCB</v>
      </c>
      <c r="D464" s="55"/>
      <c r="E464" s="55"/>
      <c r="F464" s="55"/>
      <c r="G464" s="55">
        <f>COUNTIF(RTARouteStagesOld!$J$2:$J$5,ShortCodesNew!$B464)</f>
        <v>0</v>
      </c>
      <c r="H464" s="55">
        <f>COUNTIF(ShortCodesNew!$A$2:$A$1516,ShortCodesNew!$A464)</f>
        <v>1</v>
      </c>
      <c r="I464" s="55">
        <f t="shared" si="3"/>
        <v>1</v>
      </c>
      <c r="J464" s="55" t="s">
        <v>1175</v>
      </c>
      <c r="K464" s="55"/>
      <c r="L464" s="55" t="s">
        <v>538</v>
      </c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4.25" customHeight="1">
      <c r="A465" s="57" t="s">
        <v>1365</v>
      </c>
      <c r="B465" s="57" t="s">
        <v>1366</v>
      </c>
      <c r="C465" s="58" t="str">
        <f t="shared" si="2"/>
        <v>GREEN PARK</v>
      </c>
      <c r="D465" s="58"/>
      <c r="E465" s="58"/>
      <c r="F465" s="58"/>
      <c r="G465" s="58">
        <f>COUNTIF(RTARouteStagesOld!$J$2:$J$5,ShortCodesNew!$B465)</f>
        <v>0</v>
      </c>
      <c r="H465" s="58">
        <f>COUNTIF(ShortCodesNew!$A$2:$A$1516,ShortCodesNew!$A465)</f>
        <v>1</v>
      </c>
      <c r="I465" s="58">
        <f t="shared" si="3"/>
        <v>1</v>
      </c>
      <c r="J465" s="58"/>
      <c r="K465" s="58"/>
      <c r="L465" s="58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4.25" customHeight="1">
      <c r="A466" s="54" t="s">
        <v>1367</v>
      </c>
      <c r="B466" s="54" t="s">
        <v>1368</v>
      </c>
      <c r="C466" s="55" t="str">
        <f t="shared" si="2"/>
        <v>Green Rosary(Dona Paula)</v>
      </c>
      <c r="D466" s="55"/>
      <c r="E466" s="55"/>
      <c r="F466" s="55"/>
      <c r="G466" s="55">
        <f>COUNTIF(RTARouteStagesOld!$J$2:$J$5,ShortCodesNew!$B466)</f>
        <v>0</v>
      </c>
      <c r="H466" s="55">
        <f>COUNTIF(ShortCodesNew!$A$2:$A$1516,ShortCodesNew!$A466)</f>
        <v>1</v>
      </c>
      <c r="I466" s="55">
        <f t="shared" si="3"/>
        <v>1</v>
      </c>
      <c r="J466" s="55" t="s">
        <v>433</v>
      </c>
      <c r="K466" s="55"/>
      <c r="L466" s="55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4.25" customHeight="1">
      <c r="A467" s="57" t="s">
        <v>1369</v>
      </c>
      <c r="B467" s="57" t="s">
        <v>1370</v>
      </c>
      <c r="C467" s="58" t="str">
        <f t="shared" si="2"/>
        <v>GSPCB</v>
      </c>
      <c r="D467" s="58"/>
      <c r="E467" s="58"/>
      <c r="F467" s="58"/>
      <c r="G467" s="58">
        <f>COUNTIF(RTARouteStagesOld!$J$2:$J$5,ShortCodesNew!$B467)</f>
        <v>0</v>
      </c>
      <c r="H467" s="58">
        <f>COUNTIF(ShortCodesNew!$A$2:$A$1516,ShortCodesNew!$A467)</f>
        <v>1</v>
      </c>
      <c r="I467" s="58">
        <f t="shared" si="3"/>
        <v>1</v>
      </c>
      <c r="J467" s="58"/>
      <c r="K467" s="58"/>
      <c r="L467" s="58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4.25" customHeight="1">
      <c r="A468" s="54" t="s">
        <v>1371</v>
      </c>
      <c r="B468" s="54" t="s">
        <v>1372</v>
      </c>
      <c r="C468" s="55" t="str">
        <f t="shared" si="2"/>
        <v>GUDDEM</v>
      </c>
      <c r="D468" s="55"/>
      <c r="E468" s="55"/>
      <c r="F468" s="55"/>
      <c r="G468" s="55">
        <f>COUNTIF(RTARouteStagesOld!$J$2:$J$5,ShortCodesNew!$B468)</f>
        <v>0</v>
      </c>
      <c r="H468" s="55">
        <f>COUNTIF(ShortCodesNew!$A$2:$A$1516,ShortCodesNew!$A468)</f>
        <v>1</v>
      </c>
      <c r="I468" s="55">
        <f t="shared" si="3"/>
        <v>1</v>
      </c>
      <c r="J468" s="55"/>
      <c r="K468" s="55"/>
      <c r="L468" s="55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4.25" customHeight="1">
      <c r="A469" s="57" t="s">
        <v>1373</v>
      </c>
      <c r="B469" s="57" t="s">
        <v>1374</v>
      </c>
      <c r="C469" s="58" t="str">
        <f t="shared" si="2"/>
        <v>GUDDEMOL</v>
      </c>
      <c r="D469" s="58"/>
      <c r="E469" s="58"/>
      <c r="F469" s="58"/>
      <c r="G469" s="58">
        <f>COUNTIF(RTARouteStagesOld!$J$2:$J$5,ShortCodesNew!$B469)</f>
        <v>0</v>
      </c>
      <c r="H469" s="58">
        <f>COUNTIF(ShortCodesNew!$A$2:$A$1516,ShortCodesNew!$A469)</f>
        <v>1</v>
      </c>
      <c r="I469" s="58">
        <f t="shared" si="3"/>
        <v>1</v>
      </c>
      <c r="J469" s="58"/>
      <c r="K469" s="58"/>
      <c r="L469" s="58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4.25" customHeight="1">
      <c r="A470" s="54" t="s">
        <v>1375</v>
      </c>
      <c r="B470" s="54" t="s">
        <v>1376</v>
      </c>
      <c r="C470" s="55" t="str">
        <f t="shared" si="2"/>
        <v>GUDI</v>
      </c>
      <c r="D470" s="55"/>
      <c r="E470" s="55"/>
      <c r="F470" s="55"/>
      <c r="G470" s="55">
        <f>COUNTIF(RTARouteStagesOld!$J$2:$J$5,ShortCodesNew!$B470)</f>
        <v>0</v>
      </c>
      <c r="H470" s="55">
        <f>COUNTIF(ShortCodesNew!$A$2:$A$1516,ShortCodesNew!$A470)</f>
        <v>1</v>
      </c>
      <c r="I470" s="55">
        <f t="shared" si="3"/>
        <v>1</v>
      </c>
      <c r="J470" s="55"/>
      <c r="K470" s="55"/>
      <c r="L470" s="55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4.25" customHeight="1">
      <c r="A471" s="57" t="s">
        <v>1377</v>
      </c>
      <c r="B471" s="57" t="s">
        <v>1378</v>
      </c>
      <c r="C471" s="58" t="str">
        <f t="shared" si="2"/>
        <v>GUIRDOLIM</v>
      </c>
      <c r="D471" s="58"/>
      <c r="E471" s="58"/>
      <c r="F471" s="58"/>
      <c r="G471" s="58">
        <f>COUNTIF(RTARouteStagesOld!$J$2:$J$5,ShortCodesNew!$B471)</f>
        <v>0</v>
      </c>
      <c r="H471" s="58">
        <f>COUNTIF(ShortCodesNew!$A$2:$A$1516,ShortCodesNew!$A471)</f>
        <v>1</v>
      </c>
      <c r="I471" s="58">
        <f t="shared" si="3"/>
        <v>1</v>
      </c>
      <c r="J471" s="58"/>
      <c r="K471" s="58"/>
      <c r="L471" s="58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4.25" customHeight="1">
      <c r="A472" s="54" t="s">
        <v>1379</v>
      </c>
      <c r="B472" s="54" t="s">
        <v>1380</v>
      </c>
      <c r="C472" s="55" t="str">
        <f t="shared" si="2"/>
        <v>GUIRIM</v>
      </c>
      <c r="D472" s="55"/>
      <c r="E472" s="55"/>
      <c r="F472" s="55"/>
      <c r="G472" s="55">
        <f>COUNTIF(RTARouteStagesOld!$J$2:$J$5,ShortCodesNew!$B472)</f>
        <v>0</v>
      </c>
      <c r="H472" s="55">
        <f>COUNTIF(ShortCodesNew!$A$2:$A$1516,ShortCodesNew!$A472)</f>
        <v>1</v>
      </c>
      <c r="I472" s="55">
        <f t="shared" si="3"/>
        <v>1</v>
      </c>
      <c r="J472" s="55"/>
      <c r="K472" s="55"/>
      <c r="L472" s="55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4.25" customHeight="1">
      <c r="A473" s="57" t="s">
        <v>1381</v>
      </c>
      <c r="B473" s="57" t="s">
        <v>1382</v>
      </c>
      <c r="C473" s="58" t="str">
        <f t="shared" si="2"/>
        <v>GULBARGA</v>
      </c>
      <c r="D473" s="58"/>
      <c r="E473" s="58"/>
      <c r="F473" s="58"/>
      <c r="G473" s="58">
        <f>COUNTIF(RTARouteStagesOld!$J$2:$J$5,ShortCodesNew!$B473)</f>
        <v>0</v>
      </c>
      <c r="H473" s="58">
        <f>COUNTIF(ShortCodesNew!$A$2:$A$1516,ShortCodesNew!$A473)</f>
        <v>1</v>
      </c>
      <c r="I473" s="58">
        <f t="shared" si="3"/>
        <v>1</v>
      </c>
      <c r="J473" s="58"/>
      <c r="K473" s="58"/>
      <c r="L473" s="58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4.25" customHeight="1">
      <c r="A474" s="54" t="s">
        <v>1383</v>
      </c>
      <c r="B474" s="54" t="s">
        <v>1384</v>
      </c>
      <c r="C474" s="55" t="str">
        <f t="shared" si="2"/>
        <v>GULELGUD</v>
      </c>
      <c r="D474" s="55"/>
      <c r="E474" s="55"/>
      <c r="F474" s="55"/>
      <c r="G474" s="55">
        <f>COUNTIF(RTARouteStagesOld!$J$2:$J$5,ShortCodesNew!$B474)</f>
        <v>0</v>
      </c>
      <c r="H474" s="55">
        <f>COUNTIF(ShortCodesNew!$A$2:$A$1516,ShortCodesNew!$A474)</f>
        <v>1</v>
      </c>
      <c r="I474" s="55">
        <f t="shared" si="3"/>
        <v>1</v>
      </c>
      <c r="J474" s="55"/>
      <c r="K474" s="55"/>
      <c r="L474" s="55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4.25" customHeight="1">
      <c r="A475" s="57" t="s">
        <v>1385</v>
      </c>
      <c r="B475" s="57" t="s">
        <v>1386</v>
      </c>
      <c r="C475" s="58" t="str">
        <f t="shared" si="2"/>
        <v>GULELI</v>
      </c>
      <c r="D475" s="58"/>
      <c r="E475" s="58"/>
      <c r="F475" s="58"/>
      <c r="G475" s="58">
        <f>COUNTIF(RTARouteStagesOld!$J$2:$J$5,ShortCodesNew!$B475)</f>
        <v>0</v>
      </c>
      <c r="H475" s="58">
        <f>COUNTIF(ShortCodesNew!$A$2:$A$1516,ShortCodesNew!$A475)</f>
        <v>1</v>
      </c>
      <c r="I475" s="58">
        <f t="shared" si="3"/>
        <v>1</v>
      </c>
      <c r="J475" s="58"/>
      <c r="K475" s="58"/>
      <c r="L475" s="58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4.25" customHeight="1">
      <c r="A476" s="54" t="s">
        <v>1387</v>
      </c>
      <c r="B476" s="54" t="s">
        <v>1388</v>
      </c>
      <c r="C476" s="55" t="str">
        <f t="shared" si="2"/>
        <v>GULEM</v>
      </c>
      <c r="D476" s="55"/>
      <c r="E476" s="55"/>
      <c r="F476" s="55"/>
      <c r="G476" s="55">
        <f>COUNTIF(RTARouteStagesOld!$J$2:$J$5,ShortCodesNew!$B476)</f>
        <v>0</v>
      </c>
      <c r="H476" s="55">
        <f>COUNTIF(ShortCodesNew!$A$2:$A$1516,ShortCodesNew!$A476)</f>
        <v>1</v>
      </c>
      <c r="I476" s="55">
        <f t="shared" si="3"/>
        <v>1</v>
      </c>
      <c r="J476" s="55"/>
      <c r="K476" s="55"/>
      <c r="L476" s="55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4.25" customHeight="1">
      <c r="A477" s="57" t="s">
        <v>1389</v>
      </c>
      <c r="B477" s="57" t="s">
        <v>1390</v>
      </c>
      <c r="C477" s="58" t="str">
        <f t="shared" si="2"/>
        <v>GULYAKADE</v>
      </c>
      <c r="D477" s="58"/>
      <c r="E477" s="58"/>
      <c r="F477" s="58"/>
      <c r="G477" s="58">
        <f>COUNTIF(RTARouteStagesOld!$J$2:$J$5,ShortCodesNew!$B477)</f>
        <v>0</v>
      </c>
      <c r="H477" s="58">
        <f>COUNTIF(ShortCodesNew!$A$2:$A$1516,ShortCodesNew!$A477)</f>
        <v>1</v>
      </c>
      <c r="I477" s="58">
        <f t="shared" si="3"/>
        <v>1</v>
      </c>
      <c r="J477" s="58"/>
      <c r="K477" s="58"/>
      <c r="L477" s="58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4.25" customHeight="1">
      <c r="A478" s="54" t="s">
        <v>1391</v>
      </c>
      <c r="B478" s="54" t="s">
        <v>1392</v>
      </c>
      <c r="C478" s="55" t="str">
        <f t="shared" si="2"/>
        <v>GUNJI</v>
      </c>
      <c r="D478" s="55"/>
      <c r="E478" s="55"/>
      <c r="F478" s="55"/>
      <c r="G478" s="55">
        <f>COUNTIF(RTARouteStagesOld!$J$2:$J$5,ShortCodesNew!$B478)</f>
        <v>0</v>
      </c>
      <c r="H478" s="55">
        <f>COUNTIF(ShortCodesNew!$A$2:$A$1516,ShortCodesNew!$A478)</f>
        <v>1</v>
      </c>
      <c r="I478" s="55">
        <f t="shared" si="3"/>
        <v>1</v>
      </c>
      <c r="J478" s="55"/>
      <c r="K478" s="55"/>
      <c r="L478" s="55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4.25" customHeight="1">
      <c r="A479" s="57" t="s">
        <v>1393</v>
      </c>
      <c r="B479" s="57" t="s">
        <v>1394</v>
      </c>
      <c r="C479" s="58" t="str">
        <f t="shared" si="2"/>
        <v>HALARNA</v>
      </c>
      <c r="D479" s="58"/>
      <c r="E479" s="58"/>
      <c r="F479" s="58"/>
      <c r="G479" s="58">
        <f>COUNTIF(RTARouteStagesOld!$J$2:$J$5,ShortCodesNew!$B479)</f>
        <v>0</v>
      </c>
      <c r="H479" s="58">
        <f>COUNTIF(ShortCodesNew!$A$2:$A$1516,ShortCodesNew!$A479)</f>
        <v>1</v>
      </c>
      <c r="I479" s="58">
        <f t="shared" si="3"/>
        <v>1</v>
      </c>
      <c r="J479" s="58"/>
      <c r="K479" s="58"/>
      <c r="L479" s="58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4.25" customHeight="1">
      <c r="A480" s="54" t="s">
        <v>1395</v>
      </c>
      <c r="B480" s="54" t="s">
        <v>1396</v>
      </c>
      <c r="C480" s="55" t="str">
        <f t="shared" si="2"/>
        <v>HALDANWADI</v>
      </c>
      <c r="D480" s="55"/>
      <c r="E480" s="55"/>
      <c r="F480" s="55"/>
      <c r="G480" s="55">
        <f>COUNTIF(RTARouteStagesOld!$J$2:$J$5,ShortCodesNew!$B480)</f>
        <v>0</v>
      </c>
      <c r="H480" s="55">
        <f>COUNTIF(ShortCodesNew!$A$2:$A$1516,ShortCodesNew!$A480)</f>
        <v>1</v>
      </c>
      <c r="I480" s="55">
        <f t="shared" si="3"/>
        <v>1</v>
      </c>
      <c r="J480" s="55"/>
      <c r="K480" s="55"/>
      <c r="L480" s="55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4.25" customHeight="1">
      <c r="A481" s="57" t="s">
        <v>1397</v>
      </c>
      <c r="B481" s="57" t="s">
        <v>1398</v>
      </c>
      <c r="C481" s="58" t="str">
        <f t="shared" si="2"/>
        <v>HALI</v>
      </c>
      <c r="D481" s="58"/>
      <c r="E481" s="58"/>
      <c r="F481" s="58"/>
      <c r="G481" s="58">
        <f>COUNTIF(RTARouteStagesOld!$J$2:$J$5,ShortCodesNew!$B481)</f>
        <v>0</v>
      </c>
      <c r="H481" s="58">
        <f>COUNTIF(ShortCodesNew!$A$2:$A$1516,ShortCodesNew!$A481)</f>
        <v>1</v>
      </c>
      <c r="I481" s="58">
        <f t="shared" si="3"/>
        <v>1</v>
      </c>
      <c r="J481" s="58"/>
      <c r="K481" s="58"/>
      <c r="L481" s="58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4.25" customHeight="1">
      <c r="A482" s="54" t="s">
        <v>1399</v>
      </c>
      <c r="B482" s="54" t="s">
        <v>1400</v>
      </c>
      <c r="C482" s="55" t="str">
        <f t="shared" si="2"/>
        <v>HALKARNE</v>
      </c>
      <c r="D482" s="55"/>
      <c r="E482" s="55"/>
      <c r="F482" s="55"/>
      <c r="G482" s="55">
        <f>COUNTIF(RTARouteStagesOld!$J$2:$J$5,ShortCodesNew!$B482)</f>
        <v>0</v>
      </c>
      <c r="H482" s="55">
        <f>COUNTIF(ShortCodesNew!$A$2:$A$1516,ShortCodesNew!$A482)</f>
        <v>1</v>
      </c>
      <c r="I482" s="55">
        <f t="shared" si="3"/>
        <v>1</v>
      </c>
      <c r="J482" s="55"/>
      <c r="K482" s="55"/>
      <c r="L482" s="55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4.25" customHeight="1">
      <c r="A483" s="57" t="s">
        <v>1401</v>
      </c>
      <c r="B483" s="57" t="s">
        <v>1402</v>
      </c>
      <c r="C483" s="58" t="str">
        <f t="shared" si="2"/>
        <v>HALLULI</v>
      </c>
      <c r="D483" s="58"/>
      <c r="E483" s="58"/>
      <c r="F483" s="58"/>
      <c r="G483" s="58">
        <f>COUNTIF(RTARouteStagesOld!$J$2:$J$5,ShortCodesNew!$B483)</f>
        <v>0</v>
      </c>
      <c r="H483" s="58">
        <f>COUNTIF(ShortCodesNew!$A$2:$A$1516,ShortCodesNew!$A483)</f>
        <v>1</v>
      </c>
      <c r="I483" s="58">
        <f t="shared" si="3"/>
        <v>1</v>
      </c>
      <c r="J483" s="58"/>
      <c r="K483" s="58"/>
      <c r="L483" s="58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4.25" customHeight="1">
      <c r="A484" s="54" t="s">
        <v>1403</v>
      </c>
      <c r="B484" s="54" t="s">
        <v>1404</v>
      </c>
      <c r="C484" s="55" t="str">
        <f t="shared" si="2"/>
        <v>HANKHANE</v>
      </c>
      <c r="D484" s="55"/>
      <c r="E484" s="55"/>
      <c r="F484" s="55"/>
      <c r="G484" s="55">
        <f>COUNTIF(RTARouteStagesOld!$J$2:$J$5,ShortCodesNew!$B484)</f>
        <v>0</v>
      </c>
      <c r="H484" s="55">
        <f>COUNTIF(ShortCodesNew!$A$2:$A$1516,ShortCodesNew!$A484)</f>
        <v>1</v>
      </c>
      <c r="I484" s="55">
        <f t="shared" si="3"/>
        <v>1</v>
      </c>
      <c r="J484" s="55"/>
      <c r="K484" s="55"/>
      <c r="L484" s="55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4.25" customHeight="1">
      <c r="A485" s="57" t="s">
        <v>1405</v>
      </c>
      <c r="B485" s="57" t="s">
        <v>1406</v>
      </c>
      <c r="C485" s="58" t="str">
        <f t="shared" si="2"/>
        <v>HANNEKERI</v>
      </c>
      <c r="D485" s="58"/>
      <c r="E485" s="58"/>
      <c r="F485" s="58"/>
      <c r="G485" s="58">
        <f>COUNTIF(RTARouteStagesOld!$J$2:$J$5,ShortCodesNew!$B485)</f>
        <v>0</v>
      </c>
      <c r="H485" s="58">
        <f>COUNTIF(ShortCodesNew!$A$2:$A$1516,ShortCodesNew!$A485)</f>
        <v>1</v>
      </c>
      <c r="I485" s="58">
        <f t="shared" si="3"/>
        <v>1</v>
      </c>
      <c r="J485" s="58"/>
      <c r="K485" s="58"/>
      <c r="L485" s="58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4.25" customHeight="1">
      <c r="A486" s="54" t="s">
        <v>1407</v>
      </c>
      <c r="B486" s="54" t="s">
        <v>1408</v>
      </c>
      <c r="C486" s="55" t="str">
        <f t="shared" si="2"/>
        <v>HANUMAN TMP</v>
      </c>
      <c r="D486" s="55"/>
      <c r="E486" s="55"/>
      <c r="F486" s="55"/>
      <c r="G486" s="55">
        <f>COUNTIF(RTARouteStagesOld!$J$2:$J$5,ShortCodesNew!$B486)</f>
        <v>0</v>
      </c>
      <c r="H486" s="55">
        <f>COUNTIF(ShortCodesNew!$A$2:$A$1516,ShortCodesNew!$A486)</f>
        <v>1</v>
      </c>
      <c r="I486" s="55">
        <f t="shared" si="3"/>
        <v>1</v>
      </c>
      <c r="J486" s="55"/>
      <c r="K486" s="55"/>
      <c r="L486" s="55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4.25" customHeight="1">
      <c r="A487" s="57" t="s">
        <v>1409</v>
      </c>
      <c r="B487" s="57" t="s">
        <v>1410</v>
      </c>
      <c r="C487" s="58" t="str">
        <f t="shared" si="2"/>
        <v>HARBOUR</v>
      </c>
      <c r="D487" s="58"/>
      <c r="E487" s="58"/>
      <c r="F487" s="58"/>
      <c r="G487" s="58">
        <f>COUNTIF(RTARouteStagesOld!$J$2:$J$5,ShortCodesNew!$B487)</f>
        <v>0</v>
      </c>
      <c r="H487" s="58">
        <f>COUNTIF(ShortCodesNew!$A$2:$A$1516,ShortCodesNew!$A487)</f>
        <v>1</v>
      </c>
      <c r="I487" s="58">
        <f t="shared" si="3"/>
        <v>1</v>
      </c>
      <c r="J487" s="58"/>
      <c r="K487" s="58"/>
      <c r="L487" s="58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4.25" customHeight="1">
      <c r="A488" s="54" t="s">
        <v>1411</v>
      </c>
      <c r="B488" s="54" t="s">
        <v>1412</v>
      </c>
      <c r="C488" s="55" t="str">
        <f t="shared" si="2"/>
        <v>HARMAL</v>
      </c>
      <c r="D488" s="55"/>
      <c r="E488" s="55"/>
      <c r="F488" s="55"/>
      <c r="G488" s="55">
        <f>COUNTIF(RTARouteStagesOld!$J$2:$J$5,ShortCodesNew!$B488)</f>
        <v>0</v>
      </c>
      <c r="H488" s="55">
        <f>COUNTIF(ShortCodesNew!$A$2:$A$1516,ShortCodesNew!$A488)</f>
        <v>1</v>
      </c>
      <c r="I488" s="55">
        <f t="shared" si="3"/>
        <v>1</v>
      </c>
      <c r="J488" s="55"/>
      <c r="K488" s="55"/>
      <c r="L488" s="55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4.25" customHeight="1">
      <c r="A489" s="57" t="s">
        <v>1413</v>
      </c>
      <c r="B489" s="57" t="s">
        <v>1414</v>
      </c>
      <c r="C489" s="58" t="str">
        <f t="shared" si="2"/>
        <v>HARVALE</v>
      </c>
      <c r="D489" s="58"/>
      <c r="E489" s="58"/>
      <c r="F489" s="58"/>
      <c r="G489" s="58">
        <f>COUNTIF(RTARouteStagesOld!$J$2:$J$5,ShortCodesNew!$B489)</f>
        <v>0</v>
      </c>
      <c r="H489" s="58">
        <f>COUNTIF(ShortCodesNew!$A$2:$A$1516,ShortCodesNew!$A489)</f>
        <v>1</v>
      </c>
      <c r="I489" s="58">
        <f t="shared" si="3"/>
        <v>1</v>
      </c>
      <c r="J489" s="58"/>
      <c r="K489" s="58"/>
      <c r="L489" s="58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4.25" customHeight="1">
      <c r="A490" s="54" t="s">
        <v>1415</v>
      </c>
      <c r="B490" s="54" t="s">
        <v>1416</v>
      </c>
      <c r="C490" s="55" t="str">
        <f t="shared" si="2"/>
        <v>HARVALE PCH</v>
      </c>
      <c r="D490" s="55"/>
      <c r="E490" s="55"/>
      <c r="F490" s="55"/>
      <c r="G490" s="55">
        <f>COUNTIF(RTARouteStagesOld!$J$2:$J$5,ShortCodesNew!$B490)</f>
        <v>0</v>
      </c>
      <c r="H490" s="55">
        <f>COUNTIF(ShortCodesNew!$A$2:$A$1516,ShortCodesNew!$A490)</f>
        <v>1</v>
      </c>
      <c r="I490" s="55">
        <f t="shared" si="3"/>
        <v>1</v>
      </c>
      <c r="J490" s="55"/>
      <c r="K490" s="55"/>
      <c r="L490" s="55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4.25" customHeight="1">
      <c r="A491" s="57" t="s">
        <v>1417</v>
      </c>
      <c r="B491" s="57" t="s">
        <v>1418</v>
      </c>
      <c r="C491" s="58" t="str">
        <f t="shared" si="2"/>
        <v>HASAPR FARM</v>
      </c>
      <c r="D491" s="58"/>
      <c r="E491" s="58"/>
      <c r="F491" s="58"/>
      <c r="G491" s="58">
        <f>COUNTIF(RTARouteStagesOld!$J$2:$J$5,ShortCodesNew!$B491)</f>
        <v>0</v>
      </c>
      <c r="H491" s="58">
        <f>COUNTIF(ShortCodesNew!$A$2:$A$1516,ShortCodesNew!$A491)</f>
        <v>1</v>
      </c>
      <c r="I491" s="58">
        <f t="shared" si="3"/>
        <v>1</v>
      </c>
      <c r="J491" s="58"/>
      <c r="K491" s="58"/>
      <c r="L491" s="58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4.25" customHeight="1">
      <c r="A492" s="54" t="s">
        <v>1419</v>
      </c>
      <c r="B492" s="54" t="s">
        <v>1420</v>
      </c>
      <c r="C492" s="55" t="str">
        <f t="shared" si="2"/>
        <v>HASAPUR</v>
      </c>
      <c r="D492" s="55"/>
      <c r="E492" s="55"/>
      <c r="F492" s="55"/>
      <c r="G492" s="55">
        <f>COUNTIF(RTARouteStagesOld!$J$2:$J$5,ShortCodesNew!$B492)</f>
        <v>0</v>
      </c>
      <c r="H492" s="55">
        <f>COUNTIF(ShortCodesNew!$A$2:$A$1516,ShortCodesNew!$A492)</f>
        <v>1</v>
      </c>
      <c r="I492" s="55">
        <f t="shared" si="3"/>
        <v>1</v>
      </c>
      <c r="J492" s="55"/>
      <c r="K492" s="55"/>
      <c r="L492" s="55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4.25" customHeight="1">
      <c r="A493" s="57" t="s">
        <v>1421</v>
      </c>
      <c r="B493" s="57" t="s">
        <v>1422</v>
      </c>
      <c r="C493" s="58" t="str">
        <f t="shared" si="2"/>
        <v>HATHKALAGNE</v>
      </c>
      <c r="D493" s="58"/>
      <c r="E493" s="58"/>
      <c r="F493" s="58"/>
      <c r="G493" s="58">
        <f>COUNTIF(RTARouteStagesOld!$J$2:$J$5,ShortCodesNew!$B493)</f>
        <v>0</v>
      </c>
      <c r="H493" s="58">
        <f>COUNTIF(ShortCodesNew!$A$2:$A$1516,ShortCodesNew!$A493)</f>
        <v>1</v>
      </c>
      <c r="I493" s="58">
        <f t="shared" si="3"/>
        <v>1</v>
      </c>
      <c r="J493" s="58"/>
      <c r="K493" s="58"/>
      <c r="L493" s="58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4.25" customHeight="1">
      <c r="A494" s="54" t="s">
        <v>1423</v>
      </c>
      <c r="B494" s="54" t="s">
        <v>1424</v>
      </c>
      <c r="C494" s="55" t="str">
        <f t="shared" si="2"/>
        <v>HATTARGI</v>
      </c>
      <c r="D494" s="55"/>
      <c r="E494" s="55"/>
      <c r="F494" s="55"/>
      <c r="G494" s="55">
        <f>COUNTIF(RTARouteStagesOld!$J$2:$J$5,ShortCodesNew!$B494)</f>
        <v>0</v>
      </c>
      <c r="H494" s="55">
        <f>COUNTIF(ShortCodesNew!$A$2:$A$1516,ShortCodesNew!$A494)</f>
        <v>1</v>
      </c>
      <c r="I494" s="55">
        <f t="shared" si="3"/>
        <v>1</v>
      </c>
      <c r="J494" s="55"/>
      <c r="K494" s="55"/>
      <c r="L494" s="55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4.25" customHeight="1">
      <c r="A495" s="57" t="s">
        <v>1425</v>
      </c>
      <c r="B495" s="57" t="s">
        <v>1426</v>
      </c>
      <c r="C495" s="58" t="str">
        <f t="shared" si="2"/>
        <v>HATURLI</v>
      </c>
      <c r="D495" s="58"/>
      <c r="E495" s="58"/>
      <c r="F495" s="58"/>
      <c r="G495" s="58">
        <f>COUNTIF(RTARouteStagesOld!$J$2:$J$5,ShortCodesNew!$B495)</f>
        <v>0</v>
      </c>
      <c r="H495" s="58">
        <f>COUNTIF(ShortCodesNew!$A$2:$A$1516,ShortCodesNew!$A495)</f>
        <v>1</v>
      </c>
      <c r="I495" s="58">
        <f t="shared" si="3"/>
        <v>1</v>
      </c>
      <c r="J495" s="58"/>
      <c r="K495" s="58"/>
      <c r="L495" s="58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4.25" customHeight="1">
      <c r="A496" s="54" t="s">
        <v>1427</v>
      </c>
      <c r="B496" s="54" t="s">
        <v>1428</v>
      </c>
      <c r="C496" s="55" t="str">
        <f t="shared" si="2"/>
        <v>HATURLI MTH</v>
      </c>
      <c r="D496" s="55"/>
      <c r="E496" s="55"/>
      <c r="F496" s="55"/>
      <c r="G496" s="55">
        <f>COUNTIF(RTARouteStagesOld!$J$2:$J$5,ShortCodesNew!$B496)</f>
        <v>0</v>
      </c>
      <c r="H496" s="55">
        <f>COUNTIF(ShortCodesNew!$A$2:$A$1516,ShortCodesNew!$A496)</f>
        <v>1</v>
      </c>
      <c r="I496" s="55">
        <f t="shared" si="3"/>
        <v>1</v>
      </c>
      <c r="J496" s="55"/>
      <c r="K496" s="55"/>
      <c r="L496" s="55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4.25" customHeight="1">
      <c r="A497" s="57" t="s">
        <v>1429</v>
      </c>
      <c r="B497" s="57" t="s">
        <v>1430</v>
      </c>
      <c r="C497" s="58" t="str">
        <f t="shared" si="2"/>
        <v>Hedgewar(Cujira)</v>
      </c>
      <c r="D497" s="58"/>
      <c r="E497" s="58"/>
      <c r="F497" s="58"/>
      <c r="G497" s="58">
        <f>COUNTIF(RTARouteStagesOld!$J$2:$J$5,ShortCodesNew!$B497)</f>
        <v>0</v>
      </c>
      <c r="H497" s="58">
        <f>COUNTIF(ShortCodesNew!$A$2:$A$1516,ShortCodesNew!$A497)</f>
        <v>1</v>
      </c>
      <c r="I497" s="58">
        <f t="shared" si="3"/>
        <v>1</v>
      </c>
      <c r="J497" s="58" t="s">
        <v>433</v>
      </c>
      <c r="K497" s="58"/>
      <c r="L497" s="58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4.25" customHeight="1">
      <c r="A498" s="54" t="s">
        <v>1431</v>
      </c>
      <c r="B498" s="54" t="s">
        <v>1432</v>
      </c>
      <c r="C498" s="55" t="str">
        <f t="shared" si="2"/>
        <v>HEDODE</v>
      </c>
      <c r="D498" s="55"/>
      <c r="E498" s="55"/>
      <c r="F498" s="55"/>
      <c r="G498" s="55">
        <f>COUNTIF(RTARouteStagesOld!$J$2:$J$5,ShortCodesNew!$B498)</f>
        <v>0</v>
      </c>
      <c r="H498" s="55">
        <f>COUNTIF(ShortCodesNew!$A$2:$A$1516,ShortCodesNew!$A498)</f>
        <v>1</v>
      </c>
      <c r="I498" s="55">
        <f t="shared" si="3"/>
        <v>1</v>
      </c>
      <c r="J498" s="55"/>
      <c r="K498" s="55"/>
      <c r="L498" s="55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4.25" customHeight="1">
      <c r="A499" s="57" t="s">
        <v>1433</v>
      </c>
      <c r="B499" s="57" t="s">
        <v>1434</v>
      </c>
      <c r="C499" s="58" t="str">
        <f t="shared" si="2"/>
        <v>HEDUS</v>
      </c>
      <c r="D499" s="58"/>
      <c r="E499" s="58"/>
      <c r="F499" s="58"/>
      <c r="G499" s="58">
        <f>COUNTIF(RTARouteStagesOld!$J$2:$J$5,ShortCodesNew!$B499)</f>
        <v>0</v>
      </c>
      <c r="H499" s="58">
        <f>COUNTIF(ShortCodesNew!$A$2:$A$1516,ShortCodesNew!$A499)</f>
        <v>1</v>
      </c>
      <c r="I499" s="58">
        <f t="shared" si="3"/>
        <v>1</v>
      </c>
      <c r="J499" s="58"/>
      <c r="K499" s="58"/>
      <c r="L499" s="58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4.25" customHeight="1">
      <c r="A500" s="54" t="s">
        <v>1435</v>
      </c>
      <c r="B500" s="54" t="s">
        <v>1436</v>
      </c>
      <c r="C500" s="55" t="str">
        <f t="shared" si="2"/>
        <v>HEDUSWADI</v>
      </c>
      <c r="D500" s="55"/>
      <c r="E500" s="55"/>
      <c r="F500" s="55"/>
      <c r="G500" s="55">
        <f>COUNTIF(RTARouteStagesOld!$J$2:$J$5,ShortCodesNew!$B500)</f>
        <v>0</v>
      </c>
      <c r="H500" s="55">
        <f>COUNTIF(ShortCodesNew!$A$2:$A$1516,ShortCodesNew!$A500)</f>
        <v>1</v>
      </c>
      <c r="I500" s="55">
        <f t="shared" si="3"/>
        <v>1</v>
      </c>
      <c r="J500" s="55"/>
      <c r="K500" s="55"/>
      <c r="L500" s="55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4.25" customHeight="1">
      <c r="A501" s="57" t="s">
        <v>1437</v>
      </c>
      <c r="B501" s="57" t="s">
        <v>1438</v>
      </c>
      <c r="C501" s="58" t="str">
        <f t="shared" si="2"/>
        <v>HIVRE</v>
      </c>
      <c r="D501" s="58"/>
      <c r="E501" s="58"/>
      <c r="F501" s="58"/>
      <c r="G501" s="58">
        <f>COUNTIF(RTARouteStagesOld!$J$2:$J$5,ShortCodesNew!$B501)</f>
        <v>0</v>
      </c>
      <c r="H501" s="58">
        <f>COUNTIF(ShortCodesNew!$A$2:$A$1516,ShortCodesNew!$A501)</f>
        <v>1</v>
      </c>
      <c r="I501" s="58">
        <f t="shared" si="3"/>
        <v>1</v>
      </c>
      <c r="J501" s="58"/>
      <c r="K501" s="58"/>
      <c r="L501" s="58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4.25" customHeight="1">
      <c r="A502" s="54" t="s">
        <v>1439</v>
      </c>
      <c r="B502" s="54" t="s">
        <v>1440</v>
      </c>
      <c r="C502" s="55" t="str">
        <f t="shared" si="2"/>
        <v>HLDNWDI TSK</v>
      </c>
      <c r="D502" s="55"/>
      <c r="E502" s="55"/>
      <c r="F502" s="55"/>
      <c r="G502" s="55">
        <f>COUNTIF(RTARouteStagesOld!$J$2:$J$5,ShortCodesNew!$B502)</f>
        <v>0</v>
      </c>
      <c r="H502" s="55">
        <f>COUNTIF(ShortCodesNew!$A$2:$A$1516,ShortCodesNew!$A502)</f>
        <v>1</v>
      </c>
      <c r="I502" s="55">
        <f t="shared" si="3"/>
        <v>1</v>
      </c>
      <c r="J502" s="55"/>
      <c r="K502" s="55"/>
      <c r="L502" s="55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4.25" customHeight="1">
      <c r="A503" s="57" t="s">
        <v>1441</v>
      </c>
      <c r="B503" s="57" t="s">
        <v>1442</v>
      </c>
      <c r="C503" s="58" t="str">
        <f t="shared" si="2"/>
        <v>HOLY CROSS</v>
      </c>
      <c r="D503" s="58"/>
      <c r="E503" s="58"/>
      <c r="F503" s="58"/>
      <c r="G503" s="58">
        <f>COUNTIF(RTARouteStagesOld!$J$2:$J$5,ShortCodesNew!$B503)</f>
        <v>0</v>
      </c>
      <c r="H503" s="58">
        <f>COUNTIF(ShortCodesNew!$A$2:$A$1516,ShortCodesNew!$A503)</f>
        <v>1</v>
      </c>
      <c r="I503" s="58">
        <f t="shared" si="3"/>
        <v>1</v>
      </c>
      <c r="J503" s="58"/>
      <c r="K503" s="58"/>
      <c r="L503" s="58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4.25" customHeight="1">
      <c r="A504" s="54" t="s">
        <v>1443</v>
      </c>
      <c r="B504" s="54" t="s">
        <v>1444</v>
      </c>
      <c r="C504" s="55" t="str">
        <f t="shared" si="2"/>
        <v>Homeopathy(Shiroda)</v>
      </c>
      <c r="D504" s="55"/>
      <c r="E504" s="55"/>
      <c r="F504" s="55"/>
      <c r="G504" s="55">
        <f>COUNTIF(RTARouteStagesOld!$J$2:$J$5,ShortCodesNew!$B504)</f>
        <v>0</v>
      </c>
      <c r="H504" s="55">
        <f>COUNTIF(ShortCodesNew!$A$2:$A$1516,ShortCodesNew!$A504)</f>
        <v>1</v>
      </c>
      <c r="I504" s="55">
        <f t="shared" si="3"/>
        <v>1</v>
      </c>
      <c r="J504" s="55"/>
      <c r="K504" s="55"/>
      <c r="L504" s="55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4.25" customHeight="1">
      <c r="A505" s="57" t="s">
        <v>1445</v>
      </c>
      <c r="B505" s="57" t="s">
        <v>1446</v>
      </c>
      <c r="C505" s="58" t="str">
        <f t="shared" si="2"/>
        <v>HONDA</v>
      </c>
      <c r="D505" s="58"/>
      <c r="E505" s="58" t="s">
        <v>617</v>
      </c>
      <c r="F505" s="58"/>
      <c r="G505" s="58">
        <f>COUNTIF(RTARouteStagesOld!$J$2:$J$5,ShortCodesNew!$B505)</f>
        <v>0</v>
      </c>
      <c r="H505" s="58">
        <f>COUNTIF(ShortCodesNew!$A$2:$A$1516,ShortCodesNew!$A505)</f>
        <v>1</v>
      </c>
      <c r="I505" s="58">
        <f t="shared" si="3"/>
        <v>1</v>
      </c>
      <c r="J505" s="58" t="s">
        <v>618</v>
      </c>
      <c r="K505" s="58"/>
      <c r="L505" s="58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4.25" customHeight="1">
      <c r="A506" s="54" t="s">
        <v>1447</v>
      </c>
      <c r="B506" s="54" t="s">
        <v>1448</v>
      </c>
      <c r="C506" s="55" t="str">
        <f t="shared" si="2"/>
        <v>HONDA VADAK</v>
      </c>
      <c r="D506" s="55"/>
      <c r="E506" s="55"/>
      <c r="F506" s="55"/>
      <c r="G506" s="55">
        <f>COUNTIF(RTARouteStagesOld!$J$2:$J$5,ShortCodesNew!$B506)</f>
        <v>0</v>
      </c>
      <c r="H506" s="55">
        <f>COUNTIF(ShortCodesNew!$A$2:$A$1516,ShortCodesNew!$A506)</f>
        <v>1</v>
      </c>
      <c r="I506" s="55">
        <f t="shared" si="3"/>
        <v>1</v>
      </c>
      <c r="J506" s="55"/>
      <c r="K506" s="55"/>
      <c r="L506" s="55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4.25" customHeight="1">
      <c r="A507" s="57" t="s">
        <v>1449</v>
      </c>
      <c r="B507" s="57" t="s">
        <v>1450</v>
      </c>
      <c r="C507" s="58" t="str">
        <f t="shared" si="2"/>
        <v>HONNAWAR</v>
      </c>
      <c r="D507" s="58"/>
      <c r="E507" s="58"/>
      <c r="F507" s="58"/>
      <c r="G507" s="58">
        <f>COUNTIF(RTARouteStagesOld!$J$2:$J$5,ShortCodesNew!$B507)</f>
        <v>0</v>
      </c>
      <c r="H507" s="58">
        <f>COUNTIF(ShortCodesNew!$A$2:$A$1516,ShortCodesNew!$A507)</f>
        <v>1</v>
      </c>
      <c r="I507" s="58">
        <f t="shared" si="3"/>
        <v>1</v>
      </c>
      <c r="J507" s="58"/>
      <c r="K507" s="58"/>
      <c r="L507" s="58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4.25" customHeight="1">
      <c r="A508" s="54" t="s">
        <v>1451</v>
      </c>
      <c r="B508" s="54" t="s">
        <v>1452</v>
      </c>
      <c r="C508" s="55" t="str">
        <f t="shared" si="2"/>
        <v>HOSPET</v>
      </c>
      <c r="D508" s="55"/>
      <c r="E508" s="55"/>
      <c r="F508" s="55"/>
      <c r="G508" s="55">
        <f>COUNTIF(RTARouteStagesOld!$J$2:$J$5,ShortCodesNew!$B508)</f>
        <v>0</v>
      </c>
      <c r="H508" s="55">
        <f>COUNTIF(ShortCodesNew!$A$2:$A$1516,ShortCodesNew!$A508)</f>
        <v>1</v>
      </c>
      <c r="I508" s="55">
        <f t="shared" si="3"/>
        <v>1</v>
      </c>
      <c r="J508" s="55"/>
      <c r="K508" s="55"/>
      <c r="L508" s="55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4.25" customHeight="1">
      <c r="A509" s="57" t="s">
        <v>1453</v>
      </c>
      <c r="B509" s="57" t="s">
        <v>1454</v>
      </c>
      <c r="C509" s="58" t="str">
        <f t="shared" si="2"/>
        <v>HOUSIN BRD</v>
      </c>
      <c r="D509" s="58"/>
      <c r="E509" s="58"/>
      <c r="F509" s="58"/>
      <c r="G509" s="58">
        <f>COUNTIF(RTARouteStagesOld!$J$2:$J$5,ShortCodesNew!$B509)</f>
        <v>0</v>
      </c>
      <c r="H509" s="58">
        <f>COUNTIF(ShortCodesNew!$A$2:$A$1516,ShortCodesNew!$A509)</f>
        <v>1</v>
      </c>
      <c r="I509" s="58">
        <f t="shared" si="3"/>
        <v>1</v>
      </c>
      <c r="J509" s="58"/>
      <c r="K509" s="58"/>
      <c r="L509" s="58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4.25" customHeight="1">
      <c r="A510" s="54" t="s">
        <v>1455</v>
      </c>
      <c r="B510" s="54" t="s">
        <v>1456</v>
      </c>
      <c r="C510" s="55" t="str">
        <f t="shared" si="2"/>
        <v>HR FRM/BENL</v>
      </c>
      <c r="D510" s="55"/>
      <c r="E510" s="55"/>
      <c r="F510" s="55"/>
      <c r="G510" s="55">
        <f>COUNTIF(RTARouteStagesOld!$J$2:$J$5,ShortCodesNew!$B510)</f>
        <v>0</v>
      </c>
      <c r="H510" s="55">
        <f>COUNTIF(ShortCodesNew!$A$2:$A$1516,ShortCodesNew!$A510)</f>
        <v>1</v>
      </c>
      <c r="I510" s="55">
        <f t="shared" si="3"/>
        <v>1</v>
      </c>
      <c r="J510" s="55"/>
      <c r="K510" s="55"/>
      <c r="L510" s="55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4.25" customHeight="1">
      <c r="A511" s="57" t="s">
        <v>1457</v>
      </c>
      <c r="B511" s="57" t="s">
        <v>1458</v>
      </c>
      <c r="C511" s="58" t="str">
        <f t="shared" si="2"/>
        <v>HRVL SIYA G</v>
      </c>
      <c r="D511" s="58"/>
      <c r="E511" s="58"/>
      <c r="F511" s="58"/>
      <c r="G511" s="58">
        <f>COUNTIF(RTARouteStagesOld!$J$2:$J$5,ShortCodesNew!$B511)</f>
        <v>0</v>
      </c>
      <c r="H511" s="58">
        <f>COUNTIF(ShortCodesNew!$A$2:$A$1516,ShortCodesNew!$A511)</f>
        <v>1</v>
      </c>
      <c r="I511" s="58">
        <f t="shared" si="3"/>
        <v>1</v>
      </c>
      <c r="J511" s="58"/>
      <c r="K511" s="58"/>
      <c r="L511" s="58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4.25" customHeight="1">
      <c r="A512" s="54" t="s">
        <v>1459</v>
      </c>
      <c r="B512" s="54" t="s">
        <v>1460</v>
      </c>
      <c r="C512" s="55" t="str">
        <f t="shared" ref="C512:C766" si="4">A512</f>
        <v>HUBALI</v>
      </c>
      <c r="D512" s="55"/>
      <c r="E512" s="55"/>
      <c r="F512" s="55"/>
      <c r="G512" s="55">
        <f>COUNTIF(RTARouteStagesOld!$J$2:$J$5,ShortCodesNew!$B512)</f>
        <v>0</v>
      </c>
      <c r="H512" s="55">
        <f>COUNTIF(ShortCodesNew!$A$2:$A$1516,ShortCodesNew!$A512)</f>
        <v>1</v>
      </c>
      <c r="I512" s="55">
        <f t="shared" ref="I512:I766" si="5">COUNTIF($B$2:$B$5945,B512)</f>
        <v>1</v>
      </c>
      <c r="J512" s="55"/>
      <c r="K512" s="55"/>
      <c r="L512" s="55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4.25" customHeight="1">
      <c r="A513" s="57" t="s">
        <v>1461</v>
      </c>
      <c r="B513" s="57" t="s">
        <v>1462</v>
      </c>
      <c r="C513" s="58" t="str">
        <f t="shared" si="4"/>
        <v>HUMARMALA</v>
      </c>
      <c r="D513" s="58"/>
      <c r="E513" s="58"/>
      <c r="F513" s="58"/>
      <c r="G513" s="58">
        <f>COUNTIF(RTARouteStagesOld!$J$2:$J$5,ShortCodesNew!$B513)</f>
        <v>0</v>
      </c>
      <c r="H513" s="58">
        <f>COUNTIF(ShortCodesNew!$A$2:$A$1516,ShortCodesNew!$A513)</f>
        <v>1</v>
      </c>
      <c r="I513" s="58">
        <f t="shared" si="5"/>
        <v>1</v>
      </c>
      <c r="J513" s="58"/>
      <c r="K513" s="58"/>
      <c r="L513" s="58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4.25" customHeight="1">
      <c r="A514" s="54" t="s">
        <v>1463</v>
      </c>
      <c r="B514" s="54" t="s">
        <v>1464</v>
      </c>
      <c r="C514" s="55" t="str">
        <f t="shared" si="4"/>
        <v>HUMRAT</v>
      </c>
      <c r="D514" s="55"/>
      <c r="E514" s="55"/>
      <c r="F514" s="55"/>
      <c r="G514" s="55">
        <f>COUNTIF(RTARouteStagesOld!$J$2:$J$5,ShortCodesNew!$B514)</f>
        <v>0</v>
      </c>
      <c r="H514" s="55">
        <f>COUNTIF(ShortCodesNew!$A$2:$A$1516,ShortCodesNew!$A514)</f>
        <v>1</v>
      </c>
      <c r="I514" s="55">
        <f t="shared" si="5"/>
        <v>1</v>
      </c>
      <c r="J514" s="55"/>
      <c r="K514" s="55"/>
      <c r="L514" s="55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4.25" customHeight="1">
      <c r="A515" s="57" t="s">
        <v>1465</v>
      </c>
      <c r="B515" s="57" t="s">
        <v>1466</v>
      </c>
      <c r="C515" s="58" t="str">
        <f t="shared" si="4"/>
        <v>HUNGUN</v>
      </c>
      <c r="D515" s="58"/>
      <c r="E515" s="58"/>
      <c r="F515" s="58"/>
      <c r="G515" s="58">
        <f>COUNTIF(RTARouteStagesOld!$J$2:$J$5,ShortCodesNew!$B515)</f>
        <v>0</v>
      </c>
      <c r="H515" s="58">
        <f>COUNTIF(ShortCodesNew!$A$2:$A$1516,ShortCodesNew!$A515)</f>
        <v>1</v>
      </c>
      <c r="I515" s="58">
        <f t="shared" si="5"/>
        <v>1</v>
      </c>
      <c r="J515" s="58"/>
      <c r="K515" s="58"/>
      <c r="L515" s="58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4.25" customHeight="1">
      <c r="A516" s="54" t="s">
        <v>1467</v>
      </c>
      <c r="B516" s="54" t="s">
        <v>1468</v>
      </c>
      <c r="C516" s="55" t="str">
        <f t="shared" si="4"/>
        <v>HYDERABAD</v>
      </c>
      <c r="D516" s="55"/>
      <c r="E516" s="55"/>
      <c r="F516" s="55"/>
      <c r="G516" s="55">
        <f>COUNTIF(RTARouteStagesOld!$J$2:$J$5,ShortCodesNew!$B516)</f>
        <v>0</v>
      </c>
      <c r="H516" s="55">
        <f>COUNTIF(ShortCodesNew!$A$2:$A$1516,ShortCodesNew!$A516)</f>
        <v>1</v>
      </c>
      <c r="I516" s="55">
        <f t="shared" si="5"/>
        <v>1</v>
      </c>
      <c r="J516" s="55"/>
      <c r="K516" s="55"/>
      <c r="L516" s="55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4.25" customHeight="1">
      <c r="A517" s="57" t="s">
        <v>1469</v>
      </c>
      <c r="B517" s="57" t="s">
        <v>1470</v>
      </c>
      <c r="C517" s="58" t="str">
        <f t="shared" si="4"/>
        <v>IBRAMPUR</v>
      </c>
      <c r="D517" s="58"/>
      <c r="E517" s="58"/>
      <c r="F517" s="58"/>
      <c r="G517" s="58">
        <f>COUNTIF(RTARouteStagesOld!$J$2:$J$5,ShortCodesNew!$B517)</f>
        <v>0</v>
      </c>
      <c r="H517" s="58">
        <f>COUNTIF(ShortCodesNew!$A$2:$A$1516,ShortCodesNew!$A517)</f>
        <v>1</v>
      </c>
      <c r="I517" s="58">
        <f t="shared" si="5"/>
        <v>1</v>
      </c>
      <c r="J517" s="58"/>
      <c r="K517" s="58"/>
      <c r="L517" s="58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4.25" customHeight="1">
      <c r="A518" s="54" t="s">
        <v>1471</v>
      </c>
      <c r="B518" s="54" t="s">
        <v>1472</v>
      </c>
      <c r="C518" s="55" t="str">
        <f t="shared" si="4"/>
        <v>IBRAMPUR X</v>
      </c>
      <c r="D518" s="55"/>
      <c r="E518" s="55"/>
      <c r="F518" s="55"/>
      <c r="G518" s="55">
        <f>COUNTIF(RTARouteStagesOld!$J$2:$J$5,ShortCodesNew!$B518)</f>
        <v>0</v>
      </c>
      <c r="H518" s="55">
        <f>COUNTIF(ShortCodesNew!$A$2:$A$1516,ShortCodesNew!$A518)</f>
        <v>1</v>
      </c>
      <c r="I518" s="55">
        <f t="shared" si="5"/>
        <v>1</v>
      </c>
      <c r="J518" s="55"/>
      <c r="K518" s="55"/>
      <c r="L518" s="55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4.25" customHeight="1">
      <c r="A519" s="57" t="s">
        <v>1473</v>
      </c>
      <c r="B519" s="57" t="s">
        <v>1474</v>
      </c>
      <c r="C519" s="58" t="str">
        <f t="shared" si="4"/>
        <v>ICE FACTORY</v>
      </c>
      <c r="D519" s="58"/>
      <c r="E519" s="58"/>
      <c r="F519" s="58"/>
      <c r="G519" s="58">
        <f>COUNTIF(RTARouteStagesOld!$J$2:$J$5,ShortCodesNew!$B519)</f>
        <v>0</v>
      </c>
      <c r="H519" s="58">
        <f>COUNTIF(ShortCodesNew!$A$2:$A$1516,ShortCodesNew!$A519)</f>
        <v>1</v>
      </c>
      <c r="I519" s="58">
        <f t="shared" si="5"/>
        <v>1</v>
      </c>
      <c r="J519" s="58"/>
      <c r="K519" s="58"/>
      <c r="L519" s="58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4.25" customHeight="1">
      <c r="A520" s="54" t="s">
        <v>1475</v>
      </c>
      <c r="B520" s="54" t="s">
        <v>1476</v>
      </c>
      <c r="C520" s="55" t="str">
        <f t="shared" si="4"/>
        <v>IDDAR</v>
      </c>
      <c r="D520" s="55"/>
      <c r="E520" s="55"/>
      <c r="F520" s="55"/>
      <c r="G520" s="55">
        <f>COUNTIF(RTARouteStagesOld!$J$2:$J$5,ShortCodesNew!$B520)</f>
        <v>0</v>
      </c>
      <c r="H520" s="55">
        <f>COUNTIF(ShortCodesNew!$A$2:$A$1516,ShortCodesNew!$A520)</f>
        <v>1</v>
      </c>
      <c r="I520" s="55">
        <f t="shared" si="5"/>
        <v>1</v>
      </c>
      <c r="J520" s="55"/>
      <c r="K520" s="55"/>
      <c r="L520" s="55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4.25" customHeight="1">
      <c r="A521" s="57" t="s">
        <v>1477</v>
      </c>
      <c r="B521" s="57" t="s">
        <v>1477</v>
      </c>
      <c r="C521" s="58" t="str">
        <f t="shared" si="4"/>
        <v>IFB</v>
      </c>
      <c r="D521" s="58"/>
      <c r="E521" s="58"/>
      <c r="F521" s="58"/>
      <c r="G521" s="58">
        <f>COUNTIF(RTARouteStagesOld!$J$2:$J$5,ShortCodesNew!$B521)</f>
        <v>0</v>
      </c>
      <c r="H521" s="58">
        <f>COUNTIF(ShortCodesNew!$A$2:$A$1516,ShortCodesNew!$A521)</f>
        <v>1</v>
      </c>
      <c r="I521" s="58">
        <f t="shared" si="5"/>
        <v>1</v>
      </c>
      <c r="J521" s="58"/>
      <c r="K521" s="58"/>
      <c r="L521" s="58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4.25" customHeight="1">
      <c r="A522" s="54" t="s">
        <v>1478</v>
      </c>
      <c r="B522" s="54" t="s">
        <v>1479</v>
      </c>
      <c r="C522" s="55" t="str">
        <f t="shared" si="4"/>
        <v>IGRAMOLL</v>
      </c>
      <c r="D522" s="55"/>
      <c r="E522" s="55"/>
      <c r="F522" s="55"/>
      <c r="G522" s="55">
        <f>COUNTIF(RTARouteStagesOld!$J$2:$J$5,ShortCodesNew!$B522)</f>
        <v>0</v>
      </c>
      <c r="H522" s="55">
        <f>COUNTIF(ShortCodesNew!$A$2:$A$1516,ShortCodesNew!$A522)</f>
        <v>1</v>
      </c>
      <c r="I522" s="55">
        <f t="shared" si="5"/>
        <v>1</v>
      </c>
      <c r="J522" s="55"/>
      <c r="K522" s="55"/>
      <c r="L522" s="55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4.25" customHeight="1">
      <c r="A523" s="57" t="s">
        <v>1480</v>
      </c>
      <c r="B523" s="57" t="s">
        <v>1481</v>
      </c>
      <c r="C523" s="58" t="str">
        <f t="shared" si="4"/>
        <v>ILKAL</v>
      </c>
      <c r="D523" s="58"/>
      <c r="E523" s="58"/>
      <c r="F523" s="58"/>
      <c r="G523" s="58">
        <f>COUNTIF(RTARouteStagesOld!$J$2:$J$5,ShortCodesNew!$B523)</f>
        <v>0</v>
      </c>
      <c r="H523" s="58">
        <f>COUNTIF(ShortCodesNew!$A$2:$A$1516,ShortCodesNew!$A523)</f>
        <v>1</v>
      </c>
      <c r="I523" s="58">
        <f t="shared" si="5"/>
        <v>1</v>
      </c>
      <c r="J523" s="58"/>
      <c r="K523" s="58"/>
      <c r="L523" s="58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4.25" customHeight="1">
      <c r="A524" s="54" t="s">
        <v>1482</v>
      </c>
      <c r="B524" s="54" t="s">
        <v>1483</v>
      </c>
      <c r="C524" s="55" t="str">
        <f t="shared" si="4"/>
        <v>INDRAWADO</v>
      </c>
      <c r="D524" s="55"/>
      <c r="E524" s="55"/>
      <c r="F524" s="55"/>
      <c r="G524" s="55">
        <f>COUNTIF(RTARouteStagesOld!$J$2:$J$5,ShortCodesNew!$B524)</f>
        <v>0</v>
      </c>
      <c r="H524" s="55">
        <f>COUNTIF(ShortCodesNew!$A$2:$A$1516,ShortCodesNew!$A524)</f>
        <v>1</v>
      </c>
      <c r="I524" s="55">
        <f t="shared" si="5"/>
        <v>1</v>
      </c>
      <c r="J524" s="55"/>
      <c r="K524" s="55"/>
      <c r="L524" s="55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4.25" customHeight="1">
      <c r="A525" s="57" t="s">
        <v>1484</v>
      </c>
      <c r="B525" s="57" t="s">
        <v>1485</v>
      </c>
      <c r="C525" s="58" t="str">
        <f t="shared" si="4"/>
        <v>INS(VEREM)</v>
      </c>
      <c r="D525" s="58"/>
      <c r="E525" s="58"/>
      <c r="F525" s="58"/>
      <c r="G525" s="58">
        <f>COUNTIF(RTARouteStagesOld!$J$2:$J$5,ShortCodesNew!$B525)</f>
        <v>0</v>
      </c>
      <c r="H525" s="58">
        <f>COUNTIF(ShortCodesNew!$A$2:$A$1516,ShortCodesNew!$A525)</f>
        <v>1</v>
      </c>
      <c r="I525" s="58">
        <f t="shared" si="5"/>
        <v>1</v>
      </c>
      <c r="J525" s="58" t="s">
        <v>433</v>
      </c>
      <c r="K525" s="58"/>
      <c r="L525" s="58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4.25" customHeight="1">
      <c r="A526" s="54" t="s">
        <v>1486</v>
      </c>
      <c r="B526" s="54" t="s">
        <v>1487</v>
      </c>
      <c r="C526" s="55" t="str">
        <f t="shared" si="4"/>
        <v>INTERSTATE</v>
      </c>
      <c r="D526" s="55"/>
      <c r="E526" s="55"/>
      <c r="F526" s="55"/>
      <c r="G526" s="55">
        <f>COUNTIF(RTARouteStagesOld!$J$2:$J$5,ShortCodesNew!$B526)</f>
        <v>0</v>
      </c>
      <c r="H526" s="55">
        <f>COUNTIF(ShortCodesNew!$A$2:$A$1516,ShortCodesNew!$A526)</f>
        <v>1</v>
      </c>
      <c r="I526" s="55">
        <f t="shared" si="5"/>
        <v>1</v>
      </c>
      <c r="J526" s="55"/>
      <c r="K526" s="55"/>
      <c r="L526" s="55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4.25" customHeight="1">
      <c r="A527" s="57" t="s">
        <v>1488</v>
      </c>
      <c r="B527" s="57" t="s">
        <v>1489</v>
      </c>
      <c r="C527" s="58" t="str">
        <f t="shared" si="4"/>
        <v>JAISINGPUR</v>
      </c>
      <c r="D527" s="58"/>
      <c r="E527" s="58"/>
      <c r="F527" s="58"/>
      <c r="G527" s="58">
        <f>COUNTIF(RTARouteStagesOld!$J$2:$J$5,ShortCodesNew!$B527)</f>
        <v>0</v>
      </c>
      <c r="H527" s="58">
        <f>COUNTIF(ShortCodesNew!$A$2:$A$1516,ShortCodesNew!$A527)</f>
        <v>1</v>
      </c>
      <c r="I527" s="58">
        <f t="shared" si="5"/>
        <v>1</v>
      </c>
      <c r="J527" s="58"/>
      <c r="K527" s="58"/>
      <c r="L527" s="58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4.25" customHeight="1">
      <c r="A528" s="54" t="s">
        <v>1490</v>
      </c>
      <c r="B528" s="54" t="s">
        <v>1491</v>
      </c>
      <c r="C528" s="55" t="str">
        <f t="shared" si="4"/>
        <v>JAITPKR COL</v>
      </c>
      <c r="D528" s="55"/>
      <c r="E528" s="55"/>
      <c r="F528" s="55"/>
      <c r="G528" s="55">
        <f>COUNTIF(RTARouteStagesOld!$J$2:$J$5,ShortCodesNew!$B528)</f>
        <v>0</v>
      </c>
      <c r="H528" s="55">
        <f>COUNTIF(ShortCodesNew!$A$2:$A$1516,ShortCodesNew!$A528)</f>
        <v>1</v>
      </c>
      <c r="I528" s="55">
        <f t="shared" si="5"/>
        <v>1</v>
      </c>
      <c r="J528" s="55"/>
      <c r="K528" s="55"/>
      <c r="L528" s="55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4.25" customHeight="1">
      <c r="A529" s="57" t="s">
        <v>1492</v>
      </c>
      <c r="B529" s="57" t="s">
        <v>1493</v>
      </c>
      <c r="C529" s="58" t="str">
        <f t="shared" si="4"/>
        <v>JAKAT NAKA</v>
      </c>
      <c r="D529" s="58"/>
      <c r="E529" s="58"/>
      <c r="F529" s="58"/>
      <c r="G529" s="58">
        <f>COUNTIF(RTARouteStagesOld!$J$2:$J$5,ShortCodesNew!$B529)</f>
        <v>0</v>
      </c>
      <c r="H529" s="58">
        <f>COUNTIF(ShortCodesNew!$A$2:$A$1516,ShortCodesNew!$A529)</f>
        <v>1</v>
      </c>
      <c r="I529" s="58">
        <f t="shared" si="5"/>
        <v>1</v>
      </c>
      <c r="J529" s="58"/>
      <c r="K529" s="58"/>
      <c r="L529" s="58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4.25" customHeight="1">
      <c r="A530" s="54" t="s">
        <v>1494</v>
      </c>
      <c r="B530" s="54" t="s">
        <v>1495</v>
      </c>
      <c r="C530" s="55" t="str">
        <f t="shared" si="4"/>
        <v>JAKEM</v>
      </c>
      <c r="D530" s="55"/>
      <c r="E530" s="55"/>
      <c r="F530" s="55"/>
      <c r="G530" s="55">
        <f>COUNTIF(RTARouteStagesOld!$J$2:$J$5,ShortCodesNew!$B530)</f>
        <v>0</v>
      </c>
      <c r="H530" s="55">
        <f>COUNTIF(ShortCodesNew!$A$2:$A$1516,ShortCodesNew!$A530)</f>
        <v>1</v>
      </c>
      <c r="I530" s="55">
        <f t="shared" si="5"/>
        <v>1</v>
      </c>
      <c r="J530" s="55"/>
      <c r="K530" s="55"/>
      <c r="L530" s="55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4.25" customHeight="1">
      <c r="A531" s="57" t="s">
        <v>1496</v>
      </c>
      <c r="B531" s="57" t="s">
        <v>1497</v>
      </c>
      <c r="C531" s="58" t="str">
        <f t="shared" si="4"/>
        <v>JAMBLESHWAR</v>
      </c>
      <c r="D531" s="58"/>
      <c r="E531" s="58"/>
      <c r="F531" s="58"/>
      <c r="G531" s="58">
        <f>COUNTIF(RTARouteStagesOld!$J$2:$J$5,ShortCodesNew!$B531)</f>
        <v>0</v>
      </c>
      <c r="H531" s="58">
        <f>COUNTIF(ShortCodesNew!$A$2:$A$1516,ShortCodesNew!$A531)</f>
        <v>1</v>
      </c>
      <c r="I531" s="58">
        <f t="shared" si="5"/>
        <v>1</v>
      </c>
      <c r="J531" s="58"/>
      <c r="K531" s="58"/>
      <c r="L531" s="58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4.25" customHeight="1">
      <c r="A532" s="54" t="s">
        <v>1498</v>
      </c>
      <c r="B532" s="54" t="s">
        <v>1499</v>
      </c>
      <c r="C532" s="55" t="str">
        <f t="shared" si="4"/>
        <v>JAMBLIKADE</v>
      </c>
      <c r="D532" s="55"/>
      <c r="E532" s="55"/>
      <c r="F532" s="55"/>
      <c r="G532" s="55">
        <f>COUNTIF(RTARouteStagesOld!$J$2:$J$5,ShortCodesNew!$B532)</f>
        <v>0</v>
      </c>
      <c r="H532" s="55">
        <f>COUNTIF(ShortCodesNew!$A$2:$A$1516,ShortCodesNew!$A532)</f>
        <v>1</v>
      </c>
      <c r="I532" s="55">
        <f t="shared" si="5"/>
        <v>1</v>
      </c>
      <c r="J532" s="55"/>
      <c r="K532" s="55"/>
      <c r="L532" s="55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4.25" customHeight="1">
      <c r="A533" s="57" t="s">
        <v>1500</v>
      </c>
      <c r="B533" s="57" t="s">
        <v>1501</v>
      </c>
      <c r="C533" s="58" t="str">
        <f t="shared" si="4"/>
        <v>JAMBOTI</v>
      </c>
      <c r="D533" s="58"/>
      <c r="E533" s="58"/>
      <c r="F533" s="58"/>
      <c r="G533" s="58">
        <f>COUNTIF(RTARouteStagesOld!$J$2:$J$5,ShortCodesNew!$B533)</f>
        <v>0</v>
      </c>
      <c r="H533" s="58">
        <f>COUNTIF(ShortCodesNew!$A$2:$A$1516,ShortCodesNew!$A533)</f>
        <v>1</v>
      </c>
      <c r="I533" s="58">
        <f t="shared" si="5"/>
        <v>1</v>
      </c>
      <c r="J533" s="58"/>
      <c r="K533" s="58"/>
      <c r="L533" s="58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4.25" customHeight="1">
      <c r="A534" s="54" t="s">
        <v>1502</v>
      </c>
      <c r="B534" s="54" t="s">
        <v>1503</v>
      </c>
      <c r="C534" s="55" t="str">
        <f t="shared" si="4"/>
        <v>JAMKHANDI</v>
      </c>
      <c r="D534" s="55"/>
      <c r="E534" s="55"/>
      <c r="F534" s="55"/>
      <c r="G534" s="55">
        <f>COUNTIF(RTARouteStagesOld!$J$2:$J$5,ShortCodesNew!$B534)</f>
        <v>0</v>
      </c>
      <c r="H534" s="55">
        <f>COUNTIF(ShortCodesNew!$A$2:$A$1516,ShortCodesNew!$A534)</f>
        <v>1</v>
      </c>
      <c r="I534" s="55">
        <f t="shared" si="5"/>
        <v>1</v>
      </c>
      <c r="J534" s="55"/>
      <c r="K534" s="55"/>
      <c r="L534" s="55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4.25" customHeight="1">
      <c r="A535" s="57" t="s">
        <v>1504</v>
      </c>
      <c r="B535" s="57" t="s">
        <v>1505</v>
      </c>
      <c r="C535" s="58" t="str">
        <f t="shared" si="4"/>
        <v>JUNUSWADA</v>
      </c>
      <c r="D535" s="58"/>
      <c r="E535" s="58"/>
      <c r="F535" s="58"/>
      <c r="G535" s="58">
        <f>COUNTIF(RTARouteStagesOld!$J$2:$J$5,ShortCodesNew!$B535)</f>
        <v>0</v>
      </c>
      <c r="H535" s="58">
        <f>COUNTIF(ShortCodesNew!$A$2:$A$1516,ShortCodesNew!$A535)</f>
        <v>1</v>
      </c>
      <c r="I535" s="58">
        <f t="shared" si="5"/>
        <v>1</v>
      </c>
      <c r="J535" s="58"/>
      <c r="K535" s="58"/>
      <c r="L535" s="58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4.25" customHeight="1">
      <c r="A536" s="54" t="s">
        <v>1506</v>
      </c>
      <c r="B536" s="54" t="s">
        <v>1507</v>
      </c>
      <c r="C536" s="55" t="str">
        <f t="shared" si="4"/>
        <v>JUNUSWADA X</v>
      </c>
      <c r="D536" s="55"/>
      <c r="E536" s="55"/>
      <c r="F536" s="55"/>
      <c r="G536" s="55">
        <f>COUNTIF(RTARouteStagesOld!$J$2:$J$5,ShortCodesNew!$B536)</f>
        <v>0</v>
      </c>
      <c r="H536" s="55">
        <f>COUNTIF(ShortCodesNew!$A$2:$A$1516,ShortCodesNew!$A536)</f>
        <v>1</v>
      </c>
      <c r="I536" s="55">
        <f t="shared" si="5"/>
        <v>1</v>
      </c>
      <c r="J536" s="55"/>
      <c r="K536" s="55"/>
      <c r="L536" s="55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4.25" customHeight="1">
      <c r="A537" s="57" t="s">
        <v>1508</v>
      </c>
      <c r="B537" s="57" t="s">
        <v>1509</v>
      </c>
      <c r="C537" s="58" t="str">
        <f t="shared" si="4"/>
        <v>K R PETE</v>
      </c>
      <c r="D537" s="58"/>
      <c r="E537" s="58"/>
      <c r="F537" s="58"/>
      <c r="G537" s="58">
        <f>COUNTIF(RTARouteStagesOld!$J$2:$J$5,ShortCodesNew!$B537)</f>
        <v>0</v>
      </c>
      <c r="H537" s="58">
        <f>COUNTIF(ShortCodesNew!$A$2:$A$1516,ShortCodesNew!$A537)</f>
        <v>1</v>
      </c>
      <c r="I537" s="58">
        <f t="shared" si="5"/>
        <v>1</v>
      </c>
      <c r="J537" s="58"/>
      <c r="K537" s="58"/>
      <c r="L537" s="58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4.25" customHeight="1">
      <c r="A538" s="54" t="s">
        <v>1510</v>
      </c>
      <c r="B538" s="54" t="s">
        <v>1511</v>
      </c>
      <c r="C538" s="55" t="str">
        <f t="shared" si="4"/>
        <v>K. RAILWAY</v>
      </c>
      <c r="D538" s="55"/>
      <c r="E538" s="55"/>
      <c r="F538" s="55"/>
      <c r="G538" s="55">
        <f>COUNTIF(RTARouteStagesOld!$J$2:$J$5,ShortCodesNew!$B538)</f>
        <v>0</v>
      </c>
      <c r="H538" s="55">
        <f>COUNTIF(ShortCodesNew!$A$2:$A$1516,ShortCodesNew!$A538)</f>
        <v>1</v>
      </c>
      <c r="I538" s="55">
        <f t="shared" si="5"/>
        <v>1</v>
      </c>
      <c r="J538" s="55"/>
      <c r="K538" s="55"/>
      <c r="L538" s="55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4.25" customHeight="1">
      <c r="A539" s="57" t="s">
        <v>1512</v>
      </c>
      <c r="B539" s="57" t="s">
        <v>1513</v>
      </c>
      <c r="C539" s="58" t="str">
        <f t="shared" si="4"/>
        <v>KADIMACHIN</v>
      </c>
      <c r="D539" s="58"/>
      <c r="E539" s="58"/>
      <c r="F539" s="58"/>
      <c r="G539" s="58">
        <f>COUNTIF(RTARouteStagesOld!$J$2:$J$5,ShortCodesNew!$B539)</f>
        <v>0</v>
      </c>
      <c r="H539" s="58">
        <f>COUNTIF(ShortCodesNew!$A$2:$A$1516,ShortCodesNew!$A539)</f>
        <v>1</v>
      </c>
      <c r="I539" s="58">
        <f t="shared" si="5"/>
        <v>1</v>
      </c>
      <c r="J539" s="58"/>
      <c r="K539" s="58"/>
      <c r="L539" s="58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4.25" customHeight="1">
      <c r="A540" s="54" t="s">
        <v>1514</v>
      </c>
      <c r="B540" s="54" t="s">
        <v>1515</v>
      </c>
      <c r="C540" s="55" t="str">
        <f t="shared" si="4"/>
        <v>KADPAKADE</v>
      </c>
      <c r="D540" s="55"/>
      <c r="E540" s="55"/>
      <c r="F540" s="55"/>
      <c r="G540" s="55">
        <f>COUNTIF(RTARouteStagesOld!$J$2:$J$5,ShortCodesNew!$B540)</f>
        <v>0</v>
      </c>
      <c r="H540" s="55">
        <f>COUNTIF(ShortCodesNew!$A$2:$A$1516,ShortCodesNew!$A540)</f>
        <v>1</v>
      </c>
      <c r="I540" s="55">
        <f t="shared" si="5"/>
        <v>1</v>
      </c>
      <c r="J540" s="55"/>
      <c r="K540" s="55"/>
      <c r="L540" s="55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4.25" customHeight="1">
      <c r="A541" s="57" t="s">
        <v>1516</v>
      </c>
      <c r="B541" s="57" t="s">
        <v>1517</v>
      </c>
      <c r="C541" s="58" t="str">
        <f t="shared" si="4"/>
        <v>KADSHI</v>
      </c>
      <c r="D541" s="58"/>
      <c r="E541" s="58"/>
      <c r="F541" s="58"/>
      <c r="G541" s="58">
        <f>COUNTIF(RTARouteStagesOld!$J$2:$J$5,ShortCodesNew!$B541)</f>
        <v>0</v>
      </c>
      <c r="H541" s="58">
        <f>COUNTIF(ShortCodesNew!$A$2:$A$1516,ShortCodesNew!$A541)</f>
        <v>1</v>
      </c>
      <c r="I541" s="58">
        <f t="shared" si="5"/>
        <v>1</v>
      </c>
      <c r="J541" s="58"/>
      <c r="K541" s="58"/>
      <c r="L541" s="58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4.25" customHeight="1">
      <c r="A542" s="54" t="s">
        <v>1518</v>
      </c>
      <c r="B542" s="54" t="s">
        <v>1519</v>
      </c>
      <c r="C542" s="55" t="str">
        <f t="shared" si="4"/>
        <v>KADUR</v>
      </c>
      <c r="D542" s="55"/>
      <c r="E542" s="55"/>
      <c r="F542" s="55"/>
      <c r="G542" s="55">
        <f>COUNTIF(RTARouteStagesOld!$J$2:$J$5,ShortCodesNew!$B542)</f>
        <v>0</v>
      </c>
      <c r="H542" s="55">
        <f>COUNTIF(ShortCodesNew!$A$2:$A$1516,ShortCodesNew!$A542)</f>
        <v>1</v>
      </c>
      <c r="I542" s="55">
        <f t="shared" si="5"/>
        <v>1</v>
      </c>
      <c r="J542" s="55"/>
      <c r="K542" s="55"/>
      <c r="L542" s="55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4.25" customHeight="1">
      <c r="A543" s="57" t="s">
        <v>1520</v>
      </c>
      <c r="B543" s="57" t="s">
        <v>1521</v>
      </c>
      <c r="C543" s="58" t="str">
        <f t="shared" si="4"/>
        <v>KAGAL</v>
      </c>
      <c r="D543" s="58"/>
      <c r="E543" s="58"/>
      <c r="F543" s="58"/>
      <c r="G543" s="58">
        <f>COUNTIF(RTARouteStagesOld!$J$2:$J$5,ShortCodesNew!$B543)</f>
        <v>0</v>
      </c>
      <c r="H543" s="58">
        <f>COUNTIF(ShortCodesNew!$A$2:$A$1516,ShortCodesNew!$A543)</f>
        <v>1</v>
      </c>
      <c r="I543" s="58">
        <f t="shared" si="5"/>
        <v>1</v>
      </c>
      <c r="J543" s="58"/>
      <c r="K543" s="58"/>
      <c r="L543" s="58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4.25" customHeight="1">
      <c r="A544" s="54" t="s">
        <v>1522</v>
      </c>
      <c r="B544" s="54" t="s">
        <v>1523</v>
      </c>
      <c r="C544" s="55" t="str">
        <f t="shared" si="4"/>
        <v>KAIRAT</v>
      </c>
      <c r="D544" s="55"/>
      <c r="E544" s="55"/>
      <c r="F544" s="55"/>
      <c r="G544" s="55">
        <f>COUNTIF(RTARouteStagesOld!$J$2:$J$5,ShortCodesNew!$B544)</f>
        <v>0</v>
      </c>
      <c r="H544" s="55">
        <f>COUNTIF(ShortCodesNew!$A$2:$A$1516,ShortCodesNew!$A544)</f>
        <v>1</v>
      </c>
      <c r="I544" s="55">
        <f t="shared" si="5"/>
        <v>1</v>
      </c>
      <c r="J544" s="55"/>
      <c r="K544" s="55"/>
      <c r="L544" s="55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4.25" customHeight="1">
      <c r="A545" s="57" t="s">
        <v>1524</v>
      </c>
      <c r="B545" s="57" t="s">
        <v>1525</v>
      </c>
      <c r="C545" s="58" t="str">
        <f t="shared" si="4"/>
        <v>KAJULWADI</v>
      </c>
      <c r="D545" s="58"/>
      <c r="E545" s="58"/>
      <c r="F545" s="58"/>
      <c r="G545" s="58">
        <f>COUNTIF(RTARouteStagesOld!$J$2:$J$5,ShortCodesNew!$B545)</f>
        <v>0</v>
      </c>
      <c r="H545" s="58">
        <f>COUNTIF(ShortCodesNew!$A$2:$A$1516,ShortCodesNew!$A545)</f>
        <v>1</v>
      </c>
      <c r="I545" s="58">
        <f t="shared" si="5"/>
        <v>1</v>
      </c>
      <c r="J545" s="58"/>
      <c r="K545" s="58"/>
      <c r="L545" s="58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4.25" customHeight="1">
      <c r="A546" s="54" t="s">
        <v>1526</v>
      </c>
      <c r="B546" s="54" t="s">
        <v>1527</v>
      </c>
      <c r="C546" s="55" t="str">
        <f t="shared" si="4"/>
        <v>KAJUMOL</v>
      </c>
      <c r="D546" s="55"/>
      <c r="E546" s="55"/>
      <c r="F546" s="55"/>
      <c r="G546" s="55">
        <f>COUNTIF(RTARouteStagesOld!$J$2:$J$5,ShortCodesNew!$B546)</f>
        <v>0</v>
      </c>
      <c r="H546" s="55">
        <f>COUNTIF(ShortCodesNew!$A$2:$A$1516,ShortCodesNew!$A546)</f>
        <v>1</v>
      </c>
      <c r="I546" s="55">
        <f t="shared" si="5"/>
        <v>1</v>
      </c>
      <c r="J546" s="55"/>
      <c r="K546" s="55"/>
      <c r="L546" s="55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4.25" customHeight="1">
      <c r="A547" s="57" t="s">
        <v>1528</v>
      </c>
      <c r="B547" s="57" t="s">
        <v>1529</v>
      </c>
      <c r="C547" s="58" t="str">
        <f t="shared" si="4"/>
        <v>KAKODA</v>
      </c>
      <c r="D547" s="58"/>
      <c r="E547" s="58"/>
      <c r="F547" s="58"/>
      <c r="G547" s="58">
        <f>COUNTIF(RTARouteStagesOld!$J$2:$J$5,ShortCodesNew!$B547)</f>
        <v>0</v>
      </c>
      <c r="H547" s="58">
        <f>COUNTIF(ShortCodesNew!$A$2:$A$1516,ShortCodesNew!$A547)</f>
        <v>1</v>
      </c>
      <c r="I547" s="58">
        <f t="shared" si="5"/>
        <v>1</v>
      </c>
      <c r="J547" s="58"/>
      <c r="K547" s="58"/>
      <c r="L547" s="58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4.25" customHeight="1">
      <c r="A548" s="54" t="s">
        <v>1530</v>
      </c>
      <c r="B548" s="54" t="s">
        <v>1531</v>
      </c>
      <c r="C548" s="55" t="str">
        <f t="shared" si="4"/>
        <v>KAKUMADDI</v>
      </c>
      <c r="D548" s="55"/>
      <c r="E548" s="55"/>
      <c r="F548" s="55"/>
      <c r="G548" s="55">
        <f>COUNTIF(RTARouteStagesOld!$J$2:$J$5,ShortCodesNew!$B548)</f>
        <v>0</v>
      </c>
      <c r="H548" s="55">
        <f>COUNTIF(ShortCodesNew!$A$2:$A$1516,ShortCodesNew!$A548)</f>
        <v>1</v>
      </c>
      <c r="I548" s="55">
        <f t="shared" si="5"/>
        <v>1</v>
      </c>
      <c r="J548" s="55"/>
      <c r="K548" s="55"/>
      <c r="L548" s="55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4.25" customHeight="1">
      <c r="A549" s="57" t="s">
        <v>1532</v>
      </c>
      <c r="B549" s="57" t="s">
        <v>1533</v>
      </c>
      <c r="C549" s="58" t="str">
        <f t="shared" si="4"/>
        <v>KALATGI</v>
      </c>
      <c r="D549" s="58"/>
      <c r="E549" s="58"/>
      <c r="F549" s="58"/>
      <c r="G549" s="58">
        <f>COUNTIF(RTARouteStagesOld!$J$2:$J$5,ShortCodesNew!$B549)</f>
        <v>0</v>
      </c>
      <c r="H549" s="58">
        <f>COUNTIF(ShortCodesNew!$A$2:$A$1516,ShortCodesNew!$A549)</f>
        <v>1</v>
      </c>
      <c r="I549" s="58">
        <f t="shared" si="5"/>
        <v>1</v>
      </c>
      <c r="J549" s="58"/>
      <c r="K549" s="58"/>
      <c r="L549" s="58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4.25" customHeight="1">
      <c r="A550" s="54" t="s">
        <v>1534</v>
      </c>
      <c r="B550" s="54" t="s">
        <v>1535</v>
      </c>
      <c r="C550" s="55" t="str">
        <f t="shared" si="4"/>
        <v>KALAY</v>
      </c>
      <c r="D550" s="55"/>
      <c r="E550" s="55"/>
      <c r="F550" s="55"/>
      <c r="G550" s="55">
        <f>COUNTIF(RTARouteStagesOld!$J$2:$J$5,ShortCodesNew!$B550)</f>
        <v>0</v>
      </c>
      <c r="H550" s="55">
        <f>COUNTIF(ShortCodesNew!$A$2:$A$1516,ShortCodesNew!$A550)</f>
        <v>1</v>
      </c>
      <c r="I550" s="55">
        <f t="shared" si="5"/>
        <v>1</v>
      </c>
      <c r="J550" s="55"/>
      <c r="K550" s="55"/>
      <c r="L550" s="55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4.25" customHeight="1">
      <c r="A551" s="57" t="s">
        <v>1536</v>
      </c>
      <c r="B551" s="57" t="s">
        <v>1537</v>
      </c>
      <c r="C551" s="58" t="str">
        <f t="shared" si="4"/>
        <v>KALE</v>
      </c>
      <c r="D551" s="58"/>
      <c r="E551" s="58"/>
      <c r="F551" s="58"/>
      <c r="G551" s="58">
        <f>COUNTIF(RTARouteStagesOld!$J$2:$J$5,ShortCodesNew!$B551)</f>
        <v>0</v>
      </c>
      <c r="H551" s="58">
        <f>COUNTIF(ShortCodesNew!$A$2:$A$1516,ShortCodesNew!$A551)</f>
        <v>1</v>
      </c>
      <c r="I551" s="58">
        <f t="shared" si="5"/>
        <v>1</v>
      </c>
      <c r="J551" s="58"/>
      <c r="K551" s="58"/>
      <c r="L551" s="58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4.25" customHeight="1">
      <c r="A552" s="54" t="s">
        <v>1538</v>
      </c>
      <c r="B552" s="54" t="s">
        <v>1539</v>
      </c>
      <c r="C552" s="55" t="str">
        <f t="shared" si="4"/>
        <v>KALMAMOL</v>
      </c>
      <c r="D552" s="55"/>
      <c r="E552" s="55"/>
      <c r="F552" s="55"/>
      <c r="G552" s="55">
        <f>COUNTIF(RTARouteStagesOld!$J$2:$J$5,ShortCodesNew!$B552)</f>
        <v>0</v>
      </c>
      <c r="H552" s="55">
        <f>COUNTIF(ShortCodesNew!$A$2:$A$1516,ShortCodesNew!$A552)</f>
        <v>1</v>
      </c>
      <c r="I552" s="55">
        <f t="shared" si="5"/>
        <v>1</v>
      </c>
      <c r="J552" s="55"/>
      <c r="K552" s="55"/>
      <c r="L552" s="55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4.25" customHeight="1">
      <c r="A553" s="57" t="s">
        <v>1540</v>
      </c>
      <c r="B553" s="57" t="s">
        <v>1541</v>
      </c>
      <c r="C553" s="58" t="str">
        <f t="shared" si="4"/>
        <v>KALNE</v>
      </c>
      <c r="D553" s="58"/>
      <c r="E553" s="58"/>
      <c r="F553" s="58"/>
      <c r="G553" s="58">
        <f>COUNTIF(RTARouteStagesOld!$J$2:$J$5,ShortCodesNew!$B553)</f>
        <v>0</v>
      </c>
      <c r="H553" s="58">
        <f>COUNTIF(ShortCodesNew!$A$2:$A$1516,ShortCodesNew!$A553)</f>
        <v>1</v>
      </c>
      <c r="I553" s="58">
        <f t="shared" si="5"/>
        <v>1</v>
      </c>
      <c r="J553" s="58"/>
      <c r="K553" s="58"/>
      <c r="L553" s="58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4.25" customHeight="1">
      <c r="A554" s="54" t="s">
        <v>1542</v>
      </c>
      <c r="B554" s="54" t="s">
        <v>1543</v>
      </c>
      <c r="C554" s="55" t="str">
        <f t="shared" si="4"/>
        <v>KALOBA TMP</v>
      </c>
      <c r="D554" s="55"/>
      <c r="E554" s="55"/>
      <c r="F554" s="55"/>
      <c r="G554" s="55">
        <f>COUNTIF(RTARouteStagesOld!$J$2:$J$5,ShortCodesNew!$B554)</f>
        <v>0</v>
      </c>
      <c r="H554" s="55">
        <f>COUNTIF(ShortCodesNew!$A$2:$A$1516,ShortCodesNew!$A554)</f>
        <v>1</v>
      </c>
      <c r="I554" s="55">
        <f t="shared" si="5"/>
        <v>1</v>
      </c>
      <c r="J554" s="55"/>
      <c r="K554" s="55"/>
      <c r="L554" s="55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4.25" customHeight="1">
      <c r="A555" s="57" t="s">
        <v>1544</v>
      </c>
      <c r="B555" s="57" t="s">
        <v>1545</v>
      </c>
      <c r="C555" s="58" t="str">
        <f t="shared" si="4"/>
        <v>KALSHE</v>
      </c>
      <c r="D555" s="58"/>
      <c r="E555" s="58"/>
      <c r="F555" s="58"/>
      <c r="G555" s="58">
        <f>COUNTIF(RTARouteStagesOld!$J$2:$J$5,ShortCodesNew!$B555)</f>
        <v>0</v>
      </c>
      <c r="H555" s="58">
        <f>COUNTIF(ShortCodesNew!$A$2:$A$1516,ShortCodesNew!$A555)</f>
        <v>1</v>
      </c>
      <c r="I555" s="58">
        <f t="shared" si="5"/>
        <v>1</v>
      </c>
      <c r="J555" s="58"/>
      <c r="K555" s="58"/>
      <c r="L555" s="58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4.25" customHeight="1">
      <c r="A556" s="54" t="s">
        <v>1546</v>
      </c>
      <c r="B556" s="54" t="s">
        <v>1547</v>
      </c>
      <c r="C556" s="55" t="str">
        <f t="shared" si="4"/>
        <v>KALVI TITA</v>
      </c>
      <c r="D556" s="55"/>
      <c r="E556" s="55"/>
      <c r="F556" s="55"/>
      <c r="G556" s="55">
        <f>COUNTIF(RTARouteStagesOld!$J$2:$J$5,ShortCodesNew!$B556)</f>
        <v>0</v>
      </c>
      <c r="H556" s="55">
        <f>COUNTIF(ShortCodesNew!$A$2:$A$1516,ShortCodesNew!$A556)</f>
        <v>1</v>
      </c>
      <c r="I556" s="55">
        <f t="shared" si="5"/>
        <v>1</v>
      </c>
      <c r="J556" s="55"/>
      <c r="K556" s="55"/>
      <c r="L556" s="55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4.25" customHeight="1">
      <c r="A557" s="57" t="s">
        <v>1548</v>
      </c>
      <c r="B557" s="57" t="s">
        <v>1549</v>
      </c>
      <c r="C557" s="58" t="str">
        <f t="shared" si="4"/>
        <v>KAMI/PNCHYT</v>
      </c>
      <c r="D557" s="58"/>
      <c r="E557" s="58"/>
      <c r="F557" s="58"/>
      <c r="G557" s="58">
        <f>COUNTIF(RTARouteStagesOld!$J$2:$J$5,ShortCodesNew!$B557)</f>
        <v>0</v>
      </c>
      <c r="H557" s="58">
        <f>COUNTIF(ShortCodesNew!$A$2:$A$1516,ShortCodesNew!$A557)</f>
        <v>1</v>
      </c>
      <c r="I557" s="58">
        <f t="shared" si="5"/>
        <v>1</v>
      </c>
      <c r="J557" s="58"/>
      <c r="K557" s="58"/>
      <c r="L557" s="58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4.25" customHeight="1">
      <c r="A558" s="54" t="s">
        <v>1550</v>
      </c>
      <c r="B558" s="54" t="s">
        <v>1551</v>
      </c>
      <c r="C558" s="55" t="str">
        <f t="shared" si="4"/>
        <v>KAMORCOND</v>
      </c>
      <c r="D558" s="55"/>
      <c r="E558" s="55"/>
      <c r="F558" s="55"/>
      <c r="G558" s="55">
        <f>COUNTIF(RTARouteStagesOld!$J$2:$J$5,ShortCodesNew!$B558)</f>
        <v>0</v>
      </c>
      <c r="H558" s="55">
        <f>COUNTIF(ShortCodesNew!$A$2:$A$1516,ShortCodesNew!$A558)</f>
        <v>1</v>
      </c>
      <c r="I558" s="55">
        <f t="shared" si="5"/>
        <v>1</v>
      </c>
      <c r="J558" s="55"/>
      <c r="K558" s="55"/>
      <c r="L558" s="55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4.25" customHeight="1">
      <c r="A559" s="57" t="s">
        <v>1552</v>
      </c>
      <c r="B559" s="57" t="s">
        <v>1553</v>
      </c>
      <c r="C559" s="58" t="str">
        <f t="shared" si="4"/>
        <v>KANDOL TMP</v>
      </c>
      <c r="D559" s="58"/>
      <c r="E559" s="58"/>
      <c r="F559" s="58"/>
      <c r="G559" s="58">
        <f>COUNTIF(RTARouteStagesOld!$J$2:$J$5,ShortCodesNew!$B559)</f>
        <v>0</v>
      </c>
      <c r="H559" s="58">
        <f>COUNTIF(ShortCodesNew!$A$2:$A$1516,ShortCodesNew!$A559)</f>
        <v>1</v>
      </c>
      <c r="I559" s="58">
        <f t="shared" si="5"/>
        <v>1</v>
      </c>
      <c r="J559" s="58"/>
      <c r="K559" s="58"/>
      <c r="L559" s="58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4.25" customHeight="1">
      <c r="A560" s="54" t="s">
        <v>1554</v>
      </c>
      <c r="B560" s="54" t="s">
        <v>1555</v>
      </c>
      <c r="C560" s="55" t="str">
        <f t="shared" si="4"/>
        <v>KANGWADA</v>
      </c>
      <c r="D560" s="55"/>
      <c r="E560" s="55"/>
      <c r="F560" s="55"/>
      <c r="G560" s="55">
        <f>COUNTIF(RTARouteStagesOld!$J$2:$J$5,ShortCodesNew!$B560)</f>
        <v>0</v>
      </c>
      <c r="H560" s="55">
        <f>COUNTIF(ShortCodesNew!$A$2:$A$1516,ShortCodesNew!$A560)</f>
        <v>1</v>
      </c>
      <c r="I560" s="55">
        <f t="shared" si="5"/>
        <v>1</v>
      </c>
      <c r="J560" s="55"/>
      <c r="K560" s="55"/>
      <c r="L560" s="55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4.25" customHeight="1">
      <c r="A561" s="57" t="s">
        <v>1556</v>
      </c>
      <c r="B561" s="57" t="s">
        <v>1557</v>
      </c>
      <c r="C561" s="58" t="str">
        <f t="shared" si="4"/>
        <v>KANIBAG</v>
      </c>
      <c r="D561" s="58"/>
      <c r="E561" s="58"/>
      <c r="F561" s="58"/>
      <c r="G561" s="58">
        <f>COUNTIF(RTARouteStagesOld!$J$2:$J$5,ShortCodesNew!$B561)</f>
        <v>0</v>
      </c>
      <c r="H561" s="58">
        <f>COUNTIF(ShortCodesNew!$A$2:$A$1516,ShortCodesNew!$A561)</f>
        <v>1</v>
      </c>
      <c r="I561" s="58">
        <f t="shared" si="5"/>
        <v>1</v>
      </c>
      <c r="J561" s="58"/>
      <c r="K561" s="58"/>
      <c r="L561" s="58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4.25" customHeight="1">
      <c r="A562" s="54" t="s">
        <v>1558</v>
      </c>
      <c r="B562" s="54" t="s">
        <v>1559</v>
      </c>
      <c r="C562" s="55" t="str">
        <f t="shared" si="4"/>
        <v>KANKAVLI</v>
      </c>
      <c r="D562" s="55"/>
      <c r="E562" s="55"/>
      <c r="F562" s="55"/>
      <c r="G562" s="55">
        <f>COUNTIF(RTARouteStagesOld!$J$2:$J$5,ShortCodesNew!$B562)</f>
        <v>0</v>
      </c>
      <c r="H562" s="55">
        <f>COUNTIF(ShortCodesNew!$A$2:$A$1516,ShortCodesNew!$A562)</f>
        <v>1</v>
      </c>
      <c r="I562" s="55">
        <f t="shared" si="5"/>
        <v>1</v>
      </c>
      <c r="J562" s="55"/>
      <c r="K562" s="55"/>
      <c r="L562" s="55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4.25" customHeight="1">
      <c r="A563" s="57" t="s">
        <v>1560</v>
      </c>
      <c r="B563" s="57" t="s">
        <v>1561</v>
      </c>
      <c r="C563" s="58" t="str">
        <f t="shared" si="4"/>
        <v>KANKERI</v>
      </c>
      <c r="D563" s="58"/>
      <c r="E563" s="58"/>
      <c r="F563" s="58"/>
      <c r="G563" s="58">
        <f>COUNTIF(RTARouteStagesOld!$J$2:$J$5,ShortCodesNew!$B563)</f>
        <v>0</v>
      </c>
      <c r="H563" s="58">
        <f>COUNTIF(ShortCodesNew!$A$2:$A$1516,ShortCodesNew!$A563)</f>
        <v>1</v>
      </c>
      <c r="I563" s="58">
        <f t="shared" si="5"/>
        <v>1</v>
      </c>
      <c r="J563" s="58"/>
      <c r="K563" s="58"/>
      <c r="L563" s="58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4.25" customHeight="1">
      <c r="A564" s="54" t="s">
        <v>1562</v>
      </c>
      <c r="B564" s="54" t="s">
        <v>1563</v>
      </c>
      <c r="C564" s="55" t="str">
        <f t="shared" si="4"/>
        <v>KANKUMBI</v>
      </c>
      <c r="D564" s="55"/>
      <c r="E564" s="55"/>
      <c r="F564" s="55"/>
      <c r="G564" s="55">
        <f>COUNTIF(RTARouteStagesOld!$J$2:$J$5,ShortCodesNew!$B564)</f>
        <v>0</v>
      </c>
      <c r="H564" s="55">
        <f>COUNTIF(ShortCodesNew!$A$2:$A$1516,ShortCodesNew!$A564)</f>
        <v>1</v>
      </c>
      <c r="I564" s="55">
        <f t="shared" si="5"/>
        <v>1</v>
      </c>
      <c r="J564" s="55"/>
      <c r="K564" s="55"/>
      <c r="L564" s="55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4.25" customHeight="1">
      <c r="A565" s="57" t="s">
        <v>1564</v>
      </c>
      <c r="B565" s="57" t="s">
        <v>1565</v>
      </c>
      <c r="C565" s="58" t="str">
        <f t="shared" si="4"/>
        <v>KANUR</v>
      </c>
      <c r="D565" s="58"/>
      <c r="E565" s="58"/>
      <c r="F565" s="58"/>
      <c r="G565" s="58">
        <f>COUNTIF(RTARouteStagesOld!$J$2:$J$5,ShortCodesNew!$B565)</f>
        <v>0</v>
      </c>
      <c r="H565" s="58">
        <f>COUNTIF(ShortCodesNew!$A$2:$A$1516,ShortCodesNew!$A565)</f>
        <v>1</v>
      </c>
      <c r="I565" s="58">
        <f t="shared" si="5"/>
        <v>1</v>
      </c>
      <c r="J565" s="58"/>
      <c r="K565" s="58"/>
      <c r="L565" s="58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4.25" customHeight="1">
      <c r="A566" s="54" t="s">
        <v>1566</v>
      </c>
      <c r="B566" s="54" t="s">
        <v>1567</v>
      </c>
      <c r="C566" s="55" t="str">
        <f t="shared" si="4"/>
        <v>KAPILESHWAR</v>
      </c>
      <c r="D566" s="55"/>
      <c r="E566" s="55"/>
      <c r="F566" s="55"/>
      <c r="G566" s="55">
        <f>COUNTIF(RTARouteStagesOld!$J$2:$J$5,ShortCodesNew!$B566)</f>
        <v>0</v>
      </c>
      <c r="H566" s="55">
        <f>COUNTIF(ShortCodesNew!$A$2:$A$1516,ShortCodesNew!$A566)</f>
        <v>1</v>
      </c>
      <c r="I566" s="55">
        <f t="shared" si="5"/>
        <v>1</v>
      </c>
      <c r="J566" s="55"/>
      <c r="K566" s="55"/>
      <c r="L566" s="55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4.25" customHeight="1">
      <c r="A567" s="57" t="s">
        <v>1568</v>
      </c>
      <c r="B567" s="57" t="s">
        <v>1569</v>
      </c>
      <c r="C567" s="58" t="str">
        <f t="shared" si="4"/>
        <v>KARABHAT</v>
      </c>
      <c r="D567" s="58"/>
      <c r="E567" s="58"/>
      <c r="F567" s="58"/>
      <c r="G567" s="58">
        <f>COUNTIF(RTARouteStagesOld!$J$2:$J$5,ShortCodesNew!$B567)</f>
        <v>0</v>
      </c>
      <c r="H567" s="58">
        <f>COUNTIF(ShortCodesNew!$A$2:$A$1516,ShortCodesNew!$A567)</f>
        <v>1</v>
      </c>
      <c r="I567" s="58">
        <f t="shared" si="5"/>
        <v>1</v>
      </c>
      <c r="J567" s="58"/>
      <c r="K567" s="58"/>
      <c r="L567" s="58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4.25" customHeight="1">
      <c r="A568" s="54" t="s">
        <v>1570</v>
      </c>
      <c r="B568" s="54" t="s">
        <v>1571</v>
      </c>
      <c r="C568" s="55" t="str">
        <f t="shared" si="4"/>
        <v>KARANZOL</v>
      </c>
      <c r="D568" s="55"/>
      <c r="E568" s="55"/>
      <c r="F568" s="55"/>
      <c r="G568" s="55">
        <f>COUNTIF(RTARouteStagesOld!$J$2:$J$5,ShortCodesNew!$B568)</f>
        <v>0</v>
      </c>
      <c r="H568" s="55">
        <f>COUNTIF(ShortCodesNew!$A$2:$A$1516,ShortCodesNew!$A568)</f>
        <v>1</v>
      </c>
      <c r="I568" s="55">
        <f t="shared" si="5"/>
        <v>1</v>
      </c>
      <c r="J568" s="55"/>
      <c r="K568" s="55"/>
      <c r="L568" s="55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4.25" customHeight="1">
      <c r="A569" s="57" t="s">
        <v>1572</v>
      </c>
      <c r="B569" s="57" t="s">
        <v>1573</v>
      </c>
      <c r="C569" s="58" t="str">
        <f t="shared" si="4"/>
        <v>KARAPUR</v>
      </c>
      <c r="D569" s="58"/>
      <c r="E569" s="58"/>
      <c r="F569" s="58"/>
      <c r="G569" s="58">
        <f>COUNTIF(RTARouteStagesOld!$J$2:$J$5,ShortCodesNew!$B569)</f>
        <v>0</v>
      </c>
      <c r="H569" s="58">
        <f>COUNTIF(ShortCodesNew!$A$2:$A$1516,ShortCodesNew!$A569)</f>
        <v>1</v>
      </c>
      <c r="I569" s="58">
        <f t="shared" si="5"/>
        <v>1</v>
      </c>
      <c r="J569" s="58"/>
      <c r="K569" s="58"/>
      <c r="L569" s="58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4.25" customHeight="1">
      <c r="A570" s="54" t="s">
        <v>1574</v>
      </c>
      <c r="B570" s="54" t="s">
        <v>1575</v>
      </c>
      <c r="C570" s="55" t="str">
        <f t="shared" si="4"/>
        <v>KARAPUR PHC</v>
      </c>
      <c r="D570" s="55"/>
      <c r="E570" s="55"/>
      <c r="F570" s="55"/>
      <c r="G570" s="55">
        <f>COUNTIF(RTARouteStagesOld!$J$2:$J$5,ShortCodesNew!$B570)</f>
        <v>0</v>
      </c>
      <c r="H570" s="55">
        <f>COUNTIF(ShortCodesNew!$A$2:$A$1516,ShortCodesNew!$A570)</f>
        <v>1</v>
      </c>
      <c r="I570" s="55">
        <f t="shared" si="5"/>
        <v>1</v>
      </c>
      <c r="J570" s="55"/>
      <c r="K570" s="55"/>
      <c r="L570" s="55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4.25" customHeight="1">
      <c r="A571" s="57" t="s">
        <v>1576</v>
      </c>
      <c r="B571" s="57" t="s">
        <v>1577</v>
      </c>
      <c r="C571" s="58" t="str">
        <f t="shared" si="4"/>
        <v>KARAPUR TSK</v>
      </c>
      <c r="D571" s="58"/>
      <c r="E571" s="58"/>
      <c r="F571" s="58"/>
      <c r="G571" s="58">
        <f>COUNTIF(RTARouteStagesOld!$J$2:$J$5,ShortCodesNew!$B571)</f>
        <v>0</v>
      </c>
      <c r="H571" s="58">
        <f>COUNTIF(ShortCodesNew!$A$2:$A$1516,ShortCodesNew!$A571)</f>
        <v>1</v>
      </c>
      <c r="I571" s="58">
        <f t="shared" si="5"/>
        <v>1</v>
      </c>
      <c r="J571" s="58"/>
      <c r="K571" s="58"/>
      <c r="L571" s="58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4.25" customHeight="1">
      <c r="A572" s="54" t="s">
        <v>1578</v>
      </c>
      <c r="B572" s="54" t="s">
        <v>1579</v>
      </c>
      <c r="C572" s="55" t="str">
        <f t="shared" si="4"/>
        <v>KARASWADA</v>
      </c>
      <c r="D572" s="55"/>
      <c r="E572" s="55"/>
      <c r="F572" s="55"/>
      <c r="G572" s="55">
        <f>COUNTIF(RTARouteStagesOld!$J$2:$J$5,ShortCodesNew!$B572)</f>
        <v>0</v>
      </c>
      <c r="H572" s="55">
        <f>COUNTIF(ShortCodesNew!$A$2:$A$1516,ShortCodesNew!$A572)</f>
        <v>1</v>
      </c>
      <c r="I572" s="55">
        <f t="shared" si="5"/>
        <v>1</v>
      </c>
      <c r="J572" s="55"/>
      <c r="K572" s="55"/>
      <c r="L572" s="55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4.25" customHeight="1">
      <c r="A573" s="57" t="s">
        <v>1580</v>
      </c>
      <c r="B573" s="57" t="s">
        <v>1581</v>
      </c>
      <c r="C573" s="58" t="str">
        <f t="shared" si="4"/>
        <v>KARAY</v>
      </c>
      <c r="D573" s="58"/>
      <c r="E573" s="58"/>
      <c r="F573" s="58"/>
      <c r="G573" s="58">
        <f>COUNTIF(RTARouteStagesOld!$J$2:$J$5,ShortCodesNew!$B573)</f>
        <v>0</v>
      </c>
      <c r="H573" s="58">
        <f>COUNTIF(ShortCodesNew!$A$2:$A$1516,ShortCodesNew!$A573)</f>
        <v>1</v>
      </c>
      <c r="I573" s="58">
        <f t="shared" si="5"/>
        <v>1</v>
      </c>
      <c r="J573" s="58"/>
      <c r="K573" s="58"/>
      <c r="L573" s="58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4.25" customHeight="1">
      <c r="A574" s="54" t="s">
        <v>1582</v>
      </c>
      <c r="B574" s="54" t="s">
        <v>1583</v>
      </c>
      <c r="C574" s="55" t="str">
        <f t="shared" si="4"/>
        <v>KAREKHAJAN</v>
      </c>
      <c r="D574" s="55"/>
      <c r="E574" s="55"/>
      <c r="F574" s="55"/>
      <c r="G574" s="55">
        <f>COUNTIF(RTARouteStagesOld!$J$2:$J$5,ShortCodesNew!$B574)</f>
        <v>0</v>
      </c>
      <c r="H574" s="55">
        <f>COUNTIF(ShortCodesNew!$A$2:$A$1516,ShortCodesNew!$A574)</f>
        <v>1</v>
      </c>
      <c r="I574" s="55">
        <f t="shared" si="5"/>
        <v>1</v>
      </c>
      <c r="J574" s="55"/>
      <c r="K574" s="55"/>
      <c r="L574" s="55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4.25" customHeight="1">
      <c r="A575" s="57" t="s">
        <v>1584</v>
      </c>
      <c r="B575" s="57" t="s">
        <v>1585</v>
      </c>
      <c r="C575" s="58" t="str">
        <f t="shared" si="4"/>
        <v>KARLI</v>
      </c>
      <c r="D575" s="58"/>
      <c r="E575" s="58"/>
      <c r="F575" s="58"/>
      <c r="G575" s="58">
        <f>COUNTIF(RTARouteStagesOld!$J$2:$J$5,ShortCodesNew!$B575)</f>
        <v>0</v>
      </c>
      <c r="H575" s="58">
        <f>COUNTIF(ShortCodesNew!$A$2:$A$1516,ShortCodesNew!$A575)</f>
        <v>1</v>
      </c>
      <c r="I575" s="58">
        <f t="shared" si="5"/>
        <v>1</v>
      </c>
      <c r="J575" s="58"/>
      <c r="K575" s="58"/>
      <c r="L575" s="58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4.25" customHeight="1">
      <c r="A576" s="54" t="s">
        <v>1586</v>
      </c>
      <c r="B576" s="54" t="s">
        <v>1587</v>
      </c>
      <c r="C576" s="55" t="str">
        <f t="shared" si="4"/>
        <v>KARMALI</v>
      </c>
      <c r="D576" s="55"/>
      <c r="E576" s="55"/>
      <c r="F576" s="55"/>
      <c r="G576" s="55">
        <f>COUNTIF(RTARouteStagesOld!$J$2:$J$5,ShortCodesNew!$B576)</f>
        <v>0</v>
      </c>
      <c r="H576" s="55">
        <f>COUNTIF(ShortCodesNew!$A$2:$A$1516,ShortCodesNew!$A576)</f>
        <v>1</v>
      </c>
      <c r="I576" s="55">
        <f t="shared" si="5"/>
        <v>2</v>
      </c>
      <c r="J576" s="55"/>
      <c r="K576" s="55"/>
      <c r="L576" s="55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4.25" customHeight="1">
      <c r="A577" s="57" t="s">
        <v>1588</v>
      </c>
      <c r="B577" s="57" t="s">
        <v>1589</v>
      </c>
      <c r="C577" s="58" t="str">
        <f t="shared" si="4"/>
        <v>KARMANE</v>
      </c>
      <c r="D577" s="58"/>
      <c r="E577" s="58"/>
      <c r="F577" s="58"/>
      <c r="G577" s="58">
        <f>COUNTIF(RTARouteStagesOld!$J$2:$J$5,ShortCodesNew!$B577)</f>
        <v>0</v>
      </c>
      <c r="H577" s="58">
        <f>COUNTIF(ShortCodesNew!$A$2:$A$1516,ShortCodesNew!$A577)</f>
        <v>1</v>
      </c>
      <c r="I577" s="58">
        <f t="shared" si="5"/>
        <v>1</v>
      </c>
      <c r="J577" s="58"/>
      <c r="K577" s="58"/>
      <c r="L577" s="58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4.25" customHeight="1">
      <c r="A578" s="54" t="s">
        <v>1590</v>
      </c>
      <c r="B578" s="54" t="s">
        <v>1591</v>
      </c>
      <c r="C578" s="55" t="str">
        <f t="shared" si="4"/>
        <v>KARNALE</v>
      </c>
      <c r="D578" s="55"/>
      <c r="E578" s="55"/>
      <c r="F578" s="55"/>
      <c r="G578" s="55">
        <f>COUNTIF(RTARouteStagesOld!$J$2:$J$5,ShortCodesNew!$B578)</f>
        <v>0</v>
      </c>
      <c r="H578" s="55">
        <f>COUNTIF(ShortCodesNew!$A$2:$A$1516,ShortCodesNew!$A578)</f>
        <v>1</v>
      </c>
      <c r="I578" s="55">
        <f t="shared" si="5"/>
        <v>1</v>
      </c>
      <c r="J578" s="55"/>
      <c r="K578" s="55"/>
      <c r="L578" s="55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4.25" customHeight="1">
      <c r="A579" s="57" t="s">
        <v>1592</v>
      </c>
      <c r="B579" s="57" t="s">
        <v>1593</v>
      </c>
      <c r="C579" s="58" t="str">
        <f t="shared" si="4"/>
        <v>KARSHIMOL</v>
      </c>
      <c r="D579" s="58"/>
      <c r="E579" s="58"/>
      <c r="F579" s="58"/>
      <c r="G579" s="58">
        <f>COUNTIF(RTARouteStagesOld!$J$2:$J$5,ShortCodesNew!$B579)</f>
        <v>0</v>
      </c>
      <c r="H579" s="58">
        <f>COUNTIF(ShortCodesNew!$A$2:$A$1516,ShortCodesNew!$A579)</f>
        <v>1</v>
      </c>
      <c r="I579" s="58">
        <f t="shared" si="5"/>
        <v>1</v>
      </c>
      <c r="J579" s="58"/>
      <c r="K579" s="58"/>
      <c r="L579" s="58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4.25" customHeight="1">
      <c r="A580" s="54" t="s">
        <v>1594</v>
      </c>
      <c r="B580" s="54" t="s">
        <v>1595</v>
      </c>
      <c r="C580" s="55" t="str">
        <f t="shared" si="4"/>
        <v>KARULWADA</v>
      </c>
      <c r="D580" s="55"/>
      <c r="E580" s="55"/>
      <c r="F580" s="55"/>
      <c r="G580" s="55">
        <f>COUNTIF(RTARouteStagesOld!$J$2:$J$5,ShortCodesNew!$B580)</f>
        <v>0</v>
      </c>
      <c r="H580" s="55">
        <f>COUNTIF(ShortCodesNew!$A$2:$A$1516,ShortCodesNew!$A580)</f>
        <v>1</v>
      </c>
      <c r="I580" s="55">
        <f t="shared" si="5"/>
        <v>1</v>
      </c>
      <c r="J580" s="55"/>
      <c r="K580" s="55"/>
      <c r="L580" s="55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4.25" customHeight="1">
      <c r="A581" s="57" t="s">
        <v>1596</v>
      </c>
      <c r="B581" s="57" t="s">
        <v>1597</v>
      </c>
      <c r="C581" s="58" t="str">
        <f t="shared" si="4"/>
        <v>KARVE</v>
      </c>
      <c r="D581" s="58"/>
      <c r="E581" s="58"/>
      <c r="F581" s="58"/>
      <c r="G581" s="58">
        <f>COUNTIF(RTARouteStagesOld!$J$2:$J$5,ShortCodesNew!$B581)</f>
        <v>0</v>
      </c>
      <c r="H581" s="58">
        <f>COUNTIF(ShortCodesNew!$A$2:$A$1516,ShortCodesNew!$A581)</f>
        <v>1</v>
      </c>
      <c r="I581" s="58">
        <f t="shared" si="5"/>
        <v>1</v>
      </c>
      <c r="J581" s="58"/>
      <c r="K581" s="58"/>
      <c r="L581" s="58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4.25" customHeight="1">
      <c r="A582" s="54" t="s">
        <v>1598</v>
      </c>
      <c r="B582" s="54" t="s">
        <v>1599</v>
      </c>
      <c r="C582" s="55" t="str">
        <f t="shared" si="4"/>
        <v>KARWAR</v>
      </c>
      <c r="D582" s="55"/>
      <c r="E582" s="55"/>
      <c r="F582" s="55"/>
      <c r="G582" s="55">
        <f>COUNTIF(RTARouteStagesOld!$J$2:$J$5,ShortCodesNew!$B582)</f>
        <v>0</v>
      </c>
      <c r="H582" s="55">
        <f>COUNTIF(ShortCodesNew!$A$2:$A$1516,ShortCodesNew!$A582)</f>
        <v>1</v>
      </c>
      <c r="I582" s="55">
        <f t="shared" si="5"/>
        <v>1</v>
      </c>
      <c r="J582" s="55"/>
      <c r="K582" s="55"/>
      <c r="L582" s="55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4.25" customHeight="1">
      <c r="A583" s="57" t="s">
        <v>1600</v>
      </c>
      <c r="B583" s="57" t="s">
        <v>1601</v>
      </c>
      <c r="C583" s="58" t="str">
        <f t="shared" si="4"/>
        <v>KASAL</v>
      </c>
      <c r="D583" s="58"/>
      <c r="E583" s="58"/>
      <c r="F583" s="58"/>
      <c r="G583" s="58">
        <f>COUNTIF(RTARouteStagesOld!$J$2:$J$5,ShortCodesNew!$B583)</f>
        <v>0</v>
      </c>
      <c r="H583" s="58">
        <f>COUNTIF(ShortCodesNew!$A$2:$A$1516,ShortCodesNew!$A583)</f>
        <v>1</v>
      </c>
      <c r="I583" s="58">
        <f t="shared" si="5"/>
        <v>1</v>
      </c>
      <c r="J583" s="58"/>
      <c r="K583" s="58"/>
      <c r="L583" s="58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4.25" customHeight="1">
      <c r="A584" s="54" t="s">
        <v>1602</v>
      </c>
      <c r="B584" s="54" t="s">
        <v>1603</v>
      </c>
      <c r="C584" s="55" t="str">
        <f t="shared" si="4"/>
        <v>KASARPAL</v>
      </c>
      <c r="D584" s="55"/>
      <c r="E584" s="55"/>
      <c r="F584" s="55"/>
      <c r="G584" s="55">
        <f>COUNTIF(RTARouteStagesOld!$J$2:$J$5,ShortCodesNew!$B584)</f>
        <v>0</v>
      </c>
      <c r="H584" s="55">
        <f>COUNTIF(ShortCodesNew!$A$2:$A$1516,ShortCodesNew!$A584)</f>
        <v>1</v>
      </c>
      <c r="I584" s="55">
        <f t="shared" si="5"/>
        <v>1</v>
      </c>
      <c r="J584" s="55"/>
      <c r="K584" s="55"/>
      <c r="L584" s="55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4.25" customHeight="1">
      <c r="A585" s="57" t="s">
        <v>1604</v>
      </c>
      <c r="B585" s="57" t="s">
        <v>1605</v>
      </c>
      <c r="C585" s="58" t="str">
        <f t="shared" si="4"/>
        <v>Kasturba HS</v>
      </c>
      <c r="D585" s="58"/>
      <c r="E585" s="58"/>
      <c r="F585" s="58"/>
      <c r="G585" s="58">
        <f>COUNTIF(RTARouteStagesOld!$J$2:$J$5,ShortCodesNew!$B585)</f>
        <v>0</v>
      </c>
      <c r="H585" s="58">
        <f>COUNTIF(ShortCodesNew!$A$2:$A$1516,ShortCodesNew!$A585)</f>
        <v>1</v>
      </c>
      <c r="I585" s="58">
        <f t="shared" si="5"/>
        <v>1</v>
      </c>
      <c r="J585" s="58"/>
      <c r="K585" s="58"/>
      <c r="L585" s="58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4.25" customHeight="1">
      <c r="A586" s="54" t="s">
        <v>1606</v>
      </c>
      <c r="B586" s="54" t="s">
        <v>1607</v>
      </c>
      <c r="C586" s="55" t="str">
        <f t="shared" si="4"/>
        <v>KATEBAG</v>
      </c>
      <c r="D586" s="55"/>
      <c r="E586" s="55"/>
      <c r="F586" s="55"/>
      <c r="G586" s="55">
        <f>COUNTIF(RTARouteStagesOld!$J$2:$J$5,ShortCodesNew!$B586)</f>
        <v>0</v>
      </c>
      <c r="H586" s="55">
        <f>COUNTIF(ShortCodesNew!$A$2:$A$1516,ShortCodesNew!$A586)</f>
        <v>1</v>
      </c>
      <c r="I586" s="55">
        <f t="shared" si="5"/>
        <v>1</v>
      </c>
      <c r="J586" s="55"/>
      <c r="K586" s="55"/>
      <c r="L586" s="55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4.25" customHeight="1">
      <c r="A587" s="57" t="s">
        <v>1608</v>
      </c>
      <c r="B587" s="57" t="s">
        <v>1609</v>
      </c>
      <c r="C587" s="58" t="str">
        <f t="shared" si="4"/>
        <v>KATTA</v>
      </c>
      <c r="D587" s="58"/>
      <c r="E587" s="58"/>
      <c r="F587" s="58"/>
      <c r="G587" s="58">
        <f>COUNTIF(RTARouteStagesOld!$J$2:$J$5,ShortCodesNew!$B587)</f>
        <v>0</v>
      </c>
      <c r="H587" s="58">
        <f>COUNTIF(ShortCodesNew!$A$2:$A$1516,ShortCodesNew!$A587)</f>
        <v>1</v>
      </c>
      <c r="I587" s="58">
        <f t="shared" si="5"/>
        <v>1</v>
      </c>
      <c r="J587" s="58"/>
      <c r="K587" s="58"/>
      <c r="L587" s="58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4.25" customHeight="1">
      <c r="A588" s="54" t="s">
        <v>1610</v>
      </c>
      <c r="B588" s="54" t="s">
        <v>1611</v>
      </c>
      <c r="C588" s="55" t="str">
        <f t="shared" si="4"/>
        <v>KAVLE TEMPL</v>
      </c>
      <c r="D588" s="55"/>
      <c r="E588" s="55"/>
      <c r="F588" s="55"/>
      <c r="G588" s="55">
        <f>COUNTIF(RTARouteStagesOld!$J$2:$J$5,ShortCodesNew!$B588)</f>
        <v>0</v>
      </c>
      <c r="H588" s="55">
        <f>COUNTIF(ShortCodesNew!$A$2:$A$1516,ShortCodesNew!$A588)</f>
        <v>1</v>
      </c>
      <c r="I588" s="55">
        <f t="shared" si="5"/>
        <v>1</v>
      </c>
      <c r="J588" s="55"/>
      <c r="K588" s="55"/>
      <c r="L588" s="55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4.25" customHeight="1">
      <c r="A589" s="57" t="s">
        <v>1612</v>
      </c>
      <c r="B589" s="57" t="s">
        <v>1613</v>
      </c>
      <c r="C589" s="58" t="str">
        <f t="shared" si="4"/>
        <v>KAWEKUTTI</v>
      </c>
      <c r="D589" s="58"/>
      <c r="E589" s="58"/>
      <c r="F589" s="58"/>
      <c r="G589" s="58">
        <f>COUNTIF(RTARouteStagesOld!$J$2:$J$5,ShortCodesNew!$B589)</f>
        <v>0</v>
      </c>
      <c r="H589" s="58">
        <f>COUNTIF(ShortCodesNew!$A$2:$A$1516,ShortCodesNew!$A589)</f>
        <v>1</v>
      </c>
      <c r="I589" s="58">
        <f t="shared" si="5"/>
        <v>1</v>
      </c>
      <c r="J589" s="58"/>
      <c r="K589" s="58"/>
      <c r="L589" s="58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4.25" customHeight="1">
      <c r="A590" s="54" t="s">
        <v>1614</v>
      </c>
      <c r="B590" s="54" t="s">
        <v>1615</v>
      </c>
      <c r="C590" s="55" t="str">
        <f t="shared" si="4"/>
        <v>KAWTAL</v>
      </c>
      <c r="D590" s="55"/>
      <c r="E590" s="55"/>
      <c r="F590" s="55"/>
      <c r="G590" s="55">
        <f>COUNTIF(RTARouteStagesOld!$J$2:$J$5,ShortCodesNew!$B590)</f>
        <v>0</v>
      </c>
      <c r="H590" s="55">
        <f>COUNTIF(ShortCodesNew!$A$2:$A$1516,ShortCodesNew!$A590)</f>
        <v>1</v>
      </c>
      <c r="I590" s="55">
        <f t="shared" si="5"/>
        <v>1</v>
      </c>
      <c r="J590" s="55"/>
      <c r="K590" s="55"/>
      <c r="L590" s="55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4.25" customHeight="1">
      <c r="A591" s="57" t="s">
        <v>1616</v>
      </c>
      <c r="B591" s="57" t="s">
        <v>1617</v>
      </c>
      <c r="C591" s="58" t="str">
        <f t="shared" si="4"/>
        <v>KDPR S. TMP</v>
      </c>
      <c r="D591" s="58"/>
      <c r="E591" s="58"/>
      <c r="F591" s="58"/>
      <c r="G591" s="58">
        <f>COUNTIF(RTARouteStagesOld!$J$2:$J$5,ShortCodesNew!$B591)</f>
        <v>0</v>
      </c>
      <c r="H591" s="58">
        <f>COUNTIF(ShortCodesNew!$A$2:$A$1516,ShortCodesNew!$A591)</f>
        <v>1</v>
      </c>
      <c r="I591" s="58">
        <f t="shared" si="5"/>
        <v>1</v>
      </c>
      <c r="J591" s="58"/>
      <c r="K591" s="58"/>
      <c r="L591" s="58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4.25" customHeight="1">
      <c r="A592" s="54" t="s">
        <v>1618</v>
      </c>
      <c r="B592" s="54" t="s">
        <v>1619</v>
      </c>
      <c r="C592" s="55" t="str">
        <f t="shared" si="4"/>
        <v>KEL JUNCTIN</v>
      </c>
      <c r="D592" s="55"/>
      <c r="E592" s="55"/>
      <c r="F592" s="55"/>
      <c r="G592" s="55">
        <f>COUNTIF(RTARouteStagesOld!$J$2:$J$5,ShortCodesNew!$B592)</f>
        <v>0</v>
      </c>
      <c r="H592" s="55">
        <f>COUNTIF(ShortCodesNew!$A$2:$A$1516,ShortCodesNew!$A592)</f>
        <v>1</v>
      </c>
      <c r="I592" s="55">
        <f t="shared" si="5"/>
        <v>1</v>
      </c>
      <c r="J592" s="55"/>
      <c r="K592" s="55"/>
      <c r="L592" s="55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4.25" customHeight="1">
      <c r="A593" s="57" t="s">
        <v>1620</v>
      </c>
      <c r="B593" s="57" t="s">
        <v>1621</v>
      </c>
      <c r="C593" s="58" t="str">
        <f t="shared" si="4"/>
        <v>KELINI</v>
      </c>
      <c r="D593" s="58"/>
      <c r="E593" s="58"/>
      <c r="F593" s="58"/>
      <c r="G593" s="58">
        <f>COUNTIF(RTARouteStagesOld!$J$2:$J$5,ShortCodesNew!$B593)</f>
        <v>0</v>
      </c>
      <c r="H593" s="58">
        <f>COUNTIF(ShortCodesNew!$A$2:$A$1516,ShortCodesNew!$A593)</f>
        <v>1</v>
      </c>
      <c r="I593" s="58">
        <f t="shared" si="5"/>
        <v>1</v>
      </c>
      <c r="J593" s="58"/>
      <c r="K593" s="58"/>
      <c r="L593" s="58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4.25" customHeight="1">
      <c r="A594" s="54" t="s">
        <v>1622</v>
      </c>
      <c r="B594" s="54" t="s">
        <v>1623</v>
      </c>
      <c r="C594" s="55" t="str">
        <f t="shared" si="4"/>
        <v>KELOSI</v>
      </c>
      <c r="D594" s="55"/>
      <c r="E594" s="55"/>
      <c r="F594" s="55"/>
      <c r="G594" s="55">
        <f>COUNTIF(RTARouteStagesOld!$J$2:$J$5,ShortCodesNew!$B594)</f>
        <v>0</v>
      </c>
      <c r="H594" s="55">
        <f>COUNTIF(ShortCodesNew!$A$2:$A$1516,ShortCodesNew!$A594)</f>
        <v>1</v>
      </c>
      <c r="I594" s="55">
        <f t="shared" si="5"/>
        <v>1</v>
      </c>
      <c r="J594" s="55"/>
      <c r="K594" s="55"/>
      <c r="L594" s="55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4.25" customHeight="1">
      <c r="A595" s="57" t="s">
        <v>1624</v>
      </c>
      <c r="B595" s="57" t="s">
        <v>1625</v>
      </c>
      <c r="C595" s="58" t="str">
        <f t="shared" si="4"/>
        <v>KELUS</v>
      </c>
      <c r="D595" s="58"/>
      <c r="E595" s="58"/>
      <c r="F595" s="58"/>
      <c r="G595" s="58">
        <f>COUNTIF(RTARouteStagesOld!$J$2:$J$5,ShortCodesNew!$B595)</f>
        <v>0</v>
      </c>
      <c r="H595" s="58">
        <f>COUNTIF(ShortCodesNew!$A$2:$A$1516,ShortCodesNew!$A595)</f>
        <v>1</v>
      </c>
      <c r="I595" s="58">
        <f t="shared" si="5"/>
        <v>1</v>
      </c>
      <c r="J595" s="58"/>
      <c r="K595" s="58"/>
      <c r="L595" s="58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4.25" customHeight="1">
      <c r="A596" s="54" t="s">
        <v>1626</v>
      </c>
      <c r="B596" s="54" t="s">
        <v>1627</v>
      </c>
      <c r="C596" s="55" t="str">
        <f t="shared" si="4"/>
        <v>KELVONA</v>
      </c>
      <c r="D596" s="55"/>
      <c r="E596" s="55"/>
      <c r="F596" s="55"/>
      <c r="G596" s="55">
        <f>COUNTIF(RTARouteStagesOld!$J$2:$J$5,ShortCodesNew!$B596)</f>
        <v>0</v>
      </c>
      <c r="H596" s="55">
        <f>COUNTIF(ShortCodesNew!$A$2:$A$1516,ShortCodesNew!$A596)</f>
        <v>1</v>
      </c>
      <c r="I596" s="55">
        <f t="shared" si="5"/>
        <v>1</v>
      </c>
      <c r="J596" s="55"/>
      <c r="K596" s="55"/>
      <c r="L596" s="55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4.25" customHeight="1">
      <c r="A597" s="57" t="s">
        <v>1628</v>
      </c>
      <c r="B597" s="57" t="s">
        <v>1629</v>
      </c>
      <c r="C597" s="58" t="str">
        <f t="shared" si="4"/>
        <v>KENDRIYA VIDYALAY 1</v>
      </c>
      <c r="D597" s="58"/>
      <c r="E597" s="58"/>
      <c r="F597" s="58"/>
      <c r="G597" s="58">
        <f>COUNTIF(RTARouteStagesOld!$J$2:$J$5,ShortCodesNew!$B597)</f>
        <v>0</v>
      </c>
      <c r="H597" s="58">
        <f>COUNTIF(ShortCodesNew!$A$2:$A$1516,ShortCodesNew!$A597)</f>
        <v>1</v>
      </c>
      <c r="I597" s="58">
        <f t="shared" si="5"/>
        <v>1</v>
      </c>
      <c r="J597" s="58"/>
      <c r="K597" s="58"/>
      <c r="L597" s="58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4.25" customHeight="1">
      <c r="A598" s="54" t="s">
        <v>1630</v>
      </c>
      <c r="B598" s="54" t="s">
        <v>1631</v>
      </c>
      <c r="C598" s="55" t="str">
        <f t="shared" si="4"/>
        <v>KENDRIYA VIDYALAY 2</v>
      </c>
      <c r="D598" s="55"/>
      <c r="E598" s="55"/>
      <c r="F598" s="55"/>
      <c r="G598" s="55">
        <f>COUNTIF(RTARouteStagesOld!$J$2:$J$5,ShortCodesNew!$B598)</f>
        <v>0</v>
      </c>
      <c r="H598" s="55">
        <f>COUNTIF(ShortCodesNew!$A$2:$A$1516,ShortCodesNew!$A598)</f>
        <v>1</v>
      </c>
      <c r="I598" s="55">
        <f t="shared" si="5"/>
        <v>1</v>
      </c>
      <c r="J598" s="55"/>
      <c r="K598" s="55"/>
      <c r="L598" s="55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4.25" customHeight="1">
      <c r="A599" s="57" t="s">
        <v>1632</v>
      </c>
      <c r="B599" s="57" t="s">
        <v>1633</v>
      </c>
      <c r="C599" s="58" t="str">
        <f t="shared" si="4"/>
        <v>KEPKARWADA</v>
      </c>
      <c r="D599" s="58"/>
      <c r="E599" s="58"/>
      <c r="F599" s="58"/>
      <c r="G599" s="58">
        <f>COUNTIF(RTARouteStagesOld!$J$2:$J$5,ShortCodesNew!$B599)</f>
        <v>0</v>
      </c>
      <c r="H599" s="58">
        <f>COUNTIF(ShortCodesNew!$A$2:$A$1516,ShortCodesNew!$A599)</f>
        <v>1</v>
      </c>
      <c r="I599" s="58">
        <f t="shared" si="5"/>
        <v>1</v>
      </c>
      <c r="J599" s="58"/>
      <c r="K599" s="58"/>
      <c r="L599" s="58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4.25" customHeight="1">
      <c r="A600" s="54" t="s">
        <v>1634</v>
      </c>
      <c r="B600" s="54" t="s">
        <v>1634</v>
      </c>
      <c r="C600" s="55" t="str">
        <f t="shared" si="4"/>
        <v>KER</v>
      </c>
      <c r="D600" s="55"/>
      <c r="E600" s="55"/>
      <c r="F600" s="55"/>
      <c r="G600" s="55">
        <f>COUNTIF(RTARouteStagesOld!$J$2:$J$5,ShortCodesNew!$B600)</f>
        <v>0</v>
      </c>
      <c r="H600" s="55">
        <f>COUNTIF(ShortCodesNew!$A$2:$A$1516,ShortCodesNew!$A600)</f>
        <v>1</v>
      </c>
      <c r="I600" s="55">
        <f t="shared" si="5"/>
        <v>1</v>
      </c>
      <c r="J600" s="55"/>
      <c r="K600" s="55"/>
      <c r="L600" s="55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4.25" customHeight="1">
      <c r="A601" s="57" t="s">
        <v>1635</v>
      </c>
      <c r="B601" s="57" t="s">
        <v>1636</v>
      </c>
      <c r="C601" s="58" t="str">
        <f t="shared" si="4"/>
        <v>KERE DVKD</v>
      </c>
      <c r="D601" s="58"/>
      <c r="E601" s="58"/>
      <c r="F601" s="58"/>
      <c r="G601" s="58">
        <f>COUNTIF(RTARouteStagesOld!$J$2:$J$5,ShortCodesNew!$B601)</f>
        <v>0</v>
      </c>
      <c r="H601" s="58">
        <f>COUNTIF(ShortCodesNew!$A$2:$A$1516,ShortCodesNew!$A601)</f>
        <v>1</v>
      </c>
      <c r="I601" s="58">
        <f t="shared" si="5"/>
        <v>1</v>
      </c>
      <c r="J601" s="58"/>
      <c r="K601" s="58"/>
      <c r="L601" s="58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4.25" customHeight="1">
      <c r="A602" s="54" t="s">
        <v>1637</v>
      </c>
      <c r="B602" s="54" t="s">
        <v>1638</v>
      </c>
      <c r="C602" s="55" t="str">
        <f t="shared" si="4"/>
        <v>KERI</v>
      </c>
      <c r="D602" s="55"/>
      <c r="E602" s="55"/>
      <c r="F602" s="55"/>
      <c r="G602" s="55">
        <f>COUNTIF(RTARouteStagesOld!$J$2:$J$5,ShortCodesNew!$B602)</f>
        <v>0</v>
      </c>
      <c r="H602" s="55">
        <f>COUNTIF(ShortCodesNew!$A$2:$A$1516,ShortCodesNew!$A602)</f>
        <v>1</v>
      </c>
      <c r="I602" s="55">
        <f t="shared" si="5"/>
        <v>1</v>
      </c>
      <c r="J602" s="55"/>
      <c r="K602" s="55"/>
      <c r="L602" s="55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4.25" customHeight="1">
      <c r="A603" s="57" t="s">
        <v>1639</v>
      </c>
      <c r="B603" s="57" t="s">
        <v>1640</v>
      </c>
      <c r="C603" s="58" t="str">
        <f t="shared" si="4"/>
        <v>KERI CHURCH</v>
      </c>
      <c r="D603" s="58"/>
      <c r="E603" s="58"/>
      <c r="F603" s="58"/>
      <c r="G603" s="58">
        <f>COUNTIF(RTARouteStagesOld!$J$2:$J$5,ShortCodesNew!$B603)</f>
        <v>0</v>
      </c>
      <c r="H603" s="58">
        <f>COUNTIF(ShortCodesNew!$A$2:$A$1516,ShortCodesNew!$A603)</f>
        <v>1</v>
      </c>
      <c r="I603" s="58">
        <f t="shared" si="5"/>
        <v>1</v>
      </c>
      <c r="J603" s="58"/>
      <c r="K603" s="58"/>
      <c r="L603" s="58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4.25" customHeight="1">
      <c r="A604" s="54" t="s">
        <v>1641</v>
      </c>
      <c r="B604" s="54" t="s">
        <v>1642</v>
      </c>
      <c r="C604" s="55" t="str">
        <f t="shared" si="4"/>
        <v>KERI TEMPLE</v>
      </c>
      <c r="D604" s="55"/>
      <c r="E604" s="55"/>
      <c r="F604" s="55"/>
      <c r="G604" s="55">
        <f>COUNTIF(RTARouteStagesOld!$J$2:$J$5,ShortCodesNew!$B604)</f>
        <v>0</v>
      </c>
      <c r="H604" s="55">
        <f>COUNTIF(ShortCodesNew!$A$2:$A$1516,ShortCodesNew!$A604)</f>
        <v>1</v>
      </c>
      <c r="I604" s="55">
        <f t="shared" si="5"/>
        <v>1</v>
      </c>
      <c r="J604" s="55"/>
      <c r="K604" s="55"/>
      <c r="L604" s="55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4.25" customHeight="1">
      <c r="A605" s="57" t="s">
        <v>1643</v>
      </c>
      <c r="B605" s="57" t="s">
        <v>1644</v>
      </c>
      <c r="C605" s="58" t="str">
        <f t="shared" si="4"/>
        <v>KERI TOLL N</v>
      </c>
      <c r="D605" s="58"/>
      <c r="E605" s="58"/>
      <c r="F605" s="58"/>
      <c r="G605" s="58">
        <f>COUNTIF(RTARouteStagesOld!$J$2:$J$5,ShortCodesNew!$B605)</f>
        <v>0</v>
      </c>
      <c r="H605" s="58">
        <f>COUNTIF(ShortCodesNew!$A$2:$A$1516,ShortCodesNew!$A605)</f>
        <v>1</v>
      </c>
      <c r="I605" s="58">
        <f t="shared" si="5"/>
        <v>1</v>
      </c>
      <c r="J605" s="58"/>
      <c r="K605" s="58"/>
      <c r="L605" s="58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4.25" customHeight="1">
      <c r="A606" s="54" t="s">
        <v>1645</v>
      </c>
      <c r="B606" s="54" t="s">
        <v>1646</v>
      </c>
      <c r="C606" s="55" t="str">
        <f t="shared" si="4"/>
        <v>Kevnem</v>
      </c>
      <c r="D606" s="55"/>
      <c r="E606" s="55"/>
      <c r="F606" s="55"/>
      <c r="G606" s="55">
        <f>COUNTIF(RTARouteStagesOld!$J$2:$J$5,ShortCodesNew!$B606)</f>
        <v>0</v>
      </c>
      <c r="H606" s="55">
        <f>COUNTIF(ShortCodesNew!$A$2:$A$1516,ShortCodesNew!$A606)</f>
        <v>1</v>
      </c>
      <c r="I606" s="55">
        <f t="shared" si="5"/>
        <v>1</v>
      </c>
      <c r="J606" s="55"/>
      <c r="K606" s="55"/>
      <c r="L606" s="55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4.25" customHeight="1">
      <c r="A607" s="57" t="s">
        <v>1647</v>
      </c>
      <c r="B607" s="57" t="s">
        <v>1648</v>
      </c>
      <c r="C607" s="58" t="str">
        <f t="shared" si="4"/>
        <v>KHADKI</v>
      </c>
      <c r="D607" s="58"/>
      <c r="E607" s="58"/>
      <c r="F607" s="58"/>
      <c r="G607" s="58">
        <f>COUNTIF(RTARouteStagesOld!$J$2:$J$5,ShortCodesNew!$B607)</f>
        <v>0</v>
      </c>
      <c r="H607" s="58">
        <f>COUNTIF(ShortCodesNew!$A$2:$A$1516,ShortCodesNew!$A607)</f>
        <v>1</v>
      </c>
      <c r="I607" s="58">
        <f t="shared" si="5"/>
        <v>1</v>
      </c>
      <c r="J607" s="58"/>
      <c r="K607" s="58"/>
      <c r="L607" s="58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4.25" customHeight="1">
      <c r="A608" s="54" t="s">
        <v>1649</v>
      </c>
      <c r="B608" s="54" t="s">
        <v>1650</v>
      </c>
      <c r="C608" s="55" t="str">
        <f t="shared" si="4"/>
        <v>KHAJNE</v>
      </c>
      <c r="D608" s="55"/>
      <c r="E608" s="55"/>
      <c r="F608" s="55"/>
      <c r="G608" s="55">
        <f>COUNTIF(RTARouteStagesOld!$J$2:$J$5,ShortCodesNew!$B608)</f>
        <v>0</v>
      </c>
      <c r="H608" s="55">
        <f>COUNTIF(ShortCodesNew!$A$2:$A$1516,ShortCodesNew!$A608)</f>
        <v>1</v>
      </c>
      <c r="I608" s="55">
        <f t="shared" si="5"/>
        <v>1</v>
      </c>
      <c r="J608" s="55"/>
      <c r="K608" s="55"/>
      <c r="L608" s="55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4.25" customHeight="1">
      <c r="A609" s="57" t="s">
        <v>1651</v>
      </c>
      <c r="B609" s="57" t="s">
        <v>1652</v>
      </c>
      <c r="C609" s="58" t="str">
        <f t="shared" si="4"/>
        <v>KHANAPUR</v>
      </c>
      <c r="D609" s="58"/>
      <c r="E609" s="58"/>
      <c r="F609" s="58"/>
      <c r="G609" s="58">
        <f>COUNTIF(RTARouteStagesOld!$J$2:$J$5,ShortCodesNew!$B609)</f>
        <v>0</v>
      </c>
      <c r="H609" s="58">
        <f>COUNTIF(ShortCodesNew!$A$2:$A$1516,ShortCodesNew!$A609)</f>
        <v>1</v>
      </c>
      <c r="I609" s="58">
        <f t="shared" si="5"/>
        <v>1</v>
      </c>
      <c r="J609" s="58"/>
      <c r="K609" s="58"/>
      <c r="L609" s="58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4.25" customHeight="1">
      <c r="A610" s="54" t="s">
        <v>1653</v>
      </c>
      <c r="B610" s="54" t="s">
        <v>1654</v>
      </c>
      <c r="C610" s="55" t="str">
        <f t="shared" si="4"/>
        <v>KHANDEPAR</v>
      </c>
      <c r="D610" s="55"/>
      <c r="E610" s="55"/>
      <c r="F610" s="55"/>
      <c r="G610" s="55">
        <f>COUNTIF(RTARouteStagesOld!$J$2:$J$5,ShortCodesNew!$B610)</f>
        <v>0</v>
      </c>
      <c r="H610" s="55">
        <f>COUNTIF(ShortCodesNew!$A$2:$A$1516,ShortCodesNew!$A610)</f>
        <v>1</v>
      </c>
      <c r="I610" s="55">
        <f t="shared" si="5"/>
        <v>1</v>
      </c>
      <c r="J610" s="55"/>
      <c r="K610" s="55"/>
      <c r="L610" s="55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4.25" customHeight="1">
      <c r="A611" s="57" t="s">
        <v>1655</v>
      </c>
      <c r="B611" s="57" t="s">
        <v>1656</v>
      </c>
      <c r="C611" s="58" t="str">
        <f t="shared" si="4"/>
        <v>KHANDIR</v>
      </c>
      <c r="D611" s="58"/>
      <c r="E611" s="58"/>
      <c r="F611" s="58"/>
      <c r="G611" s="58">
        <f>COUNTIF(RTARouteStagesOld!$J$2:$J$5,ShortCodesNew!$B611)</f>
        <v>0</v>
      </c>
      <c r="H611" s="58">
        <f>COUNTIF(ShortCodesNew!$A$2:$A$1516,ShortCodesNew!$A611)</f>
        <v>1</v>
      </c>
      <c r="I611" s="58">
        <f t="shared" si="5"/>
        <v>1</v>
      </c>
      <c r="J611" s="58"/>
      <c r="K611" s="58"/>
      <c r="L611" s="58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4.25" customHeight="1">
      <c r="A612" s="54" t="s">
        <v>1657</v>
      </c>
      <c r="B612" s="54" t="s">
        <v>1658</v>
      </c>
      <c r="C612" s="55" t="str">
        <f t="shared" si="4"/>
        <v>Khandola</v>
      </c>
      <c r="D612" s="55"/>
      <c r="E612" s="55"/>
      <c r="F612" s="55"/>
      <c r="G612" s="55">
        <f>COUNTIF(RTARouteStagesOld!$J$2:$J$5,ShortCodesNew!$B612)</f>
        <v>0</v>
      </c>
      <c r="H612" s="55">
        <f>COUNTIF(ShortCodesNew!$A$2:$A$1516,ShortCodesNew!$A612)</f>
        <v>1</v>
      </c>
      <c r="I612" s="55">
        <f t="shared" si="5"/>
        <v>1</v>
      </c>
      <c r="J612" s="55"/>
      <c r="K612" s="55"/>
      <c r="L612" s="55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4.25" customHeight="1">
      <c r="A613" s="57" t="s">
        <v>1659</v>
      </c>
      <c r="B613" s="57" t="s">
        <v>1660</v>
      </c>
      <c r="C613" s="58" t="str">
        <f t="shared" si="4"/>
        <v>Khandola Ferry</v>
      </c>
      <c r="D613" s="58"/>
      <c r="E613" s="58"/>
      <c r="F613" s="58"/>
      <c r="G613" s="58">
        <f>COUNTIF(RTARouteStagesOld!$J$2:$J$5,ShortCodesNew!$B613)</f>
        <v>0</v>
      </c>
      <c r="H613" s="58">
        <f>COUNTIF(ShortCodesNew!$A$2:$A$1516,ShortCodesNew!$A613)</f>
        <v>1</v>
      </c>
      <c r="I613" s="58">
        <f t="shared" si="5"/>
        <v>1</v>
      </c>
      <c r="J613" s="58"/>
      <c r="K613" s="58"/>
      <c r="L613" s="58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4.25" customHeight="1">
      <c r="A614" s="54" t="s">
        <v>1661</v>
      </c>
      <c r="B614" s="54" t="s">
        <v>1662</v>
      </c>
      <c r="C614" s="55" t="str">
        <f t="shared" si="4"/>
        <v>Khandola Govt. College</v>
      </c>
      <c r="D614" s="55"/>
      <c r="E614" s="55"/>
      <c r="F614" s="55"/>
      <c r="G614" s="55">
        <f>COUNTIF(RTARouteStagesOld!$J$2:$J$5,ShortCodesNew!$B614)</f>
        <v>0</v>
      </c>
      <c r="H614" s="55">
        <f>COUNTIF(ShortCodesNew!$A$2:$A$1516,ShortCodesNew!$A614)</f>
        <v>1</v>
      </c>
      <c r="I614" s="55">
        <f t="shared" si="5"/>
        <v>1</v>
      </c>
      <c r="J614" s="55"/>
      <c r="K614" s="55"/>
      <c r="L614" s="55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4.25" customHeight="1">
      <c r="A615" s="57" t="s">
        <v>1663</v>
      </c>
      <c r="B615" s="57" t="s">
        <v>1664</v>
      </c>
      <c r="C615" s="58" t="str">
        <f t="shared" si="4"/>
        <v>KHANGUINIM</v>
      </c>
      <c r="D615" s="58"/>
      <c r="E615" s="58"/>
      <c r="F615" s="58"/>
      <c r="G615" s="58">
        <f>COUNTIF(RTARouteStagesOld!$J$2:$J$5,ShortCodesNew!$B615)</f>
        <v>0</v>
      </c>
      <c r="H615" s="58">
        <f>COUNTIF(ShortCodesNew!$A$2:$A$1516,ShortCodesNew!$A615)</f>
        <v>1</v>
      </c>
      <c r="I615" s="58">
        <f t="shared" si="5"/>
        <v>1</v>
      </c>
      <c r="J615" s="58"/>
      <c r="K615" s="58"/>
      <c r="L615" s="58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4.25" customHeight="1">
      <c r="A616" s="54" t="s">
        <v>1665</v>
      </c>
      <c r="B616" s="54" t="s">
        <v>1666</v>
      </c>
      <c r="C616" s="55" t="str">
        <f t="shared" si="4"/>
        <v>KHARGAL</v>
      </c>
      <c r="D616" s="55"/>
      <c r="E616" s="55"/>
      <c r="F616" s="55"/>
      <c r="G616" s="55">
        <f>COUNTIF(RTARouteStagesOld!$J$2:$J$5,ShortCodesNew!$B616)</f>
        <v>0</v>
      </c>
      <c r="H616" s="55">
        <f>COUNTIF(ShortCodesNew!$A$2:$A$1516,ShortCodesNew!$A616)</f>
        <v>1</v>
      </c>
      <c r="I616" s="55">
        <f t="shared" si="5"/>
        <v>1</v>
      </c>
      <c r="J616" s="55"/>
      <c r="K616" s="55"/>
      <c r="L616" s="55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4.25" customHeight="1">
      <c r="A617" s="57" t="s">
        <v>1667</v>
      </c>
      <c r="B617" s="57" t="s">
        <v>1668</v>
      </c>
      <c r="C617" s="58" t="str">
        <f t="shared" si="4"/>
        <v>KHARWADE</v>
      </c>
      <c r="D617" s="58"/>
      <c r="E617" s="58"/>
      <c r="F617" s="58"/>
      <c r="G617" s="58">
        <f>COUNTIF(RTARouteStagesOld!$J$2:$J$5,ShortCodesNew!$B617)</f>
        <v>0</v>
      </c>
      <c r="H617" s="58">
        <f>COUNTIF(ShortCodesNew!$A$2:$A$1516,ShortCodesNew!$A617)</f>
        <v>1</v>
      </c>
      <c r="I617" s="58">
        <f t="shared" si="5"/>
        <v>1</v>
      </c>
      <c r="J617" s="58"/>
      <c r="K617" s="58"/>
      <c r="L617" s="58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4.25" customHeight="1">
      <c r="A618" s="54" t="s">
        <v>1669</v>
      </c>
      <c r="B618" s="54" t="s">
        <v>1670</v>
      </c>
      <c r="C618" s="55" t="str">
        <f t="shared" si="4"/>
        <v>KHIREE</v>
      </c>
      <c r="D618" s="55"/>
      <c r="E618" s="55"/>
      <c r="F618" s="55"/>
      <c r="G618" s="55">
        <f>COUNTIF(RTARouteStagesOld!$J$2:$J$5,ShortCodesNew!$B618)</f>
        <v>0</v>
      </c>
      <c r="H618" s="55">
        <f>COUNTIF(ShortCodesNew!$A$2:$A$1516,ShortCodesNew!$A618)</f>
        <v>1</v>
      </c>
      <c r="I618" s="55">
        <f t="shared" si="5"/>
        <v>1</v>
      </c>
      <c r="J618" s="55"/>
      <c r="K618" s="55"/>
      <c r="L618" s="55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4.25" customHeight="1">
      <c r="A619" s="57" t="s">
        <v>1671</v>
      </c>
      <c r="B619" s="57" t="s">
        <v>1672</v>
      </c>
      <c r="C619" s="58" t="str">
        <f t="shared" si="4"/>
        <v>KHODGINI</v>
      </c>
      <c r="D619" s="58"/>
      <c r="E619" s="58"/>
      <c r="F619" s="58"/>
      <c r="G619" s="58">
        <f>COUNTIF(RTARouteStagesOld!$J$2:$J$5,ShortCodesNew!$B619)</f>
        <v>0</v>
      </c>
      <c r="H619" s="58">
        <f>COUNTIF(ShortCodesNew!$A$2:$A$1516,ShortCodesNew!$A619)</f>
        <v>1</v>
      </c>
      <c r="I619" s="58">
        <f t="shared" si="5"/>
        <v>1</v>
      </c>
      <c r="J619" s="58"/>
      <c r="K619" s="58"/>
      <c r="L619" s="58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4.25" customHeight="1">
      <c r="A620" s="54" t="s">
        <v>1673</v>
      </c>
      <c r="B620" s="54" t="s">
        <v>1674</v>
      </c>
      <c r="C620" s="55" t="str">
        <f t="shared" si="4"/>
        <v>KHODYE</v>
      </c>
      <c r="D620" s="55"/>
      <c r="E620" s="55"/>
      <c r="F620" s="55"/>
      <c r="G620" s="55">
        <f>COUNTIF(RTARouteStagesOld!$J$2:$J$5,ShortCodesNew!$B620)</f>
        <v>0</v>
      </c>
      <c r="H620" s="55">
        <f>COUNTIF(ShortCodesNew!$A$2:$A$1516,ShortCodesNew!$A620)</f>
        <v>1</v>
      </c>
      <c r="I620" s="55">
        <f t="shared" si="5"/>
        <v>1</v>
      </c>
      <c r="J620" s="55"/>
      <c r="K620" s="55"/>
      <c r="L620" s="55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4.25" customHeight="1">
      <c r="A621" s="57" t="s">
        <v>1675</v>
      </c>
      <c r="B621" s="57" t="s">
        <v>1676</v>
      </c>
      <c r="C621" s="58" t="str">
        <f t="shared" si="4"/>
        <v>KHOKRL TITA</v>
      </c>
      <c r="D621" s="58"/>
      <c r="E621" s="58"/>
      <c r="F621" s="58"/>
      <c r="G621" s="58">
        <f>COUNTIF(RTARouteStagesOld!$J$2:$J$5,ShortCodesNew!$B621)</f>
        <v>0</v>
      </c>
      <c r="H621" s="58">
        <f>COUNTIF(ShortCodesNew!$A$2:$A$1516,ShortCodesNew!$A621)</f>
        <v>1</v>
      </c>
      <c r="I621" s="58">
        <f t="shared" si="5"/>
        <v>1</v>
      </c>
      <c r="J621" s="58"/>
      <c r="K621" s="58"/>
      <c r="L621" s="58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4.25" customHeight="1">
      <c r="A622" s="54" t="s">
        <v>1677</v>
      </c>
      <c r="B622" s="54" t="s">
        <v>1678</v>
      </c>
      <c r="C622" s="55" t="str">
        <f t="shared" si="4"/>
        <v>KHORJUVEM</v>
      </c>
      <c r="D622" s="55"/>
      <c r="E622" s="55"/>
      <c r="F622" s="55"/>
      <c r="G622" s="55">
        <f>COUNTIF(RTARouteStagesOld!$J$2:$J$5,ShortCodesNew!$B622)</f>
        <v>0</v>
      </c>
      <c r="H622" s="55">
        <f>COUNTIF(ShortCodesNew!$A$2:$A$1516,ShortCodesNew!$A622)</f>
        <v>1</v>
      </c>
      <c r="I622" s="55">
        <f t="shared" si="5"/>
        <v>1</v>
      </c>
      <c r="J622" s="55"/>
      <c r="K622" s="55"/>
      <c r="L622" s="55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4.25" customHeight="1">
      <c r="A623" s="57" t="s">
        <v>1679</v>
      </c>
      <c r="B623" s="57" t="s">
        <v>1680</v>
      </c>
      <c r="C623" s="58" t="str">
        <f t="shared" si="4"/>
        <v>KHORJVE BDG</v>
      </c>
      <c r="D623" s="58"/>
      <c r="E623" s="58"/>
      <c r="F623" s="58"/>
      <c r="G623" s="58">
        <f>COUNTIF(RTARouteStagesOld!$J$2:$J$5,ShortCodesNew!$B623)</f>
        <v>0</v>
      </c>
      <c r="H623" s="58">
        <f>COUNTIF(ShortCodesNew!$A$2:$A$1516,ShortCodesNew!$A623)</f>
        <v>1</v>
      </c>
      <c r="I623" s="58">
        <f t="shared" si="5"/>
        <v>1</v>
      </c>
      <c r="J623" s="58"/>
      <c r="K623" s="58"/>
      <c r="L623" s="58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4.25" customHeight="1">
      <c r="A624" s="54" t="s">
        <v>1681</v>
      </c>
      <c r="B624" s="54" t="s">
        <v>1682</v>
      </c>
      <c r="C624" s="55" t="str">
        <f t="shared" si="4"/>
        <v>KHORJVE CLB</v>
      </c>
      <c r="D624" s="55"/>
      <c r="E624" s="55"/>
      <c r="F624" s="55"/>
      <c r="G624" s="55">
        <f>COUNTIF(RTARouteStagesOld!$J$2:$J$5,ShortCodesNew!$B624)</f>
        <v>0</v>
      </c>
      <c r="H624" s="55">
        <f>COUNTIF(ShortCodesNew!$A$2:$A$1516,ShortCodesNew!$A624)</f>
        <v>1</v>
      </c>
      <c r="I624" s="55">
        <f t="shared" si="5"/>
        <v>1</v>
      </c>
      <c r="J624" s="55"/>
      <c r="K624" s="55"/>
      <c r="L624" s="55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4.25" customHeight="1">
      <c r="A625" s="57" t="s">
        <v>1683</v>
      </c>
      <c r="B625" s="57" t="s">
        <v>1684</v>
      </c>
      <c r="C625" s="58" t="str">
        <f t="shared" si="4"/>
        <v>KHORLIM</v>
      </c>
      <c r="D625" s="58"/>
      <c r="E625" s="58"/>
      <c r="F625" s="58"/>
      <c r="G625" s="58">
        <f>COUNTIF(RTARouteStagesOld!$J$2:$J$5,ShortCodesNew!$B625)</f>
        <v>0</v>
      </c>
      <c r="H625" s="58">
        <f>COUNTIF(ShortCodesNew!$A$2:$A$1516,ShortCodesNew!$A625)</f>
        <v>1</v>
      </c>
      <c r="I625" s="58">
        <f t="shared" si="5"/>
        <v>1</v>
      </c>
      <c r="J625" s="58"/>
      <c r="K625" s="58"/>
      <c r="L625" s="58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4.25" customHeight="1">
      <c r="A626" s="54" t="s">
        <v>1685</v>
      </c>
      <c r="B626" s="54" t="s">
        <v>1686</v>
      </c>
      <c r="C626" s="55" t="str">
        <f t="shared" si="4"/>
        <v>KHOTODE</v>
      </c>
      <c r="D626" s="55"/>
      <c r="E626" s="55"/>
      <c r="F626" s="55"/>
      <c r="G626" s="55">
        <f>COUNTIF(RTARouteStagesOld!$J$2:$J$5,ShortCodesNew!$B626)</f>
        <v>0</v>
      </c>
      <c r="H626" s="55">
        <f>COUNTIF(ShortCodesNew!$A$2:$A$1516,ShortCodesNew!$A626)</f>
        <v>1</v>
      </c>
      <c r="I626" s="55">
        <f t="shared" si="5"/>
        <v>1</v>
      </c>
      <c r="J626" s="55"/>
      <c r="K626" s="55"/>
      <c r="L626" s="55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4.25" customHeight="1">
      <c r="A627" s="57" t="s">
        <v>1687</v>
      </c>
      <c r="B627" s="57" t="s">
        <v>1688</v>
      </c>
      <c r="C627" s="58" t="str">
        <f t="shared" si="4"/>
        <v>KHUTWAL</v>
      </c>
      <c r="D627" s="58"/>
      <c r="E627" s="58"/>
      <c r="F627" s="58"/>
      <c r="G627" s="58">
        <f>COUNTIF(RTARouteStagesOld!$J$2:$J$5,ShortCodesNew!$B627)</f>
        <v>0</v>
      </c>
      <c r="H627" s="58">
        <f>COUNTIF(ShortCodesNew!$A$2:$A$1516,ShortCodesNew!$A627)</f>
        <v>1</v>
      </c>
      <c r="I627" s="58">
        <f t="shared" si="5"/>
        <v>1</v>
      </c>
      <c r="J627" s="58"/>
      <c r="K627" s="58"/>
      <c r="L627" s="58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4.25" customHeight="1">
      <c r="A628" s="54" t="s">
        <v>1689</v>
      </c>
      <c r="B628" s="54" t="s">
        <v>1690</v>
      </c>
      <c r="C628" s="55" t="str">
        <f t="shared" si="4"/>
        <v>KIKKERI</v>
      </c>
      <c r="D628" s="55"/>
      <c r="E628" s="55"/>
      <c r="F628" s="55"/>
      <c r="G628" s="55">
        <f>COUNTIF(RTARouteStagesOld!$J$2:$J$5,ShortCodesNew!$B628)</f>
        <v>0</v>
      </c>
      <c r="H628" s="55">
        <f>COUNTIF(ShortCodesNew!$A$2:$A$1516,ShortCodesNew!$A628)</f>
        <v>1</v>
      </c>
      <c r="I628" s="55">
        <f t="shared" si="5"/>
        <v>1</v>
      </c>
      <c r="J628" s="55"/>
      <c r="K628" s="55"/>
      <c r="L628" s="55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4.25" customHeight="1">
      <c r="A629" s="57" t="s">
        <v>1691</v>
      </c>
      <c r="B629" s="57" t="s">
        <v>1692</v>
      </c>
      <c r="C629" s="58" t="str">
        <f t="shared" si="4"/>
        <v>KIRANPANI</v>
      </c>
      <c r="D629" s="58"/>
      <c r="E629" s="58"/>
      <c r="F629" s="58"/>
      <c r="G629" s="58">
        <f>COUNTIF(RTARouteStagesOld!$J$2:$J$5,ShortCodesNew!$B629)</f>
        <v>0</v>
      </c>
      <c r="H629" s="58">
        <f>COUNTIF(ShortCodesNew!$A$2:$A$1516,ShortCodesNew!$A629)</f>
        <v>1</v>
      </c>
      <c r="I629" s="58">
        <f t="shared" si="5"/>
        <v>1</v>
      </c>
      <c r="J629" s="58"/>
      <c r="K629" s="58"/>
      <c r="L629" s="58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4.25" customHeight="1">
      <c r="A630" s="54" t="s">
        <v>1693</v>
      </c>
      <c r="B630" s="54" t="s">
        <v>1694</v>
      </c>
      <c r="C630" s="55" t="str">
        <f t="shared" si="4"/>
        <v>KIRLPAL</v>
      </c>
      <c r="D630" s="55"/>
      <c r="E630" s="55"/>
      <c r="F630" s="55"/>
      <c r="G630" s="55">
        <f>COUNTIF(RTARouteStagesOld!$J$2:$J$5,ShortCodesNew!$B630)</f>
        <v>0</v>
      </c>
      <c r="H630" s="55">
        <f>COUNTIF(ShortCodesNew!$A$2:$A$1516,ShortCodesNew!$A630)</f>
        <v>1</v>
      </c>
      <c r="I630" s="55">
        <f t="shared" si="5"/>
        <v>1</v>
      </c>
      <c r="J630" s="55"/>
      <c r="K630" s="55"/>
      <c r="L630" s="55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4.25" customHeight="1">
      <c r="A631" s="57" t="s">
        <v>1695</v>
      </c>
      <c r="B631" s="57" t="s">
        <v>1696</v>
      </c>
      <c r="C631" s="58" t="str">
        <f t="shared" si="4"/>
        <v>KNDRI VIDYA</v>
      </c>
      <c r="D631" s="58"/>
      <c r="E631" s="58"/>
      <c r="F631" s="58"/>
      <c r="G631" s="58">
        <f>COUNTIF(RTARouteStagesOld!$J$2:$J$5,ShortCodesNew!$B631)</f>
        <v>0</v>
      </c>
      <c r="H631" s="58">
        <f>COUNTIF(ShortCodesNew!$A$2:$A$1516,ShortCodesNew!$A631)</f>
        <v>1</v>
      </c>
      <c r="I631" s="58">
        <f t="shared" si="5"/>
        <v>1</v>
      </c>
      <c r="J631" s="58"/>
      <c r="K631" s="58"/>
      <c r="L631" s="58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4.25" customHeight="1">
      <c r="A632" s="54" t="s">
        <v>1697</v>
      </c>
      <c r="B632" s="54" t="s">
        <v>1698</v>
      </c>
      <c r="C632" s="55" t="str">
        <f t="shared" si="4"/>
        <v>KODAL</v>
      </c>
      <c r="D632" s="55"/>
      <c r="E632" s="55"/>
      <c r="F632" s="55"/>
      <c r="G632" s="55">
        <f>COUNTIF(RTARouteStagesOld!$J$2:$J$5,ShortCodesNew!$B632)</f>
        <v>0</v>
      </c>
      <c r="H632" s="55">
        <f>COUNTIF(ShortCodesNew!$A$2:$A$1516,ShortCodesNew!$A632)</f>
        <v>1</v>
      </c>
      <c r="I632" s="55">
        <f t="shared" si="5"/>
        <v>1</v>
      </c>
      <c r="J632" s="55"/>
      <c r="K632" s="55"/>
      <c r="L632" s="55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4.25" customHeight="1">
      <c r="A633" s="57" t="s">
        <v>1699</v>
      </c>
      <c r="B633" s="57" t="s">
        <v>1700</v>
      </c>
      <c r="C633" s="58" t="str">
        <f t="shared" si="4"/>
        <v>KOLHAPUR</v>
      </c>
      <c r="D633" s="58"/>
      <c r="E633" s="58"/>
      <c r="F633" s="58"/>
      <c r="G633" s="58">
        <f>COUNTIF(RTARouteStagesOld!$J$2:$J$5,ShortCodesNew!$B633)</f>
        <v>0</v>
      </c>
      <c r="H633" s="58">
        <f>COUNTIF(ShortCodesNew!$A$2:$A$1516,ShortCodesNew!$A633)</f>
        <v>1</v>
      </c>
      <c r="I633" s="58">
        <f t="shared" si="5"/>
        <v>1</v>
      </c>
      <c r="J633" s="58"/>
      <c r="K633" s="58"/>
      <c r="L633" s="58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4.25" customHeight="1">
      <c r="A634" s="54" t="s">
        <v>1701</v>
      </c>
      <c r="B634" s="54" t="s">
        <v>1702</v>
      </c>
      <c r="C634" s="55" t="str">
        <f t="shared" si="4"/>
        <v>KONADI</v>
      </c>
      <c r="D634" s="55"/>
      <c r="E634" s="55"/>
      <c r="F634" s="55"/>
      <c r="G634" s="55">
        <f>COUNTIF(RTARouteStagesOld!$J$2:$J$5,ShortCodesNew!$B634)</f>
        <v>0</v>
      </c>
      <c r="H634" s="55">
        <f>COUNTIF(ShortCodesNew!$A$2:$A$1516,ShortCodesNew!$A634)</f>
        <v>1</v>
      </c>
      <c r="I634" s="55">
        <f t="shared" si="5"/>
        <v>1</v>
      </c>
      <c r="J634" s="55"/>
      <c r="K634" s="55"/>
      <c r="L634" s="55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4.25" customHeight="1">
      <c r="A635" s="57" t="s">
        <v>1703</v>
      </c>
      <c r="B635" s="57" t="s">
        <v>1704</v>
      </c>
      <c r="C635" s="58" t="str">
        <f t="shared" si="4"/>
        <v>KONAL KATTA</v>
      </c>
      <c r="D635" s="58"/>
      <c r="E635" s="58"/>
      <c r="F635" s="58"/>
      <c r="G635" s="58">
        <f>COUNTIF(RTARouteStagesOld!$J$2:$J$5,ShortCodesNew!$B635)</f>
        <v>0</v>
      </c>
      <c r="H635" s="58">
        <f>COUNTIF(ShortCodesNew!$A$2:$A$1516,ShortCodesNew!$A635)</f>
        <v>1</v>
      </c>
      <c r="I635" s="58">
        <f t="shared" si="5"/>
        <v>1</v>
      </c>
      <c r="J635" s="58"/>
      <c r="K635" s="58"/>
      <c r="L635" s="58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4.25" customHeight="1">
      <c r="A636" s="54" t="s">
        <v>1705</v>
      </c>
      <c r="B636" s="54" t="s">
        <v>1706</v>
      </c>
      <c r="C636" s="55" t="str">
        <f t="shared" si="4"/>
        <v>KONDURA TIT</v>
      </c>
      <c r="D636" s="55"/>
      <c r="E636" s="55"/>
      <c r="F636" s="55"/>
      <c r="G636" s="55">
        <f>COUNTIF(RTARouteStagesOld!$J$2:$J$5,ShortCodesNew!$B636)</f>
        <v>0</v>
      </c>
      <c r="H636" s="55">
        <f>COUNTIF(ShortCodesNew!$A$2:$A$1516,ShortCodesNew!$A636)</f>
        <v>1</v>
      </c>
      <c r="I636" s="55">
        <f t="shared" si="5"/>
        <v>1</v>
      </c>
      <c r="J636" s="55"/>
      <c r="K636" s="55"/>
      <c r="L636" s="55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4.25" customHeight="1">
      <c r="A637" s="57" t="s">
        <v>1707</v>
      </c>
      <c r="B637" s="57" t="s">
        <v>1708</v>
      </c>
      <c r="C637" s="58" t="str">
        <f t="shared" si="4"/>
        <v>KONDWADA</v>
      </c>
      <c r="D637" s="58"/>
      <c r="E637" s="58"/>
      <c r="F637" s="58"/>
      <c r="G637" s="58">
        <f>COUNTIF(RTARouteStagesOld!$J$2:$J$5,ShortCodesNew!$B637)</f>
        <v>0</v>
      </c>
      <c r="H637" s="58">
        <f>COUNTIF(ShortCodesNew!$A$2:$A$1516,ShortCodesNew!$A637)</f>
        <v>1</v>
      </c>
      <c r="I637" s="58">
        <f t="shared" si="5"/>
        <v>1</v>
      </c>
      <c r="J637" s="58"/>
      <c r="K637" s="58"/>
      <c r="L637" s="58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4.25" customHeight="1">
      <c r="A638" s="54" t="s">
        <v>1709</v>
      </c>
      <c r="B638" s="54" t="s">
        <v>1710</v>
      </c>
      <c r="C638" s="55" t="str">
        <f t="shared" si="4"/>
        <v>KONSHEM</v>
      </c>
      <c r="D638" s="55"/>
      <c r="E638" s="55"/>
      <c r="F638" s="55"/>
      <c r="G638" s="55">
        <f>COUNTIF(RTARouteStagesOld!$J$2:$J$5,ShortCodesNew!$B638)</f>
        <v>0</v>
      </c>
      <c r="H638" s="55">
        <f>COUNTIF(ShortCodesNew!$A$2:$A$1516,ShortCodesNew!$A638)</f>
        <v>1</v>
      </c>
      <c r="I638" s="55">
        <f t="shared" si="5"/>
        <v>1</v>
      </c>
      <c r="J638" s="55"/>
      <c r="K638" s="55"/>
      <c r="L638" s="55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4.25" customHeight="1">
      <c r="A639" s="57" t="s">
        <v>1711</v>
      </c>
      <c r="B639" s="57" t="s">
        <v>1712</v>
      </c>
      <c r="C639" s="58" t="str">
        <f t="shared" si="4"/>
        <v>KOPPAL</v>
      </c>
      <c r="D639" s="58"/>
      <c r="E639" s="58"/>
      <c r="F639" s="58"/>
      <c r="G639" s="58">
        <f>COUNTIF(RTARouteStagesOld!$J$2:$J$5,ShortCodesNew!$B639)</f>
        <v>0</v>
      </c>
      <c r="H639" s="58">
        <f>COUNTIF(ShortCodesNew!$A$2:$A$1516,ShortCodesNew!$A639)</f>
        <v>1</v>
      </c>
      <c r="I639" s="58">
        <f t="shared" si="5"/>
        <v>1</v>
      </c>
      <c r="J639" s="58"/>
      <c r="K639" s="58"/>
      <c r="L639" s="58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4.25" customHeight="1">
      <c r="A640" s="54" t="s">
        <v>1713</v>
      </c>
      <c r="B640" s="54" t="s">
        <v>1714</v>
      </c>
      <c r="C640" s="55" t="str">
        <f t="shared" si="4"/>
        <v>KORGAO</v>
      </c>
      <c r="D640" s="55"/>
      <c r="E640" s="55"/>
      <c r="F640" s="55"/>
      <c r="G640" s="55">
        <f>COUNTIF(RTARouteStagesOld!$J$2:$J$5,ShortCodesNew!$B640)</f>
        <v>0</v>
      </c>
      <c r="H640" s="55">
        <f>COUNTIF(ShortCodesNew!$A$2:$A$1516,ShortCodesNew!$A640)</f>
        <v>1</v>
      </c>
      <c r="I640" s="55">
        <f t="shared" si="5"/>
        <v>1</v>
      </c>
      <c r="J640" s="55"/>
      <c r="K640" s="55"/>
      <c r="L640" s="55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4.25" customHeight="1">
      <c r="A641" s="57" t="s">
        <v>1715</v>
      </c>
      <c r="B641" s="57" t="s">
        <v>1716</v>
      </c>
      <c r="C641" s="58" t="str">
        <f t="shared" si="4"/>
        <v>KORJAI</v>
      </c>
      <c r="D641" s="58"/>
      <c r="E641" s="58"/>
      <c r="F641" s="58"/>
      <c r="G641" s="58">
        <f>COUNTIF(RTARouteStagesOld!$J$2:$J$5,ShortCodesNew!$B641)</f>
        <v>0</v>
      </c>
      <c r="H641" s="58">
        <f>COUNTIF(ShortCodesNew!$A$2:$A$1516,ShortCodesNew!$A641)</f>
        <v>1</v>
      </c>
      <c r="I641" s="58">
        <f t="shared" si="5"/>
        <v>1</v>
      </c>
      <c r="J641" s="58"/>
      <c r="K641" s="58"/>
      <c r="L641" s="58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4.25" customHeight="1">
      <c r="A642" s="54" t="s">
        <v>1717</v>
      </c>
      <c r="B642" s="54" t="s">
        <v>1718</v>
      </c>
      <c r="C642" s="55" t="str">
        <f t="shared" si="4"/>
        <v>KOTHAMBI</v>
      </c>
      <c r="D642" s="55"/>
      <c r="E642" s="55"/>
      <c r="F642" s="55"/>
      <c r="G642" s="55">
        <f>COUNTIF(RTARouteStagesOld!$J$2:$J$5,ShortCodesNew!$B642)</f>
        <v>0</v>
      </c>
      <c r="H642" s="55">
        <f>COUNTIF(ShortCodesNew!$A$2:$A$1516,ShortCodesNew!$A642)</f>
        <v>1</v>
      </c>
      <c r="I642" s="55">
        <f t="shared" si="5"/>
        <v>1</v>
      </c>
      <c r="J642" s="55"/>
      <c r="K642" s="55"/>
      <c r="L642" s="55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4.25" customHeight="1">
      <c r="A643" s="57" t="s">
        <v>1719</v>
      </c>
      <c r="B643" s="57" t="s">
        <v>1720</v>
      </c>
      <c r="C643" s="58" t="str">
        <f t="shared" si="4"/>
        <v>KOTHAMBI X</v>
      </c>
      <c r="D643" s="58"/>
      <c r="E643" s="58"/>
      <c r="F643" s="58"/>
      <c r="G643" s="58">
        <f>COUNTIF(RTARouteStagesOld!$J$2:$J$5,ShortCodesNew!$B643)</f>
        <v>0</v>
      </c>
      <c r="H643" s="58">
        <f>COUNTIF(ShortCodesNew!$A$2:$A$1516,ShortCodesNew!$A643)</f>
        <v>1</v>
      </c>
      <c r="I643" s="58">
        <f t="shared" si="5"/>
        <v>1</v>
      </c>
      <c r="J643" s="58"/>
      <c r="K643" s="58"/>
      <c r="L643" s="58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4.25" customHeight="1">
      <c r="A644" s="54" t="s">
        <v>1721</v>
      </c>
      <c r="B644" s="54" t="s">
        <v>1722</v>
      </c>
      <c r="C644" s="55" t="str">
        <f t="shared" si="4"/>
        <v>KOTMBI/SURL</v>
      </c>
      <c r="D644" s="55"/>
      <c r="E644" s="55"/>
      <c r="F644" s="55"/>
      <c r="G644" s="55">
        <f>COUNTIF(RTARouteStagesOld!$J$2:$J$5,ShortCodesNew!$B644)</f>
        <v>0</v>
      </c>
      <c r="H644" s="55">
        <f>COUNTIF(ShortCodesNew!$A$2:$A$1516,ShortCodesNew!$A644)</f>
        <v>1</v>
      </c>
      <c r="I644" s="55">
        <f t="shared" si="5"/>
        <v>1</v>
      </c>
      <c r="J644" s="55"/>
      <c r="K644" s="55"/>
      <c r="L644" s="55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4.25" customHeight="1">
      <c r="A645" s="57" t="s">
        <v>1723</v>
      </c>
      <c r="B645" s="57" t="s">
        <v>1724</v>
      </c>
      <c r="C645" s="58" t="str">
        <f t="shared" si="4"/>
        <v>KRI PANCHYT</v>
      </c>
      <c r="D645" s="58"/>
      <c r="E645" s="58"/>
      <c r="F645" s="58"/>
      <c r="G645" s="58">
        <f>COUNTIF(RTARouteStagesOld!$J$2:$J$5,ShortCodesNew!$B645)</f>
        <v>0</v>
      </c>
      <c r="H645" s="58">
        <f>COUNTIF(ShortCodesNew!$A$2:$A$1516,ShortCodesNew!$A645)</f>
        <v>1</v>
      </c>
      <c r="I645" s="58">
        <f t="shared" si="5"/>
        <v>1</v>
      </c>
      <c r="J645" s="58"/>
      <c r="K645" s="58"/>
      <c r="L645" s="58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4.25" customHeight="1">
      <c r="A646" s="54" t="s">
        <v>1725</v>
      </c>
      <c r="B646" s="54" t="s">
        <v>1726</v>
      </c>
      <c r="C646" s="55" t="str">
        <f t="shared" si="4"/>
        <v>KSRL/BRLA X</v>
      </c>
      <c r="D646" s="55"/>
      <c r="E646" s="55"/>
      <c r="F646" s="55"/>
      <c r="G646" s="55">
        <f>COUNTIF(RTARouteStagesOld!$J$2:$J$5,ShortCodesNew!$B646)</f>
        <v>0</v>
      </c>
      <c r="H646" s="55">
        <f>COUNTIF(ShortCodesNew!$A$2:$A$1516,ShortCodesNew!$A646)</f>
        <v>1</v>
      </c>
      <c r="I646" s="55">
        <f t="shared" si="5"/>
        <v>1</v>
      </c>
      <c r="J646" s="55"/>
      <c r="K646" s="55"/>
      <c r="L646" s="55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4.25" customHeight="1">
      <c r="A647" s="57" t="s">
        <v>1727</v>
      </c>
      <c r="B647" s="57" t="s">
        <v>1728</v>
      </c>
      <c r="C647" s="58" t="str">
        <f t="shared" si="4"/>
        <v>KUCHELI</v>
      </c>
      <c r="D647" s="58"/>
      <c r="E647" s="58"/>
      <c r="F647" s="58"/>
      <c r="G647" s="58">
        <f>COUNTIF(RTARouteStagesOld!$J$2:$J$5,ShortCodesNew!$B647)</f>
        <v>0</v>
      </c>
      <c r="H647" s="58">
        <f>COUNTIF(ShortCodesNew!$A$2:$A$1516,ShortCodesNew!$A647)</f>
        <v>1</v>
      </c>
      <c r="I647" s="58">
        <f t="shared" si="5"/>
        <v>1</v>
      </c>
      <c r="J647" s="58"/>
      <c r="K647" s="58"/>
      <c r="L647" s="58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4.25" customHeight="1">
      <c r="A648" s="54" t="s">
        <v>1729</v>
      </c>
      <c r="B648" s="54" t="s">
        <v>1730</v>
      </c>
      <c r="C648" s="55" t="str">
        <f t="shared" si="4"/>
        <v>KUDAL</v>
      </c>
      <c r="D648" s="55"/>
      <c r="E648" s="55"/>
      <c r="F648" s="55"/>
      <c r="G648" s="55">
        <f>COUNTIF(RTARouteStagesOld!$J$2:$J$5,ShortCodesNew!$B648)</f>
        <v>0</v>
      </c>
      <c r="H648" s="55">
        <f>COUNTIF(ShortCodesNew!$A$2:$A$1516,ShortCodesNew!$A648)</f>
        <v>1</v>
      </c>
      <c r="I648" s="55">
        <f t="shared" si="5"/>
        <v>1</v>
      </c>
      <c r="J648" s="55"/>
      <c r="K648" s="55"/>
      <c r="L648" s="55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4.25" customHeight="1">
      <c r="A649" s="57" t="s">
        <v>1731</v>
      </c>
      <c r="B649" s="57" t="s">
        <v>1732</v>
      </c>
      <c r="C649" s="58" t="str">
        <f t="shared" si="4"/>
        <v>KUDAS TITA</v>
      </c>
      <c r="D649" s="58"/>
      <c r="E649" s="58"/>
      <c r="F649" s="58"/>
      <c r="G649" s="58">
        <f>COUNTIF(RTARouteStagesOld!$J$2:$J$5,ShortCodesNew!$B649)</f>
        <v>0</v>
      </c>
      <c r="H649" s="58">
        <f>COUNTIF(ShortCodesNew!$A$2:$A$1516,ShortCodesNew!$A649)</f>
        <v>1</v>
      </c>
      <c r="I649" s="58">
        <f t="shared" si="5"/>
        <v>1</v>
      </c>
      <c r="J649" s="58"/>
      <c r="K649" s="58"/>
      <c r="L649" s="58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4.25" customHeight="1">
      <c r="A650" s="54" t="s">
        <v>1733</v>
      </c>
      <c r="B650" s="54" t="s">
        <v>1734</v>
      </c>
      <c r="C650" s="55" t="str">
        <f t="shared" si="4"/>
        <v>KUDCHIRE</v>
      </c>
      <c r="D650" s="55"/>
      <c r="E650" s="55"/>
      <c r="F650" s="55"/>
      <c r="G650" s="55">
        <f>COUNTIF(RTARouteStagesOld!$J$2:$J$5,ShortCodesNew!$B650)</f>
        <v>0</v>
      </c>
      <c r="H650" s="55">
        <f>COUNTIF(ShortCodesNew!$A$2:$A$1516,ShortCodesNew!$A650)</f>
        <v>1</v>
      </c>
      <c r="I650" s="55">
        <f t="shared" si="5"/>
        <v>1</v>
      </c>
      <c r="J650" s="55"/>
      <c r="K650" s="55"/>
      <c r="L650" s="55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4.25" customHeight="1">
      <c r="A651" s="57" t="s">
        <v>1735</v>
      </c>
      <c r="B651" s="57" t="s">
        <v>1736</v>
      </c>
      <c r="C651" s="58" t="str">
        <f t="shared" si="4"/>
        <v>KUDCHRE JNC</v>
      </c>
      <c r="D651" s="58"/>
      <c r="E651" s="58"/>
      <c r="F651" s="58"/>
      <c r="G651" s="58">
        <f>COUNTIF(RTARouteStagesOld!$J$2:$J$5,ShortCodesNew!$B651)</f>
        <v>0</v>
      </c>
      <c r="H651" s="58">
        <f>COUNTIF(ShortCodesNew!$A$2:$A$1516,ShortCodesNew!$A651)</f>
        <v>1</v>
      </c>
      <c r="I651" s="58">
        <f t="shared" si="5"/>
        <v>1</v>
      </c>
      <c r="J651" s="58"/>
      <c r="K651" s="58"/>
      <c r="L651" s="58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4.25" customHeight="1">
      <c r="A652" s="54" t="s">
        <v>1737</v>
      </c>
      <c r="B652" s="54" t="s">
        <v>1738</v>
      </c>
      <c r="C652" s="55" t="str">
        <f t="shared" si="4"/>
        <v>KUDCHRE TMP</v>
      </c>
      <c r="D652" s="55"/>
      <c r="E652" s="55"/>
      <c r="F652" s="55"/>
      <c r="G652" s="55">
        <f>COUNTIF(RTARouteStagesOld!$J$2:$J$5,ShortCodesNew!$B652)</f>
        <v>0</v>
      </c>
      <c r="H652" s="55">
        <f>COUNTIF(ShortCodesNew!$A$2:$A$1516,ShortCodesNew!$A652)</f>
        <v>1</v>
      </c>
      <c r="I652" s="55">
        <f t="shared" si="5"/>
        <v>1</v>
      </c>
      <c r="J652" s="55"/>
      <c r="K652" s="55"/>
      <c r="L652" s="55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4.25" customHeight="1">
      <c r="A653" s="57" t="s">
        <v>1739</v>
      </c>
      <c r="B653" s="57" t="s">
        <v>1740</v>
      </c>
      <c r="C653" s="58" t="str">
        <f t="shared" si="4"/>
        <v>KUDNE</v>
      </c>
      <c r="D653" s="58"/>
      <c r="E653" s="58"/>
      <c r="F653" s="58"/>
      <c r="G653" s="58">
        <f>COUNTIF(RTARouteStagesOld!$J$2:$J$5,ShortCodesNew!$B653)</f>
        <v>0</v>
      </c>
      <c r="H653" s="58">
        <f>COUNTIF(ShortCodesNew!$A$2:$A$1516,ShortCodesNew!$A653)</f>
        <v>1</v>
      </c>
      <c r="I653" s="58">
        <f t="shared" si="5"/>
        <v>1</v>
      </c>
      <c r="J653" s="58"/>
      <c r="K653" s="58"/>
      <c r="L653" s="58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4.25" customHeight="1">
      <c r="A654" s="54" t="s">
        <v>1741</v>
      </c>
      <c r="B654" s="54" t="s">
        <v>1742</v>
      </c>
      <c r="C654" s="55" t="str">
        <f t="shared" si="4"/>
        <v>KUDNE TMP</v>
      </c>
      <c r="D654" s="55"/>
      <c r="E654" s="55"/>
      <c r="F654" s="55"/>
      <c r="G654" s="55">
        <f>COUNTIF(RTARouteStagesOld!$J$2:$J$5,ShortCodesNew!$B654)</f>
        <v>0</v>
      </c>
      <c r="H654" s="55">
        <f>COUNTIF(ShortCodesNew!$A$2:$A$1516,ShortCodesNew!$A654)</f>
        <v>1</v>
      </c>
      <c r="I654" s="55">
        <f t="shared" si="5"/>
        <v>1</v>
      </c>
      <c r="J654" s="55"/>
      <c r="K654" s="55"/>
      <c r="L654" s="55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4.25" customHeight="1">
      <c r="A655" s="57" t="s">
        <v>1743</v>
      </c>
      <c r="B655" s="57" t="s">
        <v>1744</v>
      </c>
      <c r="C655" s="58" t="str">
        <f t="shared" si="4"/>
        <v>KULAN</v>
      </c>
      <c r="D655" s="58"/>
      <c r="E655" s="58"/>
      <c r="F655" s="58"/>
      <c r="G655" s="58">
        <f>COUNTIF(RTARouteStagesOld!$J$2:$J$5,ShortCodesNew!$B655)</f>
        <v>0</v>
      </c>
      <c r="H655" s="58">
        <f>COUNTIF(ShortCodesNew!$A$2:$A$1516,ShortCodesNew!$A655)</f>
        <v>1</v>
      </c>
      <c r="I655" s="58">
        <f t="shared" si="5"/>
        <v>1</v>
      </c>
      <c r="J655" s="58"/>
      <c r="K655" s="58"/>
      <c r="L655" s="58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4.25" customHeight="1">
      <c r="A656" s="54" t="s">
        <v>1745</v>
      </c>
      <c r="B656" s="54" t="s">
        <v>1746</v>
      </c>
      <c r="C656" s="55" t="str">
        <f t="shared" si="4"/>
        <v>KUMARKHAN</v>
      </c>
      <c r="D656" s="55"/>
      <c r="E656" s="55"/>
      <c r="F656" s="55"/>
      <c r="G656" s="55">
        <f>COUNTIF(RTARouteStagesOld!$J$2:$J$5,ShortCodesNew!$B656)</f>
        <v>0</v>
      </c>
      <c r="H656" s="55">
        <f>COUNTIF(ShortCodesNew!$A$2:$A$1516,ShortCodesNew!$A656)</f>
        <v>1</v>
      </c>
      <c r="I656" s="55">
        <f t="shared" si="5"/>
        <v>1</v>
      </c>
      <c r="J656" s="55"/>
      <c r="K656" s="55"/>
      <c r="L656" s="55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4.25" customHeight="1">
      <c r="A657" s="57" t="s">
        <v>1747</v>
      </c>
      <c r="B657" s="57" t="s">
        <v>1748</v>
      </c>
      <c r="C657" s="58" t="str">
        <f t="shared" si="4"/>
        <v>KUMARWADA</v>
      </c>
      <c r="D657" s="58"/>
      <c r="E657" s="58"/>
      <c r="F657" s="58"/>
      <c r="G657" s="58">
        <f>COUNTIF(RTARouteStagesOld!$J$2:$J$5,ShortCodesNew!$B657)</f>
        <v>0</v>
      </c>
      <c r="H657" s="58">
        <f>COUNTIF(ShortCodesNew!$A$2:$A$1516,ShortCodesNew!$A657)</f>
        <v>1</v>
      </c>
      <c r="I657" s="58">
        <f t="shared" si="5"/>
        <v>1</v>
      </c>
      <c r="J657" s="58"/>
      <c r="K657" s="58"/>
      <c r="L657" s="58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4.25" customHeight="1">
      <c r="A658" s="54" t="s">
        <v>1749</v>
      </c>
      <c r="B658" s="54" t="s">
        <v>1750</v>
      </c>
      <c r="C658" s="55" t="str">
        <f t="shared" si="4"/>
        <v>KUMBARDA</v>
      </c>
      <c r="D658" s="55"/>
      <c r="E658" s="55"/>
      <c r="F658" s="55"/>
      <c r="G658" s="55">
        <f>COUNTIF(RTARouteStagesOld!$J$2:$J$5,ShortCodesNew!$B658)</f>
        <v>0</v>
      </c>
      <c r="H658" s="55">
        <f>COUNTIF(ShortCodesNew!$A$2:$A$1516,ShortCodesNew!$A658)</f>
        <v>1</v>
      </c>
      <c r="I658" s="55">
        <f t="shared" si="5"/>
        <v>1</v>
      </c>
      <c r="J658" s="55"/>
      <c r="K658" s="55"/>
      <c r="L658" s="55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4.25" customHeight="1">
      <c r="A659" s="57" t="s">
        <v>1751</v>
      </c>
      <c r="B659" s="57" t="s">
        <v>1752</v>
      </c>
      <c r="C659" s="58" t="str">
        <f t="shared" si="4"/>
        <v>KUMBHARJUA</v>
      </c>
      <c r="D659" s="58"/>
      <c r="E659" s="58"/>
      <c r="F659" s="58"/>
      <c r="G659" s="58">
        <f>COUNTIF(RTARouteStagesOld!$J$2:$J$5,ShortCodesNew!$B659)</f>
        <v>0</v>
      </c>
      <c r="H659" s="58">
        <f>COUNTIF(ShortCodesNew!$A$2:$A$1516,ShortCodesNew!$A659)</f>
        <v>1</v>
      </c>
      <c r="I659" s="58">
        <f t="shared" si="5"/>
        <v>1</v>
      </c>
      <c r="J659" s="58"/>
      <c r="K659" s="58"/>
      <c r="L659" s="58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4.25" customHeight="1">
      <c r="A660" s="54" t="s">
        <v>1753</v>
      </c>
      <c r="B660" s="54" t="s">
        <v>1754</v>
      </c>
      <c r="C660" s="55" t="str">
        <f t="shared" si="4"/>
        <v>Kumbharjua Gawant</v>
      </c>
      <c r="D660" s="55"/>
      <c r="E660" s="55"/>
      <c r="F660" s="55"/>
      <c r="G660" s="55">
        <f>COUNTIF(RTARouteStagesOld!$J$2:$J$5,ShortCodesNew!$B660)</f>
        <v>0</v>
      </c>
      <c r="H660" s="55">
        <f>COUNTIF(ShortCodesNew!$A$2:$A$1516,ShortCodesNew!$A660)</f>
        <v>1</v>
      </c>
      <c r="I660" s="55">
        <f t="shared" si="5"/>
        <v>1</v>
      </c>
      <c r="J660" s="55"/>
      <c r="K660" s="55"/>
      <c r="L660" s="55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4.25" customHeight="1">
      <c r="A661" s="57" t="s">
        <v>1755</v>
      </c>
      <c r="B661" s="57" t="s">
        <v>1756</v>
      </c>
      <c r="C661" s="58" t="str">
        <f t="shared" si="4"/>
        <v>KUMBHARMATH</v>
      </c>
      <c r="D661" s="58"/>
      <c r="E661" s="58"/>
      <c r="F661" s="58"/>
      <c r="G661" s="58">
        <f>COUNTIF(RTARouteStagesOld!$J$2:$J$5,ShortCodesNew!$B661)</f>
        <v>0</v>
      </c>
      <c r="H661" s="58">
        <f>COUNTIF(ShortCodesNew!$A$2:$A$1516,ShortCodesNew!$A661)</f>
        <v>1</v>
      </c>
      <c r="I661" s="58">
        <f t="shared" si="5"/>
        <v>1</v>
      </c>
      <c r="J661" s="58"/>
      <c r="K661" s="58"/>
      <c r="L661" s="58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4.25" customHeight="1">
      <c r="A662" s="54" t="s">
        <v>1757</v>
      </c>
      <c r="B662" s="54" t="s">
        <v>1758</v>
      </c>
      <c r="C662" s="55" t="str">
        <f t="shared" si="4"/>
        <v>KUMTA</v>
      </c>
      <c r="D662" s="55"/>
      <c r="E662" s="55"/>
      <c r="F662" s="55"/>
      <c r="G662" s="55">
        <f>COUNTIF(RTARouteStagesOld!$J$2:$J$5,ShortCodesNew!$B662)</f>
        <v>0</v>
      </c>
      <c r="H662" s="55">
        <f>COUNTIF(ShortCodesNew!$A$2:$A$1516,ShortCodesNew!$A662)</f>
        <v>1</v>
      </c>
      <c r="I662" s="55">
        <f t="shared" si="5"/>
        <v>1</v>
      </c>
      <c r="J662" s="55"/>
      <c r="K662" s="55"/>
      <c r="L662" s="55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4.25" customHeight="1">
      <c r="A663" s="57" t="s">
        <v>1759</v>
      </c>
      <c r="B663" s="57" t="s">
        <v>1760</v>
      </c>
      <c r="C663" s="58" t="str">
        <f t="shared" si="4"/>
        <v>KUMTHAL</v>
      </c>
      <c r="D663" s="58"/>
      <c r="E663" s="58"/>
      <c r="F663" s="58"/>
      <c r="G663" s="58">
        <f>COUNTIF(RTARouteStagesOld!$J$2:$J$5,ShortCodesNew!$B663)</f>
        <v>0</v>
      </c>
      <c r="H663" s="58">
        <f>COUNTIF(ShortCodesNew!$A$2:$A$1516,ShortCodesNew!$A663)</f>
        <v>1</v>
      </c>
      <c r="I663" s="58">
        <f t="shared" si="5"/>
        <v>1</v>
      </c>
      <c r="J663" s="58"/>
      <c r="K663" s="58"/>
      <c r="L663" s="58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4.25" customHeight="1">
      <c r="A664" s="54" t="s">
        <v>1761</v>
      </c>
      <c r="B664" s="54" t="s">
        <v>1762</v>
      </c>
      <c r="C664" s="55" t="str">
        <f t="shared" si="4"/>
        <v>KUMYACHOWAL</v>
      </c>
      <c r="D664" s="55"/>
      <c r="E664" s="55"/>
      <c r="F664" s="55"/>
      <c r="G664" s="55">
        <f>COUNTIF(RTARouteStagesOld!$J$2:$J$5,ShortCodesNew!$B664)</f>
        <v>0</v>
      </c>
      <c r="H664" s="55">
        <f>COUNTIF(ShortCodesNew!$A$2:$A$1516,ShortCodesNew!$A664)</f>
        <v>1</v>
      </c>
      <c r="I664" s="55">
        <f t="shared" si="5"/>
        <v>1</v>
      </c>
      <c r="J664" s="55"/>
      <c r="K664" s="55"/>
      <c r="L664" s="55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4.25" customHeight="1">
      <c r="A665" s="57" t="s">
        <v>1763</v>
      </c>
      <c r="B665" s="57" t="s">
        <v>1764</v>
      </c>
      <c r="C665" s="58" t="str">
        <f t="shared" si="4"/>
        <v>KUMYAGAL</v>
      </c>
      <c r="D665" s="58"/>
      <c r="E665" s="58"/>
      <c r="F665" s="58"/>
      <c r="G665" s="58">
        <f>COUNTIF(RTARouteStagesOld!$J$2:$J$5,ShortCodesNew!$B665)</f>
        <v>0</v>
      </c>
      <c r="H665" s="58">
        <f>COUNTIF(ShortCodesNew!$A$2:$A$1516,ShortCodesNew!$A665)</f>
        <v>1</v>
      </c>
      <c r="I665" s="58">
        <f t="shared" si="5"/>
        <v>1</v>
      </c>
      <c r="J665" s="58"/>
      <c r="K665" s="58"/>
      <c r="L665" s="58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4.25" customHeight="1">
      <c r="A666" s="54" t="s">
        <v>1765</v>
      </c>
      <c r="B666" s="54" t="s">
        <v>1766</v>
      </c>
      <c r="C666" s="55" t="str">
        <f t="shared" si="4"/>
        <v>KUMYAKADE</v>
      </c>
      <c r="D666" s="55"/>
      <c r="E666" s="55"/>
      <c r="F666" s="55"/>
      <c r="G666" s="55">
        <f>COUNTIF(RTARouteStagesOld!$J$2:$J$5,ShortCodesNew!$B666)</f>
        <v>0</v>
      </c>
      <c r="H666" s="55">
        <f>COUNTIF(ShortCodesNew!$A$2:$A$1516,ShortCodesNew!$A666)</f>
        <v>1</v>
      </c>
      <c r="I666" s="55">
        <f t="shared" si="5"/>
        <v>1</v>
      </c>
      <c r="J666" s="55"/>
      <c r="K666" s="55"/>
      <c r="L666" s="55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4.25" customHeight="1">
      <c r="A667" s="57" t="s">
        <v>1767</v>
      </c>
      <c r="B667" s="57" t="s">
        <v>1768</v>
      </c>
      <c r="C667" s="58" t="str">
        <f t="shared" si="4"/>
        <v>KUMYAMAL</v>
      </c>
      <c r="D667" s="58"/>
      <c r="E667" s="58"/>
      <c r="F667" s="58"/>
      <c r="G667" s="58">
        <f>COUNTIF(RTARouteStagesOld!$J$2:$J$5,ShortCodesNew!$B667)</f>
        <v>0</v>
      </c>
      <c r="H667" s="58">
        <f>COUNTIF(ShortCodesNew!$A$2:$A$1516,ShortCodesNew!$A667)</f>
        <v>1</v>
      </c>
      <c r="I667" s="58">
        <f t="shared" si="5"/>
        <v>1</v>
      </c>
      <c r="J667" s="58"/>
      <c r="K667" s="58"/>
      <c r="L667" s="58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4.25" customHeight="1">
      <c r="A668" s="54" t="s">
        <v>1769</v>
      </c>
      <c r="B668" s="54" t="s">
        <v>1770</v>
      </c>
      <c r="C668" s="55" t="str">
        <f t="shared" si="4"/>
        <v>KUNDAI</v>
      </c>
      <c r="D668" s="55"/>
      <c r="E668" s="55"/>
      <c r="F668" s="55"/>
      <c r="G668" s="55">
        <f>COUNTIF(RTARouteStagesOld!$J$2:$J$5,ShortCodesNew!$B668)</f>
        <v>0</v>
      </c>
      <c r="H668" s="55">
        <f>COUNTIF(ShortCodesNew!$A$2:$A$1516,ShortCodesNew!$A668)</f>
        <v>1</v>
      </c>
      <c r="I668" s="55">
        <f t="shared" si="5"/>
        <v>1</v>
      </c>
      <c r="J668" s="55"/>
      <c r="K668" s="55"/>
      <c r="L668" s="55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4.25" customHeight="1">
      <c r="A669" s="57" t="s">
        <v>1771</v>
      </c>
      <c r="B669" s="57" t="s">
        <v>1772</v>
      </c>
      <c r="C669" s="58" t="str">
        <f t="shared" si="4"/>
        <v>Kundai Dharjewado</v>
      </c>
      <c r="D669" s="58"/>
      <c r="E669" s="58"/>
      <c r="F669" s="58"/>
      <c r="G669" s="58">
        <f>COUNTIF(RTARouteStagesOld!$J$2:$J$5,ShortCodesNew!$B669)</f>
        <v>0</v>
      </c>
      <c r="H669" s="58">
        <f>COUNTIF(ShortCodesNew!$A$2:$A$1516,ShortCodesNew!$A669)</f>
        <v>1</v>
      </c>
      <c r="I669" s="58">
        <f t="shared" si="5"/>
        <v>1</v>
      </c>
      <c r="J669" s="58"/>
      <c r="K669" s="58"/>
      <c r="L669" s="58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4.25" customHeight="1">
      <c r="A670" s="54" t="s">
        <v>1773</v>
      </c>
      <c r="B670" s="54" t="s">
        <v>1774</v>
      </c>
      <c r="C670" s="55" t="str">
        <f t="shared" si="4"/>
        <v>Kundai Industrial Estate</v>
      </c>
      <c r="D670" s="55"/>
      <c r="E670" s="55"/>
      <c r="F670" s="55"/>
      <c r="G670" s="55">
        <f>COUNTIF(RTARouteStagesOld!$J$2:$J$5,ShortCodesNew!$B670)</f>
        <v>0</v>
      </c>
      <c r="H670" s="55">
        <f>COUNTIF(ShortCodesNew!$A$2:$A$1516,ShortCodesNew!$A670)</f>
        <v>1</v>
      </c>
      <c r="I670" s="55">
        <f t="shared" si="5"/>
        <v>1</v>
      </c>
      <c r="J670" s="55"/>
      <c r="K670" s="55"/>
      <c r="L670" s="55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4.25" customHeight="1">
      <c r="A671" s="57" t="s">
        <v>1775</v>
      </c>
      <c r="B671" s="57" t="s">
        <v>1776</v>
      </c>
      <c r="C671" s="58" t="str">
        <f t="shared" si="4"/>
        <v>KUNKAVLI</v>
      </c>
      <c r="D671" s="58"/>
      <c r="E671" s="58"/>
      <c r="F671" s="58"/>
      <c r="G671" s="58">
        <f>COUNTIF(RTARouteStagesOld!$J$2:$J$5,ShortCodesNew!$B671)</f>
        <v>0</v>
      </c>
      <c r="H671" s="58">
        <f>COUNTIF(ShortCodesNew!$A$2:$A$1516,ShortCodesNew!$A671)</f>
        <v>1</v>
      </c>
      <c r="I671" s="58">
        <f t="shared" si="5"/>
        <v>1</v>
      </c>
      <c r="J671" s="58"/>
      <c r="K671" s="58"/>
      <c r="L671" s="58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4.25" customHeight="1">
      <c r="A672" s="54" t="s">
        <v>1777</v>
      </c>
      <c r="B672" s="54" t="s">
        <v>1778</v>
      </c>
      <c r="C672" s="55" t="str">
        <f t="shared" si="4"/>
        <v>KUPAR</v>
      </c>
      <c r="D672" s="55"/>
      <c r="E672" s="55"/>
      <c r="F672" s="55"/>
      <c r="G672" s="55">
        <f>COUNTIF(RTARouteStagesOld!$J$2:$J$5,ShortCodesNew!$B672)</f>
        <v>0</v>
      </c>
      <c r="H672" s="55">
        <f>COUNTIF(ShortCodesNew!$A$2:$A$1516,ShortCodesNew!$A672)</f>
        <v>1</v>
      </c>
      <c r="I672" s="55">
        <f t="shared" si="5"/>
        <v>1</v>
      </c>
      <c r="J672" s="55"/>
      <c r="K672" s="55"/>
      <c r="L672" s="55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4.25" customHeight="1">
      <c r="A673" s="57" t="s">
        <v>1779</v>
      </c>
      <c r="B673" s="57" t="s">
        <v>1780</v>
      </c>
      <c r="C673" s="58" t="str">
        <f t="shared" si="4"/>
        <v>KUSKEM</v>
      </c>
      <c r="D673" s="58"/>
      <c r="E673" s="58"/>
      <c r="F673" s="58"/>
      <c r="G673" s="58">
        <f>COUNTIF(RTARouteStagesOld!$J$2:$J$5,ShortCodesNew!$B673)</f>
        <v>0</v>
      </c>
      <c r="H673" s="58">
        <f>COUNTIF(ShortCodesNew!$A$2:$A$1516,ShortCodesNew!$A673)</f>
        <v>1</v>
      </c>
      <c r="I673" s="58">
        <f t="shared" si="5"/>
        <v>1</v>
      </c>
      <c r="J673" s="58"/>
      <c r="K673" s="58"/>
      <c r="L673" s="58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4.25" customHeight="1">
      <c r="A674" s="54" t="s">
        <v>1781</v>
      </c>
      <c r="B674" s="54" t="s">
        <v>1782</v>
      </c>
      <c r="C674" s="55" t="str">
        <f t="shared" si="4"/>
        <v>L.D. SMNT</v>
      </c>
      <c r="D674" s="55"/>
      <c r="E674" s="55"/>
      <c r="F674" s="55"/>
      <c r="G674" s="55">
        <f>COUNTIF(RTARouteStagesOld!$J$2:$J$5,ShortCodesNew!$B674)</f>
        <v>0</v>
      </c>
      <c r="H674" s="55">
        <f>COUNTIF(ShortCodesNew!$A$2:$A$1516,ShortCodesNew!$A674)</f>
        <v>1</v>
      </c>
      <c r="I674" s="55">
        <f t="shared" si="5"/>
        <v>1</v>
      </c>
      <c r="J674" s="55"/>
      <c r="K674" s="55"/>
      <c r="L674" s="55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4.25" customHeight="1">
      <c r="A675" s="57" t="s">
        <v>1783</v>
      </c>
      <c r="B675" s="57" t="s">
        <v>1784</v>
      </c>
      <c r="C675" s="58" t="str">
        <f t="shared" si="4"/>
        <v>LADFE</v>
      </c>
      <c r="D675" s="58"/>
      <c r="E675" s="58"/>
      <c r="F675" s="58"/>
      <c r="G675" s="58">
        <f>COUNTIF(RTARouteStagesOld!$J$2:$J$5,ShortCodesNew!$B675)</f>
        <v>0</v>
      </c>
      <c r="H675" s="58">
        <f>COUNTIF(ShortCodesNew!$A$2:$A$1516,ShortCodesNew!$A675)</f>
        <v>1</v>
      </c>
      <c r="I675" s="58">
        <f t="shared" si="5"/>
        <v>1</v>
      </c>
      <c r="J675" s="58"/>
      <c r="K675" s="58"/>
      <c r="L675" s="58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4.25" customHeight="1">
      <c r="A676" s="54" t="s">
        <v>1785</v>
      </c>
      <c r="B676" s="54" t="s">
        <v>1786</v>
      </c>
      <c r="C676" s="55" t="str">
        <f t="shared" si="4"/>
        <v>LAKAKI/PALI</v>
      </c>
      <c r="D676" s="55"/>
      <c r="E676" s="55"/>
      <c r="F676" s="55"/>
      <c r="G676" s="55">
        <f>COUNTIF(RTARouteStagesOld!$J$2:$J$5,ShortCodesNew!$B676)</f>
        <v>0</v>
      </c>
      <c r="H676" s="55">
        <f>COUNTIF(ShortCodesNew!$A$2:$A$1516,ShortCodesNew!$A676)</f>
        <v>1</v>
      </c>
      <c r="I676" s="55">
        <f t="shared" si="5"/>
        <v>1</v>
      </c>
      <c r="J676" s="55"/>
      <c r="K676" s="55"/>
      <c r="L676" s="55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4.25" customHeight="1">
      <c r="A677" s="57" t="s">
        <v>1787</v>
      </c>
      <c r="B677" s="57" t="s">
        <v>1788</v>
      </c>
      <c r="C677" s="58" t="str">
        <f t="shared" si="4"/>
        <v>LAKERE</v>
      </c>
      <c r="D677" s="58"/>
      <c r="E677" s="58"/>
      <c r="F677" s="58"/>
      <c r="G677" s="58">
        <f>COUNTIF(RTARouteStagesOld!$J$2:$J$5,ShortCodesNew!$B677)</f>
        <v>0</v>
      </c>
      <c r="H677" s="58">
        <f>COUNTIF(ShortCodesNew!$A$2:$A$1516,ShortCodesNew!$A677)</f>
        <v>1</v>
      </c>
      <c r="I677" s="58">
        <f t="shared" si="5"/>
        <v>1</v>
      </c>
      <c r="J677" s="58"/>
      <c r="K677" s="58"/>
      <c r="L677" s="58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4.25" customHeight="1">
      <c r="A678" s="54" t="s">
        <v>1789</v>
      </c>
      <c r="B678" s="54" t="s">
        <v>1790</v>
      </c>
      <c r="C678" s="55" t="str">
        <f t="shared" si="4"/>
        <v>LAKERI</v>
      </c>
      <c r="D678" s="55"/>
      <c r="E678" s="55"/>
      <c r="F678" s="55"/>
      <c r="G678" s="55">
        <f>COUNTIF(RTARouteStagesOld!$J$2:$J$5,ShortCodesNew!$B678)</f>
        <v>0</v>
      </c>
      <c r="H678" s="55">
        <f>COUNTIF(ShortCodesNew!$A$2:$A$1516,ShortCodesNew!$A678)</f>
        <v>1</v>
      </c>
      <c r="I678" s="55">
        <f t="shared" si="5"/>
        <v>1</v>
      </c>
      <c r="J678" s="55"/>
      <c r="K678" s="55"/>
      <c r="L678" s="55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4.25" customHeight="1">
      <c r="A679" s="57" t="s">
        <v>1791</v>
      </c>
      <c r="B679" s="57" t="s">
        <v>1792</v>
      </c>
      <c r="C679" s="58" t="str">
        <f t="shared" si="4"/>
        <v>LAXIMI TMP</v>
      </c>
      <c r="D679" s="58"/>
      <c r="E679" s="58"/>
      <c r="F679" s="58"/>
      <c r="G679" s="58">
        <f>COUNTIF(RTARouteStagesOld!$J$2:$J$5,ShortCodesNew!$B679)</f>
        <v>0</v>
      </c>
      <c r="H679" s="58">
        <f>COUNTIF(ShortCodesNew!$A$2:$A$1516,ShortCodesNew!$A679)</f>
        <v>1</v>
      </c>
      <c r="I679" s="58">
        <f t="shared" si="5"/>
        <v>1</v>
      </c>
      <c r="J679" s="58"/>
      <c r="K679" s="58"/>
      <c r="L679" s="58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4.25" customHeight="1">
      <c r="A680" s="54" t="s">
        <v>1793</v>
      </c>
      <c r="B680" s="54" t="s">
        <v>1794</v>
      </c>
      <c r="C680" s="55" t="str">
        <f t="shared" si="4"/>
        <v>LENNY HOUSE</v>
      </c>
      <c r="D680" s="55"/>
      <c r="E680" s="55"/>
      <c r="F680" s="55"/>
      <c r="G680" s="55">
        <f>COUNTIF(RTARouteStagesOld!$J$2:$J$5,ShortCodesNew!$B680)</f>
        <v>0</v>
      </c>
      <c r="H680" s="55">
        <f>COUNTIF(ShortCodesNew!$A$2:$A$1516,ShortCodesNew!$A680)</f>
        <v>1</v>
      </c>
      <c r="I680" s="55">
        <f t="shared" si="5"/>
        <v>1</v>
      </c>
      <c r="J680" s="55"/>
      <c r="K680" s="55"/>
      <c r="L680" s="55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4.25" customHeight="1">
      <c r="A681" s="57" t="s">
        <v>1795</v>
      </c>
      <c r="B681" s="57" t="s">
        <v>1796</v>
      </c>
      <c r="C681" s="58" t="str">
        <f t="shared" si="4"/>
        <v>LINGSURU</v>
      </c>
      <c r="D681" s="58"/>
      <c r="E681" s="58"/>
      <c r="F681" s="58"/>
      <c r="G681" s="58">
        <f>COUNTIF(RTARouteStagesOld!$J$2:$J$5,ShortCodesNew!$B681)</f>
        <v>0</v>
      </c>
      <c r="H681" s="58">
        <f>COUNTIF(ShortCodesNew!$A$2:$A$1516,ShortCodesNew!$A681)</f>
        <v>1</v>
      </c>
      <c r="I681" s="58">
        <f t="shared" si="5"/>
        <v>1</v>
      </c>
      <c r="J681" s="58"/>
      <c r="K681" s="58"/>
      <c r="L681" s="58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4.25" customHeight="1">
      <c r="A682" s="54" t="s">
        <v>1797</v>
      </c>
      <c r="B682" s="54" t="s">
        <v>1798</v>
      </c>
      <c r="C682" s="55" t="str">
        <f t="shared" si="4"/>
        <v>LOKAPUR</v>
      </c>
      <c r="D682" s="55"/>
      <c r="E682" s="55"/>
      <c r="F682" s="55"/>
      <c r="G682" s="55">
        <f>COUNTIF(RTARouteStagesOld!$J$2:$J$5,ShortCodesNew!$B682)</f>
        <v>0</v>
      </c>
      <c r="H682" s="55">
        <f>COUNTIF(ShortCodesNew!$A$2:$A$1516,ShortCodesNew!$A682)</f>
        <v>1</v>
      </c>
      <c r="I682" s="55">
        <f t="shared" si="5"/>
        <v>1</v>
      </c>
      <c r="J682" s="55"/>
      <c r="K682" s="55"/>
      <c r="L682" s="55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4.25" customHeight="1">
      <c r="A683" s="57" t="s">
        <v>1799</v>
      </c>
      <c r="B683" s="57" t="s">
        <v>1800</v>
      </c>
      <c r="C683" s="58" t="str">
        <f t="shared" si="4"/>
        <v>LOLYE</v>
      </c>
      <c r="D683" s="58"/>
      <c r="E683" s="58"/>
      <c r="F683" s="58"/>
      <c r="G683" s="58">
        <f>COUNTIF(RTARouteStagesOld!$J$2:$J$5,ShortCodesNew!$B683)</f>
        <v>0</v>
      </c>
      <c r="H683" s="58">
        <f>COUNTIF(ShortCodesNew!$A$2:$A$1516,ShortCodesNew!$A683)</f>
        <v>1</v>
      </c>
      <c r="I683" s="58">
        <f t="shared" si="5"/>
        <v>1</v>
      </c>
      <c r="J683" s="58"/>
      <c r="K683" s="58"/>
      <c r="L683" s="58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4.25" customHeight="1">
      <c r="A684" s="54" t="s">
        <v>1801</v>
      </c>
      <c r="B684" s="54" t="s">
        <v>1802</v>
      </c>
      <c r="C684" s="55" t="str">
        <f t="shared" si="4"/>
        <v>LONDA</v>
      </c>
      <c r="D684" s="55"/>
      <c r="E684" s="55"/>
      <c r="F684" s="55"/>
      <c r="G684" s="55">
        <f>COUNTIF(RTARouteStagesOld!$J$2:$J$5,ShortCodesNew!$B684)</f>
        <v>0</v>
      </c>
      <c r="H684" s="55">
        <f>COUNTIF(ShortCodesNew!$A$2:$A$1516,ShortCodesNew!$A684)</f>
        <v>1</v>
      </c>
      <c r="I684" s="55">
        <f t="shared" si="5"/>
        <v>1</v>
      </c>
      <c r="J684" s="55"/>
      <c r="K684" s="55"/>
      <c r="L684" s="55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4.25" customHeight="1">
      <c r="A685" s="57" t="s">
        <v>1803</v>
      </c>
      <c r="B685" s="57" t="s">
        <v>1804</v>
      </c>
      <c r="C685" s="58" t="str">
        <f t="shared" si="4"/>
        <v>LOTULIM</v>
      </c>
      <c r="D685" s="58"/>
      <c r="E685" s="58"/>
      <c r="F685" s="58"/>
      <c r="G685" s="58">
        <f>COUNTIF(RTARouteStagesOld!$J$2:$J$5,ShortCodesNew!$B685)</f>
        <v>0</v>
      </c>
      <c r="H685" s="58">
        <f>COUNTIF(ShortCodesNew!$A$2:$A$1516,ShortCodesNew!$A685)</f>
        <v>1</v>
      </c>
      <c r="I685" s="58">
        <f t="shared" si="5"/>
        <v>1</v>
      </c>
      <c r="J685" s="58"/>
      <c r="K685" s="58"/>
      <c r="L685" s="58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4.25" customHeight="1">
      <c r="A686" s="54" t="s">
        <v>1805</v>
      </c>
      <c r="B686" s="54" t="s">
        <v>1806</v>
      </c>
      <c r="C686" s="55" t="str">
        <f t="shared" si="4"/>
        <v>M.BEACH CRO</v>
      </c>
      <c r="D686" s="55"/>
      <c r="E686" s="55"/>
      <c r="F686" s="55"/>
      <c r="G686" s="55">
        <f>COUNTIF(RTARouteStagesOld!$J$2:$J$5,ShortCodesNew!$B686)</f>
        <v>0</v>
      </c>
      <c r="H686" s="55">
        <f>COUNTIF(ShortCodesNew!$A$2:$A$1516,ShortCodesNew!$A686)</f>
        <v>1</v>
      </c>
      <c r="I686" s="55">
        <f t="shared" si="5"/>
        <v>1</v>
      </c>
      <c r="J686" s="55"/>
      <c r="K686" s="55"/>
      <c r="L686" s="55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4.25" customHeight="1">
      <c r="A687" s="57" t="s">
        <v>1807</v>
      </c>
      <c r="B687" s="57" t="s">
        <v>1808</v>
      </c>
      <c r="C687" s="58" t="str">
        <f t="shared" si="4"/>
        <v>MACAZAN</v>
      </c>
      <c r="D687" s="58"/>
      <c r="E687" s="58"/>
      <c r="F687" s="58"/>
      <c r="G687" s="58">
        <f>COUNTIF(RTARouteStagesOld!$J$2:$J$5,ShortCodesNew!$B687)</f>
        <v>0</v>
      </c>
      <c r="H687" s="58">
        <f>COUNTIF(ShortCodesNew!$A$2:$A$1516,ShortCodesNew!$A687)</f>
        <v>1</v>
      </c>
      <c r="I687" s="58">
        <f t="shared" si="5"/>
        <v>1</v>
      </c>
      <c r="J687" s="58"/>
      <c r="K687" s="58"/>
      <c r="L687" s="58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4.25" customHeight="1">
      <c r="A688" s="54" t="s">
        <v>1809</v>
      </c>
      <c r="B688" s="54" t="s">
        <v>1810</v>
      </c>
      <c r="C688" s="55" t="str">
        <f t="shared" si="4"/>
        <v>MADANGIRI</v>
      </c>
      <c r="D688" s="55"/>
      <c r="E688" s="55"/>
      <c r="F688" s="55"/>
      <c r="G688" s="55">
        <f>COUNTIF(RTARouteStagesOld!$J$2:$J$5,ShortCodesNew!$B688)</f>
        <v>0</v>
      </c>
      <c r="H688" s="55">
        <f>COUNTIF(ShortCodesNew!$A$2:$A$1516,ShortCodesNew!$A688)</f>
        <v>1</v>
      </c>
      <c r="I688" s="55">
        <f t="shared" si="5"/>
        <v>1</v>
      </c>
      <c r="J688" s="55"/>
      <c r="K688" s="55"/>
      <c r="L688" s="55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4.25" customHeight="1">
      <c r="A689" s="57" t="s">
        <v>1811</v>
      </c>
      <c r="B689" s="57" t="s">
        <v>1812</v>
      </c>
      <c r="C689" s="58" t="str">
        <f t="shared" si="4"/>
        <v>MADDER</v>
      </c>
      <c r="D689" s="58"/>
      <c r="E689" s="58"/>
      <c r="F689" s="58"/>
      <c r="G689" s="58">
        <f>COUNTIF(RTARouteStagesOld!$J$2:$J$5,ShortCodesNew!$B689)</f>
        <v>0</v>
      </c>
      <c r="H689" s="58">
        <f>COUNTIF(ShortCodesNew!$A$2:$A$1516,ShortCodesNew!$A689)</f>
        <v>1</v>
      </c>
      <c r="I689" s="58">
        <f t="shared" si="5"/>
        <v>1</v>
      </c>
      <c r="J689" s="58"/>
      <c r="K689" s="58"/>
      <c r="L689" s="58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4.25" customHeight="1">
      <c r="A690" s="54" t="s">
        <v>1813</v>
      </c>
      <c r="B690" s="54" t="s">
        <v>1814</v>
      </c>
      <c r="C690" s="55" t="str">
        <f t="shared" si="4"/>
        <v>MADEL</v>
      </c>
      <c r="D690" s="55"/>
      <c r="E690" s="55"/>
      <c r="F690" s="55"/>
      <c r="G690" s="55">
        <f>COUNTIF(RTARouteStagesOld!$J$2:$J$5,ShortCodesNew!$B690)</f>
        <v>0</v>
      </c>
      <c r="H690" s="55">
        <f>COUNTIF(ShortCodesNew!$A$2:$A$1516,ShortCodesNew!$A690)</f>
        <v>1</v>
      </c>
      <c r="I690" s="55">
        <f t="shared" si="5"/>
        <v>1</v>
      </c>
      <c r="J690" s="55"/>
      <c r="K690" s="55"/>
      <c r="L690" s="55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4.25" customHeight="1">
      <c r="A691" s="57" t="s">
        <v>1815</v>
      </c>
      <c r="B691" s="57" t="s">
        <v>1816</v>
      </c>
      <c r="C691" s="58" t="str">
        <f t="shared" si="4"/>
        <v>MADEL FERRY</v>
      </c>
      <c r="D691" s="58"/>
      <c r="E691" s="58"/>
      <c r="F691" s="58"/>
      <c r="G691" s="58">
        <f>COUNTIF(RTARouteStagesOld!$J$2:$J$5,ShortCodesNew!$B691)</f>
        <v>0</v>
      </c>
      <c r="H691" s="58">
        <f>COUNTIF(ShortCodesNew!$A$2:$A$1516,ShortCodesNew!$A691)</f>
        <v>1</v>
      </c>
      <c r="I691" s="58">
        <f t="shared" si="5"/>
        <v>1</v>
      </c>
      <c r="J691" s="58"/>
      <c r="K691" s="58"/>
      <c r="L691" s="58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4.25" customHeight="1">
      <c r="A692" s="54" t="s">
        <v>1817</v>
      </c>
      <c r="B692" s="54" t="s">
        <v>1818</v>
      </c>
      <c r="C692" s="55" t="str">
        <f t="shared" si="4"/>
        <v>MADHUBAN</v>
      </c>
      <c r="D692" s="55"/>
      <c r="E692" s="55"/>
      <c r="F692" s="55"/>
      <c r="G692" s="55">
        <f>COUNTIF(RTARouteStagesOld!$J$2:$J$5,ShortCodesNew!$B692)</f>
        <v>0</v>
      </c>
      <c r="H692" s="55">
        <f>COUNTIF(ShortCodesNew!$A$2:$A$1516,ShortCodesNew!$A692)</f>
        <v>1</v>
      </c>
      <c r="I692" s="55">
        <f t="shared" si="5"/>
        <v>1</v>
      </c>
      <c r="J692" s="55"/>
      <c r="K692" s="55"/>
      <c r="L692" s="55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4.25" customHeight="1">
      <c r="A693" s="57" t="s">
        <v>1819</v>
      </c>
      <c r="B693" s="57" t="s">
        <v>1820</v>
      </c>
      <c r="C693" s="58" t="str">
        <f t="shared" si="4"/>
        <v>MADKAI</v>
      </c>
      <c r="D693" s="58"/>
      <c r="E693" s="58"/>
      <c r="F693" s="58"/>
      <c r="G693" s="58">
        <f>COUNTIF(RTARouteStagesOld!$J$2:$J$5,ShortCodesNew!$B693)</f>
        <v>0</v>
      </c>
      <c r="H693" s="58">
        <f>COUNTIF(ShortCodesNew!$A$2:$A$1516,ShortCodesNew!$A693)</f>
        <v>1</v>
      </c>
      <c r="I693" s="58">
        <f t="shared" si="5"/>
        <v>1</v>
      </c>
      <c r="J693" s="58"/>
      <c r="K693" s="58"/>
      <c r="L693" s="58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4.25" customHeight="1">
      <c r="A694" s="54" t="s">
        <v>1821</v>
      </c>
      <c r="B694" s="54" t="s">
        <v>1822</v>
      </c>
      <c r="C694" s="55" t="str">
        <f t="shared" si="4"/>
        <v>MADKAI/B.P</v>
      </c>
      <c r="D694" s="55"/>
      <c r="E694" s="55"/>
      <c r="F694" s="55"/>
      <c r="G694" s="55">
        <f>COUNTIF(RTARouteStagesOld!$J$2:$J$5,ShortCodesNew!$B694)</f>
        <v>0</v>
      </c>
      <c r="H694" s="55">
        <f>COUNTIF(ShortCodesNew!$A$2:$A$1516,ShortCodesNew!$A694)</f>
        <v>1</v>
      </c>
      <c r="I694" s="55">
        <f t="shared" si="5"/>
        <v>1</v>
      </c>
      <c r="J694" s="55"/>
      <c r="K694" s="55"/>
      <c r="L694" s="55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4.25" customHeight="1">
      <c r="A695" s="57" t="s">
        <v>1823</v>
      </c>
      <c r="B695" s="57" t="s">
        <v>1824</v>
      </c>
      <c r="C695" s="58" t="str">
        <f t="shared" si="4"/>
        <v>MADLAMAZ</v>
      </c>
      <c r="D695" s="58"/>
      <c r="E695" s="58"/>
      <c r="F695" s="58"/>
      <c r="G695" s="58">
        <f>COUNTIF(RTARouteStagesOld!$J$2:$J$5,ShortCodesNew!$B695)</f>
        <v>0</v>
      </c>
      <c r="H695" s="58">
        <f>COUNTIF(ShortCodesNew!$A$2:$A$1516,ShortCodesNew!$A695)</f>
        <v>1</v>
      </c>
      <c r="I695" s="58">
        <f t="shared" si="5"/>
        <v>1</v>
      </c>
      <c r="J695" s="58"/>
      <c r="K695" s="58"/>
      <c r="L695" s="58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4.25" customHeight="1">
      <c r="A696" s="54" t="s">
        <v>1825</v>
      </c>
      <c r="B696" s="54" t="s">
        <v>1826</v>
      </c>
      <c r="C696" s="55" t="str">
        <f t="shared" si="4"/>
        <v>MADURA DEVL</v>
      </c>
      <c r="D696" s="55"/>
      <c r="E696" s="55"/>
      <c r="F696" s="55"/>
      <c r="G696" s="55">
        <f>COUNTIF(RTARouteStagesOld!$J$2:$J$5,ShortCodesNew!$B696)</f>
        <v>0</v>
      </c>
      <c r="H696" s="55">
        <f>COUNTIF(ShortCodesNew!$A$2:$A$1516,ShortCodesNew!$A696)</f>
        <v>1</v>
      </c>
      <c r="I696" s="55">
        <f t="shared" si="5"/>
        <v>1</v>
      </c>
      <c r="J696" s="55"/>
      <c r="K696" s="55"/>
      <c r="L696" s="55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4.25" customHeight="1">
      <c r="A697" s="57" t="s">
        <v>1827</v>
      </c>
      <c r="B697" s="57" t="s">
        <v>1828</v>
      </c>
      <c r="C697" s="58" t="str">
        <f t="shared" si="4"/>
        <v>MAHAKHAJAN</v>
      </c>
      <c r="D697" s="58"/>
      <c r="E697" s="58"/>
      <c r="F697" s="58"/>
      <c r="G697" s="58">
        <f>COUNTIF(RTARouteStagesOld!$J$2:$J$5,ShortCodesNew!$B697)</f>
        <v>0</v>
      </c>
      <c r="H697" s="58">
        <f>COUNTIF(ShortCodesNew!$A$2:$A$1516,ShortCodesNew!$A697)</f>
        <v>1</v>
      </c>
      <c r="I697" s="58">
        <f t="shared" si="5"/>
        <v>1</v>
      </c>
      <c r="J697" s="58"/>
      <c r="K697" s="58"/>
      <c r="L697" s="58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4.25" customHeight="1">
      <c r="A698" s="54" t="s">
        <v>1829</v>
      </c>
      <c r="B698" s="54" t="s">
        <v>1830</v>
      </c>
      <c r="C698" s="55" t="str">
        <f t="shared" si="4"/>
        <v>MAHOL</v>
      </c>
      <c r="D698" s="55"/>
      <c r="E698" s="55"/>
      <c r="F698" s="55"/>
      <c r="G698" s="55">
        <f>COUNTIF(RTARouteStagesOld!$J$2:$J$5,ShortCodesNew!$B698)</f>
        <v>0</v>
      </c>
      <c r="H698" s="55">
        <f>COUNTIF(ShortCodesNew!$A$2:$A$1516,ShortCodesNew!$A698)</f>
        <v>1</v>
      </c>
      <c r="I698" s="55">
        <f t="shared" si="5"/>
        <v>1</v>
      </c>
      <c r="J698" s="55"/>
      <c r="K698" s="55"/>
      <c r="L698" s="55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4.25" customHeight="1">
      <c r="A699" s="57" t="s">
        <v>1831</v>
      </c>
      <c r="B699" s="57" t="s">
        <v>1832</v>
      </c>
      <c r="C699" s="58" t="str">
        <f t="shared" si="4"/>
        <v>MAINA</v>
      </c>
      <c r="D699" s="58"/>
      <c r="E699" s="58"/>
      <c r="F699" s="58"/>
      <c r="G699" s="58">
        <f>COUNTIF(RTARouteStagesOld!$J$2:$J$5,ShortCodesNew!$B699)</f>
        <v>0</v>
      </c>
      <c r="H699" s="58">
        <f>COUNTIF(ShortCodesNew!$A$2:$A$1516,ShortCodesNew!$A699)</f>
        <v>1</v>
      </c>
      <c r="I699" s="58">
        <f t="shared" si="5"/>
        <v>1</v>
      </c>
      <c r="J699" s="58"/>
      <c r="K699" s="58"/>
      <c r="L699" s="58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4.25" customHeight="1">
      <c r="A700" s="54" t="s">
        <v>1833</v>
      </c>
      <c r="B700" s="54" t="s">
        <v>1834</v>
      </c>
      <c r="C700" s="55" t="str">
        <f t="shared" si="4"/>
        <v>MAINA SEZA</v>
      </c>
      <c r="D700" s="55"/>
      <c r="E700" s="55"/>
      <c r="F700" s="55"/>
      <c r="G700" s="55">
        <f>COUNTIF(RTARouteStagesOld!$J$2:$J$5,ShortCodesNew!$B700)</f>
        <v>0</v>
      </c>
      <c r="H700" s="55">
        <f>COUNTIF(ShortCodesNew!$A$2:$A$1516,ShortCodesNew!$A700)</f>
        <v>1</v>
      </c>
      <c r="I700" s="55">
        <f t="shared" si="5"/>
        <v>1</v>
      </c>
      <c r="J700" s="55"/>
      <c r="K700" s="55"/>
      <c r="L700" s="55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4.25" customHeight="1">
      <c r="A701" s="57" t="s">
        <v>1835</v>
      </c>
      <c r="B701" s="57" t="s">
        <v>1836</v>
      </c>
      <c r="C701" s="58" t="str">
        <f t="shared" si="4"/>
        <v>MAINGINE</v>
      </c>
      <c r="D701" s="58"/>
      <c r="E701" s="58"/>
      <c r="F701" s="58"/>
      <c r="G701" s="58">
        <f>COUNTIF(RTARouteStagesOld!$J$2:$J$5,ShortCodesNew!$B701)</f>
        <v>0</v>
      </c>
      <c r="H701" s="58">
        <f>COUNTIF(ShortCodesNew!$A$2:$A$1516,ShortCodesNew!$A701)</f>
        <v>1</v>
      </c>
      <c r="I701" s="58">
        <f t="shared" si="5"/>
        <v>1</v>
      </c>
      <c r="J701" s="58"/>
      <c r="K701" s="58"/>
      <c r="L701" s="58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4.25" customHeight="1">
      <c r="A702" s="54" t="s">
        <v>1837</v>
      </c>
      <c r="B702" s="54" t="s">
        <v>1838</v>
      </c>
      <c r="C702" s="55" t="str">
        <f t="shared" si="4"/>
        <v>MAJORDA</v>
      </c>
      <c r="D702" s="55"/>
      <c r="E702" s="55"/>
      <c r="F702" s="55"/>
      <c r="G702" s="55">
        <f>COUNTIF(RTARouteStagesOld!$J$2:$J$5,ShortCodesNew!$B702)</f>
        <v>0</v>
      </c>
      <c r="H702" s="55">
        <f>COUNTIF(ShortCodesNew!$A$2:$A$1516,ShortCodesNew!$A702)</f>
        <v>1</v>
      </c>
      <c r="I702" s="55">
        <f t="shared" si="5"/>
        <v>1</v>
      </c>
      <c r="J702" s="55"/>
      <c r="K702" s="55"/>
      <c r="L702" s="55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4.25" customHeight="1">
      <c r="A703" s="57" t="s">
        <v>1839</v>
      </c>
      <c r="B703" s="57" t="s">
        <v>1840</v>
      </c>
      <c r="C703" s="58" t="str">
        <f t="shared" si="4"/>
        <v>MALAR</v>
      </c>
      <c r="D703" s="58"/>
      <c r="E703" s="58"/>
      <c r="F703" s="58"/>
      <c r="G703" s="58">
        <f>COUNTIF(RTARouteStagesOld!$J$2:$J$5,ShortCodesNew!$B703)</f>
        <v>0</v>
      </c>
      <c r="H703" s="58">
        <f>COUNTIF(ShortCodesNew!$A$2:$A$1516,ShortCodesNew!$A703)</f>
        <v>1</v>
      </c>
      <c r="I703" s="58">
        <f t="shared" si="5"/>
        <v>1</v>
      </c>
      <c r="J703" s="58"/>
      <c r="K703" s="58"/>
      <c r="L703" s="58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4.25" customHeight="1">
      <c r="A704" s="54" t="s">
        <v>1841</v>
      </c>
      <c r="B704" s="54" t="s">
        <v>1842</v>
      </c>
      <c r="C704" s="55" t="str">
        <f t="shared" si="4"/>
        <v>MALEWAD</v>
      </c>
      <c r="D704" s="55"/>
      <c r="E704" s="55"/>
      <c r="F704" s="55"/>
      <c r="G704" s="55">
        <f>COUNTIF(RTARouteStagesOld!$J$2:$J$5,ShortCodesNew!$B704)</f>
        <v>0</v>
      </c>
      <c r="H704" s="55">
        <f>COUNTIF(ShortCodesNew!$A$2:$A$1516,ShortCodesNew!$A704)</f>
        <v>1</v>
      </c>
      <c r="I704" s="55">
        <f t="shared" si="5"/>
        <v>1</v>
      </c>
      <c r="J704" s="55"/>
      <c r="K704" s="55"/>
      <c r="L704" s="55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4.25" customHeight="1">
      <c r="A705" s="57" t="s">
        <v>1843</v>
      </c>
      <c r="B705" s="57" t="s">
        <v>1844</v>
      </c>
      <c r="C705" s="58" t="str">
        <f t="shared" si="4"/>
        <v>MALGAO BZR</v>
      </c>
      <c r="D705" s="58"/>
      <c r="E705" s="58"/>
      <c r="F705" s="58"/>
      <c r="G705" s="58">
        <f>COUNTIF(RTARouteStagesOld!$J$2:$J$5,ShortCodesNew!$B705)</f>
        <v>0</v>
      </c>
      <c r="H705" s="58">
        <f>COUNTIF(ShortCodesNew!$A$2:$A$1516,ShortCodesNew!$A705)</f>
        <v>1</v>
      </c>
      <c r="I705" s="58">
        <f t="shared" si="5"/>
        <v>1</v>
      </c>
      <c r="J705" s="58"/>
      <c r="K705" s="58"/>
      <c r="L705" s="58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4.25" customHeight="1">
      <c r="A706" s="54" t="s">
        <v>1845</v>
      </c>
      <c r="B706" s="54" t="s">
        <v>1846</v>
      </c>
      <c r="C706" s="55" t="str">
        <f t="shared" si="4"/>
        <v>MALGAO RLY</v>
      </c>
      <c r="D706" s="55"/>
      <c r="E706" s="55"/>
      <c r="F706" s="55"/>
      <c r="G706" s="55">
        <f>COUNTIF(RTARouteStagesOld!$J$2:$J$5,ShortCodesNew!$B706)</f>
        <v>0</v>
      </c>
      <c r="H706" s="55">
        <f>COUNTIF(ShortCodesNew!$A$2:$A$1516,ShortCodesNew!$A706)</f>
        <v>1</v>
      </c>
      <c r="I706" s="55">
        <f t="shared" si="5"/>
        <v>1</v>
      </c>
      <c r="J706" s="55"/>
      <c r="K706" s="55"/>
      <c r="L706" s="55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4.25" customHeight="1">
      <c r="A707" s="57" t="s">
        <v>1847</v>
      </c>
      <c r="B707" s="57" t="s">
        <v>1848</v>
      </c>
      <c r="C707" s="58" t="str">
        <f t="shared" si="4"/>
        <v>MALIM</v>
      </c>
      <c r="D707" s="58"/>
      <c r="E707" s="58"/>
      <c r="F707" s="58"/>
      <c r="G707" s="58">
        <f>COUNTIF(RTARouteStagesOld!$J$2:$J$5,ShortCodesNew!$B707)</f>
        <v>0</v>
      </c>
      <c r="H707" s="58">
        <f>COUNTIF(ShortCodesNew!$A$2:$A$1516,ShortCodesNew!$A707)</f>
        <v>1</v>
      </c>
      <c r="I707" s="58">
        <f t="shared" si="5"/>
        <v>1</v>
      </c>
      <c r="J707" s="58"/>
      <c r="K707" s="58"/>
      <c r="L707" s="58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4.25" customHeight="1">
      <c r="A708" s="54" t="s">
        <v>1849</v>
      </c>
      <c r="B708" s="54" t="s">
        <v>1850</v>
      </c>
      <c r="C708" s="55" t="str">
        <f t="shared" si="4"/>
        <v>MALLIKARJUN</v>
      </c>
      <c r="D708" s="55"/>
      <c r="E708" s="55"/>
      <c r="F708" s="55"/>
      <c r="G708" s="55">
        <f>COUNTIF(RTARouteStagesOld!$J$2:$J$5,ShortCodesNew!$B708)</f>
        <v>0</v>
      </c>
      <c r="H708" s="55">
        <f>COUNTIF(ShortCodesNew!$A$2:$A$1516,ShortCodesNew!$A708)</f>
        <v>1</v>
      </c>
      <c r="I708" s="55">
        <f t="shared" si="5"/>
        <v>1</v>
      </c>
      <c r="J708" s="55"/>
      <c r="K708" s="55"/>
      <c r="L708" s="55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4.25" customHeight="1">
      <c r="A709" s="57" t="s">
        <v>1851</v>
      </c>
      <c r="B709" s="57" t="s">
        <v>1852</v>
      </c>
      <c r="C709" s="58" t="str">
        <f t="shared" si="4"/>
        <v>MALOLI</v>
      </c>
      <c r="D709" s="58"/>
      <c r="E709" s="58"/>
      <c r="F709" s="58"/>
      <c r="G709" s="58">
        <f>COUNTIF(RTARouteStagesOld!$J$2:$J$5,ShortCodesNew!$B709)</f>
        <v>0</v>
      </c>
      <c r="H709" s="58">
        <f>COUNTIF(ShortCodesNew!$A$2:$A$1516,ShortCodesNew!$A709)</f>
        <v>1</v>
      </c>
      <c r="I709" s="58">
        <f t="shared" si="5"/>
        <v>1</v>
      </c>
      <c r="J709" s="58"/>
      <c r="K709" s="58"/>
      <c r="L709" s="58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4.25" customHeight="1">
      <c r="A710" s="54" t="s">
        <v>1853</v>
      </c>
      <c r="B710" s="54" t="s">
        <v>1854</v>
      </c>
      <c r="C710" s="55" t="str">
        <f t="shared" si="4"/>
        <v>MALPAN</v>
      </c>
      <c r="D710" s="55"/>
      <c r="E710" s="55"/>
      <c r="F710" s="55"/>
      <c r="G710" s="55">
        <f>COUNTIF(RTARouteStagesOld!$J$2:$J$5,ShortCodesNew!$B710)</f>
        <v>0</v>
      </c>
      <c r="H710" s="55">
        <f>COUNTIF(ShortCodesNew!$A$2:$A$1516,ShortCodesNew!$A710)</f>
        <v>1</v>
      </c>
      <c r="I710" s="55">
        <f t="shared" si="5"/>
        <v>1</v>
      </c>
      <c r="J710" s="55"/>
      <c r="K710" s="55"/>
      <c r="L710" s="55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4.25" customHeight="1">
      <c r="A711" s="57" t="s">
        <v>1855</v>
      </c>
      <c r="B711" s="57" t="s">
        <v>1856</v>
      </c>
      <c r="C711" s="58" t="str">
        <f t="shared" si="4"/>
        <v>MALPE</v>
      </c>
      <c r="D711" s="58"/>
      <c r="E711" s="58"/>
      <c r="F711" s="58"/>
      <c r="G711" s="58">
        <f>COUNTIF(RTARouteStagesOld!$J$2:$J$5,ShortCodesNew!$B711)</f>
        <v>0</v>
      </c>
      <c r="H711" s="58">
        <f>COUNTIF(ShortCodesNew!$A$2:$A$1516,ShortCodesNew!$A711)</f>
        <v>1</v>
      </c>
      <c r="I711" s="58">
        <f t="shared" si="5"/>
        <v>1</v>
      </c>
      <c r="J711" s="58"/>
      <c r="K711" s="58"/>
      <c r="L711" s="58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4.25" customHeight="1">
      <c r="A712" s="54" t="s">
        <v>1857</v>
      </c>
      <c r="B712" s="54" t="s">
        <v>1858</v>
      </c>
      <c r="C712" s="55" t="str">
        <f t="shared" si="4"/>
        <v>MALVAN</v>
      </c>
      <c r="D712" s="55"/>
      <c r="E712" s="55"/>
      <c r="F712" s="55"/>
      <c r="G712" s="55">
        <f>COUNTIF(RTARouteStagesOld!$J$2:$J$5,ShortCodesNew!$B712)</f>
        <v>0</v>
      </c>
      <c r="H712" s="55">
        <f>COUNTIF(ShortCodesNew!$A$2:$A$1516,ShortCodesNew!$A712)</f>
        <v>1</v>
      </c>
      <c r="I712" s="55">
        <f t="shared" si="5"/>
        <v>1</v>
      </c>
      <c r="J712" s="55"/>
      <c r="K712" s="55"/>
      <c r="L712" s="55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4.25" customHeight="1">
      <c r="A713" s="57" t="s">
        <v>1859</v>
      </c>
      <c r="B713" s="57" t="s">
        <v>1860</v>
      </c>
      <c r="C713" s="58" t="str">
        <f t="shared" si="4"/>
        <v>MANDOPA CROSS</v>
      </c>
      <c r="D713" s="58"/>
      <c r="E713" s="58"/>
      <c r="F713" s="58"/>
      <c r="G713" s="58">
        <f>COUNTIF(RTARouteStagesOld!$J$2:$J$5,ShortCodesNew!$B713)</f>
        <v>0</v>
      </c>
      <c r="H713" s="58">
        <f>COUNTIF(ShortCodesNew!$A$2:$A$1516,ShortCodesNew!$A713)</f>
        <v>1</v>
      </c>
      <c r="I713" s="58">
        <f t="shared" si="5"/>
        <v>1</v>
      </c>
      <c r="J713" s="58"/>
      <c r="K713" s="58"/>
      <c r="L713" s="58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4.25" customHeight="1">
      <c r="A714" s="54" t="s">
        <v>1861</v>
      </c>
      <c r="B714" s="54" t="s">
        <v>1862</v>
      </c>
      <c r="C714" s="55" t="str">
        <f t="shared" si="4"/>
        <v>MANDRE MDMZ</v>
      </c>
      <c r="D714" s="55"/>
      <c r="E714" s="55"/>
      <c r="F714" s="55"/>
      <c r="G714" s="55">
        <f>COUNTIF(RTARouteStagesOld!$J$2:$J$5,ShortCodesNew!$B714)</f>
        <v>0</v>
      </c>
      <c r="H714" s="55">
        <f>COUNTIF(ShortCodesNew!$A$2:$A$1516,ShortCodesNew!$A714)</f>
        <v>1</v>
      </c>
      <c r="I714" s="55">
        <f t="shared" si="5"/>
        <v>1</v>
      </c>
      <c r="J714" s="55"/>
      <c r="K714" s="55"/>
      <c r="L714" s="55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4.25" customHeight="1">
      <c r="A715" s="57" t="s">
        <v>1863</v>
      </c>
      <c r="B715" s="57" t="s">
        <v>1864</v>
      </c>
      <c r="C715" s="58" t="str">
        <f t="shared" si="4"/>
        <v>MANDTITA</v>
      </c>
      <c r="D715" s="58"/>
      <c r="E715" s="58"/>
      <c r="F715" s="58"/>
      <c r="G715" s="58">
        <f>COUNTIF(RTARouteStagesOld!$J$2:$J$5,ShortCodesNew!$B715)</f>
        <v>0</v>
      </c>
      <c r="H715" s="58">
        <f>COUNTIF(ShortCodesNew!$A$2:$A$1516,ShortCodesNew!$A715)</f>
        <v>1</v>
      </c>
      <c r="I715" s="58">
        <f t="shared" si="5"/>
        <v>1</v>
      </c>
      <c r="J715" s="58"/>
      <c r="K715" s="58"/>
      <c r="L715" s="58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4.25" customHeight="1">
      <c r="A716" s="54" t="s">
        <v>1865</v>
      </c>
      <c r="B716" s="54" t="s">
        <v>1866</v>
      </c>
      <c r="C716" s="55" t="str">
        <f t="shared" si="4"/>
        <v>MANDUR TITO</v>
      </c>
      <c r="D716" s="55"/>
      <c r="E716" s="55"/>
      <c r="F716" s="55"/>
      <c r="G716" s="55">
        <f>COUNTIF(RTARouteStagesOld!$J$2:$J$5,ShortCodesNew!$B716)</f>
        <v>0</v>
      </c>
      <c r="H716" s="55">
        <f>COUNTIF(ShortCodesNew!$A$2:$A$1516,ShortCodesNew!$A716)</f>
        <v>1</v>
      </c>
      <c r="I716" s="55">
        <f t="shared" si="5"/>
        <v>1</v>
      </c>
      <c r="J716" s="55"/>
      <c r="K716" s="55"/>
      <c r="L716" s="55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4.25" customHeight="1">
      <c r="A717" s="57" t="s">
        <v>1867</v>
      </c>
      <c r="B717" s="57" t="s">
        <v>1868</v>
      </c>
      <c r="C717" s="58" t="str">
        <f t="shared" si="4"/>
        <v>MANERI</v>
      </c>
      <c r="D717" s="58"/>
      <c r="E717" s="58"/>
      <c r="F717" s="58"/>
      <c r="G717" s="58">
        <f>COUNTIF(RTARouteStagesOld!$J$2:$J$5,ShortCodesNew!$B717)</f>
        <v>0</v>
      </c>
      <c r="H717" s="58">
        <f>COUNTIF(ShortCodesNew!$A$2:$A$1516,ShortCodesNew!$A717)</f>
        <v>1</v>
      </c>
      <c r="I717" s="58">
        <f t="shared" si="5"/>
        <v>1</v>
      </c>
      <c r="J717" s="58"/>
      <c r="K717" s="58"/>
      <c r="L717" s="58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4.25" customHeight="1">
      <c r="A718" s="54" t="s">
        <v>1869</v>
      </c>
      <c r="B718" s="54" t="s">
        <v>1870</v>
      </c>
      <c r="C718" s="55" t="str">
        <f t="shared" si="4"/>
        <v>MANGAL</v>
      </c>
      <c r="D718" s="55"/>
      <c r="E718" s="55"/>
      <c r="F718" s="55"/>
      <c r="G718" s="55">
        <f>COUNTIF(RTARouteStagesOld!$J$2:$J$5,ShortCodesNew!$B718)</f>
        <v>0</v>
      </c>
      <c r="H718" s="55">
        <f>COUNTIF(ShortCodesNew!$A$2:$A$1516,ShortCodesNew!$A718)</f>
        <v>1</v>
      </c>
      <c r="I718" s="55">
        <f t="shared" si="5"/>
        <v>1</v>
      </c>
      <c r="J718" s="55"/>
      <c r="K718" s="55"/>
      <c r="L718" s="55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4.25" customHeight="1">
      <c r="A719" s="57" t="s">
        <v>1871</v>
      </c>
      <c r="B719" s="57" t="s">
        <v>1872</v>
      </c>
      <c r="C719" s="58" t="str">
        <f t="shared" si="4"/>
        <v>MANGAL FO G</v>
      </c>
      <c r="D719" s="58"/>
      <c r="E719" s="58"/>
      <c r="F719" s="58"/>
      <c r="G719" s="58">
        <f>COUNTIF(RTARouteStagesOld!$J$2:$J$5,ShortCodesNew!$B719)</f>
        <v>0</v>
      </c>
      <c r="H719" s="58">
        <f>COUNTIF(ShortCodesNew!$A$2:$A$1516,ShortCodesNew!$A719)</f>
        <v>1</v>
      </c>
      <c r="I719" s="58">
        <f t="shared" si="5"/>
        <v>1</v>
      </c>
      <c r="J719" s="58"/>
      <c r="K719" s="58"/>
      <c r="L719" s="58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4.25" customHeight="1">
      <c r="A720" s="54" t="s">
        <v>1873</v>
      </c>
      <c r="B720" s="54" t="s">
        <v>1874</v>
      </c>
      <c r="C720" s="55" t="str">
        <f t="shared" si="4"/>
        <v>MANGESHI</v>
      </c>
      <c r="D720" s="55"/>
      <c r="E720" s="55"/>
      <c r="F720" s="55"/>
      <c r="G720" s="55">
        <f>COUNTIF(RTARouteStagesOld!$J$2:$J$5,ShortCodesNew!$B720)</f>
        <v>0</v>
      </c>
      <c r="H720" s="55">
        <f>COUNTIF(ShortCodesNew!$A$2:$A$1516,ShortCodesNew!$A720)</f>
        <v>1</v>
      </c>
      <c r="I720" s="55">
        <f t="shared" si="5"/>
        <v>1</v>
      </c>
      <c r="J720" s="55"/>
      <c r="K720" s="55"/>
      <c r="L720" s="55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4.25" customHeight="1">
      <c r="A721" s="57" t="s">
        <v>1875</v>
      </c>
      <c r="B721" s="57" t="s">
        <v>1876</v>
      </c>
      <c r="C721" s="58" t="str">
        <f t="shared" si="4"/>
        <v>MANKE</v>
      </c>
      <c r="D721" s="58"/>
      <c r="E721" s="58"/>
      <c r="F721" s="58"/>
      <c r="G721" s="58">
        <f>COUNTIF(RTARouteStagesOld!$J$2:$J$5,ShortCodesNew!$B721)</f>
        <v>0</v>
      </c>
      <c r="H721" s="58">
        <f>COUNTIF(ShortCodesNew!$A$2:$A$1516,ShortCodesNew!$A721)</f>
        <v>1</v>
      </c>
      <c r="I721" s="58">
        <f t="shared" si="5"/>
        <v>1</v>
      </c>
      <c r="J721" s="58"/>
      <c r="K721" s="58"/>
      <c r="L721" s="58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4.25" customHeight="1">
      <c r="A722" s="54" t="s">
        <v>1877</v>
      </c>
      <c r="B722" s="54" t="s">
        <v>1878</v>
      </c>
      <c r="C722" s="55" t="str">
        <f t="shared" si="4"/>
        <v>MANSHER</v>
      </c>
      <c r="D722" s="55"/>
      <c r="E722" s="55"/>
      <c r="F722" s="55"/>
      <c r="G722" s="55">
        <f>COUNTIF(RTARouteStagesOld!$J$2:$J$5,ShortCodesNew!$B722)</f>
        <v>0</v>
      </c>
      <c r="H722" s="55">
        <f>COUNTIF(ShortCodesNew!$A$2:$A$1516,ShortCodesNew!$A722)</f>
        <v>1</v>
      </c>
      <c r="I722" s="55">
        <f t="shared" si="5"/>
        <v>1</v>
      </c>
      <c r="J722" s="55"/>
      <c r="K722" s="55"/>
      <c r="L722" s="55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4.25" customHeight="1">
      <c r="A723" s="57" t="s">
        <v>1879</v>
      </c>
      <c r="B723" s="57" t="s">
        <v>1880</v>
      </c>
      <c r="C723" s="58" t="str">
        <f t="shared" si="4"/>
        <v>MAPA</v>
      </c>
      <c r="D723" s="58"/>
      <c r="E723" s="58"/>
      <c r="F723" s="58"/>
      <c r="G723" s="58">
        <f>COUNTIF(RTARouteStagesOld!$J$2:$J$5,ShortCodesNew!$B723)</f>
        <v>0</v>
      </c>
      <c r="H723" s="58">
        <f>COUNTIF(ShortCodesNew!$A$2:$A$1516,ShortCodesNew!$A723)</f>
        <v>1</v>
      </c>
      <c r="I723" s="58">
        <f t="shared" si="5"/>
        <v>1</v>
      </c>
      <c r="J723" s="58"/>
      <c r="K723" s="58"/>
      <c r="L723" s="58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4.25" customHeight="1">
      <c r="A724" s="54" t="s">
        <v>1881</v>
      </c>
      <c r="B724" s="54" t="s">
        <v>1882</v>
      </c>
      <c r="C724" s="55" t="str">
        <f t="shared" si="4"/>
        <v>MAPUSA</v>
      </c>
      <c r="D724" s="55"/>
      <c r="E724" s="55" t="s">
        <v>617</v>
      </c>
      <c r="F724" s="55"/>
      <c r="G724" s="55">
        <f>COUNTIF(RTARouteStagesOld!$J$2:$J$5,ShortCodesNew!$B724)</f>
        <v>1</v>
      </c>
      <c r="H724" s="55">
        <f>COUNTIF(ShortCodesNew!$A$2:$A$1516,ShortCodesNew!$A724)</f>
        <v>1</v>
      </c>
      <c r="I724" s="55">
        <f t="shared" si="5"/>
        <v>1</v>
      </c>
      <c r="J724" s="55" t="s">
        <v>618</v>
      </c>
      <c r="K724" s="55"/>
      <c r="L724" s="55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4.25" customHeight="1">
      <c r="A725" s="57" t="s">
        <v>1883</v>
      </c>
      <c r="B725" s="57" t="s">
        <v>1884</v>
      </c>
      <c r="C725" s="58" t="str">
        <f t="shared" si="4"/>
        <v>MARATHWADA</v>
      </c>
      <c r="D725" s="58"/>
      <c r="E725" s="58"/>
      <c r="F725" s="58"/>
      <c r="G725" s="58">
        <f>COUNTIF(RTARouteStagesOld!$J$2:$J$5,ShortCodesNew!$B725)</f>
        <v>0</v>
      </c>
      <c r="H725" s="58">
        <f>COUNTIF(ShortCodesNew!$A$2:$A$1516,ShortCodesNew!$A725)</f>
        <v>1</v>
      </c>
      <c r="I725" s="58">
        <f t="shared" si="5"/>
        <v>1</v>
      </c>
      <c r="J725" s="58"/>
      <c r="K725" s="58"/>
      <c r="L725" s="58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4.25" customHeight="1">
      <c r="A726" s="54" t="s">
        <v>1885</v>
      </c>
      <c r="B726" s="54" t="s">
        <v>1886</v>
      </c>
      <c r="C726" s="55" t="str">
        <f t="shared" si="4"/>
        <v>MARCEL</v>
      </c>
      <c r="D726" s="55"/>
      <c r="E726" s="55" t="s">
        <v>617</v>
      </c>
      <c r="F726" s="55"/>
      <c r="G726" s="55">
        <f>COUNTIF(RTARouteStagesOld!$J$2:$J$5,ShortCodesNew!$B726)</f>
        <v>0</v>
      </c>
      <c r="H726" s="55">
        <f>COUNTIF(ShortCodesNew!$A$2:$A$1516,ShortCodesNew!$A726)</f>
        <v>1</v>
      </c>
      <c r="I726" s="55">
        <f t="shared" si="5"/>
        <v>1</v>
      </c>
      <c r="J726" s="55" t="s">
        <v>618</v>
      </c>
      <c r="K726" s="55"/>
      <c r="L726" s="55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4.25" customHeight="1">
      <c r="A727" s="57" t="s">
        <v>1887</v>
      </c>
      <c r="B727" s="57" t="s">
        <v>1888</v>
      </c>
      <c r="C727" s="58" t="str">
        <f t="shared" si="4"/>
        <v>MARDOL</v>
      </c>
      <c r="D727" s="58"/>
      <c r="E727" s="58"/>
      <c r="F727" s="58"/>
      <c r="G727" s="58">
        <f>COUNTIF(RTARouteStagesOld!$J$2:$J$5,ShortCodesNew!$B727)</f>
        <v>0</v>
      </c>
      <c r="H727" s="58">
        <f>COUNTIF(ShortCodesNew!$A$2:$A$1516,ShortCodesNew!$A727)</f>
        <v>1</v>
      </c>
      <c r="I727" s="58">
        <f t="shared" si="5"/>
        <v>1</v>
      </c>
      <c r="J727" s="58"/>
      <c r="K727" s="58"/>
      <c r="L727" s="58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4.25" customHeight="1">
      <c r="A728" s="54" t="s">
        <v>1889</v>
      </c>
      <c r="B728" s="54" t="s">
        <v>1890</v>
      </c>
      <c r="C728" s="55" t="str">
        <f t="shared" si="4"/>
        <v>MARGAO</v>
      </c>
      <c r="D728" s="55"/>
      <c r="E728" s="55" t="s">
        <v>617</v>
      </c>
      <c r="F728" s="55"/>
      <c r="G728" s="55">
        <f>COUNTIF(RTARouteStagesOld!$J$2:$J$5,ShortCodesNew!$B728)</f>
        <v>0</v>
      </c>
      <c r="H728" s="55">
        <f>COUNTIF(ShortCodesNew!$A$2:$A$1516,ShortCodesNew!$A728)</f>
        <v>1</v>
      </c>
      <c r="I728" s="55">
        <f t="shared" si="5"/>
        <v>1</v>
      </c>
      <c r="J728" s="55" t="s">
        <v>618</v>
      </c>
      <c r="K728" s="55"/>
      <c r="L728" s="55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4.25" customHeight="1">
      <c r="A729" s="57" t="s">
        <v>1891</v>
      </c>
      <c r="B729" s="57" t="s">
        <v>1892</v>
      </c>
      <c r="C729" s="58" t="str">
        <f t="shared" si="4"/>
        <v>MARGAO MKT</v>
      </c>
      <c r="D729" s="58"/>
      <c r="E729" s="58"/>
      <c r="F729" s="58"/>
      <c r="G729" s="58">
        <f>COUNTIF(RTARouteStagesOld!$J$2:$J$5,ShortCodesNew!$B729)</f>
        <v>0</v>
      </c>
      <c r="H729" s="58">
        <f>COUNTIF(ShortCodesNew!$A$2:$A$1516,ShortCodesNew!$A729)</f>
        <v>1</v>
      </c>
      <c r="I729" s="58">
        <f t="shared" si="5"/>
        <v>1</v>
      </c>
      <c r="J729" s="58"/>
      <c r="K729" s="58"/>
      <c r="L729" s="58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4.25" customHeight="1">
      <c r="A730" s="54" t="s">
        <v>1893</v>
      </c>
      <c r="B730" s="54" t="s">
        <v>1894</v>
      </c>
      <c r="C730" s="55" t="str">
        <f t="shared" si="4"/>
        <v>MARGAO PWD</v>
      </c>
      <c r="D730" s="55"/>
      <c r="E730" s="55"/>
      <c r="F730" s="55"/>
      <c r="G730" s="55">
        <f>COUNTIF(RTARouteStagesOld!$J$2:$J$5,ShortCodesNew!$B730)</f>
        <v>0</v>
      </c>
      <c r="H730" s="55">
        <f>COUNTIF(ShortCodesNew!$A$2:$A$1516,ShortCodesNew!$A730)</f>
        <v>1</v>
      </c>
      <c r="I730" s="55">
        <f t="shared" si="5"/>
        <v>1</v>
      </c>
      <c r="J730" s="55"/>
      <c r="K730" s="55"/>
      <c r="L730" s="55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4.25" customHeight="1">
      <c r="A731" s="57" t="s">
        <v>1895</v>
      </c>
      <c r="B731" s="57" t="s">
        <v>1896</v>
      </c>
      <c r="C731" s="58" t="str">
        <f t="shared" si="4"/>
        <v>MARICO</v>
      </c>
      <c r="D731" s="58"/>
      <c r="E731" s="58"/>
      <c r="F731" s="58"/>
      <c r="G731" s="58">
        <f>COUNTIF(RTARouteStagesOld!$J$2:$J$5,ShortCodesNew!$B731)</f>
        <v>0</v>
      </c>
      <c r="H731" s="58">
        <f>COUNTIF(ShortCodesNew!$A$2:$A$1516,ShortCodesNew!$A731)</f>
        <v>1</v>
      </c>
      <c r="I731" s="58">
        <f t="shared" si="5"/>
        <v>1</v>
      </c>
      <c r="J731" s="58"/>
      <c r="K731" s="58"/>
      <c r="L731" s="58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4.25" customHeight="1">
      <c r="A732" s="54" t="s">
        <v>1897</v>
      </c>
      <c r="B732" s="54" t="s">
        <v>1898</v>
      </c>
      <c r="C732" s="55" t="str">
        <f t="shared" si="4"/>
        <v>MARITA BAKR</v>
      </c>
      <c r="D732" s="55"/>
      <c r="E732" s="55"/>
      <c r="F732" s="55"/>
      <c r="G732" s="55">
        <f>COUNTIF(RTARouteStagesOld!$J$2:$J$5,ShortCodesNew!$B732)</f>
        <v>0</v>
      </c>
      <c r="H732" s="55">
        <f>COUNTIF(ShortCodesNew!$A$2:$A$1516,ShortCodesNew!$A732)</f>
        <v>1</v>
      </c>
      <c r="I732" s="55">
        <f t="shared" si="5"/>
        <v>1</v>
      </c>
      <c r="J732" s="55"/>
      <c r="K732" s="55"/>
      <c r="L732" s="55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4.25" customHeight="1">
      <c r="A733" s="57" t="s">
        <v>1899</v>
      </c>
      <c r="B733" s="57" t="s">
        <v>1900</v>
      </c>
      <c r="C733" s="58" t="str">
        <f t="shared" si="4"/>
        <v>MARNA</v>
      </c>
      <c r="D733" s="58"/>
      <c r="E733" s="58"/>
      <c r="F733" s="58"/>
      <c r="G733" s="58">
        <f>COUNTIF(RTARouteStagesOld!$J$2:$J$5,ShortCodesNew!$B733)</f>
        <v>0</v>
      </c>
      <c r="H733" s="58">
        <f>COUNTIF(ShortCodesNew!$A$2:$A$1516,ShortCodesNew!$A733)</f>
        <v>1</v>
      </c>
      <c r="I733" s="58">
        <f t="shared" si="5"/>
        <v>1</v>
      </c>
      <c r="J733" s="58"/>
      <c r="K733" s="58"/>
      <c r="L733" s="58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4.25" customHeight="1">
      <c r="A734" s="54" t="s">
        <v>1901</v>
      </c>
      <c r="B734" s="54" t="s">
        <v>1902</v>
      </c>
      <c r="C734" s="55" t="str">
        <f t="shared" si="4"/>
        <v>MARUTI TMP</v>
      </c>
      <c r="D734" s="55"/>
      <c r="E734" s="55"/>
      <c r="F734" s="55"/>
      <c r="G734" s="55">
        <f>COUNTIF(RTARouteStagesOld!$J$2:$J$5,ShortCodesNew!$B734)</f>
        <v>0</v>
      </c>
      <c r="H734" s="55">
        <f>COUNTIF(ShortCodesNew!$A$2:$A$1516,ShortCodesNew!$A734)</f>
        <v>1</v>
      </c>
      <c r="I734" s="55">
        <f t="shared" si="5"/>
        <v>1</v>
      </c>
      <c r="J734" s="55"/>
      <c r="K734" s="55"/>
      <c r="L734" s="55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4.25" customHeight="1">
      <c r="A735" s="57" t="s">
        <v>1903</v>
      </c>
      <c r="B735" s="57" t="s">
        <v>1904</v>
      </c>
      <c r="C735" s="58" t="str">
        <f t="shared" si="4"/>
        <v>MARWADA</v>
      </c>
      <c r="D735" s="58"/>
      <c r="E735" s="58"/>
      <c r="F735" s="58"/>
      <c r="G735" s="58">
        <f>COUNTIF(RTARouteStagesOld!$J$2:$J$5,ShortCodesNew!$B735)</f>
        <v>0</v>
      </c>
      <c r="H735" s="58">
        <f>COUNTIF(ShortCodesNew!$A$2:$A$1516,ShortCodesNew!$A735)</f>
        <v>1</v>
      </c>
      <c r="I735" s="58">
        <f t="shared" si="5"/>
        <v>1</v>
      </c>
      <c r="J735" s="58"/>
      <c r="K735" s="58"/>
      <c r="L735" s="58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4.25" customHeight="1">
      <c r="A736" s="54" t="s">
        <v>1905</v>
      </c>
      <c r="B736" s="54" t="s">
        <v>1906</v>
      </c>
      <c r="C736" s="55" t="str">
        <f t="shared" si="4"/>
        <v>Masan De Amorio(Panjim)</v>
      </c>
      <c r="D736" s="55"/>
      <c r="E736" s="55"/>
      <c r="F736" s="55"/>
      <c r="G736" s="55">
        <f>COUNTIF(RTARouteStagesOld!$J$2:$J$5,ShortCodesNew!$B736)</f>
        <v>0</v>
      </c>
      <c r="H736" s="55">
        <f>COUNTIF(ShortCodesNew!$A$2:$A$1516,ShortCodesNew!$A736)</f>
        <v>1</v>
      </c>
      <c r="I736" s="55">
        <f t="shared" si="5"/>
        <v>1</v>
      </c>
      <c r="J736" s="55"/>
      <c r="K736" s="55"/>
      <c r="L736" s="55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4.25" customHeight="1">
      <c r="A737" s="57" t="s">
        <v>1907</v>
      </c>
      <c r="B737" s="57" t="s">
        <v>1908</v>
      </c>
      <c r="C737" s="58" t="str">
        <f t="shared" si="4"/>
        <v>MASHEM</v>
      </c>
      <c r="D737" s="58"/>
      <c r="E737" s="58"/>
      <c r="F737" s="58"/>
      <c r="G737" s="58">
        <f>COUNTIF(RTARouteStagesOld!$J$2:$J$5,ShortCodesNew!$B737)</f>
        <v>0</v>
      </c>
      <c r="H737" s="58">
        <f>COUNTIF(ShortCodesNew!$A$2:$A$1516,ShortCodesNew!$A737)</f>
        <v>1</v>
      </c>
      <c r="I737" s="58">
        <f t="shared" si="5"/>
        <v>1</v>
      </c>
      <c r="J737" s="58"/>
      <c r="K737" s="58"/>
      <c r="L737" s="58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4.25" customHeight="1">
      <c r="A738" s="54" t="s">
        <v>1909</v>
      </c>
      <c r="B738" s="54" t="s">
        <v>1910</v>
      </c>
      <c r="C738" s="55" t="str">
        <f t="shared" si="4"/>
        <v>MASJID/BEND</v>
      </c>
      <c r="D738" s="55"/>
      <c r="E738" s="55"/>
      <c r="F738" s="55"/>
      <c r="G738" s="55">
        <f>COUNTIF(RTARouteStagesOld!$J$2:$J$5,ShortCodesNew!$B738)</f>
        <v>0</v>
      </c>
      <c r="H738" s="55">
        <f>COUNTIF(ShortCodesNew!$A$2:$A$1516,ShortCodesNew!$A738)</f>
        <v>1</v>
      </c>
      <c r="I738" s="55">
        <f t="shared" si="5"/>
        <v>1</v>
      </c>
      <c r="J738" s="55"/>
      <c r="K738" s="55"/>
      <c r="L738" s="55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4.25" customHeight="1">
      <c r="A739" s="57" t="s">
        <v>1911</v>
      </c>
      <c r="B739" s="57" t="s">
        <v>1912</v>
      </c>
      <c r="C739" s="58" t="str">
        <f t="shared" si="4"/>
        <v>MATIMOL</v>
      </c>
      <c r="D739" s="58"/>
      <c r="E739" s="58"/>
      <c r="F739" s="58"/>
      <c r="G739" s="58">
        <f>COUNTIF(RTARouteStagesOld!$J$2:$J$5,ShortCodesNew!$B739)</f>
        <v>0</v>
      </c>
      <c r="H739" s="58">
        <f>COUNTIF(ShortCodesNew!$A$2:$A$1516,ShortCodesNew!$A739)</f>
        <v>1</v>
      </c>
      <c r="I739" s="58">
        <f t="shared" si="5"/>
        <v>1</v>
      </c>
      <c r="J739" s="58"/>
      <c r="K739" s="58"/>
      <c r="L739" s="58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4.25" customHeight="1">
      <c r="A740" s="54" t="s">
        <v>1913</v>
      </c>
      <c r="B740" s="54" t="s">
        <v>1914</v>
      </c>
      <c r="C740" s="55" t="str">
        <f t="shared" si="4"/>
        <v>MATNE</v>
      </c>
      <c r="D740" s="55"/>
      <c r="E740" s="55"/>
      <c r="F740" s="55"/>
      <c r="G740" s="55">
        <f>COUNTIF(RTARouteStagesOld!$J$2:$J$5,ShortCodesNew!$B740)</f>
        <v>0</v>
      </c>
      <c r="H740" s="55">
        <f>COUNTIF(ShortCodesNew!$A$2:$A$1516,ShortCodesNew!$A740)</f>
        <v>1</v>
      </c>
      <c r="I740" s="55">
        <f t="shared" si="5"/>
        <v>1</v>
      </c>
      <c r="J740" s="55"/>
      <c r="K740" s="55"/>
      <c r="L740" s="55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4.25" customHeight="1">
      <c r="A741" s="57" t="s">
        <v>1915</v>
      </c>
      <c r="B741" s="57" t="s">
        <v>1916</v>
      </c>
      <c r="C741" s="58" t="str">
        <f t="shared" si="4"/>
        <v>MATVE</v>
      </c>
      <c r="D741" s="58"/>
      <c r="E741" s="58"/>
      <c r="F741" s="58"/>
      <c r="G741" s="58">
        <f>COUNTIF(RTARouteStagesOld!$J$2:$J$5,ShortCodesNew!$B741)</f>
        <v>0</v>
      </c>
      <c r="H741" s="58">
        <f>COUNTIF(ShortCodesNew!$A$2:$A$1516,ShortCodesNew!$A741)</f>
        <v>1</v>
      </c>
      <c r="I741" s="58">
        <f t="shared" si="5"/>
        <v>1</v>
      </c>
      <c r="J741" s="58"/>
      <c r="K741" s="58"/>
      <c r="L741" s="58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4.25" customHeight="1">
      <c r="A742" s="54" t="s">
        <v>1917</v>
      </c>
      <c r="B742" s="54" t="s">
        <v>1918</v>
      </c>
      <c r="C742" s="55" t="str">
        <f t="shared" si="4"/>
        <v>MAULINGE</v>
      </c>
      <c r="D742" s="55"/>
      <c r="E742" s="55"/>
      <c r="F742" s="55"/>
      <c r="G742" s="55">
        <f>COUNTIF(RTARouteStagesOld!$J$2:$J$5,ShortCodesNew!$B742)</f>
        <v>0</v>
      </c>
      <c r="H742" s="55">
        <f>COUNTIF(ShortCodesNew!$A$2:$A$1516,ShortCodesNew!$A742)</f>
        <v>2</v>
      </c>
      <c r="I742" s="55">
        <f t="shared" si="5"/>
        <v>1</v>
      </c>
      <c r="J742" s="55"/>
      <c r="K742" s="55"/>
      <c r="L742" s="55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4.25" customHeight="1">
      <c r="A743" s="57" t="s">
        <v>1917</v>
      </c>
      <c r="B743" s="57" t="s">
        <v>1919</v>
      </c>
      <c r="C743" s="58" t="str">
        <f t="shared" si="4"/>
        <v>MAULINGE</v>
      </c>
      <c r="D743" s="58"/>
      <c r="E743" s="58"/>
      <c r="F743" s="58"/>
      <c r="G743" s="58">
        <f>COUNTIF(RTARouteStagesOld!$J$2:$J$5,ShortCodesNew!$B743)</f>
        <v>0</v>
      </c>
      <c r="H743" s="58">
        <f>COUNTIF(ShortCodesNew!$A$2:$A$1516,ShortCodesNew!$A743)</f>
        <v>2</v>
      </c>
      <c r="I743" s="58">
        <f t="shared" si="5"/>
        <v>1</v>
      </c>
      <c r="J743" s="58"/>
      <c r="K743" s="58"/>
      <c r="L743" s="58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4.25" customHeight="1">
      <c r="A744" s="54" t="s">
        <v>1920</v>
      </c>
      <c r="B744" s="54" t="s">
        <v>1921</v>
      </c>
      <c r="C744" s="55" t="str">
        <f t="shared" si="4"/>
        <v>MAXEM</v>
      </c>
      <c r="D744" s="55"/>
      <c r="E744" s="55"/>
      <c r="F744" s="55"/>
      <c r="G744" s="55">
        <f>COUNTIF(RTARouteStagesOld!$J$2:$J$5,ShortCodesNew!$B744)</f>
        <v>0</v>
      </c>
      <c r="H744" s="55">
        <f>COUNTIF(ShortCodesNew!$A$2:$A$1516,ShortCodesNew!$A744)</f>
        <v>1</v>
      </c>
      <c r="I744" s="55">
        <f t="shared" si="5"/>
        <v>1</v>
      </c>
      <c r="J744" s="55"/>
      <c r="K744" s="55"/>
      <c r="L744" s="55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4.25" customHeight="1">
      <c r="A745" s="57" t="s">
        <v>1922</v>
      </c>
      <c r="B745" s="57" t="s">
        <v>1923</v>
      </c>
      <c r="C745" s="58" t="str">
        <f t="shared" si="4"/>
        <v>MAYARGAL</v>
      </c>
      <c r="D745" s="58"/>
      <c r="E745" s="58"/>
      <c r="F745" s="58"/>
      <c r="G745" s="58">
        <f>COUNTIF(RTARouteStagesOld!$J$2:$J$5,ShortCodesNew!$B745)</f>
        <v>0</v>
      </c>
      <c r="H745" s="58">
        <f>COUNTIF(ShortCodesNew!$A$2:$A$1516,ShortCodesNew!$A745)</f>
        <v>1</v>
      </c>
      <c r="I745" s="58">
        <f t="shared" si="5"/>
        <v>2</v>
      </c>
      <c r="J745" s="58"/>
      <c r="K745" s="58"/>
      <c r="L745" s="58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4.25" customHeight="1">
      <c r="A746" s="54" t="s">
        <v>1924</v>
      </c>
      <c r="B746" s="54" t="s">
        <v>1925</v>
      </c>
      <c r="C746" s="55" t="str">
        <f t="shared" si="4"/>
        <v>MAYE PNCHYT</v>
      </c>
      <c r="D746" s="55"/>
      <c r="E746" s="55"/>
      <c r="F746" s="55"/>
      <c r="G746" s="55">
        <f>COUNTIF(RTARouteStagesOld!$J$2:$J$5,ShortCodesNew!$B746)</f>
        <v>0</v>
      </c>
      <c r="H746" s="55">
        <f>COUNTIF(ShortCodesNew!$A$2:$A$1516,ShortCodesNew!$A746)</f>
        <v>1</v>
      </c>
      <c r="I746" s="55">
        <f t="shared" si="5"/>
        <v>1</v>
      </c>
      <c r="J746" s="55"/>
      <c r="K746" s="55"/>
      <c r="L746" s="55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4.25" customHeight="1">
      <c r="A747" s="57" t="s">
        <v>1926</v>
      </c>
      <c r="B747" s="57" t="s">
        <v>1927</v>
      </c>
      <c r="C747" s="58" t="str">
        <f t="shared" si="4"/>
        <v>MAYE TISK</v>
      </c>
      <c r="D747" s="58"/>
      <c r="E747" s="58"/>
      <c r="F747" s="58"/>
      <c r="G747" s="58">
        <f>COUNTIF(RTARouteStagesOld!$J$2:$J$5,ShortCodesNew!$B747)</f>
        <v>0</v>
      </c>
      <c r="H747" s="58">
        <f>COUNTIF(ShortCodesNew!$A$2:$A$1516,ShortCodesNew!$A747)</f>
        <v>1</v>
      </c>
      <c r="I747" s="58">
        <f t="shared" si="5"/>
        <v>1</v>
      </c>
      <c r="J747" s="58"/>
      <c r="K747" s="58"/>
      <c r="L747" s="58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4.25" customHeight="1">
      <c r="A748" s="54" t="s">
        <v>1928</v>
      </c>
      <c r="B748" s="54" t="s">
        <v>1929</v>
      </c>
      <c r="C748" s="55" t="str">
        <f t="shared" si="4"/>
        <v>MAYEM JUNC</v>
      </c>
      <c r="D748" s="55"/>
      <c r="E748" s="55"/>
      <c r="F748" s="55"/>
      <c r="G748" s="55">
        <f>COUNTIF(RTARouteStagesOld!$J$2:$J$5,ShortCodesNew!$B748)</f>
        <v>0</v>
      </c>
      <c r="H748" s="55">
        <f>COUNTIF(ShortCodesNew!$A$2:$A$1516,ShortCodesNew!$A748)</f>
        <v>1</v>
      </c>
      <c r="I748" s="55">
        <f t="shared" si="5"/>
        <v>1</v>
      </c>
      <c r="J748" s="55"/>
      <c r="K748" s="55"/>
      <c r="L748" s="55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4.25" customHeight="1">
      <c r="A749" s="57" t="s">
        <v>1930</v>
      </c>
      <c r="B749" s="57" t="s">
        <v>1931</v>
      </c>
      <c r="C749" s="58" t="str">
        <f t="shared" si="4"/>
        <v>MAYEM LAKE</v>
      </c>
      <c r="D749" s="58"/>
      <c r="E749" s="58"/>
      <c r="F749" s="58"/>
      <c r="G749" s="58">
        <f>COUNTIF(RTARouteStagesOld!$J$2:$J$5,ShortCodesNew!$B749)</f>
        <v>1</v>
      </c>
      <c r="H749" s="58">
        <f>COUNTIF(ShortCodesNew!$A$2:$A$1516,ShortCodesNew!$A749)</f>
        <v>1</v>
      </c>
      <c r="I749" s="58">
        <f t="shared" si="5"/>
        <v>1</v>
      </c>
      <c r="J749" s="58"/>
      <c r="K749" s="58"/>
      <c r="L749" s="58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4.25" customHeight="1">
      <c r="A750" s="54" t="s">
        <v>1932</v>
      </c>
      <c r="B750" s="54" t="s">
        <v>1933</v>
      </c>
      <c r="C750" s="55" t="str">
        <f t="shared" si="4"/>
        <v>MAZALI</v>
      </c>
      <c r="D750" s="55"/>
      <c r="E750" s="55"/>
      <c r="F750" s="55"/>
      <c r="G750" s="55">
        <f>COUNTIF(RTARouteStagesOld!$J$2:$J$5,ShortCodesNew!$B750)</f>
        <v>0</v>
      </c>
      <c r="H750" s="55">
        <f>COUNTIF(ShortCodesNew!$A$2:$A$1516,ShortCodesNew!$A750)</f>
        <v>1</v>
      </c>
      <c r="I750" s="55">
        <f t="shared" si="5"/>
        <v>1</v>
      </c>
      <c r="J750" s="55"/>
      <c r="K750" s="55"/>
      <c r="L750" s="55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4.25" customHeight="1">
      <c r="A751" s="57" t="s">
        <v>1934</v>
      </c>
      <c r="B751" s="57" t="s">
        <v>1935</v>
      </c>
      <c r="C751" s="58" t="str">
        <f t="shared" si="4"/>
        <v>MAZGAO/NALA</v>
      </c>
      <c r="D751" s="58"/>
      <c r="E751" s="58"/>
      <c r="F751" s="58"/>
      <c r="G751" s="58">
        <f>COUNTIF(RTARouteStagesOld!$J$2:$J$5,ShortCodesNew!$B751)</f>
        <v>0</v>
      </c>
      <c r="H751" s="58">
        <f>COUNTIF(ShortCodesNew!$A$2:$A$1516,ShortCodesNew!$A751)</f>
        <v>1</v>
      </c>
      <c r="I751" s="58">
        <f t="shared" si="5"/>
        <v>1</v>
      </c>
      <c r="J751" s="58"/>
      <c r="K751" s="58"/>
      <c r="L751" s="58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4.25" customHeight="1">
      <c r="A752" s="54" t="s">
        <v>1936</v>
      </c>
      <c r="B752" s="54" t="s">
        <v>1937</v>
      </c>
      <c r="C752" s="55" t="str">
        <f t="shared" si="4"/>
        <v>MDNI/VP.PLR</v>
      </c>
      <c r="D752" s="55"/>
      <c r="E752" s="55"/>
      <c r="F752" s="55"/>
      <c r="G752" s="55">
        <f>COUNTIF(RTARouteStagesOld!$J$2:$J$5,ShortCodesNew!$B752)</f>
        <v>0</v>
      </c>
      <c r="H752" s="55">
        <f>COUNTIF(ShortCodesNew!$A$2:$A$1516,ShortCodesNew!$A752)</f>
        <v>1</v>
      </c>
      <c r="I752" s="55">
        <f t="shared" si="5"/>
        <v>1</v>
      </c>
      <c r="J752" s="55"/>
      <c r="K752" s="55"/>
      <c r="L752" s="55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4.25" customHeight="1">
      <c r="A753" s="57" t="s">
        <v>1938</v>
      </c>
      <c r="B753" s="57" t="s">
        <v>1939</v>
      </c>
      <c r="C753" s="58" t="str">
        <f t="shared" si="4"/>
        <v>MENKURE</v>
      </c>
      <c r="D753" s="58"/>
      <c r="E753" s="58"/>
      <c r="F753" s="58"/>
      <c r="G753" s="58">
        <f>COUNTIF(RTARouteStagesOld!$J$2:$J$5,ShortCodesNew!$B753)</f>
        <v>0</v>
      </c>
      <c r="H753" s="58">
        <f>COUNTIF(ShortCodesNew!$A$2:$A$1516,ShortCodesNew!$A753)</f>
        <v>1</v>
      </c>
      <c r="I753" s="58">
        <f t="shared" si="5"/>
        <v>1</v>
      </c>
      <c r="J753" s="58"/>
      <c r="K753" s="58"/>
      <c r="L753" s="58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4.25" customHeight="1">
      <c r="A754" s="54" t="s">
        <v>1940</v>
      </c>
      <c r="B754" s="54" t="s">
        <v>1941</v>
      </c>
      <c r="C754" s="55" t="str">
        <f t="shared" si="4"/>
        <v>MERCES</v>
      </c>
      <c r="D754" s="55"/>
      <c r="E754" s="55"/>
      <c r="F754" s="55"/>
      <c r="G754" s="55">
        <f>COUNTIF(RTARouteStagesOld!$J$2:$J$5,ShortCodesNew!$B754)</f>
        <v>0</v>
      </c>
      <c r="H754" s="55">
        <f>COUNTIF(ShortCodesNew!$A$2:$A$1516,ShortCodesNew!$A754)</f>
        <v>1</v>
      </c>
      <c r="I754" s="55">
        <f t="shared" si="5"/>
        <v>1</v>
      </c>
      <c r="J754" s="55"/>
      <c r="K754" s="55"/>
      <c r="L754" s="55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4.25" customHeight="1">
      <c r="A755" s="57" t="s">
        <v>1942</v>
      </c>
      <c r="B755" s="57" t="s">
        <v>1943</v>
      </c>
      <c r="C755" s="58" t="str">
        <f t="shared" si="4"/>
        <v>Merces School</v>
      </c>
      <c r="D755" s="58"/>
      <c r="E755" s="58"/>
      <c r="F755" s="58"/>
      <c r="G755" s="58">
        <f>COUNTIF(RTARouteStagesOld!$J$2:$J$5,ShortCodesNew!$B755)</f>
        <v>0</v>
      </c>
      <c r="H755" s="58">
        <f>COUNTIF(ShortCodesNew!$A$2:$A$1516,ShortCodesNew!$A755)</f>
        <v>1</v>
      </c>
      <c r="I755" s="58">
        <f t="shared" si="5"/>
        <v>1</v>
      </c>
      <c r="J755" s="58" t="s">
        <v>433</v>
      </c>
      <c r="K755" s="58"/>
      <c r="L755" s="58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4.25" customHeight="1">
      <c r="A756" s="54" t="s">
        <v>1944</v>
      </c>
      <c r="B756" s="54" t="s">
        <v>1945</v>
      </c>
      <c r="C756" s="55" t="str">
        <f t="shared" si="4"/>
        <v>MES COLLEGE</v>
      </c>
      <c r="D756" s="55"/>
      <c r="E756" s="55"/>
      <c r="F756" s="55"/>
      <c r="G756" s="55">
        <f>COUNTIF(RTARouteStagesOld!$J$2:$J$5,ShortCodesNew!$B756)</f>
        <v>0</v>
      </c>
      <c r="H756" s="55">
        <f>COUNTIF(ShortCodesNew!$A$2:$A$1516,ShortCodesNew!$A756)</f>
        <v>1</v>
      </c>
      <c r="I756" s="55">
        <f t="shared" si="5"/>
        <v>1</v>
      </c>
      <c r="J756" s="55"/>
      <c r="K756" s="55"/>
      <c r="L756" s="55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4.25" customHeight="1">
      <c r="A757" s="57" t="s">
        <v>1946</v>
      </c>
      <c r="B757" s="57" t="s">
        <v>1947</v>
      </c>
      <c r="C757" s="58" t="str">
        <f t="shared" si="4"/>
        <v>METASTRIP</v>
      </c>
      <c r="D757" s="58"/>
      <c r="E757" s="58"/>
      <c r="F757" s="58"/>
      <c r="G757" s="58">
        <f>COUNTIF(RTARouteStagesOld!$J$2:$J$5,ShortCodesNew!$B757)</f>
        <v>0</v>
      </c>
      <c r="H757" s="58">
        <f>COUNTIF(ShortCodesNew!$A$2:$A$1516,ShortCodesNew!$A757)</f>
        <v>1</v>
      </c>
      <c r="I757" s="58">
        <f t="shared" si="5"/>
        <v>1</v>
      </c>
      <c r="J757" s="58"/>
      <c r="K757" s="58"/>
      <c r="L757" s="58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4.25" customHeight="1">
      <c r="A758" s="54" t="s">
        <v>1948</v>
      </c>
      <c r="B758" s="54" t="s">
        <v>1949</v>
      </c>
      <c r="C758" s="55" t="str">
        <f t="shared" si="4"/>
        <v>MHADAI</v>
      </c>
      <c r="D758" s="55"/>
      <c r="E758" s="55"/>
      <c r="F758" s="55"/>
      <c r="G758" s="55">
        <f>COUNTIF(RTARouteStagesOld!$J$2:$J$5,ShortCodesNew!$B758)</f>
        <v>0</v>
      </c>
      <c r="H758" s="55">
        <f>COUNTIF(ShortCodesNew!$A$2:$A$1516,ShortCodesNew!$A758)</f>
        <v>1</v>
      </c>
      <c r="I758" s="55">
        <f t="shared" si="5"/>
        <v>1</v>
      </c>
      <c r="J758" s="55"/>
      <c r="K758" s="55"/>
      <c r="L758" s="55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4.25" customHeight="1">
      <c r="A759" s="57" t="s">
        <v>1950</v>
      </c>
      <c r="B759" s="57" t="s">
        <v>1951</v>
      </c>
      <c r="C759" s="58" t="str">
        <f t="shared" si="4"/>
        <v>MHALSA SCHOOL</v>
      </c>
      <c r="D759" s="58"/>
      <c r="E759" s="58"/>
      <c r="F759" s="58"/>
      <c r="G759" s="58">
        <f>COUNTIF(RTARouteStagesOld!$J$2:$J$5,ShortCodesNew!$B759)</f>
        <v>0</v>
      </c>
      <c r="H759" s="58">
        <f>COUNTIF(ShortCodesNew!$A$2:$A$1516,ShortCodesNew!$A759)</f>
        <v>1</v>
      </c>
      <c r="I759" s="58">
        <f t="shared" si="5"/>
        <v>1</v>
      </c>
      <c r="J759" s="58"/>
      <c r="K759" s="58" t="s">
        <v>538</v>
      </c>
      <c r="L759" s="58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4.25" customHeight="1">
      <c r="A760" s="54" t="s">
        <v>1952</v>
      </c>
      <c r="B760" s="54" t="s">
        <v>1953</v>
      </c>
      <c r="C760" s="55" t="str">
        <f t="shared" si="4"/>
        <v>MHALWADA</v>
      </c>
      <c r="D760" s="55"/>
      <c r="E760" s="55"/>
      <c r="F760" s="55"/>
      <c r="G760" s="55">
        <f>COUNTIF(RTARouteStagesOld!$J$2:$J$5,ShortCodesNew!$B760)</f>
        <v>0</v>
      </c>
      <c r="H760" s="55">
        <f>COUNTIF(ShortCodesNew!$A$2:$A$1516,ShortCodesNew!$A760)</f>
        <v>1</v>
      </c>
      <c r="I760" s="55">
        <f t="shared" si="5"/>
        <v>1</v>
      </c>
      <c r="J760" s="55"/>
      <c r="K760" s="55"/>
      <c r="L760" s="55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4.25" customHeight="1">
      <c r="A761" s="57" t="s">
        <v>1954</v>
      </c>
      <c r="B761" s="57" t="s">
        <v>1955</v>
      </c>
      <c r="C761" s="58" t="str">
        <f t="shared" si="4"/>
        <v>MHAPAN</v>
      </c>
      <c r="D761" s="58"/>
      <c r="E761" s="58"/>
      <c r="F761" s="58"/>
      <c r="G761" s="58">
        <f>COUNTIF(RTARouteStagesOld!$J$2:$J$5,ShortCodesNew!$B761)</f>
        <v>0</v>
      </c>
      <c r="H761" s="58">
        <f>COUNTIF(ShortCodesNew!$A$2:$A$1516,ShortCodesNew!$A761)</f>
        <v>1</v>
      </c>
      <c r="I761" s="58">
        <f t="shared" si="5"/>
        <v>1</v>
      </c>
      <c r="J761" s="58"/>
      <c r="K761" s="58"/>
      <c r="L761" s="58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4.25" customHeight="1">
      <c r="A762" s="54" t="s">
        <v>1956</v>
      </c>
      <c r="B762" s="54" t="s">
        <v>1957</v>
      </c>
      <c r="C762" s="55" t="str">
        <f t="shared" si="4"/>
        <v>MHAUSHI</v>
      </c>
      <c r="D762" s="55"/>
      <c r="E762" s="55"/>
      <c r="F762" s="55"/>
      <c r="G762" s="55">
        <f>COUNTIF(RTARouteStagesOld!$J$2:$J$5,ShortCodesNew!$B762)</f>
        <v>0</v>
      </c>
      <c r="H762" s="55">
        <f>COUNTIF(ShortCodesNew!$A$2:$A$1516,ShortCodesNew!$A762)</f>
        <v>1</v>
      </c>
      <c r="I762" s="55">
        <f t="shared" si="5"/>
        <v>1</v>
      </c>
      <c r="J762" s="55"/>
      <c r="K762" s="55"/>
      <c r="L762" s="55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4.25" customHeight="1">
      <c r="A763" s="57" t="s">
        <v>1958</v>
      </c>
      <c r="B763" s="57" t="s">
        <v>1959</v>
      </c>
      <c r="C763" s="58" t="str">
        <f t="shared" si="4"/>
        <v>MIDC JUNCTN</v>
      </c>
      <c r="D763" s="58"/>
      <c r="E763" s="58"/>
      <c r="F763" s="58"/>
      <c r="G763" s="58">
        <f>COUNTIF(RTARouteStagesOld!$J$2:$J$5,ShortCodesNew!$B763)</f>
        <v>0</v>
      </c>
      <c r="H763" s="58">
        <f>COUNTIF(ShortCodesNew!$A$2:$A$1516,ShortCodesNew!$A763)</f>
        <v>1</v>
      </c>
      <c r="I763" s="58">
        <f t="shared" si="5"/>
        <v>1</v>
      </c>
      <c r="J763" s="58"/>
      <c r="K763" s="58"/>
      <c r="L763" s="58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4.25" customHeight="1">
      <c r="A764" s="54" t="s">
        <v>1960</v>
      </c>
      <c r="B764" s="54" t="s">
        <v>1961</v>
      </c>
      <c r="C764" s="55" t="str">
        <f t="shared" si="4"/>
        <v>MIRAJ</v>
      </c>
      <c r="D764" s="55"/>
      <c r="E764" s="55"/>
      <c r="F764" s="55"/>
      <c r="G764" s="55">
        <f>COUNTIF(RTARouteStagesOld!$J$2:$J$5,ShortCodesNew!$B764)</f>
        <v>0</v>
      </c>
      <c r="H764" s="55">
        <f>COUNTIF(ShortCodesNew!$A$2:$A$1516,ShortCodesNew!$A764)</f>
        <v>1</v>
      </c>
      <c r="I764" s="55">
        <f t="shared" si="5"/>
        <v>1</v>
      </c>
      <c r="J764" s="55"/>
      <c r="K764" s="55"/>
      <c r="L764" s="55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4.25" customHeight="1">
      <c r="A765" s="57" t="s">
        <v>1962</v>
      </c>
      <c r="B765" s="57" t="s">
        <v>1963</v>
      </c>
      <c r="C765" s="58" t="str">
        <f t="shared" si="4"/>
        <v>MIRAMAR BCH</v>
      </c>
      <c r="D765" s="58"/>
      <c r="E765" s="58"/>
      <c r="F765" s="58"/>
      <c r="G765" s="58">
        <f>COUNTIF(RTARouteStagesOld!$J$2:$J$5,ShortCodesNew!$B765)</f>
        <v>0</v>
      </c>
      <c r="H765" s="58">
        <f>COUNTIF(ShortCodesNew!$A$2:$A$1516,ShortCodesNew!$A765)</f>
        <v>1</v>
      </c>
      <c r="I765" s="58">
        <f t="shared" si="5"/>
        <v>1</v>
      </c>
      <c r="J765" s="58"/>
      <c r="K765" s="58"/>
      <c r="L765" s="58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4.25" customHeight="1">
      <c r="A766" s="54" t="s">
        <v>1964</v>
      </c>
      <c r="B766" s="54" t="s">
        <v>1965</v>
      </c>
      <c r="C766" s="55" t="str">
        <f t="shared" si="4"/>
        <v>MIRJAN</v>
      </c>
      <c r="D766" s="55"/>
      <c r="E766" s="55"/>
      <c r="F766" s="55"/>
      <c r="G766" s="55">
        <f>COUNTIF(RTARouteStagesOld!$J$2:$J$5,ShortCodesNew!$B766)</f>
        <v>0</v>
      </c>
      <c r="H766" s="55">
        <f>COUNTIF(ShortCodesNew!$A$2:$A$1516,ShortCodesNew!$A766)</f>
        <v>1</v>
      </c>
      <c r="I766" s="55">
        <f t="shared" si="5"/>
        <v>1</v>
      </c>
      <c r="J766" s="55"/>
      <c r="K766" s="55"/>
      <c r="L766" s="55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4.25" customHeight="1">
      <c r="A767" s="57" t="s">
        <v>1966</v>
      </c>
      <c r="B767" s="57" t="s">
        <v>1967</v>
      </c>
      <c r="C767" s="58" t="str">
        <f t="shared" ref="C767:C1021" si="6">A767</f>
        <v>MLGAO G.WAD</v>
      </c>
      <c r="D767" s="58"/>
      <c r="E767" s="58"/>
      <c r="F767" s="58"/>
      <c r="G767" s="58">
        <f>COUNTIF(RTARouteStagesOld!$J$2:$J$5,ShortCodesNew!$B767)</f>
        <v>0</v>
      </c>
      <c r="H767" s="58">
        <f>COUNTIF(ShortCodesNew!$A$2:$A$1516,ShortCodesNew!$A767)</f>
        <v>1</v>
      </c>
      <c r="I767" s="58">
        <f t="shared" ref="I767:I1021" si="7">COUNTIF($B$2:$B$5945,B767)</f>
        <v>1</v>
      </c>
      <c r="J767" s="58"/>
      <c r="K767" s="58"/>
      <c r="L767" s="58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4.25" customHeight="1">
      <c r="A768" s="54" t="s">
        <v>1968</v>
      </c>
      <c r="B768" s="54" t="s">
        <v>1969</v>
      </c>
      <c r="C768" s="55" t="str">
        <f t="shared" si="6"/>
        <v>MLPE/MNCHE</v>
      </c>
      <c r="D768" s="55"/>
      <c r="E768" s="55"/>
      <c r="F768" s="55"/>
      <c r="G768" s="55">
        <f>COUNTIF(RTARouteStagesOld!$J$2:$J$5,ShortCodesNew!$B768)</f>
        <v>0</v>
      </c>
      <c r="H768" s="55">
        <f>COUNTIF(ShortCodesNew!$A$2:$A$1516,ShortCodesNew!$A768)</f>
        <v>1</v>
      </c>
      <c r="I768" s="55">
        <f t="shared" si="7"/>
        <v>1</v>
      </c>
      <c r="J768" s="55"/>
      <c r="K768" s="55"/>
      <c r="L768" s="55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4.25" customHeight="1">
      <c r="A769" s="57" t="s">
        <v>1970</v>
      </c>
      <c r="B769" s="57" t="s">
        <v>1971</v>
      </c>
      <c r="C769" s="58" t="str">
        <f t="shared" si="6"/>
        <v>MNSH/ZARI</v>
      </c>
      <c r="D769" s="58"/>
      <c r="E769" s="58"/>
      <c r="F769" s="58"/>
      <c r="G769" s="58">
        <f>COUNTIF(RTARouteStagesOld!$J$2:$J$5,ShortCodesNew!$B769)</f>
        <v>0</v>
      </c>
      <c r="H769" s="58">
        <f>COUNTIF(ShortCodesNew!$A$2:$A$1516,ShortCodesNew!$A769)</f>
        <v>1</v>
      </c>
      <c r="I769" s="58">
        <f t="shared" si="7"/>
        <v>1</v>
      </c>
      <c r="J769" s="58"/>
      <c r="K769" s="58"/>
      <c r="L769" s="58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4.25" customHeight="1">
      <c r="A770" s="54" t="s">
        <v>1972</v>
      </c>
      <c r="B770" s="54" t="s">
        <v>1973</v>
      </c>
      <c r="C770" s="55" t="str">
        <f t="shared" si="6"/>
        <v>MOIRA BRDG</v>
      </c>
      <c r="D770" s="55"/>
      <c r="E770" s="55"/>
      <c r="F770" s="55"/>
      <c r="G770" s="55">
        <f>COUNTIF(RTARouteStagesOld!$J$2:$J$5,ShortCodesNew!$B770)</f>
        <v>0</v>
      </c>
      <c r="H770" s="55">
        <f>COUNTIF(ShortCodesNew!$A$2:$A$1516,ShortCodesNew!$A770)</f>
        <v>1</v>
      </c>
      <c r="I770" s="55">
        <f t="shared" si="7"/>
        <v>1</v>
      </c>
      <c r="J770" s="55"/>
      <c r="K770" s="55"/>
      <c r="L770" s="55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4.25" customHeight="1">
      <c r="A771" s="57" t="s">
        <v>1974</v>
      </c>
      <c r="B771" s="57" t="s">
        <v>1975</v>
      </c>
      <c r="C771" s="58" t="str">
        <f t="shared" si="6"/>
        <v>MOIRA CLUB</v>
      </c>
      <c r="D771" s="58"/>
      <c r="E771" s="58"/>
      <c r="F771" s="58"/>
      <c r="G771" s="58">
        <f>COUNTIF(RTARouteStagesOld!$J$2:$J$5,ShortCodesNew!$B771)</f>
        <v>0</v>
      </c>
      <c r="H771" s="58">
        <f>COUNTIF(ShortCodesNew!$A$2:$A$1516,ShortCodesNew!$A771)</f>
        <v>1</v>
      </c>
      <c r="I771" s="58">
        <f t="shared" si="7"/>
        <v>1</v>
      </c>
      <c r="J771" s="58"/>
      <c r="K771" s="58"/>
      <c r="L771" s="58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4.25" customHeight="1">
      <c r="A772" s="54" t="s">
        <v>1976</v>
      </c>
      <c r="B772" s="54" t="s">
        <v>1977</v>
      </c>
      <c r="C772" s="55" t="str">
        <f t="shared" si="6"/>
        <v>MOITEM</v>
      </c>
      <c r="D772" s="55"/>
      <c r="E772" s="55"/>
      <c r="F772" s="55"/>
      <c r="G772" s="55">
        <f>COUNTIF(RTARouteStagesOld!$J$2:$J$5,ShortCodesNew!$B772)</f>
        <v>0</v>
      </c>
      <c r="H772" s="55">
        <f>COUNTIF(ShortCodesNew!$A$2:$A$1516,ShortCodesNew!$A772)</f>
        <v>1</v>
      </c>
      <c r="I772" s="55">
        <f t="shared" si="7"/>
        <v>1</v>
      </c>
      <c r="J772" s="55"/>
      <c r="K772" s="55"/>
      <c r="L772" s="55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4.25" customHeight="1">
      <c r="A773" s="57" t="s">
        <v>1978</v>
      </c>
      <c r="B773" s="57" t="s">
        <v>1979</v>
      </c>
      <c r="C773" s="58" t="str">
        <f t="shared" si="6"/>
        <v>MOKHARD</v>
      </c>
      <c r="D773" s="58"/>
      <c r="E773" s="58"/>
      <c r="F773" s="58"/>
      <c r="G773" s="58">
        <f>COUNTIF(RTARouteStagesOld!$J$2:$J$5,ShortCodesNew!$B773)</f>
        <v>0</v>
      </c>
      <c r="H773" s="58">
        <f>COUNTIF(ShortCodesNew!$A$2:$A$1516,ShortCodesNew!$A773)</f>
        <v>1</v>
      </c>
      <c r="I773" s="58">
        <f t="shared" si="7"/>
        <v>1</v>
      </c>
      <c r="J773" s="58"/>
      <c r="K773" s="58"/>
      <c r="L773" s="58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4.25" customHeight="1">
      <c r="A774" s="54" t="s">
        <v>1980</v>
      </c>
      <c r="B774" s="54" t="s">
        <v>1981</v>
      </c>
      <c r="C774" s="55" t="str">
        <f t="shared" si="6"/>
        <v>MOLKOPON</v>
      </c>
      <c r="D774" s="55"/>
      <c r="E774" s="55"/>
      <c r="F774" s="55"/>
      <c r="G774" s="55">
        <f>COUNTIF(RTARouteStagesOld!$J$2:$J$5,ShortCodesNew!$B774)</f>
        <v>0</v>
      </c>
      <c r="H774" s="55">
        <f>COUNTIF(ShortCodesNew!$A$2:$A$1516,ShortCodesNew!$A774)</f>
        <v>1</v>
      </c>
      <c r="I774" s="55">
        <f t="shared" si="7"/>
        <v>1</v>
      </c>
      <c r="J774" s="55"/>
      <c r="K774" s="55"/>
      <c r="L774" s="55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4.25" customHeight="1">
      <c r="A775" s="57" t="s">
        <v>1982</v>
      </c>
      <c r="B775" s="57" t="s">
        <v>1983</v>
      </c>
      <c r="C775" s="58" t="str">
        <f t="shared" si="6"/>
        <v>MOLKORNEM</v>
      </c>
      <c r="D775" s="58"/>
      <c r="E775" s="58"/>
      <c r="F775" s="58"/>
      <c r="G775" s="58">
        <f>COUNTIF(RTARouteStagesOld!$J$2:$J$5,ShortCodesNew!$B775)</f>
        <v>0</v>
      </c>
      <c r="H775" s="58">
        <f>COUNTIF(ShortCodesNew!$A$2:$A$1516,ShortCodesNew!$A775)</f>
        <v>1</v>
      </c>
      <c r="I775" s="58">
        <f t="shared" si="7"/>
        <v>1</v>
      </c>
      <c r="J775" s="58"/>
      <c r="K775" s="58"/>
      <c r="L775" s="58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4.25" customHeight="1">
      <c r="A776" s="54" t="s">
        <v>1984</v>
      </c>
      <c r="B776" s="54" t="s">
        <v>1985</v>
      </c>
      <c r="C776" s="55" t="str">
        <f t="shared" si="6"/>
        <v>MOLLAR</v>
      </c>
      <c r="D776" s="55"/>
      <c r="E776" s="55"/>
      <c r="F776" s="55"/>
      <c r="G776" s="55">
        <f>COUNTIF(RTARouteStagesOld!$J$2:$J$5,ShortCodesNew!$B776)</f>
        <v>0</v>
      </c>
      <c r="H776" s="55">
        <f>COUNTIF(ShortCodesNew!$A$2:$A$1516,ShortCodesNew!$A776)</f>
        <v>1</v>
      </c>
      <c r="I776" s="55">
        <f t="shared" si="7"/>
        <v>1</v>
      </c>
      <c r="J776" s="55"/>
      <c r="K776" s="55"/>
      <c r="L776" s="55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4.25" customHeight="1">
      <c r="A777" s="57" t="s">
        <v>1986</v>
      </c>
      <c r="B777" s="57" t="s">
        <v>1987</v>
      </c>
      <c r="C777" s="58" t="str">
        <f t="shared" si="6"/>
        <v>MOLLEM</v>
      </c>
      <c r="D777" s="58"/>
      <c r="E777" s="58"/>
      <c r="F777" s="58"/>
      <c r="G777" s="58">
        <f>COUNTIF(RTARouteStagesOld!$J$2:$J$5,ShortCodesNew!$B777)</f>
        <v>0</v>
      </c>
      <c r="H777" s="58">
        <f>COUNTIF(ShortCodesNew!$A$2:$A$1516,ShortCodesNew!$A777)</f>
        <v>1</v>
      </c>
      <c r="I777" s="58">
        <f t="shared" si="7"/>
        <v>1</v>
      </c>
      <c r="J777" s="58"/>
      <c r="K777" s="58"/>
      <c r="L777" s="58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4.25" customHeight="1">
      <c r="A778" s="54" t="s">
        <v>1988</v>
      </c>
      <c r="B778" s="54" t="s">
        <v>1989</v>
      </c>
      <c r="C778" s="55" t="str">
        <f t="shared" si="6"/>
        <v>MOLLOREM</v>
      </c>
      <c r="D778" s="55"/>
      <c r="E778" s="55"/>
      <c r="F778" s="55"/>
      <c r="G778" s="55">
        <f>COUNTIF(RTARouteStagesOld!$J$2:$J$5,ShortCodesNew!$B778)</f>
        <v>0</v>
      </c>
      <c r="H778" s="55">
        <f>COUNTIF(ShortCodesNew!$A$2:$A$1516,ShortCodesNew!$A778)</f>
        <v>1</v>
      </c>
      <c r="I778" s="55">
        <f t="shared" si="7"/>
        <v>1</v>
      </c>
      <c r="J778" s="55"/>
      <c r="K778" s="55"/>
      <c r="L778" s="55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4.25" customHeight="1">
      <c r="A779" s="57" t="s">
        <v>1990</v>
      </c>
      <c r="B779" s="57" t="s">
        <v>1991</v>
      </c>
      <c r="C779" s="58" t="str">
        <f t="shared" si="6"/>
        <v>MONICA VADO</v>
      </c>
      <c r="D779" s="58"/>
      <c r="E779" s="58"/>
      <c r="F779" s="58"/>
      <c r="G779" s="58">
        <f>COUNTIF(RTARouteStagesOld!$J$2:$J$5,ShortCodesNew!$B779)</f>
        <v>0</v>
      </c>
      <c r="H779" s="58">
        <f>COUNTIF(ShortCodesNew!$A$2:$A$1516,ShortCodesNew!$A779)</f>
        <v>1</v>
      </c>
      <c r="I779" s="58">
        <f t="shared" si="7"/>
        <v>1</v>
      </c>
      <c r="J779" s="58"/>
      <c r="K779" s="58"/>
      <c r="L779" s="58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4.25" customHeight="1">
      <c r="A780" s="54" t="s">
        <v>1992</v>
      </c>
      <c r="B780" s="54" t="s">
        <v>1993</v>
      </c>
      <c r="C780" s="55" t="str">
        <f t="shared" si="6"/>
        <v>MOP. P.WADA</v>
      </c>
      <c r="D780" s="55"/>
      <c r="E780" s="55"/>
      <c r="F780" s="55"/>
      <c r="G780" s="55">
        <f>COUNTIF(RTARouteStagesOld!$J$2:$J$5,ShortCodesNew!$B780)</f>
        <v>0</v>
      </c>
      <c r="H780" s="55">
        <f>COUNTIF(ShortCodesNew!$A$2:$A$1516,ShortCodesNew!$A780)</f>
        <v>1</v>
      </c>
      <c r="I780" s="55">
        <f t="shared" si="7"/>
        <v>1</v>
      </c>
      <c r="J780" s="55"/>
      <c r="K780" s="55"/>
      <c r="L780" s="55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4.25" customHeight="1">
      <c r="A781" s="57" t="s">
        <v>1994</v>
      </c>
      <c r="B781" s="57" t="s">
        <v>1995</v>
      </c>
      <c r="C781" s="58" t="str">
        <f t="shared" si="6"/>
        <v>MOPA</v>
      </c>
      <c r="D781" s="58"/>
      <c r="E781" s="58"/>
      <c r="F781" s="58"/>
      <c r="G781" s="58">
        <f>COUNTIF(RTARouteStagesOld!$J$2:$J$5,ShortCodesNew!$B781)</f>
        <v>0</v>
      </c>
      <c r="H781" s="58">
        <f>COUNTIF(ShortCodesNew!$A$2:$A$1516,ShortCodesNew!$A781)</f>
        <v>1</v>
      </c>
      <c r="I781" s="58">
        <f t="shared" si="7"/>
        <v>1</v>
      </c>
      <c r="J781" s="58"/>
      <c r="K781" s="58"/>
      <c r="L781" s="58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4.25" customHeight="1">
      <c r="A782" s="54" t="s">
        <v>1996</v>
      </c>
      <c r="B782" s="54" t="s">
        <v>1997</v>
      </c>
      <c r="C782" s="55" t="str">
        <f t="shared" si="6"/>
        <v>MORGAO</v>
      </c>
      <c r="D782" s="55"/>
      <c r="E782" s="55"/>
      <c r="F782" s="55"/>
      <c r="G782" s="55">
        <f>COUNTIF(RTARouteStagesOld!$J$2:$J$5,ShortCodesNew!$B782)</f>
        <v>0</v>
      </c>
      <c r="H782" s="55">
        <f>COUNTIF(ShortCodesNew!$A$2:$A$1516,ShortCodesNew!$A782)</f>
        <v>1</v>
      </c>
      <c r="I782" s="55">
        <f t="shared" si="7"/>
        <v>1</v>
      </c>
      <c r="J782" s="55"/>
      <c r="K782" s="55"/>
      <c r="L782" s="55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4.25" customHeight="1">
      <c r="A783" s="57" t="s">
        <v>1998</v>
      </c>
      <c r="B783" s="57" t="s">
        <v>1999</v>
      </c>
      <c r="C783" s="58" t="str">
        <f t="shared" si="6"/>
        <v>MORJI DEULW</v>
      </c>
      <c r="D783" s="58"/>
      <c r="E783" s="58"/>
      <c r="F783" s="58"/>
      <c r="G783" s="58">
        <f>COUNTIF(RTARouteStagesOld!$J$2:$J$5,ShortCodesNew!$B783)</f>
        <v>0</v>
      </c>
      <c r="H783" s="58">
        <f>COUNTIF(ShortCodesNew!$A$2:$A$1516,ShortCodesNew!$A783)</f>
        <v>1</v>
      </c>
      <c r="I783" s="58">
        <f t="shared" si="7"/>
        <v>1</v>
      </c>
      <c r="J783" s="58"/>
      <c r="K783" s="58"/>
      <c r="L783" s="58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4.25" customHeight="1">
      <c r="A784" s="54" t="s">
        <v>2000</v>
      </c>
      <c r="B784" s="54" t="s">
        <v>2001</v>
      </c>
      <c r="C784" s="55" t="str">
        <f t="shared" si="6"/>
        <v>MORJI SCHOL</v>
      </c>
      <c r="D784" s="55"/>
      <c r="E784" s="55"/>
      <c r="F784" s="55"/>
      <c r="G784" s="55">
        <f>COUNTIF(RTARouteStagesOld!$J$2:$J$5,ShortCodesNew!$B784)</f>
        <v>0</v>
      </c>
      <c r="H784" s="55">
        <f>COUNTIF(ShortCodesNew!$A$2:$A$1516,ShortCodesNew!$A784)</f>
        <v>1</v>
      </c>
      <c r="I784" s="55">
        <f t="shared" si="7"/>
        <v>1</v>
      </c>
      <c r="J784" s="55"/>
      <c r="K784" s="55"/>
      <c r="L784" s="55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4.25" customHeight="1">
      <c r="A785" s="57" t="s">
        <v>2002</v>
      </c>
      <c r="B785" s="57" t="s">
        <v>2003</v>
      </c>
      <c r="C785" s="58" t="str">
        <f t="shared" si="6"/>
        <v>MORJI TMPLE</v>
      </c>
      <c r="D785" s="58"/>
      <c r="E785" s="58"/>
      <c r="F785" s="58"/>
      <c r="G785" s="58">
        <f>COUNTIF(RTARouteStagesOld!$J$2:$J$5,ShortCodesNew!$B785)</f>
        <v>0</v>
      </c>
      <c r="H785" s="58">
        <f>COUNTIF(ShortCodesNew!$A$2:$A$1516,ShortCodesNew!$A785)</f>
        <v>1</v>
      </c>
      <c r="I785" s="58">
        <f t="shared" si="7"/>
        <v>1</v>
      </c>
      <c r="J785" s="58"/>
      <c r="K785" s="58"/>
      <c r="L785" s="58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</row>
    <row r="786" spans="1:26" ht="14.25" customHeight="1">
      <c r="A786" s="54" t="s">
        <v>2004</v>
      </c>
      <c r="B786" s="54" t="s">
        <v>2005</v>
      </c>
      <c r="C786" s="55" t="str">
        <f t="shared" si="6"/>
        <v>MORLE</v>
      </c>
      <c r="D786" s="55"/>
      <c r="E786" s="55"/>
      <c r="F786" s="55"/>
      <c r="G786" s="55">
        <f>COUNTIF(RTARouteStagesOld!$J$2:$J$5,ShortCodesNew!$B786)</f>
        <v>0</v>
      </c>
      <c r="H786" s="55">
        <f>COUNTIF(ShortCodesNew!$A$2:$A$1516,ShortCodesNew!$A786)</f>
        <v>1</v>
      </c>
      <c r="I786" s="55">
        <f t="shared" si="7"/>
        <v>1</v>
      </c>
      <c r="J786" s="55"/>
      <c r="K786" s="55"/>
      <c r="L786" s="55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4.25" customHeight="1">
      <c r="A787" s="57" t="s">
        <v>2006</v>
      </c>
      <c r="B787" s="57" t="s">
        <v>2007</v>
      </c>
      <c r="C787" s="58" t="str">
        <f t="shared" si="6"/>
        <v>MORLE COLNY</v>
      </c>
      <c r="D787" s="58"/>
      <c r="E787" s="58"/>
      <c r="F787" s="58"/>
      <c r="G787" s="58">
        <f>COUNTIF(RTARouteStagesOld!$J$2:$J$5,ShortCodesNew!$B787)</f>
        <v>0</v>
      </c>
      <c r="H787" s="58">
        <f>COUNTIF(ShortCodesNew!$A$2:$A$1516,ShortCodesNew!$A787)</f>
        <v>1</v>
      </c>
      <c r="I787" s="58">
        <f t="shared" si="7"/>
        <v>1</v>
      </c>
      <c r="J787" s="58"/>
      <c r="K787" s="58"/>
      <c r="L787" s="58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4.25" customHeight="1">
      <c r="A788" s="54" t="s">
        <v>2008</v>
      </c>
      <c r="B788" s="54" t="s">
        <v>2009</v>
      </c>
      <c r="C788" s="55" t="str">
        <f t="shared" si="6"/>
        <v>MORLLEM</v>
      </c>
      <c r="D788" s="55"/>
      <c r="E788" s="55"/>
      <c r="F788" s="55"/>
      <c r="G788" s="55">
        <f>COUNTIF(RTARouteStagesOld!$J$2:$J$5,ShortCodesNew!$B788)</f>
        <v>0</v>
      </c>
      <c r="H788" s="55">
        <f>COUNTIF(ShortCodesNew!$A$2:$A$1516,ShortCodesNew!$A788)</f>
        <v>1</v>
      </c>
      <c r="I788" s="55">
        <f t="shared" si="7"/>
        <v>1</v>
      </c>
      <c r="J788" s="55"/>
      <c r="K788" s="55"/>
      <c r="L788" s="55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4.25" customHeight="1">
      <c r="A789" s="57" t="s">
        <v>2010</v>
      </c>
      <c r="B789" s="57" t="s">
        <v>2011</v>
      </c>
      <c r="C789" s="58" t="str">
        <f t="shared" si="6"/>
        <v>MORLLEM GAO</v>
      </c>
      <c r="D789" s="58"/>
      <c r="E789" s="58"/>
      <c r="F789" s="58"/>
      <c r="G789" s="58">
        <f>COUNTIF(RTARouteStagesOld!$J$2:$J$5,ShortCodesNew!$B789)</f>
        <v>0</v>
      </c>
      <c r="H789" s="58">
        <f>COUNTIF(ShortCodesNew!$A$2:$A$1516,ShortCodesNew!$A789)</f>
        <v>1</v>
      </c>
      <c r="I789" s="58">
        <f t="shared" si="7"/>
        <v>1</v>
      </c>
      <c r="J789" s="58"/>
      <c r="K789" s="58"/>
      <c r="L789" s="58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4.25" customHeight="1">
      <c r="A790" s="54" t="s">
        <v>2012</v>
      </c>
      <c r="B790" s="54" t="s">
        <v>2013</v>
      </c>
      <c r="C790" s="55" t="str">
        <f t="shared" si="6"/>
        <v>MORPIRLA</v>
      </c>
      <c r="D790" s="55"/>
      <c r="E790" s="55"/>
      <c r="F790" s="55"/>
      <c r="G790" s="55">
        <f>COUNTIF(RTARouteStagesOld!$J$2:$J$5,ShortCodesNew!$B790)</f>
        <v>0</v>
      </c>
      <c r="H790" s="55">
        <f>COUNTIF(ShortCodesNew!$A$2:$A$1516,ShortCodesNew!$A790)</f>
        <v>1</v>
      </c>
      <c r="I790" s="55">
        <f t="shared" si="7"/>
        <v>1</v>
      </c>
      <c r="J790" s="55"/>
      <c r="K790" s="55"/>
      <c r="L790" s="55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4.25" customHeight="1">
      <c r="A791" s="57" t="s">
        <v>2014</v>
      </c>
      <c r="B791" s="57" t="s">
        <v>2015</v>
      </c>
      <c r="C791" s="58" t="str">
        <f t="shared" si="6"/>
        <v>Moula</v>
      </c>
      <c r="D791" s="58"/>
      <c r="E791" s="58"/>
      <c r="F791" s="58"/>
      <c r="G791" s="58">
        <f>COUNTIF(RTARouteStagesOld!$J$2:$J$5,ShortCodesNew!$B791)</f>
        <v>0</v>
      </c>
      <c r="H791" s="58">
        <f>COUNTIF(ShortCodesNew!$A$2:$A$1516,ShortCodesNew!$A791)</f>
        <v>1</v>
      </c>
      <c r="I791" s="58">
        <f t="shared" si="7"/>
        <v>1</v>
      </c>
      <c r="J791" s="58"/>
      <c r="K791" s="58"/>
      <c r="L791" s="58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4.25" customHeight="1">
      <c r="A792" s="54" t="s">
        <v>2016</v>
      </c>
      <c r="B792" s="54" t="s">
        <v>2017</v>
      </c>
      <c r="C792" s="55" t="str">
        <f t="shared" si="6"/>
        <v>MPS COURT</v>
      </c>
      <c r="D792" s="55"/>
      <c r="E792" s="55"/>
      <c r="F792" s="55"/>
      <c r="G792" s="55">
        <f>COUNTIF(RTARouteStagesOld!$J$2:$J$5,ShortCodesNew!$B792)</f>
        <v>0</v>
      </c>
      <c r="H792" s="55">
        <f>COUNTIF(ShortCodesNew!$A$2:$A$1516,ShortCodesNew!$A792)</f>
        <v>1</v>
      </c>
      <c r="I792" s="55">
        <f t="shared" si="7"/>
        <v>1</v>
      </c>
      <c r="J792" s="55"/>
      <c r="K792" s="55"/>
      <c r="L792" s="55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4.25" customHeight="1">
      <c r="A793" s="57" t="s">
        <v>2018</v>
      </c>
      <c r="B793" s="57" t="s">
        <v>2019</v>
      </c>
      <c r="C793" s="58" t="str">
        <f t="shared" si="6"/>
        <v>MPT HOSPTL</v>
      </c>
      <c r="D793" s="58"/>
      <c r="E793" s="58"/>
      <c r="F793" s="58"/>
      <c r="G793" s="58">
        <f>COUNTIF(RTARouteStagesOld!$J$2:$J$5,ShortCodesNew!$B793)</f>
        <v>0</v>
      </c>
      <c r="H793" s="58">
        <f>COUNTIF(ShortCodesNew!$A$2:$A$1516,ShortCodesNew!$A793)</f>
        <v>1</v>
      </c>
      <c r="I793" s="58">
        <f t="shared" si="7"/>
        <v>1</v>
      </c>
      <c r="J793" s="58"/>
      <c r="K793" s="58"/>
      <c r="L793" s="58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4.25" customHeight="1">
      <c r="A794" s="54" t="s">
        <v>2020</v>
      </c>
      <c r="B794" s="54" t="s">
        <v>2020</v>
      </c>
      <c r="C794" s="55" t="str">
        <f t="shared" si="6"/>
        <v>MRF</v>
      </c>
      <c r="D794" s="55"/>
      <c r="E794" s="55"/>
      <c r="F794" s="55"/>
      <c r="G794" s="55">
        <f>COUNTIF(RTARouteStagesOld!$J$2:$J$5,ShortCodesNew!$B794)</f>
        <v>0</v>
      </c>
      <c r="H794" s="55">
        <f>COUNTIF(ShortCodesNew!$A$2:$A$1516,ShortCodesNew!$A794)</f>
        <v>1</v>
      </c>
      <c r="I794" s="55">
        <f t="shared" si="7"/>
        <v>1</v>
      </c>
      <c r="J794" s="55"/>
      <c r="K794" s="55"/>
      <c r="L794" s="55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4.25" customHeight="1">
      <c r="A795" s="57" t="s">
        <v>2021</v>
      </c>
      <c r="B795" s="57" t="s">
        <v>2022</v>
      </c>
      <c r="C795" s="58" t="str">
        <f t="shared" si="6"/>
        <v>MRG RLY STN</v>
      </c>
      <c r="D795" s="58"/>
      <c r="E795" s="58"/>
      <c r="F795" s="58"/>
      <c r="G795" s="58">
        <f>COUNTIF(RTARouteStagesOld!$J$2:$J$5,ShortCodesNew!$B795)</f>
        <v>0</v>
      </c>
      <c r="H795" s="58">
        <f>COUNTIF(ShortCodesNew!$A$2:$A$1516,ShortCodesNew!$A795)</f>
        <v>1</v>
      </c>
      <c r="I795" s="58">
        <f t="shared" si="7"/>
        <v>1</v>
      </c>
      <c r="J795" s="58"/>
      <c r="K795" s="58"/>
      <c r="L795" s="58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4.25" customHeight="1">
      <c r="A796" s="54" t="s">
        <v>2023</v>
      </c>
      <c r="B796" s="54" t="s">
        <v>2024</v>
      </c>
      <c r="C796" s="55" t="str">
        <f t="shared" si="6"/>
        <v>MUDDEBEHAL</v>
      </c>
      <c r="D796" s="55"/>
      <c r="E796" s="55"/>
      <c r="F796" s="55"/>
      <c r="G796" s="55">
        <f>COUNTIF(RTARouteStagesOld!$J$2:$J$5,ShortCodesNew!$B796)</f>
        <v>0</v>
      </c>
      <c r="H796" s="55">
        <f>COUNTIF(ShortCodesNew!$A$2:$A$1516,ShortCodesNew!$A796)</f>
        <v>1</v>
      </c>
      <c r="I796" s="55">
        <f t="shared" si="7"/>
        <v>1</v>
      </c>
      <c r="J796" s="55"/>
      <c r="K796" s="55"/>
      <c r="L796" s="55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4.25" customHeight="1">
      <c r="A797" s="57" t="s">
        <v>2025</v>
      </c>
      <c r="B797" s="57" t="s">
        <v>2026</v>
      </c>
      <c r="C797" s="58" t="str">
        <f t="shared" si="6"/>
        <v>MUDDER/PDWD</v>
      </c>
      <c r="D797" s="58"/>
      <c r="E797" s="58"/>
      <c r="F797" s="58"/>
      <c r="G797" s="58">
        <f>COUNTIF(RTARouteStagesOld!$J$2:$J$5,ShortCodesNew!$B797)</f>
        <v>0</v>
      </c>
      <c r="H797" s="58">
        <f>COUNTIF(ShortCodesNew!$A$2:$A$1516,ShortCodesNew!$A797)</f>
        <v>1</v>
      </c>
      <c r="I797" s="58">
        <f t="shared" si="7"/>
        <v>1</v>
      </c>
      <c r="J797" s="58"/>
      <c r="K797" s="58"/>
      <c r="L797" s="58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4.25" customHeight="1">
      <c r="A798" s="54" t="s">
        <v>2027</v>
      </c>
      <c r="B798" s="54" t="s">
        <v>2028</v>
      </c>
      <c r="C798" s="55" t="str">
        <f t="shared" si="6"/>
        <v>MUDDR/PDWDA</v>
      </c>
      <c r="D798" s="55"/>
      <c r="E798" s="55"/>
      <c r="F798" s="55"/>
      <c r="G798" s="55">
        <f>COUNTIF(RTARouteStagesOld!$J$2:$J$5,ShortCodesNew!$B798)</f>
        <v>0</v>
      </c>
      <c r="H798" s="55">
        <f>COUNTIF(ShortCodesNew!$A$2:$A$1516,ShortCodesNew!$A798)</f>
        <v>1</v>
      </c>
      <c r="I798" s="55">
        <f t="shared" si="7"/>
        <v>1</v>
      </c>
      <c r="J798" s="55"/>
      <c r="K798" s="55"/>
      <c r="L798" s="55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4.25" customHeight="1">
      <c r="A799" s="57" t="s">
        <v>2029</v>
      </c>
      <c r="B799" s="57" t="s">
        <v>2030</v>
      </c>
      <c r="C799" s="58" t="str">
        <f t="shared" si="6"/>
        <v>MUDGAL</v>
      </c>
      <c r="D799" s="58"/>
      <c r="E799" s="58"/>
      <c r="F799" s="58"/>
      <c r="G799" s="58">
        <f>COUNTIF(RTARouteStagesOld!$J$2:$J$5,ShortCodesNew!$B799)</f>
        <v>0</v>
      </c>
      <c r="H799" s="58">
        <f>COUNTIF(ShortCodesNew!$A$2:$A$1516,ShortCodesNew!$A799)</f>
        <v>1</v>
      </c>
      <c r="I799" s="58">
        <f t="shared" si="7"/>
        <v>1</v>
      </c>
      <c r="J799" s="58"/>
      <c r="K799" s="58"/>
      <c r="L799" s="58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4.25" customHeight="1">
      <c r="A800" s="54" t="s">
        <v>2031</v>
      </c>
      <c r="B800" s="54" t="s">
        <v>2032</v>
      </c>
      <c r="C800" s="55" t="str">
        <f t="shared" si="6"/>
        <v>MUDHOL</v>
      </c>
      <c r="D800" s="55"/>
      <c r="E800" s="55"/>
      <c r="F800" s="55"/>
      <c r="G800" s="55">
        <f>COUNTIF(RTARouteStagesOld!$J$2:$J$5,ShortCodesNew!$B800)</f>
        <v>0</v>
      </c>
      <c r="H800" s="55">
        <f>COUNTIF(ShortCodesNew!$A$2:$A$1516,ShortCodesNew!$A800)</f>
        <v>1</v>
      </c>
      <c r="I800" s="55">
        <f t="shared" si="7"/>
        <v>1</v>
      </c>
      <c r="J800" s="55"/>
      <c r="K800" s="55"/>
      <c r="L800" s="55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4.25" customHeight="1">
      <c r="A801" s="57" t="s">
        <v>2033</v>
      </c>
      <c r="B801" s="57" t="s">
        <v>2034</v>
      </c>
      <c r="C801" s="58" t="str">
        <f t="shared" si="6"/>
        <v>MULGAO</v>
      </c>
      <c r="D801" s="58"/>
      <c r="E801" s="58"/>
      <c r="F801" s="58"/>
      <c r="G801" s="58">
        <f>COUNTIF(RTARouteStagesOld!$J$2:$J$5,ShortCodesNew!$B801)</f>
        <v>0</v>
      </c>
      <c r="H801" s="58">
        <f>COUNTIF(ShortCodesNew!$A$2:$A$1516,ShortCodesNew!$A801)</f>
        <v>1</v>
      </c>
      <c r="I801" s="58">
        <f t="shared" si="7"/>
        <v>1</v>
      </c>
      <c r="J801" s="58"/>
      <c r="K801" s="58"/>
      <c r="L801" s="58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4.25" customHeight="1">
      <c r="A802" s="54" t="s">
        <v>2035</v>
      </c>
      <c r="B802" s="54" t="s">
        <v>2036</v>
      </c>
      <c r="C802" s="55" t="str">
        <f t="shared" si="6"/>
        <v>MULGAO B/S</v>
      </c>
      <c r="D802" s="55"/>
      <c r="E802" s="55"/>
      <c r="F802" s="55"/>
      <c r="G802" s="55">
        <f>COUNTIF(RTARouteStagesOld!$J$2:$J$5,ShortCodesNew!$B802)</f>
        <v>0</v>
      </c>
      <c r="H802" s="55">
        <f>COUNTIF(ShortCodesNew!$A$2:$A$1516,ShortCodesNew!$A802)</f>
        <v>1</v>
      </c>
      <c r="I802" s="55">
        <f t="shared" si="7"/>
        <v>1</v>
      </c>
      <c r="J802" s="55"/>
      <c r="K802" s="55"/>
      <c r="L802" s="55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4.25" customHeight="1">
      <c r="A803" s="57" t="s">
        <v>2037</v>
      </c>
      <c r="B803" s="57" t="s">
        <v>2038</v>
      </c>
      <c r="C803" s="58" t="str">
        <f t="shared" si="6"/>
        <v>MULGAO TMP</v>
      </c>
      <c r="D803" s="58"/>
      <c r="E803" s="58"/>
      <c r="F803" s="58"/>
      <c r="G803" s="58">
        <f>COUNTIF(RTARouteStagesOld!$J$2:$J$5,ShortCodesNew!$B803)</f>
        <v>0</v>
      </c>
      <c r="H803" s="58">
        <f>COUNTIF(ShortCodesNew!$A$2:$A$1516,ShortCodesNew!$A803)</f>
        <v>1</v>
      </c>
      <c r="I803" s="58">
        <f t="shared" si="7"/>
        <v>1</v>
      </c>
      <c r="J803" s="58"/>
      <c r="K803" s="58"/>
      <c r="L803" s="58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4.25" customHeight="1">
      <c r="A804" s="54" t="s">
        <v>2039</v>
      </c>
      <c r="B804" s="54" t="s">
        <v>2040</v>
      </c>
      <c r="C804" s="55" t="str">
        <f t="shared" si="6"/>
        <v>MUMBAI</v>
      </c>
      <c r="D804" s="55"/>
      <c r="E804" s="55"/>
      <c r="F804" s="55"/>
      <c r="G804" s="55">
        <f>COUNTIF(RTARouteStagesOld!$J$2:$J$5,ShortCodesNew!$B804)</f>
        <v>0</v>
      </c>
      <c r="H804" s="55">
        <f>COUNTIF(ShortCodesNew!$A$2:$A$1516,ShortCodesNew!$A804)</f>
        <v>1</v>
      </c>
      <c r="I804" s="55">
        <f t="shared" si="7"/>
        <v>1</v>
      </c>
      <c r="J804" s="55"/>
      <c r="K804" s="55"/>
      <c r="L804" s="55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4.25" customHeight="1">
      <c r="A805" s="57" t="s">
        <v>2041</v>
      </c>
      <c r="B805" s="57" t="s">
        <v>2042</v>
      </c>
      <c r="C805" s="58" t="str">
        <f t="shared" si="6"/>
        <v>MUNANG</v>
      </c>
      <c r="D805" s="58"/>
      <c r="E805" s="58"/>
      <c r="F805" s="58"/>
      <c r="G805" s="58">
        <f>COUNTIF(RTARouteStagesOld!$J$2:$J$5,ShortCodesNew!$B805)</f>
        <v>0</v>
      </c>
      <c r="H805" s="58">
        <f>COUNTIF(ShortCodesNew!$A$2:$A$1516,ShortCodesNew!$A805)</f>
        <v>1</v>
      </c>
      <c r="I805" s="58">
        <f t="shared" si="7"/>
        <v>1</v>
      </c>
      <c r="J805" s="58"/>
      <c r="K805" s="58"/>
      <c r="L805" s="58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4.25" customHeight="1">
      <c r="A806" s="54" t="s">
        <v>2043</v>
      </c>
      <c r="B806" s="54" t="s">
        <v>2044</v>
      </c>
      <c r="C806" s="55" t="str">
        <f t="shared" si="6"/>
        <v>MUNGUL</v>
      </c>
      <c r="D806" s="55"/>
      <c r="E806" s="55"/>
      <c r="F806" s="55"/>
      <c r="G806" s="55">
        <f>COUNTIF(RTARouteStagesOld!$J$2:$J$5,ShortCodesNew!$B806)</f>
        <v>0</v>
      </c>
      <c r="H806" s="55">
        <f>COUNTIF(ShortCodesNew!$A$2:$A$1516,ShortCodesNew!$A806)</f>
        <v>1</v>
      </c>
      <c r="I806" s="55">
        <f t="shared" si="7"/>
        <v>1</v>
      </c>
      <c r="J806" s="55"/>
      <c r="K806" s="55"/>
      <c r="L806" s="55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4.25" customHeight="1">
      <c r="A807" s="57" t="s">
        <v>2045</v>
      </c>
      <c r="B807" s="57" t="s">
        <v>2046</v>
      </c>
      <c r="C807" s="58" t="str">
        <f t="shared" si="6"/>
        <v>MURDI</v>
      </c>
      <c r="D807" s="58"/>
      <c r="E807" s="58"/>
      <c r="F807" s="58"/>
      <c r="G807" s="58">
        <f>COUNTIF(RTARouteStagesOld!$J$2:$J$5,ShortCodesNew!$B807)</f>
        <v>0</v>
      </c>
      <c r="H807" s="58">
        <f>COUNTIF(ShortCodesNew!$A$2:$A$1516,ShortCodesNew!$A807)</f>
        <v>1</v>
      </c>
      <c r="I807" s="58">
        <f t="shared" si="7"/>
        <v>1</v>
      </c>
      <c r="J807" s="58"/>
      <c r="K807" s="58"/>
      <c r="L807" s="58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4.25" customHeight="1">
      <c r="A808" s="54" t="s">
        <v>2047</v>
      </c>
      <c r="B808" s="54" t="s">
        <v>2048</v>
      </c>
      <c r="C808" s="55" t="str">
        <f t="shared" si="6"/>
        <v>MURGE</v>
      </c>
      <c r="D808" s="55"/>
      <c r="E808" s="55"/>
      <c r="F808" s="55"/>
      <c r="G808" s="55">
        <f>COUNTIF(RTARouteStagesOld!$J$2:$J$5,ShortCodesNew!$B808)</f>
        <v>0</v>
      </c>
      <c r="H808" s="55">
        <f>COUNTIF(ShortCodesNew!$A$2:$A$1516,ShortCodesNew!$A808)</f>
        <v>1</v>
      </c>
      <c r="I808" s="55">
        <f t="shared" si="7"/>
        <v>1</v>
      </c>
      <c r="J808" s="55"/>
      <c r="K808" s="55"/>
      <c r="L808" s="55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4.25" customHeight="1">
      <c r="A809" s="57" t="s">
        <v>2049</v>
      </c>
      <c r="B809" s="57" t="s">
        <v>2050</v>
      </c>
      <c r="C809" s="58" t="str">
        <f t="shared" si="6"/>
        <v>MURIDA</v>
      </c>
      <c r="D809" s="58"/>
      <c r="E809" s="58"/>
      <c r="F809" s="58"/>
      <c r="G809" s="58">
        <f>COUNTIF(RTARouteStagesOld!$J$2:$J$5,ShortCodesNew!$B809)</f>
        <v>0</v>
      </c>
      <c r="H809" s="58">
        <f>COUNTIF(ShortCodesNew!$A$2:$A$1516,ShortCodesNew!$A809)</f>
        <v>1</v>
      </c>
      <c r="I809" s="58">
        <f t="shared" si="7"/>
        <v>1</v>
      </c>
      <c r="J809" s="58"/>
      <c r="K809" s="58"/>
      <c r="L809" s="58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4.25" customHeight="1">
      <c r="A810" s="54" t="s">
        <v>2051</v>
      </c>
      <c r="B810" s="54" t="s">
        <v>2052</v>
      </c>
      <c r="C810" s="55" t="str">
        <f t="shared" si="6"/>
        <v>MURIDA/CLTA</v>
      </c>
      <c r="D810" s="55"/>
      <c r="E810" s="55"/>
      <c r="F810" s="55"/>
      <c r="G810" s="55">
        <f>COUNTIF(RTARouteStagesOld!$J$2:$J$5,ShortCodesNew!$B810)</f>
        <v>0</v>
      </c>
      <c r="H810" s="55">
        <f>COUNTIF(ShortCodesNew!$A$2:$A$1516,ShortCodesNew!$A810)</f>
        <v>1</v>
      </c>
      <c r="I810" s="55">
        <f t="shared" si="7"/>
        <v>1</v>
      </c>
      <c r="J810" s="55"/>
      <c r="K810" s="55"/>
      <c r="L810" s="55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4.25" customHeight="1">
      <c r="A811" s="57" t="s">
        <v>2053</v>
      </c>
      <c r="B811" s="57" t="s">
        <v>2054</v>
      </c>
      <c r="C811" s="58" t="str">
        <f t="shared" si="6"/>
        <v>MURMUNE</v>
      </c>
      <c r="D811" s="58"/>
      <c r="E811" s="58"/>
      <c r="F811" s="58"/>
      <c r="G811" s="58">
        <f>COUNTIF(RTARouteStagesOld!$J$2:$J$5,ShortCodesNew!$B811)</f>
        <v>0</v>
      </c>
      <c r="H811" s="58">
        <f>COUNTIF(ShortCodesNew!$A$2:$A$1516,ShortCodesNew!$A811)</f>
        <v>1</v>
      </c>
      <c r="I811" s="58">
        <f t="shared" si="7"/>
        <v>1</v>
      </c>
      <c r="J811" s="58"/>
      <c r="K811" s="58"/>
      <c r="L811" s="58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4.25" customHeight="1">
      <c r="A812" s="54" t="s">
        <v>2055</v>
      </c>
      <c r="B812" s="54" t="s">
        <v>2056</v>
      </c>
      <c r="C812" s="55" t="str">
        <f t="shared" si="6"/>
        <v>Mushtifund(Cujira)</v>
      </c>
      <c r="D812" s="55"/>
      <c r="E812" s="55"/>
      <c r="F812" s="55"/>
      <c r="G812" s="55">
        <f>COUNTIF(RTARouteStagesOld!$J$2:$J$5,ShortCodesNew!$B812)</f>
        <v>0</v>
      </c>
      <c r="H812" s="55">
        <f>COUNTIF(ShortCodesNew!$A$2:$A$1516,ShortCodesNew!$A812)</f>
        <v>1</v>
      </c>
      <c r="I812" s="55">
        <f t="shared" si="7"/>
        <v>1</v>
      </c>
      <c r="J812" s="55"/>
      <c r="K812" s="55"/>
      <c r="L812" s="55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4.25" customHeight="1">
      <c r="A813" s="57" t="s">
        <v>2057</v>
      </c>
      <c r="B813" s="57" t="s">
        <v>2058</v>
      </c>
      <c r="C813" s="58" t="str">
        <f t="shared" si="6"/>
        <v>MUTAL</v>
      </c>
      <c r="D813" s="58"/>
      <c r="E813" s="58"/>
      <c r="F813" s="58"/>
      <c r="G813" s="58">
        <f>COUNTIF(RTARouteStagesOld!$J$2:$J$5,ShortCodesNew!$B813)</f>
        <v>0</v>
      </c>
      <c r="H813" s="58">
        <f>COUNTIF(ShortCodesNew!$A$2:$A$1516,ShortCodesNew!$A813)</f>
        <v>1</v>
      </c>
      <c r="I813" s="58">
        <f t="shared" si="7"/>
        <v>1</v>
      </c>
      <c r="J813" s="58"/>
      <c r="K813" s="58"/>
      <c r="L813" s="58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4.25" customHeight="1">
      <c r="A814" s="54" t="s">
        <v>2059</v>
      </c>
      <c r="B814" s="54" t="s">
        <v>2060</v>
      </c>
      <c r="C814" s="55" t="str">
        <f t="shared" si="6"/>
        <v>MUXER B/S</v>
      </c>
      <c r="D814" s="55"/>
      <c r="E814" s="55"/>
      <c r="F814" s="55"/>
      <c r="G814" s="55">
        <f>COUNTIF(RTARouteStagesOld!$J$2:$J$5,ShortCodesNew!$B814)</f>
        <v>0</v>
      </c>
      <c r="H814" s="55">
        <f>COUNTIF(ShortCodesNew!$A$2:$A$1516,ShortCodesNew!$A814)</f>
        <v>1</v>
      </c>
      <c r="I814" s="55">
        <f t="shared" si="7"/>
        <v>1</v>
      </c>
      <c r="J814" s="55"/>
      <c r="K814" s="55"/>
      <c r="L814" s="55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4.25" customHeight="1">
      <c r="A815" s="57" t="s">
        <v>2061</v>
      </c>
      <c r="B815" s="57" t="s">
        <v>2062</v>
      </c>
      <c r="C815" s="58" t="str">
        <f t="shared" si="6"/>
        <v>MYSURU</v>
      </c>
      <c r="D815" s="58"/>
      <c r="E815" s="58"/>
      <c r="F815" s="58"/>
      <c r="G815" s="58">
        <f>COUNTIF(RTARouteStagesOld!$J$2:$J$5,ShortCodesNew!$B815)</f>
        <v>0</v>
      </c>
      <c r="H815" s="58">
        <f>COUNTIF(ShortCodesNew!$A$2:$A$1516,ShortCodesNew!$A815)</f>
        <v>1</v>
      </c>
      <c r="I815" s="58">
        <f t="shared" si="7"/>
        <v>1</v>
      </c>
      <c r="J815" s="58"/>
      <c r="K815" s="58"/>
      <c r="L815" s="58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4.25" customHeight="1">
      <c r="A816" s="54" t="s">
        <v>2063</v>
      </c>
      <c r="B816" s="54" t="s">
        <v>2064</v>
      </c>
      <c r="C816" s="55" t="str">
        <f t="shared" si="6"/>
        <v>NACHNL PNCH</v>
      </c>
      <c r="D816" s="55"/>
      <c r="E816" s="55"/>
      <c r="F816" s="55"/>
      <c r="G816" s="55">
        <f>COUNTIF(RTARouteStagesOld!$J$2:$J$5,ShortCodesNew!$B816)</f>
        <v>0</v>
      </c>
      <c r="H816" s="55">
        <f>COUNTIF(ShortCodesNew!$A$2:$A$1516,ShortCodesNew!$A816)</f>
        <v>1</v>
      </c>
      <c r="I816" s="55">
        <f t="shared" si="7"/>
        <v>1</v>
      </c>
      <c r="J816" s="55"/>
      <c r="K816" s="55"/>
      <c r="L816" s="55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4.25" customHeight="1">
      <c r="A817" s="57" t="s">
        <v>2065</v>
      </c>
      <c r="B817" s="57" t="s">
        <v>2066</v>
      </c>
      <c r="C817" s="58" t="str">
        <f t="shared" si="6"/>
        <v>NACHNOLA</v>
      </c>
      <c r="D817" s="58"/>
      <c r="E817" s="58"/>
      <c r="F817" s="58"/>
      <c r="G817" s="58">
        <f>COUNTIF(RTARouteStagesOld!$J$2:$J$5,ShortCodesNew!$B817)</f>
        <v>0</v>
      </c>
      <c r="H817" s="58">
        <f>COUNTIF(ShortCodesNew!$A$2:$A$1516,ShortCodesNew!$A817)</f>
        <v>1</v>
      </c>
      <c r="I817" s="58">
        <f t="shared" si="7"/>
        <v>1</v>
      </c>
      <c r="J817" s="58"/>
      <c r="K817" s="58"/>
      <c r="L817" s="58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4.25" customHeight="1">
      <c r="A818" s="54" t="s">
        <v>2067</v>
      </c>
      <c r="B818" s="54" t="s">
        <v>2068</v>
      </c>
      <c r="C818" s="55" t="str">
        <f t="shared" si="6"/>
        <v>NADORA</v>
      </c>
      <c r="D818" s="55"/>
      <c r="E818" s="55"/>
      <c r="F818" s="55"/>
      <c r="G818" s="55">
        <f>COUNTIF(RTARouteStagesOld!$J$2:$J$5,ShortCodesNew!$B818)</f>
        <v>0</v>
      </c>
      <c r="H818" s="55">
        <f>COUNTIF(ShortCodesNew!$A$2:$A$1516,ShortCodesNew!$A818)</f>
        <v>1</v>
      </c>
      <c r="I818" s="55">
        <f t="shared" si="7"/>
        <v>1</v>
      </c>
      <c r="J818" s="55"/>
      <c r="K818" s="55"/>
      <c r="L818" s="55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4.25" customHeight="1">
      <c r="A819" s="57" t="s">
        <v>2069</v>
      </c>
      <c r="B819" s="57" t="s">
        <v>2070</v>
      </c>
      <c r="C819" s="58" t="str">
        <f t="shared" si="6"/>
        <v>Nagali</v>
      </c>
      <c r="D819" s="58"/>
      <c r="E819" s="58"/>
      <c r="F819" s="58"/>
      <c r="G819" s="58">
        <f>COUNTIF(RTARouteStagesOld!$J$2:$J$5,ShortCodesNew!$B819)</f>
        <v>0</v>
      </c>
      <c r="H819" s="58">
        <f>COUNTIF(ShortCodesNew!$A$2:$A$1516,ShortCodesNew!$A819)</f>
        <v>1</v>
      </c>
      <c r="I819" s="58">
        <f t="shared" si="7"/>
        <v>1</v>
      </c>
      <c r="J819" s="58"/>
      <c r="K819" s="58"/>
      <c r="L819" s="58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4.25" customHeight="1">
      <c r="A820" s="54" t="s">
        <v>2071</v>
      </c>
      <c r="B820" s="54" t="s">
        <v>2072</v>
      </c>
      <c r="C820" s="55" t="str">
        <f t="shared" si="6"/>
        <v>NAGANWADI</v>
      </c>
      <c r="D820" s="55"/>
      <c r="E820" s="55"/>
      <c r="F820" s="55"/>
      <c r="G820" s="55">
        <f>COUNTIF(RTARouteStagesOld!$J$2:$J$5,ShortCodesNew!$B820)</f>
        <v>0</v>
      </c>
      <c r="H820" s="55">
        <f>COUNTIF(ShortCodesNew!$A$2:$A$1516,ShortCodesNew!$A820)</f>
        <v>1</v>
      </c>
      <c r="I820" s="55">
        <f t="shared" si="7"/>
        <v>1</v>
      </c>
      <c r="J820" s="55"/>
      <c r="K820" s="55"/>
      <c r="L820" s="55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4.25" customHeight="1">
      <c r="A821" s="57" t="s">
        <v>2073</v>
      </c>
      <c r="B821" s="57" t="s">
        <v>2074</v>
      </c>
      <c r="C821" s="58" t="str">
        <f t="shared" si="6"/>
        <v>NAGARGALI</v>
      </c>
      <c r="D821" s="58"/>
      <c r="E821" s="58"/>
      <c r="F821" s="58"/>
      <c r="G821" s="58">
        <f>COUNTIF(RTARouteStagesOld!$J$2:$J$5,ShortCodesNew!$B821)</f>
        <v>0</v>
      </c>
      <c r="H821" s="58">
        <f>COUNTIF(ShortCodesNew!$A$2:$A$1516,ShortCodesNew!$A821)</f>
        <v>1</v>
      </c>
      <c r="I821" s="58">
        <f t="shared" si="7"/>
        <v>1</v>
      </c>
      <c r="J821" s="58"/>
      <c r="K821" s="58"/>
      <c r="L821" s="58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4.25" customHeight="1">
      <c r="A822" s="54" t="s">
        <v>2075</v>
      </c>
      <c r="B822" s="54" t="s">
        <v>2076</v>
      </c>
      <c r="C822" s="55" t="str">
        <f t="shared" si="6"/>
        <v>NAGARGAO</v>
      </c>
      <c r="D822" s="55"/>
      <c r="E822" s="55"/>
      <c r="F822" s="55"/>
      <c r="G822" s="55">
        <f>COUNTIF(RTARouteStagesOld!$J$2:$J$5,ShortCodesNew!$B822)</f>
        <v>0</v>
      </c>
      <c r="H822" s="55">
        <f>COUNTIF(ShortCodesNew!$A$2:$A$1516,ShortCodesNew!$A822)</f>
        <v>1</v>
      </c>
      <c r="I822" s="55">
        <f t="shared" si="7"/>
        <v>1</v>
      </c>
      <c r="J822" s="55"/>
      <c r="K822" s="55"/>
      <c r="L822" s="55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4.25" customHeight="1">
      <c r="A823" s="57" t="s">
        <v>2077</v>
      </c>
      <c r="B823" s="57" t="s">
        <v>2078</v>
      </c>
      <c r="C823" s="58" t="str">
        <f t="shared" si="6"/>
        <v>NAGZAR</v>
      </c>
      <c r="D823" s="58"/>
      <c r="E823" s="58"/>
      <c r="F823" s="58"/>
      <c r="G823" s="58">
        <f>COUNTIF(RTARouteStagesOld!$J$2:$J$5,ShortCodesNew!$B823)</f>
        <v>0</v>
      </c>
      <c r="H823" s="58">
        <f>COUNTIF(ShortCodesNew!$A$2:$A$1516,ShortCodesNew!$A823)</f>
        <v>1</v>
      </c>
      <c r="I823" s="58">
        <f t="shared" si="7"/>
        <v>1</v>
      </c>
      <c r="J823" s="58"/>
      <c r="K823" s="58"/>
      <c r="L823" s="58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4.25" customHeight="1">
      <c r="A824" s="54" t="s">
        <v>2079</v>
      </c>
      <c r="B824" s="54" t="s">
        <v>2080</v>
      </c>
      <c r="C824" s="55" t="str">
        <f t="shared" si="6"/>
        <v>NAIBAG</v>
      </c>
      <c r="D824" s="55"/>
      <c r="E824" s="55"/>
      <c r="F824" s="55"/>
      <c r="G824" s="55">
        <f>COUNTIF(RTARouteStagesOld!$J$2:$J$5,ShortCodesNew!$B824)</f>
        <v>0</v>
      </c>
      <c r="H824" s="55">
        <f>COUNTIF(ShortCodesNew!$A$2:$A$1516,ShortCodesNew!$A824)</f>
        <v>1</v>
      </c>
      <c r="I824" s="55">
        <f t="shared" si="7"/>
        <v>1</v>
      </c>
      <c r="J824" s="55"/>
      <c r="K824" s="55"/>
      <c r="L824" s="55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4.25" customHeight="1">
      <c r="A825" s="57" t="s">
        <v>2081</v>
      </c>
      <c r="B825" s="57" t="s">
        <v>2082</v>
      </c>
      <c r="C825" s="58" t="str">
        <f t="shared" si="6"/>
        <v>NAICHIAD</v>
      </c>
      <c r="D825" s="58"/>
      <c r="E825" s="58"/>
      <c r="F825" s="58"/>
      <c r="G825" s="58">
        <f>COUNTIF(RTARouteStagesOld!$J$2:$J$5,ShortCodesNew!$B825)</f>
        <v>0</v>
      </c>
      <c r="H825" s="58">
        <f>COUNTIF(ShortCodesNew!$A$2:$A$1516,ShortCodesNew!$A825)</f>
        <v>1</v>
      </c>
      <c r="I825" s="58">
        <f t="shared" si="7"/>
        <v>1</v>
      </c>
      <c r="J825" s="58"/>
      <c r="K825" s="58"/>
      <c r="L825" s="58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4.25" customHeight="1">
      <c r="A826" s="54" t="s">
        <v>2083</v>
      </c>
      <c r="B826" s="54" t="s">
        <v>2084</v>
      </c>
      <c r="C826" s="55" t="str">
        <f t="shared" si="6"/>
        <v>NAIKWADA</v>
      </c>
      <c r="D826" s="55"/>
      <c r="E826" s="55"/>
      <c r="F826" s="55"/>
      <c r="G826" s="55">
        <f>COUNTIF(RTARouteStagesOld!$J$2:$J$5,ShortCodesNew!$B826)</f>
        <v>0</v>
      </c>
      <c r="H826" s="55">
        <f>COUNTIF(ShortCodesNew!$A$2:$A$1516,ShortCodesNew!$A826)</f>
        <v>1</v>
      </c>
      <c r="I826" s="55">
        <f t="shared" si="7"/>
        <v>1</v>
      </c>
      <c r="J826" s="55"/>
      <c r="K826" s="55"/>
      <c r="L826" s="55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4.25" customHeight="1">
      <c r="A827" s="57" t="s">
        <v>2085</v>
      </c>
      <c r="B827" s="57" t="s">
        <v>2086</v>
      </c>
      <c r="C827" s="58" t="str">
        <f t="shared" si="6"/>
        <v>NANACHIPANI</v>
      </c>
      <c r="D827" s="58"/>
      <c r="E827" s="58"/>
      <c r="F827" s="58"/>
      <c r="G827" s="58">
        <f>COUNTIF(RTARouteStagesOld!$J$2:$J$5,ShortCodesNew!$B827)</f>
        <v>0</v>
      </c>
      <c r="H827" s="58">
        <f>COUNTIF(ShortCodesNew!$A$2:$A$1516,ShortCodesNew!$A827)</f>
        <v>1</v>
      </c>
      <c r="I827" s="58">
        <f t="shared" si="7"/>
        <v>1</v>
      </c>
      <c r="J827" s="58"/>
      <c r="K827" s="58"/>
      <c r="L827" s="58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4.25" customHeight="1">
      <c r="A828" s="54" t="s">
        <v>2087</v>
      </c>
      <c r="B828" s="54" t="s">
        <v>2088</v>
      </c>
      <c r="C828" s="55" t="str">
        <f t="shared" si="6"/>
        <v>NANDGAON</v>
      </c>
      <c r="D828" s="55"/>
      <c r="E828" s="55"/>
      <c r="F828" s="55"/>
      <c r="G828" s="55">
        <f>COUNTIF(RTARouteStagesOld!$J$2:$J$5,ShortCodesNew!$B828)</f>
        <v>0</v>
      </c>
      <c r="H828" s="55">
        <f>COUNTIF(ShortCodesNew!$A$2:$A$1516,ShortCodesNew!$A828)</f>
        <v>1</v>
      </c>
      <c r="I828" s="55">
        <f t="shared" si="7"/>
        <v>1</v>
      </c>
      <c r="J828" s="55"/>
      <c r="K828" s="55"/>
      <c r="L828" s="55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4.25" customHeight="1">
      <c r="A829" s="57" t="s">
        <v>2089</v>
      </c>
      <c r="B829" s="57" t="s">
        <v>2090</v>
      </c>
      <c r="C829" s="58" t="str">
        <f t="shared" si="6"/>
        <v>NANDIGUNDI</v>
      </c>
      <c r="D829" s="58"/>
      <c r="E829" s="58"/>
      <c r="F829" s="58"/>
      <c r="G829" s="58">
        <f>COUNTIF(RTARouteStagesOld!$J$2:$J$5,ShortCodesNew!$B829)</f>
        <v>0</v>
      </c>
      <c r="H829" s="58">
        <f>COUNTIF(ShortCodesNew!$A$2:$A$1516,ShortCodesNew!$A829)</f>
        <v>1</v>
      </c>
      <c r="I829" s="58">
        <f t="shared" si="7"/>
        <v>1</v>
      </c>
      <c r="J829" s="58"/>
      <c r="K829" s="58"/>
      <c r="L829" s="58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4.25" customHeight="1">
      <c r="A830" s="54" t="s">
        <v>2091</v>
      </c>
      <c r="B830" s="54" t="s">
        <v>2092</v>
      </c>
      <c r="C830" s="55" t="str">
        <f t="shared" si="6"/>
        <v>NANELI</v>
      </c>
      <c r="D830" s="55"/>
      <c r="E830" s="55"/>
      <c r="F830" s="55"/>
      <c r="G830" s="55">
        <f>COUNTIF(RTARouteStagesOld!$J$2:$J$5,ShortCodesNew!$B830)</f>
        <v>0</v>
      </c>
      <c r="H830" s="55">
        <f>COUNTIF(ShortCodesNew!$A$2:$A$1516,ShortCodesNew!$A830)</f>
        <v>1</v>
      </c>
      <c r="I830" s="55">
        <f t="shared" si="7"/>
        <v>1</v>
      </c>
      <c r="J830" s="55"/>
      <c r="K830" s="55"/>
      <c r="L830" s="55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4.25" customHeight="1">
      <c r="A831" s="57" t="s">
        <v>2093</v>
      </c>
      <c r="B831" s="57" t="s">
        <v>2094</v>
      </c>
      <c r="C831" s="58" t="str">
        <f t="shared" si="6"/>
        <v>NANGAO</v>
      </c>
      <c r="D831" s="58"/>
      <c r="E831" s="58"/>
      <c r="F831" s="58"/>
      <c r="G831" s="58">
        <f>COUNTIF(RTARouteStagesOld!$J$2:$J$5,ShortCodesNew!$B831)</f>
        <v>0</v>
      </c>
      <c r="H831" s="58">
        <f>COUNTIF(ShortCodesNew!$A$2:$A$1516,ShortCodesNew!$A831)</f>
        <v>1</v>
      </c>
      <c r="I831" s="58">
        <f t="shared" si="7"/>
        <v>1</v>
      </c>
      <c r="J831" s="58"/>
      <c r="K831" s="58"/>
      <c r="L831" s="58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4.25" customHeight="1">
      <c r="A832" s="54" t="s">
        <v>2095</v>
      </c>
      <c r="B832" s="54" t="s">
        <v>2096</v>
      </c>
      <c r="C832" s="55" t="str">
        <f t="shared" si="6"/>
        <v>NANGARBHAT</v>
      </c>
      <c r="D832" s="55"/>
      <c r="E832" s="55"/>
      <c r="F832" s="55"/>
      <c r="G832" s="55">
        <f>COUNTIF(RTARouteStagesOld!$J$2:$J$5,ShortCodesNew!$B832)</f>
        <v>0</v>
      </c>
      <c r="H832" s="55">
        <f>COUNTIF(ShortCodesNew!$A$2:$A$1516,ShortCodesNew!$A832)</f>
        <v>1</v>
      </c>
      <c r="I832" s="55">
        <f t="shared" si="7"/>
        <v>1</v>
      </c>
      <c r="J832" s="55"/>
      <c r="K832" s="55"/>
      <c r="L832" s="55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4.25" customHeight="1">
      <c r="A833" s="57" t="s">
        <v>2097</v>
      </c>
      <c r="B833" s="57" t="s">
        <v>2098</v>
      </c>
      <c r="C833" s="58" t="str">
        <f t="shared" si="6"/>
        <v>NANODA</v>
      </c>
      <c r="D833" s="58"/>
      <c r="E833" s="58"/>
      <c r="F833" s="58"/>
      <c r="G833" s="58">
        <f>COUNTIF(RTARouteStagesOld!$J$2:$J$5,ShortCodesNew!$B833)</f>
        <v>0</v>
      </c>
      <c r="H833" s="58">
        <f>COUNTIF(ShortCodesNew!$A$2:$A$1516,ShortCodesNew!$A833)</f>
        <v>1</v>
      </c>
      <c r="I833" s="58">
        <f t="shared" si="7"/>
        <v>1</v>
      </c>
      <c r="J833" s="58"/>
      <c r="K833" s="58"/>
      <c r="L833" s="58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4.25" customHeight="1">
      <c r="A834" s="54" t="s">
        <v>2099</v>
      </c>
      <c r="B834" s="54" t="s">
        <v>2100</v>
      </c>
      <c r="C834" s="55" t="str">
        <f t="shared" si="6"/>
        <v>NANORA</v>
      </c>
      <c r="D834" s="55"/>
      <c r="E834" s="55"/>
      <c r="F834" s="55"/>
      <c r="G834" s="55">
        <f>COUNTIF(RTARouteStagesOld!$J$2:$J$5,ShortCodesNew!$B834)</f>
        <v>0</v>
      </c>
      <c r="H834" s="55">
        <f>COUNTIF(ShortCodesNew!$A$2:$A$1516,ShortCodesNew!$A834)</f>
        <v>1</v>
      </c>
      <c r="I834" s="55">
        <f t="shared" si="7"/>
        <v>1</v>
      </c>
      <c r="J834" s="55"/>
      <c r="K834" s="55"/>
      <c r="L834" s="55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4.25" customHeight="1">
      <c r="A835" s="57" t="s">
        <v>2101</v>
      </c>
      <c r="B835" s="57" t="s">
        <v>2102</v>
      </c>
      <c r="C835" s="58" t="str">
        <f t="shared" si="6"/>
        <v>NANUS</v>
      </c>
      <c r="D835" s="58"/>
      <c r="E835" s="58"/>
      <c r="F835" s="58"/>
      <c r="G835" s="58">
        <f>COUNTIF(RTARouteStagesOld!$J$2:$J$5,ShortCodesNew!$B835)</f>
        <v>0</v>
      </c>
      <c r="H835" s="58">
        <f>COUNTIF(ShortCodesNew!$A$2:$A$1516,ShortCodesNew!$A835)</f>
        <v>1</v>
      </c>
      <c r="I835" s="58">
        <f t="shared" si="7"/>
        <v>1</v>
      </c>
      <c r="J835" s="58"/>
      <c r="K835" s="58"/>
      <c r="L835" s="58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4.25" customHeight="1">
      <c r="A836" s="54" t="s">
        <v>2103</v>
      </c>
      <c r="B836" s="54" t="s">
        <v>2104</v>
      </c>
      <c r="C836" s="55" t="str">
        <f t="shared" si="6"/>
        <v>NAQUERIM</v>
      </c>
      <c r="D836" s="55"/>
      <c r="E836" s="55"/>
      <c r="F836" s="55"/>
      <c r="G836" s="55">
        <f>COUNTIF(RTARouteStagesOld!$J$2:$J$5,ShortCodesNew!$B836)</f>
        <v>0</v>
      </c>
      <c r="H836" s="55">
        <f>COUNTIF(ShortCodesNew!$A$2:$A$1516,ShortCodesNew!$A836)</f>
        <v>1</v>
      </c>
      <c r="I836" s="55">
        <f t="shared" si="7"/>
        <v>1</v>
      </c>
      <c r="J836" s="55"/>
      <c r="K836" s="55"/>
      <c r="L836" s="55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4.25" customHeight="1">
      <c r="A837" s="57" t="s">
        <v>2105</v>
      </c>
      <c r="B837" s="57" t="s">
        <v>2106</v>
      </c>
      <c r="C837" s="58" t="str">
        <f t="shared" si="6"/>
        <v>NARVA</v>
      </c>
      <c r="D837" s="58"/>
      <c r="E837" s="58"/>
      <c r="F837" s="58"/>
      <c r="G837" s="58">
        <f>COUNTIF(RTARouteStagesOld!$J$2:$J$5,ShortCodesNew!$B837)</f>
        <v>0</v>
      </c>
      <c r="H837" s="58">
        <f>COUNTIF(ShortCodesNew!$A$2:$A$1516,ShortCodesNew!$A837)</f>
        <v>1</v>
      </c>
      <c r="I837" s="58">
        <f t="shared" si="7"/>
        <v>1</v>
      </c>
      <c r="J837" s="58"/>
      <c r="K837" s="58"/>
      <c r="L837" s="58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4.25" customHeight="1">
      <c r="A838" s="54" t="s">
        <v>2107</v>
      </c>
      <c r="B838" s="54" t="s">
        <v>2108</v>
      </c>
      <c r="C838" s="55" t="str">
        <f t="shared" si="6"/>
        <v>NARVA FERRY</v>
      </c>
      <c r="D838" s="55"/>
      <c r="E838" s="55"/>
      <c r="F838" s="55"/>
      <c r="G838" s="55">
        <f>COUNTIF(RTARouteStagesOld!$J$2:$J$5,ShortCodesNew!$B838)</f>
        <v>0</v>
      </c>
      <c r="H838" s="55">
        <f>COUNTIF(ShortCodesNew!$A$2:$A$1516,ShortCodesNew!$A838)</f>
        <v>1</v>
      </c>
      <c r="I838" s="55">
        <f t="shared" si="7"/>
        <v>1</v>
      </c>
      <c r="J838" s="55"/>
      <c r="K838" s="55"/>
      <c r="L838" s="55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4.25" customHeight="1">
      <c r="A839" s="57" t="s">
        <v>2109</v>
      </c>
      <c r="B839" s="57" t="s">
        <v>2110</v>
      </c>
      <c r="C839" s="58" t="str">
        <f t="shared" si="6"/>
        <v>NARVA SCHOL</v>
      </c>
      <c r="D839" s="58"/>
      <c r="E839" s="58"/>
      <c r="F839" s="58"/>
      <c r="G839" s="58">
        <f>COUNTIF(RTARouteStagesOld!$J$2:$J$5,ShortCodesNew!$B839)</f>
        <v>0</v>
      </c>
      <c r="H839" s="58">
        <f>COUNTIF(ShortCodesNew!$A$2:$A$1516,ShortCodesNew!$A839)</f>
        <v>1</v>
      </c>
      <c r="I839" s="58">
        <f t="shared" si="7"/>
        <v>1</v>
      </c>
      <c r="J839" s="58"/>
      <c r="K839" s="58"/>
      <c r="L839" s="58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4.25" customHeight="1">
      <c r="A840" s="54" t="s">
        <v>2111</v>
      </c>
      <c r="B840" s="54" t="s">
        <v>2112</v>
      </c>
      <c r="C840" s="55" t="str">
        <f t="shared" si="6"/>
        <v>NATINL CLUB</v>
      </c>
      <c r="D840" s="55"/>
      <c r="E840" s="55"/>
      <c r="F840" s="55"/>
      <c r="G840" s="55">
        <f>COUNTIF(RTARouteStagesOld!$J$2:$J$5,ShortCodesNew!$B840)</f>
        <v>0</v>
      </c>
      <c r="H840" s="55">
        <f>COUNTIF(ShortCodesNew!$A$2:$A$1516,ShortCodesNew!$A840)</f>
        <v>1</v>
      </c>
      <c r="I840" s="55">
        <f t="shared" si="7"/>
        <v>1</v>
      </c>
      <c r="J840" s="55"/>
      <c r="K840" s="55"/>
      <c r="L840" s="55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4.25" customHeight="1">
      <c r="A841" s="57" t="s">
        <v>2113</v>
      </c>
      <c r="B841" s="57" t="s">
        <v>2114</v>
      </c>
      <c r="C841" s="58" t="str">
        <f t="shared" si="6"/>
        <v>NAVA WADA</v>
      </c>
      <c r="D841" s="58"/>
      <c r="E841" s="58"/>
      <c r="F841" s="58"/>
      <c r="G841" s="58">
        <f>COUNTIF(RTARouteStagesOld!$J$2:$J$5,ShortCodesNew!$B841)</f>
        <v>0</v>
      </c>
      <c r="H841" s="58">
        <f>COUNTIF(ShortCodesNew!$A$2:$A$1516,ShortCodesNew!$A841)</f>
        <v>1</v>
      </c>
      <c r="I841" s="58">
        <f t="shared" si="7"/>
        <v>1</v>
      </c>
      <c r="J841" s="58"/>
      <c r="K841" s="58"/>
      <c r="L841" s="58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4.25" customHeight="1">
      <c r="A842" s="54" t="s">
        <v>2115</v>
      </c>
      <c r="B842" s="54" t="s">
        <v>2116</v>
      </c>
      <c r="C842" s="55" t="str">
        <f t="shared" si="6"/>
        <v>NAVE</v>
      </c>
      <c r="D842" s="55"/>
      <c r="E842" s="55"/>
      <c r="F842" s="55"/>
      <c r="G842" s="55">
        <f>COUNTIF(RTARouteStagesOld!$J$2:$J$5,ShortCodesNew!$B842)</f>
        <v>0</v>
      </c>
      <c r="H842" s="55">
        <f>COUNTIF(ShortCodesNew!$A$2:$A$1516,ShortCodesNew!$A842)</f>
        <v>1</v>
      </c>
      <c r="I842" s="55">
        <f t="shared" si="7"/>
        <v>1</v>
      </c>
      <c r="J842" s="55"/>
      <c r="K842" s="55"/>
      <c r="L842" s="55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4.25" customHeight="1">
      <c r="A843" s="57" t="s">
        <v>2117</v>
      </c>
      <c r="B843" s="57" t="s">
        <v>2118</v>
      </c>
      <c r="C843" s="58" t="str">
        <f t="shared" si="6"/>
        <v>NAVELI</v>
      </c>
      <c r="D843" s="58"/>
      <c r="E843" s="58"/>
      <c r="F843" s="58"/>
      <c r="G843" s="58">
        <f>COUNTIF(RTARouteStagesOld!$J$2:$J$5,ShortCodesNew!$B843)</f>
        <v>0</v>
      </c>
      <c r="H843" s="58">
        <f>COUNTIF(ShortCodesNew!$A$2:$A$1516,ShortCodesNew!$A843)</f>
        <v>1</v>
      </c>
      <c r="I843" s="58">
        <f t="shared" si="7"/>
        <v>1</v>
      </c>
      <c r="J843" s="58"/>
      <c r="K843" s="58"/>
      <c r="L843" s="58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4.25" customHeight="1">
      <c r="A844" s="54" t="s">
        <v>2119</v>
      </c>
      <c r="B844" s="54" t="s">
        <v>2120</v>
      </c>
      <c r="C844" s="55" t="str">
        <f t="shared" si="6"/>
        <v>NAVELIM</v>
      </c>
      <c r="D844" s="55"/>
      <c r="E844" s="55"/>
      <c r="F844" s="55"/>
      <c r="G844" s="55">
        <f>COUNTIF(RTARouteStagesOld!$J$2:$J$5,ShortCodesNew!$B844)</f>
        <v>0</v>
      </c>
      <c r="H844" s="55">
        <f>COUNTIF(ShortCodesNew!$A$2:$A$1516,ShortCodesNew!$A844)</f>
        <v>1</v>
      </c>
      <c r="I844" s="55">
        <f t="shared" si="7"/>
        <v>1</v>
      </c>
      <c r="J844" s="55"/>
      <c r="K844" s="55"/>
      <c r="L844" s="55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4.25" customHeight="1">
      <c r="A845" s="57" t="s">
        <v>2121</v>
      </c>
      <c r="B845" s="57" t="s">
        <v>2122</v>
      </c>
      <c r="C845" s="58" t="str">
        <f t="shared" si="6"/>
        <v>NAVLI P.HOS</v>
      </c>
      <c r="D845" s="58"/>
      <c r="E845" s="58"/>
      <c r="F845" s="58"/>
      <c r="G845" s="58">
        <f>COUNTIF(RTARouteStagesOld!$J$2:$J$5,ShortCodesNew!$B845)</f>
        <v>0</v>
      </c>
      <c r="H845" s="58">
        <f>COUNTIF(ShortCodesNew!$A$2:$A$1516,ShortCodesNew!$A845)</f>
        <v>1</v>
      </c>
      <c r="I845" s="58">
        <f t="shared" si="7"/>
        <v>1</v>
      </c>
      <c r="J845" s="58"/>
      <c r="K845" s="58"/>
      <c r="L845" s="58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4.25" customHeight="1">
      <c r="A846" s="54" t="s">
        <v>2123</v>
      </c>
      <c r="B846" s="54" t="s">
        <v>2124</v>
      </c>
      <c r="C846" s="55" t="str">
        <f t="shared" si="6"/>
        <v>NAVNAGAR</v>
      </c>
      <c r="D846" s="55"/>
      <c r="E846" s="55"/>
      <c r="F846" s="55"/>
      <c r="G846" s="55">
        <f>COUNTIF(RTARouteStagesOld!$J$2:$J$5,ShortCodesNew!$B846)</f>
        <v>0</v>
      </c>
      <c r="H846" s="55">
        <f>COUNTIF(ShortCodesNew!$A$2:$A$1516,ShortCodesNew!$A846)</f>
        <v>1</v>
      </c>
      <c r="I846" s="55">
        <f t="shared" si="7"/>
        <v>1</v>
      </c>
      <c r="J846" s="55"/>
      <c r="K846" s="55"/>
      <c r="L846" s="55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4.25" customHeight="1">
      <c r="A847" s="57" t="s">
        <v>2125</v>
      </c>
      <c r="B847" s="57" t="s">
        <v>2126</v>
      </c>
      <c r="C847" s="58" t="str">
        <f t="shared" si="6"/>
        <v>NAVSHI</v>
      </c>
      <c r="D847" s="58"/>
      <c r="E847" s="58"/>
      <c r="F847" s="58"/>
      <c r="G847" s="58">
        <f>COUNTIF(RTARouteStagesOld!$J$2:$J$5,ShortCodesNew!$B847)</f>
        <v>0</v>
      </c>
      <c r="H847" s="58">
        <f>COUNTIF(ShortCodesNew!$A$2:$A$1516,ShortCodesNew!$A847)</f>
        <v>1</v>
      </c>
      <c r="I847" s="58">
        <f t="shared" si="7"/>
        <v>1</v>
      </c>
      <c r="J847" s="58"/>
      <c r="K847" s="58"/>
      <c r="L847" s="58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4.25" customHeight="1">
      <c r="A848" s="54" t="s">
        <v>2127</v>
      </c>
      <c r="B848" s="54" t="s">
        <v>2128</v>
      </c>
      <c r="C848" s="55" t="str">
        <f t="shared" si="6"/>
        <v>NDA MADANI</v>
      </c>
      <c r="D848" s="55"/>
      <c r="E848" s="55"/>
      <c r="F848" s="55"/>
      <c r="G848" s="55">
        <f>COUNTIF(RTARouteStagesOld!$J$2:$J$5,ShortCodesNew!$B848)</f>
        <v>0</v>
      </c>
      <c r="H848" s="55">
        <f>COUNTIF(ShortCodesNew!$A$2:$A$1516,ShortCodesNew!$A848)</f>
        <v>1</v>
      </c>
      <c r="I848" s="55">
        <f t="shared" si="7"/>
        <v>1</v>
      </c>
      <c r="J848" s="55"/>
      <c r="K848" s="55"/>
      <c r="L848" s="55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4.25" customHeight="1">
      <c r="A849" s="57" t="s">
        <v>2129</v>
      </c>
      <c r="B849" s="57" t="s">
        <v>2130</v>
      </c>
      <c r="C849" s="58" t="str">
        <f t="shared" si="6"/>
        <v>NDA WADI</v>
      </c>
      <c r="D849" s="58"/>
      <c r="E849" s="58"/>
      <c r="F849" s="58"/>
      <c r="G849" s="58">
        <f>COUNTIF(RTARouteStagesOld!$J$2:$J$5,ShortCodesNew!$B849)</f>
        <v>0</v>
      </c>
      <c r="H849" s="58">
        <f>COUNTIF(ShortCodesNew!$A$2:$A$1516,ShortCodesNew!$A849)</f>
        <v>1</v>
      </c>
      <c r="I849" s="58">
        <f t="shared" si="7"/>
        <v>1</v>
      </c>
      <c r="J849" s="58"/>
      <c r="K849" s="58"/>
      <c r="L849" s="58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4.25" customHeight="1">
      <c r="A850" s="54" t="s">
        <v>2131</v>
      </c>
      <c r="B850" s="54" t="s">
        <v>2132</v>
      </c>
      <c r="C850" s="55" t="str">
        <f t="shared" si="6"/>
        <v>NERURPAR</v>
      </c>
      <c r="D850" s="55"/>
      <c r="E850" s="55"/>
      <c r="F850" s="55"/>
      <c r="G850" s="55">
        <f>COUNTIF(RTARouteStagesOld!$J$2:$J$5,ShortCodesNew!$B850)</f>
        <v>0</v>
      </c>
      <c r="H850" s="55">
        <f>COUNTIF(ShortCodesNew!$A$2:$A$1516,ShortCodesNew!$A850)</f>
        <v>1</v>
      </c>
      <c r="I850" s="55">
        <f t="shared" si="7"/>
        <v>1</v>
      </c>
      <c r="J850" s="55"/>
      <c r="K850" s="55"/>
      <c r="L850" s="55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4.25" customHeight="1">
      <c r="A851" s="57" t="s">
        <v>2133</v>
      </c>
      <c r="B851" s="57" t="s">
        <v>2134</v>
      </c>
      <c r="C851" s="58" t="str">
        <f t="shared" si="6"/>
        <v>NESSARGI</v>
      </c>
      <c r="D851" s="58"/>
      <c r="E851" s="58"/>
      <c r="F851" s="58"/>
      <c r="G851" s="58">
        <f>COUNTIF(RTARouteStagesOld!$J$2:$J$5,ShortCodesNew!$B851)</f>
        <v>0</v>
      </c>
      <c r="H851" s="58">
        <f>COUNTIF(ShortCodesNew!$A$2:$A$1516,ShortCodesNew!$A851)</f>
        <v>1</v>
      </c>
      <c r="I851" s="58">
        <f t="shared" si="7"/>
        <v>1</v>
      </c>
      <c r="J851" s="58"/>
      <c r="K851" s="58"/>
      <c r="L851" s="58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4.25" customHeight="1">
      <c r="A852" s="54" t="s">
        <v>2135</v>
      </c>
      <c r="B852" s="54" t="s">
        <v>2136</v>
      </c>
      <c r="C852" s="55" t="str">
        <f t="shared" si="6"/>
        <v>NESTLE</v>
      </c>
      <c r="D852" s="55"/>
      <c r="E852" s="55"/>
      <c r="F852" s="55"/>
      <c r="G852" s="55">
        <f>COUNTIF(RTARouteStagesOld!$J$2:$J$5,ShortCodesNew!$B852)</f>
        <v>0</v>
      </c>
      <c r="H852" s="55">
        <f>COUNTIF(ShortCodesNew!$A$2:$A$1516,ShortCodesNew!$A852)</f>
        <v>1</v>
      </c>
      <c r="I852" s="55">
        <f t="shared" si="7"/>
        <v>1</v>
      </c>
      <c r="J852" s="55"/>
      <c r="K852" s="55"/>
      <c r="L852" s="55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4.25" customHeight="1">
      <c r="A853" s="57" t="s">
        <v>2137</v>
      </c>
      <c r="B853" s="57" t="s">
        <v>2138</v>
      </c>
      <c r="C853" s="58" t="str">
        <f t="shared" si="6"/>
        <v>NETARDE</v>
      </c>
      <c r="D853" s="58"/>
      <c r="E853" s="58"/>
      <c r="F853" s="58"/>
      <c r="G853" s="58">
        <f>COUNTIF(RTARouteStagesOld!$J$2:$J$5,ShortCodesNew!$B853)</f>
        <v>0</v>
      </c>
      <c r="H853" s="58">
        <f>COUNTIF(ShortCodesNew!$A$2:$A$1516,ShortCodesNew!$A853)</f>
        <v>1</v>
      </c>
      <c r="I853" s="58">
        <f t="shared" si="7"/>
        <v>1</v>
      </c>
      <c r="J853" s="58"/>
      <c r="K853" s="58"/>
      <c r="L853" s="58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4.25" customHeight="1">
      <c r="A854" s="54" t="s">
        <v>2139</v>
      </c>
      <c r="B854" s="54" t="s">
        <v>2140</v>
      </c>
      <c r="C854" s="55" t="str">
        <f t="shared" si="6"/>
        <v>NETURLIM</v>
      </c>
      <c r="D854" s="55"/>
      <c r="E854" s="55"/>
      <c r="F854" s="55"/>
      <c r="G854" s="55">
        <f>COUNTIF(RTARouteStagesOld!$J$2:$J$5,ShortCodesNew!$B854)</f>
        <v>0</v>
      </c>
      <c r="H854" s="55">
        <f>COUNTIF(ShortCodesNew!$A$2:$A$1516,ShortCodesNew!$A854)</f>
        <v>1</v>
      </c>
      <c r="I854" s="55">
        <f t="shared" si="7"/>
        <v>1</v>
      </c>
      <c r="J854" s="55"/>
      <c r="K854" s="55"/>
      <c r="L854" s="55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4.25" customHeight="1">
      <c r="A855" s="57" t="s">
        <v>2141</v>
      </c>
      <c r="B855" s="57" t="s">
        <v>2142</v>
      </c>
      <c r="C855" s="58" t="str">
        <f t="shared" si="6"/>
        <v>NEURA</v>
      </c>
      <c r="D855" s="58"/>
      <c r="E855" s="58"/>
      <c r="F855" s="58"/>
      <c r="G855" s="58">
        <f>COUNTIF(RTARouteStagesOld!$J$2:$J$5,ShortCodesNew!$B855)</f>
        <v>0</v>
      </c>
      <c r="H855" s="58">
        <f>COUNTIF(ShortCodesNew!$A$2:$A$1516,ShortCodesNew!$A855)</f>
        <v>1</v>
      </c>
      <c r="I855" s="58">
        <f t="shared" si="7"/>
        <v>1</v>
      </c>
      <c r="J855" s="58"/>
      <c r="K855" s="58"/>
      <c r="L855" s="58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4.25" customHeight="1">
      <c r="A856" s="54" t="s">
        <v>2143</v>
      </c>
      <c r="B856" s="54" t="s">
        <v>422</v>
      </c>
      <c r="C856" s="55" t="str">
        <f t="shared" si="6"/>
        <v>NEW VADDEM</v>
      </c>
      <c r="D856" s="55"/>
      <c r="E856" s="55"/>
      <c r="F856" s="55"/>
      <c r="G856" s="55">
        <f>COUNTIF(RTARouteStagesOld!$J$2:$J$5,ShortCodesNew!$B856)</f>
        <v>0</v>
      </c>
      <c r="H856" s="55">
        <f>COUNTIF(ShortCodesNew!$A$2:$A$1516,ShortCodesNew!$A856)</f>
        <v>1</v>
      </c>
      <c r="I856" s="55">
        <f t="shared" si="7"/>
        <v>1</v>
      </c>
      <c r="J856" s="55"/>
      <c r="K856" s="55"/>
      <c r="L856" s="55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4.25" customHeight="1">
      <c r="A857" s="57" t="s">
        <v>2144</v>
      </c>
      <c r="B857" s="57" t="s">
        <v>2145</v>
      </c>
      <c r="C857" s="58" t="str">
        <f t="shared" si="6"/>
        <v>NEW VADDEM SCHOOL</v>
      </c>
      <c r="D857" s="58"/>
      <c r="E857" s="58"/>
      <c r="F857" s="58"/>
      <c r="G857" s="58">
        <f>COUNTIF(RTARouteStagesOld!$J$2:$J$5,ShortCodesNew!$B857)</f>
        <v>0</v>
      </c>
      <c r="H857" s="58">
        <f>COUNTIF(ShortCodesNew!$A$2:$A$1516,ShortCodesNew!$A857)</f>
        <v>1</v>
      </c>
      <c r="I857" s="58">
        <f t="shared" si="7"/>
        <v>1</v>
      </c>
      <c r="J857" s="58"/>
      <c r="K857" s="58" t="s">
        <v>538</v>
      </c>
      <c r="L857" s="58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4.25" customHeight="1">
      <c r="A858" s="54" t="s">
        <v>2146</v>
      </c>
      <c r="B858" s="54" t="s">
        <v>2147</v>
      </c>
      <c r="C858" s="55" t="str">
        <f t="shared" si="6"/>
        <v>NEW WADA</v>
      </c>
      <c r="D858" s="55"/>
      <c r="E858" s="55"/>
      <c r="F858" s="55"/>
      <c r="G858" s="55">
        <f>COUNTIF(RTARouteStagesOld!$J$2:$J$5,ShortCodesNew!$B858)</f>
        <v>0</v>
      </c>
      <c r="H858" s="55">
        <f>COUNTIF(ShortCodesNew!$A$2:$A$1516,ShortCodesNew!$A858)</f>
        <v>1</v>
      </c>
      <c r="I858" s="55">
        <f t="shared" si="7"/>
        <v>1</v>
      </c>
      <c r="J858" s="55"/>
      <c r="K858" s="55"/>
      <c r="L858" s="55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4.25" customHeight="1">
      <c r="A859" s="57" t="s">
        <v>2148</v>
      </c>
      <c r="B859" s="57" t="s">
        <v>2149</v>
      </c>
      <c r="C859" s="58" t="str">
        <f t="shared" si="6"/>
        <v>NGSI/M.LXMI</v>
      </c>
      <c r="D859" s="58"/>
      <c r="E859" s="58"/>
      <c r="F859" s="58"/>
      <c r="G859" s="58">
        <f>COUNTIF(RTARouteStagesOld!$J$2:$J$5,ShortCodesNew!$B859)</f>
        <v>0</v>
      </c>
      <c r="H859" s="58">
        <f>COUNTIF(ShortCodesNew!$A$2:$A$1516,ShortCodesNew!$A859)</f>
        <v>1</v>
      </c>
      <c r="I859" s="58">
        <f t="shared" si="7"/>
        <v>1</v>
      </c>
      <c r="J859" s="58"/>
      <c r="K859" s="58"/>
      <c r="L859" s="58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4.25" customHeight="1">
      <c r="A860" s="54" t="s">
        <v>2150</v>
      </c>
      <c r="B860" s="54" t="s">
        <v>2151</v>
      </c>
      <c r="C860" s="55" t="str">
        <f t="shared" si="6"/>
        <v>NGVE/N.CROS</v>
      </c>
      <c r="D860" s="55"/>
      <c r="E860" s="55"/>
      <c r="F860" s="55"/>
      <c r="G860" s="55">
        <f>COUNTIF(RTARouteStagesOld!$J$2:$J$5,ShortCodesNew!$B860)</f>
        <v>0</v>
      </c>
      <c r="H860" s="55">
        <f>COUNTIF(ShortCodesNew!$A$2:$A$1516,ShortCodesNew!$A860)</f>
        <v>1</v>
      </c>
      <c r="I860" s="55">
        <f t="shared" si="7"/>
        <v>1</v>
      </c>
      <c r="J860" s="55"/>
      <c r="K860" s="55"/>
      <c r="L860" s="55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4.25" customHeight="1">
      <c r="A861" s="57" t="s">
        <v>2152</v>
      </c>
      <c r="B861" s="57" t="s">
        <v>2153</v>
      </c>
      <c r="C861" s="58" t="str">
        <f t="shared" si="6"/>
        <v>NHAVELI</v>
      </c>
      <c r="D861" s="58"/>
      <c r="E861" s="58"/>
      <c r="F861" s="58"/>
      <c r="G861" s="58">
        <f>COUNTIF(RTARouteStagesOld!$J$2:$J$5,ShortCodesNew!$B861)</f>
        <v>0</v>
      </c>
      <c r="H861" s="58">
        <f>COUNTIF(ShortCodesNew!$A$2:$A$1516,ShortCodesNew!$A861)</f>
        <v>1</v>
      </c>
      <c r="I861" s="58">
        <f t="shared" si="7"/>
        <v>1</v>
      </c>
      <c r="J861" s="58"/>
      <c r="K861" s="58"/>
      <c r="L861" s="58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4.25" customHeight="1">
      <c r="A862" s="54" t="s">
        <v>2154</v>
      </c>
      <c r="B862" s="54" t="s">
        <v>2155</v>
      </c>
      <c r="C862" s="55" t="str">
        <f t="shared" si="6"/>
        <v>NHAVELI TMP</v>
      </c>
      <c r="D862" s="55"/>
      <c r="E862" s="55"/>
      <c r="F862" s="55"/>
      <c r="G862" s="55">
        <f>COUNTIF(RTARouteStagesOld!$J$2:$J$5,ShortCodesNew!$B862)</f>
        <v>0</v>
      </c>
      <c r="H862" s="55">
        <f>COUNTIF(ShortCodesNew!$A$2:$A$1516,ShortCodesNew!$A862)</f>
        <v>1</v>
      </c>
      <c r="I862" s="55">
        <f t="shared" si="7"/>
        <v>1</v>
      </c>
      <c r="J862" s="55"/>
      <c r="K862" s="55"/>
      <c r="L862" s="55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4.25" customHeight="1">
      <c r="A863" s="57" t="s">
        <v>2156</v>
      </c>
      <c r="B863" s="57" t="s">
        <v>2157</v>
      </c>
      <c r="C863" s="58" t="str">
        <f t="shared" si="6"/>
        <v>NIGAL JUNC</v>
      </c>
      <c r="D863" s="58"/>
      <c r="E863" s="58"/>
      <c r="F863" s="58"/>
      <c r="G863" s="58">
        <f>COUNTIF(RTARouteStagesOld!$J$2:$J$5,ShortCodesNew!$B863)</f>
        <v>0</v>
      </c>
      <c r="H863" s="58">
        <f>COUNTIF(ShortCodesNew!$A$2:$A$1516,ShortCodesNew!$A863)</f>
        <v>1</v>
      </c>
      <c r="I863" s="58">
        <f t="shared" si="7"/>
        <v>1</v>
      </c>
      <c r="J863" s="58"/>
      <c r="K863" s="58"/>
      <c r="L863" s="58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4.25" customHeight="1">
      <c r="A864" s="54" t="s">
        <v>2158</v>
      </c>
      <c r="B864" s="54" t="s">
        <v>2159</v>
      </c>
      <c r="C864" s="55" t="str">
        <f t="shared" si="6"/>
        <v>NIPPANI</v>
      </c>
      <c r="D864" s="55"/>
      <c r="E864" s="55"/>
      <c r="F864" s="55"/>
      <c r="G864" s="55">
        <f>COUNTIF(RTARouteStagesOld!$J$2:$J$5,ShortCodesNew!$B864)</f>
        <v>0</v>
      </c>
      <c r="H864" s="55">
        <f>COUNTIF(ShortCodesNew!$A$2:$A$1516,ShortCodesNew!$A864)</f>
        <v>1</v>
      </c>
      <c r="I864" s="55">
        <f t="shared" si="7"/>
        <v>1</v>
      </c>
      <c r="J864" s="55"/>
      <c r="K864" s="55"/>
      <c r="L864" s="55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4.25" customHeight="1">
      <c r="A865" s="57" t="s">
        <v>2160</v>
      </c>
      <c r="B865" s="57" t="s">
        <v>2161</v>
      </c>
      <c r="C865" s="58" t="str">
        <f t="shared" si="6"/>
        <v>NIRANKAL</v>
      </c>
      <c r="D865" s="58"/>
      <c r="E865" s="58"/>
      <c r="F865" s="58"/>
      <c r="G865" s="58">
        <f>COUNTIF(RTARouteStagesOld!$J$2:$J$5,ShortCodesNew!$B865)</f>
        <v>0</v>
      </c>
      <c r="H865" s="58">
        <f>COUNTIF(ShortCodesNew!$A$2:$A$1516,ShortCodesNew!$A865)</f>
        <v>1</v>
      </c>
      <c r="I865" s="58">
        <f t="shared" si="7"/>
        <v>1</v>
      </c>
      <c r="J865" s="58"/>
      <c r="K865" s="58"/>
      <c r="L865" s="58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4.25" customHeight="1">
      <c r="A866" s="54" t="s">
        <v>2162</v>
      </c>
      <c r="B866" s="54" t="s">
        <v>2163</v>
      </c>
      <c r="C866" s="55" t="str">
        <f t="shared" si="6"/>
        <v>NIRWADE</v>
      </c>
      <c r="D866" s="55"/>
      <c r="E866" s="55"/>
      <c r="F866" s="55"/>
      <c r="G866" s="55">
        <f>COUNTIF(RTARouteStagesOld!$J$2:$J$5,ShortCodesNew!$B866)</f>
        <v>0</v>
      </c>
      <c r="H866" s="55">
        <f>COUNTIF(ShortCodesNew!$A$2:$A$1516,ShortCodesNew!$A866)</f>
        <v>1</v>
      </c>
      <c r="I866" s="55">
        <f t="shared" si="7"/>
        <v>1</v>
      </c>
      <c r="J866" s="55"/>
      <c r="K866" s="55"/>
      <c r="L866" s="55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4.25" customHeight="1">
      <c r="A867" s="57" t="s">
        <v>2164</v>
      </c>
      <c r="B867" s="57" t="s">
        <v>2165</v>
      </c>
      <c r="C867" s="58" t="str">
        <f t="shared" si="6"/>
        <v>NKL PST OFF</v>
      </c>
      <c r="D867" s="58"/>
      <c r="E867" s="58"/>
      <c r="F867" s="58"/>
      <c r="G867" s="58">
        <f>COUNTIF(RTARouteStagesOld!$J$2:$J$5,ShortCodesNew!$B867)</f>
        <v>0</v>
      </c>
      <c r="H867" s="58">
        <f>COUNTIF(ShortCodesNew!$A$2:$A$1516,ShortCodesNew!$A867)</f>
        <v>1</v>
      </c>
      <c r="I867" s="58">
        <f t="shared" si="7"/>
        <v>1</v>
      </c>
      <c r="J867" s="58"/>
      <c r="K867" s="58"/>
      <c r="L867" s="58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4.25" customHeight="1">
      <c r="A868" s="54" t="s">
        <v>2166</v>
      </c>
      <c r="B868" s="54" t="s">
        <v>2167</v>
      </c>
      <c r="C868" s="55" t="str">
        <f t="shared" si="6"/>
        <v>NOWNAGAR</v>
      </c>
      <c r="D868" s="55"/>
      <c r="E868" s="55"/>
      <c r="F868" s="55"/>
      <c r="G868" s="55">
        <f>COUNTIF(RTARouteStagesOld!$J$2:$J$5,ShortCodesNew!$B868)</f>
        <v>0</v>
      </c>
      <c r="H868" s="55">
        <f>COUNTIF(ShortCodesNew!$A$2:$A$1516,ShortCodesNew!$A868)</f>
        <v>1</v>
      </c>
      <c r="I868" s="55">
        <f t="shared" si="7"/>
        <v>1</v>
      </c>
      <c r="J868" s="55"/>
      <c r="K868" s="55"/>
      <c r="L868" s="55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4.25" customHeight="1">
      <c r="A869" s="57" t="s">
        <v>2168</v>
      </c>
      <c r="B869" s="57" t="s">
        <v>2169</v>
      </c>
      <c r="C869" s="58" t="str">
        <f t="shared" si="6"/>
        <v>NUEM</v>
      </c>
      <c r="D869" s="58"/>
      <c r="E869" s="58"/>
      <c r="F869" s="58"/>
      <c r="G869" s="58">
        <f>COUNTIF(RTARouteStagesOld!$J$2:$J$5,ShortCodesNew!$B869)</f>
        <v>0</v>
      </c>
      <c r="H869" s="58">
        <f>COUNTIF(ShortCodesNew!$A$2:$A$1516,ShortCodesNew!$A869)</f>
        <v>1</v>
      </c>
      <c r="I869" s="58">
        <f t="shared" si="7"/>
        <v>1</v>
      </c>
      <c r="J869" s="58"/>
      <c r="K869" s="58"/>
      <c r="L869" s="58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4.25" customHeight="1">
      <c r="A870" s="54" t="s">
        <v>2170</v>
      </c>
      <c r="B870" s="54" t="s">
        <v>2171</v>
      </c>
      <c r="C870" s="55" t="str">
        <f t="shared" si="6"/>
        <v>NUSI ACADMY</v>
      </c>
      <c r="D870" s="55"/>
      <c r="E870" s="55"/>
      <c r="F870" s="55"/>
      <c r="G870" s="55">
        <f>COUNTIF(RTARouteStagesOld!$J$2:$J$5,ShortCodesNew!$B870)</f>
        <v>0</v>
      </c>
      <c r="H870" s="55">
        <f>COUNTIF(ShortCodesNew!$A$2:$A$1516,ShortCodesNew!$A870)</f>
        <v>1</v>
      </c>
      <c r="I870" s="55">
        <f t="shared" si="7"/>
        <v>2</v>
      </c>
      <c r="J870" s="55"/>
      <c r="K870" s="55"/>
      <c r="L870" s="55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4.25" customHeight="1">
      <c r="A871" s="57" t="s">
        <v>2172</v>
      </c>
      <c r="B871" s="57" t="s">
        <v>2173</v>
      </c>
      <c r="C871" s="58" t="str">
        <f t="shared" si="6"/>
        <v>NUVEM</v>
      </c>
      <c r="D871" s="58"/>
      <c r="E871" s="58"/>
      <c r="F871" s="58"/>
      <c r="G871" s="58">
        <f>COUNTIF(RTARouteStagesOld!$J$2:$J$5,ShortCodesNew!$B871)</f>
        <v>0</v>
      </c>
      <c r="H871" s="58">
        <f>COUNTIF(ShortCodesNew!$A$2:$A$1516,ShortCodesNew!$A871)</f>
        <v>1</v>
      </c>
      <c r="I871" s="58">
        <f t="shared" si="7"/>
        <v>1</v>
      </c>
      <c r="J871" s="58"/>
      <c r="K871" s="58"/>
      <c r="L871" s="58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4.25" customHeight="1">
      <c r="A872" s="54" t="s">
        <v>2174</v>
      </c>
      <c r="B872" s="54" t="s">
        <v>2175</v>
      </c>
      <c r="C872" s="55" t="str">
        <f t="shared" si="6"/>
        <v>NUVEM AC V</v>
      </c>
      <c r="D872" s="55"/>
      <c r="E872" s="55"/>
      <c r="F872" s="55"/>
      <c r="G872" s="55">
        <f>COUNTIF(RTARouteStagesOld!$J$2:$J$5,ShortCodesNew!$B872)</f>
        <v>0</v>
      </c>
      <c r="H872" s="55">
        <f>COUNTIF(ShortCodesNew!$A$2:$A$1516,ShortCodesNew!$A872)</f>
        <v>1</v>
      </c>
      <c r="I872" s="55">
        <f t="shared" si="7"/>
        <v>1</v>
      </c>
      <c r="J872" s="55"/>
      <c r="K872" s="55"/>
      <c r="L872" s="55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4.25" customHeight="1">
      <c r="A873" s="57" t="s">
        <v>2176</v>
      </c>
      <c r="B873" s="57" t="s">
        <v>2177</v>
      </c>
      <c r="C873" s="58" t="str">
        <f t="shared" si="6"/>
        <v>O GOA XVR A</v>
      </c>
      <c r="D873" s="58"/>
      <c r="E873" s="58"/>
      <c r="F873" s="58"/>
      <c r="G873" s="58">
        <f>COUNTIF(RTARouteStagesOld!$J$2:$J$5,ShortCodesNew!$B873)</f>
        <v>0</v>
      </c>
      <c r="H873" s="58">
        <f>COUNTIF(ShortCodesNew!$A$2:$A$1516,ShortCodesNew!$A873)</f>
        <v>1</v>
      </c>
      <c r="I873" s="58">
        <f t="shared" si="7"/>
        <v>1</v>
      </c>
      <c r="J873" s="58"/>
      <c r="K873" s="58"/>
      <c r="L873" s="58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4.25" customHeight="1">
      <c r="A874" s="54" t="s">
        <v>2178</v>
      </c>
      <c r="B874" s="54" t="s">
        <v>2179</v>
      </c>
      <c r="C874" s="55" t="str">
        <f t="shared" si="6"/>
        <v>ODAR</v>
      </c>
      <c r="D874" s="55"/>
      <c r="E874" s="55"/>
      <c r="F874" s="55"/>
      <c r="G874" s="55">
        <f>COUNTIF(RTARouteStagesOld!$J$2:$J$5,ShortCodesNew!$B874)</f>
        <v>0</v>
      </c>
      <c r="H874" s="55">
        <f>COUNTIF(ShortCodesNew!$A$2:$A$1516,ShortCodesNew!$A874)</f>
        <v>1</v>
      </c>
      <c r="I874" s="55">
        <f t="shared" si="7"/>
        <v>1</v>
      </c>
      <c r="J874" s="55"/>
      <c r="K874" s="55"/>
      <c r="L874" s="55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4.25" customHeight="1">
      <c r="A875" s="57" t="s">
        <v>2180</v>
      </c>
      <c r="B875" s="57" t="s">
        <v>2181</v>
      </c>
      <c r="C875" s="58" t="str">
        <f t="shared" si="6"/>
        <v>OLAULIM</v>
      </c>
      <c r="D875" s="58"/>
      <c r="E875" s="58"/>
      <c r="F875" s="58"/>
      <c r="G875" s="58">
        <f>COUNTIF(RTARouteStagesOld!$J$2:$J$5,ShortCodesNew!$B875)</f>
        <v>0</v>
      </c>
      <c r="H875" s="58">
        <f>COUNTIF(ShortCodesNew!$A$2:$A$1516,ShortCodesNew!$A875)</f>
        <v>1</v>
      </c>
      <c r="I875" s="58">
        <f t="shared" si="7"/>
        <v>1</v>
      </c>
      <c r="J875" s="58"/>
      <c r="K875" s="58"/>
      <c r="L875" s="58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4.25" customHeight="1">
      <c r="A876" s="54" t="s">
        <v>2182</v>
      </c>
      <c r="B876" s="54" t="s">
        <v>2183</v>
      </c>
      <c r="C876" s="55" t="str">
        <f t="shared" si="6"/>
        <v>OLD BAMBOLI</v>
      </c>
      <c r="D876" s="55"/>
      <c r="E876" s="55"/>
      <c r="F876" s="55"/>
      <c r="G876" s="55">
        <f>COUNTIF(RTARouteStagesOld!$J$2:$J$5,ShortCodesNew!$B876)</f>
        <v>0</v>
      </c>
      <c r="H876" s="55">
        <f>COUNTIF(ShortCodesNew!$A$2:$A$1516,ShortCodesNew!$A876)</f>
        <v>1</v>
      </c>
      <c r="I876" s="55">
        <f t="shared" si="7"/>
        <v>1</v>
      </c>
      <c r="J876" s="55"/>
      <c r="K876" s="55"/>
      <c r="L876" s="55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4.25" customHeight="1">
      <c r="A877" s="57" t="s">
        <v>2184</v>
      </c>
      <c r="B877" s="57" t="s">
        <v>2185</v>
      </c>
      <c r="C877" s="58" t="str">
        <f t="shared" si="6"/>
        <v>OLD GOA</v>
      </c>
      <c r="D877" s="58"/>
      <c r="E877" s="58"/>
      <c r="F877" s="58"/>
      <c r="G877" s="58">
        <f>COUNTIF(RTARouteStagesOld!$J$2:$J$5,ShortCodesNew!$B877)</f>
        <v>0</v>
      </c>
      <c r="H877" s="58">
        <f>COUNTIF(ShortCodesNew!$A$2:$A$1516,ShortCodesNew!$A877)</f>
        <v>1</v>
      </c>
      <c r="I877" s="58">
        <f t="shared" si="7"/>
        <v>1</v>
      </c>
      <c r="J877" s="58"/>
      <c r="K877" s="58"/>
      <c r="L877" s="58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4.25" customHeight="1">
      <c r="A878" s="54" t="s">
        <v>2186</v>
      </c>
      <c r="B878" s="54" t="s">
        <v>2187</v>
      </c>
      <c r="C878" s="55" t="str">
        <f t="shared" si="6"/>
        <v>OLD GOA FRY</v>
      </c>
      <c r="D878" s="55"/>
      <c r="E878" s="55"/>
      <c r="F878" s="55"/>
      <c r="G878" s="55">
        <f>COUNTIF(RTARouteStagesOld!$J$2:$J$5,ShortCodesNew!$B878)</f>
        <v>0</v>
      </c>
      <c r="H878" s="55">
        <f>COUNTIF(ShortCodesNew!$A$2:$A$1516,ShortCodesNew!$A878)</f>
        <v>1</v>
      </c>
      <c r="I878" s="55">
        <f t="shared" si="7"/>
        <v>1</v>
      </c>
      <c r="J878" s="55"/>
      <c r="K878" s="55"/>
      <c r="L878" s="55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4.25" customHeight="1">
      <c r="A879" s="57" t="s">
        <v>2188</v>
      </c>
      <c r="B879" s="57" t="s">
        <v>2189</v>
      </c>
      <c r="C879" s="58" t="str">
        <f t="shared" si="6"/>
        <v>OLD SECRET</v>
      </c>
      <c r="D879" s="58"/>
      <c r="E879" s="58"/>
      <c r="F879" s="58"/>
      <c r="G879" s="58">
        <f>COUNTIF(RTARouteStagesOld!$J$2:$J$5,ShortCodesNew!$B879)</f>
        <v>0</v>
      </c>
      <c r="H879" s="58">
        <f>COUNTIF(ShortCodesNew!$A$2:$A$1516,ShortCodesNew!$A879)</f>
        <v>1</v>
      </c>
      <c r="I879" s="58">
        <f t="shared" si="7"/>
        <v>1</v>
      </c>
      <c r="J879" s="58"/>
      <c r="K879" s="58"/>
      <c r="L879" s="58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4.25" customHeight="1">
      <c r="A880" s="54" t="s">
        <v>2190</v>
      </c>
      <c r="B880" s="54" t="s">
        <v>2191</v>
      </c>
      <c r="C880" s="55" t="str">
        <f t="shared" si="6"/>
        <v>ORAS</v>
      </c>
      <c r="D880" s="55"/>
      <c r="E880" s="55"/>
      <c r="F880" s="55"/>
      <c r="G880" s="55">
        <f>COUNTIF(RTARouteStagesOld!$J$2:$J$5,ShortCodesNew!$B880)</f>
        <v>0</v>
      </c>
      <c r="H880" s="55">
        <f>COUNTIF(ShortCodesNew!$A$2:$A$1516,ShortCodesNew!$A880)</f>
        <v>1</v>
      </c>
      <c r="I880" s="55">
        <f t="shared" si="7"/>
        <v>1</v>
      </c>
      <c r="J880" s="55"/>
      <c r="K880" s="55"/>
      <c r="L880" s="55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4.25" customHeight="1">
      <c r="A881" s="57" t="s">
        <v>2192</v>
      </c>
      <c r="B881" s="57" t="s">
        <v>2193</v>
      </c>
      <c r="C881" s="58" t="str">
        <f t="shared" si="6"/>
        <v>ORDA VADDO</v>
      </c>
      <c r="D881" s="58"/>
      <c r="E881" s="58"/>
      <c r="F881" s="58"/>
      <c r="G881" s="58">
        <f>COUNTIF(RTARouteStagesOld!$J$2:$J$5,ShortCodesNew!$B881)</f>
        <v>0</v>
      </c>
      <c r="H881" s="58">
        <f>COUNTIF(ShortCodesNew!$A$2:$A$1516,ShortCodesNew!$A881)</f>
        <v>1</v>
      </c>
      <c r="I881" s="58">
        <f t="shared" si="7"/>
        <v>1</v>
      </c>
      <c r="J881" s="58"/>
      <c r="K881" s="58"/>
      <c r="L881" s="58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4.25" customHeight="1">
      <c r="A882" s="54" t="s">
        <v>2194</v>
      </c>
      <c r="B882" s="54" t="s">
        <v>2195</v>
      </c>
      <c r="C882" s="55" t="str">
        <f t="shared" si="6"/>
        <v>OSARGAO</v>
      </c>
      <c r="D882" s="55"/>
      <c r="E882" s="55"/>
      <c r="F882" s="55"/>
      <c r="G882" s="55">
        <f>COUNTIF(RTARouteStagesOld!$J$2:$J$5,ShortCodesNew!$B882)</f>
        <v>0</v>
      </c>
      <c r="H882" s="55">
        <f>COUNTIF(ShortCodesNew!$A$2:$A$1516,ShortCodesNew!$A882)</f>
        <v>1</v>
      </c>
      <c r="I882" s="55">
        <f t="shared" si="7"/>
        <v>1</v>
      </c>
      <c r="J882" s="55"/>
      <c r="K882" s="55"/>
      <c r="L882" s="55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4.25" customHeight="1">
      <c r="A883" s="57" t="s">
        <v>2196</v>
      </c>
      <c r="B883" s="57" t="s">
        <v>2197</v>
      </c>
      <c r="C883" s="58" t="str">
        <f t="shared" si="6"/>
        <v>OSHELBAG</v>
      </c>
      <c r="D883" s="58"/>
      <c r="E883" s="58"/>
      <c r="F883" s="58"/>
      <c r="G883" s="58">
        <f>COUNTIF(RTARouteStagesOld!$J$2:$J$5,ShortCodesNew!$B883)</f>
        <v>0</v>
      </c>
      <c r="H883" s="58">
        <f>COUNTIF(ShortCodesNew!$A$2:$A$1516,ShortCodesNew!$A883)</f>
        <v>1</v>
      </c>
      <c r="I883" s="58">
        <f t="shared" si="7"/>
        <v>1</v>
      </c>
      <c r="J883" s="58"/>
      <c r="K883" s="58"/>
      <c r="L883" s="58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4.25" customHeight="1">
      <c r="A884" s="54" t="s">
        <v>2198</v>
      </c>
      <c r="B884" s="54" t="s">
        <v>2199</v>
      </c>
      <c r="C884" s="55" t="str">
        <f t="shared" si="6"/>
        <v>OZARIM</v>
      </c>
      <c r="D884" s="55"/>
      <c r="E884" s="55"/>
      <c r="F884" s="55"/>
      <c r="G884" s="55">
        <f>COUNTIF(RTARouteStagesOld!$J$2:$J$5,ShortCodesNew!$B884)</f>
        <v>0</v>
      </c>
      <c r="H884" s="55">
        <f>COUNTIF(ShortCodesNew!$A$2:$A$1516,ShortCodesNew!$A884)</f>
        <v>1</v>
      </c>
      <c r="I884" s="55">
        <f t="shared" si="7"/>
        <v>1</v>
      </c>
      <c r="J884" s="55"/>
      <c r="K884" s="55"/>
      <c r="L884" s="55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4.25" customHeight="1">
      <c r="A885" s="57" t="s">
        <v>2200</v>
      </c>
      <c r="B885" s="57" t="s">
        <v>2201</v>
      </c>
      <c r="C885" s="58" t="str">
        <f t="shared" si="6"/>
        <v>OZRIM</v>
      </c>
      <c r="D885" s="58"/>
      <c r="E885" s="58"/>
      <c r="F885" s="58"/>
      <c r="G885" s="58">
        <f>COUNTIF(RTARouteStagesOld!$J$2:$J$5,ShortCodesNew!$B885)</f>
        <v>0</v>
      </c>
      <c r="H885" s="58">
        <f>COUNTIF(ShortCodesNew!$A$2:$A$1516,ShortCodesNew!$A885)</f>
        <v>1</v>
      </c>
      <c r="I885" s="58">
        <f t="shared" si="7"/>
        <v>1</v>
      </c>
      <c r="J885" s="58"/>
      <c r="K885" s="58"/>
      <c r="L885" s="58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4.25" customHeight="1">
      <c r="A886" s="54" t="s">
        <v>2202</v>
      </c>
      <c r="B886" s="54" t="s">
        <v>2203</v>
      </c>
      <c r="C886" s="55" t="str">
        <f t="shared" si="6"/>
        <v>OZRIM BRDGE</v>
      </c>
      <c r="D886" s="55"/>
      <c r="E886" s="55"/>
      <c r="F886" s="55"/>
      <c r="G886" s="55">
        <f>COUNTIF(RTARouteStagesOld!$J$2:$J$5,ShortCodesNew!$B886)</f>
        <v>0</v>
      </c>
      <c r="H886" s="55">
        <f>COUNTIF(ShortCodesNew!$A$2:$A$1516,ShortCodesNew!$A886)</f>
        <v>1</v>
      </c>
      <c r="I886" s="55">
        <f t="shared" si="7"/>
        <v>1</v>
      </c>
      <c r="J886" s="55"/>
      <c r="K886" s="55"/>
      <c r="L886" s="55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4.25" customHeight="1">
      <c r="A887" s="57" t="s">
        <v>2204</v>
      </c>
      <c r="B887" s="57" t="s">
        <v>2205</v>
      </c>
      <c r="C887" s="58" t="str">
        <f t="shared" si="6"/>
        <v>P. CHONSAI</v>
      </c>
      <c r="D887" s="58"/>
      <c r="E887" s="58"/>
      <c r="F887" s="58"/>
      <c r="G887" s="58">
        <f>COUNTIF(RTARouteStagesOld!$J$2:$J$5,ShortCodesNew!$B887)</f>
        <v>0</v>
      </c>
      <c r="H887" s="58">
        <f>COUNTIF(ShortCodesNew!$A$2:$A$1516,ShortCodesNew!$A887)</f>
        <v>1</v>
      </c>
      <c r="I887" s="58">
        <f t="shared" si="7"/>
        <v>1</v>
      </c>
      <c r="J887" s="58"/>
      <c r="K887" s="58"/>
      <c r="L887" s="58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4.25" customHeight="1">
      <c r="A888" s="54" t="s">
        <v>2206</v>
      </c>
      <c r="B888" s="54" t="s">
        <v>2207</v>
      </c>
      <c r="C888" s="55" t="str">
        <f t="shared" si="6"/>
        <v>P.HUSIG BRD</v>
      </c>
      <c r="D888" s="55"/>
      <c r="E888" s="55"/>
      <c r="F888" s="55"/>
      <c r="G888" s="55">
        <f>COUNTIF(RTARouteStagesOld!$J$2:$J$5,ShortCodesNew!$B888)</f>
        <v>0</v>
      </c>
      <c r="H888" s="55">
        <f>COUNTIF(ShortCodesNew!$A$2:$A$1516,ShortCodesNew!$A888)</f>
        <v>1</v>
      </c>
      <c r="I888" s="55">
        <f t="shared" si="7"/>
        <v>1</v>
      </c>
      <c r="J888" s="55"/>
      <c r="K888" s="55"/>
      <c r="L888" s="55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4.25" customHeight="1">
      <c r="A889" s="57" t="s">
        <v>2208</v>
      </c>
      <c r="B889" s="57" t="s">
        <v>2209</v>
      </c>
      <c r="C889" s="58" t="str">
        <f t="shared" si="6"/>
        <v>P.TEMPLE</v>
      </c>
      <c r="D889" s="58"/>
      <c r="E889" s="58"/>
      <c r="F889" s="58"/>
      <c r="G889" s="58">
        <f>COUNTIF(RTARouteStagesOld!$J$2:$J$5,ShortCodesNew!$B889)</f>
        <v>0</v>
      </c>
      <c r="H889" s="58">
        <f>COUNTIF(ShortCodesNew!$A$2:$A$1516,ShortCodesNew!$A889)</f>
        <v>1</v>
      </c>
      <c r="I889" s="58">
        <f t="shared" si="7"/>
        <v>1</v>
      </c>
      <c r="J889" s="58"/>
      <c r="K889" s="58"/>
      <c r="L889" s="58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4.25" customHeight="1">
      <c r="A890" s="54" t="s">
        <v>2210</v>
      </c>
      <c r="B890" s="54" t="s">
        <v>2211</v>
      </c>
      <c r="C890" s="55" t="str">
        <f t="shared" si="6"/>
        <v>PADDI</v>
      </c>
      <c r="D890" s="55"/>
      <c r="E890" s="55"/>
      <c r="F890" s="55"/>
      <c r="G890" s="55">
        <f>COUNTIF(RTARouteStagesOld!$J$2:$J$5,ShortCodesNew!$B890)</f>
        <v>0</v>
      </c>
      <c r="H890" s="55">
        <f>COUNTIF(ShortCodesNew!$A$2:$A$1516,ShortCodesNew!$A890)</f>
        <v>1</v>
      </c>
      <c r="I890" s="55">
        <f t="shared" si="7"/>
        <v>1</v>
      </c>
      <c r="J890" s="55"/>
      <c r="K890" s="55"/>
      <c r="L890" s="55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4.25" customHeight="1">
      <c r="A891" s="57" t="s">
        <v>2212</v>
      </c>
      <c r="B891" s="57" t="s">
        <v>2213</v>
      </c>
      <c r="C891" s="58" t="str">
        <f t="shared" si="6"/>
        <v>PADEL CANTN</v>
      </c>
      <c r="D891" s="58"/>
      <c r="E891" s="58"/>
      <c r="F891" s="58"/>
      <c r="G891" s="58">
        <f>COUNTIF(RTARouteStagesOld!$J$2:$J$5,ShortCodesNew!$B891)</f>
        <v>0</v>
      </c>
      <c r="H891" s="58">
        <f>COUNTIF(ShortCodesNew!$A$2:$A$1516,ShortCodesNew!$A891)</f>
        <v>1</v>
      </c>
      <c r="I891" s="58">
        <f t="shared" si="7"/>
        <v>1</v>
      </c>
      <c r="J891" s="58"/>
      <c r="K891" s="58"/>
      <c r="L891" s="58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4.25" customHeight="1">
      <c r="A892" s="54" t="s">
        <v>2214</v>
      </c>
      <c r="B892" s="54" t="s">
        <v>2215</v>
      </c>
      <c r="C892" s="55" t="str">
        <f t="shared" si="6"/>
        <v>PADELI</v>
      </c>
      <c r="D892" s="55"/>
      <c r="E892" s="55"/>
      <c r="F892" s="55"/>
      <c r="G892" s="55">
        <f>COUNTIF(RTARouteStagesOld!$J$2:$J$5,ShortCodesNew!$B892)</f>
        <v>0</v>
      </c>
      <c r="H892" s="55">
        <f>COUNTIF(ShortCodesNew!$A$2:$A$1516,ShortCodesNew!$A892)</f>
        <v>1</v>
      </c>
      <c r="I892" s="55">
        <f t="shared" si="7"/>
        <v>1</v>
      </c>
      <c r="J892" s="55"/>
      <c r="K892" s="55"/>
      <c r="L892" s="55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4.25" customHeight="1">
      <c r="A893" s="57" t="s">
        <v>2216</v>
      </c>
      <c r="B893" s="57" t="s">
        <v>2217</v>
      </c>
      <c r="C893" s="58" t="str">
        <f t="shared" si="6"/>
        <v>PADRIBHAT</v>
      </c>
      <c r="D893" s="58"/>
      <c r="E893" s="58"/>
      <c r="F893" s="58"/>
      <c r="G893" s="58">
        <f>COUNTIF(RTARouteStagesOld!$J$2:$J$5,ShortCodesNew!$B893)</f>
        <v>0</v>
      </c>
      <c r="H893" s="58">
        <f>COUNTIF(ShortCodesNew!$A$2:$A$1516,ShortCodesNew!$A893)</f>
        <v>1</v>
      </c>
      <c r="I893" s="58">
        <f t="shared" si="7"/>
        <v>1</v>
      </c>
      <c r="J893" s="58"/>
      <c r="K893" s="58"/>
      <c r="L893" s="58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4.25" customHeight="1">
      <c r="A894" s="54" t="s">
        <v>2218</v>
      </c>
      <c r="B894" s="54" t="s">
        <v>2219</v>
      </c>
      <c r="C894" s="55" t="str">
        <f t="shared" si="6"/>
        <v>PADVE</v>
      </c>
      <c r="D894" s="55"/>
      <c r="E894" s="55"/>
      <c r="F894" s="55"/>
      <c r="G894" s="55">
        <f>COUNTIF(RTARouteStagesOld!$J$2:$J$5,ShortCodesNew!$B894)</f>
        <v>0</v>
      </c>
      <c r="H894" s="55">
        <f>COUNTIF(ShortCodesNew!$A$2:$A$1516,ShortCodesNew!$A894)</f>
        <v>1</v>
      </c>
      <c r="I894" s="55">
        <f t="shared" si="7"/>
        <v>1</v>
      </c>
      <c r="J894" s="55"/>
      <c r="K894" s="55"/>
      <c r="L894" s="55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4.25" customHeight="1">
      <c r="A895" s="57" t="s">
        <v>2220</v>
      </c>
      <c r="B895" s="57" t="s">
        <v>2221</v>
      </c>
      <c r="C895" s="58" t="str">
        <f t="shared" si="6"/>
        <v>PAIKUL</v>
      </c>
      <c r="D895" s="58"/>
      <c r="E895" s="58"/>
      <c r="F895" s="58"/>
      <c r="G895" s="58">
        <f>COUNTIF(RTARouteStagesOld!$J$2:$J$5,ShortCodesNew!$B895)</f>
        <v>0</v>
      </c>
      <c r="H895" s="58">
        <f>COUNTIF(ShortCodesNew!$A$2:$A$1516,ShortCodesNew!$A895)</f>
        <v>1</v>
      </c>
      <c r="I895" s="58">
        <f t="shared" si="7"/>
        <v>1</v>
      </c>
      <c r="J895" s="58"/>
      <c r="K895" s="58"/>
      <c r="L895" s="58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4.25" customHeight="1">
      <c r="A896" s="54" t="s">
        <v>2222</v>
      </c>
      <c r="B896" s="54" t="s">
        <v>2223</v>
      </c>
      <c r="C896" s="55" t="str">
        <f t="shared" si="6"/>
        <v>PAITHAN</v>
      </c>
      <c r="D896" s="55"/>
      <c r="E896" s="55"/>
      <c r="F896" s="55"/>
      <c r="G896" s="55">
        <f>COUNTIF(RTARouteStagesOld!$J$2:$J$5,ShortCodesNew!$B896)</f>
        <v>0</v>
      </c>
      <c r="H896" s="55">
        <f>COUNTIF(ShortCodesNew!$A$2:$A$1516,ShortCodesNew!$A896)</f>
        <v>1</v>
      </c>
      <c r="I896" s="55">
        <f t="shared" si="7"/>
        <v>1</v>
      </c>
      <c r="J896" s="55"/>
      <c r="K896" s="55"/>
      <c r="L896" s="55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4.25" customHeight="1">
      <c r="A897" s="57" t="s">
        <v>2224</v>
      </c>
      <c r="B897" s="57" t="s">
        <v>2225</v>
      </c>
      <c r="C897" s="58" t="str">
        <f t="shared" si="6"/>
        <v>PAITHWADO</v>
      </c>
      <c r="D897" s="58"/>
      <c r="E897" s="58"/>
      <c r="F897" s="58"/>
      <c r="G897" s="58">
        <f>COUNTIF(RTARouteStagesOld!$J$2:$J$5,ShortCodesNew!$B897)</f>
        <v>0</v>
      </c>
      <c r="H897" s="58">
        <f>COUNTIF(ShortCodesNew!$A$2:$A$1516,ShortCodesNew!$A897)</f>
        <v>1</v>
      </c>
      <c r="I897" s="58">
        <f t="shared" si="7"/>
        <v>1</v>
      </c>
      <c r="J897" s="58"/>
      <c r="K897" s="58"/>
      <c r="L897" s="58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4.25" customHeight="1">
      <c r="A898" s="54" t="s">
        <v>2226</v>
      </c>
      <c r="B898" s="54" t="s">
        <v>2227</v>
      </c>
      <c r="C898" s="55" t="str">
        <f t="shared" si="6"/>
        <v>PAJENTAR</v>
      </c>
      <c r="D898" s="55"/>
      <c r="E898" s="55"/>
      <c r="F898" s="55"/>
      <c r="G898" s="55">
        <f>COUNTIF(RTARouteStagesOld!$J$2:$J$5,ShortCodesNew!$B898)</f>
        <v>0</v>
      </c>
      <c r="H898" s="55">
        <f>COUNTIF(ShortCodesNew!$A$2:$A$1516,ShortCodesNew!$A898)</f>
        <v>1</v>
      </c>
      <c r="I898" s="55">
        <f t="shared" si="7"/>
        <v>1</v>
      </c>
      <c r="J898" s="55"/>
      <c r="K898" s="55"/>
      <c r="L898" s="55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4.25" customHeight="1">
      <c r="A899" s="57" t="s">
        <v>2228</v>
      </c>
      <c r="B899" s="57" t="s">
        <v>2229</v>
      </c>
      <c r="C899" s="58" t="str">
        <f t="shared" si="6"/>
        <v>PAJIFOND</v>
      </c>
      <c r="D899" s="58"/>
      <c r="E899" s="58"/>
      <c r="F899" s="58"/>
      <c r="G899" s="58">
        <f>COUNTIF(RTARouteStagesOld!$J$2:$J$5,ShortCodesNew!$B899)</f>
        <v>0</v>
      </c>
      <c r="H899" s="58">
        <f>COUNTIF(ShortCodesNew!$A$2:$A$1516,ShortCodesNew!$A899)</f>
        <v>1</v>
      </c>
      <c r="I899" s="58">
        <f t="shared" si="7"/>
        <v>1</v>
      </c>
      <c r="J899" s="58"/>
      <c r="K899" s="58"/>
      <c r="L899" s="58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4.25" customHeight="1">
      <c r="A900" s="54" t="s">
        <v>2230</v>
      </c>
      <c r="B900" s="54" t="s">
        <v>2231</v>
      </c>
      <c r="C900" s="55" t="str">
        <f t="shared" si="6"/>
        <v>PAJIMOL</v>
      </c>
      <c r="D900" s="55"/>
      <c r="E900" s="55"/>
      <c r="F900" s="55"/>
      <c r="G900" s="55">
        <f>COUNTIF(RTARouteStagesOld!$J$2:$J$5,ShortCodesNew!$B900)</f>
        <v>0</v>
      </c>
      <c r="H900" s="55">
        <f>COUNTIF(ShortCodesNew!$A$2:$A$1516,ShortCodesNew!$A900)</f>
        <v>1</v>
      </c>
      <c r="I900" s="55">
        <f t="shared" si="7"/>
        <v>1</v>
      </c>
      <c r="J900" s="55"/>
      <c r="K900" s="55"/>
      <c r="L900" s="55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4.25" customHeight="1">
      <c r="A901" s="57" t="s">
        <v>2232</v>
      </c>
      <c r="B901" s="57" t="s">
        <v>2233</v>
      </c>
      <c r="C901" s="58" t="str">
        <f t="shared" si="6"/>
        <v>PALE</v>
      </c>
      <c r="D901" s="58"/>
      <c r="E901" s="58"/>
      <c r="F901" s="58"/>
      <c r="G901" s="58">
        <f>COUNTIF(RTARouteStagesOld!$J$2:$J$5,ShortCodesNew!$B901)</f>
        <v>0</v>
      </c>
      <c r="H901" s="58">
        <f>COUNTIF(ShortCodesNew!$A$2:$A$1516,ShortCodesNew!$A901)</f>
        <v>1</v>
      </c>
      <c r="I901" s="58">
        <f t="shared" si="7"/>
        <v>1</v>
      </c>
      <c r="J901" s="58"/>
      <c r="K901" s="58"/>
      <c r="L901" s="58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4.25" customHeight="1">
      <c r="A902" s="54" t="s">
        <v>2234</v>
      </c>
      <c r="B902" s="54" t="s">
        <v>2235</v>
      </c>
      <c r="C902" s="55" t="str">
        <f t="shared" si="6"/>
        <v>PALI</v>
      </c>
      <c r="D902" s="55"/>
      <c r="E902" s="55"/>
      <c r="F902" s="55"/>
      <c r="G902" s="55">
        <f>COUNTIF(RTARouteStagesOld!$J$2:$J$5,ShortCodesNew!$B902)</f>
        <v>0</v>
      </c>
      <c r="H902" s="55">
        <f>COUNTIF(ShortCodesNew!$A$2:$A$1516,ShortCodesNew!$A902)</f>
        <v>1</v>
      </c>
      <c r="I902" s="55">
        <f t="shared" si="7"/>
        <v>1</v>
      </c>
      <c r="J902" s="55"/>
      <c r="K902" s="55"/>
      <c r="L902" s="55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4.25" customHeight="1">
      <c r="A903" s="57" t="s">
        <v>2236</v>
      </c>
      <c r="B903" s="57" t="s">
        <v>2237</v>
      </c>
      <c r="C903" s="58" t="str">
        <f t="shared" si="6"/>
        <v>PALOTI/SHAL</v>
      </c>
      <c r="D903" s="58"/>
      <c r="E903" s="58"/>
      <c r="F903" s="58"/>
      <c r="G903" s="58">
        <f>COUNTIF(RTARouteStagesOld!$J$2:$J$5,ShortCodesNew!$B903)</f>
        <v>0</v>
      </c>
      <c r="H903" s="58">
        <f>COUNTIF(ShortCodesNew!$A$2:$A$1516,ShortCodesNew!$A903)</f>
        <v>1</v>
      </c>
      <c r="I903" s="58">
        <f t="shared" si="7"/>
        <v>1</v>
      </c>
      <c r="J903" s="58"/>
      <c r="K903" s="58"/>
      <c r="L903" s="58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4.25" customHeight="1">
      <c r="A904" s="54" t="s">
        <v>2238</v>
      </c>
      <c r="B904" s="54" t="s">
        <v>2239</v>
      </c>
      <c r="C904" s="55" t="str">
        <f t="shared" si="6"/>
        <v>PALSARE</v>
      </c>
      <c r="D904" s="55"/>
      <c r="E904" s="55"/>
      <c r="F904" s="55"/>
      <c r="G904" s="55">
        <f>COUNTIF(RTARouteStagesOld!$J$2:$J$5,ShortCodesNew!$B904)</f>
        <v>0</v>
      </c>
      <c r="H904" s="55">
        <f>COUNTIF(ShortCodesNew!$A$2:$A$1516,ShortCodesNew!$A904)</f>
        <v>1</v>
      </c>
      <c r="I904" s="55">
        <f t="shared" si="7"/>
        <v>1</v>
      </c>
      <c r="J904" s="55"/>
      <c r="K904" s="55"/>
      <c r="L904" s="55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4.25" customHeight="1">
      <c r="A905" s="57" t="s">
        <v>2240</v>
      </c>
      <c r="B905" s="57" t="s">
        <v>2241</v>
      </c>
      <c r="C905" s="58" t="str">
        <f t="shared" si="6"/>
        <v>PALYA</v>
      </c>
      <c r="D905" s="58"/>
      <c r="E905" s="58"/>
      <c r="F905" s="58"/>
      <c r="G905" s="58">
        <f>COUNTIF(RTARouteStagesOld!$J$2:$J$5,ShortCodesNew!$B905)</f>
        <v>0</v>
      </c>
      <c r="H905" s="58">
        <f>COUNTIF(ShortCodesNew!$A$2:$A$1516,ShortCodesNew!$A905)</f>
        <v>1</v>
      </c>
      <c r="I905" s="58">
        <f t="shared" si="7"/>
        <v>1</v>
      </c>
      <c r="J905" s="58"/>
      <c r="K905" s="58"/>
      <c r="L905" s="58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4.25" customHeight="1">
      <c r="A906" s="54" t="s">
        <v>2242</v>
      </c>
      <c r="B906" s="54" t="s">
        <v>2243</v>
      </c>
      <c r="C906" s="55" t="str">
        <f t="shared" si="6"/>
        <v>PALYA X</v>
      </c>
      <c r="D906" s="55"/>
      <c r="E906" s="55"/>
      <c r="F906" s="55"/>
      <c r="G906" s="55">
        <f>COUNTIF(RTARouteStagesOld!$J$2:$J$5,ShortCodesNew!$B906)</f>
        <v>0</v>
      </c>
      <c r="H906" s="55">
        <f>COUNTIF(ShortCodesNew!$A$2:$A$1516,ShortCodesNew!$A906)</f>
        <v>1</v>
      </c>
      <c r="I906" s="55">
        <f t="shared" si="7"/>
        <v>1</v>
      </c>
      <c r="J906" s="55"/>
      <c r="K906" s="55"/>
      <c r="L906" s="55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4.25" customHeight="1">
      <c r="A907" s="57" t="s">
        <v>2244</v>
      </c>
      <c r="B907" s="57" t="s">
        <v>2245</v>
      </c>
      <c r="C907" s="58" t="str">
        <f t="shared" si="6"/>
        <v>PALYE</v>
      </c>
      <c r="D907" s="58"/>
      <c r="E907" s="58"/>
      <c r="F907" s="58"/>
      <c r="G907" s="58">
        <f>COUNTIF(RTARouteStagesOld!$J$2:$J$5,ShortCodesNew!$B907)</f>
        <v>0</v>
      </c>
      <c r="H907" s="58">
        <f>COUNTIF(ShortCodesNew!$A$2:$A$1516,ShortCodesNew!$A907)</f>
        <v>1</v>
      </c>
      <c r="I907" s="58">
        <f t="shared" si="7"/>
        <v>1</v>
      </c>
      <c r="J907" s="58"/>
      <c r="K907" s="58"/>
      <c r="L907" s="58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4.25" customHeight="1">
      <c r="A908" s="54" t="s">
        <v>2246</v>
      </c>
      <c r="B908" s="54" t="s">
        <v>2247</v>
      </c>
      <c r="C908" s="55" t="str">
        <f t="shared" si="6"/>
        <v>PANAJI</v>
      </c>
      <c r="D908" s="55"/>
      <c r="E908" s="55" t="s">
        <v>617</v>
      </c>
      <c r="F908" s="55"/>
      <c r="G908" s="55">
        <f>COUNTIF(RTARouteStagesOld!$J$2:$J$5,ShortCodesNew!$B908)</f>
        <v>0</v>
      </c>
      <c r="H908" s="55">
        <f>COUNTIF(ShortCodesNew!$A$2:$A$1516,ShortCodesNew!$A908)</f>
        <v>1</v>
      </c>
      <c r="I908" s="55">
        <f t="shared" si="7"/>
        <v>1</v>
      </c>
      <c r="J908" s="55" t="s">
        <v>618</v>
      </c>
      <c r="K908" s="55"/>
      <c r="L908" s="55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4.25" customHeight="1">
      <c r="A909" s="57" t="s">
        <v>2248</v>
      </c>
      <c r="B909" s="57" t="s">
        <v>2249</v>
      </c>
      <c r="C909" s="58" t="str">
        <f t="shared" si="6"/>
        <v>PANAJI ART AND CULTURE</v>
      </c>
      <c r="D909" s="58"/>
      <c r="E909" s="58"/>
      <c r="F909" s="58"/>
      <c r="G909" s="58">
        <f>COUNTIF(RTARouteStagesOld!$J$2:$J$5,ShortCodesNew!$B909)</f>
        <v>0</v>
      </c>
      <c r="H909" s="58">
        <f>COUNTIF(ShortCodesNew!$A$2:$A$1516,ShortCodesNew!$A909)</f>
        <v>1</v>
      </c>
      <c r="I909" s="58">
        <f t="shared" si="7"/>
        <v>1</v>
      </c>
      <c r="J909" s="58" t="s">
        <v>1175</v>
      </c>
      <c r="K909" s="58"/>
      <c r="L909" s="58" t="s">
        <v>538</v>
      </c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4.25" customHeight="1">
      <c r="A910" s="54" t="s">
        <v>2250</v>
      </c>
      <c r="B910" s="54" t="s">
        <v>2251</v>
      </c>
      <c r="C910" s="55" t="str">
        <f t="shared" si="6"/>
        <v>PANAJI MKT</v>
      </c>
      <c r="D910" s="55"/>
      <c r="E910" s="55"/>
      <c r="F910" s="55"/>
      <c r="G910" s="55">
        <f>COUNTIF(RTARouteStagesOld!$J$2:$J$5,ShortCodesNew!$B910)</f>
        <v>0</v>
      </c>
      <c r="H910" s="55">
        <f>COUNTIF(ShortCodesNew!$A$2:$A$1516,ShortCodesNew!$A910)</f>
        <v>1</v>
      </c>
      <c r="I910" s="55">
        <f t="shared" si="7"/>
        <v>1</v>
      </c>
      <c r="J910" s="55"/>
      <c r="K910" s="55"/>
      <c r="L910" s="55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4.25" customHeight="1">
      <c r="A911" s="57" t="s">
        <v>2252</v>
      </c>
      <c r="B911" s="57" t="s">
        <v>2253</v>
      </c>
      <c r="C911" s="58" t="str">
        <f t="shared" si="6"/>
        <v>Panaji PWD</v>
      </c>
      <c r="D911" s="58"/>
      <c r="E911" s="58"/>
      <c r="F911" s="58"/>
      <c r="G911" s="58">
        <f>COUNTIF(RTARouteStagesOld!$J$2:$J$5,ShortCodesNew!$B911)</f>
        <v>0</v>
      </c>
      <c r="H911" s="58">
        <f>COUNTIF(ShortCodesNew!$A$2:$A$1516,ShortCodesNew!$A911)</f>
        <v>1</v>
      </c>
      <c r="I911" s="58">
        <f t="shared" si="7"/>
        <v>1</v>
      </c>
      <c r="J911" s="58"/>
      <c r="K911" s="58"/>
      <c r="L911" s="58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4.25" customHeight="1">
      <c r="A912" s="54" t="s">
        <v>2254</v>
      </c>
      <c r="B912" s="54" t="s">
        <v>2255</v>
      </c>
      <c r="C912" s="55" t="str">
        <f t="shared" si="6"/>
        <v>PANARI</v>
      </c>
      <c r="D912" s="55"/>
      <c r="E912" s="55"/>
      <c r="F912" s="55"/>
      <c r="G912" s="55">
        <f>COUNTIF(RTARouteStagesOld!$J$2:$J$5,ShortCodesNew!$B912)</f>
        <v>0</v>
      </c>
      <c r="H912" s="55">
        <f>COUNTIF(ShortCodesNew!$A$2:$A$1516,ShortCodesNew!$A912)</f>
        <v>1</v>
      </c>
      <c r="I912" s="55">
        <f t="shared" si="7"/>
        <v>1</v>
      </c>
      <c r="J912" s="55"/>
      <c r="K912" s="55"/>
      <c r="L912" s="55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4.25" customHeight="1">
      <c r="A913" s="57" t="s">
        <v>2256</v>
      </c>
      <c r="B913" s="57" t="s">
        <v>2257</v>
      </c>
      <c r="C913" s="58" t="str">
        <f t="shared" si="6"/>
        <v>PANAS MALA</v>
      </c>
      <c r="D913" s="58"/>
      <c r="E913" s="58"/>
      <c r="F913" s="58"/>
      <c r="G913" s="58">
        <f>COUNTIF(RTARouteStagesOld!$J$2:$J$5,ShortCodesNew!$B913)</f>
        <v>0</v>
      </c>
      <c r="H913" s="58">
        <f>COUNTIF(ShortCodesNew!$A$2:$A$1516,ShortCodesNew!$A913)</f>
        <v>1</v>
      </c>
      <c r="I913" s="58">
        <f t="shared" si="7"/>
        <v>1</v>
      </c>
      <c r="J913" s="58"/>
      <c r="K913" s="58"/>
      <c r="L913" s="58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4.25" customHeight="1">
      <c r="A914" s="54" t="s">
        <v>2258</v>
      </c>
      <c r="B914" s="54" t="s">
        <v>2259</v>
      </c>
      <c r="C914" s="55" t="str">
        <f t="shared" si="6"/>
        <v>PANCHAYAT</v>
      </c>
      <c r="D914" s="55"/>
      <c r="E914" s="55"/>
      <c r="F914" s="55"/>
      <c r="G914" s="55">
        <f>COUNTIF(RTARouteStagesOld!$J$2:$J$5,ShortCodesNew!$B914)</f>
        <v>0</v>
      </c>
      <c r="H914" s="55">
        <f>COUNTIF(ShortCodesNew!$A$2:$A$1516,ShortCodesNew!$A914)</f>
        <v>1</v>
      </c>
      <c r="I914" s="55">
        <f t="shared" si="7"/>
        <v>1</v>
      </c>
      <c r="J914" s="55"/>
      <c r="K914" s="55"/>
      <c r="L914" s="55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4.25" customHeight="1">
      <c r="A915" s="57" t="s">
        <v>2260</v>
      </c>
      <c r="B915" s="57" t="s">
        <v>2261</v>
      </c>
      <c r="C915" s="58" t="str">
        <f t="shared" si="6"/>
        <v>PANCHWADI</v>
      </c>
      <c r="D915" s="58"/>
      <c r="E915" s="58"/>
      <c r="F915" s="58"/>
      <c r="G915" s="58">
        <f>COUNTIF(RTARouteStagesOld!$J$2:$J$5,ShortCodesNew!$B915)</f>
        <v>0</v>
      </c>
      <c r="H915" s="58">
        <f>COUNTIF(ShortCodesNew!$A$2:$A$1516,ShortCodesNew!$A915)</f>
        <v>1</v>
      </c>
      <c r="I915" s="58">
        <f t="shared" si="7"/>
        <v>1</v>
      </c>
      <c r="J915" s="58"/>
      <c r="K915" s="58"/>
      <c r="L915" s="58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4.25" customHeight="1">
      <c r="A916" s="54" t="s">
        <v>2262</v>
      </c>
      <c r="B916" s="54" t="s">
        <v>2263</v>
      </c>
      <c r="C916" s="55" t="str">
        <f t="shared" si="6"/>
        <v>PANDHARPUR</v>
      </c>
      <c r="D916" s="55"/>
      <c r="E916" s="55"/>
      <c r="F916" s="55"/>
      <c r="G916" s="55">
        <f>COUNTIF(RTARouteStagesOld!$J$2:$J$5,ShortCodesNew!$B916)</f>
        <v>0</v>
      </c>
      <c r="H916" s="55">
        <f>COUNTIF(ShortCodesNew!$A$2:$A$1516,ShortCodesNew!$A916)</f>
        <v>1</v>
      </c>
      <c r="I916" s="55">
        <f t="shared" si="7"/>
        <v>1</v>
      </c>
      <c r="J916" s="55"/>
      <c r="K916" s="55"/>
      <c r="L916" s="55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4.25" customHeight="1">
      <c r="A917" s="57" t="s">
        <v>2264</v>
      </c>
      <c r="B917" s="57" t="s">
        <v>2265</v>
      </c>
      <c r="C917" s="58" t="str">
        <f t="shared" si="6"/>
        <v>PANDUR</v>
      </c>
      <c r="D917" s="58"/>
      <c r="E917" s="58"/>
      <c r="F917" s="58"/>
      <c r="G917" s="58">
        <f>COUNTIF(RTARouteStagesOld!$J$2:$J$5,ShortCodesNew!$B917)</f>
        <v>0</v>
      </c>
      <c r="H917" s="58">
        <f>COUNTIF(ShortCodesNew!$A$2:$A$1516,ShortCodesNew!$A917)</f>
        <v>1</v>
      </c>
      <c r="I917" s="58">
        <f t="shared" si="7"/>
        <v>1</v>
      </c>
      <c r="J917" s="58"/>
      <c r="K917" s="58"/>
      <c r="L917" s="58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4.25" customHeight="1">
      <c r="A918" s="54" t="s">
        <v>2266</v>
      </c>
      <c r="B918" s="54" t="s">
        <v>2267</v>
      </c>
      <c r="C918" s="55" t="str">
        <f t="shared" si="6"/>
        <v>PANDVPURA</v>
      </c>
      <c r="D918" s="55"/>
      <c r="E918" s="55"/>
      <c r="F918" s="55"/>
      <c r="G918" s="55">
        <f>COUNTIF(RTARouteStagesOld!$J$2:$J$5,ShortCodesNew!$B918)</f>
        <v>0</v>
      </c>
      <c r="H918" s="55">
        <f>COUNTIF(ShortCodesNew!$A$2:$A$1516,ShortCodesNew!$A918)</f>
        <v>1</v>
      </c>
      <c r="I918" s="55">
        <f t="shared" si="7"/>
        <v>1</v>
      </c>
      <c r="J918" s="55"/>
      <c r="K918" s="55"/>
      <c r="L918" s="55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4.25" customHeight="1">
      <c r="A919" s="57" t="s">
        <v>2268</v>
      </c>
      <c r="B919" s="57" t="s">
        <v>2269</v>
      </c>
      <c r="C919" s="58" t="str">
        <f t="shared" si="6"/>
        <v>PANNA</v>
      </c>
      <c r="D919" s="58"/>
      <c r="E919" s="58"/>
      <c r="F919" s="58"/>
      <c r="G919" s="58">
        <f>COUNTIF(RTARouteStagesOld!$J$2:$J$5,ShortCodesNew!$B919)</f>
        <v>0</v>
      </c>
      <c r="H919" s="58">
        <f>COUNTIF(ShortCodesNew!$A$2:$A$1516,ShortCodesNew!$A919)</f>
        <v>1</v>
      </c>
      <c r="I919" s="58">
        <f t="shared" si="7"/>
        <v>1</v>
      </c>
      <c r="J919" s="58"/>
      <c r="K919" s="58"/>
      <c r="L919" s="58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4.25" customHeight="1">
      <c r="A920" s="54" t="s">
        <v>2270</v>
      </c>
      <c r="B920" s="54" t="s">
        <v>2271</v>
      </c>
      <c r="C920" s="55" t="str">
        <f t="shared" si="6"/>
        <v>PANNER</v>
      </c>
      <c r="D920" s="55"/>
      <c r="E920" s="55"/>
      <c r="F920" s="55"/>
      <c r="G920" s="55">
        <f>COUNTIF(RTARouteStagesOld!$J$2:$J$5,ShortCodesNew!$B920)</f>
        <v>0</v>
      </c>
      <c r="H920" s="55">
        <f>COUNTIF(ShortCodesNew!$A$2:$A$1516,ShortCodesNew!$A920)</f>
        <v>1</v>
      </c>
      <c r="I920" s="55">
        <f t="shared" si="7"/>
        <v>1</v>
      </c>
      <c r="J920" s="55"/>
      <c r="K920" s="55"/>
      <c r="L920" s="55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4.25" customHeight="1">
      <c r="A921" s="57" t="s">
        <v>2272</v>
      </c>
      <c r="B921" s="57" t="s">
        <v>2273</v>
      </c>
      <c r="C921" s="58" t="str">
        <f t="shared" si="6"/>
        <v>PANSULEM</v>
      </c>
      <c r="D921" s="58"/>
      <c r="E921" s="58"/>
      <c r="F921" s="58"/>
      <c r="G921" s="58">
        <f>COUNTIF(RTARouteStagesOld!$J$2:$J$5,ShortCodesNew!$B921)</f>
        <v>0</v>
      </c>
      <c r="H921" s="58">
        <f>COUNTIF(ShortCodesNew!$A$2:$A$1516,ShortCodesNew!$A921)</f>
        <v>1</v>
      </c>
      <c r="I921" s="58">
        <f t="shared" si="7"/>
        <v>1</v>
      </c>
      <c r="J921" s="58"/>
      <c r="K921" s="58"/>
      <c r="L921" s="58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4.25" customHeight="1">
      <c r="A922" s="54" t="s">
        <v>2274</v>
      </c>
      <c r="B922" s="54" t="s">
        <v>2275</v>
      </c>
      <c r="C922" s="55" t="str">
        <f t="shared" si="6"/>
        <v>PANVAL</v>
      </c>
      <c r="D922" s="55"/>
      <c r="E922" s="55"/>
      <c r="F922" s="55"/>
      <c r="G922" s="55">
        <f>COUNTIF(RTARouteStagesOld!$J$2:$J$5,ShortCodesNew!$B922)</f>
        <v>0</v>
      </c>
      <c r="H922" s="55">
        <f>COUNTIF(ShortCodesNew!$A$2:$A$1516,ShortCodesNew!$A922)</f>
        <v>1</v>
      </c>
      <c r="I922" s="55">
        <f t="shared" si="7"/>
        <v>1</v>
      </c>
      <c r="J922" s="55"/>
      <c r="K922" s="55"/>
      <c r="L922" s="55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4.25" customHeight="1">
      <c r="A923" s="57" t="s">
        <v>2276</v>
      </c>
      <c r="B923" s="57" t="s">
        <v>2277</v>
      </c>
      <c r="C923" s="58" t="str">
        <f t="shared" si="6"/>
        <v>PARASHTE</v>
      </c>
      <c r="D923" s="58"/>
      <c r="E923" s="58"/>
      <c r="F923" s="58"/>
      <c r="G923" s="58">
        <f>COUNTIF(RTARouteStagesOld!$J$2:$J$5,ShortCodesNew!$B923)</f>
        <v>0</v>
      </c>
      <c r="H923" s="58">
        <f>COUNTIF(ShortCodesNew!$A$2:$A$1516,ShortCodesNew!$A923)</f>
        <v>1</v>
      </c>
      <c r="I923" s="58">
        <f t="shared" si="7"/>
        <v>1</v>
      </c>
      <c r="J923" s="58"/>
      <c r="K923" s="58"/>
      <c r="L923" s="58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4.25" customHeight="1">
      <c r="A924" s="54" t="s">
        <v>2278</v>
      </c>
      <c r="B924" s="54" t="s">
        <v>2279</v>
      </c>
      <c r="C924" s="55" t="str">
        <f t="shared" si="6"/>
        <v>PARODA</v>
      </c>
      <c r="D924" s="55"/>
      <c r="E924" s="55"/>
      <c r="F924" s="55"/>
      <c r="G924" s="55">
        <f>COUNTIF(RTARouteStagesOld!$J$2:$J$5,ShortCodesNew!$B924)</f>
        <v>0</v>
      </c>
      <c r="H924" s="55">
        <f>COUNTIF(ShortCodesNew!$A$2:$A$1516,ShortCodesNew!$A924)</f>
        <v>1</v>
      </c>
      <c r="I924" s="55">
        <f t="shared" si="7"/>
        <v>1</v>
      </c>
      <c r="J924" s="55"/>
      <c r="K924" s="55"/>
      <c r="L924" s="55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4.25" customHeight="1">
      <c r="A925" s="57" t="s">
        <v>2280</v>
      </c>
      <c r="B925" s="57" t="s">
        <v>2281</v>
      </c>
      <c r="C925" s="58" t="str">
        <f t="shared" si="6"/>
        <v>PARRA</v>
      </c>
      <c r="D925" s="58"/>
      <c r="E925" s="58"/>
      <c r="F925" s="58"/>
      <c r="G925" s="58">
        <f>COUNTIF(RTARouteStagesOld!$J$2:$J$5,ShortCodesNew!$B925)</f>
        <v>0</v>
      </c>
      <c r="H925" s="58">
        <f>COUNTIF(ShortCodesNew!$A$2:$A$1516,ShortCodesNew!$A925)</f>
        <v>1</v>
      </c>
      <c r="I925" s="58">
        <f t="shared" si="7"/>
        <v>1</v>
      </c>
      <c r="J925" s="58"/>
      <c r="K925" s="58"/>
      <c r="L925" s="58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4.25" customHeight="1">
      <c r="A926" s="54" t="s">
        <v>2282</v>
      </c>
      <c r="B926" s="54" t="s">
        <v>2283</v>
      </c>
      <c r="C926" s="55" t="str">
        <f t="shared" si="6"/>
        <v>PARRA TINTO</v>
      </c>
      <c r="D926" s="55"/>
      <c r="E926" s="55"/>
      <c r="F926" s="55"/>
      <c r="G926" s="55">
        <f>COUNTIF(RTARouteStagesOld!$J$2:$J$5,ShortCodesNew!$B926)</f>
        <v>0</v>
      </c>
      <c r="H926" s="55">
        <f>COUNTIF(ShortCodesNew!$A$2:$A$1516,ShortCodesNew!$A926)</f>
        <v>1</v>
      </c>
      <c r="I926" s="55">
        <f t="shared" si="7"/>
        <v>1</v>
      </c>
      <c r="J926" s="55"/>
      <c r="K926" s="55"/>
      <c r="L926" s="55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4.25" customHeight="1">
      <c r="A927" s="57" t="s">
        <v>2284</v>
      </c>
      <c r="B927" s="57" t="s">
        <v>2285</v>
      </c>
      <c r="C927" s="58" t="str">
        <f t="shared" si="6"/>
        <v>PARSEM</v>
      </c>
      <c r="D927" s="58"/>
      <c r="E927" s="58"/>
      <c r="F927" s="58"/>
      <c r="G927" s="58">
        <f>COUNTIF(RTARouteStagesOld!$J$2:$J$5,ShortCodesNew!$B927)</f>
        <v>0</v>
      </c>
      <c r="H927" s="58">
        <f>COUNTIF(ShortCodesNew!$A$2:$A$1516,ShortCodesNew!$A927)</f>
        <v>1</v>
      </c>
      <c r="I927" s="58">
        <f t="shared" si="7"/>
        <v>1</v>
      </c>
      <c r="J927" s="58"/>
      <c r="K927" s="58"/>
      <c r="L927" s="58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4.25" customHeight="1">
      <c r="A928" s="54" t="s">
        <v>2286</v>
      </c>
      <c r="B928" s="54" t="s">
        <v>2287</v>
      </c>
      <c r="C928" s="55" t="str">
        <f t="shared" si="6"/>
        <v>PARTGAL</v>
      </c>
      <c r="D928" s="55"/>
      <c r="E928" s="55"/>
      <c r="F928" s="55"/>
      <c r="G928" s="55">
        <f>COUNTIF(RTARouteStagesOld!$J$2:$J$5,ShortCodesNew!$B928)</f>
        <v>0</v>
      </c>
      <c r="H928" s="55">
        <f>COUNTIF(ShortCodesNew!$A$2:$A$1516,ShortCodesNew!$A928)</f>
        <v>1</v>
      </c>
      <c r="I928" s="55">
        <f t="shared" si="7"/>
        <v>1</v>
      </c>
      <c r="J928" s="55"/>
      <c r="K928" s="55"/>
      <c r="L928" s="55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4.25" customHeight="1">
      <c r="A929" s="57" t="s">
        <v>2288</v>
      </c>
      <c r="B929" s="57" t="s">
        <v>2289</v>
      </c>
      <c r="C929" s="58" t="str">
        <f t="shared" si="6"/>
        <v>PARULA</v>
      </c>
      <c r="D929" s="58"/>
      <c r="E929" s="58"/>
      <c r="F929" s="58"/>
      <c r="G929" s="58">
        <f>COUNTIF(RTARouteStagesOld!$J$2:$J$5,ShortCodesNew!$B929)</f>
        <v>0</v>
      </c>
      <c r="H929" s="58">
        <f>COUNTIF(ShortCodesNew!$A$2:$A$1516,ShortCodesNew!$A929)</f>
        <v>1</v>
      </c>
      <c r="I929" s="58">
        <f t="shared" si="7"/>
        <v>2</v>
      </c>
      <c r="J929" s="58"/>
      <c r="K929" s="58"/>
      <c r="L929" s="58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4.25" customHeight="1">
      <c r="A930" s="54" t="s">
        <v>2290</v>
      </c>
      <c r="B930" s="54" t="s">
        <v>2291</v>
      </c>
      <c r="C930" s="55" t="str">
        <f t="shared" si="6"/>
        <v>PARVE</v>
      </c>
      <c r="D930" s="55"/>
      <c r="E930" s="55"/>
      <c r="F930" s="55"/>
      <c r="G930" s="55">
        <f>COUNTIF(RTARouteStagesOld!$J$2:$J$5,ShortCodesNew!$B930)</f>
        <v>0</v>
      </c>
      <c r="H930" s="55">
        <f>COUNTIF(ShortCodesNew!$A$2:$A$1516,ShortCodesNew!$A930)</f>
        <v>1</v>
      </c>
      <c r="I930" s="55">
        <f t="shared" si="7"/>
        <v>1</v>
      </c>
      <c r="J930" s="55"/>
      <c r="K930" s="55"/>
      <c r="L930" s="55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4.25" customHeight="1">
      <c r="A931" s="57" t="s">
        <v>2292</v>
      </c>
      <c r="B931" s="57" t="s">
        <v>2293</v>
      </c>
      <c r="C931" s="58" t="str">
        <f t="shared" si="6"/>
        <v>PARYE</v>
      </c>
      <c r="D931" s="58"/>
      <c r="E931" s="58"/>
      <c r="F931" s="58"/>
      <c r="G931" s="58">
        <f>COUNTIF(RTARouteStagesOld!$J$2:$J$5,ShortCodesNew!$B931)</f>
        <v>0</v>
      </c>
      <c r="H931" s="58">
        <f>COUNTIF(ShortCodesNew!$A$2:$A$1516,ShortCodesNew!$A931)</f>
        <v>1</v>
      </c>
      <c r="I931" s="58">
        <f t="shared" si="7"/>
        <v>1</v>
      </c>
      <c r="J931" s="58"/>
      <c r="K931" s="58"/>
      <c r="L931" s="58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4.25" customHeight="1">
      <c r="A932" s="54" t="s">
        <v>2294</v>
      </c>
      <c r="B932" s="54" t="s">
        <v>2295</v>
      </c>
      <c r="C932" s="55" t="str">
        <f t="shared" si="6"/>
        <v>PATNE FATA</v>
      </c>
      <c r="D932" s="55"/>
      <c r="E932" s="55"/>
      <c r="F932" s="55"/>
      <c r="G932" s="55">
        <f>COUNTIF(RTARouteStagesOld!$J$2:$J$5,ShortCodesNew!$B932)</f>
        <v>0</v>
      </c>
      <c r="H932" s="55">
        <f>COUNTIF(ShortCodesNew!$A$2:$A$1516,ShortCodesNew!$A932)</f>
        <v>1</v>
      </c>
      <c r="I932" s="55">
        <f t="shared" si="7"/>
        <v>1</v>
      </c>
      <c r="J932" s="55"/>
      <c r="K932" s="55"/>
      <c r="L932" s="55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4.25" customHeight="1">
      <c r="A933" s="57" t="s">
        <v>2296</v>
      </c>
      <c r="B933" s="57" t="s">
        <v>2297</v>
      </c>
      <c r="C933" s="58" t="str">
        <f t="shared" si="6"/>
        <v>PATRADEVI</v>
      </c>
      <c r="D933" s="58"/>
      <c r="E933" s="58"/>
      <c r="F933" s="58"/>
      <c r="G933" s="58">
        <f>COUNTIF(RTARouteStagesOld!$J$2:$J$5,ShortCodesNew!$B933)</f>
        <v>0</v>
      </c>
      <c r="H933" s="58">
        <f>COUNTIF(ShortCodesNew!$A$2:$A$1516,ShortCodesNew!$A933)</f>
        <v>1</v>
      </c>
      <c r="I933" s="58">
        <f t="shared" si="7"/>
        <v>1</v>
      </c>
      <c r="J933" s="58"/>
      <c r="K933" s="58"/>
      <c r="L933" s="58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4.25" customHeight="1">
      <c r="A934" s="54" t="s">
        <v>2298</v>
      </c>
      <c r="B934" s="54" t="s">
        <v>2299</v>
      </c>
      <c r="C934" s="55" t="str">
        <f t="shared" si="6"/>
        <v>PATTO</v>
      </c>
      <c r="D934" s="55"/>
      <c r="E934" s="55"/>
      <c r="F934" s="55"/>
      <c r="G934" s="55">
        <f>COUNTIF(RTARouteStagesOld!$J$2:$J$5,ShortCodesNew!$B934)</f>
        <v>0</v>
      </c>
      <c r="H934" s="55">
        <f>COUNTIF(ShortCodesNew!$A$2:$A$1516,ShortCodesNew!$A934)</f>
        <v>1</v>
      </c>
      <c r="I934" s="55">
        <f t="shared" si="7"/>
        <v>1</v>
      </c>
      <c r="J934" s="55"/>
      <c r="K934" s="55"/>
      <c r="L934" s="55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4.25" customHeight="1">
      <c r="A935" s="57" t="s">
        <v>2300</v>
      </c>
      <c r="B935" s="57" t="s">
        <v>2301</v>
      </c>
      <c r="C935" s="58" t="str">
        <f t="shared" si="6"/>
        <v>PATYEKADE</v>
      </c>
      <c r="D935" s="58"/>
      <c r="E935" s="58"/>
      <c r="F935" s="58"/>
      <c r="G935" s="58">
        <f>COUNTIF(RTARouteStagesOld!$J$2:$J$5,ShortCodesNew!$B935)</f>
        <v>0</v>
      </c>
      <c r="H935" s="58">
        <f>COUNTIF(ShortCodesNew!$A$2:$A$1516,ShortCodesNew!$A935)</f>
        <v>1</v>
      </c>
      <c r="I935" s="58">
        <f t="shared" si="7"/>
        <v>1</v>
      </c>
      <c r="J935" s="58"/>
      <c r="K935" s="58"/>
      <c r="L935" s="58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4.25" customHeight="1">
      <c r="A936" s="54" t="s">
        <v>2302</v>
      </c>
      <c r="B936" s="54" t="s">
        <v>2303</v>
      </c>
      <c r="C936" s="55" t="str">
        <f t="shared" si="6"/>
        <v>PAVSHI</v>
      </c>
      <c r="D936" s="55"/>
      <c r="E936" s="55"/>
      <c r="F936" s="55"/>
      <c r="G936" s="55">
        <f>COUNTIF(RTARouteStagesOld!$J$2:$J$5,ShortCodesNew!$B936)</f>
        <v>0</v>
      </c>
      <c r="H936" s="55">
        <f>COUNTIF(ShortCodesNew!$A$2:$A$1516,ShortCodesNew!$A936)</f>
        <v>1</v>
      </c>
      <c r="I936" s="55">
        <f t="shared" si="7"/>
        <v>1</v>
      </c>
      <c r="J936" s="55"/>
      <c r="K936" s="55"/>
      <c r="L936" s="55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4.25" customHeight="1">
      <c r="A937" s="57" t="s">
        <v>2304</v>
      </c>
      <c r="B937" s="57" t="s">
        <v>2304</v>
      </c>
      <c r="C937" s="58" t="str">
        <f t="shared" si="6"/>
        <v>PAZ</v>
      </c>
      <c r="D937" s="58"/>
      <c r="E937" s="58"/>
      <c r="F937" s="58"/>
      <c r="G937" s="58">
        <f>COUNTIF(RTARouteStagesOld!$J$2:$J$5,ShortCodesNew!$B937)</f>
        <v>0</v>
      </c>
      <c r="H937" s="58">
        <f>COUNTIF(ShortCodesNew!$A$2:$A$1516,ShortCodesNew!$A937)</f>
        <v>1</v>
      </c>
      <c r="I937" s="58">
        <f t="shared" si="7"/>
        <v>1</v>
      </c>
      <c r="J937" s="58"/>
      <c r="K937" s="58"/>
      <c r="L937" s="58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4.25" customHeight="1">
      <c r="A938" s="54" t="s">
        <v>2305</v>
      </c>
      <c r="B938" s="54" t="s">
        <v>2306</v>
      </c>
      <c r="C938" s="55" t="str">
        <f t="shared" si="6"/>
        <v>PAZARKHAN</v>
      </c>
      <c r="D938" s="55"/>
      <c r="E938" s="55"/>
      <c r="F938" s="55"/>
      <c r="G938" s="55">
        <f>COUNTIF(RTARouteStagesOld!$J$2:$J$5,ShortCodesNew!$B938)</f>
        <v>0</v>
      </c>
      <c r="H938" s="55">
        <f>COUNTIF(ShortCodesNew!$A$2:$A$1516,ShortCodesNew!$A938)</f>
        <v>1</v>
      </c>
      <c r="I938" s="55">
        <f t="shared" si="7"/>
        <v>1</v>
      </c>
      <c r="J938" s="55"/>
      <c r="K938" s="55"/>
      <c r="L938" s="55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4.25" customHeight="1">
      <c r="A939" s="57" t="s">
        <v>2307</v>
      </c>
      <c r="B939" s="57" t="s">
        <v>2308</v>
      </c>
      <c r="C939" s="58" t="str">
        <f t="shared" si="6"/>
        <v>PDEM/KRWDA</v>
      </c>
      <c r="D939" s="58"/>
      <c r="E939" s="58"/>
      <c r="F939" s="58"/>
      <c r="G939" s="58">
        <f>COUNTIF(RTARouteStagesOld!$J$2:$J$5,ShortCodesNew!$B939)</f>
        <v>0</v>
      </c>
      <c r="H939" s="58">
        <f>COUNTIF(ShortCodesNew!$A$2:$A$1516,ShortCodesNew!$A939)</f>
        <v>1</v>
      </c>
      <c r="I939" s="58">
        <f t="shared" si="7"/>
        <v>1</v>
      </c>
      <c r="J939" s="58"/>
      <c r="K939" s="58"/>
      <c r="L939" s="58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4.25" customHeight="1">
      <c r="A940" s="54" t="s">
        <v>2309</v>
      </c>
      <c r="B940" s="54" t="s">
        <v>2310</v>
      </c>
      <c r="C940" s="55" t="str">
        <f t="shared" si="6"/>
        <v>PEDDEM</v>
      </c>
      <c r="D940" s="55"/>
      <c r="E940" s="55"/>
      <c r="F940" s="55"/>
      <c r="G940" s="55">
        <f>COUNTIF(RTARouteStagesOld!$J$2:$J$5,ShortCodesNew!$B940)</f>
        <v>0</v>
      </c>
      <c r="H940" s="55">
        <f>COUNTIF(ShortCodesNew!$A$2:$A$1516,ShortCodesNew!$A940)</f>
        <v>1</v>
      </c>
      <c r="I940" s="55">
        <f t="shared" si="7"/>
        <v>1</v>
      </c>
      <c r="J940" s="55"/>
      <c r="K940" s="55"/>
      <c r="L940" s="55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4.25" customHeight="1">
      <c r="A941" s="57" t="s">
        <v>2311</v>
      </c>
      <c r="B941" s="57" t="s">
        <v>2312</v>
      </c>
      <c r="C941" s="58" t="str">
        <f t="shared" si="6"/>
        <v>PEDNE</v>
      </c>
      <c r="D941" s="58"/>
      <c r="E941" s="58" t="s">
        <v>617</v>
      </c>
      <c r="F941" s="58"/>
      <c r="G941" s="58">
        <f>COUNTIF(RTARouteStagesOld!$J$2:$J$5,ShortCodesNew!$B941)</f>
        <v>0</v>
      </c>
      <c r="H941" s="58">
        <f>COUNTIF(ShortCodesNew!$A$2:$A$1516,ShortCodesNew!$A941)</f>
        <v>1</v>
      </c>
      <c r="I941" s="58">
        <f t="shared" si="7"/>
        <v>1</v>
      </c>
      <c r="J941" s="58" t="s">
        <v>618</v>
      </c>
      <c r="K941" s="58"/>
      <c r="L941" s="58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4.25" customHeight="1">
      <c r="A942" s="54" t="s">
        <v>2313</v>
      </c>
      <c r="B942" s="54" t="s">
        <v>2314</v>
      </c>
      <c r="C942" s="55" t="str">
        <f t="shared" si="6"/>
        <v>PENDRI</v>
      </c>
      <c r="D942" s="55"/>
      <c r="E942" s="55"/>
      <c r="F942" s="55"/>
      <c r="G942" s="55">
        <f>COUNTIF(RTARouteStagesOld!$J$2:$J$5,ShortCodesNew!$B942)</f>
        <v>0</v>
      </c>
      <c r="H942" s="55">
        <f>COUNTIF(ShortCodesNew!$A$2:$A$1516,ShortCodesNew!$A942)</f>
        <v>1</v>
      </c>
      <c r="I942" s="55">
        <f t="shared" si="7"/>
        <v>1</v>
      </c>
      <c r="J942" s="55"/>
      <c r="K942" s="55"/>
      <c r="L942" s="55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4.25" customHeight="1">
      <c r="A943" s="57" t="s">
        <v>2315</v>
      </c>
      <c r="B943" s="57" t="s">
        <v>2316</v>
      </c>
      <c r="C943" s="58" t="str">
        <f t="shared" si="6"/>
        <v>People's HS</v>
      </c>
      <c r="D943" s="58"/>
      <c r="E943" s="58"/>
      <c r="F943" s="58"/>
      <c r="G943" s="58">
        <f>COUNTIF(RTARouteStagesOld!$J$2:$J$5,ShortCodesNew!$B943)</f>
        <v>0</v>
      </c>
      <c r="H943" s="58">
        <f>COUNTIF(ShortCodesNew!$A$2:$A$1516,ShortCodesNew!$A943)</f>
        <v>1</v>
      </c>
      <c r="I943" s="58">
        <f t="shared" si="7"/>
        <v>1</v>
      </c>
      <c r="J943" s="58" t="s">
        <v>433</v>
      </c>
      <c r="K943" s="58"/>
      <c r="L943" s="58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4.25" customHeight="1">
      <c r="A944" s="54" t="s">
        <v>2317</v>
      </c>
      <c r="B944" s="54" t="s">
        <v>2318</v>
      </c>
      <c r="C944" s="55" t="str">
        <f t="shared" si="6"/>
        <v>PERIUDAK</v>
      </c>
      <c r="D944" s="55"/>
      <c r="E944" s="55"/>
      <c r="F944" s="55"/>
      <c r="G944" s="55">
        <f>COUNTIF(RTARouteStagesOld!$J$2:$J$5,ShortCodesNew!$B944)</f>
        <v>0</v>
      </c>
      <c r="H944" s="55">
        <f>COUNTIF(ShortCodesNew!$A$2:$A$1516,ShortCodesNew!$A944)</f>
        <v>1</v>
      </c>
      <c r="I944" s="55">
        <f t="shared" si="7"/>
        <v>1</v>
      </c>
      <c r="J944" s="55"/>
      <c r="K944" s="55"/>
      <c r="L944" s="55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4.25" customHeight="1">
      <c r="A945" s="57" t="s">
        <v>2319</v>
      </c>
      <c r="B945" s="57" t="s">
        <v>2320</v>
      </c>
      <c r="C945" s="58" t="str">
        <f t="shared" si="6"/>
        <v>PES COLLEGE</v>
      </c>
      <c r="D945" s="58"/>
      <c r="E945" s="58"/>
      <c r="F945" s="58"/>
      <c r="G945" s="58">
        <f>COUNTIF(RTARouteStagesOld!$J$2:$J$5,ShortCodesNew!$B945)</f>
        <v>0</v>
      </c>
      <c r="H945" s="58">
        <f>COUNTIF(ShortCodesNew!$A$2:$A$1516,ShortCodesNew!$A945)</f>
        <v>1</v>
      </c>
      <c r="I945" s="58">
        <f t="shared" si="7"/>
        <v>1</v>
      </c>
      <c r="J945" s="58"/>
      <c r="K945" s="58"/>
      <c r="L945" s="58" t="s">
        <v>538</v>
      </c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4.25" customHeight="1">
      <c r="A946" s="54" t="s">
        <v>2321</v>
      </c>
      <c r="B946" s="54" t="s">
        <v>2322</v>
      </c>
      <c r="C946" s="55" t="str">
        <f t="shared" si="6"/>
        <v>PETECHAWADA</v>
      </c>
      <c r="D946" s="55"/>
      <c r="E946" s="55"/>
      <c r="F946" s="55"/>
      <c r="G946" s="55">
        <f>COUNTIF(RTARouteStagesOld!$J$2:$J$5,ShortCodesNew!$B946)</f>
        <v>0</v>
      </c>
      <c r="H946" s="55">
        <f>COUNTIF(ShortCodesNew!$A$2:$A$1516,ShortCodesNew!$A946)</f>
        <v>1</v>
      </c>
      <c r="I946" s="55">
        <f t="shared" si="7"/>
        <v>1</v>
      </c>
      <c r="J946" s="55"/>
      <c r="K946" s="55"/>
      <c r="L946" s="55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4.25" customHeight="1">
      <c r="A947" s="57" t="s">
        <v>2323</v>
      </c>
      <c r="B947" s="57" t="s">
        <v>2324</v>
      </c>
      <c r="C947" s="58" t="str">
        <f t="shared" si="6"/>
        <v>PETTER</v>
      </c>
      <c r="D947" s="58"/>
      <c r="E947" s="58"/>
      <c r="F947" s="58"/>
      <c r="G947" s="58">
        <f>COUNTIF(RTARouteStagesOld!$J$2:$J$5,ShortCodesNew!$B947)</f>
        <v>0</v>
      </c>
      <c r="H947" s="58">
        <f>COUNTIF(ShortCodesNew!$A$2:$A$1516,ShortCodesNew!$A947)</f>
        <v>1</v>
      </c>
      <c r="I947" s="58">
        <f t="shared" si="7"/>
        <v>1</v>
      </c>
      <c r="J947" s="58"/>
      <c r="K947" s="58"/>
      <c r="L947" s="58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4.25" customHeight="1">
      <c r="A948" s="54" t="s">
        <v>2325</v>
      </c>
      <c r="B948" s="54" t="s">
        <v>2326</v>
      </c>
      <c r="C948" s="55" t="str">
        <f t="shared" si="6"/>
        <v>PIKULE TITA</v>
      </c>
      <c r="D948" s="55"/>
      <c r="E948" s="55"/>
      <c r="F948" s="55"/>
      <c r="G948" s="55">
        <f>COUNTIF(RTARouteStagesOld!$J$2:$J$5,ShortCodesNew!$B948)</f>
        <v>0</v>
      </c>
      <c r="H948" s="55">
        <f>COUNTIF(ShortCodesNew!$A$2:$A$1516,ShortCodesNew!$A948)</f>
        <v>1</v>
      </c>
      <c r="I948" s="55">
        <f t="shared" si="7"/>
        <v>1</v>
      </c>
      <c r="J948" s="55"/>
      <c r="K948" s="55"/>
      <c r="L948" s="55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4.25" customHeight="1">
      <c r="A949" s="57" t="s">
        <v>2327</v>
      </c>
      <c r="B949" s="57" t="s">
        <v>2328</v>
      </c>
      <c r="C949" s="58" t="str">
        <f t="shared" si="6"/>
        <v>PILERNE IDC</v>
      </c>
      <c r="D949" s="58"/>
      <c r="E949" s="58"/>
      <c r="F949" s="58"/>
      <c r="G949" s="58">
        <f>COUNTIF(RTARouteStagesOld!$J$2:$J$5,ShortCodesNew!$B949)</f>
        <v>0</v>
      </c>
      <c r="H949" s="58">
        <f>COUNTIF(ShortCodesNew!$A$2:$A$1516,ShortCodesNew!$A949)</f>
        <v>1</v>
      </c>
      <c r="I949" s="58">
        <f t="shared" si="7"/>
        <v>1</v>
      </c>
      <c r="J949" s="58"/>
      <c r="K949" s="58"/>
      <c r="L949" s="58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4.25" customHeight="1">
      <c r="A950" s="54" t="s">
        <v>2329</v>
      </c>
      <c r="B950" s="54" t="s">
        <v>2330</v>
      </c>
      <c r="C950" s="55" t="str">
        <f t="shared" si="6"/>
        <v>PILGAO</v>
      </c>
      <c r="D950" s="55"/>
      <c r="E950" s="55"/>
      <c r="F950" s="55"/>
      <c r="G950" s="55">
        <f>COUNTIF(RTARouteStagesOld!$J$2:$J$5,ShortCodesNew!$B950)</f>
        <v>0</v>
      </c>
      <c r="H950" s="55">
        <f>COUNTIF(ShortCodesNew!$A$2:$A$1516,ShortCodesNew!$A950)</f>
        <v>1</v>
      </c>
      <c r="I950" s="55">
        <f t="shared" si="7"/>
        <v>1</v>
      </c>
      <c r="J950" s="55"/>
      <c r="K950" s="55"/>
      <c r="L950" s="55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4.25" customHeight="1">
      <c r="A951" s="57" t="s">
        <v>2331</v>
      </c>
      <c r="B951" s="57" t="s">
        <v>2332</v>
      </c>
      <c r="C951" s="58" t="str">
        <f t="shared" si="6"/>
        <v>PILLAR</v>
      </c>
      <c r="D951" s="58"/>
      <c r="E951" s="58"/>
      <c r="F951" s="58"/>
      <c r="G951" s="58">
        <f>COUNTIF(RTARouteStagesOld!$J$2:$J$5,ShortCodesNew!$B951)</f>
        <v>0</v>
      </c>
      <c r="H951" s="58">
        <f>COUNTIF(ShortCodesNew!$A$2:$A$1516,ShortCodesNew!$A951)</f>
        <v>1</v>
      </c>
      <c r="I951" s="58">
        <f t="shared" si="7"/>
        <v>1</v>
      </c>
      <c r="J951" s="58"/>
      <c r="K951" s="58"/>
      <c r="L951" s="58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4.25" customHeight="1">
      <c r="A952" s="54" t="s">
        <v>2333</v>
      </c>
      <c r="B952" s="54" t="s">
        <v>2334</v>
      </c>
      <c r="C952" s="55" t="str">
        <f t="shared" si="6"/>
        <v>PIRANWADI</v>
      </c>
      <c r="D952" s="55"/>
      <c r="E952" s="55"/>
      <c r="F952" s="55"/>
      <c r="G952" s="55">
        <f>COUNTIF(RTARouteStagesOld!$J$2:$J$5,ShortCodesNew!$B952)</f>
        <v>0</v>
      </c>
      <c r="H952" s="55">
        <f>COUNTIF(ShortCodesNew!$A$2:$A$1516,ShortCodesNew!$A952)</f>
        <v>1</v>
      </c>
      <c r="I952" s="55">
        <f t="shared" si="7"/>
        <v>1</v>
      </c>
      <c r="J952" s="55"/>
      <c r="K952" s="55"/>
      <c r="L952" s="55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4.25" customHeight="1">
      <c r="A953" s="57" t="s">
        <v>2335</v>
      </c>
      <c r="B953" s="57" t="s">
        <v>2336</v>
      </c>
      <c r="C953" s="58" t="str">
        <f t="shared" si="6"/>
        <v>PIRLA</v>
      </c>
      <c r="D953" s="58"/>
      <c r="E953" s="58"/>
      <c r="F953" s="58"/>
      <c r="G953" s="58">
        <f>COUNTIF(RTARouteStagesOld!$J$2:$J$5,ShortCodesNew!$B953)</f>
        <v>0</v>
      </c>
      <c r="H953" s="58">
        <f>COUNTIF(ShortCodesNew!$A$2:$A$1516,ShortCodesNew!$A953)</f>
        <v>1</v>
      </c>
      <c r="I953" s="58">
        <f t="shared" si="7"/>
        <v>1</v>
      </c>
      <c r="J953" s="58"/>
      <c r="K953" s="58"/>
      <c r="L953" s="58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4.25" customHeight="1">
      <c r="A954" s="54" t="s">
        <v>2337</v>
      </c>
      <c r="B954" s="54" t="s">
        <v>2338</v>
      </c>
      <c r="C954" s="55" t="str">
        <f t="shared" si="6"/>
        <v>PIRNA</v>
      </c>
      <c r="D954" s="55"/>
      <c r="E954" s="55"/>
      <c r="F954" s="55"/>
      <c r="G954" s="55">
        <f>COUNTIF(RTARouteStagesOld!$J$2:$J$5,ShortCodesNew!$B954)</f>
        <v>0</v>
      </c>
      <c r="H954" s="55">
        <f>COUNTIF(ShortCodesNew!$A$2:$A$1516,ShortCodesNew!$A954)</f>
        <v>1</v>
      </c>
      <c r="I954" s="55">
        <f t="shared" si="7"/>
        <v>1</v>
      </c>
      <c r="J954" s="55"/>
      <c r="K954" s="55"/>
      <c r="L954" s="55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4.25" customHeight="1">
      <c r="A955" s="57" t="s">
        <v>2339</v>
      </c>
      <c r="B955" s="57" t="s">
        <v>2340</v>
      </c>
      <c r="C955" s="58" t="str">
        <f t="shared" si="6"/>
        <v>PIRNI</v>
      </c>
      <c r="D955" s="58"/>
      <c r="E955" s="58"/>
      <c r="F955" s="58"/>
      <c r="G955" s="58">
        <f>COUNTIF(RTARouteStagesOld!$J$2:$J$5,ShortCodesNew!$B955)</f>
        <v>0</v>
      </c>
      <c r="H955" s="58">
        <f>COUNTIF(ShortCodesNew!$A$2:$A$1516,ShortCodesNew!$A955)</f>
        <v>1</v>
      </c>
      <c r="I955" s="58">
        <f t="shared" si="7"/>
        <v>1</v>
      </c>
      <c r="J955" s="58"/>
      <c r="K955" s="58"/>
      <c r="L955" s="58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4.25" customHeight="1">
      <c r="A956" s="54" t="s">
        <v>2341</v>
      </c>
      <c r="B956" s="54" t="s">
        <v>2342</v>
      </c>
      <c r="C956" s="55" t="str">
        <f t="shared" si="6"/>
        <v>PISSURLEM</v>
      </c>
      <c r="D956" s="55"/>
      <c r="E956" s="55"/>
      <c r="F956" s="55"/>
      <c r="G956" s="55">
        <f>COUNTIF(RTARouteStagesOld!$J$2:$J$5,ShortCodesNew!$B956)</f>
        <v>0</v>
      </c>
      <c r="H956" s="55">
        <f>COUNTIF(ShortCodesNew!$A$2:$A$1516,ShortCodesNew!$A956)</f>
        <v>1</v>
      </c>
      <c r="I956" s="55">
        <f t="shared" si="7"/>
        <v>1</v>
      </c>
      <c r="J956" s="55"/>
      <c r="K956" s="55"/>
      <c r="L956" s="55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4.25" customHeight="1">
      <c r="A957" s="57" t="s">
        <v>2343</v>
      </c>
      <c r="B957" s="57" t="s">
        <v>2344</v>
      </c>
      <c r="C957" s="58" t="str">
        <f t="shared" si="6"/>
        <v>PISURNEM</v>
      </c>
      <c r="D957" s="58"/>
      <c r="E957" s="58"/>
      <c r="F957" s="58"/>
      <c r="G957" s="58">
        <f>COUNTIF(RTARouteStagesOld!$J$2:$J$5,ShortCodesNew!$B957)</f>
        <v>0</v>
      </c>
      <c r="H957" s="58">
        <f>COUNTIF(ShortCodesNew!$A$2:$A$1516,ShortCodesNew!$A957)</f>
        <v>1</v>
      </c>
      <c r="I957" s="58">
        <f t="shared" si="7"/>
        <v>1</v>
      </c>
      <c r="J957" s="58"/>
      <c r="K957" s="58"/>
      <c r="L957" s="58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4.25" customHeight="1">
      <c r="A958" s="54" t="s">
        <v>2345</v>
      </c>
      <c r="B958" s="54" t="s">
        <v>2346</v>
      </c>
      <c r="C958" s="55" t="str">
        <f t="shared" si="6"/>
        <v>PMBRPA FERY</v>
      </c>
      <c r="D958" s="55"/>
      <c r="E958" s="55"/>
      <c r="F958" s="55"/>
      <c r="G958" s="55">
        <f>COUNTIF(RTARouteStagesOld!$J$2:$J$5,ShortCodesNew!$B958)</f>
        <v>0</v>
      </c>
      <c r="H958" s="55">
        <f>COUNTIF(ShortCodesNew!$A$2:$A$1516,ShortCodesNew!$A958)</f>
        <v>1</v>
      </c>
      <c r="I958" s="55">
        <f t="shared" si="7"/>
        <v>1</v>
      </c>
      <c r="J958" s="55"/>
      <c r="K958" s="55"/>
      <c r="L958" s="55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4.25" customHeight="1">
      <c r="A959" s="57" t="s">
        <v>2347</v>
      </c>
      <c r="B959" s="57" t="s">
        <v>2348</v>
      </c>
      <c r="C959" s="58" t="str">
        <f t="shared" si="6"/>
        <v>PNJ K.AKDMI</v>
      </c>
      <c r="D959" s="58"/>
      <c r="E959" s="58"/>
      <c r="F959" s="58"/>
      <c r="G959" s="58">
        <f>COUNTIF(RTARouteStagesOld!$J$2:$J$5,ShortCodesNew!$B959)</f>
        <v>0</v>
      </c>
      <c r="H959" s="58">
        <f>COUNTIF(ShortCodesNew!$A$2:$A$1516,ShortCodesNew!$A959)</f>
        <v>1</v>
      </c>
      <c r="I959" s="58">
        <f t="shared" si="7"/>
        <v>2</v>
      </c>
      <c r="J959" s="58"/>
      <c r="K959" s="58"/>
      <c r="L959" s="58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4.25" customHeight="1">
      <c r="A960" s="54" t="s">
        <v>2349</v>
      </c>
      <c r="B960" s="54" t="s">
        <v>2350</v>
      </c>
      <c r="C960" s="55" t="str">
        <f t="shared" si="6"/>
        <v>PODWAL</v>
      </c>
      <c r="D960" s="55"/>
      <c r="E960" s="55"/>
      <c r="F960" s="55"/>
      <c r="G960" s="55">
        <f>COUNTIF(RTARouteStagesOld!$J$2:$J$5,ShortCodesNew!$B960)</f>
        <v>0</v>
      </c>
      <c r="H960" s="55">
        <f>COUNTIF(ShortCodesNew!$A$2:$A$1516,ShortCodesNew!$A960)</f>
        <v>1</v>
      </c>
      <c r="I960" s="55">
        <f t="shared" si="7"/>
        <v>1</v>
      </c>
      <c r="J960" s="55"/>
      <c r="K960" s="55"/>
      <c r="L960" s="55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4.25" customHeight="1">
      <c r="A961" s="57" t="s">
        <v>2351</v>
      </c>
      <c r="B961" s="57" t="s">
        <v>2352</v>
      </c>
      <c r="C961" s="58" t="str">
        <f t="shared" si="6"/>
        <v>POIGUINIM</v>
      </c>
      <c r="D961" s="58"/>
      <c r="E961" s="58"/>
      <c r="F961" s="58"/>
      <c r="G961" s="58">
        <f>COUNTIF(RTARouteStagesOld!$J$2:$J$5,ShortCodesNew!$B961)</f>
        <v>0</v>
      </c>
      <c r="H961" s="58">
        <f>COUNTIF(ShortCodesNew!$A$2:$A$1516,ShortCodesNew!$A961)</f>
        <v>1</v>
      </c>
      <c r="I961" s="58">
        <f t="shared" si="7"/>
        <v>1</v>
      </c>
      <c r="J961" s="58"/>
      <c r="K961" s="58"/>
      <c r="L961" s="58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4.25" customHeight="1">
      <c r="A962" s="54" t="s">
        <v>2353</v>
      </c>
      <c r="B962" s="54" t="s">
        <v>2354</v>
      </c>
      <c r="C962" s="55" t="str">
        <f t="shared" si="6"/>
        <v>POILO WADO</v>
      </c>
      <c r="D962" s="55"/>
      <c r="E962" s="55"/>
      <c r="F962" s="55"/>
      <c r="G962" s="55">
        <f>COUNTIF(RTARouteStagesOld!$J$2:$J$5,ShortCodesNew!$B962)</f>
        <v>0</v>
      </c>
      <c r="H962" s="55">
        <f>COUNTIF(ShortCodesNew!$A$2:$A$1516,ShortCodesNew!$A962)</f>
        <v>1</v>
      </c>
      <c r="I962" s="55">
        <f t="shared" si="7"/>
        <v>1</v>
      </c>
      <c r="J962" s="55"/>
      <c r="K962" s="55"/>
      <c r="L962" s="55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4.25" customHeight="1">
      <c r="A963" s="57" t="s">
        <v>2355</v>
      </c>
      <c r="B963" s="57" t="s">
        <v>2356</v>
      </c>
      <c r="C963" s="58" t="str">
        <f t="shared" si="6"/>
        <v>POIRA</v>
      </c>
      <c r="D963" s="58"/>
      <c r="E963" s="58"/>
      <c r="F963" s="58"/>
      <c r="G963" s="58">
        <f>COUNTIF(RTARouteStagesOld!$J$2:$J$5,ShortCodesNew!$B963)</f>
        <v>0</v>
      </c>
      <c r="H963" s="58">
        <f>COUNTIF(ShortCodesNew!$A$2:$A$1516,ShortCodesNew!$A963)</f>
        <v>1</v>
      </c>
      <c r="I963" s="58">
        <f t="shared" si="7"/>
        <v>1</v>
      </c>
      <c r="J963" s="58"/>
      <c r="K963" s="58"/>
      <c r="L963" s="58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4.25" customHeight="1">
      <c r="A964" s="54" t="s">
        <v>2357</v>
      </c>
      <c r="B964" s="54" t="s">
        <v>2358</v>
      </c>
      <c r="C964" s="55" t="str">
        <f t="shared" si="6"/>
        <v>POKARBAO</v>
      </c>
      <c r="D964" s="55"/>
      <c r="E964" s="55"/>
      <c r="F964" s="55"/>
      <c r="G964" s="55">
        <f>COUNTIF(RTARouteStagesOld!$J$2:$J$5,ShortCodesNew!$B964)</f>
        <v>0</v>
      </c>
      <c r="H964" s="55">
        <f>COUNTIF(ShortCodesNew!$A$2:$A$1516,ShortCodesNew!$A964)</f>
        <v>1</v>
      </c>
      <c r="I964" s="55">
        <f t="shared" si="7"/>
        <v>1</v>
      </c>
      <c r="J964" s="55"/>
      <c r="K964" s="55"/>
      <c r="L964" s="55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4.25" customHeight="1">
      <c r="A965" s="57" t="s">
        <v>2359</v>
      </c>
      <c r="B965" s="57" t="s">
        <v>2360</v>
      </c>
      <c r="C965" s="58" t="str">
        <f t="shared" si="6"/>
        <v>POLAKADE</v>
      </c>
      <c r="D965" s="58"/>
      <c r="E965" s="58"/>
      <c r="F965" s="58"/>
      <c r="G965" s="58">
        <f>COUNTIF(RTARouteStagesOld!$J$2:$J$5,ShortCodesNew!$B965)</f>
        <v>0</v>
      </c>
      <c r="H965" s="58">
        <f>COUNTIF(ShortCodesNew!$A$2:$A$1516,ShortCodesNew!$A965)</f>
        <v>1</v>
      </c>
      <c r="I965" s="58">
        <f t="shared" si="7"/>
        <v>1</v>
      </c>
      <c r="J965" s="58"/>
      <c r="K965" s="58"/>
      <c r="L965" s="58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4.25" customHeight="1">
      <c r="A966" s="54" t="s">
        <v>2361</v>
      </c>
      <c r="B966" s="54" t="s">
        <v>2362</v>
      </c>
      <c r="C966" s="55" t="str">
        <f t="shared" si="6"/>
        <v>POLAKODE</v>
      </c>
      <c r="D966" s="55"/>
      <c r="E966" s="55"/>
      <c r="F966" s="55"/>
      <c r="G966" s="55">
        <f>COUNTIF(RTARouteStagesOld!$J$2:$J$5,ShortCodesNew!$B966)</f>
        <v>0</v>
      </c>
      <c r="H966" s="55">
        <f>COUNTIF(ShortCodesNew!$A$2:$A$1516,ShortCodesNew!$A966)</f>
        <v>1</v>
      </c>
      <c r="I966" s="55">
        <f t="shared" si="7"/>
        <v>1</v>
      </c>
      <c r="J966" s="55"/>
      <c r="K966" s="55"/>
      <c r="L966" s="55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4.25" customHeight="1">
      <c r="A967" s="57" t="s">
        <v>2363</v>
      </c>
      <c r="B967" s="57" t="s">
        <v>2364</v>
      </c>
      <c r="C967" s="58" t="str">
        <f t="shared" si="6"/>
        <v>POLLEM</v>
      </c>
      <c r="D967" s="58"/>
      <c r="E967" s="58"/>
      <c r="F967" s="58"/>
      <c r="G967" s="58">
        <f>COUNTIF(RTARouteStagesOld!$J$2:$J$5,ShortCodesNew!$B967)</f>
        <v>0</v>
      </c>
      <c r="H967" s="58">
        <f>COUNTIF(ShortCodesNew!$A$2:$A$1516,ShortCodesNew!$A967)</f>
        <v>1</v>
      </c>
      <c r="I967" s="58">
        <f t="shared" si="7"/>
        <v>1</v>
      </c>
      <c r="J967" s="58"/>
      <c r="K967" s="58"/>
      <c r="L967" s="58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4.25" customHeight="1">
      <c r="A968" s="54" t="s">
        <v>2365</v>
      </c>
      <c r="B968" s="54" t="s">
        <v>2366</v>
      </c>
      <c r="C968" s="55" t="str">
        <f t="shared" si="6"/>
        <v>POLLEM BDR</v>
      </c>
      <c r="D968" s="55"/>
      <c r="E968" s="55"/>
      <c r="F968" s="55"/>
      <c r="G968" s="55">
        <f>COUNTIF(RTARouteStagesOld!$J$2:$J$5,ShortCodesNew!$B968)</f>
        <v>0</v>
      </c>
      <c r="H968" s="55">
        <f>COUNTIF(ShortCodesNew!$A$2:$A$1516,ShortCodesNew!$A968)</f>
        <v>1</v>
      </c>
      <c r="I968" s="55">
        <f t="shared" si="7"/>
        <v>1</v>
      </c>
      <c r="J968" s="55"/>
      <c r="K968" s="55"/>
      <c r="L968" s="55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4.25" customHeight="1">
      <c r="A969" s="57" t="s">
        <v>2367</v>
      </c>
      <c r="B969" s="57" t="s">
        <v>2368</v>
      </c>
      <c r="C969" s="58" t="str">
        <f t="shared" si="6"/>
        <v>POLYTECNIC</v>
      </c>
      <c r="D969" s="58"/>
      <c r="E969" s="58"/>
      <c r="F969" s="58"/>
      <c r="G969" s="58">
        <f>COUNTIF(RTARouteStagesOld!$J$2:$J$5,ShortCodesNew!$B969)</f>
        <v>0</v>
      </c>
      <c r="H969" s="58">
        <f>COUNTIF(ShortCodesNew!$A$2:$A$1516,ShortCodesNew!$A969)</f>
        <v>1</v>
      </c>
      <c r="I969" s="58">
        <f t="shared" si="7"/>
        <v>1</v>
      </c>
      <c r="J969" s="58"/>
      <c r="K969" s="58"/>
      <c r="L969" s="58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4.25" customHeight="1">
      <c r="A970" s="54" t="s">
        <v>2369</v>
      </c>
      <c r="B970" s="54" t="s">
        <v>2370</v>
      </c>
      <c r="C970" s="55" t="str">
        <f t="shared" si="6"/>
        <v>POMBURPA</v>
      </c>
      <c r="D970" s="55"/>
      <c r="E970" s="55"/>
      <c r="F970" s="55"/>
      <c r="G970" s="55">
        <f>COUNTIF(RTARouteStagesOld!$J$2:$J$5,ShortCodesNew!$B970)</f>
        <v>0</v>
      </c>
      <c r="H970" s="55">
        <f>COUNTIF(ShortCodesNew!$A$2:$A$1516,ShortCodesNew!$A970)</f>
        <v>1</v>
      </c>
      <c r="I970" s="55">
        <f t="shared" si="7"/>
        <v>1</v>
      </c>
      <c r="J970" s="55"/>
      <c r="K970" s="55"/>
      <c r="L970" s="55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4.25" customHeight="1">
      <c r="A971" s="57" t="s">
        <v>2371</v>
      </c>
      <c r="B971" s="57" t="s">
        <v>2372</v>
      </c>
      <c r="C971" s="58" t="str">
        <f t="shared" si="6"/>
        <v>Pomporpa Ferry</v>
      </c>
      <c r="D971" s="58"/>
      <c r="E971" s="58"/>
      <c r="F971" s="58"/>
      <c r="G971" s="58">
        <f>COUNTIF(RTARouteStagesOld!$J$2:$J$5,ShortCodesNew!$B971)</f>
        <v>0</v>
      </c>
      <c r="H971" s="58">
        <f>COUNTIF(ShortCodesNew!$A$2:$A$1516,ShortCodesNew!$A971)</f>
        <v>1</v>
      </c>
      <c r="I971" s="58">
        <f t="shared" si="7"/>
        <v>1</v>
      </c>
      <c r="J971" s="58"/>
      <c r="K971" s="58"/>
      <c r="L971" s="58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4.25" customHeight="1">
      <c r="A972" s="54" t="s">
        <v>2373</v>
      </c>
      <c r="B972" s="54" t="s">
        <v>2374</v>
      </c>
      <c r="C972" s="55" t="str">
        <f t="shared" si="6"/>
        <v>PONDA</v>
      </c>
      <c r="D972" s="55"/>
      <c r="E972" s="55" t="s">
        <v>617</v>
      </c>
      <c r="F972" s="55"/>
      <c r="G972" s="55">
        <f>COUNTIF(RTARouteStagesOld!$J$2:$J$5,ShortCodesNew!$B972)</f>
        <v>0</v>
      </c>
      <c r="H972" s="55">
        <f>COUNTIF(ShortCodesNew!$A$2:$A$1516,ShortCodesNew!$A972)</f>
        <v>1</v>
      </c>
      <c r="I972" s="55">
        <f t="shared" si="7"/>
        <v>1</v>
      </c>
      <c r="J972" s="55" t="s">
        <v>618</v>
      </c>
      <c r="K972" s="55"/>
      <c r="L972" s="55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4.25" customHeight="1">
      <c r="A973" s="57" t="s">
        <v>2375</v>
      </c>
      <c r="B973" s="57" t="s">
        <v>2376</v>
      </c>
      <c r="C973" s="58" t="str">
        <f t="shared" si="6"/>
        <v>PONDA TISK</v>
      </c>
      <c r="D973" s="58"/>
      <c r="E973" s="58"/>
      <c r="F973" s="58"/>
      <c r="G973" s="58">
        <f>COUNTIF(RTARouteStagesOld!$J$2:$J$5,ShortCodesNew!$B973)</f>
        <v>0</v>
      </c>
      <c r="H973" s="58">
        <f>COUNTIF(ShortCodesNew!$A$2:$A$1516,ShortCodesNew!$A973)</f>
        <v>1</v>
      </c>
      <c r="I973" s="58">
        <f t="shared" si="7"/>
        <v>1</v>
      </c>
      <c r="J973" s="58"/>
      <c r="K973" s="58"/>
      <c r="L973" s="58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4.25" customHeight="1">
      <c r="A974" s="54" t="s">
        <v>2377</v>
      </c>
      <c r="B974" s="54" t="s">
        <v>2378</v>
      </c>
      <c r="C974" s="55" t="str">
        <f t="shared" si="6"/>
        <v>PONDA YARD</v>
      </c>
      <c r="D974" s="55"/>
      <c r="E974" s="55"/>
      <c r="F974" s="55"/>
      <c r="G974" s="55">
        <f>COUNTIF(RTARouteStagesOld!$J$2:$J$5,ShortCodesNew!$B974)</f>
        <v>0</v>
      </c>
      <c r="H974" s="55">
        <f>COUNTIF(ShortCodesNew!$A$2:$A$1516,ShortCodesNew!$A974)</f>
        <v>1</v>
      </c>
      <c r="I974" s="55">
        <f t="shared" si="7"/>
        <v>1</v>
      </c>
      <c r="J974" s="55"/>
      <c r="K974" s="55"/>
      <c r="L974" s="55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4.25" customHeight="1">
      <c r="A975" s="57" t="s">
        <v>2379</v>
      </c>
      <c r="B975" s="57" t="s">
        <v>2380</v>
      </c>
      <c r="C975" s="58" t="str">
        <f t="shared" si="6"/>
        <v>POPAIDANDO</v>
      </c>
      <c r="D975" s="58"/>
      <c r="E975" s="58"/>
      <c r="F975" s="58"/>
      <c r="G975" s="58">
        <f>COUNTIF(RTARouteStagesOld!$J$2:$J$5,ShortCodesNew!$B975)</f>
        <v>0</v>
      </c>
      <c r="H975" s="58">
        <f>COUNTIF(ShortCodesNew!$A$2:$A$1516,ShortCodesNew!$A975)</f>
        <v>1</v>
      </c>
      <c r="I975" s="58">
        <f t="shared" si="7"/>
        <v>1</v>
      </c>
      <c r="J975" s="58"/>
      <c r="K975" s="58"/>
      <c r="L975" s="58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4.25" customHeight="1">
      <c r="A976" s="63" t="s">
        <v>2381</v>
      </c>
      <c r="B976" s="54" t="s">
        <v>2382</v>
      </c>
      <c r="C976" s="55" t="str">
        <f t="shared" si="6"/>
        <v>POPULAR HS (Margao)</v>
      </c>
      <c r="D976" s="55"/>
      <c r="E976" s="55"/>
      <c r="F976" s="55"/>
      <c r="G976" s="55">
        <f>COUNTIF(RTARouteStagesOld!$J$2:$J$5,ShortCodesNew!$B976)</f>
        <v>0</v>
      </c>
      <c r="H976" s="55">
        <f>COUNTIF(ShortCodesNew!$A$2:$A$1516,ShortCodesNew!$A976)</f>
        <v>1</v>
      </c>
      <c r="I976" s="55">
        <f t="shared" si="7"/>
        <v>1</v>
      </c>
      <c r="J976" s="55"/>
      <c r="K976" s="55" t="s">
        <v>538</v>
      </c>
      <c r="L976" s="55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4.25" customHeight="1">
      <c r="A977" s="57" t="s">
        <v>2383</v>
      </c>
      <c r="B977" s="57" t="s">
        <v>2384</v>
      </c>
      <c r="C977" s="58" t="str">
        <f t="shared" si="6"/>
        <v>PORASKADE</v>
      </c>
      <c r="D977" s="58"/>
      <c r="E977" s="58"/>
      <c r="F977" s="58"/>
      <c r="G977" s="58">
        <f>COUNTIF(RTARouteStagesOld!$J$2:$J$5,ShortCodesNew!$B977)</f>
        <v>0</v>
      </c>
      <c r="H977" s="58">
        <f>COUNTIF(ShortCodesNew!$A$2:$A$1516,ShortCodesNew!$A977)</f>
        <v>1</v>
      </c>
      <c r="I977" s="58">
        <f t="shared" si="7"/>
        <v>1</v>
      </c>
      <c r="J977" s="58"/>
      <c r="K977" s="58"/>
      <c r="L977" s="58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4.25" customHeight="1">
      <c r="A978" s="54" t="s">
        <v>2385</v>
      </c>
      <c r="B978" s="54" t="s">
        <v>2386</v>
      </c>
      <c r="C978" s="55" t="str">
        <f t="shared" si="6"/>
        <v>PORTEM</v>
      </c>
      <c r="D978" s="55"/>
      <c r="E978" s="55"/>
      <c r="F978" s="55"/>
      <c r="G978" s="55">
        <f>COUNTIF(RTARouteStagesOld!$J$2:$J$5,ShortCodesNew!$B978)</f>
        <v>0</v>
      </c>
      <c r="H978" s="55">
        <f>COUNTIF(ShortCodesNew!$A$2:$A$1516,ShortCodesNew!$A978)</f>
        <v>1</v>
      </c>
      <c r="I978" s="55">
        <f t="shared" si="7"/>
        <v>1</v>
      </c>
      <c r="J978" s="55"/>
      <c r="K978" s="55"/>
      <c r="L978" s="55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4.25" customHeight="1">
      <c r="A979" s="57" t="s">
        <v>2387</v>
      </c>
      <c r="B979" s="57" t="s">
        <v>2388</v>
      </c>
      <c r="C979" s="58" t="str">
        <f t="shared" si="6"/>
        <v>PORVORIM</v>
      </c>
      <c r="D979" s="58"/>
      <c r="E979" s="58"/>
      <c r="F979" s="58"/>
      <c r="G979" s="58">
        <f>COUNTIF(RTARouteStagesOld!$J$2:$J$5,ShortCodesNew!$B979)</f>
        <v>0</v>
      </c>
      <c r="H979" s="58">
        <f>COUNTIF(ShortCodesNew!$A$2:$A$1516,ShortCodesNew!$A979)</f>
        <v>1</v>
      </c>
      <c r="I979" s="58">
        <f t="shared" si="7"/>
        <v>1</v>
      </c>
      <c r="J979" s="58"/>
      <c r="K979" s="58"/>
      <c r="L979" s="58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4.25" customHeight="1">
      <c r="A980" s="54" t="s">
        <v>2389</v>
      </c>
      <c r="B980" s="54" t="s">
        <v>2390</v>
      </c>
      <c r="C980" s="55" t="str">
        <f t="shared" si="6"/>
        <v>POST OFFICE</v>
      </c>
      <c r="D980" s="55"/>
      <c r="E980" s="55"/>
      <c r="F980" s="55"/>
      <c r="G980" s="55">
        <f>COUNTIF(RTARouteStagesOld!$J$2:$J$5,ShortCodesNew!$B980)</f>
        <v>0</v>
      </c>
      <c r="H980" s="55">
        <f>COUNTIF(ShortCodesNew!$A$2:$A$1516,ShortCodesNew!$A980)</f>
        <v>1</v>
      </c>
      <c r="I980" s="55">
        <f t="shared" si="7"/>
        <v>1</v>
      </c>
      <c r="J980" s="55"/>
      <c r="K980" s="55"/>
      <c r="L980" s="55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4.25" customHeight="1">
      <c r="A981" s="57" t="s">
        <v>2391</v>
      </c>
      <c r="B981" s="57" t="s">
        <v>2392</v>
      </c>
      <c r="C981" s="58" t="str">
        <f t="shared" si="6"/>
        <v>POSTAR</v>
      </c>
      <c r="D981" s="58"/>
      <c r="E981" s="58"/>
      <c r="F981" s="58"/>
      <c r="G981" s="58">
        <f>COUNTIF(RTARouteStagesOld!$J$2:$J$5,ShortCodesNew!$B981)</f>
        <v>0</v>
      </c>
      <c r="H981" s="58">
        <f>COUNTIF(ShortCodesNew!$A$2:$A$1516,ShortCodesNew!$A981)</f>
        <v>1</v>
      </c>
      <c r="I981" s="58">
        <f t="shared" si="7"/>
        <v>1</v>
      </c>
      <c r="J981" s="58"/>
      <c r="K981" s="58"/>
      <c r="L981" s="58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4.25" customHeight="1">
      <c r="A982" s="54" t="s">
        <v>2393</v>
      </c>
      <c r="B982" s="54" t="s">
        <v>2394</v>
      </c>
      <c r="C982" s="55" t="str">
        <f t="shared" si="6"/>
        <v>POWERHOUSE</v>
      </c>
      <c r="D982" s="55"/>
      <c r="E982" s="55"/>
      <c r="F982" s="55"/>
      <c r="G982" s="55">
        <f>COUNTIF(RTARouteStagesOld!$J$2:$J$5,ShortCodesNew!$B982)</f>
        <v>0</v>
      </c>
      <c r="H982" s="55">
        <f>COUNTIF(ShortCodesNew!$A$2:$A$1516,ShortCodesNew!$A982)</f>
        <v>1</v>
      </c>
      <c r="I982" s="55">
        <f t="shared" si="7"/>
        <v>1</v>
      </c>
      <c r="J982" s="55"/>
      <c r="K982" s="55"/>
      <c r="L982" s="55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4.25" customHeight="1">
      <c r="A983" s="57" t="s">
        <v>2395</v>
      </c>
      <c r="B983" s="57" t="s">
        <v>2396</v>
      </c>
      <c r="C983" s="58" t="str">
        <f t="shared" si="6"/>
        <v>PRATAP NAGR</v>
      </c>
      <c r="D983" s="58"/>
      <c r="E983" s="58"/>
      <c r="F983" s="58"/>
      <c r="G983" s="58">
        <f>COUNTIF(RTARouteStagesOld!$J$2:$J$5,ShortCodesNew!$B983)</f>
        <v>0</v>
      </c>
      <c r="H983" s="58">
        <f>COUNTIF(ShortCodesNew!$A$2:$A$1516,ShortCodesNew!$A983)</f>
        <v>1</v>
      </c>
      <c r="I983" s="58">
        <f t="shared" si="7"/>
        <v>1</v>
      </c>
      <c r="J983" s="58"/>
      <c r="K983" s="58"/>
      <c r="L983" s="58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4.25" customHeight="1">
      <c r="A984" s="54" t="s">
        <v>2397</v>
      </c>
      <c r="B984" s="54" t="s">
        <v>2398</v>
      </c>
      <c r="C984" s="55" t="str">
        <f t="shared" si="6"/>
        <v>PRC MADLA</v>
      </c>
      <c r="D984" s="55"/>
      <c r="E984" s="55"/>
      <c r="F984" s="55"/>
      <c r="G984" s="55">
        <f>COUNTIF(RTARouteStagesOld!$J$2:$J$5,ShortCodesNew!$B984)</f>
        <v>0</v>
      </c>
      <c r="H984" s="55">
        <f>COUNTIF(ShortCodesNew!$A$2:$A$1516,ShortCodesNew!$A984)</f>
        <v>1</v>
      </c>
      <c r="I984" s="55">
        <f t="shared" si="7"/>
        <v>1</v>
      </c>
      <c r="J984" s="55"/>
      <c r="K984" s="55"/>
      <c r="L984" s="55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4.25" customHeight="1">
      <c r="A985" s="57" t="s">
        <v>2399</v>
      </c>
      <c r="B985" s="57" t="s">
        <v>2400</v>
      </c>
      <c r="C985" s="58" t="str">
        <f t="shared" si="6"/>
        <v xml:space="preserve">PRESENTATION SCHOOL </v>
      </c>
      <c r="D985" s="58"/>
      <c r="E985" s="58"/>
      <c r="F985" s="58"/>
      <c r="G985" s="58">
        <f>COUNTIF(RTARouteStagesOld!$J$2:$J$5,ShortCodesNew!$B985)</f>
        <v>0</v>
      </c>
      <c r="H985" s="58">
        <f>COUNTIF(ShortCodesNew!$A$2:$A$1516,ShortCodesNew!$A985)</f>
        <v>1</v>
      </c>
      <c r="I985" s="58">
        <f t="shared" si="7"/>
        <v>1</v>
      </c>
      <c r="J985" s="58" t="s">
        <v>433</v>
      </c>
      <c r="K985" s="58" t="s">
        <v>538</v>
      </c>
      <c r="L985" s="58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4.25" customHeight="1">
      <c r="A986" s="54" t="s">
        <v>2401</v>
      </c>
      <c r="B986" s="54" t="s">
        <v>2402</v>
      </c>
      <c r="C986" s="55" t="str">
        <f t="shared" si="6"/>
        <v>PRIOL</v>
      </c>
      <c r="D986" s="55"/>
      <c r="E986" s="55"/>
      <c r="F986" s="55"/>
      <c r="G986" s="55">
        <f>COUNTIF(RTARouteStagesOld!$J$2:$J$5,ShortCodesNew!$B986)</f>
        <v>0</v>
      </c>
      <c r="H986" s="55">
        <f>COUNTIF(ShortCodesNew!$A$2:$A$1516,ShortCodesNew!$A986)</f>
        <v>1</v>
      </c>
      <c r="I986" s="55">
        <f t="shared" si="7"/>
        <v>1</v>
      </c>
      <c r="J986" s="55"/>
      <c r="K986" s="55"/>
      <c r="L986" s="55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4.25" customHeight="1">
      <c r="A987" s="57" t="s">
        <v>2403</v>
      </c>
      <c r="B987" s="57" t="s">
        <v>2404</v>
      </c>
      <c r="C987" s="58" t="str">
        <f t="shared" si="6"/>
        <v>PRSHURM TMP</v>
      </c>
      <c r="D987" s="58"/>
      <c r="E987" s="58"/>
      <c r="F987" s="58"/>
      <c r="G987" s="58">
        <f>COUNTIF(RTARouteStagesOld!$J$2:$J$5,ShortCodesNew!$B987)</f>
        <v>0</v>
      </c>
      <c r="H987" s="58">
        <f>COUNTIF(ShortCodesNew!$A$2:$A$1516,ShortCodesNew!$A987)</f>
        <v>1</v>
      </c>
      <c r="I987" s="58">
        <f t="shared" si="7"/>
        <v>1</v>
      </c>
      <c r="J987" s="58"/>
      <c r="K987" s="58"/>
      <c r="L987" s="58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4.25" customHeight="1">
      <c r="A988" s="54" t="s">
        <v>2405</v>
      </c>
      <c r="B988" s="54" t="s">
        <v>2406</v>
      </c>
      <c r="C988" s="55" t="str">
        <f t="shared" si="6"/>
        <v>PRV BAZAR</v>
      </c>
      <c r="D988" s="55"/>
      <c r="E988" s="55"/>
      <c r="F988" s="55"/>
      <c r="G988" s="55">
        <f>COUNTIF(RTARouteStagesOld!$J$2:$J$5,ShortCodesNew!$B988)</f>
        <v>0</v>
      </c>
      <c r="H988" s="55">
        <f>COUNTIF(ShortCodesNew!$A$2:$A$1516,ShortCodesNew!$A988)</f>
        <v>1</v>
      </c>
      <c r="I988" s="55">
        <f t="shared" si="7"/>
        <v>1</v>
      </c>
      <c r="J988" s="55"/>
      <c r="K988" s="55"/>
      <c r="L988" s="55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4.25" customHeight="1">
      <c r="A989" s="57" t="s">
        <v>2407</v>
      </c>
      <c r="B989" s="57" t="s">
        <v>2408</v>
      </c>
      <c r="C989" s="58" t="str">
        <f t="shared" si="6"/>
        <v>PRV COPEL</v>
      </c>
      <c r="D989" s="58"/>
      <c r="E989" s="58"/>
      <c r="F989" s="58"/>
      <c r="G989" s="58">
        <f>COUNTIF(RTARouteStagesOld!$J$2:$J$5,ShortCodesNew!$B989)</f>
        <v>0</v>
      </c>
      <c r="H989" s="58">
        <f>COUNTIF(ShortCodesNew!$A$2:$A$1516,ShortCodesNew!$A989)</f>
        <v>1</v>
      </c>
      <c r="I989" s="58">
        <f t="shared" si="7"/>
        <v>1</v>
      </c>
      <c r="J989" s="58"/>
      <c r="K989" s="58"/>
      <c r="L989" s="58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4.25" customHeight="1">
      <c r="A990" s="54" t="s">
        <v>2409</v>
      </c>
      <c r="B990" s="54" t="s">
        <v>2410</v>
      </c>
      <c r="C990" s="55" t="str">
        <f t="shared" si="6"/>
        <v>PRV WADAKAD</v>
      </c>
      <c r="D990" s="55"/>
      <c r="E990" s="55"/>
      <c r="F990" s="55"/>
      <c r="G990" s="55">
        <f>COUNTIF(RTARouteStagesOld!$J$2:$J$5,ShortCodesNew!$B990)</f>
        <v>0</v>
      </c>
      <c r="H990" s="55">
        <f>COUNTIF(ShortCodesNew!$A$2:$A$1516,ShortCodesNew!$A990)</f>
        <v>1</v>
      </c>
      <c r="I990" s="55">
        <f t="shared" si="7"/>
        <v>1</v>
      </c>
      <c r="J990" s="55"/>
      <c r="K990" s="55"/>
      <c r="L990" s="55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4.25" customHeight="1">
      <c r="A991" s="57" t="s">
        <v>2411</v>
      </c>
      <c r="B991" s="57" t="s">
        <v>2412</v>
      </c>
      <c r="C991" s="58" t="str">
        <f t="shared" si="6"/>
        <v>PRVDPT</v>
      </c>
      <c r="D991" s="58"/>
      <c r="E991" s="58"/>
      <c r="F991" s="58"/>
      <c r="G991" s="58">
        <f>COUNTIF(RTARouteStagesOld!$J$2:$J$5,ShortCodesNew!$B991)</f>
        <v>0</v>
      </c>
      <c r="H991" s="58">
        <f>COUNTIF(ShortCodesNew!$A$2:$A$1516,ShortCodesNew!$A991)</f>
        <v>1</v>
      </c>
      <c r="I991" s="58">
        <f t="shared" si="7"/>
        <v>1</v>
      </c>
      <c r="J991" s="58"/>
      <c r="K991" s="58"/>
      <c r="L991" s="58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4.25" customHeight="1">
      <c r="A992" s="54" t="s">
        <v>2413</v>
      </c>
      <c r="B992" s="54" t="s">
        <v>2414</v>
      </c>
      <c r="C992" s="55" t="str">
        <f t="shared" si="6"/>
        <v>PUNE</v>
      </c>
      <c r="D992" s="55"/>
      <c r="E992" s="55"/>
      <c r="F992" s="55"/>
      <c r="G992" s="55">
        <f>COUNTIF(RTARouteStagesOld!$J$2:$J$5,ShortCodesNew!$B992)</f>
        <v>0</v>
      </c>
      <c r="H992" s="55">
        <f>COUNTIF(ShortCodesNew!$A$2:$A$1516,ShortCodesNew!$A992)</f>
        <v>1</v>
      </c>
      <c r="I992" s="55">
        <f t="shared" si="7"/>
        <v>1</v>
      </c>
      <c r="J992" s="55"/>
      <c r="K992" s="55"/>
      <c r="L992" s="55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4.25" customHeight="1">
      <c r="A993" s="57" t="s">
        <v>2415</v>
      </c>
      <c r="B993" s="57" t="s">
        <v>2416</v>
      </c>
      <c r="C993" s="58" t="str">
        <f t="shared" si="6"/>
        <v>PURVA</v>
      </c>
      <c r="D993" s="58"/>
      <c r="E993" s="58"/>
      <c r="F993" s="58"/>
      <c r="G993" s="58">
        <f>COUNTIF(RTARouteStagesOld!$J$2:$J$5,ShortCodesNew!$B993)</f>
        <v>0</v>
      </c>
      <c r="H993" s="58">
        <f>COUNTIF(ShortCodesNew!$A$2:$A$1516,ShortCodesNew!$A993)</f>
        <v>1</v>
      </c>
      <c r="I993" s="58">
        <f t="shared" si="7"/>
        <v>1</v>
      </c>
      <c r="J993" s="58"/>
      <c r="K993" s="58"/>
      <c r="L993" s="58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4.25" customHeight="1">
      <c r="A994" s="54" t="s">
        <v>2417</v>
      </c>
      <c r="B994" s="54" t="s">
        <v>2418</v>
      </c>
      <c r="C994" s="55" t="str">
        <f t="shared" si="6"/>
        <v>PURVA HSPTL</v>
      </c>
      <c r="D994" s="55"/>
      <c r="E994" s="55"/>
      <c r="F994" s="55"/>
      <c r="G994" s="55">
        <f>COUNTIF(RTARouteStagesOld!$J$2:$J$5,ShortCodesNew!$B994)</f>
        <v>0</v>
      </c>
      <c r="H994" s="55">
        <f>COUNTIF(ShortCodesNew!$A$2:$A$1516,ShortCodesNew!$A994)</f>
        <v>1</v>
      </c>
      <c r="I994" s="55">
        <f t="shared" si="7"/>
        <v>1</v>
      </c>
      <c r="J994" s="55"/>
      <c r="K994" s="55"/>
      <c r="L994" s="55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4.25" customHeight="1">
      <c r="A995" s="57" t="s">
        <v>2419</v>
      </c>
      <c r="B995" s="57" t="s">
        <v>2420</v>
      </c>
      <c r="C995" s="58" t="str">
        <f t="shared" si="6"/>
        <v>Q. AMONA</v>
      </c>
      <c r="D995" s="58"/>
      <c r="E995" s="58"/>
      <c r="F995" s="58"/>
      <c r="G995" s="58">
        <f>COUNTIF(RTARouteStagesOld!$J$2:$J$5,ShortCodesNew!$B995)</f>
        <v>0</v>
      </c>
      <c r="H995" s="58">
        <f>COUNTIF(ShortCodesNew!$A$2:$A$1516,ShortCodesNew!$A995)</f>
        <v>1</v>
      </c>
      <c r="I995" s="58">
        <f t="shared" si="7"/>
        <v>1</v>
      </c>
      <c r="J995" s="58"/>
      <c r="K995" s="58"/>
      <c r="L995" s="58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4.25" customHeight="1">
      <c r="A996" s="54" t="s">
        <v>2421</v>
      </c>
      <c r="B996" s="54" t="s">
        <v>2422</v>
      </c>
      <c r="C996" s="55" t="str">
        <f t="shared" si="6"/>
        <v>QPM COURT</v>
      </c>
      <c r="D996" s="55"/>
      <c r="E996" s="55"/>
      <c r="F996" s="55"/>
      <c r="G996" s="55">
        <f>COUNTIF(RTARouteStagesOld!$J$2:$J$5,ShortCodesNew!$B996)</f>
        <v>0</v>
      </c>
      <c r="H996" s="55">
        <f>COUNTIF(ShortCodesNew!$A$2:$A$1516,ShortCodesNew!$A996)</f>
        <v>1</v>
      </c>
      <c r="I996" s="55">
        <f t="shared" si="7"/>
        <v>1</v>
      </c>
      <c r="J996" s="55"/>
      <c r="K996" s="55"/>
      <c r="L996" s="55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4.25" customHeight="1">
      <c r="A997" s="57" t="s">
        <v>2423</v>
      </c>
      <c r="B997" s="57" t="s">
        <v>2424</v>
      </c>
      <c r="C997" s="58" t="str">
        <f t="shared" si="6"/>
        <v>QUEPEM</v>
      </c>
      <c r="D997" s="58"/>
      <c r="E997" s="58"/>
      <c r="F997" s="58"/>
      <c r="G997" s="58">
        <f>COUNTIF(RTARouteStagesOld!$J$2:$J$5,ShortCodesNew!$B997)</f>
        <v>0</v>
      </c>
      <c r="H997" s="58">
        <f>COUNTIF(ShortCodesNew!$A$2:$A$1516,ShortCodesNew!$A997)</f>
        <v>1</v>
      </c>
      <c r="I997" s="58">
        <f t="shared" si="7"/>
        <v>1</v>
      </c>
      <c r="J997" s="58"/>
      <c r="K997" s="58"/>
      <c r="L997" s="58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4.25" customHeight="1">
      <c r="A998" s="54" t="s">
        <v>2425</v>
      </c>
      <c r="B998" s="54" t="s">
        <v>2426</v>
      </c>
      <c r="C998" s="55" t="str">
        <f t="shared" si="6"/>
        <v>QUITLA</v>
      </c>
      <c r="D998" s="55"/>
      <c r="E998" s="55"/>
      <c r="F998" s="55"/>
      <c r="G998" s="55">
        <f>COUNTIF(RTARouteStagesOld!$J$2:$J$5,ShortCodesNew!$B998)</f>
        <v>0</v>
      </c>
      <c r="H998" s="55">
        <f>COUNTIF(ShortCodesNew!$A$2:$A$1516,ShortCodesNew!$A998)</f>
        <v>1</v>
      </c>
      <c r="I998" s="55">
        <f t="shared" si="7"/>
        <v>1</v>
      </c>
      <c r="J998" s="55"/>
      <c r="K998" s="55"/>
      <c r="L998" s="55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4.25" customHeight="1">
      <c r="A999" s="57" t="s">
        <v>2427</v>
      </c>
      <c r="B999" s="57" t="s">
        <v>2428</v>
      </c>
      <c r="C999" s="58" t="str">
        <f t="shared" si="6"/>
        <v>QUITLA U</v>
      </c>
      <c r="D999" s="58"/>
      <c r="E999" s="58"/>
      <c r="F999" s="58"/>
      <c r="G999" s="58">
        <f>COUNTIF(RTARouteStagesOld!$J$2:$J$5,ShortCodesNew!$B999)</f>
        <v>0</v>
      </c>
      <c r="H999" s="58">
        <f>COUNTIF(ShortCodesNew!$A$2:$A$1516,ShortCodesNew!$A999)</f>
        <v>1</v>
      </c>
      <c r="I999" s="58">
        <f t="shared" si="7"/>
        <v>1</v>
      </c>
      <c r="J999" s="58"/>
      <c r="K999" s="58"/>
      <c r="L999" s="58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4.25" customHeight="1">
      <c r="A1000" s="54" t="s">
        <v>2429</v>
      </c>
      <c r="B1000" s="54" t="s">
        <v>2430</v>
      </c>
      <c r="C1000" s="55" t="str">
        <f t="shared" si="6"/>
        <v>QUITOL</v>
      </c>
      <c r="D1000" s="55"/>
      <c r="E1000" s="55"/>
      <c r="F1000" s="55"/>
      <c r="G1000" s="55">
        <f>COUNTIF(RTARouteStagesOld!$J$2:$J$5,ShortCodesNew!$B1000)</f>
        <v>0</v>
      </c>
      <c r="H1000" s="55">
        <f>COUNTIF(ShortCodesNew!$A$2:$A$1516,ShortCodesNew!$A1000)</f>
        <v>1</v>
      </c>
      <c r="I1000" s="55">
        <f t="shared" si="7"/>
        <v>1</v>
      </c>
      <c r="J1000" s="55"/>
      <c r="K1000" s="55"/>
      <c r="L1000" s="55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1:26" ht="14.25" customHeight="1">
      <c r="A1001" s="57" t="s">
        <v>2431</v>
      </c>
      <c r="B1001" s="57" t="s">
        <v>2432</v>
      </c>
      <c r="C1001" s="58" t="str">
        <f t="shared" si="6"/>
        <v>R TAKA/MUTA</v>
      </c>
      <c r="D1001" s="58"/>
      <c r="E1001" s="58"/>
      <c r="F1001" s="58"/>
      <c r="G1001" s="58">
        <f>COUNTIF(RTARouteStagesOld!$J$2:$J$5,ShortCodesNew!$B1001)</f>
        <v>0</v>
      </c>
      <c r="H1001" s="58">
        <f>COUNTIF(ShortCodesNew!$A$2:$A$1516,ShortCodesNew!$A1001)</f>
        <v>1</v>
      </c>
      <c r="I1001" s="58">
        <f t="shared" si="7"/>
        <v>1</v>
      </c>
      <c r="J1001" s="58"/>
      <c r="K1001" s="58"/>
      <c r="L1001" s="58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1:26" ht="14.25" customHeight="1">
      <c r="A1002" s="54" t="s">
        <v>2433</v>
      </c>
      <c r="B1002" s="54" t="s">
        <v>2434</v>
      </c>
      <c r="C1002" s="55" t="str">
        <f t="shared" si="6"/>
        <v>R. PATTO</v>
      </c>
      <c r="D1002" s="55"/>
      <c r="E1002" s="55"/>
      <c r="F1002" s="55"/>
      <c r="G1002" s="55">
        <f>COUNTIF(RTARouteStagesOld!$J$2:$J$5,ShortCodesNew!$B1002)</f>
        <v>0</v>
      </c>
      <c r="H1002" s="55">
        <f>COUNTIF(ShortCodesNew!$A$2:$A$1516,ShortCodesNew!$A1002)</f>
        <v>1</v>
      </c>
      <c r="I1002" s="55">
        <f t="shared" si="7"/>
        <v>1</v>
      </c>
      <c r="J1002" s="55"/>
      <c r="K1002" s="55"/>
      <c r="L1002" s="55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1:26" ht="14.25" customHeight="1">
      <c r="A1003" s="57" t="s">
        <v>2435</v>
      </c>
      <c r="B1003" s="57" t="s">
        <v>2436</v>
      </c>
      <c r="C1003" s="58" t="str">
        <f t="shared" si="6"/>
        <v>RADHANAGRI</v>
      </c>
      <c r="D1003" s="58"/>
      <c r="E1003" s="58"/>
      <c r="F1003" s="58"/>
      <c r="G1003" s="58">
        <f>COUNTIF(RTARouteStagesOld!$J$2:$J$5,ShortCodesNew!$B1003)</f>
        <v>0</v>
      </c>
      <c r="H1003" s="58">
        <f>COUNTIF(ShortCodesNew!$A$2:$A$1516,ShortCodesNew!$A1003)</f>
        <v>1</v>
      </c>
      <c r="I1003" s="58">
        <f t="shared" si="7"/>
        <v>1</v>
      </c>
      <c r="J1003" s="58"/>
      <c r="K1003" s="58"/>
      <c r="L1003" s="58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1:26" ht="14.25" customHeight="1">
      <c r="A1004" s="54" t="s">
        <v>2437</v>
      </c>
      <c r="B1004" s="54" t="s">
        <v>2437</v>
      </c>
      <c r="C1004" s="55" t="str">
        <f t="shared" si="6"/>
        <v>RAI</v>
      </c>
      <c r="D1004" s="55"/>
      <c r="E1004" s="55"/>
      <c r="F1004" s="55"/>
      <c r="G1004" s="55">
        <f>COUNTIF(RTARouteStagesOld!$J$2:$J$5,ShortCodesNew!$B1004)</f>
        <v>0</v>
      </c>
      <c r="H1004" s="55">
        <f>COUNTIF(ShortCodesNew!$A$2:$A$1516,ShortCodesNew!$A1004)</f>
        <v>1</v>
      </c>
      <c r="I1004" s="55">
        <f t="shared" si="7"/>
        <v>1</v>
      </c>
      <c r="J1004" s="55"/>
      <c r="K1004" s="55"/>
      <c r="L1004" s="55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1:26" ht="14.25" customHeight="1">
      <c r="A1005" s="57" t="s">
        <v>2438</v>
      </c>
      <c r="B1005" s="57" t="s">
        <v>2439</v>
      </c>
      <c r="C1005" s="58" t="str">
        <f t="shared" si="6"/>
        <v>RAI AMYAKDE</v>
      </c>
      <c r="D1005" s="58"/>
      <c r="E1005" s="58"/>
      <c r="F1005" s="58"/>
      <c r="G1005" s="58">
        <f>COUNTIF(RTARouteStagesOld!$J$2:$J$5,ShortCodesNew!$B1005)</f>
        <v>0</v>
      </c>
      <c r="H1005" s="58">
        <f>COUNTIF(ShortCodesNew!$A$2:$A$1516,ShortCodesNew!$A1005)</f>
        <v>1</v>
      </c>
      <c r="I1005" s="58">
        <f t="shared" si="7"/>
        <v>1</v>
      </c>
      <c r="J1005" s="58"/>
      <c r="K1005" s="58"/>
      <c r="L1005" s="58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1:26" ht="14.25" customHeight="1">
      <c r="A1006" s="54" t="s">
        <v>2440</v>
      </c>
      <c r="B1006" s="54" t="s">
        <v>2441</v>
      </c>
      <c r="C1006" s="55" t="str">
        <f t="shared" si="6"/>
        <v>RAICHUR</v>
      </c>
      <c r="D1006" s="55"/>
      <c r="E1006" s="55"/>
      <c r="F1006" s="55"/>
      <c r="G1006" s="55">
        <f>COUNTIF(RTARouteStagesOld!$J$2:$J$5,ShortCodesNew!$B1006)</f>
        <v>0</v>
      </c>
      <c r="H1006" s="55">
        <f>COUNTIF(ShortCodesNew!$A$2:$A$1516,ShortCodesNew!$A1006)</f>
        <v>1</v>
      </c>
      <c r="I1006" s="55">
        <f t="shared" si="7"/>
        <v>1</v>
      </c>
      <c r="J1006" s="55"/>
      <c r="K1006" s="55"/>
      <c r="L1006" s="55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 spans="1:26" ht="14.25" customHeight="1">
      <c r="A1007" s="57" t="s">
        <v>2442</v>
      </c>
      <c r="B1007" s="57" t="s">
        <v>2443</v>
      </c>
      <c r="C1007" s="58" t="str">
        <f t="shared" si="6"/>
        <v>RAILWAY STN</v>
      </c>
      <c r="D1007" s="58"/>
      <c r="E1007" s="58"/>
      <c r="F1007" s="58"/>
      <c r="G1007" s="58">
        <f>COUNTIF(RTARouteStagesOld!$J$2:$J$5,ShortCodesNew!$B1007)</f>
        <v>0</v>
      </c>
      <c r="H1007" s="58">
        <f>COUNTIF(ShortCodesNew!$A$2:$A$1516,ShortCodesNew!$A1007)</f>
        <v>1</v>
      </c>
      <c r="I1007" s="58">
        <f t="shared" si="7"/>
        <v>1</v>
      </c>
      <c r="J1007" s="58"/>
      <c r="K1007" s="58"/>
      <c r="L1007" s="58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 spans="1:26" ht="14.25" customHeight="1">
      <c r="A1008" s="54" t="s">
        <v>2444</v>
      </c>
      <c r="B1008" s="54" t="s">
        <v>2445</v>
      </c>
      <c r="C1008" s="55" t="str">
        <f t="shared" si="6"/>
        <v>RAILWAY X</v>
      </c>
      <c r="D1008" s="55"/>
      <c r="E1008" s="55"/>
      <c r="F1008" s="55"/>
      <c r="G1008" s="55">
        <f>COUNTIF(RTARouteStagesOld!$J$2:$J$5,ShortCodesNew!$B1008)</f>
        <v>0</v>
      </c>
      <c r="H1008" s="55">
        <f>COUNTIF(ShortCodesNew!$A$2:$A$1516,ShortCodesNew!$A1008)</f>
        <v>1</v>
      </c>
      <c r="I1008" s="55">
        <f t="shared" si="7"/>
        <v>1</v>
      </c>
      <c r="J1008" s="55"/>
      <c r="K1008" s="55"/>
      <c r="L1008" s="55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 spans="1:26" ht="14.25" customHeight="1">
      <c r="A1009" s="57" t="s">
        <v>2446</v>
      </c>
      <c r="B1009" s="57" t="s">
        <v>2447</v>
      </c>
      <c r="C1009" s="58" t="str">
        <f t="shared" si="6"/>
        <v>RAJ BHAVAN</v>
      </c>
      <c r="D1009" s="58"/>
      <c r="E1009" s="58"/>
      <c r="F1009" s="58"/>
      <c r="G1009" s="58">
        <f>COUNTIF(RTARouteStagesOld!$J$2:$J$5,ShortCodesNew!$B1009)</f>
        <v>0</v>
      </c>
      <c r="H1009" s="58">
        <f>COUNTIF(ShortCodesNew!$A$2:$A$1516,ShortCodesNew!$A1009)</f>
        <v>1</v>
      </c>
      <c r="I1009" s="58">
        <f t="shared" si="7"/>
        <v>1</v>
      </c>
      <c r="J1009" s="58"/>
      <c r="K1009" s="58"/>
      <c r="L1009" s="58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 spans="1:26" ht="14.25" customHeight="1">
      <c r="A1010" s="54" t="s">
        <v>2448</v>
      </c>
      <c r="B1010" s="54" t="s">
        <v>2449</v>
      </c>
      <c r="C1010" s="55" t="str">
        <f t="shared" si="6"/>
        <v>RAJBAG</v>
      </c>
      <c r="D1010" s="55"/>
      <c r="E1010" s="55"/>
      <c r="F1010" s="55"/>
      <c r="G1010" s="55">
        <f>COUNTIF(RTARouteStagesOld!$J$2:$J$5,ShortCodesNew!$B1010)</f>
        <v>0</v>
      </c>
      <c r="H1010" s="55">
        <f>COUNTIF(ShortCodesNew!$A$2:$A$1516,ShortCodesNew!$A1010)</f>
        <v>1</v>
      </c>
      <c r="I1010" s="55">
        <f t="shared" si="7"/>
        <v>1</v>
      </c>
      <c r="J1010" s="55"/>
      <c r="K1010" s="55"/>
      <c r="L1010" s="55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 spans="1:26" ht="14.25" customHeight="1">
      <c r="A1011" s="57" t="s">
        <v>2450</v>
      </c>
      <c r="B1011" s="57" t="s">
        <v>2451</v>
      </c>
      <c r="C1011" s="58" t="str">
        <f t="shared" si="6"/>
        <v>RAMESHWAR</v>
      </c>
      <c r="D1011" s="58"/>
      <c r="E1011" s="58"/>
      <c r="F1011" s="58"/>
      <c r="G1011" s="58">
        <f>COUNTIF(RTARouteStagesOld!$J$2:$J$5,ShortCodesNew!$B1011)</f>
        <v>0</v>
      </c>
      <c r="H1011" s="58">
        <f>COUNTIF(ShortCodesNew!$A$2:$A$1516,ShortCodesNew!$A1011)</f>
        <v>1</v>
      </c>
      <c r="I1011" s="58">
        <f t="shared" si="7"/>
        <v>1</v>
      </c>
      <c r="J1011" s="58"/>
      <c r="K1011" s="58"/>
      <c r="L1011" s="58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 spans="1:26" ht="14.25" customHeight="1">
      <c r="A1012" s="54" t="s">
        <v>2452</v>
      </c>
      <c r="B1012" s="54" t="s">
        <v>2453</v>
      </c>
      <c r="C1012" s="55" t="str">
        <f t="shared" si="6"/>
        <v>RAMNAGAR</v>
      </c>
      <c r="D1012" s="55"/>
      <c r="E1012" s="55"/>
      <c r="F1012" s="55"/>
      <c r="G1012" s="55">
        <f>COUNTIF(RTARouteStagesOld!$J$2:$J$5,ShortCodesNew!$B1012)</f>
        <v>0</v>
      </c>
      <c r="H1012" s="55">
        <f>COUNTIF(ShortCodesNew!$A$2:$A$1516,ShortCodesNew!$A1012)</f>
        <v>1</v>
      </c>
      <c r="I1012" s="55">
        <f t="shared" si="7"/>
        <v>1</v>
      </c>
      <c r="J1012" s="55"/>
      <c r="K1012" s="55"/>
      <c r="L1012" s="55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 spans="1:26" ht="14.25" customHeight="1">
      <c r="A1013" s="57" t="s">
        <v>2454</v>
      </c>
      <c r="B1013" s="57" t="s">
        <v>2455</v>
      </c>
      <c r="C1013" s="58" t="str">
        <f t="shared" si="6"/>
        <v>RAMNATHI</v>
      </c>
      <c r="D1013" s="58"/>
      <c r="E1013" s="58"/>
      <c r="F1013" s="58"/>
      <c r="G1013" s="58">
        <f>COUNTIF(RTARouteStagesOld!$J$2:$J$5,ShortCodesNew!$B1013)</f>
        <v>0</v>
      </c>
      <c r="H1013" s="58">
        <f>COUNTIF(ShortCodesNew!$A$2:$A$1516,ShortCodesNew!$A1013)</f>
        <v>1</v>
      </c>
      <c r="I1013" s="58">
        <f t="shared" si="7"/>
        <v>1</v>
      </c>
      <c r="J1013" s="58"/>
      <c r="K1013" s="58"/>
      <c r="L1013" s="58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 spans="1:26" ht="14.25" customHeight="1">
      <c r="A1014" s="54" t="s">
        <v>2456</v>
      </c>
      <c r="B1014" s="54" t="s">
        <v>2457</v>
      </c>
      <c r="C1014" s="55" t="str">
        <f t="shared" si="6"/>
        <v>RAMPUR</v>
      </c>
      <c r="D1014" s="55"/>
      <c r="E1014" s="55"/>
      <c r="F1014" s="55"/>
      <c r="G1014" s="55">
        <f>COUNTIF(RTARouteStagesOld!$J$2:$J$5,ShortCodesNew!$B1014)</f>
        <v>0</v>
      </c>
      <c r="H1014" s="55">
        <f>COUNTIF(ShortCodesNew!$A$2:$A$1516,ShortCodesNew!$A1014)</f>
        <v>1</v>
      </c>
      <c r="I1014" s="55">
        <f t="shared" si="7"/>
        <v>1</v>
      </c>
      <c r="J1014" s="55"/>
      <c r="K1014" s="55"/>
      <c r="L1014" s="55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 spans="1:26" ht="14.25" customHeight="1">
      <c r="A1015" s="57" t="s">
        <v>2458</v>
      </c>
      <c r="B1015" s="57" t="s">
        <v>2459</v>
      </c>
      <c r="C1015" s="58" t="str">
        <f t="shared" si="6"/>
        <v>RANBAMBOLI</v>
      </c>
      <c r="D1015" s="58"/>
      <c r="E1015" s="58"/>
      <c r="F1015" s="58"/>
      <c r="G1015" s="58">
        <f>COUNTIF(RTARouteStagesOld!$J$2:$J$5,ShortCodesNew!$B1015)</f>
        <v>0</v>
      </c>
      <c r="H1015" s="58">
        <f>COUNTIF(ShortCodesNew!$A$2:$A$1516,ShortCodesNew!$A1015)</f>
        <v>1</v>
      </c>
      <c r="I1015" s="58">
        <f t="shared" si="7"/>
        <v>1</v>
      </c>
      <c r="J1015" s="58"/>
      <c r="K1015" s="58"/>
      <c r="L1015" s="58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 spans="1:26" ht="14.25" customHeight="1">
      <c r="A1016" s="54" t="s">
        <v>2460</v>
      </c>
      <c r="B1016" s="54" t="s">
        <v>2461</v>
      </c>
      <c r="C1016" s="55" t="str">
        <f t="shared" si="6"/>
        <v>RANKALA</v>
      </c>
      <c r="D1016" s="55"/>
      <c r="E1016" s="55"/>
      <c r="F1016" s="55"/>
      <c r="G1016" s="55">
        <f>COUNTIF(RTARouteStagesOld!$J$2:$J$5,ShortCodesNew!$B1016)</f>
        <v>0</v>
      </c>
      <c r="H1016" s="55">
        <f>COUNTIF(ShortCodesNew!$A$2:$A$1516,ShortCodesNew!$A1016)</f>
        <v>1</v>
      </c>
      <c r="I1016" s="55">
        <f t="shared" si="7"/>
        <v>1</v>
      </c>
      <c r="J1016" s="55"/>
      <c r="K1016" s="55"/>
      <c r="L1016" s="55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 spans="1:26" ht="14.25" customHeight="1">
      <c r="A1017" s="57" t="s">
        <v>2462</v>
      </c>
      <c r="B1017" s="57" t="s">
        <v>2463</v>
      </c>
      <c r="C1017" s="58" t="str">
        <f t="shared" si="6"/>
        <v>RASSAIM DOK</v>
      </c>
      <c r="D1017" s="58"/>
      <c r="E1017" s="58"/>
      <c r="F1017" s="58"/>
      <c r="G1017" s="58">
        <f>COUNTIF(RTARouteStagesOld!$J$2:$J$5,ShortCodesNew!$B1017)</f>
        <v>0</v>
      </c>
      <c r="H1017" s="58">
        <f>COUNTIF(ShortCodesNew!$A$2:$A$1516,ShortCodesNew!$A1017)</f>
        <v>1</v>
      </c>
      <c r="I1017" s="58">
        <f t="shared" si="7"/>
        <v>1</v>
      </c>
      <c r="J1017" s="58"/>
      <c r="K1017" s="58"/>
      <c r="L1017" s="58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 spans="1:26" ht="14.25" customHeight="1">
      <c r="A1018" s="54" t="s">
        <v>2464</v>
      </c>
      <c r="B1018" s="54" t="s">
        <v>2465</v>
      </c>
      <c r="C1018" s="55" t="str">
        <f t="shared" si="6"/>
        <v>RASSAIM FRY</v>
      </c>
      <c r="D1018" s="55"/>
      <c r="E1018" s="55"/>
      <c r="F1018" s="55"/>
      <c r="G1018" s="55">
        <f>COUNTIF(RTARouteStagesOld!$J$2:$J$5,ShortCodesNew!$B1018)</f>
        <v>0</v>
      </c>
      <c r="H1018" s="55">
        <f>COUNTIF(ShortCodesNew!$A$2:$A$1516,ShortCodesNew!$A1018)</f>
        <v>1</v>
      </c>
      <c r="I1018" s="55">
        <f t="shared" si="7"/>
        <v>1</v>
      </c>
      <c r="J1018" s="55"/>
      <c r="K1018" s="55"/>
      <c r="L1018" s="55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 spans="1:26" ht="14.25" customHeight="1">
      <c r="A1019" s="57" t="s">
        <v>2466</v>
      </c>
      <c r="B1019" s="57" t="s">
        <v>2467</v>
      </c>
      <c r="C1019" s="58" t="str">
        <f t="shared" si="6"/>
        <v>RAVAN FATA</v>
      </c>
      <c r="D1019" s="58"/>
      <c r="E1019" s="58"/>
      <c r="F1019" s="58"/>
      <c r="G1019" s="58">
        <f>COUNTIF(RTARouteStagesOld!$J$2:$J$5,ShortCodesNew!$B1019)</f>
        <v>0</v>
      </c>
      <c r="H1019" s="58">
        <f>COUNTIF(ShortCodesNew!$A$2:$A$1516,ShortCodesNew!$A1019)</f>
        <v>1</v>
      </c>
      <c r="I1019" s="58">
        <f t="shared" si="7"/>
        <v>1</v>
      </c>
      <c r="J1019" s="58"/>
      <c r="K1019" s="58"/>
      <c r="L1019" s="58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 spans="1:26" ht="14.25" customHeight="1">
      <c r="A1020" s="54" t="s">
        <v>2468</v>
      </c>
      <c r="B1020" s="54" t="s">
        <v>2469</v>
      </c>
      <c r="C1020" s="55" t="str">
        <f t="shared" si="6"/>
        <v>RAVONFOND</v>
      </c>
      <c r="D1020" s="55"/>
      <c r="E1020" s="55"/>
      <c r="F1020" s="55"/>
      <c r="G1020" s="55">
        <f>COUNTIF(RTARouteStagesOld!$J$2:$J$5,ShortCodesNew!$B1020)</f>
        <v>0</v>
      </c>
      <c r="H1020" s="55">
        <f>COUNTIF(ShortCodesNew!$A$2:$A$1516,ShortCodesNew!$A1020)</f>
        <v>1</v>
      </c>
      <c r="I1020" s="55">
        <f t="shared" si="7"/>
        <v>1</v>
      </c>
      <c r="J1020" s="55"/>
      <c r="K1020" s="55"/>
      <c r="L1020" s="55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 spans="1:26" ht="14.25" customHeight="1">
      <c r="A1021" s="57" t="s">
        <v>2470</v>
      </c>
      <c r="B1021" s="57" t="s">
        <v>2471</v>
      </c>
      <c r="C1021" s="58" t="str">
        <f t="shared" si="6"/>
        <v>RAWANFOND</v>
      </c>
      <c r="D1021" s="58"/>
      <c r="E1021" s="58"/>
      <c r="F1021" s="58"/>
      <c r="G1021" s="58">
        <f>COUNTIF(RTARouteStagesOld!$J$2:$J$5,ShortCodesNew!$B1021)</f>
        <v>0</v>
      </c>
      <c r="H1021" s="58">
        <f>COUNTIF(ShortCodesNew!$A$2:$A$1516,ShortCodesNew!$A1021)</f>
        <v>1</v>
      </c>
      <c r="I1021" s="58">
        <f t="shared" si="7"/>
        <v>1</v>
      </c>
      <c r="J1021" s="58"/>
      <c r="K1021" s="58"/>
      <c r="L1021" s="58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 spans="1:26" ht="14.25" customHeight="1">
      <c r="A1022" s="54" t="s">
        <v>2472</v>
      </c>
      <c r="B1022" s="54" t="s">
        <v>2473</v>
      </c>
      <c r="C1022" s="55" t="str">
        <f t="shared" ref="C1022:C1187" si="8">A1022</f>
        <v>RBDR FERRY</v>
      </c>
      <c r="D1022" s="55"/>
      <c r="E1022" s="55"/>
      <c r="F1022" s="55"/>
      <c r="G1022" s="55">
        <f>COUNTIF(RTARouteStagesOld!$J$2:$J$5,ShortCodesNew!$B1022)</f>
        <v>0</v>
      </c>
      <c r="H1022" s="55">
        <f>COUNTIF(ShortCodesNew!$A$2:$A$1516,ShortCodesNew!$A1022)</f>
        <v>1</v>
      </c>
      <c r="I1022" s="55">
        <f t="shared" ref="I1022:I1187" si="9">COUNTIF($B$2:$B$5945,B1022)</f>
        <v>1</v>
      </c>
      <c r="J1022" s="55"/>
      <c r="K1022" s="55"/>
      <c r="L1022" s="55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 spans="1:26" ht="14.25" customHeight="1">
      <c r="A1023" s="57" t="s">
        <v>2474</v>
      </c>
      <c r="B1023" s="57" t="s">
        <v>2475</v>
      </c>
      <c r="C1023" s="58" t="str">
        <f t="shared" si="8"/>
        <v>RBDR SCHOOL</v>
      </c>
      <c r="D1023" s="58"/>
      <c r="E1023" s="58"/>
      <c r="F1023" s="58"/>
      <c r="G1023" s="58">
        <f>COUNTIF(RTARouteStagesOld!$J$2:$J$5,ShortCodesNew!$B1023)</f>
        <v>0</v>
      </c>
      <c r="H1023" s="58">
        <f>COUNTIF(ShortCodesNew!$A$2:$A$1516,ShortCodesNew!$A1023)</f>
        <v>1</v>
      </c>
      <c r="I1023" s="58">
        <f t="shared" si="9"/>
        <v>1</v>
      </c>
      <c r="J1023" s="58"/>
      <c r="K1023" s="58"/>
      <c r="L1023" s="58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 spans="1:26" ht="14.25" customHeight="1">
      <c r="A1024" s="54" t="s">
        <v>2476</v>
      </c>
      <c r="B1024" s="54" t="s">
        <v>2477</v>
      </c>
      <c r="C1024" s="55" t="str">
        <f t="shared" si="8"/>
        <v>REDEB/HURSH</v>
      </c>
      <c r="D1024" s="55"/>
      <c r="E1024" s="55"/>
      <c r="F1024" s="55"/>
      <c r="G1024" s="55">
        <f>COUNTIF(RTARouteStagesOld!$J$2:$J$5,ShortCodesNew!$B1024)</f>
        <v>0</v>
      </c>
      <c r="H1024" s="55">
        <f>COUNTIF(ShortCodesNew!$A$2:$A$1516,ShortCodesNew!$A1024)</f>
        <v>1</v>
      </c>
      <c r="I1024" s="55">
        <f t="shared" si="9"/>
        <v>1</v>
      </c>
      <c r="J1024" s="55"/>
      <c r="K1024" s="55"/>
      <c r="L1024" s="55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 spans="1:26" ht="14.25" customHeight="1">
      <c r="A1025" s="57" t="s">
        <v>2478</v>
      </c>
      <c r="B1025" s="57" t="s">
        <v>2479</v>
      </c>
      <c r="C1025" s="58" t="str">
        <f t="shared" si="8"/>
        <v>REDI CROSS</v>
      </c>
      <c r="D1025" s="58"/>
      <c r="E1025" s="58"/>
      <c r="F1025" s="58"/>
      <c r="G1025" s="58">
        <f>COUNTIF(RTARouteStagesOld!$J$2:$J$5,ShortCodesNew!$B1025)</f>
        <v>0</v>
      </c>
      <c r="H1025" s="58">
        <f>COUNTIF(ShortCodesNew!$A$2:$A$1516,ShortCodesNew!$A1025)</f>
        <v>1</v>
      </c>
      <c r="I1025" s="58">
        <f t="shared" si="9"/>
        <v>1</v>
      </c>
      <c r="J1025" s="58"/>
      <c r="K1025" s="58"/>
      <c r="L1025" s="58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 spans="1:26" ht="14.25" customHeight="1">
      <c r="A1026" s="54" t="s">
        <v>2480</v>
      </c>
      <c r="B1026" s="54" t="s">
        <v>2481</v>
      </c>
      <c r="C1026" s="55" t="str">
        <f t="shared" si="8"/>
        <v>REDI S. TMP</v>
      </c>
      <c r="D1026" s="55"/>
      <c r="E1026" s="55"/>
      <c r="F1026" s="55"/>
      <c r="G1026" s="55">
        <f>COUNTIF(RTARouteStagesOld!$J$2:$J$5,ShortCodesNew!$B1026)</f>
        <v>0</v>
      </c>
      <c r="H1026" s="55">
        <f>COUNTIF(ShortCodesNew!$A$2:$A$1516,ShortCodesNew!$A1026)</f>
        <v>1</v>
      </c>
      <c r="I1026" s="55">
        <f t="shared" si="9"/>
        <v>1</v>
      </c>
      <c r="J1026" s="55"/>
      <c r="K1026" s="55"/>
      <c r="L1026" s="55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 spans="1:26" ht="14.25" customHeight="1">
      <c r="A1027" s="57" t="s">
        <v>2482</v>
      </c>
      <c r="B1027" s="57" t="s">
        <v>2483</v>
      </c>
      <c r="C1027" s="58" t="str">
        <f t="shared" si="8"/>
        <v>REDIGHAT</v>
      </c>
      <c r="D1027" s="58"/>
      <c r="E1027" s="58"/>
      <c r="F1027" s="58"/>
      <c r="G1027" s="58">
        <f>COUNTIF(RTARouteStagesOld!$J$2:$J$5,ShortCodesNew!$B1027)</f>
        <v>0</v>
      </c>
      <c r="H1027" s="58">
        <f>COUNTIF(ShortCodesNew!$A$2:$A$1516,ShortCodesNew!$A1027)</f>
        <v>1</v>
      </c>
      <c r="I1027" s="58">
        <f t="shared" si="9"/>
        <v>1</v>
      </c>
      <c r="J1027" s="58"/>
      <c r="K1027" s="58"/>
      <c r="L1027" s="58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 spans="1:26" ht="14.25" customHeight="1">
      <c r="A1028" s="54" t="s">
        <v>2484</v>
      </c>
      <c r="B1028" s="54" t="s">
        <v>2485</v>
      </c>
      <c r="C1028" s="55" t="str">
        <f t="shared" si="8"/>
        <v>REGINA MUNDI</v>
      </c>
      <c r="D1028" s="55"/>
      <c r="E1028" s="55"/>
      <c r="F1028" s="55"/>
      <c r="G1028" s="55">
        <f>COUNTIF(RTARouteStagesOld!$J$2:$J$5,ShortCodesNew!$B1028)</f>
        <v>0</v>
      </c>
      <c r="H1028" s="55">
        <f>COUNTIF(ShortCodesNew!$A$2:$A$1516,ShortCodesNew!$A1028)</f>
        <v>1</v>
      </c>
      <c r="I1028" s="55">
        <f t="shared" si="9"/>
        <v>1</v>
      </c>
      <c r="J1028" s="55"/>
      <c r="K1028" s="55" t="s">
        <v>538</v>
      </c>
      <c r="L1028" s="55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 spans="1:26" ht="14.25" customHeight="1">
      <c r="A1029" s="57" t="s">
        <v>2486</v>
      </c>
      <c r="B1029" s="57" t="s">
        <v>2487</v>
      </c>
      <c r="C1029" s="58" t="str">
        <f t="shared" si="8"/>
        <v>REKWADI</v>
      </c>
      <c r="D1029" s="58"/>
      <c r="E1029" s="58"/>
      <c r="F1029" s="58"/>
      <c r="G1029" s="58">
        <f>COUNTIF(RTARouteStagesOld!$J$2:$J$5,ShortCodesNew!$B1029)</f>
        <v>0</v>
      </c>
      <c r="H1029" s="58">
        <f>COUNTIF(ShortCodesNew!$A$2:$A$1516,ShortCodesNew!$A1029)</f>
        <v>1</v>
      </c>
      <c r="I1029" s="58">
        <f t="shared" si="9"/>
        <v>1</v>
      </c>
      <c r="J1029" s="58"/>
      <c r="K1029" s="58"/>
      <c r="L1029" s="58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  <row r="1030" spans="1:26" ht="14.25" customHeight="1">
      <c r="A1030" s="54" t="s">
        <v>2488</v>
      </c>
      <c r="B1030" s="54" t="s">
        <v>2489</v>
      </c>
      <c r="C1030" s="55" t="str">
        <f t="shared" si="8"/>
        <v>REVDA CHRCH</v>
      </c>
      <c r="D1030" s="55"/>
      <c r="E1030" s="55"/>
      <c r="F1030" s="55"/>
      <c r="G1030" s="55">
        <f>COUNTIF(RTARouteStagesOld!$J$2:$J$5,ShortCodesNew!$B1030)</f>
        <v>0</v>
      </c>
      <c r="H1030" s="55">
        <f>COUNTIF(ShortCodesNew!$A$2:$A$1516,ShortCodesNew!$A1030)</f>
        <v>1</v>
      </c>
      <c r="I1030" s="55">
        <f t="shared" si="9"/>
        <v>1</v>
      </c>
      <c r="J1030" s="55"/>
      <c r="K1030" s="55"/>
      <c r="L1030" s="55"/>
      <c r="M1030" s="53"/>
      <c r="N1030" s="53"/>
      <c r="O1030" s="53"/>
      <c r="P1030" s="53"/>
      <c r="Q1030" s="53"/>
      <c r="R1030" s="53"/>
      <c r="S1030" s="53"/>
      <c r="T1030" s="53"/>
      <c r="U1030" s="53"/>
      <c r="V1030" s="53"/>
      <c r="W1030" s="53"/>
      <c r="X1030" s="53"/>
      <c r="Y1030" s="53"/>
      <c r="Z1030" s="53"/>
    </row>
    <row r="1031" spans="1:26" ht="14.25" customHeight="1">
      <c r="A1031" s="57" t="s">
        <v>2490</v>
      </c>
      <c r="B1031" s="57" t="s">
        <v>2491</v>
      </c>
      <c r="C1031" s="58" t="str">
        <f t="shared" si="8"/>
        <v>REVODA BANK</v>
      </c>
      <c r="D1031" s="58"/>
      <c r="E1031" s="58"/>
      <c r="F1031" s="58"/>
      <c r="G1031" s="58">
        <f>COUNTIF(RTARouteStagesOld!$J$2:$J$5,ShortCodesNew!$B1031)</f>
        <v>0</v>
      </c>
      <c r="H1031" s="58">
        <f>COUNTIF(ShortCodesNew!$A$2:$A$1516,ShortCodesNew!$A1031)</f>
        <v>1</v>
      </c>
      <c r="I1031" s="58">
        <f t="shared" si="9"/>
        <v>1</v>
      </c>
      <c r="J1031" s="58"/>
      <c r="K1031" s="58"/>
      <c r="L1031" s="58"/>
      <c r="M1031" s="53"/>
      <c r="N1031" s="53"/>
      <c r="O1031" s="53"/>
      <c r="P1031" s="53"/>
      <c r="Q1031" s="53"/>
      <c r="R1031" s="53"/>
      <c r="S1031" s="53"/>
      <c r="T1031" s="53"/>
      <c r="U1031" s="53"/>
      <c r="V1031" s="53"/>
      <c r="W1031" s="53"/>
      <c r="X1031" s="53"/>
      <c r="Y1031" s="53"/>
      <c r="Z1031" s="53"/>
    </row>
    <row r="1032" spans="1:26" ht="14.25" customHeight="1">
      <c r="A1032" s="54" t="s">
        <v>2492</v>
      </c>
      <c r="B1032" s="54" t="s">
        <v>2493</v>
      </c>
      <c r="C1032" s="55" t="str">
        <f t="shared" si="8"/>
        <v>RIBANDAR</v>
      </c>
      <c r="D1032" s="55"/>
      <c r="E1032" s="55"/>
      <c r="F1032" s="55"/>
      <c r="G1032" s="55">
        <f>COUNTIF(RTARouteStagesOld!$J$2:$J$5,ShortCodesNew!$B1032)</f>
        <v>0</v>
      </c>
      <c r="H1032" s="55">
        <f>COUNTIF(ShortCodesNew!$A$2:$A$1516,ShortCodesNew!$A1032)</f>
        <v>1</v>
      </c>
      <c r="I1032" s="55">
        <f t="shared" si="9"/>
        <v>1</v>
      </c>
      <c r="J1032" s="55"/>
      <c r="K1032" s="55"/>
      <c r="L1032" s="55"/>
      <c r="M1032" s="53"/>
      <c r="N1032" s="53"/>
      <c r="O1032" s="53"/>
      <c r="P1032" s="53"/>
      <c r="Q1032" s="53"/>
      <c r="R1032" s="53"/>
      <c r="S1032" s="53"/>
      <c r="T1032" s="53"/>
      <c r="U1032" s="53"/>
      <c r="V1032" s="53"/>
      <c r="W1032" s="53"/>
      <c r="X1032" s="53"/>
      <c r="Y1032" s="53"/>
      <c r="Z1032" s="53"/>
    </row>
    <row r="1033" spans="1:26" ht="14.25" customHeight="1">
      <c r="A1033" s="57" t="s">
        <v>2494</v>
      </c>
      <c r="B1033" s="57" t="s">
        <v>2495</v>
      </c>
      <c r="C1033" s="58" t="str">
        <f t="shared" si="8"/>
        <v>RITE COLAGE</v>
      </c>
      <c r="D1033" s="58"/>
      <c r="E1033" s="58"/>
      <c r="F1033" s="58"/>
      <c r="G1033" s="58">
        <f>COUNTIF(RTARouteStagesOld!$J$2:$J$5,ShortCodesNew!$B1033)</f>
        <v>0</v>
      </c>
      <c r="H1033" s="58">
        <f>COUNTIF(ShortCodesNew!$A$2:$A$1516,ShortCodesNew!$A1033)</f>
        <v>1</v>
      </c>
      <c r="I1033" s="58">
        <f t="shared" si="9"/>
        <v>1</v>
      </c>
      <c r="J1033" s="58"/>
      <c r="K1033" s="58"/>
      <c r="L1033" s="58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</row>
    <row r="1034" spans="1:26" ht="14.25" customHeight="1">
      <c r="A1034" s="54" t="s">
        <v>2496</v>
      </c>
      <c r="B1034" s="54" t="s">
        <v>2497</v>
      </c>
      <c r="C1034" s="55" t="str">
        <f t="shared" si="8"/>
        <v>RIVE</v>
      </c>
      <c r="D1034" s="55"/>
      <c r="E1034" s="55"/>
      <c r="F1034" s="55"/>
      <c r="G1034" s="55">
        <f>COUNTIF(RTARouteStagesOld!$J$2:$J$5,ShortCodesNew!$B1034)</f>
        <v>0</v>
      </c>
      <c r="H1034" s="55">
        <f>COUNTIF(ShortCodesNew!$A$2:$A$1516,ShortCodesNew!$A1034)</f>
        <v>1</v>
      </c>
      <c r="I1034" s="55">
        <f t="shared" si="9"/>
        <v>1</v>
      </c>
      <c r="J1034" s="55"/>
      <c r="K1034" s="55"/>
      <c r="L1034" s="55"/>
      <c r="M1034" s="53"/>
      <c r="N1034" s="53"/>
      <c r="O1034" s="53"/>
      <c r="P1034" s="53"/>
      <c r="Q1034" s="53"/>
      <c r="R1034" s="53"/>
      <c r="S1034" s="53"/>
      <c r="T1034" s="53"/>
      <c r="U1034" s="53"/>
      <c r="V1034" s="53"/>
      <c r="W1034" s="53"/>
      <c r="X1034" s="53"/>
      <c r="Y1034" s="53"/>
      <c r="Z1034" s="53"/>
    </row>
    <row r="1035" spans="1:26" ht="14.25" customHeight="1">
      <c r="A1035" s="57" t="s">
        <v>2498</v>
      </c>
      <c r="B1035" s="57" t="s">
        <v>2499</v>
      </c>
      <c r="C1035" s="58" t="str">
        <f t="shared" si="8"/>
        <v>RIVONA</v>
      </c>
      <c r="D1035" s="58"/>
      <c r="E1035" s="58"/>
      <c r="F1035" s="58"/>
      <c r="G1035" s="58">
        <f>COUNTIF(RTARouteStagesOld!$J$2:$J$5,ShortCodesNew!$B1035)</f>
        <v>0</v>
      </c>
      <c r="H1035" s="58">
        <f>COUNTIF(ShortCodesNew!$A$2:$A$1516,ShortCodesNew!$A1035)</f>
        <v>1</v>
      </c>
      <c r="I1035" s="58">
        <f t="shared" si="9"/>
        <v>1</v>
      </c>
      <c r="J1035" s="58"/>
      <c r="K1035" s="58"/>
      <c r="L1035" s="58"/>
      <c r="M1035" s="53"/>
      <c r="N1035" s="53"/>
      <c r="O1035" s="53"/>
      <c r="P1035" s="53"/>
      <c r="Q1035" s="53"/>
      <c r="R1035" s="53"/>
      <c r="S1035" s="53"/>
      <c r="T1035" s="53"/>
      <c r="U1035" s="53"/>
      <c r="V1035" s="53"/>
      <c r="W1035" s="53"/>
      <c r="X1035" s="53"/>
      <c r="Y1035" s="53"/>
      <c r="Z1035" s="53"/>
    </row>
    <row r="1036" spans="1:26" ht="14.25" customHeight="1">
      <c r="A1036" s="54" t="s">
        <v>2500</v>
      </c>
      <c r="B1036" s="54" t="s">
        <v>2501</v>
      </c>
      <c r="C1036" s="55" t="str">
        <f t="shared" si="8"/>
        <v>RIVONA CHRC</v>
      </c>
      <c r="D1036" s="55"/>
      <c r="E1036" s="55"/>
      <c r="F1036" s="55"/>
      <c r="G1036" s="55">
        <f>COUNTIF(RTARouteStagesOld!$J$2:$J$5,ShortCodesNew!$B1036)</f>
        <v>0</v>
      </c>
      <c r="H1036" s="55">
        <f>COUNTIF(ShortCodesNew!$A$2:$A$1516,ShortCodesNew!$A1036)</f>
        <v>1</v>
      </c>
      <c r="I1036" s="55">
        <f t="shared" si="9"/>
        <v>1</v>
      </c>
      <c r="J1036" s="55"/>
      <c r="K1036" s="55"/>
      <c r="L1036" s="55"/>
      <c r="M1036" s="53"/>
      <c r="N1036" s="53"/>
      <c r="O1036" s="53"/>
      <c r="P1036" s="53"/>
      <c r="Q1036" s="53"/>
      <c r="R1036" s="53"/>
      <c r="S1036" s="53"/>
      <c r="T1036" s="53"/>
      <c r="U1036" s="53"/>
      <c r="V1036" s="53"/>
      <c r="W1036" s="53"/>
      <c r="X1036" s="53"/>
      <c r="Y1036" s="53"/>
      <c r="Z1036" s="53"/>
    </row>
    <row r="1037" spans="1:26" ht="14.25" customHeight="1">
      <c r="A1037" s="57" t="s">
        <v>2502</v>
      </c>
      <c r="B1037" s="57" t="s">
        <v>2503</v>
      </c>
      <c r="C1037" s="58" t="str">
        <f t="shared" si="8"/>
        <v>RLY O/BRIDG</v>
      </c>
      <c r="D1037" s="58"/>
      <c r="E1037" s="58"/>
      <c r="F1037" s="58"/>
      <c r="G1037" s="58">
        <f>COUNTIF(RTARouteStagesOld!$J$2:$J$5,ShortCodesNew!$B1037)</f>
        <v>0</v>
      </c>
      <c r="H1037" s="58">
        <f>COUNTIF(ShortCodesNew!$A$2:$A$1516,ShortCodesNew!$A1037)</f>
        <v>1</v>
      </c>
      <c r="I1037" s="58">
        <f t="shared" si="9"/>
        <v>1</v>
      </c>
      <c r="J1037" s="58"/>
      <c r="K1037" s="58"/>
      <c r="L1037" s="58"/>
      <c r="M1037" s="53"/>
      <c r="N1037" s="53"/>
      <c r="O1037" s="53"/>
      <c r="P1037" s="53"/>
      <c r="Q1037" s="53"/>
      <c r="R1037" s="53"/>
      <c r="S1037" s="53"/>
      <c r="T1037" s="53"/>
      <c r="U1037" s="53"/>
      <c r="V1037" s="53"/>
      <c r="W1037" s="53"/>
      <c r="X1037" s="53"/>
      <c r="Y1037" s="53"/>
      <c r="Z1037" s="53"/>
    </row>
    <row r="1038" spans="1:26" ht="14.25" customHeight="1">
      <c r="A1038" s="54" t="s">
        <v>2504</v>
      </c>
      <c r="B1038" s="54" t="s">
        <v>2505</v>
      </c>
      <c r="C1038" s="55" t="str">
        <f t="shared" si="8"/>
        <v>ROHINI BHAT</v>
      </c>
      <c r="D1038" s="55"/>
      <c r="E1038" s="55"/>
      <c r="F1038" s="55"/>
      <c r="G1038" s="55">
        <f>COUNTIF(RTARouteStagesOld!$J$2:$J$5,ShortCodesNew!$B1038)</f>
        <v>0</v>
      </c>
      <c r="H1038" s="55">
        <f>COUNTIF(ShortCodesNew!$A$2:$A$1516,ShortCodesNew!$A1038)</f>
        <v>1</v>
      </c>
      <c r="I1038" s="55">
        <f t="shared" si="9"/>
        <v>1</v>
      </c>
      <c r="J1038" s="55"/>
      <c r="K1038" s="55"/>
      <c r="L1038" s="55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</row>
    <row r="1039" spans="1:26" ht="14.25" customHeight="1">
      <c r="A1039" s="57" t="s">
        <v>2506</v>
      </c>
      <c r="B1039" s="57" t="s">
        <v>2507</v>
      </c>
      <c r="C1039" s="58" t="str">
        <f t="shared" si="8"/>
        <v>Rosary(Cujira)</v>
      </c>
      <c r="D1039" s="58"/>
      <c r="E1039" s="58"/>
      <c r="F1039" s="58"/>
      <c r="G1039" s="58">
        <f>COUNTIF(RTARouteStagesOld!$J$2:$J$5,ShortCodesNew!$B1039)</f>
        <v>0</v>
      </c>
      <c r="H1039" s="58">
        <f>COUNTIF(ShortCodesNew!$A$2:$A$1516,ShortCodesNew!$A1039)</f>
        <v>1</v>
      </c>
      <c r="I1039" s="58">
        <f t="shared" si="9"/>
        <v>1</v>
      </c>
      <c r="J1039" s="58"/>
      <c r="K1039" s="58"/>
      <c r="L1039" s="58"/>
      <c r="M1039" s="53"/>
      <c r="N1039" s="53"/>
      <c r="O1039" s="53"/>
      <c r="P1039" s="53"/>
      <c r="Q1039" s="53"/>
      <c r="R1039" s="53"/>
      <c r="S1039" s="53"/>
      <c r="T1039" s="53"/>
      <c r="U1039" s="53"/>
      <c r="V1039" s="53"/>
      <c r="W1039" s="53"/>
      <c r="X1039" s="53"/>
      <c r="Y1039" s="53"/>
      <c r="Z1039" s="53"/>
    </row>
    <row r="1040" spans="1:26" ht="14.25" customHeight="1">
      <c r="A1040" s="54" t="s">
        <v>2508</v>
      </c>
      <c r="B1040" s="54" t="s">
        <v>2509</v>
      </c>
      <c r="C1040" s="55" t="str">
        <f t="shared" si="8"/>
        <v>RUMDER</v>
      </c>
      <c r="D1040" s="55"/>
      <c r="E1040" s="55"/>
      <c r="F1040" s="55"/>
      <c r="G1040" s="55">
        <f>COUNTIF(RTARouteStagesOld!$J$2:$J$5,ShortCodesNew!$B1040)</f>
        <v>0</v>
      </c>
      <c r="H1040" s="55">
        <f>COUNTIF(ShortCodesNew!$A$2:$A$1516,ShortCodesNew!$A1040)</f>
        <v>1</v>
      </c>
      <c r="I1040" s="55">
        <f t="shared" si="9"/>
        <v>1</v>
      </c>
      <c r="J1040" s="55"/>
      <c r="K1040" s="55"/>
      <c r="L1040" s="55"/>
      <c r="M1040" s="53"/>
      <c r="N1040" s="53"/>
      <c r="O1040" s="53"/>
      <c r="P1040" s="53"/>
      <c r="Q1040" s="53"/>
      <c r="R1040" s="53"/>
      <c r="S1040" s="53"/>
      <c r="T1040" s="53"/>
      <c r="U1040" s="53"/>
      <c r="V1040" s="53"/>
      <c r="W1040" s="53"/>
      <c r="X1040" s="53"/>
      <c r="Y1040" s="53"/>
      <c r="Z1040" s="53"/>
    </row>
    <row r="1041" spans="1:26" ht="14.25" customHeight="1">
      <c r="A1041" s="57" t="s">
        <v>2510</v>
      </c>
      <c r="B1041" s="57" t="s">
        <v>2511</v>
      </c>
      <c r="C1041" s="58" t="str">
        <f t="shared" si="8"/>
        <v>S CONVENT</v>
      </c>
      <c r="D1041" s="58"/>
      <c r="E1041" s="58"/>
      <c r="F1041" s="58"/>
      <c r="G1041" s="58">
        <f>COUNTIF(RTARouteStagesOld!$J$2:$J$5,ShortCodesNew!$B1041)</f>
        <v>0</v>
      </c>
      <c r="H1041" s="58">
        <f>COUNTIF(ShortCodesNew!$A$2:$A$1516,ShortCodesNew!$A1041)</f>
        <v>1</v>
      </c>
      <c r="I1041" s="58">
        <f t="shared" si="9"/>
        <v>1</v>
      </c>
      <c r="J1041" s="58"/>
      <c r="K1041" s="58"/>
      <c r="L1041" s="58"/>
      <c r="M1041" s="53"/>
      <c r="N1041" s="53"/>
      <c r="O1041" s="53"/>
      <c r="P1041" s="53"/>
      <c r="Q1041" s="53"/>
      <c r="R1041" s="53"/>
      <c r="S1041" s="53"/>
      <c r="T1041" s="53"/>
      <c r="U1041" s="53"/>
      <c r="V1041" s="53"/>
      <c r="W1041" s="53"/>
      <c r="X1041" s="53"/>
      <c r="Y1041" s="53"/>
      <c r="Z1041" s="53"/>
    </row>
    <row r="1042" spans="1:26" ht="14.25" customHeight="1">
      <c r="A1042" s="54" t="s">
        <v>2512</v>
      </c>
      <c r="B1042" s="54" t="s">
        <v>2513</v>
      </c>
      <c r="C1042" s="55" t="str">
        <f t="shared" si="8"/>
        <v>S S ANGLE</v>
      </c>
      <c r="D1042" s="55"/>
      <c r="E1042" s="55"/>
      <c r="F1042" s="55"/>
      <c r="G1042" s="55">
        <f>COUNTIF(RTARouteStagesOld!$J$2:$J$5,ShortCodesNew!$B1042)</f>
        <v>0</v>
      </c>
      <c r="H1042" s="55">
        <f>COUNTIF(ShortCodesNew!$A$2:$A$1516,ShortCodesNew!$A1042)</f>
        <v>1</v>
      </c>
      <c r="I1042" s="55">
        <f t="shared" si="9"/>
        <v>1</v>
      </c>
      <c r="J1042" s="55"/>
      <c r="K1042" s="55" t="s">
        <v>538</v>
      </c>
      <c r="L1042" s="55"/>
      <c r="M1042" s="53"/>
      <c r="N1042" s="53"/>
      <c r="O1042" s="53"/>
      <c r="P1042" s="53"/>
      <c r="Q1042" s="53"/>
      <c r="R1042" s="53"/>
      <c r="S1042" s="53"/>
      <c r="T1042" s="53"/>
      <c r="U1042" s="53"/>
      <c r="V1042" s="53"/>
      <c r="W1042" s="53"/>
      <c r="X1042" s="53"/>
      <c r="Y1042" s="53"/>
      <c r="Z1042" s="53"/>
    </row>
    <row r="1043" spans="1:26" ht="14.25" customHeight="1">
      <c r="A1043" s="57" t="s">
        <v>2514</v>
      </c>
      <c r="B1043" s="57" t="s">
        <v>2515</v>
      </c>
      <c r="C1043" s="58" t="str">
        <f t="shared" si="8"/>
        <v>S. THEATER</v>
      </c>
      <c r="D1043" s="58"/>
      <c r="E1043" s="58"/>
      <c r="F1043" s="58"/>
      <c r="G1043" s="58">
        <f>COUNTIF(RTARouteStagesOld!$J$2:$J$5,ShortCodesNew!$B1043)</f>
        <v>0</v>
      </c>
      <c r="H1043" s="58">
        <f>COUNTIF(ShortCodesNew!$A$2:$A$1516,ShortCodesNew!$A1043)</f>
        <v>1</v>
      </c>
      <c r="I1043" s="58">
        <f t="shared" si="9"/>
        <v>1</v>
      </c>
      <c r="J1043" s="58"/>
      <c r="K1043" s="58"/>
      <c r="L1043" s="58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</row>
    <row r="1044" spans="1:26" ht="14.25" customHeight="1">
      <c r="A1044" s="54" t="s">
        <v>2516</v>
      </c>
      <c r="B1044" s="54" t="s">
        <v>2517</v>
      </c>
      <c r="C1044" s="55" t="str">
        <f t="shared" si="8"/>
        <v>S.GANESH TM</v>
      </c>
      <c r="D1044" s="55"/>
      <c r="E1044" s="55"/>
      <c r="F1044" s="55"/>
      <c r="G1044" s="55">
        <f>COUNTIF(RTARouteStagesOld!$J$2:$J$5,ShortCodesNew!$B1044)</f>
        <v>0</v>
      </c>
      <c r="H1044" s="55">
        <f>COUNTIF(ShortCodesNew!$A$2:$A$1516,ShortCodesNew!$A1044)</f>
        <v>1</v>
      </c>
      <c r="I1044" s="55">
        <f t="shared" si="9"/>
        <v>1</v>
      </c>
      <c r="J1044" s="55"/>
      <c r="K1044" s="55"/>
      <c r="L1044" s="55"/>
      <c r="M1044" s="53"/>
      <c r="N1044" s="53"/>
      <c r="O1044" s="53"/>
      <c r="P1044" s="53"/>
      <c r="Q1044" s="53"/>
      <c r="R1044" s="53"/>
      <c r="S1044" s="53"/>
      <c r="T1044" s="53"/>
      <c r="U1044" s="53"/>
      <c r="V1044" s="53"/>
      <c r="W1044" s="53"/>
      <c r="X1044" s="53"/>
      <c r="Y1044" s="53"/>
      <c r="Z1044" s="53"/>
    </row>
    <row r="1045" spans="1:26" ht="14.25" customHeight="1">
      <c r="A1045" s="57" t="s">
        <v>2518</v>
      </c>
      <c r="B1045" s="57" t="s">
        <v>2519</v>
      </c>
      <c r="C1045" s="58" t="str">
        <f t="shared" si="8"/>
        <v>SACCHE BHAT</v>
      </c>
      <c r="D1045" s="58"/>
      <c r="E1045" s="58"/>
      <c r="F1045" s="58"/>
      <c r="G1045" s="58">
        <f>COUNTIF(RTARouteStagesOld!$J$2:$J$5,ShortCodesNew!$B1045)</f>
        <v>0</v>
      </c>
      <c r="H1045" s="58">
        <f>COUNTIF(ShortCodesNew!$A$2:$A$1516,ShortCodesNew!$A1045)</f>
        <v>1</v>
      </c>
      <c r="I1045" s="58">
        <f t="shared" si="9"/>
        <v>1</v>
      </c>
      <c r="J1045" s="58"/>
      <c r="K1045" s="58"/>
      <c r="L1045" s="58"/>
      <c r="M1045" s="53"/>
      <c r="N1045" s="53"/>
      <c r="O1045" s="53"/>
      <c r="P1045" s="53"/>
      <c r="Q1045" s="53"/>
      <c r="R1045" s="53"/>
      <c r="S1045" s="53"/>
      <c r="T1045" s="53"/>
      <c r="U1045" s="53"/>
      <c r="V1045" s="53"/>
      <c r="W1045" s="53"/>
      <c r="X1045" s="53"/>
      <c r="Y1045" s="53"/>
      <c r="Z1045" s="53"/>
    </row>
    <row r="1046" spans="1:26" ht="14.25" customHeight="1">
      <c r="A1046" s="54" t="s">
        <v>2520</v>
      </c>
      <c r="B1046" s="54" t="s">
        <v>2521</v>
      </c>
      <c r="C1046" s="55" t="str">
        <f t="shared" si="8"/>
        <v>SACORDA</v>
      </c>
      <c r="D1046" s="55"/>
      <c r="E1046" s="55"/>
      <c r="F1046" s="55"/>
      <c r="G1046" s="55">
        <f>COUNTIF(RTARouteStagesOld!$J$2:$J$5,ShortCodesNew!$B1046)</f>
        <v>0</v>
      </c>
      <c r="H1046" s="55">
        <f>COUNTIF(ShortCodesNew!$A$2:$A$1516,ShortCodesNew!$A1046)</f>
        <v>1</v>
      </c>
      <c r="I1046" s="55">
        <f t="shared" si="9"/>
        <v>1</v>
      </c>
      <c r="J1046" s="55"/>
      <c r="K1046" s="55"/>
      <c r="L1046" s="55"/>
      <c r="M1046" s="53"/>
      <c r="N1046" s="53"/>
      <c r="O1046" s="53"/>
      <c r="P1046" s="53"/>
      <c r="Q1046" s="53"/>
      <c r="R1046" s="53"/>
      <c r="S1046" s="53"/>
      <c r="T1046" s="53"/>
      <c r="U1046" s="53"/>
      <c r="V1046" s="53"/>
      <c r="W1046" s="53"/>
      <c r="X1046" s="53"/>
      <c r="Y1046" s="53"/>
      <c r="Z1046" s="53"/>
    </row>
    <row r="1047" spans="1:26" ht="14.25" customHeight="1">
      <c r="A1047" s="57" t="s">
        <v>2522</v>
      </c>
      <c r="B1047" s="57" t="s">
        <v>2523</v>
      </c>
      <c r="C1047" s="58" t="str">
        <f t="shared" si="8"/>
        <v>SACVAR</v>
      </c>
      <c r="D1047" s="58"/>
      <c r="E1047" s="58"/>
      <c r="F1047" s="58"/>
      <c r="G1047" s="58">
        <f>COUNTIF(RTARouteStagesOld!$J$2:$J$5,ShortCodesNew!$B1047)</f>
        <v>0</v>
      </c>
      <c r="H1047" s="58">
        <f>COUNTIF(ShortCodesNew!$A$2:$A$1516,ShortCodesNew!$A1047)</f>
        <v>1</v>
      </c>
      <c r="I1047" s="58">
        <f t="shared" si="9"/>
        <v>2</v>
      </c>
      <c r="J1047" s="58"/>
      <c r="K1047" s="58"/>
      <c r="L1047" s="58"/>
      <c r="M1047" s="53"/>
      <c r="N1047" s="53"/>
      <c r="O1047" s="53"/>
      <c r="P1047" s="53"/>
      <c r="Q1047" s="53"/>
      <c r="R1047" s="53"/>
      <c r="S1047" s="53"/>
      <c r="T1047" s="53"/>
      <c r="U1047" s="53"/>
      <c r="V1047" s="53"/>
      <c r="W1047" s="53"/>
      <c r="X1047" s="53"/>
      <c r="Y1047" s="53"/>
      <c r="Z1047" s="53"/>
    </row>
    <row r="1048" spans="1:26" ht="14.25" customHeight="1">
      <c r="A1048" s="54" t="s">
        <v>2524</v>
      </c>
      <c r="B1048" s="54" t="s">
        <v>2525</v>
      </c>
      <c r="C1048" s="55" t="str">
        <f t="shared" si="8"/>
        <v>SADA</v>
      </c>
      <c r="D1048" s="55"/>
      <c r="E1048" s="55"/>
      <c r="F1048" s="55"/>
      <c r="G1048" s="55">
        <f>COUNTIF(RTARouteStagesOld!$J$2:$J$5,ShortCodesNew!$B1048)</f>
        <v>0</v>
      </c>
      <c r="H1048" s="55">
        <f>COUNTIF(ShortCodesNew!$A$2:$A$1516,ShortCodesNew!$A1048)</f>
        <v>1</v>
      </c>
      <c r="I1048" s="55">
        <f t="shared" si="9"/>
        <v>1</v>
      </c>
      <c r="J1048" s="55"/>
      <c r="K1048" s="55"/>
      <c r="L1048" s="55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</row>
    <row r="1049" spans="1:26" ht="14.25" customHeight="1">
      <c r="A1049" s="57" t="s">
        <v>2526</v>
      </c>
      <c r="B1049" s="57" t="s">
        <v>2527</v>
      </c>
      <c r="C1049" s="58" t="str">
        <f t="shared" si="8"/>
        <v>SADASHIVGAD</v>
      </c>
      <c r="D1049" s="58"/>
      <c r="E1049" s="58"/>
      <c r="F1049" s="58"/>
      <c r="G1049" s="58">
        <f>COUNTIF(RTARouteStagesOld!$J$2:$J$5,ShortCodesNew!$B1049)</f>
        <v>0</v>
      </c>
      <c r="H1049" s="58">
        <f>COUNTIF(ShortCodesNew!$A$2:$A$1516,ShortCodesNew!$A1049)</f>
        <v>1</v>
      </c>
      <c r="I1049" s="58">
        <f t="shared" si="9"/>
        <v>1</v>
      </c>
      <c r="J1049" s="58"/>
      <c r="K1049" s="58"/>
      <c r="L1049" s="58"/>
      <c r="M1049" s="53"/>
      <c r="N1049" s="53"/>
      <c r="O1049" s="53"/>
      <c r="P1049" s="53"/>
      <c r="Q1049" s="53"/>
      <c r="R1049" s="53"/>
      <c r="S1049" s="53"/>
      <c r="T1049" s="53"/>
      <c r="U1049" s="53"/>
      <c r="V1049" s="53"/>
      <c r="W1049" s="53"/>
      <c r="X1049" s="53"/>
      <c r="Y1049" s="53"/>
      <c r="Z1049" s="53"/>
    </row>
    <row r="1050" spans="1:26" ht="14.25" customHeight="1">
      <c r="A1050" s="54" t="s">
        <v>2528</v>
      </c>
      <c r="B1050" s="54" t="s">
        <v>2529</v>
      </c>
      <c r="C1050" s="55" t="str">
        <f t="shared" si="8"/>
        <v>SADETIR</v>
      </c>
      <c r="D1050" s="55"/>
      <c r="E1050" s="55"/>
      <c r="F1050" s="55"/>
      <c r="G1050" s="55">
        <f>COUNTIF(RTARouteStagesOld!$J$2:$J$5,ShortCodesNew!$B1050)</f>
        <v>0</v>
      </c>
      <c r="H1050" s="55">
        <f>COUNTIF(ShortCodesNew!$A$2:$A$1516,ShortCodesNew!$A1050)</f>
        <v>1</v>
      </c>
      <c r="I1050" s="55">
        <f t="shared" si="9"/>
        <v>1</v>
      </c>
      <c r="J1050" s="55"/>
      <c r="K1050" s="55"/>
      <c r="L1050" s="55"/>
      <c r="M1050" s="53"/>
      <c r="N1050" s="53"/>
      <c r="O1050" s="53"/>
      <c r="P1050" s="53"/>
      <c r="Q1050" s="53"/>
      <c r="R1050" s="53"/>
      <c r="S1050" s="53"/>
      <c r="T1050" s="53"/>
      <c r="U1050" s="53"/>
      <c r="V1050" s="53"/>
      <c r="W1050" s="53"/>
      <c r="X1050" s="53"/>
      <c r="Y1050" s="53"/>
      <c r="Z1050" s="53"/>
    </row>
    <row r="1051" spans="1:26" ht="14.25" customHeight="1">
      <c r="A1051" s="57" t="s">
        <v>2530</v>
      </c>
      <c r="B1051" s="57" t="s">
        <v>2531</v>
      </c>
      <c r="C1051" s="58" t="str">
        <f t="shared" si="8"/>
        <v>SADEVAGOTAN</v>
      </c>
      <c r="D1051" s="58"/>
      <c r="E1051" s="58"/>
      <c r="F1051" s="58"/>
      <c r="G1051" s="58">
        <f>COUNTIF(RTARouteStagesOld!$J$2:$J$5,ShortCodesNew!$B1051)</f>
        <v>0</v>
      </c>
      <c r="H1051" s="58">
        <f>COUNTIF(ShortCodesNew!$A$2:$A$1516,ShortCodesNew!$A1051)</f>
        <v>1</v>
      </c>
      <c r="I1051" s="58">
        <f t="shared" si="9"/>
        <v>1</v>
      </c>
      <c r="J1051" s="58"/>
      <c r="K1051" s="58"/>
      <c r="L1051" s="58"/>
      <c r="M1051" s="53"/>
      <c r="N1051" s="53"/>
      <c r="O1051" s="53"/>
      <c r="P1051" s="53"/>
      <c r="Q1051" s="53"/>
      <c r="R1051" s="53"/>
      <c r="S1051" s="53"/>
      <c r="T1051" s="53"/>
      <c r="U1051" s="53"/>
      <c r="V1051" s="53"/>
      <c r="W1051" s="53"/>
      <c r="X1051" s="53"/>
      <c r="Y1051" s="53"/>
      <c r="Z1051" s="53"/>
    </row>
    <row r="1052" spans="1:26" ht="14.25" customHeight="1">
      <c r="A1052" s="54" t="s">
        <v>2532</v>
      </c>
      <c r="B1052" s="54" t="s">
        <v>2533</v>
      </c>
      <c r="C1052" s="55" t="str">
        <f t="shared" si="8"/>
        <v>SADGAL</v>
      </c>
      <c r="D1052" s="55"/>
      <c r="E1052" s="55"/>
      <c r="F1052" s="55"/>
      <c r="G1052" s="55">
        <f>COUNTIF(RTARouteStagesOld!$J$2:$J$5,ShortCodesNew!$B1052)</f>
        <v>0</v>
      </c>
      <c r="H1052" s="55">
        <f>COUNTIF(ShortCodesNew!$A$2:$A$1516,ShortCodesNew!$A1052)</f>
        <v>1</v>
      </c>
      <c r="I1052" s="55">
        <f t="shared" si="9"/>
        <v>1</v>
      </c>
      <c r="J1052" s="55"/>
      <c r="K1052" s="55"/>
      <c r="L1052" s="55"/>
      <c r="M1052" s="53"/>
      <c r="N1052" s="53"/>
      <c r="O1052" s="53"/>
      <c r="P1052" s="53"/>
      <c r="Q1052" s="53"/>
      <c r="R1052" s="53"/>
      <c r="S1052" s="53"/>
      <c r="T1052" s="53"/>
      <c r="U1052" s="53"/>
      <c r="V1052" s="53"/>
      <c r="W1052" s="53"/>
      <c r="X1052" s="53"/>
      <c r="Y1052" s="53"/>
      <c r="Z1052" s="53"/>
    </row>
    <row r="1053" spans="1:26" ht="14.25" customHeight="1">
      <c r="A1053" s="57" t="s">
        <v>2534</v>
      </c>
      <c r="B1053" s="57" t="s">
        <v>2535</v>
      </c>
      <c r="C1053" s="58" t="str">
        <f t="shared" si="8"/>
        <v>SADOLXEM</v>
      </c>
      <c r="D1053" s="58"/>
      <c r="E1053" s="58"/>
      <c r="F1053" s="58"/>
      <c r="G1053" s="58">
        <f>COUNTIF(RTARouteStagesOld!$J$2:$J$5,ShortCodesNew!$B1053)</f>
        <v>0</v>
      </c>
      <c r="H1053" s="58">
        <f>COUNTIF(ShortCodesNew!$A$2:$A$1516,ShortCodesNew!$A1053)</f>
        <v>1</v>
      </c>
      <c r="I1053" s="58">
        <f t="shared" si="9"/>
        <v>1</v>
      </c>
      <c r="J1053" s="58"/>
      <c r="K1053" s="58"/>
      <c r="L1053" s="58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</row>
    <row r="1054" spans="1:26" ht="14.25" customHeight="1">
      <c r="A1054" s="54" t="s">
        <v>2536</v>
      </c>
      <c r="B1054" s="54" t="s">
        <v>2537</v>
      </c>
      <c r="C1054" s="55" t="str">
        <f t="shared" si="8"/>
        <v>SADYAR HALI</v>
      </c>
      <c r="D1054" s="55"/>
      <c r="E1054" s="55"/>
      <c r="F1054" s="55"/>
      <c r="G1054" s="55">
        <f>COUNTIF(RTARouteStagesOld!$J$2:$J$5,ShortCodesNew!$B1054)</f>
        <v>0</v>
      </c>
      <c r="H1054" s="55">
        <f>COUNTIF(ShortCodesNew!$A$2:$A$1516,ShortCodesNew!$A1054)</f>
        <v>1</v>
      </c>
      <c r="I1054" s="55">
        <f t="shared" si="9"/>
        <v>1</v>
      </c>
      <c r="J1054" s="55"/>
      <c r="K1054" s="55"/>
      <c r="L1054" s="55"/>
      <c r="M1054" s="53"/>
      <c r="N1054" s="53"/>
      <c r="O1054" s="53"/>
      <c r="P1054" s="53"/>
      <c r="Q1054" s="53"/>
      <c r="R1054" s="53"/>
      <c r="S1054" s="53"/>
      <c r="T1054" s="53"/>
      <c r="U1054" s="53"/>
      <c r="V1054" s="53"/>
      <c r="W1054" s="53"/>
      <c r="X1054" s="53"/>
      <c r="Y1054" s="53"/>
      <c r="Z1054" s="53"/>
    </row>
    <row r="1055" spans="1:26" ht="14.25" customHeight="1">
      <c r="A1055" s="57" t="s">
        <v>2538</v>
      </c>
      <c r="B1055" s="57" t="s">
        <v>2539</v>
      </c>
      <c r="C1055" s="58" t="str">
        <f t="shared" si="8"/>
        <v>SADYE CNVEN</v>
      </c>
      <c r="D1055" s="58"/>
      <c r="E1055" s="58"/>
      <c r="F1055" s="58"/>
      <c r="G1055" s="58">
        <f>COUNTIF(RTARouteStagesOld!$J$2:$J$5,ShortCodesNew!$B1055)</f>
        <v>0</v>
      </c>
      <c r="H1055" s="58">
        <f>COUNTIF(ShortCodesNew!$A$2:$A$1516,ShortCodesNew!$A1055)</f>
        <v>1</v>
      </c>
      <c r="I1055" s="58">
        <f t="shared" si="9"/>
        <v>1</v>
      </c>
      <c r="J1055" s="58"/>
      <c r="K1055" s="58"/>
      <c r="L1055" s="58"/>
      <c r="M1055" s="53"/>
      <c r="N1055" s="53"/>
      <c r="O1055" s="53"/>
      <c r="P1055" s="53"/>
      <c r="Q1055" s="53"/>
      <c r="R1055" s="53"/>
      <c r="S1055" s="53"/>
      <c r="T1055" s="53"/>
      <c r="U1055" s="53"/>
      <c r="V1055" s="53"/>
      <c r="W1055" s="53"/>
      <c r="X1055" s="53"/>
      <c r="Y1055" s="53"/>
      <c r="Z1055" s="53"/>
    </row>
    <row r="1056" spans="1:26" ht="14.25" customHeight="1">
      <c r="A1056" s="54" t="s">
        <v>2540</v>
      </c>
      <c r="B1056" s="54" t="s">
        <v>2541</v>
      </c>
      <c r="C1056" s="55" t="str">
        <f t="shared" si="8"/>
        <v>SADYE PANCH</v>
      </c>
      <c r="D1056" s="55"/>
      <c r="E1056" s="55"/>
      <c r="F1056" s="55"/>
      <c r="G1056" s="55">
        <f>COUNTIF(RTARouteStagesOld!$J$2:$J$5,ShortCodesNew!$B1056)</f>
        <v>0</v>
      </c>
      <c r="H1056" s="55">
        <f>COUNTIF(ShortCodesNew!$A$2:$A$1516,ShortCodesNew!$A1056)</f>
        <v>1</v>
      </c>
      <c r="I1056" s="55">
        <f t="shared" si="9"/>
        <v>1</v>
      </c>
      <c r="J1056" s="55"/>
      <c r="K1056" s="55"/>
      <c r="L1056" s="55"/>
      <c r="M1056" s="53"/>
      <c r="N1056" s="53"/>
      <c r="O1056" s="53"/>
      <c r="P1056" s="53"/>
      <c r="Q1056" s="53"/>
      <c r="R1056" s="53"/>
      <c r="S1056" s="53"/>
      <c r="T1056" s="53"/>
      <c r="U1056" s="53"/>
      <c r="V1056" s="53"/>
      <c r="W1056" s="53"/>
      <c r="X1056" s="53"/>
      <c r="Y1056" s="53"/>
      <c r="Z1056" s="53"/>
    </row>
    <row r="1057" spans="1:26" ht="14.25" customHeight="1">
      <c r="A1057" s="57" t="s">
        <v>2542</v>
      </c>
      <c r="B1057" s="57" t="s">
        <v>2543</v>
      </c>
      <c r="C1057" s="58" t="str">
        <f t="shared" si="8"/>
        <v>SAGAR</v>
      </c>
      <c r="D1057" s="58"/>
      <c r="E1057" s="58"/>
      <c r="F1057" s="58"/>
      <c r="G1057" s="58">
        <f>COUNTIF(RTARouteStagesOld!$J$2:$J$5,ShortCodesNew!$B1057)</f>
        <v>0</v>
      </c>
      <c r="H1057" s="58">
        <f>COUNTIF(ShortCodesNew!$A$2:$A$1516,ShortCodesNew!$A1057)</f>
        <v>1</v>
      </c>
      <c r="I1057" s="58">
        <f t="shared" si="9"/>
        <v>1</v>
      </c>
      <c r="J1057" s="58"/>
      <c r="K1057" s="58"/>
      <c r="L1057" s="58"/>
      <c r="M1057" s="53"/>
      <c r="N1057" s="53"/>
      <c r="O1057" s="53"/>
      <c r="P1057" s="53"/>
      <c r="Q1057" s="53"/>
      <c r="R1057" s="53"/>
      <c r="S1057" s="53"/>
      <c r="T1057" s="53"/>
      <c r="U1057" s="53"/>
      <c r="V1057" s="53"/>
      <c r="W1057" s="53"/>
      <c r="X1057" s="53"/>
      <c r="Y1057" s="53"/>
      <c r="Z1057" s="53"/>
    </row>
    <row r="1058" spans="1:26" ht="14.25" customHeight="1">
      <c r="A1058" s="54" t="s">
        <v>2544</v>
      </c>
      <c r="B1058" s="54" t="s">
        <v>2545</v>
      </c>
      <c r="C1058" s="55" t="str">
        <f t="shared" si="8"/>
        <v>SAI DDW/XRO</v>
      </c>
      <c r="D1058" s="55"/>
      <c r="E1058" s="55"/>
      <c r="F1058" s="55"/>
      <c r="G1058" s="55">
        <f>COUNTIF(RTARouteStagesOld!$J$2:$J$5,ShortCodesNew!$B1058)</f>
        <v>0</v>
      </c>
      <c r="H1058" s="55">
        <f>COUNTIF(ShortCodesNew!$A$2:$A$1516,ShortCodesNew!$A1058)</f>
        <v>1</v>
      </c>
      <c r="I1058" s="55">
        <f t="shared" si="9"/>
        <v>1</v>
      </c>
      <c r="J1058" s="55"/>
      <c r="K1058" s="55"/>
      <c r="L1058" s="55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</row>
    <row r="1059" spans="1:26" ht="14.25" customHeight="1">
      <c r="A1059" s="57" t="s">
        <v>2546</v>
      </c>
      <c r="B1059" s="57" t="s">
        <v>2547</v>
      </c>
      <c r="C1059" s="58" t="str">
        <f t="shared" si="8"/>
        <v>SAI SERVICE</v>
      </c>
      <c r="D1059" s="58"/>
      <c r="E1059" s="58"/>
      <c r="F1059" s="58"/>
      <c r="G1059" s="58">
        <f>COUNTIF(RTARouteStagesOld!$J$2:$J$5,ShortCodesNew!$B1059)</f>
        <v>0</v>
      </c>
      <c r="H1059" s="58">
        <f>COUNTIF(ShortCodesNew!$A$2:$A$1516,ShortCodesNew!$A1059)</f>
        <v>1</v>
      </c>
      <c r="I1059" s="58">
        <f t="shared" si="9"/>
        <v>1</v>
      </c>
      <c r="J1059" s="58"/>
      <c r="K1059" s="58"/>
      <c r="L1059" s="58"/>
      <c r="M1059" s="53"/>
      <c r="N1059" s="53"/>
      <c r="O1059" s="53"/>
      <c r="P1059" s="53"/>
      <c r="Q1059" s="53"/>
      <c r="R1059" s="53"/>
      <c r="S1059" s="53"/>
      <c r="T1059" s="53"/>
      <c r="U1059" s="53"/>
      <c r="V1059" s="53"/>
      <c r="W1059" s="53"/>
      <c r="X1059" s="53"/>
      <c r="Y1059" s="53"/>
      <c r="Z1059" s="53"/>
    </row>
    <row r="1060" spans="1:26" ht="14.25" customHeight="1">
      <c r="A1060" s="54" t="s">
        <v>2548</v>
      </c>
      <c r="B1060" s="54" t="s">
        <v>2549</v>
      </c>
      <c r="C1060" s="55" t="str">
        <f t="shared" si="8"/>
        <v>SAI TMPLE</v>
      </c>
      <c r="D1060" s="55"/>
      <c r="E1060" s="55"/>
      <c r="F1060" s="55"/>
      <c r="G1060" s="55">
        <f>COUNTIF(RTARouteStagesOld!$J$2:$J$5,ShortCodesNew!$B1060)</f>
        <v>0</v>
      </c>
      <c r="H1060" s="55">
        <f>COUNTIF(ShortCodesNew!$A$2:$A$1516,ShortCodesNew!$A1060)</f>
        <v>1</v>
      </c>
      <c r="I1060" s="55">
        <f t="shared" si="9"/>
        <v>1</v>
      </c>
      <c r="J1060" s="55"/>
      <c r="K1060" s="55"/>
      <c r="L1060" s="55"/>
      <c r="M1060" s="53"/>
      <c r="N1060" s="53"/>
      <c r="O1060" s="53"/>
      <c r="P1060" s="53"/>
      <c r="Q1060" s="53"/>
      <c r="R1060" s="53"/>
      <c r="S1060" s="53"/>
      <c r="T1060" s="53"/>
      <c r="U1060" s="53"/>
      <c r="V1060" s="53"/>
      <c r="W1060" s="53"/>
      <c r="X1060" s="53"/>
      <c r="Y1060" s="53"/>
      <c r="Z1060" s="53"/>
    </row>
    <row r="1061" spans="1:26" ht="14.25" customHeight="1">
      <c r="A1061" s="57" t="s">
        <v>2550</v>
      </c>
      <c r="B1061" s="57" t="s">
        <v>2551</v>
      </c>
      <c r="C1061" s="58" t="str">
        <f t="shared" si="8"/>
        <v>SAIPE CLUB</v>
      </c>
      <c r="D1061" s="58"/>
      <c r="E1061" s="58"/>
      <c r="F1061" s="58"/>
      <c r="G1061" s="58">
        <f>COUNTIF(RTARouteStagesOld!$J$2:$J$5,ShortCodesNew!$B1061)</f>
        <v>0</v>
      </c>
      <c r="H1061" s="58">
        <f>COUNTIF(ShortCodesNew!$A$2:$A$1516,ShortCodesNew!$A1061)</f>
        <v>1</v>
      </c>
      <c r="I1061" s="58">
        <f t="shared" si="9"/>
        <v>1</v>
      </c>
      <c r="J1061" s="58"/>
      <c r="K1061" s="58"/>
      <c r="L1061" s="58"/>
      <c r="M1061" s="53"/>
      <c r="N1061" s="53"/>
      <c r="O1061" s="53"/>
      <c r="P1061" s="53"/>
      <c r="Q1061" s="53"/>
      <c r="R1061" s="53"/>
      <c r="S1061" s="53"/>
      <c r="T1061" s="53"/>
      <c r="U1061" s="53"/>
      <c r="V1061" s="53"/>
      <c r="W1061" s="53"/>
      <c r="X1061" s="53"/>
      <c r="Y1061" s="53"/>
      <c r="Z1061" s="53"/>
    </row>
    <row r="1062" spans="1:26" ht="14.25" customHeight="1">
      <c r="A1062" s="54" t="s">
        <v>2552</v>
      </c>
      <c r="B1062" s="54" t="s">
        <v>2553</v>
      </c>
      <c r="C1062" s="55" t="str">
        <f t="shared" si="8"/>
        <v>SAIPEM</v>
      </c>
      <c r="D1062" s="55"/>
      <c r="E1062" s="55"/>
      <c r="F1062" s="55"/>
      <c r="G1062" s="55">
        <f>COUNTIF(RTARouteStagesOld!$J$2:$J$5,ShortCodesNew!$B1062)</f>
        <v>0</v>
      </c>
      <c r="H1062" s="55">
        <f>COUNTIF(ShortCodesNew!$A$2:$A$1516,ShortCodesNew!$A1062)</f>
        <v>1</v>
      </c>
      <c r="I1062" s="55">
        <f t="shared" si="9"/>
        <v>1</v>
      </c>
      <c r="J1062" s="55"/>
      <c r="K1062" s="55"/>
      <c r="L1062" s="55"/>
      <c r="M1062" s="53"/>
      <c r="N1062" s="53"/>
      <c r="O1062" s="53"/>
      <c r="P1062" s="53"/>
      <c r="Q1062" s="53"/>
      <c r="R1062" s="53"/>
      <c r="S1062" s="53"/>
      <c r="T1062" s="53"/>
      <c r="U1062" s="53"/>
      <c r="V1062" s="53"/>
      <c r="W1062" s="53"/>
      <c r="X1062" s="53"/>
      <c r="Y1062" s="53"/>
      <c r="Z1062" s="53"/>
    </row>
    <row r="1063" spans="1:26" ht="14.25" customHeight="1">
      <c r="A1063" s="57" t="s">
        <v>2554</v>
      </c>
      <c r="B1063" s="57" t="s">
        <v>2555</v>
      </c>
      <c r="C1063" s="58" t="str">
        <f t="shared" si="8"/>
        <v>SAKHARWAL</v>
      </c>
      <c r="D1063" s="58"/>
      <c r="E1063" s="58"/>
      <c r="F1063" s="58"/>
      <c r="G1063" s="58">
        <f>COUNTIF(RTARouteStagesOld!$J$2:$J$5,ShortCodesNew!$B1063)</f>
        <v>0</v>
      </c>
      <c r="H1063" s="58">
        <f>COUNTIF(ShortCodesNew!$A$2:$A$1516,ShortCodesNew!$A1063)</f>
        <v>1</v>
      </c>
      <c r="I1063" s="58">
        <f t="shared" si="9"/>
        <v>1</v>
      </c>
      <c r="J1063" s="58"/>
      <c r="K1063" s="58"/>
      <c r="L1063" s="58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</row>
    <row r="1064" spans="1:26" ht="14.25" customHeight="1">
      <c r="A1064" s="54" t="s">
        <v>2556</v>
      </c>
      <c r="B1064" s="54" t="s">
        <v>2557</v>
      </c>
      <c r="C1064" s="55" t="str">
        <f t="shared" si="8"/>
        <v>SAKRAL</v>
      </c>
      <c r="D1064" s="55"/>
      <c r="E1064" s="55"/>
      <c r="F1064" s="55"/>
      <c r="G1064" s="55">
        <f>COUNTIF(RTARouteStagesOld!$J$2:$J$5,ShortCodesNew!$B1064)</f>
        <v>0</v>
      </c>
      <c r="H1064" s="55">
        <f>COUNTIF(ShortCodesNew!$A$2:$A$1516,ShortCodesNew!$A1064)</f>
        <v>1</v>
      </c>
      <c r="I1064" s="55">
        <f t="shared" si="9"/>
        <v>1</v>
      </c>
      <c r="J1064" s="55"/>
      <c r="K1064" s="55"/>
      <c r="L1064" s="55"/>
      <c r="M1064" s="53"/>
      <c r="N1064" s="53"/>
      <c r="O1064" s="53"/>
      <c r="P1064" s="53"/>
      <c r="Q1064" s="53"/>
      <c r="R1064" s="53"/>
      <c r="S1064" s="53"/>
      <c r="T1064" s="53"/>
      <c r="U1064" s="53"/>
      <c r="V1064" s="53"/>
      <c r="W1064" s="53"/>
      <c r="X1064" s="53"/>
      <c r="Y1064" s="53"/>
      <c r="Z1064" s="53"/>
    </row>
    <row r="1065" spans="1:26" ht="14.25" customHeight="1">
      <c r="A1065" s="57" t="s">
        <v>2558</v>
      </c>
      <c r="B1065" s="57" t="s">
        <v>2558</v>
      </c>
      <c r="C1065" s="58" t="str">
        <f t="shared" si="8"/>
        <v>SAL</v>
      </c>
      <c r="D1065" s="58"/>
      <c r="E1065" s="58"/>
      <c r="F1065" s="58"/>
      <c r="G1065" s="58">
        <f>COUNTIF(RTARouteStagesOld!$J$2:$J$5,ShortCodesNew!$B1065)</f>
        <v>0</v>
      </c>
      <c r="H1065" s="58">
        <f>COUNTIF(ShortCodesNew!$A$2:$A$1516,ShortCodesNew!$A1065)</f>
        <v>1</v>
      </c>
      <c r="I1065" s="58">
        <f t="shared" si="9"/>
        <v>1</v>
      </c>
      <c r="J1065" s="58"/>
      <c r="K1065" s="58"/>
      <c r="L1065" s="58"/>
      <c r="M1065" s="53"/>
      <c r="N1065" s="53"/>
      <c r="O1065" s="53"/>
      <c r="P1065" s="53"/>
      <c r="Q1065" s="53"/>
      <c r="R1065" s="53"/>
      <c r="S1065" s="53"/>
      <c r="T1065" s="53"/>
      <c r="U1065" s="53"/>
      <c r="V1065" s="53"/>
      <c r="W1065" s="53"/>
      <c r="X1065" s="53"/>
      <c r="Y1065" s="53"/>
      <c r="Z1065" s="53"/>
    </row>
    <row r="1066" spans="1:26" ht="14.25" customHeight="1">
      <c r="A1066" s="54" t="s">
        <v>2559</v>
      </c>
      <c r="B1066" s="54" t="s">
        <v>2560</v>
      </c>
      <c r="C1066" s="55" t="str">
        <f t="shared" si="8"/>
        <v>SALALI</v>
      </c>
      <c r="D1066" s="55"/>
      <c r="E1066" s="55"/>
      <c r="F1066" s="55"/>
      <c r="G1066" s="55">
        <f>COUNTIF(RTARouteStagesOld!$J$2:$J$5,ShortCodesNew!$B1066)</f>
        <v>0</v>
      </c>
      <c r="H1066" s="55">
        <f>COUNTIF(ShortCodesNew!$A$2:$A$1516,ShortCodesNew!$A1066)</f>
        <v>1</v>
      </c>
      <c r="I1066" s="55">
        <f t="shared" si="9"/>
        <v>1</v>
      </c>
      <c r="J1066" s="55"/>
      <c r="K1066" s="55"/>
      <c r="L1066" s="55"/>
      <c r="M1066" s="53"/>
      <c r="N1066" s="53"/>
      <c r="O1066" s="53"/>
      <c r="P1066" s="53"/>
      <c r="Q1066" s="53"/>
      <c r="R1066" s="53"/>
      <c r="S1066" s="53"/>
      <c r="T1066" s="53"/>
      <c r="U1066" s="53"/>
      <c r="V1066" s="53"/>
      <c r="W1066" s="53"/>
      <c r="X1066" s="53"/>
      <c r="Y1066" s="53"/>
      <c r="Z1066" s="53"/>
    </row>
    <row r="1067" spans="1:26" ht="14.25" customHeight="1">
      <c r="A1067" s="57" t="s">
        <v>2561</v>
      </c>
      <c r="B1067" s="57" t="s">
        <v>2562</v>
      </c>
      <c r="C1067" s="58" t="str">
        <f t="shared" si="8"/>
        <v>SALERI</v>
      </c>
      <c r="D1067" s="58"/>
      <c r="E1067" s="58"/>
      <c r="F1067" s="58"/>
      <c r="G1067" s="58">
        <f>COUNTIF(RTARouteStagesOld!$J$2:$J$5,ShortCodesNew!$B1067)</f>
        <v>0</v>
      </c>
      <c r="H1067" s="58">
        <f>COUNTIF(ShortCodesNew!$A$2:$A$1516,ShortCodesNew!$A1067)</f>
        <v>1</v>
      </c>
      <c r="I1067" s="58">
        <f t="shared" si="9"/>
        <v>1</v>
      </c>
      <c r="J1067" s="58"/>
      <c r="K1067" s="58"/>
      <c r="L1067" s="58"/>
      <c r="M1067" s="53"/>
      <c r="N1067" s="53"/>
      <c r="O1067" s="53"/>
      <c r="P1067" s="53"/>
      <c r="Q1067" s="53"/>
      <c r="R1067" s="53"/>
      <c r="S1067" s="53"/>
      <c r="T1067" s="53"/>
      <c r="U1067" s="53"/>
      <c r="V1067" s="53"/>
      <c r="W1067" s="53"/>
      <c r="X1067" s="53"/>
      <c r="Y1067" s="53"/>
      <c r="Z1067" s="53"/>
    </row>
    <row r="1068" spans="1:26" ht="14.25" customHeight="1">
      <c r="A1068" s="54" t="s">
        <v>2563</v>
      </c>
      <c r="B1068" s="54" t="s">
        <v>2564</v>
      </c>
      <c r="C1068" s="55" t="str">
        <f t="shared" si="8"/>
        <v>SALGAOKR MI</v>
      </c>
      <c r="D1068" s="55"/>
      <c r="E1068" s="55"/>
      <c r="F1068" s="55"/>
      <c r="G1068" s="55">
        <f>COUNTIF(RTARouteStagesOld!$J$2:$J$5,ShortCodesNew!$B1068)</f>
        <v>0</v>
      </c>
      <c r="H1068" s="55">
        <f>COUNTIF(ShortCodesNew!$A$2:$A$1516,ShortCodesNew!$A1068)</f>
        <v>1</v>
      </c>
      <c r="I1068" s="55">
        <f t="shared" si="9"/>
        <v>1</v>
      </c>
      <c r="J1068" s="55"/>
      <c r="K1068" s="55"/>
      <c r="L1068" s="55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</row>
    <row r="1069" spans="1:26" ht="14.25" customHeight="1">
      <c r="A1069" s="57" t="s">
        <v>2565</v>
      </c>
      <c r="B1069" s="57" t="s">
        <v>2566</v>
      </c>
      <c r="C1069" s="58" t="str">
        <f t="shared" si="8"/>
        <v>SALIGAO</v>
      </c>
      <c r="D1069" s="58"/>
      <c r="E1069" s="58"/>
      <c r="F1069" s="58"/>
      <c r="G1069" s="58">
        <f>COUNTIF(RTARouteStagesOld!$J$2:$J$5,ShortCodesNew!$B1069)</f>
        <v>0</v>
      </c>
      <c r="H1069" s="58">
        <f>COUNTIF(ShortCodesNew!$A$2:$A$1516,ShortCodesNew!$A1069)</f>
        <v>1</v>
      </c>
      <c r="I1069" s="58">
        <f t="shared" si="9"/>
        <v>1</v>
      </c>
      <c r="J1069" s="58"/>
      <c r="K1069" s="58"/>
      <c r="L1069" s="58"/>
      <c r="M1069" s="53"/>
      <c r="N1069" s="53"/>
      <c r="O1069" s="53"/>
      <c r="P1069" s="53"/>
      <c r="Q1069" s="53"/>
      <c r="R1069" s="53"/>
      <c r="S1069" s="53"/>
      <c r="T1069" s="53"/>
      <c r="U1069" s="53"/>
      <c r="V1069" s="53"/>
      <c r="W1069" s="53"/>
      <c r="X1069" s="53"/>
      <c r="Y1069" s="53"/>
      <c r="Z1069" s="53"/>
    </row>
    <row r="1070" spans="1:26" ht="14.25" customHeight="1">
      <c r="A1070" s="54" t="s">
        <v>2567</v>
      </c>
      <c r="B1070" s="54" t="s">
        <v>2568</v>
      </c>
      <c r="C1070" s="55" t="str">
        <f t="shared" si="8"/>
        <v>SALIGAO TMP</v>
      </c>
      <c r="D1070" s="55"/>
      <c r="E1070" s="55"/>
      <c r="F1070" s="55"/>
      <c r="G1070" s="55">
        <f>COUNTIF(RTARouteStagesOld!$J$2:$J$5,ShortCodesNew!$B1070)</f>
        <v>0</v>
      </c>
      <c r="H1070" s="55">
        <f>COUNTIF(ShortCodesNew!$A$2:$A$1516,ShortCodesNew!$A1070)</f>
        <v>1</v>
      </c>
      <c r="I1070" s="55">
        <f t="shared" si="9"/>
        <v>1</v>
      </c>
      <c r="J1070" s="55"/>
      <c r="K1070" s="55"/>
      <c r="L1070" s="55"/>
      <c r="M1070" s="53"/>
      <c r="N1070" s="53"/>
      <c r="O1070" s="53"/>
      <c r="P1070" s="53"/>
      <c r="Q1070" s="53"/>
      <c r="R1070" s="53"/>
      <c r="S1070" s="53"/>
      <c r="T1070" s="53"/>
      <c r="U1070" s="53"/>
      <c r="V1070" s="53"/>
      <c r="W1070" s="53"/>
      <c r="X1070" s="53"/>
      <c r="Y1070" s="53"/>
      <c r="Z1070" s="53"/>
    </row>
    <row r="1071" spans="1:26" ht="14.25" customHeight="1">
      <c r="A1071" s="57" t="s">
        <v>2569</v>
      </c>
      <c r="B1071" s="57" t="s">
        <v>2570</v>
      </c>
      <c r="C1071" s="58" t="str">
        <f t="shared" si="8"/>
        <v>SALJINI</v>
      </c>
      <c r="D1071" s="58"/>
      <c r="E1071" s="58"/>
      <c r="F1071" s="58"/>
      <c r="G1071" s="58">
        <f>COUNTIF(RTARouteStagesOld!$J$2:$J$5,ShortCodesNew!$B1071)</f>
        <v>0</v>
      </c>
      <c r="H1071" s="58">
        <f>COUNTIF(ShortCodesNew!$A$2:$A$1516,ShortCodesNew!$A1071)</f>
        <v>1</v>
      </c>
      <c r="I1071" s="58">
        <f t="shared" si="9"/>
        <v>1</v>
      </c>
      <c r="J1071" s="58"/>
      <c r="K1071" s="58"/>
      <c r="L1071" s="58"/>
      <c r="M1071" s="53"/>
      <c r="N1071" s="53"/>
      <c r="O1071" s="53"/>
      <c r="P1071" s="53"/>
      <c r="Q1071" s="53"/>
      <c r="R1071" s="53"/>
      <c r="S1071" s="53"/>
      <c r="T1071" s="53"/>
      <c r="U1071" s="53"/>
      <c r="V1071" s="53"/>
      <c r="W1071" s="53"/>
      <c r="X1071" s="53"/>
      <c r="Y1071" s="53"/>
      <c r="Z1071" s="53"/>
    </row>
    <row r="1072" spans="1:26" ht="14.25" customHeight="1">
      <c r="A1072" s="54" t="s">
        <v>2571</v>
      </c>
      <c r="B1072" s="54" t="s">
        <v>2572</v>
      </c>
      <c r="C1072" s="55" t="str">
        <f t="shared" si="8"/>
        <v>SALVADOR</v>
      </c>
      <c r="D1072" s="55"/>
      <c r="E1072" s="55"/>
      <c r="F1072" s="55"/>
      <c r="G1072" s="55">
        <f>COUNTIF(RTARouteStagesOld!$J$2:$J$5,ShortCodesNew!$B1072)</f>
        <v>0</v>
      </c>
      <c r="H1072" s="55">
        <f>COUNTIF(ShortCodesNew!$A$2:$A$1516,ShortCodesNew!$A1072)</f>
        <v>1</v>
      </c>
      <c r="I1072" s="55">
        <f t="shared" si="9"/>
        <v>1</v>
      </c>
      <c r="J1072" s="55"/>
      <c r="K1072" s="55"/>
      <c r="L1072" s="55"/>
      <c r="M1072" s="53"/>
      <c r="N1072" s="53"/>
      <c r="O1072" s="53"/>
      <c r="P1072" s="53"/>
      <c r="Q1072" s="53"/>
      <c r="R1072" s="53"/>
      <c r="S1072" s="53"/>
      <c r="T1072" s="53"/>
      <c r="U1072" s="53"/>
      <c r="V1072" s="53"/>
      <c r="W1072" s="53"/>
      <c r="X1072" s="53"/>
      <c r="Y1072" s="53"/>
      <c r="Z1072" s="53"/>
    </row>
    <row r="1073" spans="1:26" ht="14.25" customHeight="1">
      <c r="A1073" s="57" t="s">
        <v>2573</v>
      </c>
      <c r="B1073" s="57" t="s">
        <v>2574</v>
      </c>
      <c r="C1073" s="58" t="str">
        <f t="shared" si="8"/>
        <v>SALVON</v>
      </c>
      <c r="D1073" s="58"/>
      <c r="E1073" s="58"/>
      <c r="F1073" s="58"/>
      <c r="G1073" s="58">
        <f>COUNTIF(RTARouteStagesOld!$J$2:$J$5,ShortCodesNew!$B1073)</f>
        <v>0</v>
      </c>
      <c r="H1073" s="58">
        <f>COUNTIF(ShortCodesNew!$A$2:$A$1516,ShortCodesNew!$A1073)</f>
        <v>1</v>
      </c>
      <c r="I1073" s="58">
        <f t="shared" si="9"/>
        <v>1</v>
      </c>
      <c r="J1073" s="58"/>
      <c r="K1073" s="58"/>
      <c r="L1073" s="58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</row>
    <row r="1074" spans="1:26" ht="14.25" customHeight="1">
      <c r="A1074" s="54" t="s">
        <v>2575</v>
      </c>
      <c r="B1074" s="54" t="s">
        <v>2576</v>
      </c>
      <c r="C1074" s="55" t="str">
        <f t="shared" si="8"/>
        <v>SAMPGAO</v>
      </c>
      <c r="D1074" s="55"/>
      <c r="E1074" s="55"/>
      <c r="F1074" s="55"/>
      <c r="G1074" s="55">
        <f>COUNTIF(RTARouteStagesOld!$J$2:$J$5,ShortCodesNew!$B1074)</f>
        <v>0</v>
      </c>
      <c r="H1074" s="55">
        <f>COUNTIF(ShortCodesNew!$A$2:$A$1516,ShortCodesNew!$A1074)</f>
        <v>1</v>
      </c>
      <c r="I1074" s="55">
        <f t="shared" si="9"/>
        <v>1</v>
      </c>
      <c r="J1074" s="55"/>
      <c r="K1074" s="55"/>
      <c r="L1074" s="55"/>
      <c r="M1074" s="53"/>
      <c r="N1074" s="53"/>
      <c r="O1074" s="53"/>
      <c r="P1074" s="53"/>
      <c r="Q1074" s="53"/>
      <c r="R1074" s="53"/>
      <c r="S1074" s="53"/>
      <c r="T1074" s="53"/>
      <c r="U1074" s="53"/>
      <c r="V1074" s="53"/>
      <c r="W1074" s="53"/>
      <c r="X1074" s="53"/>
      <c r="Y1074" s="53"/>
      <c r="Z1074" s="53"/>
    </row>
    <row r="1075" spans="1:26" ht="14.25" customHeight="1">
      <c r="A1075" s="57" t="s">
        <v>2577</v>
      </c>
      <c r="B1075" s="57" t="s">
        <v>2578</v>
      </c>
      <c r="C1075" s="58" t="str">
        <f t="shared" si="8"/>
        <v>SANCOALE</v>
      </c>
      <c r="D1075" s="58"/>
      <c r="E1075" s="58"/>
      <c r="F1075" s="58"/>
      <c r="G1075" s="58">
        <f>COUNTIF(RTARouteStagesOld!$J$2:$J$5,ShortCodesNew!$B1075)</f>
        <v>0</v>
      </c>
      <c r="H1075" s="58">
        <f>COUNTIF(ShortCodesNew!$A$2:$A$1516,ShortCodesNew!$A1075)</f>
        <v>1</v>
      </c>
      <c r="I1075" s="58">
        <f t="shared" si="9"/>
        <v>1</v>
      </c>
      <c r="J1075" s="58"/>
      <c r="K1075" s="58"/>
      <c r="L1075" s="58"/>
      <c r="M1075" s="53"/>
      <c r="N1075" s="53"/>
      <c r="O1075" s="53"/>
      <c r="P1075" s="53"/>
      <c r="Q1075" s="53"/>
      <c r="R1075" s="53"/>
      <c r="S1075" s="53"/>
      <c r="T1075" s="53"/>
      <c r="U1075" s="53"/>
      <c r="V1075" s="53"/>
      <c r="W1075" s="53"/>
      <c r="X1075" s="53"/>
      <c r="Y1075" s="53"/>
      <c r="Z1075" s="53"/>
    </row>
    <row r="1076" spans="1:26" ht="14.25" customHeight="1">
      <c r="A1076" s="54" t="s">
        <v>2579</v>
      </c>
      <c r="B1076" s="54" t="s">
        <v>2580</v>
      </c>
      <c r="C1076" s="55" t="str">
        <f t="shared" si="8"/>
        <v>SANGLI</v>
      </c>
      <c r="D1076" s="55"/>
      <c r="E1076" s="55"/>
      <c r="F1076" s="55"/>
      <c r="G1076" s="55">
        <f>COUNTIF(RTARouteStagesOld!$J$2:$J$5,ShortCodesNew!$B1076)</f>
        <v>0</v>
      </c>
      <c r="H1076" s="55">
        <f>COUNTIF(ShortCodesNew!$A$2:$A$1516,ShortCodesNew!$A1076)</f>
        <v>1</v>
      </c>
      <c r="I1076" s="55">
        <f t="shared" si="9"/>
        <v>1</v>
      </c>
      <c r="J1076" s="55"/>
      <c r="K1076" s="55"/>
      <c r="L1076" s="55"/>
      <c r="M1076" s="53"/>
      <c r="N1076" s="53"/>
      <c r="O1076" s="53"/>
      <c r="P1076" s="53"/>
      <c r="Q1076" s="53"/>
      <c r="R1076" s="53"/>
      <c r="S1076" s="53"/>
      <c r="T1076" s="53"/>
      <c r="U1076" s="53"/>
      <c r="V1076" s="53"/>
      <c r="W1076" s="53"/>
      <c r="X1076" s="53"/>
      <c r="Y1076" s="53"/>
      <c r="Z1076" s="53"/>
    </row>
    <row r="1077" spans="1:26" ht="14.25" customHeight="1">
      <c r="A1077" s="57" t="s">
        <v>2581</v>
      </c>
      <c r="B1077" s="57" t="s">
        <v>2582</v>
      </c>
      <c r="C1077" s="58" t="str">
        <f t="shared" si="8"/>
        <v>SANGOLA</v>
      </c>
      <c r="D1077" s="58"/>
      <c r="E1077" s="58"/>
      <c r="F1077" s="58"/>
      <c r="G1077" s="58">
        <f>COUNTIF(RTARouteStagesOld!$J$2:$J$5,ShortCodesNew!$B1077)</f>
        <v>0</v>
      </c>
      <c r="H1077" s="58">
        <f>COUNTIF(ShortCodesNew!$A$2:$A$1516,ShortCodesNew!$A1077)</f>
        <v>1</v>
      </c>
      <c r="I1077" s="58">
        <f t="shared" si="9"/>
        <v>1</v>
      </c>
      <c r="J1077" s="58"/>
      <c r="K1077" s="58"/>
      <c r="L1077" s="58"/>
      <c r="M1077" s="53"/>
      <c r="N1077" s="53"/>
      <c r="O1077" s="53"/>
      <c r="P1077" s="53"/>
      <c r="Q1077" s="53"/>
      <c r="R1077" s="53"/>
      <c r="S1077" s="53"/>
      <c r="T1077" s="53"/>
      <c r="U1077" s="53"/>
      <c r="V1077" s="53"/>
      <c r="W1077" s="53"/>
      <c r="X1077" s="53"/>
      <c r="Y1077" s="53"/>
      <c r="Z1077" s="53"/>
    </row>
    <row r="1078" spans="1:26" ht="14.25" customHeight="1">
      <c r="A1078" s="54" t="s">
        <v>2583</v>
      </c>
      <c r="B1078" s="54" t="s">
        <v>2584</v>
      </c>
      <c r="C1078" s="55" t="str">
        <f t="shared" si="8"/>
        <v>SANGOLDA</v>
      </c>
      <c r="D1078" s="55"/>
      <c r="E1078" s="55"/>
      <c r="F1078" s="55"/>
      <c r="G1078" s="55">
        <f>COUNTIF(RTARouteStagesOld!$J$2:$J$5,ShortCodesNew!$B1078)</f>
        <v>0</v>
      </c>
      <c r="H1078" s="55">
        <f>COUNTIF(ShortCodesNew!$A$2:$A$1516,ShortCodesNew!$A1078)</f>
        <v>1</v>
      </c>
      <c r="I1078" s="55">
        <f t="shared" si="9"/>
        <v>1</v>
      </c>
      <c r="J1078" s="55"/>
      <c r="K1078" s="55"/>
      <c r="L1078" s="55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</row>
    <row r="1079" spans="1:26" ht="14.25" customHeight="1">
      <c r="A1079" s="57" t="s">
        <v>2585</v>
      </c>
      <c r="B1079" s="57" t="s">
        <v>2586</v>
      </c>
      <c r="C1079" s="58" t="str">
        <f t="shared" si="8"/>
        <v>SANGUEM</v>
      </c>
      <c r="D1079" s="58"/>
      <c r="E1079" s="58"/>
      <c r="F1079" s="58"/>
      <c r="G1079" s="58">
        <f>COUNTIF(RTARouteStagesOld!$J$2:$J$5,ShortCodesNew!$B1079)</f>
        <v>0</v>
      </c>
      <c r="H1079" s="58">
        <f>COUNTIF(ShortCodesNew!$A$2:$A$1516,ShortCodesNew!$A1079)</f>
        <v>1</v>
      </c>
      <c r="I1079" s="58">
        <f t="shared" si="9"/>
        <v>1</v>
      </c>
      <c r="J1079" s="58"/>
      <c r="K1079" s="58"/>
      <c r="L1079" s="58"/>
      <c r="M1079" s="53"/>
      <c r="N1079" s="53"/>
      <c r="O1079" s="53"/>
      <c r="P1079" s="53"/>
      <c r="Q1079" s="53"/>
      <c r="R1079" s="53"/>
      <c r="S1079" s="53"/>
      <c r="T1079" s="53"/>
      <c r="U1079" s="53"/>
      <c r="V1079" s="53"/>
      <c r="W1079" s="53"/>
      <c r="X1079" s="53"/>
      <c r="Y1079" s="53"/>
      <c r="Z1079" s="53"/>
    </row>
    <row r="1080" spans="1:26" ht="14.25" customHeight="1">
      <c r="A1080" s="54" t="s">
        <v>2587</v>
      </c>
      <c r="B1080" s="54" t="s">
        <v>2588</v>
      </c>
      <c r="C1080" s="55" t="str">
        <f t="shared" si="8"/>
        <v>SANGWADA</v>
      </c>
      <c r="D1080" s="55"/>
      <c r="E1080" s="55"/>
      <c r="F1080" s="55"/>
      <c r="G1080" s="55">
        <f>COUNTIF(RTARouteStagesOld!$J$2:$J$5,ShortCodesNew!$B1080)</f>
        <v>0</v>
      </c>
      <c r="H1080" s="55">
        <f>COUNTIF(ShortCodesNew!$A$2:$A$1516,ShortCodesNew!$A1080)</f>
        <v>1</v>
      </c>
      <c r="I1080" s="55">
        <f t="shared" si="9"/>
        <v>1</v>
      </c>
      <c r="J1080" s="55"/>
      <c r="K1080" s="55"/>
      <c r="L1080" s="55"/>
      <c r="M1080" s="53"/>
      <c r="N1080" s="53"/>
      <c r="O1080" s="53"/>
      <c r="P1080" s="53"/>
      <c r="Q1080" s="53"/>
      <c r="R1080" s="53"/>
      <c r="S1080" s="53"/>
      <c r="T1080" s="53"/>
      <c r="U1080" s="53"/>
      <c r="V1080" s="53"/>
      <c r="W1080" s="53"/>
      <c r="X1080" s="53"/>
      <c r="Y1080" s="53"/>
      <c r="Z1080" s="53"/>
    </row>
    <row r="1081" spans="1:26" ht="14.25" customHeight="1">
      <c r="A1081" s="57" t="s">
        <v>2589</v>
      </c>
      <c r="B1081" s="57" t="s">
        <v>2590</v>
      </c>
      <c r="C1081" s="58" t="str">
        <f t="shared" si="8"/>
        <v>SANJAY SCHOOL VASCO</v>
      </c>
      <c r="D1081" s="58"/>
      <c r="E1081" s="58"/>
      <c r="F1081" s="58"/>
      <c r="G1081" s="58">
        <f>COUNTIF(RTARouteStagesOld!$J$2:$J$5,ShortCodesNew!$B1081)</f>
        <v>0</v>
      </c>
      <c r="H1081" s="58">
        <f>COUNTIF(ShortCodesNew!$A$2:$A$1516,ShortCodesNew!$A1081)</f>
        <v>1</v>
      </c>
      <c r="I1081" s="58">
        <f t="shared" si="9"/>
        <v>1</v>
      </c>
      <c r="J1081" s="58"/>
      <c r="K1081" s="58" t="s">
        <v>538</v>
      </c>
      <c r="L1081" s="58"/>
      <c r="M1081" s="53"/>
      <c r="N1081" s="53"/>
      <c r="O1081" s="53"/>
      <c r="P1081" s="53"/>
      <c r="Q1081" s="53"/>
      <c r="R1081" s="53"/>
      <c r="S1081" s="53"/>
      <c r="T1081" s="53"/>
      <c r="U1081" s="53"/>
      <c r="V1081" s="53"/>
      <c r="W1081" s="53"/>
      <c r="X1081" s="53"/>
      <c r="Y1081" s="53"/>
      <c r="Z1081" s="53"/>
    </row>
    <row r="1082" spans="1:26" ht="14.25" customHeight="1">
      <c r="A1082" s="64" t="s">
        <v>2591</v>
      </c>
      <c r="B1082" s="54" t="s">
        <v>2592</v>
      </c>
      <c r="C1082" s="55" t="str">
        <f t="shared" si="8"/>
        <v>Sanjay School(Porvorim)</v>
      </c>
      <c r="D1082" s="55"/>
      <c r="E1082" s="55"/>
      <c r="F1082" s="55"/>
      <c r="G1082" s="55">
        <f>COUNTIF(RTARouteStagesOld!$J$2:$J$5,ShortCodesNew!$B1082)</f>
        <v>0</v>
      </c>
      <c r="H1082" s="55">
        <f>COUNTIF(ShortCodesNew!$A$2:$A$1516,ShortCodesNew!$A1082)</f>
        <v>1</v>
      </c>
      <c r="I1082" s="55">
        <f t="shared" si="9"/>
        <v>1</v>
      </c>
      <c r="J1082" s="55" t="s">
        <v>433</v>
      </c>
      <c r="K1082" s="55" t="s">
        <v>538</v>
      </c>
      <c r="L1082" s="55"/>
      <c r="M1082" s="53"/>
      <c r="N1082" s="53"/>
      <c r="O1082" s="53"/>
      <c r="P1082" s="53"/>
      <c r="Q1082" s="53"/>
      <c r="R1082" s="53"/>
      <c r="S1082" s="53"/>
      <c r="T1082" s="53"/>
      <c r="U1082" s="53"/>
      <c r="V1082" s="53"/>
      <c r="W1082" s="53"/>
      <c r="X1082" s="53"/>
      <c r="Y1082" s="53"/>
      <c r="Z1082" s="53"/>
    </row>
    <row r="1083" spans="1:26" ht="14.25" customHeight="1">
      <c r="A1083" s="57" t="s">
        <v>2593</v>
      </c>
      <c r="B1083" s="57" t="s">
        <v>2594</v>
      </c>
      <c r="C1083" s="58" t="str">
        <f t="shared" si="8"/>
        <v>SANKESHWAR</v>
      </c>
      <c r="D1083" s="58"/>
      <c r="E1083" s="58"/>
      <c r="F1083" s="58"/>
      <c r="G1083" s="58">
        <f>COUNTIF(RTARouteStagesOld!$J$2:$J$5,ShortCodesNew!$B1083)</f>
        <v>0</v>
      </c>
      <c r="H1083" s="58">
        <f>COUNTIF(ShortCodesNew!$A$2:$A$1516,ShortCodesNew!$A1083)</f>
        <v>1</v>
      </c>
      <c r="I1083" s="58">
        <f t="shared" si="9"/>
        <v>1</v>
      </c>
      <c r="J1083" s="58"/>
      <c r="K1083" s="58"/>
      <c r="L1083" s="58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</row>
    <row r="1084" spans="1:26" ht="14.25" customHeight="1">
      <c r="A1084" s="54" t="s">
        <v>2595</v>
      </c>
      <c r="B1084" s="54" t="s">
        <v>2596</v>
      </c>
      <c r="C1084" s="55" t="str">
        <f t="shared" si="8"/>
        <v>SANKHALI</v>
      </c>
      <c r="D1084" s="55"/>
      <c r="E1084" s="55" t="s">
        <v>617</v>
      </c>
      <c r="F1084" s="55"/>
      <c r="G1084" s="55">
        <f>COUNTIF(RTARouteStagesOld!$J$2:$J$5,ShortCodesNew!$B1084)</f>
        <v>0</v>
      </c>
      <c r="H1084" s="55">
        <f>COUNTIF(ShortCodesNew!$A$2:$A$1516,ShortCodesNew!$A1084)</f>
        <v>1</v>
      </c>
      <c r="I1084" s="55">
        <f t="shared" si="9"/>
        <v>1</v>
      </c>
      <c r="J1084" s="55" t="s">
        <v>618</v>
      </c>
      <c r="K1084" s="55"/>
      <c r="L1084" s="55"/>
      <c r="M1084" s="53"/>
      <c r="N1084" s="53"/>
      <c r="O1084" s="53"/>
      <c r="P1084" s="53"/>
      <c r="Q1084" s="53"/>
      <c r="R1084" s="53"/>
      <c r="S1084" s="53"/>
      <c r="T1084" s="53"/>
      <c r="U1084" s="53"/>
      <c r="V1084" s="53"/>
      <c r="W1084" s="53"/>
      <c r="X1084" s="53"/>
      <c r="Y1084" s="53"/>
      <c r="Z1084" s="53"/>
    </row>
    <row r="1085" spans="1:26" ht="14.25" customHeight="1">
      <c r="A1085" s="57" t="s">
        <v>2597</v>
      </c>
      <c r="B1085" s="57" t="s">
        <v>2598</v>
      </c>
      <c r="C1085" s="58" t="str">
        <f t="shared" si="8"/>
        <v>SAPT. NARVA</v>
      </c>
      <c r="D1085" s="58"/>
      <c r="E1085" s="58"/>
      <c r="F1085" s="58"/>
      <c r="G1085" s="58">
        <f>COUNTIF(RTARouteStagesOld!$J$2:$J$5,ShortCodesNew!$B1085)</f>
        <v>0</v>
      </c>
      <c r="H1085" s="58">
        <f>COUNTIF(ShortCodesNew!$A$2:$A$1516,ShortCodesNew!$A1085)</f>
        <v>1</v>
      </c>
      <c r="I1085" s="58">
        <f t="shared" si="9"/>
        <v>1</v>
      </c>
      <c r="J1085" s="58"/>
      <c r="K1085" s="58"/>
      <c r="L1085" s="58"/>
      <c r="M1085" s="53"/>
      <c r="N1085" s="53"/>
      <c r="O1085" s="53"/>
      <c r="P1085" s="53"/>
      <c r="Q1085" s="53"/>
      <c r="R1085" s="53"/>
      <c r="S1085" s="53"/>
      <c r="T1085" s="53"/>
      <c r="U1085" s="53"/>
      <c r="V1085" s="53"/>
      <c r="W1085" s="53"/>
      <c r="X1085" s="53"/>
      <c r="Y1085" s="53"/>
      <c r="Z1085" s="53"/>
    </row>
    <row r="1086" spans="1:26" ht="14.25" customHeight="1">
      <c r="A1086" s="54" t="s">
        <v>2599</v>
      </c>
      <c r="B1086" s="54" t="s">
        <v>2600</v>
      </c>
      <c r="C1086" s="55" t="str">
        <f t="shared" si="8"/>
        <v>SARMNS TITA</v>
      </c>
      <c r="D1086" s="55"/>
      <c r="E1086" s="55"/>
      <c r="F1086" s="55"/>
      <c r="G1086" s="55">
        <f>COUNTIF(RTARouteStagesOld!$J$2:$J$5,ShortCodesNew!$B1086)</f>
        <v>0</v>
      </c>
      <c r="H1086" s="55">
        <f>COUNTIF(ShortCodesNew!$A$2:$A$1516,ShortCodesNew!$A1086)</f>
        <v>1</v>
      </c>
      <c r="I1086" s="55">
        <f t="shared" si="9"/>
        <v>1</v>
      </c>
      <c r="J1086" s="55"/>
      <c r="K1086" s="55"/>
      <c r="L1086" s="55"/>
      <c r="M1086" s="53"/>
      <c r="N1086" s="53"/>
      <c r="O1086" s="53"/>
      <c r="P1086" s="53"/>
      <c r="Q1086" s="53"/>
      <c r="R1086" s="53"/>
      <c r="S1086" s="53"/>
      <c r="T1086" s="53"/>
      <c r="U1086" s="53"/>
      <c r="V1086" s="53"/>
      <c r="W1086" s="53"/>
      <c r="X1086" s="53"/>
      <c r="Y1086" s="53"/>
      <c r="Z1086" s="53"/>
    </row>
    <row r="1087" spans="1:26" ht="14.25" customHeight="1">
      <c r="A1087" s="57" t="s">
        <v>2601</v>
      </c>
      <c r="B1087" s="57" t="s">
        <v>2602</v>
      </c>
      <c r="C1087" s="58" t="str">
        <f t="shared" si="8"/>
        <v>SARVAN</v>
      </c>
      <c r="D1087" s="58"/>
      <c r="E1087" s="58"/>
      <c r="F1087" s="58"/>
      <c r="G1087" s="58">
        <f>COUNTIF(RTARouteStagesOld!$J$2:$J$5,ShortCodesNew!$B1087)</f>
        <v>0</v>
      </c>
      <c r="H1087" s="58">
        <f>COUNTIF(ShortCodesNew!$A$2:$A$1516,ShortCodesNew!$A1087)</f>
        <v>1</v>
      </c>
      <c r="I1087" s="58">
        <f t="shared" si="9"/>
        <v>1</v>
      </c>
      <c r="J1087" s="58"/>
      <c r="K1087" s="58"/>
      <c r="L1087" s="58"/>
      <c r="M1087" s="53"/>
      <c r="N1087" s="53"/>
      <c r="O1087" s="53"/>
      <c r="P1087" s="53"/>
      <c r="Q1087" s="53"/>
      <c r="R1087" s="53"/>
      <c r="S1087" s="53"/>
      <c r="T1087" s="53"/>
      <c r="U1087" s="53"/>
      <c r="V1087" s="53"/>
      <c r="W1087" s="53"/>
      <c r="X1087" s="53"/>
      <c r="Y1087" s="53"/>
      <c r="Z1087" s="53"/>
    </row>
    <row r="1088" spans="1:26" ht="14.25" customHeight="1">
      <c r="A1088" s="54" t="s">
        <v>2603</v>
      </c>
      <c r="B1088" s="54" t="s">
        <v>2604</v>
      </c>
      <c r="C1088" s="55" t="str">
        <f t="shared" si="8"/>
        <v>SARVAN X</v>
      </c>
      <c r="D1088" s="55"/>
      <c r="E1088" s="55"/>
      <c r="F1088" s="55"/>
      <c r="G1088" s="55">
        <f>COUNTIF(RTARouteStagesOld!$J$2:$J$5,ShortCodesNew!$B1088)</f>
        <v>0</v>
      </c>
      <c r="H1088" s="55">
        <f>COUNTIF(ShortCodesNew!$A$2:$A$1516,ShortCodesNew!$A1088)</f>
        <v>1</v>
      </c>
      <c r="I1088" s="55">
        <f t="shared" si="9"/>
        <v>1</v>
      </c>
      <c r="J1088" s="55"/>
      <c r="K1088" s="55"/>
      <c r="L1088" s="55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</row>
    <row r="1089" spans="1:26" ht="14.25" customHeight="1">
      <c r="A1089" s="57" t="s">
        <v>2605</v>
      </c>
      <c r="B1089" s="57" t="s">
        <v>2606</v>
      </c>
      <c r="C1089" s="58" t="str">
        <f t="shared" si="8"/>
        <v>SASOLI</v>
      </c>
      <c r="D1089" s="58"/>
      <c r="E1089" s="58"/>
      <c r="F1089" s="58"/>
      <c r="G1089" s="58">
        <f>COUNTIF(RTARouteStagesOld!$J$2:$J$5,ShortCodesNew!$B1089)</f>
        <v>0</v>
      </c>
      <c r="H1089" s="58">
        <f>COUNTIF(ShortCodesNew!$A$2:$A$1516,ShortCodesNew!$A1089)</f>
        <v>1</v>
      </c>
      <c r="I1089" s="58">
        <f t="shared" si="9"/>
        <v>1</v>
      </c>
      <c r="J1089" s="58"/>
      <c r="K1089" s="58"/>
      <c r="L1089" s="58"/>
      <c r="M1089" s="53"/>
      <c r="N1089" s="53"/>
      <c r="O1089" s="53"/>
      <c r="P1089" s="53"/>
      <c r="Q1089" s="53"/>
      <c r="R1089" s="53"/>
      <c r="S1089" s="53"/>
      <c r="T1089" s="53"/>
      <c r="U1089" s="53"/>
      <c r="V1089" s="53"/>
      <c r="W1089" s="53"/>
      <c r="X1089" s="53"/>
      <c r="Y1089" s="53"/>
      <c r="Z1089" s="53"/>
    </row>
    <row r="1090" spans="1:26" ht="14.25" customHeight="1">
      <c r="A1090" s="54" t="s">
        <v>2607</v>
      </c>
      <c r="B1090" s="54" t="s">
        <v>2608</v>
      </c>
      <c r="C1090" s="55" t="str">
        <f t="shared" si="8"/>
        <v>SATARDA</v>
      </c>
      <c r="D1090" s="55"/>
      <c r="E1090" s="55"/>
      <c r="F1090" s="55"/>
      <c r="G1090" s="55">
        <f>COUNTIF(RTARouteStagesOld!$J$2:$J$5,ShortCodesNew!$B1090)</f>
        <v>0</v>
      </c>
      <c r="H1090" s="55">
        <f>COUNTIF(ShortCodesNew!$A$2:$A$1516,ShortCodesNew!$A1090)</f>
        <v>1</v>
      </c>
      <c r="I1090" s="55">
        <f t="shared" si="9"/>
        <v>1</v>
      </c>
      <c r="J1090" s="55"/>
      <c r="K1090" s="55"/>
      <c r="L1090" s="55"/>
      <c r="M1090" s="53"/>
      <c r="N1090" s="53"/>
      <c r="O1090" s="53"/>
      <c r="P1090" s="53"/>
      <c r="Q1090" s="53"/>
      <c r="R1090" s="53"/>
      <c r="S1090" s="53"/>
      <c r="T1090" s="53"/>
      <c r="U1090" s="53"/>
      <c r="V1090" s="53"/>
      <c r="W1090" s="53"/>
      <c r="X1090" s="53"/>
      <c r="Y1090" s="53"/>
      <c r="Z1090" s="53"/>
    </row>
    <row r="1091" spans="1:26" ht="14.25" customHeight="1">
      <c r="A1091" s="57" t="s">
        <v>2609</v>
      </c>
      <c r="B1091" s="57" t="s">
        <v>2610</v>
      </c>
      <c r="C1091" s="58" t="str">
        <f t="shared" si="8"/>
        <v>SATAYAKADE</v>
      </c>
      <c r="D1091" s="58"/>
      <c r="E1091" s="58"/>
      <c r="F1091" s="58"/>
      <c r="G1091" s="58">
        <f>COUNTIF(RTARouteStagesOld!$J$2:$J$5,ShortCodesNew!$B1091)</f>
        <v>0</v>
      </c>
      <c r="H1091" s="58">
        <f>COUNTIF(ShortCodesNew!$A$2:$A$1516,ShortCodesNew!$A1091)</f>
        <v>1</v>
      </c>
      <c r="I1091" s="58">
        <f t="shared" si="9"/>
        <v>1</v>
      </c>
      <c r="J1091" s="58"/>
      <c r="K1091" s="58"/>
      <c r="L1091" s="58"/>
      <c r="M1091" s="53"/>
      <c r="N1091" s="53"/>
      <c r="O1091" s="53"/>
      <c r="P1091" s="53"/>
      <c r="Q1091" s="53"/>
      <c r="R1091" s="53"/>
      <c r="S1091" s="53"/>
      <c r="T1091" s="53"/>
      <c r="U1091" s="53"/>
      <c r="V1091" s="53"/>
      <c r="W1091" s="53"/>
      <c r="X1091" s="53"/>
      <c r="Y1091" s="53"/>
      <c r="Z1091" s="53"/>
    </row>
    <row r="1092" spans="1:26" ht="14.25" customHeight="1">
      <c r="A1092" s="54" t="s">
        <v>2611</v>
      </c>
      <c r="B1092" s="54" t="s">
        <v>2612</v>
      </c>
      <c r="C1092" s="55" t="str">
        <f t="shared" si="8"/>
        <v>SATELI</v>
      </c>
      <c r="D1092" s="55"/>
      <c r="E1092" s="55"/>
      <c r="F1092" s="55"/>
      <c r="G1092" s="55">
        <f>COUNTIF(RTARouteStagesOld!$J$2:$J$5,ShortCodesNew!$B1092)</f>
        <v>0</v>
      </c>
      <c r="H1092" s="55">
        <f>COUNTIF(ShortCodesNew!$A$2:$A$1516,ShortCodesNew!$A1092)</f>
        <v>1</v>
      </c>
      <c r="I1092" s="55">
        <f t="shared" si="9"/>
        <v>1</v>
      </c>
      <c r="J1092" s="55"/>
      <c r="K1092" s="55"/>
      <c r="L1092" s="55"/>
      <c r="M1092" s="53"/>
      <c r="N1092" s="53"/>
      <c r="O1092" s="53"/>
      <c r="P1092" s="53"/>
      <c r="Q1092" s="53"/>
      <c r="R1092" s="53"/>
      <c r="S1092" s="53"/>
      <c r="T1092" s="53"/>
      <c r="U1092" s="53"/>
      <c r="V1092" s="53"/>
      <c r="W1092" s="53"/>
      <c r="X1092" s="53"/>
      <c r="Y1092" s="53"/>
      <c r="Z1092" s="53"/>
    </row>
    <row r="1093" spans="1:26" ht="14.25" customHeight="1">
      <c r="A1093" s="57" t="s">
        <v>2613</v>
      </c>
      <c r="B1093" s="57" t="s">
        <v>2614</v>
      </c>
      <c r="C1093" s="58" t="str">
        <f t="shared" si="8"/>
        <v>SATERI BHAT</v>
      </c>
      <c r="D1093" s="58"/>
      <c r="E1093" s="58"/>
      <c r="F1093" s="58"/>
      <c r="G1093" s="58">
        <f>COUNTIF(RTARouteStagesOld!$J$2:$J$5,ShortCodesNew!$B1093)</f>
        <v>0</v>
      </c>
      <c r="H1093" s="58">
        <f>COUNTIF(ShortCodesNew!$A$2:$A$1516,ShortCodesNew!$A1093)</f>
        <v>1</v>
      </c>
      <c r="I1093" s="58">
        <f t="shared" si="9"/>
        <v>1</v>
      </c>
      <c r="J1093" s="58"/>
      <c r="K1093" s="58"/>
      <c r="L1093" s="58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</row>
    <row r="1094" spans="1:26" ht="14.25" customHeight="1">
      <c r="A1094" s="54" t="s">
        <v>2615</v>
      </c>
      <c r="B1094" s="54" t="s">
        <v>2616</v>
      </c>
      <c r="C1094" s="55" t="str">
        <f t="shared" si="8"/>
        <v>SATERI MOL</v>
      </c>
      <c r="D1094" s="55"/>
      <c r="E1094" s="55"/>
      <c r="F1094" s="55"/>
      <c r="G1094" s="55">
        <f>COUNTIF(RTARouteStagesOld!$J$2:$J$5,ShortCodesNew!$B1094)</f>
        <v>0</v>
      </c>
      <c r="H1094" s="55">
        <f>COUNTIF(ShortCodesNew!$A$2:$A$1516,ShortCodesNew!$A1094)</f>
        <v>1</v>
      </c>
      <c r="I1094" s="55">
        <f t="shared" si="9"/>
        <v>1</v>
      </c>
      <c r="J1094" s="55"/>
      <c r="K1094" s="55"/>
      <c r="L1094" s="55"/>
      <c r="M1094" s="53"/>
      <c r="N1094" s="53"/>
      <c r="O1094" s="53"/>
      <c r="P1094" s="53"/>
      <c r="Q1094" s="53"/>
      <c r="R1094" s="53"/>
      <c r="S1094" s="53"/>
      <c r="T1094" s="53"/>
      <c r="U1094" s="53"/>
      <c r="V1094" s="53"/>
      <c r="W1094" s="53"/>
      <c r="X1094" s="53"/>
      <c r="Y1094" s="53"/>
      <c r="Z1094" s="53"/>
    </row>
    <row r="1095" spans="1:26" ht="14.25" customHeight="1">
      <c r="A1095" s="57" t="s">
        <v>2617</v>
      </c>
      <c r="B1095" s="57" t="s">
        <v>2618</v>
      </c>
      <c r="C1095" s="58" t="str">
        <f t="shared" si="8"/>
        <v>SATERI TMP</v>
      </c>
      <c r="D1095" s="58"/>
      <c r="E1095" s="58"/>
      <c r="F1095" s="58"/>
      <c r="G1095" s="58">
        <f>COUNTIF(RTARouteStagesOld!$J$2:$J$5,ShortCodesNew!$B1095)</f>
        <v>0</v>
      </c>
      <c r="H1095" s="58">
        <f>COUNTIF(ShortCodesNew!$A$2:$A$1516,ShortCodesNew!$A1095)</f>
        <v>1</v>
      </c>
      <c r="I1095" s="58">
        <f t="shared" si="9"/>
        <v>1</v>
      </c>
      <c r="J1095" s="58"/>
      <c r="K1095" s="58"/>
      <c r="L1095" s="58"/>
      <c r="M1095" s="53"/>
      <c r="N1095" s="53"/>
      <c r="O1095" s="53"/>
      <c r="P1095" s="53"/>
      <c r="Q1095" s="53"/>
      <c r="R1095" s="53"/>
      <c r="S1095" s="53"/>
      <c r="T1095" s="53"/>
      <c r="U1095" s="53"/>
      <c r="V1095" s="53"/>
      <c r="W1095" s="53"/>
      <c r="X1095" s="53"/>
      <c r="Y1095" s="53"/>
      <c r="Z1095" s="53"/>
    </row>
    <row r="1096" spans="1:26" ht="14.25" customHeight="1">
      <c r="A1096" s="54" t="s">
        <v>2619</v>
      </c>
      <c r="B1096" s="54" t="s">
        <v>2620</v>
      </c>
      <c r="C1096" s="55" t="str">
        <f t="shared" si="8"/>
        <v>SATI TMPL</v>
      </c>
      <c r="D1096" s="55"/>
      <c r="E1096" s="55"/>
      <c r="F1096" s="55"/>
      <c r="G1096" s="55">
        <f>COUNTIF(RTARouteStagesOld!$J$2:$J$5,ShortCodesNew!$B1096)</f>
        <v>0</v>
      </c>
      <c r="H1096" s="55">
        <f>COUNTIF(ShortCodesNew!$A$2:$A$1516,ShortCodesNew!$A1096)</f>
        <v>1</v>
      </c>
      <c r="I1096" s="55">
        <f t="shared" si="9"/>
        <v>1</v>
      </c>
      <c r="J1096" s="55"/>
      <c r="K1096" s="55"/>
      <c r="L1096" s="55"/>
      <c r="M1096" s="53"/>
      <c r="N1096" s="53"/>
      <c r="O1096" s="53"/>
      <c r="P1096" s="53"/>
      <c r="Q1096" s="53"/>
      <c r="R1096" s="53"/>
      <c r="S1096" s="53"/>
      <c r="T1096" s="53"/>
      <c r="U1096" s="53"/>
      <c r="V1096" s="53"/>
      <c r="W1096" s="53"/>
      <c r="X1096" s="53"/>
      <c r="Y1096" s="53"/>
      <c r="Z1096" s="53"/>
    </row>
    <row r="1097" spans="1:26" ht="14.25" customHeight="1">
      <c r="A1097" s="57" t="s">
        <v>2621</v>
      </c>
      <c r="B1097" s="57" t="s">
        <v>2622</v>
      </c>
      <c r="C1097" s="58" t="str">
        <f t="shared" si="8"/>
        <v>SATOSE</v>
      </c>
      <c r="D1097" s="58"/>
      <c r="E1097" s="58"/>
      <c r="F1097" s="58"/>
      <c r="G1097" s="58">
        <f>COUNTIF(RTARouteStagesOld!$J$2:$J$5,ShortCodesNew!$B1097)</f>
        <v>0</v>
      </c>
      <c r="H1097" s="58">
        <f>COUNTIF(ShortCodesNew!$A$2:$A$1516,ShortCodesNew!$A1097)</f>
        <v>1</v>
      </c>
      <c r="I1097" s="58">
        <f t="shared" si="9"/>
        <v>1</v>
      </c>
      <c r="J1097" s="58"/>
      <c r="K1097" s="58"/>
      <c r="L1097" s="58"/>
      <c r="M1097" s="53"/>
      <c r="N1097" s="53"/>
      <c r="O1097" s="53"/>
      <c r="P1097" s="53"/>
      <c r="Q1097" s="53"/>
      <c r="R1097" s="53"/>
      <c r="S1097" s="53"/>
      <c r="T1097" s="53"/>
      <c r="U1097" s="53"/>
      <c r="V1097" s="53"/>
      <c r="W1097" s="53"/>
      <c r="X1097" s="53"/>
      <c r="Y1097" s="53"/>
      <c r="Z1097" s="53"/>
    </row>
    <row r="1098" spans="1:26" ht="14.25" customHeight="1">
      <c r="A1098" s="54" t="s">
        <v>2623</v>
      </c>
      <c r="B1098" s="54" t="s">
        <v>2624</v>
      </c>
      <c r="C1098" s="55" t="str">
        <f t="shared" si="8"/>
        <v>SATPAL</v>
      </c>
      <c r="D1098" s="55"/>
      <c r="E1098" s="55"/>
      <c r="F1098" s="55"/>
      <c r="G1098" s="55">
        <f>COUNTIF(RTARouteStagesOld!$J$2:$J$5,ShortCodesNew!$B1098)</f>
        <v>0</v>
      </c>
      <c r="H1098" s="55">
        <f>COUNTIF(ShortCodesNew!$A$2:$A$1516,ShortCodesNew!$A1098)</f>
        <v>1</v>
      </c>
      <c r="I1098" s="55">
        <f t="shared" si="9"/>
        <v>1</v>
      </c>
      <c r="J1098" s="55"/>
      <c r="K1098" s="55"/>
      <c r="L1098" s="55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</row>
    <row r="1099" spans="1:26" ht="14.25" customHeight="1">
      <c r="A1099" s="57" t="s">
        <v>2625</v>
      </c>
      <c r="B1099" s="57" t="s">
        <v>2626</v>
      </c>
      <c r="C1099" s="58" t="str">
        <f t="shared" si="8"/>
        <v>SATRE</v>
      </c>
      <c r="D1099" s="58"/>
      <c r="E1099" s="58"/>
      <c r="F1099" s="58"/>
      <c r="G1099" s="58">
        <f>COUNTIF(RTARouteStagesOld!$J$2:$J$5,ShortCodesNew!$B1099)</f>
        <v>0</v>
      </c>
      <c r="H1099" s="58">
        <f>COUNTIF(ShortCodesNew!$A$2:$A$1516,ShortCodesNew!$A1099)</f>
        <v>1</v>
      </c>
      <c r="I1099" s="58">
        <f t="shared" si="9"/>
        <v>1</v>
      </c>
      <c r="J1099" s="58"/>
      <c r="K1099" s="58"/>
      <c r="L1099" s="58"/>
      <c r="M1099" s="53"/>
      <c r="N1099" s="53"/>
      <c r="O1099" s="53"/>
      <c r="P1099" s="53"/>
      <c r="Q1099" s="53"/>
      <c r="R1099" s="53"/>
      <c r="S1099" s="53"/>
      <c r="T1099" s="53"/>
      <c r="U1099" s="53"/>
      <c r="V1099" s="53"/>
      <c r="W1099" s="53"/>
      <c r="X1099" s="53"/>
      <c r="Y1099" s="53"/>
      <c r="Z1099" s="53"/>
    </row>
    <row r="1100" spans="1:26" ht="14.25" customHeight="1">
      <c r="A1100" s="54" t="s">
        <v>2627</v>
      </c>
      <c r="B1100" s="54" t="s">
        <v>2628</v>
      </c>
      <c r="C1100" s="55" t="str">
        <f t="shared" si="8"/>
        <v>SAUD</v>
      </c>
      <c r="D1100" s="55"/>
      <c r="E1100" s="55"/>
      <c r="F1100" s="55"/>
      <c r="G1100" s="55">
        <f>COUNTIF(RTARouteStagesOld!$J$2:$J$5,ShortCodesNew!$B1100)</f>
        <v>0</v>
      </c>
      <c r="H1100" s="55">
        <f>COUNTIF(ShortCodesNew!$A$2:$A$1516,ShortCodesNew!$A1100)</f>
        <v>1</v>
      </c>
      <c r="I1100" s="55">
        <f t="shared" si="9"/>
        <v>1</v>
      </c>
      <c r="J1100" s="55"/>
      <c r="K1100" s="55"/>
      <c r="L1100" s="55"/>
      <c r="M1100" s="53"/>
      <c r="N1100" s="53"/>
      <c r="O1100" s="53"/>
      <c r="P1100" s="53"/>
      <c r="Q1100" s="53"/>
      <c r="R1100" s="53"/>
      <c r="S1100" s="53"/>
      <c r="T1100" s="53"/>
      <c r="U1100" s="53"/>
      <c r="V1100" s="53"/>
      <c r="W1100" s="53"/>
      <c r="X1100" s="53"/>
      <c r="Y1100" s="53"/>
      <c r="Z1100" s="53"/>
    </row>
    <row r="1101" spans="1:26" ht="14.25" customHeight="1">
      <c r="A1101" s="57" t="s">
        <v>2629</v>
      </c>
      <c r="B1101" s="57" t="s">
        <v>2630</v>
      </c>
      <c r="C1101" s="58" t="str">
        <f t="shared" si="8"/>
        <v>SAUD CHURCH</v>
      </c>
      <c r="D1101" s="58"/>
      <c r="E1101" s="58"/>
      <c r="F1101" s="58"/>
      <c r="G1101" s="58">
        <f>COUNTIF(RTARouteStagesOld!$J$2:$J$5,ShortCodesNew!$B1101)</f>
        <v>0</v>
      </c>
      <c r="H1101" s="58">
        <f>COUNTIF(ShortCodesNew!$A$2:$A$1516,ShortCodesNew!$A1101)</f>
        <v>1</v>
      </c>
      <c r="I1101" s="58">
        <f t="shared" si="9"/>
        <v>1</v>
      </c>
      <c r="J1101" s="58"/>
      <c r="K1101" s="58"/>
      <c r="L1101" s="58"/>
      <c r="M1101" s="53"/>
      <c r="N1101" s="53"/>
      <c r="O1101" s="53"/>
      <c r="P1101" s="53"/>
      <c r="Q1101" s="53"/>
      <c r="R1101" s="53"/>
      <c r="S1101" s="53"/>
      <c r="T1101" s="53"/>
      <c r="U1101" s="53"/>
      <c r="V1101" s="53"/>
      <c r="W1101" s="53"/>
      <c r="X1101" s="53"/>
      <c r="Y1101" s="53"/>
      <c r="Z1101" s="53"/>
    </row>
    <row r="1102" spans="1:26" ht="14.25" customHeight="1">
      <c r="A1102" s="54" t="s">
        <v>2631</v>
      </c>
      <c r="B1102" s="54" t="s">
        <v>2632</v>
      </c>
      <c r="C1102" s="55" t="str">
        <f t="shared" si="8"/>
        <v>SAUD SCHOOL</v>
      </c>
      <c r="D1102" s="55"/>
      <c r="E1102" s="55"/>
      <c r="F1102" s="55"/>
      <c r="G1102" s="55">
        <f>COUNTIF(RTARouteStagesOld!$J$2:$J$5,ShortCodesNew!$B1102)</f>
        <v>0</v>
      </c>
      <c r="H1102" s="55">
        <f>COUNTIF(ShortCodesNew!$A$2:$A$1516,ShortCodesNew!$A1102)</f>
        <v>1</v>
      </c>
      <c r="I1102" s="55">
        <f t="shared" si="9"/>
        <v>1</v>
      </c>
      <c r="J1102" s="55"/>
      <c r="K1102" s="55"/>
      <c r="L1102" s="55"/>
      <c r="M1102" s="53"/>
      <c r="N1102" s="53"/>
      <c r="O1102" s="53"/>
      <c r="P1102" s="53"/>
      <c r="Q1102" s="53"/>
      <c r="R1102" s="53"/>
      <c r="S1102" s="53"/>
      <c r="T1102" s="53"/>
      <c r="U1102" s="53"/>
      <c r="V1102" s="53"/>
      <c r="W1102" s="53"/>
      <c r="X1102" s="53"/>
      <c r="Y1102" s="53"/>
      <c r="Z1102" s="53"/>
    </row>
    <row r="1103" spans="1:26" ht="14.25" customHeight="1">
      <c r="A1103" s="57" t="s">
        <v>2633</v>
      </c>
      <c r="B1103" s="57" t="s">
        <v>2634</v>
      </c>
      <c r="C1103" s="58" t="str">
        <f t="shared" si="8"/>
        <v>SAUNDATTI</v>
      </c>
      <c r="D1103" s="58"/>
      <c r="E1103" s="58"/>
      <c r="F1103" s="58"/>
      <c r="G1103" s="58">
        <f>COUNTIF(RTARouteStagesOld!$J$2:$J$5,ShortCodesNew!$B1103)</f>
        <v>0</v>
      </c>
      <c r="H1103" s="58">
        <f>COUNTIF(ShortCodesNew!$A$2:$A$1516,ShortCodesNew!$A1103)</f>
        <v>1</v>
      </c>
      <c r="I1103" s="58">
        <f t="shared" si="9"/>
        <v>1</v>
      </c>
      <c r="J1103" s="58"/>
      <c r="K1103" s="58"/>
      <c r="L1103" s="58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</row>
    <row r="1104" spans="1:26" ht="14.25" customHeight="1">
      <c r="A1104" s="54" t="s">
        <v>2635</v>
      </c>
      <c r="B1104" s="54" t="s">
        <v>2636</v>
      </c>
      <c r="C1104" s="55" t="str">
        <f t="shared" si="8"/>
        <v>SAVAI</v>
      </c>
      <c r="D1104" s="55"/>
      <c r="E1104" s="55"/>
      <c r="F1104" s="55"/>
      <c r="G1104" s="55">
        <f>COUNTIF(RTARouteStagesOld!$J$2:$J$5,ShortCodesNew!$B1104)</f>
        <v>0</v>
      </c>
      <c r="H1104" s="55">
        <f>COUNTIF(ShortCodesNew!$A$2:$A$1516,ShortCodesNew!$A1104)</f>
        <v>1</v>
      </c>
      <c r="I1104" s="55">
        <f t="shared" si="9"/>
        <v>1</v>
      </c>
      <c r="J1104" s="55"/>
      <c r="K1104" s="55"/>
      <c r="L1104" s="55"/>
      <c r="M1104" s="53"/>
      <c r="N1104" s="53"/>
      <c r="O1104" s="53"/>
      <c r="P1104" s="53"/>
      <c r="Q1104" s="53"/>
      <c r="R1104" s="53"/>
      <c r="S1104" s="53"/>
      <c r="T1104" s="53"/>
      <c r="U1104" s="53"/>
      <c r="V1104" s="53"/>
      <c r="W1104" s="53"/>
      <c r="X1104" s="53"/>
      <c r="Y1104" s="53"/>
      <c r="Z1104" s="53"/>
    </row>
    <row r="1105" spans="1:26" ht="14.25" customHeight="1">
      <c r="A1105" s="57" t="s">
        <v>2637</v>
      </c>
      <c r="B1105" s="57" t="s">
        <v>2638</v>
      </c>
      <c r="C1105" s="58" t="str">
        <f t="shared" si="8"/>
        <v>SANVORCOTTO</v>
      </c>
      <c r="D1105" s="58"/>
      <c r="E1105" s="58"/>
      <c r="F1105" s="58"/>
      <c r="G1105" s="58">
        <f>COUNTIF(RTARouteStagesOld!$J$2:$J$5,ShortCodesNew!$B1105)</f>
        <v>0</v>
      </c>
      <c r="H1105" s="58">
        <f>COUNTIF(ShortCodesNew!$A$2:$A$1516,ShortCodesNew!$A1105)</f>
        <v>1</v>
      </c>
      <c r="I1105" s="58">
        <f t="shared" si="9"/>
        <v>1</v>
      </c>
      <c r="J1105" s="58"/>
      <c r="K1105" s="58"/>
      <c r="L1105" s="58"/>
      <c r="M1105" s="53"/>
      <c r="N1105" s="53"/>
      <c r="O1105" s="53"/>
      <c r="P1105" s="53"/>
      <c r="Q1105" s="53"/>
      <c r="R1105" s="53"/>
      <c r="S1105" s="53"/>
      <c r="T1105" s="53"/>
      <c r="U1105" s="53"/>
      <c r="V1105" s="53"/>
      <c r="W1105" s="53"/>
      <c r="X1105" s="53"/>
      <c r="Y1105" s="53"/>
      <c r="Z1105" s="53"/>
    </row>
    <row r="1106" spans="1:26" ht="14.25" customHeight="1">
      <c r="A1106" s="54" t="s">
        <v>2639</v>
      </c>
      <c r="B1106" s="54" t="s">
        <v>2640</v>
      </c>
      <c r="C1106" s="55" t="str">
        <f t="shared" si="8"/>
        <v>SAVARGAL</v>
      </c>
      <c r="D1106" s="55"/>
      <c r="E1106" s="55"/>
      <c r="F1106" s="55"/>
      <c r="G1106" s="55">
        <f>COUNTIF(RTARouteStagesOld!$J$2:$J$5,ShortCodesNew!$B1106)</f>
        <v>0</v>
      </c>
      <c r="H1106" s="55">
        <f>COUNTIF(ShortCodesNew!$A$2:$A$1516,ShortCodesNew!$A1106)</f>
        <v>1</v>
      </c>
      <c r="I1106" s="55">
        <f t="shared" si="9"/>
        <v>1</v>
      </c>
      <c r="J1106" s="55"/>
      <c r="K1106" s="55"/>
      <c r="L1106" s="55"/>
      <c r="M1106" s="53"/>
      <c r="N1106" s="53"/>
      <c r="O1106" s="53"/>
      <c r="P1106" s="53"/>
      <c r="Q1106" s="53"/>
      <c r="R1106" s="53"/>
      <c r="S1106" s="53"/>
      <c r="T1106" s="53"/>
      <c r="U1106" s="53"/>
      <c r="V1106" s="53"/>
      <c r="W1106" s="53"/>
      <c r="X1106" s="53"/>
      <c r="Y1106" s="53"/>
      <c r="Z1106" s="53"/>
    </row>
    <row r="1107" spans="1:26" ht="14.25" customHeight="1">
      <c r="A1107" s="57" t="s">
        <v>2641</v>
      </c>
      <c r="B1107" s="57" t="s">
        <v>2642</v>
      </c>
      <c r="C1107" s="58" t="str">
        <f t="shared" si="8"/>
        <v>SAVARSHE</v>
      </c>
      <c r="D1107" s="58"/>
      <c r="E1107" s="58"/>
      <c r="F1107" s="58"/>
      <c r="G1107" s="58">
        <f>COUNTIF(RTARouteStagesOld!$J$2:$J$5,ShortCodesNew!$B1107)</f>
        <v>0</v>
      </c>
      <c r="H1107" s="58">
        <f>COUNTIF(ShortCodesNew!$A$2:$A$1516,ShortCodesNew!$A1107)</f>
        <v>1</v>
      </c>
      <c r="I1107" s="58">
        <f t="shared" si="9"/>
        <v>1</v>
      </c>
      <c r="J1107" s="58"/>
      <c r="K1107" s="58"/>
      <c r="L1107" s="58"/>
      <c r="M1107" s="53"/>
      <c r="N1107" s="53"/>
      <c r="O1107" s="53"/>
      <c r="P1107" s="53"/>
      <c r="Q1107" s="53"/>
      <c r="R1107" s="53"/>
      <c r="S1107" s="53"/>
      <c r="T1107" s="53"/>
      <c r="U1107" s="53"/>
      <c r="V1107" s="53"/>
      <c r="W1107" s="53"/>
      <c r="X1107" s="53"/>
      <c r="Y1107" s="53"/>
      <c r="Z1107" s="53"/>
    </row>
    <row r="1108" spans="1:26" ht="14.25" customHeight="1">
      <c r="A1108" s="54" t="s">
        <v>2643</v>
      </c>
      <c r="B1108" s="54" t="s">
        <v>2644</v>
      </c>
      <c r="C1108" s="55" t="str">
        <f t="shared" si="8"/>
        <v>SAVERDEM</v>
      </c>
      <c r="D1108" s="55"/>
      <c r="E1108" s="55"/>
      <c r="F1108" s="55"/>
      <c r="G1108" s="55">
        <f>COUNTIF(RTARouteStagesOld!$J$2:$J$5,ShortCodesNew!$B1108)</f>
        <v>0</v>
      </c>
      <c r="H1108" s="55">
        <f>COUNTIF(ShortCodesNew!$A$2:$A$1516,ShortCodesNew!$A1108)</f>
        <v>1</v>
      </c>
      <c r="I1108" s="55">
        <f t="shared" si="9"/>
        <v>1</v>
      </c>
      <c r="J1108" s="55"/>
      <c r="K1108" s="55"/>
      <c r="L1108" s="55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</row>
    <row r="1109" spans="1:26" ht="14.25" customHeight="1">
      <c r="A1109" s="57" t="s">
        <v>2645</v>
      </c>
      <c r="B1109" s="57" t="s">
        <v>2646</v>
      </c>
      <c r="C1109" s="58" t="str">
        <f t="shared" si="8"/>
        <v>SAVORDE TSK</v>
      </c>
      <c r="D1109" s="58"/>
      <c r="E1109" s="58"/>
      <c r="F1109" s="58"/>
      <c r="G1109" s="58">
        <f>COUNTIF(RTARouteStagesOld!$J$2:$J$5,ShortCodesNew!$B1109)</f>
        <v>0</v>
      </c>
      <c r="H1109" s="58">
        <f>COUNTIF(ShortCodesNew!$A$2:$A$1516,ShortCodesNew!$A1109)</f>
        <v>1</v>
      </c>
      <c r="I1109" s="58">
        <f t="shared" si="9"/>
        <v>1</v>
      </c>
      <c r="J1109" s="58"/>
      <c r="K1109" s="58"/>
      <c r="L1109" s="58"/>
      <c r="M1109" s="53"/>
      <c r="N1109" s="53"/>
      <c r="O1109" s="53"/>
      <c r="P1109" s="53"/>
      <c r="Q1109" s="53"/>
      <c r="R1109" s="53"/>
      <c r="S1109" s="53"/>
      <c r="T1109" s="53"/>
      <c r="U1109" s="53"/>
      <c r="V1109" s="53"/>
      <c r="W1109" s="53"/>
      <c r="X1109" s="53"/>
      <c r="Y1109" s="53"/>
      <c r="Z1109" s="53"/>
    </row>
    <row r="1110" spans="1:26" ht="14.25" customHeight="1">
      <c r="A1110" s="54" t="s">
        <v>2647</v>
      </c>
      <c r="B1110" s="54" t="s">
        <v>2648</v>
      </c>
      <c r="C1110" s="55" t="str">
        <f t="shared" si="8"/>
        <v>SAW MILL</v>
      </c>
      <c r="D1110" s="55"/>
      <c r="E1110" s="55"/>
      <c r="F1110" s="55"/>
      <c r="G1110" s="55">
        <f>COUNTIF(RTARouteStagesOld!$J$2:$J$5,ShortCodesNew!$B1110)</f>
        <v>0</v>
      </c>
      <c r="H1110" s="55">
        <f>COUNTIF(ShortCodesNew!$A$2:$A$1516,ShortCodesNew!$A1110)</f>
        <v>1</v>
      </c>
      <c r="I1110" s="55">
        <f t="shared" si="9"/>
        <v>1</v>
      </c>
      <c r="J1110" s="55"/>
      <c r="K1110" s="55"/>
      <c r="L1110" s="55"/>
      <c r="M1110" s="53"/>
      <c r="N1110" s="53"/>
      <c r="O1110" s="53"/>
      <c r="P1110" s="53"/>
      <c r="Q1110" s="53"/>
      <c r="R1110" s="53"/>
      <c r="S1110" s="53"/>
      <c r="T1110" s="53"/>
      <c r="U1110" s="53"/>
      <c r="V1110" s="53"/>
      <c r="W1110" s="53"/>
      <c r="X1110" s="53"/>
      <c r="Y1110" s="53"/>
      <c r="Z1110" s="53"/>
    </row>
    <row r="1111" spans="1:26" ht="14.25" customHeight="1">
      <c r="A1111" s="57" t="s">
        <v>2649</v>
      </c>
      <c r="B1111" s="57" t="s">
        <v>2650</v>
      </c>
      <c r="C1111" s="58" t="str">
        <f t="shared" si="8"/>
        <v>SAWANTWADA</v>
      </c>
      <c r="D1111" s="58"/>
      <c r="E1111" s="58"/>
      <c r="F1111" s="58"/>
      <c r="G1111" s="58">
        <f>COUNTIF(RTARouteStagesOld!$J$2:$J$5,ShortCodesNew!$B1111)</f>
        <v>0</v>
      </c>
      <c r="H1111" s="58">
        <f>COUNTIF(ShortCodesNew!$A$2:$A$1516,ShortCodesNew!$A1111)</f>
        <v>1</v>
      </c>
      <c r="I1111" s="58">
        <f t="shared" si="9"/>
        <v>1</v>
      </c>
      <c r="J1111" s="58"/>
      <c r="K1111" s="58"/>
      <c r="L1111" s="58"/>
      <c r="M1111" s="53"/>
      <c r="N1111" s="53"/>
      <c r="O1111" s="53"/>
      <c r="P1111" s="53"/>
      <c r="Q1111" s="53"/>
      <c r="R1111" s="53"/>
      <c r="S1111" s="53"/>
      <c r="T1111" s="53"/>
      <c r="U1111" s="53"/>
      <c r="V1111" s="53"/>
      <c r="W1111" s="53"/>
      <c r="X1111" s="53"/>
      <c r="Y1111" s="53"/>
      <c r="Z1111" s="53"/>
    </row>
    <row r="1112" spans="1:26" ht="14.25" customHeight="1">
      <c r="A1112" s="54" t="s">
        <v>2651</v>
      </c>
      <c r="B1112" s="54" t="s">
        <v>2652</v>
      </c>
      <c r="C1112" s="55" t="str">
        <f t="shared" si="8"/>
        <v>SAWANTWADI</v>
      </c>
      <c r="D1112" s="55"/>
      <c r="E1112" s="55"/>
      <c r="F1112" s="55"/>
      <c r="G1112" s="55">
        <f>COUNTIF(RTARouteStagesOld!$J$2:$J$5,ShortCodesNew!$B1112)</f>
        <v>0</v>
      </c>
      <c r="H1112" s="55">
        <f>COUNTIF(ShortCodesNew!$A$2:$A$1516,ShortCodesNew!$A1112)</f>
        <v>1</v>
      </c>
      <c r="I1112" s="55">
        <f t="shared" si="9"/>
        <v>1</v>
      </c>
      <c r="J1112" s="55"/>
      <c r="K1112" s="55"/>
      <c r="L1112" s="55"/>
      <c r="M1112" s="53"/>
      <c r="N1112" s="53"/>
      <c r="O1112" s="53"/>
      <c r="P1112" s="53"/>
      <c r="Q1112" s="53"/>
      <c r="R1112" s="53"/>
      <c r="S1112" s="53"/>
      <c r="T1112" s="53"/>
      <c r="U1112" s="53"/>
      <c r="V1112" s="53"/>
      <c r="W1112" s="53"/>
      <c r="X1112" s="53"/>
      <c r="Y1112" s="53"/>
      <c r="Z1112" s="53"/>
    </row>
    <row r="1113" spans="1:26" ht="14.25" customHeight="1">
      <c r="A1113" s="57" t="s">
        <v>2653</v>
      </c>
      <c r="B1113" s="57" t="s">
        <v>2654</v>
      </c>
      <c r="C1113" s="58" t="str">
        <f t="shared" si="8"/>
        <v>SAWARKATTA</v>
      </c>
      <c r="D1113" s="58"/>
      <c r="E1113" s="58"/>
      <c r="F1113" s="58"/>
      <c r="G1113" s="58">
        <f>COUNTIF(RTARouteStagesOld!$J$2:$J$5,ShortCodesNew!$B1113)</f>
        <v>0</v>
      </c>
      <c r="H1113" s="58">
        <f>COUNTIF(ShortCodesNew!$A$2:$A$1516,ShortCodesNew!$A1113)</f>
        <v>1</v>
      </c>
      <c r="I1113" s="58">
        <f t="shared" si="9"/>
        <v>1</v>
      </c>
      <c r="J1113" s="58"/>
      <c r="K1113" s="58"/>
      <c r="L1113" s="58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</row>
    <row r="1114" spans="1:26" ht="14.25" customHeight="1">
      <c r="A1114" s="54" t="s">
        <v>2655</v>
      </c>
      <c r="B1114" s="54" t="s">
        <v>2656</v>
      </c>
      <c r="C1114" s="55" t="str">
        <f t="shared" si="8"/>
        <v>SAWARWAD</v>
      </c>
      <c r="D1114" s="55"/>
      <c r="E1114" s="55"/>
      <c r="F1114" s="55"/>
      <c r="G1114" s="55">
        <f>COUNTIF(RTARouteStagesOld!$J$2:$J$5,ShortCodesNew!$B1114)</f>
        <v>0</v>
      </c>
      <c r="H1114" s="55">
        <f>COUNTIF(ShortCodesNew!$A$2:$A$1516,ShortCodesNew!$A1114)</f>
        <v>1</v>
      </c>
      <c r="I1114" s="55">
        <f t="shared" si="9"/>
        <v>1</v>
      </c>
      <c r="J1114" s="55"/>
      <c r="K1114" s="55"/>
      <c r="L1114" s="55"/>
      <c r="M1114" s="53"/>
      <c r="N1114" s="53"/>
      <c r="O1114" s="53"/>
      <c r="P1114" s="53"/>
      <c r="Q1114" s="53"/>
      <c r="R1114" s="53"/>
      <c r="S1114" s="53"/>
      <c r="T1114" s="53"/>
      <c r="U1114" s="53"/>
      <c r="V1114" s="53"/>
      <c r="W1114" s="53"/>
      <c r="X1114" s="53"/>
      <c r="Y1114" s="53"/>
      <c r="Z1114" s="53"/>
    </row>
    <row r="1115" spans="1:26" ht="14.25" customHeight="1">
      <c r="A1115" s="57" t="s">
        <v>2657</v>
      </c>
      <c r="B1115" s="57" t="s">
        <v>2658</v>
      </c>
      <c r="C1115" s="58" t="str">
        <f t="shared" si="8"/>
        <v>SBI COLONY</v>
      </c>
      <c r="D1115" s="58"/>
      <c r="E1115" s="58"/>
      <c r="F1115" s="58"/>
      <c r="G1115" s="58">
        <f>COUNTIF(RTARouteStagesOld!$J$2:$J$5,ShortCodesNew!$B1115)</f>
        <v>0</v>
      </c>
      <c r="H1115" s="58">
        <f>COUNTIF(ShortCodesNew!$A$2:$A$1516,ShortCodesNew!$A1115)</f>
        <v>1</v>
      </c>
      <c r="I1115" s="58">
        <f t="shared" si="9"/>
        <v>1</v>
      </c>
      <c r="J1115" s="58"/>
      <c r="K1115" s="58"/>
      <c r="L1115" s="58"/>
      <c r="M1115" s="53"/>
      <c r="N1115" s="53"/>
      <c r="O1115" s="53"/>
      <c r="P1115" s="53"/>
      <c r="Q1115" s="53"/>
      <c r="R1115" s="53"/>
      <c r="S1115" s="53"/>
      <c r="T1115" s="53"/>
      <c r="U1115" s="53"/>
      <c r="V1115" s="53"/>
      <c r="W1115" s="53"/>
      <c r="X1115" s="53"/>
      <c r="Y1115" s="53"/>
      <c r="Z1115" s="53"/>
    </row>
    <row r="1116" spans="1:26" ht="14.25" customHeight="1">
      <c r="A1116" s="54" t="s">
        <v>2659</v>
      </c>
      <c r="B1116" s="54" t="s">
        <v>2660</v>
      </c>
      <c r="C1116" s="55" t="str">
        <f t="shared" si="8"/>
        <v>SCHOOL</v>
      </c>
      <c r="D1116" s="55"/>
      <c r="E1116" s="55"/>
      <c r="F1116" s="55"/>
      <c r="G1116" s="55">
        <f>COUNTIF(RTARouteStagesOld!$J$2:$J$5,ShortCodesNew!$B1116)</f>
        <v>0</v>
      </c>
      <c r="H1116" s="55">
        <f>COUNTIF(ShortCodesNew!$A$2:$A$1516,ShortCodesNew!$A1116)</f>
        <v>1</v>
      </c>
      <c r="I1116" s="55">
        <f t="shared" si="9"/>
        <v>1</v>
      </c>
      <c r="J1116" s="55"/>
      <c r="K1116" s="55"/>
      <c r="L1116" s="55"/>
      <c r="M1116" s="53"/>
      <c r="N1116" s="53"/>
      <c r="O1116" s="53"/>
      <c r="P1116" s="53"/>
      <c r="Q1116" s="53"/>
      <c r="R1116" s="53"/>
      <c r="S1116" s="53"/>
      <c r="T1116" s="53"/>
      <c r="U1116" s="53"/>
      <c r="V1116" s="53"/>
      <c r="W1116" s="53"/>
      <c r="X1116" s="53"/>
      <c r="Y1116" s="53"/>
      <c r="Z1116" s="53"/>
    </row>
    <row r="1117" spans="1:26" ht="14.25" customHeight="1">
      <c r="A1117" s="57" t="s">
        <v>2661</v>
      </c>
      <c r="B1117" s="57" t="s">
        <v>2662</v>
      </c>
      <c r="C1117" s="58" t="str">
        <f t="shared" si="8"/>
        <v>SCIENCE CTR</v>
      </c>
      <c r="D1117" s="58"/>
      <c r="E1117" s="58"/>
      <c r="F1117" s="58"/>
      <c r="G1117" s="58">
        <f>COUNTIF(RTARouteStagesOld!$J$2:$J$5,ShortCodesNew!$B1117)</f>
        <v>0</v>
      </c>
      <c r="H1117" s="58">
        <f>COUNTIF(ShortCodesNew!$A$2:$A$1516,ShortCodesNew!$A1117)</f>
        <v>1</v>
      </c>
      <c r="I1117" s="58">
        <f t="shared" si="9"/>
        <v>1</v>
      </c>
      <c r="J1117" s="58"/>
      <c r="K1117" s="58"/>
      <c r="L1117" s="58"/>
      <c r="M1117" s="53"/>
      <c r="N1117" s="53"/>
      <c r="O1117" s="53"/>
      <c r="P1117" s="53"/>
      <c r="Q1117" s="53"/>
      <c r="R1117" s="53"/>
      <c r="S1117" s="53"/>
      <c r="T1117" s="53"/>
      <c r="U1117" s="53"/>
      <c r="V1117" s="53"/>
      <c r="W1117" s="53"/>
      <c r="X1117" s="53"/>
      <c r="Y1117" s="53"/>
      <c r="Z1117" s="53"/>
    </row>
    <row r="1118" spans="1:26" ht="14.25" customHeight="1">
      <c r="A1118" s="54" t="s">
        <v>2663</v>
      </c>
      <c r="B1118" s="54" t="s">
        <v>2664</v>
      </c>
      <c r="C1118" s="55" t="str">
        <f t="shared" si="8"/>
        <v>SECRETARIAT</v>
      </c>
      <c r="D1118" s="55"/>
      <c r="E1118" s="55"/>
      <c r="F1118" s="55"/>
      <c r="G1118" s="55">
        <f>COUNTIF(RTARouteStagesOld!$J$2:$J$5,ShortCodesNew!$B1118)</f>
        <v>0</v>
      </c>
      <c r="H1118" s="55">
        <f>COUNTIF(ShortCodesNew!$A$2:$A$1516,ShortCodesNew!$A1118)</f>
        <v>1</v>
      </c>
      <c r="I1118" s="55">
        <f t="shared" si="9"/>
        <v>1</v>
      </c>
      <c r="J1118" s="55"/>
      <c r="K1118" s="55"/>
      <c r="L1118" s="55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</row>
    <row r="1119" spans="1:26" ht="14.25" customHeight="1">
      <c r="A1119" s="57" t="s">
        <v>2665</v>
      </c>
      <c r="B1119" s="57" t="s">
        <v>2666</v>
      </c>
      <c r="C1119" s="58" t="str">
        <f t="shared" si="8"/>
        <v>SECRETERIAT</v>
      </c>
      <c r="D1119" s="58"/>
      <c r="E1119" s="58"/>
      <c r="F1119" s="58"/>
      <c r="G1119" s="58">
        <f>COUNTIF(RTARouteStagesOld!$J$2:$J$5,ShortCodesNew!$B1119)</f>
        <v>0</v>
      </c>
      <c r="H1119" s="58">
        <f>COUNTIF(ShortCodesNew!$A$2:$A$1516,ShortCodesNew!$A1119)</f>
        <v>1</v>
      </c>
      <c r="I1119" s="58">
        <f t="shared" si="9"/>
        <v>1</v>
      </c>
      <c r="J1119" s="58"/>
      <c r="K1119" s="58"/>
      <c r="L1119" s="58"/>
      <c r="M1119" s="53"/>
      <c r="N1119" s="53"/>
      <c r="O1119" s="53"/>
      <c r="P1119" s="53"/>
      <c r="Q1119" s="53"/>
      <c r="R1119" s="53"/>
      <c r="S1119" s="53"/>
      <c r="T1119" s="53"/>
      <c r="U1119" s="53"/>
      <c r="V1119" s="53"/>
      <c r="W1119" s="53"/>
      <c r="X1119" s="53"/>
      <c r="Y1119" s="53"/>
      <c r="Z1119" s="53"/>
    </row>
    <row r="1120" spans="1:26" ht="14.25" customHeight="1">
      <c r="A1120" s="54" t="s">
        <v>2667</v>
      </c>
      <c r="B1120" s="54" t="s">
        <v>2668</v>
      </c>
      <c r="C1120" s="55" t="str">
        <f t="shared" si="8"/>
        <v>SEZA GATE</v>
      </c>
      <c r="D1120" s="55"/>
      <c r="E1120" s="55"/>
      <c r="F1120" s="55"/>
      <c r="G1120" s="55">
        <f>COUNTIF(RTARouteStagesOld!$J$2:$J$5,ShortCodesNew!$B1120)</f>
        <v>0</v>
      </c>
      <c r="H1120" s="55">
        <f>COUNTIF(ShortCodesNew!$A$2:$A$1516,ShortCodesNew!$A1120)</f>
        <v>1</v>
      </c>
      <c r="I1120" s="55">
        <f t="shared" si="9"/>
        <v>1</v>
      </c>
      <c r="J1120" s="55"/>
      <c r="K1120" s="55"/>
      <c r="L1120" s="55"/>
      <c r="M1120" s="53"/>
      <c r="N1120" s="53"/>
      <c r="O1120" s="53"/>
      <c r="P1120" s="53"/>
      <c r="Q1120" s="53"/>
      <c r="R1120" s="53"/>
      <c r="S1120" s="53"/>
      <c r="T1120" s="53"/>
      <c r="U1120" s="53"/>
      <c r="V1120" s="53"/>
      <c r="W1120" s="53"/>
      <c r="X1120" s="53"/>
      <c r="Y1120" s="53"/>
      <c r="Z1120" s="53"/>
    </row>
    <row r="1121" spans="1:26" ht="14.25" customHeight="1">
      <c r="A1121" s="57" t="s">
        <v>2669</v>
      </c>
      <c r="B1121" s="57" t="s">
        <v>2670</v>
      </c>
      <c r="C1121" s="58" t="str">
        <f t="shared" si="8"/>
        <v>SEZA GOA</v>
      </c>
      <c r="D1121" s="58"/>
      <c r="E1121" s="58"/>
      <c r="F1121" s="58"/>
      <c r="G1121" s="58">
        <f>COUNTIF(RTARouteStagesOld!$J$2:$J$5,ShortCodesNew!$B1121)</f>
        <v>0</v>
      </c>
      <c r="H1121" s="58">
        <f>COUNTIF(ShortCodesNew!$A$2:$A$1516,ShortCodesNew!$A1121)</f>
        <v>1</v>
      </c>
      <c r="I1121" s="58">
        <f t="shared" si="9"/>
        <v>1</v>
      </c>
      <c r="J1121" s="58"/>
      <c r="K1121" s="58"/>
      <c r="L1121" s="58"/>
      <c r="M1121" s="53"/>
      <c r="N1121" s="53"/>
      <c r="O1121" s="53"/>
      <c r="P1121" s="53"/>
      <c r="Q1121" s="53"/>
      <c r="R1121" s="53"/>
      <c r="S1121" s="53"/>
      <c r="T1121" s="53"/>
      <c r="U1121" s="53"/>
      <c r="V1121" s="53"/>
      <c r="W1121" s="53"/>
      <c r="X1121" s="53"/>
      <c r="Y1121" s="53"/>
      <c r="Z1121" s="53"/>
    </row>
    <row r="1122" spans="1:26" ht="14.25" customHeight="1">
      <c r="A1122" s="54" t="s">
        <v>2671</v>
      </c>
      <c r="B1122" s="54" t="s">
        <v>2672</v>
      </c>
      <c r="C1122" s="55" t="str">
        <f t="shared" si="8"/>
        <v>SFX SCHOOL</v>
      </c>
      <c r="D1122" s="55"/>
      <c r="E1122" s="55"/>
      <c r="F1122" s="55"/>
      <c r="G1122" s="55">
        <f>COUNTIF(RTARouteStagesOld!$J$2:$J$5,ShortCodesNew!$B1122)</f>
        <v>0</v>
      </c>
      <c r="H1122" s="55">
        <f>COUNTIF(ShortCodesNew!$A$2:$A$1516,ShortCodesNew!$A1122)</f>
        <v>1</v>
      </c>
      <c r="I1122" s="55">
        <f t="shared" si="9"/>
        <v>1</v>
      </c>
      <c r="J1122" s="55"/>
      <c r="K1122" s="55"/>
      <c r="L1122" s="55"/>
      <c r="M1122" s="53"/>
      <c r="N1122" s="53"/>
      <c r="O1122" s="53"/>
      <c r="P1122" s="53"/>
      <c r="Q1122" s="53"/>
      <c r="R1122" s="53"/>
      <c r="S1122" s="53"/>
      <c r="T1122" s="53"/>
      <c r="U1122" s="53"/>
      <c r="V1122" s="53"/>
      <c r="W1122" s="53"/>
      <c r="X1122" s="53"/>
      <c r="Y1122" s="53"/>
      <c r="Z1122" s="53"/>
    </row>
    <row r="1123" spans="1:26" ht="14.25" customHeight="1">
      <c r="A1123" s="57" t="s">
        <v>2673</v>
      </c>
      <c r="B1123" s="57" t="s">
        <v>2674</v>
      </c>
      <c r="C1123" s="58" t="str">
        <f t="shared" si="8"/>
        <v>SHALA NO. 3</v>
      </c>
      <c r="D1123" s="58"/>
      <c r="E1123" s="58"/>
      <c r="F1123" s="58"/>
      <c r="G1123" s="58">
        <f>COUNTIF(RTARouteStagesOld!$J$2:$J$5,ShortCodesNew!$B1123)</f>
        <v>0</v>
      </c>
      <c r="H1123" s="58">
        <f>COUNTIF(ShortCodesNew!$A$2:$A$1516,ShortCodesNew!$A1123)</f>
        <v>1</v>
      </c>
      <c r="I1123" s="58">
        <f t="shared" si="9"/>
        <v>1</v>
      </c>
      <c r="J1123" s="58"/>
      <c r="K1123" s="58"/>
      <c r="L1123" s="58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</row>
    <row r="1124" spans="1:26" ht="14.25" customHeight="1">
      <c r="A1124" s="54" t="s">
        <v>2675</v>
      </c>
      <c r="B1124" s="54" t="s">
        <v>2676</v>
      </c>
      <c r="C1124" s="55" t="str">
        <f t="shared" si="8"/>
        <v>SHEL</v>
      </c>
      <c r="D1124" s="55"/>
      <c r="E1124" s="55"/>
      <c r="F1124" s="55"/>
      <c r="G1124" s="55">
        <f>COUNTIF(RTARouteStagesOld!$J$2:$J$5,ShortCodesNew!$B1124)</f>
        <v>0</v>
      </c>
      <c r="H1124" s="55">
        <f>COUNTIF(ShortCodesNew!$A$2:$A$1516,ShortCodesNew!$A1124)</f>
        <v>1</v>
      </c>
      <c r="I1124" s="55">
        <f t="shared" si="9"/>
        <v>1</v>
      </c>
      <c r="J1124" s="55"/>
      <c r="K1124" s="55"/>
      <c r="L1124" s="55"/>
      <c r="M1124" s="53"/>
      <c r="N1124" s="53"/>
      <c r="O1124" s="53"/>
      <c r="P1124" s="53"/>
      <c r="Q1124" s="53"/>
      <c r="R1124" s="53"/>
      <c r="S1124" s="53"/>
      <c r="T1124" s="53"/>
      <c r="U1124" s="53"/>
      <c r="V1124" s="53"/>
      <c r="W1124" s="53"/>
      <c r="X1124" s="53"/>
      <c r="Y1124" s="53"/>
      <c r="Z1124" s="53"/>
    </row>
    <row r="1125" spans="1:26" ht="14.25" customHeight="1">
      <c r="A1125" s="57" t="s">
        <v>2677</v>
      </c>
      <c r="B1125" s="57" t="s">
        <v>2678</v>
      </c>
      <c r="C1125" s="58" t="str">
        <f t="shared" si="8"/>
        <v>SHELIN</v>
      </c>
      <c r="D1125" s="58"/>
      <c r="E1125" s="58"/>
      <c r="F1125" s="58"/>
      <c r="G1125" s="58">
        <f>COUNTIF(RTARouteStagesOld!$J$2:$J$5,ShortCodesNew!$B1125)</f>
        <v>0</v>
      </c>
      <c r="H1125" s="58">
        <f>COUNTIF(ShortCodesNew!$A$2:$A$1516,ShortCodesNew!$A1125)</f>
        <v>1</v>
      </c>
      <c r="I1125" s="58">
        <f t="shared" si="9"/>
        <v>1</v>
      </c>
      <c r="J1125" s="58"/>
      <c r="K1125" s="58"/>
      <c r="L1125" s="58"/>
      <c r="M1125" s="53"/>
      <c r="N1125" s="53"/>
      <c r="O1125" s="53"/>
      <c r="P1125" s="53"/>
      <c r="Q1125" s="53"/>
      <c r="R1125" s="53"/>
      <c r="S1125" s="53"/>
      <c r="T1125" s="53"/>
      <c r="U1125" s="53"/>
      <c r="V1125" s="53"/>
      <c r="W1125" s="53"/>
      <c r="X1125" s="53"/>
      <c r="Y1125" s="53"/>
      <c r="Z1125" s="53"/>
    </row>
    <row r="1126" spans="1:26" ht="14.25" customHeight="1">
      <c r="A1126" s="54" t="s">
        <v>2679</v>
      </c>
      <c r="B1126" s="54" t="s">
        <v>2680</v>
      </c>
      <c r="C1126" s="55" t="str">
        <f t="shared" si="8"/>
        <v>SHEMECHADVN</v>
      </c>
      <c r="D1126" s="55"/>
      <c r="E1126" s="55"/>
      <c r="F1126" s="55"/>
      <c r="G1126" s="55">
        <f>COUNTIF(RTARouteStagesOld!$J$2:$J$5,ShortCodesNew!$B1126)</f>
        <v>0</v>
      </c>
      <c r="H1126" s="55">
        <f>COUNTIF(ShortCodesNew!$A$2:$A$1516,ShortCodesNew!$A1126)</f>
        <v>1</v>
      </c>
      <c r="I1126" s="55">
        <f t="shared" si="9"/>
        <v>1</v>
      </c>
      <c r="J1126" s="55"/>
      <c r="K1126" s="55"/>
      <c r="L1126" s="55"/>
      <c r="M1126" s="53"/>
      <c r="N1126" s="53"/>
      <c r="O1126" s="53"/>
      <c r="P1126" s="53"/>
      <c r="Q1126" s="53"/>
      <c r="R1126" s="53"/>
      <c r="S1126" s="53"/>
      <c r="T1126" s="53"/>
      <c r="U1126" s="53"/>
      <c r="V1126" s="53"/>
      <c r="W1126" s="53"/>
      <c r="X1126" s="53"/>
      <c r="Y1126" s="53"/>
      <c r="Z1126" s="53"/>
    </row>
    <row r="1127" spans="1:26" ht="14.25" customHeight="1">
      <c r="A1127" s="57" t="s">
        <v>2681</v>
      </c>
      <c r="B1127" s="57" t="s">
        <v>2682</v>
      </c>
      <c r="C1127" s="58" t="str">
        <f t="shared" si="8"/>
        <v>SHERLA</v>
      </c>
      <c r="D1127" s="58"/>
      <c r="E1127" s="58"/>
      <c r="F1127" s="58"/>
      <c r="G1127" s="58">
        <f>COUNTIF(RTARouteStagesOld!$J$2:$J$5,ShortCodesNew!$B1127)</f>
        <v>0</v>
      </c>
      <c r="H1127" s="58">
        <f>COUNTIF(ShortCodesNew!$A$2:$A$1516,ShortCodesNew!$A1127)</f>
        <v>1</v>
      </c>
      <c r="I1127" s="58">
        <f t="shared" si="9"/>
        <v>1</v>
      </c>
      <c r="J1127" s="58"/>
      <c r="K1127" s="58"/>
      <c r="L1127" s="58"/>
      <c r="M1127" s="53"/>
      <c r="N1127" s="53"/>
      <c r="O1127" s="53"/>
      <c r="P1127" s="53"/>
      <c r="Q1127" s="53"/>
      <c r="R1127" s="53"/>
      <c r="S1127" s="53"/>
      <c r="T1127" s="53"/>
      <c r="U1127" s="53"/>
      <c r="V1127" s="53"/>
      <c r="W1127" s="53"/>
      <c r="X1127" s="53"/>
      <c r="Y1127" s="53"/>
      <c r="Z1127" s="53"/>
    </row>
    <row r="1128" spans="1:26" ht="14.25" customHeight="1">
      <c r="A1128" s="54" t="s">
        <v>2683</v>
      </c>
      <c r="B1128" s="54" t="s">
        <v>2684</v>
      </c>
      <c r="C1128" s="55" t="str">
        <f t="shared" si="8"/>
        <v>SHIGAO</v>
      </c>
      <c r="D1128" s="55"/>
      <c r="E1128" s="55"/>
      <c r="F1128" s="55"/>
      <c r="G1128" s="55">
        <f>COUNTIF(RTARouteStagesOld!$J$2:$J$5,ShortCodesNew!$B1128)</f>
        <v>0</v>
      </c>
      <c r="H1128" s="55">
        <f>COUNTIF(ShortCodesNew!$A$2:$A$1516,ShortCodesNew!$A1128)</f>
        <v>1</v>
      </c>
      <c r="I1128" s="55">
        <f t="shared" si="9"/>
        <v>1</v>
      </c>
      <c r="J1128" s="55"/>
      <c r="K1128" s="55"/>
      <c r="L1128" s="55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</row>
    <row r="1129" spans="1:26" ht="14.25" customHeight="1">
      <c r="A1129" s="57" t="s">
        <v>2685</v>
      </c>
      <c r="B1129" s="57" t="s">
        <v>2686</v>
      </c>
      <c r="C1129" s="58" t="str">
        <f t="shared" si="8"/>
        <v>SHIGNE</v>
      </c>
      <c r="D1129" s="58"/>
      <c r="E1129" s="58"/>
      <c r="F1129" s="58"/>
      <c r="G1129" s="58">
        <f>COUNTIF(RTARouteStagesOld!$J$2:$J$5,ShortCodesNew!$B1129)</f>
        <v>0</v>
      </c>
      <c r="H1129" s="58">
        <f>COUNTIF(ShortCodesNew!$A$2:$A$1516,ShortCodesNew!$A1129)</f>
        <v>1</v>
      </c>
      <c r="I1129" s="58">
        <f t="shared" si="9"/>
        <v>1</v>
      </c>
      <c r="J1129" s="58"/>
      <c r="K1129" s="58"/>
      <c r="L1129" s="58"/>
      <c r="M1129" s="53"/>
      <c r="N1129" s="53"/>
      <c r="O1129" s="53"/>
      <c r="P1129" s="53"/>
      <c r="Q1129" s="53"/>
      <c r="R1129" s="53"/>
      <c r="S1129" s="53"/>
      <c r="T1129" s="53"/>
      <c r="U1129" s="53"/>
      <c r="V1129" s="53"/>
      <c r="W1129" s="53"/>
      <c r="X1129" s="53"/>
      <c r="Y1129" s="53"/>
      <c r="Z1129" s="53"/>
    </row>
    <row r="1130" spans="1:26" ht="14.25" customHeight="1">
      <c r="A1130" s="54" t="s">
        <v>2687</v>
      </c>
      <c r="B1130" s="54" t="s">
        <v>2688</v>
      </c>
      <c r="C1130" s="55" t="str">
        <f t="shared" si="8"/>
        <v>SHINOLI</v>
      </c>
      <c r="D1130" s="55"/>
      <c r="E1130" s="55"/>
      <c r="F1130" s="55"/>
      <c r="G1130" s="55">
        <f>COUNTIF(RTARouteStagesOld!$J$2:$J$5,ShortCodesNew!$B1130)</f>
        <v>0</v>
      </c>
      <c r="H1130" s="55">
        <f>COUNTIF(ShortCodesNew!$A$2:$A$1516,ShortCodesNew!$A1130)</f>
        <v>1</v>
      </c>
      <c r="I1130" s="55">
        <f t="shared" si="9"/>
        <v>1</v>
      </c>
      <c r="J1130" s="55"/>
      <c r="K1130" s="55"/>
      <c r="L1130" s="55"/>
      <c r="M1130" s="53"/>
      <c r="N1130" s="53"/>
      <c r="O1130" s="53"/>
      <c r="P1130" s="53"/>
      <c r="Q1130" s="53"/>
      <c r="R1130" s="53"/>
      <c r="S1130" s="53"/>
      <c r="T1130" s="53"/>
      <c r="U1130" s="53"/>
      <c r="V1130" s="53"/>
      <c r="W1130" s="53"/>
      <c r="X1130" s="53"/>
      <c r="Y1130" s="53"/>
      <c r="Z1130" s="53"/>
    </row>
    <row r="1131" spans="1:26" ht="14.25" customHeight="1">
      <c r="A1131" s="57" t="s">
        <v>2689</v>
      </c>
      <c r="B1131" s="57" t="s">
        <v>2690</v>
      </c>
      <c r="C1131" s="58" t="str">
        <f t="shared" si="8"/>
        <v>SHIPYARD</v>
      </c>
      <c r="D1131" s="58"/>
      <c r="E1131" s="58"/>
      <c r="F1131" s="58"/>
      <c r="G1131" s="58">
        <f>COUNTIF(RTARouteStagesOld!$J$2:$J$5,ShortCodesNew!$B1131)</f>
        <v>0</v>
      </c>
      <c r="H1131" s="58">
        <f>COUNTIF(ShortCodesNew!$A$2:$A$1516,ShortCodesNew!$A1131)</f>
        <v>1</v>
      </c>
      <c r="I1131" s="58">
        <f t="shared" si="9"/>
        <v>1</v>
      </c>
      <c r="J1131" s="58"/>
      <c r="K1131" s="58"/>
      <c r="L1131" s="58"/>
      <c r="M1131" s="53"/>
      <c r="N1131" s="53"/>
      <c r="O1131" s="53"/>
      <c r="P1131" s="53"/>
      <c r="Q1131" s="53"/>
      <c r="R1131" s="53"/>
      <c r="S1131" s="53"/>
      <c r="T1131" s="53"/>
      <c r="U1131" s="53"/>
      <c r="V1131" s="53"/>
      <c r="W1131" s="53"/>
      <c r="X1131" s="53"/>
      <c r="Y1131" s="53"/>
      <c r="Z1131" s="53"/>
    </row>
    <row r="1132" spans="1:26" ht="14.25" customHeight="1">
      <c r="A1132" s="54" t="s">
        <v>2691</v>
      </c>
      <c r="B1132" s="54" t="s">
        <v>2692</v>
      </c>
      <c r="C1132" s="55" t="str">
        <f t="shared" si="8"/>
        <v>SHIRDI</v>
      </c>
      <c r="D1132" s="55"/>
      <c r="E1132" s="55"/>
      <c r="F1132" s="55"/>
      <c r="G1132" s="55">
        <f>COUNTIF(RTARouteStagesOld!$J$2:$J$5,ShortCodesNew!$B1132)</f>
        <v>0</v>
      </c>
      <c r="H1132" s="55">
        <f>COUNTIF(ShortCodesNew!$A$2:$A$1516,ShortCodesNew!$A1132)</f>
        <v>1</v>
      </c>
      <c r="I1132" s="55">
        <f t="shared" si="9"/>
        <v>1</v>
      </c>
      <c r="J1132" s="55"/>
      <c r="K1132" s="55"/>
      <c r="L1132" s="55"/>
      <c r="M1132" s="53"/>
      <c r="N1132" s="53"/>
      <c r="O1132" s="53"/>
      <c r="P1132" s="53"/>
      <c r="Q1132" s="53"/>
      <c r="R1132" s="53"/>
      <c r="S1132" s="53"/>
      <c r="T1132" s="53"/>
      <c r="U1132" s="53"/>
      <c r="V1132" s="53"/>
      <c r="W1132" s="53"/>
      <c r="X1132" s="53"/>
      <c r="Y1132" s="53"/>
      <c r="Z1132" s="53"/>
    </row>
    <row r="1133" spans="1:26" ht="14.25" customHeight="1">
      <c r="A1133" s="57" t="s">
        <v>2693</v>
      </c>
      <c r="B1133" s="57" t="s">
        <v>2694</v>
      </c>
      <c r="C1133" s="58" t="str">
        <f t="shared" si="8"/>
        <v>SHIRGAL</v>
      </c>
      <c r="D1133" s="58"/>
      <c r="E1133" s="58"/>
      <c r="F1133" s="58"/>
      <c r="G1133" s="58">
        <f>COUNTIF(RTARouteStagesOld!$J$2:$J$5,ShortCodesNew!$B1133)</f>
        <v>0</v>
      </c>
      <c r="H1133" s="58">
        <f>COUNTIF(ShortCodesNew!$A$2:$A$1516,ShortCodesNew!$A1133)</f>
        <v>1</v>
      </c>
      <c r="I1133" s="58">
        <f t="shared" si="9"/>
        <v>1</v>
      </c>
      <c r="J1133" s="58"/>
      <c r="K1133" s="58"/>
      <c r="L1133" s="58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</row>
    <row r="1134" spans="1:26" ht="14.25" customHeight="1">
      <c r="A1134" s="54" t="s">
        <v>2695</v>
      </c>
      <c r="B1134" s="54" t="s">
        <v>2696</v>
      </c>
      <c r="C1134" s="55" t="str">
        <f t="shared" si="8"/>
        <v>SHIRODA-MH</v>
      </c>
      <c r="D1134" s="55"/>
      <c r="E1134" s="55"/>
      <c r="F1134" s="55" t="s">
        <v>2697</v>
      </c>
      <c r="G1134" s="55">
        <f>COUNTIF(RTARouteStagesOld!$J$2:$J$5,ShortCodesNew!$B1134)</f>
        <v>0</v>
      </c>
      <c r="H1134" s="55">
        <f>COUNTIF(ShortCodesNew!$A$2:$A$1516,ShortCodesNew!$A1134)</f>
        <v>1</v>
      </c>
      <c r="I1134" s="55">
        <f t="shared" si="9"/>
        <v>1</v>
      </c>
      <c r="J1134" s="55"/>
      <c r="K1134" s="55"/>
      <c r="L1134" s="55"/>
      <c r="M1134" s="53"/>
      <c r="N1134" s="53"/>
      <c r="O1134" s="53"/>
      <c r="P1134" s="53"/>
      <c r="Q1134" s="53"/>
      <c r="R1134" s="53"/>
      <c r="S1134" s="53"/>
      <c r="T1134" s="53"/>
      <c r="U1134" s="53"/>
      <c r="V1134" s="53"/>
      <c r="W1134" s="53"/>
      <c r="X1134" s="53"/>
      <c r="Y1134" s="53"/>
      <c r="Z1134" s="53"/>
    </row>
    <row r="1135" spans="1:26" ht="14.25" customHeight="1">
      <c r="A1135" s="57" t="s">
        <v>2698</v>
      </c>
      <c r="B1135" s="57" t="s">
        <v>2699</v>
      </c>
      <c r="C1135" s="58" t="str">
        <f t="shared" si="8"/>
        <v>SHIRODA</v>
      </c>
      <c r="D1135" s="58"/>
      <c r="E1135" s="58"/>
      <c r="F1135" s="58"/>
      <c r="G1135" s="58">
        <f>COUNTIF(RTARouteStagesOld!$J$2:$J$5,ShortCodesNew!$B1135)</f>
        <v>0</v>
      </c>
      <c r="H1135" s="58">
        <f>COUNTIF(ShortCodesNew!$A$2:$A$1516,ShortCodesNew!$A1135)</f>
        <v>1</v>
      </c>
      <c r="I1135" s="58">
        <f t="shared" si="9"/>
        <v>1</v>
      </c>
      <c r="J1135" s="58"/>
      <c r="K1135" s="58"/>
      <c r="L1135" s="58"/>
      <c r="M1135" s="53"/>
      <c r="N1135" s="53"/>
      <c r="O1135" s="53"/>
      <c r="P1135" s="53"/>
      <c r="Q1135" s="53"/>
      <c r="R1135" s="53"/>
      <c r="S1135" s="53"/>
      <c r="T1135" s="53"/>
      <c r="U1135" s="53"/>
      <c r="V1135" s="53"/>
      <c r="W1135" s="53"/>
      <c r="X1135" s="53"/>
      <c r="Y1135" s="53"/>
      <c r="Z1135" s="53"/>
    </row>
    <row r="1136" spans="1:26" ht="14.25" customHeight="1">
      <c r="A1136" s="54" t="s">
        <v>2700</v>
      </c>
      <c r="B1136" s="54" t="s">
        <v>2701</v>
      </c>
      <c r="C1136" s="55" t="str">
        <f t="shared" si="8"/>
        <v>SHIROTTI</v>
      </c>
      <c r="D1136" s="55"/>
      <c r="E1136" s="55"/>
      <c r="F1136" s="55"/>
      <c r="G1136" s="55">
        <f>COUNTIF(RTARouteStagesOld!$J$2:$J$5,ShortCodesNew!$B1136)</f>
        <v>0</v>
      </c>
      <c r="H1136" s="55">
        <f>COUNTIF(ShortCodesNew!$A$2:$A$1516,ShortCodesNew!$A1136)</f>
        <v>1</v>
      </c>
      <c r="I1136" s="55">
        <f t="shared" si="9"/>
        <v>1</v>
      </c>
      <c r="J1136" s="55"/>
      <c r="K1136" s="55"/>
      <c r="L1136" s="55"/>
      <c r="M1136" s="53"/>
      <c r="N1136" s="53"/>
      <c r="O1136" s="53"/>
      <c r="P1136" s="53"/>
      <c r="Q1136" s="53"/>
      <c r="R1136" s="53"/>
      <c r="S1136" s="53"/>
      <c r="T1136" s="53"/>
      <c r="U1136" s="53"/>
      <c r="V1136" s="53"/>
      <c r="W1136" s="53"/>
      <c r="X1136" s="53"/>
      <c r="Y1136" s="53"/>
      <c r="Z1136" s="53"/>
    </row>
    <row r="1137" spans="1:26" ht="14.25" customHeight="1">
      <c r="A1137" s="57" t="s">
        <v>2702</v>
      </c>
      <c r="B1137" s="57" t="s">
        <v>2703</v>
      </c>
      <c r="C1137" s="58" t="str">
        <f t="shared" si="8"/>
        <v>SHIRSAT</v>
      </c>
      <c r="D1137" s="58"/>
      <c r="E1137" s="58"/>
      <c r="F1137" s="58"/>
      <c r="G1137" s="58">
        <f>COUNTIF(RTARouteStagesOld!$J$2:$J$5,ShortCodesNew!$B1137)</f>
        <v>0</v>
      </c>
      <c r="H1137" s="58">
        <f>COUNTIF(ShortCodesNew!$A$2:$A$1516,ShortCodesNew!$A1137)</f>
        <v>1</v>
      </c>
      <c r="I1137" s="58">
        <f t="shared" si="9"/>
        <v>1</v>
      </c>
      <c r="J1137" s="58"/>
      <c r="K1137" s="58"/>
      <c r="L1137" s="58"/>
      <c r="M1137" s="53"/>
      <c r="N1137" s="53"/>
      <c r="O1137" s="53"/>
      <c r="P1137" s="53"/>
      <c r="Q1137" s="53"/>
      <c r="R1137" s="53"/>
      <c r="S1137" s="53"/>
      <c r="T1137" s="53"/>
      <c r="U1137" s="53"/>
      <c r="V1137" s="53"/>
      <c r="W1137" s="53"/>
      <c r="X1137" s="53"/>
      <c r="Y1137" s="53"/>
      <c r="Z1137" s="53"/>
    </row>
    <row r="1138" spans="1:26" ht="14.25" customHeight="1">
      <c r="A1138" s="54" t="s">
        <v>2704</v>
      </c>
      <c r="B1138" s="54" t="s">
        <v>2705</v>
      </c>
      <c r="C1138" s="55" t="str">
        <f t="shared" si="8"/>
        <v>SHIRSHIRE</v>
      </c>
      <c r="D1138" s="55"/>
      <c r="E1138" s="55"/>
      <c r="F1138" s="55"/>
      <c r="G1138" s="55">
        <f>COUNTIF(RTARouteStagesOld!$J$2:$J$5,ShortCodesNew!$B1138)</f>
        <v>0</v>
      </c>
      <c r="H1138" s="55">
        <f>COUNTIF(ShortCodesNew!$A$2:$A$1516,ShortCodesNew!$A1138)</f>
        <v>1</v>
      </c>
      <c r="I1138" s="55">
        <f t="shared" si="9"/>
        <v>1</v>
      </c>
      <c r="J1138" s="55"/>
      <c r="K1138" s="55"/>
      <c r="L1138" s="55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</row>
    <row r="1139" spans="1:26" ht="14.25" customHeight="1">
      <c r="A1139" s="57" t="s">
        <v>2706</v>
      </c>
      <c r="B1139" s="57" t="s">
        <v>2707</v>
      </c>
      <c r="C1139" s="58" t="str">
        <f t="shared" si="8"/>
        <v>SHIRWAL</v>
      </c>
      <c r="D1139" s="58"/>
      <c r="E1139" s="58"/>
      <c r="F1139" s="58"/>
      <c r="G1139" s="58">
        <f>COUNTIF(RTARouteStagesOld!$J$2:$J$5,ShortCodesNew!$B1139)</f>
        <v>0</v>
      </c>
      <c r="H1139" s="58">
        <f>COUNTIF(ShortCodesNew!$A$2:$A$1516,ShortCodesNew!$A1139)</f>
        <v>1</v>
      </c>
      <c r="I1139" s="58">
        <f t="shared" si="9"/>
        <v>1</v>
      </c>
      <c r="J1139" s="58"/>
      <c r="K1139" s="58"/>
      <c r="L1139" s="58"/>
      <c r="M1139" s="53"/>
      <c r="N1139" s="53"/>
      <c r="O1139" s="53"/>
      <c r="P1139" s="53"/>
      <c r="Q1139" s="53"/>
      <c r="R1139" s="53"/>
      <c r="S1139" s="53"/>
      <c r="T1139" s="53"/>
      <c r="U1139" s="53"/>
      <c r="V1139" s="53"/>
      <c r="W1139" s="53"/>
      <c r="X1139" s="53"/>
      <c r="Y1139" s="53"/>
      <c r="Z1139" s="53"/>
    </row>
    <row r="1140" spans="1:26" ht="14.25" customHeight="1">
      <c r="A1140" s="54" t="s">
        <v>2708</v>
      </c>
      <c r="B1140" s="54" t="s">
        <v>2709</v>
      </c>
      <c r="C1140" s="55" t="str">
        <f t="shared" si="8"/>
        <v>SHISHEVAL</v>
      </c>
      <c r="D1140" s="55"/>
      <c r="E1140" s="55"/>
      <c r="F1140" s="55"/>
      <c r="G1140" s="55">
        <f>COUNTIF(RTARouteStagesOld!$J$2:$J$5,ShortCodesNew!$B1140)</f>
        <v>0</v>
      </c>
      <c r="H1140" s="55">
        <f>COUNTIF(ShortCodesNew!$A$2:$A$1516,ShortCodesNew!$A1140)</f>
        <v>1</v>
      </c>
      <c r="I1140" s="55">
        <f t="shared" si="9"/>
        <v>1</v>
      </c>
      <c r="J1140" s="55"/>
      <c r="K1140" s="55"/>
      <c r="L1140" s="55"/>
      <c r="M1140" s="53"/>
      <c r="N1140" s="53"/>
      <c r="O1140" s="53"/>
      <c r="P1140" s="53"/>
      <c r="Q1140" s="53"/>
      <c r="R1140" s="53"/>
      <c r="S1140" s="53"/>
      <c r="T1140" s="53"/>
      <c r="U1140" s="53"/>
      <c r="V1140" s="53"/>
      <c r="W1140" s="53"/>
      <c r="X1140" s="53"/>
      <c r="Y1140" s="53"/>
      <c r="Z1140" s="53"/>
    </row>
    <row r="1141" spans="1:26" ht="14.25" customHeight="1">
      <c r="A1141" s="57" t="s">
        <v>2710</v>
      </c>
      <c r="B1141" s="57" t="s">
        <v>2711</v>
      </c>
      <c r="C1141" s="58" t="str">
        <f t="shared" si="8"/>
        <v>SHIVAJI CWK</v>
      </c>
      <c r="D1141" s="58"/>
      <c r="E1141" s="58"/>
      <c r="F1141" s="58"/>
      <c r="G1141" s="58">
        <f>COUNTIF(RTARouteStagesOld!$J$2:$J$5,ShortCodesNew!$B1141)</f>
        <v>0</v>
      </c>
      <c r="H1141" s="58">
        <f>COUNTIF(ShortCodesNew!$A$2:$A$1516,ShortCodesNew!$A1141)</f>
        <v>1</v>
      </c>
      <c r="I1141" s="58">
        <f t="shared" si="9"/>
        <v>1</v>
      </c>
      <c r="J1141" s="58"/>
      <c r="K1141" s="58"/>
      <c r="L1141" s="58"/>
      <c r="M1141" s="53"/>
      <c r="N1141" s="53"/>
      <c r="O1141" s="53"/>
      <c r="P1141" s="53"/>
      <c r="Q1141" s="53"/>
      <c r="R1141" s="53"/>
      <c r="S1141" s="53"/>
      <c r="T1141" s="53"/>
      <c r="U1141" s="53"/>
      <c r="V1141" s="53"/>
      <c r="W1141" s="53"/>
      <c r="X1141" s="53"/>
      <c r="Y1141" s="53"/>
      <c r="Z1141" s="53"/>
    </row>
    <row r="1142" spans="1:26" ht="14.25" customHeight="1">
      <c r="A1142" s="54" t="s">
        <v>2712</v>
      </c>
      <c r="B1142" s="54" t="s">
        <v>2713</v>
      </c>
      <c r="C1142" s="55" t="str">
        <f t="shared" si="8"/>
        <v>SHIVAMOGGA</v>
      </c>
      <c r="D1142" s="55"/>
      <c r="E1142" s="55"/>
      <c r="F1142" s="55"/>
      <c r="G1142" s="55">
        <f>COUNTIF(RTARouteStagesOld!$J$2:$J$5,ShortCodesNew!$B1142)</f>
        <v>0</v>
      </c>
      <c r="H1142" s="55">
        <f>COUNTIF(ShortCodesNew!$A$2:$A$1516,ShortCodesNew!$A1142)</f>
        <v>1</v>
      </c>
      <c r="I1142" s="55">
        <f t="shared" si="9"/>
        <v>1</v>
      </c>
      <c r="J1142" s="55"/>
      <c r="K1142" s="55"/>
      <c r="L1142" s="55"/>
      <c r="M1142" s="53"/>
      <c r="N1142" s="53"/>
      <c r="O1142" s="53"/>
      <c r="P1142" s="53"/>
      <c r="Q1142" s="53"/>
      <c r="R1142" s="53"/>
      <c r="S1142" s="53"/>
      <c r="T1142" s="53"/>
      <c r="U1142" s="53"/>
      <c r="V1142" s="53"/>
      <c r="W1142" s="53"/>
      <c r="X1142" s="53"/>
      <c r="Y1142" s="53"/>
      <c r="Z1142" s="53"/>
    </row>
    <row r="1143" spans="1:26" ht="14.25" customHeight="1">
      <c r="A1143" s="57" t="s">
        <v>2714</v>
      </c>
      <c r="B1143" s="57" t="s">
        <v>2715</v>
      </c>
      <c r="C1143" s="58" t="str">
        <f t="shared" si="8"/>
        <v>SHLEP</v>
      </c>
      <c r="D1143" s="58"/>
      <c r="E1143" s="58"/>
      <c r="F1143" s="58"/>
      <c r="G1143" s="58">
        <f>COUNTIF(RTARouteStagesOld!$J$2:$J$5,ShortCodesNew!$B1143)</f>
        <v>0</v>
      </c>
      <c r="H1143" s="58">
        <f>COUNTIF(ShortCodesNew!$A$2:$A$1516,ShortCodesNew!$A1143)</f>
        <v>1</v>
      </c>
      <c r="I1143" s="58">
        <f t="shared" si="9"/>
        <v>1</v>
      </c>
      <c r="J1143" s="58"/>
      <c r="K1143" s="58"/>
      <c r="L1143" s="58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</row>
    <row r="1144" spans="1:26" ht="14.25" customHeight="1">
      <c r="A1144" s="54" t="s">
        <v>2716</v>
      </c>
      <c r="B1144" s="54" t="s">
        <v>2717</v>
      </c>
      <c r="C1144" s="55" t="str">
        <f t="shared" si="8"/>
        <v>SHRIRANGPTN</v>
      </c>
      <c r="D1144" s="55"/>
      <c r="E1144" s="55"/>
      <c r="F1144" s="55"/>
      <c r="G1144" s="55">
        <f>COUNTIF(RTARouteStagesOld!$J$2:$J$5,ShortCodesNew!$B1144)</f>
        <v>0</v>
      </c>
      <c r="H1144" s="55">
        <f>COUNTIF(ShortCodesNew!$A$2:$A$1516,ShortCodesNew!$A1144)</f>
        <v>1</v>
      </c>
      <c r="I1144" s="55">
        <f t="shared" si="9"/>
        <v>1</v>
      </c>
      <c r="J1144" s="55"/>
      <c r="K1144" s="55"/>
      <c r="L1144" s="55"/>
      <c r="M1144" s="53"/>
      <c r="N1144" s="53"/>
      <c r="O1144" s="53"/>
      <c r="P1144" s="53"/>
      <c r="Q1144" s="53"/>
      <c r="R1144" s="53"/>
      <c r="S1144" s="53"/>
      <c r="T1144" s="53"/>
      <c r="U1144" s="53"/>
      <c r="V1144" s="53"/>
      <c r="W1144" s="53"/>
      <c r="X1144" s="53"/>
      <c r="Y1144" s="53"/>
      <c r="Z1144" s="53"/>
    </row>
    <row r="1145" spans="1:26" ht="14.25" customHeight="1">
      <c r="A1145" s="57" t="s">
        <v>2718</v>
      </c>
      <c r="B1145" s="57" t="s">
        <v>2719</v>
      </c>
      <c r="C1145" s="58" t="str">
        <f t="shared" si="8"/>
        <v>SHRISTHAL</v>
      </c>
      <c r="D1145" s="58"/>
      <c r="E1145" s="58"/>
      <c r="F1145" s="58"/>
      <c r="G1145" s="58">
        <f>COUNTIF(RTARouteStagesOld!$J$2:$J$5,ShortCodesNew!$B1145)</f>
        <v>0</v>
      </c>
      <c r="H1145" s="58">
        <f>COUNTIF(ShortCodesNew!$A$2:$A$1516,ShortCodesNew!$A1145)</f>
        <v>1</v>
      </c>
      <c r="I1145" s="58">
        <f t="shared" si="9"/>
        <v>1</v>
      </c>
      <c r="J1145" s="58"/>
      <c r="K1145" s="58"/>
      <c r="L1145" s="58"/>
      <c r="M1145" s="53"/>
      <c r="N1145" s="53"/>
      <c r="O1145" s="53"/>
      <c r="P1145" s="53"/>
      <c r="Q1145" s="53"/>
      <c r="R1145" s="53"/>
      <c r="S1145" s="53"/>
      <c r="T1145" s="53"/>
      <c r="U1145" s="53"/>
      <c r="V1145" s="53"/>
      <c r="W1145" s="53"/>
      <c r="X1145" s="53"/>
      <c r="Y1145" s="53"/>
      <c r="Z1145" s="53"/>
    </row>
    <row r="1146" spans="1:26" ht="14.25" customHeight="1">
      <c r="A1146" s="54" t="s">
        <v>2720</v>
      </c>
      <c r="B1146" s="54" t="s">
        <v>2721</v>
      </c>
      <c r="C1146" s="55" t="str">
        <f t="shared" si="8"/>
        <v>SINDHAGI</v>
      </c>
      <c r="D1146" s="55"/>
      <c r="E1146" s="55"/>
      <c r="F1146" s="55"/>
      <c r="G1146" s="55">
        <f>COUNTIF(RTARouteStagesOld!$J$2:$J$5,ShortCodesNew!$B1146)</f>
        <v>0</v>
      </c>
      <c r="H1146" s="55">
        <f>COUNTIF(ShortCodesNew!$A$2:$A$1516,ShortCodesNew!$A1146)</f>
        <v>1</v>
      </c>
      <c r="I1146" s="55">
        <f t="shared" si="9"/>
        <v>1</v>
      </c>
      <c r="J1146" s="55"/>
      <c r="K1146" s="55"/>
      <c r="L1146" s="55"/>
      <c r="M1146" s="53"/>
      <c r="N1146" s="53"/>
      <c r="O1146" s="53"/>
      <c r="P1146" s="53"/>
      <c r="Q1146" s="53"/>
      <c r="R1146" s="53"/>
      <c r="S1146" s="53"/>
      <c r="T1146" s="53"/>
      <c r="U1146" s="53"/>
      <c r="V1146" s="53"/>
      <c r="W1146" s="53"/>
      <c r="X1146" s="53"/>
      <c r="Y1146" s="53"/>
      <c r="Z1146" s="53"/>
    </row>
    <row r="1147" spans="1:26" ht="14.25" customHeight="1">
      <c r="A1147" s="57" t="s">
        <v>2722</v>
      </c>
      <c r="B1147" s="57" t="s">
        <v>2723</v>
      </c>
      <c r="C1147" s="58" t="str">
        <f t="shared" si="8"/>
        <v>SINQUERIM</v>
      </c>
      <c r="D1147" s="58"/>
      <c r="E1147" s="58"/>
      <c r="F1147" s="58"/>
      <c r="G1147" s="58">
        <f>COUNTIF(RTARouteStagesOld!$J$2:$J$5,ShortCodesNew!$B1147)</f>
        <v>0</v>
      </c>
      <c r="H1147" s="58">
        <f>COUNTIF(ShortCodesNew!$A$2:$A$1516,ShortCodesNew!$A1147)</f>
        <v>1</v>
      </c>
      <c r="I1147" s="58">
        <f t="shared" si="9"/>
        <v>1</v>
      </c>
      <c r="J1147" s="58"/>
      <c r="K1147" s="58"/>
      <c r="L1147" s="58"/>
      <c r="M1147" s="53"/>
      <c r="N1147" s="53"/>
      <c r="O1147" s="53"/>
      <c r="P1147" s="53"/>
      <c r="Q1147" s="53"/>
      <c r="R1147" s="53"/>
      <c r="S1147" s="53"/>
      <c r="T1147" s="53"/>
      <c r="U1147" s="53"/>
      <c r="V1147" s="53"/>
      <c r="W1147" s="53"/>
      <c r="X1147" s="53"/>
      <c r="Y1147" s="53"/>
      <c r="Z1147" s="53"/>
    </row>
    <row r="1148" spans="1:26" ht="14.25" customHeight="1">
      <c r="A1148" s="54" t="s">
        <v>2724</v>
      </c>
      <c r="B1148" s="54" t="s">
        <v>2725</v>
      </c>
      <c r="C1148" s="55" t="str">
        <f t="shared" si="8"/>
        <v>SINQUIREM</v>
      </c>
      <c r="D1148" s="55"/>
      <c r="E1148" s="55"/>
      <c r="F1148" s="55"/>
      <c r="G1148" s="55">
        <f>COUNTIF(RTARouteStagesOld!$J$2:$J$5,ShortCodesNew!$B1148)</f>
        <v>0</v>
      </c>
      <c r="H1148" s="55">
        <f>COUNTIF(ShortCodesNew!$A$2:$A$1516,ShortCodesNew!$A1148)</f>
        <v>1</v>
      </c>
      <c r="I1148" s="55">
        <f t="shared" si="9"/>
        <v>1</v>
      </c>
      <c r="J1148" s="55"/>
      <c r="K1148" s="55"/>
      <c r="L1148" s="55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</row>
    <row r="1149" spans="1:26" ht="14.25" customHeight="1">
      <c r="A1149" s="57" t="s">
        <v>2726</v>
      </c>
      <c r="B1149" s="57" t="s">
        <v>2727</v>
      </c>
      <c r="C1149" s="58" t="str">
        <f t="shared" si="8"/>
        <v>Sinquti(Margao)</v>
      </c>
      <c r="D1149" s="58"/>
      <c r="E1149" s="58"/>
      <c r="F1149" s="58"/>
      <c r="G1149" s="58">
        <f>COUNTIF(RTARouteStagesOld!$J$2:$J$5,ShortCodesNew!$B1149)</f>
        <v>0</v>
      </c>
      <c r="H1149" s="58">
        <f>COUNTIF(ShortCodesNew!$A$2:$A$1516,ShortCodesNew!$A1149)</f>
        <v>1</v>
      </c>
      <c r="I1149" s="58">
        <f t="shared" si="9"/>
        <v>1</v>
      </c>
      <c r="J1149" s="58"/>
      <c r="K1149" s="58" t="s">
        <v>538</v>
      </c>
      <c r="L1149" s="58"/>
      <c r="M1149" s="53"/>
      <c r="N1149" s="53"/>
      <c r="O1149" s="53"/>
      <c r="P1149" s="53"/>
      <c r="Q1149" s="53"/>
      <c r="R1149" s="53"/>
      <c r="S1149" s="53"/>
      <c r="T1149" s="53"/>
      <c r="U1149" s="53"/>
      <c r="V1149" s="53"/>
      <c r="W1149" s="53"/>
      <c r="X1149" s="53"/>
      <c r="Y1149" s="53"/>
      <c r="Z1149" s="53"/>
    </row>
    <row r="1150" spans="1:26" ht="14.25" customHeight="1">
      <c r="A1150" s="54" t="s">
        <v>2728</v>
      </c>
      <c r="B1150" s="54" t="s">
        <v>2729</v>
      </c>
      <c r="C1150" s="55" t="str">
        <f t="shared" si="8"/>
        <v>SIOLIM</v>
      </c>
      <c r="D1150" s="55"/>
      <c r="E1150" s="55"/>
      <c r="F1150" s="55"/>
      <c r="G1150" s="55">
        <f>COUNTIF(RTARouteStagesOld!$J$2:$J$5,ShortCodesNew!$B1150)</f>
        <v>0</v>
      </c>
      <c r="H1150" s="55">
        <f>COUNTIF(ShortCodesNew!$A$2:$A$1516,ShortCodesNew!$A1150)</f>
        <v>1</v>
      </c>
      <c r="I1150" s="55">
        <f t="shared" si="9"/>
        <v>1</v>
      </c>
      <c r="J1150" s="55"/>
      <c r="K1150" s="55"/>
      <c r="L1150" s="55"/>
      <c r="M1150" s="53"/>
      <c r="N1150" s="53"/>
      <c r="O1150" s="53"/>
      <c r="P1150" s="53"/>
      <c r="Q1150" s="53"/>
      <c r="R1150" s="53"/>
      <c r="S1150" s="53"/>
      <c r="T1150" s="53"/>
      <c r="U1150" s="53"/>
      <c r="V1150" s="53"/>
      <c r="W1150" s="53"/>
      <c r="X1150" s="53"/>
      <c r="Y1150" s="53"/>
      <c r="Z1150" s="53"/>
    </row>
    <row r="1151" spans="1:26" ht="14.25" customHeight="1">
      <c r="A1151" s="57" t="s">
        <v>2730</v>
      </c>
      <c r="B1151" s="57" t="s">
        <v>2731</v>
      </c>
      <c r="C1151" s="58" t="str">
        <f t="shared" si="8"/>
        <v>SIOLIM CPL</v>
      </c>
      <c r="D1151" s="58"/>
      <c r="E1151" s="58"/>
      <c r="F1151" s="58"/>
      <c r="G1151" s="58">
        <f>COUNTIF(RTARouteStagesOld!$J$2:$J$5,ShortCodesNew!$B1151)</f>
        <v>0</v>
      </c>
      <c r="H1151" s="58">
        <f>COUNTIF(ShortCodesNew!$A$2:$A$1516,ShortCodesNew!$A1151)</f>
        <v>1</v>
      </c>
      <c r="I1151" s="58">
        <f t="shared" si="9"/>
        <v>1</v>
      </c>
      <c r="J1151" s="58"/>
      <c r="K1151" s="58"/>
      <c r="L1151" s="58"/>
      <c r="M1151" s="53"/>
      <c r="N1151" s="53"/>
      <c r="O1151" s="53"/>
      <c r="P1151" s="53"/>
      <c r="Q1151" s="53"/>
      <c r="R1151" s="53"/>
      <c r="S1151" s="53"/>
      <c r="T1151" s="53"/>
      <c r="U1151" s="53"/>
      <c r="V1151" s="53"/>
      <c r="W1151" s="53"/>
      <c r="X1151" s="53"/>
      <c r="Y1151" s="53"/>
      <c r="Z1151" s="53"/>
    </row>
    <row r="1152" spans="1:26" ht="14.25" customHeight="1">
      <c r="A1152" s="54" t="s">
        <v>2732</v>
      </c>
      <c r="B1152" s="54" t="s">
        <v>2733</v>
      </c>
      <c r="C1152" s="55" t="str">
        <f t="shared" si="8"/>
        <v>SIOLIM CRCH</v>
      </c>
      <c r="D1152" s="55"/>
      <c r="E1152" s="55"/>
      <c r="F1152" s="55"/>
      <c r="G1152" s="55">
        <f>COUNTIF(RTARouteStagesOld!$J$2:$J$5,ShortCodesNew!$B1152)</f>
        <v>0</v>
      </c>
      <c r="H1152" s="55">
        <f>COUNTIF(ShortCodesNew!$A$2:$A$1516,ShortCodesNew!$A1152)</f>
        <v>1</v>
      </c>
      <c r="I1152" s="55">
        <f t="shared" si="9"/>
        <v>1</v>
      </c>
      <c r="J1152" s="55"/>
      <c r="K1152" s="55"/>
      <c r="L1152" s="55"/>
      <c r="M1152" s="53"/>
      <c r="N1152" s="53"/>
      <c r="O1152" s="53"/>
      <c r="P1152" s="53"/>
      <c r="Q1152" s="53"/>
      <c r="R1152" s="53"/>
      <c r="S1152" s="53"/>
      <c r="T1152" s="53"/>
      <c r="U1152" s="53"/>
      <c r="V1152" s="53"/>
      <c r="W1152" s="53"/>
      <c r="X1152" s="53"/>
      <c r="Y1152" s="53"/>
      <c r="Z1152" s="53"/>
    </row>
    <row r="1153" spans="1:26" ht="14.25" customHeight="1">
      <c r="A1153" s="57" t="s">
        <v>2734</v>
      </c>
      <c r="B1153" s="57" t="s">
        <v>2735</v>
      </c>
      <c r="C1153" s="58" t="str">
        <f t="shared" si="8"/>
        <v>SIOLIM TAR</v>
      </c>
      <c r="D1153" s="58"/>
      <c r="E1153" s="58"/>
      <c r="F1153" s="58"/>
      <c r="G1153" s="58">
        <f>COUNTIF(RTARouteStagesOld!$J$2:$J$5,ShortCodesNew!$B1153)</f>
        <v>0</v>
      </c>
      <c r="H1153" s="58">
        <f>COUNTIF(ShortCodesNew!$A$2:$A$1516,ShortCodesNew!$A1153)</f>
        <v>1</v>
      </c>
      <c r="I1153" s="58">
        <f t="shared" si="9"/>
        <v>1</v>
      </c>
      <c r="J1153" s="58"/>
      <c r="K1153" s="58"/>
      <c r="L1153" s="58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</row>
    <row r="1154" spans="1:26" ht="14.25" customHeight="1">
      <c r="A1154" s="54" t="s">
        <v>2736</v>
      </c>
      <c r="B1154" s="54" t="s">
        <v>2737</v>
      </c>
      <c r="C1154" s="55" t="str">
        <f t="shared" si="8"/>
        <v>SIOLIM TMP</v>
      </c>
      <c r="D1154" s="55"/>
      <c r="E1154" s="55"/>
      <c r="F1154" s="55"/>
      <c r="G1154" s="55">
        <f>COUNTIF(RTARouteStagesOld!$J$2:$J$5,ShortCodesNew!$B1154)</f>
        <v>0</v>
      </c>
      <c r="H1154" s="55">
        <f>COUNTIF(ShortCodesNew!$A$2:$A$1516,ShortCodesNew!$A1154)</f>
        <v>1</v>
      </c>
      <c r="I1154" s="55">
        <f t="shared" si="9"/>
        <v>1</v>
      </c>
      <c r="J1154" s="55"/>
      <c r="K1154" s="55"/>
      <c r="L1154" s="55"/>
      <c r="M1154" s="53"/>
      <c r="N1154" s="53"/>
      <c r="O1154" s="53"/>
      <c r="P1154" s="53"/>
      <c r="Q1154" s="53"/>
      <c r="R1154" s="53"/>
      <c r="S1154" s="53"/>
      <c r="T1154" s="53"/>
      <c r="U1154" s="53"/>
      <c r="V1154" s="53"/>
      <c r="W1154" s="53"/>
      <c r="X1154" s="53"/>
      <c r="Y1154" s="53"/>
      <c r="Z1154" s="53"/>
    </row>
    <row r="1155" spans="1:26" ht="14.25" customHeight="1">
      <c r="A1155" s="57" t="s">
        <v>2738</v>
      </c>
      <c r="B1155" s="57" t="s">
        <v>2739</v>
      </c>
      <c r="C1155" s="58" t="str">
        <f t="shared" si="8"/>
        <v>SIRDON/ZUAR</v>
      </c>
      <c r="D1155" s="58"/>
      <c r="E1155" s="58"/>
      <c r="F1155" s="58"/>
      <c r="G1155" s="58">
        <f>COUNTIF(RTARouteStagesOld!$J$2:$J$5,ShortCodesNew!$B1155)</f>
        <v>0</v>
      </c>
      <c r="H1155" s="58">
        <f>COUNTIF(ShortCodesNew!$A$2:$A$1516,ShortCodesNew!$A1155)</f>
        <v>1</v>
      </c>
      <c r="I1155" s="58">
        <f t="shared" si="9"/>
        <v>1</v>
      </c>
      <c r="J1155" s="58"/>
      <c r="K1155" s="58"/>
      <c r="L1155" s="58"/>
      <c r="M1155" s="53"/>
      <c r="N1155" s="53"/>
      <c r="O1155" s="53"/>
      <c r="P1155" s="53"/>
      <c r="Q1155" s="53"/>
      <c r="R1155" s="53"/>
      <c r="S1155" s="53"/>
      <c r="T1155" s="53"/>
      <c r="U1155" s="53"/>
      <c r="V1155" s="53"/>
      <c r="W1155" s="53"/>
      <c r="X1155" s="53"/>
      <c r="Y1155" s="53"/>
      <c r="Z1155" s="53"/>
    </row>
    <row r="1156" spans="1:26" ht="14.25" customHeight="1">
      <c r="A1156" s="54" t="s">
        <v>2740</v>
      </c>
      <c r="B1156" s="54" t="s">
        <v>2741</v>
      </c>
      <c r="C1156" s="55" t="str">
        <f t="shared" si="8"/>
        <v>SIRSAI COPL</v>
      </c>
      <c r="D1156" s="55"/>
      <c r="E1156" s="55"/>
      <c r="F1156" s="55"/>
      <c r="G1156" s="55">
        <f>COUNTIF(RTARouteStagesOld!$J$2:$J$5,ShortCodesNew!$B1156)</f>
        <v>0</v>
      </c>
      <c r="H1156" s="55">
        <f>COUNTIF(ShortCodesNew!$A$2:$A$1516,ShortCodesNew!$A1156)</f>
        <v>1</v>
      </c>
      <c r="I1156" s="55">
        <f t="shared" si="9"/>
        <v>1</v>
      </c>
      <c r="J1156" s="55"/>
      <c r="K1156" s="55"/>
      <c r="L1156" s="55"/>
      <c r="M1156" s="53"/>
      <c r="N1156" s="53"/>
      <c r="O1156" s="53"/>
      <c r="P1156" s="53"/>
      <c r="Q1156" s="53"/>
      <c r="R1156" s="53"/>
      <c r="S1156" s="53"/>
      <c r="T1156" s="53"/>
      <c r="U1156" s="53"/>
      <c r="V1156" s="53"/>
      <c r="W1156" s="53"/>
      <c r="X1156" s="53"/>
      <c r="Y1156" s="53"/>
      <c r="Z1156" s="53"/>
    </row>
    <row r="1157" spans="1:26" ht="14.25" customHeight="1">
      <c r="A1157" s="57" t="s">
        <v>2742</v>
      </c>
      <c r="B1157" s="57" t="s">
        <v>2743</v>
      </c>
      <c r="C1157" s="58" t="str">
        <f t="shared" si="8"/>
        <v>SIRSAI RLY</v>
      </c>
      <c r="D1157" s="58"/>
      <c r="E1157" s="58"/>
      <c r="F1157" s="58"/>
      <c r="G1157" s="58">
        <f>COUNTIF(RTARouteStagesOld!$J$2:$J$5,ShortCodesNew!$B1157)</f>
        <v>0</v>
      </c>
      <c r="H1157" s="58">
        <f>COUNTIF(ShortCodesNew!$A$2:$A$1516,ShortCodesNew!$A1157)</f>
        <v>1</v>
      </c>
      <c r="I1157" s="58">
        <f t="shared" si="9"/>
        <v>1</v>
      </c>
      <c r="J1157" s="58"/>
      <c r="K1157" s="58"/>
      <c r="L1157" s="58"/>
      <c r="M1157" s="53"/>
      <c r="N1157" s="53"/>
      <c r="O1157" s="53"/>
      <c r="P1157" s="53"/>
      <c r="Q1157" s="53"/>
      <c r="R1157" s="53"/>
      <c r="S1157" s="53"/>
      <c r="T1157" s="53"/>
      <c r="U1157" s="53"/>
      <c r="V1157" s="53"/>
      <c r="W1157" s="53"/>
      <c r="X1157" s="53"/>
      <c r="Y1157" s="53"/>
      <c r="Z1157" s="53"/>
    </row>
    <row r="1158" spans="1:26" ht="14.25" customHeight="1">
      <c r="A1158" s="54" t="s">
        <v>2744</v>
      </c>
      <c r="B1158" s="54" t="s">
        <v>2745</v>
      </c>
      <c r="C1158" s="55" t="str">
        <f t="shared" si="8"/>
        <v>SIRSODE</v>
      </c>
      <c r="D1158" s="55"/>
      <c r="E1158" s="55"/>
      <c r="F1158" s="55"/>
      <c r="G1158" s="55">
        <f>COUNTIF(RTARouteStagesOld!$J$2:$J$5,ShortCodesNew!$B1158)</f>
        <v>0</v>
      </c>
      <c r="H1158" s="55">
        <f>COUNTIF(ShortCodesNew!$A$2:$A$1516,ShortCodesNew!$A1158)</f>
        <v>1</v>
      </c>
      <c r="I1158" s="55">
        <f t="shared" si="9"/>
        <v>1</v>
      </c>
      <c r="J1158" s="55"/>
      <c r="K1158" s="55"/>
      <c r="L1158" s="55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</row>
    <row r="1159" spans="1:26" ht="14.25" customHeight="1">
      <c r="A1159" s="57" t="s">
        <v>2746</v>
      </c>
      <c r="B1159" s="57" t="s">
        <v>2747</v>
      </c>
      <c r="C1159" s="58" t="str">
        <f t="shared" si="8"/>
        <v>SIRUR</v>
      </c>
      <c r="D1159" s="58"/>
      <c r="E1159" s="58"/>
      <c r="F1159" s="58"/>
      <c r="G1159" s="58">
        <f>COUNTIF(RTARouteStagesOld!$J$2:$J$5,ShortCodesNew!$B1159)</f>
        <v>0</v>
      </c>
      <c r="H1159" s="58">
        <f>COUNTIF(ShortCodesNew!$A$2:$A$1516,ShortCodesNew!$A1159)</f>
        <v>1</v>
      </c>
      <c r="I1159" s="58">
        <f t="shared" si="9"/>
        <v>1</v>
      </c>
      <c r="J1159" s="58"/>
      <c r="K1159" s="58"/>
      <c r="L1159" s="58"/>
      <c r="M1159" s="53"/>
      <c r="N1159" s="53"/>
      <c r="O1159" s="53"/>
      <c r="P1159" s="53"/>
      <c r="Q1159" s="53"/>
      <c r="R1159" s="53"/>
      <c r="S1159" s="53"/>
      <c r="T1159" s="53"/>
      <c r="U1159" s="53"/>
      <c r="V1159" s="53"/>
      <c r="W1159" s="53"/>
      <c r="X1159" s="53"/>
      <c r="Y1159" s="53"/>
      <c r="Z1159" s="53"/>
    </row>
    <row r="1160" spans="1:26" ht="14.25" customHeight="1">
      <c r="A1160" s="54" t="s">
        <v>2748</v>
      </c>
      <c r="B1160" s="54" t="s">
        <v>2749</v>
      </c>
      <c r="C1160" s="55" t="str">
        <f t="shared" si="8"/>
        <v>SIRVOI</v>
      </c>
      <c r="D1160" s="55"/>
      <c r="E1160" s="55"/>
      <c r="F1160" s="55"/>
      <c r="G1160" s="55">
        <f>COUNTIF(RTARouteStagesOld!$J$2:$J$5,ShortCodesNew!$B1160)</f>
        <v>0</v>
      </c>
      <c r="H1160" s="55">
        <f>COUNTIF(ShortCodesNew!$A$2:$A$1516,ShortCodesNew!$A1160)</f>
        <v>1</v>
      </c>
      <c r="I1160" s="55">
        <f t="shared" si="9"/>
        <v>1</v>
      </c>
      <c r="J1160" s="55"/>
      <c r="K1160" s="55"/>
      <c r="L1160" s="55"/>
      <c r="M1160" s="53"/>
      <c r="N1160" s="53"/>
      <c r="O1160" s="53"/>
      <c r="P1160" s="53"/>
      <c r="Q1160" s="53"/>
      <c r="R1160" s="53"/>
      <c r="S1160" s="53"/>
      <c r="T1160" s="53"/>
      <c r="U1160" s="53"/>
      <c r="V1160" s="53"/>
      <c r="W1160" s="53"/>
      <c r="X1160" s="53"/>
      <c r="Y1160" s="53"/>
      <c r="Z1160" s="53"/>
    </row>
    <row r="1161" spans="1:26" ht="14.25" customHeight="1">
      <c r="A1161" s="57" t="s">
        <v>2750</v>
      </c>
      <c r="B1161" s="57" t="s">
        <v>2751</v>
      </c>
      <c r="C1161" s="58" t="str">
        <f t="shared" si="8"/>
        <v>SNC BANK</v>
      </c>
      <c r="D1161" s="58"/>
      <c r="E1161" s="58"/>
      <c r="F1161" s="58"/>
      <c r="G1161" s="58">
        <f>COUNTIF(RTARouteStagesOld!$J$2:$J$5,ShortCodesNew!$B1161)</f>
        <v>0</v>
      </c>
      <c r="H1161" s="58">
        <f>COUNTIF(ShortCodesNew!$A$2:$A$1516,ShortCodesNew!$A1161)</f>
        <v>1</v>
      </c>
      <c r="I1161" s="58">
        <f t="shared" si="9"/>
        <v>1</v>
      </c>
      <c r="J1161" s="58"/>
      <c r="K1161" s="58"/>
      <c r="L1161" s="58"/>
      <c r="M1161" s="53"/>
      <c r="N1161" s="53"/>
      <c r="O1161" s="53"/>
      <c r="P1161" s="53"/>
      <c r="Q1161" s="53"/>
      <c r="R1161" s="53"/>
      <c r="S1161" s="53"/>
      <c r="T1161" s="53"/>
      <c r="U1161" s="53"/>
      <c r="V1161" s="53"/>
      <c r="W1161" s="53"/>
      <c r="X1161" s="53"/>
      <c r="Y1161" s="53"/>
      <c r="Z1161" s="53"/>
    </row>
    <row r="1162" spans="1:26" ht="14.25" customHeight="1">
      <c r="A1162" s="54" t="s">
        <v>2752</v>
      </c>
      <c r="B1162" s="54" t="s">
        <v>2753</v>
      </c>
      <c r="C1162" s="55" t="str">
        <f t="shared" si="8"/>
        <v>SNC TMP/JNC</v>
      </c>
      <c r="D1162" s="55"/>
      <c r="E1162" s="55"/>
      <c r="F1162" s="55"/>
      <c r="G1162" s="55">
        <f>COUNTIF(RTARouteStagesOld!$J$2:$J$5,ShortCodesNew!$B1162)</f>
        <v>0</v>
      </c>
      <c r="H1162" s="55">
        <f>COUNTIF(ShortCodesNew!$A$2:$A$1516,ShortCodesNew!$A1162)</f>
        <v>1</v>
      </c>
      <c r="I1162" s="55">
        <f t="shared" si="9"/>
        <v>1</v>
      </c>
      <c r="J1162" s="55"/>
      <c r="K1162" s="55"/>
      <c r="L1162" s="55"/>
      <c r="M1162" s="53"/>
      <c r="N1162" s="53"/>
      <c r="O1162" s="53"/>
      <c r="P1162" s="53"/>
      <c r="Q1162" s="53"/>
      <c r="R1162" s="53"/>
      <c r="S1162" s="53"/>
      <c r="T1162" s="53"/>
      <c r="U1162" s="53"/>
      <c r="V1162" s="53"/>
      <c r="W1162" s="53"/>
      <c r="X1162" s="53"/>
      <c r="Y1162" s="53"/>
      <c r="Z1162" s="53"/>
    </row>
    <row r="1163" spans="1:26" ht="14.25" customHeight="1">
      <c r="A1163" s="57" t="s">
        <v>2754</v>
      </c>
      <c r="B1163" s="57" t="s">
        <v>2755</v>
      </c>
      <c r="C1163" s="58" t="str">
        <f t="shared" si="8"/>
        <v>SNG COURT</v>
      </c>
      <c r="D1163" s="58"/>
      <c r="E1163" s="58"/>
      <c r="F1163" s="58"/>
      <c r="G1163" s="58">
        <f>COUNTIF(RTARouteStagesOld!$J$2:$J$5,ShortCodesNew!$B1163)</f>
        <v>0</v>
      </c>
      <c r="H1163" s="58">
        <f>COUNTIF(ShortCodesNew!$A$2:$A$1516,ShortCodesNew!$A1163)</f>
        <v>1</v>
      </c>
      <c r="I1163" s="58">
        <f t="shared" si="9"/>
        <v>1</v>
      </c>
      <c r="J1163" s="58"/>
      <c r="K1163" s="58"/>
      <c r="L1163" s="58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</row>
    <row r="1164" spans="1:26" ht="14.25" customHeight="1">
      <c r="A1164" s="54" t="s">
        <v>2756</v>
      </c>
      <c r="B1164" s="54" t="s">
        <v>2757</v>
      </c>
      <c r="C1164" s="55" t="str">
        <f t="shared" si="8"/>
        <v>SNG DANDO</v>
      </c>
      <c r="D1164" s="55"/>
      <c r="E1164" s="55"/>
      <c r="F1164" s="55"/>
      <c r="G1164" s="55">
        <f>COUNTIF(RTARouteStagesOld!$J$2:$J$5,ShortCodesNew!$B1164)</f>
        <v>0</v>
      </c>
      <c r="H1164" s="55">
        <f>COUNTIF(ShortCodesNew!$A$2:$A$1516,ShortCodesNew!$A1164)</f>
        <v>1</v>
      </c>
      <c r="I1164" s="55">
        <f t="shared" si="9"/>
        <v>1</v>
      </c>
      <c r="J1164" s="55"/>
      <c r="K1164" s="55"/>
      <c r="L1164" s="55"/>
      <c r="M1164" s="53"/>
      <c r="N1164" s="53"/>
      <c r="O1164" s="53"/>
      <c r="P1164" s="53"/>
      <c r="Q1164" s="53"/>
      <c r="R1164" s="53"/>
      <c r="S1164" s="53"/>
      <c r="T1164" s="53"/>
      <c r="U1164" s="53"/>
      <c r="V1164" s="53"/>
      <c r="W1164" s="53"/>
      <c r="X1164" s="53"/>
      <c r="Y1164" s="53"/>
      <c r="Z1164" s="53"/>
    </row>
    <row r="1165" spans="1:26" ht="14.25" customHeight="1">
      <c r="A1165" s="57" t="s">
        <v>2758</v>
      </c>
      <c r="B1165" s="57" t="s">
        <v>2759</v>
      </c>
      <c r="C1165" s="58" t="str">
        <f t="shared" si="8"/>
        <v>SOARES WDO</v>
      </c>
      <c r="D1165" s="58"/>
      <c r="E1165" s="58"/>
      <c r="F1165" s="58"/>
      <c r="G1165" s="58">
        <f>COUNTIF(RTARouteStagesOld!$J$2:$J$5,ShortCodesNew!$B1165)</f>
        <v>0</v>
      </c>
      <c r="H1165" s="58">
        <f>COUNTIF(ShortCodesNew!$A$2:$A$1516,ShortCodesNew!$A1165)</f>
        <v>1</v>
      </c>
      <c r="I1165" s="58">
        <f t="shared" si="9"/>
        <v>1</v>
      </c>
      <c r="J1165" s="58"/>
      <c r="K1165" s="58"/>
      <c r="L1165" s="58"/>
      <c r="M1165" s="53"/>
      <c r="N1165" s="53"/>
      <c r="O1165" s="53"/>
      <c r="P1165" s="53"/>
      <c r="Q1165" s="53"/>
      <c r="R1165" s="53"/>
      <c r="S1165" s="53"/>
      <c r="T1165" s="53"/>
      <c r="U1165" s="53"/>
      <c r="V1165" s="53"/>
      <c r="W1165" s="53"/>
      <c r="X1165" s="53"/>
      <c r="Y1165" s="53"/>
      <c r="Z1165" s="53"/>
    </row>
    <row r="1166" spans="1:26" ht="14.25" customHeight="1">
      <c r="A1166" s="54" t="s">
        <v>2760</v>
      </c>
      <c r="B1166" s="54" t="s">
        <v>2761</v>
      </c>
      <c r="C1166" s="55" t="str">
        <f t="shared" si="8"/>
        <v>SOLAPUR</v>
      </c>
      <c r="D1166" s="55"/>
      <c r="E1166" s="55"/>
      <c r="F1166" s="55"/>
      <c r="G1166" s="55">
        <f>COUNTIF(RTARouteStagesOld!$J$2:$J$5,ShortCodesNew!$B1166)</f>
        <v>0</v>
      </c>
      <c r="H1166" s="55">
        <f>COUNTIF(ShortCodesNew!$A$2:$A$1516,ShortCodesNew!$A1166)</f>
        <v>1</v>
      </c>
      <c r="I1166" s="55">
        <f t="shared" si="9"/>
        <v>1</v>
      </c>
      <c r="J1166" s="55"/>
      <c r="K1166" s="55"/>
      <c r="L1166" s="55"/>
      <c r="M1166" s="53"/>
      <c r="N1166" s="53"/>
      <c r="O1166" s="53"/>
      <c r="P1166" s="53"/>
      <c r="Q1166" s="53"/>
      <c r="R1166" s="53"/>
      <c r="S1166" s="53"/>
      <c r="T1166" s="53"/>
      <c r="U1166" s="53"/>
      <c r="V1166" s="53"/>
      <c r="W1166" s="53"/>
      <c r="X1166" s="53"/>
      <c r="Y1166" s="53"/>
      <c r="Z1166" s="53"/>
    </row>
    <row r="1167" spans="1:26" ht="14.25" customHeight="1">
      <c r="A1167" s="57" t="s">
        <v>2762</v>
      </c>
      <c r="B1167" s="57" t="s">
        <v>2763</v>
      </c>
      <c r="C1167" s="58" t="str">
        <f t="shared" si="8"/>
        <v>SOLIEM</v>
      </c>
      <c r="D1167" s="58"/>
      <c r="E1167" s="58"/>
      <c r="F1167" s="58"/>
      <c r="G1167" s="58">
        <f>COUNTIF(RTARouteStagesOld!$J$2:$J$5,ShortCodesNew!$B1167)</f>
        <v>0</v>
      </c>
      <c r="H1167" s="58">
        <f>COUNTIF(ShortCodesNew!$A$2:$A$1516,ShortCodesNew!$A1167)</f>
        <v>1</v>
      </c>
      <c r="I1167" s="58">
        <f t="shared" si="9"/>
        <v>1</v>
      </c>
      <c r="J1167" s="58"/>
      <c r="K1167" s="58"/>
      <c r="L1167" s="58"/>
      <c r="M1167" s="53"/>
      <c r="N1167" s="53"/>
      <c r="O1167" s="53"/>
      <c r="P1167" s="53"/>
      <c r="Q1167" s="53"/>
      <c r="R1167" s="53"/>
      <c r="S1167" s="53"/>
      <c r="T1167" s="53"/>
      <c r="U1167" s="53"/>
      <c r="V1167" s="53"/>
      <c r="W1167" s="53"/>
      <c r="X1167" s="53"/>
      <c r="Y1167" s="53"/>
      <c r="Z1167" s="53"/>
    </row>
    <row r="1168" spans="1:26" ht="14.25" customHeight="1">
      <c r="A1168" s="54" t="s">
        <v>2764</v>
      </c>
      <c r="B1168" s="54" t="s">
        <v>2765</v>
      </c>
      <c r="C1168" s="55" t="str">
        <f t="shared" si="8"/>
        <v>SOLYE School</v>
      </c>
      <c r="D1168" s="55"/>
      <c r="E1168" s="55"/>
      <c r="F1168" s="55"/>
      <c r="G1168" s="55">
        <f>COUNTIF(RTARouteStagesOld!$J$2:$J$5,ShortCodesNew!$B1168)</f>
        <v>0</v>
      </c>
      <c r="H1168" s="55">
        <f>COUNTIF(ShortCodesNew!$A$2:$A$1516,ShortCodesNew!$A1168)</f>
        <v>1</v>
      </c>
      <c r="I1168" s="55">
        <f t="shared" si="9"/>
        <v>1</v>
      </c>
      <c r="J1168" s="55"/>
      <c r="K1168" s="55" t="s">
        <v>538</v>
      </c>
      <c r="L1168" s="55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</row>
    <row r="1169" spans="1:26" ht="14.25" customHeight="1">
      <c r="A1169" s="57" t="s">
        <v>2766</v>
      </c>
      <c r="B1169" s="57" t="s">
        <v>2767</v>
      </c>
      <c r="C1169" s="58" t="str">
        <f t="shared" si="8"/>
        <v>SOLYE TMP</v>
      </c>
      <c r="D1169" s="58"/>
      <c r="E1169" s="58"/>
      <c r="F1169" s="58"/>
      <c r="G1169" s="58">
        <f>COUNTIF(RTARouteStagesOld!$J$2:$J$5,ShortCodesNew!$B1169)</f>
        <v>0</v>
      </c>
      <c r="H1169" s="58">
        <f>COUNTIF(ShortCodesNew!$A$2:$A$1516,ShortCodesNew!$A1169)</f>
        <v>1</v>
      </c>
      <c r="I1169" s="58">
        <f t="shared" si="9"/>
        <v>1</v>
      </c>
      <c r="J1169" s="58"/>
      <c r="K1169" s="58"/>
      <c r="L1169" s="58"/>
      <c r="M1169" s="53"/>
      <c r="N1169" s="53"/>
      <c r="O1169" s="53"/>
      <c r="P1169" s="53"/>
      <c r="Q1169" s="53"/>
      <c r="R1169" s="53"/>
      <c r="S1169" s="53"/>
      <c r="T1169" s="53"/>
      <c r="U1169" s="53"/>
      <c r="V1169" s="53"/>
      <c r="W1169" s="53"/>
      <c r="X1169" s="53"/>
      <c r="Y1169" s="53"/>
      <c r="Z1169" s="53"/>
    </row>
    <row r="1170" spans="1:26" ht="14.25" customHeight="1">
      <c r="A1170" s="54" t="s">
        <v>2768</v>
      </c>
      <c r="B1170" s="54" t="s">
        <v>2769</v>
      </c>
      <c r="C1170" s="55" t="str">
        <f t="shared" si="8"/>
        <v>SOMSWR TMP</v>
      </c>
      <c r="D1170" s="55"/>
      <c r="E1170" s="55"/>
      <c r="F1170" s="55"/>
      <c r="G1170" s="55">
        <f>COUNTIF(RTARouteStagesOld!$J$2:$J$5,ShortCodesNew!$B1170)</f>
        <v>0</v>
      </c>
      <c r="H1170" s="55">
        <f>COUNTIF(ShortCodesNew!$A$2:$A$1516,ShortCodesNew!$A1170)</f>
        <v>1</v>
      </c>
      <c r="I1170" s="55">
        <f t="shared" si="9"/>
        <v>1</v>
      </c>
      <c r="J1170" s="55"/>
      <c r="K1170" s="55"/>
      <c r="L1170" s="55"/>
      <c r="M1170" s="53"/>
      <c r="N1170" s="53"/>
      <c r="O1170" s="53"/>
      <c r="P1170" s="53"/>
      <c r="Q1170" s="53"/>
      <c r="R1170" s="53"/>
      <c r="S1170" s="53"/>
      <c r="T1170" s="53"/>
      <c r="U1170" s="53"/>
      <c r="V1170" s="53"/>
      <c r="W1170" s="53"/>
      <c r="X1170" s="53"/>
      <c r="Y1170" s="53"/>
      <c r="Z1170" s="53"/>
    </row>
    <row r="1171" spans="1:26" ht="14.25" customHeight="1">
      <c r="A1171" s="57" t="s">
        <v>2770</v>
      </c>
      <c r="B1171" s="57" t="s">
        <v>2771</v>
      </c>
      <c r="C1171" s="58" t="str">
        <f t="shared" si="8"/>
        <v>SONAL</v>
      </c>
      <c r="D1171" s="58"/>
      <c r="E1171" s="58"/>
      <c r="F1171" s="58"/>
      <c r="G1171" s="58">
        <f>COUNTIF(RTARouteStagesOld!$J$2:$J$5,ShortCodesNew!$B1171)</f>
        <v>0</v>
      </c>
      <c r="H1171" s="58">
        <f>COUNTIF(ShortCodesNew!$A$2:$A$1516,ShortCodesNew!$A1171)</f>
        <v>1</v>
      </c>
      <c r="I1171" s="58">
        <f t="shared" si="9"/>
        <v>1</v>
      </c>
      <c r="J1171" s="58"/>
      <c r="K1171" s="58"/>
      <c r="L1171" s="58"/>
      <c r="M1171" s="53"/>
      <c r="N1171" s="53"/>
      <c r="O1171" s="53"/>
      <c r="P1171" s="53"/>
      <c r="Q1171" s="53"/>
      <c r="R1171" s="53"/>
      <c r="S1171" s="53"/>
      <c r="T1171" s="53"/>
      <c r="U1171" s="53"/>
      <c r="V1171" s="53"/>
      <c r="W1171" s="53"/>
      <c r="X1171" s="53"/>
      <c r="Y1171" s="53"/>
      <c r="Z1171" s="53"/>
    </row>
    <row r="1172" spans="1:26" ht="14.25" customHeight="1">
      <c r="A1172" s="54" t="s">
        <v>2772</v>
      </c>
      <c r="B1172" s="54" t="s">
        <v>2773</v>
      </c>
      <c r="C1172" s="55" t="str">
        <f t="shared" si="8"/>
        <v>SONAL CROSS</v>
      </c>
      <c r="D1172" s="55"/>
      <c r="E1172" s="55"/>
      <c r="F1172" s="55"/>
      <c r="G1172" s="55">
        <f>COUNTIF(RTARouteStagesOld!$J$2:$J$5,ShortCodesNew!$B1172)</f>
        <v>0</v>
      </c>
      <c r="H1172" s="55">
        <f>COUNTIF(ShortCodesNew!$A$2:$A$1516,ShortCodesNew!$A1172)</f>
        <v>1</v>
      </c>
      <c r="I1172" s="55">
        <f t="shared" si="9"/>
        <v>1</v>
      </c>
      <c r="J1172" s="55"/>
      <c r="K1172" s="55"/>
      <c r="L1172" s="55"/>
      <c r="M1172" s="53"/>
      <c r="N1172" s="53"/>
      <c r="O1172" s="53"/>
      <c r="P1172" s="53"/>
      <c r="Q1172" s="53"/>
      <c r="R1172" s="53"/>
      <c r="S1172" s="53"/>
      <c r="T1172" s="53"/>
      <c r="U1172" s="53"/>
      <c r="V1172" s="53"/>
      <c r="W1172" s="53"/>
      <c r="X1172" s="53"/>
      <c r="Y1172" s="53"/>
      <c r="Z1172" s="53"/>
    </row>
    <row r="1173" spans="1:26" ht="14.25" customHeight="1">
      <c r="A1173" s="57" t="s">
        <v>2774</v>
      </c>
      <c r="B1173" s="57" t="s">
        <v>2775</v>
      </c>
      <c r="C1173" s="58" t="str">
        <f t="shared" si="8"/>
        <v>SONAL TISK</v>
      </c>
      <c r="D1173" s="58"/>
      <c r="E1173" s="58"/>
      <c r="F1173" s="58"/>
      <c r="G1173" s="58">
        <f>COUNTIF(RTARouteStagesOld!$J$2:$J$5,ShortCodesNew!$B1173)</f>
        <v>0</v>
      </c>
      <c r="H1173" s="58">
        <f>COUNTIF(ShortCodesNew!$A$2:$A$1516,ShortCodesNew!$A1173)</f>
        <v>1</v>
      </c>
      <c r="I1173" s="58">
        <f t="shared" si="9"/>
        <v>1</v>
      </c>
      <c r="J1173" s="58"/>
      <c r="K1173" s="58"/>
      <c r="L1173" s="58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</row>
    <row r="1174" spans="1:26" ht="14.25" customHeight="1">
      <c r="A1174" s="54" t="s">
        <v>2776</v>
      </c>
      <c r="B1174" s="54" t="s">
        <v>2777</v>
      </c>
      <c r="C1174" s="55" t="str">
        <f t="shared" si="8"/>
        <v>SONAULIM</v>
      </c>
      <c r="D1174" s="55"/>
      <c r="E1174" s="55"/>
      <c r="F1174" s="55"/>
      <c r="G1174" s="55">
        <f>COUNTIF(RTARouteStagesOld!$J$2:$J$5,ShortCodesNew!$B1174)</f>
        <v>0</v>
      </c>
      <c r="H1174" s="55">
        <f>COUNTIF(ShortCodesNew!$A$2:$A$1516,ShortCodesNew!$A1174)</f>
        <v>1</v>
      </c>
      <c r="I1174" s="55">
        <f t="shared" si="9"/>
        <v>1</v>
      </c>
      <c r="J1174" s="55"/>
      <c r="K1174" s="55"/>
      <c r="L1174" s="55"/>
      <c r="M1174" s="53"/>
      <c r="N1174" s="53"/>
      <c r="O1174" s="53"/>
      <c r="P1174" s="53"/>
      <c r="Q1174" s="53"/>
      <c r="R1174" s="53"/>
      <c r="S1174" s="53"/>
      <c r="T1174" s="53"/>
      <c r="U1174" s="53"/>
      <c r="V1174" s="53"/>
      <c r="W1174" s="53"/>
      <c r="X1174" s="53"/>
      <c r="Y1174" s="53"/>
      <c r="Z1174" s="53"/>
    </row>
    <row r="1175" spans="1:26" ht="14.25" customHeight="1">
      <c r="A1175" s="57" t="s">
        <v>2778</v>
      </c>
      <c r="B1175" s="57" t="s">
        <v>2779</v>
      </c>
      <c r="C1175" s="58" t="str">
        <f t="shared" si="8"/>
        <v>SONSHI</v>
      </c>
      <c r="D1175" s="58"/>
      <c r="E1175" s="58"/>
      <c r="F1175" s="58"/>
      <c r="G1175" s="58">
        <f>COUNTIF(RTARouteStagesOld!$J$2:$J$5,ShortCodesNew!$B1175)</f>
        <v>0</v>
      </c>
      <c r="H1175" s="58">
        <f>COUNTIF(ShortCodesNew!$A$2:$A$1516,ShortCodesNew!$A1175)</f>
        <v>1</v>
      </c>
      <c r="I1175" s="58">
        <f t="shared" si="9"/>
        <v>1</v>
      </c>
      <c r="J1175" s="58"/>
      <c r="K1175" s="58"/>
      <c r="L1175" s="58"/>
      <c r="M1175" s="53"/>
      <c r="N1175" s="53"/>
      <c r="O1175" s="53"/>
      <c r="P1175" s="53"/>
      <c r="Q1175" s="53"/>
      <c r="R1175" s="53"/>
      <c r="S1175" s="53"/>
      <c r="T1175" s="53"/>
      <c r="U1175" s="53"/>
      <c r="V1175" s="53"/>
      <c r="W1175" s="53"/>
      <c r="X1175" s="53"/>
      <c r="Y1175" s="53"/>
      <c r="Z1175" s="53"/>
    </row>
    <row r="1176" spans="1:26" ht="14.25" customHeight="1">
      <c r="A1176" s="54" t="s">
        <v>2780</v>
      </c>
      <c r="B1176" s="54" t="s">
        <v>2781</v>
      </c>
      <c r="C1176" s="55" t="str">
        <f t="shared" si="8"/>
        <v>SONSHI TISK</v>
      </c>
      <c r="D1176" s="55"/>
      <c r="E1176" s="55"/>
      <c r="F1176" s="55"/>
      <c r="G1176" s="55">
        <f>COUNTIF(RTARouteStagesOld!$J$2:$J$5,ShortCodesNew!$B1176)</f>
        <v>0</v>
      </c>
      <c r="H1176" s="55">
        <f>COUNTIF(ShortCodesNew!$A$2:$A$1516,ShortCodesNew!$A1176)</f>
        <v>1</v>
      </c>
      <c r="I1176" s="55">
        <f t="shared" si="9"/>
        <v>1</v>
      </c>
      <c r="J1176" s="55"/>
      <c r="K1176" s="55"/>
      <c r="L1176" s="55"/>
      <c r="M1176" s="53"/>
      <c r="N1176" s="53"/>
      <c r="O1176" s="53"/>
      <c r="P1176" s="53"/>
      <c r="Q1176" s="53"/>
      <c r="R1176" s="53"/>
      <c r="S1176" s="53"/>
      <c r="T1176" s="53"/>
      <c r="U1176" s="53"/>
      <c r="V1176" s="53"/>
      <c r="W1176" s="53"/>
      <c r="X1176" s="53"/>
      <c r="Y1176" s="53"/>
      <c r="Z1176" s="53"/>
    </row>
    <row r="1177" spans="1:26" ht="14.25" customHeight="1">
      <c r="A1177" s="57" t="s">
        <v>2782</v>
      </c>
      <c r="B1177" s="57" t="s">
        <v>2783</v>
      </c>
      <c r="C1177" s="58" t="str">
        <f t="shared" si="8"/>
        <v>SONSODO</v>
      </c>
      <c r="D1177" s="58"/>
      <c r="E1177" s="58"/>
      <c r="F1177" s="58"/>
      <c r="G1177" s="58">
        <f>COUNTIF(RTARouteStagesOld!$J$2:$J$5,ShortCodesNew!$B1177)</f>
        <v>0</v>
      </c>
      <c r="H1177" s="58">
        <f>COUNTIF(ShortCodesNew!$A$2:$A$1516,ShortCodesNew!$A1177)</f>
        <v>1</v>
      </c>
      <c r="I1177" s="58">
        <f t="shared" si="9"/>
        <v>1</v>
      </c>
      <c r="J1177" s="58"/>
      <c r="K1177" s="58"/>
      <c r="L1177" s="58"/>
      <c r="M1177" s="53"/>
      <c r="N1177" s="53"/>
      <c r="O1177" s="53"/>
      <c r="P1177" s="53"/>
      <c r="Q1177" s="53"/>
      <c r="R1177" s="53"/>
      <c r="S1177" s="53"/>
      <c r="T1177" s="53"/>
      <c r="U1177" s="53"/>
      <c r="V1177" s="53"/>
      <c r="W1177" s="53"/>
      <c r="X1177" s="53"/>
      <c r="Y1177" s="53"/>
      <c r="Z1177" s="53"/>
    </row>
    <row r="1178" spans="1:26" ht="14.25" customHeight="1">
      <c r="A1178" s="54" t="s">
        <v>2784</v>
      </c>
      <c r="B1178" s="54" t="s">
        <v>2785</v>
      </c>
      <c r="C1178" s="55" t="str">
        <f t="shared" si="8"/>
        <v>SRI DEVSTHN</v>
      </c>
      <c r="D1178" s="55"/>
      <c r="E1178" s="55"/>
      <c r="F1178" s="55"/>
      <c r="G1178" s="55">
        <f>COUNTIF(RTARouteStagesOld!$J$2:$J$5,ShortCodesNew!$B1178)</f>
        <v>0</v>
      </c>
      <c r="H1178" s="55">
        <f>COUNTIF(ShortCodesNew!$A$2:$A$1516,ShortCodesNew!$A1178)</f>
        <v>1</v>
      </c>
      <c r="I1178" s="55">
        <f t="shared" si="9"/>
        <v>1</v>
      </c>
      <c r="J1178" s="55"/>
      <c r="K1178" s="55"/>
      <c r="L1178" s="55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</row>
    <row r="1179" spans="1:26" ht="14.25" customHeight="1">
      <c r="A1179" s="57" t="s">
        <v>2786</v>
      </c>
      <c r="B1179" s="57" t="s">
        <v>2787</v>
      </c>
      <c r="C1179" s="58" t="str">
        <f t="shared" si="8"/>
        <v>SRM COLLAGE</v>
      </c>
      <c r="D1179" s="58"/>
      <c r="E1179" s="58"/>
      <c r="F1179" s="58"/>
      <c r="G1179" s="58">
        <f>COUNTIF(RTARouteStagesOld!$J$2:$J$5,ShortCodesNew!$B1179)</f>
        <v>0</v>
      </c>
      <c r="H1179" s="58">
        <f>COUNTIF(ShortCodesNew!$A$2:$A$1516,ShortCodesNew!$A1179)</f>
        <v>1</v>
      </c>
      <c r="I1179" s="58">
        <f t="shared" si="9"/>
        <v>1</v>
      </c>
      <c r="J1179" s="58"/>
      <c r="K1179" s="58"/>
      <c r="L1179" s="58"/>
      <c r="M1179" s="53"/>
      <c r="N1179" s="53"/>
      <c r="O1179" s="53"/>
      <c r="P1179" s="53"/>
      <c r="Q1179" s="53"/>
      <c r="R1179" s="53"/>
      <c r="S1179" s="53"/>
      <c r="T1179" s="53"/>
      <c r="U1179" s="53"/>
      <c r="V1179" s="53"/>
      <c r="W1179" s="53"/>
      <c r="X1179" s="53"/>
      <c r="Y1179" s="53"/>
      <c r="Z1179" s="53"/>
    </row>
    <row r="1180" spans="1:26" ht="14.25" customHeight="1">
      <c r="A1180" s="54" t="s">
        <v>2788</v>
      </c>
      <c r="B1180" s="54" t="s">
        <v>2789</v>
      </c>
      <c r="C1180" s="55" t="str">
        <f t="shared" si="8"/>
        <v>ST. CRUZ X</v>
      </c>
      <c r="D1180" s="55"/>
      <c r="E1180" s="55"/>
      <c r="F1180" s="55"/>
      <c r="G1180" s="55">
        <f>COUNTIF(RTARouteStagesOld!$J$2:$J$5,ShortCodesNew!$B1180)</f>
        <v>0</v>
      </c>
      <c r="H1180" s="55">
        <f>COUNTIF(ShortCodesNew!$A$2:$A$1516,ShortCodesNew!$A1180)</f>
        <v>1</v>
      </c>
      <c r="I1180" s="55">
        <f t="shared" si="9"/>
        <v>1</v>
      </c>
      <c r="J1180" s="55"/>
      <c r="K1180" s="55"/>
      <c r="L1180" s="55"/>
      <c r="M1180" s="53"/>
      <c r="N1180" s="53"/>
      <c r="O1180" s="53"/>
      <c r="P1180" s="53"/>
      <c r="Q1180" s="53"/>
      <c r="R1180" s="53"/>
      <c r="S1180" s="53"/>
      <c r="T1180" s="53"/>
      <c r="U1180" s="53"/>
      <c r="V1180" s="53"/>
      <c r="W1180" s="53"/>
      <c r="X1180" s="53"/>
      <c r="Y1180" s="53"/>
      <c r="Z1180" s="53"/>
    </row>
    <row r="1181" spans="1:26" ht="14.25" customHeight="1">
      <c r="A1181" s="57" t="s">
        <v>2790</v>
      </c>
      <c r="B1181" s="57" t="s">
        <v>2791</v>
      </c>
      <c r="C1181" s="58" t="str">
        <f t="shared" si="8"/>
        <v>ST. ESTEVE</v>
      </c>
      <c r="D1181" s="58"/>
      <c r="E1181" s="58"/>
      <c r="F1181" s="58"/>
      <c r="G1181" s="58">
        <f>COUNTIF(RTARouteStagesOld!$J$2:$J$5,ShortCodesNew!$B1181)</f>
        <v>0</v>
      </c>
      <c r="H1181" s="58">
        <f>COUNTIF(ShortCodesNew!$A$2:$A$1516,ShortCodesNew!$A1181)</f>
        <v>1</v>
      </c>
      <c r="I1181" s="58">
        <f t="shared" si="9"/>
        <v>1</v>
      </c>
      <c r="J1181" s="58"/>
      <c r="K1181" s="58"/>
      <c r="L1181" s="58"/>
      <c r="M1181" s="53"/>
      <c r="N1181" s="53"/>
      <c r="O1181" s="53"/>
      <c r="P1181" s="53"/>
      <c r="Q1181" s="53"/>
      <c r="R1181" s="53"/>
      <c r="S1181" s="53"/>
      <c r="T1181" s="53"/>
      <c r="U1181" s="53"/>
      <c r="V1181" s="53"/>
      <c r="W1181" s="53"/>
      <c r="X1181" s="53"/>
      <c r="Y1181" s="53"/>
      <c r="Z1181" s="53"/>
    </row>
    <row r="1182" spans="1:26" ht="14.25" customHeight="1">
      <c r="A1182" s="54" t="s">
        <v>2792</v>
      </c>
      <c r="B1182" s="54" t="s">
        <v>2793</v>
      </c>
      <c r="C1182" s="55" t="str">
        <f t="shared" si="8"/>
        <v>ST. THERESA VASCO</v>
      </c>
      <c r="D1182" s="55"/>
      <c r="E1182" s="55"/>
      <c r="F1182" s="55"/>
      <c r="G1182" s="55">
        <f>COUNTIF(RTARouteStagesOld!$J$2:$J$5,ShortCodesNew!$B1182)</f>
        <v>0</v>
      </c>
      <c r="H1182" s="55">
        <f>COUNTIF(ShortCodesNew!$A$2:$A$1516,ShortCodesNew!$A1182)</f>
        <v>1</v>
      </c>
      <c r="I1182" s="55">
        <f t="shared" si="9"/>
        <v>1</v>
      </c>
      <c r="J1182" s="55"/>
      <c r="K1182" s="55" t="s">
        <v>538</v>
      </c>
      <c r="L1182" s="55"/>
      <c r="M1182" s="53"/>
      <c r="N1182" s="53"/>
      <c r="O1182" s="53"/>
      <c r="P1182" s="53"/>
      <c r="Q1182" s="53"/>
      <c r="R1182" s="53"/>
      <c r="S1182" s="53"/>
      <c r="T1182" s="53"/>
      <c r="U1182" s="53"/>
      <c r="V1182" s="53"/>
      <c r="W1182" s="53"/>
      <c r="X1182" s="53"/>
      <c r="Y1182" s="53"/>
      <c r="Z1182" s="53"/>
    </row>
    <row r="1183" spans="1:26" ht="14.25" customHeight="1">
      <c r="A1183" s="57" t="s">
        <v>2794</v>
      </c>
      <c r="B1183" s="57" t="s">
        <v>2795</v>
      </c>
      <c r="C1183" s="58" t="str">
        <f t="shared" si="8"/>
        <v>ST.CRUZ</v>
      </c>
      <c r="D1183" s="58"/>
      <c r="E1183" s="58"/>
      <c r="F1183" s="58"/>
      <c r="G1183" s="58">
        <f>COUNTIF(RTARouteStagesOld!$J$2:$J$5,ShortCodesNew!$B1183)</f>
        <v>0</v>
      </c>
      <c r="H1183" s="58">
        <f>COUNTIF(ShortCodesNew!$A$2:$A$1516,ShortCodesNew!$A1183)</f>
        <v>1</v>
      </c>
      <c r="I1183" s="58">
        <f t="shared" si="9"/>
        <v>1</v>
      </c>
      <c r="J1183" s="58"/>
      <c r="K1183" s="58"/>
      <c r="L1183" s="58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</row>
    <row r="1184" spans="1:26" ht="14.25" customHeight="1">
      <c r="A1184" s="54" t="s">
        <v>2796</v>
      </c>
      <c r="B1184" s="54" t="s">
        <v>2797</v>
      </c>
      <c r="C1184" s="55" t="str">
        <f t="shared" si="8"/>
        <v>ST.CRUZ MKT</v>
      </c>
      <c r="D1184" s="55"/>
      <c r="E1184" s="55"/>
      <c r="F1184" s="55"/>
      <c r="G1184" s="55">
        <f>COUNTIF(RTARouteStagesOld!$J$2:$J$5,ShortCodesNew!$B1184)</f>
        <v>0</v>
      </c>
      <c r="H1184" s="55">
        <f>COUNTIF(ShortCodesNew!$A$2:$A$1516,ShortCodesNew!$A1184)</f>
        <v>1</v>
      </c>
      <c r="I1184" s="55">
        <f t="shared" si="9"/>
        <v>1</v>
      </c>
      <c r="J1184" s="55"/>
      <c r="K1184" s="55"/>
      <c r="L1184" s="55"/>
      <c r="M1184" s="53"/>
      <c r="N1184" s="53"/>
      <c r="O1184" s="53"/>
      <c r="P1184" s="53"/>
      <c r="Q1184" s="53"/>
      <c r="R1184" s="53"/>
      <c r="S1184" s="53"/>
      <c r="T1184" s="53"/>
      <c r="U1184" s="53"/>
      <c r="V1184" s="53"/>
      <c r="W1184" s="53"/>
      <c r="X1184" s="53"/>
      <c r="Y1184" s="53"/>
      <c r="Z1184" s="53"/>
    </row>
    <row r="1185" spans="1:26" ht="14.25" customHeight="1">
      <c r="A1185" s="57" t="s">
        <v>2798</v>
      </c>
      <c r="B1185" s="57" t="s">
        <v>2799</v>
      </c>
      <c r="C1185" s="58" t="str">
        <f t="shared" si="8"/>
        <v>ST.MARRY</v>
      </c>
      <c r="D1185" s="58"/>
      <c r="E1185" s="58"/>
      <c r="F1185" s="58"/>
      <c r="G1185" s="58">
        <f>COUNTIF(RTARouteStagesOld!$J$2:$J$5,ShortCodesNew!$B1185)</f>
        <v>0</v>
      </c>
      <c r="H1185" s="58">
        <f>COUNTIF(ShortCodesNew!$A$2:$A$1516,ShortCodesNew!$A1185)</f>
        <v>1</v>
      </c>
      <c r="I1185" s="58">
        <f t="shared" si="9"/>
        <v>1</v>
      </c>
      <c r="J1185" s="58"/>
      <c r="K1185" s="58"/>
      <c r="L1185" s="58"/>
      <c r="M1185" s="53"/>
      <c r="N1185" s="53"/>
      <c r="O1185" s="53"/>
      <c r="P1185" s="53"/>
      <c r="Q1185" s="53"/>
      <c r="R1185" s="53"/>
      <c r="S1185" s="53"/>
      <c r="T1185" s="53"/>
      <c r="U1185" s="53"/>
      <c r="V1185" s="53"/>
      <c r="W1185" s="53"/>
      <c r="X1185" s="53"/>
      <c r="Y1185" s="53"/>
      <c r="Z1185" s="53"/>
    </row>
    <row r="1186" spans="1:26" ht="14.25" customHeight="1">
      <c r="A1186" s="54" t="s">
        <v>2800</v>
      </c>
      <c r="B1186" s="54" t="s">
        <v>2801</v>
      </c>
      <c r="C1186" s="55" t="str">
        <f t="shared" si="8"/>
        <v>ST.PEDRO</v>
      </c>
      <c r="D1186" s="55"/>
      <c r="E1186" s="55"/>
      <c r="F1186" s="55"/>
      <c r="G1186" s="55">
        <f>COUNTIF(RTARouteStagesOld!$J$2:$J$5,ShortCodesNew!$B1186)</f>
        <v>0</v>
      </c>
      <c r="H1186" s="55">
        <f>COUNTIF(ShortCodesNew!$A$2:$A$1516,ShortCodesNew!$A1186)</f>
        <v>1</v>
      </c>
      <c r="I1186" s="55">
        <f t="shared" si="9"/>
        <v>1</v>
      </c>
      <c r="J1186" s="55"/>
      <c r="K1186" s="55"/>
      <c r="L1186" s="55"/>
      <c r="M1186" s="53"/>
      <c r="N1186" s="53"/>
      <c r="O1186" s="53"/>
      <c r="P1186" s="53"/>
      <c r="Q1186" s="53"/>
      <c r="R1186" s="53"/>
      <c r="S1186" s="53"/>
      <c r="T1186" s="53"/>
      <c r="U1186" s="53"/>
      <c r="V1186" s="53"/>
      <c r="W1186" s="53"/>
      <c r="X1186" s="53"/>
      <c r="Y1186" s="53"/>
      <c r="Z1186" s="53"/>
    </row>
    <row r="1187" spans="1:26" ht="14.25" customHeight="1">
      <c r="A1187" s="57" t="s">
        <v>2802</v>
      </c>
      <c r="B1187" s="57" t="s">
        <v>2803</v>
      </c>
      <c r="C1187" s="58" t="str">
        <f t="shared" si="8"/>
        <v>STD. BRIDGE</v>
      </c>
      <c r="D1187" s="58"/>
      <c r="E1187" s="58"/>
      <c r="F1187" s="58"/>
      <c r="G1187" s="58">
        <f>COUNTIF(RTARouteStagesOld!$J$2:$J$5,ShortCodesNew!$B1187)</f>
        <v>0</v>
      </c>
      <c r="H1187" s="58">
        <f>COUNTIF(ShortCodesNew!$A$2:$A$1516,ShortCodesNew!$A1187)</f>
        <v>1</v>
      </c>
      <c r="I1187" s="58">
        <f t="shared" si="9"/>
        <v>1</v>
      </c>
      <c r="J1187" s="58"/>
      <c r="K1187" s="58"/>
      <c r="L1187" s="58"/>
      <c r="M1187" s="53"/>
      <c r="N1187" s="53"/>
      <c r="O1187" s="53"/>
      <c r="P1187" s="53"/>
      <c r="Q1187" s="53"/>
      <c r="R1187" s="53"/>
      <c r="S1187" s="53"/>
      <c r="T1187" s="53"/>
      <c r="U1187" s="53"/>
      <c r="V1187" s="53"/>
      <c r="W1187" s="53"/>
      <c r="X1187" s="53"/>
      <c r="Y1187" s="53"/>
      <c r="Z1187" s="53"/>
    </row>
    <row r="1188" spans="1:26" ht="14.25" customHeight="1">
      <c r="A1188" s="54" t="s">
        <v>2804</v>
      </c>
      <c r="B1188" s="54" t="s">
        <v>2805</v>
      </c>
      <c r="C1188" s="55" t="s">
        <v>2804</v>
      </c>
      <c r="D1188" s="55"/>
      <c r="E1188" s="55"/>
      <c r="F1188" s="55"/>
      <c r="G1188" s="55">
        <f>COUNTIF(RTARouteStagesOld!$J$2:$J$5,ShortCodesNew!$B1188)</f>
        <v>0</v>
      </c>
      <c r="H1188" s="55">
        <f>COUNTIF(ShortCodesNew!$A$2:$A$1516,ShortCodesNew!$A1188)</f>
        <v>1</v>
      </c>
      <c r="I1188" s="55">
        <v>1</v>
      </c>
      <c r="J1188" s="55"/>
      <c r="K1188" s="55"/>
      <c r="L1188" s="55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</row>
    <row r="1189" spans="1:26" ht="14.25" customHeight="1">
      <c r="A1189" s="57" t="s">
        <v>2806</v>
      </c>
      <c r="B1189" s="57" t="s">
        <v>2807</v>
      </c>
      <c r="C1189" s="58" t="str">
        <f t="shared" ref="C1189:C1443" si="10">A1189</f>
        <v>SUBDALE X</v>
      </c>
      <c r="D1189" s="58"/>
      <c r="E1189" s="58"/>
      <c r="F1189" s="58"/>
      <c r="G1189" s="58">
        <f>COUNTIF(RTARouteStagesOld!$J$2:$J$5,ShortCodesNew!$B1189)</f>
        <v>0</v>
      </c>
      <c r="H1189" s="58">
        <f>COUNTIF(ShortCodesNew!$A$2:$A$1516,ShortCodesNew!$A1189)</f>
        <v>1</v>
      </c>
      <c r="I1189" s="58">
        <f t="shared" ref="I1189:I1443" si="11">COUNTIF($B$2:$B$5945,B1189)</f>
        <v>1</v>
      </c>
      <c r="J1189" s="58"/>
      <c r="K1189" s="58"/>
      <c r="L1189" s="58"/>
      <c r="M1189" s="53"/>
      <c r="N1189" s="53"/>
      <c r="O1189" s="53"/>
      <c r="P1189" s="53"/>
      <c r="Q1189" s="53"/>
      <c r="R1189" s="53"/>
      <c r="S1189" s="53"/>
      <c r="T1189" s="53"/>
      <c r="U1189" s="53"/>
      <c r="V1189" s="53"/>
      <c r="W1189" s="53"/>
      <c r="X1189" s="53"/>
      <c r="Y1189" s="53"/>
      <c r="Z1189" s="53"/>
    </row>
    <row r="1190" spans="1:26" ht="14.25" customHeight="1">
      <c r="A1190" s="54" t="s">
        <v>2808</v>
      </c>
      <c r="B1190" s="54" t="s">
        <v>2809</v>
      </c>
      <c r="C1190" s="55" t="str">
        <f t="shared" si="10"/>
        <v>SUBDALEM</v>
      </c>
      <c r="D1190" s="55"/>
      <c r="E1190" s="55"/>
      <c r="F1190" s="55"/>
      <c r="G1190" s="55">
        <f>COUNTIF(RTARouteStagesOld!$J$2:$J$5,ShortCodesNew!$B1190)</f>
        <v>0</v>
      </c>
      <c r="H1190" s="55">
        <f>COUNTIF(ShortCodesNew!$A$2:$A$1516,ShortCodesNew!$A1190)</f>
        <v>1</v>
      </c>
      <c r="I1190" s="55">
        <f t="shared" si="11"/>
        <v>1</v>
      </c>
      <c r="J1190" s="55"/>
      <c r="K1190" s="55"/>
      <c r="L1190" s="55"/>
      <c r="M1190" s="53"/>
      <c r="N1190" s="53"/>
      <c r="O1190" s="53"/>
      <c r="P1190" s="53"/>
      <c r="Q1190" s="53"/>
      <c r="R1190" s="53"/>
      <c r="S1190" s="53"/>
      <c r="T1190" s="53"/>
      <c r="U1190" s="53"/>
      <c r="V1190" s="53"/>
      <c r="W1190" s="53"/>
      <c r="X1190" s="53"/>
      <c r="Y1190" s="53"/>
      <c r="Z1190" s="53"/>
    </row>
    <row r="1191" spans="1:26" ht="14.25" customHeight="1">
      <c r="A1191" s="57" t="s">
        <v>2810</v>
      </c>
      <c r="B1191" s="57" t="s">
        <v>2811</v>
      </c>
      <c r="C1191" s="58" t="str">
        <f t="shared" si="10"/>
        <v>SUCALDEM</v>
      </c>
      <c r="D1191" s="58"/>
      <c r="E1191" s="58"/>
      <c r="F1191" s="58"/>
      <c r="G1191" s="58">
        <f>COUNTIF(RTARouteStagesOld!$J$2:$J$5,ShortCodesNew!$B1191)</f>
        <v>0</v>
      </c>
      <c r="H1191" s="58">
        <f>COUNTIF(ShortCodesNew!$A$2:$A$1516,ShortCodesNew!$A1191)</f>
        <v>1</v>
      </c>
      <c r="I1191" s="58">
        <f t="shared" si="11"/>
        <v>1</v>
      </c>
      <c r="J1191" s="58"/>
      <c r="K1191" s="58"/>
      <c r="L1191" s="58"/>
      <c r="M1191" s="53"/>
      <c r="N1191" s="53"/>
      <c r="O1191" s="53"/>
      <c r="P1191" s="53"/>
      <c r="Q1191" s="53"/>
      <c r="R1191" s="53"/>
      <c r="S1191" s="53"/>
      <c r="T1191" s="53"/>
      <c r="U1191" s="53"/>
      <c r="V1191" s="53"/>
      <c r="W1191" s="53"/>
      <c r="X1191" s="53"/>
      <c r="Y1191" s="53"/>
      <c r="Z1191" s="53"/>
    </row>
    <row r="1192" spans="1:26" ht="14.25" customHeight="1">
      <c r="A1192" s="54" t="s">
        <v>2812</v>
      </c>
      <c r="B1192" s="54" t="s">
        <v>2813</v>
      </c>
      <c r="C1192" s="55" t="str">
        <f t="shared" si="10"/>
        <v>SUCCURRO</v>
      </c>
      <c r="D1192" s="55"/>
      <c r="E1192" s="55"/>
      <c r="F1192" s="55"/>
      <c r="G1192" s="55">
        <f>COUNTIF(RTARouteStagesOld!$J$2:$J$5,ShortCodesNew!$B1192)</f>
        <v>0</v>
      </c>
      <c r="H1192" s="55">
        <f>COUNTIF(ShortCodesNew!$A$2:$A$1516,ShortCodesNew!$A1192)</f>
        <v>1</v>
      </c>
      <c r="I1192" s="55">
        <f t="shared" si="11"/>
        <v>1</v>
      </c>
      <c r="J1192" s="55"/>
      <c r="K1192" s="55"/>
      <c r="L1192" s="55"/>
      <c r="M1192" s="53"/>
      <c r="N1192" s="53"/>
      <c r="O1192" s="53"/>
      <c r="P1192" s="53"/>
      <c r="Q1192" s="53"/>
      <c r="R1192" s="53"/>
      <c r="S1192" s="53"/>
      <c r="T1192" s="53"/>
      <c r="U1192" s="53"/>
      <c r="V1192" s="53"/>
      <c r="W1192" s="53"/>
      <c r="X1192" s="53"/>
      <c r="Y1192" s="53"/>
      <c r="Z1192" s="53"/>
    </row>
    <row r="1193" spans="1:26" ht="14.25" customHeight="1">
      <c r="A1193" s="57" t="s">
        <v>2814</v>
      </c>
      <c r="B1193" s="57" t="s">
        <v>2815</v>
      </c>
      <c r="C1193" s="58" t="str">
        <f t="shared" si="10"/>
        <v>SUGAR FCTRY</v>
      </c>
      <c r="D1193" s="58"/>
      <c r="E1193" s="58"/>
      <c r="F1193" s="58"/>
      <c r="G1193" s="58">
        <f>COUNTIF(RTARouteStagesOld!$J$2:$J$5,ShortCodesNew!$B1193)</f>
        <v>0</v>
      </c>
      <c r="H1193" s="58">
        <f>COUNTIF(ShortCodesNew!$A$2:$A$1516,ShortCodesNew!$A1193)</f>
        <v>1</v>
      </c>
      <c r="I1193" s="58">
        <f t="shared" si="11"/>
        <v>1</v>
      </c>
      <c r="J1193" s="58"/>
      <c r="K1193" s="58"/>
      <c r="L1193" s="58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</row>
    <row r="1194" spans="1:26" ht="14.25" customHeight="1">
      <c r="A1194" s="54" t="s">
        <v>2816</v>
      </c>
      <c r="B1194" s="54" t="s">
        <v>2817</v>
      </c>
      <c r="C1194" s="55" t="str">
        <f t="shared" si="10"/>
        <v>SUKALWAD</v>
      </c>
      <c r="D1194" s="55"/>
      <c r="E1194" s="55"/>
      <c r="F1194" s="55"/>
      <c r="G1194" s="55">
        <f>COUNTIF(RTARouteStagesOld!$J$2:$J$5,ShortCodesNew!$B1194)</f>
        <v>0</v>
      </c>
      <c r="H1194" s="55">
        <f>COUNTIF(ShortCodesNew!$A$2:$A$1516,ShortCodesNew!$A1194)</f>
        <v>1</v>
      </c>
      <c r="I1194" s="55">
        <f t="shared" si="11"/>
        <v>1</v>
      </c>
      <c r="J1194" s="55"/>
      <c r="K1194" s="55"/>
      <c r="L1194" s="55"/>
      <c r="M1194" s="53"/>
      <c r="N1194" s="53"/>
      <c r="O1194" s="53"/>
      <c r="P1194" s="53"/>
      <c r="Q1194" s="53"/>
      <c r="R1194" s="53"/>
      <c r="S1194" s="53"/>
      <c r="T1194" s="53"/>
      <c r="U1194" s="53"/>
      <c r="V1194" s="53"/>
      <c r="W1194" s="53"/>
      <c r="X1194" s="53"/>
      <c r="Y1194" s="53"/>
      <c r="Z1194" s="53"/>
    </row>
    <row r="1195" spans="1:26" ht="14.25" customHeight="1">
      <c r="A1195" s="57" t="s">
        <v>2818</v>
      </c>
      <c r="B1195" s="57" t="s">
        <v>2819</v>
      </c>
      <c r="C1195" s="58" t="str">
        <f t="shared" si="10"/>
        <v>SUKTALEM</v>
      </c>
      <c r="D1195" s="58"/>
      <c r="E1195" s="58"/>
      <c r="F1195" s="58"/>
      <c r="G1195" s="58">
        <f>COUNTIF(RTARouteStagesOld!$J$2:$J$5,ShortCodesNew!$B1195)</f>
        <v>0</v>
      </c>
      <c r="H1195" s="58">
        <f>COUNTIF(ShortCodesNew!$A$2:$A$1516,ShortCodesNew!$A1195)</f>
        <v>1</v>
      </c>
      <c r="I1195" s="58">
        <f t="shared" si="11"/>
        <v>1</v>
      </c>
      <c r="J1195" s="58"/>
      <c r="K1195" s="58"/>
      <c r="L1195" s="58"/>
      <c r="M1195" s="53"/>
      <c r="N1195" s="53"/>
      <c r="O1195" s="53"/>
      <c r="P1195" s="53"/>
      <c r="Q1195" s="53"/>
      <c r="R1195" s="53"/>
      <c r="S1195" s="53"/>
      <c r="T1195" s="53"/>
      <c r="U1195" s="53"/>
      <c r="V1195" s="53"/>
      <c r="W1195" s="53"/>
      <c r="X1195" s="53"/>
      <c r="Y1195" s="53"/>
      <c r="Z1195" s="53"/>
    </row>
    <row r="1196" spans="1:26" ht="14.25" customHeight="1">
      <c r="A1196" s="54" t="s">
        <v>2820</v>
      </c>
      <c r="B1196" s="54" t="s">
        <v>2821</v>
      </c>
      <c r="C1196" s="55" t="str">
        <f t="shared" si="10"/>
        <v>SULCORNA</v>
      </c>
      <c r="D1196" s="55"/>
      <c r="E1196" s="55"/>
      <c r="F1196" s="55"/>
      <c r="G1196" s="55">
        <f>COUNTIF(RTARouteStagesOld!$J$2:$J$5,ShortCodesNew!$B1196)</f>
        <v>0</v>
      </c>
      <c r="H1196" s="55">
        <f>COUNTIF(ShortCodesNew!$A$2:$A$1516,ShortCodesNew!$A1196)</f>
        <v>1</v>
      </c>
      <c r="I1196" s="55">
        <f t="shared" si="11"/>
        <v>1</v>
      </c>
      <c r="J1196" s="55"/>
      <c r="K1196" s="55"/>
      <c r="L1196" s="55"/>
      <c r="M1196" s="53"/>
      <c r="N1196" s="53"/>
      <c r="O1196" s="53"/>
      <c r="P1196" s="53"/>
      <c r="Q1196" s="53"/>
      <c r="R1196" s="53"/>
      <c r="S1196" s="53"/>
      <c r="T1196" s="53"/>
      <c r="U1196" s="53"/>
      <c r="V1196" s="53"/>
      <c r="W1196" s="53"/>
      <c r="X1196" s="53"/>
      <c r="Y1196" s="53"/>
      <c r="Z1196" s="53"/>
    </row>
    <row r="1197" spans="1:26" ht="14.25" customHeight="1">
      <c r="A1197" s="57" t="s">
        <v>2822</v>
      </c>
      <c r="B1197" s="57" t="s">
        <v>2823</v>
      </c>
      <c r="C1197" s="58" t="str">
        <f t="shared" si="10"/>
        <v>SUPACHI PUD</v>
      </c>
      <c r="D1197" s="58"/>
      <c r="E1197" s="58"/>
      <c r="F1197" s="58"/>
      <c r="G1197" s="58">
        <f>COUNTIF(RTARouteStagesOld!$J$2:$J$5,ShortCodesNew!$B1197)</f>
        <v>0</v>
      </c>
      <c r="H1197" s="58">
        <f>COUNTIF(ShortCodesNew!$A$2:$A$1516,ShortCodesNew!$A1197)</f>
        <v>1</v>
      </c>
      <c r="I1197" s="58">
        <f t="shared" si="11"/>
        <v>1</v>
      </c>
      <c r="J1197" s="58"/>
      <c r="K1197" s="58"/>
      <c r="L1197" s="58"/>
      <c r="M1197" s="53"/>
      <c r="N1197" s="53"/>
      <c r="O1197" s="53"/>
      <c r="P1197" s="53"/>
      <c r="Q1197" s="53"/>
      <c r="R1197" s="53"/>
      <c r="S1197" s="53"/>
      <c r="T1197" s="53"/>
      <c r="U1197" s="53"/>
      <c r="V1197" s="53"/>
      <c r="W1197" s="53"/>
      <c r="X1197" s="53"/>
      <c r="Y1197" s="53"/>
      <c r="Z1197" s="53"/>
    </row>
    <row r="1198" spans="1:26" ht="14.25" customHeight="1">
      <c r="A1198" s="54" t="s">
        <v>2824</v>
      </c>
      <c r="B1198" s="54" t="s">
        <v>2825</v>
      </c>
      <c r="C1198" s="55" t="str">
        <f t="shared" si="10"/>
        <v>SURLA</v>
      </c>
      <c r="D1198" s="55"/>
      <c r="E1198" s="55"/>
      <c r="F1198" s="55"/>
      <c r="G1198" s="55">
        <f>COUNTIF(RTARouteStagesOld!$J$2:$J$5,ShortCodesNew!$B1198)</f>
        <v>0</v>
      </c>
      <c r="H1198" s="55">
        <f>COUNTIF(ShortCodesNew!$A$2:$A$1516,ShortCodesNew!$A1198)</f>
        <v>1</v>
      </c>
      <c r="I1198" s="55">
        <f t="shared" si="11"/>
        <v>1</v>
      </c>
      <c r="J1198" s="55"/>
      <c r="K1198" s="55"/>
      <c r="L1198" s="55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  <c r="Z1198" s="53"/>
    </row>
    <row r="1199" spans="1:26" ht="14.25" customHeight="1">
      <c r="A1199" s="57" t="s">
        <v>2826</v>
      </c>
      <c r="B1199" s="57" t="s">
        <v>2827</v>
      </c>
      <c r="C1199" s="58" t="str">
        <f t="shared" si="10"/>
        <v>SWASTIK VDL</v>
      </c>
      <c r="D1199" s="58"/>
      <c r="E1199" s="58"/>
      <c r="F1199" s="58"/>
      <c r="G1199" s="58">
        <f>COUNTIF(RTARouteStagesOld!$J$2:$J$5,ShortCodesNew!$B1199)</f>
        <v>0</v>
      </c>
      <c r="H1199" s="58">
        <f>COUNTIF(ShortCodesNew!$A$2:$A$1516,ShortCodesNew!$A1199)</f>
        <v>1</v>
      </c>
      <c r="I1199" s="58">
        <f t="shared" si="11"/>
        <v>1</v>
      </c>
      <c r="J1199" s="58"/>
      <c r="K1199" s="58"/>
      <c r="L1199" s="58"/>
      <c r="M1199" s="53"/>
      <c r="N1199" s="53"/>
      <c r="O1199" s="53"/>
      <c r="P1199" s="53"/>
      <c r="Q1199" s="53"/>
      <c r="R1199" s="53"/>
      <c r="S1199" s="53"/>
      <c r="T1199" s="53"/>
      <c r="U1199" s="53"/>
      <c r="V1199" s="53"/>
      <c r="W1199" s="53"/>
      <c r="X1199" s="53"/>
      <c r="Y1199" s="53"/>
      <c r="Z1199" s="53"/>
    </row>
    <row r="1200" spans="1:26" ht="14.25" customHeight="1">
      <c r="A1200" s="54" t="s">
        <v>2828</v>
      </c>
      <c r="B1200" s="54" t="s">
        <v>2829</v>
      </c>
      <c r="C1200" s="55" t="str">
        <f t="shared" si="10"/>
        <v>T B.HSP/DMR</v>
      </c>
      <c r="D1200" s="55"/>
      <c r="E1200" s="55"/>
      <c r="F1200" s="55"/>
      <c r="G1200" s="55">
        <f>COUNTIF(RTARouteStagesOld!$J$2:$J$5,ShortCodesNew!$B1200)</f>
        <v>0</v>
      </c>
      <c r="H1200" s="55">
        <f>COUNTIF(ShortCodesNew!$A$2:$A$1516,ShortCodesNew!$A1200)</f>
        <v>1</v>
      </c>
      <c r="I1200" s="55">
        <f t="shared" si="11"/>
        <v>1</v>
      </c>
      <c r="J1200" s="55"/>
      <c r="K1200" s="55"/>
      <c r="L1200" s="55"/>
      <c r="M1200" s="53"/>
      <c r="N1200" s="53"/>
      <c r="O1200" s="53"/>
      <c r="P1200" s="53"/>
      <c r="Q1200" s="53"/>
      <c r="R1200" s="53"/>
      <c r="S1200" s="53"/>
      <c r="T1200" s="53"/>
      <c r="U1200" s="53"/>
      <c r="V1200" s="53"/>
      <c r="W1200" s="53"/>
      <c r="X1200" s="53"/>
      <c r="Y1200" s="53"/>
      <c r="Z1200" s="53"/>
    </row>
    <row r="1201" spans="1:26" ht="14.25" customHeight="1">
      <c r="A1201" s="57" t="s">
        <v>2830</v>
      </c>
      <c r="B1201" s="57" t="s">
        <v>2831</v>
      </c>
      <c r="C1201" s="58" t="str">
        <f t="shared" si="10"/>
        <v>T.B.DAM</v>
      </c>
      <c r="D1201" s="58"/>
      <c r="E1201" s="58"/>
      <c r="F1201" s="58"/>
      <c r="G1201" s="58">
        <f>COUNTIF(RTARouteStagesOld!$J$2:$J$5,ShortCodesNew!$B1201)</f>
        <v>0</v>
      </c>
      <c r="H1201" s="58">
        <f>COUNTIF(ShortCodesNew!$A$2:$A$1516,ShortCodesNew!$A1201)</f>
        <v>1</v>
      </c>
      <c r="I1201" s="58">
        <f t="shared" si="11"/>
        <v>1</v>
      </c>
      <c r="J1201" s="58"/>
      <c r="K1201" s="58"/>
      <c r="L1201" s="58"/>
      <c r="M1201" s="53"/>
      <c r="N1201" s="53"/>
      <c r="O1201" s="53"/>
      <c r="P1201" s="53"/>
      <c r="Q1201" s="53"/>
      <c r="R1201" s="53"/>
      <c r="S1201" s="53"/>
      <c r="T1201" s="53"/>
      <c r="U1201" s="53"/>
      <c r="V1201" s="53"/>
      <c r="W1201" s="53"/>
      <c r="X1201" s="53"/>
      <c r="Y1201" s="53"/>
      <c r="Z1201" s="53"/>
    </row>
    <row r="1202" spans="1:26" ht="14.25" customHeight="1">
      <c r="A1202" s="54" t="s">
        <v>2832</v>
      </c>
      <c r="B1202" s="54" t="s">
        <v>2833</v>
      </c>
      <c r="C1202" s="55" t="str">
        <f t="shared" si="10"/>
        <v>T.BGWTI TMP</v>
      </c>
      <c r="D1202" s="55"/>
      <c r="E1202" s="55"/>
      <c r="F1202" s="55"/>
      <c r="G1202" s="55">
        <f>COUNTIF(RTARouteStagesOld!$J$2:$J$5,ShortCodesNew!$B1202)</f>
        <v>0</v>
      </c>
      <c r="H1202" s="55">
        <f>COUNTIF(ShortCodesNew!$A$2:$A$1516,ShortCodesNew!$A1202)</f>
        <v>1</v>
      </c>
      <c r="I1202" s="55">
        <f t="shared" si="11"/>
        <v>1</v>
      </c>
      <c r="J1202" s="55"/>
      <c r="K1202" s="55"/>
      <c r="L1202" s="55"/>
      <c r="M1202" s="53"/>
      <c r="N1202" s="53"/>
      <c r="O1202" s="53"/>
      <c r="P1202" s="53"/>
      <c r="Q1202" s="53"/>
      <c r="R1202" s="53"/>
      <c r="S1202" s="53"/>
      <c r="T1202" s="53"/>
      <c r="U1202" s="53"/>
      <c r="V1202" s="53"/>
      <c r="W1202" s="53"/>
      <c r="X1202" s="53"/>
      <c r="Y1202" s="53"/>
      <c r="Z1202" s="53"/>
    </row>
    <row r="1203" spans="1:26" ht="14.25" customHeight="1">
      <c r="A1203" s="57" t="s">
        <v>2834</v>
      </c>
      <c r="B1203" s="57" t="s">
        <v>2835</v>
      </c>
      <c r="C1203" s="58" t="str">
        <f t="shared" si="10"/>
        <v>TAKAR</v>
      </c>
      <c r="D1203" s="58"/>
      <c r="E1203" s="58"/>
      <c r="F1203" s="58"/>
      <c r="G1203" s="58">
        <f>COUNTIF(RTARouteStagesOld!$J$2:$J$5,ShortCodesNew!$B1203)</f>
        <v>0</v>
      </c>
      <c r="H1203" s="58">
        <f>COUNTIF(ShortCodesNew!$A$2:$A$1516,ShortCodesNew!$A1203)</f>
        <v>1</v>
      </c>
      <c r="I1203" s="58">
        <f t="shared" si="11"/>
        <v>1</v>
      </c>
      <c r="J1203" s="58"/>
      <c r="K1203" s="58"/>
      <c r="L1203" s="58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  <c r="Z1203" s="53"/>
    </row>
    <row r="1204" spans="1:26" ht="14.25" customHeight="1">
      <c r="A1204" s="54" t="s">
        <v>2836</v>
      </c>
      <c r="B1204" s="54" t="s">
        <v>2837</v>
      </c>
      <c r="C1204" s="55" t="str">
        <f t="shared" si="10"/>
        <v>TALAGUPPA</v>
      </c>
      <c r="D1204" s="55"/>
      <c r="E1204" s="55"/>
      <c r="F1204" s="55"/>
      <c r="G1204" s="55">
        <f>COUNTIF(RTARouteStagesOld!$J$2:$J$5,ShortCodesNew!$B1204)</f>
        <v>0</v>
      </c>
      <c r="H1204" s="55">
        <f>COUNTIF(ShortCodesNew!$A$2:$A$1516,ShortCodesNew!$A1204)</f>
        <v>1</v>
      </c>
      <c r="I1204" s="55">
        <f t="shared" si="11"/>
        <v>1</v>
      </c>
      <c r="J1204" s="55"/>
      <c r="K1204" s="55"/>
      <c r="L1204" s="55"/>
      <c r="M1204" s="53"/>
      <c r="N1204" s="53"/>
      <c r="O1204" s="53"/>
      <c r="P1204" s="53"/>
      <c r="Q1204" s="53"/>
      <c r="R1204" s="53"/>
      <c r="S1204" s="53"/>
      <c r="T1204" s="53"/>
      <c r="U1204" s="53"/>
      <c r="V1204" s="53"/>
      <c r="W1204" s="53"/>
      <c r="X1204" s="53"/>
      <c r="Y1204" s="53"/>
      <c r="Z1204" s="53"/>
    </row>
    <row r="1205" spans="1:26" ht="14.25" customHeight="1">
      <c r="A1205" s="57" t="s">
        <v>2838</v>
      </c>
      <c r="B1205" s="57" t="s">
        <v>2839</v>
      </c>
      <c r="C1205" s="58" t="str">
        <f t="shared" si="10"/>
        <v>TALARA</v>
      </c>
      <c r="D1205" s="58"/>
      <c r="E1205" s="58"/>
      <c r="F1205" s="58"/>
      <c r="G1205" s="58">
        <f>COUNTIF(RTARouteStagesOld!$J$2:$J$5,ShortCodesNew!$B1205)</f>
        <v>0</v>
      </c>
      <c r="H1205" s="58">
        <f>COUNTIF(ShortCodesNew!$A$2:$A$1516,ShortCodesNew!$A1205)</f>
        <v>1</v>
      </c>
      <c r="I1205" s="58">
        <f t="shared" si="11"/>
        <v>1</v>
      </c>
      <c r="J1205" s="58"/>
      <c r="K1205" s="58"/>
      <c r="L1205" s="58"/>
      <c r="M1205" s="53"/>
      <c r="N1205" s="53"/>
      <c r="O1205" s="53"/>
      <c r="P1205" s="53"/>
      <c r="Q1205" s="53"/>
      <c r="R1205" s="53"/>
      <c r="S1205" s="53"/>
      <c r="T1205" s="53"/>
      <c r="U1205" s="53"/>
      <c r="V1205" s="53"/>
      <c r="W1205" s="53"/>
      <c r="X1205" s="53"/>
      <c r="Y1205" s="53"/>
      <c r="Z1205" s="53"/>
    </row>
    <row r="1206" spans="1:26" ht="14.25" customHeight="1">
      <c r="A1206" s="54" t="s">
        <v>2840</v>
      </c>
      <c r="B1206" s="54" t="s">
        <v>2841</v>
      </c>
      <c r="C1206" s="55" t="str">
        <f t="shared" si="10"/>
        <v>TALARNA</v>
      </c>
      <c r="D1206" s="55"/>
      <c r="E1206" s="55"/>
      <c r="F1206" s="55"/>
      <c r="G1206" s="55">
        <f>COUNTIF(RTARouteStagesOld!$J$2:$J$5,ShortCodesNew!$B1206)</f>
        <v>0</v>
      </c>
      <c r="H1206" s="55">
        <f>COUNTIF(ShortCodesNew!$A$2:$A$1516,ShortCodesNew!$A1206)</f>
        <v>1</v>
      </c>
      <c r="I1206" s="55">
        <f t="shared" si="11"/>
        <v>1</v>
      </c>
      <c r="J1206" s="55"/>
      <c r="K1206" s="55"/>
      <c r="L1206" s="55"/>
      <c r="M1206" s="53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3"/>
      <c r="Z1206" s="53"/>
    </row>
    <row r="1207" spans="1:26" ht="14.25" customHeight="1">
      <c r="A1207" s="57" t="s">
        <v>2842</v>
      </c>
      <c r="B1207" s="57" t="s">
        <v>2843</v>
      </c>
      <c r="C1207" s="58" t="str">
        <f t="shared" si="10"/>
        <v>TALAULIM</v>
      </c>
      <c r="D1207" s="58"/>
      <c r="E1207" s="58"/>
      <c r="F1207" s="58"/>
      <c r="G1207" s="58">
        <f>COUNTIF(RTARouteStagesOld!$J$2:$J$5,ShortCodesNew!$B1207)</f>
        <v>0</v>
      </c>
      <c r="H1207" s="58">
        <f>COUNTIF(ShortCodesNew!$A$2:$A$1516,ShortCodesNew!$A1207)</f>
        <v>1</v>
      </c>
      <c r="I1207" s="58">
        <f t="shared" si="11"/>
        <v>1</v>
      </c>
      <c r="J1207" s="58"/>
      <c r="K1207" s="58"/>
      <c r="L1207" s="58"/>
      <c r="M1207" s="53"/>
      <c r="N1207" s="53"/>
      <c r="O1207" s="53"/>
      <c r="P1207" s="53"/>
      <c r="Q1207" s="53"/>
      <c r="R1207" s="53"/>
      <c r="S1207" s="53"/>
      <c r="T1207" s="53"/>
      <c r="U1207" s="53"/>
      <c r="V1207" s="53"/>
      <c r="W1207" s="53"/>
      <c r="X1207" s="53"/>
      <c r="Y1207" s="53"/>
      <c r="Z1207" s="53"/>
    </row>
    <row r="1208" spans="1:26" ht="14.25" customHeight="1">
      <c r="A1208" s="54" t="s">
        <v>2844</v>
      </c>
      <c r="B1208" s="54" t="s">
        <v>2845</v>
      </c>
      <c r="C1208" s="55" t="str">
        <f t="shared" si="10"/>
        <v>TALEIGAO</v>
      </c>
      <c r="D1208" s="55"/>
      <c r="E1208" s="55"/>
      <c r="F1208" s="55"/>
      <c r="G1208" s="55">
        <f>COUNTIF(RTARouteStagesOld!$J$2:$J$5,ShortCodesNew!$B1208)</f>
        <v>0</v>
      </c>
      <c r="H1208" s="55">
        <f>COUNTIF(ShortCodesNew!$A$2:$A$1516,ShortCodesNew!$A1208)</f>
        <v>1</v>
      </c>
      <c r="I1208" s="55">
        <f t="shared" si="11"/>
        <v>1</v>
      </c>
      <c r="J1208" s="55"/>
      <c r="K1208" s="55"/>
      <c r="L1208" s="55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  <c r="Z1208" s="53"/>
    </row>
    <row r="1209" spans="1:26" ht="14.25" customHeight="1">
      <c r="A1209" s="57" t="s">
        <v>2846</v>
      </c>
      <c r="B1209" s="57" t="s">
        <v>2847</v>
      </c>
      <c r="C1209" s="58" t="str">
        <f t="shared" si="10"/>
        <v>TALEKHOL</v>
      </c>
      <c r="D1209" s="58"/>
      <c r="E1209" s="58"/>
      <c r="F1209" s="58"/>
      <c r="G1209" s="58">
        <f>COUNTIF(RTARouteStagesOld!$J$2:$J$5,ShortCodesNew!$B1209)</f>
        <v>0</v>
      </c>
      <c r="H1209" s="58">
        <f>COUNTIF(ShortCodesNew!$A$2:$A$1516,ShortCodesNew!$A1209)</f>
        <v>1</v>
      </c>
      <c r="I1209" s="58">
        <f t="shared" si="11"/>
        <v>1</v>
      </c>
      <c r="J1209" s="58"/>
      <c r="K1209" s="58"/>
      <c r="L1209" s="58"/>
      <c r="M1209" s="53"/>
      <c r="N1209" s="53"/>
      <c r="O1209" s="53"/>
      <c r="P1209" s="53"/>
      <c r="Q1209" s="53"/>
      <c r="R1209" s="53"/>
      <c r="S1209" s="53"/>
      <c r="T1209" s="53"/>
      <c r="U1209" s="53"/>
      <c r="V1209" s="53"/>
      <c r="W1209" s="53"/>
      <c r="X1209" s="53"/>
      <c r="Y1209" s="53"/>
      <c r="Z1209" s="53"/>
    </row>
    <row r="1210" spans="1:26" ht="14.25" customHeight="1">
      <c r="A1210" s="54" t="s">
        <v>2848</v>
      </c>
      <c r="B1210" s="54" t="s">
        <v>2849</v>
      </c>
      <c r="C1210" s="55" t="str">
        <f t="shared" si="10"/>
        <v>TALPAN</v>
      </c>
      <c r="D1210" s="55"/>
      <c r="E1210" s="55"/>
      <c r="F1210" s="55"/>
      <c r="G1210" s="55">
        <f>COUNTIF(RTARouteStagesOld!$J$2:$J$5,ShortCodesNew!$B1210)</f>
        <v>0</v>
      </c>
      <c r="H1210" s="55">
        <f>COUNTIF(ShortCodesNew!$A$2:$A$1516,ShortCodesNew!$A1210)</f>
        <v>1</v>
      </c>
      <c r="I1210" s="55">
        <f t="shared" si="11"/>
        <v>1</v>
      </c>
      <c r="J1210" s="55"/>
      <c r="K1210" s="55"/>
      <c r="L1210" s="55"/>
      <c r="M1210" s="53"/>
      <c r="N1210" s="53"/>
      <c r="O1210" s="53"/>
      <c r="P1210" s="53"/>
      <c r="Q1210" s="53"/>
      <c r="R1210" s="53"/>
      <c r="S1210" s="53"/>
      <c r="T1210" s="53"/>
      <c r="U1210" s="53"/>
      <c r="V1210" s="53"/>
      <c r="W1210" s="53"/>
      <c r="X1210" s="53"/>
      <c r="Y1210" s="53"/>
      <c r="Z1210" s="53"/>
    </row>
    <row r="1211" spans="1:26" ht="14.25" customHeight="1">
      <c r="A1211" s="57" t="s">
        <v>2850</v>
      </c>
      <c r="B1211" s="57" t="s">
        <v>2851</v>
      </c>
      <c r="C1211" s="58" t="str">
        <f t="shared" si="10"/>
        <v>TALRNA/TRMS</v>
      </c>
      <c r="D1211" s="58"/>
      <c r="E1211" s="58"/>
      <c r="F1211" s="58"/>
      <c r="G1211" s="58">
        <f>COUNTIF(RTARouteStagesOld!$J$2:$J$5,ShortCodesNew!$B1211)</f>
        <v>0</v>
      </c>
      <c r="H1211" s="58">
        <f>COUNTIF(ShortCodesNew!$A$2:$A$1516,ShortCodesNew!$A1211)</f>
        <v>1</v>
      </c>
      <c r="I1211" s="58">
        <f t="shared" si="11"/>
        <v>1</v>
      </c>
      <c r="J1211" s="58"/>
      <c r="K1211" s="58"/>
      <c r="L1211" s="58"/>
      <c r="M1211" s="53"/>
      <c r="N1211" s="53"/>
      <c r="O1211" s="53"/>
      <c r="P1211" s="53"/>
      <c r="Q1211" s="53"/>
      <c r="R1211" s="53"/>
      <c r="S1211" s="53"/>
      <c r="T1211" s="53"/>
      <c r="U1211" s="53"/>
      <c r="V1211" s="53"/>
      <c r="W1211" s="53"/>
      <c r="X1211" s="53"/>
      <c r="Y1211" s="53"/>
      <c r="Z1211" s="53"/>
    </row>
    <row r="1212" spans="1:26" ht="14.25" customHeight="1">
      <c r="A1212" s="54" t="s">
        <v>2852</v>
      </c>
      <c r="B1212" s="54" t="s">
        <v>2853</v>
      </c>
      <c r="C1212" s="55" t="str">
        <f t="shared" si="10"/>
        <v>TALSAI</v>
      </c>
      <c r="D1212" s="55"/>
      <c r="E1212" s="55"/>
      <c r="F1212" s="55"/>
      <c r="G1212" s="55">
        <f>COUNTIF(RTARouteStagesOld!$J$2:$J$5,ShortCodesNew!$B1212)</f>
        <v>0</v>
      </c>
      <c r="H1212" s="55">
        <f>COUNTIF(ShortCodesNew!$A$2:$A$1516,ShortCodesNew!$A1212)</f>
        <v>1</v>
      </c>
      <c r="I1212" s="55">
        <f t="shared" si="11"/>
        <v>1</v>
      </c>
      <c r="J1212" s="55"/>
      <c r="K1212" s="55"/>
      <c r="L1212" s="55"/>
      <c r="M1212" s="53"/>
      <c r="N1212" s="53"/>
      <c r="O1212" s="53"/>
      <c r="P1212" s="53"/>
      <c r="Q1212" s="53"/>
      <c r="R1212" s="53"/>
      <c r="S1212" s="53"/>
      <c r="T1212" s="53"/>
      <c r="U1212" s="53"/>
      <c r="V1212" s="53"/>
      <c r="W1212" s="53"/>
      <c r="X1212" s="53"/>
      <c r="Y1212" s="53"/>
      <c r="Z1212" s="53"/>
    </row>
    <row r="1213" spans="1:26" ht="14.25" customHeight="1">
      <c r="A1213" s="57" t="s">
        <v>2854</v>
      </c>
      <c r="B1213" s="57" t="s">
        <v>2855</v>
      </c>
      <c r="C1213" s="58" t="str">
        <f t="shared" si="10"/>
        <v>TALWADO</v>
      </c>
      <c r="D1213" s="58"/>
      <c r="E1213" s="58"/>
      <c r="F1213" s="58"/>
      <c r="G1213" s="58">
        <f>COUNTIF(RTARouteStagesOld!$J$2:$J$5,ShortCodesNew!$B1213)</f>
        <v>0</v>
      </c>
      <c r="H1213" s="58">
        <f>COUNTIF(ShortCodesNew!$A$2:$A$1516,ShortCodesNew!$A1213)</f>
        <v>1</v>
      </c>
      <c r="I1213" s="58">
        <f t="shared" si="11"/>
        <v>1</v>
      </c>
      <c r="J1213" s="58"/>
      <c r="K1213" s="58"/>
      <c r="L1213" s="58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</row>
    <row r="1214" spans="1:26" ht="14.25" customHeight="1">
      <c r="A1214" s="54" t="s">
        <v>2856</v>
      </c>
      <c r="B1214" s="54" t="s">
        <v>2857</v>
      </c>
      <c r="C1214" s="55" t="str">
        <f t="shared" si="10"/>
        <v>TALYAKADE</v>
      </c>
      <c r="D1214" s="55"/>
      <c r="E1214" s="55"/>
      <c r="F1214" s="55"/>
      <c r="G1214" s="55">
        <f>COUNTIF(RTARouteStagesOld!$J$2:$J$5,ShortCodesNew!$B1214)</f>
        <v>0</v>
      </c>
      <c r="H1214" s="55">
        <f>COUNTIF(ShortCodesNew!$A$2:$A$1516,ShortCodesNew!$A1214)</f>
        <v>1</v>
      </c>
      <c r="I1214" s="55">
        <f t="shared" si="11"/>
        <v>1</v>
      </c>
      <c r="J1214" s="55"/>
      <c r="K1214" s="55"/>
      <c r="L1214" s="55"/>
      <c r="M1214" s="53"/>
      <c r="N1214" s="53"/>
      <c r="O1214" s="53"/>
      <c r="P1214" s="53"/>
      <c r="Q1214" s="53"/>
      <c r="R1214" s="53"/>
      <c r="S1214" s="53"/>
      <c r="T1214" s="53"/>
      <c r="U1214" s="53"/>
      <c r="V1214" s="53"/>
      <c r="W1214" s="53"/>
      <c r="X1214" s="53"/>
      <c r="Y1214" s="53"/>
      <c r="Z1214" s="53"/>
    </row>
    <row r="1215" spans="1:26" ht="14.25" customHeight="1">
      <c r="A1215" s="57" t="s">
        <v>2858</v>
      </c>
      <c r="B1215" s="57" t="s">
        <v>2859</v>
      </c>
      <c r="C1215" s="58" t="str">
        <f t="shared" si="10"/>
        <v>TAMBOSHE</v>
      </c>
      <c r="D1215" s="58"/>
      <c r="E1215" s="58"/>
      <c r="F1215" s="58"/>
      <c r="G1215" s="58">
        <f>COUNTIF(RTARouteStagesOld!$J$2:$J$5,ShortCodesNew!$B1215)</f>
        <v>0</v>
      </c>
      <c r="H1215" s="58">
        <f>COUNTIF(ShortCodesNew!$A$2:$A$1516,ShortCodesNew!$A1215)</f>
        <v>1</v>
      </c>
      <c r="I1215" s="58">
        <f t="shared" si="11"/>
        <v>1</v>
      </c>
      <c r="J1215" s="58"/>
      <c r="K1215" s="58"/>
      <c r="L1215" s="58"/>
      <c r="M1215" s="53"/>
      <c r="N1215" s="53"/>
      <c r="O1215" s="53"/>
      <c r="P1215" s="53"/>
      <c r="Q1215" s="53"/>
      <c r="R1215" s="53"/>
      <c r="S1215" s="53"/>
      <c r="T1215" s="53"/>
      <c r="U1215" s="53"/>
      <c r="V1215" s="53"/>
      <c r="W1215" s="53"/>
      <c r="X1215" s="53"/>
      <c r="Y1215" s="53"/>
      <c r="Z1215" s="53"/>
    </row>
    <row r="1216" spans="1:26" ht="14.25" customHeight="1">
      <c r="A1216" s="54" t="s">
        <v>2860</v>
      </c>
      <c r="B1216" s="54" t="s">
        <v>2861</v>
      </c>
      <c r="C1216" s="55" t="str">
        <f t="shared" si="10"/>
        <v>TAMDI SURLA</v>
      </c>
      <c r="D1216" s="55"/>
      <c r="E1216" s="55"/>
      <c r="F1216" s="55"/>
      <c r="G1216" s="55">
        <f>COUNTIF(RTARouteStagesOld!$J$2:$J$5,ShortCodesNew!$B1216)</f>
        <v>0</v>
      </c>
      <c r="H1216" s="55">
        <f>COUNTIF(ShortCodesNew!$A$2:$A$1516,ShortCodesNew!$A1216)</f>
        <v>1</v>
      </c>
      <c r="I1216" s="55">
        <f t="shared" si="11"/>
        <v>1</v>
      </c>
      <c r="J1216" s="55"/>
      <c r="K1216" s="55"/>
      <c r="L1216" s="55"/>
      <c r="M1216" s="53"/>
      <c r="N1216" s="53"/>
      <c r="O1216" s="53"/>
      <c r="P1216" s="53"/>
      <c r="Q1216" s="53"/>
      <c r="R1216" s="53"/>
      <c r="S1216" s="53"/>
      <c r="T1216" s="53"/>
      <c r="U1216" s="53"/>
      <c r="V1216" s="53"/>
      <c r="W1216" s="53"/>
      <c r="X1216" s="53"/>
      <c r="Y1216" s="53"/>
      <c r="Z1216" s="53"/>
    </row>
    <row r="1217" spans="1:26" ht="14.25" customHeight="1">
      <c r="A1217" s="57" t="s">
        <v>2862</v>
      </c>
      <c r="B1217" s="57" t="s">
        <v>2863</v>
      </c>
      <c r="C1217" s="58" t="str">
        <f t="shared" si="10"/>
        <v>TAMEDGWADI</v>
      </c>
      <c r="D1217" s="58"/>
      <c r="E1217" s="58"/>
      <c r="F1217" s="58"/>
      <c r="G1217" s="58">
        <f>COUNTIF(RTARouteStagesOld!$J$2:$J$5,ShortCodesNew!$B1217)</f>
        <v>0</v>
      </c>
      <c r="H1217" s="58">
        <f>COUNTIF(ShortCodesNew!$A$2:$A$1516,ShortCodesNew!$A1217)</f>
        <v>1</v>
      </c>
      <c r="I1217" s="58">
        <f t="shared" si="11"/>
        <v>1</v>
      </c>
      <c r="J1217" s="58"/>
      <c r="K1217" s="58"/>
      <c r="L1217" s="58"/>
      <c r="M1217" s="53"/>
      <c r="N1217" s="53"/>
      <c r="O1217" s="53"/>
      <c r="P1217" s="53"/>
      <c r="Q1217" s="53"/>
      <c r="R1217" s="53"/>
      <c r="S1217" s="53"/>
      <c r="T1217" s="53"/>
      <c r="U1217" s="53"/>
      <c r="V1217" s="53"/>
      <c r="W1217" s="53"/>
      <c r="X1217" s="53"/>
      <c r="Y1217" s="53"/>
      <c r="Z1217" s="53"/>
    </row>
    <row r="1218" spans="1:26" ht="14.25" customHeight="1">
      <c r="A1218" s="54" t="s">
        <v>2864</v>
      </c>
      <c r="B1218" s="54" t="s">
        <v>2865</v>
      </c>
      <c r="C1218" s="55" t="str">
        <f t="shared" si="10"/>
        <v>TAMSHER</v>
      </c>
      <c r="D1218" s="55"/>
      <c r="E1218" s="55"/>
      <c r="F1218" s="55"/>
      <c r="G1218" s="55">
        <f>COUNTIF(RTARouteStagesOld!$J$2:$J$5,ShortCodesNew!$B1218)</f>
        <v>0</v>
      </c>
      <c r="H1218" s="55">
        <f>COUNTIF(ShortCodesNew!$A$2:$A$1516,ShortCodesNew!$A1218)</f>
        <v>1</v>
      </c>
      <c r="I1218" s="55">
        <f t="shared" si="11"/>
        <v>1</v>
      </c>
      <c r="J1218" s="55"/>
      <c r="K1218" s="55"/>
      <c r="L1218" s="55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</row>
    <row r="1219" spans="1:26" ht="14.25" customHeight="1">
      <c r="A1219" s="57" t="s">
        <v>2866</v>
      </c>
      <c r="B1219" s="57" t="s">
        <v>2867</v>
      </c>
      <c r="C1219" s="58" t="str">
        <f t="shared" si="10"/>
        <v>TAMSULI</v>
      </c>
      <c r="D1219" s="58"/>
      <c r="E1219" s="58"/>
      <c r="F1219" s="58"/>
      <c r="G1219" s="58">
        <f>COUNTIF(RTARouteStagesOld!$J$2:$J$5,ShortCodesNew!$B1219)</f>
        <v>0</v>
      </c>
      <c r="H1219" s="58">
        <f>COUNTIF(ShortCodesNew!$A$2:$A$1516,ShortCodesNew!$A1219)</f>
        <v>1</v>
      </c>
      <c r="I1219" s="58">
        <f t="shared" si="11"/>
        <v>1</v>
      </c>
      <c r="J1219" s="58"/>
      <c r="K1219" s="58"/>
      <c r="L1219" s="58"/>
      <c r="M1219" s="53"/>
      <c r="N1219" s="53"/>
      <c r="O1219" s="53"/>
      <c r="P1219" s="53"/>
      <c r="Q1219" s="53"/>
      <c r="R1219" s="53"/>
      <c r="S1219" s="53"/>
      <c r="T1219" s="53"/>
      <c r="U1219" s="53"/>
      <c r="V1219" s="53"/>
      <c r="W1219" s="53"/>
      <c r="X1219" s="53"/>
      <c r="Y1219" s="53"/>
      <c r="Z1219" s="53"/>
    </row>
    <row r="1220" spans="1:26" ht="14.25" customHeight="1">
      <c r="A1220" s="54" t="s">
        <v>2868</v>
      </c>
      <c r="B1220" s="54" t="s">
        <v>2869</v>
      </c>
      <c r="C1220" s="55" t="str">
        <f t="shared" si="10"/>
        <v>TANKI</v>
      </c>
      <c r="D1220" s="55"/>
      <c r="E1220" s="55"/>
      <c r="F1220" s="55"/>
      <c r="G1220" s="55">
        <f>COUNTIF(RTARouteStagesOld!$J$2:$J$5,ShortCodesNew!$B1220)</f>
        <v>0</v>
      </c>
      <c r="H1220" s="55">
        <f>COUNTIF(ShortCodesNew!$A$2:$A$1516,ShortCodesNew!$A1220)</f>
        <v>1</v>
      </c>
      <c r="I1220" s="55">
        <f t="shared" si="11"/>
        <v>1</v>
      </c>
      <c r="J1220" s="55"/>
      <c r="K1220" s="55"/>
      <c r="L1220" s="55"/>
      <c r="M1220" s="53"/>
      <c r="N1220" s="53"/>
      <c r="O1220" s="53"/>
      <c r="P1220" s="53"/>
      <c r="Q1220" s="53"/>
      <c r="R1220" s="53"/>
      <c r="S1220" s="53"/>
      <c r="T1220" s="53"/>
      <c r="U1220" s="53"/>
      <c r="V1220" s="53"/>
      <c r="W1220" s="53"/>
      <c r="X1220" s="53"/>
      <c r="Y1220" s="53"/>
      <c r="Z1220" s="53"/>
    </row>
    <row r="1221" spans="1:26" ht="14.25" customHeight="1">
      <c r="A1221" s="57" t="s">
        <v>2870</v>
      </c>
      <c r="B1221" s="57" t="s">
        <v>2871</v>
      </c>
      <c r="C1221" s="58" t="str">
        <f t="shared" si="10"/>
        <v>Tapobhumi</v>
      </c>
      <c r="D1221" s="58"/>
      <c r="E1221" s="58"/>
      <c r="F1221" s="58"/>
      <c r="G1221" s="58">
        <f>COUNTIF(RTARouteStagesOld!$J$2:$J$5,ShortCodesNew!$B1221)</f>
        <v>0</v>
      </c>
      <c r="H1221" s="58">
        <f>COUNTIF(ShortCodesNew!$A$2:$A$1516,ShortCodesNew!$A1221)</f>
        <v>1</v>
      </c>
      <c r="I1221" s="58">
        <f t="shared" si="11"/>
        <v>1</v>
      </c>
      <c r="J1221" s="58" t="s">
        <v>433</v>
      </c>
      <c r="K1221" s="58"/>
      <c r="L1221" s="58"/>
      <c r="M1221" s="53"/>
      <c r="N1221" s="53"/>
      <c r="O1221" s="53"/>
      <c r="P1221" s="53"/>
      <c r="Q1221" s="53"/>
      <c r="R1221" s="53"/>
      <c r="S1221" s="53"/>
      <c r="T1221" s="53"/>
      <c r="U1221" s="53"/>
      <c r="V1221" s="53"/>
      <c r="W1221" s="53"/>
      <c r="X1221" s="53"/>
      <c r="Y1221" s="53"/>
      <c r="Z1221" s="53"/>
    </row>
    <row r="1222" spans="1:26" ht="14.25" customHeight="1">
      <c r="A1222" s="54" t="s">
        <v>2872</v>
      </c>
      <c r="B1222" s="54" t="s">
        <v>2872</v>
      </c>
      <c r="C1222" s="55" t="str">
        <f t="shared" si="10"/>
        <v>TAR</v>
      </c>
      <c r="D1222" s="55"/>
      <c r="E1222" s="55"/>
      <c r="F1222" s="55"/>
      <c r="G1222" s="55">
        <f>COUNTIF(RTARouteStagesOld!$J$2:$J$5,ShortCodesNew!$B1222)</f>
        <v>0</v>
      </c>
      <c r="H1222" s="55">
        <f>COUNTIF(ShortCodesNew!$A$2:$A$1516,ShortCodesNew!$A1222)</f>
        <v>1</v>
      </c>
      <c r="I1222" s="55">
        <f t="shared" si="11"/>
        <v>1</v>
      </c>
      <c r="J1222" s="55"/>
      <c r="K1222" s="55"/>
      <c r="L1222" s="55"/>
      <c r="M1222" s="53"/>
      <c r="N1222" s="53"/>
      <c r="O1222" s="53"/>
      <c r="P1222" s="53"/>
      <c r="Q1222" s="53"/>
      <c r="R1222" s="53"/>
      <c r="S1222" s="53"/>
      <c r="T1222" s="53"/>
      <c r="U1222" s="53"/>
      <c r="V1222" s="53"/>
      <c r="W1222" s="53"/>
      <c r="X1222" s="53"/>
      <c r="Y1222" s="53"/>
      <c r="Z1222" s="53"/>
    </row>
    <row r="1223" spans="1:26" ht="14.25" customHeight="1">
      <c r="A1223" s="57" t="s">
        <v>2873</v>
      </c>
      <c r="B1223" s="57" t="s">
        <v>2874</v>
      </c>
      <c r="C1223" s="58" t="str">
        <f t="shared" si="10"/>
        <v>TARIKERI</v>
      </c>
      <c r="D1223" s="58"/>
      <c r="E1223" s="58"/>
      <c r="F1223" s="58"/>
      <c r="G1223" s="58">
        <f>COUNTIF(RTARouteStagesOld!$J$2:$J$5,ShortCodesNew!$B1223)</f>
        <v>0</v>
      </c>
      <c r="H1223" s="58">
        <f>COUNTIF(ShortCodesNew!$A$2:$A$1516,ShortCodesNew!$A1223)</f>
        <v>1</v>
      </c>
      <c r="I1223" s="58">
        <f t="shared" si="11"/>
        <v>1</v>
      </c>
      <c r="J1223" s="58"/>
      <c r="K1223" s="58"/>
      <c r="L1223" s="58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  <c r="Z1223" s="53"/>
    </row>
    <row r="1224" spans="1:26" ht="14.25" customHeight="1">
      <c r="A1224" s="54" t="s">
        <v>2875</v>
      </c>
      <c r="B1224" s="54" t="s">
        <v>2876</v>
      </c>
      <c r="C1224" s="55" t="str">
        <f t="shared" si="10"/>
        <v>TARKAL</v>
      </c>
      <c r="D1224" s="55"/>
      <c r="E1224" s="55"/>
      <c r="F1224" s="55"/>
      <c r="G1224" s="55">
        <f>COUNTIF(RTARouteStagesOld!$J$2:$J$5,ShortCodesNew!$B1224)</f>
        <v>0</v>
      </c>
      <c r="H1224" s="55">
        <f>COUNTIF(ShortCodesNew!$A$2:$A$1516,ShortCodesNew!$A1224)</f>
        <v>1</v>
      </c>
      <c r="I1224" s="55">
        <f t="shared" si="11"/>
        <v>1</v>
      </c>
      <c r="J1224" s="55"/>
      <c r="K1224" s="55"/>
      <c r="L1224" s="55"/>
      <c r="M1224" s="53"/>
      <c r="N1224" s="53"/>
      <c r="O1224" s="53"/>
      <c r="P1224" s="53"/>
      <c r="Q1224" s="53"/>
      <c r="R1224" s="53"/>
      <c r="S1224" s="53"/>
      <c r="T1224" s="53"/>
      <c r="U1224" s="53"/>
      <c r="V1224" s="53"/>
      <c r="W1224" s="53"/>
      <c r="X1224" s="53"/>
      <c r="Y1224" s="53"/>
      <c r="Z1224" s="53"/>
    </row>
    <row r="1225" spans="1:26" ht="14.25" customHeight="1">
      <c r="A1225" s="57" t="s">
        <v>2877</v>
      </c>
      <c r="B1225" s="57" t="s">
        <v>2878</v>
      </c>
      <c r="C1225" s="58" t="str">
        <f t="shared" si="10"/>
        <v>TARMAS</v>
      </c>
      <c r="D1225" s="58"/>
      <c r="E1225" s="58"/>
      <c r="F1225" s="58"/>
      <c r="G1225" s="58">
        <f>COUNTIF(RTARouteStagesOld!$J$2:$J$5,ShortCodesNew!$B1225)</f>
        <v>0</v>
      </c>
      <c r="H1225" s="58">
        <f>COUNTIF(ShortCodesNew!$A$2:$A$1516,ShortCodesNew!$A1225)</f>
        <v>1</v>
      </c>
      <c r="I1225" s="58">
        <f t="shared" si="11"/>
        <v>1</v>
      </c>
      <c r="J1225" s="58"/>
      <c r="K1225" s="58"/>
      <c r="L1225" s="58"/>
      <c r="M1225" s="53"/>
      <c r="N1225" s="53"/>
      <c r="O1225" s="53"/>
      <c r="P1225" s="53"/>
      <c r="Q1225" s="53"/>
      <c r="R1225" s="53"/>
      <c r="S1225" s="53"/>
      <c r="T1225" s="53"/>
      <c r="U1225" s="53"/>
      <c r="V1225" s="53"/>
      <c r="W1225" s="53"/>
      <c r="X1225" s="53"/>
      <c r="Y1225" s="53"/>
      <c r="Z1225" s="53"/>
    </row>
    <row r="1226" spans="1:26" ht="14.25" customHeight="1">
      <c r="A1226" s="54" t="s">
        <v>2879</v>
      </c>
      <c r="B1226" s="54" t="s">
        <v>2880</v>
      </c>
      <c r="C1226" s="55" t="str">
        <f t="shared" si="10"/>
        <v>TARVALEM</v>
      </c>
      <c r="D1226" s="55"/>
      <c r="E1226" s="55"/>
      <c r="F1226" s="55"/>
      <c r="G1226" s="55">
        <f>COUNTIF(RTARouteStagesOld!$J$2:$J$5,ShortCodesNew!$B1226)</f>
        <v>0</v>
      </c>
      <c r="H1226" s="55">
        <f>COUNTIF(ShortCodesNew!$A$2:$A$1516,ShortCodesNew!$A1226)</f>
        <v>1</v>
      </c>
      <c r="I1226" s="55">
        <f t="shared" si="11"/>
        <v>1</v>
      </c>
      <c r="J1226" s="55"/>
      <c r="K1226" s="55"/>
      <c r="L1226" s="55"/>
      <c r="M1226" s="53"/>
      <c r="N1226" s="53"/>
      <c r="O1226" s="53"/>
      <c r="P1226" s="53"/>
      <c r="Q1226" s="53"/>
      <c r="R1226" s="53"/>
      <c r="S1226" s="53"/>
      <c r="T1226" s="53"/>
      <c r="U1226" s="53"/>
      <c r="V1226" s="53"/>
      <c r="W1226" s="53"/>
      <c r="X1226" s="53"/>
      <c r="Y1226" s="53"/>
      <c r="Z1226" s="53"/>
    </row>
    <row r="1227" spans="1:26" ht="14.25" customHeight="1">
      <c r="A1227" s="57" t="s">
        <v>2881</v>
      </c>
      <c r="B1227" s="57" t="s">
        <v>2882</v>
      </c>
      <c r="C1227" s="58" t="str">
        <f t="shared" si="10"/>
        <v>TATA METAL</v>
      </c>
      <c r="D1227" s="58"/>
      <c r="E1227" s="58"/>
      <c r="F1227" s="58"/>
      <c r="G1227" s="58">
        <f>COUNTIF(RTARouteStagesOld!$J$2:$J$5,ShortCodesNew!$B1227)</f>
        <v>0</v>
      </c>
      <c r="H1227" s="58">
        <f>COUNTIF(ShortCodesNew!$A$2:$A$1516,ShortCodesNew!$A1227)</f>
        <v>1</v>
      </c>
      <c r="I1227" s="58">
        <f t="shared" si="11"/>
        <v>1</v>
      </c>
      <c r="J1227" s="58"/>
      <c r="K1227" s="58"/>
      <c r="L1227" s="58"/>
      <c r="M1227" s="53"/>
      <c r="N1227" s="53"/>
      <c r="O1227" s="53"/>
      <c r="P1227" s="53"/>
      <c r="Q1227" s="53"/>
      <c r="R1227" s="53"/>
      <c r="S1227" s="53"/>
      <c r="T1227" s="53"/>
      <c r="U1227" s="53"/>
      <c r="V1227" s="53"/>
      <c r="W1227" s="53"/>
      <c r="X1227" s="53"/>
      <c r="Y1227" s="53"/>
      <c r="Z1227" s="53"/>
    </row>
    <row r="1228" spans="1:26" ht="14.25" customHeight="1">
      <c r="A1228" s="54" t="s">
        <v>2883</v>
      </c>
      <c r="B1228" s="54" t="s">
        <v>2884</v>
      </c>
      <c r="C1228" s="55" t="str">
        <f t="shared" si="10"/>
        <v>TATODI</v>
      </c>
      <c r="D1228" s="55"/>
      <c r="E1228" s="55"/>
      <c r="F1228" s="55"/>
      <c r="G1228" s="55">
        <f>COUNTIF(RTARouteStagesOld!$J$2:$J$5,ShortCodesNew!$B1228)</f>
        <v>0</v>
      </c>
      <c r="H1228" s="55">
        <f>COUNTIF(ShortCodesNew!$A$2:$A$1516,ShortCodesNew!$A1228)</f>
        <v>1</v>
      </c>
      <c r="I1228" s="55">
        <f t="shared" si="11"/>
        <v>1</v>
      </c>
      <c r="J1228" s="55"/>
      <c r="K1228" s="55"/>
      <c r="L1228" s="55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  <c r="Z1228" s="53"/>
    </row>
    <row r="1229" spans="1:26" ht="14.25" customHeight="1">
      <c r="A1229" s="57" t="s">
        <v>2885</v>
      </c>
      <c r="B1229" s="57" t="s">
        <v>2886</v>
      </c>
      <c r="C1229" s="58" t="str">
        <f t="shared" si="10"/>
        <v>TAVARGATTI</v>
      </c>
      <c r="D1229" s="58"/>
      <c r="E1229" s="58"/>
      <c r="F1229" s="58"/>
      <c r="G1229" s="58">
        <f>COUNTIF(RTARouteStagesOld!$J$2:$J$5,ShortCodesNew!$B1229)</f>
        <v>0</v>
      </c>
      <c r="H1229" s="58">
        <f>COUNTIF(ShortCodesNew!$A$2:$A$1516,ShortCodesNew!$A1229)</f>
        <v>1</v>
      </c>
      <c r="I1229" s="58">
        <f t="shared" si="11"/>
        <v>1</v>
      </c>
      <c r="J1229" s="58"/>
      <c r="K1229" s="58"/>
      <c r="L1229" s="58"/>
      <c r="M1229" s="53"/>
      <c r="N1229" s="53"/>
      <c r="O1229" s="53"/>
      <c r="P1229" s="53"/>
      <c r="Q1229" s="53"/>
      <c r="R1229" s="53"/>
      <c r="S1229" s="53"/>
      <c r="T1229" s="53"/>
      <c r="U1229" s="53"/>
      <c r="V1229" s="53"/>
      <c r="W1229" s="53"/>
      <c r="X1229" s="53"/>
      <c r="Y1229" s="53"/>
      <c r="Z1229" s="53"/>
    </row>
    <row r="1230" spans="1:26" ht="14.25" customHeight="1">
      <c r="A1230" s="54" t="s">
        <v>2887</v>
      </c>
      <c r="B1230" s="54" t="s">
        <v>2888</v>
      </c>
      <c r="C1230" s="55" t="str">
        <f t="shared" si="10"/>
        <v>TAVARKATTI</v>
      </c>
      <c r="D1230" s="55"/>
      <c r="E1230" s="55"/>
      <c r="F1230" s="55"/>
      <c r="G1230" s="55">
        <f>COUNTIF(RTARouteStagesOld!$J$2:$J$5,ShortCodesNew!$B1230)</f>
        <v>0</v>
      </c>
      <c r="H1230" s="55">
        <f>COUNTIF(ShortCodesNew!$A$2:$A$1516,ShortCodesNew!$A1230)</f>
        <v>1</v>
      </c>
      <c r="I1230" s="55">
        <f t="shared" si="11"/>
        <v>1</v>
      </c>
      <c r="J1230" s="55"/>
      <c r="K1230" s="55"/>
      <c r="L1230" s="55"/>
      <c r="M1230" s="53"/>
      <c r="N1230" s="53"/>
      <c r="O1230" s="53"/>
      <c r="P1230" s="53"/>
      <c r="Q1230" s="53"/>
      <c r="R1230" s="53"/>
      <c r="S1230" s="53"/>
      <c r="T1230" s="53"/>
      <c r="U1230" s="53"/>
      <c r="V1230" s="53"/>
      <c r="W1230" s="53"/>
      <c r="X1230" s="53"/>
      <c r="Y1230" s="53"/>
      <c r="Z1230" s="53"/>
    </row>
    <row r="1231" spans="1:26" ht="14.25" customHeight="1">
      <c r="A1231" s="57" t="s">
        <v>2889</v>
      </c>
      <c r="B1231" s="57" t="s">
        <v>2890</v>
      </c>
      <c r="C1231" s="58" t="str">
        <f t="shared" si="10"/>
        <v>TAYDE</v>
      </c>
      <c r="D1231" s="58"/>
      <c r="E1231" s="58"/>
      <c r="F1231" s="58"/>
      <c r="G1231" s="58">
        <f>COUNTIF(RTARouteStagesOld!$J$2:$J$5,ShortCodesNew!$B1231)</f>
        <v>0</v>
      </c>
      <c r="H1231" s="58">
        <f>COUNTIF(ShortCodesNew!$A$2:$A$1516,ShortCodesNew!$A1231)</f>
        <v>1</v>
      </c>
      <c r="I1231" s="58">
        <f t="shared" si="11"/>
        <v>1</v>
      </c>
      <c r="J1231" s="58"/>
      <c r="K1231" s="58"/>
      <c r="L1231" s="58"/>
      <c r="M1231" s="53"/>
      <c r="N1231" s="53"/>
      <c r="O1231" s="53"/>
      <c r="P1231" s="53"/>
      <c r="Q1231" s="53"/>
      <c r="R1231" s="53"/>
      <c r="S1231" s="53"/>
      <c r="T1231" s="53"/>
      <c r="U1231" s="53"/>
      <c r="V1231" s="53"/>
      <c r="W1231" s="53"/>
      <c r="X1231" s="53"/>
      <c r="Y1231" s="53"/>
      <c r="Z1231" s="53"/>
    </row>
    <row r="1232" spans="1:26" ht="14.25" customHeight="1">
      <c r="A1232" s="54" t="s">
        <v>2891</v>
      </c>
      <c r="B1232" s="54" t="s">
        <v>2892</v>
      </c>
      <c r="C1232" s="55" t="str">
        <f t="shared" si="10"/>
        <v>TEMBER</v>
      </c>
      <c r="D1232" s="55"/>
      <c r="E1232" s="55"/>
      <c r="F1232" s="55"/>
      <c r="G1232" s="55">
        <f>COUNTIF(RTARouteStagesOld!$J$2:$J$5,ShortCodesNew!$B1232)</f>
        <v>0</v>
      </c>
      <c r="H1232" s="55">
        <f>COUNTIF(ShortCodesNew!$A$2:$A$1516,ShortCodesNew!$A1232)</f>
        <v>1</v>
      </c>
      <c r="I1232" s="55">
        <f t="shared" si="11"/>
        <v>1</v>
      </c>
      <c r="J1232" s="55"/>
      <c r="K1232" s="55"/>
      <c r="L1232" s="55"/>
      <c r="M1232" s="53"/>
      <c r="N1232" s="53"/>
      <c r="O1232" s="53"/>
      <c r="P1232" s="53"/>
      <c r="Q1232" s="53"/>
      <c r="R1232" s="53"/>
      <c r="S1232" s="53"/>
      <c r="T1232" s="53"/>
      <c r="U1232" s="53"/>
      <c r="V1232" s="53"/>
      <c r="W1232" s="53"/>
      <c r="X1232" s="53"/>
      <c r="Y1232" s="53"/>
      <c r="Z1232" s="53"/>
    </row>
    <row r="1233" spans="1:26" ht="14.25" customHeight="1">
      <c r="A1233" s="57" t="s">
        <v>2893</v>
      </c>
      <c r="B1233" s="57" t="s">
        <v>2894</v>
      </c>
      <c r="C1233" s="58" t="str">
        <f t="shared" si="10"/>
        <v>TEMBI</v>
      </c>
      <c r="D1233" s="58"/>
      <c r="E1233" s="58"/>
      <c r="F1233" s="58"/>
      <c r="G1233" s="58">
        <f>COUNTIF(RTARouteStagesOld!$J$2:$J$5,ShortCodesNew!$B1233)</f>
        <v>0</v>
      </c>
      <c r="H1233" s="58">
        <f>COUNTIF(ShortCodesNew!$A$2:$A$1516,ShortCodesNew!$A1233)</f>
        <v>1</v>
      </c>
      <c r="I1233" s="58">
        <f t="shared" si="11"/>
        <v>1</v>
      </c>
      <c r="J1233" s="58"/>
      <c r="K1233" s="58"/>
      <c r="L1233" s="58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</row>
    <row r="1234" spans="1:26" ht="14.25" customHeight="1">
      <c r="A1234" s="54" t="s">
        <v>2895</v>
      </c>
      <c r="B1234" s="54" t="s">
        <v>2896</v>
      </c>
      <c r="C1234" s="55" t="str">
        <f t="shared" si="10"/>
        <v>TEREKHOL</v>
      </c>
      <c r="D1234" s="55"/>
      <c r="E1234" s="55"/>
      <c r="F1234" s="55"/>
      <c r="G1234" s="55">
        <f>COUNTIF(RTARouteStagesOld!$J$2:$J$5,ShortCodesNew!$B1234)</f>
        <v>0</v>
      </c>
      <c r="H1234" s="55">
        <f>COUNTIF(ShortCodesNew!$A$2:$A$1516,ShortCodesNew!$A1234)</f>
        <v>1</v>
      </c>
      <c r="I1234" s="55">
        <f t="shared" si="11"/>
        <v>1</v>
      </c>
      <c r="J1234" s="55"/>
      <c r="K1234" s="55"/>
      <c r="L1234" s="55"/>
      <c r="M1234" s="53"/>
      <c r="N1234" s="53"/>
      <c r="O1234" s="53"/>
      <c r="P1234" s="53"/>
      <c r="Q1234" s="53"/>
      <c r="R1234" s="53"/>
      <c r="S1234" s="53"/>
      <c r="T1234" s="53"/>
      <c r="U1234" s="53"/>
      <c r="V1234" s="53"/>
      <c r="W1234" s="53"/>
      <c r="X1234" s="53"/>
      <c r="Y1234" s="53"/>
      <c r="Z1234" s="53"/>
    </row>
    <row r="1235" spans="1:26" ht="14.25" customHeight="1">
      <c r="A1235" s="57" t="s">
        <v>2897</v>
      </c>
      <c r="B1235" s="57" t="s">
        <v>2898</v>
      </c>
      <c r="C1235" s="58" t="str">
        <f t="shared" si="10"/>
        <v>THAKURWADI</v>
      </c>
      <c r="D1235" s="58"/>
      <c r="E1235" s="58"/>
      <c r="F1235" s="58"/>
      <c r="G1235" s="58">
        <f>COUNTIF(RTARouteStagesOld!$J$2:$J$5,ShortCodesNew!$B1235)</f>
        <v>0</v>
      </c>
      <c r="H1235" s="58">
        <f>COUNTIF(ShortCodesNew!$A$2:$A$1516,ShortCodesNew!$A1235)</f>
        <v>1</v>
      </c>
      <c r="I1235" s="58">
        <f t="shared" si="11"/>
        <v>1</v>
      </c>
      <c r="J1235" s="58"/>
      <c r="K1235" s="58"/>
      <c r="L1235" s="58"/>
      <c r="M1235" s="53"/>
      <c r="N1235" s="53"/>
      <c r="O1235" s="53"/>
      <c r="P1235" s="53"/>
      <c r="Q1235" s="53"/>
      <c r="R1235" s="53"/>
      <c r="S1235" s="53"/>
      <c r="T1235" s="53"/>
      <c r="U1235" s="53"/>
      <c r="V1235" s="53"/>
      <c r="W1235" s="53"/>
      <c r="X1235" s="53"/>
      <c r="Y1235" s="53"/>
      <c r="Z1235" s="53"/>
    </row>
    <row r="1236" spans="1:26" ht="14.25" customHeight="1">
      <c r="A1236" s="54" t="s">
        <v>2899</v>
      </c>
      <c r="B1236" s="54" t="s">
        <v>2900</v>
      </c>
      <c r="C1236" s="55" t="str">
        <f t="shared" si="10"/>
        <v>THANA</v>
      </c>
      <c r="D1236" s="55"/>
      <c r="E1236" s="55"/>
      <c r="F1236" s="55"/>
      <c r="G1236" s="55">
        <f>COUNTIF(RTARouteStagesOld!$J$2:$J$5,ShortCodesNew!$B1236)</f>
        <v>0</v>
      </c>
      <c r="H1236" s="55">
        <f>COUNTIF(ShortCodesNew!$A$2:$A$1516,ShortCodesNew!$A1236)</f>
        <v>1</v>
      </c>
      <c r="I1236" s="55">
        <f t="shared" si="11"/>
        <v>1</v>
      </c>
      <c r="J1236" s="55"/>
      <c r="K1236" s="55"/>
      <c r="L1236" s="55"/>
      <c r="M1236" s="53"/>
      <c r="N1236" s="53"/>
      <c r="O1236" s="53"/>
      <c r="P1236" s="53"/>
      <c r="Q1236" s="53"/>
      <c r="R1236" s="53"/>
      <c r="S1236" s="53"/>
      <c r="T1236" s="53"/>
      <c r="U1236" s="53"/>
      <c r="V1236" s="53"/>
      <c r="W1236" s="53"/>
      <c r="X1236" s="53"/>
      <c r="Y1236" s="53"/>
      <c r="Z1236" s="53"/>
    </row>
    <row r="1237" spans="1:26" ht="14.25" customHeight="1">
      <c r="A1237" s="57" t="s">
        <v>2901</v>
      </c>
      <c r="B1237" s="57" t="s">
        <v>2902</v>
      </c>
      <c r="C1237" s="58" t="str">
        <f t="shared" si="10"/>
        <v>THANE</v>
      </c>
      <c r="D1237" s="58"/>
      <c r="E1237" s="58"/>
      <c r="F1237" s="58"/>
      <c r="G1237" s="58">
        <f>COUNTIF(RTARouteStagesOld!$J$2:$J$5,ShortCodesNew!$B1237)</f>
        <v>0</v>
      </c>
      <c r="H1237" s="58">
        <f>COUNTIF(ShortCodesNew!$A$2:$A$1516,ShortCodesNew!$A1237)</f>
        <v>1</v>
      </c>
      <c r="I1237" s="58">
        <f t="shared" si="11"/>
        <v>1</v>
      </c>
      <c r="J1237" s="58"/>
      <c r="K1237" s="58"/>
      <c r="L1237" s="58"/>
      <c r="M1237" s="53"/>
      <c r="N1237" s="53"/>
      <c r="O1237" s="53"/>
      <c r="P1237" s="53"/>
      <c r="Q1237" s="53"/>
      <c r="R1237" s="53"/>
      <c r="S1237" s="53"/>
      <c r="T1237" s="53"/>
      <c r="U1237" s="53"/>
      <c r="V1237" s="53"/>
      <c r="W1237" s="53"/>
      <c r="X1237" s="53"/>
      <c r="Y1237" s="53"/>
      <c r="Z1237" s="53"/>
    </row>
    <row r="1238" spans="1:26" ht="14.25" customHeight="1">
      <c r="A1238" s="54" t="s">
        <v>2903</v>
      </c>
      <c r="B1238" s="54" t="s">
        <v>2904</v>
      </c>
      <c r="C1238" s="55" t="str">
        <f t="shared" si="10"/>
        <v>TIKHAJAN</v>
      </c>
      <c r="D1238" s="55"/>
      <c r="E1238" s="55"/>
      <c r="F1238" s="55"/>
      <c r="G1238" s="55">
        <f>COUNTIF(RTARouteStagesOld!$J$2:$J$5,ShortCodesNew!$B1238)</f>
        <v>0</v>
      </c>
      <c r="H1238" s="55">
        <f>COUNTIF(ShortCodesNew!$A$2:$A$1516,ShortCodesNew!$A1238)</f>
        <v>1</v>
      </c>
      <c r="I1238" s="55">
        <f t="shared" si="11"/>
        <v>1</v>
      </c>
      <c r="J1238" s="55"/>
      <c r="K1238" s="55"/>
      <c r="L1238" s="55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</row>
    <row r="1239" spans="1:26" ht="14.25" customHeight="1">
      <c r="A1239" s="57" t="s">
        <v>2905</v>
      </c>
      <c r="B1239" s="57" t="s">
        <v>2906</v>
      </c>
      <c r="C1239" s="58" t="str">
        <f t="shared" si="10"/>
        <v>TIKHANE</v>
      </c>
      <c r="D1239" s="58"/>
      <c r="E1239" s="58"/>
      <c r="F1239" s="58"/>
      <c r="G1239" s="58">
        <f>COUNTIF(RTARouteStagesOld!$J$2:$J$5,ShortCodesNew!$B1239)</f>
        <v>0</v>
      </c>
      <c r="H1239" s="58">
        <f>COUNTIF(ShortCodesNew!$A$2:$A$1516,ShortCodesNew!$A1239)</f>
        <v>1</v>
      </c>
      <c r="I1239" s="58">
        <f t="shared" si="11"/>
        <v>1</v>
      </c>
      <c r="J1239" s="58"/>
      <c r="K1239" s="58"/>
      <c r="L1239" s="58"/>
      <c r="M1239" s="53"/>
      <c r="N1239" s="53"/>
      <c r="O1239" s="53"/>
      <c r="P1239" s="53"/>
      <c r="Q1239" s="53"/>
      <c r="R1239" s="53"/>
      <c r="S1239" s="53"/>
      <c r="T1239" s="53"/>
      <c r="U1239" s="53"/>
      <c r="V1239" s="53"/>
      <c r="W1239" s="53"/>
      <c r="X1239" s="53"/>
      <c r="Y1239" s="53"/>
      <c r="Z1239" s="53"/>
    </row>
    <row r="1240" spans="1:26" ht="14.25" customHeight="1">
      <c r="A1240" s="54" t="s">
        <v>2907</v>
      </c>
      <c r="B1240" s="54" t="s">
        <v>2908</v>
      </c>
      <c r="C1240" s="55" t="str">
        <f t="shared" si="10"/>
        <v>TILAMOL</v>
      </c>
      <c r="D1240" s="55"/>
      <c r="E1240" s="55"/>
      <c r="F1240" s="55"/>
      <c r="G1240" s="55">
        <f>COUNTIF(RTARouteStagesOld!$J$2:$J$5,ShortCodesNew!$B1240)</f>
        <v>0</v>
      </c>
      <c r="H1240" s="55">
        <f>COUNTIF(ShortCodesNew!$A$2:$A$1516,ShortCodesNew!$A1240)</f>
        <v>1</v>
      </c>
      <c r="I1240" s="55">
        <f t="shared" si="11"/>
        <v>1</v>
      </c>
      <c r="J1240" s="55"/>
      <c r="K1240" s="55"/>
      <c r="L1240" s="55"/>
      <c r="M1240" s="53"/>
      <c r="N1240" s="53"/>
      <c r="O1240" s="53"/>
      <c r="P1240" s="53"/>
      <c r="Q1240" s="53"/>
      <c r="R1240" s="53"/>
      <c r="S1240" s="53"/>
      <c r="T1240" s="53"/>
      <c r="U1240" s="53"/>
      <c r="V1240" s="53"/>
      <c r="W1240" s="53"/>
      <c r="X1240" s="53"/>
      <c r="Y1240" s="53"/>
      <c r="Z1240" s="53"/>
    </row>
    <row r="1241" spans="1:26" ht="14.25" customHeight="1">
      <c r="A1241" s="57" t="s">
        <v>2909</v>
      </c>
      <c r="B1241" s="57" t="s">
        <v>2910</v>
      </c>
      <c r="C1241" s="58" t="str">
        <f t="shared" si="10"/>
        <v>TILARI</v>
      </c>
      <c r="D1241" s="58"/>
      <c r="E1241" s="58"/>
      <c r="F1241" s="58"/>
      <c r="G1241" s="58">
        <f>COUNTIF(RTARouteStagesOld!$J$2:$J$5,ShortCodesNew!$B1241)</f>
        <v>0</v>
      </c>
      <c r="H1241" s="58">
        <f>COUNTIF(ShortCodesNew!$A$2:$A$1516,ShortCodesNew!$A1241)</f>
        <v>1</v>
      </c>
      <c r="I1241" s="58">
        <f t="shared" si="11"/>
        <v>1</v>
      </c>
      <c r="J1241" s="58"/>
      <c r="K1241" s="58"/>
      <c r="L1241" s="58"/>
      <c r="M1241" s="53"/>
      <c r="N1241" s="53"/>
      <c r="O1241" s="53"/>
      <c r="P1241" s="53"/>
      <c r="Q1241" s="53"/>
      <c r="R1241" s="53"/>
      <c r="S1241" s="53"/>
      <c r="T1241" s="53"/>
      <c r="U1241" s="53"/>
      <c r="V1241" s="53"/>
      <c r="W1241" s="53"/>
      <c r="X1241" s="53"/>
      <c r="Y1241" s="53"/>
      <c r="Z1241" s="53"/>
    </row>
    <row r="1242" spans="1:26" ht="14.25" customHeight="1">
      <c r="A1242" s="54" t="s">
        <v>2911</v>
      </c>
      <c r="B1242" s="54" t="s">
        <v>2912</v>
      </c>
      <c r="C1242" s="55" t="str">
        <f t="shared" si="10"/>
        <v>TIN BLD/COL</v>
      </c>
      <c r="D1242" s="55"/>
      <c r="E1242" s="55"/>
      <c r="F1242" s="55"/>
      <c r="G1242" s="55">
        <f>COUNTIF(RTARouteStagesOld!$J$2:$J$5,ShortCodesNew!$B1242)</f>
        <v>0</v>
      </c>
      <c r="H1242" s="55">
        <f>COUNTIF(ShortCodesNew!$A$2:$A$1516,ShortCodesNew!$A1242)</f>
        <v>1</v>
      </c>
      <c r="I1242" s="55">
        <f t="shared" si="11"/>
        <v>1</v>
      </c>
      <c r="J1242" s="55"/>
      <c r="K1242" s="55"/>
      <c r="L1242" s="55"/>
      <c r="M1242" s="53"/>
      <c r="N1242" s="53"/>
      <c r="O1242" s="53"/>
      <c r="P1242" s="53"/>
      <c r="Q1242" s="53"/>
      <c r="R1242" s="53"/>
      <c r="S1242" s="53"/>
      <c r="T1242" s="53"/>
      <c r="U1242" s="53"/>
      <c r="V1242" s="53"/>
      <c r="W1242" s="53"/>
      <c r="X1242" s="53"/>
      <c r="Y1242" s="53"/>
      <c r="Z1242" s="53"/>
    </row>
    <row r="1243" spans="1:26" ht="14.25" customHeight="1">
      <c r="A1243" s="57" t="s">
        <v>2913</v>
      </c>
      <c r="B1243" s="57" t="s">
        <v>2914</v>
      </c>
      <c r="C1243" s="58" t="str">
        <f t="shared" si="10"/>
        <v>TIN MAAD</v>
      </c>
      <c r="D1243" s="58"/>
      <c r="E1243" s="58"/>
      <c r="F1243" s="58"/>
      <c r="G1243" s="58">
        <f>COUNTIF(RTARouteStagesOld!$J$2:$J$5,ShortCodesNew!$B1243)</f>
        <v>0</v>
      </c>
      <c r="H1243" s="58">
        <f>COUNTIF(ShortCodesNew!$A$2:$A$1516,ShortCodesNew!$A1243)</f>
        <v>1</v>
      </c>
      <c r="I1243" s="58">
        <f t="shared" si="11"/>
        <v>1</v>
      </c>
      <c r="J1243" s="58"/>
      <c r="K1243" s="58"/>
      <c r="L1243" s="58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</row>
    <row r="1244" spans="1:26" ht="14.25" customHeight="1">
      <c r="A1244" s="54" t="s">
        <v>2915</v>
      </c>
      <c r="B1244" s="54" t="s">
        <v>2916</v>
      </c>
      <c r="C1244" s="55" t="str">
        <f t="shared" si="10"/>
        <v>TIN MAD/GRJ</v>
      </c>
      <c r="D1244" s="55"/>
      <c r="E1244" s="55"/>
      <c r="F1244" s="55"/>
      <c r="G1244" s="55">
        <f>COUNTIF(RTARouteStagesOld!$J$2:$J$5,ShortCodesNew!$B1244)</f>
        <v>0</v>
      </c>
      <c r="H1244" s="55">
        <f>COUNTIF(ShortCodesNew!$A$2:$A$1516,ShortCodesNew!$A1244)</f>
        <v>1</v>
      </c>
      <c r="I1244" s="55">
        <f t="shared" si="11"/>
        <v>1</v>
      </c>
      <c r="J1244" s="55"/>
      <c r="K1244" s="55"/>
      <c r="L1244" s="55"/>
      <c r="M1244" s="53"/>
      <c r="N1244" s="53"/>
      <c r="O1244" s="53"/>
      <c r="P1244" s="53"/>
      <c r="Q1244" s="53"/>
      <c r="R1244" s="53"/>
      <c r="S1244" s="53"/>
      <c r="T1244" s="53"/>
      <c r="U1244" s="53"/>
      <c r="V1244" s="53"/>
      <c r="W1244" s="53"/>
      <c r="X1244" s="53"/>
      <c r="Y1244" s="53"/>
      <c r="Z1244" s="53"/>
    </row>
    <row r="1245" spans="1:26" ht="14.25" customHeight="1">
      <c r="A1245" s="57" t="s">
        <v>2917</v>
      </c>
      <c r="B1245" s="57" t="s">
        <v>2918</v>
      </c>
      <c r="C1245" s="58" t="str">
        <f t="shared" si="10"/>
        <v>TINAI GHAT</v>
      </c>
      <c r="D1245" s="58"/>
      <c r="E1245" s="58"/>
      <c r="F1245" s="58"/>
      <c r="G1245" s="58">
        <f>COUNTIF(RTARouteStagesOld!$J$2:$J$5,ShortCodesNew!$B1245)</f>
        <v>0</v>
      </c>
      <c r="H1245" s="58">
        <f>COUNTIF(ShortCodesNew!$A$2:$A$1516,ShortCodesNew!$A1245)</f>
        <v>1</v>
      </c>
      <c r="I1245" s="58">
        <f t="shared" si="11"/>
        <v>1</v>
      </c>
      <c r="J1245" s="58"/>
      <c r="K1245" s="58"/>
      <c r="L1245" s="58"/>
      <c r="M1245" s="53"/>
      <c r="N1245" s="53"/>
      <c r="O1245" s="53"/>
      <c r="P1245" s="53"/>
      <c r="Q1245" s="53"/>
      <c r="R1245" s="53"/>
      <c r="S1245" s="53"/>
      <c r="T1245" s="53"/>
      <c r="U1245" s="53"/>
      <c r="V1245" s="53"/>
      <c r="W1245" s="53"/>
      <c r="X1245" s="53"/>
      <c r="Y1245" s="53"/>
      <c r="Z1245" s="53"/>
    </row>
    <row r="1246" spans="1:26" ht="14.25" customHeight="1">
      <c r="A1246" s="54" t="s">
        <v>2919</v>
      </c>
      <c r="B1246" s="54" t="s">
        <v>2920</v>
      </c>
      <c r="C1246" s="55" t="str">
        <f t="shared" si="10"/>
        <v>TIRVAL</v>
      </c>
      <c r="D1246" s="55"/>
      <c r="E1246" s="55"/>
      <c r="F1246" s="55"/>
      <c r="G1246" s="55">
        <f>COUNTIF(RTARouteStagesOld!$J$2:$J$5,ShortCodesNew!$B1246)</f>
        <v>0</v>
      </c>
      <c r="H1246" s="55">
        <f>COUNTIF(ShortCodesNew!$A$2:$A$1516,ShortCodesNew!$A1246)</f>
        <v>1</v>
      </c>
      <c r="I1246" s="55">
        <f t="shared" si="11"/>
        <v>1</v>
      </c>
      <c r="J1246" s="55"/>
      <c r="K1246" s="55"/>
      <c r="L1246" s="55"/>
      <c r="M1246" s="53"/>
      <c r="N1246" s="53"/>
      <c r="O1246" s="53"/>
      <c r="P1246" s="53"/>
      <c r="Q1246" s="53"/>
      <c r="R1246" s="53"/>
      <c r="S1246" s="53"/>
      <c r="T1246" s="53"/>
      <c r="U1246" s="53"/>
      <c r="V1246" s="53"/>
      <c r="W1246" s="53"/>
      <c r="X1246" s="53"/>
      <c r="Y1246" s="53"/>
      <c r="Z1246" s="53"/>
    </row>
    <row r="1247" spans="1:26" ht="14.25" customHeight="1">
      <c r="A1247" s="57" t="s">
        <v>2921</v>
      </c>
      <c r="B1247" s="57" t="s">
        <v>2922</v>
      </c>
      <c r="C1247" s="58" t="str">
        <f t="shared" si="10"/>
        <v>TIRVAN</v>
      </c>
      <c r="D1247" s="58"/>
      <c r="E1247" s="58"/>
      <c r="F1247" s="58"/>
      <c r="G1247" s="58">
        <f>COUNTIF(RTARouteStagesOld!$J$2:$J$5,ShortCodesNew!$B1247)</f>
        <v>0</v>
      </c>
      <c r="H1247" s="58">
        <f>COUNTIF(ShortCodesNew!$A$2:$A$1516,ShortCodesNew!$A1247)</f>
        <v>1</v>
      </c>
      <c r="I1247" s="58">
        <f t="shared" si="11"/>
        <v>1</v>
      </c>
      <c r="J1247" s="58"/>
      <c r="K1247" s="58"/>
      <c r="L1247" s="58"/>
      <c r="M1247" s="53"/>
      <c r="N1247" s="53"/>
      <c r="O1247" s="53"/>
      <c r="P1247" s="53"/>
      <c r="Q1247" s="53"/>
      <c r="R1247" s="53"/>
      <c r="S1247" s="53"/>
      <c r="T1247" s="53"/>
      <c r="U1247" s="53"/>
      <c r="V1247" s="53"/>
      <c r="W1247" s="53"/>
      <c r="X1247" s="53"/>
      <c r="Y1247" s="53"/>
      <c r="Z1247" s="53"/>
    </row>
    <row r="1248" spans="1:26" ht="14.25" customHeight="1">
      <c r="A1248" s="54" t="s">
        <v>2923</v>
      </c>
      <c r="B1248" s="54" t="s">
        <v>2924</v>
      </c>
      <c r="C1248" s="55" t="str">
        <f t="shared" si="10"/>
        <v>TITAN</v>
      </c>
      <c r="D1248" s="55"/>
      <c r="E1248" s="55"/>
      <c r="F1248" s="55"/>
      <c r="G1248" s="55">
        <f>COUNTIF(RTARouteStagesOld!$J$2:$J$5,ShortCodesNew!$B1248)</f>
        <v>0</v>
      </c>
      <c r="H1248" s="55">
        <f>COUNTIF(ShortCodesNew!$A$2:$A$1516,ShortCodesNew!$A1248)</f>
        <v>1</v>
      </c>
      <c r="I1248" s="55">
        <f t="shared" si="11"/>
        <v>1</v>
      </c>
      <c r="J1248" s="55"/>
      <c r="K1248" s="55"/>
      <c r="L1248" s="55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</row>
    <row r="1249" spans="1:26" ht="14.25" customHeight="1">
      <c r="A1249" s="57" t="s">
        <v>2925</v>
      </c>
      <c r="B1249" s="57" t="s">
        <v>2926</v>
      </c>
      <c r="C1249" s="58" t="str">
        <f t="shared" si="10"/>
        <v>TITHA</v>
      </c>
      <c r="D1249" s="58"/>
      <c r="E1249" s="58"/>
      <c r="F1249" s="58"/>
      <c r="G1249" s="58">
        <f>COUNTIF(RTARouteStagesOld!$J$2:$J$5,ShortCodesNew!$B1249)</f>
        <v>0</v>
      </c>
      <c r="H1249" s="58">
        <f>COUNTIF(ShortCodesNew!$A$2:$A$1516,ShortCodesNew!$A1249)</f>
        <v>1</v>
      </c>
      <c r="I1249" s="58">
        <f t="shared" si="11"/>
        <v>1</v>
      </c>
      <c r="J1249" s="58"/>
      <c r="K1249" s="58"/>
      <c r="L1249" s="58"/>
      <c r="M1249" s="53"/>
      <c r="N1249" s="53"/>
      <c r="O1249" s="53"/>
      <c r="P1249" s="53"/>
      <c r="Q1249" s="53"/>
      <c r="R1249" s="53"/>
      <c r="S1249" s="53"/>
      <c r="T1249" s="53"/>
      <c r="U1249" s="53"/>
      <c r="V1249" s="53"/>
      <c r="W1249" s="53"/>
      <c r="X1249" s="53"/>
      <c r="Y1249" s="53"/>
      <c r="Z1249" s="53"/>
    </row>
    <row r="1250" spans="1:26" ht="14.25" customHeight="1">
      <c r="A1250" s="54" t="s">
        <v>2927</v>
      </c>
      <c r="B1250" s="54" t="s">
        <v>2928</v>
      </c>
      <c r="C1250" s="55" t="str">
        <f t="shared" si="10"/>
        <v>TIVI GROUND</v>
      </c>
      <c r="D1250" s="55"/>
      <c r="E1250" s="55"/>
      <c r="F1250" s="55"/>
      <c r="G1250" s="55">
        <f>COUNTIF(RTARouteStagesOld!$J$2:$J$5,ShortCodesNew!$B1250)</f>
        <v>0</v>
      </c>
      <c r="H1250" s="55">
        <f>COUNTIF(ShortCodesNew!$A$2:$A$1516,ShortCodesNew!$A1250)</f>
        <v>1</v>
      </c>
      <c r="I1250" s="55">
        <f t="shared" si="11"/>
        <v>1</v>
      </c>
      <c r="J1250" s="55"/>
      <c r="K1250" s="55"/>
      <c r="L1250" s="55"/>
      <c r="M1250" s="53"/>
      <c r="N1250" s="53"/>
      <c r="O1250" s="53"/>
      <c r="P1250" s="53"/>
      <c r="Q1250" s="53"/>
      <c r="R1250" s="53"/>
      <c r="S1250" s="53"/>
      <c r="T1250" s="53"/>
      <c r="U1250" s="53"/>
      <c r="V1250" s="53"/>
      <c r="W1250" s="53"/>
      <c r="X1250" s="53"/>
      <c r="Y1250" s="53"/>
      <c r="Z1250" s="53"/>
    </row>
    <row r="1251" spans="1:26" ht="14.25" customHeight="1">
      <c r="A1251" s="57" t="s">
        <v>2929</v>
      </c>
      <c r="B1251" s="57" t="s">
        <v>2930</v>
      </c>
      <c r="C1251" s="58" t="str">
        <f t="shared" si="10"/>
        <v>TIVIM</v>
      </c>
      <c r="D1251" s="58"/>
      <c r="E1251" s="58"/>
      <c r="F1251" s="58"/>
      <c r="G1251" s="58">
        <f>COUNTIF(RTARouteStagesOld!$J$2:$J$5,ShortCodesNew!$B1251)</f>
        <v>0</v>
      </c>
      <c r="H1251" s="58">
        <f>COUNTIF(ShortCodesNew!$A$2:$A$1516,ShortCodesNew!$A1251)</f>
        <v>1</v>
      </c>
      <c r="I1251" s="58">
        <f t="shared" si="11"/>
        <v>1</v>
      </c>
      <c r="J1251" s="58"/>
      <c r="K1251" s="58"/>
      <c r="L1251" s="58"/>
      <c r="M1251" s="53"/>
      <c r="N1251" s="53"/>
      <c r="O1251" s="53"/>
      <c r="P1251" s="53"/>
      <c r="Q1251" s="53"/>
      <c r="R1251" s="53"/>
      <c r="S1251" s="53"/>
      <c r="T1251" s="53"/>
      <c r="U1251" s="53"/>
      <c r="V1251" s="53"/>
      <c r="W1251" s="53"/>
      <c r="X1251" s="53"/>
      <c r="Y1251" s="53"/>
      <c r="Z1251" s="53"/>
    </row>
    <row r="1252" spans="1:26" ht="14.25" customHeight="1">
      <c r="A1252" s="54" t="s">
        <v>2931</v>
      </c>
      <c r="B1252" s="54" t="s">
        <v>2932</v>
      </c>
      <c r="C1252" s="55" t="str">
        <f t="shared" si="10"/>
        <v>TIVRE BUILD</v>
      </c>
      <c r="D1252" s="55"/>
      <c r="E1252" s="55"/>
      <c r="F1252" s="55"/>
      <c r="G1252" s="55">
        <f>COUNTIF(RTARouteStagesOld!$J$2:$J$5,ShortCodesNew!$B1252)</f>
        <v>0</v>
      </c>
      <c r="H1252" s="55">
        <f>COUNTIF(ShortCodesNew!$A$2:$A$1516,ShortCodesNew!$A1252)</f>
        <v>1</v>
      </c>
      <c r="I1252" s="55">
        <f t="shared" si="11"/>
        <v>1</v>
      </c>
      <c r="J1252" s="55"/>
      <c r="K1252" s="55"/>
      <c r="L1252" s="55"/>
      <c r="M1252" s="53"/>
      <c r="N1252" s="53"/>
      <c r="O1252" s="53"/>
      <c r="P1252" s="53"/>
      <c r="Q1252" s="53"/>
      <c r="R1252" s="53"/>
      <c r="S1252" s="53"/>
      <c r="T1252" s="53"/>
      <c r="U1252" s="53"/>
      <c r="V1252" s="53"/>
      <c r="W1252" s="53"/>
      <c r="X1252" s="53"/>
      <c r="Y1252" s="53"/>
      <c r="Z1252" s="53"/>
    </row>
    <row r="1253" spans="1:26" ht="14.25" customHeight="1">
      <c r="A1253" s="57" t="s">
        <v>2933</v>
      </c>
      <c r="B1253" s="57" t="s">
        <v>2934</v>
      </c>
      <c r="C1253" s="58" t="str">
        <f t="shared" si="10"/>
        <v>TIVREM</v>
      </c>
      <c r="D1253" s="58"/>
      <c r="E1253" s="58"/>
      <c r="F1253" s="58"/>
      <c r="G1253" s="58">
        <f>COUNTIF(RTARouteStagesOld!$J$2:$J$5,ShortCodesNew!$B1253)</f>
        <v>0</v>
      </c>
      <c r="H1253" s="58">
        <f>COUNTIF(ShortCodesNew!$A$2:$A$1516,ShortCodesNew!$A1253)</f>
        <v>1</v>
      </c>
      <c r="I1253" s="58">
        <f t="shared" si="11"/>
        <v>1</v>
      </c>
      <c r="J1253" s="58"/>
      <c r="K1253" s="58"/>
      <c r="L1253" s="58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</row>
    <row r="1254" spans="1:26" ht="14.25" customHeight="1">
      <c r="A1254" s="54" t="s">
        <v>2935</v>
      </c>
      <c r="B1254" s="54" t="s">
        <v>2936</v>
      </c>
      <c r="C1254" s="55" t="str">
        <f t="shared" si="10"/>
        <v>TOLULE</v>
      </c>
      <c r="D1254" s="55"/>
      <c r="E1254" s="55"/>
      <c r="F1254" s="55"/>
      <c r="G1254" s="55">
        <f>COUNTIF(RTARouteStagesOld!$J$2:$J$5,ShortCodesNew!$B1254)</f>
        <v>0</v>
      </c>
      <c r="H1254" s="55">
        <f>COUNTIF(ShortCodesNew!$A$2:$A$1516,ShortCodesNew!$A1254)</f>
        <v>1</v>
      </c>
      <c r="I1254" s="55">
        <f t="shared" si="11"/>
        <v>1</v>
      </c>
      <c r="J1254" s="55"/>
      <c r="K1254" s="55"/>
      <c r="L1254" s="55"/>
      <c r="M1254" s="53"/>
      <c r="N1254" s="53"/>
      <c r="O1254" s="53"/>
      <c r="P1254" s="53"/>
      <c r="Q1254" s="53"/>
      <c r="R1254" s="53"/>
      <c r="S1254" s="53"/>
      <c r="T1254" s="53"/>
      <c r="U1254" s="53"/>
      <c r="V1254" s="53"/>
      <c r="W1254" s="53"/>
      <c r="X1254" s="53"/>
      <c r="Y1254" s="53"/>
      <c r="Z1254" s="53"/>
    </row>
    <row r="1255" spans="1:26" ht="14.25" customHeight="1">
      <c r="A1255" s="57" t="s">
        <v>2937</v>
      </c>
      <c r="B1255" s="57" t="s">
        <v>2938</v>
      </c>
      <c r="C1255" s="58" t="str">
        <f t="shared" si="10"/>
        <v>TONCA</v>
      </c>
      <c r="D1255" s="58"/>
      <c r="E1255" s="58"/>
      <c r="F1255" s="58"/>
      <c r="G1255" s="58">
        <f>COUNTIF(RTARouteStagesOld!$J$2:$J$5,ShortCodesNew!$B1255)</f>
        <v>0</v>
      </c>
      <c r="H1255" s="58">
        <f>COUNTIF(ShortCodesNew!$A$2:$A$1516,ShortCodesNew!$A1255)</f>
        <v>1</v>
      </c>
      <c r="I1255" s="58">
        <f t="shared" si="11"/>
        <v>1</v>
      </c>
      <c r="J1255" s="58"/>
      <c r="K1255" s="58"/>
      <c r="L1255" s="58"/>
      <c r="M1255" s="53"/>
      <c r="N1255" s="53"/>
      <c r="O1255" s="53"/>
      <c r="P1255" s="53"/>
      <c r="Q1255" s="53"/>
      <c r="R1255" s="53"/>
      <c r="S1255" s="53"/>
      <c r="T1255" s="53"/>
      <c r="U1255" s="53"/>
      <c r="V1255" s="53"/>
      <c r="W1255" s="53"/>
      <c r="X1255" s="53"/>
      <c r="Y1255" s="53"/>
      <c r="Z1255" s="53"/>
    </row>
    <row r="1256" spans="1:26" ht="14.25" customHeight="1">
      <c r="A1256" s="54" t="s">
        <v>2939</v>
      </c>
      <c r="B1256" s="54" t="s">
        <v>2940</v>
      </c>
      <c r="C1256" s="55" t="str">
        <f t="shared" si="10"/>
        <v>TOP COLA</v>
      </c>
      <c r="D1256" s="55"/>
      <c r="E1256" s="55"/>
      <c r="F1256" s="55"/>
      <c r="G1256" s="55">
        <f>COUNTIF(RTARouteStagesOld!$J$2:$J$5,ShortCodesNew!$B1256)</f>
        <v>0</v>
      </c>
      <c r="H1256" s="55">
        <f>COUNTIF(ShortCodesNew!$A$2:$A$1516,ShortCodesNew!$A1256)</f>
        <v>1</v>
      </c>
      <c r="I1256" s="55">
        <f t="shared" si="11"/>
        <v>1</v>
      </c>
      <c r="J1256" s="55"/>
      <c r="K1256" s="55"/>
      <c r="L1256" s="55"/>
      <c r="M1256" s="53"/>
      <c r="N1256" s="53"/>
      <c r="O1256" s="53"/>
      <c r="P1256" s="53"/>
      <c r="Q1256" s="53"/>
      <c r="R1256" s="53"/>
      <c r="S1256" s="53"/>
      <c r="T1256" s="53"/>
      <c r="U1256" s="53"/>
      <c r="V1256" s="53"/>
      <c r="W1256" s="53"/>
      <c r="X1256" s="53"/>
      <c r="Y1256" s="53"/>
      <c r="Z1256" s="53"/>
    </row>
    <row r="1257" spans="1:26" ht="14.25" customHeight="1">
      <c r="A1257" s="57" t="s">
        <v>2941</v>
      </c>
      <c r="B1257" s="57" t="s">
        <v>2942</v>
      </c>
      <c r="C1257" s="58" t="str">
        <f t="shared" si="10"/>
        <v>TORDA</v>
      </c>
      <c r="D1257" s="58"/>
      <c r="E1257" s="58"/>
      <c r="F1257" s="58"/>
      <c r="G1257" s="58">
        <f>COUNTIF(RTARouteStagesOld!$J$2:$J$5,ShortCodesNew!$B1257)</f>
        <v>0</v>
      </c>
      <c r="H1257" s="58">
        <f>COUNTIF(ShortCodesNew!$A$2:$A$1516,ShortCodesNew!$A1257)</f>
        <v>1</v>
      </c>
      <c r="I1257" s="58">
        <f t="shared" si="11"/>
        <v>1</v>
      </c>
      <c r="J1257" s="58"/>
      <c r="K1257" s="58"/>
      <c r="L1257" s="58"/>
      <c r="M1257" s="53"/>
      <c r="N1257" s="53"/>
      <c r="O1257" s="53"/>
      <c r="P1257" s="53"/>
      <c r="Q1257" s="53"/>
      <c r="R1257" s="53"/>
      <c r="S1257" s="53"/>
      <c r="T1257" s="53"/>
      <c r="U1257" s="53"/>
      <c r="V1257" s="53"/>
      <c r="W1257" s="53"/>
      <c r="X1257" s="53"/>
      <c r="Y1257" s="53"/>
      <c r="Z1257" s="53"/>
    </row>
    <row r="1258" spans="1:26" ht="14.25" customHeight="1">
      <c r="A1258" s="54" t="s">
        <v>2943</v>
      </c>
      <c r="B1258" s="54" t="s">
        <v>2944</v>
      </c>
      <c r="C1258" s="55" t="str">
        <f t="shared" si="10"/>
        <v>TORLA</v>
      </c>
      <c r="D1258" s="55"/>
      <c r="E1258" s="55"/>
      <c r="F1258" s="55"/>
      <c r="G1258" s="55">
        <f>COUNTIF(RTARouteStagesOld!$J$2:$J$5,ShortCodesNew!$B1258)</f>
        <v>0</v>
      </c>
      <c r="H1258" s="55">
        <f>COUNTIF(ShortCodesNew!$A$2:$A$1516,ShortCodesNew!$A1258)</f>
        <v>1</v>
      </c>
      <c r="I1258" s="55">
        <f t="shared" si="11"/>
        <v>1</v>
      </c>
      <c r="J1258" s="55"/>
      <c r="K1258" s="55"/>
      <c r="L1258" s="55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</row>
    <row r="1259" spans="1:26" ht="14.25" customHeight="1">
      <c r="A1259" s="57" t="s">
        <v>2945</v>
      </c>
      <c r="B1259" s="57" t="s">
        <v>2946</v>
      </c>
      <c r="C1259" s="58" t="str">
        <f t="shared" si="10"/>
        <v>TORSHE</v>
      </c>
      <c r="D1259" s="58"/>
      <c r="E1259" s="58"/>
      <c r="F1259" s="58"/>
      <c r="G1259" s="58">
        <f>COUNTIF(RTARouteStagesOld!$J$2:$J$5,ShortCodesNew!$B1259)</f>
        <v>0</v>
      </c>
      <c r="H1259" s="58">
        <f>COUNTIF(ShortCodesNew!$A$2:$A$1516,ShortCodesNew!$A1259)</f>
        <v>1</v>
      </c>
      <c r="I1259" s="58">
        <f t="shared" si="11"/>
        <v>1</v>
      </c>
      <c r="J1259" s="58"/>
      <c r="K1259" s="58"/>
      <c r="L1259" s="58"/>
      <c r="M1259" s="53"/>
      <c r="N1259" s="53"/>
      <c r="O1259" s="53"/>
      <c r="P1259" s="53"/>
      <c r="Q1259" s="53"/>
      <c r="R1259" s="53"/>
      <c r="S1259" s="53"/>
      <c r="T1259" s="53"/>
      <c r="U1259" s="53"/>
      <c r="V1259" s="53"/>
      <c r="W1259" s="53"/>
      <c r="X1259" s="53"/>
      <c r="Y1259" s="53"/>
      <c r="Z1259" s="53"/>
    </row>
    <row r="1260" spans="1:26" ht="14.25" customHeight="1">
      <c r="A1260" s="54" t="s">
        <v>2947</v>
      </c>
      <c r="B1260" s="54" t="s">
        <v>2948</v>
      </c>
      <c r="C1260" s="55" t="str">
        <f t="shared" si="10"/>
        <v>TUDAL</v>
      </c>
      <c r="D1260" s="55"/>
      <c r="E1260" s="55"/>
      <c r="F1260" s="55"/>
      <c r="G1260" s="55">
        <f>COUNTIF(RTARouteStagesOld!$J$2:$J$5,ShortCodesNew!$B1260)</f>
        <v>0</v>
      </c>
      <c r="H1260" s="55">
        <f>COUNTIF(ShortCodesNew!$A$2:$A$1516,ShortCodesNew!$A1260)</f>
        <v>1</v>
      </c>
      <c r="I1260" s="55">
        <f t="shared" si="11"/>
        <v>1</v>
      </c>
      <c r="J1260" s="55"/>
      <c r="K1260" s="55"/>
      <c r="L1260" s="55"/>
      <c r="M1260" s="53"/>
      <c r="N1260" s="53"/>
      <c r="O1260" s="53"/>
      <c r="P1260" s="53"/>
      <c r="Q1260" s="53"/>
      <c r="R1260" s="53"/>
      <c r="S1260" s="53"/>
      <c r="T1260" s="53"/>
      <c r="U1260" s="53"/>
      <c r="V1260" s="53"/>
      <c r="W1260" s="53"/>
      <c r="X1260" s="53"/>
      <c r="Y1260" s="53"/>
      <c r="Z1260" s="53"/>
    </row>
    <row r="1261" spans="1:26" ht="14.25" customHeight="1">
      <c r="A1261" s="57" t="s">
        <v>2949</v>
      </c>
      <c r="B1261" s="57" t="s">
        <v>2950</v>
      </c>
      <c r="C1261" s="58" t="str">
        <f t="shared" si="10"/>
        <v>TUDAV</v>
      </c>
      <c r="D1261" s="58"/>
      <c r="E1261" s="58"/>
      <c r="F1261" s="58"/>
      <c r="G1261" s="58">
        <f>COUNTIF(RTARouteStagesOld!$J$2:$J$5,ShortCodesNew!$B1261)</f>
        <v>0</v>
      </c>
      <c r="H1261" s="58">
        <f>COUNTIF(ShortCodesNew!$A$2:$A$1516,ShortCodesNew!$A1261)</f>
        <v>1</v>
      </c>
      <c r="I1261" s="58">
        <f t="shared" si="11"/>
        <v>1</v>
      </c>
      <c r="J1261" s="58"/>
      <c r="K1261" s="58"/>
      <c r="L1261" s="58"/>
      <c r="M1261" s="53"/>
      <c r="N1261" s="53"/>
      <c r="O1261" s="53"/>
      <c r="P1261" s="53"/>
      <c r="Q1261" s="53"/>
      <c r="R1261" s="53"/>
      <c r="S1261" s="53"/>
      <c r="T1261" s="53"/>
      <c r="U1261" s="53"/>
      <c r="V1261" s="53"/>
      <c r="W1261" s="53"/>
      <c r="X1261" s="53"/>
      <c r="Y1261" s="53"/>
      <c r="Z1261" s="53"/>
    </row>
    <row r="1262" spans="1:26" ht="14.25" customHeight="1">
      <c r="A1262" s="54" t="s">
        <v>2951</v>
      </c>
      <c r="B1262" s="54" t="s">
        <v>2952</v>
      </c>
      <c r="C1262" s="55" t="str">
        <f t="shared" si="10"/>
        <v>TUE MANSHI</v>
      </c>
      <c r="D1262" s="55"/>
      <c r="E1262" s="55"/>
      <c r="F1262" s="55"/>
      <c r="G1262" s="55">
        <f>COUNTIF(RTARouteStagesOld!$J$2:$J$5,ShortCodesNew!$B1262)</f>
        <v>0</v>
      </c>
      <c r="H1262" s="55">
        <f>COUNTIF(ShortCodesNew!$A$2:$A$1516,ShortCodesNew!$A1262)</f>
        <v>1</v>
      </c>
      <c r="I1262" s="55">
        <f t="shared" si="11"/>
        <v>1</v>
      </c>
      <c r="J1262" s="55"/>
      <c r="K1262" s="55"/>
      <c r="L1262" s="55"/>
      <c r="M1262" s="53"/>
      <c r="N1262" s="53"/>
      <c r="O1262" s="53"/>
      <c r="P1262" s="53"/>
      <c r="Q1262" s="53"/>
      <c r="R1262" s="53"/>
      <c r="S1262" s="53"/>
      <c r="T1262" s="53"/>
      <c r="U1262" s="53"/>
      <c r="V1262" s="53"/>
      <c r="W1262" s="53"/>
      <c r="X1262" s="53"/>
      <c r="Y1262" s="53"/>
      <c r="Z1262" s="53"/>
    </row>
    <row r="1263" spans="1:26" ht="14.25" customHeight="1">
      <c r="A1263" s="57" t="s">
        <v>2953</v>
      </c>
      <c r="B1263" s="57" t="s">
        <v>2954</v>
      </c>
      <c r="C1263" s="58" t="str">
        <f t="shared" si="10"/>
        <v>TUEM</v>
      </c>
      <c r="D1263" s="58"/>
      <c r="E1263" s="58"/>
      <c r="F1263" s="58"/>
      <c r="G1263" s="58">
        <f>COUNTIF(RTARouteStagesOld!$J$2:$J$5,ShortCodesNew!$B1263)</f>
        <v>0</v>
      </c>
      <c r="H1263" s="58">
        <f>COUNTIF(ShortCodesNew!$A$2:$A$1516,ShortCodesNew!$A1263)</f>
        <v>1</v>
      </c>
      <c r="I1263" s="58">
        <f t="shared" si="11"/>
        <v>1</v>
      </c>
      <c r="J1263" s="58"/>
      <c r="K1263" s="58"/>
      <c r="L1263" s="58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</row>
    <row r="1264" spans="1:26" ht="14.25" customHeight="1">
      <c r="A1264" s="54" t="s">
        <v>2955</v>
      </c>
      <c r="B1264" s="54" t="s">
        <v>2956</v>
      </c>
      <c r="C1264" s="55" t="str">
        <f t="shared" si="10"/>
        <v>TUEM CROSS</v>
      </c>
      <c r="D1264" s="55"/>
      <c r="E1264" s="55"/>
      <c r="F1264" s="55"/>
      <c r="G1264" s="55">
        <f>COUNTIF(RTARouteStagesOld!$J$2:$J$5,ShortCodesNew!$B1264)</f>
        <v>0</v>
      </c>
      <c r="H1264" s="55">
        <f>COUNTIF(ShortCodesNew!$A$2:$A$1516,ShortCodesNew!$A1264)</f>
        <v>1</v>
      </c>
      <c r="I1264" s="55">
        <f t="shared" si="11"/>
        <v>1</v>
      </c>
      <c r="J1264" s="55"/>
      <c r="K1264" s="55"/>
      <c r="L1264" s="55"/>
      <c r="M1264" s="53"/>
      <c r="N1264" s="53"/>
      <c r="O1264" s="53"/>
      <c r="P1264" s="53"/>
      <c r="Q1264" s="53"/>
      <c r="R1264" s="53"/>
      <c r="S1264" s="53"/>
      <c r="T1264" s="53"/>
      <c r="U1264" s="53"/>
      <c r="V1264" s="53"/>
      <c r="W1264" s="53"/>
      <c r="X1264" s="53"/>
      <c r="Y1264" s="53"/>
      <c r="Z1264" s="53"/>
    </row>
    <row r="1265" spans="1:26" ht="14.25" customHeight="1">
      <c r="A1265" s="57" t="s">
        <v>2957</v>
      </c>
      <c r="B1265" s="57" t="s">
        <v>2958</v>
      </c>
      <c r="C1265" s="58" t="str">
        <f t="shared" si="10"/>
        <v>TUEM HSPTL</v>
      </c>
      <c r="D1265" s="58"/>
      <c r="E1265" s="58"/>
      <c r="F1265" s="58"/>
      <c r="G1265" s="58">
        <f>COUNTIF(RTARouteStagesOld!$J$2:$J$5,ShortCodesNew!$B1265)</f>
        <v>0</v>
      </c>
      <c r="H1265" s="58">
        <f>COUNTIF(ShortCodesNew!$A$2:$A$1516,ShortCodesNew!$A1265)</f>
        <v>1</v>
      </c>
      <c r="I1265" s="58">
        <f t="shared" si="11"/>
        <v>1</v>
      </c>
      <c r="J1265" s="58"/>
      <c r="K1265" s="58"/>
      <c r="L1265" s="58"/>
      <c r="M1265" s="53"/>
      <c r="N1265" s="53"/>
      <c r="O1265" s="53"/>
      <c r="P1265" s="53"/>
      <c r="Q1265" s="53"/>
      <c r="R1265" s="53"/>
      <c r="S1265" s="53"/>
      <c r="T1265" s="53"/>
      <c r="U1265" s="53"/>
      <c r="V1265" s="53"/>
      <c r="W1265" s="53"/>
      <c r="X1265" s="53"/>
      <c r="Y1265" s="53"/>
      <c r="Z1265" s="53"/>
    </row>
    <row r="1266" spans="1:26" ht="14.25" customHeight="1">
      <c r="A1266" s="54" t="s">
        <v>2959</v>
      </c>
      <c r="B1266" s="54" t="s">
        <v>2960</v>
      </c>
      <c r="C1266" s="55" t="str">
        <f t="shared" si="10"/>
        <v>TUEM IDC</v>
      </c>
      <c r="D1266" s="55"/>
      <c r="E1266" s="55"/>
      <c r="F1266" s="55"/>
      <c r="G1266" s="55">
        <f>COUNTIF(RTARouteStagesOld!$J$2:$J$5,ShortCodesNew!$B1266)</f>
        <v>0</v>
      </c>
      <c r="H1266" s="55">
        <f>COUNTIF(ShortCodesNew!$A$2:$A$1516,ShortCodesNew!$A1266)</f>
        <v>1</v>
      </c>
      <c r="I1266" s="55">
        <f t="shared" si="11"/>
        <v>1</v>
      </c>
      <c r="J1266" s="55"/>
      <c r="K1266" s="55"/>
      <c r="L1266" s="55"/>
      <c r="M1266" s="53"/>
      <c r="N1266" s="53"/>
      <c r="O1266" s="53"/>
      <c r="P1266" s="53"/>
      <c r="Q1266" s="53"/>
      <c r="R1266" s="53"/>
      <c r="S1266" s="53"/>
      <c r="T1266" s="53"/>
      <c r="U1266" s="53"/>
      <c r="V1266" s="53"/>
      <c r="W1266" s="53"/>
      <c r="X1266" s="53"/>
      <c r="Y1266" s="53"/>
      <c r="Z1266" s="53"/>
    </row>
    <row r="1267" spans="1:26" ht="14.25" customHeight="1">
      <c r="A1267" s="57" t="s">
        <v>2961</v>
      </c>
      <c r="B1267" s="57" t="s">
        <v>2962</v>
      </c>
      <c r="C1267" s="58" t="str">
        <f t="shared" si="10"/>
        <v>TUEM V.TMP</v>
      </c>
      <c r="D1267" s="58"/>
      <c r="E1267" s="58"/>
      <c r="F1267" s="58"/>
      <c r="G1267" s="58">
        <f>COUNTIF(RTARouteStagesOld!$J$2:$J$5,ShortCodesNew!$B1267)</f>
        <v>0</v>
      </c>
      <c r="H1267" s="58">
        <f>COUNTIF(ShortCodesNew!$A$2:$A$1516,ShortCodesNew!$A1267)</f>
        <v>1</v>
      </c>
      <c r="I1267" s="58">
        <f t="shared" si="11"/>
        <v>1</v>
      </c>
      <c r="J1267" s="58"/>
      <c r="K1267" s="58"/>
      <c r="L1267" s="58"/>
      <c r="M1267" s="53"/>
      <c r="N1267" s="53"/>
      <c r="O1267" s="53"/>
      <c r="P1267" s="53"/>
      <c r="Q1267" s="53"/>
      <c r="R1267" s="53"/>
      <c r="S1267" s="53"/>
      <c r="T1267" s="53"/>
      <c r="U1267" s="53"/>
      <c r="V1267" s="53"/>
      <c r="W1267" s="53"/>
      <c r="X1267" s="53"/>
      <c r="Y1267" s="53"/>
      <c r="Z1267" s="53"/>
    </row>
    <row r="1268" spans="1:26" ht="14.25" customHeight="1">
      <c r="A1268" s="54" t="s">
        <v>2963</v>
      </c>
      <c r="B1268" s="54" t="s">
        <v>2964</v>
      </c>
      <c r="C1268" s="55" t="str">
        <f t="shared" si="10"/>
        <v>TULARKRWADI</v>
      </c>
      <c r="D1268" s="55"/>
      <c r="E1268" s="55"/>
      <c r="F1268" s="55"/>
      <c r="G1268" s="55">
        <f>COUNTIF(RTARouteStagesOld!$J$2:$J$5,ShortCodesNew!$B1268)</f>
        <v>0</v>
      </c>
      <c r="H1268" s="55">
        <f>COUNTIF(ShortCodesNew!$A$2:$A$1516,ShortCodesNew!$A1268)</f>
        <v>1</v>
      </c>
      <c r="I1268" s="55">
        <f t="shared" si="11"/>
        <v>1</v>
      </c>
      <c r="J1268" s="55"/>
      <c r="K1268" s="55"/>
      <c r="L1268" s="55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</row>
    <row r="1269" spans="1:26" ht="14.25" customHeight="1">
      <c r="A1269" s="57" t="s">
        <v>2965</v>
      </c>
      <c r="B1269" s="57" t="s">
        <v>2966</v>
      </c>
      <c r="C1269" s="58" t="str">
        <f t="shared" si="10"/>
        <v>TULSIMALA</v>
      </c>
      <c r="D1269" s="58"/>
      <c r="E1269" s="58"/>
      <c r="F1269" s="58"/>
      <c r="G1269" s="58">
        <f>COUNTIF(RTARouteStagesOld!$J$2:$J$5,ShortCodesNew!$B1269)</f>
        <v>0</v>
      </c>
      <c r="H1269" s="58">
        <f>COUNTIF(ShortCodesNew!$A$2:$A$1516,ShortCodesNew!$A1269)</f>
        <v>1</v>
      </c>
      <c r="I1269" s="58">
        <f t="shared" si="11"/>
        <v>1</v>
      </c>
      <c r="J1269" s="58"/>
      <c r="K1269" s="58"/>
      <c r="L1269" s="58"/>
      <c r="M1269" s="53"/>
      <c r="N1269" s="53"/>
      <c r="O1269" s="53"/>
      <c r="P1269" s="53"/>
      <c r="Q1269" s="53"/>
      <c r="R1269" s="53"/>
      <c r="S1269" s="53"/>
      <c r="T1269" s="53"/>
      <c r="U1269" s="53"/>
      <c r="V1269" s="53"/>
      <c r="W1269" s="53"/>
      <c r="X1269" s="53"/>
      <c r="Y1269" s="53"/>
      <c r="Z1269" s="53"/>
    </row>
    <row r="1270" spans="1:26" ht="14.25" customHeight="1">
      <c r="A1270" s="54" t="s">
        <v>2967</v>
      </c>
      <c r="B1270" s="54" t="s">
        <v>2968</v>
      </c>
      <c r="C1270" s="55" t="str">
        <f t="shared" si="10"/>
        <v>TURKIWADI</v>
      </c>
      <c r="D1270" s="55"/>
      <c r="E1270" s="55"/>
      <c r="F1270" s="55"/>
      <c r="G1270" s="55">
        <f>COUNTIF(RTARouteStagesOld!$J$2:$J$5,ShortCodesNew!$B1270)</f>
        <v>0</v>
      </c>
      <c r="H1270" s="55">
        <f>COUNTIF(ShortCodesNew!$A$2:$A$1516,ShortCodesNew!$A1270)</f>
        <v>1</v>
      </c>
      <c r="I1270" s="55">
        <f t="shared" si="11"/>
        <v>1</v>
      </c>
      <c r="J1270" s="55"/>
      <c r="K1270" s="55"/>
      <c r="L1270" s="55"/>
      <c r="M1270" s="53"/>
      <c r="N1270" s="53"/>
      <c r="O1270" s="53"/>
      <c r="P1270" s="53"/>
      <c r="Q1270" s="53"/>
      <c r="R1270" s="53"/>
      <c r="S1270" s="53"/>
      <c r="T1270" s="53"/>
      <c r="U1270" s="53"/>
      <c r="V1270" s="53"/>
      <c r="W1270" s="53"/>
      <c r="X1270" s="53"/>
      <c r="Y1270" s="53"/>
      <c r="Z1270" s="53"/>
    </row>
    <row r="1271" spans="1:26" ht="14.25" customHeight="1">
      <c r="A1271" s="57" t="s">
        <v>2969</v>
      </c>
      <c r="B1271" s="57" t="s">
        <v>2970</v>
      </c>
      <c r="C1271" s="58" t="str">
        <f t="shared" si="10"/>
        <v>U TITA/HSND</v>
      </c>
      <c r="D1271" s="58"/>
      <c r="E1271" s="58"/>
      <c r="F1271" s="58"/>
      <c r="G1271" s="58">
        <f>COUNTIF(RTARouteStagesOld!$J$2:$J$5,ShortCodesNew!$B1271)</f>
        <v>0</v>
      </c>
      <c r="H1271" s="58">
        <f>COUNTIF(ShortCodesNew!$A$2:$A$1516,ShortCodesNew!$A1271)</f>
        <v>1</v>
      </c>
      <c r="I1271" s="58">
        <f t="shared" si="11"/>
        <v>1</v>
      </c>
      <c r="J1271" s="58"/>
      <c r="K1271" s="58"/>
      <c r="L1271" s="58"/>
      <c r="M1271" s="53"/>
      <c r="N1271" s="53"/>
      <c r="O1271" s="53"/>
      <c r="P1271" s="53"/>
      <c r="Q1271" s="53"/>
      <c r="R1271" s="53"/>
      <c r="S1271" s="53"/>
      <c r="T1271" s="53"/>
      <c r="U1271" s="53"/>
      <c r="V1271" s="53"/>
      <c r="W1271" s="53"/>
      <c r="X1271" s="53"/>
      <c r="Y1271" s="53"/>
      <c r="Z1271" s="53"/>
    </row>
    <row r="1272" spans="1:26" ht="14.25" customHeight="1">
      <c r="A1272" s="54" t="s">
        <v>2971</v>
      </c>
      <c r="B1272" s="54" t="s">
        <v>2972</v>
      </c>
      <c r="C1272" s="55" t="str">
        <f t="shared" si="10"/>
        <v>U.TISK</v>
      </c>
      <c r="D1272" s="55"/>
      <c r="E1272" s="55"/>
      <c r="F1272" s="55"/>
      <c r="G1272" s="55">
        <f>COUNTIF(RTARouteStagesOld!$J$2:$J$5,ShortCodesNew!$B1272)</f>
        <v>0</v>
      </c>
      <c r="H1272" s="55">
        <f>COUNTIF(ShortCodesNew!$A$2:$A$1516,ShortCodesNew!$A1272)</f>
        <v>1</v>
      </c>
      <c r="I1272" s="55">
        <f t="shared" si="11"/>
        <v>1</v>
      </c>
      <c r="J1272" s="55"/>
      <c r="K1272" s="55"/>
      <c r="L1272" s="55"/>
      <c r="M1272" s="53"/>
      <c r="N1272" s="53"/>
      <c r="O1272" s="53"/>
      <c r="P1272" s="53"/>
      <c r="Q1272" s="53"/>
      <c r="R1272" s="53"/>
      <c r="S1272" s="53"/>
      <c r="T1272" s="53"/>
      <c r="U1272" s="53"/>
      <c r="V1272" s="53"/>
      <c r="W1272" s="53"/>
      <c r="X1272" s="53"/>
      <c r="Y1272" s="53"/>
      <c r="Z1272" s="53"/>
    </row>
    <row r="1273" spans="1:26" ht="14.25" customHeight="1">
      <c r="A1273" s="57" t="s">
        <v>2973</v>
      </c>
      <c r="B1273" s="57" t="s">
        <v>2974</v>
      </c>
      <c r="C1273" s="58" t="str">
        <f t="shared" si="10"/>
        <v>UCASSAIM</v>
      </c>
      <c r="D1273" s="58"/>
      <c r="E1273" s="58"/>
      <c r="F1273" s="58"/>
      <c r="G1273" s="58">
        <f>COUNTIF(RTARouteStagesOld!$J$2:$J$5,ShortCodesNew!$B1273)</f>
        <v>0</v>
      </c>
      <c r="H1273" s="58">
        <f>COUNTIF(ShortCodesNew!$A$2:$A$1516,ShortCodesNew!$A1273)</f>
        <v>1</v>
      </c>
      <c r="I1273" s="58">
        <f t="shared" si="11"/>
        <v>1</v>
      </c>
      <c r="J1273" s="58"/>
      <c r="K1273" s="58"/>
      <c r="L1273" s="58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</row>
    <row r="1274" spans="1:26" ht="14.25" customHeight="1">
      <c r="A1274" s="54" t="s">
        <v>2975</v>
      </c>
      <c r="B1274" s="54" t="s">
        <v>2976</v>
      </c>
      <c r="C1274" s="55" t="str">
        <f t="shared" si="10"/>
        <v>UDALSHE</v>
      </c>
      <c r="D1274" s="55"/>
      <c r="E1274" s="55"/>
      <c r="F1274" s="55"/>
      <c r="G1274" s="55">
        <f>COUNTIF(RTARouteStagesOld!$J$2:$J$5,ShortCodesNew!$B1274)</f>
        <v>0</v>
      </c>
      <c r="H1274" s="55">
        <f>COUNTIF(ShortCodesNew!$A$2:$A$1516,ShortCodesNew!$A1274)</f>
        <v>1</v>
      </c>
      <c r="I1274" s="55">
        <f t="shared" si="11"/>
        <v>1</v>
      </c>
      <c r="J1274" s="55"/>
      <c r="K1274" s="55"/>
      <c r="L1274" s="55"/>
      <c r="M1274" s="53"/>
      <c r="N1274" s="53"/>
      <c r="O1274" s="53"/>
      <c r="P1274" s="53"/>
      <c r="Q1274" s="53"/>
      <c r="R1274" s="53"/>
      <c r="S1274" s="53"/>
      <c r="T1274" s="53"/>
      <c r="U1274" s="53"/>
      <c r="V1274" s="53"/>
      <c r="W1274" s="53"/>
      <c r="X1274" s="53"/>
      <c r="Y1274" s="53"/>
      <c r="Z1274" s="53"/>
    </row>
    <row r="1275" spans="1:26" ht="14.25" customHeight="1">
      <c r="A1275" s="57" t="s">
        <v>2977</v>
      </c>
      <c r="B1275" s="57" t="s">
        <v>2978</v>
      </c>
      <c r="C1275" s="58" t="str">
        <f t="shared" si="10"/>
        <v>UDYAM NAGAR</v>
      </c>
      <c r="D1275" s="58"/>
      <c r="E1275" s="58"/>
      <c r="F1275" s="58"/>
      <c r="G1275" s="58">
        <f>COUNTIF(RTARouteStagesOld!$J$2:$J$5,ShortCodesNew!$B1275)</f>
        <v>0</v>
      </c>
      <c r="H1275" s="58">
        <f>COUNTIF(ShortCodesNew!$A$2:$A$1516,ShortCodesNew!$A1275)</f>
        <v>1</v>
      </c>
      <c r="I1275" s="58">
        <f t="shared" si="11"/>
        <v>1</v>
      </c>
      <c r="J1275" s="58"/>
      <c r="K1275" s="58"/>
      <c r="L1275" s="58"/>
      <c r="M1275" s="53"/>
      <c r="N1275" s="53"/>
      <c r="O1275" s="53"/>
      <c r="P1275" s="53"/>
      <c r="Q1275" s="53"/>
      <c r="R1275" s="53"/>
      <c r="S1275" s="53"/>
      <c r="T1275" s="53"/>
      <c r="U1275" s="53"/>
      <c r="V1275" s="53"/>
      <c r="W1275" s="53"/>
      <c r="X1275" s="53"/>
      <c r="Y1275" s="53"/>
      <c r="Z1275" s="53"/>
    </row>
    <row r="1276" spans="1:26" ht="14.25" customHeight="1">
      <c r="A1276" s="54" t="s">
        <v>2979</v>
      </c>
      <c r="B1276" s="54" t="s">
        <v>2980</v>
      </c>
      <c r="C1276" s="55" t="str">
        <f t="shared" si="10"/>
        <v>UGUEM</v>
      </c>
      <c r="D1276" s="55"/>
      <c r="E1276" s="55"/>
      <c r="F1276" s="55"/>
      <c r="G1276" s="55">
        <f>COUNTIF(RTARouteStagesOld!$J$2:$J$5,ShortCodesNew!$B1276)</f>
        <v>0</v>
      </c>
      <c r="H1276" s="55">
        <f>COUNTIF(ShortCodesNew!$A$2:$A$1516,ShortCodesNew!$A1276)</f>
        <v>1</v>
      </c>
      <c r="I1276" s="55">
        <f t="shared" si="11"/>
        <v>1</v>
      </c>
      <c r="J1276" s="55"/>
      <c r="K1276" s="55"/>
      <c r="L1276" s="55"/>
      <c r="M1276" s="53"/>
      <c r="N1276" s="53"/>
      <c r="O1276" s="53"/>
      <c r="P1276" s="53"/>
      <c r="Q1276" s="53"/>
      <c r="R1276" s="53"/>
      <c r="S1276" s="53"/>
      <c r="T1276" s="53"/>
      <c r="U1276" s="53"/>
      <c r="V1276" s="53"/>
      <c r="W1276" s="53"/>
      <c r="X1276" s="53"/>
      <c r="Y1276" s="53"/>
      <c r="Z1276" s="53"/>
    </row>
    <row r="1277" spans="1:26" ht="14.25" customHeight="1">
      <c r="A1277" s="57" t="s">
        <v>2981</v>
      </c>
      <c r="B1277" s="57" t="s">
        <v>2982</v>
      </c>
      <c r="C1277" s="58" t="str">
        <f t="shared" si="10"/>
        <v>UGVE</v>
      </c>
      <c r="D1277" s="58"/>
      <c r="E1277" s="58"/>
      <c r="F1277" s="58"/>
      <c r="G1277" s="58">
        <f>COUNTIF(RTARouteStagesOld!$J$2:$J$5,ShortCodesNew!$B1277)</f>
        <v>0</v>
      </c>
      <c r="H1277" s="58">
        <f>COUNTIF(ShortCodesNew!$A$2:$A$1516,ShortCodesNew!$A1277)</f>
        <v>1</v>
      </c>
      <c r="I1277" s="58">
        <f t="shared" si="11"/>
        <v>1</v>
      </c>
      <c r="J1277" s="58"/>
      <c r="K1277" s="58"/>
      <c r="L1277" s="58"/>
      <c r="M1277" s="53"/>
      <c r="N1277" s="53"/>
      <c r="O1277" s="53"/>
      <c r="P1277" s="53"/>
      <c r="Q1277" s="53"/>
      <c r="R1277" s="53"/>
      <c r="S1277" s="53"/>
      <c r="T1277" s="53"/>
      <c r="U1277" s="53"/>
      <c r="V1277" s="53"/>
      <c r="W1277" s="53"/>
      <c r="X1277" s="53"/>
      <c r="Y1277" s="53"/>
      <c r="Z1277" s="53"/>
    </row>
    <row r="1278" spans="1:26" ht="14.25" customHeight="1">
      <c r="A1278" s="54" t="s">
        <v>2983</v>
      </c>
      <c r="B1278" s="54" t="s">
        <v>2984</v>
      </c>
      <c r="C1278" s="55" t="str">
        <f t="shared" si="10"/>
        <v>UNDIR</v>
      </c>
      <c r="D1278" s="55"/>
      <c r="E1278" s="55"/>
      <c r="F1278" s="55"/>
      <c r="G1278" s="55">
        <f>COUNTIF(RTARouteStagesOld!$J$2:$J$5,ShortCodesNew!$B1278)</f>
        <v>0</v>
      </c>
      <c r="H1278" s="55">
        <f>COUNTIF(ShortCodesNew!$A$2:$A$1516,ShortCodesNew!$A1278)</f>
        <v>1</v>
      </c>
      <c r="I1278" s="55">
        <f t="shared" si="11"/>
        <v>1</v>
      </c>
      <c r="J1278" s="55"/>
      <c r="K1278" s="55"/>
      <c r="L1278" s="55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</row>
    <row r="1279" spans="1:26" ht="14.25" customHeight="1">
      <c r="A1279" s="57" t="s">
        <v>2985</v>
      </c>
      <c r="B1279" s="57" t="s">
        <v>2986</v>
      </c>
      <c r="C1279" s="58" t="str">
        <f t="shared" si="10"/>
        <v>UNDIR TEMPL</v>
      </c>
      <c r="D1279" s="58"/>
      <c r="E1279" s="58"/>
      <c r="F1279" s="58"/>
      <c r="G1279" s="58">
        <f>COUNTIF(RTARouteStagesOld!$J$2:$J$5,ShortCodesNew!$B1279)</f>
        <v>0</v>
      </c>
      <c r="H1279" s="58">
        <f>COUNTIF(ShortCodesNew!$A$2:$A$1516,ShortCodesNew!$A1279)</f>
        <v>1</v>
      </c>
      <c r="I1279" s="58">
        <f t="shared" si="11"/>
        <v>1</v>
      </c>
      <c r="J1279" s="58"/>
      <c r="K1279" s="58"/>
      <c r="L1279" s="58"/>
      <c r="M1279" s="53"/>
      <c r="N1279" s="53"/>
      <c r="O1279" s="53"/>
      <c r="P1279" s="53"/>
      <c r="Q1279" s="53"/>
      <c r="R1279" s="53"/>
      <c r="S1279" s="53"/>
      <c r="T1279" s="53"/>
      <c r="U1279" s="53"/>
      <c r="V1279" s="53"/>
      <c r="W1279" s="53"/>
      <c r="X1279" s="53"/>
      <c r="Y1279" s="53"/>
      <c r="Z1279" s="53"/>
    </row>
    <row r="1280" spans="1:26" ht="14.25" customHeight="1">
      <c r="A1280" s="54" t="s">
        <v>2987</v>
      </c>
      <c r="B1280" s="54" t="s">
        <v>2988</v>
      </c>
      <c r="C1280" s="55" t="str">
        <f t="shared" si="10"/>
        <v>UPAS NAGAR</v>
      </c>
      <c r="D1280" s="55"/>
      <c r="E1280" s="55"/>
      <c r="F1280" s="55"/>
      <c r="G1280" s="55">
        <f>COUNTIF(RTARouteStagesOld!$J$2:$J$5,ShortCodesNew!$B1280)</f>
        <v>0</v>
      </c>
      <c r="H1280" s="55">
        <f>COUNTIF(ShortCodesNew!$A$2:$A$1516,ShortCodesNew!$A1280)</f>
        <v>1</v>
      </c>
      <c r="I1280" s="55">
        <f t="shared" si="11"/>
        <v>1</v>
      </c>
      <c r="J1280" s="55"/>
      <c r="K1280" s="55"/>
      <c r="L1280" s="55"/>
      <c r="M1280" s="53"/>
      <c r="N1280" s="53"/>
      <c r="O1280" s="53"/>
      <c r="P1280" s="53"/>
      <c r="Q1280" s="53"/>
      <c r="R1280" s="53"/>
      <c r="S1280" s="53"/>
      <c r="T1280" s="53"/>
      <c r="U1280" s="53"/>
      <c r="V1280" s="53"/>
      <c r="W1280" s="53"/>
      <c r="X1280" s="53"/>
      <c r="Y1280" s="53"/>
      <c r="Z1280" s="53"/>
    </row>
    <row r="1281" spans="1:26" ht="14.25" customHeight="1">
      <c r="A1281" s="57" t="s">
        <v>2989</v>
      </c>
      <c r="B1281" s="57" t="s">
        <v>2990</v>
      </c>
      <c r="C1281" s="58" t="str">
        <f t="shared" si="10"/>
        <v>UPPER BAZAR</v>
      </c>
      <c r="D1281" s="58"/>
      <c r="E1281" s="58"/>
      <c r="F1281" s="58"/>
      <c r="G1281" s="58">
        <f>COUNTIF(RTARouteStagesOld!$J$2:$J$5,ShortCodesNew!$B1281)</f>
        <v>0</v>
      </c>
      <c r="H1281" s="58">
        <f>COUNTIF(ShortCodesNew!$A$2:$A$1516,ShortCodesNew!$A1281)</f>
        <v>1</v>
      </c>
      <c r="I1281" s="58">
        <f t="shared" si="11"/>
        <v>1</v>
      </c>
      <c r="J1281" s="58"/>
      <c r="K1281" s="58"/>
      <c r="L1281" s="58"/>
      <c r="M1281" s="53"/>
      <c r="N1281" s="53"/>
      <c r="O1281" s="53"/>
      <c r="P1281" s="53"/>
      <c r="Q1281" s="53"/>
      <c r="R1281" s="53"/>
      <c r="S1281" s="53"/>
      <c r="T1281" s="53"/>
      <c r="U1281" s="53"/>
      <c r="V1281" s="53"/>
      <c r="W1281" s="53"/>
      <c r="X1281" s="53"/>
      <c r="Y1281" s="53"/>
      <c r="Z1281" s="53"/>
    </row>
    <row r="1282" spans="1:26" ht="14.25" customHeight="1">
      <c r="A1282" s="54" t="s">
        <v>2991</v>
      </c>
      <c r="B1282" s="54" t="s">
        <v>2992</v>
      </c>
      <c r="C1282" s="55" t="str">
        <f t="shared" si="10"/>
        <v>USAP</v>
      </c>
      <c r="D1282" s="55"/>
      <c r="E1282" s="55"/>
      <c r="F1282" s="55"/>
      <c r="G1282" s="55">
        <f>COUNTIF(RTARouteStagesOld!$J$2:$J$5,ShortCodesNew!$B1282)</f>
        <v>0</v>
      </c>
      <c r="H1282" s="55">
        <f>COUNTIF(ShortCodesNew!$A$2:$A$1516,ShortCodesNew!$A1282)</f>
        <v>1</v>
      </c>
      <c r="I1282" s="55">
        <f t="shared" si="11"/>
        <v>1</v>
      </c>
      <c r="J1282" s="55"/>
      <c r="K1282" s="55"/>
      <c r="L1282" s="55"/>
      <c r="M1282" s="53"/>
      <c r="N1282" s="53"/>
      <c r="O1282" s="53"/>
      <c r="P1282" s="53"/>
      <c r="Q1282" s="53"/>
      <c r="R1282" s="53"/>
      <c r="S1282" s="53"/>
      <c r="T1282" s="53"/>
      <c r="U1282" s="53"/>
      <c r="V1282" s="53"/>
      <c r="W1282" s="53"/>
      <c r="X1282" s="53"/>
      <c r="Y1282" s="53"/>
      <c r="Z1282" s="53"/>
    </row>
    <row r="1283" spans="1:26" ht="14.25" customHeight="1">
      <c r="A1283" s="57" t="s">
        <v>2993</v>
      </c>
      <c r="B1283" s="57" t="s">
        <v>2994</v>
      </c>
      <c r="C1283" s="58" t="str">
        <f t="shared" si="10"/>
        <v>USAP TITA</v>
      </c>
      <c r="D1283" s="58"/>
      <c r="E1283" s="58"/>
      <c r="F1283" s="58"/>
      <c r="G1283" s="58">
        <f>COUNTIF(RTARouteStagesOld!$J$2:$J$5,ShortCodesNew!$B1283)</f>
        <v>0</v>
      </c>
      <c r="H1283" s="58">
        <f>COUNTIF(ShortCodesNew!$A$2:$A$1516,ShortCodesNew!$A1283)</f>
        <v>1</v>
      </c>
      <c r="I1283" s="58">
        <f t="shared" si="11"/>
        <v>1</v>
      </c>
      <c r="J1283" s="58"/>
      <c r="K1283" s="58"/>
      <c r="L1283" s="58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</row>
    <row r="1284" spans="1:26" ht="14.25" customHeight="1">
      <c r="A1284" s="54" t="s">
        <v>2995</v>
      </c>
      <c r="B1284" s="54" t="s">
        <v>2996</v>
      </c>
      <c r="C1284" s="55" t="str">
        <f t="shared" si="10"/>
        <v>USGALMAL</v>
      </c>
      <c r="D1284" s="55"/>
      <c r="E1284" s="55"/>
      <c r="F1284" s="55"/>
      <c r="G1284" s="55">
        <f>COUNTIF(RTARouteStagesOld!$J$2:$J$5,ShortCodesNew!$B1284)</f>
        <v>0</v>
      </c>
      <c r="H1284" s="55">
        <f>COUNTIF(ShortCodesNew!$A$2:$A$1516,ShortCodesNew!$A1284)</f>
        <v>1</v>
      </c>
      <c r="I1284" s="55">
        <f t="shared" si="11"/>
        <v>1</v>
      </c>
      <c r="J1284" s="55"/>
      <c r="K1284" s="55"/>
      <c r="L1284" s="55"/>
      <c r="M1284" s="53"/>
      <c r="N1284" s="53"/>
      <c r="O1284" s="53"/>
      <c r="P1284" s="53"/>
      <c r="Q1284" s="53"/>
      <c r="R1284" s="53"/>
      <c r="S1284" s="53"/>
      <c r="T1284" s="53"/>
      <c r="U1284" s="53"/>
      <c r="V1284" s="53"/>
      <c r="W1284" s="53"/>
      <c r="X1284" s="53"/>
      <c r="Y1284" s="53"/>
      <c r="Z1284" s="53"/>
    </row>
    <row r="1285" spans="1:26" ht="14.25" customHeight="1">
      <c r="A1285" s="57" t="s">
        <v>2997</v>
      </c>
      <c r="B1285" s="57" t="s">
        <v>2998</v>
      </c>
      <c r="C1285" s="58" t="str">
        <f t="shared" si="10"/>
        <v>USGALMAL X</v>
      </c>
      <c r="D1285" s="58"/>
      <c r="E1285" s="58"/>
      <c r="F1285" s="58"/>
      <c r="G1285" s="58">
        <f>COUNTIF(RTARouteStagesOld!$J$2:$J$5,ShortCodesNew!$B1285)</f>
        <v>0</v>
      </c>
      <c r="H1285" s="58">
        <f>COUNTIF(ShortCodesNew!$A$2:$A$1516,ShortCodesNew!$A1285)</f>
        <v>1</v>
      </c>
      <c r="I1285" s="58">
        <f t="shared" si="11"/>
        <v>1</v>
      </c>
      <c r="J1285" s="58"/>
      <c r="K1285" s="58"/>
      <c r="L1285" s="58"/>
      <c r="M1285" s="53"/>
      <c r="N1285" s="53"/>
      <c r="O1285" s="53"/>
      <c r="P1285" s="53"/>
      <c r="Q1285" s="53"/>
      <c r="R1285" s="53"/>
      <c r="S1285" s="53"/>
      <c r="T1285" s="53"/>
      <c r="U1285" s="53"/>
      <c r="V1285" s="53"/>
      <c r="W1285" s="53"/>
      <c r="X1285" s="53"/>
      <c r="Y1285" s="53"/>
      <c r="Z1285" s="53"/>
    </row>
    <row r="1286" spans="1:26" ht="14.25" customHeight="1">
      <c r="A1286" s="54" t="s">
        <v>2999</v>
      </c>
      <c r="B1286" s="54" t="s">
        <v>3000</v>
      </c>
      <c r="C1286" s="55" t="str">
        <f t="shared" si="10"/>
        <v>USGAO</v>
      </c>
      <c r="D1286" s="55"/>
      <c r="E1286" s="55"/>
      <c r="F1286" s="55"/>
      <c r="G1286" s="55">
        <f>COUNTIF(RTARouteStagesOld!$J$2:$J$5,ShortCodesNew!$B1286)</f>
        <v>0</v>
      </c>
      <c r="H1286" s="55">
        <f>COUNTIF(ShortCodesNew!$A$2:$A$1516,ShortCodesNew!$A1286)</f>
        <v>1</v>
      </c>
      <c r="I1286" s="55">
        <f t="shared" si="11"/>
        <v>1</v>
      </c>
      <c r="J1286" s="55"/>
      <c r="K1286" s="55"/>
      <c r="L1286" s="55"/>
      <c r="M1286" s="53"/>
      <c r="N1286" s="53"/>
      <c r="O1286" s="53"/>
      <c r="P1286" s="53"/>
      <c r="Q1286" s="53"/>
      <c r="R1286" s="53"/>
      <c r="S1286" s="53"/>
      <c r="T1286" s="53"/>
      <c r="U1286" s="53"/>
      <c r="V1286" s="53"/>
      <c r="W1286" s="53"/>
      <c r="X1286" s="53"/>
      <c r="Y1286" s="53"/>
      <c r="Z1286" s="53"/>
    </row>
    <row r="1287" spans="1:26" ht="14.25" customHeight="1">
      <c r="A1287" s="57" t="s">
        <v>3001</v>
      </c>
      <c r="B1287" s="57" t="s">
        <v>3002</v>
      </c>
      <c r="C1287" s="58" t="str">
        <f t="shared" si="10"/>
        <v>USGAO TISK</v>
      </c>
      <c r="D1287" s="58"/>
      <c r="E1287" s="58"/>
      <c r="F1287" s="58"/>
      <c r="G1287" s="58">
        <f>COUNTIF(RTARouteStagesOld!$J$2:$J$5,ShortCodesNew!$B1287)</f>
        <v>0</v>
      </c>
      <c r="H1287" s="58">
        <f>COUNTIF(ShortCodesNew!$A$2:$A$1516,ShortCodesNew!$A1287)</f>
        <v>1</v>
      </c>
      <c r="I1287" s="58">
        <f t="shared" si="11"/>
        <v>1</v>
      </c>
      <c r="J1287" s="58"/>
      <c r="K1287" s="58"/>
      <c r="L1287" s="58"/>
      <c r="M1287" s="53"/>
      <c r="N1287" s="53"/>
      <c r="O1287" s="53"/>
      <c r="P1287" s="53"/>
      <c r="Q1287" s="53"/>
      <c r="R1287" s="53"/>
      <c r="S1287" s="53"/>
      <c r="T1287" s="53"/>
      <c r="U1287" s="53"/>
      <c r="V1287" s="53"/>
      <c r="W1287" s="53"/>
      <c r="X1287" s="53"/>
      <c r="Y1287" s="53"/>
      <c r="Z1287" s="53"/>
    </row>
    <row r="1288" spans="1:26" ht="14.25" customHeight="1">
      <c r="A1288" s="54" t="s">
        <v>3003</v>
      </c>
      <c r="B1288" s="54" t="s">
        <v>3004</v>
      </c>
      <c r="C1288" s="55" t="str">
        <f t="shared" si="10"/>
        <v>USTE</v>
      </c>
      <c r="D1288" s="55"/>
      <c r="E1288" s="55"/>
      <c r="F1288" s="55"/>
      <c r="G1288" s="55">
        <f>COUNTIF(RTARouteStagesOld!$J$2:$J$5,ShortCodesNew!$B1288)</f>
        <v>0</v>
      </c>
      <c r="H1288" s="55">
        <f>COUNTIF(ShortCodesNew!$A$2:$A$1516,ShortCodesNew!$A1288)</f>
        <v>1</v>
      </c>
      <c r="I1288" s="55">
        <f t="shared" si="11"/>
        <v>1</v>
      </c>
      <c r="J1288" s="55"/>
      <c r="K1288" s="55"/>
      <c r="L1288" s="55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</row>
    <row r="1289" spans="1:26" ht="14.25" customHeight="1">
      <c r="A1289" s="57" t="s">
        <v>3005</v>
      </c>
      <c r="B1289" s="57" t="s">
        <v>3006</v>
      </c>
      <c r="C1289" s="58" t="str">
        <f t="shared" si="10"/>
        <v>UTTORDA</v>
      </c>
      <c r="D1289" s="58"/>
      <c r="E1289" s="58"/>
      <c r="F1289" s="58"/>
      <c r="G1289" s="58">
        <f>COUNTIF(RTARouteStagesOld!$J$2:$J$5,ShortCodesNew!$B1289)</f>
        <v>0</v>
      </c>
      <c r="H1289" s="58">
        <f>COUNTIF(ShortCodesNew!$A$2:$A$1516,ShortCodesNew!$A1289)</f>
        <v>1</v>
      </c>
      <c r="I1289" s="58">
        <f t="shared" si="11"/>
        <v>1</v>
      </c>
      <c r="J1289" s="58"/>
      <c r="K1289" s="58"/>
      <c r="L1289" s="58"/>
      <c r="M1289" s="53"/>
      <c r="N1289" s="53"/>
      <c r="O1289" s="53"/>
      <c r="P1289" s="53"/>
      <c r="Q1289" s="53"/>
      <c r="R1289" s="53"/>
      <c r="S1289" s="53"/>
      <c r="T1289" s="53"/>
      <c r="U1289" s="53"/>
      <c r="V1289" s="53"/>
      <c r="W1289" s="53"/>
      <c r="X1289" s="53"/>
      <c r="Y1289" s="53"/>
      <c r="Z1289" s="53"/>
    </row>
    <row r="1290" spans="1:26" ht="14.25" customHeight="1">
      <c r="A1290" s="54" t="s">
        <v>3007</v>
      </c>
      <c r="B1290" s="54" t="s">
        <v>3008</v>
      </c>
      <c r="C1290" s="55" t="str">
        <f t="shared" si="10"/>
        <v>V KERI</v>
      </c>
      <c r="D1290" s="55"/>
      <c r="E1290" s="55"/>
      <c r="F1290" s="55"/>
      <c r="G1290" s="55">
        <f>COUNTIF(RTARouteStagesOld!$J$2:$J$5,ShortCodesNew!$B1290)</f>
        <v>0</v>
      </c>
      <c r="H1290" s="55">
        <f>COUNTIF(ShortCodesNew!$A$2:$A$1516,ShortCodesNew!$A1290)</f>
        <v>1</v>
      </c>
      <c r="I1290" s="55">
        <f t="shared" si="11"/>
        <v>1</v>
      </c>
      <c r="J1290" s="55"/>
      <c r="K1290" s="55"/>
      <c r="L1290" s="55"/>
      <c r="M1290" s="53"/>
      <c r="N1290" s="53"/>
      <c r="O1290" s="53"/>
      <c r="P1290" s="53"/>
      <c r="Q1290" s="53"/>
      <c r="R1290" s="53"/>
      <c r="S1290" s="53"/>
      <c r="T1290" s="53"/>
      <c r="U1290" s="53"/>
      <c r="V1290" s="53"/>
      <c r="W1290" s="53"/>
      <c r="X1290" s="53"/>
      <c r="Y1290" s="53"/>
      <c r="Z1290" s="53"/>
    </row>
    <row r="1291" spans="1:26" ht="14.25" customHeight="1">
      <c r="A1291" s="57" t="s">
        <v>3009</v>
      </c>
      <c r="B1291" s="57" t="s">
        <v>3010</v>
      </c>
      <c r="C1291" s="58" t="str">
        <f t="shared" si="10"/>
        <v>V. MAN SCOL</v>
      </c>
      <c r="D1291" s="58"/>
      <c r="E1291" s="58"/>
      <c r="F1291" s="58"/>
      <c r="G1291" s="58">
        <f>COUNTIF(RTARouteStagesOld!$J$2:$J$5,ShortCodesNew!$B1291)</f>
        <v>0</v>
      </c>
      <c r="H1291" s="58">
        <f>COUNTIF(ShortCodesNew!$A$2:$A$1516,ShortCodesNew!$A1291)</f>
        <v>1</v>
      </c>
      <c r="I1291" s="58">
        <f t="shared" si="11"/>
        <v>1</v>
      </c>
      <c r="J1291" s="58"/>
      <c r="K1291" s="58"/>
      <c r="L1291" s="58"/>
      <c r="M1291" s="53"/>
      <c r="N1291" s="53"/>
      <c r="O1291" s="53"/>
      <c r="P1291" s="53"/>
      <c r="Q1291" s="53"/>
      <c r="R1291" s="53"/>
      <c r="S1291" s="53"/>
      <c r="T1291" s="53"/>
      <c r="U1291" s="53"/>
      <c r="V1291" s="53"/>
      <c r="W1291" s="53"/>
      <c r="X1291" s="53"/>
      <c r="Y1291" s="53"/>
      <c r="Z1291" s="53"/>
    </row>
    <row r="1292" spans="1:26" ht="14.25" customHeight="1">
      <c r="A1292" s="54" t="s">
        <v>3011</v>
      </c>
      <c r="B1292" s="54" t="s">
        <v>3012</v>
      </c>
      <c r="C1292" s="55" t="str">
        <f t="shared" si="10"/>
        <v>VADAKADE</v>
      </c>
      <c r="D1292" s="55"/>
      <c r="E1292" s="55"/>
      <c r="F1292" s="55"/>
      <c r="G1292" s="55">
        <f>COUNTIF(RTARouteStagesOld!$J$2:$J$5,ShortCodesNew!$B1292)</f>
        <v>0</v>
      </c>
      <c r="H1292" s="55">
        <f>COUNTIF(ShortCodesNew!$A$2:$A$1516,ShortCodesNew!$A1292)</f>
        <v>1</v>
      </c>
      <c r="I1292" s="55">
        <f t="shared" si="11"/>
        <v>1</v>
      </c>
      <c r="J1292" s="55"/>
      <c r="K1292" s="55"/>
      <c r="L1292" s="55"/>
      <c r="M1292" s="53"/>
      <c r="N1292" s="53"/>
      <c r="O1292" s="53"/>
      <c r="P1292" s="53"/>
      <c r="Q1292" s="53"/>
      <c r="R1292" s="53"/>
      <c r="S1292" s="53"/>
      <c r="T1292" s="53"/>
      <c r="U1292" s="53"/>
      <c r="V1292" s="53"/>
      <c r="W1292" s="53"/>
      <c r="X1292" s="53"/>
      <c r="Y1292" s="53"/>
      <c r="Z1292" s="53"/>
    </row>
    <row r="1293" spans="1:26" ht="14.25" customHeight="1">
      <c r="A1293" s="57" t="s">
        <v>3013</v>
      </c>
      <c r="B1293" s="57" t="s">
        <v>3014</v>
      </c>
      <c r="C1293" s="58" t="str">
        <f t="shared" si="10"/>
        <v>VADAVAL</v>
      </c>
      <c r="D1293" s="58"/>
      <c r="E1293" s="58"/>
      <c r="F1293" s="58"/>
      <c r="G1293" s="58">
        <f>COUNTIF(RTARouteStagesOld!$J$2:$J$5,ShortCodesNew!$B1293)</f>
        <v>0</v>
      </c>
      <c r="H1293" s="58">
        <f>COUNTIF(ShortCodesNew!$A$2:$A$1516,ShortCodesNew!$A1293)</f>
        <v>1</v>
      </c>
      <c r="I1293" s="58">
        <f t="shared" si="11"/>
        <v>1</v>
      </c>
      <c r="J1293" s="58"/>
      <c r="K1293" s="58"/>
      <c r="L1293" s="58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</row>
    <row r="1294" spans="1:26" ht="14.25" customHeight="1">
      <c r="A1294" s="54" t="s">
        <v>3015</v>
      </c>
      <c r="B1294" s="54" t="s">
        <v>3016</v>
      </c>
      <c r="C1294" s="55" t="str">
        <f t="shared" si="10"/>
        <v>VADE COLONY</v>
      </c>
      <c r="D1294" s="55"/>
      <c r="E1294" s="55"/>
      <c r="F1294" s="55"/>
      <c r="G1294" s="55">
        <f>COUNTIF(RTARouteStagesOld!$J$2:$J$5,ShortCodesNew!$B1294)</f>
        <v>0</v>
      </c>
      <c r="H1294" s="55">
        <f>COUNTIF(ShortCodesNew!$A$2:$A$1516,ShortCodesNew!$A1294)</f>
        <v>1</v>
      </c>
      <c r="I1294" s="55">
        <f t="shared" si="11"/>
        <v>1</v>
      </c>
      <c r="J1294" s="55"/>
      <c r="K1294" s="55"/>
      <c r="L1294" s="55"/>
      <c r="M1294" s="53"/>
      <c r="N1294" s="53"/>
      <c r="O1294" s="53"/>
      <c r="P1294" s="53"/>
      <c r="Q1294" s="53"/>
      <c r="R1294" s="53"/>
      <c r="S1294" s="53"/>
      <c r="T1294" s="53"/>
      <c r="U1294" s="53"/>
      <c r="V1294" s="53"/>
      <c r="W1294" s="53"/>
      <c r="X1294" s="53"/>
      <c r="Y1294" s="53"/>
      <c r="Z1294" s="53"/>
    </row>
    <row r="1295" spans="1:26" ht="14.25" customHeight="1">
      <c r="A1295" s="57" t="s">
        <v>3017</v>
      </c>
      <c r="B1295" s="57" t="s">
        <v>3018</v>
      </c>
      <c r="C1295" s="58" t="str">
        <f t="shared" si="10"/>
        <v>VADEM</v>
      </c>
      <c r="D1295" s="58"/>
      <c r="E1295" s="58"/>
      <c r="F1295" s="58"/>
      <c r="G1295" s="58">
        <f>COUNTIF(RTARouteStagesOld!$J$2:$J$5,ShortCodesNew!$B1295)</f>
        <v>0</v>
      </c>
      <c r="H1295" s="58">
        <f>COUNTIF(ShortCodesNew!$A$2:$A$1516,ShortCodesNew!$A1295)</f>
        <v>1</v>
      </c>
      <c r="I1295" s="58">
        <f t="shared" si="11"/>
        <v>1</v>
      </c>
      <c r="J1295" s="58"/>
      <c r="K1295" s="58"/>
      <c r="L1295" s="58"/>
      <c r="M1295" s="53"/>
      <c r="N1295" s="53"/>
      <c r="O1295" s="53"/>
      <c r="P1295" s="53"/>
      <c r="Q1295" s="53"/>
      <c r="R1295" s="53"/>
      <c r="S1295" s="53"/>
      <c r="T1295" s="53"/>
      <c r="U1295" s="53"/>
      <c r="V1295" s="53"/>
      <c r="W1295" s="53"/>
      <c r="X1295" s="53"/>
      <c r="Y1295" s="53"/>
      <c r="Z1295" s="53"/>
    </row>
    <row r="1296" spans="1:26" ht="14.25" customHeight="1">
      <c r="A1296" s="54" t="s">
        <v>3019</v>
      </c>
      <c r="B1296" s="54" t="s">
        <v>3020</v>
      </c>
      <c r="C1296" s="55" t="str">
        <f t="shared" si="10"/>
        <v>VADEM COLON</v>
      </c>
      <c r="D1296" s="55"/>
      <c r="E1296" s="55"/>
      <c r="F1296" s="55"/>
      <c r="G1296" s="55">
        <f>COUNTIF(RTARouteStagesOld!$J$2:$J$5,ShortCodesNew!$B1296)</f>
        <v>0</v>
      </c>
      <c r="H1296" s="55">
        <f>COUNTIF(ShortCodesNew!$A$2:$A$1516,ShortCodesNew!$A1296)</f>
        <v>1</v>
      </c>
      <c r="I1296" s="55">
        <f t="shared" si="11"/>
        <v>1</v>
      </c>
      <c r="J1296" s="55"/>
      <c r="K1296" s="55"/>
      <c r="L1296" s="55"/>
      <c r="M1296" s="53"/>
      <c r="N1296" s="53"/>
      <c r="O1296" s="53"/>
      <c r="P1296" s="53"/>
      <c r="Q1296" s="53"/>
      <c r="R1296" s="53"/>
      <c r="S1296" s="53"/>
      <c r="T1296" s="53"/>
      <c r="U1296" s="53"/>
      <c r="V1296" s="53"/>
      <c r="W1296" s="53"/>
      <c r="X1296" s="53"/>
      <c r="Y1296" s="53"/>
      <c r="Z1296" s="53"/>
    </row>
    <row r="1297" spans="1:26" ht="14.25" customHeight="1">
      <c r="A1297" s="57" t="s">
        <v>3021</v>
      </c>
      <c r="B1297" s="57" t="s">
        <v>3022</v>
      </c>
      <c r="C1297" s="58" t="str">
        <f t="shared" si="10"/>
        <v>VAGALI</v>
      </c>
      <c r="D1297" s="58"/>
      <c r="E1297" s="58"/>
      <c r="F1297" s="58"/>
      <c r="G1297" s="58">
        <f>COUNTIF(RTARouteStagesOld!$J$2:$J$5,ShortCodesNew!$B1297)</f>
        <v>0</v>
      </c>
      <c r="H1297" s="58">
        <f>COUNTIF(ShortCodesNew!$A$2:$A$1516,ShortCodesNew!$A1297)</f>
        <v>1</v>
      </c>
      <c r="I1297" s="58">
        <f t="shared" si="11"/>
        <v>1</v>
      </c>
      <c r="J1297" s="58"/>
      <c r="K1297" s="58"/>
      <c r="L1297" s="58"/>
      <c r="M1297" s="53"/>
      <c r="N1297" s="53"/>
      <c r="O1297" s="53"/>
      <c r="P1297" s="53"/>
      <c r="Q1297" s="53"/>
      <c r="R1297" s="53"/>
      <c r="S1297" s="53"/>
      <c r="T1297" s="53"/>
      <c r="U1297" s="53"/>
      <c r="V1297" s="53"/>
      <c r="W1297" s="53"/>
      <c r="X1297" s="53"/>
      <c r="Y1297" s="53"/>
      <c r="Z1297" s="53"/>
    </row>
    <row r="1298" spans="1:26" ht="14.25" customHeight="1">
      <c r="A1298" s="54" t="s">
        <v>3023</v>
      </c>
      <c r="B1298" s="54" t="s">
        <v>3024</v>
      </c>
      <c r="C1298" s="55" t="str">
        <f t="shared" si="10"/>
        <v>VAGON</v>
      </c>
      <c r="D1298" s="55"/>
      <c r="E1298" s="55"/>
      <c r="F1298" s="55"/>
      <c r="G1298" s="55">
        <f>COUNTIF(RTARouteStagesOld!$J$2:$J$5,ShortCodesNew!$B1298)</f>
        <v>0</v>
      </c>
      <c r="H1298" s="55">
        <f>COUNTIF(ShortCodesNew!$A$2:$A$1516,ShortCodesNew!$A1298)</f>
        <v>1</v>
      </c>
      <c r="I1298" s="55">
        <f t="shared" si="11"/>
        <v>1</v>
      </c>
      <c r="J1298" s="55"/>
      <c r="K1298" s="55"/>
      <c r="L1298" s="55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</row>
    <row r="1299" spans="1:26" ht="14.25" customHeight="1">
      <c r="A1299" s="57" t="s">
        <v>3025</v>
      </c>
      <c r="B1299" s="57" t="s">
        <v>3026</v>
      </c>
      <c r="C1299" s="58" t="str">
        <f t="shared" si="10"/>
        <v>VAGOTAN</v>
      </c>
      <c r="D1299" s="58"/>
      <c r="E1299" s="58"/>
      <c r="F1299" s="58"/>
      <c r="G1299" s="58">
        <f>COUNTIF(RTARouteStagesOld!$J$2:$J$5,ShortCodesNew!$B1299)</f>
        <v>0</v>
      </c>
      <c r="H1299" s="58">
        <f>COUNTIF(ShortCodesNew!$A$2:$A$1516,ShortCodesNew!$A1299)</f>
        <v>1</v>
      </c>
      <c r="I1299" s="58">
        <f t="shared" si="11"/>
        <v>1</v>
      </c>
      <c r="J1299" s="58"/>
      <c r="K1299" s="58"/>
      <c r="L1299" s="58"/>
      <c r="M1299" s="53"/>
      <c r="N1299" s="53"/>
      <c r="O1299" s="53"/>
      <c r="P1299" s="53"/>
      <c r="Q1299" s="53"/>
      <c r="R1299" s="53"/>
      <c r="S1299" s="53"/>
      <c r="T1299" s="53"/>
      <c r="U1299" s="53"/>
      <c r="V1299" s="53"/>
      <c r="W1299" s="53"/>
      <c r="X1299" s="53"/>
      <c r="Y1299" s="53"/>
      <c r="Z1299" s="53"/>
    </row>
    <row r="1300" spans="1:26" ht="14.25" customHeight="1">
      <c r="A1300" s="54" t="s">
        <v>3027</v>
      </c>
      <c r="B1300" s="54" t="s">
        <v>3028</v>
      </c>
      <c r="C1300" s="55" t="str">
        <f t="shared" si="10"/>
        <v>VAGURE</v>
      </c>
      <c r="D1300" s="55"/>
      <c r="E1300" s="55"/>
      <c r="F1300" s="55"/>
      <c r="G1300" s="55">
        <f>COUNTIF(RTARouteStagesOld!$J$2:$J$5,ShortCodesNew!$B1300)</f>
        <v>0</v>
      </c>
      <c r="H1300" s="55">
        <f>COUNTIF(ShortCodesNew!$A$2:$A$1516,ShortCodesNew!$A1300)</f>
        <v>1</v>
      </c>
      <c r="I1300" s="55">
        <f t="shared" si="11"/>
        <v>1</v>
      </c>
      <c r="J1300" s="55"/>
      <c r="K1300" s="55"/>
      <c r="L1300" s="55"/>
      <c r="M1300" s="53"/>
      <c r="N1300" s="53"/>
      <c r="O1300" s="53"/>
      <c r="P1300" s="53"/>
      <c r="Q1300" s="53"/>
      <c r="R1300" s="53"/>
      <c r="S1300" s="53"/>
      <c r="T1300" s="53"/>
      <c r="U1300" s="53"/>
      <c r="V1300" s="53"/>
      <c r="W1300" s="53"/>
      <c r="X1300" s="53"/>
      <c r="Y1300" s="53"/>
      <c r="Z1300" s="53"/>
    </row>
    <row r="1301" spans="1:26" ht="14.25" customHeight="1">
      <c r="A1301" s="57" t="s">
        <v>3029</v>
      </c>
      <c r="B1301" s="57" t="s">
        <v>3030</v>
      </c>
      <c r="C1301" s="58" t="str">
        <f t="shared" si="10"/>
        <v>VAGURME</v>
      </c>
      <c r="D1301" s="58"/>
      <c r="E1301" s="58"/>
      <c r="F1301" s="58"/>
      <c r="G1301" s="58">
        <f>COUNTIF(RTARouteStagesOld!$J$2:$J$5,ShortCodesNew!$B1301)</f>
        <v>0</v>
      </c>
      <c r="H1301" s="58">
        <f>COUNTIF(ShortCodesNew!$A$2:$A$1516,ShortCodesNew!$A1301)</f>
        <v>1</v>
      </c>
      <c r="I1301" s="58">
        <f t="shared" si="11"/>
        <v>1</v>
      </c>
      <c r="J1301" s="58"/>
      <c r="K1301" s="58"/>
      <c r="L1301" s="58"/>
      <c r="M1301" s="53"/>
      <c r="N1301" s="53"/>
      <c r="O1301" s="53"/>
      <c r="P1301" s="53"/>
      <c r="Q1301" s="53"/>
      <c r="R1301" s="53"/>
      <c r="S1301" s="53"/>
      <c r="T1301" s="53"/>
      <c r="U1301" s="53"/>
      <c r="V1301" s="53"/>
      <c r="W1301" s="53"/>
      <c r="X1301" s="53"/>
      <c r="Y1301" s="53"/>
      <c r="Z1301" s="53"/>
    </row>
    <row r="1302" spans="1:26" ht="14.25" customHeight="1">
      <c r="A1302" s="54" t="s">
        <v>3031</v>
      </c>
      <c r="B1302" s="54" t="s">
        <v>3032</v>
      </c>
      <c r="C1302" s="55" t="str">
        <f t="shared" si="10"/>
        <v>VAIBHAVWADI</v>
      </c>
      <c r="D1302" s="55"/>
      <c r="E1302" s="55"/>
      <c r="F1302" s="55"/>
      <c r="G1302" s="55">
        <f>COUNTIF(RTARouteStagesOld!$J$2:$J$5,ShortCodesNew!$B1302)</f>
        <v>0</v>
      </c>
      <c r="H1302" s="55">
        <f>COUNTIF(ShortCodesNew!$A$2:$A$1516,ShortCodesNew!$A1302)</f>
        <v>1</v>
      </c>
      <c r="I1302" s="55">
        <f t="shared" si="11"/>
        <v>1</v>
      </c>
      <c r="J1302" s="55"/>
      <c r="K1302" s="55"/>
      <c r="L1302" s="55"/>
      <c r="M1302" s="53"/>
      <c r="N1302" s="53"/>
      <c r="O1302" s="53"/>
      <c r="P1302" s="53"/>
      <c r="Q1302" s="53"/>
      <c r="R1302" s="53"/>
      <c r="S1302" s="53"/>
      <c r="T1302" s="53"/>
      <c r="U1302" s="53"/>
      <c r="V1302" s="53"/>
      <c r="W1302" s="53"/>
      <c r="X1302" s="53"/>
      <c r="Y1302" s="53"/>
      <c r="Z1302" s="53"/>
    </row>
    <row r="1303" spans="1:26" ht="14.25" customHeight="1">
      <c r="A1303" s="57" t="s">
        <v>3033</v>
      </c>
      <c r="B1303" s="57" t="s">
        <v>3034</v>
      </c>
      <c r="C1303" s="58" t="str">
        <f t="shared" si="10"/>
        <v>VAIGANTAT</v>
      </c>
      <c r="D1303" s="58"/>
      <c r="E1303" s="58"/>
      <c r="F1303" s="58"/>
      <c r="G1303" s="58">
        <f>COUNTIF(RTARouteStagesOld!$J$2:$J$5,ShortCodesNew!$B1303)</f>
        <v>0</v>
      </c>
      <c r="H1303" s="58">
        <f>COUNTIF(ShortCodesNew!$A$2:$A$1516,ShortCodesNew!$A1303)</f>
        <v>1</v>
      </c>
      <c r="I1303" s="58">
        <f t="shared" si="11"/>
        <v>1</v>
      </c>
      <c r="J1303" s="58"/>
      <c r="K1303" s="58"/>
      <c r="L1303" s="58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</row>
    <row r="1304" spans="1:26" ht="14.25" customHeight="1">
      <c r="A1304" s="54" t="s">
        <v>3035</v>
      </c>
      <c r="B1304" s="54" t="s">
        <v>3036</v>
      </c>
      <c r="C1304" s="55" t="str">
        <f t="shared" si="10"/>
        <v>VAINGINE</v>
      </c>
      <c r="D1304" s="55"/>
      <c r="E1304" s="55"/>
      <c r="F1304" s="55"/>
      <c r="G1304" s="55">
        <f>COUNTIF(RTARouteStagesOld!$J$2:$J$5,ShortCodesNew!$B1304)</f>
        <v>0</v>
      </c>
      <c r="H1304" s="55">
        <f>COUNTIF(ShortCodesNew!$A$2:$A$1516,ShortCodesNew!$A1304)</f>
        <v>1</v>
      </c>
      <c r="I1304" s="55">
        <f t="shared" si="11"/>
        <v>1</v>
      </c>
      <c r="J1304" s="55"/>
      <c r="K1304" s="55"/>
      <c r="L1304" s="55"/>
      <c r="M1304" s="53"/>
      <c r="N1304" s="53"/>
      <c r="O1304" s="53"/>
      <c r="P1304" s="53"/>
      <c r="Q1304" s="53"/>
      <c r="R1304" s="53"/>
      <c r="S1304" s="53"/>
      <c r="T1304" s="53"/>
      <c r="U1304" s="53"/>
      <c r="V1304" s="53"/>
      <c r="W1304" s="53"/>
      <c r="X1304" s="53"/>
      <c r="Y1304" s="53"/>
      <c r="Z1304" s="53"/>
    </row>
    <row r="1305" spans="1:26" ht="14.25" customHeight="1">
      <c r="A1305" s="57" t="s">
        <v>3037</v>
      </c>
      <c r="B1305" s="57" t="s">
        <v>3037</v>
      </c>
      <c r="C1305" s="58" t="str">
        <f t="shared" si="10"/>
        <v>VAL</v>
      </c>
      <c r="D1305" s="58"/>
      <c r="E1305" s="58"/>
      <c r="F1305" s="58"/>
      <c r="G1305" s="58">
        <f>COUNTIF(RTARouteStagesOld!$J$2:$J$5,ShortCodesNew!$B1305)</f>
        <v>0</v>
      </c>
      <c r="H1305" s="58">
        <f>COUNTIF(ShortCodesNew!$A$2:$A$1516,ShortCodesNew!$A1305)</f>
        <v>1</v>
      </c>
      <c r="I1305" s="58">
        <f t="shared" si="11"/>
        <v>1</v>
      </c>
      <c r="J1305" s="58"/>
      <c r="K1305" s="58"/>
      <c r="L1305" s="58"/>
      <c r="M1305" s="53"/>
      <c r="N1305" s="53"/>
      <c r="O1305" s="53"/>
      <c r="P1305" s="53"/>
      <c r="Q1305" s="53"/>
      <c r="R1305" s="53"/>
      <c r="S1305" s="53"/>
      <c r="T1305" s="53"/>
      <c r="U1305" s="53"/>
      <c r="V1305" s="53"/>
      <c r="W1305" s="53"/>
      <c r="X1305" s="53"/>
      <c r="Y1305" s="53"/>
      <c r="Z1305" s="53"/>
    </row>
    <row r="1306" spans="1:26" ht="14.25" customHeight="1">
      <c r="A1306" s="54" t="s">
        <v>3038</v>
      </c>
      <c r="B1306" s="54" t="s">
        <v>3039</v>
      </c>
      <c r="C1306" s="55" t="str">
        <f t="shared" si="10"/>
        <v>VALKINI</v>
      </c>
      <c r="D1306" s="55"/>
      <c r="E1306" s="55"/>
      <c r="F1306" s="55"/>
      <c r="G1306" s="55">
        <f>COUNTIF(RTARouteStagesOld!$J$2:$J$5,ShortCodesNew!$B1306)</f>
        <v>0</v>
      </c>
      <c r="H1306" s="55">
        <f>COUNTIF(ShortCodesNew!$A$2:$A$1516,ShortCodesNew!$A1306)</f>
        <v>1</v>
      </c>
      <c r="I1306" s="55">
        <f t="shared" si="11"/>
        <v>1</v>
      </c>
      <c r="J1306" s="55"/>
      <c r="K1306" s="55"/>
      <c r="L1306" s="55"/>
      <c r="M1306" s="53"/>
      <c r="N1306" s="53"/>
      <c r="O1306" s="53"/>
      <c r="P1306" s="53"/>
      <c r="Q1306" s="53"/>
      <c r="R1306" s="53"/>
      <c r="S1306" s="53"/>
      <c r="T1306" s="53"/>
      <c r="U1306" s="53"/>
      <c r="V1306" s="53"/>
      <c r="W1306" s="53"/>
      <c r="X1306" s="53"/>
      <c r="Y1306" s="53"/>
      <c r="Z1306" s="53"/>
    </row>
    <row r="1307" spans="1:26" ht="14.25" customHeight="1">
      <c r="A1307" s="57" t="s">
        <v>3040</v>
      </c>
      <c r="B1307" s="57" t="s">
        <v>3041</v>
      </c>
      <c r="C1307" s="58" t="str">
        <f t="shared" si="10"/>
        <v>VALPOI</v>
      </c>
      <c r="D1307" s="58"/>
      <c r="E1307" s="58" t="s">
        <v>617</v>
      </c>
      <c r="F1307" s="58"/>
      <c r="G1307" s="58">
        <f>COUNTIF(RTARouteStagesOld!$J$2:$J$5,ShortCodesNew!$B1307)</f>
        <v>0</v>
      </c>
      <c r="H1307" s="58">
        <f>COUNTIF(ShortCodesNew!$A$2:$A$1516,ShortCodesNew!$A1307)</f>
        <v>1</v>
      </c>
      <c r="I1307" s="58">
        <f t="shared" si="11"/>
        <v>1</v>
      </c>
      <c r="J1307" s="58" t="s">
        <v>618</v>
      </c>
      <c r="K1307" s="58"/>
      <c r="L1307" s="58"/>
      <c r="M1307" s="53"/>
      <c r="N1307" s="53"/>
      <c r="O1307" s="53"/>
      <c r="P1307" s="53"/>
      <c r="Q1307" s="53"/>
      <c r="R1307" s="53"/>
      <c r="S1307" s="53"/>
      <c r="T1307" s="53"/>
      <c r="U1307" s="53"/>
      <c r="V1307" s="53"/>
      <c r="W1307" s="53"/>
      <c r="X1307" s="53"/>
      <c r="Y1307" s="53"/>
      <c r="Z1307" s="53"/>
    </row>
    <row r="1308" spans="1:26" ht="14.25" customHeight="1">
      <c r="A1308" s="54" t="s">
        <v>3042</v>
      </c>
      <c r="B1308" s="54" t="s">
        <v>3043</v>
      </c>
      <c r="C1308" s="55" t="str">
        <f t="shared" si="10"/>
        <v>VALSHI</v>
      </c>
      <c r="D1308" s="55"/>
      <c r="E1308" s="55"/>
      <c r="F1308" s="55"/>
      <c r="G1308" s="55">
        <f>COUNTIF(RTARouteStagesOld!$J$2:$J$5,ShortCodesNew!$B1308)</f>
        <v>0</v>
      </c>
      <c r="H1308" s="55">
        <f>COUNTIF(ShortCodesNew!$A$2:$A$1516,ShortCodesNew!$A1308)</f>
        <v>1</v>
      </c>
      <c r="I1308" s="55">
        <f t="shared" si="11"/>
        <v>1</v>
      </c>
      <c r="J1308" s="55"/>
      <c r="K1308" s="55"/>
      <c r="L1308" s="55"/>
      <c r="M1308" s="65"/>
      <c r="N1308" s="65"/>
      <c r="O1308" s="65"/>
      <c r="P1308" s="65"/>
      <c r="Q1308" s="65"/>
      <c r="R1308" s="65"/>
      <c r="S1308" s="65"/>
      <c r="T1308" s="65"/>
      <c r="U1308" s="65"/>
      <c r="V1308" s="65"/>
      <c r="W1308" s="65"/>
      <c r="X1308" s="65"/>
      <c r="Y1308" s="65"/>
      <c r="Z1308" s="65"/>
    </row>
    <row r="1309" spans="1:26" ht="14.25" customHeight="1">
      <c r="A1309" s="57" t="s">
        <v>3044</v>
      </c>
      <c r="B1309" s="57" t="s">
        <v>3044</v>
      </c>
      <c r="C1309" s="58" t="str">
        <f t="shared" si="10"/>
        <v>VAN</v>
      </c>
      <c r="D1309" s="58"/>
      <c r="E1309" s="58"/>
      <c r="F1309" s="58"/>
      <c r="G1309" s="58">
        <f>COUNTIF(RTARouteStagesOld!$J$2:$J$5,ShortCodesNew!$B1309)</f>
        <v>0</v>
      </c>
      <c r="H1309" s="58">
        <f>COUNTIF(ShortCodesNew!$A$2:$A$1516,ShortCodesNew!$A1309)</f>
        <v>1</v>
      </c>
      <c r="I1309" s="58">
        <f t="shared" si="11"/>
        <v>1</v>
      </c>
      <c r="J1309" s="58"/>
      <c r="K1309" s="58"/>
      <c r="L1309" s="58"/>
      <c r="M1309" s="53"/>
      <c r="N1309" s="53"/>
      <c r="O1309" s="53"/>
      <c r="P1309" s="53"/>
      <c r="Q1309" s="53"/>
      <c r="R1309" s="53"/>
      <c r="S1309" s="53"/>
      <c r="T1309" s="53"/>
      <c r="U1309" s="53"/>
      <c r="V1309" s="53"/>
      <c r="W1309" s="53"/>
      <c r="X1309" s="53"/>
      <c r="Y1309" s="53"/>
      <c r="Z1309" s="53"/>
    </row>
    <row r="1310" spans="1:26" ht="14.25" customHeight="1">
      <c r="A1310" s="54" t="s">
        <v>3045</v>
      </c>
      <c r="B1310" s="54" t="s">
        <v>3046</v>
      </c>
      <c r="C1310" s="55" t="str">
        <f t="shared" si="10"/>
        <v>VANTEM</v>
      </c>
      <c r="D1310" s="55"/>
      <c r="E1310" s="55"/>
      <c r="F1310" s="55"/>
      <c r="G1310" s="55">
        <f>COUNTIF(RTARouteStagesOld!$J$2:$J$5,ShortCodesNew!$B1310)</f>
        <v>0</v>
      </c>
      <c r="H1310" s="55">
        <f>COUNTIF(ShortCodesNew!$A$2:$A$1516,ShortCodesNew!$A1310)</f>
        <v>1</v>
      </c>
      <c r="I1310" s="55">
        <f t="shared" si="11"/>
        <v>1</v>
      </c>
      <c r="J1310" s="55"/>
      <c r="K1310" s="55"/>
      <c r="L1310" s="55"/>
      <c r="M1310" s="53"/>
      <c r="N1310" s="53"/>
      <c r="O1310" s="53"/>
      <c r="P1310" s="53"/>
      <c r="Q1310" s="53"/>
      <c r="R1310" s="53"/>
      <c r="S1310" s="53"/>
      <c r="T1310" s="53"/>
      <c r="U1310" s="53"/>
      <c r="V1310" s="53"/>
      <c r="W1310" s="53"/>
      <c r="X1310" s="53"/>
      <c r="Y1310" s="53"/>
      <c r="Z1310" s="53"/>
    </row>
    <row r="1311" spans="1:26" ht="14.25" customHeight="1">
      <c r="A1311" s="57" t="s">
        <v>3047</v>
      </c>
      <c r="B1311" s="57" t="s">
        <v>3048</v>
      </c>
      <c r="C1311" s="58" t="str">
        <f t="shared" si="10"/>
        <v>VANXIM FERY</v>
      </c>
      <c r="D1311" s="58"/>
      <c r="E1311" s="58"/>
      <c r="F1311" s="58"/>
      <c r="G1311" s="58">
        <f>COUNTIF(RTARouteStagesOld!$J$2:$J$5,ShortCodesNew!$B1311)</f>
        <v>0</v>
      </c>
      <c r="H1311" s="58">
        <f>COUNTIF(ShortCodesNew!$A$2:$A$1516,ShortCodesNew!$A1311)</f>
        <v>1</v>
      </c>
      <c r="I1311" s="58">
        <f t="shared" si="11"/>
        <v>1</v>
      </c>
      <c r="J1311" s="58"/>
      <c r="K1311" s="58"/>
      <c r="L1311" s="58"/>
      <c r="M1311" s="53"/>
      <c r="N1311" s="53"/>
      <c r="O1311" s="53"/>
      <c r="P1311" s="53"/>
      <c r="Q1311" s="53"/>
      <c r="R1311" s="53"/>
      <c r="S1311" s="53"/>
      <c r="T1311" s="53"/>
      <c r="U1311" s="53"/>
      <c r="V1311" s="53"/>
      <c r="W1311" s="53"/>
      <c r="X1311" s="53"/>
      <c r="Y1311" s="53"/>
      <c r="Z1311" s="53"/>
    </row>
    <row r="1312" spans="1:26" ht="14.25" customHeight="1">
      <c r="A1312" s="54" t="s">
        <v>3049</v>
      </c>
      <c r="B1312" s="54" t="s">
        <v>3050</v>
      </c>
      <c r="C1312" s="55" t="str">
        <f t="shared" si="10"/>
        <v>VARPAL</v>
      </c>
      <c r="D1312" s="55"/>
      <c r="E1312" s="55"/>
      <c r="F1312" s="55"/>
      <c r="G1312" s="55">
        <f>COUNTIF(RTARouteStagesOld!$J$2:$J$5,ShortCodesNew!$B1312)</f>
        <v>0</v>
      </c>
      <c r="H1312" s="55">
        <f>COUNTIF(ShortCodesNew!$A$2:$A$1516,ShortCodesNew!$A1312)</f>
        <v>1</v>
      </c>
      <c r="I1312" s="55">
        <f t="shared" si="11"/>
        <v>1</v>
      </c>
      <c r="J1312" s="55"/>
      <c r="K1312" s="55"/>
      <c r="L1312" s="55"/>
      <c r="M1312" s="53"/>
      <c r="N1312" s="53"/>
      <c r="O1312" s="53"/>
      <c r="P1312" s="53"/>
      <c r="Q1312" s="53"/>
      <c r="R1312" s="53"/>
      <c r="S1312" s="53"/>
      <c r="T1312" s="53"/>
      <c r="U1312" s="53"/>
      <c r="V1312" s="53"/>
      <c r="W1312" s="53"/>
      <c r="X1312" s="53"/>
      <c r="Y1312" s="53"/>
      <c r="Z1312" s="53"/>
    </row>
    <row r="1313" spans="1:26" ht="14.25" customHeight="1">
      <c r="A1313" s="57" t="s">
        <v>3051</v>
      </c>
      <c r="B1313" s="57" t="s">
        <v>421</v>
      </c>
      <c r="C1313" s="58" t="str">
        <f t="shared" si="10"/>
        <v>VASCO</v>
      </c>
      <c r="D1313" s="58"/>
      <c r="E1313" s="58" t="s">
        <v>617</v>
      </c>
      <c r="F1313" s="58"/>
      <c r="G1313" s="58">
        <f>COUNTIF(RTARouteStagesOld!$J$2:$J$5,ShortCodesNew!$B1313)</f>
        <v>0</v>
      </c>
      <c r="H1313" s="58">
        <f>COUNTIF(ShortCodesNew!$A$2:$A$1516,ShortCodesNew!$A1313)</f>
        <v>1</v>
      </c>
      <c r="I1313" s="58">
        <f t="shared" si="11"/>
        <v>1</v>
      </c>
      <c r="J1313" s="58" t="s">
        <v>618</v>
      </c>
      <c r="K1313" s="58"/>
      <c r="L1313" s="58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  <c r="Z1313" s="53"/>
    </row>
    <row r="1314" spans="1:26" ht="14.25" customHeight="1">
      <c r="A1314" s="54" t="s">
        <v>3052</v>
      </c>
      <c r="B1314" s="54" t="s">
        <v>3053</v>
      </c>
      <c r="C1314" s="55" t="str">
        <f t="shared" si="10"/>
        <v>VASHINAKA</v>
      </c>
      <c r="D1314" s="55"/>
      <c r="E1314" s="55"/>
      <c r="F1314" s="55"/>
      <c r="G1314" s="55">
        <f>COUNTIF(RTARouteStagesOld!$J$2:$J$5,ShortCodesNew!$B1314)</f>
        <v>0</v>
      </c>
      <c r="H1314" s="55">
        <f>COUNTIF(ShortCodesNew!$A$2:$A$1516,ShortCodesNew!$A1314)</f>
        <v>1</v>
      </c>
      <c r="I1314" s="55">
        <f t="shared" si="11"/>
        <v>1</v>
      </c>
      <c r="J1314" s="55"/>
      <c r="K1314" s="55"/>
      <c r="L1314" s="55"/>
      <c r="M1314" s="53"/>
      <c r="N1314" s="53"/>
      <c r="O1314" s="53"/>
      <c r="P1314" s="53"/>
      <c r="Q1314" s="53"/>
      <c r="R1314" s="53"/>
      <c r="S1314" s="53"/>
      <c r="T1314" s="53"/>
      <c r="U1314" s="53"/>
      <c r="V1314" s="53"/>
      <c r="W1314" s="53"/>
      <c r="X1314" s="53"/>
      <c r="Y1314" s="53"/>
      <c r="Z1314" s="53"/>
    </row>
    <row r="1315" spans="1:26" ht="14.25" customHeight="1">
      <c r="A1315" s="57" t="s">
        <v>3054</v>
      </c>
      <c r="B1315" s="57" t="s">
        <v>3055</v>
      </c>
      <c r="C1315" s="58" t="str">
        <f t="shared" si="10"/>
        <v>VATHADEV</v>
      </c>
      <c r="D1315" s="58"/>
      <c r="E1315" s="58"/>
      <c r="F1315" s="58"/>
      <c r="G1315" s="58">
        <f>COUNTIF(RTARouteStagesOld!$J$2:$J$5,ShortCodesNew!$B1315)</f>
        <v>0</v>
      </c>
      <c r="H1315" s="58">
        <f>COUNTIF(ShortCodesNew!$A$2:$A$1516,ShortCodesNew!$A1315)</f>
        <v>1</v>
      </c>
      <c r="I1315" s="58">
        <f t="shared" si="11"/>
        <v>1</v>
      </c>
      <c r="J1315" s="58"/>
      <c r="K1315" s="58"/>
      <c r="L1315" s="58"/>
      <c r="M1315" s="53"/>
      <c r="N1315" s="53"/>
      <c r="O1315" s="53"/>
      <c r="P1315" s="53"/>
      <c r="Q1315" s="53"/>
      <c r="R1315" s="53"/>
      <c r="S1315" s="53"/>
      <c r="T1315" s="53"/>
      <c r="U1315" s="53"/>
      <c r="V1315" s="53"/>
      <c r="W1315" s="53"/>
      <c r="X1315" s="53"/>
      <c r="Y1315" s="53"/>
      <c r="Z1315" s="53"/>
    </row>
    <row r="1316" spans="1:26" ht="14.25" customHeight="1">
      <c r="A1316" s="54" t="s">
        <v>3056</v>
      </c>
      <c r="B1316" s="54" t="s">
        <v>3057</v>
      </c>
      <c r="C1316" s="55" t="str">
        <f t="shared" si="10"/>
        <v>VATULWADI</v>
      </c>
      <c r="D1316" s="55"/>
      <c r="E1316" s="55"/>
      <c r="F1316" s="55"/>
      <c r="G1316" s="55">
        <f>COUNTIF(RTARouteStagesOld!$J$2:$J$5,ShortCodesNew!$B1316)</f>
        <v>0</v>
      </c>
      <c r="H1316" s="55">
        <f>COUNTIF(ShortCodesNew!$A$2:$A$1516,ShortCodesNew!$A1316)</f>
        <v>1</v>
      </c>
      <c r="I1316" s="55">
        <f t="shared" si="11"/>
        <v>1</v>
      </c>
      <c r="J1316" s="55"/>
      <c r="K1316" s="55"/>
      <c r="L1316" s="55"/>
      <c r="M1316" s="53"/>
      <c r="N1316" s="53"/>
      <c r="O1316" s="53"/>
      <c r="P1316" s="53"/>
      <c r="Q1316" s="53"/>
      <c r="R1316" s="53"/>
      <c r="S1316" s="53"/>
      <c r="T1316" s="53"/>
      <c r="U1316" s="53"/>
      <c r="V1316" s="53"/>
      <c r="W1316" s="53"/>
      <c r="X1316" s="53"/>
      <c r="Y1316" s="53"/>
      <c r="Z1316" s="53"/>
    </row>
    <row r="1317" spans="1:26" ht="14.25" customHeight="1">
      <c r="A1317" s="57" t="s">
        <v>3058</v>
      </c>
      <c r="B1317" s="57" t="s">
        <v>3059</v>
      </c>
      <c r="C1317" s="58" t="str">
        <f t="shared" si="10"/>
        <v>VAVTI</v>
      </c>
      <c r="D1317" s="58"/>
      <c r="E1317" s="58"/>
      <c r="F1317" s="58"/>
      <c r="G1317" s="58">
        <f>COUNTIF(RTARouteStagesOld!$J$2:$J$5,ShortCodesNew!$B1317)</f>
        <v>0</v>
      </c>
      <c r="H1317" s="58">
        <f>COUNTIF(ShortCodesNew!$A$2:$A$1516,ShortCodesNew!$A1317)</f>
        <v>1</v>
      </c>
      <c r="I1317" s="58">
        <f t="shared" si="11"/>
        <v>1</v>
      </c>
      <c r="J1317" s="58"/>
      <c r="K1317" s="58"/>
      <c r="L1317" s="58"/>
      <c r="M1317" s="53"/>
      <c r="N1317" s="53"/>
      <c r="O1317" s="53"/>
      <c r="P1317" s="53"/>
      <c r="Q1317" s="53"/>
      <c r="R1317" s="53"/>
      <c r="S1317" s="53"/>
      <c r="T1317" s="53"/>
      <c r="U1317" s="53"/>
      <c r="V1317" s="53"/>
      <c r="W1317" s="53"/>
      <c r="X1317" s="53"/>
      <c r="Y1317" s="53"/>
      <c r="Z1317" s="53"/>
    </row>
    <row r="1318" spans="1:26" ht="14.25" customHeight="1">
      <c r="A1318" s="54" t="s">
        <v>3060</v>
      </c>
      <c r="B1318" s="54" t="s">
        <v>3061</v>
      </c>
      <c r="C1318" s="55" t="str">
        <f t="shared" si="10"/>
        <v>VAZANGAL</v>
      </c>
      <c r="D1318" s="55"/>
      <c r="E1318" s="55"/>
      <c r="F1318" s="55"/>
      <c r="G1318" s="55">
        <f>COUNTIF(RTARouteStagesOld!$J$2:$J$5,ShortCodesNew!$B1318)</f>
        <v>0</v>
      </c>
      <c r="H1318" s="55">
        <f>COUNTIF(ShortCodesNew!$A$2:$A$1516,ShortCodesNew!$A1318)</f>
        <v>1</v>
      </c>
      <c r="I1318" s="55">
        <f t="shared" si="11"/>
        <v>1</v>
      </c>
      <c r="J1318" s="55"/>
      <c r="K1318" s="55"/>
      <c r="L1318" s="55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  <c r="Z1318" s="53"/>
    </row>
    <row r="1319" spans="1:26" ht="14.25" customHeight="1">
      <c r="A1319" s="57" t="s">
        <v>3062</v>
      </c>
      <c r="B1319" s="57" t="s">
        <v>3063</v>
      </c>
      <c r="C1319" s="58" t="str">
        <f t="shared" si="10"/>
        <v>VAZEM</v>
      </c>
      <c r="D1319" s="58"/>
      <c r="E1319" s="58"/>
      <c r="F1319" s="58"/>
      <c r="G1319" s="58">
        <f>COUNTIF(RTARouteStagesOld!$J$2:$J$5,ShortCodesNew!$B1319)</f>
        <v>0</v>
      </c>
      <c r="H1319" s="58">
        <f>COUNTIF(ShortCodesNew!$A$2:$A$1516,ShortCodesNew!$A1319)</f>
        <v>1</v>
      </c>
      <c r="I1319" s="58">
        <f t="shared" si="11"/>
        <v>1</v>
      </c>
      <c r="J1319" s="58"/>
      <c r="K1319" s="58"/>
      <c r="L1319" s="58"/>
      <c r="M1319" s="53"/>
      <c r="N1319" s="53"/>
      <c r="O1319" s="53"/>
      <c r="P1319" s="53"/>
      <c r="Q1319" s="53"/>
      <c r="R1319" s="53"/>
      <c r="S1319" s="53"/>
      <c r="T1319" s="53"/>
      <c r="U1319" s="53"/>
      <c r="V1319" s="53"/>
      <c r="W1319" s="53"/>
      <c r="X1319" s="53"/>
      <c r="Y1319" s="53"/>
      <c r="Z1319" s="53"/>
    </row>
    <row r="1320" spans="1:26" ht="14.25" customHeight="1">
      <c r="A1320" s="54" t="s">
        <v>3064</v>
      </c>
      <c r="B1320" s="54" t="s">
        <v>3065</v>
      </c>
      <c r="C1320" s="55" t="str">
        <f t="shared" si="10"/>
        <v>VAZRE TMP</v>
      </c>
      <c r="D1320" s="55"/>
      <c r="E1320" s="55"/>
      <c r="F1320" s="55"/>
      <c r="G1320" s="55">
        <f>COUNTIF(RTARouteStagesOld!$J$2:$J$5,ShortCodesNew!$B1320)</f>
        <v>0</v>
      </c>
      <c r="H1320" s="55">
        <f>COUNTIF(ShortCodesNew!$A$2:$A$1516,ShortCodesNew!$A1320)</f>
        <v>1</v>
      </c>
      <c r="I1320" s="55">
        <f t="shared" si="11"/>
        <v>1</v>
      </c>
      <c r="J1320" s="55"/>
      <c r="K1320" s="55"/>
      <c r="L1320" s="55"/>
      <c r="M1320" s="53"/>
      <c r="N1320" s="53"/>
      <c r="O1320" s="53"/>
      <c r="P1320" s="53"/>
      <c r="Q1320" s="53"/>
      <c r="R1320" s="53"/>
      <c r="S1320" s="53"/>
      <c r="T1320" s="53"/>
      <c r="U1320" s="53"/>
      <c r="V1320" s="53"/>
      <c r="W1320" s="53"/>
      <c r="X1320" s="53"/>
      <c r="Y1320" s="53"/>
      <c r="Z1320" s="53"/>
    </row>
    <row r="1321" spans="1:26" ht="14.25" customHeight="1">
      <c r="A1321" s="57" t="s">
        <v>3066</v>
      </c>
      <c r="B1321" s="57" t="s">
        <v>3067</v>
      </c>
      <c r="C1321" s="58" t="str">
        <f t="shared" si="10"/>
        <v>VELGUEM</v>
      </c>
      <c r="D1321" s="58"/>
      <c r="E1321" s="58"/>
      <c r="F1321" s="58"/>
      <c r="G1321" s="58">
        <f>COUNTIF(RTARouteStagesOld!$J$2:$J$5,ShortCodesNew!$B1321)</f>
        <v>0</v>
      </c>
      <c r="H1321" s="58">
        <f>COUNTIF(ShortCodesNew!$A$2:$A$1516,ShortCodesNew!$A1321)</f>
        <v>1</v>
      </c>
      <c r="I1321" s="58">
        <f t="shared" si="11"/>
        <v>1</v>
      </c>
      <c r="J1321" s="58"/>
      <c r="K1321" s="58"/>
      <c r="L1321" s="58"/>
      <c r="M1321" s="53"/>
      <c r="N1321" s="53"/>
      <c r="O1321" s="53"/>
      <c r="P1321" s="53"/>
      <c r="Q1321" s="53"/>
      <c r="R1321" s="53"/>
      <c r="S1321" s="53"/>
      <c r="T1321" s="53"/>
      <c r="U1321" s="53"/>
      <c r="V1321" s="53"/>
      <c r="W1321" s="53"/>
      <c r="X1321" s="53"/>
      <c r="Y1321" s="53"/>
      <c r="Z1321" s="53"/>
    </row>
    <row r="1322" spans="1:26" ht="14.25" customHeight="1">
      <c r="A1322" s="54" t="s">
        <v>3068</v>
      </c>
      <c r="B1322" s="54" t="s">
        <v>3069</v>
      </c>
      <c r="C1322" s="55" t="str">
        <f t="shared" si="10"/>
        <v>VELIM</v>
      </c>
      <c r="D1322" s="55"/>
      <c r="E1322" s="55"/>
      <c r="F1322" s="55"/>
      <c r="G1322" s="55">
        <f>COUNTIF(RTARouteStagesOld!$J$2:$J$5,ShortCodesNew!$B1322)</f>
        <v>0</v>
      </c>
      <c r="H1322" s="55">
        <f>COUNTIF(ShortCodesNew!$A$2:$A$1516,ShortCodesNew!$A1322)</f>
        <v>1</v>
      </c>
      <c r="I1322" s="55">
        <f t="shared" si="11"/>
        <v>1</v>
      </c>
      <c r="J1322" s="55"/>
      <c r="K1322" s="55"/>
      <c r="L1322" s="55"/>
      <c r="M1322" s="53"/>
      <c r="N1322" s="53"/>
      <c r="O1322" s="53"/>
      <c r="P1322" s="53"/>
      <c r="Q1322" s="53"/>
      <c r="R1322" s="53"/>
      <c r="S1322" s="53"/>
      <c r="T1322" s="53"/>
      <c r="U1322" s="53"/>
      <c r="V1322" s="53"/>
      <c r="W1322" s="53"/>
      <c r="X1322" s="53"/>
      <c r="Y1322" s="53"/>
      <c r="Z1322" s="53"/>
    </row>
    <row r="1323" spans="1:26" ht="14.25" customHeight="1">
      <c r="A1323" s="57" t="s">
        <v>3070</v>
      </c>
      <c r="B1323" s="57" t="s">
        <v>3071</v>
      </c>
      <c r="C1323" s="58" t="str">
        <f t="shared" si="10"/>
        <v>VELIM MKT</v>
      </c>
      <c r="D1323" s="58"/>
      <c r="E1323" s="58"/>
      <c r="F1323" s="58"/>
      <c r="G1323" s="58">
        <f>COUNTIF(RTARouteStagesOld!$J$2:$J$5,ShortCodesNew!$B1323)</f>
        <v>0</v>
      </c>
      <c r="H1323" s="58">
        <f>COUNTIF(ShortCodesNew!$A$2:$A$1516,ShortCodesNew!$A1323)</f>
        <v>1</v>
      </c>
      <c r="I1323" s="58">
        <f t="shared" si="11"/>
        <v>1</v>
      </c>
      <c r="J1323" s="58"/>
      <c r="K1323" s="58"/>
      <c r="L1323" s="58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  <c r="Z1323" s="53"/>
    </row>
    <row r="1324" spans="1:26" ht="14.25" customHeight="1">
      <c r="A1324" s="54" t="s">
        <v>3072</v>
      </c>
      <c r="B1324" s="54" t="s">
        <v>3073</v>
      </c>
      <c r="C1324" s="55" t="str">
        <f t="shared" si="10"/>
        <v>VELKASI</v>
      </c>
      <c r="D1324" s="55"/>
      <c r="E1324" s="55"/>
      <c r="F1324" s="55"/>
      <c r="G1324" s="55">
        <f>COUNTIF(RTARouteStagesOld!$J$2:$J$5,ShortCodesNew!$B1324)</f>
        <v>0</v>
      </c>
      <c r="H1324" s="55">
        <f>COUNTIF(ShortCodesNew!$A$2:$A$1516,ShortCodesNew!$A1324)</f>
        <v>1</v>
      </c>
      <c r="I1324" s="55">
        <f t="shared" si="11"/>
        <v>1</v>
      </c>
      <c r="J1324" s="55"/>
      <c r="K1324" s="55"/>
      <c r="L1324" s="55"/>
      <c r="M1324" s="53"/>
      <c r="N1324" s="53"/>
      <c r="O1324" s="53"/>
      <c r="P1324" s="53"/>
      <c r="Q1324" s="53"/>
      <c r="R1324" s="53"/>
      <c r="S1324" s="53"/>
      <c r="T1324" s="53"/>
      <c r="U1324" s="53"/>
      <c r="V1324" s="53"/>
      <c r="W1324" s="53"/>
      <c r="X1324" s="53"/>
      <c r="Y1324" s="53"/>
      <c r="Z1324" s="53"/>
    </row>
    <row r="1325" spans="1:26" ht="14.25" customHeight="1">
      <c r="A1325" s="57" t="s">
        <v>3074</v>
      </c>
      <c r="B1325" s="57" t="s">
        <v>3075</v>
      </c>
      <c r="C1325" s="58" t="str">
        <f t="shared" si="10"/>
        <v>VELSAO</v>
      </c>
      <c r="D1325" s="58"/>
      <c r="E1325" s="58"/>
      <c r="F1325" s="58"/>
      <c r="G1325" s="58">
        <f>COUNTIF(RTARouteStagesOld!$J$2:$J$5,ShortCodesNew!$B1325)</f>
        <v>0</v>
      </c>
      <c r="H1325" s="58">
        <f>COUNTIF(ShortCodesNew!$A$2:$A$1516,ShortCodesNew!$A1325)</f>
        <v>1</v>
      </c>
      <c r="I1325" s="58">
        <f t="shared" si="11"/>
        <v>1</v>
      </c>
      <c r="J1325" s="58"/>
      <c r="K1325" s="58"/>
      <c r="L1325" s="58"/>
      <c r="M1325" s="53"/>
      <c r="N1325" s="53"/>
      <c r="O1325" s="53"/>
      <c r="P1325" s="53"/>
      <c r="Q1325" s="53"/>
      <c r="R1325" s="53"/>
      <c r="S1325" s="53"/>
      <c r="T1325" s="53"/>
      <c r="U1325" s="53"/>
      <c r="V1325" s="53"/>
      <c r="W1325" s="53"/>
      <c r="X1325" s="53"/>
      <c r="Y1325" s="53"/>
      <c r="Z1325" s="53"/>
    </row>
    <row r="1326" spans="1:26" ht="14.25" customHeight="1">
      <c r="A1326" s="54" t="s">
        <v>3076</v>
      </c>
      <c r="B1326" s="54" t="s">
        <v>3077</v>
      </c>
      <c r="C1326" s="55" t="str">
        <f t="shared" si="10"/>
        <v>VELSAO B/S</v>
      </c>
      <c r="D1326" s="55"/>
      <c r="E1326" s="55"/>
      <c r="F1326" s="55"/>
      <c r="G1326" s="55">
        <f>COUNTIF(RTARouteStagesOld!$J$2:$J$5,ShortCodesNew!$B1326)</f>
        <v>0</v>
      </c>
      <c r="H1326" s="55">
        <f>COUNTIF(ShortCodesNew!$A$2:$A$1516,ShortCodesNew!$A1326)</f>
        <v>1</v>
      </c>
      <c r="I1326" s="55">
        <f t="shared" si="11"/>
        <v>1</v>
      </c>
      <c r="J1326" s="55"/>
      <c r="K1326" s="55"/>
      <c r="L1326" s="55"/>
      <c r="M1326" s="53"/>
      <c r="N1326" s="53"/>
      <c r="O1326" s="53"/>
      <c r="P1326" s="53"/>
      <c r="Q1326" s="53"/>
      <c r="R1326" s="53"/>
      <c r="S1326" s="53"/>
      <c r="T1326" s="53"/>
      <c r="U1326" s="53"/>
      <c r="V1326" s="53"/>
      <c r="W1326" s="53"/>
      <c r="X1326" s="53"/>
      <c r="Y1326" s="53"/>
      <c r="Z1326" s="53"/>
    </row>
    <row r="1327" spans="1:26" ht="14.25" customHeight="1">
      <c r="A1327" s="57" t="s">
        <v>3078</v>
      </c>
      <c r="B1327" s="57" t="s">
        <v>3079</v>
      </c>
      <c r="C1327" s="58" t="str">
        <f t="shared" si="10"/>
        <v>VELUS</v>
      </c>
      <c r="D1327" s="58"/>
      <c r="E1327" s="58"/>
      <c r="F1327" s="58"/>
      <c r="G1327" s="58">
        <f>COUNTIF(RTARouteStagesOld!$J$2:$J$5,ShortCodesNew!$B1327)</f>
        <v>0</v>
      </c>
      <c r="H1327" s="58">
        <f>COUNTIF(ShortCodesNew!$A$2:$A$1516,ShortCodesNew!$A1327)</f>
        <v>1</v>
      </c>
      <c r="I1327" s="58">
        <f t="shared" si="11"/>
        <v>1</v>
      </c>
      <c r="J1327" s="58"/>
      <c r="K1327" s="58"/>
      <c r="L1327" s="58"/>
      <c r="M1327" s="53"/>
      <c r="N1327" s="53"/>
      <c r="O1327" s="53"/>
      <c r="P1327" s="53"/>
      <c r="Q1327" s="53"/>
      <c r="R1327" s="53"/>
      <c r="S1327" s="53"/>
      <c r="T1327" s="53"/>
      <c r="U1327" s="53"/>
      <c r="V1327" s="53"/>
      <c r="W1327" s="53"/>
      <c r="X1327" s="53"/>
      <c r="Y1327" s="53"/>
      <c r="Z1327" s="53"/>
    </row>
    <row r="1328" spans="1:26" ht="14.25" customHeight="1">
      <c r="A1328" s="54" t="s">
        <v>3080</v>
      </c>
      <c r="B1328" s="54" t="s">
        <v>3081</v>
      </c>
      <c r="C1328" s="55" t="str">
        <f t="shared" si="10"/>
        <v>VENGURLA</v>
      </c>
      <c r="D1328" s="55"/>
      <c r="E1328" s="55"/>
      <c r="F1328" s="55"/>
      <c r="G1328" s="55">
        <f>COUNTIF(RTARouteStagesOld!$J$2:$J$5,ShortCodesNew!$B1328)</f>
        <v>0</v>
      </c>
      <c r="H1328" s="55">
        <f>COUNTIF(ShortCodesNew!$A$2:$A$1516,ShortCodesNew!$A1328)</f>
        <v>1</v>
      </c>
      <c r="I1328" s="55">
        <f t="shared" si="11"/>
        <v>1</v>
      </c>
      <c r="J1328" s="55"/>
      <c r="K1328" s="55"/>
      <c r="L1328" s="55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  <c r="Z1328" s="53"/>
    </row>
    <row r="1329" spans="1:26" ht="14.25" customHeight="1">
      <c r="A1329" s="57" t="s">
        <v>3082</v>
      </c>
      <c r="B1329" s="57" t="s">
        <v>3083</v>
      </c>
      <c r="C1329" s="58" t="str">
        <f t="shared" si="10"/>
        <v>VEREM</v>
      </c>
      <c r="D1329" s="58"/>
      <c r="E1329" s="58"/>
      <c r="F1329" s="58"/>
      <c r="G1329" s="58">
        <f>COUNTIF(RTARouteStagesOld!$J$2:$J$5,ShortCodesNew!$B1329)</f>
        <v>0</v>
      </c>
      <c r="H1329" s="58">
        <f>COUNTIF(ShortCodesNew!$A$2:$A$1516,ShortCodesNew!$A1329)</f>
        <v>1</v>
      </c>
      <c r="I1329" s="58">
        <f t="shared" si="11"/>
        <v>1</v>
      </c>
      <c r="J1329" s="58"/>
      <c r="K1329" s="58"/>
      <c r="L1329" s="58"/>
      <c r="M1329" s="53"/>
      <c r="N1329" s="53"/>
      <c r="O1329" s="53"/>
      <c r="P1329" s="53"/>
      <c r="Q1329" s="53"/>
      <c r="R1329" s="53"/>
      <c r="S1329" s="53"/>
      <c r="T1329" s="53"/>
      <c r="U1329" s="53"/>
      <c r="V1329" s="53"/>
      <c r="W1329" s="53"/>
      <c r="X1329" s="53"/>
      <c r="Y1329" s="53"/>
      <c r="Z1329" s="53"/>
    </row>
    <row r="1330" spans="1:26" ht="14.25" customHeight="1">
      <c r="A1330" s="54" t="s">
        <v>3084</v>
      </c>
      <c r="B1330" s="54" t="s">
        <v>3085</v>
      </c>
      <c r="C1330" s="55" t="str">
        <f t="shared" si="10"/>
        <v>VEREM BANK</v>
      </c>
      <c r="D1330" s="55"/>
      <c r="E1330" s="55"/>
      <c r="F1330" s="55"/>
      <c r="G1330" s="55">
        <f>COUNTIF(RTARouteStagesOld!$J$2:$J$5,ShortCodesNew!$B1330)</f>
        <v>0</v>
      </c>
      <c r="H1330" s="55">
        <f>COUNTIF(ShortCodesNew!$A$2:$A$1516,ShortCodesNew!$A1330)</f>
        <v>1</v>
      </c>
      <c r="I1330" s="55">
        <f t="shared" si="11"/>
        <v>1</v>
      </c>
      <c r="J1330" s="55"/>
      <c r="K1330" s="55"/>
      <c r="L1330" s="55"/>
      <c r="M1330" s="53"/>
      <c r="N1330" s="53"/>
      <c r="O1330" s="53"/>
      <c r="P1330" s="53"/>
      <c r="Q1330" s="53"/>
      <c r="R1330" s="53"/>
      <c r="S1330" s="53"/>
      <c r="T1330" s="53"/>
      <c r="U1330" s="53"/>
      <c r="V1330" s="53"/>
      <c r="W1330" s="53"/>
      <c r="X1330" s="53"/>
      <c r="Y1330" s="53"/>
      <c r="Z1330" s="53"/>
    </row>
    <row r="1331" spans="1:26" ht="14.25" customHeight="1">
      <c r="A1331" s="57" t="s">
        <v>3086</v>
      </c>
      <c r="B1331" s="57" t="s">
        <v>3087</v>
      </c>
      <c r="C1331" s="58" t="str">
        <f t="shared" si="10"/>
        <v>VERLE</v>
      </c>
      <c r="D1331" s="58"/>
      <c r="E1331" s="58"/>
      <c r="F1331" s="58"/>
      <c r="G1331" s="58">
        <f>COUNTIF(RTARouteStagesOld!$J$2:$J$5,ShortCodesNew!$B1331)</f>
        <v>0</v>
      </c>
      <c r="H1331" s="58">
        <f>COUNTIF(ShortCodesNew!$A$2:$A$1516,ShortCodesNew!$A1331)</f>
        <v>1</v>
      </c>
      <c r="I1331" s="58">
        <f t="shared" si="11"/>
        <v>1</v>
      </c>
      <c r="J1331" s="58"/>
      <c r="K1331" s="58"/>
      <c r="L1331" s="58"/>
      <c r="M1331" s="53"/>
      <c r="N1331" s="53"/>
      <c r="O1331" s="53"/>
      <c r="P1331" s="53"/>
      <c r="Q1331" s="53"/>
      <c r="R1331" s="53"/>
      <c r="S1331" s="53"/>
      <c r="T1331" s="53"/>
      <c r="U1331" s="53"/>
      <c r="V1331" s="53"/>
      <c r="W1331" s="53"/>
      <c r="X1331" s="53"/>
      <c r="Y1331" s="53"/>
      <c r="Z1331" s="53"/>
    </row>
    <row r="1332" spans="1:26" ht="14.25" customHeight="1">
      <c r="A1332" s="54" t="s">
        <v>3088</v>
      </c>
      <c r="B1332" s="54" t="s">
        <v>3089</v>
      </c>
      <c r="C1332" s="55" t="str">
        <f t="shared" si="10"/>
        <v>VERNA</v>
      </c>
      <c r="D1332" s="55"/>
      <c r="E1332" s="55"/>
      <c r="F1332" s="55"/>
      <c r="G1332" s="55">
        <f>COUNTIF(RTARouteStagesOld!$J$2:$J$5,ShortCodesNew!$B1332)</f>
        <v>0</v>
      </c>
      <c r="H1332" s="55">
        <f>COUNTIF(ShortCodesNew!$A$2:$A$1516,ShortCodesNew!$A1332)</f>
        <v>1</v>
      </c>
      <c r="I1332" s="55">
        <f t="shared" si="11"/>
        <v>1</v>
      </c>
      <c r="J1332" s="55"/>
      <c r="K1332" s="55"/>
      <c r="L1332" s="55"/>
      <c r="M1332" s="53"/>
      <c r="N1332" s="53"/>
      <c r="O1332" s="53"/>
      <c r="P1332" s="53"/>
      <c r="Q1332" s="53"/>
      <c r="R1332" s="53"/>
      <c r="S1332" s="53"/>
      <c r="T1332" s="53"/>
      <c r="U1332" s="53"/>
      <c r="V1332" s="53"/>
      <c r="W1332" s="53"/>
      <c r="X1332" s="53"/>
      <c r="Y1332" s="53"/>
      <c r="Z1332" s="53"/>
    </row>
    <row r="1333" spans="1:26" ht="14.25" customHeight="1">
      <c r="A1333" s="57" t="s">
        <v>3090</v>
      </c>
      <c r="B1333" s="57" t="s">
        <v>3091</v>
      </c>
      <c r="C1333" s="58" t="str">
        <f t="shared" si="10"/>
        <v>VERNA IND</v>
      </c>
      <c r="D1333" s="58"/>
      <c r="E1333" s="58"/>
      <c r="F1333" s="58"/>
      <c r="G1333" s="58">
        <f>COUNTIF(RTARouteStagesOld!$J$2:$J$5,ShortCodesNew!$B1333)</f>
        <v>0</v>
      </c>
      <c r="H1333" s="58">
        <f>COUNTIF(ShortCodesNew!$A$2:$A$1516,ShortCodesNew!$A1333)</f>
        <v>1</v>
      </c>
      <c r="I1333" s="58">
        <f t="shared" si="11"/>
        <v>1</v>
      </c>
      <c r="J1333" s="58"/>
      <c r="K1333" s="58"/>
      <c r="L1333" s="58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  <c r="Z1333" s="53"/>
    </row>
    <row r="1334" spans="1:26" ht="14.25" customHeight="1">
      <c r="A1334" s="54" t="s">
        <v>3092</v>
      </c>
      <c r="B1334" s="54" t="s">
        <v>3093</v>
      </c>
      <c r="C1334" s="55" t="str">
        <f t="shared" si="10"/>
        <v>VERODA</v>
      </c>
      <c r="D1334" s="55"/>
      <c r="E1334" s="55"/>
      <c r="F1334" s="55"/>
      <c r="G1334" s="55">
        <f>COUNTIF(RTARouteStagesOld!$J$2:$J$5,ShortCodesNew!$B1334)</f>
        <v>0</v>
      </c>
      <c r="H1334" s="55">
        <f>COUNTIF(ShortCodesNew!$A$2:$A$1516,ShortCodesNew!$A1334)</f>
        <v>1</v>
      </c>
      <c r="I1334" s="55">
        <f t="shared" si="11"/>
        <v>1</v>
      </c>
      <c r="J1334" s="55"/>
      <c r="K1334" s="66"/>
      <c r="L1334" s="66"/>
      <c r="M1334" s="53"/>
      <c r="N1334" s="53"/>
      <c r="O1334" s="53"/>
      <c r="P1334" s="53"/>
      <c r="Q1334" s="53"/>
      <c r="R1334" s="53"/>
      <c r="S1334" s="53"/>
      <c r="T1334" s="53"/>
      <c r="U1334" s="53"/>
      <c r="V1334" s="53"/>
      <c r="W1334" s="53"/>
      <c r="X1334" s="53"/>
      <c r="Y1334" s="53"/>
      <c r="Z1334" s="53"/>
    </row>
    <row r="1335" spans="1:26" ht="14.25" customHeight="1">
      <c r="A1335" s="57" t="s">
        <v>3094</v>
      </c>
      <c r="B1335" s="57" t="s">
        <v>3095</v>
      </c>
      <c r="C1335" s="58" t="str">
        <f t="shared" si="10"/>
        <v>VETAL BAMBR</v>
      </c>
      <c r="D1335" s="58"/>
      <c r="E1335" s="58"/>
      <c r="F1335" s="58"/>
      <c r="G1335" s="58">
        <f>COUNTIF(RTARouteStagesOld!$J$2:$J$5,ShortCodesNew!$B1335)</f>
        <v>0</v>
      </c>
      <c r="H1335" s="58">
        <f>COUNTIF(ShortCodesNew!$A$2:$A$1516,ShortCodesNew!$A1335)</f>
        <v>1</v>
      </c>
      <c r="I1335" s="58">
        <f t="shared" si="11"/>
        <v>1</v>
      </c>
      <c r="J1335" s="58"/>
      <c r="K1335" s="67"/>
      <c r="L1335" s="67"/>
      <c r="M1335" s="53"/>
      <c r="N1335" s="53"/>
      <c r="O1335" s="53"/>
      <c r="P1335" s="53"/>
      <c r="Q1335" s="53"/>
      <c r="R1335" s="53"/>
      <c r="S1335" s="53"/>
      <c r="T1335" s="53"/>
      <c r="U1335" s="53"/>
      <c r="V1335" s="53"/>
      <c r="W1335" s="53"/>
      <c r="X1335" s="53"/>
      <c r="Y1335" s="53"/>
      <c r="Z1335" s="53"/>
    </row>
    <row r="1336" spans="1:26" ht="14.25" customHeight="1">
      <c r="A1336" s="54" t="s">
        <v>3096</v>
      </c>
      <c r="B1336" s="54" t="s">
        <v>3097</v>
      </c>
      <c r="C1336" s="55" t="str">
        <f t="shared" si="10"/>
        <v>VETOBA TMP</v>
      </c>
      <c r="D1336" s="55"/>
      <c r="E1336" s="55"/>
      <c r="F1336" s="55"/>
      <c r="G1336" s="55">
        <f>COUNTIF(RTARouteStagesOld!$J$2:$J$5,ShortCodesNew!$B1336)</f>
        <v>0</v>
      </c>
      <c r="H1336" s="55">
        <f>COUNTIF(ShortCodesNew!$A$2:$A$1516,ShortCodesNew!$A1336)</f>
        <v>1</v>
      </c>
      <c r="I1336" s="55">
        <f t="shared" si="11"/>
        <v>1</v>
      </c>
      <c r="J1336" s="55"/>
      <c r="K1336" s="66"/>
      <c r="L1336" s="66"/>
      <c r="M1336" s="53"/>
      <c r="N1336" s="53"/>
      <c r="O1336" s="53"/>
      <c r="P1336" s="53"/>
      <c r="Q1336" s="53"/>
      <c r="R1336" s="53"/>
      <c r="S1336" s="53"/>
      <c r="T1336" s="53"/>
      <c r="U1336" s="53"/>
      <c r="V1336" s="53"/>
      <c r="W1336" s="53"/>
      <c r="X1336" s="53"/>
      <c r="Y1336" s="53"/>
      <c r="Z1336" s="53"/>
    </row>
    <row r="1337" spans="1:26" ht="14.25" customHeight="1">
      <c r="A1337" s="57" t="s">
        <v>3098</v>
      </c>
      <c r="B1337" s="57" t="s">
        <v>3099</v>
      </c>
      <c r="C1337" s="58" t="str">
        <f t="shared" si="10"/>
        <v>VICHUNDRE</v>
      </c>
      <c r="D1337" s="58"/>
      <c r="E1337" s="58"/>
      <c r="F1337" s="58"/>
      <c r="G1337" s="58">
        <f>COUNTIF(RTARouteStagesOld!$J$2:$J$5,ShortCodesNew!$B1337)</f>
        <v>0</v>
      </c>
      <c r="H1337" s="58">
        <f>COUNTIF(ShortCodesNew!$A$2:$A$1516,ShortCodesNew!$A1337)</f>
        <v>1</v>
      </c>
      <c r="I1337" s="58">
        <f t="shared" si="11"/>
        <v>1</v>
      </c>
      <c r="J1337" s="58"/>
      <c r="K1337" s="67"/>
      <c r="L1337" s="67"/>
      <c r="M1337" s="53"/>
      <c r="N1337" s="53"/>
      <c r="O1337" s="53"/>
      <c r="P1337" s="53"/>
      <c r="Q1337" s="53"/>
      <c r="R1337" s="53"/>
      <c r="S1337" s="53"/>
      <c r="T1337" s="53"/>
      <c r="U1337" s="53"/>
      <c r="V1337" s="53"/>
      <c r="W1337" s="53"/>
      <c r="X1337" s="53"/>
      <c r="Y1337" s="53"/>
      <c r="Z1337" s="53"/>
    </row>
    <row r="1338" spans="1:26" ht="14.25" customHeight="1">
      <c r="A1338" s="54" t="s">
        <v>3100</v>
      </c>
      <c r="B1338" s="54" t="s">
        <v>3101</v>
      </c>
      <c r="C1338" s="55" t="str">
        <f t="shared" si="10"/>
        <v>VICHUNDRE X</v>
      </c>
      <c r="D1338" s="55"/>
      <c r="E1338" s="55"/>
      <c r="F1338" s="55"/>
      <c r="G1338" s="55">
        <f>COUNTIF(RTARouteStagesOld!$J$2:$J$5,ShortCodesNew!$B1338)</f>
        <v>0</v>
      </c>
      <c r="H1338" s="55">
        <f>COUNTIF(ShortCodesNew!$A$2:$A$1516,ShortCodesNew!$A1338)</f>
        <v>1</v>
      </c>
      <c r="I1338" s="55">
        <f t="shared" si="11"/>
        <v>1</v>
      </c>
      <c r="J1338" s="55"/>
      <c r="K1338" s="66"/>
      <c r="L1338" s="66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  <c r="Z1338" s="53"/>
    </row>
    <row r="1339" spans="1:26" ht="14.25" customHeight="1">
      <c r="A1339" s="57" t="s">
        <v>3102</v>
      </c>
      <c r="B1339" s="57" t="s">
        <v>3103</v>
      </c>
      <c r="C1339" s="58" t="str">
        <f t="shared" si="10"/>
        <v>Vidya Probodhini</v>
      </c>
      <c r="D1339" s="58"/>
      <c r="E1339" s="58"/>
      <c r="F1339" s="58"/>
      <c r="G1339" s="58">
        <f>COUNTIF(RTARouteStagesOld!$J$2:$J$5,ShortCodesNew!$B1339)</f>
        <v>0</v>
      </c>
      <c r="H1339" s="58">
        <f>COUNTIF(ShortCodesNew!$A$2:$A$1516,ShortCodesNew!$A1339)</f>
        <v>1</v>
      </c>
      <c r="I1339" s="58">
        <f t="shared" si="11"/>
        <v>1</v>
      </c>
      <c r="J1339" s="58"/>
      <c r="K1339" s="67"/>
      <c r="L1339" s="67"/>
      <c r="M1339" s="53"/>
      <c r="N1339" s="53"/>
      <c r="O1339" s="53"/>
      <c r="P1339" s="53"/>
      <c r="Q1339" s="53"/>
      <c r="R1339" s="53"/>
      <c r="S1339" s="53"/>
      <c r="T1339" s="53"/>
      <c r="U1339" s="53"/>
      <c r="V1339" s="53"/>
      <c r="W1339" s="53"/>
      <c r="X1339" s="53"/>
      <c r="Y1339" s="53"/>
      <c r="Z1339" s="53"/>
    </row>
    <row r="1340" spans="1:26" ht="14.25" customHeight="1">
      <c r="A1340" s="54" t="s">
        <v>3104</v>
      </c>
      <c r="B1340" s="54" t="s">
        <v>3105</v>
      </c>
      <c r="C1340" s="55" t="str">
        <f t="shared" si="10"/>
        <v>VIDYA/RIGIN</v>
      </c>
      <c r="D1340" s="55"/>
      <c r="E1340" s="55"/>
      <c r="F1340" s="55"/>
      <c r="G1340" s="55">
        <f>COUNTIF(RTARouteStagesOld!$J$2:$J$5,ShortCodesNew!$B1340)</f>
        <v>0</v>
      </c>
      <c r="H1340" s="55">
        <f>COUNTIF(ShortCodesNew!$A$2:$A$1516,ShortCodesNew!$A1340)</f>
        <v>1</v>
      </c>
      <c r="I1340" s="55">
        <f t="shared" si="11"/>
        <v>1</v>
      </c>
      <c r="J1340" s="55"/>
      <c r="K1340" s="66"/>
      <c r="L1340" s="66"/>
      <c r="M1340" s="53"/>
      <c r="N1340" s="53"/>
      <c r="O1340" s="53"/>
      <c r="P1340" s="53"/>
      <c r="Q1340" s="53"/>
      <c r="R1340" s="53"/>
      <c r="S1340" s="53"/>
      <c r="T1340" s="53"/>
      <c r="U1340" s="53"/>
      <c r="V1340" s="53"/>
      <c r="W1340" s="53"/>
      <c r="X1340" s="53"/>
      <c r="Y1340" s="53"/>
      <c r="Z1340" s="53"/>
    </row>
    <row r="1341" spans="1:26" ht="14.25" customHeight="1">
      <c r="A1341" s="57" t="s">
        <v>3106</v>
      </c>
      <c r="B1341" s="57" t="s">
        <v>3107</v>
      </c>
      <c r="C1341" s="58" t="str">
        <f t="shared" si="10"/>
        <v>VIDYAGIRI</v>
      </c>
      <c r="D1341" s="58"/>
      <c r="E1341" s="58"/>
      <c r="F1341" s="58"/>
      <c r="G1341" s="58">
        <f>COUNTIF(RTARouteStagesOld!$J$2:$J$5,ShortCodesNew!$B1341)</f>
        <v>0</v>
      </c>
      <c r="H1341" s="58">
        <f>COUNTIF(ShortCodesNew!$A$2:$A$1516,ShortCodesNew!$A1341)</f>
        <v>1</v>
      </c>
      <c r="I1341" s="58">
        <f t="shared" si="11"/>
        <v>1</v>
      </c>
      <c r="J1341" s="58"/>
      <c r="K1341" s="67"/>
      <c r="L1341" s="67"/>
      <c r="M1341" s="53"/>
      <c r="N1341" s="53"/>
      <c r="O1341" s="53"/>
      <c r="P1341" s="53"/>
      <c r="Q1341" s="53"/>
      <c r="R1341" s="53"/>
      <c r="S1341" s="53"/>
      <c r="T1341" s="53"/>
      <c r="U1341" s="53"/>
      <c r="V1341" s="53"/>
      <c r="W1341" s="53"/>
      <c r="X1341" s="53"/>
      <c r="Y1341" s="53"/>
      <c r="Z1341" s="53"/>
    </row>
    <row r="1342" spans="1:26" ht="14.25" customHeight="1">
      <c r="A1342" s="54" t="s">
        <v>3108</v>
      </c>
      <c r="B1342" s="54" t="s">
        <v>3109</v>
      </c>
      <c r="C1342" s="55" t="str">
        <f t="shared" si="10"/>
        <v>VIJAY NAGAR</v>
      </c>
      <c r="D1342" s="55"/>
      <c r="E1342" s="55"/>
      <c r="F1342" s="55"/>
      <c r="G1342" s="55">
        <f>COUNTIF(RTARouteStagesOld!$J$2:$J$5,ShortCodesNew!$B1342)</f>
        <v>0</v>
      </c>
      <c r="H1342" s="55">
        <f>COUNTIF(ShortCodesNew!$A$2:$A$1516,ShortCodesNew!$A1342)</f>
        <v>1</v>
      </c>
      <c r="I1342" s="55">
        <f t="shared" si="11"/>
        <v>1</v>
      </c>
      <c r="J1342" s="55"/>
      <c r="K1342" s="66"/>
      <c r="L1342" s="66"/>
      <c r="M1342" s="53"/>
      <c r="N1342" s="53"/>
      <c r="O1342" s="53"/>
      <c r="P1342" s="53"/>
      <c r="Q1342" s="53"/>
      <c r="R1342" s="53"/>
      <c r="S1342" s="53"/>
      <c r="T1342" s="53"/>
      <c r="U1342" s="53"/>
      <c r="V1342" s="53"/>
      <c r="W1342" s="53"/>
      <c r="X1342" s="53"/>
      <c r="Y1342" s="53"/>
      <c r="Z1342" s="53"/>
    </row>
    <row r="1343" spans="1:26" ht="14.25" customHeight="1">
      <c r="A1343" s="57" t="s">
        <v>3110</v>
      </c>
      <c r="B1343" s="57" t="s">
        <v>3111</v>
      </c>
      <c r="C1343" s="58" t="str">
        <f t="shared" si="10"/>
        <v>VIJAYDURG T</v>
      </c>
      <c r="D1343" s="58"/>
      <c r="E1343" s="58"/>
      <c r="F1343" s="58"/>
      <c r="G1343" s="58">
        <f>COUNTIF(RTARouteStagesOld!$J$2:$J$5,ShortCodesNew!$B1343)</f>
        <v>0</v>
      </c>
      <c r="H1343" s="58">
        <f>COUNTIF(ShortCodesNew!$A$2:$A$1516,ShortCodesNew!$A1343)</f>
        <v>1</v>
      </c>
      <c r="I1343" s="58">
        <f t="shared" si="11"/>
        <v>1</v>
      </c>
      <c r="J1343" s="58"/>
      <c r="K1343" s="67"/>
      <c r="L1343" s="67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  <c r="Z1343" s="53"/>
    </row>
    <row r="1344" spans="1:26" ht="14.25" customHeight="1">
      <c r="A1344" s="54" t="s">
        <v>3112</v>
      </c>
      <c r="B1344" s="54" t="s">
        <v>3113</v>
      </c>
      <c r="C1344" s="55" t="str">
        <f t="shared" si="10"/>
        <v>VIJAYDURGA</v>
      </c>
      <c r="D1344" s="55"/>
      <c r="E1344" s="55"/>
      <c r="F1344" s="55"/>
      <c r="G1344" s="55">
        <f>COUNTIF(RTARouteStagesOld!$J$2:$J$5,ShortCodesNew!$B1344)</f>
        <v>0</v>
      </c>
      <c r="H1344" s="55">
        <f>COUNTIF(ShortCodesNew!$A$2:$A$1516,ShortCodesNew!$A1344)</f>
        <v>1</v>
      </c>
      <c r="I1344" s="55">
        <f t="shared" si="11"/>
        <v>1</v>
      </c>
      <c r="J1344" s="55"/>
      <c r="K1344" s="66"/>
      <c r="L1344" s="66"/>
      <c r="M1344" s="53"/>
      <c r="N1344" s="53"/>
      <c r="O1344" s="53"/>
      <c r="P1344" s="53"/>
      <c r="Q1344" s="53"/>
      <c r="R1344" s="53"/>
      <c r="S1344" s="53"/>
      <c r="T1344" s="53"/>
      <c r="U1344" s="53"/>
      <c r="V1344" s="53"/>
      <c r="W1344" s="53"/>
      <c r="X1344" s="53"/>
      <c r="Y1344" s="53"/>
      <c r="Z1344" s="53"/>
    </row>
    <row r="1345" spans="1:26" ht="14.25" customHeight="1">
      <c r="A1345" s="57" t="s">
        <v>3114</v>
      </c>
      <c r="B1345" s="57" t="s">
        <v>3115</v>
      </c>
      <c r="C1345" s="58" t="str">
        <f t="shared" si="10"/>
        <v>VILI KARMAL</v>
      </c>
      <c r="D1345" s="58"/>
      <c r="E1345" s="58"/>
      <c r="F1345" s="58"/>
      <c r="G1345" s="58">
        <f>COUNTIF(RTARouteStagesOld!$J$2:$J$5,ShortCodesNew!$B1345)</f>
        <v>0</v>
      </c>
      <c r="H1345" s="58">
        <f>COUNTIF(ShortCodesNew!$A$2:$A$1516,ShortCodesNew!$A1345)</f>
        <v>1</v>
      </c>
      <c r="I1345" s="58">
        <f t="shared" si="11"/>
        <v>1</v>
      </c>
      <c r="J1345" s="58"/>
      <c r="K1345" s="67"/>
      <c r="L1345" s="67"/>
      <c r="M1345" s="53"/>
      <c r="N1345" s="53"/>
      <c r="O1345" s="53"/>
      <c r="P1345" s="53"/>
      <c r="Q1345" s="53"/>
      <c r="R1345" s="53"/>
      <c r="S1345" s="53"/>
      <c r="T1345" s="53"/>
      <c r="U1345" s="53"/>
      <c r="V1345" s="53"/>
      <c r="W1345" s="53"/>
      <c r="X1345" s="53"/>
      <c r="Y1345" s="53"/>
      <c r="Z1345" s="53"/>
    </row>
    <row r="1346" spans="1:26" ht="14.25" customHeight="1">
      <c r="A1346" s="54" t="s">
        <v>3116</v>
      </c>
      <c r="B1346" s="54" t="s">
        <v>3117</v>
      </c>
      <c r="C1346" s="55" t="str">
        <f t="shared" si="10"/>
        <v>VILLIAN</v>
      </c>
      <c r="D1346" s="55"/>
      <c r="E1346" s="55"/>
      <c r="F1346" s="55"/>
      <c r="G1346" s="55">
        <f>COUNTIF(RTARouteStagesOld!$J$2:$J$5,ShortCodesNew!$B1346)</f>
        <v>0</v>
      </c>
      <c r="H1346" s="55">
        <f>COUNTIF(ShortCodesNew!$A$2:$A$1516,ShortCodesNew!$A1346)</f>
        <v>1</v>
      </c>
      <c r="I1346" s="55">
        <f t="shared" si="11"/>
        <v>1</v>
      </c>
      <c r="J1346" s="55"/>
      <c r="K1346" s="66"/>
      <c r="L1346" s="66"/>
      <c r="M1346" s="53"/>
      <c r="N1346" s="53"/>
      <c r="O1346" s="53"/>
      <c r="P1346" s="53"/>
      <c r="Q1346" s="53"/>
      <c r="R1346" s="53"/>
      <c r="S1346" s="53"/>
      <c r="T1346" s="53"/>
      <c r="U1346" s="53"/>
      <c r="V1346" s="53"/>
      <c r="W1346" s="53"/>
      <c r="X1346" s="53"/>
      <c r="Y1346" s="53"/>
      <c r="Z1346" s="53"/>
    </row>
    <row r="1347" spans="1:26" ht="14.25" customHeight="1">
      <c r="A1347" s="57" t="s">
        <v>3118</v>
      </c>
      <c r="B1347" s="57" t="s">
        <v>3119</v>
      </c>
      <c r="C1347" s="58" t="str">
        <f t="shared" si="10"/>
        <v>VIRDI</v>
      </c>
      <c r="D1347" s="58"/>
      <c r="E1347" s="58"/>
      <c r="F1347" s="58"/>
      <c r="G1347" s="58">
        <f>COUNTIF(RTARouteStagesOld!$J$2:$J$5,ShortCodesNew!$B1347)</f>
        <v>0</v>
      </c>
      <c r="H1347" s="58">
        <f>COUNTIF(ShortCodesNew!$A$2:$A$1516,ShortCodesNew!$A1347)</f>
        <v>1</v>
      </c>
      <c r="I1347" s="58">
        <f t="shared" si="11"/>
        <v>1</v>
      </c>
      <c r="J1347" s="58"/>
      <c r="K1347" s="67"/>
      <c r="L1347" s="67"/>
      <c r="M1347" s="53"/>
      <c r="N1347" s="53"/>
      <c r="O1347" s="53"/>
      <c r="P1347" s="53"/>
      <c r="Q1347" s="53"/>
      <c r="R1347" s="53"/>
      <c r="S1347" s="53"/>
      <c r="T1347" s="53"/>
      <c r="U1347" s="53"/>
      <c r="V1347" s="53"/>
      <c r="W1347" s="53"/>
      <c r="X1347" s="53"/>
      <c r="Y1347" s="53"/>
      <c r="Z1347" s="53"/>
    </row>
    <row r="1348" spans="1:26" ht="14.25" customHeight="1">
      <c r="A1348" s="54" t="s">
        <v>3120</v>
      </c>
      <c r="B1348" s="54" t="s">
        <v>3121</v>
      </c>
      <c r="C1348" s="55" t="str">
        <f t="shared" si="10"/>
        <v>VIRLOSA</v>
      </c>
      <c r="D1348" s="55"/>
      <c r="E1348" s="55"/>
      <c r="F1348" s="55"/>
      <c r="G1348" s="55">
        <f>COUNTIF(RTARouteStagesOld!$J$2:$J$5,ShortCodesNew!$B1348)</f>
        <v>0</v>
      </c>
      <c r="H1348" s="55">
        <f>COUNTIF(ShortCodesNew!$A$2:$A$1516,ShortCodesNew!$A1348)</f>
        <v>1</v>
      </c>
      <c r="I1348" s="55">
        <f t="shared" si="11"/>
        <v>1</v>
      </c>
      <c r="J1348" s="55"/>
      <c r="K1348" s="66"/>
      <c r="L1348" s="66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</row>
    <row r="1349" spans="1:26" ht="14.25" customHeight="1">
      <c r="A1349" s="57" t="s">
        <v>3122</v>
      </c>
      <c r="B1349" s="57" t="s">
        <v>3123</v>
      </c>
      <c r="C1349" s="58" t="str">
        <f t="shared" si="10"/>
        <v>VIRNODA</v>
      </c>
      <c r="D1349" s="58"/>
      <c r="E1349" s="58"/>
      <c r="F1349" s="58"/>
      <c r="G1349" s="58">
        <f>COUNTIF(RTARouteStagesOld!$J$2:$J$5,ShortCodesNew!$B1349)</f>
        <v>0</v>
      </c>
      <c r="H1349" s="58">
        <f>COUNTIF(ShortCodesNew!$A$2:$A$1516,ShortCodesNew!$A1349)</f>
        <v>1</v>
      </c>
      <c r="I1349" s="58">
        <f t="shared" si="11"/>
        <v>1</v>
      </c>
      <c r="J1349" s="58"/>
      <c r="K1349" s="67"/>
      <c r="L1349" s="67"/>
      <c r="M1349" s="53"/>
      <c r="N1349" s="53"/>
      <c r="O1349" s="53"/>
      <c r="P1349" s="53"/>
      <c r="Q1349" s="53"/>
      <c r="R1349" s="53"/>
      <c r="S1349" s="53"/>
      <c r="T1349" s="53"/>
      <c r="U1349" s="53"/>
      <c r="V1349" s="53"/>
      <c r="W1349" s="53"/>
      <c r="X1349" s="53"/>
      <c r="Y1349" s="53"/>
      <c r="Z1349" s="53"/>
    </row>
    <row r="1350" spans="1:26" ht="14.25" customHeight="1">
      <c r="A1350" s="54" t="s">
        <v>3124</v>
      </c>
      <c r="B1350" s="54" t="s">
        <v>3125</v>
      </c>
      <c r="C1350" s="55" t="str">
        <f t="shared" si="10"/>
        <v>VIRNODA TMP</v>
      </c>
      <c r="D1350" s="55"/>
      <c r="E1350" s="55"/>
      <c r="F1350" s="55"/>
      <c r="G1350" s="55">
        <f>COUNTIF(RTARouteStagesOld!$J$2:$J$5,ShortCodesNew!$B1350)</f>
        <v>0</v>
      </c>
      <c r="H1350" s="55">
        <f>COUNTIF(ShortCodesNew!$A$2:$A$1516,ShortCodesNew!$A1350)</f>
        <v>1</v>
      </c>
      <c r="I1350" s="55">
        <f t="shared" si="11"/>
        <v>1</v>
      </c>
      <c r="J1350" s="55"/>
      <c r="K1350" s="66"/>
      <c r="L1350" s="66"/>
      <c r="M1350" s="53"/>
      <c r="N1350" s="53"/>
      <c r="O1350" s="53"/>
      <c r="P1350" s="53"/>
      <c r="Q1350" s="53"/>
      <c r="R1350" s="53"/>
      <c r="S1350" s="53"/>
      <c r="T1350" s="53"/>
      <c r="U1350" s="53"/>
      <c r="V1350" s="53"/>
      <c r="W1350" s="53"/>
      <c r="X1350" s="53"/>
      <c r="Y1350" s="53"/>
      <c r="Z1350" s="53"/>
    </row>
    <row r="1351" spans="1:26" ht="14.25" customHeight="1">
      <c r="A1351" s="57" t="s">
        <v>3126</v>
      </c>
      <c r="B1351" s="57" t="s">
        <v>3127</v>
      </c>
      <c r="C1351" s="58" t="str">
        <f t="shared" si="10"/>
        <v>VITALA DEVI</v>
      </c>
      <c r="D1351" s="58"/>
      <c r="E1351" s="58"/>
      <c r="F1351" s="58"/>
      <c r="G1351" s="58">
        <f>COUNTIF(RTARouteStagesOld!$J$2:$J$5,ShortCodesNew!$B1351)</f>
        <v>0</v>
      </c>
      <c r="H1351" s="58">
        <f>COUNTIF(ShortCodesNew!$A$2:$A$1516,ShortCodesNew!$A1351)</f>
        <v>1</v>
      </c>
      <c r="I1351" s="58">
        <f t="shared" si="11"/>
        <v>1</v>
      </c>
      <c r="J1351" s="58"/>
      <c r="K1351" s="67"/>
      <c r="L1351" s="67"/>
      <c r="M1351" s="53"/>
      <c r="N1351" s="53"/>
      <c r="O1351" s="53"/>
      <c r="P1351" s="53"/>
      <c r="Q1351" s="53"/>
      <c r="R1351" s="53"/>
      <c r="S1351" s="53"/>
      <c r="T1351" s="53"/>
      <c r="U1351" s="53"/>
      <c r="V1351" s="53"/>
      <c r="W1351" s="53"/>
      <c r="X1351" s="53"/>
      <c r="Y1351" s="53"/>
      <c r="Z1351" s="53"/>
    </row>
    <row r="1352" spans="1:26" ht="14.25" customHeight="1">
      <c r="A1352" s="54" t="s">
        <v>3128</v>
      </c>
      <c r="B1352" s="54" t="s">
        <v>3129</v>
      </c>
      <c r="C1352" s="55" t="str">
        <f t="shared" si="10"/>
        <v>VITHAL TMPL</v>
      </c>
      <c r="D1352" s="55"/>
      <c r="E1352" s="55"/>
      <c r="F1352" s="55"/>
      <c r="G1352" s="55">
        <f>COUNTIF(RTARouteStagesOld!$J$2:$J$5,ShortCodesNew!$B1352)</f>
        <v>0</v>
      </c>
      <c r="H1352" s="55">
        <f>COUNTIF(ShortCodesNew!$A$2:$A$1516,ShortCodesNew!$A1352)</f>
        <v>1</v>
      </c>
      <c r="I1352" s="55">
        <f t="shared" si="11"/>
        <v>1</v>
      </c>
      <c r="J1352" s="55"/>
      <c r="K1352" s="66"/>
      <c r="L1352" s="66"/>
      <c r="M1352" s="53"/>
      <c r="N1352" s="53"/>
      <c r="O1352" s="53"/>
      <c r="P1352" s="53"/>
      <c r="Q1352" s="53"/>
      <c r="R1352" s="53"/>
      <c r="S1352" s="53"/>
      <c r="T1352" s="53"/>
      <c r="U1352" s="53"/>
      <c r="V1352" s="53"/>
      <c r="W1352" s="53"/>
      <c r="X1352" s="53"/>
      <c r="Y1352" s="53"/>
      <c r="Z1352" s="53"/>
    </row>
    <row r="1353" spans="1:26" ht="14.25" customHeight="1">
      <c r="A1353" s="57" t="s">
        <v>3130</v>
      </c>
      <c r="B1353" s="57" t="s">
        <v>3131</v>
      </c>
      <c r="C1353" s="58" t="str">
        <f t="shared" si="10"/>
        <v>VITHOBA TMP</v>
      </c>
      <c r="D1353" s="58"/>
      <c r="E1353" s="58"/>
      <c r="F1353" s="58"/>
      <c r="G1353" s="58">
        <f>COUNTIF(RTARouteStagesOld!$J$2:$J$5,ShortCodesNew!$B1353)</f>
        <v>0</v>
      </c>
      <c r="H1353" s="58">
        <f>COUNTIF(ShortCodesNew!$A$2:$A$1516,ShortCodesNew!$A1353)</f>
        <v>1</v>
      </c>
      <c r="I1353" s="58">
        <f t="shared" si="11"/>
        <v>1</v>
      </c>
      <c r="J1353" s="58"/>
      <c r="K1353" s="67"/>
      <c r="L1353" s="67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</row>
    <row r="1354" spans="1:26" ht="14.25" customHeight="1">
      <c r="A1354" s="54" t="s">
        <v>3132</v>
      </c>
      <c r="B1354" s="54" t="s">
        <v>3133</v>
      </c>
      <c r="C1354" s="55" t="str">
        <f t="shared" si="10"/>
        <v>VODLE MOL</v>
      </c>
      <c r="D1354" s="55"/>
      <c r="E1354" s="55"/>
      <c r="F1354" s="55"/>
      <c r="G1354" s="55">
        <f>COUNTIF(RTARouteStagesOld!$J$2:$J$5,ShortCodesNew!$B1354)</f>
        <v>0</v>
      </c>
      <c r="H1354" s="55">
        <f>COUNTIF(ShortCodesNew!$A$2:$A$1516,ShortCodesNew!$A1354)</f>
        <v>1</v>
      </c>
      <c r="I1354" s="55">
        <f t="shared" si="11"/>
        <v>1</v>
      </c>
      <c r="J1354" s="55"/>
      <c r="K1354" s="66"/>
      <c r="L1354" s="66"/>
      <c r="M1354" s="53"/>
      <c r="N1354" s="53"/>
      <c r="O1354" s="53"/>
      <c r="P1354" s="53"/>
      <c r="Q1354" s="53"/>
      <c r="R1354" s="53"/>
      <c r="S1354" s="53"/>
      <c r="T1354" s="53"/>
      <c r="U1354" s="53"/>
      <c r="V1354" s="53"/>
      <c r="W1354" s="53"/>
      <c r="X1354" s="53"/>
      <c r="Y1354" s="53"/>
      <c r="Z1354" s="53"/>
    </row>
    <row r="1355" spans="1:26" ht="14.25" customHeight="1">
      <c r="A1355" s="57" t="s">
        <v>3134</v>
      </c>
      <c r="B1355" s="57" t="s">
        <v>3135</v>
      </c>
      <c r="C1355" s="58" t="str">
        <f t="shared" si="10"/>
        <v>VODLE NEURA</v>
      </c>
      <c r="D1355" s="58"/>
      <c r="E1355" s="58"/>
      <c r="F1355" s="58"/>
      <c r="G1355" s="58">
        <f>COUNTIF(RTARouteStagesOld!$J$2:$J$5,ShortCodesNew!$B1355)</f>
        <v>0</v>
      </c>
      <c r="H1355" s="58">
        <f>COUNTIF(ShortCodesNew!$A$2:$A$1516,ShortCodesNew!$A1355)</f>
        <v>1</v>
      </c>
      <c r="I1355" s="58">
        <f t="shared" si="11"/>
        <v>1</v>
      </c>
      <c r="J1355" s="58"/>
      <c r="K1355" s="67"/>
      <c r="L1355" s="67"/>
      <c r="M1355" s="53"/>
      <c r="N1355" s="53"/>
      <c r="O1355" s="53"/>
      <c r="P1355" s="53"/>
      <c r="Q1355" s="53"/>
      <c r="R1355" s="53"/>
      <c r="S1355" s="53"/>
      <c r="T1355" s="53"/>
      <c r="U1355" s="53"/>
      <c r="V1355" s="53"/>
      <c r="W1355" s="53"/>
      <c r="X1355" s="53"/>
      <c r="Y1355" s="53"/>
      <c r="Z1355" s="53"/>
    </row>
    <row r="1356" spans="1:26" ht="14.25" customHeight="1">
      <c r="A1356" s="54" t="s">
        <v>3136</v>
      </c>
      <c r="B1356" s="54" t="s">
        <v>3137</v>
      </c>
      <c r="C1356" s="55" t="str">
        <f t="shared" si="10"/>
        <v>VOILE DHAVE</v>
      </c>
      <c r="D1356" s="55"/>
      <c r="E1356" s="55"/>
      <c r="F1356" s="55"/>
      <c r="G1356" s="55">
        <f>COUNTIF(RTARouteStagesOld!$J$2:$J$5,ShortCodesNew!$B1356)</f>
        <v>0</v>
      </c>
      <c r="H1356" s="55">
        <f>COUNTIF(ShortCodesNew!$A$2:$A$1516,ShortCodesNew!$A1356)</f>
        <v>1</v>
      </c>
      <c r="I1356" s="55">
        <f t="shared" si="11"/>
        <v>1</v>
      </c>
      <c r="J1356" s="55"/>
      <c r="K1356" s="66"/>
      <c r="L1356" s="66"/>
      <c r="M1356" s="53"/>
      <c r="N1356" s="53"/>
      <c r="O1356" s="53"/>
      <c r="P1356" s="53"/>
      <c r="Q1356" s="53"/>
      <c r="R1356" s="53"/>
      <c r="S1356" s="53"/>
      <c r="T1356" s="53"/>
      <c r="U1356" s="53"/>
      <c r="V1356" s="53"/>
      <c r="W1356" s="53"/>
      <c r="X1356" s="53"/>
      <c r="Y1356" s="53"/>
      <c r="Z1356" s="53"/>
    </row>
    <row r="1357" spans="1:26" ht="14.25" customHeight="1">
      <c r="A1357" s="57" t="s">
        <v>3138</v>
      </c>
      <c r="B1357" s="57" t="s">
        <v>3139</v>
      </c>
      <c r="C1357" s="58" t="str">
        <f t="shared" si="10"/>
        <v>VOLDEON</v>
      </c>
      <c r="D1357" s="58"/>
      <c r="E1357" s="58"/>
      <c r="F1357" s="58"/>
      <c r="G1357" s="58">
        <f>COUNTIF(RTARouteStagesOld!$J$2:$J$5,ShortCodesNew!$B1357)</f>
        <v>0</v>
      </c>
      <c r="H1357" s="58">
        <f>COUNTIF(ShortCodesNew!$A$2:$A$1516,ShortCodesNew!$A1357)</f>
        <v>1</v>
      </c>
      <c r="I1357" s="58">
        <f t="shared" si="11"/>
        <v>1</v>
      </c>
      <c r="J1357" s="58"/>
      <c r="K1357" s="67"/>
      <c r="L1357" s="67"/>
      <c r="M1357" s="53"/>
      <c r="N1357" s="53"/>
      <c r="O1357" s="53"/>
      <c r="P1357" s="53"/>
      <c r="Q1357" s="53"/>
      <c r="R1357" s="53"/>
      <c r="S1357" s="53"/>
      <c r="T1357" s="53"/>
      <c r="U1357" s="53"/>
      <c r="V1357" s="53"/>
      <c r="W1357" s="53"/>
      <c r="X1357" s="53"/>
      <c r="Y1357" s="53"/>
      <c r="Z1357" s="53"/>
    </row>
    <row r="1358" spans="1:26" ht="14.25" customHeight="1">
      <c r="A1358" s="54" t="s">
        <v>3140</v>
      </c>
      <c r="B1358" s="54" t="s">
        <v>3141</v>
      </c>
      <c r="C1358" s="55" t="str">
        <f t="shared" si="10"/>
        <v>VOLVOI</v>
      </c>
      <c r="D1358" s="55"/>
      <c r="E1358" s="55"/>
      <c r="F1358" s="55"/>
      <c r="G1358" s="55">
        <f>COUNTIF(RTARouteStagesOld!$J$2:$J$5,ShortCodesNew!$B1358)</f>
        <v>0</v>
      </c>
      <c r="H1358" s="55">
        <f>COUNTIF(ShortCodesNew!$A$2:$A$1516,ShortCodesNew!$A1358)</f>
        <v>1</v>
      </c>
      <c r="I1358" s="55">
        <f t="shared" si="11"/>
        <v>1</v>
      </c>
      <c r="J1358" s="55"/>
      <c r="K1358" s="66"/>
      <c r="L1358" s="66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</row>
    <row r="1359" spans="1:26" ht="14.25" customHeight="1">
      <c r="A1359" s="57" t="s">
        <v>3142</v>
      </c>
      <c r="B1359" s="57" t="s">
        <v>3143</v>
      </c>
      <c r="C1359" s="58" t="str">
        <f t="shared" si="10"/>
        <v>VORRA</v>
      </c>
      <c r="D1359" s="58"/>
      <c r="E1359" s="58"/>
      <c r="F1359" s="58"/>
      <c r="G1359" s="58">
        <f>COUNTIF(RTARouteStagesOld!$J$2:$J$5,ShortCodesNew!$B1359)</f>
        <v>0</v>
      </c>
      <c r="H1359" s="58">
        <f>COUNTIF(ShortCodesNew!$A$2:$A$1516,ShortCodesNew!$A1359)</f>
        <v>1</v>
      </c>
      <c r="I1359" s="58">
        <f t="shared" si="11"/>
        <v>1</v>
      </c>
      <c r="J1359" s="58"/>
      <c r="K1359" s="67"/>
      <c r="L1359" s="67"/>
      <c r="M1359" s="53"/>
      <c r="N1359" s="53"/>
      <c r="O1359" s="53"/>
      <c r="P1359" s="53"/>
      <c r="Q1359" s="53"/>
      <c r="R1359" s="53"/>
      <c r="S1359" s="53"/>
      <c r="T1359" s="53"/>
      <c r="U1359" s="53"/>
      <c r="V1359" s="53"/>
      <c r="W1359" s="53"/>
      <c r="X1359" s="53"/>
      <c r="Y1359" s="53"/>
      <c r="Z1359" s="53"/>
    </row>
    <row r="1360" spans="1:26" ht="14.25" customHeight="1">
      <c r="A1360" s="54" t="s">
        <v>3144</v>
      </c>
      <c r="B1360" s="54" t="s">
        <v>3145</v>
      </c>
      <c r="C1360" s="55" t="str">
        <f t="shared" si="10"/>
        <v>W.MALEWAD</v>
      </c>
      <c r="D1360" s="55"/>
      <c r="E1360" s="55"/>
      <c r="F1360" s="55"/>
      <c r="G1360" s="55">
        <f>COUNTIF(RTARouteStagesOld!$J$2:$J$5,ShortCodesNew!$B1360)</f>
        <v>0</v>
      </c>
      <c r="H1360" s="55">
        <f>COUNTIF(ShortCodesNew!$A$2:$A$1516,ShortCodesNew!$A1360)</f>
        <v>1</v>
      </c>
      <c r="I1360" s="55">
        <f t="shared" si="11"/>
        <v>1</v>
      </c>
      <c r="J1360" s="55"/>
      <c r="K1360" s="66"/>
      <c r="L1360" s="66"/>
      <c r="M1360" s="53"/>
      <c r="N1360" s="53"/>
      <c r="O1360" s="53"/>
      <c r="P1360" s="53"/>
      <c r="Q1360" s="53"/>
      <c r="R1360" s="53"/>
      <c r="S1360" s="53"/>
      <c r="T1360" s="53"/>
      <c r="U1360" s="53"/>
      <c r="V1360" s="53"/>
      <c r="W1360" s="53"/>
      <c r="X1360" s="53"/>
      <c r="Y1360" s="53"/>
      <c r="Z1360" s="53"/>
    </row>
    <row r="1361" spans="1:26" ht="14.25" customHeight="1">
      <c r="A1361" s="57" t="s">
        <v>3146</v>
      </c>
      <c r="B1361" s="57" t="s">
        <v>3147</v>
      </c>
      <c r="C1361" s="58" t="str">
        <f t="shared" si="10"/>
        <v>WADDI</v>
      </c>
      <c r="D1361" s="58"/>
      <c r="E1361" s="58"/>
      <c r="F1361" s="58"/>
      <c r="G1361" s="58">
        <f>COUNTIF(RTARouteStagesOld!$J$2:$J$5,ShortCodesNew!$B1361)</f>
        <v>0</v>
      </c>
      <c r="H1361" s="58">
        <f>COUNTIF(ShortCodesNew!$A$2:$A$1516,ShortCodesNew!$A1361)</f>
        <v>1</v>
      </c>
      <c r="I1361" s="58">
        <f t="shared" si="11"/>
        <v>1</v>
      </c>
      <c r="J1361" s="58"/>
      <c r="K1361" s="67"/>
      <c r="L1361" s="67"/>
      <c r="M1361" s="53"/>
      <c r="N1361" s="53"/>
      <c r="O1361" s="53"/>
      <c r="P1361" s="53"/>
      <c r="Q1361" s="53"/>
      <c r="R1361" s="53"/>
      <c r="S1361" s="53"/>
      <c r="T1361" s="53"/>
      <c r="U1361" s="53"/>
      <c r="V1361" s="53"/>
      <c r="W1361" s="53"/>
      <c r="X1361" s="53"/>
      <c r="Y1361" s="53"/>
      <c r="Z1361" s="53"/>
    </row>
    <row r="1362" spans="1:26" ht="14.25" customHeight="1">
      <c r="A1362" s="54" t="s">
        <v>3148</v>
      </c>
      <c r="B1362" s="54" t="s">
        <v>3149</v>
      </c>
      <c r="C1362" s="55" t="str">
        <f t="shared" si="10"/>
        <v>Wadwad</v>
      </c>
      <c r="D1362" s="55"/>
      <c r="E1362" s="55"/>
      <c r="F1362" s="55"/>
      <c r="G1362" s="55">
        <f>COUNTIF(RTARouteStagesOld!$J$2:$J$5,ShortCodesNew!$B1362)</f>
        <v>0</v>
      </c>
      <c r="H1362" s="55">
        <f>COUNTIF(ShortCodesNew!$A$2:$A$1516,ShortCodesNew!$A1362)</f>
        <v>1</v>
      </c>
      <c r="I1362" s="55">
        <f t="shared" si="11"/>
        <v>1</v>
      </c>
      <c r="J1362" s="55"/>
      <c r="K1362" s="66"/>
      <c r="L1362" s="66"/>
      <c r="M1362" s="53"/>
      <c r="N1362" s="53"/>
      <c r="O1362" s="53"/>
      <c r="P1362" s="53"/>
      <c r="Q1362" s="53"/>
      <c r="R1362" s="53"/>
      <c r="S1362" s="53"/>
      <c r="T1362" s="53"/>
      <c r="U1362" s="53"/>
      <c r="V1362" s="53"/>
      <c r="W1362" s="53"/>
      <c r="X1362" s="53"/>
      <c r="Y1362" s="53"/>
      <c r="Z1362" s="53"/>
    </row>
    <row r="1363" spans="1:26" ht="14.25" customHeight="1">
      <c r="A1363" s="57" t="s">
        <v>3150</v>
      </c>
      <c r="B1363" s="57" t="s">
        <v>3151</v>
      </c>
      <c r="C1363" s="58" t="str">
        <f t="shared" si="10"/>
        <v>WADYAR</v>
      </c>
      <c r="D1363" s="58"/>
      <c r="E1363" s="58"/>
      <c r="F1363" s="58"/>
      <c r="G1363" s="58">
        <f>COUNTIF(RTARouteStagesOld!$J$2:$J$5,ShortCodesNew!$B1363)</f>
        <v>0</v>
      </c>
      <c r="H1363" s="58">
        <f>COUNTIF(ShortCodesNew!$A$2:$A$1516,ShortCodesNew!$A1363)</f>
        <v>1</v>
      </c>
      <c r="I1363" s="58">
        <f t="shared" si="11"/>
        <v>1</v>
      </c>
      <c r="J1363" s="58"/>
      <c r="K1363" s="67"/>
      <c r="L1363" s="67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  <c r="Z1363" s="53"/>
    </row>
    <row r="1364" spans="1:26" ht="14.25" customHeight="1">
      <c r="A1364" s="54" t="s">
        <v>3152</v>
      </c>
      <c r="B1364" s="54" t="s">
        <v>3153</v>
      </c>
      <c r="C1364" s="55" t="str">
        <f t="shared" si="10"/>
        <v>WALPE</v>
      </c>
      <c r="D1364" s="55"/>
      <c r="E1364" s="55"/>
      <c r="F1364" s="55"/>
      <c r="G1364" s="55">
        <f>COUNTIF(RTARouteStagesOld!$J$2:$J$5,ShortCodesNew!$B1364)</f>
        <v>0</v>
      </c>
      <c r="H1364" s="55">
        <f>COUNTIF(ShortCodesNew!$A$2:$A$1516,ShortCodesNew!$A1364)</f>
        <v>1</v>
      </c>
      <c r="I1364" s="55">
        <f t="shared" si="11"/>
        <v>1</v>
      </c>
      <c r="J1364" s="55"/>
      <c r="K1364" s="66"/>
      <c r="L1364" s="66"/>
      <c r="M1364" s="53"/>
      <c r="N1364" s="53"/>
      <c r="O1364" s="53"/>
      <c r="P1364" s="53"/>
      <c r="Q1364" s="53"/>
      <c r="R1364" s="53"/>
      <c r="S1364" s="53"/>
      <c r="T1364" s="53"/>
      <c r="U1364" s="53"/>
      <c r="V1364" s="53"/>
      <c r="W1364" s="53"/>
      <c r="X1364" s="53"/>
      <c r="Y1364" s="53"/>
      <c r="Z1364" s="53"/>
    </row>
    <row r="1365" spans="1:26" ht="14.25" customHeight="1">
      <c r="A1365" s="57" t="s">
        <v>3154</v>
      </c>
      <c r="B1365" s="57" t="s">
        <v>3155</v>
      </c>
      <c r="C1365" s="58" t="str">
        <f t="shared" si="10"/>
        <v>WALPE COLGE</v>
      </c>
      <c r="D1365" s="58"/>
      <c r="E1365" s="58"/>
      <c r="F1365" s="58"/>
      <c r="G1365" s="58">
        <f>COUNTIF(RTARouteStagesOld!$J$2:$J$5,ShortCodesNew!$B1365)</f>
        <v>0</v>
      </c>
      <c r="H1365" s="58">
        <f>COUNTIF(ShortCodesNew!$A$2:$A$1516,ShortCodesNew!$A1365)</f>
        <v>1</v>
      </c>
      <c r="I1365" s="58">
        <f t="shared" si="11"/>
        <v>1</v>
      </c>
      <c r="J1365" s="58"/>
      <c r="K1365" s="67"/>
      <c r="L1365" s="67"/>
      <c r="M1365" s="53"/>
      <c r="N1365" s="53"/>
      <c r="O1365" s="53"/>
      <c r="P1365" s="53"/>
      <c r="Q1365" s="53"/>
      <c r="R1365" s="53"/>
      <c r="S1365" s="53"/>
      <c r="T1365" s="53"/>
      <c r="U1365" s="53"/>
      <c r="V1365" s="53"/>
      <c r="W1365" s="53"/>
      <c r="X1365" s="53"/>
      <c r="Y1365" s="53"/>
      <c r="Z1365" s="53"/>
    </row>
    <row r="1366" spans="1:26" ht="14.25" customHeight="1">
      <c r="A1366" s="54" t="s">
        <v>3156</v>
      </c>
      <c r="B1366" s="54" t="s">
        <v>3157</v>
      </c>
      <c r="C1366" s="55" t="str">
        <f t="shared" si="10"/>
        <v>WARKHAND</v>
      </c>
      <c r="D1366" s="55"/>
      <c r="E1366" s="55"/>
      <c r="F1366" s="55"/>
      <c r="G1366" s="55">
        <f>COUNTIF(RTARouteStagesOld!$J$2:$J$5,ShortCodesNew!$B1366)</f>
        <v>0</v>
      </c>
      <c r="H1366" s="55">
        <f>COUNTIF(ShortCodesNew!$A$2:$A$1516,ShortCodesNew!$A1366)</f>
        <v>1</v>
      </c>
      <c r="I1366" s="55">
        <f t="shared" si="11"/>
        <v>1</v>
      </c>
      <c r="J1366" s="55"/>
      <c r="K1366" s="66"/>
      <c r="L1366" s="66"/>
      <c r="M1366" s="53"/>
      <c r="N1366" s="53"/>
      <c r="O1366" s="53"/>
      <c r="P1366" s="53"/>
      <c r="Q1366" s="53"/>
      <c r="R1366" s="53"/>
      <c r="S1366" s="53"/>
      <c r="T1366" s="53"/>
      <c r="U1366" s="53"/>
      <c r="V1366" s="53"/>
      <c r="W1366" s="53"/>
      <c r="X1366" s="53"/>
      <c r="Y1366" s="53"/>
      <c r="Z1366" s="53"/>
    </row>
    <row r="1367" spans="1:26" ht="14.25" customHeight="1">
      <c r="A1367" s="57" t="s">
        <v>3158</v>
      </c>
      <c r="B1367" s="57" t="s">
        <v>3159</v>
      </c>
      <c r="C1367" s="58" t="str">
        <f t="shared" si="10"/>
        <v>WILD LIFE C</v>
      </c>
      <c r="D1367" s="58"/>
      <c r="E1367" s="58"/>
      <c r="F1367" s="58"/>
      <c r="G1367" s="58">
        <f>COUNTIF(RTARouteStagesOld!$J$2:$J$5,ShortCodesNew!$B1367)</f>
        <v>0</v>
      </c>
      <c r="H1367" s="58">
        <f>COUNTIF(ShortCodesNew!$A$2:$A$1516,ShortCodesNew!$A1367)</f>
        <v>1</v>
      </c>
      <c r="I1367" s="58">
        <f t="shared" si="11"/>
        <v>1</v>
      </c>
      <c r="J1367" s="58"/>
      <c r="K1367" s="67"/>
      <c r="L1367" s="67"/>
      <c r="M1367" s="53"/>
      <c r="N1367" s="53"/>
      <c r="O1367" s="53"/>
      <c r="P1367" s="53"/>
      <c r="Q1367" s="53"/>
      <c r="R1367" s="53"/>
      <c r="S1367" s="53"/>
      <c r="T1367" s="53"/>
      <c r="U1367" s="53"/>
      <c r="V1367" s="53"/>
      <c r="W1367" s="53"/>
      <c r="X1367" s="53"/>
      <c r="Y1367" s="53"/>
      <c r="Z1367" s="53"/>
    </row>
    <row r="1368" spans="1:26" ht="14.25" customHeight="1">
      <c r="A1368" s="54" t="s">
        <v>3160</v>
      </c>
      <c r="B1368" s="54" t="s">
        <v>3161</v>
      </c>
      <c r="C1368" s="55" t="str">
        <f t="shared" si="10"/>
        <v>XEL WADAKAD</v>
      </c>
      <c r="D1368" s="55"/>
      <c r="E1368" s="55"/>
      <c r="F1368" s="55"/>
      <c r="G1368" s="55">
        <f>COUNTIF(RTARouteStagesOld!$J$2:$J$5,ShortCodesNew!$B1368)</f>
        <v>0</v>
      </c>
      <c r="H1368" s="55">
        <f>COUNTIF(ShortCodesNew!$A$2:$A$1516,ShortCodesNew!$A1368)</f>
        <v>1</v>
      </c>
      <c r="I1368" s="55">
        <f t="shared" si="11"/>
        <v>1</v>
      </c>
      <c r="J1368" s="55"/>
      <c r="K1368" s="66"/>
      <c r="L1368" s="66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  <c r="Z1368" s="53"/>
    </row>
    <row r="1369" spans="1:26" ht="14.25" customHeight="1">
      <c r="A1369" s="57" t="s">
        <v>3162</v>
      </c>
      <c r="B1369" s="57" t="s">
        <v>3163</v>
      </c>
      <c r="C1369" s="58" t="str">
        <f t="shared" si="10"/>
        <v>XELAP</v>
      </c>
      <c r="D1369" s="58"/>
      <c r="E1369" s="58"/>
      <c r="F1369" s="58"/>
      <c r="G1369" s="58">
        <f>COUNTIF(RTARouteStagesOld!$J$2:$J$5,ShortCodesNew!$B1369)</f>
        <v>0</v>
      </c>
      <c r="H1369" s="58">
        <f>COUNTIF(ShortCodesNew!$A$2:$A$1516,ShortCodesNew!$A1369)</f>
        <v>1</v>
      </c>
      <c r="I1369" s="58">
        <f t="shared" si="11"/>
        <v>1</v>
      </c>
      <c r="J1369" s="58"/>
      <c r="K1369" s="67"/>
      <c r="L1369" s="67"/>
      <c r="M1369" s="53"/>
      <c r="N1369" s="53"/>
      <c r="O1369" s="53"/>
      <c r="P1369" s="53"/>
      <c r="Q1369" s="53"/>
      <c r="R1369" s="53"/>
      <c r="S1369" s="53"/>
      <c r="T1369" s="53"/>
      <c r="U1369" s="53"/>
      <c r="V1369" s="53"/>
      <c r="W1369" s="53"/>
      <c r="X1369" s="53"/>
      <c r="Y1369" s="53"/>
      <c r="Z1369" s="53"/>
    </row>
    <row r="1370" spans="1:26" ht="14.25" customHeight="1">
      <c r="A1370" s="54" t="s">
        <v>3164</v>
      </c>
      <c r="B1370" s="54" t="s">
        <v>3165</v>
      </c>
      <c r="C1370" s="55" t="str">
        <f t="shared" si="10"/>
        <v>XELDEM</v>
      </c>
      <c r="D1370" s="55"/>
      <c r="E1370" s="55"/>
      <c r="F1370" s="55"/>
      <c r="G1370" s="55">
        <f>COUNTIF(RTARouteStagesOld!$J$2:$J$5,ShortCodesNew!$B1370)</f>
        <v>0</v>
      </c>
      <c r="H1370" s="55">
        <f>COUNTIF(ShortCodesNew!$A$2:$A$1516,ShortCodesNew!$A1370)</f>
        <v>1</v>
      </c>
      <c r="I1370" s="55">
        <f t="shared" si="11"/>
        <v>1</v>
      </c>
      <c r="J1370" s="55"/>
      <c r="K1370" s="66"/>
      <c r="L1370" s="66"/>
      <c r="M1370" s="53"/>
      <c r="N1370" s="53"/>
      <c r="O1370" s="53"/>
      <c r="P1370" s="53"/>
      <c r="Q1370" s="53"/>
      <c r="R1370" s="53"/>
      <c r="S1370" s="53"/>
      <c r="T1370" s="53"/>
      <c r="U1370" s="53"/>
      <c r="V1370" s="53"/>
      <c r="W1370" s="53"/>
      <c r="X1370" s="53"/>
      <c r="Y1370" s="53"/>
      <c r="Z1370" s="53"/>
    </row>
    <row r="1371" spans="1:26" ht="14.25" customHeight="1">
      <c r="A1371" s="57" t="s">
        <v>3166</v>
      </c>
      <c r="B1371" s="57" t="s">
        <v>3167</v>
      </c>
      <c r="C1371" s="58" t="str">
        <f t="shared" si="10"/>
        <v>XELIM</v>
      </c>
      <c r="D1371" s="58"/>
      <c r="E1371" s="58"/>
      <c r="F1371" s="58"/>
      <c r="G1371" s="58">
        <f>COUNTIF(RTARouteStagesOld!$J$2:$J$5,ShortCodesNew!$B1371)</f>
        <v>0</v>
      </c>
      <c r="H1371" s="58">
        <f>COUNTIF(ShortCodesNew!$A$2:$A$1516,ShortCodesNew!$A1371)</f>
        <v>1</v>
      </c>
      <c r="I1371" s="58">
        <f t="shared" si="11"/>
        <v>1</v>
      </c>
      <c r="J1371" s="58"/>
      <c r="K1371" s="67"/>
      <c r="L1371" s="67"/>
      <c r="M1371" s="53"/>
      <c r="N1371" s="53"/>
      <c r="O1371" s="53"/>
      <c r="P1371" s="53"/>
      <c r="Q1371" s="53"/>
      <c r="R1371" s="53"/>
      <c r="S1371" s="53"/>
      <c r="T1371" s="53"/>
      <c r="U1371" s="53"/>
      <c r="V1371" s="53"/>
      <c r="W1371" s="53"/>
      <c r="X1371" s="53"/>
      <c r="Y1371" s="53"/>
      <c r="Z1371" s="53"/>
    </row>
    <row r="1372" spans="1:26" ht="14.25" customHeight="1">
      <c r="A1372" s="54" t="s">
        <v>3168</v>
      </c>
      <c r="B1372" s="54" t="s">
        <v>3169</v>
      </c>
      <c r="C1372" s="55" t="str">
        <f t="shared" si="10"/>
        <v>XELPE/HSPTL</v>
      </c>
      <c r="D1372" s="55"/>
      <c r="E1372" s="55"/>
      <c r="F1372" s="55"/>
      <c r="G1372" s="55">
        <f>COUNTIF(RTARouteStagesOld!$J$2:$J$5,ShortCodesNew!$B1372)</f>
        <v>0</v>
      </c>
      <c r="H1372" s="55">
        <f>COUNTIF(ShortCodesNew!$A$2:$A$1516,ShortCodesNew!$A1372)</f>
        <v>1</v>
      </c>
      <c r="I1372" s="55">
        <f t="shared" si="11"/>
        <v>1</v>
      </c>
      <c r="J1372" s="55"/>
      <c r="K1372" s="66"/>
      <c r="L1372" s="66"/>
      <c r="M1372" s="53"/>
      <c r="N1372" s="53"/>
      <c r="O1372" s="53"/>
      <c r="P1372" s="53"/>
      <c r="Q1372" s="53"/>
      <c r="R1372" s="53"/>
      <c r="S1372" s="53"/>
      <c r="T1372" s="53"/>
      <c r="U1372" s="53"/>
      <c r="V1372" s="53"/>
      <c r="W1372" s="53"/>
      <c r="X1372" s="53"/>
      <c r="Y1372" s="53"/>
      <c r="Z1372" s="53"/>
    </row>
    <row r="1373" spans="1:26" ht="14.25" customHeight="1">
      <c r="A1373" s="57" t="s">
        <v>3170</v>
      </c>
      <c r="B1373" s="57" t="s">
        <v>3171</v>
      </c>
      <c r="C1373" s="58" t="str">
        <f t="shared" si="10"/>
        <v>XELVONA</v>
      </c>
      <c r="D1373" s="58"/>
      <c r="E1373" s="58"/>
      <c r="F1373" s="58"/>
      <c r="G1373" s="58">
        <f>COUNTIF(RTARouteStagesOld!$J$2:$J$5,ShortCodesNew!$B1373)</f>
        <v>0</v>
      </c>
      <c r="H1373" s="58">
        <f>COUNTIF(ShortCodesNew!$A$2:$A$1516,ShortCodesNew!$A1373)</f>
        <v>1</v>
      </c>
      <c r="I1373" s="58">
        <f t="shared" si="11"/>
        <v>1</v>
      </c>
      <c r="J1373" s="58"/>
      <c r="K1373" s="67"/>
      <c r="L1373" s="67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  <c r="Z1373" s="53"/>
    </row>
    <row r="1374" spans="1:26" ht="14.25" customHeight="1">
      <c r="A1374" s="54" t="s">
        <v>3172</v>
      </c>
      <c r="B1374" s="54" t="s">
        <v>3173</v>
      </c>
      <c r="C1374" s="55" t="str">
        <f t="shared" si="10"/>
        <v>XETRAFAL</v>
      </c>
      <c r="D1374" s="55"/>
      <c r="E1374" s="55"/>
      <c r="F1374" s="55"/>
      <c r="G1374" s="55">
        <f>COUNTIF(RTARouteStagesOld!$J$2:$J$5,ShortCodesNew!$B1374)</f>
        <v>0</v>
      </c>
      <c r="H1374" s="55">
        <f>COUNTIF(ShortCodesNew!$A$2:$A$1516,ShortCodesNew!$A1374)</f>
        <v>1</v>
      </c>
      <c r="I1374" s="55">
        <f t="shared" si="11"/>
        <v>1</v>
      </c>
      <c r="J1374" s="55"/>
      <c r="K1374" s="66"/>
      <c r="L1374" s="66"/>
      <c r="M1374" s="53"/>
      <c r="N1374" s="53"/>
      <c r="O1374" s="53"/>
      <c r="P1374" s="53"/>
      <c r="Q1374" s="53"/>
      <c r="R1374" s="53"/>
      <c r="S1374" s="53"/>
      <c r="T1374" s="53"/>
      <c r="U1374" s="53"/>
      <c r="V1374" s="53"/>
      <c r="W1374" s="53"/>
      <c r="X1374" s="53"/>
      <c r="Y1374" s="53"/>
      <c r="Z1374" s="53"/>
    </row>
    <row r="1375" spans="1:26" ht="14.25" customHeight="1">
      <c r="A1375" s="57" t="s">
        <v>3174</v>
      </c>
      <c r="B1375" s="57" t="s">
        <v>3175</v>
      </c>
      <c r="C1375" s="58" t="str">
        <f t="shared" si="10"/>
        <v>YARGATTI</v>
      </c>
      <c r="D1375" s="58"/>
      <c r="E1375" s="58"/>
      <c r="F1375" s="58"/>
      <c r="G1375" s="58">
        <f>COUNTIF(RTARouteStagesOld!$J$2:$J$5,ShortCodesNew!$B1375)</f>
        <v>0</v>
      </c>
      <c r="H1375" s="58">
        <f>COUNTIF(ShortCodesNew!$A$2:$A$1516,ShortCodesNew!$A1375)</f>
        <v>1</v>
      </c>
      <c r="I1375" s="58">
        <f t="shared" si="11"/>
        <v>1</v>
      </c>
      <c r="J1375" s="58"/>
      <c r="K1375" s="67"/>
      <c r="L1375" s="67"/>
      <c r="M1375" s="53"/>
      <c r="N1375" s="53"/>
      <c r="O1375" s="53"/>
      <c r="P1375" s="53"/>
      <c r="Q1375" s="53"/>
      <c r="R1375" s="53"/>
      <c r="S1375" s="53"/>
      <c r="T1375" s="53"/>
      <c r="U1375" s="53"/>
      <c r="V1375" s="53"/>
      <c r="W1375" s="53"/>
      <c r="X1375" s="53"/>
      <c r="Y1375" s="53"/>
      <c r="Z1375" s="53"/>
    </row>
    <row r="1376" spans="1:26" ht="14.25" customHeight="1">
      <c r="A1376" s="54" t="s">
        <v>3176</v>
      </c>
      <c r="B1376" s="54" t="s">
        <v>3177</v>
      </c>
      <c r="C1376" s="55" t="str">
        <f t="shared" si="10"/>
        <v>YEDA</v>
      </c>
      <c r="D1376" s="55"/>
      <c r="E1376" s="55"/>
      <c r="F1376" s="55"/>
      <c r="G1376" s="55">
        <f>COUNTIF(RTARouteStagesOld!$J$2:$J$5,ShortCodesNew!$B1376)</f>
        <v>0</v>
      </c>
      <c r="H1376" s="55">
        <f>COUNTIF(ShortCodesNew!$A$2:$A$1516,ShortCodesNew!$A1376)</f>
        <v>1</v>
      </c>
      <c r="I1376" s="55">
        <f t="shared" si="11"/>
        <v>1</v>
      </c>
      <c r="J1376" s="55"/>
      <c r="K1376" s="66"/>
      <c r="L1376" s="66"/>
      <c r="M1376" s="53"/>
      <c r="N1376" s="53"/>
      <c r="O1376" s="53"/>
      <c r="P1376" s="53"/>
      <c r="Q1376" s="53"/>
      <c r="R1376" s="53"/>
      <c r="S1376" s="53"/>
      <c r="T1376" s="53"/>
      <c r="U1376" s="53"/>
      <c r="V1376" s="53"/>
      <c r="W1376" s="53"/>
      <c r="X1376" s="53"/>
      <c r="Y1376" s="53"/>
      <c r="Z1376" s="53"/>
    </row>
    <row r="1377" spans="1:26" ht="14.25" customHeight="1">
      <c r="A1377" s="57" t="s">
        <v>3178</v>
      </c>
      <c r="B1377" s="57" t="s">
        <v>3179</v>
      </c>
      <c r="C1377" s="58" t="str">
        <f t="shared" si="10"/>
        <v>ZALAREM</v>
      </c>
      <c r="D1377" s="58"/>
      <c r="E1377" s="58"/>
      <c r="F1377" s="58"/>
      <c r="G1377" s="58">
        <f>COUNTIF(RTARouteStagesOld!$J$2:$J$5,ShortCodesNew!$B1377)</f>
        <v>0</v>
      </c>
      <c r="H1377" s="58">
        <f>COUNTIF(ShortCodesNew!$A$2:$A$1516,ShortCodesNew!$A1377)</f>
        <v>1</v>
      </c>
      <c r="I1377" s="58">
        <f t="shared" si="11"/>
        <v>1</v>
      </c>
      <c r="J1377" s="58"/>
      <c r="K1377" s="67"/>
      <c r="L1377" s="67"/>
      <c r="M1377" s="53"/>
      <c r="N1377" s="53"/>
      <c r="O1377" s="53"/>
      <c r="P1377" s="53"/>
      <c r="Q1377" s="53"/>
      <c r="R1377" s="53"/>
      <c r="S1377" s="53"/>
      <c r="T1377" s="53"/>
      <c r="U1377" s="53"/>
      <c r="V1377" s="53"/>
      <c r="W1377" s="53"/>
      <c r="X1377" s="53"/>
      <c r="Y1377" s="53"/>
      <c r="Z1377" s="53"/>
    </row>
    <row r="1378" spans="1:26" ht="14.25" customHeight="1">
      <c r="A1378" s="54" t="s">
        <v>3180</v>
      </c>
      <c r="B1378" s="54" t="s">
        <v>3181</v>
      </c>
      <c r="C1378" s="55" t="str">
        <f t="shared" si="10"/>
        <v>ZAMBAULIM</v>
      </c>
      <c r="D1378" s="55"/>
      <c r="E1378" s="55"/>
      <c r="F1378" s="55"/>
      <c r="G1378" s="55">
        <f>COUNTIF(RTARouteStagesOld!$J$2:$J$5,ShortCodesNew!$B1378)</f>
        <v>0</v>
      </c>
      <c r="H1378" s="55">
        <f>COUNTIF(ShortCodesNew!$A$2:$A$1516,ShortCodesNew!$A1378)</f>
        <v>1</v>
      </c>
      <c r="I1378" s="55">
        <f t="shared" si="11"/>
        <v>1</v>
      </c>
      <c r="J1378" s="55"/>
      <c r="K1378" s="66"/>
      <c r="L1378" s="66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  <c r="Z1378" s="53"/>
    </row>
    <row r="1379" spans="1:26" ht="14.25" customHeight="1">
      <c r="A1379" s="57" t="s">
        <v>3182</v>
      </c>
      <c r="B1379" s="57" t="s">
        <v>3183</v>
      </c>
      <c r="C1379" s="58" t="str">
        <f t="shared" si="10"/>
        <v>ZARAP</v>
      </c>
      <c r="D1379" s="58"/>
      <c r="E1379" s="58"/>
      <c r="F1379" s="58"/>
      <c r="G1379" s="58">
        <f>COUNTIF(RTARouteStagesOld!$J$2:$J$5,ShortCodesNew!$B1379)</f>
        <v>0</v>
      </c>
      <c r="H1379" s="58">
        <f>COUNTIF(ShortCodesNew!$A$2:$A$1516,ShortCodesNew!$A1379)</f>
        <v>1</v>
      </c>
      <c r="I1379" s="58">
        <f t="shared" si="11"/>
        <v>1</v>
      </c>
      <c r="J1379" s="58"/>
      <c r="K1379" s="67"/>
      <c r="L1379" s="67"/>
      <c r="M1379" s="53"/>
      <c r="N1379" s="53"/>
      <c r="O1379" s="53"/>
      <c r="P1379" s="53"/>
      <c r="Q1379" s="53"/>
      <c r="R1379" s="53"/>
      <c r="S1379" s="53"/>
      <c r="T1379" s="53"/>
      <c r="U1379" s="53"/>
      <c r="V1379" s="53"/>
      <c r="W1379" s="53"/>
      <c r="X1379" s="53"/>
      <c r="Y1379" s="53"/>
      <c r="Z1379" s="53"/>
    </row>
    <row r="1380" spans="1:26" ht="14.25" customHeight="1">
      <c r="A1380" s="54" t="s">
        <v>3184</v>
      </c>
      <c r="B1380" s="54" t="s">
        <v>3185</v>
      </c>
      <c r="C1380" s="55" t="str">
        <f t="shared" si="10"/>
        <v>ZAREBAMBER</v>
      </c>
      <c r="D1380" s="55"/>
      <c r="E1380" s="55"/>
      <c r="F1380" s="55"/>
      <c r="G1380" s="55">
        <f>COUNTIF(RTARouteStagesOld!$J$2:$J$5,ShortCodesNew!$B1380)</f>
        <v>0</v>
      </c>
      <c r="H1380" s="55">
        <f>COUNTIF(ShortCodesNew!$A$2:$A$1516,ShortCodesNew!$A1380)</f>
        <v>1</v>
      </c>
      <c r="I1380" s="55">
        <f t="shared" si="11"/>
        <v>1</v>
      </c>
      <c r="J1380" s="55"/>
      <c r="K1380" s="66"/>
      <c r="L1380" s="66"/>
      <c r="M1380" s="53"/>
      <c r="N1380" s="53"/>
      <c r="O1380" s="53"/>
      <c r="P1380" s="53"/>
      <c r="Q1380" s="53"/>
      <c r="R1380" s="53"/>
      <c r="S1380" s="53"/>
      <c r="T1380" s="53"/>
      <c r="U1380" s="53"/>
      <c r="V1380" s="53"/>
      <c r="W1380" s="53"/>
      <c r="X1380" s="53"/>
      <c r="Y1380" s="53"/>
      <c r="Z1380" s="53"/>
    </row>
    <row r="1381" spans="1:26" ht="14.25" customHeight="1">
      <c r="A1381" s="57" t="s">
        <v>3186</v>
      </c>
      <c r="B1381" s="57" t="s">
        <v>3187</v>
      </c>
      <c r="C1381" s="58" t="str">
        <f t="shared" si="10"/>
        <v>ZAREER</v>
      </c>
      <c r="D1381" s="58"/>
      <c r="E1381" s="58"/>
      <c r="F1381" s="58"/>
      <c r="G1381" s="58">
        <f>COUNTIF(RTARouteStagesOld!$J$2:$J$5,ShortCodesNew!$B1381)</f>
        <v>0</v>
      </c>
      <c r="H1381" s="58">
        <f>COUNTIF(ShortCodesNew!$A$2:$A$1516,ShortCodesNew!$A1381)</f>
        <v>1</v>
      </c>
      <c r="I1381" s="58">
        <f t="shared" si="11"/>
        <v>1</v>
      </c>
      <c r="J1381" s="58"/>
      <c r="K1381" s="58"/>
      <c r="L1381" s="58"/>
      <c r="M1381" s="53"/>
      <c r="N1381" s="53"/>
      <c r="O1381" s="53"/>
      <c r="P1381" s="53"/>
      <c r="Q1381" s="53"/>
      <c r="R1381" s="53"/>
      <c r="S1381" s="53"/>
      <c r="T1381" s="53"/>
      <c r="U1381" s="53"/>
      <c r="V1381" s="53"/>
      <c r="W1381" s="53"/>
      <c r="X1381" s="53"/>
      <c r="Y1381" s="53"/>
      <c r="Z1381" s="53"/>
    </row>
    <row r="1382" spans="1:26" ht="14.25" customHeight="1">
      <c r="A1382" s="54" t="s">
        <v>3188</v>
      </c>
      <c r="B1382" s="54" t="s">
        <v>3189</v>
      </c>
      <c r="C1382" s="55" t="str">
        <f t="shared" si="10"/>
        <v>ZARME</v>
      </c>
      <c r="D1382" s="55"/>
      <c r="E1382" s="55"/>
      <c r="F1382" s="55"/>
      <c r="G1382" s="55">
        <f>COUNTIF(RTARouteStagesOld!$J$2:$J$5,ShortCodesNew!$B1382)</f>
        <v>0</v>
      </c>
      <c r="H1382" s="55">
        <f>COUNTIF(ShortCodesNew!$A$2:$A$1516,ShortCodesNew!$A1382)</f>
        <v>1</v>
      </c>
      <c r="I1382" s="55">
        <f t="shared" si="11"/>
        <v>1</v>
      </c>
      <c r="J1382" s="55"/>
      <c r="K1382" s="55"/>
      <c r="L1382" s="55"/>
      <c r="M1382" s="53"/>
      <c r="N1382" s="53"/>
      <c r="O1382" s="53"/>
      <c r="P1382" s="53"/>
      <c r="Q1382" s="53"/>
      <c r="R1382" s="53"/>
      <c r="S1382" s="53"/>
      <c r="T1382" s="53"/>
      <c r="U1382" s="53"/>
      <c r="V1382" s="53"/>
      <c r="W1382" s="53"/>
      <c r="X1382" s="53"/>
      <c r="Y1382" s="53"/>
      <c r="Z1382" s="53"/>
    </row>
    <row r="1383" spans="1:26" ht="14.25" customHeight="1">
      <c r="A1383" s="57" t="s">
        <v>3190</v>
      </c>
      <c r="B1383" s="57" t="s">
        <v>3191</v>
      </c>
      <c r="C1383" s="58" t="str">
        <f t="shared" si="10"/>
        <v>ZATYE COLGE</v>
      </c>
      <c r="D1383" s="58"/>
      <c r="E1383" s="58"/>
      <c r="F1383" s="58"/>
      <c r="G1383" s="58">
        <f>COUNTIF(RTARouteStagesOld!$J$2:$J$5,ShortCodesNew!$B1383)</f>
        <v>0</v>
      </c>
      <c r="H1383" s="58">
        <f>COUNTIF(ShortCodesNew!$A$2:$A$1516,ShortCodesNew!$A1383)</f>
        <v>1</v>
      </c>
      <c r="I1383" s="58">
        <f t="shared" si="11"/>
        <v>1</v>
      </c>
      <c r="J1383" s="58"/>
      <c r="K1383" s="58"/>
      <c r="L1383" s="58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</row>
    <row r="1384" spans="1:26" ht="14.25" customHeight="1">
      <c r="A1384" s="54" t="s">
        <v>3192</v>
      </c>
      <c r="B1384" s="54" t="s">
        <v>3193</v>
      </c>
      <c r="C1384" s="55" t="str">
        <f t="shared" si="10"/>
        <v>ZHARI</v>
      </c>
      <c r="D1384" s="55"/>
      <c r="E1384" s="55"/>
      <c r="F1384" s="55"/>
      <c r="G1384" s="55">
        <f>COUNTIF(RTARouteStagesOld!$J$2:$J$5,ShortCodesNew!$B1384)</f>
        <v>0</v>
      </c>
      <c r="H1384" s="55">
        <f>COUNTIF(ShortCodesNew!$A$2:$A$1516,ShortCodesNew!$A1384)</f>
        <v>1</v>
      </c>
      <c r="I1384" s="55">
        <f t="shared" si="11"/>
        <v>1</v>
      </c>
      <c r="J1384" s="55"/>
      <c r="K1384" s="55"/>
      <c r="L1384" s="55"/>
      <c r="M1384" s="53"/>
      <c r="N1384" s="53"/>
      <c r="O1384" s="53"/>
      <c r="P1384" s="53"/>
      <c r="Q1384" s="53"/>
      <c r="R1384" s="53"/>
      <c r="S1384" s="53"/>
      <c r="T1384" s="53"/>
      <c r="U1384" s="53"/>
      <c r="V1384" s="53"/>
      <c r="W1384" s="53"/>
      <c r="X1384" s="53"/>
      <c r="Y1384" s="53"/>
      <c r="Z1384" s="53"/>
    </row>
    <row r="1385" spans="1:26" ht="14.25" customHeight="1">
      <c r="A1385" s="57" t="s">
        <v>3194</v>
      </c>
      <c r="B1385" s="57" t="s">
        <v>3195</v>
      </c>
      <c r="C1385" s="58" t="str">
        <f t="shared" si="10"/>
        <v>ZITLEM</v>
      </c>
      <c r="D1385" s="58"/>
      <c r="E1385" s="58"/>
      <c r="F1385" s="58"/>
      <c r="G1385" s="58">
        <f>COUNTIF(RTARouteStagesOld!$J$2:$J$5,ShortCodesNew!$B1385)</f>
        <v>0</v>
      </c>
      <c r="H1385" s="58">
        <f>COUNTIF(ShortCodesNew!$A$2:$A$1516,ShortCodesNew!$A1385)</f>
        <v>1</v>
      </c>
      <c r="I1385" s="58">
        <f t="shared" si="11"/>
        <v>1</v>
      </c>
      <c r="J1385" s="58"/>
      <c r="K1385" s="58"/>
      <c r="L1385" s="58"/>
      <c r="M1385" s="53"/>
      <c r="N1385" s="53"/>
      <c r="O1385" s="53"/>
      <c r="P1385" s="53"/>
      <c r="Q1385" s="53"/>
      <c r="R1385" s="53"/>
      <c r="S1385" s="53"/>
      <c r="T1385" s="53"/>
      <c r="U1385" s="53"/>
      <c r="V1385" s="53"/>
      <c r="W1385" s="53"/>
      <c r="X1385" s="53"/>
      <c r="Y1385" s="53"/>
      <c r="Z1385" s="53"/>
    </row>
    <row r="1386" spans="1:26" ht="14.25" customHeight="1">
      <c r="A1386" s="54" t="s">
        <v>3196</v>
      </c>
      <c r="B1386" s="54" t="s">
        <v>3197</v>
      </c>
      <c r="C1386" s="55" t="str">
        <f t="shared" si="10"/>
        <v>ZUARINAGAR</v>
      </c>
      <c r="D1386" s="55"/>
      <c r="E1386" s="55"/>
      <c r="F1386" s="55"/>
      <c r="G1386" s="55">
        <f>COUNTIF(RTARouteStagesOld!$J$2:$J$5,ShortCodesNew!$B1386)</f>
        <v>0</v>
      </c>
      <c r="H1386" s="55">
        <f>COUNTIF(ShortCodesNew!$A$2:$A$1516,ShortCodesNew!$A1386)</f>
        <v>1</v>
      </c>
      <c r="I1386" s="55">
        <f t="shared" si="11"/>
        <v>1</v>
      </c>
      <c r="J1386" s="55"/>
      <c r="K1386" s="55"/>
      <c r="L1386" s="55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</row>
    <row r="1387" spans="1:26" ht="14.25" customHeight="1">
      <c r="A1387" s="57" t="s">
        <v>3198</v>
      </c>
      <c r="B1387" s="57" t="s">
        <v>3199</v>
      </c>
      <c r="C1387" s="58" t="str">
        <f t="shared" si="10"/>
        <v>ZUYAR</v>
      </c>
      <c r="D1387" s="58"/>
      <c r="E1387" s="58"/>
      <c r="F1387" s="58"/>
      <c r="G1387" s="58">
        <f>COUNTIF(RTARouteStagesOld!$J$2:$J$5,ShortCodesNew!$B1387)</f>
        <v>0</v>
      </c>
      <c r="H1387" s="58">
        <f>COUNTIF(ShortCodesNew!$A$2:$A$1516,ShortCodesNew!$A1387)</f>
        <v>1</v>
      </c>
      <c r="I1387" s="58">
        <f t="shared" si="11"/>
        <v>1</v>
      </c>
      <c r="J1387" s="58"/>
      <c r="K1387" s="67"/>
      <c r="L1387" s="67"/>
      <c r="M1387" s="53"/>
      <c r="N1387" s="53"/>
      <c r="O1387" s="53"/>
      <c r="P1387" s="53"/>
      <c r="Q1387" s="53"/>
      <c r="R1387" s="53"/>
      <c r="S1387" s="53"/>
      <c r="T1387" s="53"/>
      <c r="U1387" s="53"/>
      <c r="V1387" s="53"/>
      <c r="W1387" s="53"/>
      <c r="X1387" s="53"/>
      <c r="Y1387" s="53"/>
      <c r="Z1387" s="53"/>
    </row>
    <row r="1388" spans="1:26" ht="14.25" customHeight="1">
      <c r="A1388" s="54" t="s">
        <v>3200</v>
      </c>
      <c r="B1388" s="54" t="s">
        <v>3201</v>
      </c>
      <c r="C1388" s="55" t="str">
        <f t="shared" si="10"/>
        <v>BAKIA PARKING</v>
      </c>
      <c r="D1388" s="55"/>
      <c r="E1388" s="55"/>
      <c r="F1388" s="55"/>
      <c r="G1388" s="55">
        <f>COUNTIF(RTARouteStagesOld!$J$2:$J$5,ShortCodesNew!$B1388)</f>
        <v>0</v>
      </c>
      <c r="H1388" s="55">
        <f>COUNTIF(ShortCodesNew!$A$2:$A$1516,ShortCodesNew!$A1388)</f>
        <v>1</v>
      </c>
      <c r="I1388" s="55">
        <f t="shared" si="11"/>
        <v>1</v>
      </c>
      <c r="J1388" s="55"/>
      <c r="K1388" s="66"/>
      <c r="L1388" s="66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  <c r="Z1388" s="53"/>
    </row>
    <row r="1389" spans="1:26" ht="14.25" customHeight="1">
      <c r="A1389" s="57" t="s">
        <v>3202</v>
      </c>
      <c r="B1389" s="57" t="s">
        <v>3203</v>
      </c>
      <c r="C1389" s="58" t="str">
        <f t="shared" si="10"/>
        <v>ELA FARM</v>
      </c>
      <c r="D1389" s="58"/>
      <c r="E1389" s="58"/>
      <c r="F1389" s="58"/>
      <c r="G1389" s="58">
        <f>COUNTIF(RTARouteStagesOld!$J$2:$J$5,ShortCodesNew!$B1389)</f>
        <v>0</v>
      </c>
      <c r="H1389" s="58">
        <f>COUNTIF(ShortCodesNew!$A$2:$A$1516,ShortCodesNew!$A1389)</f>
        <v>1</v>
      </c>
      <c r="I1389" s="58">
        <f t="shared" si="11"/>
        <v>1</v>
      </c>
      <c r="J1389" s="58"/>
      <c r="K1389" s="67"/>
      <c r="L1389" s="67"/>
      <c r="M1389" s="53"/>
      <c r="N1389" s="53"/>
      <c r="O1389" s="53"/>
      <c r="P1389" s="53"/>
      <c r="Q1389" s="53"/>
      <c r="R1389" s="53"/>
      <c r="S1389" s="53"/>
      <c r="T1389" s="53"/>
      <c r="U1389" s="53"/>
      <c r="V1389" s="53"/>
      <c r="W1389" s="53"/>
      <c r="X1389" s="53"/>
      <c r="Y1389" s="53"/>
      <c r="Z1389" s="53"/>
    </row>
    <row r="1390" spans="1:26" ht="14.25" customHeight="1">
      <c r="A1390" s="54" t="s">
        <v>3204</v>
      </c>
      <c r="B1390" s="54" t="s">
        <v>3205</v>
      </c>
      <c r="C1390" s="55" t="str">
        <f t="shared" si="10"/>
        <v>GIRODE</v>
      </c>
      <c r="D1390" s="55"/>
      <c r="E1390" s="55"/>
      <c r="F1390" s="55"/>
      <c r="G1390" s="55">
        <f>COUNTIF(RTARouteStagesOld!$J$2:$J$5,ShortCodesNew!$B1390)</f>
        <v>0</v>
      </c>
      <c r="H1390" s="55">
        <f>COUNTIF(ShortCodesNew!$A$2:$A$1516,ShortCodesNew!$A1390)</f>
        <v>1</v>
      </c>
      <c r="I1390" s="55">
        <f t="shared" si="11"/>
        <v>1</v>
      </c>
      <c r="J1390" s="55"/>
      <c r="K1390" s="66"/>
      <c r="L1390" s="66"/>
      <c r="M1390" s="53"/>
      <c r="N1390" s="53"/>
      <c r="O1390" s="53"/>
      <c r="P1390" s="53"/>
      <c r="Q1390" s="53"/>
      <c r="R1390" s="53"/>
      <c r="S1390" s="53"/>
      <c r="T1390" s="53"/>
      <c r="U1390" s="53"/>
      <c r="V1390" s="53"/>
      <c r="W1390" s="53"/>
      <c r="X1390" s="53"/>
      <c r="Y1390" s="53"/>
      <c r="Z1390" s="53"/>
    </row>
    <row r="1391" spans="1:26" ht="14.25" customHeight="1">
      <c r="A1391" s="57" t="s">
        <v>3206</v>
      </c>
      <c r="B1391" s="57" t="s">
        <v>3207</v>
      </c>
      <c r="C1391" s="58" t="str">
        <f t="shared" si="10"/>
        <v>KONAL</v>
      </c>
      <c r="D1391" s="58"/>
      <c r="E1391" s="58"/>
      <c r="F1391" s="58"/>
      <c r="G1391" s="58">
        <f>COUNTIF(RTARouteStagesOld!$J$2:$J$5,ShortCodesNew!$B1391)</f>
        <v>0</v>
      </c>
      <c r="H1391" s="58">
        <f>COUNTIF(ShortCodesNew!$A$2:$A$1516,ShortCodesNew!$A1391)</f>
        <v>1</v>
      </c>
      <c r="I1391" s="58">
        <f t="shared" si="11"/>
        <v>1</v>
      </c>
      <c r="J1391" s="58"/>
      <c r="K1391" s="67"/>
      <c r="L1391" s="67"/>
      <c r="M1391" s="53"/>
      <c r="N1391" s="53"/>
      <c r="O1391" s="53"/>
      <c r="P1391" s="53"/>
      <c r="Q1391" s="53"/>
      <c r="R1391" s="53"/>
      <c r="S1391" s="53"/>
      <c r="T1391" s="53"/>
      <c r="U1391" s="53"/>
      <c r="V1391" s="53"/>
      <c r="W1391" s="53"/>
      <c r="X1391" s="53"/>
      <c r="Y1391" s="53"/>
      <c r="Z1391" s="53"/>
    </row>
    <row r="1392" spans="1:26" ht="14.25" customHeight="1">
      <c r="A1392" s="54" t="s">
        <v>3208</v>
      </c>
      <c r="B1392" s="54" t="s">
        <v>3209</v>
      </c>
      <c r="C1392" s="55" t="str">
        <f t="shared" si="10"/>
        <v>METWADA</v>
      </c>
      <c r="D1392" s="55"/>
      <c r="E1392" s="55"/>
      <c r="F1392" s="55"/>
      <c r="G1392" s="55">
        <f>COUNTIF(RTARouteStagesOld!$J$2:$J$5,ShortCodesNew!$B1392)</f>
        <v>0</v>
      </c>
      <c r="H1392" s="55">
        <f>COUNTIF(ShortCodesNew!$A$2:$A$1516,ShortCodesNew!$A1392)</f>
        <v>1</v>
      </c>
      <c r="I1392" s="55">
        <f t="shared" si="11"/>
        <v>1</v>
      </c>
      <c r="J1392" s="55"/>
      <c r="K1392" s="66"/>
      <c r="L1392" s="66"/>
      <c r="M1392" s="53"/>
      <c r="N1392" s="53"/>
      <c r="O1392" s="53"/>
      <c r="P1392" s="53"/>
      <c r="Q1392" s="53"/>
      <c r="R1392" s="53"/>
      <c r="S1392" s="53"/>
      <c r="T1392" s="53"/>
      <c r="U1392" s="53"/>
      <c r="V1392" s="53"/>
      <c r="W1392" s="53"/>
      <c r="X1392" s="53"/>
      <c r="Y1392" s="53"/>
      <c r="Z1392" s="53"/>
    </row>
    <row r="1393" spans="1:26" ht="14.25" customHeight="1">
      <c r="A1393" s="57" t="s">
        <v>3210</v>
      </c>
      <c r="B1393" s="57" t="s">
        <v>3211</v>
      </c>
      <c r="C1393" s="58" t="str">
        <f t="shared" si="10"/>
        <v>PINTO GARAGE</v>
      </c>
      <c r="D1393" s="58"/>
      <c r="E1393" s="58"/>
      <c r="F1393" s="58"/>
      <c r="G1393" s="58">
        <f>COUNTIF(RTARouteStagesOld!$J$2:$J$5,ShortCodesNew!$B1393)</f>
        <v>0</v>
      </c>
      <c r="H1393" s="58">
        <f>COUNTIF(ShortCodesNew!$A$2:$A$1516,ShortCodesNew!$A1393)</f>
        <v>1</v>
      </c>
      <c r="I1393" s="58">
        <f t="shared" si="11"/>
        <v>1</v>
      </c>
      <c r="J1393" s="58"/>
      <c r="K1393" s="67"/>
      <c r="L1393" s="67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</row>
    <row r="1394" spans="1:26" ht="14.25" customHeight="1">
      <c r="A1394" s="54" t="s">
        <v>3212</v>
      </c>
      <c r="B1394" s="54" t="s">
        <v>3213</v>
      </c>
      <c r="C1394" s="55" t="str">
        <f t="shared" si="10"/>
        <v>TALKAT</v>
      </c>
      <c r="D1394" s="55"/>
      <c r="E1394" s="55"/>
      <c r="F1394" s="55"/>
      <c r="G1394" s="55">
        <f>COUNTIF(RTARouteStagesOld!$J$2:$J$5,ShortCodesNew!$B1394)</f>
        <v>0</v>
      </c>
      <c r="H1394" s="55">
        <f>COUNTIF(ShortCodesNew!$A$2:$A$1516,ShortCodesNew!$A1394)</f>
        <v>1</v>
      </c>
      <c r="I1394" s="55">
        <f t="shared" si="11"/>
        <v>1</v>
      </c>
      <c r="J1394" s="55"/>
      <c r="K1394" s="66"/>
      <c r="L1394" s="66"/>
      <c r="M1394" s="53"/>
      <c r="N1394" s="53"/>
      <c r="O1394" s="53"/>
      <c r="P1394" s="53"/>
      <c r="Q1394" s="53"/>
      <c r="R1394" s="53"/>
      <c r="S1394" s="53"/>
      <c r="T1394" s="53"/>
      <c r="U1394" s="53"/>
      <c r="V1394" s="53"/>
      <c r="W1394" s="53"/>
      <c r="X1394" s="53"/>
      <c r="Y1394" s="53"/>
      <c r="Z1394" s="53"/>
    </row>
    <row r="1395" spans="1:26" ht="14.25" customHeight="1">
      <c r="A1395" s="57" t="s">
        <v>3214</v>
      </c>
      <c r="B1395" s="57" t="s">
        <v>3215</v>
      </c>
      <c r="C1395" s="58" t="str">
        <f t="shared" si="10"/>
        <v>UGADE</v>
      </c>
      <c r="D1395" s="58"/>
      <c r="E1395" s="58"/>
      <c r="F1395" s="58"/>
      <c r="G1395" s="58">
        <f>COUNTIF(RTARouteStagesOld!$J$2:$J$5,ShortCodesNew!$B1395)</f>
        <v>0</v>
      </c>
      <c r="H1395" s="58">
        <f>COUNTIF(ShortCodesNew!$A$2:$A$1516,ShortCodesNew!$A1395)</f>
        <v>1</v>
      </c>
      <c r="I1395" s="58">
        <f t="shared" si="11"/>
        <v>1</v>
      </c>
      <c r="J1395" s="58"/>
      <c r="K1395" s="67"/>
      <c r="L1395" s="67"/>
      <c r="M1395" s="53"/>
      <c r="N1395" s="53"/>
      <c r="O1395" s="53"/>
      <c r="P1395" s="53"/>
      <c r="Q1395" s="53"/>
      <c r="R1395" s="53"/>
      <c r="S1395" s="53"/>
      <c r="T1395" s="53"/>
      <c r="U1395" s="53"/>
      <c r="V1395" s="53"/>
      <c r="W1395" s="53"/>
      <c r="X1395" s="53"/>
      <c r="Y1395" s="53"/>
      <c r="Z1395" s="53"/>
    </row>
    <row r="1396" spans="1:26" ht="14.25" customHeight="1">
      <c r="A1396" s="54" t="s">
        <v>3216</v>
      </c>
      <c r="B1396" s="54" t="s">
        <v>3217</v>
      </c>
      <c r="C1396" s="55" t="str">
        <f t="shared" si="10"/>
        <v>ZOLAMBE</v>
      </c>
      <c r="D1396" s="55"/>
      <c r="E1396" s="55"/>
      <c r="F1396" s="55"/>
      <c r="G1396" s="55">
        <f>COUNTIF(RTARouteStagesOld!$J$2:$J$5,ShortCodesNew!$B1396)</f>
        <v>0</v>
      </c>
      <c r="H1396" s="55">
        <f>COUNTIF(ShortCodesNew!$A$2:$A$1516,ShortCodesNew!$A1396)</f>
        <v>1</v>
      </c>
      <c r="I1396" s="55">
        <f t="shared" si="11"/>
        <v>1</v>
      </c>
      <c r="J1396" s="55"/>
      <c r="K1396" s="66"/>
      <c r="L1396" s="66"/>
      <c r="M1396" s="53"/>
      <c r="N1396" s="53"/>
      <c r="O1396" s="53"/>
      <c r="P1396" s="53"/>
      <c r="Q1396" s="53"/>
      <c r="R1396" s="53"/>
      <c r="S1396" s="53"/>
      <c r="T1396" s="53"/>
      <c r="U1396" s="53"/>
      <c r="V1396" s="53"/>
      <c r="W1396" s="53"/>
      <c r="X1396" s="53"/>
      <c r="Y1396" s="53"/>
      <c r="Z1396" s="53"/>
    </row>
    <row r="1397" spans="1:26" ht="14.25" customHeight="1">
      <c r="A1397" s="57" t="s">
        <v>3218</v>
      </c>
      <c r="B1397" s="57" t="s">
        <v>3219</v>
      </c>
      <c r="C1397" s="58" t="str">
        <f t="shared" si="10"/>
        <v>ZOLAMBE PANCHAYAT</v>
      </c>
      <c r="D1397" s="58"/>
      <c r="E1397" s="58"/>
      <c r="F1397" s="58"/>
      <c r="G1397" s="58">
        <f>COUNTIF(RTARouteStagesOld!$J$2:$J$5,ShortCodesNew!$B1397)</f>
        <v>0</v>
      </c>
      <c r="H1397" s="58">
        <f>COUNTIF(ShortCodesNew!$A$2:$A$1516,ShortCodesNew!$A1397)</f>
        <v>1</v>
      </c>
      <c r="I1397" s="58">
        <f t="shared" si="11"/>
        <v>1</v>
      </c>
      <c r="J1397" s="58"/>
      <c r="K1397" s="67"/>
      <c r="L1397" s="67"/>
      <c r="M1397" s="53"/>
      <c r="N1397" s="53"/>
      <c r="O1397" s="53"/>
      <c r="P1397" s="53"/>
      <c r="Q1397" s="53"/>
      <c r="R1397" s="53"/>
      <c r="S1397" s="53"/>
      <c r="T1397" s="53"/>
      <c r="U1397" s="53"/>
      <c r="V1397" s="53"/>
      <c r="W1397" s="53"/>
      <c r="X1397" s="53"/>
      <c r="Y1397" s="53"/>
      <c r="Z1397" s="53"/>
    </row>
    <row r="1398" spans="1:26" ht="14.25" customHeight="1">
      <c r="A1398" s="54" t="s">
        <v>3220</v>
      </c>
      <c r="B1398" s="54" t="s">
        <v>3221</v>
      </c>
      <c r="C1398" s="55" t="str">
        <f t="shared" si="10"/>
        <v>KALNE CROSS</v>
      </c>
      <c r="D1398" s="55"/>
      <c r="E1398" s="55"/>
      <c r="F1398" s="55"/>
      <c r="G1398" s="55">
        <f>COUNTIF(RTARouteStagesOld!$J$2:$J$5,ShortCodesNew!$B1398)</f>
        <v>0</v>
      </c>
      <c r="H1398" s="55">
        <f>COUNTIF(ShortCodesNew!$A$2:$A$1516,ShortCodesNew!$A1398)</f>
        <v>1</v>
      </c>
      <c r="I1398" s="55">
        <f t="shared" si="11"/>
        <v>1</v>
      </c>
      <c r="J1398" s="55"/>
      <c r="K1398" s="66"/>
      <c r="L1398" s="66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</row>
    <row r="1399" spans="1:26" ht="14.25" customHeight="1">
      <c r="A1399" s="57" t="s">
        <v>3222</v>
      </c>
      <c r="B1399" s="57" t="s">
        <v>3223</v>
      </c>
      <c r="C1399" s="58" t="str">
        <f t="shared" si="10"/>
        <v>KHARPAL</v>
      </c>
      <c r="D1399" s="58"/>
      <c r="E1399" s="58"/>
      <c r="F1399" s="58"/>
      <c r="G1399" s="58">
        <f>COUNTIF(RTARouteStagesOld!$J$2:$J$5,ShortCodesNew!$B1399)</f>
        <v>0</v>
      </c>
      <c r="H1399" s="58">
        <f>COUNTIF(ShortCodesNew!$A$2:$A$1516,ShortCodesNew!$A1399)</f>
        <v>1</v>
      </c>
      <c r="I1399" s="58">
        <f t="shared" si="11"/>
        <v>1</v>
      </c>
      <c r="J1399" s="58"/>
      <c r="K1399" s="67"/>
      <c r="L1399" s="67"/>
      <c r="M1399" s="53"/>
      <c r="N1399" s="53"/>
      <c r="O1399" s="53"/>
      <c r="P1399" s="53"/>
      <c r="Q1399" s="53"/>
      <c r="R1399" s="53"/>
      <c r="S1399" s="53"/>
      <c r="T1399" s="53"/>
      <c r="U1399" s="53"/>
      <c r="V1399" s="53"/>
      <c r="W1399" s="53"/>
      <c r="X1399" s="53"/>
      <c r="Y1399" s="53"/>
      <c r="Z1399" s="53"/>
    </row>
    <row r="1400" spans="1:26" ht="14.25" customHeight="1">
      <c r="A1400" s="68" t="s">
        <v>3224</v>
      </c>
      <c r="B1400" s="54" t="s">
        <v>3225</v>
      </c>
      <c r="C1400" s="55" t="str">
        <f t="shared" si="10"/>
        <v>MANGAL PANCHAYAT</v>
      </c>
      <c r="D1400" s="55"/>
      <c r="E1400" s="55"/>
      <c r="F1400" s="55"/>
      <c r="G1400" s="55">
        <f>COUNTIF(RTARouteStagesOld!$J$2:$J$5,ShortCodesNew!$B1400)</f>
        <v>0</v>
      </c>
      <c r="H1400" s="55">
        <f>COUNTIF(ShortCodesNew!$A$2:$A$1516,ShortCodesNew!$A1400)</f>
        <v>1</v>
      </c>
      <c r="I1400" s="55">
        <f t="shared" si="11"/>
        <v>1</v>
      </c>
      <c r="J1400" s="55"/>
      <c r="K1400" s="66"/>
      <c r="L1400" s="66"/>
      <c r="M1400" s="53"/>
      <c r="N1400" s="53"/>
      <c r="O1400" s="53"/>
      <c r="P1400" s="53"/>
      <c r="Q1400" s="53"/>
      <c r="R1400" s="53"/>
      <c r="S1400" s="53"/>
      <c r="T1400" s="53"/>
      <c r="U1400" s="53"/>
      <c r="V1400" s="53"/>
      <c r="W1400" s="53"/>
      <c r="X1400" s="53"/>
      <c r="Y1400" s="53"/>
      <c r="Z1400" s="53"/>
    </row>
    <row r="1401" spans="1:26" ht="14.25" customHeight="1">
      <c r="A1401" s="69" t="s">
        <v>3226</v>
      </c>
      <c r="B1401" s="57" t="s">
        <v>3227</v>
      </c>
      <c r="C1401" s="58" t="str">
        <f t="shared" si="10"/>
        <v>BANK OF BARODA</v>
      </c>
      <c r="D1401" s="58"/>
      <c r="E1401" s="58"/>
      <c r="F1401" s="58"/>
      <c r="G1401" s="58">
        <f>COUNTIF(RTARouteStagesOld!$J$2:$J$5,ShortCodesNew!$B1401)</f>
        <v>0</v>
      </c>
      <c r="H1401" s="58">
        <f>COUNTIF(ShortCodesNew!$A$2:$A$1516,ShortCodesNew!$A1401)</f>
        <v>1</v>
      </c>
      <c r="I1401" s="58">
        <f t="shared" si="11"/>
        <v>1</v>
      </c>
      <c r="J1401" s="58"/>
      <c r="K1401" s="67"/>
      <c r="L1401" s="67"/>
      <c r="M1401" s="53"/>
      <c r="N1401" s="53"/>
      <c r="O1401" s="53"/>
      <c r="P1401" s="53"/>
      <c r="Q1401" s="53"/>
      <c r="R1401" s="53"/>
      <c r="S1401" s="53"/>
      <c r="T1401" s="53"/>
      <c r="U1401" s="53"/>
      <c r="V1401" s="53"/>
      <c r="W1401" s="53"/>
      <c r="X1401" s="53"/>
      <c r="Y1401" s="53"/>
      <c r="Z1401" s="53"/>
    </row>
    <row r="1402" spans="1:26" ht="14.25" customHeight="1">
      <c r="A1402" s="68" t="s">
        <v>3228</v>
      </c>
      <c r="B1402" s="54" t="s">
        <v>3229</v>
      </c>
      <c r="C1402" s="55" t="str">
        <f t="shared" si="10"/>
        <v>MANDOPA GROUND</v>
      </c>
      <c r="D1402" s="55"/>
      <c r="E1402" s="55"/>
      <c r="F1402" s="55"/>
      <c r="G1402" s="55">
        <f>COUNTIF(RTARouteStagesOld!$J$2:$J$5,ShortCodesNew!$B1402)</f>
        <v>0</v>
      </c>
      <c r="H1402" s="55">
        <f>COUNTIF(ShortCodesNew!$A$2:$A$1516,ShortCodesNew!$A1402)</f>
        <v>1</v>
      </c>
      <c r="I1402" s="55">
        <f t="shared" si="11"/>
        <v>1</v>
      </c>
      <c r="J1402" s="55"/>
      <c r="K1402" s="66"/>
      <c r="L1402" s="66"/>
      <c r="M1402" s="53"/>
      <c r="N1402" s="53"/>
      <c r="O1402" s="53"/>
      <c r="P1402" s="53"/>
      <c r="Q1402" s="53"/>
      <c r="R1402" s="53"/>
      <c r="S1402" s="53"/>
      <c r="T1402" s="53"/>
      <c r="U1402" s="53"/>
      <c r="V1402" s="53"/>
      <c r="W1402" s="53"/>
      <c r="X1402" s="53"/>
      <c r="Y1402" s="53"/>
      <c r="Z1402" s="53"/>
    </row>
    <row r="1403" spans="1:26" ht="14.25" customHeight="1">
      <c r="A1403" s="69" t="s">
        <v>3230</v>
      </c>
      <c r="B1403" s="57" t="s">
        <v>3231</v>
      </c>
      <c r="C1403" s="58" t="str">
        <f t="shared" si="10"/>
        <v>K.G.BRIDGE</v>
      </c>
      <c r="D1403" s="58"/>
      <c r="E1403" s="58"/>
      <c r="F1403" s="58"/>
      <c r="G1403" s="58">
        <f>COUNTIF(RTARouteStagesOld!$J$2:$J$5,ShortCodesNew!$B1403)</f>
        <v>0</v>
      </c>
      <c r="H1403" s="58">
        <f>COUNTIF(ShortCodesNew!$A$2:$A$1516,ShortCodesNew!$A1403)</f>
        <v>1</v>
      </c>
      <c r="I1403" s="58">
        <f t="shared" si="11"/>
        <v>1</v>
      </c>
      <c r="J1403" s="58"/>
      <c r="K1403" s="67"/>
      <c r="L1403" s="67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</row>
    <row r="1404" spans="1:26" ht="14.25" customHeight="1">
      <c r="A1404" s="68" t="s">
        <v>3232</v>
      </c>
      <c r="B1404" s="54" t="s">
        <v>3233</v>
      </c>
      <c r="C1404" s="55" t="str">
        <f t="shared" si="10"/>
        <v>KA MH BORDER</v>
      </c>
      <c r="D1404" s="55"/>
      <c r="E1404" s="55"/>
      <c r="F1404" s="55"/>
      <c r="G1404" s="55">
        <f>COUNTIF(RTARouteStagesOld!$J$2:$J$5,ShortCodesNew!$B1404)</f>
        <v>0</v>
      </c>
      <c r="H1404" s="55">
        <f>COUNTIF(ShortCodesNew!$A$2:$A$1516,ShortCodesNew!$A1404)</f>
        <v>1</v>
      </c>
      <c r="I1404" s="55">
        <f t="shared" si="11"/>
        <v>1</v>
      </c>
      <c r="J1404" s="55"/>
      <c r="K1404" s="66"/>
      <c r="L1404" s="66"/>
      <c r="M1404" s="53"/>
      <c r="N1404" s="53"/>
      <c r="O1404" s="53"/>
      <c r="P1404" s="53"/>
      <c r="Q1404" s="53"/>
      <c r="R1404" s="53"/>
      <c r="S1404" s="53"/>
      <c r="T1404" s="53"/>
      <c r="U1404" s="53"/>
      <c r="V1404" s="53"/>
      <c r="W1404" s="53"/>
      <c r="X1404" s="53"/>
      <c r="Y1404" s="53"/>
      <c r="Z1404" s="53"/>
    </row>
    <row r="1405" spans="1:26" ht="14.25" customHeight="1">
      <c r="A1405" s="57" t="s">
        <v>3234</v>
      </c>
      <c r="B1405" s="57" t="s">
        <v>3235</v>
      </c>
      <c r="C1405" s="58" t="str">
        <f t="shared" si="10"/>
        <v>KADTARI</v>
      </c>
      <c r="D1405" s="58"/>
      <c r="E1405" s="58"/>
      <c r="F1405" s="58"/>
      <c r="G1405" s="58">
        <f>COUNTIF(RTARouteStagesOld!$J$2:$J$5,ShortCodesNew!$B1405)</f>
        <v>0</v>
      </c>
      <c r="H1405" s="58">
        <f>COUNTIF(ShortCodesNew!$A$2:$A$1516,ShortCodesNew!$A1405)</f>
        <v>1</v>
      </c>
      <c r="I1405" s="58">
        <f t="shared" si="11"/>
        <v>1</v>
      </c>
      <c r="J1405" s="58"/>
      <c r="K1405" s="67"/>
      <c r="L1405" s="67"/>
      <c r="M1405" s="53"/>
      <c r="N1405" s="53"/>
      <c r="O1405" s="53"/>
      <c r="P1405" s="53"/>
      <c r="Q1405" s="53"/>
      <c r="R1405" s="53"/>
      <c r="S1405" s="53"/>
      <c r="T1405" s="53"/>
      <c r="U1405" s="53"/>
      <c r="V1405" s="53"/>
      <c r="W1405" s="53"/>
      <c r="X1405" s="53"/>
      <c r="Y1405" s="53"/>
      <c r="Z1405" s="53"/>
    </row>
    <row r="1406" spans="1:26" ht="14.25" customHeight="1">
      <c r="A1406" s="54" t="s">
        <v>3236</v>
      </c>
      <c r="B1406" s="54" t="s">
        <v>3237</v>
      </c>
      <c r="C1406" s="55" t="str">
        <f t="shared" si="10"/>
        <v>KARMALWADI</v>
      </c>
      <c r="D1406" s="55"/>
      <c r="E1406" s="55"/>
      <c r="F1406" s="55"/>
      <c r="G1406" s="55">
        <f>COUNTIF(RTARouteStagesOld!$J$2:$J$5,ShortCodesNew!$B1406)</f>
        <v>0</v>
      </c>
      <c r="H1406" s="55">
        <f>COUNTIF(ShortCodesNew!$A$2:$A$1516,ShortCodesNew!$A1406)</f>
        <v>1</v>
      </c>
      <c r="I1406" s="55">
        <f t="shared" si="11"/>
        <v>1</v>
      </c>
      <c r="J1406" s="55"/>
      <c r="K1406" s="66"/>
      <c r="L1406" s="66"/>
      <c r="M1406" s="53"/>
      <c r="N1406" s="53"/>
      <c r="O1406" s="53"/>
      <c r="P1406" s="53"/>
      <c r="Q1406" s="53"/>
      <c r="R1406" s="53"/>
      <c r="S1406" s="53"/>
      <c r="T1406" s="53"/>
      <c r="U1406" s="53"/>
      <c r="V1406" s="53"/>
      <c r="W1406" s="53"/>
      <c r="X1406" s="53"/>
      <c r="Y1406" s="53"/>
      <c r="Z1406" s="53"/>
    </row>
    <row r="1407" spans="1:26" ht="14.25" customHeight="1">
      <c r="A1407" s="69" t="s">
        <v>3238</v>
      </c>
      <c r="B1407" s="57" t="s">
        <v>3239</v>
      </c>
      <c r="C1407" s="58" t="str">
        <f t="shared" si="10"/>
        <v>MANDIR</v>
      </c>
      <c r="D1407" s="58"/>
      <c r="E1407" s="58"/>
      <c r="F1407" s="58"/>
      <c r="G1407" s="58">
        <f>COUNTIF(RTARouteStagesOld!$J$2:$J$5,ShortCodesNew!$B1407)</f>
        <v>0</v>
      </c>
      <c r="H1407" s="58">
        <f>COUNTIF(ShortCodesNew!$A$2:$A$1516,ShortCodesNew!$A1407)</f>
        <v>1</v>
      </c>
      <c r="I1407" s="58">
        <f t="shared" si="11"/>
        <v>1</v>
      </c>
      <c r="J1407" s="58"/>
      <c r="K1407" s="67"/>
      <c r="L1407" s="67"/>
      <c r="M1407" s="53"/>
      <c r="N1407" s="53"/>
      <c r="O1407" s="53"/>
      <c r="P1407" s="53"/>
      <c r="Q1407" s="53"/>
      <c r="R1407" s="53"/>
      <c r="S1407" s="53"/>
      <c r="T1407" s="53"/>
      <c r="U1407" s="53"/>
      <c r="V1407" s="53"/>
      <c r="W1407" s="53"/>
      <c r="X1407" s="53"/>
      <c r="Y1407" s="53"/>
      <c r="Z1407" s="53"/>
    </row>
    <row r="1408" spans="1:26" ht="14.25" customHeight="1">
      <c r="A1408" s="68" t="s">
        <v>3240</v>
      </c>
      <c r="B1408" s="54" t="s">
        <v>3241</v>
      </c>
      <c r="C1408" s="55" t="str">
        <f t="shared" si="10"/>
        <v>MODDEVADDO</v>
      </c>
      <c r="D1408" s="55"/>
      <c r="E1408" s="55"/>
      <c r="F1408" s="55"/>
      <c r="G1408" s="55">
        <f>COUNTIF(RTARouteStagesOld!$J$2:$J$5,ShortCodesNew!$B1408)</f>
        <v>0</v>
      </c>
      <c r="H1408" s="55">
        <f>COUNTIF(ShortCodesNew!$A$2:$A$1516,ShortCodesNew!$A1408)</f>
        <v>1</v>
      </c>
      <c r="I1408" s="55">
        <f t="shared" si="11"/>
        <v>1</v>
      </c>
      <c r="J1408" s="55"/>
      <c r="K1408" s="66"/>
      <c r="L1408" s="66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</row>
    <row r="1409" spans="1:26" ht="14.25" customHeight="1">
      <c r="A1409" s="57" t="s">
        <v>3242</v>
      </c>
      <c r="B1409" s="57" t="s">
        <v>3243</v>
      </c>
      <c r="C1409" s="58" t="str">
        <f t="shared" si="10"/>
        <v>NAGARE</v>
      </c>
      <c r="D1409" s="58"/>
      <c r="E1409" s="58"/>
      <c r="F1409" s="58"/>
      <c r="G1409" s="58">
        <f>COUNTIF(RTARouteStagesOld!$J$2:$J$5,ShortCodesNew!$B1409)</f>
        <v>0</v>
      </c>
      <c r="H1409" s="58">
        <f>COUNTIF(ShortCodesNew!$A$2:$A$1516,ShortCodesNew!$A1409)</f>
        <v>1</v>
      </c>
      <c r="I1409" s="58">
        <f t="shared" si="11"/>
        <v>1</v>
      </c>
      <c r="J1409" s="58"/>
      <c r="K1409" s="67"/>
      <c r="L1409" s="67"/>
      <c r="M1409" s="53"/>
      <c r="N1409" s="53"/>
      <c r="O1409" s="53"/>
      <c r="P1409" s="53"/>
      <c r="Q1409" s="53"/>
      <c r="R1409" s="53"/>
      <c r="S1409" s="53"/>
      <c r="T1409" s="53"/>
      <c r="U1409" s="53"/>
      <c r="V1409" s="53"/>
      <c r="W1409" s="53"/>
      <c r="X1409" s="53"/>
      <c r="Y1409" s="53"/>
      <c r="Z1409" s="53"/>
    </row>
    <row r="1410" spans="1:26" ht="14.25" customHeight="1">
      <c r="A1410" s="54" t="s">
        <v>3244</v>
      </c>
      <c r="B1410" s="54" t="s">
        <v>3245</v>
      </c>
      <c r="C1410" s="55" t="str">
        <f t="shared" si="10"/>
        <v>OPEN HALL</v>
      </c>
      <c r="D1410" s="55"/>
      <c r="E1410" s="55"/>
      <c r="F1410" s="55"/>
      <c r="G1410" s="55">
        <f>COUNTIF(RTARouteStagesOld!$J$2:$J$5,ShortCodesNew!$B1410)</f>
        <v>0</v>
      </c>
      <c r="H1410" s="55">
        <f>COUNTIF(ShortCodesNew!$A$2:$A$1516,ShortCodesNew!$A1410)</f>
        <v>1</v>
      </c>
      <c r="I1410" s="55">
        <f t="shared" si="11"/>
        <v>1</v>
      </c>
      <c r="J1410" s="55"/>
      <c r="K1410" s="66"/>
      <c r="L1410" s="66"/>
      <c r="M1410" s="53"/>
      <c r="N1410" s="53"/>
      <c r="O1410" s="53"/>
      <c r="P1410" s="53"/>
      <c r="Q1410" s="53"/>
      <c r="R1410" s="53"/>
      <c r="S1410" s="53"/>
      <c r="T1410" s="53"/>
      <c r="U1410" s="53"/>
      <c r="V1410" s="53"/>
      <c r="W1410" s="53"/>
      <c r="X1410" s="53"/>
      <c r="Y1410" s="53"/>
      <c r="Z1410" s="53"/>
    </row>
    <row r="1411" spans="1:26" ht="14.25" customHeight="1">
      <c r="A1411" s="57" t="s">
        <v>3246</v>
      </c>
      <c r="B1411" s="57" t="s">
        <v>3247</v>
      </c>
      <c r="C1411" s="58" t="str">
        <f t="shared" si="10"/>
        <v>PODAYE</v>
      </c>
      <c r="D1411" s="58"/>
      <c r="E1411" s="58"/>
      <c r="F1411" s="58"/>
      <c r="G1411" s="58">
        <f>COUNTIF(RTARouteStagesOld!$J$2:$J$5,ShortCodesNew!$B1411)</f>
        <v>0</v>
      </c>
      <c r="H1411" s="58">
        <f>COUNTIF(ShortCodesNew!$A$2:$A$1516,ShortCodesNew!$A1411)</f>
        <v>1</v>
      </c>
      <c r="I1411" s="58">
        <f t="shared" si="11"/>
        <v>1</v>
      </c>
      <c r="J1411" s="58"/>
      <c r="K1411" s="67"/>
      <c r="L1411" s="67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</row>
    <row r="1412" spans="1:26" ht="14.25" customHeight="1">
      <c r="A1412" s="68" t="s">
        <v>3248</v>
      </c>
      <c r="B1412" s="54" t="s">
        <v>3249</v>
      </c>
      <c r="C1412" s="55" t="str">
        <f t="shared" si="10"/>
        <v>TAMERO</v>
      </c>
      <c r="D1412" s="55"/>
      <c r="E1412" s="55"/>
      <c r="F1412" s="55"/>
      <c r="G1412" s="55">
        <f>COUNTIF(RTARouteStagesOld!$J$2:$J$5,ShortCodesNew!$B1412)</f>
        <v>0</v>
      </c>
      <c r="H1412" s="55">
        <f>COUNTIF(ShortCodesNew!$A$2:$A$1516,ShortCodesNew!$A1412)</f>
        <v>1</v>
      </c>
      <c r="I1412" s="55">
        <f t="shared" si="11"/>
        <v>1</v>
      </c>
      <c r="J1412" s="55"/>
      <c r="K1412" s="66"/>
      <c r="L1412" s="66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</row>
    <row r="1413" spans="1:26" ht="14.25" customHeight="1">
      <c r="A1413" s="69" t="s">
        <v>3250</v>
      </c>
      <c r="B1413" s="57" t="s">
        <v>3251</v>
      </c>
      <c r="C1413" s="58" t="str">
        <f t="shared" si="10"/>
        <v>VAGELY</v>
      </c>
      <c r="D1413" s="58"/>
      <c r="E1413" s="58"/>
      <c r="F1413" s="58"/>
      <c r="G1413" s="58">
        <f>COUNTIF(RTARouteStagesOld!$J$2:$J$5,ShortCodesNew!$B1413)</f>
        <v>0</v>
      </c>
      <c r="H1413" s="58">
        <f>COUNTIF(ShortCodesNew!$A$2:$A$1516,ShortCodesNew!$A1413)</f>
        <v>1</v>
      </c>
      <c r="I1413" s="58">
        <f t="shared" si="11"/>
        <v>1</v>
      </c>
      <c r="J1413" s="58"/>
      <c r="K1413" s="67"/>
      <c r="L1413" s="67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</row>
    <row r="1414" spans="1:26" ht="14.25" customHeight="1">
      <c r="A1414" s="54" t="s">
        <v>3252</v>
      </c>
      <c r="B1414" s="54" t="s">
        <v>3253</v>
      </c>
      <c r="C1414" s="55" t="str">
        <f t="shared" si="10"/>
        <v>CHICHULA</v>
      </c>
      <c r="D1414" s="55"/>
      <c r="E1414" s="55"/>
      <c r="F1414" s="55"/>
      <c r="G1414" s="55">
        <f>COUNTIF(RTARouteStagesOld!$J$2:$J$5,ShortCodesNew!$B1414)</f>
        <v>0</v>
      </c>
      <c r="H1414" s="55">
        <f>COUNTIF(ShortCodesNew!$A$2:$A$1516,ShortCodesNew!$A1414)</f>
        <v>1</v>
      </c>
      <c r="I1414" s="55">
        <f t="shared" si="11"/>
        <v>1</v>
      </c>
      <c r="J1414" s="55"/>
      <c r="K1414" s="66"/>
      <c r="L1414" s="66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</row>
    <row r="1415" spans="1:26" ht="14.25" customHeight="1">
      <c r="A1415" s="57" t="s">
        <v>3254</v>
      </c>
      <c r="B1415" s="57" t="s">
        <v>3255</v>
      </c>
      <c r="C1415" s="58" t="str">
        <f t="shared" si="10"/>
        <v>MOPA AIRPORT</v>
      </c>
      <c r="D1415" s="58"/>
      <c r="E1415" s="58"/>
      <c r="F1415" s="58"/>
      <c r="G1415" s="58">
        <f>COUNTIF(RTARouteStagesOld!$J$2:$J$5,ShortCodesNew!$B1415)</f>
        <v>0</v>
      </c>
      <c r="H1415" s="58">
        <f>COUNTIF(ShortCodesNew!$A$2:$A$1516,ShortCodesNew!$A1415)</f>
        <v>1</v>
      </c>
      <c r="I1415" s="58">
        <f t="shared" si="11"/>
        <v>1</v>
      </c>
      <c r="J1415" s="58"/>
      <c r="K1415" s="67"/>
      <c r="L1415" s="67"/>
      <c r="M1415" s="53"/>
      <c r="N1415" s="53"/>
      <c r="O1415" s="53"/>
      <c r="P1415" s="53"/>
      <c r="Q1415" s="53"/>
      <c r="R1415" s="53"/>
      <c r="S1415" s="53"/>
      <c r="T1415" s="53"/>
      <c r="U1415" s="53"/>
      <c r="V1415" s="53"/>
      <c r="W1415" s="53"/>
      <c r="X1415" s="53"/>
      <c r="Y1415" s="53"/>
      <c r="Z1415" s="53"/>
    </row>
    <row r="1416" spans="1:26" ht="14.25" customHeight="1">
      <c r="A1416" s="54" t="s">
        <v>3256</v>
      </c>
      <c r="B1416" s="54" t="s">
        <v>3257</v>
      </c>
      <c r="C1416" s="55" t="str">
        <f t="shared" si="10"/>
        <v>KULAN/AIIA</v>
      </c>
      <c r="D1416" s="55"/>
      <c r="E1416" s="55"/>
      <c r="F1416" s="55"/>
      <c r="G1416" s="55">
        <f>COUNTIF(RTARouteStagesOld!$J$2:$J$5,ShortCodesNew!$B1416)</f>
        <v>0</v>
      </c>
      <c r="H1416" s="55">
        <f>COUNTIF(ShortCodesNew!$A$2:$A$1516,ShortCodesNew!$A1416)</f>
        <v>1</v>
      </c>
      <c r="I1416" s="55">
        <f t="shared" si="11"/>
        <v>1</v>
      </c>
      <c r="J1416" s="55"/>
      <c r="K1416" s="55"/>
      <c r="L1416" s="55"/>
      <c r="M1416" s="53"/>
      <c r="N1416" s="53"/>
      <c r="O1416" s="53"/>
      <c r="P1416" s="53"/>
      <c r="Q1416" s="53"/>
      <c r="R1416" s="53"/>
      <c r="S1416" s="53"/>
      <c r="T1416" s="53"/>
      <c r="U1416" s="53"/>
      <c r="V1416" s="53"/>
      <c r="W1416" s="53"/>
      <c r="X1416" s="53"/>
      <c r="Y1416" s="53"/>
      <c r="Z1416" s="53"/>
    </row>
    <row r="1417" spans="1:26" ht="14.25" customHeight="1">
      <c r="A1417" s="57" t="s">
        <v>3258</v>
      </c>
      <c r="B1417" s="57" t="s">
        <v>3259</v>
      </c>
      <c r="C1417" s="58" t="str">
        <f t="shared" si="10"/>
        <v>MAVINGUNDI</v>
      </c>
      <c r="D1417" s="58"/>
      <c r="E1417" s="58"/>
      <c r="F1417" s="58"/>
      <c r="G1417" s="58">
        <f>COUNTIF(RTARouteStagesOld!$J$2:$J$5,ShortCodesNew!$B1417)</f>
        <v>0</v>
      </c>
      <c r="H1417" s="58">
        <f>COUNTIF(ShortCodesNew!$A$2:$A$1516,ShortCodesNew!$A1417)</f>
        <v>1</v>
      </c>
      <c r="I1417" s="58">
        <f t="shared" si="11"/>
        <v>1</v>
      </c>
      <c r="J1417" s="58"/>
      <c r="K1417" s="67"/>
      <c r="L1417" s="67"/>
      <c r="M1417" s="53"/>
      <c r="N1417" s="53"/>
      <c r="O1417" s="53"/>
      <c r="P1417" s="53"/>
      <c r="Q1417" s="53"/>
      <c r="R1417" s="53"/>
      <c r="S1417" s="53"/>
      <c r="T1417" s="53"/>
      <c r="U1417" s="53"/>
      <c r="V1417" s="53"/>
      <c r="W1417" s="53"/>
      <c r="X1417" s="53"/>
      <c r="Y1417" s="53"/>
      <c r="Z1417" s="53"/>
    </row>
    <row r="1418" spans="1:26" ht="14.25" customHeight="1">
      <c r="A1418" s="54" t="s">
        <v>3260</v>
      </c>
      <c r="B1418" s="54" t="s">
        <v>3261</v>
      </c>
      <c r="C1418" s="55" t="str">
        <f t="shared" si="10"/>
        <v>CHULNAMAL</v>
      </c>
      <c r="D1418" s="55"/>
      <c r="E1418" s="55"/>
      <c r="F1418" s="55"/>
      <c r="G1418" s="55">
        <f>COUNTIF(RTARouteStagesOld!$J$2:$J$5,ShortCodesNew!$B1418)</f>
        <v>0</v>
      </c>
      <c r="H1418" s="55">
        <f>COUNTIF(ShortCodesNew!$A$2:$A$1516,ShortCodesNew!$A1418)</f>
        <v>1</v>
      </c>
      <c r="I1418" s="55">
        <f t="shared" si="11"/>
        <v>1</v>
      </c>
      <c r="J1418" s="55"/>
      <c r="K1418" s="55"/>
      <c r="L1418" s="55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</row>
    <row r="1419" spans="1:26" ht="14.25" customHeight="1">
      <c r="A1419" s="57" t="s">
        <v>3262</v>
      </c>
      <c r="B1419" s="57" t="s">
        <v>3263</v>
      </c>
      <c r="C1419" s="58" t="str">
        <f t="shared" si="10"/>
        <v>APRANT</v>
      </c>
      <c r="D1419" s="58"/>
      <c r="E1419" s="58"/>
      <c r="F1419" s="58"/>
      <c r="G1419" s="58">
        <f>COUNTIF(RTARouteStagesOld!$J$2:$J$5,ShortCodesNew!$B1419)</f>
        <v>0</v>
      </c>
      <c r="H1419" s="58">
        <f>COUNTIF(ShortCodesNew!$A$2:$A$1516,ShortCodesNew!$A1419)</f>
        <v>1</v>
      </c>
      <c r="I1419" s="58">
        <f t="shared" si="11"/>
        <v>1</v>
      </c>
      <c r="J1419" s="58"/>
      <c r="K1419" s="58"/>
      <c r="L1419" s="58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</row>
    <row r="1420" spans="1:26" ht="14.25" customHeight="1">
      <c r="A1420" s="54" t="s">
        <v>3264</v>
      </c>
      <c r="B1420" s="54" t="s">
        <v>3265</v>
      </c>
      <c r="C1420" s="55" t="str">
        <f t="shared" si="10"/>
        <v>COSTI</v>
      </c>
      <c r="D1420" s="55"/>
      <c r="E1420" s="55"/>
      <c r="F1420" s="55"/>
      <c r="G1420" s="55">
        <f>COUNTIF(RTARouteStagesOld!$J$2:$J$5,ShortCodesNew!$B1420)</f>
        <v>0</v>
      </c>
      <c r="H1420" s="55">
        <f>COUNTIF(ShortCodesNew!$A$2:$A$1516,ShortCodesNew!$A1420)</f>
        <v>1</v>
      </c>
      <c r="I1420" s="55">
        <f t="shared" si="11"/>
        <v>1</v>
      </c>
      <c r="J1420" s="55"/>
      <c r="K1420" s="55"/>
      <c r="L1420" s="55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</row>
    <row r="1421" spans="1:26" ht="14.25" customHeight="1">
      <c r="A1421" s="57" t="s">
        <v>3266</v>
      </c>
      <c r="B1421" s="57" t="s">
        <v>3267</v>
      </c>
      <c r="C1421" s="58" t="str">
        <f t="shared" si="10"/>
        <v>DUDAI</v>
      </c>
      <c r="D1421" s="58"/>
      <c r="E1421" s="58"/>
      <c r="F1421" s="58"/>
      <c r="G1421" s="58">
        <f>COUNTIF(RTARouteStagesOld!$J$2:$J$5,ShortCodesNew!$B1421)</f>
        <v>0</v>
      </c>
      <c r="H1421" s="58">
        <f>COUNTIF(ShortCodesNew!$A$2:$A$1516,ShortCodesNew!$A1421)</f>
        <v>1</v>
      </c>
      <c r="I1421" s="58">
        <f t="shared" si="11"/>
        <v>1</v>
      </c>
      <c r="J1421" s="58"/>
      <c r="K1421" s="58"/>
      <c r="L1421" s="58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</row>
    <row r="1422" spans="1:26" ht="14.25" customHeight="1">
      <c r="A1422" s="54" t="s">
        <v>3268</v>
      </c>
      <c r="B1422" s="54" t="s">
        <v>3269</v>
      </c>
      <c r="C1422" s="55" t="str">
        <f t="shared" si="10"/>
        <v>KUTHARWADA</v>
      </c>
      <c r="D1422" s="55"/>
      <c r="E1422" s="55"/>
      <c r="F1422" s="55"/>
      <c r="G1422" s="55">
        <f>COUNTIF(RTARouteStagesOld!$J$2:$J$5,ShortCodesNew!$B1422)</f>
        <v>0</v>
      </c>
      <c r="H1422" s="55">
        <f>COUNTIF(ShortCodesNew!$A$2:$A$1516,ShortCodesNew!$A1422)</f>
        <v>1</v>
      </c>
      <c r="I1422" s="55">
        <f t="shared" si="11"/>
        <v>1</v>
      </c>
      <c r="J1422" s="55"/>
      <c r="K1422" s="66"/>
      <c r="L1422" s="66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</row>
    <row r="1423" spans="1:26" ht="14.25" customHeight="1">
      <c r="A1423" s="57" t="s">
        <v>3270</v>
      </c>
      <c r="B1423" s="57" t="s">
        <v>3271</v>
      </c>
      <c r="C1423" s="58" t="str">
        <f t="shared" si="10"/>
        <v>MORJIM</v>
      </c>
      <c r="D1423" s="58"/>
      <c r="E1423" s="58"/>
      <c r="F1423" s="58"/>
      <c r="G1423" s="58">
        <f>COUNTIF(RTARouteStagesOld!$J$2:$J$5,ShortCodesNew!$B1423)</f>
        <v>0</v>
      </c>
      <c r="H1423" s="58">
        <f>COUNTIF(ShortCodesNew!$A$2:$A$1516,ShortCodesNew!$A1423)</f>
        <v>1</v>
      </c>
      <c r="I1423" s="58">
        <f t="shared" si="11"/>
        <v>1</v>
      </c>
      <c r="J1423" s="58"/>
      <c r="K1423" s="67"/>
      <c r="L1423" s="67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</row>
    <row r="1424" spans="1:26" ht="14.25" customHeight="1">
      <c r="A1424" s="54" t="s">
        <v>3272</v>
      </c>
      <c r="B1424" s="54" t="s">
        <v>3273</v>
      </c>
      <c r="C1424" s="54" t="str">
        <f t="shared" si="10"/>
        <v>CHANDEL X</v>
      </c>
      <c r="D1424" s="55"/>
      <c r="E1424" s="55"/>
      <c r="F1424" s="55"/>
      <c r="G1424" s="55">
        <f>COUNTIF(RTARouteStagesOld!$J$2:$J$5,ShortCodesNew!$B1424)</f>
        <v>0</v>
      </c>
      <c r="H1424" s="55">
        <f>COUNTIF(ShortCodesNew!$A$2:$A$1516,ShortCodesNew!$A1424)</f>
        <v>1</v>
      </c>
      <c r="I1424" s="55">
        <f t="shared" si="11"/>
        <v>1</v>
      </c>
      <c r="J1424" s="55"/>
      <c r="K1424" s="55"/>
      <c r="L1424" s="55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</row>
    <row r="1425" spans="1:26" ht="14.25" customHeight="1">
      <c r="A1425" s="57" t="s">
        <v>3274</v>
      </c>
      <c r="B1425" s="57" t="s">
        <v>3275</v>
      </c>
      <c r="C1425" s="57" t="str">
        <f t="shared" si="10"/>
        <v>GAVLAR</v>
      </c>
      <c r="D1425" s="58"/>
      <c r="E1425" s="58"/>
      <c r="F1425" s="58"/>
      <c r="G1425" s="58">
        <f>COUNTIF(RTARouteStagesOld!$J$2:$J$5,ShortCodesNew!$B1425)</f>
        <v>0</v>
      </c>
      <c r="H1425" s="58">
        <f>COUNTIF(ShortCodesNew!$A$2:$A$1516,ShortCodesNew!$A1425)</f>
        <v>1</v>
      </c>
      <c r="I1425" s="58">
        <f t="shared" si="11"/>
        <v>1</v>
      </c>
      <c r="J1425" s="58"/>
      <c r="K1425" s="58"/>
      <c r="L1425" s="58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</row>
    <row r="1426" spans="1:26" ht="14.25" customHeight="1">
      <c r="A1426" s="54" t="s">
        <v>3276</v>
      </c>
      <c r="B1426" s="54" t="s">
        <v>3277</v>
      </c>
      <c r="C1426" s="54" t="str">
        <f t="shared" si="10"/>
        <v>KHOTIGAO</v>
      </c>
      <c r="D1426" s="55"/>
      <c r="E1426" s="55"/>
      <c r="F1426" s="55"/>
      <c r="G1426" s="55">
        <f>COUNTIF(RTARouteStagesOld!$J$2:$J$5,ShortCodesNew!$B1426)</f>
        <v>0</v>
      </c>
      <c r="H1426" s="55">
        <f>COUNTIF(ShortCodesNew!$A$2:$A$1516,ShortCodesNew!$A1426)</f>
        <v>1</v>
      </c>
      <c r="I1426" s="55">
        <f t="shared" si="11"/>
        <v>1</v>
      </c>
      <c r="J1426" s="55"/>
      <c r="K1426" s="55"/>
      <c r="L1426" s="55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</row>
    <row r="1427" spans="1:26" ht="14.25" customHeight="1">
      <c r="A1427" s="57" t="s">
        <v>3278</v>
      </c>
      <c r="B1427" s="57" t="s">
        <v>3279</v>
      </c>
      <c r="C1427" s="57" t="str">
        <f t="shared" si="10"/>
        <v>POLICE STATION</v>
      </c>
      <c r="D1427" s="58"/>
      <c r="E1427" s="58"/>
      <c r="F1427" s="58"/>
      <c r="G1427" s="58">
        <f>COUNTIF(RTARouteStagesOld!$J$2:$J$5,ShortCodesNew!$B1427)</f>
        <v>0</v>
      </c>
      <c r="H1427" s="58">
        <f>COUNTIF(ShortCodesNew!$A$2:$A$1516,ShortCodesNew!$A1427)</f>
        <v>1</v>
      </c>
      <c r="I1427" s="58">
        <f t="shared" si="11"/>
        <v>1</v>
      </c>
      <c r="J1427" s="58"/>
      <c r="K1427" s="58"/>
      <c r="L1427" s="58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</row>
    <row r="1428" spans="1:26" ht="14.25" customHeight="1">
      <c r="A1428" s="54" t="s">
        <v>3280</v>
      </c>
      <c r="B1428" s="54" t="s">
        <v>3281</v>
      </c>
      <c r="C1428" s="54" t="str">
        <f t="shared" si="10"/>
        <v>SATNARUK</v>
      </c>
      <c r="D1428" s="55"/>
      <c r="E1428" s="55"/>
      <c r="F1428" s="55"/>
      <c r="G1428" s="55">
        <f>COUNTIF(RTARouteStagesOld!$J$2:$J$5,ShortCodesNew!$B1428)</f>
        <v>0</v>
      </c>
      <c r="H1428" s="55">
        <f>COUNTIF(ShortCodesNew!$A$2:$A$1516,ShortCodesNew!$A1428)</f>
        <v>1</v>
      </c>
      <c r="I1428" s="55">
        <f t="shared" si="11"/>
        <v>1</v>
      </c>
      <c r="J1428" s="55"/>
      <c r="K1428" s="55"/>
      <c r="L1428" s="55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</row>
    <row r="1429" spans="1:26" ht="14.25" customHeight="1">
      <c r="A1429" s="57" t="s">
        <v>3282</v>
      </c>
      <c r="B1429" s="57" t="s">
        <v>3283</v>
      </c>
      <c r="C1429" s="57" t="str">
        <f t="shared" si="10"/>
        <v>KHOLA</v>
      </c>
      <c r="D1429" s="58"/>
      <c r="E1429" s="58"/>
      <c r="F1429" s="58"/>
      <c r="G1429" s="58">
        <f>COUNTIF(RTARouteStagesOld!$J$2:$J$5,ShortCodesNew!$B1429)</f>
        <v>0</v>
      </c>
      <c r="H1429" s="58">
        <f>COUNTIF(ShortCodesNew!$A$2:$A$1516,ShortCodesNew!$A1429)</f>
        <v>1</v>
      </c>
      <c r="I1429" s="58">
        <f t="shared" si="11"/>
        <v>1</v>
      </c>
      <c r="J1429" s="58"/>
      <c r="K1429" s="58"/>
      <c r="L1429" s="58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</row>
    <row r="1430" spans="1:26" ht="14.25" customHeight="1">
      <c r="A1430" s="54" t="s">
        <v>3284</v>
      </c>
      <c r="B1430" s="54" t="s">
        <v>3285</v>
      </c>
      <c r="C1430" s="54" t="str">
        <f t="shared" si="10"/>
        <v>BARCE</v>
      </c>
      <c r="D1430" s="55"/>
      <c r="E1430" s="55"/>
      <c r="F1430" s="55"/>
      <c r="G1430" s="55">
        <f>COUNTIF(RTARouteStagesOld!$J$2:$J$5,ShortCodesNew!$B1430)</f>
        <v>0</v>
      </c>
      <c r="H1430" s="55">
        <f>COUNTIF(ShortCodesNew!$A$2:$A$1516,ShortCodesNew!$A1430)</f>
        <v>1</v>
      </c>
      <c r="I1430" s="55">
        <f t="shared" si="11"/>
        <v>1</v>
      </c>
      <c r="J1430" s="55"/>
      <c r="K1430" s="55"/>
      <c r="L1430" s="55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</row>
    <row r="1431" spans="1:26" ht="14.25" customHeight="1">
      <c r="A1431" s="57" t="s">
        <v>3286</v>
      </c>
      <c r="B1431" s="57" t="s">
        <v>3287</v>
      </c>
      <c r="C1431" s="57" t="str">
        <f t="shared" si="10"/>
        <v>SHIRLI</v>
      </c>
      <c r="D1431" s="58"/>
      <c r="E1431" s="58"/>
      <c r="F1431" s="58"/>
      <c r="G1431" s="58">
        <f>COUNTIF(RTARouteStagesOld!$J$2:$J$5,ShortCodesNew!$B1431)</f>
        <v>0</v>
      </c>
      <c r="H1431" s="58">
        <f>COUNTIF(ShortCodesNew!$A$2:$A$1516,ShortCodesNew!$A1431)</f>
        <v>1</v>
      </c>
      <c r="I1431" s="58">
        <f t="shared" si="11"/>
        <v>1</v>
      </c>
      <c r="J1431" s="58"/>
      <c r="K1431" s="58"/>
      <c r="L1431" s="58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</row>
    <row r="1432" spans="1:26" ht="14.25" customHeight="1">
      <c r="A1432" s="54" t="s">
        <v>3288</v>
      </c>
      <c r="B1432" s="54" t="s">
        <v>3289</v>
      </c>
      <c r="C1432" s="54" t="str">
        <f t="shared" si="10"/>
        <v>GOKULDE</v>
      </c>
      <c r="D1432" s="55"/>
      <c r="E1432" s="55"/>
      <c r="F1432" s="55"/>
      <c r="G1432" s="55">
        <f>COUNTIF(RTARouteStagesOld!$J$2:$J$5,ShortCodesNew!$B1432)</f>
        <v>0</v>
      </c>
      <c r="H1432" s="55">
        <f>COUNTIF(ShortCodesNew!$A$2:$A$1516,ShortCodesNew!$A1432)</f>
        <v>1</v>
      </c>
      <c r="I1432" s="55">
        <f t="shared" si="11"/>
        <v>1</v>
      </c>
      <c r="J1432" s="55"/>
      <c r="K1432" s="55"/>
      <c r="L1432" s="55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</row>
    <row r="1433" spans="1:26" ht="14.25" customHeight="1">
      <c r="A1433" s="57" t="s">
        <v>3290</v>
      </c>
      <c r="B1433" s="57" t="s">
        <v>3291</v>
      </c>
      <c r="C1433" s="57" t="str">
        <f t="shared" si="10"/>
        <v>TISCON</v>
      </c>
      <c r="D1433" s="58"/>
      <c r="E1433" s="58"/>
      <c r="F1433" s="58"/>
      <c r="G1433" s="58">
        <f>COUNTIF(RTARouteStagesOld!$J$2:$J$5,ShortCodesNew!$B1433)</f>
        <v>0</v>
      </c>
      <c r="H1433" s="58">
        <f>COUNTIF(ShortCodesNew!$A$2:$A$1516,ShortCodesNew!$A1433)</f>
        <v>1</v>
      </c>
      <c r="I1433" s="58">
        <f t="shared" si="11"/>
        <v>1</v>
      </c>
      <c r="J1433" s="58"/>
      <c r="K1433" s="58"/>
      <c r="L1433" s="58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</row>
    <row r="1434" spans="1:26" ht="14.25" customHeight="1">
      <c r="A1434" s="54" t="s">
        <v>3292</v>
      </c>
      <c r="B1434" s="54" t="s">
        <v>3293</v>
      </c>
      <c r="C1434" s="54" t="str">
        <f t="shared" si="10"/>
        <v>ZILTOWADA</v>
      </c>
      <c r="D1434" s="55"/>
      <c r="E1434" s="55"/>
      <c r="F1434" s="55"/>
      <c r="G1434" s="55">
        <f>COUNTIF(RTARouteStagesOld!$J$2:$J$5,ShortCodesNew!$B1434)</f>
        <v>0</v>
      </c>
      <c r="H1434" s="55">
        <f>COUNTIF(ShortCodesNew!$A$2:$A$1516,ShortCodesNew!$A1434)</f>
        <v>1</v>
      </c>
      <c r="I1434" s="55">
        <f t="shared" si="11"/>
        <v>1</v>
      </c>
      <c r="J1434" s="55"/>
      <c r="K1434" s="55"/>
      <c r="L1434" s="55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</row>
    <row r="1435" spans="1:26" ht="14.25" customHeight="1">
      <c r="A1435" s="57" t="s">
        <v>3294</v>
      </c>
      <c r="B1435" s="57" t="s">
        <v>3295</v>
      </c>
      <c r="C1435" s="57" t="str">
        <f t="shared" si="10"/>
        <v>SATOLEM</v>
      </c>
      <c r="D1435" s="58"/>
      <c r="E1435" s="58"/>
      <c r="F1435" s="58"/>
      <c r="G1435" s="58">
        <f>COUNTIF(RTARouteStagesOld!$J$2:$J$5,ShortCodesNew!$B1435)</f>
        <v>0</v>
      </c>
      <c r="H1435" s="58">
        <f>COUNTIF(ShortCodesNew!$A$2:$A$1516,ShortCodesNew!$A1435)</f>
        <v>1</v>
      </c>
      <c r="I1435" s="58">
        <f t="shared" si="11"/>
        <v>1</v>
      </c>
      <c r="J1435" s="58"/>
      <c r="K1435" s="58"/>
      <c r="L1435" s="58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</row>
    <row r="1436" spans="1:26" ht="14.25" customHeight="1">
      <c r="A1436" s="54" t="s">
        <v>3296</v>
      </c>
      <c r="B1436" s="54" t="s">
        <v>3297</v>
      </c>
      <c r="C1436" s="54" t="str">
        <f t="shared" si="10"/>
        <v>MONNE</v>
      </c>
      <c r="D1436" s="55"/>
      <c r="E1436" s="55"/>
      <c r="F1436" s="55"/>
      <c r="G1436" s="55">
        <f>COUNTIF(RTARouteStagesOld!$J$2:$J$5,ShortCodesNew!$B1436)</f>
        <v>0</v>
      </c>
      <c r="H1436" s="55">
        <f>COUNTIF(ShortCodesNew!$A$2:$A$1516,ShortCodesNew!$A1436)</f>
        <v>1</v>
      </c>
      <c r="I1436" s="55">
        <f t="shared" si="11"/>
        <v>1</v>
      </c>
      <c r="J1436" s="55"/>
      <c r="K1436" s="55"/>
      <c r="L1436" s="55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</row>
    <row r="1437" spans="1:26" ht="14.25" customHeight="1">
      <c r="A1437" s="57" t="s">
        <v>3298</v>
      </c>
      <c r="B1437" s="57" t="s">
        <v>3299</v>
      </c>
      <c r="C1437" s="57" t="str">
        <f t="shared" si="10"/>
        <v>AVALI</v>
      </c>
      <c r="D1437" s="58"/>
      <c r="E1437" s="58"/>
      <c r="F1437" s="58"/>
      <c r="G1437" s="58">
        <f>COUNTIF(RTARouteStagesOld!$J$2:$J$5,ShortCodesNew!$B1437)</f>
        <v>0</v>
      </c>
      <c r="H1437" s="58">
        <f>COUNTIF(ShortCodesNew!$A$2:$A$1516,ShortCodesNew!$A1437)</f>
        <v>1</v>
      </c>
      <c r="I1437" s="58">
        <f t="shared" si="11"/>
        <v>1</v>
      </c>
      <c r="J1437" s="58"/>
      <c r="K1437" s="58"/>
      <c r="L1437" s="58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</row>
    <row r="1438" spans="1:26" ht="14.25" customHeight="1">
      <c r="A1438" s="54" t="s">
        <v>3300</v>
      </c>
      <c r="B1438" s="54" t="s">
        <v>3301</v>
      </c>
      <c r="C1438" s="54" t="str">
        <f t="shared" si="10"/>
        <v>ASALI</v>
      </c>
      <c r="D1438" s="55"/>
      <c r="E1438" s="55"/>
      <c r="F1438" s="55"/>
      <c r="G1438" s="55">
        <f>COUNTIF(RTARouteStagesOld!$J$2:$J$5,ShortCodesNew!$B1438)</f>
        <v>0</v>
      </c>
      <c r="H1438" s="55">
        <f>COUNTIF(ShortCodesNew!$A$2:$A$1516,ShortCodesNew!$A1438)</f>
        <v>1</v>
      </c>
      <c r="I1438" s="55">
        <f t="shared" si="11"/>
        <v>1</v>
      </c>
      <c r="J1438" s="55"/>
      <c r="K1438" s="55"/>
      <c r="L1438" s="55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</row>
    <row r="1439" spans="1:26" ht="14.25" customHeight="1">
      <c r="A1439" s="57" t="s">
        <v>3302</v>
      </c>
      <c r="B1439" s="57" t="s">
        <v>3303</v>
      </c>
      <c r="C1439" s="57" t="str">
        <f t="shared" si="10"/>
        <v>DHUMANE</v>
      </c>
      <c r="D1439" s="58"/>
      <c r="E1439" s="58"/>
      <c r="F1439" s="58"/>
      <c r="G1439" s="58">
        <f>COUNTIF(RTARouteStagesOld!$J$2:$J$5,ShortCodesNew!$B1439)</f>
        <v>0</v>
      </c>
      <c r="H1439" s="58">
        <f>COUNTIF(ShortCodesNew!$A$2:$A$1516,ShortCodesNew!$A1439)</f>
        <v>1</v>
      </c>
      <c r="I1439" s="58">
        <f t="shared" si="11"/>
        <v>1</v>
      </c>
      <c r="J1439" s="58"/>
      <c r="K1439" s="58"/>
      <c r="L1439" s="58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</row>
    <row r="1440" spans="1:26" ht="14.25" customHeight="1">
      <c r="A1440" s="54" t="s">
        <v>3304</v>
      </c>
      <c r="B1440" s="54" t="s">
        <v>3305</v>
      </c>
      <c r="C1440" s="54" t="str">
        <f t="shared" si="10"/>
        <v>VAILE AGOND</v>
      </c>
      <c r="D1440" s="55"/>
      <c r="E1440" s="55"/>
      <c r="F1440" s="55"/>
      <c r="G1440" s="55">
        <f>COUNTIF(RTARouteStagesOld!$J$2:$J$5,ShortCodesNew!$B1440)</f>
        <v>0</v>
      </c>
      <c r="H1440" s="55">
        <f>COUNTIF(ShortCodesNew!$A$2:$A$1516,ShortCodesNew!$A1440)</f>
        <v>1</v>
      </c>
      <c r="I1440" s="55">
        <f t="shared" si="11"/>
        <v>1</v>
      </c>
      <c r="J1440" s="55"/>
      <c r="K1440" s="55"/>
      <c r="L1440" s="55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</row>
    <row r="1441" spans="1:26" ht="14.25" customHeight="1">
      <c r="A1441" s="57" t="s">
        <v>3306</v>
      </c>
      <c r="B1441" s="57" t="s">
        <v>3307</v>
      </c>
      <c r="C1441" s="57" t="str">
        <f t="shared" si="10"/>
        <v>MUDKUD</v>
      </c>
      <c r="D1441" s="58"/>
      <c r="E1441" s="58"/>
      <c r="F1441" s="58"/>
      <c r="G1441" s="58">
        <f>COUNTIF(RTARouteStagesOld!$J$2:$J$5,ShortCodesNew!$B1441)</f>
        <v>0</v>
      </c>
      <c r="H1441" s="58">
        <f>COUNTIF(ShortCodesNew!$A$2:$A$1516,ShortCodesNew!$A1441)</f>
        <v>1</v>
      </c>
      <c r="I1441" s="58">
        <f t="shared" si="11"/>
        <v>1</v>
      </c>
      <c r="J1441" s="58"/>
      <c r="K1441" s="58"/>
      <c r="L1441" s="58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</row>
    <row r="1442" spans="1:26" ht="14.25" customHeight="1">
      <c r="A1442" s="54" t="s">
        <v>3308</v>
      </c>
      <c r="B1442" s="54" t="s">
        <v>3309</v>
      </c>
      <c r="C1442" s="54" t="str">
        <f t="shared" si="10"/>
        <v>VAIZWADA</v>
      </c>
      <c r="D1442" s="55"/>
      <c r="E1442" s="55"/>
      <c r="F1442" s="55"/>
      <c r="G1442" s="55">
        <f>COUNTIF(RTARouteStagesOld!$J$2:$J$5,ShortCodesNew!$B1442)</f>
        <v>0</v>
      </c>
      <c r="H1442" s="55">
        <f>COUNTIF(ShortCodesNew!$A$2:$A$1516,ShortCodesNew!$A1442)</f>
        <v>1</v>
      </c>
      <c r="I1442" s="55">
        <f t="shared" si="11"/>
        <v>1</v>
      </c>
      <c r="J1442" s="55"/>
      <c r="K1442" s="55"/>
      <c r="L1442" s="55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</row>
    <row r="1443" spans="1:26" ht="14.25" customHeight="1">
      <c r="A1443" s="57" t="s">
        <v>3310</v>
      </c>
      <c r="B1443" s="57" t="s">
        <v>3311</v>
      </c>
      <c r="C1443" s="57" t="str">
        <f t="shared" si="10"/>
        <v>GHOTKAMOL</v>
      </c>
      <c r="D1443" s="58"/>
      <c r="E1443" s="58"/>
      <c r="F1443" s="58"/>
      <c r="G1443" s="58">
        <f>COUNTIF(RTARouteStagesOld!$J$2:$J$5,ShortCodesNew!$B1443)</f>
        <v>0</v>
      </c>
      <c r="H1443" s="58">
        <f>COUNTIF(ShortCodesNew!$A$2:$A$1516,ShortCodesNew!$A1443)</f>
        <v>1</v>
      </c>
      <c r="I1443" s="58">
        <f t="shared" si="11"/>
        <v>1</v>
      </c>
      <c r="J1443" s="58"/>
      <c r="K1443" s="58"/>
      <c r="L1443" s="58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</row>
    <row r="1444" spans="1:26" ht="14.25" customHeight="1">
      <c r="A1444" s="54" t="s">
        <v>3312</v>
      </c>
      <c r="B1444" s="54" t="s">
        <v>3313</v>
      </c>
      <c r="C1444" s="54" t="str">
        <f t="shared" ref="C1444:C1511" si="12">A1444</f>
        <v>NATANGINI</v>
      </c>
      <c r="D1444" s="55"/>
      <c r="E1444" s="55"/>
      <c r="F1444" s="55"/>
      <c r="G1444" s="55">
        <f>COUNTIF(RTARouteStagesOld!$J$2:$J$5,ShortCodesNew!$B1444)</f>
        <v>0</v>
      </c>
      <c r="H1444" s="55">
        <f>COUNTIF(ShortCodesNew!$A$2:$A$1516,ShortCodesNew!$A1444)</f>
        <v>1</v>
      </c>
      <c r="I1444" s="55">
        <f t="shared" ref="I1444:I1515" si="13">COUNTIF($B$2:$B$5945,B1444)</f>
        <v>1</v>
      </c>
      <c r="J1444" s="55"/>
      <c r="K1444" s="55"/>
      <c r="L1444" s="55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</row>
    <row r="1445" spans="1:26" ht="14.25" customHeight="1">
      <c r="A1445" s="57" t="s">
        <v>3314</v>
      </c>
      <c r="B1445" s="57" t="s">
        <v>3315</v>
      </c>
      <c r="C1445" s="57" t="str">
        <f t="shared" si="12"/>
        <v>KALSAR</v>
      </c>
      <c r="D1445" s="58"/>
      <c r="E1445" s="58"/>
      <c r="F1445" s="58"/>
      <c r="G1445" s="58">
        <f>COUNTIF(RTARouteStagesOld!$J$2:$J$5,ShortCodesNew!$B1445)</f>
        <v>0</v>
      </c>
      <c r="H1445" s="58">
        <f>COUNTIF(ShortCodesNew!$A$2:$A$1516,ShortCodesNew!$A1445)</f>
        <v>1</v>
      </c>
      <c r="I1445" s="58">
        <f t="shared" si="13"/>
        <v>1</v>
      </c>
      <c r="J1445" s="58"/>
      <c r="K1445" s="58"/>
      <c r="L1445" s="58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</row>
    <row r="1446" spans="1:26" ht="14.25" customHeight="1">
      <c r="A1446" s="54" t="s">
        <v>3316</v>
      </c>
      <c r="B1446" s="54" t="s">
        <v>3317</v>
      </c>
      <c r="C1446" s="54" t="str">
        <f t="shared" si="12"/>
        <v>KHATYEBAG</v>
      </c>
      <c r="D1446" s="55"/>
      <c r="E1446" s="55"/>
      <c r="F1446" s="55"/>
      <c r="G1446" s="55">
        <f>COUNTIF(RTARouteStagesOld!$J$2:$J$5,ShortCodesNew!$B1446)</f>
        <v>0</v>
      </c>
      <c r="H1446" s="55">
        <f>COUNTIF(ShortCodesNew!$A$2:$A$1516,ShortCodesNew!$A1446)</f>
        <v>1</v>
      </c>
      <c r="I1446" s="55">
        <f t="shared" si="13"/>
        <v>1</v>
      </c>
      <c r="J1446" s="55"/>
      <c r="K1446" s="55"/>
      <c r="L1446" s="55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</row>
    <row r="1447" spans="1:26" ht="14.25" customHeight="1">
      <c r="A1447" s="57" t="s">
        <v>3318</v>
      </c>
      <c r="B1447" s="57" t="s">
        <v>3319</v>
      </c>
      <c r="C1447" s="57" t="str">
        <f t="shared" si="12"/>
        <v>MAHALWADA</v>
      </c>
      <c r="D1447" s="58"/>
      <c r="E1447" s="58"/>
      <c r="F1447" s="58"/>
      <c r="G1447" s="58">
        <f>COUNTIF(RTARouteStagesOld!$J$2:$J$5,ShortCodesNew!$B1447)</f>
        <v>0</v>
      </c>
      <c r="H1447" s="58">
        <f>COUNTIF(ShortCodesNew!$A$2:$A$1516,ShortCodesNew!$A1447)</f>
        <v>1</v>
      </c>
      <c r="I1447" s="58">
        <f t="shared" si="13"/>
        <v>1</v>
      </c>
      <c r="J1447" s="58"/>
      <c r="K1447" s="58"/>
      <c r="L1447" s="58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</row>
    <row r="1448" spans="1:26" ht="14.25" customHeight="1">
      <c r="A1448" s="54" t="s">
        <v>3320</v>
      </c>
      <c r="B1448" s="54" t="s">
        <v>3321</v>
      </c>
      <c r="C1448" s="54" t="str">
        <f t="shared" si="12"/>
        <v>VETAL TEMPLE</v>
      </c>
      <c r="D1448" s="55"/>
      <c r="E1448" s="55"/>
      <c r="F1448" s="55"/>
      <c r="G1448" s="55">
        <f>COUNTIF(RTARouteStagesOld!$J$2:$J$5,ShortCodesNew!$B1448)</f>
        <v>0</v>
      </c>
      <c r="H1448" s="55">
        <f>COUNTIF(ShortCodesNew!$A$2:$A$1516,ShortCodesNew!$A1448)</f>
        <v>1</v>
      </c>
      <c r="I1448" s="55">
        <f t="shared" si="13"/>
        <v>1</v>
      </c>
      <c r="J1448" s="55"/>
      <c r="K1448" s="55"/>
      <c r="L1448" s="55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</row>
    <row r="1449" spans="1:26" ht="14.25" customHeight="1">
      <c r="A1449" s="57" t="s">
        <v>3322</v>
      </c>
      <c r="B1449" s="57" t="s">
        <v>3323</v>
      </c>
      <c r="C1449" s="57" t="str">
        <f t="shared" si="12"/>
        <v>DEVKI TEMPLE</v>
      </c>
      <c r="D1449" s="58"/>
      <c r="E1449" s="58"/>
      <c r="F1449" s="58"/>
      <c r="G1449" s="58">
        <f>COUNTIF(RTARouteStagesOld!$J$2:$J$5,ShortCodesNew!$B1449)</f>
        <v>0</v>
      </c>
      <c r="H1449" s="58">
        <f>COUNTIF(ShortCodesNew!$A$2:$A$1516,ShortCodesNew!$A1449)</f>
        <v>1</v>
      </c>
      <c r="I1449" s="58">
        <f t="shared" si="13"/>
        <v>1</v>
      </c>
      <c r="J1449" s="58"/>
      <c r="K1449" s="58"/>
      <c r="L1449" s="58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</row>
    <row r="1450" spans="1:26" ht="14.25" customHeight="1">
      <c r="A1450" s="54" t="s">
        <v>3324</v>
      </c>
      <c r="B1450" s="54" t="s">
        <v>3325</v>
      </c>
      <c r="C1450" s="54" t="str">
        <f t="shared" si="12"/>
        <v>KAUAI</v>
      </c>
      <c r="D1450" s="55"/>
      <c r="E1450" s="55"/>
      <c r="F1450" s="55"/>
      <c r="G1450" s="55">
        <f>COUNTIF(RTARouteStagesOld!$J$2:$J$5,ShortCodesNew!$B1450)</f>
        <v>0</v>
      </c>
      <c r="H1450" s="55">
        <f>COUNTIF(ShortCodesNew!$A$2:$A$1516,ShortCodesNew!$A1450)</f>
        <v>1</v>
      </c>
      <c r="I1450" s="55">
        <f t="shared" si="13"/>
        <v>1</v>
      </c>
      <c r="J1450" s="55"/>
      <c r="K1450" s="55"/>
      <c r="L1450" s="55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</row>
    <row r="1451" spans="1:26" ht="14.25" customHeight="1">
      <c r="A1451" s="57" t="s">
        <v>3326</v>
      </c>
      <c r="B1451" s="57" t="s">
        <v>3327</v>
      </c>
      <c r="C1451" s="57" t="str">
        <f t="shared" si="12"/>
        <v>PATNE</v>
      </c>
      <c r="D1451" s="58"/>
      <c r="E1451" s="58"/>
      <c r="F1451" s="58"/>
      <c r="G1451" s="58">
        <f>COUNTIF(RTARouteStagesOld!$J$2:$J$5,ShortCodesNew!$B1451)</f>
        <v>0</v>
      </c>
      <c r="H1451" s="58">
        <f>COUNTIF(ShortCodesNew!$A$2:$A$1516,ShortCodesNew!$A1451)</f>
        <v>1</v>
      </c>
      <c r="I1451" s="58">
        <f t="shared" si="13"/>
        <v>1</v>
      </c>
      <c r="J1451" s="58"/>
      <c r="K1451" s="58"/>
      <c r="L1451" s="58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</row>
    <row r="1452" spans="1:26" ht="14.25" customHeight="1">
      <c r="A1452" s="54" t="s">
        <v>3328</v>
      </c>
      <c r="B1452" s="54" t="s">
        <v>3329</v>
      </c>
      <c r="C1452" s="54" t="str">
        <f t="shared" si="12"/>
        <v>PALOLEM</v>
      </c>
      <c r="D1452" s="55"/>
      <c r="E1452" s="55"/>
      <c r="F1452" s="55"/>
      <c r="G1452" s="55">
        <f>COUNTIF(RTARouteStagesOld!$J$2:$J$5,ShortCodesNew!$B1452)</f>
        <v>0</v>
      </c>
      <c r="H1452" s="55">
        <f>COUNTIF(ShortCodesNew!$A$2:$A$1516,ShortCodesNew!$A1452)</f>
        <v>1</v>
      </c>
      <c r="I1452" s="55">
        <f t="shared" si="13"/>
        <v>1</v>
      </c>
      <c r="J1452" s="55"/>
      <c r="K1452" s="55"/>
      <c r="L1452" s="55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</row>
    <row r="1453" spans="1:26" ht="14.25" customHeight="1">
      <c r="A1453" s="57" t="s">
        <v>3330</v>
      </c>
      <c r="B1453" s="57" t="s">
        <v>3331</v>
      </c>
      <c r="C1453" s="57" t="str">
        <f t="shared" si="12"/>
        <v>ASAIDA GARAGE</v>
      </c>
      <c r="D1453" s="58"/>
      <c r="E1453" s="58"/>
      <c r="F1453" s="58"/>
      <c r="G1453" s="58">
        <f>COUNTIF(RTARouteStagesOld!$J$2:$J$5,ShortCodesNew!$B1453)</f>
        <v>0</v>
      </c>
      <c r="H1453" s="58">
        <f>COUNTIF(ShortCodesNew!$A$2:$A$1516,ShortCodesNew!$A1453)</f>
        <v>1</v>
      </c>
      <c r="I1453" s="58">
        <f t="shared" si="13"/>
        <v>1</v>
      </c>
      <c r="J1453" s="58"/>
      <c r="K1453" s="58"/>
      <c r="L1453" s="58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</row>
    <row r="1454" spans="1:26" ht="14.25" customHeight="1">
      <c r="A1454" s="54" t="s">
        <v>3332</v>
      </c>
      <c r="B1454" s="54" t="s">
        <v>3333</v>
      </c>
      <c r="C1454" s="54" t="str">
        <f t="shared" si="12"/>
        <v>SHIVNAGAR</v>
      </c>
      <c r="D1454" s="55"/>
      <c r="E1454" s="55"/>
      <c r="F1454" s="55"/>
      <c r="G1454" s="55">
        <f>COUNTIF(RTARouteStagesOld!$J$2:$J$5,ShortCodesNew!$B1454)</f>
        <v>0</v>
      </c>
      <c r="H1454" s="55">
        <f>COUNTIF(ShortCodesNew!$A$2:$A$1516,ShortCodesNew!$A1454)</f>
        <v>1</v>
      </c>
      <c r="I1454" s="55">
        <f t="shared" si="13"/>
        <v>1</v>
      </c>
      <c r="J1454" s="55"/>
      <c r="K1454" s="55"/>
      <c r="L1454" s="55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</row>
    <row r="1455" spans="1:26" ht="14.25" customHeight="1">
      <c r="A1455" s="57" t="s">
        <v>3334</v>
      </c>
      <c r="B1455" s="57" t="s">
        <v>3335</v>
      </c>
      <c r="C1455" s="57" t="str">
        <f t="shared" si="12"/>
        <v>MESTA VADA</v>
      </c>
      <c r="D1455" s="58"/>
      <c r="E1455" s="58"/>
      <c r="F1455" s="58"/>
      <c r="G1455" s="58">
        <f>COUNTIF(RTARouteStagesOld!$J$2:$J$5,ShortCodesNew!$B1455)</f>
        <v>0</v>
      </c>
      <c r="H1455" s="58">
        <f>COUNTIF(ShortCodesNew!$A$2:$A$1516,ShortCodesNew!$A1455)</f>
        <v>1</v>
      </c>
      <c r="I1455" s="58">
        <f t="shared" si="13"/>
        <v>1</v>
      </c>
      <c r="J1455" s="58"/>
      <c r="K1455" s="58"/>
      <c r="L1455" s="58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</row>
    <row r="1456" spans="1:26" ht="14.25" customHeight="1">
      <c r="A1456" s="54" t="s">
        <v>3336</v>
      </c>
      <c r="B1456" s="54" t="s">
        <v>3337</v>
      </c>
      <c r="C1456" s="54" t="str">
        <f t="shared" si="12"/>
        <v>CHAWDI</v>
      </c>
      <c r="D1456" s="55"/>
      <c r="E1456" s="55"/>
      <c r="F1456" s="55"/>
      <c r="G1456" s="55">
        <f>COUNTIF(RTARouteStagesOld!$J$2:$J$5,ShortCodesNew!$B1456)</f>
        <v>0</v>
      </c>
      <c r="H1456" s="55">
        <f>COUNTIF(ShortCodesNew!$A$2:$A$1516,ShortCodesNew!$A1456)</f>
        <v>1</v>
      </c>
      <c r="I1456" s="55">
        <f t="shared" si="13"/>
        <v>1</v>
      </c>
      <c r="J1456" s="55"/>
      <c r="K1456" s="55"/>
      <c r="L1456" s="55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</row>
    <row r="1457" spans="1:26" ht="14.25" customHeight="1">
      <c r="A1457" s="57" t="s">
        <v>3338</v>
      </c>
      <c r="B1457" s="57" t="s">
        <v>3339</v>
      </c>
      <c r="C1457" s="57" t="str">
        <f t="shared" si="12"/>
        <v>POSULE</v>
      </c>
      <c r="D1457" s="58"/>
      <c r="E1457" s="58"/>
      <c r="F1457" s="58"/>
      <c r="G1457" s="58">
        <f>COUNTIF(RTARouteStagesOld!$J$2:$J$5,ShortCodesNew!$B1457)</f>
        <v>0</v>
      </c>
      <c r="H1457" s="58">
        <f>COUNTIF(ShortCodesNew!$A$2:$A$1516,ShortCodesNew!$A1457)</f>
        <v>1</v>
      </c>
      <c r="I1457" s="58">
        <f t="shared" si="13"/>
        <v>1</v>
      </c>
      <c r="J1457" s="58"/>
      <c r="K1457" s="58"/>
      <c r="L1457" s="58"/>
      <c r="M1457" s="53"/>
      <c r="N1457" s="53"/>
      <c r="O1457" s="53"/>
      <c r="P1457" s="53"/>
      <c r="Q1457" s="53"/>
      <c r="R1457" s="53"/>
      <c r="S1457" s="53"/>
      <c r="T1457" s="53"/>
      <c r="U1457" s="53"/>
      <c r="V1457" s="53"/>
      <c r="W1457" s="53"/>
      <c r="X1457" s="53"/>
      <c r="Y1457" s="53"/>
      <c r="Z1457" s="53"/>
    </row>
    <row r="1458" spans="1:26" ht="14.25" customHeight="1">
      <c r="A1458" s="54" t="s">
        <v>3340</v>
      </c>
      <c r="B1458" s="54" t="s">
        <v>3341</v>
      </c>
      <c r="C1458" s="54" t="str">
        <f t="shared" si="12"/>
        <v>NAGESH RESORT</v>
      </c>
      <c r="D1458" s="55"/>
      <c r="E1458" s="55"/>
      <c r="F1458" s="55"/>
      <c r="G1458" s="55">
        <f>COUNTIF(RTARouteStagesOld!$J$2:$J$5,ShortCodesNew!$B1458)</f>
        <v>0</v>
      </c>
      <c r="H1458" s="55">
        <f>COUNTIF(ShortCodesNew!$A$2:$A$1516,ShortCodesNew!$A1458)</f>
        <v>1</v>
      </c>
      <c r="I1458" s="55">
        <f t="shared" si="13"/>
        <v>1</v>
      </c>
      <c r="J1458" s="55"/>
      <c r="K1458" s="55"/>
      <c r="L1458" s="55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  <c r="Z1458" s="53"/>
    </row>
    <row r="1459" spans="1:26" ht="14.25" customHeight="1">
      <c r="A1459" s="57" t="s">
        <v>3342</v>
      </c>
      <c r="B1459" s="57" t="s">
        <v>3343</v>
      </c>
      <c r="C1459" s="57" t="str">
        <f t="shared" si="12"/>
        <v>DAYANAND HS</v>
      </c>
      <c r="D1459" s="58"/>
      <c r="E1459" s="58"/>
      <c r="F1459" s="58"/>
      <c r="G1459" s="58">
        <f>COUNTIF(RTARouteStagesOld!$J$2:$J$5,ShortCodesNew!$B1459)</f>
        <v>0</v>
      </c>
      <c r="H1459" s="58">
        <f>COUNTIF(ShortCodesNew!$A$2:$A$1516,ShortCodesNew!$A1459)</f>
        <v>1</v>
      </c>
      <c r="I1459" s="58">
        <f t="shared" si="13"/>
        <v>1</v>
      </c>
      <c r="J1459" s="58"/>
      <c r="K1459" s="58"/>
      <c r="L1459" s="58"/>
      <c r="M1459" s="53"/>
      <c r="N1459" s="53"/>
      <c r="O1459" s="53"/>
      <c r="P1459" s="53"/>
      <c r="Q1459" s="53"/>
      <c r="R1459" s="53"/>
      <c r="S1459" s="53"/>
      <c r="T1459" s="53"/>
      <c r="U1459" s="53"/>
      <c r="V1459" s="53"/>
      <c r="W1459" s="53"/>
      <c r="X1459" s="53"/>
      <c r="Y1459" s="53"/>
      <c r="Z1459" s="53"/>
    </row>
    <row r="1460" spans="1:26" ht="14.25" customHeight="1">
      <c r="A1460" s="54" t="s">
        <v>3344</v>
      </c>
      <c r="B1460" s="54" t="s">
        <v>3345</v>
      </c>
      <c r="C1460" s="54" t="str">
        <f t="shared" si="12"/>
        <v>MATVEMOL</v>
      </c>
      <c r="D1460" s="55"/>
      <c r="E1460" s="55"/>
      <c r="F1460" s="55"/>
      <c r="G1460" s="55">
        <f>COUNTIF(RTARouteStagesOld!$J$2:$J$5,ShortCodesNew!$B1460)</f>
        <v>0</v>
      </c>
      <c r="H1460" s="55">
        <f>COUNTIF(ShortCodesNew!$A$2:$A$1516,ShortCodesNew!$A1460)</f>
        <v>1</v>
      </c>
      <c r="I1460" s="55">
        <f t="shared" si="13"/>
        <v>1</v>
      </c>
      <c r="J1460" s="55"/>
      <c r="K1460" s="55"/>
      <c r="L1460" s="55"/>
      <c r="M1460" s="53"/>
      <c r="N1460" s="53"/>
      <c r="O1460" s="53"/>
      <c r="P1460" s="53"/>
      <c r="Q1460" s="53"/>
      <c r="R1460" s="53"/>
      <c r="S1460" s="53"/>
      <c r="T1460" s="53"/>
      <c r="U1460" s="53"/>
      <c r="V1460" s="53"/>
      <c r="W1460" s="53"/>
      <c r="X1460" s="53"/>
      <c r="Y1460" s="53"/>
      <c r="Z1460" s="53"/>
    </row>
    <row r="1461" spans="1:26" ht="14.25" customHeight="1">
      <c r="A1461" s="57" t="s">
        <v>3346</v>
      </c>
      <c r="B1461" s="57" t="s">
        <v>3347</v>
      </c>
      <c r="C1461" s="57" t="str">
        <f t="shared" si="12"/>
        <v>GULLE</v>
      </c>
      <c r="D1461" s="58"/>
      <c r="E1461" s="58"/>
      <c r="F1461" s="58"/>
      <c r="G1461" s="58">
        <f>COUNTIF(RTARouteStagesOld!$J$2:$J$5,ShortCodesNew!$B1461)</f>
        <v>0</v>
      </c>
      <c r="H1461" s="58">
        <f>COUNTIF(ShortCodesNew!$A$2:$A$1516,ShortCodesNew!$A1461)</f>
        <v>1</v>
      </c>
      <c r="I1461" s="58">
        <f t="shared" si="13"/>
        <v>1</v>
      </c>
      <c r="J1461" s="58"/>
      <c r="K1461" s="58"/>
      <c r="L1461" s="58"/>
      <c r="M1461" s="53"/>
      <c r="N1461" s="53"/>
      <c r="O1461" s="53"/>
      <c r="P1461" s="53"/>
      <c r="Q1461" s="53"/>
      <c r="R1461" s="53"/>
      <c r="S1461" s="53"/>
      <c r="T1461" s="53"/>
      <c r="U1461" s="53"/>
      <c r="V1461" s="53"/>
      <c r="W1461" s="53"/>
      <c r="X1461" s="53"/>
      <c r="Y1461" s="53"/>
      <c r="Z1461" s="53"/>
    </row>
    <row r="1462" spans="1:26" ht="14.25" customHeight="1">
      <c r="A1462" s="54" t="s">
        <v>3348</v>
      </c>
      <c r="B1462" s="54" t="s">
        <v>3349</v>
      </c>
      <c r="C1462" s="54" t="str">
        <f t="shared" si="12"/>
        <v>MANE</v>
      </c>
      <c r="D1462" s="55"/>
      <c r="E1462" s="55"/>
      <c r="F1462" s="55"/>
      <c r="G1462" s="55">
        <f>COUNTIF(RTARouteStagesOld!$J$2:$J$5,ShortCodesNew!$B1462)</f>
        <v>0</v>
      </c>
      <c r="H1462" s="55">
        <f>COUNTIF(ShortCodesNew!$A$2:$A$1516,ShortCodesNew!$A1462)</f>
        <v>1</v>
      </c>
      <c r="I1462" s="55">
        <f t="shared" si="13"/>
        <v>1</v>
      </c>
      <c r="J1462" s="55"/>
      <c r="K1462" s="55"/>
      <c r="L1462" s="55"/>
      <c r="M1462" s="53"/>
      <c r="N1462" s="53"/>
      <c r="O1462" s="53"/>
      <c r="P1462" s="53"/>
      <c r="Q1462" s="53"/>
      <c r="R1462" s="53"/>
      <c r="S1462" s="53"/>
      <c r="T1462" s="53"/>
      <c r="U1462" s="53"/>
      <c r="V1462" s="53"/>
      <c r="W1462" s="53"/>
      <c r="X1462" s="53"/>
      <c r="Y1462" s="53"/>
      <c r="Z1462" s="53"/>
    </row>
    <row r="1463" spans="1:26" ht="14.25" customHeight="1">
      <c r="A1463" s="57" t="s">
        <v>3350</v>
      </c>
      <c r="B1463" s="57" t="s">
        <v>3351</v>
      </c>
      <c r="C1463" s="57" t="str">
        <f t="shared" si="12"/>
        <v>AVAM</v>
      </c>
      <c r="D1463" s="58"/>
      <c r="E1463" s="58"/>
      <c r="F1463" s="58"/>
      <c r="G1463" s="58">
        <f>COUNTIF(RTARouteStagesOld!$J$2:$J$5,ShortCodesNew!$B1463)</f>
        <v>0</v>
      </c>
      <c r="H1463" s="58">
        <f>COUNTIF(ShortCodesNew!$A$2:$A$1516,ShortCodesNew!$A1463)</f>
        <v>1</v>
      </c>
      <c r="I1463" s="58">
        <f t="shared" si="13"/>
        <v>1</v>
      </c>
      <c r="J1463" s="58"/>
      <c r="K1463" s="58"/>
      <c r="L1463" s="58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</row>
    <row r="1464" spans="1:26" ht="14.25" customHeight="1">
      <c r="A1464" s="54" t="s">
        <v>3352</v>
      </c>
      <c r="B1464" s="54" t="s">
        <v>3353</v>
      </c>
      <c r="C1464" s="54" t="str">
        <f t="shared" si="12"/>
        <v>DABEL</v>
      </c>
      <c r="D1464" s="55"/>
      <c r="E1464" s="55"/>
      <c r="F1464" s="55"/>
      <c r="G1464" s="55">
        <f>COUNTIF(RTARouteStagesOld!$J$2:$J$5,ShortCodesNew!$B1464)</f>
        <v>0</v>
      </c>
      <c r="H1464" s="55">
        <f>COUNTIF(ShortCodesNew!$A$2:$A$1516,ShortCodesNew!$A1464)</f>
        <v>1</v>
      </c>
      <c r="I1464" s="55">
        <f t="shared" si="13"/>
        <v>1</v>
      </c>
      <c r="J1464" s="55"/>
      <c r="K1464" s="55"/>
      <c r="L1464" s="55"/>
      <c r="M1464" s="53"/>
      <c r="N1464" s="53"/>
      <c r="O1464" s="53"/>
      <c r="P1464" s="53"/>
      <c r="Q1464" s="53"/>
      <c r="R1464" s="53"/>
      <c r="S1464" s="53"/>
      <c r="T1464" s="53"/>
      <c r="U1464" s="53"/>
      <c r="V1464" s="53"/>
      <c r="W1464" s="53"/>
      <c r="X1464" s="53"/>
      <c r="Y1464" s="53"/>
      <c r="Z1464" s="53"/>
    </row>
    <row r="1465" spans="1:26" ht="14.25" customHeight="1">
      <c r="A1465" s="57" t="s">
        <v>3354</v>
      </c>
      <c r="B1465" s="57" t="s">
        <v>3355</v>
      </c>
      <c r="C1465" s="57" t="str">
        <f t="shared" si="12"/>
        <v>KISCON</v>
      </c>
      <c r="D1465" s="58"/>
      <c r="E1465" s="58"/>
      <c r="F1465" s="58"/>
      <c r="G1465" s="58">
        <f>COUNTIF(RTARouteStagesOld!$J$2:$J$5,ShortCodesNew!$B1465)</f>
        <v>0</v>
      </c>
      <c r="H1465" s="58">
        <f>COUNTIF(ShortCodesNew!$A$2:$A$1516,ShortCodesNew!$A1465)</f>
        <v>1</v>
      </c>
      <c r="I1465" s="58">
        <f t="shared" si="13"/>
        <v>1</v>
      </c>
      <c r="J1465" s="58"/>
      <c r="K1465" s="58"/>
      <c r="L1465" s="58"/>
      <c r="M1465" s="53"/>
      <c r="N1465" s="53"/>
      <c r="O1465" s="53"/>
      <c r="P1465" s="53"/>
      <c r="Q1465" s="53"/>
      <c r="R1465" s="53"/>
      <c r="S1465" s="53"/>
      <c r="T1465" s="53"/>
      <c r="U1465" s="53"/>
      <c r="V1465" s="53"/>
      <c r="W1465" s="53"/>
      <c r="X1465" s="53"/>
      <c r="Y1465" s="53"/>
      <c r="Z1465" s="53"/>
    </row>
    <row r="1466" spans="1:26" ht="14.25" customHeight="1">
      <c r="A1466" s="54" t="s">
        <v>3356</v>
      </c>
      <c r="B1466" s="54" t="s">
        <v>3357</v>
      </c>
      <c r="C1466" s="54" t="str">
        <f t="shared" si="12"/>
        <v>PEDDE</v>
      </c>
      <c r="D1466" s="55"/>
      <c r="E1466" s="55"/>
      <c r="F1466" s="55"/>
      <c r="G1466" s="55">
        <f>COUNTIF(RTARouteStagesOld!$J$2:$J$5,ShortCodesNew!$B1466)</f>
        <v>0</v>
      </c>
      <c r="H1466" s="55">
        <f>COUNTIF(ShortCodesNew!$A$2:$A$1516,ShortCodesNew!$A1466)</f>
        <v>1</v>
      </c>
      <c r="I1466" s="55">
        <f t="shared" si="13"/>
        <v>1</v>
      </c>
      <c r="J1466" s="55"/>
      <c r="K1466" s="55"/>
      <c r="L1466" s="55"/>
      <c r="M1466" s="53"/>
      <c r="N1466" s="53"/>
      <c r="O1466" s="53"/>
      <c r="P1466" s="53"/>
      <c r="Q1466" s="53"/>
      <c r="R1466" s="53"/>
      <c r="S1466" s="53"/>
      <c r="T1466" s="53"/>
      <c r="U1466" s="53"/>
      <c r="V1466" s="53"/>
      <c r="W1466" s="53"/>
      <c r="X1466" s="53"/>
      <c r="Y1466" s="53"/>
      <c r="Z1466" s="53"/>
    </row>
    <row r="1467" spans="1:26" ht="14.25" customHeight="1">
      <c r="A1467" s="70" t="s">
        <v>3358</v>
      </c>
      <c r="B1467" s="70" t="s">
        <v>3359</v>
      </c>
      <c r="C1467" s="70" t="str">
        <f t="shared" si="12"/>
        <v>HEALTH CENTER</v>
      </c>
      <c r="D1467" s="67"/>
      <c r="E1467" s="67"/>
      <c r="F1467" s="67"/>
      <c r="G1467" s="67">
        <f>COUNTIF(RTARouteStagesOld!$J$2:$J$5,ShortCodesNew!$B1467)</f>
        <v>0</v>
      </c>
      <c r="H1467" s="67">
        <f>COUNTIF(ShortCodesNew!$A$2:$A$1516,ShortCodesNew!$A1467)</f>
        <v>1</v>
      </c>
      <c r="I1467" s="67">
        <f t="shared" si="13"/>
        <v>1</v>
      </c>
      <c r="J1467" s="67"/>
      <c r="K1467" s="67"/>
      <c r="L1467" s="67"/>
      <c r="M1467" s="53"/>
      <c r="N1467" s="53"/>
      <c r="O1467" s="53"/>
      <c r="P1467" s="53"/>
      <c r="Q1467" s="53"/>
      <c r="R1467" s="53"/>
      <c r="S1467" s="53"/>
      <c r="T1467" s="53"/>
      <c r="U1467" s="53"/>
      <c r="V1467" s="53"/>
      <c r="W1467" s="53"/>
      <c r="X1467" s="53"/>
      <c r="Y1467" s="53"/>
      <c r="Z1467" s="53"/>
    </row>
    <row r="1468" spans="1:26" ht="14.25" customHeight="1">
      <c r="A1468" s="71" t="s">
        <v>3360</v>
      </c>
      <c r="B1468" s="72" t="s">
        <v>3361</v>
      </c>
      <c r="C1468" s="73" t="str">
        <f t="shared" si="12"/>
        <v>SHRI MALLIKARJUN TEMPLE</v>
      </c>
      <c r="D1468" s="74"/>
      <c r="E1468" s="74"/>
      <c r="F1468" s="74"/>
      <c r="G1468" s="66">
        <f>COUNTIF(RTARouteStagesOld!$J$2:$J$5,ShortCodesNew!$B1468)</f>
        <v>0</v>
      </c>
      <c r="H1468" s="66">
        <f>COUNTIF(ShortCodesNew!$A$2:$A$1516,ShortCodesNew!$A1468)</f>
        <v>1</v>
      </c>
      <c r="I1468" s="66">
        <f t="shared" si="13"/>
        <v>1</v>
      </c>
      <c r="J1468" s="74"/>
      <c r="K1468" s="74"/>
      <c r="L1468" s="74"/>
      <c r="M1468" s="75"/>
      <c r="N1468" s="75"/>
      <c r="O1468" s="75"/>
      <c r="P1468" s="75"/>
      <c r="Q1468" s="75"/>
      <c r="R1468" s="75"/>
      <c r="S1468" s="75"/>
      <c r="T1468" s="75"/>
      <c r="U1468" s="75"/>
      <c r="V1468" s="75"/>
      <c r="W1468" s="75"/>
      <c r="X1468" s="75"/>
      <c r="Y1468" s="75"/>
      <c r="Z1468" s="76"/>
    </row>
    <row r="1469" spans="1:26" ht="14.25" customHeight="1">
      <c r="A1469" s="77" t="s">
        <v>3362</v>
      </c>
      <c r="B1469" s="78" t="s">
        <v>3363</v>
      </c>
      <c r="C1469" s="79" t="str">
        <f t="shared" si="12"/>
        <v>KHADDE</v>
      </c>
      <c r="D1469" s="80"/>
      <c r="E1469" s="80"/>
      <c r="F1469" s="80"/>
      <c r="G1469" s="67">
        <f>COUNTIF(RTARouteStagesOld!$J$2:$J$5,ShortCodesNew!$B1469)</f>
        <v>0</v>
      </c>
      <c r="H1469" s="67">
        <f>COUNTIF(ShortCodesNew!$A$2:$A$1516,ShortCodesNew!$A1469)</f>
        <v>1</v>
      </c>
      <c r="I1469" s="67">
        <f t="shared" si="13"/>
        <v>1</v>
      </c>
      <c r="J1469" s="80"/>
      <c r="K1469" s="80"/>
      <c r="L1469" s="80"/>
      <c r="M1469" s="53"/>
      <c r="N1469" s="53"/>
      <c r="O1469" s="53"/>
      <c r="P1469" s="53"/>
      <c r="Q1469" s="53"/>
      <c r="R1469" s="53"/>
      <c r="S1469" s="53"/>
      <c r="T1469" s="53"/>
      <c r="U1469" s="53"/>
      <c r="V1469" s="53"/>
      <c r="W1469" s="53"/>
      <c r="X1469" s="53"/>
      <c r="Y1469" s="53"/>
      <c r="Z1469" s="81"/>
    </row>
    <row r="1470" spans="1:26" ht="14.25" customHeight="1">
      <c r="A1470" s="82" t="s">
        <v>3364</v>
      </c>
      <c r="B1470" s="83" t="s">
        <v>3365</v>
      </c>
      <c r="C1470" s="84" t="str">
        <f t="shared" si="12"/>
        <v>AMOLE</v>
      </c>
      <c r="D1470" s="85"/>
      <c r="E1470" s="85"/>
      <c r="F1470" s="85"/>
      <c r="G1470" s="66">
        <f>COUNTIF(RTARouteStagesOld!$J$2:$J$5,ShortCodesNew!$B1470)</f>
        <v>0</v>
      </c>
      <c r="H1470" s="66">
        <f>COUNTIF(ShortCodesNew!$A$2:$A$1516,ShortCodesNew!$A1470)</f>
        <v>1</v>
      </c>
      <c r="I1470" s="66">
        <f t="shared" si="13"/>
        <v>1</v>
      </c>
      <c r="J1470" s="85"/>
      <c r="K1470" s="85"/>
      <c r="L1470" s="85"/>
      <c r="M1470" s="53"/>
      <c r="N1470" s="53"/>
      <c r="O1470" s="53"/>
      <c r="P1470" s="53"/>
      <c r="Q1470" s="53"/>
      <c r="R1470" s="53"/>
      <c r="S1470" s="53"/>
      <c r="T1470" s="53"/>
      <c r="U1470" s="53"/>
      <c r="V1470" s="53"/>
      <c r="W1470" s="53"/>
      <c r="X1470" s="53"/>
      <c r="Y1470" s="53"/>
      <c r="Z1470" s="81"/>
    </row>
    <row r="1471" spans="1:26" ht="14.25" customHeight="1">
      <c r="A1471" s="77" t="s">
        <v>3366</v>
      </c>
      <c r="B1471" s="78" t="s">
        <v>3367</v>
      </c>
      <c r="C1471" s="79" t="str">
        <f t="shared" si="12"/>
        <v>PALWADA</v>
      </c>
      <c r="D1471" s="80"/>
      <c r="E1471" s="80"/>
      <c r="F1471" s="80"/>
      <c r="G1471" s="67">
        <f>COUNTIF(RTARouteStagesOld!$J$2:$J$5,ShortCodesNew!$B1471)</f>
        <v>0</v>
      </c>
      <c r="H1471" s="67">
        <f>COUNTIF(ShortCodesNew!$A$2:$A$1516,ShortCodesNew!$A1471)</f>
        <v>1</v>
      </c>
      <c r="I1471" s="67">
        <f t="shared" si="13"/>
        <v>1</v>
      </c>
      <c r="J1471" s="80"/>
      <c r="K1471" s="80"/>
      <c r="L1471" s="80"/>
      <c r="M1471" s="53"/>
      <c r="N1471" s="53"/>
      <c r="O1471" s="53"/>
      <c r="P1471" s="53"/>
      <c r="Q1471" s="53"/>
      <c r="R1471" s="53"/>
      <c r="S1471" s="53"/>
      <c r="T1471" s="53"/>
      <c r="U1471" s="53"/>
      <c r="V1471" s="53"/>
      <c r="W1471" s="53"/>
      <c r="X1471" s="53"/>
      <c r="Y1471" s="53"/>
      <c r="Z1471" s="81"/>
    </row>
    <row r="1472" spans="1:26" ht="14.25" customHeight="1">
      <c r="A1472" s="82" t="s">
        <v>3368</v>
      </c>
      <c r="B1472" s="83" t="s">
        <v>3369</v>
      </c>
      <c r="C1472" s="84" t="str">
        <f t="shared" si="12"/>
        <v>DIGNEM</v>
      </c>
      <c r="D1472" s="85"/>
      <c r="E1472" s="85"/>
      <c r="F1472" s="85"/>
      <c r="G1472" s="66">
        <f>COUNTIF(RTARouteStagesOld!$J$2:$J$5,ShortCodesNew!$B1472)</f>
        <v>0</v>
      </c>
      <c r="H1472" s="66">
        <f>COUNTIF(ShortCodesNew!$A$2:$A$1516,ShortCodesNew!$A1472)</f>
        <v>1</v>
      </c>
      <c r="I1472" s="66">
        <f t="shared" si="13"/>
        <v>1</v>
      </c>
      <c r="J1472" s="85"/>
      <c r="K1472" s="85"/>
      <c r="L1472" s="85"/>
      <c r="M1472" s="53"/>
      <c r="N1472" s="53"/>
      <c r="O1472" s="53"/>
      <c r="P1472" s="53"/>
      <c r="Q1472" s="53"/>
      <c r="R1472" s="53"/>
      <c r="S1472" s="53"/>
      <c r="T1472" s="53"/>
      <c r="U1472" s="53"/>
      <c r="V1472" s="53"/>
      <c r="W1472" s="53"/>
      <c r="X1472" s="53"/>
      <c r="Y1472" s="53"/>
      <c r="Z1472" s="81"/>
    </row>
    <row r="1473" spans="1:26" ht="14.25" customHeight="1">
      <c r="A1473" s="77" t="s">
        <v>3370</v>
      </c>
      <c r="B1473" s="78" t="s">
        <v>3371</v>
      </c>
      <c r="C1473" s="79" t="str">
        <f t="shared" si="12"/>
        <v>RLY GT. XELVONA</v>
      </c>
      <c r="D1473" s="80"/>
      <c r="E1473" s="80"/>
      <c r="F1473" s="80"/>
      <c r="G1473" s="67">
        <f>COUNTIF(RTARouteStagesOld!$J$2:$J$5,ShortCodesNew!$B1473)</f>
        <v>0</v>
      </c>
      <c r="H1473" s="67">
        <f>COUNTIF(ShortCodesNew!$A$2:$A$1516,ShortCodesNew!$A1473)</f>
        <v>1</v>
      </c>
      <c r="I1473" s="67">
        <f t="shared" si="13"/>
        <v>1</v>
      </c>
      <c r="J1473" s="80"/>
      <c r="K1473" s="80"/>
      <c r="L1473" s="80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81"/>
    </row>
    <row r="1474" spans="1:26" ht="14.25" customHeight="1">
      <c r="A1474" s="82" t="s">
        <v>3372</v>
      </c>
      <c r="B1474" s="83" t="s">
        <v>3373</v>
      </c>
      <c r="C1474" s="84" t="str">
        <f t="shared" si="12"/>
        <v>COPRIMODDI</v>
      </c>
      <c r="D1474" s="85"/>
      <c r="E1474" s="85"/>
      <c r="F1474" s="85"/>
      <c r="G1474" s="66">
        <f>COUNTIF(RTARouteStagesOld!$J$2:$J$5,ShortCodesNew!$B1474)</f>
        <v>0</v>
      </c>
      <c r="H1474" s="66">
        <f>COUNTIF(ShortCodesNew!$A$2:$A$1516,ShortCodesNew!$A1474)</f>
        <v>1</v>
      </c>
      <c r="I1474" s="66">
        <f t="shared" si="13"/>
        <v>1</v>
      </c>
      <c r="J1474" s="85"/>
      <c r="K1474" s="85"/>
      <c r="L1474" s="85"/>
      <c r="M1474" s="53"/>
      <c r="N1474" s="53"/>
      <c r="O1474" s="53"/>
      <c r="P1474" s="53"/>
      <c r="Q1474" s="53"/>
      <c r="R1474" s="53"/>
      <c r="S1474" s="53"/>
      <c r="T1474" s="53"/>
      <c r="U1474" s="53"/>
      <c r="V1474" s="53"/>
      <c r="W1474" s="53"/>
      <c r="X1474" s="53"/>
      <c r="Y1474" s="53"/>
      <c r="Z1474" s="81"/>
    </row>
    <row r="1475" spans="1:26" ht="14.25" customHeight="1">
      <c r="A1475" s="77" t="s">
        <v>3374</v>
      </c>
      <c r="B1475" s="78" t="s">
        <v>3375</v>
      </c>
      <c r="C1475" s="79" t="str">
        <f t="shared" si="12"/>
        <v>POCLEM MOLL</v>
      </c>
      <c r="D1475" s="80"/>
      <c r="E1475" s="80"/>
      <c r="F1475" s="80"/>
      <c r="G1475" s="67">
        <f>COUNTIF(RTARouteStagesOld!$J$2:$J$5,ShortCodesNew!$B1475)</f>
        <v>0</v>
      </c>
      <c r="H1475" s="67">
        <f>COUNTIF(ShortCodesNew!$A$2:$A$1516,ShortCodesNew!$A1475)</f>
        <v>1</v>
      </c>
      <c r="I1475" s="67">
        <f t="shared" si="13"/>
        <v>1</v>
      </c>
      <c r="J1475" s="80"/>
      <c r="K1475" s="80"/>
      <c r="L1475" s="80"/>
      <c r="M1475" s="53"/>
      <c r="N1475" s="53"/>
      <c r="O1475" s="53"/>
      <c r="P1475" s="53"/>
      <c r="Q1475" s="53"/>
      <c r="R1475" s="53"/>
      <c r="S1475" s="53"/>
      <c r="T1475" s="53"/>
      <c r="U1475" s="53"/>
      <c r="V1475" s="53"/>
      <c r="W1475" s="53"/>
      <c r="X1475" s="53"/>
      <c r="Y1475" s="53"/>
      <c r="Z1475" s="81"/>
    </row>
    <row r="1476" spans="1:26" ht="14.25" customHeight="1">
      <c r="A1476" s="82" t="s">
        <v>3376</v>
      </c>
      <c r="B1476" s="83" t="s">
        <v>3377</v>
      </c>
      <c r="C1476" s="84" t="str">
        <f t="shared" si="12"/>
        <v>MARMAGOA STEEL</v>
      </c>
      <c r="D1476" s="85"/>
      <c r="E1476" s="85"/>
      <c r="F1476" s="85"/>
      <c r="G1476" s="66">
        <f>COUNTIF(RTARouteStagesOld!$J$2:$J$5,ShortCodesNew!$B1476)</f>
        <v>0</v>
      </c>
      <c r="H1476" s="66">
        <f>COUNTIF(ShortCodesNew!$A$2:$A$1516,ShortCodesNew!$A1476)</f>
        <v>1</v>
      </c>
      <c r="I1476" s="66">
        <f t="shared" si="13"/>
        <v>1</v>
      </c>
      <c r="J1476" s="85"/>
      <c r="K1476" s="85"/>
      <c r="L1476" s="85"/>
      <c r="M1476" s="53"/>
      <c r="N1476" s="53"/>
      <c r="O1476" s="53"/>
      <c r="P1476" s="53"/>
      <c r="Q1476" s="53"/>
      <c r="R1476" s="53"/>
      <c r="S1476" s="53"/>
      <c r="T1476" s="53"/>
      <c r="U1476" s="53"/>
      <c r="V1476" s="53"/>
      <c r="W1476" s="53"/>
      <c r="X1476" s="53"/>
      <c r="Y1476" s="53"/>
      <c r="Z1476" s="81"/>
    </row>
    <row r="1477" spans="1:26" ht="14.25" customHeight="1">
      <c r="A1477" s="77" t="s">
        <v>3378</v>
      </c>
      <c r="B1477" s="78" t="s">
        <v>3379</v>
      </c>
      <c r="C1477" s="79" t="str">
        <f t="shared" si="12"/>
        <v>RAITOLEM</v>
      </c>
      <c r="D1477" s="80"/>
      <c r="E1477" s="80"/>
      <c r="F1477" s="80"/>
      <c r="G1477" s="67">
        <f>COUNTIF(RTARouteStagesOld!$J$2:$J$5,ShortCodesNew!$B1477)</f>
        <v>0</v>
      </c>
      <c r="H1477" s="67">
        <f>COUNTIF(ShortCodesNew!$A$2:$A$1516,ShortCodesNew!$A1477)</f>
        <v>1</v>
      </c>
      <c r="I1477" s="67">
        <f t="shared" si="13"/>
        <v>1</v>
      </c>
      <c r="J1477" s="80"/>
      <c r="K1477" s="80"/>
      <c r="L1477" s="80"/>
      <c r="M1477" s="53"/>
      <c r="N1477" s="53"/>
      <c r="O1477" s="53"/>
      <c r="P1477" s="53"/>
      <c r="Q1477" s="53"/>
      <c r="R1477" s="53"/>
      <c r="S1477" s="53"/>
      <c r="T1477" s="53"/>
      <c r="U1477" s="53"/>
      <c r="V1477" s="53"/>
      <c r="W1477" s="53"/>
      <c r="X1477" s="53"/>
      <c r="Y1477" s="53"/>
      <c r="Z1477" s="81"/>
    </row>
    <row r="1478" spans="1:26" ht="14.25" customHeight="1">
      <c r="A1478" s="82" t="s">
        <v>3380</v>
      </c>
      <c r="B1478" s="83" t="s">
        <v>3381</v>
      </c>
      <c r="C1478" s="84" t="str">
        <f t="shared" si="12"/>
        <v>GADEABHATTI</v>
      </c>
      <c r="D1478" s="85"/>
      <c r="E1478" s="85"/>
      <c r="F1478" s="85"/>
      <c r="G1478" s="66">
        <f>COUNTIF(RTARouteStagesOld!$J$2:$J$5,ShortCodesNew!$B1478)</f>
        <v>0</v>
      </c>
      <c r="H1478" s="66">
        <f>COUNTIF(ShortCodesNew!$A$2:$A$1516,ShortCodesNew!$A1478)</f>
        <v>1</v>
      </c>
      <c r="I1478" s="66">
        <f t="shared" si="13"/>
        <v>1</v>
      </c>
      <c r="J1478" s="85"/>
      <c r="K1478" s="85"/>
      <c r="L1478" s="85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  <c r="Z1478" s="81"/>
    </row>
    <row r="1479" spans="1:26" ht="14.25" customHeight="1">
      <c r="A1479" s="77" t="s">
        <v>3382</v>
      </c>
      <c r="B1479" s="78" t="s">
        <v>3383</v>
      </c>
      <c r="C1479" s="79" t="str">
        <f t="shared" si="12"/>
        <v>BHAGWATI TILES</v>
      </c>
      <c r="D1479" s="80"/>
      <c r="E1479" s="80"/>
      <c r="F1479" s="80"/>
      <c r="G1479" s="67">
        <f>COUNTIF(RTARouteStagesOld!$J$2:$J$5,ShortCodesNew!$B1479)</f>
        <v>0</v>
      </c>
      <c r="H1479" s="67">
        <f>COUNTIF(ShortCodesNew!$A$2:$A$1516,ShortCodesNew!$A1479)</f>
        <v>1</v>
      </c>
      <c r="I1479" s="67">
        <f t="shared" si="13"/>
        <v>1</v>
      </c>
      <c r="J1479" s="80"/>
      <c r="K1479" s="80"/>
      <c r="L1479" s="80"/>
      <c r="M1479" s="53"/>
      <c r="N1479" s="53"/>
      <c r="O1479" s="53"/>
      <c r="P1479" s="53"/>
      <c r="Q1479" s="53"/>
      <c r="R1479" s="53"/>
      <c r="S1479" s="53"/>
      <c r="T1479" s="53"/>
      <c r="U1479" s="53"/>
      <c r="V1479" s="53"/>
      <c r="W1479" s="53"/>
      <c r="X1479" s="53"/>
      <c r="Y1479" s="53"/>
      <c r="Z1479" s="81"/>
    </row>
    <row r="1480" spans="1:26" ht="14.25" customHeight="1">
      <c r="A1480" s="82" t="s">
        <v>3384</v>
      </c>
      <c r="B1480" s="83" t="s">
        <v>3385</v>
      </c>
      <c r="C1480" s="84" t="str">
        <f t="shared" si="12"/>
        <v>DAVORLIM CHAPEL</v>
      </c>
      <c r="D1480" s="85"/>
      <c r="E1480" s="85"/>
      <c r="F1480" s="85"/>
      <c r="G1480" s="66">
        <f>COUNTIF(RTARouteStagesOld!$J$2:$J$5,ShortCodesNew!$B1480)</f>
        <v>0</v>
      </c>
      <c r="H1480" s="66">
        <f>COUNTIF(ShortCodesNew!$A$2:$A$1516,ShortCodesNew!$A1480)</f>
        <v>1</v>
      </c>
      <c r="I1480" s="66">
        <f t="shared" si="13"/>
        <v>1</v>
      </c>
      <c r="J1480" s="85"/>
      <c r="K1480" s="85"/>
      <c r="L1480" s="85"/>
      <c r="M1480" s="53"/>
      <c r="N1480" s="53"/>
      <c r="O1480" s="53"/>
      <c r="P1480" s="53"/>
      <c r="Q1480" s="53"/>
      <c r="R1480" s="53"/>
      <c r="S1480" s="53"/>
      <c r="T1480" s="53"/>
      <c r="U1480" s="53"/>
      <c r="V1480" s="53"/>
      <c r="W1480" s="53"/>
      <c r="X1480" s="53"/>
      <c r="Y1480" s="53"/>
      <c r="Z1480" s="81"/>
    </row>
    <row r="1481" spans="1:26" ht="14.25" customHeight="1">
      <c r="A1481" s="77" t="s">
        <v>3386</v>
      </c>
      <c r="B1481" s="78" t="s">
        <v>3387</v>
      </c>
      <c r="C1481" s="79" t="str">
        <f t="shared" si="12"/>
        <v>DARVORLIM</v>
      </c>
      <c r="D1481" s="80"/>
      <c r="E1481" s="80"/>
      <c r="F1481" s="80"/>
      <c r="G1481" s="67">
        <f>COUNTIF(RTARouteStagesOld!$J$2:$J$5,ShortCodesNew!$B1481)</f>
        <v>0</v>
      </c>
      <c r="H1481" s="67">
        <f>COUNTIF(ShortCodesNew!$A$2:$A$1516,ShortCodesNew!$A1481)</f>
        <v>1</v>
      </c>
      <c r="I1481" s="67">
        <f t="shared" si="13"/>
        <v>1</v>
      </c>
      <c r="J1481" s="80"/>
      <c r="K1481" s="80"/>
      <c r="L1481" s="80"/>
      <c r="M1481" s="53"/>
      <c r="N1481" s="53"/>
      <c r="O1481" s="53"/>
      <c r="P1481" s="53"/>
      <c r="Q1481" s="53"/>
      <c r="R1481" s="53"/>
      <c r="S1481" s="53"/>
      <c r="T1481" s="53"/>
      <c r="U1481" s="53"/>
      <c r="V1481" s="53"/>
      <c r="W1481" s="53"/>
      <c r="X1481" s="53"/>
      <c r="Y1481" s="53"/>
      <c r="Z1481" s="81"/>
    </row>
    <row r="1482" spans="1:26" ht="14.25" customHeight="1">
      <c r="A1482" s="82" t="s">
        <v>3388</v>
      </c>
      <c r="B1482" s="83" t="s">
        <v>3389</v>
      </c>
      <c r="C1482" s="84" t="str">
        <f t="shared" si="12"/>
        <v>AQUEM P. HOUSE</v>
      </c>
      <c r="D1482" s="85"/>
      <c r="E1482" s="85"/>
      <c r="F1482" s="85"/>
      <c r="G1482" s="66">
        <f>COUNTIF(RTARouteStagesOld!$J$2:$J$5,ShortCodesNew!$B1482)</f>
        <v>0</v>
      </c>
      <c r="H1482" s="66">
        <f>COUNTIF(ShortCodesNew!$A$2:$A$1516,ShortCodesNew!$A1482)</f>
        <v>1</v>
      </c>
      <c r="I1482" s="66">
        <f t="shared" si="13"/>
        <v>1</v>
      </c>
      <c r="J1482" s="85"/>
      <c r="K1482" s="85"/>
      <c r="L1482" s="85"/>
      <c r="M1482" s="53"/>
      <c r="N1482" s="53"/>
      <c r="O1482" s="53"/>
      <c r="P1482" s="53"/>
      <c r="Q1482" s="53"/>
      <c r="R1482" s="53"/>
      <c r="S1482" s="53"/>
      <c r="T1482" s="53"/>
      <c r="U1482" s="53"/>
      <c r="V1482" s="53"/>
      <c r="W1482" s="53"/>
      <c r="X1482" s="53"/>
      <c r="Y1482" s="53"/>
      <c r="Z1482" s="81"/>
    </row>
    <row r="1483" spans="1:26" ht="14.25" customHeight="1">
      <c r="A1483" s="77" t="s">
        <v>3390</v>
      </c>
      <c r="B1483" s="78" t="s">
        <v>3391</v>
      </c>
      <c r="C1483" s="79" t="str">
        <f t="shared" si="12"/>
        <v>MARKET SBI</v>
      </c>
      <c r="D1483" s="80"/>
      <c r="E1483" s="80"/>
      <c r="F1483" s="80"/>
      <c r="G1483" s="67">
        <f>COUNTIF(RTARouteStagesOld!$J$2:$J$5,ShortCodesNew!$B1483)</f>
        <v>0</v>
      </c>
      <c r="H1483" s="67">
        <f>COUNTIF(ShortCodesNew!$A$2:$A$1516,ShortCodesNew!$A1483)</f>
        <v>1</v>
      </c>
      <c r="I1483" s="67">
        <f t="shared" si="13"/>
        <v>1</v>
      </c>
      <c r="J1483" s="80"/>
      <c r="K1483" s="80"/>
      <c r="L1483" s="80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  <c r="Z1483" s="81"/>
    </row>
    <row r="1484" spans="1:26" ht="14.25" customHeight="1">
      <c r="A1484" s="82" t="s">
        <v>3392</v>
      </c>
      <c r="B1484" s="83" t="s">
        <v>3393</v>
      </c>
      <c r="C1484" s="84" t="str">
        <f t="shared" si="12"/>
        <v>BADDEM</v>
      </c>
      <c r="D1484" s="85"/>
      <c r="E1484" s="85"/>
      <c r="F1484" s="85"/>
      <c r="G1484" s="66">
        <f>COUNTIF(RTARouteStagesOld!$J$2:$J$5,ShortCodesNew!$B1484)</f>
        <v>0</v>
      </c>
      <c r="H1484" s="66">
        <f>COUNTIF(ShortCodesNew!$A$2:$A$1516,ShortCodesNew!$A1484)</f>
        <v>1</v>
      </c>
      <c r="I1484" s="66">
        <f t="shared" si="13"/>
        <v>1</v>
      </c>
      <c r="J1484" s="85"/>
      <c r="K1484" s="85"/>
      <c r="L1484" s="85"/>
      <c r="M1484" s="53"/>
      <c r="N1484" s="53"/>
      <c r="O1484" s="53"/>
      <c r="P1484" s="53"/>
      <c r="Q1484" s="53"/>
      <c r="R1484" s="53"/>
      <c r="S1484" s="53"/>
      <c r="T1484" s="53"/>
      <c r="U1484" s="53"/>
      <c r="V1484" s="53"/>
      <c r="W1484" s="53"/>
      <c r="X1484" s="53"/>
      <c r="Y1484" s="53"/>
      <c r="Z1484" s="81"/>
    </row>
    <row r="1485" spans="1:26" ht="14.25" customHeight="1">
      <c r="A1485" s="77" t="s">
        <v>3394</v>
      </c>
      <c r="B1485" s="78" t="s">
        <v>3395</v>
      </c>
      <c r="C1485" s="79" t="str">
        <f t="shared" si="12"/>
        <v>MES CAMP</v>
      </c>
      <c r="D1485" s="80"/>
      <c r="E1485" s="80"/>
      <c r="F1485" s="80"/>
      <c r="G1485" s="67">
        <f>COUNTIF(RTARouteStagesOld!$J$2:$J$5,ShortCodesNew!$B1485)</f>
        <v>0</v>
      </c>
      <c r="H1485" s="67">
        <f>COUNTIF(ShortCodesNew!$A$2:$A$1516,ShortCodesNew!$A1485)</f>
        <v>1</v>
      </c>
      <c r="I1485" s="67">
        <f t="shared" si="13"/>
        <v>1</v>
      </c>
      <c r="J1485" s="80"/>
      <c r="K1485" s="80"/>
      <c r="L1485" s="80"/>
      <c r="M1485" s="53"/>
      <c r="N1485" s="53"/>
      <c r="O1485" s="53"/>
      <c r="P1485" s="53"/>
      <c r="Q1485" s="53"/>
      <c r="R1485" s="53"/>
      <c r="S1485" s="53"/>
      <c r="T1485" s="53"/>
      <c r="U1485" s="53"/>
      <c r="V1485" s="53"/>
      <c r="W1485" s="53"/>
      <c r="X1485" s="53"/>
      <c r="Y1485" s="53"/>
      <c r="Z1485" s="81"/>
    </row>
    <row r="1486" spans="1:26" ht="14.25" customHeight="1">
      <c r="A1486" s="82" t="s">
        <v>3396</v>
      </c>
      <c r="B1486" s="83" t="s">
        <v>3397</v>
      </c>
      <c r="C1486" s="84" t="str">
        <f t="shared" si="12"/>
        <v>KUBALWADI</v>
      </c>
      <c r="D1486" s="85"/>
      <c r="E1486" s="85"/>
      <c r="F1486" s="85"/>
      <c r="G1486" s="66">
        <f>COUNTIF(RTARouteStagesOld!$J$2:$J$5,ShortCodesNew!$B1486)</f>
        <v>0</v>
      </c>
      <c r="H1486" s="66">
        <f>COUNTIF(ShortCodesNew!$A$2:$A$1516,ShortCodesNew!$A1486)</f>
        <v>1</v>
      </c>
      <c r="I1486" s="66">
        <f t="shared" si="13"/>
        <v>1</v>
      </c>
      <c r="J1486" s="85"/>
      <c r="K1486" s="85"/>
      <c r="L1486" s="85"/>
      <c r="M1486" s="53"/>
      <c r="N1486" s="53"/>
      <c r="O1486" s="53"/>
      <c r="P1486" s="53"/>
      <c r="Q1486" s="53"/>
      <c r="R1486" s="53"/>
      <c r="S1486" s="53"/>
      <c r="T1486" s="53"/>
      <c r="U1486" s="53"/>
      <c r="V1486" s="53"/>
      <c r="W1486" s="53"/>
      <c r="X1486" s="53"/>
      <c r="Y1486" s="53"/>
      <c r="Z1486" s="81"/>
    </row>
    <row r="1487" spans="1:26" ht="14.25" customHeight="1">
      <c r="A1487" s="77" t="s">
        <v>3398</v>
      </c>
      <c r="B1487" s="78" t="s">
        <v>3399</v>
      </c>
      <c r="C1487" s="79" t="str">
        <f t="shared" si="12"/>
        <v>ALMA CROSS</v>
      </c>
      <c r="D1487" s="80"/>
      <c r="E1487" s="80"/>
      <c r="F1487" s="80"/>
      <c r="G1487" s="67">
        <f>COUNTIF(RTARouteStagesOld!$J$2:$J$5,ShortCodesNew!$B1487)</f>
        <v>0</v>
      </c>
      <c r="H1487" s="67">
        <f>COUNTIF(ShortCodesNew!$A$2:$A$1516,ShortCodesNew!$A1487)</f>
        <v>1</v>
      </c>
      <c r="I1487" s="67">
        <f t="shared" si="13"/>
        <v>1</v>
      </c>
      <c r="J1487" s="80"/>
      <c r="K1487" s="80"/>
      <c r="L1487" s="80"/>
      <c r="M1487" s="53"/>
      <c r="N1487" s="53"/>
      <c r="O1487" s="53"/>
      <c r="P1487" s="53"/>
      <c r="Q1487" s="53"/>
      <c r="R1487" s="53"/>
      <c r="S1487" s="53"/>
      <c r="T1487" s="53"/>
      <c r="U1487" s="53"/>
      <c r="V1487" s="53"/>
      <c r="W1487" s="53"/>
      <c r="X1487" s="53"/>
      <c r="Y1487" s="53"/>
      <c r="Z1487" s="81"/>
    </row>
    <row r="1488" spans="1:26" ht="14.25" customHeight="1">
      <c r="A1488" s="82" t="s">
        <v>3400</v>
      </c>
      <c r="B1488" s="83" t="s">
        <v>3401</v>
      </c>
      <c r="C1488" s="84" t="str">
        <f t="shared" si="12"/>
        <v>TOMLIB GARDEN</v>
      </c>
      <c r="D1488" s="85"/>
      <c r="E1488" s="85"/>
      <c r="F1488" s="85"/>
      <c r="G1488" s="66">
        <f>COUNTIF(RTARouteStagesOld!$J$2:$J$5,ShortCodesNew!$B1488)</f>
        <v>0</v>
      </c>
      <c r="H1488" s="66">
        <f>COUNTIF(ShortCodesNew!$A$2:$A$1516,ShortCodesNew!$A1488)</f>
        <v>1</v>
      </c>
      <c r="I1488" s="66">
        <f t="shared" si="13"/>
        <v>1</v>
      </c>
      <c r="J1488" s="85"/>
      <c r="K1488" s="85"/>
      <c r="L1488" s="85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  <c r="Z1488" s="81"/>
    </row>
    <row r="1489" spans="1:26" ht="14.25" customHeight="1">
      <c r="A1489" s="77" t="s">
        <v>3402</v>
      </c>
      <c r="B1489" s="78" t="s">
        <v>3403</v>
      </c>
      <c r="C1489" s="79" t="str">
        <f t="shared" si="12"/>
        <v>GOVT. SCHOOL MADKAI</v>
      </c>
      <c r="D1489" s="80"/>
      <c r="E1489" s="80"/>
      <c r="F1489" s="80"/>
      <c r="G1489" s="67">
        <f>COUNTIF(RTARouteStagesOld!$J$2:$J$5,ShortCodesNew!$B1489)</f>
        <v>0</v>
      </c>
      <c r="H1489" s="67">
        <f>COUNTIF(ShortCodesNew!$A$2:$A$1516,ShortCodesNew!$A1489)</f>
        <v>1</v>
      </c>
      <c r="I1489" s="67">
        <f t="shared" si="13"/>
        <v>1</v>
      </c>
      <c r="J1489" s="80"/>
      <c r="K1489" s="80"/>
      <c r="L1489" s="80"/>
      <c r="M1489" s="53"/>
      <c r="N1489" s="53"/>
      <c r="O1489" s="53"/>
      <c r="P1489" s="53"/>
      <c r="Q1489" s="53"/>
      <c r="R1489" s="53"/>
      <c r="S1489" s="53"/>
      <c r="T1489" s="53"/>
      <c r="U1489" s="53"/>
      <c r="V1489" s="53"/>
      <c r="W1489" s="53"/>
      <c r="X1489" s="53"/>
      <c r="Y1489" s="53"/>
      <c r="Z1489" s="81"/>
    </row>
    <row r="1490" spans="1:26" ht="14.25" customHeight="1">
      <c r="A1490" s="82" t="s">
        <v>3404</v>
      </c>
      <c r="B1490" s="83" t="s">
        <v>3405</v>
      </c>
      <c r="C1490" s="84" t="str">
        <f t="shared" si="12"/>
        <v>NAVDURGA TEMPLE MADKAI</v>
      </c>
      <c r="D1490" s="85"/>
      <c r="E1490" s="85"/>
      <c r="F1490" s="85"/>
      <c r="G1490" s="66">
        <f>COUNTIF(RTARouteStagesOld!$J$2:$J$5,ShortCodesNew!$B1490)</f>
        <v>0</v>
      </c>
      <c r="H1490" s="66">
        <f>COUNTIF(ShortCodesNew!$A$2:$A$1516,ShortCodesNew!$A1490)</f>
        <v>1</v>
      </c>
      <c r="I1490" s="66">
        <f t="shared" si="13"/>
        <v>1</v>
      </c>
      <c r="J1490" s="85"/>
      <c r="K1490" s="85"/>
      <c r="L1490" s="85"/>
      <c r="M1490" s="53"/>
      <c r="N1490" s="53"/>
      <c r="O1490" s="53"/>
      <c r="P1490" s="53"/>
      <c r="Q1490" s="53"/>
      <c r="R1490" s="53"/>
      <c r="S1490" s="53"/>
      <c r="T1490" s="53"/>
      <c r="U1490" s="53"/>
      <c r="V1490" s="53"/>
      <c r="W1490" s="53"/>
      <c r="X1490" s="53"/>
      <c r="Y1490" s="53"/>
      <c r="Z1490" s="81"/>
    </row>
    <row r="1491" spans="1:26" ht="14.25" customHeight="1">
      <c r="A1491" s="77" t="s">
        <v>3406</v>
      </c>
      <c r="B1491" s="78" t="s">
        <v>3407</v>
      </c>
      <c r="C1491" s="79" t="str">
        <f t="shared" si="12"/>
        <v>WADI MAUSWADA</v>
      </c>
      <c r="D1491" s="80"/>
      <c r="E1491" s="80"/>
      <c r="F1491" s="80"/>
      <c r="G1491" s="67">
        <f>COUNTIF(RTARouteStagesOld!$J$2:$J$5,ShortCodesNew!$B1491)</f>
        <v>0</v>
      </c>
      <c r="H1491" s="67">
        <f>COUNTIF(ShortCodesNew!$A$2:$A$1516,ShortCodesNew!$A1491)</f>
        <v>1</v>
      </c>
      <c r="I1491" s="67">
        <f t="shared" si="13"/>
        <v>1</v>
      </c>
      <c r="J1491" s="80"/>
      <c r="K1491" s="80"/>
      <c r="L1491" s="80"/>
      <c r="M1491" s="53"/>
      <c r="N1491" s="53"/>
      <c r="O1491" s="53"/>
      <c r="P1491" s="53"/>
      <c r="Q1491" s="53"/>
      <c r="R1491" s="53"/>
      <c r="S1491" s="53"/>
      <c r="T1491" s="53"/>
      <c r="U1491" s="53"/>
      <c r="V1491" s="53"/>
      <c r="W1491" s="53"/>
      <c r="X1491" s="53"/>
      <c r="Y1491" s="53"/>
      <c r="Z1491" s="81"/>
    </row>
    <row r="1492" spans="1:26" ht="14.25" customHeight="1">
      <c r="A1492" s="82" t="s">
        <v>3408</v>
      </c>
      <c r="B1492" s="83" t="s">
        <v>3409</v>
      </c>
      <c r="C1492" s="84" t="str">
        <f t="shared" si="12"/>
        <v>DHAKNE</v>
      </c>
      <c r="D1492" s="85"/>
      <c r="E1492" s="85"/>
      <c r="F1492" s="85"/>
      <c r="G1492" s="66">
        <f>COUNTIF(RTARouteStagesOld!$J$2:$J$5,ShortCodesNew!$B1492)</f>
        <v>0</v>
      </c>
      <c r="H1492" s="66">
        <f>COUNTIF(ShortCodesNew!$A$2:$A$1516,ShortCodesNew!$A1492)</f>
        <v>1</v>
      </c>
      <c r="I1492" s="66">
        <f t="shared" si="13"/>
        <v>1</v>
      </c>
      <c r="J1492" s="85"/>
      <c r="K1492" s="85"/>
      <c r="L1492" s="85"/>
      <c r="M1492" s="53"/>
      <c r="N1492" s="53"/>
      <c r="O1492" s="53"/>
      <c r="P1492" s="53"/>
      <c r="Q1492" s="53"/>
      <c r="R1492" s="53"/>
      <c r="S1492" s="53"/>
      <c r="T1492" s="53"/>
      <c r="U1492" s="53"/>
      <c r="V1492" s="53"/>
      <c r="W1492" s="53"/>
      <c r="X1492" s="53"/>
      <c r="Y1492" s="53"/>
      <c r="Z1492" s="81"/>
    </row>
    <row r="1493" spans="1:26" ht="14.25" customHeight="1">
      <c r="A1493" s="77" t="s">
        <v>3410</v>
      </c>
      <c r="B1493" s="78" t="s">
        <v>3411</v>
      </c>
      <c r="C1493" s="79" t="str">
        <f t="shared" si="12"/>
        <v>DUTOLE WADA</v>
      </c>
      <c r="D1493" s="80"/>
      <c r="E1493" s="80"/>
      <c r="F1493" s="80"/>
      <c r="G1493" s="67">
        <f>COUNTIF(RTARouteStagesOld!$J$2:$J$5,ShortCodesNew!$B1493)</f>
        <v>0</v>
      </c>
      <c r="H1493" s="67">
        <f>COUNTIF(ShortCodesNew!$A$2:$A$1516,ShortCodesNew!$A1493)</f>
        <v>1</v>
      </c>
      <c r="I1493" s="67">
        <f t="shared" si="13"/>
        <v>1</v>
      </c>
      <c r="J1493" s="80"/>
      <c r="K1493" s="80"/>
      <c r="L1493" s="80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  <c r="Z1493" s="81"/>
    </row>
    <row r="1494" spans="1:26" ht="14.25" customHeight="1">
      <c r="A1494" s="82" t="s">
        <v>3412</v>
      </c>
      <c r="B1494" s="83" t="s">
        <v>3413</v>
      </c>
      <c r="C1494" s="84" t="str">
        <f t="shared" si="12"/>
        <v>MADKAI TEMPLE</v>
      </c>
      <c r="D1494" s="85"/>
      <c r="E1494" s="85"/>
      <c r="F1494" s="85"/>
      <c r="G1494" s="66">
        <f>COUNTIF(RTARouteStagesOld!$J$2:$J$5,ShortCodesNew!$B1494)</f>
        <v>0</v>
      </c>
      <c r="H1494" s="66">
        <f>COUNTIF(ShortCodesNew!$A$2:$A$1516,ShortCodesNew!$A1494)</f>
        <v>1</v>
      </c>
      <c r="I1494" s="66">
        <f t="shared" si="13"/>
        <v>1</v>
      </c>
      <c r="J1494" s="85"/>
      <c r="K1494" s="85"/>
      <c r="L1494" s="85"/>
      <c r="M1494" s="53"/>
      <c r="N1494" s="53"/>
      <c r="O1494" s="53"/>
      <c r="P1494" s="53"/>
      <c r="Q1494" s="53"/>
      <c r="R1494" s="53"/>
      <c r="S1494" s="53"/>
      <c r="T1494" s="53"/>
      <c r="U1494" s="53"/>
      <c r="V1494" s="53"/>
      <c r="W1494" s="53"/>
      <c r="X1494" s="53"/>
      <c r="Y1494" s="53"/>
      <c r="Z1494" s="81"/>
    </row>
    <row r="1495" spans="1:26" ht="14.25" customHeight="1">
      <c r="A1495" s="77" t="s">
        <v>3414</v>
      </c>
      <c r="B1495" s="78" t="s">
        <v>3415</v>
      </c>
      <c r="C1495" s="79" t="str">
        <f t="shared" si="12"/>
        <v>ADAN</v>
      </c>
      <c r="D1495" s="80"/>
      <c r="E1495" s="80"/>
      <c r="F1495" s="80"/>
      <c r="G1495" s="67">
        <f>COUNTIF(RTARouteStagesOld!$J$2:$J$5,ShortCodesNew!$B1495)</f>
        <v>0</v>
      </c>
      <c r="H1495" s="67">
        <f>COUNTIF(ShortCodesNew!$A$2:$A$1516,ShortCodesNew!$A1495)</f>
        <v>1</v>
      </c>
      <c r="I1495" s="67">
        <f t="shared" si="13"/>
        <v>1</v>
      </c>
      <c r="J1495" s="80"/>
      <c r="K1495" s="80"/>
      <c r="L1495" s="80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53"/>
      <c r="Y1495" s="53"/>
      <c r="Z1495" s="81"/>
    </row>
    <row r="1496" spans="1:26" ht="14.25" customHeight="1">
      <c r="A1496" s="86" t="s">
        <v>3416</v>
      </c>
      <c r="B1496" s="87" t="s">
        <v>3417</v>
      </c>
      <c r="C1496" s="88" t="str">
        <f t="shared" si="12"/>
        <v>VADALE</v>
      </c>
      <c r="D1496" s="89"/>
      <c r="E1496" s="89"/>
      <c r="F1496" s="89"/>
      <c r="G1496" s="66">
        <f>COUNTIF(RTARouteStagesOld!$J$2:$J$5,ShortCodesNew!$B1496)</f>
        <v>0</v>
      </c>
      <c r="H1496" s="66">
        <f>COUNTIF(ShortCodesNew!$A$2:$A$1516,ShortCodesNew!$A1496)</f>
        <v>1</v>
      </c>
      <c r="I1496" s="66">
        <f t="shared" si="13"/>
        <v>1</v>
      </c>
      <c r="J1496" s="89"/>
      <c r="K1496" s="89"/>
      <c r="L1496" s="89"/>
      <c r="M1496" s="90"/>
      <c r="N1496" s="90"/>
      <c r="O1496" s="90"/>
      <c r="P1496" s="90"/>
      <c r="Q1496" s="90"/>
      <c r="R1496" s="90"/>
      <c r="S1496" s="90"/>
      <c r="T1496" s="90"/>
      <c r="U1496" s="90"/>
      <c r="V1496" s="90"/>
      <c r="W1496" s="90"/>
      <c r="X1496" s="90"/>
      <c r="Y1496" s="90"/>
      <c r="Z1496" s="91"/>
    </row>
    <row r="1497" spans="1:26" ht="14.25" customHeight="1">
      <c r="A1497" s="92" t="s">
        <v>3418</v>
      </c>
      <c r="B1497" s="92" t="s">
        <v>3419</v>
      </c>
      <c r="C1497" s="92" t="str">
        <f t="shared" si="12"/>
        <v>REVODA</v>
      </c>
      <c r="D1497" s="93"/>
      <c r="E1497" s="93"/>
      <c r="F1497" s="93"/>
      <c r="G1497" s="93">
        <f>COUNTIF(RTARouteStagesOld!$J$2:$J$5,ShortCodesNew!$B1497)</f>
        <v>0</v>
      </c>
      <c r="H1497" s="93">
        <f>COUNTIF(ShortCodesNew!$A$2:$A$1516,ShortCodesNew!$A1497)</f>
        <v>1</v>
      </c>
      <c r="I1497" s="93">
        <f t="shared" si="13"/>
        <v>1</v>
      </c>
      <c r="J1497" s="93"/>
      <c r="K1497" s="93"/>
      <c r="L1497" s="93"/>
      <c r="M1497" s="53"/>
      <c r="N1497" s="53"/>
      <c r="O1497" s="53"/>
      <c r="P1497" s="53"/>
      <c r="Q1497" s="53"/>
      <c r="R1497" s="53"/>
      <c r="S1497" s="53"/>
      <c r="T1497" s="53"/>
      <c r="U1497" s="53"/>
      <c r="V1497" s="53"/>
      <c r="W1497" s="53"/>
      <c r="X1497" s="53"/>
      <c r="Y1497" s="53"/>
      <c r="Z1497" s="53"/>
    </row>
    <row r="1498" spans="1:26" ht="14.25" customHeight="1">
      <c r="A1498" s="54" t="s">
        <v>3420</v>
      </c>
      <c r="B1498" s="54" t="s">
        <v>3421</v>
      </c>
      <c r="C1498" s="54" t="str">
        <f t="shared" si="12"/>
        <v>SODYE</v>
      </c>
      <c r="D1498" s="55"/>
      <c r="E1498" s="55"/>
      <c r="F1498" s="55"/>
      <c r="G1498" s="55">
        <f>COUNTIF(RTARouteStagesOld!$J$2:$J$5,ShortCodesNew!$B1498)</f>
        <v>0</v>
      </c>
      <c r="H1498" s="55">
        <f>COUNTIF(ShortCodesNew!$A$2:$A$1516,ShortCodesNew!$A1498)</f>
        <v>1</v>
      </c>
      <c r="I1498" s="55">
        <f t="shared" si="13"/>
        <v>1</v>
      </c>
      <c r="J1498" s="55"/>
      <c r="K1498" s="55"/>
      <c r="L1498" s="55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  <c r="Z1498" s="53"/>
    </row>
    <row r="1499" spans="1:26" ht="14.25" customHeight="1">
      <c r="A1499" s="57" t="s">
        <v>3422</v>
      </c>
      <c r="B1499" s="57" t="s">
        <v>3423</v>
      </c>
      <c r="C1499" s="57" t="str">
        <f t="shared" si="12"/>
        <v>GOVT. COLLEGE PEDNE</v>
      </c>
      <c r="D1499" s="58"/>
      <c r="E1499" s="58"/>
      <c r="F1499" s="58"/>
      <c r="G1499" s="58">
        <f>COUNTIF(RTARouteStagesOld!$J$2:$J$5,ShortCodesNew!$B1499)</f>
        <v>0</v>
      </c>
      <c r="H1499" s="58">
        <f>COUNTIF(ShortCodesNew!$A$2:$A$1516,ShortCodesNew!$A1499)</f>
        <v>1</v>
      </c>
      <c r="I1499" s="58">
        <f t="shared" si="13"/>
        <v>1</v>
      </c>
      <c r="J1499" s="58"/>
      <c r="K1499" s="58"/>
      <c r="L1499" s="58"/>
      <c r="M1499" s="53"/>
      <c r="N1499" s="53"/>
      <c r="O1499" s="53"/>
      <c r="P1499" s="53"/>
      <c r="Q1499" s="53"/>
      <c r="R1499" s="53"/>
      <c r="S1499" s="53"/>
      <c r="T1499" s="53"/>
      <c r="U1499" s="53"/>
      <c r="V1499" s="53"/>
      <c r="W1499" s="53"/>
      <c r="X1499" s="53"/>
      <c r="Y1499" s="53"/>
      <c r="Z1499" s="53"/>
    </row>
    <row r="1500" spans="1:26" ht="14.25" customHeight="1">
      <c r="A1500" s="54" t="s">
        <v>3424</v>
      </c>
      <c r="B1500" s="54" t="s">
        <v>3425</v>
      </c>
      <c r="C1500" s="55" t="str">
        <f t="shared" si="12"/>
        <v>HARMAL COLLEGE</v>
      </c>
      <c r="D1500" s="55"/>
      <c r="E1500" s="55"/>
      <c r="F1500" s="55"/>
      <c r="G1500" s="55">
        <f>COUNTIF(RTARouteStagesOld!$J$2:$J$5,ShortCodesNew!$B1500)</f>
        <v>0</v>
      </c>
      <c r="H1500" s="55">
        <f>COUNTIF(ShortCodesNew!$A$2:$A$1516,ShortCodesNew!$A1500)</f>
        <v>1</v>
      </c>
      <c r="I1500" s="55">
        <f t="shared" si="13"/>
        <v>1</v>
      </c>
      <c r="J1500" s="55"/>
      <c r="K1500" s="55"/>
      <c r="L1500" s="55"/>
      <c r="M1500" s="53"/>
      <c r="N1500" s="53"/>
      <c r="O1500" s="53"/>
      <c r="P1500" s="53"/>
      <c r="Q1500" s="53"/>
      <c r="R1500" s="53"/>
      <c r="S1500" s="53"/>
      <c r="T1500" s="53"/>
      <c r="U1500" s="53"/>
      <c r="V1500" s="53"/>
      <c r="W1500" s="53"/>
      <c r="X1500" s="53"/>
      <c r="Y1500" s="53"/>
      <c r="Z1500" s="53"/>
    </row>
    <row r="1501" spans="1:26" ht="14.25" customHeight="1">
      <c r="A1501" s="57" t="s">
        <v>3426</v>
      </c>
      <c r="B1501" s="57" t="s">
        <v>3427</v>
      </c>
      <c r="C1501" s="58" t="str">
        <f t="shared" si="12"/>
        <v>KERI SANKHALI</v>
      </c>
      <c r="D1501" s="58"/>
      <c r="E1501" s="58"/>
      <c r="F1501" s="58"/>
      <c r="G1501" s="58">
        <f>COUNTIF(RTARouteStagesOld!$J$2:$J$5,ShortCodesNew!$B1501)</f>
        <v>0</v>
      </c>
      <c r="H1501" s="58">
        <f>COUNTIF(ShortCodesNew!$A$2:$A$1516,ShortCodesNew!$A1501)</f>
        <v>1</v>
      </c>
      <c r="I1501" s="58">
        <f t="shared" si="13"/>
        <v>1</v>
      </c>
      <c r="J1501" s="58"/>
      <c r="K1501" s="58"/>
      <c r="L1501" s="58"/>
      <c r="M1501" s="53"/>
      <c r="N1501" s="53"/>
      <c r="O1501" s="53"/>
      <c r="P1501" s="53"/>
      <c r="Q1501" s="53"/>
      <c r="R1501" s="53"/>
      <c r="S1501" s="53"/>
      <c r="T1501" s="53"/>
      <c r="U1501" s="53"/>
      <c r="V1501" s="53"/>
      <c r="W1501" s="53"/>
      <c r="X1501" s="53"/>
      <c r="Y1501" s="53"/>
      <c r="Z1501" s="53"/>
    </row>
    <row r="1502" spans="1:26" ht="14.25" customHeight="1">
      <c r="A1502" s="54" t="s">
        <v>3428</v>
      </c>
      <c r="B1502" s="54" t="s">
        <v>3429</v>
      </c>
      <c r="C1502" s="55" t="str">
        <f t="shared" si="12"/>
        <v>SURAL CHORLA</v>
      </c>
      <c r="D1502" s="55"/>
      <c r="E1502" s="55"/>
      <c r="F1502" s="55"/>
      <c r="G1502" s="55">
        <f>COUNTIF(RTARouteStagesOld!$J$2:$J$5,ShortCodesNew!$B1502)</f>
        <v>0</v>
      </c>
      <c r="H1502" s="55">
        <f>COUNTIF(ShortCodesNew!$A$2:$A$1516,ShortCodesNew!$A1502)</f>
        <v>1</v>
      </c>
      <c r="I1502" s="55">
        <f t="shared" si="13"/>
        <v>1</v>
      </c>
      <c r="J1502" s="55"/>
      <c r="K1502" s="55"/>
      <c r="L1502" s="55"/>
      <c r="M1502" s="53"/>
      <c r="N1502" s="53"/>
      <c r="O1502" s="53"/>
      <c r="P1502" s="53"/>
      <c r="Q1502" s="53"/>
      <c r="R1502" s="53"/>
      <c r="S1502" s="53"/>
      <c r="T1502" s="53"/>
      <c r="U1502" s="53"/>
      <c r="V1502" s="53"/>
      <c r="W1502" s="53"/>
      <c r="X1502" s="53"/>
      <c r="Y1502" s="53"/>
      <c r="Z1502" s="53"/>
    </row>
    <row r="1503" spans="1:26" ht="14.25" customHeight="1">
      <c r="A1503" s="57" t="s">
        <v>3430</v>
      </c>
      <c r="B1503" s="57" t="s">
        <v>3431</v>
      </c>
      <c r="C1503" s="58" t="str">
        <f t="shared" si="12"/>
        <v>KENDRIYA VIDYALAY PONDA</v>
      </c>
      <c r="D1503" s="58"/>
      <c r="E1503" s="58"/>
      <c r="F1503" s="58"/>
      <c r="G1503" s="58">
        <f>COUNTIF(RTARouteStagesOld!$J$2:$J$5,ShortCodesNew!$B1503)</f>
        <v>0</v>
      </c>
      <c r="H1503" s="58">
        <f>COUNTIF(ShortCodesNew!$A$2:$A$1516,ShortCodesNew!$A1503)</f>
        <v>1</v>
      </c>
      <c r="I1503" s="58">
        <f t="shared" si="13"/>
        <v>1</v>
      </c>
      <c r="J1503" s="58"/>
      <c r="K1503" s="58"/>
      <c r="L1503" s="58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  <c r="Z1503" s="53"/>
    </row>
    <row r="1504" spans="1:26" ht="14.25" customHeight="1">
      <c r="A1504" s="54" t="s">
        <v>3432</v>
      </c>
      <c r="B1504" s="54" t="s">
        <v>3433</v>
      </c>
      <c r="C1504" s="55" t="str">
        <f t="shared" si="12"/>
        <v>GOA MULTIFACULTY COLLEGE DHARBANDORA</v>
      </c>
      <c r="D1504" s="55"/>
      <c r="E1504" s="55"/>
      <c r="F1504" s="55"/>
      <c r="G1504" s="55">
        <f>COUNTIF(RTARouteStagesOld!$J$2:$J$5,ShortCodesNew!$B1504)</f>
        <v>0</v>
      </c>
      <c r="H1504" s="55">
        <f>COUNTIF(ShortCodesNew!$A$2:$A$1516,ShortCodesNew!$A1504)</f>
        <v>1</v>
      </c>
      <c r="I1504" s="55">
        <f t="shared" si="13"/>
        <v>1</v>
      </c>
      <c r="J1504" s="55"/>
      <c r="K1504" s="55"/>
      <c r="L1504" s="55"/>
      <c r="M1504" s="53"/>
      <c r="N1504" s="53"/>
      <c r="O1504" s="53"/>
      <c r="P1504" s="53"/>
      <c r="Q1504" s="53"/>
      <c r="R1504" s="53"/>
      <c r="S1504" s="53"/>
      <c r="T1504" s="53"/>
      <c r="U1504" s="53"/>
      <c r="V1504" s="53"/>
      <c r="W1504" s="53"/>
      <c r="X1504" s="53"/>
      <c r="Y1504" s="53"/>
      <c r="Z1504" s="53"/>
    </row>
    <row r="1505" spans="1:26" ht="14.25" customHeight="1">
      <c r="A1505" s="57" t="s">
        <v>3434</v>
      </c>
      <c r="B1505" s="57" t="s">
        <v>3435</v>
      </c>
      <c r="C1505" s="58" t="str">
        <f t="shared" si="12"/>
        <v>DON BOSCO ENGINEERING COLLEGE MARGAO</v>
      </c>
      <c r="D1505" s="58"/>
      <c r="E1505" s="58"/>
      <c r="F1505" s="58"/>
      <c r="G1505" s="58">
        <f>COUNTIF(RTARouteStagesOld!$J$2:$J$5,ShortCodesNew!$B1505)</f>
        <v>0</v>
      </c>
      <c r="H1505" s="58">
        <f>COUNTIF(ShortCodesNew!$A$2:$A$1516,ShortCodesNew!$A1505)</f>
        <v>1</v>
      </c>
      <c r="I1505" s="58">
        <f t="shared" si="13"/>
        <v>1</v>
      </c>
      <c r="J1505" s="58"/>
      <c r="K1505" s="58"/>
      <c r="L1505" s="58"/>
      <c r="M1505" s="53"/>
      <c r="N1505" s="53"/>
      <c r="O1505" s="53"/>
      <c r="P1505" s="53"/>
      <c r="Q1505" s="53"/>
      <c r="R1505" s="53"/>
      <c r="S1505" s="53"/>
      <c r="T1505" s="53"/>
      <c r="U1505" s="53"/>
      <c r="V1505" s="53"/>
      <c r="W1505" s="53"/>
      <c r="X1505" s="53"/>
      <c r="Y1505" s="53"/>
      <c r="Z1505" s="53"/>
    </row>
    <row r="1506" spans="1:26" ht="14.25" customHeight="1">
      <c r="A1506" s="54" t="s">
        <v>3436</v>
      </c>
      <c r="B1506" s="54" t="s">
        <v>3437</v>
      </c>
      <c r="C1506" s="55" t="str">
        <f t="shared" si="12"/>
        <v>VIDYANAGAR</v>
      </c>
      <c r="D1506" s="55"/>
      <c r="E1506" s="55"/>
      <c r="F1506" s="55"/>
      <c r="G1506" s="55">
        <f>COUNTIF(RTARouteStagesOld!$J$2:$J$5,ShortCodesNew!$B1506)</f>
        <v>0</v>
      </c>
      <c r="H1506" s="55">
        <f>COUNTIF(ShortCodesNew!$A$2:$A$1516,ShortCodesNew!$A1506)</f>
        <v>1</v>
      </c>
      <c r="I1506" s="55">
        <f t="shared" si="13"/>
        <v>1</v>
      </c>
      <c r="J1506" s="55"/>
      <c r="K1506" s="55"/>
      <c r="L1506" s="55"/>
      <c r="M1506" s="53"/>
      <c r="N1506" s="53"/>
      <c r="O1506" s="53"/>
      <c r="P1506" s="53"/>
      <c r="Q1506" s="53"/>
      <c r="R1506" s="53"/>
      <c r="S1506" s="53"/>
      <c r="T1506" s="53"/>
      <c r="U1506" s="53"/>
      <c r="V1506" s="53"/>
      <c r="W1506" s="53"/>
      <c r="X1506" s="53"/>
      <c r="Y1506" s="53"/>
      <c r="Z1506" s="53"/>
    </row>
    <row r="1507" spans="1:26" ht="14.25" customHeight="1">
      <c r="A1507" s="57" t="s">
        <v>3438</v>
      </c>
      <c r="B1507" s="57" t="s">
        <v>3439</v>
      </c>
      <c r="C1507" s="58" t="str">
        <f t="shared" si="12"/>
        <v>DAVARLI</v>
      </c>
      <c r="D1507" s="58"/>
      <c r="E1507" s="58"/>
      <c r="F1507" s="58"/>
      <c r="G1507" s="58">
        <f>COUNTIF(RTARouteStagesOld!$J$2:$J$5,ShortCodesNew!$B1507)</f>
        <v>0</v>
      </c>
      <c r="H1507" s="58">
        <f>COUNTIF(ShortCodesNew!$A$2:$A$1516,ShortCodesNew!$A1507)</f>
        <v>1</v>
      </c>
      <c r="I1507" s="58">
        <f t="shared" si="13"/>
        <v>1</v>
      </c>
      <c r="J1507" s="58"/>
      <c r="K1507" s="58"/>
      <c r="L1507" s="58"/>
      <c r="M1507" s="53"/>
      <c r="N1507" s="53"/>
      <c r="O1507" s="53"/>
      <c r="P1507" s="53"/>
      <c r="Q1507" s="53"/>
      <c r="R1507" s="53"/>
      <c r="S1507" s="53"/>
      <c r="T1507" s="53"/>
      <c r="U1507" s="53"/>
      <c r="V1507" s="53"/>
      <c r="W1507" s="53"/>
      <c r="X1507" s="53"/>
      <c r="Y1507" s="53"/>
      <c r="Z1507" s="53"/>
    </row>
    <row r="1508" spans="1:26" ht="14.25" customHeight="1">
      <c r="A1508" s="54" t="s">
        <v>3440</v>
      </c>
      <c r="B1508" s="54" t="s">
        <v>3441</v>
      </c>
      <c r="C1508" s="55" t="str">
        <f t="shared" si="12"/>
        <v>MANGOR HILL VASCO</v>
      </c>
      <c r="D1508" s="55"/>
      <c r="E1508" s="55"/>
      <c r="F1508" s="55"/>
      <c r="G1508" s="55">
        <f>COUNTIF(RTARouteStagesOld!$J$2:$J$5,ShortCodesNew!$B1508)</f>
        <v>0</v>
      </c>
      <c r="H1508" s="55">
        <f>COUNTIF(ShortCodesNew!$A$2:$A$1516,ShortCodesNew!$A1508)</f>
        <v>1</v>
      </c>
      <c r="I1508" s="55">
        <f t="shared" si="13"/>
        <v>1</v>
      </c>
      <c r="J1508" s="55"/>
      <c r="K1508" s="66"/>
      <c r="L1508" s="66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  <c r="Z1508" s="53"/>
    </row>
    <row r="1509" spans="1:26" ht="14.25" customHeight="1">
      <c r="A1509" s="57" t="s">
        <v>3442</v>
      </c>
      <c r="B1509" s="57" t="s">
        <v>3443</v>
      </c>
      <c r="C1509" s="58" t="str">
        <f t="shared" si="12"/>
        <v>MALA</v>
      </c>
      <c r="D1509" s="58"/>
      <c r="E1509" s="58"/>
      <c r="F1509" s="58"/>
      <c r="G1509" s="58">
        <f>COUNTIF(RTARouteStagesOld!$J$2:$J$5,ShortCodesNew!$B1509)</f>
        <v>0</v>
      </c>
      <c r="H1509" s="58">
        <f>COUNTIF(ShortCodesNew!$A$2:$A$1516,ShortCodesNew!$A1509)</f>
        <v>1</v>
      </c>
      <c r="I1509" s="58">
        <f t="shared" si="13"/>
        <v>1</v>
      </c>
      <c r="J1509" s="58"/>
      <c r="K1509" s="67"/>
      <c r="L1509" s="67"/>
      <c r="M1509" s="53"/>
      <c r="N1509" s="53"/>
      <c r="O1509" s="53"/>
      <c r="P1509" s="53"/>
      <c r="Q1509" s="53"/>
      <c r="R1509" s="53"/>
      <c r="S1509" s="53"/>
      <c r="T1509" s="53"/>
      <c r="U1509" s="53"/>
      <c r="V1509" s="53"/>
      <c r="W1509" s="53"/>
      <c r="X1509" s="53"/>
      <c r="Y1509" s="53"/>
      <c r="Z1509" s="53"/>
    </row>
    <row r="1510" spans="1:26" ht="14.25" customHeight="1">
      <c r="A1510" s="54" t="s">
        <v>3444</v>
      </c>
      <c r="B1510" s="54" t="s">
        <v>3445</v>
      </c>
      <c r="C1510" s="55" t="str">
        <f t="shared" si="12"/>
        <v>BHATLEM</v>
      </c>
      <c r="D1510" s="55"/>
      <c r="E1510" s="55"/>
      <c r="F1510" s="55"/>
      <c r="G1510" s="55">
        <f>COUNTIF(RTARouteStagesOld!$J$2:$J$5,ShortCodesNew!$B1510)</f>
        <v>0</v>
      </c>
      <c r="H1510" s="55">
        <f>COUNTIF(ShortCodesNew!$A$2:$A$1516,ShortCodesNew!$A1510)</f>
        <v>1</v>
      </c>
      <c r="I1510" s="55">
        <f t="shared" si="13"/>
        <v>1</v>
      </c>
      <c r="J1510" s="55"/>
      <c r="K1510" s="66"/>
      <c r="L1510" s="66"/>
      <c r="M1510" s="53"/>
      <c r="N1510" s="53"/>
      <c r="O1510" s="53"/>
      <c r="P1510" s="53"/>
      <c r="Q1510" s="53"/>
      <c r="R1510" s="53"/>
      <c r="S1510" s="53"/>
      <c r="T1510" s="53"/>
      <c r="U1510" s="53"/>
      <c r="V1510" s="53"/>
      <c r="W1510" s="53"/>
      <c r="X1510" s="53"/>
      <c r="Y1510" s="53"/>
      <c r="Z1510" s="53"/>
    </row>
    <row r="1511" spans="1:26" ht="14.25" customHeight="1">
      <c r="A1511" s="57" t="s">
        <v>3446</v>
      </c>
      <c r="B1511" s="57" t="s">
        <v>3447</v>
      </c>
      <c r="C1511" s="58" t="str">
        <f t="shared" si="12"/>
        <v>HOUSING BOARD PORVORIM</v>
      </c>
      <c r="D1511" s="58"/>
      <c r="E1511" s="58"/>
      <c r="F1511" s="58"/>
      <c r="G1511" s="58">
        <f>COUNTIF(RTARouteStagesOld!$J$2:$J$5,ShortCodesNew!$B1511)</f>
        <v>0</v>
      </c>
      <c r="H1511" s="58">
        <f>COUNTIF(ShortCodesNew!$A$2:$A$1516,ShortCodesNew!$A1511)</f>
        <v>1</v>
      </c>
      <c r="I1511" s="58">
        <f t="shared" si="13"/>
        <v>1</v>
      </c>
      <c r="J1511" s="58"/>
      <c r="K1511" s="67"/>
      <c r="L1511" s="67"/>
      <c r="M1511" s="53"/>
      <c r="N1511" s="53"/>
      <c r="O1511" s="53"/>
      <c r="P1511" s="53"/>
      <c r="Q1511" s="53"/>
      <c r="R1511" s="53"/>
      <c r="S1511" s="53"/>
      <c r="T1511" s="53"/>
      <c r="U1511" s="53"/>
      <c r="V1511" s="53"/>
      <c r="W1511" s="53"/>
      <c r="X1511" s="53"/>
      <c r="Y1511" s="53"/>
      <c r="Z1511" s="53"/>
    </row>
    <row r="1512" spans="1:26" ht="14.25" customHeight="1">
      <c r="A1512" s="94" t="s">
        <v>3448</v>
      </c>
      <c r="B1512" s="94" t="s">
        <v>3449</v>
      </c>
      <c r="C1512" s="94" t="s">
        <v>3448</v>
      </c>
      <c r="D1512" s="55"/>
      <c r="E1512" s="55"/>
      <c r="F1512" s="55"/>
      <c r="G1512" s="55">
        <f>COUNTIF(RTARouteStagesOld!$J$2:$J$5,ShortCodesNew!$B1512)</f>
        <v>0</v>
      </c>
      <c r="H1512" s="55">
        <f>COUNTIF(ShortCodesNew!$A$2:$A$1516,ShortCodesNew!$A1512)</f>
        <v>1</v>
      </c>
      <c r="I1512" s="55">
        <f t="shared" si="13"/>
        <v>1</v>
      </c>
      <c r="J1512" s="55"/>
      <c r="K1512" s="66"/>
      <c r="L1512" s="66"/>
      <c r="M1512" s="53"/>
      <c r="N1512" s="53"/>
      <c r="O1512" s="53"/>
      <c r="P1512" s="53"/>
      <c r="Q1512" s="53"/>
      <c r="R1512" s="53"/>
      <c r="S1512" s="53"/>
      <c r="T1512" s="53"/>
      <c r="U1512" s="53"/>
      <c r="V1512" s="53"/>
      <c r="W1512" s="53"/>
      <c r="X1512" s="53"/>
      <c r="Y1512" s="53"/>
      <c r="Z1512" s="53"/>
    </row>
    <row r="1513" spans="1:26" ht="14.25" customHeight="1">
      <c r="A1513" s="95" t="s">
        <v>3450</v>
      </c>
      <c r="B1513" s="95" t="s">
        <v>3451</v>
      </c>
      <c r="C1513" s="95" t="s">
        <v>3450</v>
      </c>
      <c r="D1513" s="58"/>
      <c r="E1513" s="58"/>
      <c r="F1513" s="58"/>
      <c r="G1513" s="58">
        <f>COUNTIF(RTARouteStagesOld!$J$2:$J$5,ShortCodesNew!$B1513)</f>
        <v>0</v>
      </c>
      <c r="H1513" s="58">
        <f>COUNTIF(ShortCodesNew!$A$2:$A$1516,ShortCodesNew!$A1513)</f>
        <v>1</v>
      </c>
      <c r="I1513" s="58">
        <f t="shared" si="13"/>
        <v>1</v>
      </c>
      <c r="J1513" s="58"/>
      <c r="K1513" s="67"/>
      <c r="L1513" s="67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  <c r="Z1513" s="53"/>
    </row>
    <row r="1514" spans="1:26" ht="14.25" customHeight="1">
      <c r="A1514" s="95" t="s">
        <v>3452</v>
      </c>
      <c r="B1514" s="96" t="s">
        <v>3453</v>
      </c>
      <c r="C1514" s="95" t="s">
        <v>3452</v>
      </c>
      <c r="D1514" s="55"/>
      <c r="E1514" s="55"/>
      <c r="F1514" s="55"/>
      <c r="G1514" s="55">
        <f>COUNTIF(RTARouteStagesOld!$J$2:$J$5,ShortCodesNew!$B1514)</f>
        <v>0</v>
      </c>
      <c r="H1514" s="55">
        <f>COUNTIF(ShortCodesNew!$A$2:$A$1516,ShortCodesNew!$A1514)</f>
        <v>1</v>
      </c>
      <c r="I1514" s="55">
        <f t="shared" si="13"/>
        <v>1</v>
      </c>
      <c r="J1514" s="55"/>
      <c r="K1514" s="66"/>
      <c r="L1514" s="66"/>
      <c r="M1514" s="53"/>
      <c r="N1514" s="53"/>
      <c r="O1514" s="53"/>
      <c r="P1514" s="53"/>
      <c r="Q1514" s="53"/>
      <c r="R1514" s="53"/>
      <c r="S1514" s="53"/>
      <c r="T1514" s="53"/>
      <c r="U1514" s="53"/>
      <c r="V1514" s="53"/>
      <c r="W1514" s="53"/>
      <c r="X1514" s="53"/>
      <c r="Y1514" s="53"/>
      <c r="Z1514" s="53"/>
    </row>
    <row r="1515" spans="1:26" ht="14.25" customHeight="1">
      <c r="A1515" s="97" t="s">
        <v>3454</v>
      </c>
      <c r="B1515" s="97" t="s">
        <v>3455</v>
      </c>
      <c r="C1515" s="97" t="s">
        <v>3454</v>
      </c>
      <c r="D1515" s="58"/>
      <c r="E1515" s="58"/>
      <c r="F1515" s="58"/>
      <c r="G1515" s="58">
        <f>COUNTIF(RTARouteStagesOld!$J$2:$J$5,ShortCodesNew!$B1515)</f>
        <v>0</v>
      </c>
      <c r="H1515" s="58">
        <f>COUNTIF(ShortCodesNew!$A$2:$A$1516,ShortCodesNew!$A1515)</f>
        <v>1</v>
      </c>
      <c r="I1515" s="58">
        <f t="shared" si="13"/>
        <v>1</v>
      </c>
      <c r="J1515" s="58"/>
      <c r="K1515" s="67"/>
      <c r="L1515" s="67"/>
      <c r="M1515" s="53"/>
      <c r="N1515" s="53"/>
      <c r="O1515" s="53"/>
      <c r="P1515" s="53"/>
      <c r="Q1515" s="53"/>
      <c r="R1515" s="53"/>
      <c r="S1515" s="53"/>
      <c r="T1515" s="53"/>
      <c r="U1515" s="53"/>
      <c r="V1515" s="53"/>
      <c r="W1515" s="53"/>
      <c r="X1515" s="53"/>
      <c r="Y1515" s="53"/>
      <c r="Z1515" s="53"/>
    </row>
    <row r="1516" spans="1:26" ht="14.25" customHeight="1">
      <c r="A1516" s="54" t="s">
        <v>3456</v>
      </c>
      <c r="B1516" s="54" t="s">
        <v>419</v>
      </c>
      <c r="C1516" s="55" t="str">
        <f t="shared" ref="C1516:C1539" si="14">A1516</f>
        <v>Chorao</v>
      </c>
      <c r="D1516" s="55"/>
      <c r="E1516" s="55"/>
      <c r="F1516" s="55"/>
      <c r="G1516" s="55">
        <f>COUNTIF(RTARouteStagesOld!$J$2:$J$5,ShortCodesNew!$B1516)</f>
        <v>1</v>
      </c>
      <c r="H1516" s="55">
        <f>COUNTIF(ShortCodesNew!$A:$A,ShortCodesNew!$A1516)</f>
        <v>1</v>
      </c>
      <c r="I1516" s="55">
        <f>COUNTIF(ShortCodesNew!$B:$B,ShortCodesNew!$B1516)</f>
        <v>1</v>
      </c>
      <c r="J1516" s="55"/>
      <c r="K1516" s="66"/>
      <c r="L1516" s="66"/>
      <c r="M1516" s="75"/>
      <c r="N1516" s="75"/>
      <c r="O1516" s="75"/>
      <c r="P1516" s="75"/>
      <c r="Q1516" s="75"/>
      <c r="R1516" s="75"/>
      <c r="S1516" s="75"/>
      <c r="T1516" s="75"/>
      <c r="U1516" s="75"/>
      <c r="V1516" s="75"/>
      <c r="W1516" s="75"/>
      <c r="X1516" s="75"/>
      <c r="Y1516" s="75"/>
      <c r="Z1516" s="75"/>
    </row>
    <row r="1517" spans="1:26" ht="14.25" customHeight="1">
      <c r="A1517" s="59" t="s">
        <v>3457</v>
      </c>
      <c r="B1517" s="57" t="s">
        <v>3458</v>
      </c>
      <c r="C1517" s="58" t="str">
        <f t="shared" si="14"/>
        <v>Shikeri</v>
      </c>
      <c r="D1517" s="58"/>
      <c r="E1517" s="58"/>
      <c r="F1517" s="58"/>
      <c r="G1517" s="58">
        <f>COUNTIF(RTARouteStagesOld!$J$2:$J$5,ShortCodesNew!$B1517)</f>
        <v>0</v>
      </c>
      <c r="H1517" s="58">
        <f>COUNTIF(ShortCodesNew!$A:$A,ShortCodesNew!$A1517)</f>
        <v>1</v>
      </c>
      <c r="I1517" s="58">
        <f>COUNTIF(ShortCodesNew!$B:$B,ShortCodesNew!$B1517)</f>
        <v>1</v>
      </c>
      <c r="J1517" s="58"/>
      <c r="K1517" s="80"/>
      <c r="L1517" s="80"/>
      <c r="M1517" s="53"/>
      <c r="N1517" s="53"/>
      <c r="O1517" s="53"/>
      <c r="P1517" s="53"/>
      <c r="Q1517" s="53"/>
      <c r="R1517" s="53"/>
      <c r="S1517" s="53"/>
      <c r="T1517" s="53"/>
      <c r="U1517" s="53"/>
      <c r="V1517" s="53"/>
      <c r="W1517" s="53"/>
      <c r="X1517" s="53"/>
      <c r="Y1517" s="53"/>
      <c r="Z1517" s="53"/>
    </row>
    <row r="1518" spans="1:26" ht="14.25" customHeight="1">
      <c r="A1518" s="98" t="s">
        <v>3459</v>
      </c>
      <c r="B1518" s="54" t="s">
        <v>3460</v>
      </c>
      <c r="C1518" s="98" t="str">
        <f t="shared" si="14"/>
        <v>Saramanas</v>
      </c>
      <c r="D1518" s="55"/>
      <c r="E1518" s="55"/>
      <c r="F1518" s="55"/>
      <c r="G1518" s="55">
        <f>COUNTIF(RTARouteStagesOld!$J$2:$J$5,ShortCodesNew!$B1518)</f>
        <v>0</v>
      </c>
      <c r="H1518" s="55">
        <f>COUNTIF(ShortCodesNew!$A:$A,ShortCodesNew!$A1518)</f>
        <v>1</v>
      </c>
      <c r="I1518" s="55">
        <f>COUNTIF(ShortCodesNew!$B:$B,ShortCodesNew!$B1518)</f>
        <v>1</v>
      </c>
      <c r="J1518" s="55"/>
      <c r="K1518" s="85"/>
      <c r="L1518" s="85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  <c r="Z1518" s="53"/>
    </row>
    <row r="1519" spans="1:26" ht="14.25" customHeight="1">
      <c r="A1519" s="59" t="s">
        <v>3461</v>
      </c>
      <c r="B1519" s="57" t="s">
        <v>3462</v>
      </c>
      <c r="C1519" s="58" t="str">
        <f t="shared" si="14"/>
        <v>Shiroli</v>
      </c>
      <c r="D1519" s="58"/>
      <c r="E1519" s="58"/>
      <c r="F1519" s="58"/>
      <c r="G1519" s="58">
        <f>COUNTIF(RTARouteStagesOld!$J$2:$J$5,ShortCodesNew!$B1519)</f>
        <v>0</v>
      </c>
      <c r="H1519" s="58">
        <f>COUNTIF(ShortCodesNew!$A:$A,ShortCodesNew!$A1519)</f>
        <v>1</v>
      </c>
      <c r="I1519" s="58">
        <f>COUNTIF(ShortCodesNew!$B:$B,ShortCodesNew!$B1519)</f>
        <v>1</v>
      </c>
      <c r="J1519" s="58"/>
      <c r="K1519" s="80"/>
      <c r="L1519" s="80"/>
      <c r="M1519" s="53"/>
      <c r="N1519" s="53"/>
      <c r="O1519" s="53"/>
      <c r="P1519" s="53"/>
      <c r="Q1519" s="53"/>
      <c r="R1519" s="53"/>
      <c r="S1519" s="53"/>
      <c r="T1519" s="53"/>
      <c r="U1519" s="53"/>
      <c r="V1519" s="53"/>
      <c r="W1519" s="53"/>
      <c r="X1519" s="53"/>
      <c r="Y1519" s="53"/>
      <c r="Z1519" s="53"/>
    </row>
    <row r="1520" spans="1:26" ht="14.25" customHeight="1">
      <c r="A1520" s="98" t="s">
        <v>3463</v>
      </c>
      <c r="B1520" s="54" t="s">
        <v>3464</v>
      </c>
      <c r="C1520" s="55" t="str">
        <f t="shared" si="14"/>
        <v>A/P Colony</v>
      </c>
      <c r="D1520" s="55"/>
      <c r="E1520" s="55"/>
      <c r="F1520" s="55"/>
      <c r="G1520" s="55">
        <f>COUNTIF(RTARouteStagesOld!$J$2:$J$5,ShortCodesNew!$B1520)</f>
        <v>0</v>
      </c>
      <c r="H1520" s="55">
        <f>COUNTIF(ShortCodesNew!$A:$A,ShortCodesNew!$A1520)</f>
        <v>1</v>
      </c>
      <c r="I1520" s="55">
        <f>COUNTIF(ShortCodesNew!$B:$B,ShortCodesNew!$B1520)</f>
        <v>1</v>
      </c>
      <c r="J1520" s="55"/>
      <c r="K1520" s="85"/>
      <c r="L1520" s="85"/>
      <c r="M1520" s="53"/>
      <c r="N1520" s="53"/>
      <c r="O1520" s="53"/>
      <c r="P1520" s="53"/>
      <c r="Q1520" s="53"/>
      <c r="R1520" s="53"/>
      <c r="S1520" s="53"/>
      <c r="T1520" s="53"/>
      <c r="U1520" s="53"/>
      <c r="V1520" s="53"/>
      <c r="W1520" s="53"/>
      <c r="X1520" s="53"/>
      <c r="Y1520" s="53"/>
      <c r="Z1520" s="53"/>
    </row>
    <row r="1521" spans="1:26" ht="14.25" customHeight="1">
      <c r="A1521" s="59" t="s">
        <v>3465</v>
      </c>
      <c r="B1521" s="57" t="s">
        <v>3466</v>
      </c>
      <c r="C1521" s="58" t="str">
        <f t="shared" si="14"/>
        <v>SHOLKRI</v>
      </c>
      <c r="D1521" s="58"/>
      <c r="E1521" s="58"/>
      <c r="F1521" s="58"/>
      <c r="G1521" s="58">
        <f>COUNTIF(RTARouteStagesOld!$J$2:$J$5,ShortCodesNew!$B1521)</f>
        <v>0</v>
      </c>
      <c r="H1521" s="58">
        <f>COUNTIF(ShortCodesNew!$A:$A,ShortCodesNew!$A1521)</f>
        <v>1</v>
      </c>
      <c r="I1521" s="58">
        <f>COUNTIF(ShortCodesNew!$B:$B,ShortCodesNew!$B1521)</f>
        <v>1</v>
      </c>
      <c r="J1521" s="58"/>
      <c r="K1521" s="80"/>
      <c r="L1521" s="80"/>
      <c r="M1521" s="53"/>
      <c r="N1521" s="53"/>
      <c r="O1521" s="53"/>
      <c r="P1521" s="53"/>
      <c r="Q1521" s="53"/>
      <c r="R1521" s="53"/>
      <c r="S1521" s="53"/>
      <c r="T1521" s="53"/>
      <c r="U1521" s="53"/>
      <c r="V1521" s="53"/>
      <c r="W1521" s="53"/>
      <c r="X1521" s="53"/>
      <c r="Y1521" s="53"/>
      <c r="Z1521" s="53"/>
    </row>
    <row r="1522" spans="1:26" ht="14.25" customHeight="1">
      <c r="A1522" s="98" t="s">
        <v>3467</v>
      </c>
      <c r="B1522" s="54" t="s">
        <v>3468</v>
      </c>
      <c r="C1522" s="55" t="str">
        <f t="shared" si="14"/>
        <v>Kudchirem</v>
      </c>
      <c r="D1522" s="55"/>
      <c r="E1522" s="55"/>
      <c r="F1522" s="55"/>
      <c r="G1522" s="55">
        <f>COUNTIF(RTARouteStagesOld!$J$2:$J$5,ShortCodesNew!$B1522)</f>
        <v>0</v>
      </c>
      <c r="H1522" s="55">
        <f>COUNTIF(ShortCodesNew!$A:$A,ShortCodesNew!$A1522)</f>
        <v>1</v>
      </c>
      <c r="I1522" s="55">
        <f>COUNTIF(ShortCodesNew!$B:$B,ShortCodesNew!$B1522)</f>
        <v>1</v>
      </c>
      <c r="J1522" s="55"/>
      <c r="K1522" s="85"/>
      <c r="L1522" s="85"/>
      <c r="M1522" s="53"/>
      <c r="N1522" s="53"/>
      <c r="O1522" s="53"/>
      <c r="P1522" s="53"/>
      <c r="Q1522" s="53"/>
      <c r="R1522" s="53"/>
      <c r="S1522" s="53"/>
      <c r="T1522" s="53"/>
      <c r="U1522" s="53"/>
      <c r="V1522" s="53"/>
      <c r="W1522" s="53"/>
      <c r="X1522" s="53"/>
      <c r="Y1522" s="53"/>
      <c r="Z1522" s="53"/>
    </row>
    <row r="1523" spans="1:26" ht="14.25" customHeight="1">
      <c r="A1523" s="59" t="s">
        <v>3469</v>
      </c>
      <c r="B1523" s="57" t="s">
        <v>3470</v>
      </c>
      <c r="C1523" s="58" t="str">
        <f t="shared" si="14"/>
        <v>Panshem</v>
      </c>
      <c r="D1523" s="58"/>
      <c r="E1523" s="58"/>
      <c r="F1523" s="58"/>
      <c r="G1523" s="58">
        <f>COUNTIF(RTARouteStagesOld!$J$2:$J$5,ShortCodesNew!$B1523)</f>
        <v>0</v>
      </c>
      <c r="H1523" s="58">
        <f>COUNTIF(ShortCodesNew!$A:$A,ShortCodesNew!$A1523)</f>
        <v>1</v>
      </c>
      <c r="I1523" s="58">
        <f>COUNTIF(ShortCodesNew!$B:$B,ShortCodesNew!$B1523)</f>
        <v>1</v>
      </c>
      <c r="J1523" s="58"/>
      <c r="K1523" s="80"/>
      <c r="L1523" s="80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</row>
    <row r="1524" spans="1:26" ht="14.25" customHeight="1">
      <c r="A1524" s="98" t="s">
        <v>3471</v>
      </c>
      <c r="B1524" s="54" t="s">
        <v>3472</v>
      </c>
      <c r="C1524" s="55" t="str">
        <f t="shared" si="14"/>
        <v>Ambika Nagar</v>
      </c>
      <c r="D1524" s="55"/>
      <c r="E1524" s="55"/>
      <c r="F1524" s="55"/>
      <c r="G1524" s="55">
        <f>COUNTIF(RTARouteStagesOld!$J$2:$J$5,ShortCodesNew!$B1524)</f>
        <v>0</v>
      </c>
      <c r="H1524" s="55">
        <f>COUNTIF(ShortCodesNew!$A:$A,ShortCodesNew!$A1524)</f>
        <v>1</v>
      </c>
      <c r="I1524" s="55">
        <f>COUNTIF(ShortCodesNew!$B:$B,ShortCodesNew!$B1524)</f>
        <v>1</v>
      </c>
      <c r="J1524" s="55"/>
      <c r="K1524" s="85"/>
      <c r="L1524" s="85"/>
      <c r="M1524" s="53"/>
      <c r="N1524" s="53"/>
      <c r="O1524" s="53"/>
      <c r="P1524" s="53"/>
      <c r="Q1524" s="53"/>
      <c r="R1524" s="53"/>
      <c r="S1524" s="53"/>
      <c r="T1524" s="53"/>
      <c r="U1524" s="53"/>
      <c r="V1524" s="53"/>
      <c r="W1524" s="53"/>
      <c r="X1524" s="53"/>
      <c r="Y1524" s="53"/>
      <c r="Z1524" s="53"/>
    </row>
    <row r="1525" spans="1:26" ht="14.25" customHeight="1">
      <c r="A1525" s="59" t="s">
        <v>3473</v>
      </c>
      <c r="B1525" s="57" t="s">
        <v>3474</v>
      </c>
      <c r="C1525" s="58" t="str">
        <f t="shared" si="14"/>
        <v>Tiral (Usgao)</v>
      </c>
      <c r="D1525" s="58"/>
      <c r="E1525" s="58"/>
      <c r="F1525" s="58"/>
      <c r="G1525" s="58">
        <f>COUNTIF(RTARouteStagesOld!$J$2:$J$5,ShortCodesNew!$B1525)</f>
        <v>0</v>
      </c>
      <c r="H1525" s="58">
        <f>COUNTIF(ShortCodesNew!$A:$A,ShortCodesNew!$A1525)</f>
        <v>1</v>
      </c>
      <c r="I1525" s="58">
        <f>COUNTIF(ShortCodesNew!$B:$B,ShortCodesNew!$B1525)</f>
        <v>1</v>
      </c>
      <c r="J1525" s="58"/>
      <c r="K1525" s="80"/>
      <c r="L1525" s="80"/>
      <c r="M1525" s="53"/>
      <c r="N1525" s="53"/>
      <c r="O1525" s="53"/>
      <c r="P1525" s="53"/>
      <c r="Q1525" s="53"/>
      <c r="R1525" s="53"/>
      <c r="S1525" s="53"/>
      <c r="T1525" s="53"/>
      <c r="U1525" s="53"/>
      <c r="V1525" s="53"/>
      <c r="W1525" s="53"/>
      <c r="X1525" s="53"/>
      <c r="Y1525" s="53"/>
      <c r="Z1525" s="53"/>
    </row>
    <row r="1526" spans="1:26" ht="14.25" customHeight="1">
      <c r="A1526" s="98" t="s">
        <v>3475</v>
      </c>
      <c r="B1526" s="54" t="s">
        <v>3476</v>
      </c>
      <c r="C1526" s="55" t="str">
        <f t="shared" si="14"/>
        <v>Assordem</v>
      </c>
      <c r="D1526" s="55"/>
      <c r="E1526" s="55"/>
      <c r="F1526" s="55"/>
      <c r="G1526" s="55">
        <f>COUNTIF(RTARouteStagesOld!$J$2:$J$5,ShortCodesNew!$B1526)</f>
        <v>0</v>
      </c>
      <c r="H1526" s="55">
        <f>COUNTIF(ShortCodesNew!$A:$A,ShortCodesNew!$A1526)</f>
        <v>1</v>
      </c>
      <c r="I1526" s="55">
        <f>COUNTIF(ShortCodesNew!$B:$B,ShortCodesNew!$B1526)</f>
        <v>1</v>
      </c>
      <c r="J1526" s="55"/>
      <c r="K1526" s="85"/>
      <c r="L1526" s="85"/>
      <c r="M1526" s="53"/>
      <c r="N1526" s="53"/>
      <c r="O1526" s="53"/>
      <c r="P1526" s="53"/>
      <c r="Q1526" s="53"/>
      <c r="R1526" s="53"/>
      <c r="S1526" s="53"/>
      <c r="T1526" s="53"/>
      <c r="U1526" s="53"/>
      <c r="V1526" s="53"/>
      <c r="W1526" s="53"/>
      <c r="X1526" s="53"/>
      <c r="Y1526" s="53"/>
      <c r="Z1526" s="53"/>
    </row>
    <row r="1527" spans="1:26" ht="14.25" customHeight="1">
      <c r="A1527" s="59" t="s">
        <v>3477</v>
      </c>
      <c r="B1527" s="57" t="s">
        <v>3478</v>
      </c>
      <c r="C1527" s="58" t="str">
        <f t="shared" si="14"/>
        <v>Honda tisk</v>
      </c>
      <c r="D1527" s="58"/>
      <c r="E1527" s="58"/>
      <c r="F1527" s="58"/>
      <c r="G1527" s="58">
        <f>COUNTIF(RTARouteStagesOld!$J$2:$J$5,ShortCodesNew!$B1527)</f>
        <v>0</v>
      </c>
      <c r="H1527" s="58">
        <f>COUNTIF(ShortCodesNew!$A:$A,ShortCodesNew!$A1527)</f>
        <v>1</v>
      </c>
      <c r="I1527" s="58">
        <f>COUNTIF(ShortCodesNew!$B:$B,ShortCodesNew!$B1527)</f>
        <v>1</v>
      </c>
      <c r="J1527" s="58"/>
      <c r="K1527" s="80"/>
      <c r="L1527" s="80"/>
      <c r="M1527" s="53"/>
      <c r="N1527" s="53"/>
      <c r="O1527" s="53"/>
      <c r="P1527" s="53"/>
      <c r="Q1527" s="53"/>
      <c r="R1527" s="53"/>
      <c r="S1527" s="53"/>
      <c r="T1527" s="53"/>
      <c r="U1527" s="53"/>
      <c r="V1527" s="53"/>
      <c r="W1527" s="53"/>
      <c r="X1527" s="53"/>
      <c r="Y1527" s="53"/>
      <c r="Z1527" s="53"/>
    </row>
    <row r="1528" spans="1:26" ht="14.25" customHeight="1">
      <c r="A1528" s="98" t="s">
        <v>3479</v>
      </c>
      <c r="B1528" s="54" t="s">
        <v>3480</v>
      </c>
      <c r="C1528" s="55" t="str">
        <f t="shared" si="14"/>
        <v>Mapusa Bye-pass</v>
      </c>
      <c r="D1528" s="55"/>
      <c r="E1528" s="55"/>
      <c r="F1528" s="55"/>
      <c r="G1528" s="55">
        <f>COUNTIF(RTARouteStagesOld!$J$2:$J$5,ShortCodesNew!$B1528)</f>
        <v>0</v>
      </c>
      <c r="H1528" s="55">
        <f>COUNTIF(ShortCodesNew!$A:$A,ShortCodesNew!$A1528)</f>
        <v>1</v>
      </c>
      <c r="I1528" s="55">
        <f>COUNTIF(ShortCodesNew!$B:$B,ShortCodesNew!$B1528)</f>
        <v>1</v>
      </c>
      <c r="J1528" s="55"/>
      <c r="K1528" s="85"/>
      <c r="L1528" s="85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  <c r="Z1528" s="53"/>
    </row>
    <row r="1529" spans="1:26" ht="14.25" customHeight="1">
      <c r="A1529" s="59" t="s">
        <v>3481</v>
      </c>
      <c r="B1529" s="57" t="s">
        <v>3482</v>
      </c>
      <c r="C1529" s="58" t="str">
        <f t="shared" si="14"/>
        <v>Kholpewadi</v>
      </c>
      <c r="D1529" s="58"/>
      <c r="E1529" s="58"/>
      <c r="F1529" s="58"/>
      <c r="G1529" s="58">
        <f>COUNTIF(RTARouteStagesOld!$J$2:$J$5,ShortCodesNew!$B1529)</f>
        <v>0</v>
      </c>
      <c r="H1529" s="58">
        <f>COUNTIF(ShortCodesNew!$A:$A,ShortCodesNew!$A1529)</f>
        <v>1</v>
      </c>
      <c r="I1529" s="58">
        <f>COUNTIF(ShortCodesNew!$B:$B,ShortCodesNew!$B1529)</f>
        <v>1</v>
      </c>
      <c r="J1529" s="58"/>
      <c r="K1529" s="80"/>
      <c r="L1529" s="80"/>
      <c r="M1529" s="53"/>
      <c r="N1529" s="53"/>
      <c r="O1529" s="53"/>
      <c r="P1529" s="53"/>
      <c r="Q1529" s="53"/>
      <c r="R1529" s="53"/>
      <c r="S1529" s="53"/>
      <c r="T1529" s="53"/>
      <c r="U1529" s="53"/>
      <c r="V1529" s="53"/>
      <c r="W1529" s="53"/>
      <c r="X1529" s="53"/>
      <c r="Y1529" s="53"/>
      <c r="Z1529" s="53"/>
    </row>
    <row r="1530" spans="1:26" ht="14.25" customHeight="1">
      <c r="A1530" s="98" t="s">
        <v>3483</v>
      </c>
      <c r="B1530" s="54" t="s">
        <v>3484</v>
      </c>
      <c r="C1530" s="55" t="str">
        <f t="shared" si="14"/>
        <v>Bagwada</v>
      </c>
      <c r="D1530" s="55"/>
      <c r="E1530" s="55"/>
      <c r="F1530" s="55"/>
      <c r="G1530" s="55">
        <f>COUNTIF(RTARouteStagesOld!$J$2:$J$5,ShortCodesNew!$B1530)</f>
        <v>0</v>
      </c>
      <c r="H1530" s="55">
        <f>COUNTIF(ShortCodesNew!$A:$A,ShortCodesNew!$A1530)</f>
        <v>1</v>
      </c>
      <c r="I1530" s="55">
        <f>COUNTIF(ShortCodesNew!$B:$B,ShortCodesNew!$B1530)</f>
        <v>1</v>
      </c>
      <c r="J1530" s="55"/>
      <c r="K1530" s="85"/>
      <c r="L1530" s="85"/>
      <c r="M1530" s="53"/>
      <c r="N1530" s="53"/>
      <c r="O1530" s="53"/>
      <c r="P1530" s="53"/>
      <c r="Q1530" s="53"/>
      <c r="R1530" s="53"/>
      <c r="S1530" s="53"/>
      <c r="T1530" s="53"/>
      <c r="U1530" s="53"/>
      <c r="V1530" s="53"/>
      <c r="W1530" s="53"/>
      <c r="X1530" s="53"/>
      <c r="Y1530" s="53"/>
      <c r="Z1530" s="53"/>
    </row>
    <row r="1531" spans="1:26" ht="14.25" customHeight="1">
      <c r="A1531" s="57" t="s">
        <v>3485</v>
      </c>
      <c r="B1531" s="57" t="s">
        <v>3486</v>
      </c>
      <c r="C1531" s="58" t="str">
        <f t="shared" si="14"/>
        <v xml:space="preserve">Podocem </v>
      </c>
      <c r="D1531" s="58"/>
      <c r="E1531" s="58"/>
      <c r="F1531" s="58"/>
      <c r="G1531" s="58">
        <f>COUNTIF(RTARouteStagesOld!$J$2:$J$5,ShortCodesNew!$B1531)</f>
        <v>0</v>
      </c>
      <c r="H1531" s="58">
        <f>COUNTIF(ShortCodesNew!$A:$A,ShortCodesNew!$A1531)</f>
        <v>1</v>
      </c>
      <c r="I1531" s="58">
        <f>COUNTIF(ShortCodesNew!$B:$B,ShortCodesNew!$B1531)</f>
        <v>1</v>
      </c>
      <c r="J1531" s="58"/>
      <c r="K1531" s="80"/>
      <c r="L1531" s="80"/>
      <c r="M1531" s="53"/>
      <c r="N1531" s="53"/>
      <c r="O1531" s="53"/>
      <c r="P1531" s="53"/>
      <c r="Q1531" s="53"/>
      <c r="R1531" s="53"/>
      <c r="S1531" s="53"/>
      <c r="T1531" s="53"/>
      <c r="U1531" s="53"/>
      <c r="V1531" s="53"/>
      <c r="W1531" s="53"/>
      <c r="X1531" s="53"/>
      <c r="Y1531" s="53"/>
      <c r="Z1531" s="53"/>
    </row>
    <row r="1532" spans="1:26" ht="14.25" customHeight="1">
      <c r="A1532" s="98" t="s">
        <v>3487</v>
      </c>
      <c r="B1532" s="54" t="s">
        <v>3488</v>
      </c>
      <c r="C1532" s="55" t="str">
        <f t="shared" si="14"/>
        <v>Zariwada</v>
      </c>
      <c r="D1532" s="55"/>
      <c r="E1532" s="55"/>
      <c r="F1532" s="55"/>
      <c r="G1532" s="55">
        <f>COUNTIF(RTARouteStagesOld!$J$2:$J$5,ShortCodesNew!$B1532)</f>
        <v>0</v>
      </c>
      <c r="H1532" s="55">
        <f>COUNTIF(ShortCodesNew!$A:$A,ShortCodesNew!$A1532)</f>
        <v>1</v>
      </c>
      <c r="I1532" s="55">
        <f>COUNTIF(ShortCodesNew!$B:$B,ShortCodesNew!$B1532)</f>
        <v>1</v>
      </c>
      <c r="J1532" s="55"/>
      <c r="K1532" s="85"/>
      <c r="L1532" s="85"/>
      <c r="M1532" s="53"/>
      <c r="N1532" s="53"/>
      <c r="O1532" s="53"/>
      <c r="P1532" s="53"/>
      <c r="Q1532" s="53"/>
      <c r="R1532" s="53"/>
      <c r="S1532" s="53"/>
      <c r="T1532" s="53"/>
      <c r="U1532" s="53"/>
      <c r="V1532" s="53"/>
      <c r="W1532" s="53"/>
      <c r="X1532" s="53"/>
      <c r="Y1532" s="53"/>
      <c r="Z1532" s="53"/>
    </row>
    <row r="1533" spans="1:26" ht="14.25" customHeight="1">
      <c r="A1533" s="59" t="s">
        <v>3489</v>
      </c>
      <c r="B1533" s="57" t="s">
        <v>3490</v>
      </c>
      <c r="C1533" s="58" t="str">
        <f t="shared" si="14"/>
        <v>Kumbharkhan</v>
      </c>
      <c r="D1533" s="58"/>
      <c r="E1533" s="58"/>
      <c r="F1533" s="58"/>
      <c r="G1533" s="58">
        <f>COUNTIF(RTARouteStagesOld!$J$2:$J$5,ShortCodesNew!$B1533)</f>
        <v>0</v>
      </c>
      <c r="H1533" s="58">
        <f>COUNTIF(ShortCodesNew!$A:$A,ShortCodesNew!$A1533)</f>
        <v>1</v>
      </c>
      <c r="I1533" s="58">
        <f>COUNTIF(ShortCodesNew!$B:$B,ShortCodesNew!$B1533)</f>
        <v>1</v>
      </c>
      <c r="J1533" s="58"/>
      <c r="K1533" s="80"/>
      <c r="L1533" s="80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  <c r="Z1533" s="53"/>
    </row>
    <row r="1534" spans="1:26" ht="14.25" customHeight="1">
      <c r="A1534" s="98" t="s">
        <v>3491</v>
      </c>
      <c r="B1534" s="54" t="s">
        <v>3492</v>
      </c>
      <c r="C1534" s="55" t="str">
        <f t="shared" si="14"/>
        <v>Copardem</v>
      </c>
      <c r="D1534" s="55"/>
      <c r="E1534" s="55"/>
      <c r="F1534" s="55"/>
      <c r="G1534" s="55">
        <f>COUNTIF(RTARouteStagesOld!$J$2:$J$5,ShortCodesNew!$B1534)</f>
        <v>0</v>
      </c>
      <c r="H1534" s="55">
        <f>COUNTIF(ShortCodesNew!$A:$A,ShortCodesNew!$A1534)</f>
        <v>1</v>
      </c>
      <c r="I1534" s="55">
        <f>COUNTIF(ShortCodesNew!$B:$B,ShortCodesNew!$B1534)</f>
        <v>1</v>
      </c>
      <c r="J1534" s="55"/>
      <c r="K1534" s="85"/>
      <c r="L1534" s="85"/>
      <c r="M1534" s="53"/>
      <c r="N1534" s="53"/>
      <c r="O1534" s="53"/>
      <c r="P1534" s="53"/>
      <c r="Q1534" s="53"/>
      <c r="R1534" s="53"/>
      <c r="S1534" s="53"/>
      <c r="T1534" s="53"/>
      <c r="U1534" s="53"/>
      <c r="V1534" s="53"/>
      <c r="W1534" s="53"/>
      <c r="X1534" s="53"/>
      <c r="Y1534" s="53"/>
      <c r="Z1534" s="53"/>
    </row>
    <row r="1535" spans="1:26" ht="14.25" customHeight="1">
      <c r="A1535" s="59" t="s">
        <v>3493</v>
      </c>
      <c r="B1535" s="57" t="s">
        <v>3494</v>
      </c>
      <c r="C1535" s="58" t="str">
        <f t="shared" si="14"/>
        <v>Nerul</v>
      </c>
      <c r="D1535" s="58" t="str">
        <f>B1535</f>
        <v>NUL</v>
      </c>
      <c r="E1535" s="58"/>
      <c r="F1535" s="58"/>
      <c r="G1535" s="58">
        <f>COUNTIF(RTARouteStagesOld!$J$2:$J$5,ShortCodesNew!$B1535)</f>
        <v>0</v>
      </c>
      <c r="H1535" s="58">
        <f>COUNTIF(ShortCodesNew!$A:$A,ShortCodesNew!$A1535)</f>
        <v>1</v>
      </c>
      <c r="I1535" s="58">
        <f>COUNTIF(ShortCodesNew!$B:$B,ShortCodesNew!$B1535)</f>
        <v>1</v>
      </c>
      <c r="J1535" s="58"/>
      <c r="K1535" s="80"/>
      <c r="L1535" s="80"/>
      <c r="M1535" s="53"/>
      <c r="N1535" s="53"/>
      <c r="O1535" s="53"/>
      <c r="P1535" s="53"/>
      <c r="Q1535" s="53"/>
      <c r="R1535" s="53"/>
      <c r="S1535" s="53"/>
      <c r="T1535" s="53"/>
      <c r="U1535" s="53"/>
      <c r="V1535" s="53"/>
      <c r="W1535" s="53"/>
      <c r="X1535" s="53"/>
      <c r="Y1535" s="53"/>
      <c r="Z1535" s="53"/>
    </row>
    <row r="1536" spans="1:26" ht="14.25" customHeight="1">
      <c r="A1536" s="98" t="s">
        <v>3495</v>
      </c>
      <c r="B1536" s="54" t="s">
        <v>3496</v>
      </c>
      <c r="C1536" s="55" t="str">
        <f t="shared" si="14"/>
        <v>Shelpe</v>
      </c>
      <c r="D1536" s="55"/>
      <c r="E1536" s="55"/>
      <c r="F1536" s="55"/>
      <c r="G1536" s="55">
        <f>COUNTIF(RTARouteStagesOld!$J$2:$J$5,ShortCodesNew!$B1536)</f>
        <v>0</v>
      </c>
      <c r="H1536" s="55">
        <f>COUNTIF(ShortCodesNew!$A:$A,ShortCodesNew!$A1536)</f>
        <v>1</v>
      </c>
      <c r="I1536" s="55">
        <f>COUNTIF(ShortCodesNew!$B:$B,ShortCodesNew!$B1536)</f>
        <v>1</v>
      </c>
      <c r="J1536" s="55"/>
      <c r="K1536" s="85"/>
      <c r="L1536" s="85"/>
      <c r="M1536" s="53"/>
      <c r="N1536" s="53"/>
      <c r="O1536" s="53"/>
      <c r="P1536" s="53"/>
      <c r="Q1536" s="53"/>
      <c r="R1536" s="53"/>
      <c r="S1536" s="53"/>
      <c r="T1536" s="53"/>
      <c r="U1536" s="53"/>
      <c r="V1536" s="53"/>
      <c r="W1536" s="53"/>
      <c r="X1536" s="53"/>
      <c r="Y1536" s="53"/>
      <c r="Z1536" s="53"/>
    </row>
    <row r="1537" spans="1:26" ht="14.25" customHeight="1">
      <c r="A1537" s="59" t="s">
        <v>3497</v>
      </c>
      <c r="B1537" s="57" t="s">
        <v>3498</v>
      </c>
      <c r="C1537" s="58" t="str">
        <f t="shared" si="14"/>
        <v>Panaji Bye pass</v>
      </c>
      <c r="D1537" s="58"/>
      <c r="E1537" s="58"/>
      <c r="F1537" s="58"/>
      <c r="G1537" s="58">
        <f>COUNTIF(RTARouteStagesOld!$J$2:$J$5,ShortCodesNew!$B1537)</f>
        <v>0</v>
      </c>
      <c r="H1537" s="58">
        <f>COUNTIF(ShortCodesNew!$A:$A,ShortCodesNew!$A1537)</f>
        <v>1</v>
      </c>
      <c r="I1537" s="58">
        <f>COUNTIF(ShortCodesNew!$B:$B,ShortCodesNew!$B1537)</f>
        <v>1</v>
      </c>
      <c r="J1537" s="58"/>
      <c r="K1537" s="80"/>
      <c r="L1537" s="80"/>
      <c r="M1537" s="53"/>
      <c r="N1537" s="53"/>
      <c r="O1537" s="53"/>
      <c r="P1537" s="53"/>
      <c r="Q1537" s="53"/>
      <c r="R1537" s="53"/>
      <c r="S1537" s="53"/>
      <c r="T1537" s="53"/>
      <c r="U1537" s="53"/>
      <c r="V1537" s="53"/>
      <c r="W1537" s="53"/>
      <c r="X1537" s="53"/>
      <c r="Y1537" s="53"/>
      <c r="Z1537" s="53"/>
    </row>
    <row r="1538" spans="1:26" ht="14.25" customHeight="1">
      <c r="A1538" s="98" t="s">
        <v>3499</v>
      </c>
      <c r="B1538" s="54" t="s">
        <v>3500</v>
      </c>
      <c r="C1538" s="55" t="str">
        <f t="shared" si="14"/>
        <v>Sarvan Bye pass</v>
      </c>
      <c r="D1538" s="55"/>
      <c r="E1538" s="55"/>
      <c r="F1538" s="55"/>
      <c r="G1538" s="55">
        <f>COUNTIF(RTARouteStagesOld!$J$2:$J$5,ShortCodesNew!$B1538)</f>
        <v>0</v>
      </c>
      <c r="H1538" s="55">
        <f>COUNTIF(ShortCodesNew!$A:$A,ShortCodesNew!$A1538)</f>
        <v>1</v>
      </c>
      <c r="I1538" s="55">
        <f>COUNTIF(ShortCodesNew!$B:$B,ShortCodesNew!$B1538)</f>
        <v>1</v>
      </c>
      <c r="J1538" s="55"/>
      <c r="K1538" s="85"/>
      <c r="L1538" s="85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  <c r="Z1538" s="53"/>
    </row>
    <row r="1539" spans="1:26" ht="14.25" customHeight="1">
      <c r="A1539" s="59" t="s">
        <v>3501</v>
      </c>
      <c r="B1539" s="57" t="s">
        <v>3502</v>
      </c>
      <c r="C1539" s="58" t="str">
        <f t="shared" si="14"/>
        <v>Kelbai wada</v>
      </c>
      <c r="D1539" s="58"/>
      <c r="E1539" s="58"/>
      <c r="F1539" s="58"/>
      <c r="G1539" s="58">
        <f>COUNTIF(RTARouteStagesOld!$J$2:$J$5,ShortCodesNew!$B1539)</f>
        <v>0</v>
      </c>
      <c r="H1539" s="58">
        <f>COUNTIF(ShortCodesNew!$A:$A,ShortCodesNew!$A1539)</f>
        <v>1</v>
      </c>
      <c r="I1539" s="58">
        <f>COUNTIF(ShortCodesNew!$B:$B,ShortCodesNew!$B1539)</f>
        <v>1</v>
      </c>
      <c r="J1539" s="58"/>
      <c r="K1539" s="80"/>
      <c r="L1539" s="80"/>
      <c r="M1539" s="53"/>
      <c r="N1539" s="53"/>
      <c r="O1539" s="53"/>
      <c r="P1539" s="53"/>
      <c r="Q1539" s="53"/>
      <c r="R1539" s="53"/>
      <c r="S1539" s="53"/>
      <c r="T1539" s="53"/>
      <c r="U1539" s="53"/>
      <c r="V1539" s="53"/>
      <c r="W1539" s="53"/>
      <c r="X1539" s="53"/>
      <c r="Y1539" s="53"/>
      <c r="Z1539" s="53"/>
    </row>
    <row r="1540" spans="1:26" ht="14.25" customHeight="1">
      <c r="A1540" s="54" t="s">
        <v>3503</v>
      </c>
      <c r="B1540" s="54" t="s">
        <v>3504</v>
      </c>
      <c r="C1540" s="54" t="s">
        <v>3503</v>
      </c>
      <c r="D1540" s="55"/>
      <c r="E1540" s="55"/>
      <c r="F1540" s="55"/>
      <c r="G1540" s="55">
        <f>COUNTIF(RTARouteStagesOld!$J$2:$J$5,ShortCodesNew!$B1540)</f>
        <v>0</v>
      </c>
      <c r="H1540" s="55">
        <f>COUNTIF(ShortCodesNew!$A:$A,ShortCodesNew!$A1540)</f>
        <v>1</v>
      </c>
      <c r="I1540" s="55">
        <f>COUNTIF(ShortCodesNew!$B:$B,ShortCodesNew!$B1540)</f>
        <v>1</v>
      </c>
      <c r="J1540" s="55"/>
      <c r="K1540" s="85"/>
      <c r="L1540" s="85"/>
      <c r="M1540" s="53"/>
      <c r="N1540" s="53"/>
      <c r="O1540" s="53"/>
      <c r="P1540" s="53"/>
      <c r="Q1540" s="53"/>
      <c r="R1540" s="53"/>
      <c r="S1540" s="53"/>
      <c r="T1540" s="53"/>
      <c r="U1540" s="53"/>
      <c r="V1540" s="53"/>
      <c r="W1540" s="53"/>
      <c r="X1540" s="53"/>
      <c r="Y1540" s="53"/>
      <c r="Z1540" s="53"/>
    </row>
    <row r="1541" spans="1:26" ht="14.25" customHeight="1">
      <c r="A1541" s="59" t="s">
        <v>3505</v>
      </c>
      <c r="B1541" s="57" t="s">
        <v>3506</v>
      </c>
      <c r="C1541" s="59" t="s">
        <v>3505</v>
      </c>
      <c r="D1541" s="58"/>
      <c r="E1541" s="58"/>
      <c r="F1541" s="58"/>
      <c r="G1541" s="58">
        <f>COUNTIF(RTARouteStagesOld!$J$2:$J$5,ShortCodesNew!$B1541)</f>
        <v>0</v>
      </c>
      <c r="H1541" s="58">
        <f>COUNTIF(ShortCodesNew!$A:$A,ShortCodesNew!$A1541)</f>
        <v>1</v>
      </c>
      <c r="I1541" s="58">
        <f>COUNTIF(ShortCodesNew!$B:$B,ShortCodesNew!$B1541)</f>
        <v>1</v>
      </c>
      <c r="J1541" s="58"/>
      <c r="K1541" s="80"/>
      <c r="L1541" s="80"/>
      <c r="M1541" s="53"/>
      <c r="N1541" s="53"/>
      <c r="O1541" s="53"/>
      <c r="P1541" s="53"/>
      <c r="Q1541" s="53"/>
      <c r="R1541" s="53"/>
      <c r="S1541" s="53"/>
      <c r="T1541" s="53"/>
      <c r="U1541" s="53"/>
      <c r="V1541" s="53"/>
      <c r="W1541" s="53"/>
      <c r="X1541" s="53"/>
      <c r="Y1541" s="53"/>
      <c r="Z1541" s="53"/>
    </row>
    <row r="1542" spans="1:26" ht="14.25" customHeight="1">
      <c r="A1542" s="54" t="s">
        <v>3507</v>
      </c>
      <c r="B1542" s="54" t="s">
        <v>3508</v>
      </c>
      <c r="C1542" s="54" t="s">
        <v>3507</v>
      </c>
      <c r="D1542" s="55"/>
      <c r="E1542" s="55"/>
      <c r="F1542" s="55"/>
      <c r="G1542" s="55">
        <f>COUNTIF(RTARouteStagesOld!$J$2:$J$5,ShortCodesNew!$B1542)</f>
        <v>0</v>
      </c>
      <c r="H1542" s="55">
        <f>COUNTIF(ShortCodesNew!$A:$A,ShortCodesNew!$A1542)</f>
        <v>1</v>
      </c>
      <c r="I1542" s="55">
        <f>COUNTIF(ShortCodesNew!$B:$B,ShortCodesNew!$B1542)</f>
        <v>1</v>
      </c>
      <c r="J1542" s="55"/>
      <c r="K1542" s="85"/>
      <c r="L1542" s="85"/>
      <c r="M1542" s="53"/>
      <c r="N1542" s="53"/>
      <c r="O1542" s="53"/>
      <c r="P1542" s="53"/>
      <c r="Q1542" s="53"/>
      <c r="R1542" s="53"/>
      <c r="S1542" s="53"/>
      <c r="T1542" s="53"/>
      <c r="U1542" s="53"/>
      <c r="V1542" s="53"/>
      <c r="W1542" s="53"/>
      <c r="X1542" s="53"/>
      <c r="Y1542" s="53"/>
      <c r="Z1542" s="53"/>
    </row>
    <row r="1543" spans="1:26" ht="14.25" customHeight="1">
      <c r="A1543" s="57" t="s">
        <v>3509</v>
      </c>
      <c r="B1543" s="57" t="s">
        <v>3510</v>
      </c>
      <c r="C1543" s="57" t="s">
        <v>3509</v>
      </c>
      <c r="D1543" s="58"/>
      <c r="E1543" s="58"/>
      <c r="F1543" s="58"/>
      <c r="G1543" s="58">
        <f>COUNTIF(RTARouteStagesOld!$J$2:$J$5,ShortCodesNew!$B1543)</f>
        <v>0</v>
      </c>
      <c r="H1543" s="58">
        <f>COUNTIF(ShortCodesNew!$A:$A,ShortCodesNew!$A1543)</f>
        <v>1</v>
      </c>
      <c r="I1543" s="58">
        <f>COUNTIF(ShortCodesNew!$B:$B,ShortCodesNew!$B1543)</f>
        <v>1</v>
      </c>
      <c r="J1543" s="58"/>
      <c r="K1543" s="80"/>
      <c r="L1543" s="80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  <c r="Z1543" s="53"/>
    </row>
    <row r="1544" spans="1:26" ht="14.25" customHeight="1">
      <c r="A1544" s="54" t="s">
        <v>3511</v>
      </c>
      <c r="B1544" s="54" t="s">
        <v>3512</v>
      </c>
      <c r="C1544" s="54" t="s">
        <v>3511</v>
      </c>
      <c r="D1544" s="55"/>
      <c r="E1544" s="55"/>
      <c r="F1544" s="55"/>
      <c r="G1544" s="55">
        <f>COUNTIF(RTARouteStagesOld!$J$2:$J$5,ShortCodesNew!$B1544)</f>
        <v>0</v>
      </c>
      <c r="H1544" s="55">
        <f>COUNTIF(ShortCodesNew!$A:$A,ShortCodesNew!$A1544)</f>
        <v>1</v>
      </c>
      <c r="I1544" s="55">
        <f>COUNTIF(ShortCodesNew!$B:$B,ShortCodesNew!$B1544)</f>
        <v>1</v>
      </c>
      <c r="J1544" s="55"/>
      <c r="K1544" s="85"/>
      <c r="L1544" s="85"/>
      <c r="M1544" s="53"/>
      <c r="N1544" s="53"/>
      <c r="O1544" s="53"/>
      <c r="P1544" s="53"/>
      <c r="Q1544" s="53"/>
      <c r="R1544" s="53"/>
      <c r="S1544" s="53"/>
      <c r="T1544" s="53"/>
      <c r="U1544" s="53"/>
      <c r="V1544" s="53"/>
      <c r="W1544" s="53"/>
      <c r="X1544" s="53"/>
      <c r="Y1544" s="53"/>
      <c r="Z1544" s="53"/>
    </row>
    <row r="1545" spans="1:26" ht="14.25" customHeight="1">
      <c r="A1545" s="57" t="s">
        <v>3513</v>
      </c>
      <c r="B1545" s="57" t="s">
        <v>3514</v>
      </c>
      <c r="C1545" s="57" t="s">
        <v>3513</v>
      </c>
      <c r="D1545" s="58"/>
      <c r="E1545" s="58"/>
      <c r="F1545" s="58"/>
      <c r="G1545" s="58">
        <f>COUNTIF(RTARouteStagesOld!$J$2:$J$5,ShortCodesNew!$B1545)</f>
        <v>0</v>
      </c>
      <c r="H1545" s="58">
        <f>COUNTIF(ShortCodesNew!$A:$A,ShortCodesNew!$A1545)</f>
        <v>1</v>
      </c>
      <c r="I1545" s="58">
        <f>COUNTIF(ShortCodesNew!$B:$B,ShortCodesNew!$B1545)</f>
        <v>1</v>
      </c>
      <c r="J1545" s="58"/>
      <c r="K1545" s="80"/>
      <c r="L1545" s="80"/>
      <c r="M1545" s="53"/>
      <c r="N1545" s="53"/>
      <c r="O1545" s="53"/>
      <c r="P1545" s="53"/>
      <c r="Q1545" s="53"/>
      <c r="R1545" s="53"/>
      <c r="S1545" s="53"/>
      <c r="T1545" s="53"/>
      <c r="U1545" s="53"/>
      <c r="V1545" s="53"/>
      <c r="W1545" s="53"/>
      <c r="X1545" s="53"/>
      <c r="Y1545" s="53"/>
      <c r="Z1545" s="53"/>
    </row>
    <row r="1546" spans="1:26" ht="14.25" customHeight="1">
      <c r="A1546" s="99" t="s">
        <v>3515</v>
      </c>
      <c r="B1546" s="54" t="s">
        <v>3516</v>
      </c>
      <c r="C1546" s="99" t="s">
        <v>3515</v>
      </c>
      <c r="D1546" s="55"/>
      <c r="E1546" s="55"/>
      <c r="F1546" s="55"/>
      <c r="G1546" s="55">
        <f>COUNTIF(RTARouteStagesOld!$J$2:$J$5,ShortCodesNew!$B1546)</f>
        <v>0</v>
      </c>
      <c r="H1546" s="55">
        <f>COUNTIF(ShortCodesNew!$A:$A,ShortCodesNew!$A1546)</f>
        <v>1</v>
      </c>
      <c r="I1546" s="55">
        <f>COUNTIF(ShortCodesNew!$B:$B,ShortCodesNew!$B1546)</f>
        <v>1</v>
      </c>
      <c r="J1546" s="55"/>
      <c r="K1546" s="85"/>
      <c r="L1546" s="85"/>
      <c r="M1546" s="53"/>
      <c r="N1546" s="53"/>
      <c r="O1546" s="53"/>
      <c r="P1546" s="53"/>
      <c r="Q1546" s="53"/>
      <c r="R1546" s="53"/>
      <c r="S1546" s="53"/>
      <c r="T1546" s="53"/>
      <c r="U1546" s="53"/>
      <c r="V1546" s="53"/>
      <c r="W1546" s="53"/>
      <c r="X1546" s="53"/>
      <c r="Y1546" s="53"/>
      <c r="Z1546" s="53"/>
    </row>
    <row r="1547" spans="1:26" ht="14.25" customHeight="1">
      <c r="A1547" s="99" t="s">
        <v>3517</v>
      </c>
      <c r="B1547" s="57" t="s">
        <v>3518</v>
      </c>
      <c r="C1547" s="99" t="s">
        <v>3517</v>
      </c>
      <c r="D1547" s="58"/>
      <c r="E1547" s="58"/>
      <c r="F1547" s="58"/>
      <c r="G1547" s="58">
        <f>COUNTIF(RTARouteStagesOld!$J$2:$J$5,ShortCodesNew!$B1547)</f>
        <v>0</v>
      </c>
      <c r="H1547" s="58">
        <f>COUNTIF(ShortCodesNew!$A:$A,ShortCodesNew!$A1547)</f>
        <v>1</v>
      </c>
      <c r="I1547" s="58">
        <f>COUNTIF(ShortCodesNew!$B:$B,ShortCodesNew!$B1547)</f>
        <v>1</v>
      </c>
      <c r="J1547" s="58"/>
      <c r="K1547" s="80"/>
      <c r="L1547" s="80"/>
      <c r="M1547" s="53"/>
      <c r="N1547" s="53"/>
      <c r="O1547" s="53"/>
      <c r="P1547" s="53"/>
      <c r="Q1547" s="53"/>
      <c r="R1547" s="53"/>
      <c r="S1547" s="53"/>
      <c r="T1547" s="53"/>
      <c r="U1547" s="53"/>
      <c r="V1547" s="53"/>
      <c r="W1547" s="53"/>
      <c r="X1547" s="53"/>
      <c r="Y1547" s="53"/>
      <c r="Z1547" s="53"/>
    </row>
    <row r="1548" spans="1:26" ht="14.25" customHeight="1">
      <c r="A1548" s="100" t="s">
        <v>3519</v>
      </c>
      <c r="B1548" s="54" t="s">
        <v>3520</v>
      </c>
      <c r="C1548" s="100" t="s">
        <v>3519</v>
      </c>
      <c r="D1548" s="55"/>
      <c r="E1548" s="55"/>
      <c r="F1548" s="55"/>
      <c r="G1548" s="55">
        <f>COUNTIF(RTARouteStagesOld!$J$2:$J$5,ShortCodesNew!$B1548)</f>
        <v>0</v>
      </c>
      <c r="H1548" s="55">
        <f>COUNTIF(ShortCodesNew!$A:$A,ShortCodesNew!$A1548)</f>
        <v>1</v>
      </c>
      <c r="I1548" s="55">
        <f>COUNTIF(ShortCodesNew!$B:$B,ShortCodesNew!$B1548)</f>
        <v>1</v>
      </c>
      <c r="J1548" s="55"/>
      <c r="K1548" s="85"/>
      <c r="L1548" s="85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  <c r="Z1548" s="53"/>
    </row>
    <row r="1549" spans="1:26" ht="14.25" customHeight="1">
      <c r="A1549" s="100" t="s">
        <v>3521</v>
      </c>
      <c r="B1549" s="57" t="s">
        <v>2171</v>
      </c>
      <c r="C1549" s="100" t="s">
        <v>3521</v>
      </c>
      <c r="D1549" s="58"/>
      <c r="E1549" s="58"/>
      <c r="F1549" s="58"/>
      <c r="G1549" s="58">
        <f>COUNTIF(RTARouteStagesOld!$J$2:$J$5,ShortCodesNew!$B1549)</f>
        <v>0</v>
      </c>
      <c r="H1549" s="58">
        <f>COUNTIF(ShortCodesNew!$A:$A,ShortCodesNew!$A1549)</f>
        <v>1</v>
      </c>
      <c r="I1549" s="58">
        <f>COUNTIF(ShortCodesNew!$B:$B,ShortCodesNew!$B1549)</f>
        <v>2</v>
      </c>
      <c r="J1549" s="58"/>
      <c r="K1549" s="80"/>
      <c r="L1549" s="80"/>
      <c r="M1549" s="53"/>
      <c r="N1549" s="53"/>
      <c r="O1549" s="53"/>
      <c r="P1549" s="53"/>
      <c r="Q1549" s="53"/>
      <c r="R1549" s="53"/>
      <c r="S1549" s="53"/>
      <c r="T1549" s="53"/>
      <c r="U1549" s="53"/>
      <c r="V1549" s="53"/>
      <c r="W1549" s="53"/>
      <c r="X1549" s="53"/>
      <c r="Y1549" s="53"/>
      <c r="Z1549" s="53"/>
    </row>
    <row r="1550" spans="1:26" ht="14.25" customHeight="1">
      <c r="A1550" s="100" t="s">
        <v>3522</v>
      </c>
      <c r="B1550" s="101" t="s">
        <v>3523</v>
      </c>
      <c r="C1550" s="100" t="s">
        <v>3522</v>
      </c>
      <c r="D1550" s="55"/>
      <c r="E1550" s="55"/>
      <c r="F1550" s="55"/>
      <c r="G1550" s="55">
        <f>COUNTIF(RTARouteStagesOld!$J$2:$J$5,ShortCodesNew!$B1550)</f>
        <v>0</v>
      </c>
      <c r="H1550" s="55">
        <f>COUNTIF(ShortCodesNew!$A:$A,ShortCodesNew!$A1550)</f>
        <v>1</v>
      </c>
      <c r="I1550" s="55">
        <f>COUNTIF(ShortCodesNew!$B:$B,ShortCodesNew!$B1550)</f>
        <v>1</v>
      </c>
      <c r="J1550" s="55"/>
      <c r="K1550" s="85"/>
      <c r="L1550" s="85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</row>
    <row r="1551" spans="1:26" ht="14.25" customHeight="1">
      <c r="A1551" s="99" t="s">
        <v>3524</v>
      </c>
      <c r="B1551" s="102" t="s">
        <v>3525</v>
      </c>
      <c r="C1551" s="99" t="s">
        <v>3524</v>
      </c>
      <c r="D1551" s="58"/>
      <c r="E1551" s="58"/>
      <c r="F1551" s="58"/>
      <c r="G1551" s="58">
        <f>COUNTIF(RTARouteStagesOld!$J$2:$J$5,ShortCodesNew!$B1551)</f>
        <v>0</v>
      </c>
      <c r="H1551" s="58">
        <f>COUNTIF(ShortCodesNew!$A:$A,ShortCodesNew!$A1551)</f>
        <v>1</v>
      </c>
      <c r="I1551" s="58">
        <f>COUNTIF(ShortCodesNew!$B:$B,ShortCodesNew!$B1551)</f>
        <v>1</v>
      </c>
      <c r="J1551" s="58"/>
      <c r="K1551" s="80"/>
      <c r="L1551" s="80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</row>
    <row r="1552" spans="1:26" ht="14.25" customHeight="1">
      <c r="A1552" s="99" t="s">
        <v>3526</v>
      </c>
      <c r="B1552" s="54" t="s">
        <v>3527</v>
      </c>
      <c r="C1552" s="99" t="s">
        <v>3526</v>
      </c>
      <c r="D1552" s="55"/>
      <c r="E1552" s="55"/>
      <c r="F1552" s="55"/>
      <c r="G1552" s="55">
        <f>COUNTIF(RTARouteStagesOld!$J$2:$J$5,ShortCodesNew!$B1552)</f>
        <v>0</v>
      </c>
      <c r="H1552" s="55">
        <f>COUNTIF(ShortCodesNew!$A:$A,ShortCodesNew!$A1552)</f>
        <v>1</v>
      </c>
      <c r="I1552" s="55">
        <f>COUNTIF(ShortCodesNew!$B:$B,ShortCodesNew!$B1552)</f>
        <v>1</v>
      </c>
      <c r="J1552" s="55"/>
      <c r="K1552" s="85"/>
      <c r="L1552" s="85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</row>
    <row r="1553" spans="1:26" ht="14.25" customHeight="1">
      <c r="A1553" s="100" t="s">
        <v>3528</v>
      </c>
      <c r="B1553" s="57" t="s">
        <v>1587</v>
      </c>
      <c r="C1553" s="100" t="s">
        <v>3528</v>
      </c>
      <c r="D1553" s="58"/>
      <c r="E1553" s="58"/>
      <c r="F1553" s="58"/>
      <c r="G1553" s="58">
        <f>COUNTIF(RTARouteStagesOld!$J$2:$J$5,ShortCodesNew!$B1553)</f>
        <v>0</v>
      </c>
      <c r="H1553" s="58">
        <f>COUNTIF(ShortCodesNew!$A:$A,ShortCodesNew!$A1553)</f>
        <v>1</v>
      </c>
      <c r="I1553" s="58">
        <f>COUNTIF(ShortCodesNew!$B:$B,ShortCodesNew!$B1553)</f>
        <v>2</v>
      </c>
      <c r="J1553" s="58"/>
      <c r="K1553" s="80"/>
      <c r="L1553" s="80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</row>
    <row r="1554" spans="1:26" ht="14.25" customHeight="1">
      <c r="A1554" s="100" t="s">
        <v>3529</v>
      </c>
      <c r="B1554" s="54" t="s">
        <v>3530</v>
      </c>
      <c r="C1554" s="100" t="s">
        <v>3529</v>
      </c>
      <c r="D1554" s="55"/>
      <c r="E1554" s="55"/>
      <c r="F1554" s="55"/>
      <c r="G1554" s="55">
        <f>COUNTIF(RTARouteStagesOld!$J$2:$J$5,ShortCodesNew!$B1554)</f>
        <v>0</v>
      </c>
      <c r="H1554" s="55">
        <f>COUNTIF(ShortCodesNew!$A:$A,ShortCodesNew!$A1554)</f>
        <v>1</v>
      </c>
      <c r="I1554" s="55">
        <f>COUNTIF(ShortCodesNew!$B:$B,ShortCodesNew!$B1554)</f>
        <v>1</v>
      </c>
      <c r="J1554" s="55"/>
      <c r="K1554" s="85"/>
      <c r="L1554" s="85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</row>
    <row r="1555" spans="1:26" ht="14.25" customHeight="1">
      <c r="A1555" s="100" t="s">
        <v>3531</v>
      </c>
      <c r="B1555" s="57" t="s">
        <v>3532</v>
      </c>
      <c r="C1555" s="100" t="s">
        <v>3531</v>
      </c>
      <c r="D1555" s="58"/>
      <c r="E1555" s="58"/>
      <c r="F1555" s="58"/>
      <c r="G1555" s="58">
        <f>COUNTIF(RTARouteStagesOld!$J$2:$J$5,ShortCodesNew!$B1555)</f>
        <v>0</v>
      </c>
      <c r="H1555" s="58">
        <f>COUNTIF(ShortCodesNew!$A:$A,ShortCodesNew!$A1555)</f>
        <v>1</v>
      </c>
      <c r="I1555" s="58">
        <f>COUNTIF(ShortCodesNew!$B:$B,ShortCodesNew!$B1555)</f>
        <v>1</v>
      </c>
      <c r="J1555" s="58"/>
      <c r="K1555" s="80"/>
      <c r="L1555" s="80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</row>
    <row r="1556" spans="1:26" ht="14.25" customHeight="1">
      <c r="A1556" s="100" t="s">
        <v>3533</v>
      </c>
      <c r="B1556" s="54" t="s">
        <v>3534</v>
      </c>
      <c r="C1556" s="100" t="s">
        <v>3533</v>
      </c>
      <c r="D1556" s="55"/>
      <c r="E1556" s="55"/>
      <c r="F1556" s="55"/>
      <c r="G1556" s="55">
        <f>COUNTIF(RTARouteStagesOld!$J$2:$J$5,ShortCodesNew!$B1556)</f>
        <v>0</v>
      </c>
      <c r="H1556" s="55">
        <f>COUNTIF(ShortCodesNew!$A:$A,ShortCodesNew!$A1556)</f>
        <v>1</v>
      </c>
      <c r="I1556" s="55">
        <f>COUNTIF(ShortCodesNew!$B:$B,ShortCodesNew!$B1556)</f>
        <v>1</v>
      </c>
      <c r="J1556" s="55"/>
      <c r="K1556" s="85"/>
      <c r="L1556" s="85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</row>
    <row r="1557" spans="1:26" ht="14.25" customHeight="1">
      <c r="A1557" s="100" t="s">
        <v>3535</v>
      </c>
      <c r="B1557" s="57" t="s">
        <v>3536</v>
      </c>
      <c r="C1557" s="100" t="s">
        <v>3535</v>
      </c>
      <c r="D1557" s="58"/>
      <c r="E1557" s="58"/>
      <c r="F1557" s="58"/>
      <c r="G1557" s="58">
        <f>COUNTIF(RTARouteStagesOld!$J$2:$J$5,ShortCodesNew!$B1557)</f>
        <v>0</v>
      </c>
      <c r="H1557" s="58">
        <f>COUNTIF(ShortCodesNew!$A:$A,ShortCodesNew!$A1557)</f>
        <v>1</v>
      </c>
      <c r="I1557" s="58">
        <f>COUNTIF(ShortCodesNew!$B:$B,ShortCodesNew!$B1557)</f>
        <v>1</v>
      </c>
      <c r="J1557" s="58"/>
      <c r="K1557" s="80"/>
      <c r="L1557" s="80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</row>
    <row r="1558" spans="1:26" ht="14.25" customHeight="1">
      <c r="A1558" s="99" t="s">
        <v>3537</v>
      </c>
      <c r="B1558" s="54" t="s">
        <v>3538</v>
      </c>
      <c r="C1558" s="99" t="s">
        <v>3537</v>
      </c>
      <c r="D1558" s="55"/>
      <c r="E1558" s="55"/>
      <c r="F1558" s="55"/>
      <c r="G1558" s="55">
        <f>COUNTIF(RTARouteStagesOld!$J$2:$J$5,ShortCodesNew!$B1558)</f>
        <v>0</v>
      </c>
      <c r="H1558" s="55">
        <f>COUNTIF(ShortCodesNew!$A:$A,ShortCodesNew!$A1558)</f>
        <v>1</v>
      </c>
      <c r="I1558" s="55">
        <f>COUNTIF(ShortCodesNew!$B:$B,ShortCodesNew!$B1558)</f>
        <v>1</v>
      </c>
      <c r="J1558" s="55"/>
      <c r="K1558" s="85"/>
      <c r="L1558" s="85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</row>
    <row r="1559" spans="1:26" ht="14.25" customHeight="1">
      <c r="A1559" s="99" t="s">
        <v>3539</v>
      </c>
      <c r="B1559" s="57" t="s">
        <v>3540</v>
      </c>
      <c r="C1559" s="99" t="s">
        <v>3539</v>
      </c>
      <c r="D1559" s="58"/>
      <c r="E1559" s="58"/>
      <c r="F1559" s="58"/>
      <c r="G1559" s="58">
        <f>COUNTIF(RTARouteStagesOld!$J$2:$J$5,ShortCodesNew!$B1559)</f>
        <v>0</v>
      </c>
      <c r="H1559" s="58">
        <f>COUNTIF(ShortCodesNew!$A:$A,ShortCodesNew!$A1559)</f>
        <v>1</v>
      </c>
      <c r="I1559" s="58">
        <f>COUNTIF(ShortCodesNew!$B:$B,ShortCodesNew!$B1559)</f>
        <v>1</v>
      </c>
      <c r="J1559" s="58"/>
      <c r="K1559" s="80"/>
      <c r="L1559" s="80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</row>
    <row r="1560" spans="1:26" ht="14.25" customHeight="1">
      <c r="A1560" s="99" t="s">
        <v>3541</v>
      </c>
      <c r="B1560" s="54" t="s">
        <v>3542</v>
      </c>
      <c r="C1560" s="99" t="s">
        <v>3541</v>
      </c>
      <c r="D1560" s="55"/>
      <c r="E1560" s="55"/>
      <c r="F1560" s="55"/>
      <c r="G1560" s="55">
        <f>COUNTIF(RTARouteStagesOld!$J$2:$J$5,ShortCodesNew!$B1560)</f>
        <v>0</v>
      </c>
      <c r="H1560" s="55">
        <f>COUNTIF(ShortCodesNew!$A:$A,ShortCodesNew!$A1560)</f>
        <v>1</v>
      </c>
      <c r="I1560" s="55">
        <f>COUNTIF(ShortCodesNew!$B:$B,ShortCodesNew!$B1560)</f>
        <v>1</v>
      </c>
      <c r="J1560" s="55"/>
      <c r="K1560" s="85"/>
      <c r="L1560" s="85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</row>
    <row r="1561" spans="1:26" ht="14.25" customHeight="1">
      <c r="A1561" s="99" t="s">
        <v>3543</v>
      </c>
      <c r="B1561" s="57" t="s">
        <v>3544</v>
      </c>
      <c r="C1561" s="99" t="s">
        <v>3543</v>
      </c>
      <c r="D1561" s="58"/>
      <c r="E1561" s="58"/>
      <c r="F1561" s="58"/>
      <c r="G1561" s="58">
        <f>COUNTIF(RTARouteStagesOld!$J$2:$J$5,ShortCodesNew!$B1561)</f>
        <v>0</v>
      </c>
      <c r="H1561" s="58">
        <f>COUNTIF(ShortCodesNew!$A:$A,ShortCodesNew!$A1561)</f>
        <v>1</v>
      </c>
      <c r="I1561" s="58">
        <f>COUNTIF(ShortCodesNew!$B:$B,ShortCodesNew!$B1561)</f>
        <v>1</v>
      </c>
      <c r="J1561" s="58"/>
      <c r="K1561" s="80"/>
      <c r="L1561" s="80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</row>
    <row r="1562" spans="1:26" ht="14.25" customHeight="1">
      <c r="A1562" s="99" t="s">
        <v>3545</v>
      </c>
      <c r="B1562" s="54" t="s">
        <v>2289</v>
      </c>
      <c r="C1562" s="99" t="s">
        <v>3545</v>
      </c>
      <c r="D1562" s="55"/>
      <c r="E1562" s="55"/>
      <c r="F1562" s="55"/>
      <c r="G1562" s="55">
        <f>COUNTIF(RTARouteStagesOld!$J$2:$J$5,ShortCodesNew!$B1562)</f>
        <v>0</v>
      </c>
      <c r="H1562" s="55">
        <f>COUNTIF(ShortCodesNew!$A:$A,ShortCodesNew!$A1562)</f>
        <v>2</v>
      </c>
      <c r="I1562" s="55">
        <f>COUNTIF(ShortCodesNew!$B:$B,ShortCodesNew!$B1562)</f>
        <v>2</v>
      </c>
      <c r="J1562" s="55"/>
      <c r="K1562" s="85"/>
      <c r="L1562" s="85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</row>
    <row r="1563" spans="1:26" ht="14.25" customHeight="1">
      <c r="A1563" s="100" t="s">
        <v>3546</v>
      </c>
      <c r="B1563" s="57" t="s">
        <v>1195</v>
      </c>
      <c r="C1563" s="100" t="s">
        <v>3546</v>
      </c>
      <c r="D1563" s="58"/>
      <c r="E1563" s="58"/>
      <c r="F1563" s="58"/>
      <c r="G1563" s="58">
        <f>COUNTIF(RTARouteStagesOld!$J$2:$J$5,ShortCodesNew!$B1563)</f>
        <v>0</v>
      </c>
      <c r="H1563" s="58">
        <f>COUNTIF(ShortCodesNew!$A:$A,ShortCodesNew!$A1563)</f>
        <v>1</v>
      </c>
      <c r="I1563" s="58">
        <f>COUNTIF(ShortCodesNew!$B:$B,ShortCodesNew!$B1563)</f>
        <v>2</v>
      </c>
      <c r="J1563" s="58"/>
      <c r="K1563" s="80"/>
      <c r="L1563" s="80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</row>
    <row r="1564" spans="1:26" ht="14.25" customHeight="1">
      <c r="A1564" s="100" t="s">
        <v>3547</v>
      </c>
      <c r="B1564" s="54" t="s">
        <v>3548</v>
      </c>
      <c r="C1564" s="100" t="s">
        <v>3547</v>
      </c>
      <c r="D1564" s="55"/>
      <c r="E1564" s="55"/>
      <c r="F1564" s="55"/>
      <c r="G1564" s="55">
        <f>COUNTIF(RTARouteStagesOld!$J$2:$J$5,ShortCodesNew!$B1564)</f>
        <v>0</v>
      </c>
      <c r="H1564" s="55">
        <f>COUNTIF(ShortCodesNew!$A:$A,ShortCodesNew!$A1564)</f>
        <v>1</v>
      </c>
      <c r="I1564" s="55">
        <f>COUNTIF(ShortCodesNew!$B:$B,ShortCodesNew!$B1564)</f>
        <v>1</v>
      </c>
      <c r="J1564" s="55"/>
      <c r="K1564" s="85"/>
      <c r="L1564" s="85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</row>
    <row r="1565" spans="1:26" ht="14.25" customHeight="1">
      <c r="A1565" s="100" t="s">
        <v>3549</v>
      </c>
      <c r="B1565" s="57" t="s">
        <v>3550</v>
      </c>
      <c r="C1565" s="100" t="s">
        <v>3549</v>
      </c>
      <c r="D1565" s="58"/>
      <c r="E1565" s="58"/>
      <c r="F1565" s="58"/>
      <c r="G1565" s="58">
        <f>COUNTIF(RTARouteStagesOld!$J$2:$J$5,ShortCodesNew!$B1565)</f>
        <v>0</v>
      </c>
      <c r="H1565" s="58">
        <f>COUNTIF(ShortCodesNew!$A:$A,ShortCodesNew!$A1565)</f>
        <v>1</v>
      </c>
      <c r="I1565" s="58">
        <f>COUNTIF(ShortCodesNew!$B:$B,ShortCodesNew!$B1565)</f>
        <v>1</v>
      </c>
      <c r="J1565" s="58"/>
      <c r="K1565" s="80"/>
      <c r="L1565" s="80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</row>
    <row r="1566" spans="1:26" ht="14.25" customHeight="1">
      <c r="A1566" s="100" t="s">
        <v>3551</v>
      </c>
      <c r="B1566" s="54" t="s">
        <v>3551</v>
      </c>
      <c r="C1566" s="100" t="s">
        <v>3551</v>
      </c>
      <c r="D1566" s="55"/>
      <c r="E1566" s="55"/>
      <c r="F1566" s="55"/>
      <c r="G1566" s="55">
        <f>COUNTIF(RTARouteStagesOld!$J$2:$J$5,ShortCodesNew!$B1566)</f>
        <v>0</v>
      </c>
      <c r="H1566" s="55">
        <f>COUNTIF(ShortCodesNew!$A:$A,ShortCodesNew!$A1566)</f>
        <v>1</v>
      </c>
      <c r="I1566" s="55">
        <f>COUNTIF(ShortCodesNew!$B:$B,ShortCodesNew!$B1566)</f>
        <v>1</v>
      </c>
      <c r="J1566" s="55"/>
      <c r="K1566" s="85"/>
      <c r="L1566" s="85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</row>
    <row r="1567" spans="1:26" ht="14.25" customHeight="1">
      <c r="A1567" s="100" t="s">
        <v>3552</v>
      </c>
      <c r="B1567" s="57" t="s">
        <v>3553</v>
      </c>
      <c r="C1567" s="100" t="s">
        <v>3552</v>
      </c>
      <c r="D1567" s="58"/>
      <c r="E1567" s="58"/>
      <c r="F1567" s="58"/>
      <c r="G1567" s="58">
        <f>COUNTIF(RTARouteStagesOld!$J$2:$J$5,ShortCodesNew!$B1567)</f>
        <v>0</v>
      </c>
      <c r="H1567" s="58">
        <f>COUNTIF(ShortCodesNew!$A:$A,ShortCodesNew!$A1567)</f>
        <v>1</v>
      </c>
      <c r="I1567" s="58">
        <f>COUNTIF(ShortCodesNew!$B:$B,ShortCodesNew!$B1567)</f>
        <v>1</v>
      </c>
      <c r="J1567" s="58"/>
      <c r="K1567" s="80"/>
      <c r="L1567" s="80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</row>
    <row r="1568" spans="1:26" ht="14.25" customHeight="1">
      <c r="A1568" s="103" t="s">
        <v>3554</v>
      </c>
      <c r="B1568" s="54" t="s">
        <v>3555</v>
      </c>
      <c r="C1568" s="103" t="s">
        <v>3554</v>
      </c>
      <c r="D1568" s="55"/>
      <c r="E1568" s="55"/>
      <c r="F1568" s="55"/>
      <c r="G1568" s="55">
        <f>COUNTIF(RTARouteStagesOld!$J$2:$J$5,ShortCodesNew!$B1568)</f>
        <v>0</v>
      </c>
      <c r="H1568" s="55">
        <f>COUNTIF(ShortCodesNew!$A:$A,ShortCodesNew!$A1568)</f>
        <v>1</v>
      </c>
      <c r="I1568" s="55">
        <f>COUNTIF(ShortCodesNew!$B:$B,ShortCodesNew!$B1568)</f>
        <v>1</v>
      </c>
      <c r="J1568" s="55"/>
      <c r="K1568" s="85"/>
      <c r="L1568" s="85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</row>
    <row r="1569" spans="1:26" ht="14.25" customHeight="1">
      <c r="A1569" s="103" t="s">
        <v>3556</v>
      </c>
      <c r="B1569" s="57" t="s">
        <v>3557</v>
      </c>
      <c r="C1569" s="103" t="s">
        <v>3556</v>
      </c>
      <c r="D1569" s="58"/>
      <c r="E1569" s="58"/>
      <c r="F1569" s="58"/>
      <c r="G1569" s="58">
        <f>COUNTIF(RTARouteStagesOld!$J$2:$J$5,ShortCodesNew!$B1569)</f>
        <v>0</v>
      </c>
      <c r="H1569" s="58">
        <f>COUNTIF(ShortCodesNew!$A:$A,ShortCodesNew!$A1569)</f>
        <v>1</v>
      </c>
      <c r="I1569" s="58">
        <f>COUNTIF(ShortCodesNew!$B:$B,ShortCodesNew!$B1569)</f>
        <v>1</v>
      </c>
      <c r="J1569" s="58"/>
      <c r="K1569" s="80"/>
      <c r="L1569" s="80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</row>
    <row r="1570" spans="1:26" ht="14.25" customHeight="1">
      <c r="A1570" s="54" t="s">
        <v>3558</v>
      </c>
      <c r="B1570" s="54" t="s">
        <v>3559</v>
      </c>
      <c r="C1570" s="103" t="s">
        <v>3558</v>
      </c>
      <c r="D1570" s="55"/>
      <c r="E1570" s="55"/>
      <c r="F1570" s="55"/>
      <c r="G1570" s="55">
        <f>COUNTIF(RTARouteStagesOld!$J$2:$J$5,ShortCodesNew!$B1570)</f>
        <v>0</v>
      </c>
      <c r="H1570" s="55">
        <f>COUNTIF(ShortCodesNew!$A:$A,ShortCodesNew!$A1570)</f>
        <v>1</v>
      </c>
      <c r="I1570" s="55">
        <f>COUNTIF(ShortCodesNew!$B:$B,ShortCodesNew!$B1570)</f>
        <v>1</v>
      </c>
      <c r="J1570" s="55"/>
      <c r="K1570" s="85"/>
      <c r="L1570" s="85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</row>
    <row r="1571" spans="1:26" ht="14.25" customHeight="1">
      <c r="A1571" s="103" t="s">
        <v>3560</v>
      </c>
      <c r="B1571" s="57" t="s">
        <v>3561</v>
      </c>
      <c r="C1571" s="103" t="s">
        <v>3560</v>
      </c>
      <c r="D1571" s="58"/>
      <c r="E1571" s="58"/>
      <c r="F1571" s="58"/>
      <c r="G1571" s="58">
        <f>COUNTIF(RTARouteStagesOld!$J$2:$J$5,ShortCodesNew!$B1571)</f>
        <v>0</v>
      </c>
      <c r="H1571" s="58">
        <f>COUNTIF(ShortCodesNew!$A:$A,ShortCodesNew!$A1571)</f>
        <v>1</v>
      </c>
      <c r="I1571" s="58">
        <f>COUNTIF(ShortCodesNew!$B:$B,ShortCodesNew!$B1571)</f>
        <v>1</v>
      </c>
      <c r="J1571" s="58"/>
      <c r="K1571" s="80"/>
      <c r="L1571" s="80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</row>
    <row r="1572" spans="1:26" ht="14.25" customHeight="1">
      <c r="A1572" s="104" t="s">
        <v>3562</v>
      </c>
      <c r="B1572" s="54" t="s">
        <v>3563</v>
      </c>
      <c r="C1572" s="104" t="s">
        <v>3562</v>
      </c>
      <c r="D1572" s="55"/>
      <c r="E1572" s="55"/>
      <c r="F1572" s="55"/>
      <c r="G1572" s="55">
        <f>COUNTIF(RTARouteStagesOld!$J$2:$J$5,ShortCodesNew!$B1572)</f>
        <v>0</v>
      </c>
      <c r="H1572" s="55">
        <f>COUNTIF(ShortCodesNew!$A:$A,ShortCodesNew!$A1572)</f>
        <v>1</v>
      </c>
      <c r="I1572" s="55">
        <f>COUNTIF(ShortCodesNew!$B:$B,ShortCodesNew!$B1572)</f>
        <v>1</v>
      </c>
      <c r="J1572" s="55"/>
      <c r="K1572" s="85"/>
      <c r="L1572" s="85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</row>
    <row r="1573" spans="1:26" ht="14.25" customHeight="1">
      <c r="A1573" s="57" t="s">
        <v>3564</v>
      </c>
      <c r="B1573" s="57" t="s">
        <v>3565</v>
      </c>
      <c r="C1573" s="58" t="s">
        <v>3564</v>
      </c>
      <c r="D1573" s="58"/>
      <c r="E1573" s="58"/>
      <c r="F1573" s="58"/>
      <c r="G1573" s="58">
        <f>COUNTIF(RTARouteStagesOld!$J$2:$J$5,ShortCodesNew!$B1573)</f>
        <v>0</v>
      </c>
      <c r="H1573" s="58">
        <f>COUNTIF(ShortCodesNew!$A:$A,ShortCodesNew!$A1573)</f>
        <v>1</v>
      </c>
      <c r="I1573" s="58">
        <f>COUNTIF(ShortCodesNew!$B:$B,ShortCodesNew!$B1573)</f>
        <v>1</v>
      </c>
      <c r="J1573" s="58"/>
      <c r="K1573" s="80"/>
      <c r="L1573" s="80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</row>
    <row r="1574" spans="1:26" ht="14.25" customHeight="1">
      <c r="A1574" s="103" t="s">
        <v>3566</v>
      </c>
      <c r="B1574" s="54" t="s">
        <v>3567</v>
      </c>
      <c r="C1574" s="103" t="s">
        <v>3566</v>
      </c>
      <c r="D1574" s="55"/>
      <c r="E1574" s="55"/>
      <c r="F1574" s="55"/>
      <c r="G1574" s="55">
        <f>COUNTIF(RTARouteStagesOld!$J$2:$J$5,ShortCodesNew!$B1574)</f>
        <v>0</v>
      </c>
      <c r="H1574" s="55">
        <f>COUNTIF(ShortCodesNew!$A:$A,ShortCodesNew!$A1574)</f>
        <v>1</v>
      </c>
      <c r="I1574" s="55">
        <f>COUNTIF(ShortCodesNew!$B:$B,ShortCodesNew!$B1574)</f>
        <v>1</v>
      </c>
      <c r="J1574" s="55"/>
      <c r="K1574" s="85"/>
      <c r="L1574" s="85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</row>
    <row r="1575" spans="1:26" ht="14.25" customHeight="1">
      <c r="A1575" s="103" t="s">
        <v>3568</v>
      </c>
      <c r="B1575" s="57" t="s">
        <v>3569</v>
      </c>
      <c r="C1575" s="103" t="s">
        <v>3568</v>
      </c>
      <c r="D1575" s="58"/>
      <c r="E1575" s="58"/>
      <c r="F1575" s="58"/>
      <c r="G1575" s="58">
        <f>COUNTIF(RTARouteStagesOld!$J$2:$J$5,ShortCodesNew!$B1575)</f>
        <v>0</v>
      </c>
      <c r="H1575" s="58">
        <f>COUNTIF(ShortCodesNew!$A:$A,ShortCodesNew!$A1575)</f>
        <v>1</v>
      </c>
      <c r="I1575" s="58">
        <f>COUNTIF(ShortCodesNew!$B:$B,ShortCodesNew!$B1575)</f>
        <v>1</v>
      </c>
      <c r="J1575" s="58"/>
      <c r="K1575" s="80"/>
      <c r="L1575" s="80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</row>
    <row r="1576" spans="1:26" ht="14.25" customHeight="1">
      <c r="A1576" s="103" t="s">
        <v>3570</v>
      </c>
      <c r="B1576" s="54" t="s">
        <v>3571</v>
      </c>
      <c r="C1576" s="103" t="s">
        <v>3570</v>
      </c>
      <c r="D1576" s="55"/>
      <c r="E1576" s="55"/>
      <c r="F1576" s="55"/>
      <c r="G1576" s="55">
        <f>COUNTIF(RTARouteStagesOld!$J$2:$J$5,ShortCodesNew!$B1576)</f>
        <v>0</v>
      </c>
      <c r="H1576" s="55">
        <f>COUNTIF(ShortCodesNew!$A:$A,ShortCodesNew!$A1576)</f>
        <v>1</v>
      </c>
      <c r="I1576" s="55">
        <f>COUNTIF(ShortCodesNew!$B:$B,ShortCodesNew!$B1576)</f>
        <v>1</v>
      </c>
      <c r="J1576" s="55"/>
      <c r="K1576" s="85"/>
      <c r="L1576" s="85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</row>
    <row r="1577" spans="1:26" ht="14.25" customHeight="1">
      <c r="A1577" s="103" t="s">
        <v>3572</v>
      </c>
      <c r="B1577" s="102" t="s">
        <v>3573</v>
      </c>
      <c r="C1577" s="103" t="s">
        <v>3572</v>
      </c>
      <c r="D1577" s="58"/>
      <c r="E1577" s="58"/>
      <c r="F1577" s="58"/>
      <c r="G1577" s="58">
        <f>COUNTIF(RTARouteStagesOld!$J$2:$J$5,ShortCodesNew!$B1577)</f>
        <v>0</v>
      </c>
      <c r="H1577" s="58">
        <f>COUNTIF(ShortCodesNew!$A:$A,ShortCodesNew!$A1577)</f>
        <v>1</v>
      </c>
      <c r="I1577" s="58">
        <f>COUNTIF(ShortCodesNew!$B:$B,ShortCodesNew!$B1577)</f>
        <v>1</v>
      </c>
      <c r="J1577" s="58"/>
      <c r="K1577" s="80"/>
      <c r="L1577" s="80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</row>
    <row r="1578" spans="1:26" ht="14.25" customHeight="1">
      <c r="A1578" s="103" t="s">
        <v>3574</v>
      </c>
      <c r="B1578" s="54" t="s">
        <v>3575</v>
      </c>
      <c r="C1578" s="103" t="s">
        <v>3574</v>
      </c>
      <c r="D1578" s="55"/>
      <c r="E1578" s="55"/>
      <c r="F1578" s="55"/>
      <c r="G1578" s="55">
        <f>COUNTIF(RTARouteStagesOld!$J$2:$J$5,ShortCodesNew!$B1578)</f>
        <v>0</v>
      </c>
      <c r="H1578" s="55">
        <f>COUNTIF(ShortCodesNew!$A:$A,ShortCodesNew!$A1578)</f>
        <v>1</v>
      </c>
      <c r="I1578" s="55">
        <f>COUNTIF(ShortCodesNew!$B:$B,ShortCodesNew!$B1578)</f>
        <v>1</v>
      </c>
      <c r="J1578" s="55"/>
      <c r="K1578" s="85"/>
      <c r="L1578" s="85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</row>
    <row r="1579" spans="1:26" ht="14.25" customHeight="1">
      <c r="A1579" s="103" t="s">
        <v>3576</v>
      </c>
      <c r="B1579" s="57" t="s">
        <v>3577</v>
      </c>
      <c r="C1579" s="103" t="s">
        <v>3576</v>
      </c>
      <c r="D1579" s="58"/>
      <c r="E1579" s="58"/>
      <c r="F1579" s="58"/>
      <c r="G1579" s="58">
        <f>COUNTIF(RTARouteStagesOld!$J$2:$J$5,ShortCodesNew!$B1579)</f>
        <v>0</v>
      </c>
      <c r="H1579" s="58">
        <f>COUNTIF(ShortCodesNew!$A:$A,ShortCodesNew!$A1579)</f>
        <v>1</v>
      </c>
      <c r="I1579" s="58">
        <f>COUNTIF(ShortCodesNew!$B:$B,ShortCodesNew!$B1579)</f>
        <v>1</v>
      </c>
      <c r="J1579" s="58"/>
      <c r="K1579" s="80"/>
      <c r="L1579" s="80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</row>
    <row r="1580" spans="1:26" ht="14.25" customHeight="1">
      <c r="A1580" s="103" t="s">
        <v>3578</v>
      </c>
      <c r="B1580" s="54" t="s">
        <v>3579</v>
      </c>
      <c r="C1580" s="103" t="s">
        <v>3578</v>
      </c>
      <c r="D1580" s="55"/>
      <c r="E1580" s="55"/>
      <c r="F1580" s="55"/>
      <c r="G1580" s="55">
        <f>COUNTIF(RTARouteStagesOld!$J$2:$J$5,ShortCodesNew!$B1580)</f>
        <v>0</v>
      </c>
      <c r="H1580" s="55">
        <f>COUNTIF(ShortCodesNew!$A:$A,ShortCodesNew!$A1580)</f>
        <v>1</v>
      </c>
      <c r="I1580" s="55">
        <f>COUNTIF(ShortCodesNew!$B:$B,ShortCodesNew!$B1580)</f>
        <v>1</v>
      </c>
      <c r="J1580" s="55"/>
      <c r="K1580" s="85"/>
      <c r="L1580" s="85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</row>
    <row r="1581" spans="1:26" ht="14.25" customHeight="1">
      <c r="A1581" s="103" t="s">
        <v>3580</v>
      </c>
      <c r="B1581" s="57" t="s">
        <v>3581</v>
      </c>
      <c r="C1581" s="103" t="s">
        <v>3580</v>
      </c>
      <c r="D1581" s="58"/>
      <c r="E1581" s="58"/>
      <c r="F1581" s="58"/>
      <c r="G1581" s="58">
        <f>COUNTIF(RTARouteStagesOld!$J$2:$J$5,ShortCodesNew!$B1581)</f>
        <v>0</v>
      </c>
      <c r="H1581" s="58">
        <f>COUNTIF(ShortCodesNew!$A:$A,ShortCodesNew!$A1581)</f>
        <v>1</v>
      </c>
      <c r="I1581" s="58">
        <f>COUNTIF(ShortCodesNew!$B:$B,ShortCodesNew!$B1581)</f>
        <v>1</v>
      </c>
      <c r="J1581" s="58"/>
      <c r="K1581" s="80"/>
      <c r="L1581" s="80"/>
      <c r="M1581" s="53"/>
      <c r="N1581" s="53"/>
      <c r="O1581" s="53"/>
      <c r="P1581" s="53"/>
      <c r="Q1581" s="53"/>
      <c r="R1581" s="53"/>
      <c r="S1581" s="53"/>
      <c r="T1581" s="53"/>
      <c r="U1581" s="53"/>
      <c r="V1581" s="53"/>
      <c r="W1581" s="53"/>
      <c r="X1581" s="53"/>
      <c r="Y1581" s="53"/>
      <c r="Z1581" s="53"/>
    </row>
    <row r="1582" spans="1:26" ht="14.25" customHeight="1">
      <c r="A1582" s="103" t="s">
        <v>3582</v>
      </c>
      <c r="B1582" s="54" t="s">
        <v>3583</v>
      </c>
      <c r="C1582" s="103" t="s">
        <v>3582</v>
      </c>
      <c r="D1582" s="55"/>
      <c r="E1582" s="55"/>
      <c r="F1582" s="55"/>
      <c r="G1582" s="55">
        <f>COUNTIF(RTARouteStagesOld!$J$2:$J$5,ShortCodesNew!$B1582)</f>
        <v>0</v>
      </c>
      <c r="H1582" s="55">
        <f>COUNTIF(ShortCodesNew!$A:$A,ShortCodesNew!$A1582)</f>
        <v>1</v>
      </c>
      <c r="I1582" s="55">
        <f>COUNTIF(ShortCodesNew!$B:$B,ShortCodesNew!$B1582)</f>
        <v>1</v>
      </c>
      <c r="J1582" s="55"/>
      <c r="K1582" s="85"/>
      <c r="L1582" s="85"/>
      <c r="M1582" s="53"/>
      <c r="N1582" s="53"/>
      <c r="O1582" s="53"/>
      <c r="P1582" s="53"/>
      <c r="Q1582" s="53"/>
      <c r="R1582" s="53"/>
      <c r="S1582" s="53"/>
      <c r="T1582" s="53"/>
      <c r="U1582" s="53"/>
      <c r="V1582" s="53"/>
      <c r="W1582" s="53"/>
      <c r="X1582" s="53"/>
      <c r="Y1582" s="53"/>
      <c r="Z1582" s="53"/>
    </row>
    <row r="1583" spans="1:26" ht="14.25" customHeight="1">
      <c r="A1583" s="103" t="s">
        <v>3584</v>
      </c>
      <c r="B1583" s="57" t="s">
        <v>3585</v>
      </c>
      <c r="C1583" s="103" t="s">
        <v>3584</v>
      </c>
      <c r="D1583" s="58"/>
      <c r="E1583" s="58"/>
      <c r="F1583" s="58"/>
      <c r="G1583" s="58">
        <f>COUNTIF(RTARouteStagesOld!$J$2:$J$5,ShortCodesNew!$B1583)</f>
        <v>0</v>
      </c>
      <c r="H1583" s="58">
        <f>COUNTIF(ShortCodesNew!$A:$A,ShortCodesNew!$A1583)</f>
        <v>1</v>
      </c>
      <c r="I1583" s="58">
        <f>COUNTIF(ShortCodesNew!$B:$B,ShortCodesNew!$B1583)</f>
        <v>1</v>
      </c>
      <c r="J1583" s="58"/>
      <c r="K1583" s="80"/>
      <c r="L1583" s="80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</row>
    <row r="1584" spans="1:26" ht="14.25" customHeight="1">
      <c r="A1584" s="103" t="s">
        <v>3586</v>
      </c>
      <c r="B1584" s="54" t="s">
        <v>3587</v>
      </c>
      <c r="C1584" s="103" t="s">
        <v>3586</v>
      </c>
      <c r="D1584" s="55"/>
      <c r="E1584" s="55"/>
      <c r="F1584" s="55"/>
      <c r="G1584" s="55">
        <f>COUNTIF(RTARouteStagesOld!$J$2:$J$5,ShortCodesNew!$B1584)</f>
        <v>0</v>
      </c>
      <c r="H1584" s="55">
        <f>COUNTIF(ShortCodesNew!$A:$A,ShortCodesNew!$A1584)</f>
        <v>1</v>
      </c>
      <c r="I1584" s="55">
        <f>COUNTIF(ShortCodesNew!$B:$B,ShortCodesNew!$B1584)</f>
        <v>1</v>
      </c>
      <c r="J1584" s="55"/>
      <c r="K1584" s="85"/>
      <c r="L1584" s="85"/>
      <c r="M1584" s="53"/>
      <c r="N1584" s="53"/>
      <c r="O1584" s="53"/>
      <c r="P1584" s="53"/>
      <c r="Q1584" s="53"/>
      <c r="R1584" s="53"/>
      <c r="S1584" s="53"/>
      <c r="T1584" s="53"/>
      <c r="U1584" s="53"/>
      <c r="V1584" s="53"/>
      <c r="W1584" s="53"/>
      <c r="X1584" s="53"/>
      <c r="Y1584" s="53"/>
      <c r="Z1584" s="53"/>
    </row>
    <row r="1585" spans="1:26" ht="14.25" customHeight="1">
      <c r="A1585" s="104" t="s">
        <v>3588</v>
      </c>
      <c r="B1585" s="57" t="s">
        <v>2523</v>
      </c>
      <c r="C1585" s="104" t="s">
        <v>3588</v>
      </c>
      <c r="D1585" s="58"/>
      <c r="E1585" s="58"/>
      <c r="F1585" s="58"/>
      <c r="G1585" s="58">
        <f>COUNTIF(RTARouteStagesOld!$J$2:$J$5,ShortCodesNew!$B1585)</f>
        <v>0</v>
      </c>
      <c r="H1585" s="58">
        <f>COUNTIF(ShortCodesNew!$A:$A,ShortCodesNew!$A1585)</f>
        <v>1</v>
      </c>
      <c r="I1585" s="58">
        <f>COUNTIF(ShortCodesNew!$B:$B,ShortCodesNew!$B1585)</f>
        <v>2</v>
      </c>
      <c r="J1585" s="58"/>
      <c r="K1585" s="80"/>
      <c r="L1585" s="80"/>
      <c r="M1585" s="53"/>
      <c r="N1585" s="53"/>
      <c r="O1585" s="53"/>
      <c r="P1585" s="53"/>
      <c r="Q1585" s="53"/>
      <c r="R1585" s="53"/>
      <c r="S1585" s="53"/>
      <c r="T1585" s="53"/>
      <c r="U1585" s="53"/>
      <c r="V1585" s="53"/>
      <c r="W1585" s="53"/>
      <c r="X1585" s="53"/>
      <c r="Y1585" s="53"/>
      <c r="Z1585" s="53"/>
    </row>
    <row r="1586" spans="1:26" ht="14.25" customHeight="1">
      <c r="A1586" s="103" t="s">
        <v>3589</v>
      </c>
      <c r="B1586" s="54" t="s">
        <v>3590</v>
      </c>
      <c r="C1586" s="103" t="s">
        <v>3589</v>
      </c>
      <c r="D1586" s="55"/>
      <c r="E1586" s="55"/>
      <c r="F1586" s="55"/>
      <c r="G1586" s="55">
        <f>COUNTIF(RTARouteStagesOld!$J$2:$J$5,ShortCodesNew!$B1586)</f>
        <v>0</v>
      </c>
      <c r="H1586" s="55">
        <f>COUNTIF(ShortCodesNew!$A:$A,ShortCodesNew!$A1586)</f>
        <v>1</v>
      </c>
      <c r="I1586" s="55">
        <f>COUNTIF(ShortCodesNew!$B:$B,ShortCodesNew!$B1586)</f>
        <v>1</v>
      </c>
      <c r="J1586" s="55"/>
      <c r="K1586" s="85"/>
      <c r="L1586" s="85"/>
      <c r="M1586" s="53"/>
      <c r="N1586" s="53"/>
      <c r="O1586" s="53"/>
      <c r="P1586" s="53"/>
      <c r="Q1586" s="53"/>
      <c r="R1586" s="53"/>
      <c r="S1586" s="53"/>
      <c r="T1586" s="53"/>
      <c r="U1586" s="53"/>
      <c r="V1586" s="53"/>
      <c r="W1586" s="53"/>
      <c r="X1586" s="53"/>
      <c r="Y1586" s="53"/>
      <c r="Z1586" s="53"/>
    </row>
    <row r="1587" spans="1:26" ht="14.25" customHeight="1">
      <c r="A1587" s="99" t="s">
        <v>3591</v>
      </c>
      <c r="B1587" s="57" t="s">
        <v>2348</v>
      </c>
      <c r="C1587" s="99" t="s">
        <v>3591</v>
      </c>
      <c r="D1587" s="58"/>
      <c r="E1587" s="58"/>
      <c r="F1587" s="58"/>
      <c r="G1587" s="58">
        <f>COUNTIF(RTARouteStagesOld!$J$2:$J$5,ShortCodesNew!$B1587)</f>
        <v>0</v>
      </c>
      <c r="H1587" s="58">
        <f>COUNTIF(ShortCodesNew!$A:$A,ShortCodesNew!$A1587)</f>
        <v>1</v>
      </c>
      <c r="I1587" s="58">
        <f>COUNTIF(ShortCodesNew!$B:$B,ShortCodesNew!$B1587)</f>
        <v>2</v>
      </c>
      <c r="J1587" s="58"/>
      <c r="K1587" s="80"/>
      <c r="L1587" s="80"/>
      <c r="M1587" s="53"/>
      <c r="N1587" s="53"/>
      <c r="O1587" s="53"/>
      <c r="P1587" s="53"/>
      <c r="Q1587" s="53"/>
      <c r="R1587" s="53"/>
      <c r="S1587" s="53"/>
      <c r="T1587" s="53"/>
      <c r="U1587" s="53"/>
      <c r="V1587" s="53"/>
      <c r="W1587" s="53"/>
      <c r="X1587" s="53"/>
      <c r="Y1587" s="53"/>
      <c r="Z1587" s="53"/>
    </row>
    <row r="1588" spans="1:26" ht="14.25" customHeight="1">
      <c r="A1588" s="105" t="s">
        <v>3592</v>
      </c>
      <c r="B1588" s="54" t="s">
        <v>3593</v>
      </c>
      <c r="C1588" s="105" t="s">
        <v>3592</v>
      </c>
      <c r="D1588" s="55"/>
      <c r="E1588" s="55"/>
      <c r="F1588" s="55"/>
      <c r="G1588" s="55">
        <f>COUNTIF(RTARouteStagesOld!$J$2:$J$5,ShortCodesNew!$B1588)</f>
        <v>0</v>
      </c>
      <c r="H1588" s="55">
        <f>COUNTIF(ShortCodesNew!$A:$A,ShortCodesNew!$A1588)</f>
        <v>1</v>
      </c>
      <c r="I1588" s="55">
        <f>COUNTIF(ShortCodesNew!$B:$B,ShortCodesNew!$B1588)</f>
        <v>1</v>
      </c>
      <c r="J1588" s="55"/>
      <c r="K1588" s="85"/>
      <c r="L1588" s="85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3"/>
    </row>
    <row r="1589" spans="1:26" ht="14.25" customHeight="1">
      <c r="A1589" s="57" t="s">
        <v>3594</v>
      </c>
      <c r="B1589" s="57" t="s">
        <v>3595</v>
      </c>
      <c r="C1589" s="58" t="s">
        <v>3594</v>
      </c>
      <c r="D1589" s="58"/>
      <c r="E1589" s="58"/>
      <c r="F1589" s="58"/>
      <c r="G1589" s="58">
        <f>COUNTIF(RTARouteStagesOld!$J$2:$J$5,ShortCodesNew!$B1589)</f>
        <v>0</v>
      </c>
      <c r="H1589" s="58">
        <f>COUNTIF(ShortCodesNew!$A:$A,ShortCodesNew!$A1589)</f>
        <v>1</v>
      </c>
      <c r="I1589" s="58">
        <f>COUNTIF(ShortCodesNew!$B:$B,ShortCodesNew!$B1589)</f>
        <v>1</v>
      </c>
      <c r="J1589" s="58"/>
      <c r="K1589" s="80"/>
      <c r="L1589" s="80"/>
      <c r="M1589" s="53"/>
      <c r="N1589" s="53"/>
      <c r="O1589" s="53"/>
      <c r="P1589" s="53"/>
      <c r="Q1589" s="53"/>
      <c r="R1589" s="53"/>
      <c r="S1589" s="53"/>
      <c r="T1589" s="53"/>
      <c r="U1589" s="53"/>
      <c r="V1589" s="53"/>
      <c r="W1589" s="53"/>
      <c r="X1589" s="53"/>
      <c r="Y1589" s="53"/>
      <c r="Z1589" s="53"/>
    </row>
    <row r="1590" spans="1:26" ht="14.25" customHeight="1">
      <c r="A1590" s="54" t="s">
        <v>3596</v>
      </c>
      <c r="B1590" s="54" t="s">
        <v>3597</v>
      </c>
      <c r="C1590" s="55" t="s">
        <v>3596</v>
      </c>
      <c r="D1590" s="55"/>
      <c r="E1590" s="55"/>
      <c r="F1590" s="55"/>
      <c r="G1590" s="55">
        <f>COUNTIF(RTARouteStagesOld!$J$2:$J$5,ShortCodesNew!$B1590)</f>
        <v>0</v>
      </c>
      <c r="H1590" s="55">
        <f>COUNTIF(ShortCodesNew!$A:$A,ShortCodesNew!$A1590)</f>
        <v>1</v>
      </c>
      <c r="I1590" s="55">
        <f>COUNTIF(ShortCodesNew!$B:$B,ShortCodesNew!$B1590)</f>
        <v>1</v>
      </c>
      <c r="J1590" s="55"/>
      <c r="K1590" s="85"/>
      <c r="L1590" s="85"/>
      <c r="M1590" s="53"/>
      <c r="N1590" s="53"/>
      <c r="O1590" s="53"/>
      <c r="P1590" s="53"/>
      <c r="Q1590" s="53"/>
      <c r="R1590" s="53"/>
      <c r="S1590" s="53"/>
      <c r="T1590" s="53"/>
      <c r="U1590" s="53"/>
      <c r="V1590" s="53"/>
      <c r="W1590" s="53"/>
      <c r="X1590" s="53"/>
      <c r="Y1590" s="53"/>
      <c r="Z1590" s="53"/>
    </row>
    <row r="1591" spans="1:26" ht="14.25" customHeight="1">
      <c r="A1591" s="59" t="s">
        <v>3598</v>
      </c>
      <c r="B1591" s="57" t="s">
        <v>1923</v>
      </c>
      <c r="C1591" s="59" t="s">
        <v>3598</v>
      </c>
      <c r="D1591" s="58"/>
      <c r="E1591" s="58"/>
      <c r="F1591" s="58"/>
      <c r="G1591" s="58">
        <f>COUNTIF(RTARouteStagesOld!$J$2:$J$5,ShortCodesNew!$B1591)</f>
        <v>0</v>
      </c>
      <c r="H1591" s="58">
        <f>COUNTIF(ShortCodesNew!$A:$A,ShortCodesNew!$A1591)</f>
        <v>1</v>
      </c>
      <c r="I1591" s="58">
        <f>COUNTIF(ShortCodesNew!$B:$B,ShortCodesNew!$B1591)</f>
        <v>2</v>
      </c>
      <c r="J1591" s="58"/>
      <c r="K1591" s="80"/>
      <c r="L1591" s="80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</row>
    <row r="1592" spans="1:26" ht="14.25" customHeight="1">
      <c r="A1592" s="54" t="s">
        <v>3599</v>
      </c>
      <c r="B1592" s="54" t="s">
        <v>3600</v>
      </c>
      <c r="C1592" s="54" t="s">
        <v>3599</v>
      </c>
      <c r="D1592" s="55"/>
      <c r="E1592" s="55"/>
      <c r="F1592" s="55"/>
      <c r="G1592" s="55"/>
      <c r="H1592" s="55"/>
      <c r="I1592" s="55"/>
      <c r="J1592" s="55"/>
      <c r="K1592" s="85"/>
      <c r="L1592" s="85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</row>
    <row r="1593" spans="1:26" ht="14.25" customHeight="1">
      <c r="A1593" s="59" t="s">
        <v>3601</v>
      </c>
      <c r="B1593" s="57"/>
      <c r="C1593" s="59" t="s">
        <v>3601</v>
      </c>
      <c r="D1593" s="58"/>
      <c r="E1593" s="58"/>
      <c r="F1593" s="58"/>
      <c r="G1593" s="58"/>
      <c r="H1593" s="58"/>
      <c r="I1593" s="58"/>
      <c r="J1593" s="58"/>
      <c r="K1593" s="80"/>
      <c r="L1593" s="80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</row>
    <row r="1594" spans="1:26" ht="14.25" customHeight="1">
      <c r="A1594" s="54"/>
      <c r="B1594" s="54"/>
      <c r="C1594" s="55"/>
      <c r="D1594" s="55"/>
      <c r="E1594" s="55"/>
      <c r="F1594" s="55"/>
      <c r="G1594" s="55"/>
      <c r="H1594" s="55"/>
      <c r="I1594" s="55"/>
      <c r="J1594" s="55"/>
      <c r="K1594" s="85"/>
      <c r="L1594" s="85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</row>
    <row r="1595" spans="1:26" ht="14.25" customHeight="1">
      <c r="A1595" s="57"/>
      <c r="B1595" s="57"/>
      <c r="C1595" s="58"/>
      <c r="D1595" s="58"/>
      <c r="E1595" s="58"/>
      <c r="F1595" s="58"/>
      <c r="G1595" s="58"/>
      <c r="H1595" s="58"/>
      <c r="I1595" s="58"/>
      <c r="J1595" s="58"/>
      <c r="K1595" s="80"/>
      <c r="L1595" s="80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</row>
    <row r="1596" spans="1:26" ht="14.25" customHeight="1">
      <c r="A1596" s="54"/>
      <c r="B1596" s="54"/>
      <c r="C1596" s="55"/>
      <c r="D1596" s="55"/>
      <c r="E1596" s="55"/>
      <c r="F1596" s="55"/>
      <c r="G1596" s="55"/>
      <c r="H1596" s="55"/>
      <c r="I1596" s="55"/>
      <c r="J1596" s="55"/>
      <c r="K1596" s="85"/>
      <c r="L1596" s="85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</row>
    <row r="1597" spans="1:26" ht="14.25" customHeight="1">
      <c r="A1597" s="57"/>
      <c r="B1597" s="57"/>
      <c r="C1597" s="58"/>
      <c r="D1597" s="58"/>
      <c r="E1597" s="58"/>
      <c r="F1597" s="58"/>
      <c r="G1597" s="58"/>
      <c r="H1597" s="58"/>
      <c r="I1597" s="58"/>
      <c r="J1597" s="58"/>
      <c r="K1597" s="80"/>
      <c r="L1597" s="80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</row>
    <row r="1598" spans="1:26" ht="14.25" customHeight="1">
      <c r="A1598" s="54"/>
      <c r="B1598" s="54"/>
      <c r="C1598" s="55"/>
      <c r="D1598" s="55"/>
      <c r="E1598" s="55"/>
      <c r="F1598" s="55"/>
      <c r="G1598" s="55"/>
      <c r="H1598" s="55"/>
      <c r="I1598" s="55"/>
      <c r="J1598" s="55"/>
      <c r="K1598" s="85"/>
      <c r="L1598" s="85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</row>
    <row r="1599" spans="1:26" ht="14.25" customHeight="1">
      <c r="A1599" s="57"/>
      <c r="B1599" s="57"/>
      <c r="C1599" s="58"/>
      <c r="D1599" s="58"/>
      <c r="E1599" s="58"/>
      <c r="F1599" s="58"/>
      <c r="G1599" s="58"/>
      <c r="H1599" s="58"/>
      <c r="I1599" s="58"/>
      <c r="J1599" s="58"/>
      <c r="K1599" s="80"/>
      <c r="L1599" s="80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</row>
    <row r="1600" spans="1:26" ht="14.25" customHeight="1">
      <c r="A1600" s="54"/>
      <c r="B1600" s="54"/>
      <c r="C1600" s="55"/>
      <c r="D1600" s="55"/>
      <c r="E1600" s="55"/>
      <c r="F1600" s="55"/>
      <c r="G1600" s="55"/>
      <c r="H1600" s="55"/>
      <c r="I1600" s="55"/>
      <c r="J1600" s="55"/>
      <c r="K1600" s="85"/>
      <c r="L1600" s="85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</row>
    <row r="1601" spans="1:26" ht="14.25" customHeight="1">
      <c r="A1601" s="57"/>
      <c r="B1601" s="57"/>
      <c r="C1601" s="58"/>
      <c r="D1601" s="58"/>
      <c r="E1601" s="58"/>
      <c r="F1601" s="58"/>
      <c r="G1601" s="58"/>
      <c r="H1601" s="58"/>
      <c r="I1601" s="58"/>
      <c r="J1601" s="58"/>
      <c r="K1601" s="80"/>
      <c r="L1601" s="80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</row>
    <row r="1602" spans="1:26" ht="14.25" customHeight="1">
      <c r="A1602" s="54"/>
      <c r="B1602" s="54"/>
      <c r="C1602" s="55"/>
      <c r="D1602" s="55"/>
      <c r="E1602" s="55"/>
      <c r="F1602" s="55"/>
      <c r="G1602" s="55"/>
      <c r="H1602" s="55"/>
      <c r="I1602" s="55"/>
      <c r="J1602" s="55"/>
      <c r="K1602" s="85"/>
      <c r="L1602" s="85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</row>
    <row r="1603" spans="1:26" ht="14.25" customHeight="1">
      <c r="A1603" s="79"/>
      <c r="B1603" s="79"/>
      <c r="C1603" s="80"/>
      <c r="D1603" s="80"/>
      <c r="E1603" s="80"/>
      <c r="F1603" s="80"/>
      <c r="G1603" s="80"/>
      <c r="H1603" s="80"/>
      <c r="I1603" s="80"/>
      <c r="J1603" s="80"/>
      <c r="K1603" s="80"/>
      <c r="L1603" s="80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</row>
    <row r="1604" spans="1:26" ht="14.25" customHeight="1">
      <c r="A1604" s="84"/>
      <c r="B1604" s="84"/>
      <c r="C1604" s="85"/>
      <c r="D1604" s="85"/>
      <c r="E1604" s="85"/>
      <c r="F1604" s="85"/>
      <c r="G1604" s="85"/>
      <c r="H1604" s="85"/>
      <c r="I1604" s="85"/>
      <c r="J1604" s="85"/>
      <c r="K1604" s="85"/>
      <c r="L1604" s="85"/>
      <c r="M1604" s="53"/>
      <c r="N1604" s="53"/>
      <c r="O1604" s="53"/>
      <c r="P1604" s="53"/>
      <c r="Q1604" s="53"/>
      <c r="R1604" s="53"/>
      <c r="S1604" s="53"/>
      <c r="T1604" s="53"/>
      <c r="U1604" s="53"/>
      <c r="V1604" s="53"/>
      <c r="W1604" s="53"/>
      <c r="X1604" s="53"/>
      <c r="Y1604" s="53"/>
      <c r="Z1604" s="53"/>
    </row>
    <row r="1605" spans="1:26" ht="14.25" customHeight="1">
      <c r="A1605" s="79"/>
      <c r="B1605" s="79"/>
      <c r="C1605" s="80"/>
      <c r="D1605" s="80"/>
      <c r="E1605" s="80"/>
      <c r="F1605" s="80"/>
      <c r="G1605" s="80"/>
      <c r="H1605" s="80"/>
      <c r="I1605" s="80"/>
      <c r="J1605" s="80"/>
      <c r="K1605" s="80"/>
      <c r="L1605" s="80"/>
      <c r="M1605" s="53"/>
      <c r="N1605" s="53"/>
      <c r="O1605" s="53"/>
      <c r="P1605" s="53"/>
      <c r="Q1605" s="53"/>
      <c r="R1605" s="53"/>
      <c r="S1605" s="53"/>
      <c r="T1605" s="53"/>
      <c r="U1605" s="53"/>
      <c r="V1605" s="53"/>
      <c r="W1605" s="53"/>
      <c r="X1605" s="53"/>
      <c r="Y1605" s="53"/>
      <c r="Z1605" s="53"/>
    </row>
    <row r="1606" spans="1:26" ht="14.25" customHeight="1">
      <c r="A1606" s="84"/>
      <c r="B1606" s="84"/>
      <c r="C1606" s="85"/>
      <c r="D1606" s="85"/>
      <c r="E1606" s="85"/>
      <c r="F1606" s="85"/>
      <c r="G1606" s="85"/>
      <c r="H1606" s="85"/>
      <c r="I1606" s="85"/>
      <c r="J1606" s="85"/>
      <c r="K1606" s="85"/>
      <c r="L1606" s="85"/>
      <c r="M1606" s="53"/>
      <c r="N1606" s="53"/>
      <c r="O1606" s="53"/>
      <c r="P1606" s="53"/>
      <c r="Q1606" s="53"/>
      <c r="R1606" s="53"/>
      <c r="S1606" s="53"/>
      <c r="T1606" s="53"/>
      <c r="U1606" s="53"/>
      <c r="V1606" s="53"/>
      <c r="W1606" s="53"/>
      <c r="X1606" s="53"/>
      <c r="Y1606" s="53"/>
      <c r="Z1606" s="53"/>
    </row>
    <row r="1607" spans="1:26" ht="14.25" customHeight="1">
      <c r="A1607" s="79"/>
      <c r="B1607" s="79"/>
      <c r="C1607" s="80"/>
      <c r="D1607" s="80"/>
      <c r="E1607" s="80"/>
      <c r="F1607" s="80"/>
      <c r="G1607" s="80"/>
      <c r="H1607" s="80"/>
      <c r="I1607" s="80"/>
      <c r="J1607" s="80"/>
      <c r="K1607" s="80"/>
      <c r="L1607" s="80"/>
      <c r="M1607" s="53"/>
      <c r="N1607" s="53"/>
      <c r="O1607" s="53"/>
      <c r="P1607" s="53"/>
      <c r="Q1607" s="53"/>
      <c r="R1607" s="53"/>
      <c r="S1607" s="53"/>
      <c r="T1607" s="53"/>
      <c r="U1607" s="53"/>
      <c r="V1607" s="53"/>
      <c r="W1607" s="53"/>
      <c r="X1607" s="53"/>
      <c r="Y1607" s="53"/>
      <c r="Z1607" s="53"/>
    </row>
    <row r="1608" spans="1:26" ht="14.25" customHeight="1">
      <c r="A1608" s="84"/>
      <c r="B1608" s="84"/>
      <c r="C1608" s="85"/>
      <c r="D1608" s="85"/>
      <c r="E1608" s="85"/>
      <c r="F1608" s="85"/>
      <c r="G1608" s="85"/>
      <c r="H1608" s="85"/>
      <c r="I1608" s="85"/>
      <c r="J1608" s="85"/>
      <c r="K1608" s="85"/>
      <c r="L1608" s="85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</row>
    <row r="1609" spans="1:26" ht="14.25" customHeight="1">
      <c r="A1609" s="79"/>
      <c r="B1609" s="79"/>
      <c r="C1609" s="80"/>
      <c r="D1609" s="80"/>
      <c r="E1609" s="80"/>
      <c r="F1609" s="80"/>
      <c r="G1609" s="80"/>
      <c r="H1609" s="80"/>
      <c r="I1609" s="80"/>
      <c r="J1609" s="80"/>
      <c r="K1609" s="80"/>
      <c r="L1609" s="80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</row>
    <row r="1610" spans="1:26" ht="14.25" customHeight="1">
      <c r="A1610" s="84"/>
      <c r="B1610" s="84"/>
      <c r="C1610" s="85"/>
      <c r="D1610" s="85"/>
      <c r="E1610" s="85"/>
      <c r="F1610" s="85"/>
      <c r="G1610" s="85"/>
      <c r="H1610" s="85"/>
      <c r="I1610" s="85"/>
      <c r="J1610" s="85"/>
      <c r="K1610" s="85"/>
      <c r="L1610" s="85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</row>
    <row r="1611" spans="1:26" ht="14.25" customHeight="1">
      <c r="A1611" s="79"/>
      <c r="B1611" s="79"/>
      <c r="C1611" s="80"/>
      <c r="D1611" s="80"/>
      <c r="E1611" s="80"/>
      <c r="F1611" s="80"/>
      <c r="G1611" s="80"/>
      <c r="H1611" s="80"/>
      <c r="I1611" s="80"/>
      <c r="J1611" s="80"/>
      <c r="K1611" s="80"/>
      <c r="L1611" s="80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</row>
    <row r="1612" spans="1:26" ht="14.25" customHeight="1">
      <c r="A1612" s="84"/>
      <c r="B1612" s="84"/>
      <c r="C1612" s="85"/>
      <c r="D1612" s="85"/>
      <c r="E1612" s="85"/>
      <c r="F1612" s="85"/>
      <c r="G1612" s="85"/>
      <c r="H1612" s="85"/>
      <c r="I1612" s="85"/>
      <c r="J1612" s="85"/>
      <c r="K1612" s="85"/>
      <c r="L1612" s="85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</row>
    <row r="1613" spans="1:26" ht="14.25" customHeight="1">
      <c r="A1613" s="79"/>
      <c r="B1613" s="79"/>
      <c r="C1613" s="80"/>
      <c r="D1613" s="80"/>
      <c r="E1613" s="80"/>
      <c r="F1613" s="80"/>
      <c r="G1613" s="80"/>
      <c r="H1613" s="80"/>
      <c r="I1613" s="80"/>
      <c r="J1613" s="80"/>
      <c r="K1613" s="80"/>
      <c r="L1613" s="80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</row>
    <row r="1614" spans="1:26" ht="14.25" customHeight="1">
      <c r="A1614" s="84"/>
      <c r="B1614" s="84"/>
      <c r="C1614" s="85"/>
      <c r="D1614" s="85"/>
      <c r="E1614" s="85"/>
      <c r="F1614" s="85"/>
      <c r="G1614" s="85"/>
      <c r="H1614" s="85"/>
      <c r="I1614" s="85"/>
      <c r="J1614" s="85"/>
      <c r="K1614" s="85"/>
      <c r="L1614" s="85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</row>
    <row r="1615" spans="1:26" ht="14.25" customHeight="1">
      <c r="A1615" s="79"/>
      <c r="B1615" s="79"/>
      <c r="C1615" s="80"/>
      <c r="D1615" s="80"/>
      <c r="E1615" s="80"/>
      <c r="F1615" s="80"/>
      <c r="G1615" s="80"/>
      <c r="H1615" s="80"/>
      <c r="I1615" s="80"/>
      <c r="J1615" s="80"/>
      <c r="K1615" s="80"/>
      <c r="L1615" s="80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</row>
    <row r="1616" spans="1:26" ht="14.25" customHeight="1">
      <c r="A1616" s="84"/>
      <c r="B1616" s="84"/>
      <c r="C1616" s="85"/>
      <c r="D1616" s="85"/>
      <c r="E1616" s="85"/>
      <c r="F1616" s="85"/>
      <c r="G1616" s="85"/>
      <c r="H1616" s="85"/>
      <c r="I1616" s="85"/>
      <c r="J1616" s="85"/>
      <c r="K1616" s="85"/>
      <c r="L1616" s="85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</row>
    <row r="1617" spans="1:26" ht="14.25" customHeight="1">
      <c r="A1617" s="79"/>
      <c r="B1617" s="79"/>
      <c r="C1617" s="80"/>
      <c r="D1617" s="80"/>
      <c r="E1617" s="80"/>
      <c r="F1617" s="80"/>
      <c r="G1617" s="80"/>
      <c r="H1617" s="80"/>
      <c r="I1617" s="80"/>
      <c r="J1617" s="80"/>
      <c r="K1617" s="80"/>
      <c r="L1617" s="80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</row>
    <row r="1618" spans="1:26" ht="14.25" customHeight="1">
      <c r="A1618" s="84"/>
      <c r="B1618" s="84"/>
      <c r="C1618" s="85"/>
      <c r="D1618" s="85"/>
      <c r="E1618" s="85"/>
      <c r="F1618" s="85"/>
      <c r="G1618" s="85"/>
      <c r="H1618" s="85"/>
      <c r="I1618" s="85"/>
      <c r="J1618" s="85"/>
      <c r="K1618" s="85"/>
      <c r="L1618" s="85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</row>
    <row r="1619" spans="1:26" ht="14.25" customHeight="1">
      <c r="A1619" s="79"/>
      <c r="B1619" s="79"/>
      <c r="C1619" s="80"/>
      <c r="D1619" s="80"/>
      <c r="E1619" s="80"/>
      <c r="F1619" s="80"/>
      <c r="G1619" s="80"/>
      <c r="H1619" s="80"/>
      <c r="I1619" s="80"/>
      <c r="J1619" s="80"/>
      <c r="K1619" s="80"/>
      <c r="L1619" s="80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</row>
    <row r="1620" spans="1:26" ht="14.25" customHeight="1">
      <c r="A1620" s="84"/>
      <c r="B1620" s="84"/>
      <c r="C1620" s="85"/>
      <c r="D1620" s="85"/>
      <c r="E1620" s="85"/>
      <c r="F1620" s="85"/>
      <c r="G1620" s="85"/>
      <c r="H1620" s="85"/>
      <c r="I1620" s="85"/>
      <c r="J1620" s="85"/>
      <c r="K1620" s="85"/>
      <c r="L1620" s="85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</row>
    <row r="1621" spans="1:26" ht="14.25" customHeight="1">
      <c r="A1621" s="79"/>
      <c r="B1621" s="79"/>
      <c r="C1621" s="80"/>
      <c r="D1621" s="80"/>
      <c r="E1621" s="80"/>
      <c r="F1621" s="80"/>
      <c r="G1621" s="80"/>
      <c r="H1621" s="80"/>
      <c r="I1621" s="80"/>
      <c r="J1621" s="80"/>
      <c r="K1621" s="80"/>
      <c r="L1621" s="80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</row>
    <row r="1622" spans="1:26" ht="14.25" customHeight="1">
      <c r="A1622" s="84"/>
      <c r="B1622" s="84"/>
      <c r="C1622" s="85"/>
      <c r="D1622" s="85"/>
      <c r="E1622" s="85"/>
      <c r="F1622" s="85"/>
      <c r="G1622" s="85"/>
      <c r="H1622" s="85"/>
      <c r="I1622" s="85"/>
      <c r="J1622" s="85"/>
      <c r="K1622" s="85"/>
      <c r="L1622" s="85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</row>
    <row r="1623" spans="1:26" ht="14.25" customHeight="1">
      <c r="A1623" s="79"/>
      <c r="B1623" s="79"/>
      <c r="C1623" s="80"/>
      <c r="D1623" s="80"/>
      <c r="E1623" s="80"/>
      <c r="F1623" s="80"/>
      <c r="G1623" s="80"/>
      <c r="H1623" s="80"/>
      <c r="I1623" s="80"/>
      <c r="J1623" s="80"/>
      <c r="K1623" s="80"/>
      <c r="L1623" s="80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</row>
    <row r="1624" spans="1:26" ht="14.25" customHeight="1">
      <c r="A1624" s="84"/>
      <c r="B1624" s="84"/>
      <c r="C1624" s="85"/>
      <c r="D1624" s="85"/>
      <c r="E1624" s="85"/>
      <c r="F1624" s="85"/>
      <c r="G1624" s="85"/>
      <c r="H1624" s="85"/>
      <c r="I1624" s="85"/>
      <c r="J1624" s="85"/>
      <c r="K1624" s="85"/>
      <c r="L1624" s="85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</row>
    <row r="1625" spans="1:26" ht="14.25" customHeight="1">
      <c r="A1625" s="79"/>
      <c r="B1625" s="79"/>
      <c r="C1625" s="80"/>
      <c r="D1625" s="80"/>
      <c r="E1625" s="80"/>
      <c r="F1625" s="80"/>
      <c r="G1625" s="80"/>
      <c r="H1625" s="80"/>
      <c r="I1625" s="80"/>
      <c r="J1625" s="80"/>
      <c r="K1625" s="80"/>
      <c r="L1625" s="80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</row>
    <row r="1626" spans="1:26" ht="14.25" customHeight="1">
      <c r="A1626" s="84"/>
      <c r="B1626" s="84"/>
      <c r="C1626" s="85"/>
      <c r="D1626" s="85"/>
      <c r="E1626" s="85"/>
      <c r="F1626" s="85"/>
      <c r="G1626" s="85"/>
      <c r="H1626" s="85"/>
      <c r="I1626" s="85"/>
      <c r="J1626" s="85"/>
      <c r="K1626" s="85"/>
      <c r="L1626" s="85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</row>
    <row r="1627" spans="1:26" ht="14.25" customHeight="1">
      <c r="A1627" s="79"/>
      <c r="B1627" s="79"/>
      <c r="C1627" s="80"/>
      <c r="D1627" s="80"/>
      <c r="E1627" s="80"/>
      <c r="F1627" s="80"/>
      <c r="G1627" s="80"/>
      <c r="H1627" s="80"/>
      <c r="I1627" s="80"/>
      <c r="J1627" s="80"/>
      <c r="K1627" s="80"/>
      <c r="L1627" s="80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</row>
    <row r="1628" spans="1:26" ht="14.25" customHeight="1">
      <c r="A1628" s="84"/>
      <c r="B1628" s="84"/>
      <c r="C1628" s="85"/>
      <c r="D1628" s="85"/>
      <c r="E1628" s="85"/>
      <c r="F1628" s="85"/>
      <c r="G1628" s="85"/>
      <c r="H1628" s="85"/>
      <c r="I1628" s="85"/>
      <c r="J1628" s="85"/>
      <c r="K1628" s="85"/>
      <c r="L1628" s="85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</row>
    <row r="1629" spans="1:26" ht="14.25" customHeight="1">
      <c r="A1629" s="79"/>
      <c r="B1629" s="79"/>
      <c r="C1629" s="80"/>
      <c r="D1629" s="80"/>
      <c r="E1629" s="80"/>
      <c r="F1629" s="80"/>
      <c r="G1629" s="80"/>
      <c r="H1629" s="80"/>
      <c r="I1629" s="80"/>
      <c r="J1629" s="80"/>
      <c r="K1629" s="80"/>
      <c r="L1629" s="80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</row>
    <row r="1630" spans="1:26" ht="14.25" customHeight="1">
      <c r="A1630" s="84"/>
      <c r="B1630" s="84"/>
      <c r="C1630" s="85"/>
      <c r="D1630" s="85"/>
      <c r="E1630" s="85"/>
      <c r="F1630" s="85"/>
      <c r="G1630" s="85"/>
      <c r="H1630" s="85"/>
      <c r="I1630" s="85"/>
      <c r="J1630" s="85"/>
      <c r="K1630" s="85"/>
      <c r="L1630" s="85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</row>
    <row r="1631" spans="1:26" ht="14.25" customHeight="1">
      <c r="A1631" s="79"/>
      <c r="B1631" s="79"/>
      <c r="C1631" s="80"/>
      <c r="D1631" s="80"/>
      <c r="E1631" s="80"/>
      <c r="F1631" s="80"/>
      <c r="G1631" s="80"/>
      <c r="H1631" s="80"/>
      <c r="I1631" s="80"/>
      <c r="J1631" s="80"/>
      <c r="K1631" s="80"/>
      <c r="L1631" s="80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</row>
    <row r="1632" spans="1:26" ht="14.25" customHeight="1">
      <c r="A1632" s="84"/>
      <c r="B1632" s="84"/>
      <c r="C1632" s="85"/>
      <c r="D1632" s="85"/>
      <c r="E1632" s="85"/>
      <c r="F1632" s="85"/>
      <c r="G1632" s="85"/>
      <c r="H1632" s="85"/>
      <c r="I1632" s="85"/>
      <c r="J1632" s="85"/>
      <c r="K1632" s="85"/>
      <c r="L1632" s="85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</row>
    <row r="1633" spans="1:26" ht="14.25" customHeight="1">
      <c r="A1633" s="79"/>
      <c r="B1633" s="79"/>
      <c r="C1633" s="80"/>
      <c r="D1633" s="80"/>
      <c r="E1633" s="80"/>
      <c r="F1633" s="80"/>
      <c r="G1633" s="80"/>
      <c r="H1633" s="80"/>
      <c r="I1633" s="80"/>
      <c r="J1633" s="80"/>
      <c r="K1633" s="80"/>
      <c r="L1633" s="80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</row>
    <row r="1634" spans="1:26" ht="14.25" customHeight="1">
      <c r="A1634" s="84"/>
      <c r="B1634" s="84"/>
      <c r="C1634" s="85"/>
      <c r="D1634" s="85"/>
      <c r="E1634" s="85"/>
      <c r="F1634" s="85"/>
      <c r="G1634" s="85"/>
      <c r="H1634" s="85"/>
      <c r="I1634" s="85"/>
      <c r="J1634" s="85"/>
      <c r="K1634" s="85"/>
      <c r="L1634" s="85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</row>
    <row r="1635" spans="1:26" ht="14.25" customHeight="1">
      <c r="A1635" s="79"/>
      <c r="B1635" s="79"/>
      <c r="C1635" s="80"/>
      <c r="D1635" s="80"/>
      <c r="E1635" s="80"/>
      <c r="F1635" s="80"/>
      <c r="G1635" s="80"/>
      <c r="H1635" s="80"/>
      <c r="I1635" s="80"/>
      <c r="J1635" s="80"/>
      <c r="K1635" s="80"/>
      <c r="L1635" s="80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</row>
    <row r="1636" spans="1:26" ht="14.25" customHeight="1">
      <c r="A1636" s="84"/>
      <c r="B1636" s="84"/>
      <c r="C1636" s="85"/>
      <c r="D1636" s="85"/>
      <c r="E1636" s="85"/>
      <c r="F1636" s="85"/>
      <c r="G1636" s="85"/>
      <c r="H1636" s="85"/>
      <c r="I1636" s="85"/>
      <c r="J1636" s="85"/>
      <c r="K1636" s="85"/>
      <c r="L1636" s="85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</row>
    <row r="1637" spans="1:26" ht="14.25" customHeight="1">
      <c r="A1637" s="79"/>
      <c r="B1637" s="79"/>
      <c r="C1637" s="80"/>
      <c r="D1637" s="80"/>
      <c r="E1637" s="80"/>
      <c r="F1637" s="80"/>
      <c r="G1637" s="80"/>
      <c r="H1637" s="80"/>
      <c r="I1637" s="80"/>
      <c r="J1637" s="80"/>
      <c r="K1637" s="80"/>
      <c r="L1637" s="80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</row>
    <row r="1638" spans="1:26" ht="14.25" customHeight="1">
      <c r="A1638" s="84"/>
      <c r="B1638" s="84"/>
      <c r="C1638" s="85"/>
      <c r="D1638" s="85"/>
      <c r="E1638" s="85"/>
      <c r="F1638" s="85"/>
      <c r="G1638" s="85"/>
      <c r="H1638" s="85"/>
      <c r="I1638" s="85"/>
      <c r="J1638" s="85"/>
      <c r="K1638" s="85"/>
      <c r="L1638" s="85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</row>
    <row r="1639" spans="1:26" ht="14.25" customHeight="1">
      <c r="A1639" s="79"/>
      <c r="B1639" s="79"/>
      <c r="C1639" s="80"/>
      <c r="D1639" s="80"/>
      <c r="E1639" s="80"/>
      <c r="F1639" s="80"/>
      <c r="G1639" s="80"/>
      <c r="H1639" s="80"/>
      <c r="I1639" s="80"/>
      <c r="J1639" s="80"/>
      <c r="K1639" s="80"/>
      <c r="L1639" s="80"/>
      <c r="M1639" s="53"/>
      <c r="N1639" s="53"/>
      <c r="O1639" s="53"/>
      <c r="P1639" s="53"/>
      <c r="Q1639" s="53"/>
      <c r="R1639" s="53"/>
      <c r="S1639" s="53"/>
      <c r="T1639" s="53"/>
      <c r="U1639" s="53"/>
      <c r="V1639" s="53"/>
      <c r="W1639" s="53"/>
      <c r="X1639" s="53"/>
      <c r="Y1639" s="53"/>
      <c r="Z1639" s="53"/>
    </row>
    <row r="1640" spans="1:26" ht="14.25" customHeight="1">
      <c r="A1640" s="84"/>
      <c r="B1640" s="84"/>
      <c r="C1640" s="85"/>
      <c r="D1640" s="85"/>
      <c r="E1640" s="85"/>
      <c r="F1640" s="85"/>
      <c r="G1640" s="85"/>
      <c r="H1640" s="85"/>
      <c r="I1640" s="85"/>
      <c r="J1640" s="85"/>
      <c r="K1640" s="85"/>
      <c r="L1640" s="85"/>
      <c r="M1640" s="53"/>
      <c r="N1640" s="53"/>
      <c r="O1640" s="53"/>
      <c r="P1640" s="53"/>
      <c r="Q1640" s="53"/>
      <c r="R1640" s="53"/>
      <c r="S1640" s="53"/>
      <c r="T1640" s="53"/>
      <c r="U1640" s="53"/>
      <c r="V1640" s="53"/>
      <c r="W1640" s="53"/>
      <c r="X1640" s="53"/>
      <c r="Y1640" s="53"/>
      <c r="Z1640" s="53"/>
    </row>
    <row r="1641" spans="1:26" ht="14.25" customHeight="1">
      <c r="A1641" s="79"/>
      <c r="B1641" s="79"/>
      <c r="C1641" s="80"/>
      <c r="D1641" s="80"/>
      <c r="E1641" s="80"/>
      <c r="F1641" s="80"/>
      <c r="G1641" s="80"/>
      <c r="H1641" s="80"/>
      <c r="I1641" s="80"/>
      <c r="J1641" s="80"/>
      <c r="K1641" s="80"/>
      <c r="L1641" s="80"/>
      <c r="M1641" s="53"/>
      <c r="N1641" s="53"/>
      <c r="O1641" s="53"/>
      <c r="P1641" s="53"/>
      <c r="Q1641" s="53"/>
      <c r="R1641" s="53"/>
      <c r="S1641" s="53"/>
      <c r="T1641" s="53"/>
      <c r="U1641" s="53"/>
      <c r="V1641" s="53"/>
      <c r="W1641" s="53"/>
      <c r="X1641" s="53"/>
      <c r="Y1641" s="53"/>
      <c r="Z1641" s="53"/>
    </row>
    <row r="1642" spans="1:26" ht="14.25" customHeight="1">
      <c r="A1642" s="84"/>
      <c r="B1642" s="84"/>
      <c r="C1642" s="85"/>
      <c r="D1642" s="85"/>
      <c r="E1642" s="85"/>
      <c r="F1642" s="85"/>
      <c r="G1642" s="85"/>
      <c r="H1642" s="85"/>
      <c r="I1642" s="85"/>
      <c r="J1642" s="85"/>
      <c r="K1642" s="85"/>
      <c r="L1642" s="85"/>
      <c r="M1642" s="53"/>
      <c r="N1642" s="53"/>
      <c r="O1642" s="53"/>
      <c r="P1642" s="53"/>
      <c r="Q1642" s="53"/>
      <c r="R1642" s="53"/>
      <c r="S1642" s="53"/>
      <c r="T1642" s="53"/>
      <c r="U1642" s="53"/>
      <c r="V1642" s="53"/>
      <c r="W1642" s="53"/>
      <c r="X1642" s="53"/>
      <c r="Y1642" s="53"/>
      <c r="Z1642" s="53"/>
    </row>
    <row r="1643" spans="1:26" ht="14.25" customHeight="1">
      <c r="A1643" s="79"/>
      <c r="B1643" s="79"/>
      <c r="C1643" s="80"/>
      <c r="D1643" s="80"/>
      <c r="E1643" s="80"/>
      <c r="F1643" s="80"/>
      <c r="G1643" s="80"/>
      <c r="H1643" s="80"/>
      <c r="I1643" s="80"/>
      <c r="J1643" s="80"/>
      <c r="K1643" s="80"/>
      <c r="L1643" s="80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</row>
    <row r="1644" spans="1:26" ht="14.25" customHeight="1">
      <c r="A1644" s="84"/>
      <c r="B1644" s="84"/>
      <c r="C1644" s="85"/>
      <c r="D1644" s="85"/>
      <c r="E1644" s="85"/>
      <c r="F1644" s="85"/>
      <c r="G1644" s="85"/>
      <c r="H1644" s="85"/>
      <c r="I1644" s="85"/>
      <c r="J1644" s="85"/>
      <c r="K1644" s="85"/>
      <c r="L1644" s="85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</row>
    <row r="1645" spans="1:26" ht="14.25" customHeight="1">
      <c r="A1645" s="79"/>
      <c r="B1645" s="79"/>
      <c r="C1645" s="80"/>
      <c r="D1645" s="80"/>
      <c r="E1645" s="80"/>
      <c r="F1645" s="80"/>
      <c r="G1645" s="80"/>
      <c r="H1645" s="80"/>
      <c r="I1645" s="80"/>
      <c r="J1645" s="80"/>
      <c r="K1645" s="80"/>
      <c r="L1645" s="80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</row>
    <row r="1646" spans="1:26" ht="14.25" customHeight="1">
      <c r="A1646" s="84"/>
      <c r="B1646" s="84"/>
      <c r="C1646" s="85"/>
      <c r="D1646" s="85"/>
      <c r="E1646" s="85"/>
      <c r="F1646" s="85"/>
      <c r="G1646" s="85"/>
      <c r="H1646" s="85"/>
      <c r="I1646" s="85"/>
      <c r="J1646" s="85"/>
      <c r="K1646" s="85"/>
      <c r="L1646" s="85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</row>
    <row r="1647" spans="1:26" ht="14.25" customHeight="1">
      <c r="A1647" s="79"/>
      <c r="B1647" s="79"/>
      <c r="C1647" s="80"/>
      <c r="D1647" s="80"/>
      <c r="E1647" s="80"/>
      <c r="F1647" s="80"/>
      <c r="G1647" s="80"/>
      <c r="H1647" s="80"/>
      <c r="I1647" s="80"/>
      <c r="J1647" s="80"/>
      <c r="K1647" s="80"/>
      <c r="L1647" s="80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</row>
    <row r="1648" spans="1:26" ht="14.25" customHeight="1">
      <c r="A1648" s="84"/>
      <c r="B1648" s="84"/>
      <c r="C1648" s="85"/>
      <c r="D1648" s="85"/>
      <c r="E1648" s="85"/>
      <c r="F1648" s="85"/>
      <c r="G1648" s="85"/>
      <c r="H1648" s="85"/>
      <c r="I1648" s="85"/>
      <c r="J1648" s="85"/>
      <c r="K1648" s="85"/>
      <c r="L1648" s="85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</row>
    <row r="1649" spans="1:26" ht="14.25" customHeight="1">
      <c r="A1649" s="79"/>
      <c r="B1649" s="79"/>
      <c r="C1649" s="80"/>
      <c r="D1649" s="80"/>
      <c r="E1649" s="80"/>
      <c r="F1649" s="80"/>
      <c r="G1649" s="80"/>
      <c r="H1649" s="80"/>
      <c r="I1649" s="80"/>
      <c r="J1649" s="80"/>
      <c r="K1649" s="80"/>
      <c r="L1649" s="80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</row>
    <row r="1650" spans="1:26" ht="14.25" customHeight="1">
      <c r="A1650" s="84"/>
      <c r="B1650" s="84"/>
      <c r="C1650" s="85"/>
      <c r="D1650" s="85"/>
      <c r="E1650" s="85"/>
      <c r="F1650" s="85"/>
      <c r="G1650" s="85"/>
      <c r="H1650" s="85"/>
      <c r="I1650" s="85"/>
      <c r="J1650" s="85"/>
      <c r="K1650" s="85"/>
      <c r="L1650" s="85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</row>
    <row r="1651" spans="1:26" ht="14.25" customHeight="1">
      <c r="A1651" s="79"/>
      <c r="B1651" s="79"/>
      <c r="C1651" s="80"/>
      <c r="D1651" s="80"/>
      <c r="E1651" s="80"/>
      <c r="F1651" s="80"/>
      <c r="G1651" s="80"/>
      <c r="H1651" s="80"/>
      <c r="I1651" s="80"/>
      <c r="J1651" s="80"/>
      <c r="K1651" s="80"/>
      <c r="L1651" s="80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</row>
    <row r="1652" spans="1:26" ht="14.25" customHeight="1">
      <c r="A1652" s="84"/>
      <c r="B1652" s="84"/>
      <c r="C1652" s="85"/>
      <c r="D1652" s="85"/>
      <c r="E1652" s="85"/>
      <c r="F1652" s="85"/>
      <c r="G1652" s="85"/>
      <c r="H1652" s="85"/>
      <c r="I1652" s="85"/>
      <c r="J1652" s="85"/>
      <c r="K1652" s="85"/>
      <c r="L1652" s="85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</row>
    <row r="1653" spans="1:26" ht="14.25" customHeight="1">
      <c r="A1653" s="79"/>
      <c r="B1653" s="79"/>
      <c r="C1653" s="80"/>
      <c r="D1653" s="80"/>
      <c r="E1653" s="80"/>
      <c r="F1653" s="80"/>
      <c r="G1653" s="80"/>
      <c r="H1653" s="80"/>
      <c r="I1653" s="80"/>
      <c r="J1653" s="80"/>
      <c r="K1653" s="80"/>
      <c r="L1653" s="80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</row>
    <row r="1654" spans="1:26" ht="14.25" customHeight="1">
      <c r="A1654" s="84"/>
      <c r="B1654" s="84"/>
      <c r="C1654" s="85"/>
      <c r="D1654" s="85"/>
      <c r="E1654" s="85"/>
      <c r="F1654" s="85"/>
      <c r="G1654" s="85"/>
      <c r="H1654" s="85"/>
      <c r="I1654" s="85"/>
      <c r="J1654" s="85"/>
      <c r="K1654" s="85"/>
      <c r="L1654" s="85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</row>
    <row r="1655" spans="1:26" ht="14.25" customHeight="1">
      <c r="A1655" s="79"/>
      <c r="B1655" s="79"/>
      <c r="C1655" s="80"/>
      <c r="D1655" s="80"/>
      <c r="E1655" s="80"/>
      <c r="F1655" s="80"/>
      <c r="G1655" s="80"/>
      <c r="H1655" s="80"/>
      <c r="I1655" s="80"/>
      <c r="J1655" s="80"/>
      <c r="K1655" s="80"/>
      <c r="L1655" s="80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</row>
    <row r="1656" spans="1:26" ht="14.25" customHeight="1">
      <c r="A1656" s="84"/>
      <c r="B1656" s="84"/>
      <c r="C1656" s="85"/>
      <c r="D1656" s="85"/>
      <c r="E1656" s="85"/>
      <c r="F1656" s="85"/>
      <c r="G1656" s="85"/>
      <c r="H1656" s="85"/>
      <c r="I1656" s="85"/>
      <c r="J1656" s="85"/>
      <c r="K1656" s="85"/>
      <c r="L1656" s="85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</row>
    <row r="1657" spans="1:26" ht="14.25" customHeight="1">
      <c r="A1657" s="79"/>
      <c r="B1657" s="79"/>
      <c r="C1657" s="80"/>
      <c r="D1657" s="80"/>
      <c r="E1657" s="80"/>
      <c r="F1657" s="80"/>
      <c r="G1657" s="80"/>
      <c r="H1657" s="80"/>
      <c r="I1657" s="80"/>
      <c r="J1657" s="80"/>
      <c r="K1657" s="80"/>
      <c r="L1657" s="80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</row>
    <row r="1658" spans="1:26" ht="14.25" customHeight="1">
      <c r="A1658" s="84"/>
      <c r="B1658" s="84"/>
      <c r="C1658" s="85"/>
      <c r="D1658" s="85"/>
      <c r="E1658" s="85"/>
      <c r="F1658" s="85"/>
      <c r="G1658" s="85"/>
      <c r="H1658" s="85"/>
      <c r="I1658" s="85"/>
      <c r="J1658" s="85"/>
      <c r="K1658" s="85"/>
      <c r="L1658" s="85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</row>
    <row r="1659" spans="1:26" ht="14.25" customHeight="1">
      <c r="A1659" s="79"/>
      <c r="B1659" s="79"/>
      <c r="C1659" s="80"/>
      <c r="D1659" s="80"/>
      <c r="E1659" s="80"/>
      <c r="F1659" s="80"/>
      <c r="G1659" s="80"/>
      <c r="H1659" s="80"/>
      <c r="I1659" s="80"/>
      <c r="J1659" s="80"/>
      <c r="K1659" s="80"/>
      <c r="L1659" s="80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</row>
    <row r="1660" spans="1:26" ht="14.25" customHeight="1">
      <c r="A1660" s="84"/>
      <c r="B1660" s="84"/>
      <c r="C1660" s="85"/>
      <c r="D1660" s="85"/>
      <c r="E1660" s="85"/>
      <c r="F1660" s="85"/>
      <c r="G1660" s="85"/>
      <c r="H1660" s="85"/>
      <c r="I1660" s="85"/>
      <c r="J1660" s="85"/>
      <c r="K1660" s="85"/>
      <c r="L1660" s="85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</row>
    <row r="1661" spans="1:26" ht="14.25" customHeight="1">
      <c r="A1661" s="79"/>
      <c r="B1661" s="79"/>
      <c r="C1661" s="80"/>
      <c r="D1661" s="80"/>
      <c r="E1661" s="80"/>
      <c r="F1661" s="80"/>
      <c r="G1661" s="80"/>
      <c r="H1661" s="80"/>
      <c r="I1661" s="80"/>
      <c r="J1661" s="80"/>
      <c r="K1661" s="80"/>
      <c r="L1661" s="80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</row>
    <row r="1662" spans="1:26" ht="14.25" customHeight="1">
      <c r="A1662" s="84"/>
      <c r="B1662" s="84"/>
      <c r="C1662" s="85"/>
      <c r="D1662" s="85"/>
      <c r="E1662" s="85"/>
      <c r="F1662" s="85"/>
      <c r="G1662" s="85"/>
      <c r="H1662" s="85"/>
      <c r="I1662" s="85"/>
      <c r="J1662" s="85"/>
      <c r="K1662" s="85"/>
      <c r="L1662" s="85"/>
      <c r="M1662" s="53"/>
      <c r="N1662" s="53"/>
      <c r="O1662" s="53"/>
      <c r="P1662" s="53"/>
      <c r="Q1662" s="53"/>
      <c r="R1662" s="53"/>
      <c r="S1662" s="53"/>
      <c r="T1662" s="53"/>
      <c r="U1662" s="53"/>
      <c r="V1662" s="53"/>
      <c r="W1662" s="53"/>
      <c r="X1662" s="53"/>
      <c r="Y1662" s="53"/>
      <c r="Z1662" s="53"/>
    </row>
    <row r="1663" spans="1:26" ht="14.25" customHeight="1">
      <c r="A1663" s="79"/>
      <c r="B1663" s="79"/>
      <c r="C1663" s="80"/>
      <c r="D1663" s="80"/>
      <c r="E1663" s="80"/>
      <c r="F1663" s="80"/>
      <c r="G1663" s="80"/>
      <c r="H1663" s="80"/>
      <c r="I1663" s="80"/>
      <c r="J1663" s="80"/>
      <c r="K1663" s="80"/>
      <c r="L1663" s="80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  <c r="Z1663" s="53"/>
    </row>
    <row r="1664" spans="1:26" ht="14.25" customHeight="1">
      <c r="A1664" s="84"/>
      <c r="B1664" s="84"/>
      <c r="C1664" s="85"/>
      <c r="D1664" s="85"/>
      <c r="E1664" s="85"/>
      <c r="F1664" s="85"/>
      <c r="G1664" s="85"/>
      <c r="H1664" s="85"/>
      <c r="I1664" s="85"/>
      <c r="J1664" s="85"/>
      <c r="K1664" s="85"/>
      <c r="L1664" s="85"/>
      <c r="M1664" s="53"/>
      <c r="N1664" s="53"/>
      <c r="O1664" s="53"/>
      <c r="P1664" s="53"/>
      <c r="Q1664" s="53"/>
      <c r="R1664" s="53"/>
      <c r="S1664" s="53"/>
      <c r="T1664" s="53"/>
      <c r="U1664" s="53"/>
      <c r="V1664" s="53"/>
      <c r="W1664" s="53"/>
      <c r="X1664" s="53"/>
      <c r="Y1664" s="53"/>
      <c r="Z1664" s="53"/>
    </row>
    <row r="1665" spans="1:26" ht="14.25" customHeight="1">
      <c r="A1665" s="79"/>
      <c r="B1665" s="79"/>
      <c r="C1665" s="80"/>
      <c r="D1665" s="80"/>
      <c r="E1665" s="80"/>
      <c r="F1665" s="80"/>
      <c r="G1665" s="80"/>
      <c r="H1665" s="80"/>
      <c r="I1665" s="80"/>
      <c r="J1665" s="80"/>
      <c r="K1665" s="80"/>
      <c r="L1665" s="80"/>
      <c r="M1665" s="53"/>
      <c r="N1665" s="53"/>
      <c r="O1665" s="53"/>
      <c r="P1665" s="53"/>
      <c r="Q1665" s="53"/>
      <c r="R1665" s="53"/>
      <c r="S1665" s="53"/>
      <c r="T1665" s="53"/>
      <c r="U1665" s="53"/>
      <c r="V1665" s="53"/>
      <c r="W1665" s="53"/>
      <c r="X1665" s="53"/>
      <c r="Y1665" s="53"/>
      <c r="Z1665" s="53"/>
    </row>
    <row r="1666" spans="1:26" ht="14.25" customHeight="1">
      <c r="A1666" s="84"/>
      <c r="B1666" s="84"/>
      <c r="C1666" s="85"/>
      <c r="D1666" s="85"/>
      <c r="E1666" s="85"/>
      <c r="F1666" s="85"/>
      <c r="G1666" s="85"/>
      <c r="H1666" s="85"/>
      <c r="I1666" s="85"/>
      <c r="J1666" s="85"/>
      <c r="K1666" s="85"/>
      <c r="L1666" s="85"/>
      <c r="M1666" s="53"/>
      <c r="N1666" s="53"/>
      <c r="O1666" s="53"/>
      <c r="P1666" s="53"/>
      <c r="Q1666" s="53"/>
      <c r="R1666" s="53"/>
      <c r="S1666" s="53"/>
      <c r="T1666" s="53"/>
      <c r="U1666" s="53"/>
      <c r="V1666" s="53"/>
      <c r="W1666" s="53"/>
      <c r="X1666" s="53"/>
      <c r="Y1666" s="53"/>
      <c r="Z1666" s="53"/>
    </row>
    <row r="1667" spans="1:26" ht="14.25" customHeight="1">
      <c r="A1667" s="79"/>
      <c r="B1667" s="79"/>
      <c r="C1667" s="80"/>
      <c r="D1667" s="80"/>
      <c r="E1667" s="80"/>
      <c r="F1667" s="80"/>
      <c r="G1667" s="80"/>
      <c r="H1667" s="80"/>
      <c r="I1667" s="80"/>
      <c r="J1667" s="80"/>
      <c r="K1667" s="80"/>
      <c r="L1667" s="80"/>
      <c r="M1667" s="53"/>
      <c r="N1667" s="53"/>
      <c r="O1667" s="53"/>
      <c r="P1667" s="53"/>
      <c r="Q1667" s="53"/>
      <c r="R1667" s="53"/>
      <c r="S1667" s="53"/>
      <c r="T1667" s="53"/>
      <c r="U1667" s="53"/>
      <c r="V1667" s="53"/>
      <c r="W1667" s="53"/>
      <c r="X1667" s="53"/>
      <c r="Y1667" s="53"/>
      <c r="Z1667" s="53"/>
    </row>
    <row r="1668" spans="1:26" ht="14.25" customHeight="1">
      <c r="A1668" s="84"/>
      <c r="B1668" s="84"/>
      <c r="C1668" s="85"/>
      <c r="D1668" s="85"/>
      <c r="E1668" s="85"/>
      <c r="F1668" s="85"/>
      <c r="G1668" s="85"/>
      <c r="H1668" s="85"/>
      <c r="I1668" s="85"/>
      <c r="J1668" s="85"/>
      <c r="K1668" s="85"/>
      <c r="L1668" s="85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  <c r="Z1668" s="53"/>
    </row>
    <row r="1669" spans="1:26" ht="14.25" customHeight="1">
      <c r="A1669" s="79"/>
      <c r="B1669" s="79"/>
      <c r="C1669" s="80"/>
      <c r="D1669" s="80"/>
      <c r="E1669" s="80"/>
      <c r="F1669" s="80"/>
      <c r="G1669" s="80"/>
      <c r="H1669" s="80"/>
      <c r="I1669" s="80"/>
      <c r="J1669" s="80"/>
      <c r="K1669" s="80"/>
      <c r="L1669" s="80"/>
      <c r="M1669" s="53"/>
      <c r="N1669" s="53"/>
      <c r="O1669" s="53"/>
      <c r="P1669" s="53"/>
      <c r="Q1669" s="53"/>
      <c r="R1669" s="53"/>
      <c r="S1669" s="53"/>
      <c r="T1669" s="53"/>
      <c r="U1669" s="53"/>
      <c r="V1669" s="53"/>
      <c r="W1669" s="53"/>
      <c r="X1669" s="53"/>
      <c r="Y1669" s="53"/>
      <c r="Z1669" s="53"/>
    </row>
    <row r="1670" spans="1:26" ht="14.25" customHeight="1">
      <c r="A1670" s="84"/>
      <c r="B1670" s="84"/>
      <c r="C1670" s="85"/>
      <c r="D1670" s="85"/>
      <c r="E1670" s="85"/>
      <c r="F1670" s="85"/>
      <c r="G1670" s="85"/>
      <c r="H1670" s="85"/>
      <c r="I1670" s="85"/>
      <c r="J1670" s="85"/>
      <c r="K1670" s="85"/>
      <c r="L1670" s="85"/>
      <c r="M1670" s="53"/>
      <c r="N1670" s="53"/>
      <c r="O1670" s="53"/>
      <c r="P1670" s="53"/>
      <c r="Q1670" s="53"/>
      <c r="R1670" s="53"/>
      <c r="S1670" s="53"/>
      <c r="T1670" s="53"/>
      <c r="U1670" s="53"/>
      <c r="V1670" s="53"/>
      <c r="W1670" s="53"/>
      <c r="X1670" s="53"/>
      <c r="Y1670" s="53"/>
      <c r="Z1670" s="53"/>
    </row>
    <row r="1671" spans="1:26" ht="14.25" customHeight="1">
      <c r="A1671" s="79"/>
      <c r="B1671" s="79"/>
      <c r="C1671" s="80"/>
      <c r="D1671" s="80"/>
      <c r="E1671" s="80"/>
      <c r="F1671" s="80"/>
      <c r="G1671" s="80"/>
      <c r="H1671" s="80"/>
      <c r="I1671" s="80"/>
      <c r="J1671" s="80"/>
      <c r="K1671" s="80"/>
      <c r="L1671" s="80"/>
      <c r="M1671" s="53"/>
      <c r="N1671" s="53"/>
      <c r="O1671" s="53"/>
      <c r="P1671" s="53"/>
      <c r="Q1671" s="53"/>
      <c r="R1671" s="53"/>
      <c r="S1671" s="53"/>
      <c r="T1671" s="53"/>
      <c r="U1671" s="53"/>
      <c r="V1671" s="53"/>
      <c r="W1671" s="53"/>
      <c r="X1671" s="53"/>
      <c r="Y1671" s="53"/>
      <c r="Z1671" s="53"/>
    </row>
    <row r="1672" spans="1:26" ht="14.25" customHeight="1">
      <c r="A1672" s="84"/>
      <c r="B1672" s="84"/>
      <c r="C1672" s="85"/>
      <c r="D1672" s="85"/>
      <c r="E1672" s="85"/>
      <c r="F1672" s="85"/>
      <c r="G1672" s="85"/>
      <c r="H1672" s="85"/>
      <c r="I1672" s="85"/>
      <c r="J1672" s="85"/>
      <c r="K1672" s="85"/>
      <c r="L1672" s="85"/>
      <c r="M1672" s="53"/>
      <c r="N1672" s="53"/>
      <c r="O1672" s="53"/>
      <c r="P1672" s="53"/>
      <c r="Q1672" s="53"/>
      <c r="R1672" s="53"/>
      <c r="S1672" s="53"/>
      <c r="T1672" s="53"/>
      <c r="U1672" s="53"/>
      <c r="V1672" s="53"/>
      <c r="W1672" s="53"/>
      <c r="X1672" s="53"/>
      <c r="Y1672" s="53"/>
      <c r="Z1672" s="53"/>
    </row>
    <row r="1673" spans="1:26" ht="14.25" customHeight="1">
      <c r="A1673" s="79"/>
      <c r="B1673" s="79"/>
      <c r="C1673" s="80"/>
      <c r="D1673" s="80"/>
      <c r="E1673" s="80"/>
      <c r="F1673" s="80"/>
      <c r="G1673" s="80"/>
      <c r="H1673" s="80"/>
      <c r="I1673" s="80"/>
      <c r="J1673" s="80"/>
      <c r="K1673" s="80"/>
      <c r="L1673" s="80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  <c r="Z1673" s="53"/>
    </row>
    <row r="1674" spans="1:26" ht="14.25" customHeight="1">
      <c r="A1674" s="84"/>
      <c r="B1674" s="84"/>
      <c r="C1674" s="85"/>
      <c r="D1674" s="85"/>
      <c r="E1674" s="85"/>
      <c r="F1674" s="85"/>
      <c r="G1674" s="85"/>
      <c r="H1674" s="85"/>
      <c r="I1674" s="85"/>
      <c r="J1674" s="85"/>
      <c r="K1674" s="85"/>
      <c r="L1674" s="85"/>
      <c r="M1674" s="53"/>
      <c r="N1674" s="53"/>
      <c r="O1674" s="53"/>
      <c r="P1674" s="53"/>
      <c r="Q1674" s="53"/>
      <c r="R1674" s="53"/>
      <c r="S1674" s="53"/>
      <c r="T1674" s="53"/>
      <c r="U1674" s="53"/>
      <c r="V1674" s="53"/>
      <c r="W1674" s="53"/>
      <c r="X1674" s="53"/>
      <c r="Y1674" s="53"/>
      <c r="Z1674" s="53"/>
    </row>
    <row r="1675" spans="1:26" ht="14.25" customHeight="1">
      <c r="A1675" s="79"/>
      <c r="B1675" s="79"/>
      <c r="C1675" s="80"/>
      <c r="D1675" s="80"/>
      <c r="E1675" s="80"/>
      <c r="F1675" s="80"/>
      <c r="G1675" s="80"/>
      <c r="H1675" s="80"/>
      <c r="I1675" s="80"/>
      <c r="J1675" s="80"/>
      <c r="K1675" s="80"/>
      <c r="L1675" s="80"/>
      <c r="M1675" s="53"/>
      <c r="N1675" s="53"/>
      <c r="O1675" s="53"/>
      <c r="P1675" s="53"/>
      <c r="Q1675" s="53"/>
      <c r="R1675" s="53"/>
      <c r="S1675" s="53"/>
      <c r="T1675" s="53"/>
      <c r="U1675" s="53"/>
      <c r="V1675" s="53"/>
      <c r="W1675" s="53"/>
      <c r="X1675" s="53"/>
      <c r="Y1675" s="53"/>
      <c r="Z1675" s="53"/>
    </row>
    <row r="1676" spans="1:26" ht="14.25" customHeight="1">
      <c r="A1676" s="84"/>
      <c r="B1676" s="84"/>
      <c r="C1676" s="85"/>
      <c r="D1676" s="85"/>
      <c r="E1676" s="85"/>
      <c r="F1676" s="85"/>
      <c r="G1676" s="85"/>
      <c r="H1676" s="85"/>
      <c r="I1676" s="85"/>
      <c r="J1676" s="85"/>
      <c r="K1676" s="85"/>
      <c r="L1676" s="85"/>
      <c r="M1676" s="53"/>
      <c r="N1676" s="53"/>
      <c r="O1676" s="53"/>
      <c r="P1676" s="53"/>
      <c r="Q1676" s="53"/>
      <c r="R1676" s="53"/>
      <c r="S1676" s="53"/>
      <c r="T1676" s="53"/>
      <c r="U1676" s="53"/>
      <c r="V1676" s="53"/>
      <c r="W1676" s="53"/>
      <c r="X1676" s="53"/>
      <c r="Y1676" s="53"/>
      <c r="Z1676" s="53"/>
    </row>
    <row r="1677" spans="1:26" ht="14.25" customHeight="1">
      <c r="A1677" s="79"/>
      <c r="B1677" s="79"/>
      <c r="C1677" s="80"/>
      <c r="D1677" s="80"/>
      <c r="E1677" s="80"/>
      <c r="F1677" s="80"/>
      <c r="G1677" s="80"/>
      <c r="H1677" s="80"/>
      <c r="I1677" s="80"/>
      <c r="J1677" s="80"/>
      <c r="K1677" s="80"/>
      <c r="L1677" s="80"/>
      <c r="M1677" s="53"/>
      <c r="N1677" s="53"/>
      <c r="O1677" s="53"/>
      <c r="P1677" s="53"/>
      <c r="Q1677" s="53"/>
      <c r="R1677" s="53"/>
      <c r="S1677" s="53"/>
      <c r="T1677" s="53"/>
      <c r="U1677" s="53"/>
      <c r="V1677" s="53"/>
      <c r="W1677" s="53"/>
      <c r="X1677" s="53"/>
      <c r="Y1677" s="53"/>
      <c r="Z1677" s="53"/>
    </row>
    <row r="1678" spans="1:26" ht="14.25" customHeight="1">
      <c r="A1678" s="84"/>
      <c r="B1678" s="84"/>
      <c r="C1678" s="85"/>
      <c r="D1678" s="85"/>
      <c r="E1678" s="85"/>
      <c r="F1678" s="85"/>
      <c r="G1678" s="85"/>
      <c r="H1678" s="85"/>
      <c r="I1678" s="85"/>
      <c r="J1678" s="85"/>
      <c r="K1678" s="85"/>
      <c r="L1678" s="85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  <c r="Z1678" s="53"/>
    </row>
    <row r="1679" spans="1:26" ht="14.25" customHeight="1">
      <c r="A1679" s="79"/>
      <c r="B1679" s="79"/>
      <c r="C1679" s="80"/>
      <c r="D1679" s="80"/>
      <c r="E1679" s="80"/>
      <c r="F1679" s="80"/>
      <c r="G1679" s="80"/>
      <c r="H1679" s="80"/>
      <c r="I1679" s="80"/>
      <c r="J1679" s="80"/>
      <c r="K1679" s="80"/>
      <c r="L1679" s="80"/>
      <c r="M1679" s="53"/>
      <c r="N1679" s="53"/>
      <c r="O1679" s="53"/>
      <c r="P1679" s="53"/>
      <c r="Q1679" s="53"/>
      <c r="R1679" s="53"/>
      <c r="S1679" s="53"/>
      <c r="T1679" s="53"/>
      <c r="U1679" s="53"/>
      <c r="V1679" s="53"/>
      <c r="W1679" s="53"/>
      <c r="X1679" s="53"/>
      <c r="Y1679" s="53"/>
      <c r="Z1679" s="53"/>
    </row>
    <row r="1680" spans="1:26" ht="14.25" customHeight="1">
      <c r="A1680" s="84"/>
      <c r="B1680" s="84"/>
      <c r="C1680" s="85"/>
      <c r="D1680" s="85"/>
      <c r="E1680" s="85"/>
      <c r="F1680" s="85"/>
      <c r="G1680" s="85"/>
      <c r="H1680" s="85"/>
      <c r="I1680" s="85"/>
      <c r="J1680" s="85"/>
      <c r="K1680" s="85"/>
      <c r="L1680" s="85"/>
      <c r="M1680" s="53"/>
      <c r="N1680" s="53"/>
      <c r="O1680" s="53"/>
      <c r="P1680" s="53"/>
      <c r="Q1680" s="53"/>
      <c r="R1680" s="53"/>
      <c r="S1680" s="53"/>
      <c r="T1680" s="53"/>
      <c r="U1680" s="53"/>
      <c r="V1680" s="53"/>
      <c r="W1680" s="53"/>
      <c r="X1680" s="53"/>
      <c r="Y1680" s="53"/>
      <c r="Z1680" s="53"/>
    </row>
    <row r="1681" spans="1:26" ht="14.25" customHeight="1">
      <c r="A1681" s="79"/>
      <c r="B1681" s="79"/>
      <c r="C1681" s="80"/>
      <c r="D1681" s="80"/>
      <c r="E1681" s="80"/>
      <c r="F1681" s="80"/>
      <c r="G1681" s="80"/>
      <c r="H1681" s="80"/>
      <c r="I1681" s="80"/>
      <c r="J1681" s="80"/>
      <c r="K1681" s="80"/>
      <c r="L1681" s="80"/>
      <c r="M1681" s="53"/>
      <c r="N1681" s="53"/>
      <c r="O1681" s="53"/>
      <c r="P1681" s="53"/>
      <c r="Q1681" s="53"/>
      <c r="R1681" s="53"/>
      <c r="S1681" s="53"/>
      <c r="T1681" s="53"/>
      <c r="U1681" s="53"/>
      <c r="V1681" s="53"/>
      <c r="W1681" s="53"/>
      <c r="X1681" s="53"/>
      <c r="Y1681" s="53"/>
      <c r="Z1681" s="53"/>
    </row>
    <row r="1682" spans="1:26" ht="14.25" customHeight="1">
      <c r="A1682" s="84"/>
      <c r="B1682" s="84"/>
      <c r="C1682" s="85"/>
      <c r="D1682" s="85"/>
      <c r="E1682" s="85"/>
      <c r="F1682" s="85"/>
      <c r="G1682" s="85"/>
      <c r="H1682" s="85"/>
      <c r="I1682" s="85"/>
      <c r="J1682" s="85"/>
      <c r="K1682" s="85"/>
      <c r="L1682" s="85"/>
      <c r="M1682" s="53"/>
      <c r="N1682" s="53"/>
      <c r="O1682" s="53"/>
      <c r="P1682" s="53"/>
      <c r="Q1682" s="53"/>
      <c r="R1682" s="53"/>
      <c r="S1682" s="53"/>
      <c r="T1682" s="53"/>
      <c r="U1682" s="53"/>
      <c r="V1682" s="53"/>
      <c r="W1682" s="53"/>
      <c r="X1682" s="53"/>
      <c r="Y1682" s="53"/>
      <c r="Z1682" s="53"/>
    </row>
    <row r="1683" spans="1:26" ht="14.25" customHeight="1">
      <c r="A1683" s="79"/>
      <c r="B1683" s="79"/>
      <c r="C1683" s="80"/>
      <c r="D1683" s="80"/>
      <c r="E1683" s="80"/>
      <c r="F1683" s="80"/>
      <c r="G1683" s="80"/>
      <c r="H1683" s="80"/>
      <c r="I1683" s="80"/>
      <c r="J1683" s="80"/>
      <c r="K1683" s="80"/>
      <c r="L1683" s="80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  <c r="Z1683" s="53"/>
    </row>
    <row r="1684" spans="1:26" ht="14.25" customHeight="1">
      <c r="A1684" s="84"/>
      <c r="B1684" s="84"/>
      <c r="C1684" s="85"/>
      <c r="D1684" s="85"/>
      <c r="E1684" s="85"/>
      <c r="F1684" s="85"/>
      <c r="G1684" s="85"/>
      <c r="H1684" s="85"/>
      <c r="I1684" s="85"/>
      <c r="J1684" s="85"/>
      <c r="K1684" s="85"/>
      <c r="L1684" s="85"/>
      <c r="M1684" s="53"/>
      <c r="N1684" s="53"/>
      <c r="O1684" s="53"/>
      <c r="P1684" s="53"/>
      <c r="Q1684" s="53"/>
      <c r="R1684" s="53"/>
      <c r="S1684" s="53"/>
      <c r="T1684" s="53"/>
      <c r="U1684" s="53"/>
      <c r="V1684" s="53"/>
      <c r="W1684" s="53"/>
      <c r="X1684" s="53"/>
      <c r="Y1684" s="53"/>
      <c r="Z1684" s="53"/>
    </row>
    <row r="1685" spans="1:26" ht="14.25" customHeight="1">
      <c r="A1685" s="79"/>
      <c r="B1685" s="79"/>
      <c r="C1685" s="80"/>
      <c r="D1685" s="80"/>
      <c r="E1685" s="80"/>
      <c r="F1685" s="80"/>
      <c r="G1685" s="80"/>
      <c r="H1685" s="80"/>
      <c r="I1685" s="80"/>
      <c r="J1685" s="80"/>
      <c r="K1685" s="80"/>
      <c r="L1685" s="80"/>
      <c r="M1685" s="53"/>
      <c r="N1685" s="53"/>
      <c r="O1685" s="53"/>
      <c r="P1685" s="53"/>
      <c r="Q1685" s="53"/>
      <c r="R1685" s="53"/>
      <c r="S1685" s="53"/>
      <c r="T1685" s="53"/>
      <c r="U1685" s="53"/>
      <c r="V1685" s="53"/>
      <c r="W1685" s="53"/>
      <c r="X1685" s="53"/>
      <c r="Y1685" s="53"/>
      <c r="Z1685" s="53"/>
    </row>
    <row r="1686" spans="1:26" ht="14.25" customHeight="1">
      <c r="A1686" s="84"/>
      <c r="B1686" s="84"/>
      <c r="C1686" s="85"/>
      <c r="D1686" s="85"/>
      <c r="E1686" s="85"/>
      <c r="F1686" s="85"/>
      <c r="G1686" s="85"/>
      <c r="H1686" s="85"/>
      <c r="I1686" s="85"/>
      <c r="J1686" s="85"/>
      <c r="K1686" s="85"/>
      <c r="L1686" s="85"/>
      <c r="M1686" s="53"/>
      <c r="N1686" s="53"/>
      <c r="O1686" s="53"/>
      <c r="P1686" s="53"/>
      <c r="Q1686" s="53"/>
      <c r="R1686" s="53"/>
      <c r="S1686" s="53"/>
      <c r="T1686" s="53"/>
      <c r="U1686" s="53"/>
      <c r="V1686" s="53"/>
      <c r="W1686" s="53"/>
      <c r="X1686" s="53"/>
      <c r="Y1686" s="53"/>
      <c r="Z1686" s="53"/>
    </row>
    <row r="1687" spans="1:26" ht="14.25" customHeight="1">
      <c r="A1687" s="79"/>
      <c r="B1687" s="79"/>
      <c r="C1687" s="80"/>
      <c r="D1687" s="80"/>
      <c r="E1687" s="80"/>
      <c r="F1687" s="80"/>
      <c r="G1687" s="80"/>
      <c r="H1687" s="80"/>
      <c r="I1687" s="80"/>
      <c r="J1687" s="80"/>
      <c r="K1687" s="80"/>
      <c r="L1687" s="80"/>
      <c r="M1687" s="53"/>
      <c r="N1687" s="53"/>
      <c r="O1687" s="53"/>
      <c r="P1687" s="53"/>
      <c r="Q1687" s="53"/>
      <c r="R1687" s="53"/>
      <c r="S1687" s="53"/>
      <c r="T1687" s="53"/>
      <c r="U1687" s="53"/>
      <c r="V1687" s="53"/>
      <c r="W1687" s="53"/>
      <c r="X1687" s="53"/>
      <c r="Y1687" s="53"/>
      <c r="Z1687" s="53"/>
    </row>
    <row r="1688" spans="1:26" ht="14.25" customHeight="1">
      <c r="A1688" s="84"/>
      <c r="B1688" s="84"/>
      <c r="C1688" s="85"/>
      <c r="D1688" s="85"/>
      <c r="E1688" s="85"/>
      <c r="F1688" s="85"/>
      <c r="G1688" s="85"/>
      <c r="H1688" s="85"/>
      <c r="I1688" s="85"/>
      <c r="J1688" s="85"/>
      <c r="K1688" s="85"/>
      <c r="L1688" s="85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  <c r="Z1688" s="53"/>
    </row>
    <row r="1689" spans="1:26" ht="14.25" customHeight="1">
      <c r="A1689" s="79"/>
      <c r="B1689" s="79"/>
      <c r="C1689" s="80"/>
      <c r="D1689" s="80"/>
      <c r="E1689" s="80"/>
      <c r="F1689" s="80"/>
      <c r="G1689" s="80"/>
      <c r="H1689" s="80"/>
      <c r="I1689" s="80"/>
      <c r="J1689" s="80"/>
      <c r="K1689" s="80"/>
      <c r="L1689" s="80"/>
      <c r="M1689" s="53"/>
      <c r="N1689" s="53"/>
      <c r="O1689" s="53"/>
      <c r="P1689" s="53"/>
      <c r="Q1689" s="53"/>
      <c r="R1689" s="53"/>
      <c r="S1689" s="53"/>
      <c r="T1689" s="53"/>
      <c r="U1689" s="53"/>
      <c r="V1689" s="53"/>
      <c r="W1689" s="53"/>
      <c r="X1689" s="53"/>
      <c r="Y1689" s="53"/>
      <c r="Z1689" s="53"/>
    </row>
    <row r="1690" spans="1:26" ht="14.25" customHeight="1">
      <c r="A1690" s="84"/>
      <c r="B1690" s="84"/>
      <c r="C1690" s="85"/>
      <c r="D1690" s="85"/>
      <c r="E1690" s="85"/>
      <c r="F1690" s="85"/>
      <c r="G1690" s="85"/>
      <c r="H1690" s="85"/>
      <c r="I1690" s="85"/>
      <c r="J1690" s="85"/>
      <c r="K1690" s="85"/>
      <c r="L1690" s="85"/>
      <c r="M1690" s="53"/>
      <c r="N1690" s="53"/>
      <c r="O1690" s="53"/>
      <c r="P1690" s="53"/>
      <c r="Q1690" s="53"/>
      <c r="R1690" s="53"/>
      <c r="S1690" s="53"/>
      <c r="T1690" s="53"/>
      <c r="U1690" s="53"/>
      <c r="V1690" s="53"/>
      <c r="W1690" s="53"/>
      <c r="X1690" s="53"/>
      <c r="Y1690" s="53"/>
      <c r="Z1690" s="53"/>
    </row>
    <row r="1691" spans="1:26" ht="14.25" customHeight="1">
      <c r="A1691" s="79"/>
      <c r="B1691" s="79"/>
      <c r="C1691" s="80"/>
      <c r="D1691" s="80"/>
      <c r="E1691" s="80"/>
      <c r="F1691" s="80"/>
      <c r="G1691" s="80"/>
      <c r="H1691" s="80"/>
      <c r="I1691" s="80"/>
      <c r="J1691" s="80"/>
      <c r="K1691" s="80"/>
      <c r="L1691" s="80"/>
      <c r="M1691" s="53"/>
      <c r="N1691" s="53"/>
      <c r="O1691" s="53"/>
      <c r="P1691" s="53"/>
      <c r="Q1691" s="53"/>
      <c r="R1691" s="53"/>
      <c r="S1691" s="53"/>
      <c r="T1691" s="53"/>
      <c r="U1691" s="53"/>
      <c r="V1691" s="53"/>
      <c r="W1691" s="53"/>
      <c r="X1691" s="53"/>
      <c r="Y1691" s="53"/>
      <c r="Z1691" s="53"/>
    </row>
    <row r="1692" spans="1:26" ht="14.25" customHeight="1">
      <c r="A1692" s="84"/>
      <c r="B1692" s="84"/>
      <c r="C1692" s="85"/>
      <c r="D1692" s="85"/>
      <c r="E1692" s="85"/>
      <c r="F1692" s="85"/>
      <c r="G1692" s="85"/>
      <c r="H1692" s="85"/>
      <c r="I1692" s="85"/>
      <c r="J1692" s="85"/>
      <c r="K1692" s="85"/>
      <c r="L1692" s="85"/>
      <c r="M1692" s="53"/>
      <c r="N1692" s="53"/>
      <c r="O1692" s="53"/>
      <c r="P1692" s="53"/>
      <c r="Q1692" s="53"/>
      <c r="R1692" s="53"/>
      <c r="S1692" s="53"/>
      <c r="T1692" s="53"/>
      <c r="U1692" s="53"/>
      <c r="V1692" s="53"/>
      <c r="W1692" s="53"/>
      <c r="X1692" s="53"/>
      <c r="Y1692" s="53"/>
      <c r="Z1692" s="53"/>
    </row>
    <row r="1693" spans="1:26" ht="14.25" customHeight="1">
      <c r="A1693" s="79"/>
      <c r="B1693" s="79"/>
      <c r="C1693" s="80"/>
      <c r="D1693" s="80"/>
      <c r="E1693" s="80"/>
      <c r="F1693" s="80"/>
      <c r="G1693" s="80"/>
      <c r="H1693" s="80"/>
      <c r="I1693" s="80"/>
      <c r="J1693" s="80"/>
      <c r="K1693" s="80"/>
      <c r="L1693" s="80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  <c r="Z1693" s="53"/>
    </row>
    <row r="1694" spans="1:26" ht="14.25" customHeight="1">
      <c r="A1694" s="84"/>
      <c r="B1694" s="84"/>
      <c r="C1694" s="85"/>
      <c r="D1694" s="85"/>
      <c r="E1694" s="85"/>
      <c r="F1694" s="85"/>
      <c r="G1694" s="85"/>
      <c r="H1694" s="85"/>
      <c r="I1694" s="85"/>
      <c r="J1694" s="85"/>
      <c r="K1694" s="85"/>
      <c r="L1694" s="85"/>
      <c r="M1694" s="53"/>
      <c r="N1694" s="53"/>
      <c r="O1694" s="53"/>
      <c r="P1694" s="53"/>
      <c r="Q1694" s="53"/>
      <c r="R1694" s="53"/>
      <c r="S1694" s="53"/>
      <c r="T1694" s="53"/>
      <c r="U1694" s="53"/>
      <c r="V1694" s="53"/>
      <c r="W1694" s="53"/>
      <c r="X1694" s="53"/>
      <c r="Y1694" s="53"/>
      <c r="Z1694" s="53"/>
    </row>
    <row r="1695" spans="1:26" ht="14.25" customHeight="1">
      <c r="A1695" s="79"/>
      <c r="B1695" s="79"/>
      <c r="C1695" s="80"/>
      <c r="D1695" s="80"/>
      <c r="E1695" s="80"/>
      <c r="F1695" s="80"/>
      <c r="G1695" s="80"/>
      <c r="H1695" s="80"/>
      <c r="I1695" s="80"/>
      <c r="J1695" s="80"/>
      <c r="K1695" s="80"/>
      <c r="L1695" s="80"/>
      <c r="M1695" s="53"/>
      <c r="N1695" s="53"/>
      <c r="O1695" s="53"/>
      <c r="P1695" s="53"/>
      <c r="Q1695" s="53"/>
      <c r="R1695" s="53"/>
      <c r="S1695" s="53"/>
      <c r="T1695" s="53"/>
      <c r="U1695" s="53"/>
      <c r="V1695" s="53"/>
      <c r="W1695" s="53"/>
      <c r="X1695" s="53"/>
      <c r="Y1695" s="53"/>
      <c r="Z1695" s="53"/>
    </row>
    <row r="1696" spans="1:26" ht="14.25" customHeight="1">
      <c r="A1696" s="84"/>
      <c r="B1696" s="84"/>
      <c r="C1696" s="85"/>
      <c r="D1696" s="85"/>
      <c r="E1696" s="85"/>
      <c r="F1696" s="85"/>
      <c r="G1696" s="85"/>
      <c r="H1696" s="85"/>
      <c r="I1696" s="85"/>
      <c r="J1696" s="85"/>
      <c r="K1696" s="85"/>
      <c r="L1696" s="85"/>
      <c r="M1696" s="53"/>
      <c r="N1696" s="53"/>
      <c r="O1696" s="53"/>
      <c r="P1696" s="53"/>
      <c r="Q1696" s="53"/>
      <c r="R1696" s="53"/>
      <c r="S1696" s="53"/>
      <c r="T1696" s="53"/>
      <c r="U1696" s="53"/>
      <c r="V1696" s="53"/>
      <c r="W1696" s="53"/>
      <c r="X1696" s="53"/>
      <c r="Y1696" s="53"/>
      <c r="Z1696" s="53"/>
    </row>
    <row r="1697" spans="1:26" ht="14.25" customHeight="1">
      <c r="A1697" s="79"/>
      <c r="B1697" s="79"/>
      <c r="C1697" s="80"/>
      <c r="D1697" s="80"/>
      <c r="E1697" s="80"/>
      <c r="F1697" s="80"/>
      <c r="G1697" s="80"/>
      <c r="H1697" s="80"/>
      <c r="I1697" s="80"/>
      <c r="J1697" s="80"/>
      <c r="K1697" s="80"/>
      <c r="L1697" s="80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</row>
    <row r="1698" spans="1:26" ht="14.25" customHeight="1">
      <c r="A1698" s="84"/>
      <c r="B1698" s="84"/>
      <c r="C1698" s="85"/>
      <c r="D1698" s="85"/>
      <c r="E1698" s="85"/>
      <c r="F1698" s="85"/>
      <c r="G1698" s="85"/>
      <c r="H1698" s="85"/>
      <c r="I1698" s="85"/>
      <c r="J1698" s="85"/>
      <c r="K1698" s="85"/>
      <c r="L1698" s="85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</row>
    <row r="1699" spans="1:26" ht="14.25" customHeight="1">
      <c r="A1699" s="79"/>
      <c r="B1699" s="79"/>
      <c r="C1699" s="80"/>
      <c r="D1699" s="80"/>
      <c r="E1699" s="80"/>
      <c r="F1699" s="80"/>
      <c r="G1699" s="80"/>
      <c r="H1699" s="80"/>
      <c r="I1699" s="80"/>
      <c r="J1699" s="80"/>
      <c r="K1699" s="80"/>
      <c r="L1699" s="80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</row>
    <row r="1700" spans="1:26" ht="14.25" customHeight="1">
      <c r="A1700" s="84"/>
      <c r="B1700" s="84"/>
      <c r="C1700" s="85"/>
      <c r="D1700" s="85"/>
      <c r="E1700" s="85"/>
      <c r="F1700" s="85"/>
      <c r="G1700" s="85"/>
      <c r="H1700" s="85"/>
      <c r="I1700" s="85"/>
      <c r="J1700" s="85"/>
      <c r="K1700" s="85"/>
      <c r="L1700" s="85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</row>
    <row r="1701" spans="1:26" ht="14.25" customHeight="1">
      <c r="A1701" s="79"/>
      <c r="B1701" s="79"/>
      <c r="C1701" s="80"/>
      <c r="D1701" s="80"/>
      <c r="E1701" s="80"/>
      <c r="F1701" s="80"/>
      <c r="G1701" s="80"/>
      <c r="H1701" s="80"/>
      <c r="I1701" s="80"/>
      <c r="J1701" s="80"/>
      <c r="K1701" s="80"/>
      <c r="L1701" s="80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</row>
    <row r="1702" spans="1:26" ht="14.25" customHeight="1">
      <c r="A1702" s="84"/>
      <c r="B1702" s="84"/>
      <c r="C1702" s="85"/>
      <c r="D1702" s="85"/>
      <c r="E1702" s="85"/>
      <c r="F1702" s="85"/>
      <c r="G1702" s="85"/>
      <c r="H1702" s="85"/>
      <c r="I1702" s="85"/>
      <c r="J1702" s="85"/>
      <c r="K1702" s="85"/>
      <c r="L1702" s="85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</row>
    <row r="1703" spans="1:26" ht="14.25" customHeight="1">
      <c r="A1703" s="79"/>
      <c r="B1703" s="79"/>
      <c r="C1703" s="80"/>
      <c r="D1703" s="80"/>
      <c r="E1703" s="80"/>
      <c r="F1703" s="80"/>
      <c r="G1703" s="80"/>
      <c r="H1703" s="80"/>
      <c r="I1703" s="80"/>
      <c r="J1703" s="80"/>
      <c r="K1703" s="80"/>
      <c r="L1703" s="80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</row>
    <row r="1704" spans="1:26" ht="14.25" customHeight="1">
      <c r="A1704" s="84"/>
      <c r="B1704" s="84"/>
      <c r="C1704" s="85"/>
      <c r="D1704" s="85"/>
      <c r="E1704" s="85"/>
      <c r="F1704" s="85"/>
      <c r="G1704" s="85"/>
      <c r="H1704" s="85"/>
      <c r="I1704" s="85"/>
      <c r="J1704" s="85"/>
      <c r="K1704" s="85"/>
      <c r="L1704" s="85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</row>
    <row r="1705" spans="1:26" ht="14.25" customHeight="1">
      <c r="A1705" s="79"/>
      <c r="B1705" s="79"/>
      <c r="C1705" s="80"/>
      <c r="D1705" s="80"/>
      <c r="E1705" s="80"/>
      <c r="F1705" s="80"/>
      <c r="G1705" s="80"/>
      <c r="H1705" s="80"/>
      <c r="I1705" s="80"/>
      <c r="J1705" s="80"/>
      <c r="K1705" s="80"/>
      <c r="L1705" s="80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</row>
    <row r="1706" spans="1:26" ht="14.25" customHeight="1">
      <c r="A1706" s="84"/>
      <c r="B1706" s="84"/>
      <c r="C1706" s="85"/>
      <c r="D1706" s="85"/>
      <c r="E1706" s="85"/>
      <c r="F1706" s="85"/>
      <c r="G1706" s="85"/>
      <c r="H1706" s="85"/>
      <c r="I1706" s="85"/>
      <c r="J1706" s="85"/>
      <c r="K1706" s="85"/>
      <c r="L1706" s="85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</row>
    <row r="1707" spans="1:26" ht="14.25" customHeight="1">
      <c r="A1707" s="79"/>
      <c r="B1707" s="79"/>
      <c r="C1707" s="80"/>
      <c r="D1707" s="80"/>
      <c r="E1707" s="80"/>
      <c r="F1707" s="80"/>
      <c r="G1707" s="80"/>
      <c r="H1707" s="80"/>
      <c r="I1707" s="80"/>
      <c r="J1707" s="80"/>
      <c r="K1707" s="80"/>
      <c r="L1707" s="80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</row>
    <row r="1708" spans="1:26" ht="14.25" customHeight="1">
      <c r="A1708" s="84"/>
      <c r="B1708" s="84"/>
      <c r="C1708" s="85"/>
      <c r="D1708" s="85"/>
      <c r="E1708" s="85"/>
      <c r="F1708" s="85"/>
      <c r="G1708" s="85"/>
      <c r="H1708" s="85"/>
      <c r="I1708" s="85"/>
      <c r="J1708" s="85"/>
      <c r="K1708" s="85"/>
      <c r="L1708" s="85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</row>
    <row r="1709" spans="1:26" ht="14.25" customHeight="1">
      <c r="A1709" s="79"/>
      <c r="B1709" s="79"/>
      <c r="C1709" s="80"/>
      <c r="D1709" s="80"/>
      <c r="E1709" s="80"/>
      <c r="F1709" s="80"/>
      <c r="G1709" s="80"/>
      <c r="H1709" s="80"/>
      <c r="I1709" s="80"/>
      <c r="J1709" s="80"/>
      <c r="K1709" s="80"/>
      <c r="L1709" s="80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</row>
    <row r="1710" spans="1:26" ht="14.25" customHeight="1">
      <c r="A1710" s="84"/>
      <c r="B1710" s="84"/>
      <c r="C1710" s="85"/>
      <c r="D1710" s="85"/>
      <c r="E1710" s="85"/>
      <c r="F1710" s="85"/>
      <c r="G1710" s="85"/>
      <c r="H1710" s="85"/>
      <c r="I1710" s="85"/>
      <c r="J1710" s="85"/>
      <c r="K1710" s="85"/>
      <c r="L1710" s="85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</row>
    <row r="1711" spans="1:26" ht="14.25" customHeight="1">
      <c r="A1711" s="79"/>
      <c r="B1711" s="79"/>
      <c r="C1711" s="80"/>
      <c r="D1711" s="80"/>
      <c r="E1711" s="80"/>
      <c r="F1711" s="80"/>
      <c r="G1711" s="80"/>
      <c r="H1711" s="80"/>
      <c r="I1711" s="80"/>
      <c r="J1711" s="80"/>
      <c r="K1711" s="80"/>
      <c r="L1711" s="80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</row>
    <row r="1712" spans="1:26" ht="14.25" customHeight="1">
      <c r="A1712" s="84"/>
      <c r="B1712" s="84"/>
      <c r="C1712" s="85"/>
      <c r="D1712" s="85"/>
      <c r="E1712" s="85"/>
      <c r="F1712" s="85"/>
      <c r="G1712" s="85"/>
      <c r="H1712" s="85"/>
      <c r="I1712" s="85"/>
      <c r="J1712" s="85"/>
      <c r="K1712" s="85"/>
      <c r="L1712" s="85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</row>
    <row r="1713" spans="1:26" ht="14.25" customHeight="1">
      <c r="A1713" s="79"/>
      <c r="B1713" s="79"/>
      <c r="C1713" s="80"/>
      <c r="D1713" s="80"/>
      <c r="E1713" s="80"/>
      <c r="F1713" s="80"/>
      <c r="G1713" s="80"/>
      <c r="H1713" s="80"/>
      <c r="I1713" s="80"/>
      <c r="J1713" s="80"/>
      <c r="K1713" s="80"/>
      <c r="L1713" s="80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</row>
    <row r="1714" spans="1:26" ht="14.25" customHeight="1">
      <c r="A1714" s="84"/>
      <c r="B1714" s="84"/>
      <c r="C1714" s="85"/>
      <c r="D1714" s="85"/>
      <c r="E1714" s="85"/>
      <c r="F1714" s="85"/>
      <c r="G1714" s="85"/>
      <c r="H1714" s="85"/>
      <c r="I1714" s="85"/>
      <c r="J1714" s="85"/>
      <c r="K1714" s="85"/>
      <c r="L1714" s="85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</row>
    <row r="1715" spans="1:26" ht="14.25" customHeight="1">
      <c r="A1715" s="79"/>
      <c r="B1715" s="79"/>
      <c r="C1715" s="80"/>
      <c r="D1715" s="80"/>
      <c r="E1715" s="80"/>
      <c r="F1715" s="80"/>
      <c r="G1715" s="80"/>
      <c r="H1715" s="80"/>
      <c r="I1715" s="80"/>
      <c r="J1715" s="80"/>
      <c r="K1715" s="80"/>
      <c r="L1715" s="80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</row>
    <row r="1716" spans="1:26" ht="14.25" customHeight="1">
      <c r="A1716" s="84"/>
      <c r="B1716" s="84"/>
      <c r="C1716" s="85"/>
      <c r="D1716" s="85"/>
      <c r="E1716" s="85"/>
      <c r="F1716" s="85"/>
      <c r="G1716" s="85"/>
      <c r="H1716" s="85"/>
      <c r="I1716" s="85"/>
      <c r="J1716" s="85"/>
      <c r="K1716" s="85"/>
      <c r="L1716" s="85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</row>
    <row r="1717" spans="1:26" ht="14.25" customHeight="1">
      <c r="A1717" s="79"/>
      <c r="B1717" s="79"/>
      <c r="C1717" s="80"/>
      <c r="D1717" s="80"/>
      <c r="E1717" s="80"/>
      <c r="F1717" s="80"/>
      <c r="G1717" s="80"/>
      <c r="H1717" s="80"/>
      <c r="I1717" s="80"/>
      <c r="J1717" s="80"/>
      <c r="K1717" s="80"/>
      <c r="L1717" s="80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</row>
    <row r="1718" spans="1:26" ht="14.25" customHeight="1">
      <c r="A1718" s="84"/>
      <c r="B1718" s="84"/>
      <c r="C1718" s="85"/>
      <c r="D1718" s="85"/>
      <c r="E1718" s="85"/>
      <c r="F1718" s="85"/>
      <c r="G1718" s="85"/>
      <c r="H1718" s="85"/>
      <c r="I1718" s="85"/>
      <c r="J1718" s="85"/>
      <c r="K1718" s="85"/>
      <c r="L1718" s="85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</row>
    <row r="1719" spans="1:26" ht="14.25" customHeight="1">
      <c r="A1719" s="79"/>
      <c r="B1719" s="79"/>
      <c r="C1719" s="80"/>
      <c r="D1719" s="80"/>
      <c r="E1719" s="80"/>
      <c r="F1719" s="80"/>
      <c r="G1719" s="80"/>
      <c r="H1719" s="80"/>
      <c r="I1719" s="80"/>
      <c r="J1719" s="80"/>
      <c r="K1719" s="80"/>
      <c r="L1719" s="80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</row>
    <row r="1720" spans="1:26" ht="14.25" customHeight="1">
      <c r="A1720" s="84"/>
      <c r="B1720" s="84"/>
      <c r="C1720" s="85"/>
      <c r="D1720" s="85"/>
      <c r="E1720" s="85"/>
      <c r="F1720" s="85"/>
      <c r="G1720" s="85"/>
      <c r="H1720" s="85"/>
      <c r="I1720" s="85"/>
      <c r="J1720" s="85"/>
      <c r="K1720" s="85"/>
      <c r="L1720" s="85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</row>
    <row r="1721" spans="1:26" ht="14.25" customHeight="1">
      <c r="A1721" s="79"/>
      <c r="B1721" s="79"/>
      <c r="C1721" s="80"/>
      <c r="D1721" s="80"/>
      <c r="E1721" s="80"/>
      <c r="F1721" s="80"/>
      <c r="G1721" s="80"/>
      <c r="H1721" s="80"/>
      <c r="I1721" s="80"/>
      <c r="J1721" s="80"/>
      <c r="K1721" s="80"/>
      <c r="L1721" s="80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</row>
    <row r="1722" spans="1:26" ht="14.25" customHeight="1">
      <c r="A1722" s="84"/>
      <c r="B1722" s="84"/>
      <c r="C1722" s="85"/>
      <c r="D1722" s="85"/>
      <c r="E1722" s="85"/>
      <c r="F1722" s="85"/>
      <c r="G1722" s="85"/>
      <c r="H1722" s="85"/>
      <c r="I1722" s="85"/>
      <c r="J1722" s="85"/>
      <c r="K1722" s="85"/>
      <c r="L1722" s="85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</row>
    <row r="1723" spans="1:26" ht="14.25" customHeight="1">
      <c r="A1723" s="79"/>
      <c r="B1723" s="79"/>
      <c r="C1723" s="80"/>
      <c r="D1723" s="80"/>
      <c r="E1723" s="80"/>
      <c r="F1723" s="80"/>
      <c r="G1723" s="80"/>
      <c r="H1723" s="80"/>
      <c r="I1723" s="80"/>
      <c r="J1723" s="80"/>
      <c r="K1723" s="80"/>
      <c r="L1723" s="80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</row>
    <row r="1724" spans="1:26" ht="14.25" customHeight="1">
      <c r="A1724" s="84"/>
      <c r="B1724" s="84"/>
      <c r="C1724" s="85"/>
      <c r="D1724" s="85"/>
      <c r="E1724" s="85"/>
      <c r="F1724" s="85"/>
      <c r="G1724" s="85"/>
      <c r="H1724" s="85"/>
      <c r="I1724" s="85"/>
      <c r="J1724" s="85"/>
      <c r="K1724" s="85"/>
      <c r="L1724" s="85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</row>
    <row r="1725" spans="1:26" ht="14.25" customHeight="1">
      <c r="A1725" s="79"/>
      <c r="B1725" s="79"/>
      <c r="C1725" s="80"/>
      <c r="D1725" s="80"/>
      <c r="E1725" s="80"/>
      <c r="F1725" s="80"/>
      <c r="G1725" s="80"/>
      <c r="H1725" s="80"/>
      <c r="I1725" s="80"/>
      <c r="J1725" s="80"/>
      <c r="K1725" s="80"/>
      <c r="L1725" s="80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</row>
    <row r="1726" spans="1:26" ht="14.25" customHeight="1">
      <c r="A1726" s="84"/>
      <c r="B1726" s="84"/>
      <c r="C1726" s="85"/>
      <c r="D1726" s="85"/>
      <c r="E1726" s="85"/>
      <c r="F1726" s="85"/>
      <c r="G1726" s="85"/>
      <c r="H1726" s="85"/>
      <c r="I1726" s="85"/>
      <c r="J1726" s="85"/>
      <c r="K1726" s="85"/>
      <c r="L1726" s="85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</row>
    <row r="1727" spans="1:26" ht="14.25" customHeight="1">
      <c r="A1727" s="79"/>
      <c r="B1727" s="79"/>
      <c r="C1727" s="80"/>
      <c r="D1727" s="80"/>
      <c r="E1727" s="80"/>
      <c r="F1727" s="80"/>
      <c r="G1727" s="80"/>
      <c r="H1727" s="80"/>
      <c r="I1727" s="80"/>
      <c r="J1727" s="80"/>
      <c r="K1727" s="80"/>
      <c r="L1727" s="80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</row>
    <row r="1728" spans="1:26" ht="14.25" customHeight="1">
      <c r="A1728" s="84"/>
      <c r="B1728" s="84"/>
      <c r="C1728" s="85"/>
      <c r="D1728" s="85"/>
      <c r="E1728" s="85"/>
      <c r="F1728" s="85"/>
      <c r="G1728" s="85"/>
      <c r="H1728" s="85"/>
      <c r="I1728" s="85"/>
      <c r="J1728" s="85"/>
      <c r="K1728" s="85"/>
      <c r="L1728" s="85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</row>
    <row r="1729" spans="1:26" ht="14.25" customHeight="1">
      <c r="A1729" s="79"/>
      <c r="B1729" s="79"/>
      <c r="C1729" s="80"/>
      <c r="D1729" s="80"/>
      <c r="E1729" s="80"/>
      <c r="F1729" s="80"/>
      <c r="G1729" s="80"/>
      <c r="H1729" s="80"/>
      <c r="I1729" s="80"/>
      <c r="J1729" s="80"/>
      <c r="K1729" s="80"/>
      <c r="L1729" s="80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</row>
    <row r="1730" spans="1:26" ht="14.25" customHeight="1">
      <c r="A1730" s="84"/>
      <c r="B1730" s="84"/>
      <c r="C1730" s="85"/>
      <c r="D1730" s="85"/>
      <c r="E1730" s="85"/>
      <c r="F1730" s="85"/>
      <c r="G1730" s="85"/>
      <c r="H1730" s="85"/>
      <c r="I1730" s="85"/>
      <c r="J1730" s="85"/>
      <c r="K1730" s="85"/>
      <c r="L1730" s="85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</row>
    <row r="1731" spans="1:26" ht="14.25" customHeight="1">
      <c r="A1731" s="79"/>
      <c r="B1731" s="79"/>
      <c r="C1731" s="80"/>
      <c r="D1731" s="80"/>
      <c r="E1731" s="80"/>
      <c r="F1731" s="80"/>
      <c r="G1731" s="80"/>
      <c r="H1731" s="80"/>
      <c r="I1731" s="80"/>
      <c r="J1731" s="80"/>
      <c r="K1731" s="80"/>
      <c r="L1731" s="80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</row>
    <row r="1732" spans="1:26" ht="14.25" customHeight="1">
      <c r="A1732" s="84"/>
      <c r="B1732" s="84"/>
      <c r="C1732" s="85"/>
      <c r="D1732" s="85"/>
      <c r="E1732" s="85"/>
      <c r="F1732" s="85"/>
      <c r="G1732" s="85"/>
      <c r="H1732" s="85"/>
      <c r="I1732" s="85"/>
      <c r="J1732" s="85"/>
      <c r="K1732" s="85"/>
      <c r="L1732" s="85"/>
      <c r="M1732" s="53"/>
      <c r="N1732" s="53"/>
      <c r="O1732" s="53"/>
      <c r="P1732" s="53"/>
      <c r="Q1732" s="53"/>
      <c r="R1732" s="53"/>
      <c r="S1732" s="53"/>
      <c r="T1732" s="53"/>
      <c r="U1732" s="53"/>
      <c r="V1732" s="53"/>
      <c r="W1732" s="53"/>
      <c r="X1732" s="53"/>
      <c r="Y1732" s="53"/>
      <c r="Z1732" s="53"/>
    </row>
    <row r="1733" spans="1:26" ht="14.25" customHeight="1">
      <c r="A1733" s="79"/>
      <c r="B1733" s="79"/>
      <c r="C1733" s="80"/>
      <c r="D1733" s="80"/>
      <c r="E1733" s="80"/>
      <c r="F1733" s="80"/>
      <c r="G1733" s="80"/>
      <c r="H1733" s="80"/>
      <c r="I1733" s="80"/>
      <c r="J1733" s="80"/>
      <c r="K1733" s="80"/>
      <c r="L1733" s="80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</row>
    <row r="1734" spans="1:26" ht="14.25" customHeight="1">
      <c r="A1734" s="84"/>
      <c r="B1734" s="84"/>
      <c r="C1734" s="85"/>
      <c r="D1734" s="85"/>
      <c r="E1734" s="85"/>
      <c r="F1734" s="85"/>
      <c r="G1734" s="85"/>
      <c r="H1734" s="85"/>
      <c r="I1734" s="85"/>
      <c r="J1734" s="85"/>
      <c r="K1734" s="85"/>
      <c r="L1734" s="85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</row>
    <row r="1735" spans="1:26" ht="14.25" customHeight="1">
      <c r="A1735" s="79"/>
      <c r="B1735" s="79"/>
      <c r="C1735" s="80"/>
      <c r="D1735" s="80"/>
      <c r="E1735" s="80"/>
      <c r="F1735" s="80"/>
      <c r="G1735" s="80"/>
      <c r="H1735" s="80"/>
      <c r="I1735" s="80"/>
      <c r="J1735" s="80"/>
      <c r="K1735" s="80"/>
      <c r="L1735" s="80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</row>
    <row r="1736" spans="1:26" ht="14.25" customHeight="1">
      <c r="A1736" s="84"/>
      <c r="B1736" s="84"/>
      <c r="C1736" s="85"/>
      <c r="D1736" s="85"/>
      <c r="E1736" s="85"/>
      <c r="F1736" s="85"/>
      <c r="G1736" s="85"/>
      <c r="H1736" s="85"/>
      <c r="I1736" s="85"/>
      <c r="J1736" s="85"/>
      <c r="K1736" s="85"/>
      <c r="L1736" s="85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</row>
    <row r="1737" spans="1:26" ht="14.25" customHeight="1">
      <c r="A1737" s="79"/>
      <c r="B1737" s="79"/>
      <c r="C1737" s="80"/>
      <c r="D1737" s="80"/>
      <c r="E1737" s="80"/>
      <c r="F1737" s="80"/>
      <c r="G1737" s="80"/>
      <c r="H1737" s="80"/>
      <c r="I1737" s="80"/>
      <c r="J1737" s="80"/>
      <c r="K1737" s="80"/>
      <c r="L1737" s="80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</row>
    <row r="1738" spans="1:26" ht="14.25" customHeight="1">
      <c r="A1738" s="84"/>
      <c r="B1738" s="84"/>
      <c r="C1738" s="85"/>
      <c r="D1738" s="85"/>
      <c r="E1738" s="85"/>
      <c r="F1738" s="85"/>
      <c r="G1738" s="85"/>
      <c r="H1738" s="85"/>
      <c r="I1738" s="85"/>
      <c r="J1738" s="85"/>
      <c r="K1738" s="85"/>
      <c r="L1738" s="85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</row>
    <row r="1739" spans="1:26" ht="14.25" customHeight="1">
      <c r="A1739" s="79"/>
      <c r="B1739" s="79"/>
      <c r="C1739" s="80"/>
      <c r="D1739" s="80"/>
      <c r="E1739" s="80"/>
      <c r="F1739" s="80"/>
      <c r="G1739" s="80"/>
      <c r="H1739" s="80"/>
      <c r="I1739" s="80"/>
      <c r="J1739" s="80"/>
      <c r="K1739" s="80"/>
      <c r="L1739" s="80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</row>
    <row r="1740" spans="1:26" ht="14.25" customHeight="1">
      <c r="A1740" s="84"/>
      <c r="B1740" s="84"/>
      <c r="C1740" s="85"/>
      <c r="D1740" s="85"/>
      <c r="E1740" s="85"/>
      <c r="F1740" s="85"/>
      <c r="G1740" s="85"/>
      <c r="H1740" s="85"/>
      <c r="I1740" s="85"/>
      <c r="J1740" s="85"/>
      <c r="K1740" s="85"/>
      <c r="L1740" s="85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</row>
    <row r="1741" spans="1:26" ht="14.25" customHeight="1">
      <c r="A1741" s="79"/>
      <c r="B1741" s="79"/>
      <c r="C1741" s="80"/>
      <c r="D1741" s="80"/>
      <c r="E1741" s="80"/>
      <c r="F1741" s="80"/>
      <c r="G1741" s="80"/>
      <c r="H1741" s="80"/>
      <c r="I1741" s="80"/>
      <c r="J1741" s="80"/>
      <c r="K1741" s="80"/>
      <c r="L1741" s="80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</row>
    <row r="1742" spans="1:26" ht="14.25" customHeight="1">
      <c r="A1742" s="84"/>
      <c r="B1742" s="84"/>
      <c r="C1742" s="85"/>
      <c r="D1742" s="85"/>
      <c r="E1742" s="85"/>
      <c r="F1742" s="85"/>
      <c r="G1742" s="85"/>
      <c r="H1742" s="85"/>
      <c r="I1742" s="85"/>
      <c r="J1742" s="85"/>
      <c r="K1742" s="85"/>
      <c r="L1742" s="85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</row>
    <row r="1743" spans="1:26" ht="14.25" customHeight="1">
      <c r="A1743" s="79"/>
      <c r="B1743" s="79"/>
      <c r="C1743" s="80"/>
      <c r="D1743" s="80"/>
      <c r="E1743" s="80"/>
      <c r="F1743" s="80"/>
      <c r="G1743" s="80"/>
      <c r="H1743" s="80"/>
      <c r="I1743" s="80"/>
      <c r="J1743" s="80"/>
      <c r="K1743" s="80"/>
      <c r="L1743" s="80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</row>
    <row r="1744" spans="1:26" ht="14.25" customHeight="1">
      <c r="A1744" s="84"/>
      <c r="B1744" s="84"/>
      <c r="C1744" s="85"/>
      <c r="D1744" s="85"/>
      <c r="E1744" s="85"/>
      <c r="F1744" s="85"/>
      <c r="G1744" s="85"/>
      <c r="H1744" s="85"/>
      <c r="I1744" s="85"/>
      <c r="J1744" s="85"/>
      <c r="K1744" s="85"/>
      <c r="L1744" s="85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</row>
    <row r="1745" spans="1:26" ht="14.25" customHeight="1">
      <c r="A1745" s="79"/>
      <c r="B1745" s="79"/>
      <c r="C1745" s="80"/>
      <c r="D1745" s="80"/>
      <c r="E1745" s="80"/>
      <c r="F1745" s="80"/>
      <c r="G1745" s="80"/>
      <c r="H1745" s="80"/>
      <c r="I1745" s="80"/>
      <c r="J1745" s="80"/>
      <c r="K1745" s="80"/>
      <c r="L1745" s="80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</row>
    <row r="1746" spans="1:26" ht="14.25" customHeight="1">
      <c r="A1746" s="84"/>
      <c r="B1746" s="84"/>
      <c r="C1746" s="85"/>
      <c r="D1746" s="85"/>
      <c r="E1746" s="85"/>
      <c r="F1746" s="85"/>
      <c r="G1746" s="85"/>
      <c r="H1746" s="85"/>
      <c r="I1746" s="85"/>
      <c r="J1746" s="85"/>
      <c r="K1746" s="85"/>
      <c r="L1746" s="85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</row>
    <row r="1747" spans="1:26" ht="14.25" customHeight="1">
      <c r="A1747" s="79"/>
      <c r="B1747" s="79"/>
      <c r="C1747" s="80"/>
      <c r="D1747" s="80"/>
      <c r="E1747" s="80"/>
      <c r="F1747" s="80"/>
      <c r="G1747" s="80"/>
      <c r="H1747" s="80"/>
      <c r="I1747" s="80"/>
      <c r="J1747" s="80"/>
      <c r="K1747" s="80"/>
      <c r="L1747" s="80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</row>
    <row r="1748" spans="1:26" ht="14.25" customHeight="1">
      <c r="A1748" s="84"/>
      <c r="B1748" s="84"/>
      <c r="C1748" s="85"/>
      <c r="D1748" s="85"/>
      <c r="E1748" s="85"/>
      <c r="F1748" s="85"/>
      <c r="G1748" s="85"/>
      <c r="H1748" s="85"/>
      <c r="I1748" s="85"/>
      <c r="J1748" s="85"/>
      <c r="K1748" s="85"/>
      <c r="L1748" s="85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</row>
    <row r="1749" spans="1:26" ht="14.25" customHeight="1">
      <c r="A1749" s="79"/>
      <c r="B1749" s="79"/>
      <c r="C1749" s="80"/>
      <c r="D1749" s="80"/>
      <c r="E1749" s="80"/>
      <c r="F1749" s="80"/>
      <c r="G1749" s="80"/>
      <c r="H1749" s="80"/>
      <c r="I1749" s="80"/>
      <c r="J1749" s="80"/>
      <c r="K1749" s="80"/>
      <c r="L1749" s="80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</row>
    <row r="1750" spans="1:26" ht="14.25" customHeight="1">
      <c r="A1750" s="84"/>
      <c r="B1750" s="84"/>
      <c r="C1750" s="85"/>
      <c r="D1750" s="85"/>
      <c r="E1750" s="85"/>
      <c r="F1750" s="85"/>
      <c r="G1750" s="85"/>
      <c r="H1750" s="85"/>
      <c r="I1750" s="85"/>
      <c r="J1750" s="85"/>
      <c r="K1750" s="85"/>
      <c r="L1750" s="85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</row>
    <row r="1751" spans="1:26" ht="14.25" customHeight="1">
      <c r="A1751" s="79"/>
      <c r="B1751" s="79"/>
      <c r="C1751" s="80"/>
      <c r="D1751" s="80"/>
      <c r="E1751" s="80"/>
      <c r="F1751" s="80"/>
      <c r="G1751" s="80"/>
      <c r="H1751" s="80"/>
      <c r="I1751" s="80"/>
      <c r="J1751" s="80"/>
      <c r="K1751" s="80"/>
      <c r="L1751" s="80"/>
      <c r="M1751" s="53"/>
      <c r="N1751" s="53"/>
      <c r="O1751" s="53"/>
      <c r="P1751" s="53"/>
      <c r="Q1751" s="53"/>
      <c r="R1751" s="53"/>
      <c r="S1751" s="53"/>
      <c r="T1751" s="53"/>
      <c r="U1751" s="53"/>
      <c r="V1751" s="53"/>
      <c r="W1751" s="53"/>
      <c r="X1751" s="53"/>
      <c r="Y1751" s="53"/>
      <c r="Z1751" s="53"/>
    </row>
    <row r="1752" spans="1:26" ht="14.25" customHeight="1">
      <c r="A1752" s="84"/>
      <c r="B1752" s="84"/>
      <c r="C1752" s="85"/>
      <c r="D1752" s="85"/>
      <c r="E1752" s="85"/>
      <c r="F1752" s="85"/>
      <c r="G1752" s="85"/>
      <c r="H1752" s="85"/>
      <c r="I1752" s="85"/>
      <c r="J1752" s="85"/>
      <c r="K1752" s="85"/>
      <c r="L1752" s="85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</row>
    <row r="1753" spans="1:26" ht="14.25" customHeight="1">
      <c r="A1753" s="79"/>
      <c r="B1753" s="79"/>
      <c r="C1753" s="80"/>
      <c r="D1753" s="80"/>
      <c r="E1753" s="80"/>
      <c r="F1753" s="80"/>
      <c r="G1753" s="80"/>
      <c r="H1753" s="80"/>
      <c r="I1753" s="80"/>
      <c r="J1753" s="80"/>
      <c r="K1753" s="80"/>
      <c r="L1753" s="80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</row>
    <row r="1754" spans="1:26" ht="14.25" customHeight="1">
      <c r="A1754" s="84"/>
      <c r="B1754" s="84"/>
      <c r="C1754" s="85"/>
      <c r="D1754" s="85"/>
      <c r="E1754" s="85"/>
      <c r="F1754" s="85"/>
      <c r="G1754" s="85"/>
      <c r="H1754" s="85"/>
      <c r="I1754" s="85"/>
      <c r="J1754" s="85"/>
      <c r="K1754" s="85"/>
      <c r="L1754" s="85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</row>
    <row r="1755" spans="1:26" ht="14.25" customHeight="1">
      <c r="A1755" s="79"/>
      <c r="B1755" s="79"/>
      <c r="C1755" s="80"/>
      <c r="D1755" s="80"/>
      <c r="E1755" s="80"/>
      <c r="F1755" s="80"/>
      <c r="G1755" s="80"/>
      <c r="H1755" s="80"/>
      <c r="I1755" s="80"/>
      <c r="J1755" s="80"/>
      <c r="K1755" s="80"/>
      <c r="L1755" s="80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</row>
    <row r="1756" spans="1:26" ht="14.25" customHeight="1">
      <c r="A1756" s="84"/>
      <c r="B1756" s="84"/>
      <c r="C1756" s="85"/>
      <c r="D1756" s="85"/>
      <c r="E1756" s="85"/>
      <c r="F1756" s="85"/>
      <c r="G1756" s="85"/>
      <c r="H1756" s="85"/>
      <c r="I1756" s="85"/>
      <c r="J1756" s="85"/>
      <c r="K1756" s="85"/>
      <c r="L1756" s="85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</row>
    <row r="1757" spans="1:26" ht="14.25" customHeight="1">
      <c r="A1757" s="79"/>
      <c r="B1757" s="79"/>
      <c r="C1757" s="80"/>
      <c r="D1757" s="80"/>
      <c r="E1757" s="80"/>
      <c r="F1757" s="80"/>
      <c r="G1757" s="80"/>
      <c r="H1757" s="80"/>
      <c r="I1757" s="80"/>
      <c r="J1757" s="80"/>
      <c r="K1757" s="80"/>
      <c r="L1757" s="80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</row>
    <row r="1758" spans="1:26" ht="14.25" customHeight="1">
      <c r="A1758" s="84"/>
      <c r="B1758" s="84"/>
      <c r="C1758" s="85"/>
      <c r="D1758" s="85"/>
      <c r="E1758" s="85"/>
      <c r="F1758" s="85"/>
      <c r="G1758" s="85"/>
      <c r="H1758" s="85"/>
      <c r="I1758" s="85"/>
      <c r="J1758" s="85"/>
      <c r="K1758" s="85"/>
      <c r="L1758" s="85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</row>
    <row r="1759" spans="1:26" ht="14.25" customHeight="1">
      <c r="A1759" s="79"/>
      <c r="B1759" s="79"/>
      <c r="C1759" s="80"/>
      <c r="D1759" s="80"/>
      <c r="E1759" s="80"/>
      <c r="F1759" s="80"/>
      <c r="G1759" s="80"/>
      <c r="H1759" s="80"/>
      <c r="I1759" s="80"/>
      <c r="J1759" s="80"/>
      <c r="K1759" s="80"/>
      <c r="L1759" s="80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</row>
    <row r="1760" spans="1:26" ht="14.25" customHeight="1">
      <c r="A1760" s="84"/>
      <c r="B1760" s="84"/>
      <c r="C1760" s="85"/>
      <c r="D1760" s="85"/>
      <c r="E1760" s="85"/>
      <c r="F1760" s="85"/>
      <c r="G1760" s="85"/>
      <c r="H1760" s="85"/>
      <c r="I1760" s="85"/>
      <c r="J1760" s="85"/>
      <c r="K1760" s="85"/>
      <c r="L1760" s="85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</row>
    <row r="1761" spans="1:26" ht="14.25" customHeight="1">
      <c r="A1761" s="79"/>
      <c r="B1761" s="79"/>
      <c r="C1761" s="80"/>
      <c r="D1761" s="80"/>
      <c r="E1761" s="80"/>
      <c r="F1761" s="80"/>
      <c r="G1761" s="80"/>
      <c r="H1761" s="80"/>
      <c r="I1761" s="80"/>
      <c r="J1761" s="80"/>
      <c r="K1761" s="80"/>
      <c r="L1761" s="80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</row>
    <row r="1762" spans="1:26" ht="14.25" customHeight="1">
      <c r="A1762" s="84"/>
      <c r="B1762" s="84"/>
      <c r="C1762" s="85"/>
      <c r="D1762" s="85"/>
      <c r="E1762" s="85"/>
      <c r="F1762" s="85"/>
      <c r="G1762" s="85"/>
      <c r="H1762" s="85"/>
      <c r="I1762" s="85"/>
      <c r="J1762" s="85"/>
      <c r="K1762" s="85"/>
      <c r="L1762" s="85"/>
      <c r="M1762" s="53"/>
      <c r="N1762" s="53"/>
      <c r="O1762" s="53"/>
      <c r="P1762" s="53"/>
      <c r="Q1762" s="53"/>
      <c r="R1762" s="53"/>
      <c r="S1762" s="53"/>
      <c r="T1762" s="53"/>
      <c r="U1762" s="53"/>
      <c r="V1762" s="53"/>
      <c r="W1762" s="53"/>
      <c r="X1762" s="53"/>
      <c r="Y1762" s="53"/>
      <c r="Z1762" s="53"/>
    </row>
    <row r="1763" spans="1:26" ht="14.25" customHeight="1">
      <c r="A1763" s="79"/>
      <c r="B1763" s="79"/>
      <c r="C1763" s="80"/>
      <c r="D1763" s="80"/>
      <c r="E1763" s="80"/>
      <c r="F1763" s="80"/>
      <c r="G1763" s="80"/>
      <c r="H1763" s="80"/>
      <c r="I1763" s="80"/>
      <c r="J1763" s="80"/>
      <c r="K1763" s="80"/>
      <c r="L1763" s="80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</row>
    <row r="1764" spans="1:26" ht="14.25" customHeight="1">
      <c r="A1764" s="84"/>
      <c r="B1764" s="84"/>
      <c r="C1764" s="85"/>
      <c r="D1764" s="85"/>
      <c r="E1764" s="85"/>
      <c r="F1764" s="85"/>
      <c r="G1764" s="85"/>
      <c r="H1764" s="85"/>
      <c r="I1764" s="85"/>
      <c r="J1764" s="85"/>
      <c r="K1764" s="85"/>
      <c r="L1764" s="85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</row>
    <row r="1765" spans="1:26" ht="14.25" customHeight="1">
      <c r="A1765" s="79"/>
      <c r="B1765" s="79"/>
      <c r="C1765" s="80"/>
      <c r="D1765" s="80"/>
      <c r="E1765" s="80"/>
      <c r="F1765" s="80"/>
      <c r="G1765" s="80"/>
      <c r="H1765" s="80"/>
      <c r="I1765" s="80"/>
      <c r="J1765" s="80"/>
      <c r="K1765" s="80"/>
      <c r="L1765" s="80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</row>
    <row r="1766" spans="1:26" ht="14.25" customHeight="1">
      <c r="A1766" s="84"/>
      <c r="B1766" s="84"/>
      <c r="C1766" s="85"/>
      <c r="D1766" s="85"/>
      <c r="E1766" s="85"/>
      <c r="F1766" s="85"/>
      <c r="G1766" s="85"/>
      <c r="H1766" s="85"/>
      <c r="I1766" s="85"/>
      <c r="J1766" s="85"/>
      <c r="K1766" s="85"/>
      <c r="L1766" s="85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</row>
    <row r="1767" spans="1:26" ht="14.25" customHeight="1">
      <c r="A1767" s="79"/>
      <c r="B1767" s="79"/>
      <c r="C1767" s="80"/>
      <c r="D1767" s="80"/>
      <c r="E1767" s="80"/>
      <c r="F1767" s="80"/>
      <c r="G1767" s="80"/>
      <c r="H1767" s="80"/>
      <c r="I1767" s="80"/>
      <c r="J1767" s="80"/>
      <c r="K1767" s="80"/>
      <c r="L1767" s="80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</row>
    <row r="1768" spans="1:26" ht="14.25" customHeight="1">
      <c r="A1768" s="84"/>
      <c r="B1768" s="84"/>
      <c r="C1768" s="85"/>
      <c r="D1768" s="85"/>
      <c r="E1768" s="85"/>
      <c r="F1768" s="85"/>
      <c r="G1768" s="85"/>
      <c r="H1768" s="85"/>
      <c r="I1768" s="85"/>
      <c r="J1768" s="85"/>
      <c r="K1768" s="85"/>
      <c r="L1768" s="85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</row>
    <row r="1769" spans="1:26" ht="14.25" customHeight="1">
      <c r="A1769" s="79"/>
      <c r="B1769" s="79"/>
      <c r="C1769" s="80"/>
      <c r="D1769" s="80"/>
      <c r="E1769" s="80"/>
      <c r="F1769" s="80"/>
      <c r="G1769" s="80"/>
      <c r="H1769" s="80"/>
      <c r="I1769" s="80"/>
      <c r="J1769" s="80"/>
      <c r="K1769" s="80"/>
      <c r="L1769" s="80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</row>
    <row r="1770" spans="1:26" ht="14.25" customHeight="1">
      <c r="A1770" s="84"/>
      <c r="B1770" s="84"/>
      <c r="C1770" s="85"/>
      <c r="D1770" s="85"/>
      <c r="E1770" s="85"/>
      <c r="F1770" s="85"/>
      <c r="G1770" s="85"/>
      <c r="H1770" s="85"/>
      <c r="I1770" s="85"/>
      <c r="J1770" s="85"/>
      <c r="K1770" s="85"/>
      <c r="L1770" s="85"/>
      <c r="M1770" s="53"/>
      <c r="N1770" s="53"/>
      <c r="O1770" s="53"/>
      <c r="P1770" s="53"/>
      <c r="Q1770" s="53"/>
      <c r="R1770" s="53"/>
      <c r="S1770" s="53"/>
      <c r="T1770" s="53"/>
      <c r="U1770" s="53"/>
      <c r="V1770" s="53"/>
      <c r="W1770" s="53"/>
      <c r="X1770" s="53"/>
      <c r="Y1770" s="53"/>
      <c r="Z1770" s="53"/>
    </row>
    <row r="1771" spans="1:26" ht="14.25" customHeight="1">
      <c r="A1771" s="79"/>
      <c r="B1771" s="79"/>
      <c r="C1771" s="80"/>
      <c r="D1771" s="80"/>
      <c r="E1771" s="80"/>
      <c r="F1771" s="80"/>
      <c r="G1771" s="80"/>
      <c r="H1771" s="80"/>
      <c r="I1771" s="80"/>
      <c r="J1771" s="80"/>
      <c r="K1771" s="80"/>
      <c r="L1771" s="80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</row>
    <row r="1772" spans="1:26" ht="14.25" customHeight="1">
      <c r="A1772" s="84"/>
      <c r="B1772" s="84"/>
      <c r="C1772" s="85"/>
      <c r="D1772" s="85"/>
      <c r="E1772" s="85"/>
      <c r="F1772" s="85"/>
      <c r="G1772" s="85"/>
      <c r="H1772" s="85"/>
      <c r="I1772" s="85"/>
      <c r="J1772" s="85"/>
      <c r="K1772" s="85"/>
      <c r="L1772" s="85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</row>
    <row r="1773" spans="1:26" ht="14.25" customHeight="1">
      <c r="A1773" s="79"/>
      <c r="B1773" s="79"/>
      <c r="C1773" s="80"/>
      <c r="D1773" s="80"/>
      <c r="E1773" s="80"/>
      <c r="F1773" s="80"/>
      <c r="G1773" s="80"/>
      <c r="H1773" s="80"/>
      <c r="I1773" s="80"/>
      <c r="J1773" s="80"/>
      <c r="K1773" s="80"/>
      <c r="L1773" s="80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</row>
    <row r="1774" spans="1:26" ht="14.25" customHeight="1">
      <c r="A1774" s="84"/>
      <c r="B1774" s="84"/>
      <c r="C1774" s="85"/>
      <c r="D1774" s="85"/>
      <c r="E1774" s="85"/>
      <c r="F1774" s="85"/>
      <c r="G1774" s="85"/>
      <c r="H1774" s="85"/>
      <c r="I1774" s="85"/>
      <c r="J1774" s="85"/>
      <c r="K1774" s="85"/>
      <c r="L1774" s="85"/>
      <c r="M1774" s="53"/>
      <c r="N1774" s="53"/>
      <c r="O1774" s="53"/>
      <c r="P1774" s="53"/>
      <c r="Q1774" s="53"/>
      <c r="R1774" s="53"/>
      <c r="S1774" s="53"/>
      <c r="T1774" s="53"/>
      <c r="U1774" s="53"/>
      <c r="V1774" s="53"/>
      <c r="W1774" s="53"/>
      <c r="X1774" s="53"/>
      <c r="Y1774" s="53"/>
      <c r="Z1774" s="53"/>
    </row>
    <row r="1775" spans="1:26" ht="14.25" customHeight="1">
      <c r="A1775" s="79"/>
      <c r="B1775" s="79"/>
      <c r="C1775" s="80"/>
      <c r="D1775" s="80"/>
      <c r="E1775" s="80"/>
      <c r="F1775" s="80"/>
      <c r="G1775" s="80"/>
      <c r="H1775" s="80"/>
      <c r="I1775" s="80"/>
      <c r="J1775" s="80"/>
      <c r="K1775" s="80"/>
      <c r="L1775" s="80"/>
      <c r="M1775" s="53"/>
      <c r="N1775" s="53"/>
      <c r="O1775" s="53"/>
      <c r="P1775" s="53"/>
      <c r="Q1775" s="53"/>
      <c r="R1775" s="53"/>
      <c r="S1775" s="53"/>
      <c r="T1775" s="53"/>
      <c r="U1775" s="53"/>
      <c r="V1775" s="53"/>
      <c r="W1775" s="53"/>
      <c r="X1775" s="53"/>
      <c r="Y1775" s="53"/>
      <c r="Z1775" s="53"/>
    </row>
    <row r="1776" spans="1:26" ht="14.25" customHeight="1">
      <c r="A1776" s="84"/>
      <c r="B1776" s="84"/>
      <c r="C1776" s="85"/>
      <c r="D1776" s="85"/>
      <c r="E1776" s="85"/>
      <c r="F1776" s="85"/>
      <c r="G1776" s="85"/>
      <c r="H1776" s="85"/>
      <c r="I1776" s="85"/>
      <c r="J1776" s="85"/>
      <c r="K1776" s="85"/>
      <c r="L1776" s="85"/>
      <c r="M1776" s="53"/>
      <c r="N1776" s="53"/>
      <c r="O1776" s="53"/>
      <c r="P1776" s="53"/>
      <c r="Q1776" s="53"/>
      <c r="R1776" s="53"/>
      <c r="S1776" s="53"/>
      <c r="T1776" s="53"/>
      <c r="U1776" s="53"/>
      <c r="V1776" s="53"/>
      <c r="W1776" s="53"/>
      <c r="X1776" s="53"/>
      <c r="Y1776" s="53"/>
      <c r="Z1776" s="53"/>
    </row>
    <row r="1777" spans="1:26" ht="14.25" customHeight="1">
      <c r="A1777" s="79"/>
      <c r="B1777" s="79"/>
      <c r="C1777" s="80"/>
      <c r="D1777" s="80"/>
      <c r="E1777" s="80"/>
      <c r="F1777" s="80"/>
      <c r="G1777" s="80"/>
      <c r="H1777" s="80"/>
      <c r="I1777" s="80"/>
      <c r="J1777" s="80"/>
      <c r="K1777" s="80"/>
      <c r="L1777" s="80"/>
      <c r="M1777" s="53"/>
      <c r="N1777" s="53"/>
      <c r="O1777" s="53"/>
      <c r="P1777" s="53"/>
      <c r="Q1777" s="53"/>
      <c r="R1777" s="53"/>
      <c r="S1777" s="53"/>
      <c r="T1777" s="53"/>
      <c r="U1777" s="53"/>
      <c r="V1777" s="53"/>
      <c r="W1777" s="53"/>
      <c r="X1777" s="53"/>
      <c r="Y1777" s="53"/>
      <c r="Z1777" s="53"/>
    </row>
    <row r="1778" spans="1:26" ht="14.25" customHeight="1">
      <c r="A1778" s="84"/>
      <c r="B1778" s="84"/>
      <c r="C1778" s="85"/>
      <c r="D1778" s="85"/>
      <c r="E1778" s="85"/>
      <c r="F1778" s="85"/>
      <c r="G1778" s="85"/>
      <c r="H1778" s="85"/>
      <c r="I1778" s="85"/>
      <c r="J1778" s="85"/>
      <c r="K1778" s="85"/>
      <c r="L1778" s="85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</row>
    <row r="1779" spans="1:26" ht="14.25" customHeight="1">
      <c r="A1779" s="79"/>
      <c r="B1779" s="79"/>
      <c r="C1779" s="80"/>
      <c r="D1779" s="80"/>
      <c r="E1779" s="80"/>
      <c r="F1779" s="80"/>
      <c r="G1779" s="80"/>
      <c r="H1779" s="80"/>
      <c r="I1779" s="80"/>
      <c r="J1779" s="80"/>
      <c r="K1779" s="80"/>
      <c r="L1779" s="80"/>
      <c r="M1779" s="53"/>
      <c r="N1779" s="53"/>
      <c r="O1779" s="53"/>
      <c r="P1779" s="53"/>
      <c r="Q1779" s="53"/>
      <c r="R1779" s="53"/>
      <c r="S1779" s="53"/>
      <c r="T1779" s="53"/>
      <c r="U1779" s="53"/>
      <c r="V1779" s="53"/>
      <c r="W1779" s="53"/>
      <c r="X1779" s="53"/>
      <c r="Y1779" s="53"/>
      <c r="Z1779" s="53"/>
    </row>
    <row r="1780" spans="1:26" ht="14.25" customHeight="1">
      <c r="A1780" s="84"/>
      <c r="B1780" s="84"/>
      <c r="C1780" s="85"/>
      <c r="D1780" s="85"/>
      <c r="E1780" s="85"/>
      <c r="F1780" s="85"/>
      <c r="G1780" s="85"/>
      <c r="H1780" s="85"/>
      <c r="I1780" s="85"/>
      <c r="J1780" s="85"/>
      <c r="K1780" s="85"/>
      <c r="L1780" s="85"/>
      <c r="M1780" s="53"/>
      <c r="N1780" s="53"/>
      <c r="O1780" s="53"/>
      <c r="P1780" s="53"/>
      <c r="Q1780" s="53"/>
      <c r="R1780" s="53"/>
      <c r="S1780" s="53"/>
      <c r="T1780" s="53"/>
      <c r="U1780" s="53"/>
      <c r="V1780" s="53"/>
      <c r="W1780" s="53"/>
      <c r="X1780" s="53"/>
      <c r="Y1780" s="53"/>
      <c r="Z1780" s="53"/>
    </row>
    <row r="1781" spans="1:26" ht="14.25" customHeight="1">
      <c r="A1781" s="79"/>
      <c r="B1781" s="79"/>
      <c r="C1781" s="80"/>
      <c r="D1781" s="80"/>
      <c r="E1781" s="80"/>
      <c r="F1781" s="80"/>
      <c r="G1781" s="80"/>
      <c r="H1781" s="80"/>
      <c r="I1781" s="80"/>
      <c r="J1781" s="80"/>
      <c r="K1781" s="80"/>
      <c r="L1781" s="80"/>
      <c r="M1781" s="53"/>
      <c r="N1781" s="53"/>
      <c r="O1781" s="53"/>
      <c r="P1781" s="53"/>
      <c r="Q1781" s="53"/>
      <c r="R1781" s="53"/>
      <c r="S1781" s="53"/>
      <c r="T1781" s="53"/>
      <c r="U1781" s="53"/>
      <c r="V1781" s="53"/>
      <c r="W1781" s="53"/>
      <c r="X1781" s="53"/>
      <c r="Y1781" s="53"/>
      <c r="Z1781" s="53"/>
    </row>
    <row r="1782" spans="1:26" ht="14.25" customHeight="1">
      <c r="A1782" s="84"/>
      <c r="B1782" s="84"/>
      <c r="C1782" s="85"/>
      <c r="D1782" s="85"/>
      <c r="E1782" s="85"/>
      <c r="F1782" s="85"/>
      <c r="G1782" s="85"/>
      <c r="H1782" s="85"/>
      <c r="I1782" s="85"/>
      <c r="J1782" s="85"/>
      <c r="K1782" s="85"/>
      <c r="L1782" s="85"/>
      <c r="M1782" s="53"/>
      <c r="N1782" s="53"/>
      <c r="O1782" s="53"/>
      <c r="P1782" s="53"/>
      <c r="Q1782" s="53"/>
      <c r="R1782" s="53"/>
      <c r="S1782" s="53"/>
      <c r="T1782" s="53"/>
      <c r="U1782" s="53"/>
      <c r="V1782" s="53"/>
      <c r="W1782" s="53"/>
      <c r="X1782" s="53"/>
      <c r="Y1782" s="53"/>
      <c r="Z1782" s="53"/>
    </row>
    <row r="1783" spans="1:26" ht="14.25" customHeight="1">
      <c r="A1783" s="79"/>
      <c r="B1783" s="79"/>
      <c r="C1783" s="80"/>
      <c r="D1783" s="80"/>
      <c r="E1783" s="80"/>
      <c r="F1783" s="80"/>
      <c r="G1783" s="80"/>
      <c r="H1783" s="80"/>
      <c r="I1783" s="80"/>
      <c r="J1783" s="80"/>
      <c r="K1783" s="80"/>
      <c r="L1783" s="80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</row>
    <row r="1784" spans="1:26" ht="14.25" customHeight="1">
      <c r="A1784" s="84"/>
      <c r="B1784" s="84"/>
      <c r="C1784" s="85"/>
      <c r="D1784" s="85"/>
      <c r="E1784" s="85"/>
      <c r="F1784" s="85"/>
      <c r="G1784" s="85"/>
      <c r="H1784" s="85"/>
      <c r="I1784" s="85"/>
      <c r="J1784" s="85"/>
      <c r="K1784" s="85"/>
      <c r="L1784" s="85"/>
      <c r="M1784" s="53"/>
      <c r="N1784" s="53"/>
      <c r="O1784" s="53"/>
      <c r="P1784" s="53"/>
      <c r="Q1784" s="53"/>
      <c r="R1784" s="53"/>
      <c r="S1784" s="53"/>
      <c r="T1784" s="53"/>
      <c r="U1784" s="53"/>
      <c r="V1784" s="53"/>
      <c r="W1784" s="53"/>
      <c r="X1784" s="53"/>
      <c r="Y1784" s="53"/>
      <c r="Z1784" s="53"/>
    </row>
    <row r="1785" spans="1:26" ht="14.25" customHeight="1">
      <c r="A1785" s="79"/>
      <c r="B1785" s="79"/>
      <c r="C1785" s="80"/>
      <c r="D1785" s="80"/>
      <c r="E1785" s="80"/>
      <c r="F1785" s="80"/>
      <c r="G1785" s="80"/>
      <c r="H1785" s="80"/>
      <c r="I1785" s="80"/>
      <c r="J1785" s="80"/>
      <c r="K1785" s="80"/>
      <c r="L1785" s="80"/>
      <c r="M1785" s="53"/>
      <c r="N1785" s="53"/>
      <c r="O1785" s="53"/>
      <c r="P1785" s="53"/>
      <c r="Q1785" s="53"/>
      <c r="R1785" s="53"/>
      <c r="S1785" s="53"/>
      <c r="T1785" s="53"/>
      <c r="U1785" s="53"/>
      <c r="V1785" s="53"/>
      <c r="W1785" s="53"/>
      <c r="X1785" s="53"/>
      <c r="Y1785" s="53"/>
      <c r="Z1785" s="53"/>
    </row>
    <row r="1786" spans="1:26" ht="14.25" customHeight="1">
      <c r="A1786" s="84"/>
      <c r="B1786" s="84"/>
      <c r="C1786" s="85"/>
      <c r="D1786" s="85"/>
      <c r="E1786" s="85"/>
      <c r="F1786" s="85"/>
      <c r="G1786" s="85"/>
      <c r="H1786" s="85"/>
      <c r="I1786" s="85"/>
      <c r="J1786" s="85"/>
      <c r="K1786" s="85"/>
      <c r="L1786" s="85"/>
      <c r="M1786" s="53"/>
      <c r="N1786" s="53"/>
      <c r="O1786" s="53"/>
      <c r="P1786" s="53"/>
      <c r="Q1786" s="53"/>
      <c r="R1786" s="53"/>
      <c r="S1786" s="53"/>
      <c r="T1786" s="53"/>
      <c r="U1786" s="53"/>
      <c r="V1786" s="53"/>
      <c r="W1786" s="53"/>
      <c r="X1786" s="53"/>
      <c r="Y1786" s="53"/>
      <c r="Z1786" s="53"/>
    </row>
    <row r="1787" spans="1:26" ht="14.25" customHeight="1">
      <c r="A1787" s="79"/>
      <c r="B1787" s="79"/>
      <c r="C1787" s="80"/>
      <c r="D1787" s="80"/>
      <c r="E1787" s="80"/>
      <c r="F1787" s="80"/>
      <c r="G1787" s="80"/>
      <c r="H1787" s="80"/>
      <c r="I1787" s="80"/>
      <c r="J1787" s="80"/>
      <c r="K1787" s="80"/>
      <c r="L1787" s="80"/>
      <c r="M1787" s="53"/>
      <c r="N1787" s="53"/>
      <c r="O1787" s="53"/>
      <c r="P1787" s="53"/>
      <c r="Q1787" s="53"/>
      <c r="R1787" s="53"/>
      <c r="S1787" s="53"/>
      <c r="T1787" s="53"/>
      <c r="U1787" s="53"/>
      <c r="V1787" s="53"/>
      <c r="W1787" s="53"/>
      <c r="X1787" s="53"/>
      <c r="Y1787" s="53"/>
      <c r="Z1787" s="53"/>
    </row>
    <row r="1788" spans="1:26" ht="14.25" customHeight="1">
      <c r="A1788" s="84"/>
      <c r="B1788" s="84"/>
      <c r="C1788" s="85"/>
      <c r="D1788" s="85"/>
      <c r="E1788" s="85"/>
      <c r="F1788" s="85"/>
      <c r="G1788" s="85"/>
      <c r="H1788" s="85"/>
      <c r="I1788" s="85"/>
      <c r="J1788" s="85"/>
      <c r="K1788" s="85"/>
      <c r="L1788" s="85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</row>
    <row r="1789" spans="1:26" ht="14.25" customHeight="1">
      <c r="A1789" s="79"/>
      <c r="B1789" s="79"/>
      <c r="C1789" s="80"/>
      <c r="D1789" s="80"/>
      <c r="E1789" s="80"/>
      <c r="F1789" s="80"/>
      <c r="G1789" s="80"/>
      <c r="H1789" s="80"/>
      <c r="I1789" s="80"/>
      <c r="J1789" s="80"/>
      <c r="K1789" s="80"/>
      <c r="L1789" s="80"/>
      <c r="M1789" s="53"/>
      <c r="N1789" s="53"/>
      <c r="O1789" s="53"/>
      <c r="P1789" s="53"/>
      <c r="Q1789" s="53"/>
      <c r="R1789" s="53"/>
      <c r="S1789" s="53"/>
      <c r="T1789" s="53"/>
      <c r="U1789" s="53"/>
      <c r="V1789" s="53"/>
      <c r="W1789" s="53"/>
      <c r="X1789" s="53"/>
      <c r="Y1789" s="53"/>
      <c r="Z1789" s="53"/>
    </row>
    <row r="1790" spans="1:26" ht="14.25" customHeight="1">
      <c r="A1790" s="84"/>
      <c r="B1790" s="84"/>
      <c r="C1790" s="85"/>
      <c r="D1790" s="85"/>
      <c r="E1790" s="85"/>
      <c r="F1790" s="85"/>
      <c r="G1790" s="85"/>
      <c r="H1790" s="85"/>
      <c r="I1790" s="85"/>
      <c r="J1790" s="85"/>
      <c r="K1790" s="85"/>
      <c r="L1790" s="85"/>
      <c r="M1790" s="53"/>
      <c r="N1790" s="53"/>
      <c r="O1790" s="53"/>
      <c r="P1790" s="53"/>
      <c r="Q1790" s="53"/>
      <c r="R1790" s="53"/>
      <c r="S1790" s="53"/>
      <c r="T1790" s="53"/>
      <c r="U1790" s="53"/>
      <c r="V1790" s="53"/>
      <c r="W1790" s="53"/>
      <c r="X1790" s="53"/>
      <c r="Y1790" s="53"/>
      <c r="Z1790" s="53"/>
    </row>
    <row r="1791" spans="1:26" ht="14.25" customHeight="1">
      <c r="A1791" s="79"/>
      <c r="B1791" s="79"/>
      <c r="C1791" s="80"/>
      <c r="D1791" s="80"/>
      <c r="E1791" s="80"/>
      <c r="F1791" s="80"/>
      <c r="G1791" s="80"/>
      <c r="H1791" s="80"/>
      <c r="I1791" s="80"/>
      <c r="J1791" s="80"/>
      <c r="K1791" s="80"/>
      <c r="L1791" s="80"/>
      <c r="M1791" s="53"/>
      <c r="N1791" s="53"/>
      <c r="O1791" s="53"/>
      <c r="P1791" s="53"/>
      <c r="Q1791" s="53"/>
      <c r="R1791" s="53"/>
      <c r="S1791" s="53"/>
      <c r="T1791" s="53"/>
      <c r="U1791" s="53"/>
      <c r="V1791" s="53"/>
      <c r="W1791" s="53"/>
      <c r="X1791" s="53"/>
      <c r="Y1791" s="53"/>
      <c r="Z1791" s="53"/>
    </row>
    <row r="1792" spans="1:26" ht="14.25" customHeight="1">
      <c r="A1792" s="84"/>
      <c r="B1792" s="84"/>
      <c r="C1792" s="85"/>
      <c r="D1792" s="85"/>
      <c r="E1792" s="85"/>
      <c r="F1792" s="85"/>
      <c r="G1792" s="85"/>
      <c r="H1792" s="85"/>
      <c r="I1792" s="85"/>
      <c r="J1792" s="85"/>
      <c r="K1792" s="85"/>
      <c r="L1792" s="85"/>
      <c r="M1792" s="53"/>
      <c r="N1792" s="53"/>
      <c r="O1792" s="53"/>
      <c r="P1792" s="53"/>
      <c r="Q1792" s="53"/>
      <c r="R1792" s="53"/>
      <c r="S1792" s="53"/>
      <c r="T1792" s="53"/>
      <c r="U1792" s="53"/>
      <c r="V1792" s="53"/>
      <c r="W1792" s="53"/>
      <c r="X1792" s="53"/>
      <c r="Y1792" s="53"/>
      <c r="Z1792" s="53"/>
    </row>
    <row r="1793" spans="1:26" ht="14.25" customHeight="1">
      <c r="A1793" s="79"/>
      <c r="B1793" s="79"/>
      <c r="C1793" s="80"/>
      <c r="D1793" s="80"/>
      <c r="E1793" s="80"/>
      <c r="F1793" s="80"/>
      <c r="G1793" s="80"/>
      <c r="H1793" s="80"/>
      <c r="I1793" s="80"/>
      <c r="J1793" s="80"/>
      <c r="K1793" s="80"/>
      <c r="L1793" s="80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</row>
    <row r="1794" spans="1:26" ht="14.25" customHeight="1">
      <c r="A1794" s="84"/>
      <c r="B1794" s="84"/>
      <c r="C1794" s="85"/>
      <c r="D1794" s="85"/>
      <c r="E1794" s="85"/>
      <c r="F1794" s="85"/>
      <c r="G1794" s="85"/>
      <c r="H1794" s="85"/>
      <c r="I1794" s="85"/>
      <c r="J1794" s="85"/>
      <c r="K1794" s="85"/>
      <c r="L1794" s="85"/>
      <c r="M1794" s="53"/>
      <c r="N1794" s="53"/>
      <c r="O1794" s="53"/>
      <c r="P1794" s="53"/>
      <c r="Q1794" s="53"/>
      <c r="R1794" s="53"/>
      <c r="S1794" s="53"/>
      <c r="T1794" s="53"/>
      <c r="U1794" s="53"/>
      <c r="V1794" s="53"/>
      <c r="W1794" s="53"/>
      <c r="X1794" s="53"/>
      <c r="Y1794" s="53"/>
      <c r="Z1794" s="53"/>
    </row>
    <row r="1795" spans="1:26" ht="14.25" customHeight="1">
      <c r="A1795" s="79"/>
      <c r="B1795" s="79"/>
      <c r="C1795" s="80"/>
      <c r="D1795" s="80"/>
      <c r="E1795" s="80"/>
      <c r="F1795" s="80"/>
      <c r="G1795" s="80"/>
      <c r="H1795" s="80"/>
      <c r="I1795" s="80"/>
      <c r="J1795" s="80"/>
      <c r="K1795" s="80"/>
      <c r="L1795" s="80"/>
      <c r="M1795" s="53"/>
      <c r="N1795" s="53"/>
      <c r="O1795" s="53"/>
      <c r="P1795" s="53"/>
      <c r="Q1795" s="53"/>
      <c r="R1795" s="53"/>
      <c r="S1795" s="53"/>
      <c r="T1795" s="53"/>
      <c r="U1795" s="53"/>
      <c r="V1795" s="53"/>
      <c r="W1795" s="53"/>
      <c r="X1795" s="53"/>
      <c r="Y1795" s="53"/>
      <c r="Z1795" s="53"/>
    </row>
    <row r="1796" spans="1:26" ht="14.25" customHeight="1">
      <c r="A1796" s="84"/>
      <c r="B1796" s="84"/>
      <c r="C1796" s="85"/>
      <c r="D1796" s="85"/>
      <c r="E1796" s="85"/>
      <c r="F1796" s="85"/>
      <c r="G1796" s="85"/>
      <c r="H1796" s="85"/>
      <c r="I1796" s="85"/>
      <c r="J1796" s="85"/>
      <c r="K1796" s="85"/>
      <c r="L1796" s="85"/>
      <c r="M1796" s="53"/>
      <c r="N1796" s="53"/>
      <c r="O1796" s="53"/>
      <c r="P1796" s="53"/>
      <c r="Q1796" s="53"/>
      <c r="R1796" s="53"/>
      <c r="S1796" s="53"/>
      <c r="T1796" s="53"/>
      <c r="U1796" s="53"/>
      <c r="V1796" s="53"/>
      <c r="W1796" s="53"/>
      <c r="X1796" s="53"/>
      <c r="Y1796" s="53"/>
      <c r="Z1796" s="53"/>
    </row>
    <row r="1797" spans="1:26" ht="14.25" customHeight="1">
      <c r="A1797" s="79"/>
      <c r="B1797" s="79"/>
      <c r="C1797" s="80"/>
      <c r="D1797" s="80"/>
      <c r="E1797" s="80"/>
      <c r="F1797" s="80"/>
      <c r="G1797" s="80"/>
      <c r="H1797" s="80"/>
      <c r="I1797" s="80"/>
      <c r="J1797" s="80"/>
      <c r="K1797" s="80"/>
      <c r="L1797" s="80"/>
      <c r="M1797" s="53"/>
      <c r="N1797" s="53"/>
      <c r="O1797" s="53"/>
      <c r="P1797" s="53"/>
      <c r="Q1797" s="53"/>
      <c r="R1797" s="53"/>
      <c r="S1797" s="53"/>
      <c r="T1797" s="53"/>
      <c r="U1797" s="53"/>
      <c r="V1797" s="53"/>
      <c r="W1797" s="53"/>
      <c r="X1797" s="53"/>
      <c r="Y1797" s="53"/>
      <c r="Z1797" s="53"/>
    </row>
    <row r="1798" spans="1:26" ht="14.25" customHeight="1">
      <c r="A1798" s="84"/>
      <c r="B1798" s="84"/>
      <c r="C1798" s="85"/>
      <c r="D1798" s="85"/>
      <c r="E1798" s="85"/>
      <c r="F1798" s="85"/>
      <c r="G1798" s="85"/>
      <c r="H1798" s="85"/>
      <c r="I1798" s="85"/>
      <c r="J1798" s="85"/>
      <c r="K1798" s="85"/>
      <c r="L1798" s="85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</row>
    <row r="1799" spans="1:26" ht="14.25" customHeight="1">
      <c r="A1799" s="79"/>
      <c r="B1799" s="79"/>
      <c r="C1799" s="80"/>
      <c r="D1799" s="80"/>
      <c r="E1799" s="80"/>
      <c r="F1799" s="80"/>
      <c r="G1799" s="80"/>
      <c r="H1799" s="80"/>
      <c r="I1799" s="80"/>
      <c r="J1799" s="80"/>
      <c r="K1799" s="80"/>
      <c r="L1799" s="80"/>
      <c r="M1799" s="53"/>
      <c r="N1799" s="53"/>
      <c r="O1799" s="53"/>
      <c r="P1799" s="53"/>
      <c r="Q1799" s="53"/>
      <c r="R1799" s="53"/>
      <c r="S1799" s="53"/>
      <c r="T1799" s="53"/>
      <c r="U1799" s="53"/>
      <c r="V1799" s="53"/>
      <c r="W1799" s="53"/>
      <c r="X1799" s="53"/>
      <c r="Y1799" s="53"/>
      <c r="Z1799" s="53"/>
    </row>
    <row r="1800" spans="1:26" ht="14.25" customHeight="1">
      <c r="A1800" s="84"/>
      <c r="B1800" s="84"/>
      <c r="C1800" s="85"/>
      <c r="D1800" s="85"/>
      <c r="E1800" s="85"/>
      <c r="F1800" s="85"/>
      <c r="G1800" s="85"/>
      <c r="H1800" s="85"/>
      <c r="I1800" s="85"/>
      <c r="J1800" s="85"/>
      <c r="K1800" s="85"/>
      <c r="L1800" s="85"/>
      <c r="M1800" s="53"/>
      <c r="N1800" s="53"/>
      <c r="O1800" s="53"/>
      <c r="P1800" s="53"/>
      <c r="Q1800" s="53"/>
      <c r="R1800" s="53"/>
      <c r="S1800" s="53"/>
      <c r="T1800" s="53"/>
      <c r="U1800" s="53"/>
      <c r="V1800" s="53"/>
      <c r="W1800" s="53"/>
      <c r="X1800" s="53"/>
      <c r="Y1800" s="53"/>
      <c r="Z1800" s="53"/>
    </row>
    <row r="1801" spans="1:26" ht="14.25" customHeight="1">
      <c r="A1801" s="79"/>
      <c r="B1801" s="79"/>
      <c r="C1801" s="80"/>
      <c r="D1801" s="80"/>
      <c r="E1801" s="80"/>
      <c r="F1801" s="80"/>
      <c r="G1801" s="80"/>
      <c r="H1801" s="80"/>
      <c r="I1801" s="80"/>
      <c r="J1801" s="80"/>
      <c r="K1801" s="80"/>
      <c r="L1801" s="80"/>
      <c r="M1801" s="53"/>
      <c r="N1801" s="53"/>
      <c r="O1801" s="53"/>
      <c r="P1801" s="53"/>
      <c r="Q1801" s="53"/>
      <c r="R1801" s="53"/>
      <c r="S1801" s="53"/>
      <c r="T1801" s="53"/>
      <c r="U1801" s="53"/>
      <c r="V1801" s="53"/>
      <c r="W1801" s="53"/>
      <c r="X1801" s="53"/>
      <c r="Y1801" s="53"/>
      <c r="Z1801" s="53"/>
    </row>
    <row r="1802" spans="1:26" ht="14.25" customHeight="1">
      <c r="A1802" s="84"/>
      <c r="B1802" s="84"/>
      <c r="C1802" s="85"/>
      <c r="D1802" s="85"/>
      <c r="E1802" s="85"/>
      <c r="F1802" s="85"/>
      <c r="G1802" s="85"/>
      <c r="H1802" s="85"/>
      <c r="I1802" s="85"/>
      <c r="J1802" s="85"/>
      <c r="K1802" s="85"/>
      <c r="L1802" s="85"/>
      <c r="M1802" s="53"/>
      <c r="N1802" s="53"/>
      <c r="O1802" s="53"/>
      <c r="P1802" s="53"/>
      <c r="Q1802" s="53"/>
      <c r="R1802" s="53"/>
      <c r="S1802" s="53"/>
      <c r="T1802" s="53"/>
      <c r="U1802" s="53"/>
      <c r="V1802" s="53"/>
      <c r="W1802" s="53"/>
      <c r="X1802" s="53"/>
      <c r="Y1802" s="53"/>
      <c r="Z1802" s="53"/>
    </row>
    <row r="1803" spans="1:26" ht="14.25" customHeight="1">
      <c r="A1803" s="79"/>
      <c r="B1803" s="79"/>
      <c r="C1803" s="80"/>
      <c r="D1803" s="80"/>
      <c r="E1803" s="80"/>
      <c r="F1803" s="80"/>
      <c r="G1803" s="80"/>
      <c r="H1803" s="80"/>
      <c r="I1803" s="80"/>
      <c r="J1803" s="80"/>
      <c r="K1803" s="80"/>
      <c r="L1803" s="80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</row>
    <row r="1804" spans="1:26" ht="14.25" customHeight="1">
      <c r="A1804" s="84"/>
      <c r="B1804" s="84"/>
      <c r="C1804" s="85"/>
      <c r="D1804" s="85"/>
      <c r="E1804" s="85"/>
      <c r="F1804" s="85"/>
      <c r="G1804" s="85"/>
      <c r="H1804" s="85"/>
      <c r="I1804" s="85"/>
      <c r="J1804" s="85"/>
      <c r="K1804" s="85"/>
      <c r="L1804" s="85"/>
      <c r="M1804" s="53"/>
      <c r="N1804" s="53"/>
      <c r="O1804" s="53"/>
      <c r="P1804" s="53"/>
      <c r="Q1804" s="53"/>
      <c r="R1804" s="53"/>
      <c r="S1804" s="53"/>
      <c r="T1804" s="53"/>
      <c r="U1804" s="53"/>
      <c r="V1804" s="53"/>
      <c r="W1804" s="53"/>
      <c r="X1804" s="53"/>
      <c r="Y1804" s="53"/>
      <c r="Z1804" s="53"/>
    </row>
    <row r="1805" spans="1:26" ht="14.25" customHeight="1">
      <c r="A1805" s="79"/>
      <c r="B1805" s="79"/>
      <c r="C1805" s="80"/>
      <c r="D1805" s="80"/>
      <c r="E1805" s="80"/>
      <c r="F1805" s="80"/>
      <c r="G1805" s="80"/>
      <c r="H1805" s="80"/>
      <c r="I1805" s="80"/>
      <c r="J1805" s="80"/>
      <c r="K1805" s="80"/>
      <c r="L1805" s="80"/>
      <c r="M1805" s="53"/>
      <c r="N1805" s="53"/>
      <c r="O1805" s="53"/>
      <c r="P1805" s="53"/>
      <c r="Q1805" s="53"/>
      <c r="R1805" s="53"/>
      <c r="S1805" s="53"/>
      <c r="T1805" s="53"/>
      <c r="U1805" s="53"/>
      <c r="V1805" s="53"/>
      <c r="W1805" s="53"/>
      <c r="X1805" s="53"/>
      <c r="Y1805" s="53"/>
      <c r="Z1805" s="53"/>
    </row>
    <row r="1806" spans="1:26" ht="14.25" customHeight="1">
      <c r="A1806" s="84"/>
      <c r="B1806" s="84"/>
      <c r="C1806" s="85"/>
      <c r="D1806" s="85"/>
      <c r="E1806" s="85"/>
      <c r="F1806" s="85"/>
      <c r="G1806" s="85"/>
      <c r="H1806" s="85"/>
      <c r="I1806" s="85"/>
      <c r="J1806" s="85"/>
      <c r="K1806" s="85"/>
      <c r="L1806" s="85"/>
      <c r="M1806" s="53"/>
      <c r="N1806" s="53"/>
      <c r="O1806" s="53"/>
      <c r="P1806" s="53"/>
      <c r="Q1806" s="53"/>
      <c r="R1806" s="53"/>
      <c r="S1806" s="53"/>
      <c r="T1806" s="53"/>
      <c r="U1806" s="53"/>
      <c r="V1806" s="53"/>
      <c r="W1806" s="53"/>
      <c r="X1806" s="53"/>
      <c r="Y1806" s="53"/>
      <c r="Z1806" s="53"/>
    </row>
    <row r="1807" spans="1:26" ht="14.25" customHeight="1">
      <c r="A1807" s="79"/>
      <c r="B1807" s="79"/>
      <c r="C1807" s="80"/>
      <c r="D1807" s="80"/>
      <c r="E1807" s="80"/>
      <c r="F1807" s="80"/>
      <c r="G1807" s="80"/>
      <c r="H1807" s="80"/>
      <c r="I1807" s="80"/>
      <c r="J1807" s="80"/>
      <c r="K1807" s="80"/>
      <c r="L1807" s="80"/>
      <c r="M1807" s="53"/>
      <c r="N1807" s="53"/>
      <c r="O1807" s="53"/>
      <c r="P1807" s="53"/>
      <c r="Q1807" s="53"/>
      <c r="R1807" s="53"/>
      <c r="S1807" s="53"/>
      <c r="T1807" s="53"/>
      <c r="U1807" s="53"/>
      <c r="V1807" s="53"/>
      <c r="W1807" s="53"/>
      <c r="X1807" s="53"/>
      <c r="Y1807" s="53"/>
      <c r="Z1807" s="53"/>
    </row>
    <row r="1808" spans="1:26" ht="14.25" customHeight="1">
      <c r="A1808" s="84"/>
      <c r="B1808" s="84"/>
      <c r="C1808" s="85"/>
      <c r="D1808" s="85"/>
      <c r="E1808" s="85"/>
      <c r="F1808" s="85"/>
      <c r="G1808" s="85"/>
      <c r="H1808" s="85"/>
      <c r="I1808" s="85"/>
      <c r="J1808" s="85"/>
      <c r="K1808" s="85"/>
      <c r="L1808" s="85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</row>
    <row r="1809" spans="1:26" ht="14.25" customHeight="1">
      <c r="A1809" s="79"/>
      <c r="B1809" s="79"/>
      <c r="C1809" s="80"/>
      <c r="D1809" s="80"/>
      <c r="E1809" s="80"/>
      <c r="F1809" s="80"/>
      <c r="G1809" s="80"/>
      <c r="H1809" s="80"/>
      <c r="I1809" s="80"/>
      <c r="J1809" s="80"/>
      <c r="K1809" s="80"/>
      <c r="L1809" s="80"/>
      <c r="M1809" s="53"/>
      <c r="N1809" s="53"/>
      <c r="O1809" s="53"/>
      <c r="P1809" s="53"/>
      <c r="Q1809" s="53"/>
      <c r="R1809" s="53"/>
      <c r="S1809" s="53"/>
      <c r="T1809" s="53"/>
      <c r="U1809" s="53"/>
      <c r="V1809" s="53"/>
      <c r="W1809" s="53"/>
      <c r="X1809" s="53"/>
      <c r="Y1809" s="53"/>
      <c r="Z1809" s="53"/>
    </row>
    <row r="1810" spans="1:26" ht="14.25" customHeight="1">
      <c r="A1810" s="84"/>
      <c r="B1810" s="84"/>
      <c r="C1810" s="85"/>
      <c r="D1810" s="85"/>
      <c r="E1810" s="85"/>
      <c r="F1810" s="85"/>
      <c r="G1810" s="85"/>
      <c r="H1810" s="85"/>
      <c r="I1810" s="85"/>
      <c r="J1810" s="85"/>
      <c r="K1810" s="85"/>
      <c r="L1810" s="85"/>
      <c r="M1810" s="53"/>
      <c r="N1810" s="53"/>
      <c r="O1810" s="53"/>
      <c r="P1810" s="53"/>
      <c r="Q1810" s="53"/>
      <c r="R1810" s="53"/>
      <c r="S1810" s="53"/>
      <c r="T1810" s="53"/>
      <c r="U1810" s="53"/>
      <c r="V1810" s="53"/>
      <c r="W1810" s="53"/>
      <c r="X1810" s="53"/>
      <c r="Y1810" s="53"/>
      <c r="Z1810" s="53"/>
    </row>
    <row r="1811" spans="1:26" ht="14.25" customHeight="1">
      <c r="A1811" s="79"/>
      <c r="B1811" s="79"/>
      <c r="C1811" s="80"/>
      <c r="D1811" s="80"/>
      <c r="E1811" s="80"/>
      <c r="F1811" s="80"/>
      <c r="G1811" s="80"/>
      <c r="H1811" s="80"/>
      <c r="I1811" s="80"/>
      <c r="J1811" s="80"/>
      <c r="K1811" s="80"/>
      <c r="L1811" s="80"/>
      <c r="M1811" s="53"/>
      <c r="N1811" s="53"/>
      <c r="O1811" s="53"/>
      <c r="P1811" s="53"/>
      <c r="Q1811" s="53"/>
      <c r="R1811" s="53"/>
      <c r="S1811" s="53"/>
      <c r="T1811" s="53"/>
      <c r="U1811" s="53"/>
      <c r="V1811" s="53"/>
      <c r="W1811" s="53"/>
      <c r="X1811" s="53"/>
      <c r="Y1811" s="53"/>
      <c r="Z1811" s="53"/>
    </row>
    <row r="1812" spans="1:26" ht="14.25" customHeight="1">
      <c r="A1812" s="84"/>
      <c r="B1812" s="84"/>
      <c r="C1812" s="85"/>
      <c r="D1812" s="85"/>
      <c r="E1812" s="85"/>
      <c r="F1812" s="85"/>
      <c r="G1812" s="85"/>
      <c r="H1812" s="85"/>
      <c r="I1812" s="85"/>
      <c r="J1812" s="85"/>
      <c r="K1812" s="85"/>
      <c r="L1812" s="85"/>
      <c r="M1812" s="53"/>
      <c r="N1812" s="53"/>
      <c r="O1812" s="53"/>
      <c r="P1812" s="53"/>
      <c r="Q1812" s="53"/>
      <c r="R1812" s="53"/>
      <c r="S1812" s="53"/>
      <c r="T1812" s="53"/>
      <c r="U1812" s="53"/>
      <c r="V1812" s="53"/>
      <c r="W1812" s="53"/>
      <c r="X1812" s="53"/>
      <c r="Y1812" s="53"/>
      <c r="Z1812" s="53"/>
    </row>
    <row r="1813" spans="1:26" ht="14.25" customHeight="1">
      <c r="A1813" s="79"/>
      <c r="B1813" s="79"/>
      <c r="C1813" s="80"/>
      <c r="D1813" s="80"/>
      <c r="E1813" s="80"/>
      <c r="F1813" s="80"/>
      <c r="G1813" s="80"/>
      <c r="H1813" s="80"/>
      <c r="I1813" s="80"/>
      <c r="J1813" s="80"/>
      <c r="K1813" s="80"/>
      <c r="L1813" s="80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</row>
    <row r="1814" spans="1:26" ht="14.25" customHeight="1">
      <c r="A1814" s="84"/>
      <c r="B1814" s="84"/>
      <c r="C1814" s="85"/>
      <c r="D1814" s="85"/>
      <c r="E1814" s="85"/>
      <c r="F1814" s="85"/>
      <c r="G1814" s="85"/>
      <c r="H1814" s="85"/>
      <c r="I1814" s="85"/>
      <c r="J1814" s="85"/>
      <c r="K1814" s="85"/>
      <c r="L1814" s="85"/>
      <c r="M1814" s="53"/>
      <c r="N1814" s="53"/>
      <c r="O1814" s="53"/>
      <c r="P1814" s="53"/>
      <c r="Q1814" s="53"/>
      <c r="R1814" s="53"/>
      <c r="S1814" s="53"/>
      <c r="T1814" s="53"/>
      <c r="U1814" s="53"/>
      <c r="V1814" s="53"/>
      <c r="W1814" s="53"/>
      <c r="X1814" s="53"/>
      <c r="Y1814" s="53"/>
      <c r="Z1814" s="53"/>
    </row>
    <row r="1815" spans="1:26" ht="14.25" customHeight="1">
      <c r="A1815" s="79"/>
      <c r="B1815" s="79"/>
      <c r="C1815" s="80"/>
      <c r="D1815" s="80"/>
      <c r="E1815" s="80"/>
      <c r="F1815" s="80"/>
      <c r="G1815" s="80"/>
      <c r="H1815" s="80"/>
      <c r="I1815" s="80"/>
      <c r="J1815" s="80"/>
      <c r="K1815" s="80"/>
      <c r="L1815" s="80"/>
      <c r="M1815" s="53"/>
      <c r="N1815" s="53"/>
      <c r="O1815" s="53"/>
      <c r="P1815" s="53"/>
      <c r="Q1815" s="53"/>
      <c r="R1815" s="53"/>
      <c r="S1815" s="53"/>
      <c r="T1815" s="53"/>
      <c r="U1815" s="53"/>
      <c r="V1815" s="53"/>
      <c r="W1815" s="53"/>
      <c r="X1815" s="53"/>
      <c r="Y1815" s="53"/>
      <c r="Z1815" s="53"/>
    </row>
    <row r="1816" spans="1:26" ht="14.25" customHeight="1">
      <c r="A1816" s="84"/>
      <c r="B1816" s="84"/>
      <c r="C1816" s="85"/>
      <c r="D1816" s="85"/>
      <c r="E1816" s="85"/>
      <c r="F1816" s="85"/>
      <c r="G1816" s="85"/>
      <c r="H1816" s="85"/>
      <c r="I1816" s="85"/>
      <c r="J1816" s="85"/>
      <c r="K1816" s="85"/>
      <c r="L1816" s="85"/>
      <c r="M1816" s="53"/>
      <c r="N1816" s="53"/>
      <c r="O1816" s="53"/>
      <c r="P1816" s="53"/>
      <c r="Q1816" s="53"/>
      <c r="R1816" s="53"/>
      <c r="S1816" s="53"/>
      <c r="T1816" s="53"/>
      <c r="U1816" s="53"/>
      <c r="V1816" s="53"/>
      <c r="W1816" s="53"/>
      <c r="X1816" s="53"/>
      <c r="Y1816" s="53"/>
      <c r="Z1816" s="53"/>
    </row>
    <row r="1817" spans="1:26" ht="14.25" customHeight="1">
      <c r="A1817" s="79"/>
      <c r="B1817" s="79"/>
      <c r="C1817" s="80"/>
      <c r="D1817" s="80"/>
      <c r="E1817" s="80"/>
      <c r="F1817" s="80"/>
      <c r="G1817" s="80"/>
      <c r="H1817" s="80"/>
      <c r="I1817" s="80"/>
      <c r="J1817" s="80"/>
      <c r="K1817" s="80"/>
      <c r="L1817" s="80"/>
      <c r="M1817" s="53"/>
      <c r="N1817" s="53"/>
      <c r="O1817" s="53"/>
      <c r="P1817" s="53"/>
      <c r="Q1817" s="53"/>
      <c r="R1817" s="53"/>
      <c r="S1817" s="53"/>
      <c r="T1817" s="53"/>
      <c r="U1817" s="53"/>
      <c r="V1817" s="53"/>
      <c r="W1817" s="53"/>
      <c r="X1817" s="53"/>
      <c r="Y1817" s="53"/>
      <c r="Z1817" s="53"/>
    </row>
    <row r="1818" spans="1:26" ht="14.25" customHeight="1">
      <c r="A1818" s="84"/>
      <c r="B1818" s="84"/>
      <c r="C1818" s="85"/>
      <c r="D1818" s="85"/>
      <c r="E1818" s="85"/>
      <c r="F1818" s="85"/>
      <c r="G1818" s="85"/>
      <c r="H1818" s="85"/>
      <c r="I1818" s="85"/>
      <c r="J1818" s="85"/>
      <c r="K1818" s="85"/>
      <c r="L1818" s="85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  <c r="Z1818" s="53"/>
    </row>
    <row r="1819" spans="1:26" ht="14.25" customHeight="1">
      <c r="A1819" s="79"/>
      <c r="B1819" s="79"/>
      <c r="C1819" s="80"/>
      <c r="D1819" s="80"/>
      <c r="E1819" s="80"/>
      <c r="F1819" s="80"/>
      <c r="G1819" s="80"/>
      <c r="H1819" s="80"/>
      <c r="I1819" s="80"/>
      <c r="J1819" s="80"/>
      <c r="K1819" s="80"/>
      <c r="L1819" s="80"/>
      <c r="M1819" s="53"/>
      <c r="N1819" s="53"/>
      <c r="O1819" s="53"/>
      <c r="P1819" s="53"/>
      <c r="Q1819" s="53"/>
      <c r="R1819" s="53"/>
      <c r="S1819" s="53"/>
      <c r="T1819" s="53"/>
      <c r="U1819" s="53"/>
      <c r="V1819" s="53"/>
      <c r="W1819" s="53"/>
      <c r="X1819" s="53"/>
      <c r="Y1819" s="53"/>
      <c r="Z1819" s="53"/>
    </row>
    <row r="1820" spans="1:26" ht="14.25" customHeight="1">
      <c r="A1820" s="84"/>
      <c r="B1820" s="84"/>
      <c r="C1820" s="85"/>
      <c r="D1820" s="85"/>
      <c r="E1820" s="85"/>
      <c r="F1820" s="85"/>
      <c r="G1820" s="85"/>
      <c r="H1820" s="85"/>
      <c r="I1820" s="85"/>
      <c r="J1820" s="85"/>
      <c r="K1820" s="85"/>
      <c r="L1820" s="85"/>
      <c r="M1820" s="53"/>
      <c r="N1820" s="53"/>
      <c r="O1820" s="53"/>
      <c r="P1820" s="53"/>
      <c r="Q1820" s="53"/>
      <c r="R1820" s="53"/>
      <c r="S1820" s="53"/>
      <c r="T1820" s="53"/>
      <c r="U1820" s="53"/>
      <c r="V1820" s="53"/>
      <c r="W1820" s="53"/>
      <c r="X1820" s="53"/>
      <c r="Y1820" s="53"/>
      <c r="Z1820" s="53"/>
    </row>
    <row r="1821" spans="1:26" ht="14.25" customHeight="1">
      <c r="A1821" s="79"/>
      <c r="B1821" s="79"/>
      <c r="C1821" s="80"/>
      <c r="D1821" s="80"/>
      <c r="E1821" s="80"/>
      <c r="F1821" s="80"/>
      <c r="G1821" s="80"/>
      <c r="H1821" s="80"/>
      <c r="I1821" s="80"/>
      <c r="J1821" s="80"/>
      <c r="K1821" s="80"/>
      <c r="L1821" s="80"/>
      <c r="M1821" s="53"/>
      <c r="N1821" s="53"/>
      <c r="O1821" s="53"/>
      <c r="P1821" s="53"/>
      <c r="Q1821" s="53"/>
      <c r="R1821" s="53"/>
      <c r="S1821" s="53"/>
      <c r="T1821" s="53"/>
      <c r="U1821" s="53"/>
      <c r="V1821" s="53"/>
      <c r="W1821" s="53"/>
      <c r="X1821" s="53"/>
      <c r="Y1821" s="53"/>
      <c r="Z1821" s="53"/>
    </row>
    <row r="1822" spans="1:26" ht="14.25" customHeight="1">
      <c r="A1822" s="84"/>
      <c r="B1822" s="84"/>
      <c r="C1822" s="85"/>
      <c r="D1822" s="85"/>
      <c r="E1822" s="85"/>
      <c r="F1822" s="85"/>
      <c r="G1822" s="85"/>
      <c r="H1822" s="85"/>
      <c r="I1822" s="85"/>
      <c r="J1822" s="85"/>
      <c r="K1822" s="85"/>
      <c r="L1822" s="85"/>
      <c r="M1822" s="53"/>
      <c r="N1822" s="53"/>
      <c r="O1822" s="53"/>
      <c r="P1822" s="53"/>
      <c r="Q1822" s="53"/>
      <c r="R1822" s="53"/>
      <c r="S1822" s="53"/>
      <c r="T1822" s="53"/>
      <c r="U1822" s="53"/>
      <c r="V1822" s="53"/>
      <c r="W1822" s="53"/>
      <c r="X1822" s="53"/>
      <c r="Y1822" s="53"/>
      <c r="Z1822" s="53"/>
    </row>
    <row r="1823" spans="1:26" ht="14.25" customHeight="1">
      <c r="A1823" s="79"/>
      <c r="B1823" s="79"/>
      <c r="C1823" s="80"/>
      <c r="D1823" s="80"/>
      <c r="E1823" s="80"/>
      <c r="F1823" s="80"/>
      <c r="G1823" s="80"/>
      <c r="H1823" s="80"/>
      <c r="I1823" s="80"/>
      <c r="J1823" s="80"/>
      <c r="K1823" s="80"/>
      <c r="L1823" s="80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</row>
    <row r="1824" spans="1:26" ht="14.25" customHeight="1">
      <c r="A1824" s="84"/>
      <c r="B1824" s="84"/>
      <c r="C1824" s="85"/>
      <c r="D1824" s="85"/>
      <c r="E1824" s="85"/>
      <c r="F1824" s="85"/>
      <c r="G1824" s="85"/>
      <c r="H1824" s="85"/>
      <c r="I1824" s="85"/>
      <c r="J1824" s="85"/>
      <c r="K1824" s="85"/>
      <c r="L1824" s="85"/>
      <c r="M1824" s="53"/>
      <c r="N1824" s="53"/>
      <c r="O1824" s="53"/>
      <c r="P1824" s="53"/>
      <c r="Q1824" s="53"/>
      <c r="R1824" s="53"/>
      <c r="S1824" s="53"/>
      <c r="T1824" s="53"/>
      <c r="U1824" s="53"/>
      <c r="V1824" s="53"/>
      <c r="W1824" s="53"/>
      <c r="X1824" s="53"/>
      <c r="Y1824" s="53"/>
      <c r="Z1824" s="53"/>
    </row>
    <row r="1825" spans="1:26" ht="14.25" customHeight="1">
      <c r="A1825" s="79"/>
      <c r="B1825" s="79"/>
      <c r="C1825" s="80"/>
      <c r="D1825" s="80"/>
      <c r="E1825" s="80"/>
      <c r="F1825" s="80"/>
      <c r="G1825" s="80"/>
      <c r="H1825" s="80"/>
      <c r="I1825" s="80"/>
      <c r="J1825" s="80"/>
      <c r="K1825" s="80"/>
      <c r="L1825" s="80"/>
      <c r="M1825" s="53"/>
      <c r="N1825" s="53"/>
      <c r="O1825" s="53"/>
      <c r="P1825" s="53"/>
      <c r="Q1825" s="53"/>
      <c r="R1825" s="53"/>
      <c r="S1825" s="53"/>
      <c r="T1825" s="53"/>
      <c r="U1825" s="53"/>
      <c r="V1825" s="53"/>
      <c r="W1825" s="53"/>
      <c r="X1825" s="53"/>
      <c r="Y1825" s="53"/>
      <c r="Z1825" s="53"/>
    </row>
    <row r="1826" spans="1:26" ht="14.25" customHeight="1">
      <c r="A1826" s="84"/>
      <c r="B1826" s="84"/>
      <c r="C1826" s="85"/>
      <c r="D1826" s="85"/>
      <c r="E1826" s="85"/>
      <c r="F1826" s="85"/>
      <c r="G1826" s="85"/>
      <c r="H1826" s="85"/>
      <c r="I1826" s="85"/>
      <c r="J1826" s="85"/>
      <c r="K1826" s="85"/>
      <c r="L1826" s="85"/>
      <c r="M1826" s="53"/>
      <c r="N1826" s="53"/>
      <c r="O1826" s="53"/>
      <c r="P1826" s="53"/>
      <c r="Q1826" s="53"/>
      <c r="R1826" s="53"/>
      <c r="S1826" s="53"/>
      <c r="T1826" s="53"/>
      <c r="U1826" s="53"/>
      <c r="V1826" s="53"/>
      <c r="W1826" s="53"/>
      <c r="X1826" s="53"/>
      <c r="Y1826" s="53"/>
      <c r="Z1826" s="53"/>
    </row>
    <row r="1827" spans="1:26" ht="14.25" customHeight="1">
      <c r="A1827" s="79"/>
      <c r="B1827" s="79"/>
      <c r="C1827" s="80"/>
      <c r="D1827" s="80"/>
      <c r="E1827" s="80"/>
      <c r="F1827" s="80"/>
      <c r="G1827" s="80"/>
      <c r="H1827" s="80"/>
      <c r="I1827" s="80"/>
      <c r="J1827" s="80"/>
      <c r="K1827" s="80"/>
      <c r="L1827" s="80"/>
      <c r="M1827" s="53"/>
      <c r="N1827" s="53"/>
      <c r="O1827" s="53"/>
      <c r="P1827" s="53"/>
      <c r="Q1827" s="53"/>
      <c r="R1827" s="53"/>
      <c r="S1827" s="53"/>
      <c r="T1827" s="53"/>
      <c r="U1827" s="53"/>
      <c r="V1827" s="53"/>
      <c r="W1827" s="53"/>
      <c r="X1827" s="53"/>
      <c r="Y1827" s="53"/>
      <c r="Z1827" s="53"/>
    </row>
    <row r="1828" spans="1:26" ht="14.25" customHeight="1">
      <c r="A1828" s="84"/>
      <c r="B1828" s="84"/>
      <c r="C1828" s="85"/>
      <c r="D1828" s="85"/>
      <c r="E1828" s="85"/>
      <c r="F1828" s="85"/>
      <c r="G1828" s="85"/>
      <c r="H1828" s="85"/>
      <c r="I1828" s="85"/>
      <c r="J1828" s="85"/>
      <c r="K1828" s="85"/>
      <c r="L1828" s="85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</row>
    <row r="1829" spans="1:26" ht="14.25" customHeight="1">
      <c r="A1829" s="79"/>
      <c r="B1829" s="79"/>
      <c r="C1829" s="80"/>
      <c r="D1829" s="80"/>
      <c r="E1829" s="80"/>
      <c r="F1829" s="80"/>
      <c r="G1829" s="80"/>
      <c r="H1829" s="80"/>
      <c r="I1829" s="80"/>
      <c r="J1829" s="80"/>
      <c r="K1829" s="80"/>
      <c r="L1829" s="80"/>
      <c r="M1829" s="53"/>
      <c r="N1829" s="53"/>
      <c r="O1829" s="53"/>
      <c r="P1829" s="53"/>
      <c r="Q1829" s="53"/>
      <c r="R1829" s="53"/>
      <c r="S1829" s="53"/>
      <c r="T1829" s="53"/>
      <c r="U1829" s="53"/>
      <c r="V1829" s="53"/>
      <c r="W1829" s="53"/>
      <c r="X1829" s="53"/>
      <c r="Y1829" s="53"/>
      <c r="Z1829" s="53"/>
    </row>
    <row r="1830" spans="1:26" ht="14.25" customHeight="1">
      <c r="A1830" s="84"/>
      <c r="B1830" s="84"/>
      <c r="C1830" s="85"/>
      <c r="D1830" s="85"/>
      <c r="E1830" s="85"/>
      <c r="F1830" s="85"/>
      <c r="G1830" s="85"/>
      <c r="H1830" s="85"/>
      <c r="I1830" s="85"/>
      <c r="J1830" s="85"/>
      <c r="K1830" s="85"/>
      <c r="L1830" s="85"/>
      <c r="M1830" s="53"/>
      <c r="N1830" s="53"/>
      <c r="O1830" s="53"/>
      <c r="P1830" s="53"/>
      <c r="Q1830" s="53"/>
      <c r="R1830" s="53"/>
      <c r="S1830" s="53"/>
      <c r="T1830" s="53"/>
      <c r="U1830" s="53"/>
      <c r="V1830" s="53"/>
      <c r="W1830" s="53"/>
      <c r="X1830" s="53"/>
      <c r="Y1830" s="53"/>
      <c r="Z1830" s="53"/>
    </row>
    <row r="1831" spans="1:26" ht="14.25" customHeight="1">
      <c r="A1831" s="79"/>
      <c r="B1831" s="79"/>
      <c r="C1831" s="80"/>
      <c r="D1831" s="80"/>
      <c r="E1831" s="80"/>
      <c r="F1831" s="80"/>
      <c r="G1831" s="80"/>
      <c r="H1831" s="80"/>
      <c r="I1831" s="80"/>
      <c r="J1831" s="80"/>
      <c r="K1831" s="80"/>
      <c r="L1831" s="80"/>
      <c r="M1831" s="53"/>
      <c r="N1831" s="53"/>
      <c r="O1831" s="53"/>
      <c r="P1831" s="53"/>
      <c r="Q1831" s="53"/>
      <c r="R1831" s="53"/>
      <c r="S1831" s="53"/>
      <c r="T1831" s="53"/>
      <c r="U1831" s="53"/>
      <c r="V1831" s="53"/>
      <c r="W1831" s="53"/>
      <c r="X1831" s="53"/>
      <c r="Y1831" s="53"/>
      <c r="Z1831" s="53"/>
    </row>
    <row r="1832" spans="1:26" ht="14.25" customHeight="1">
      <c r="A1832" s="84"/>
      <c r="B1832" s="84"/>
      <c r="C1832" s="85"/>
      <c r="D1832" s="85"/>
      <c r="E1832" s="85"/>
      <c r="F1832" s="85"/>
      <c r="G1832" s="85"/>
      <c r="H1832" s="85"/>
      <c r="I1832" s="85"/>
      <c r="J1832" s="85"/>
      <c r="K1832" s="85"/>
      <c r="L1832" s="85"/>
      <c r="M1832" s="53"/>
      <c r="N1832" s="53"/>
      <c r="O1832" s="53"/>
      <c r="P1832" s="53"/>
      <c r="Q1832" s="53"/>
      <c r="R1832" s="53"/>
      <c r="S1832" s="53"/>
      <c r="T1832" s="53"/>
      <c r="U1832" s="53"/>
      <c r="V1832" s="53"/>
      <c r="W1832" s="53"/>
      <c r="X1832" s="53"/>
      <c r="Y1832" s="53"/>
      <c r="Z1832" s="53"/>
    </row>
    <row r="1833" spans="1:26" ht="14.25" customHeight="1">
      <c r="A1833" s="79"/>
      <c r="B1833" s="79"/>
      <c r="C1833" s="80"/>
      <c r="D1833" s="80"/>
      <c r="E1833" s="80"/>
      <c r="F1833" s="80"/>
      <c r="G1833" s="80"/>
      <c r="H1833" s="80"/>
      <c r="I1833" s="80"/>
      <c r="J1833" s="80"/>
      <c r="K1833" s="80"/>
      <c r="L1833" s="80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</row>
    <row r="1834" spans="1:26" ht="14.25" customHeight="1">
      <c r="A1834" s="84"/>
      <c r="B1834" s="84"/>
      <c r="C1834" s="85"/>
      <c r="D1834" s="85"/>
      <c r="E1834" s="85"/>
      <c r="F1834" s="85"/>
      <c r="G1834" s="85"/>
      <c r="H1834" s="85"/>
      <c r="I1834" s="85"/>
      <c r="J1834" s="85"/>
      <c r="K1834" s="85"/>
      <c r="L1834" s="85"/>
      <c r="M1834" s="53"/>
      <c r="N1834" s="53"/>
      <c r="O1834" s="53"/>
      <c r="P1834" s="53"/>
      <c r="Q1834" s="53"/>
      <c r="R1834" s="53"/>
      <c r="S1834" s="53"/>
      <c r="T1834" s="53"/>
      <c r="U1834" s="53"/>
      <c r="V1834" s="53"/>
      <c r="W1834" s="53"/>
      <c r="X1834" s="53"/>
      <c r="Y1834" s="53"/>
      <c r="Z1834" s="53"/>
    </row>
    <row r="1835" spans="1:26" ht="14.25" customHeight="1">
      <c r="A1835" s="79"/>
      <c r="B1835" s="79"/>
      <c r="C1835" s="80"/>
      <c r="D1835" s="80"/>
      <c r="E1835" s="80"/>
      <c r="F1835" s="80"/>
      <c r="G1835" s="80"/>
      <c r="H1835" s="80"/>
      <c r="I1835" s="80"/>
      <c r="J1835" s="80"/>
      <c r="K1835" s="80"/>
      <c r="L1835" s="80"/>
      <c r="M1835" s="53"/>
      <c r="N1835" s="53"/>
      <c r="O1835" s="53"/>
      <c r="P1835" s="53"/>
      <c r="Q1835" s="53"/>
      <c r="R1835" s="53"/>
      <c r="S1835" s="53"/>
      <c r="T1835" s="53"/>
      <c r="U1835" s="53"/>
      <c r="V1835" s="53"/>
      <c r="W1835" s="53"/>
      <c r="X1835" s="53"/>
      <c r="Y1835" s="53"/>
      <c r="Z1835" s="53"/>
    </row>
    <row r="1836" spans="1:26" ht="14.25" customHeight="1">
      <c r="A1836" s="84"/>
      <c r="B1836" s="84"/>
      <c r="C1836" s="85"/>
      <c r="D1836" s="85"/>
      <c r="E1836" s="85"/>
      <c r="F1836" s="85"/>
      <c r="G1836" s="85"/>
      <c r="H1836" s="85"/>
      <c r="I1836" s="85"/>
      <c r="J1836" s="85"/>
      <c r="K1836" s="85"/>
      <c r="L1836" s="85"/>
      <c r="M1836" s="53"/>
      <c r="N1836" s="53"/>
      <c r="O1836" s="53"/>
      <c r="P1836" s="53"/>
      <c r="Q1836" s="53"/>
      <c r="R1836" s="53"/>
      <c r="S1836" s="53"/>
      <c r="T1836" s="53"/>
      <c r="U1836" s="53"/>
      <c r="V1836" s="53"/>
      <c r="W1836" s="53"/>
      <c r="X1836" s="53"/>
      <c r="Y1836" s="53"/>
      <c r="Z1836" s="53"/>
    </row>
    <row r="1837" spans="1:26" ht="14.25" customHeight="1">
      <c r="A1837" s="79"/>
      <c r="B1837" s="79"/>
      <c r="C1837" s="80"/>
      <c r="D1837" s="80"/>
      <c r="E1837" s="80"/>
      <c r="F1837" s="80"/>
      <c r="G1837" s="80"/>
      <c r="H1837" s="80"/>
      <c r="I1837" s="80"/>
      <c r="J1837" s="80"/>
      <c r="K1837" s="80"/>
      <c r="L1837" s="80"/>
      <c r="M1837" s="53"/>
      <c r="N1837" s="53"/>
      <c r="O1837" s="53"/>
      <c r="P1837" s="53"/>
      <c r="Q1837" s="53"/>
      <c r="R1837" s="53"/>
      <c r="S1837" s="53"/>
      <c r="T1837" s="53"/>
      <c r="U1837" s="53"/>
      <c r="V1837" s="53"/>
      <c r="W1837" s="53"/>
      <c r="X1837" s="53"/>
      <c r="Y1837" s="53"/>
      <c r="Z1837" s="53"/>
    </row>
    <row r="1838" spans="1:26" ht="14.25" customHeight="1">
      <c r="A1838" s="84"/>
      <c r="B1838" s="84"/>
      <c r="C1838" s="85"/>
      <c r="D1838" s="85"/>
      <c r="E1838" s="85"/>
      <c r="F1838" s="85"/>
      <c r="G1838" s="85"/>
      <c r="H1838" s="85"/>
      <c r="I1838" s="85"/>
      <c r="J1838" s="85"/>
      <c r="K1838" s="85"/>
      <c r="L1838" s="85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</row>
    <row r="1839" spans="1:26" ht="14.25" customHeight="1">
      <c r="A1839" s="79"/>
      <c r="B1839" s="79"/>
      <c r="C1839" s="80"/>
      <c r="D1839" s="80"/>
      <c r="E1839" s="80"/>
      <c r="F1839" s="80"/>
      <c r="G1839" s="80"/>
      <c r="H1839" s="80"/>
      <c r="I1839" s="80"/>
      <c r="J1839" s="80"/>
      <c r="K1839" s="80"/>
      <c r="L1839" s="80"/>
      <c r="M1839" s="53"/>
      <c r="N1839" s="53"/>
      <c r="O1839" s="53"/>
      <c r="P1839" s="53"/>
      <c r="Q1839" s="53"/>
      <c r="R1839" s="53"/>
      <c r="S1839" s="53"/>
      <c r="T1839" s="53"/>
      <c r="U1839" s="53"/>
      <c r="V1839" s="53"/>
      <c r="W1839" s="53"/>
      <c r="X1839" s="53"/>
      <c r="Y1839" s="53"/>
      <c r="Z1839" s="53"/>
    </row>
    <row r="1840" spans="1:26" ht="14.25" customHeight="1">
      <c r="A1840" s="84"/>
      <c r="B1840" s="84"/>
      <c r="C1840" s="85"/>
      <c r="D1840" s="85"/>
      <c r="E1840" s="85"/>
      <c r="F1840" s="85"/>
      <c r="G1840" s="85"/>
      <c r="H1840" s="85"/>
      <c r="I1840" s="85"/>
      <c r="J1840" s="85"/>
      <c r="K1840" s="85"/>
      <c r="L1840" s="85"/>
      <c r="M1840" s="53"/>
      <c r="N1840" s="53"/>
      <c r="O1840" s="53"/>
      <c r="P1840" s="53"/>
      <c r="Q1840" s="53"/>
      <c r="R1840" s="53"/>
      <c r="S1840" s="53"/>
      <c r="T1840" s="53"/>
      <c r="U1840" s="53"/>
      <c r="V1840" s="53"/>
      <c r="W1840" s="53"/>
      <c r="X1840" s="53"/>
      <c r="Y1840" s="53"/>
      <c r="Z1840" s="53"/>
    </row>
    <row r="1841" spans="1:26" ht="14.25" customHeight="1">
      <c r="A1841" s="79"/>
      <c r="B1841" s="79"/>
      <c r="C1841" s="80"/>
      <c r="D1841" s="80"/>
      <c r="E1841" s="80"/>
      <c r="F1841" s="80"/>
      <c r="G1841" s="80"/>
      <c r="H1841" s="80"/>
      <c r="I1841" s="80"/>
      <c r="J1841" s="80"/>
      <c r="K1841" s="80"/>
      <c r="L1841" s="80"/>
      <c r="M1841" s="53"/>
      <c r="N1841" s="53"/>
      <c r="O1841" s="53"/>
      <c r="P1841" s="53"/>
      <c r="Q1841" s="53"/>
      <c r="R1841" s="53"/>
      <c r="S1841" s="53"/>
      <c r="T1841" s="53"/>
      <c r="U1841" s="53"/>
      <c r="V1841" s="53"/>
      <c r="W1841" s="53"/>
      <c r="X1841" s="53"/>
      <c r="Y1841" s="53"/>
      <c r="Z1841" s="53"/>
    </row>
    <row r="1842" spans="1:26" ht="14.25" customHeight="1">
      <c r="A1842" s="84"/>
      <c r="B1842" s="84"/>
      <c r="C1842" s="85"/>
      <c r="D1842" s="85"/>
      <c r="E1842" s="85"/>
      <c r="F1842" s="85"/>
      <c r="G1842" s="85"/>
      <c r="H1842" s="85"/>
      <c r="I1842" s="85"/>
      <c r="J1842" s="85"/>
      <c r="K1842" s="85"/>
      <c r="L1842" s="85"/>
      <c r="M1842" s="53"/>
      <c r="N1842" s="53"/>
      <c r="O1842" s="53"/>
      <c r="P1842" s="53"/>
      <c r="Q1842" s="53"/>
      <c r="R1842" s="53"/>
      <c r="S1842" s="53"/>
      <c r="T1842" s="53"/>
      <c r="U1842" s="53"/>
      <c r="V1842" s="53"/>
      <c r="W1842" s="53"/>
      <c r="X1842" s="53"/>
      <c r="Y1842" s="53"/>
      <c r="Z1842" s="53"/>
    </row>
    <row r="1843" spans="1:26" ht="14.25" customHeight="1">
      <c r="A1843" s="79"/>
      <c r="B1843" s="79"/>
      <c r="C1843" s="80"/>
      <c r="D1843" s="80"/>
      <c r="E1843" s="80"/>
      <c r="F1843" s="80"/>
      <c r="G1843" s="80"/>
      <c r="H1843" s="80"/>
      <c r="I1843" s="80"/>
      <c r="J1843" s="80"/>
      <c r="K1843" s="80"/>
      <c r="L1843" s="80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  <c r="Z1843" s="53"/>
    </row>
    <row r="1844" spans="1:26" ht="14.25" customHeight="1">
      <c r="A1844" s="84"/>
      <c r="B1844" s="84"/>
      <c r="C1844" s="85"/>
      <c r="D1844" s="85"/>
      <c r="E1844" s="85"/>
      <c r="F1844" s="85"/>
      <c r="G1844" s="85"/>
      <c r="H1844" s="85"/>
      <c r="I1844" s="85"/>
      <c r="J1844" s="85"/>
      <c r="K1844" s="85"/>
      <c r="L1844" s="85"/>
      <c r="M1844" s="53"/>
      <c r="N1844" s="53"/>
      <c r="O1844" s="53"/>
      <c r="P1844" s="53"/>
      <c r="Q1844" s="53"/>
      <c r="R1844" s="53"/>
      <c r="S1844" s="53"/>
      <c r="T1844" s="53"/>
      <c r="U1844" s="53"/>
      <c r="V1844" s="53"/>
      <c r="W1844" s="53"/>
      <c r="X1844" s="53"/>
      <c r="Y1844" s="53"/>
      <c r="Z1844" s="53"/>
    </row>
    <row r="1845" spans="1:26" ht="14.25" customHeight="1">
      <c r="A1845" s="79"/>
      <c r="B1845" s="79"/>
      <c r="C1845" s="80"/>
      <c r="D1845" s="80"/>
      <c r="E1845" s="80"/>
      <c r="F1845" s="80"/>
      <c r="G1845" s="80"/>
      <c r="H1845" s="80"/>
      <c r="I1845" s="80"/>
      <c r="J1845" s="80"/>
      <c r="K1845" s="80"/>
      <c r="L1845" s="80"/>
      <c r="M1845" s="53"/>
      <c r="N1845" s="53"/>
      <c r="O1845" s="53"/>
      <c r="P1845" s="53"/>
      <c r="Q1845" s="53"/>
      <c r="R1845" s="53"/>
      <c r="S1845" s="53"/>
      <c r="T1845" s="53"/>
      <c r="U1845" s="53"/>
      <c r="V1845" s="53"/>
      <c r="W1845" s="53"/>
      <c r="X1845" s="53"/>
      <c r="Y1845" s="53"/>
      <c r="Z1845" s="53"/>
    </row>
    <row r="1846" spans="1:26" ht="14.25" customHeight="1">
      <c r="A1846" s="84"/>
      <c r="B1846" s="84"/>
      <c r="C1846" s="85"/>
      <c r="D1846" s="85"/>
      <c r="E1846" s="85"/>
      <c r="F1846" s="85"/>
      <c r="G1846" s="85"/>
      <c r="H1846" s="85"/>
      <c r="I1846" s="85"/>
      <c r="J1846" s="85"/>
      <c r="K1846" s="85"/>
      <c r="L1846" s="85"/>
      <c r="M1846" s="53"/>
      <c r="N1846" s="53"/>
      <c r="O1846" s="53"/>
      <c r="P1846" s="53"/>
      <c r="Q1846" s="53"/>
      <c r="R1846" s="53"/>
      <c r="S1846" s="53"/>
      <c r="T1846" s="53"/>
      <c r="U1846" s="53"/>
      <c r="V1846" s="53"/>
      <c r="W1846" s="53"/>
      <c r="X1846" s="53"/>
      <c r="Y1846" s="53"/>
      <c r="Z1846" s="53"/>
    </row>
    <row r="1847" spans="1:26" ht="14.25" customHeight="1">
      <c r="A1847" s="79"/>
      <c r="B1847" s="79"/>
      <c r="C1847" s="80"/>
      <c r="D1847" s="80"/>
      <c r="E1847" s="80"/>
      <c r="F1847" s="80"/>
      <c r="G1847" s="80"/>
      <c r="H1847" s="80"/>
      <c r="I1847" s="80"/>
      <c r="J1847" s="80"/>
      <c r="K1847" s="80"/>
      <c r="L1847" s="80"/>
      <c r="M1847" s="53"/>
      <c r="N1847" s="53"/>
      <c r="O1847" s="53"/>
      <c r="P1847" s="53"/>
      <c r="Q1847" s="53"/>
      <c r="R1847" s="53"/>
      <c r="S1847" s="53"/>
      <c r="T1847" s="53"/>
      <c r="U1847" s="53"/>
      <c r="V1847" s="53"/>
      <c r="W1847" s="53"/>
      <c r="X1847" s="53"/>
      <c r="Y1847" s="53"/>
      <c r="Z1847" s="53"/>
    </row>
    <row r="1848" spans="1:26" ht="14.25" customHeight="1">
      <c r="A1848" s="84"/>
      <c r="B1848" s="84"/>
      <c r="C1848" s="85"/>
      <c r="D1848" s="85"/>
      <c r="E1848" s="85"/>
      <c r="F1848" s="85"/>
      <c r="G1848" s="85"/>
      <c r="H1848" s="85"/>
      <c r="I1848" s="85"/>
      <c r="J1848" s="85"/>
      <c r="K1848" s="85"/>
      <c r="L1848" s="85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  <c r="Z1848" s="53"/>
    </row>
    <row r="1849" spans="1:26" ht="14.25" customHeight="1">
      <c r="A1849" s="79"/>
      <c r="B1849" s="79"/>
      <c r="C1849" s="80"/>
      <c r="D1849" s="80"/>
      <c r="E1849" s="80"/>
      <c r="F1849" s="80"/>
      <c r="G1849" s="80"/>
      <c r="H1849" s="80"/>
      <c r="I1849" s="80"/>
      <c r="J1849" s="80"/>
      <c r="K1849" s="80"/>
      <c r="L1849" s="80"/>
      <c r="M1849" s="53"/>
      <c r="N1849" s="53"/>
      <c r="O1849" s="53"/>
      <c r="P1849" s="53"/>
      <c r="Q1849" s="53"/>
      <c r="R1849" s="53"/>
      <c r="S1849" s="53"/>
      <c r="T1849" s="53"/>
      <c r="U1849" s="53"/>
      <c r="V1849" s="53"/>
      <c r="W1849" s="53"/>
      <c r="X1849" s="53"/>
      <c r="Y1849" s="53"/>
      <c r="Z1849" s="53"/>
    </row>
    <row r="1850" spans="1:26" ht="14.25" customHeight="1">
      <c r="A1850" s="84"/>
      <c r="B1850" s="84"/>
      <c r="C1850" s="85"/>
      <c r="D1850" s="85"/>
      <c r="E1850" s="85"/>
      <c r="F1850" s="85"/>
      <c r="G1850" s="85"/>
      <c r="H1850" s="85"/>
      <c r="I1850" s="85"/>
      <c r="J1850" s="85"/>
      <c r="K1850" s="85"/>
      <c r="L1850" s="85"/>
      <c r="M1850" s="53"/>
      <c r="N1850" s="53"/>
      <c r="O1850" s="53"/>
      <c r="P1850" s="53"/>
      <c r="Q1850" s="53"/>
      <c r="R1850" s="53"/>
      <c r="S1850" s="53"/>
      <c r="T1850" s="53"/>
      <c r="U1850" s="53"/>
      <c r="V1850" s="53"/>
      <c r="W1850" s="53"/>
      <c r="X1850" s="53"/>
      <c r="Y1850" s="53"/>
      <c r="Z1850" s="53"/>
    </row>
    <row r="1851" spans="1:26" ht="14.25" customHeight="1">
      <c r="A1851" s="79"/>
      <c r="B1851" s="79"/>
      <c r="C1851" s="80"/>
      <c r="D1851" s="80"/>
      <c r="E1851" s="80"/>
      <c r="F1851" s="80"/>
      <c r="G1851" s="80"/>
      <c r="H1851" s="80"/>
      <c r="I1851" s="80"/>
      <c r="J1851" s="80"/>
      <c r="K1851" s="80"/>
      <c r="L1851" s="80"/>
      <c r="M1851" s="53"/>
      <c r="N1851" s="53"/>
      <c r="O1851" s="53"/>
      <c r="P1851" s="53"/>
      <c r="Q1851" s="53"/>
      <c r="R1851" s="53"/>
      <c r="S1851" s="53"/>
      <c r="T1851" s="53"/>
      <c r="U1851" s="53"/>
      <c r="V1851" s="53"/>
      <c r="W1851" s="53"/>
      <c r="X1851" s="53"/>
      <c r="Y1851" s="53"/>
      <c r="Z1851" s="53"/>
    </row>
    <row r="1852" spans="1:26" ht="14.25" customHeight="1">
      <c r="A1852" s="84"/>
      <c r="B1852" s="84"/>
      <c r="C1852" s="85"/>
      <c r="D1852" s="85"/>
      <c r="E1852" s="85"/>
      <c r="F1852" s="85"/>
      <c r="G1852" s="85"/>
      <c r="H1852" s="85"/>
      <c r="I1852" s="85"/>
      <c r="J1852" s="85"/>
      <c r="K1852" s="85"/>
      <c r="L1852" s="85"/>
      <c r="M1852" s="53"/>
      <c r="N1852" s="53"/>
      <c r="O1852" s="53"/>
      <c r="P1852" s="53"/>
      <c r="Q1852" s="53"/>
      <c r="R1852" s="53"/>
      <c r="S1852" s="53"/>
      <c r="T1852" s="53"/>
      <c r="U1852" s="53"/>
      <c r="V1852" s="53"/>
      <c r="W1852" s="53"/>
      <c r="X1852" s="53"/>
      <c r="Y1852" s="53"/>
      <c r="Z1852" s="53"/>
    </row>
    <row r="1853" spans="1:26" ht="14.25" customHeight="1">
      <c r="A1853" s="79"/>
      <c r="B1853" s="79"/>
      <c r="C1853" s="80"/>
      <c r="D1853" s="80"/>
      <c r="E1853" s="80"/>
      <c r="F1853" s="80"/>
      <c r="G1853" s="80"/>
      <c r="H1853" s="80"/>
      <c r="I1853" s="80"/>
      <c r="J1853" s="80"/>
      <c r="K1853" s="80"/>
      <c r="L1853" s="80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  <c r="Z1853" s="53"/>
    </row>
    <row r="1854" spans="1:26" ht="14.25" customHeight="1">
      <c r="A1854" s="84"/>
      <c r="B1854" s="84"/>
      <c r="C1854" s="85"/>
      <c r="D1854" s="85"/>
      <c r="E1854" s="85"/>
      <c r="F1854" s="85"/>
      <c r="G1854" s="85"/>
      <c r="H1854" s="85"/>
      <c r="I1854" s="85"/>
      <c r="J1854" s="85"/>
      <c r="K1854" s="85"/>
      <c r="L1854" s="85"/>
      <c r="M1854" s="53"/>
      <c r="N1854" s="53"/>
      <c r="O1854" s="53"/>
      <c r="P1854" s="53"/>
      <c r="Q1854" s="53"/>
      <c r="R1854" s="53"/>
      <c r="S1854" s="53"/>
      <c r="T1854" s="53"/>
      <c r="U1854" s="53"/>
      <c r="V1854" s="53"/>
      <c r="W1854" s="53"/>
      <c r="X1854" s="53"/>
      <c r="Y1854" s="53"/>
      <c r="Z1854" s="53"/>
    </row>
    <row r="1855" spans="1:26" ht="14.25" customHeight="1">
      <c r="A1855" s="79"/>
      <c r="B1855" s="79"/>
      <c r="C1855" s="80"/>
      <c r="D1855" s="80"/>
      <c r="E1855" s="80"/>
      <c r="F1855" s="80"/>
      <c r="G1855" s="80"/>
      <c r="H1855" s="80"/>
      <c r="I1855" s="80"/>
      <c r="J1855" s="80"/>
      <c r="K1855" s="80"/>
      <c r="L1855" s="80"/>
      <c r="M1855" s="53"/>
      <c r="N1855" s="53"/>
      <c r="O1855" s="53"/>
      <c r="P1855" s="53"/>
      <c r="Q1855" s="53"/>
      <c r="R1855" s="53"/>
      <c r="S1855" s="53"/>
      <c r="T1855" s="53"/>
      <c r="U1855" s="53"/>
      <c r="V1855" s="53"/>
      <c r="W1855" s="53"/>
      <c r="X1855" s="53"/>
      <c r="Y1855" s="53"/>
      <c r="Z1855" s="53"/>
    </row>
    <row r="1856" spans="1:26" ht="14.25" customHeight="1">
      <c r="A1856" s="84"/>
      <c r="B1856" s="84"/>
      <c r="C1856" s="85"/>
      <c r="D1856" s="85"/>
      <c r="E1856" s="85"/>
      <c r="F1856" s="85"/>
      <c r="G1856" s="85"/>
      <c r="H1856" s="85"/>
      <c r="I1856" s="85"/>
      <c r="J1856" s="85"/>
      <c r="K1856" s="85"/>
      <c r="L1856" s="85"/>
      <c r="M1856" s="53"/>
      <c r="N1856" s="53"/>
      <c r="O1856" s="53"/>
      <c r="P1856" s="53"/>
      <c r="Q1856" s="53"/>
      <c r="R1856" s="53"/>
      <c r="S1856" s="53"/>
      <c r="T1856" s="53"/>
      <c r="U1856" s="53"/>
      <c r="V1856" s="53"/>
      <c r="W1856" s="53"/>
      <c r="X1856" s="53"/>
      <c r="Y1856" s="53"/>
      <c r="Z1856" s="53"/>
    </row>
    <row r="1857" spans="1:26" ht="14.25" customHeight="1">
      <c r="A1857" s="79"/>
      <c r="B1857" s="79"/>
      <c r="C1857" s="80"/>
      <c r="D1857" s="80"/>
      <c r="E1857" s="80"/>
      <c r="F1857" s="80"/>
      <c r="G1857" s="80"/>
      <c r="H1857" s="80"/>
      <c r="I1857" s="80"/>
      <c r="J1857" s="80"/>
      <c r="K1857" s="80"/>
      <c r="L1857" s="80"/>
      <c r="M1857" s="53"/>
      <c r="N1857" s="53"/>
      <c r="O1857" s="53"/>
      <c r="P1857" s="53"/>
      <c r="Q1857" s="53"/>
      <c r="R1857" s="53"/>
      <c r="S1857" s="53"/>
      <c r="T1857" s="53"/>
      <c r="U1857" s="53"/>
      <c r="V1857" s="53"/>
      <c r="W1857" s="53"/>
      <c r="X1857" s="53"/>
      <c r="Y1857" s="53"/>
      <c r="Z1857" s="53"/>
    </row>
    <row r="1858" spans="1:26" ht="14.25" customHeight="1">
      <c r="A1858" s="84"/>
      <c r="B1858" s="84"/>
      <c r="C1858" s="85"/>
      <c r="D1858" s="85"/>
      <c r="E1858" s="85"/>
      <c r="F1858" s="85"/>
      <c r="G1858" s="85"/>
      <c r="H1858" s="85"/>
      <c r="I1858" s="85"/>
      <c r="J1858" s="85"/>
      <c r="K1858" s="85"/>
      <c r="L1858" s="85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  <c r="Z1858" s="53"/>
    </row>
    <row r="1859" spans="1:26" ht="14.25" customHeight="1">
      <c r="A1859" s="79"/>
      <c r="B1859" s="79"/>
      <c r="C1859" s="80"/>
      <c r="D1859" s="80"/>
      <c r="E1859" s="80"/>
      <c r="F1859" s="80"/>
      <c r="G1859" s="80"/>
      <c r="H1859" s="80"/>
      <c r="I1859" s="80"/>
      <c r="J1859" s="80"/>
      <c r="K1859" s="80"/>
      <c r="L1859" s="80"/>
      <c r="M1859" s="53"/>
      <c r="N1859" s="53"/>
      <c r="O1859" s="53"/>
      <c r="P1859" s="53"/>
      <c r="Q1859" s="53"/>
      <c r="R1859" s="53"/>
      <c r="S1859" s="53"/>
      <c r="T1859" s="53"/>
      <c r="U1859" s="53"/>
      <c r="V1859" s="53"/>
      <c r="W1859" s="53"/>
      <c r="X1859" s="53"/>
      <c r="Y1859" s="53"/>
      <c r="Z1859" s="53"/>
    </row>
    <row r="1860" spans="1:26" ht="14.25" customHeight="1">
      <c r="A1860" s="84"/>
      <c r="B1860" s="84"/>
      <c r="C1860" s="85"/>
      <c r="D1860" s="85"/>
      <c r="E1860" s="85"/>
      <c r="F1860" s="85"/>
      <c r="G1860" s="85"/>
      <c r="H1860" s="85"/>
      <c r="I1860" s="85"/>
      <c r="J1860" s="85"/>
      <c r="K1860" s="85"/>
      <c r="L1860" s="85"/>
      <c r="M1860" s="53"/>
      <c r="N1860" s="53"/>
      <c r="O1860" s="53"/>
      <c r="P1860" s="53"/>
      <c r="Q1860" s="53"/>
      <c r="R1860" s="53"/>
      <c r="S1860" s="53"/>
      <c r="T1860" s="53"/>
      <c r="U1860" s="53"/>
      <c r="V1860" s="53"/>
      <c r="W1860" s="53"/>
      <c r="X1860" s="53"/>
      <c r="Y1860" s="53"/>
      <c r="Z1860" s="53"/>
    </row>
    <row r="1861" spans="1:26" ht="14.25" customHeight="1">
      <c r="A1861" s="79"/>
      <c r="B1861" s="79"/>
      <c r="C1861" s="80"/>
      <c r="D1861" s="80"/>
      <c r="E1861" s="80"/>
      <c r="F1861" s="80"/>
      <c r="G1861" s="80"/>
      <c r="H1861" s="80"/>
      <c r="I1861" s="80"/>
      <c r="J1861" s="80"/>
      <c r="K1861" s="80"/>
      <c r="L1861" s="80"/>
      <c r="M1861" s="53"/>
      <c r="N1861" s="53"/>
      <c r="O1861" s="53"/>
      <c r="P1861" s="53"/>
      <c r="Q1861" s="53"/>
      <c r="R1861" s="53"/>
      <c r="S1861" s="53"/>
      <c r="T1861" s="53"/>
      <c r="U1861" s="53"/>
      <c r="V1861" s="53"/>
      <c r="W1861" s="53"/>
      <c r="X1861" s="53"/>
      <c r="Y1861" s="53"/>
      <c r="Z1861" s="53"/>
    </row>
    <row r="1862" spans="1:26" ht="14.25" customHeight="1">
      <c r="A1862" s="84"/>
      <c r="B1862" s="84"/>
      <c r="C1862" s="85"/>
      <c r="D1862" s="85"/>
      <c r="E1862" s="85"/>
      <c r="F1862" s="85"/>
      <c r="G1862" s="85"/>
      <c r="H1862" s="85"/>
      <c r="I1862" s="85"/>
      <c r="J1862" s="85"/>
      <c r="K1862" s="85"/>
      <c r="L1862" s="85"/>
      <c r="M1862" s="53"/>
      <c r="N1862" s="53"/>
      <c r="O1862" s="53"/>
      <c r="P1862" s="53"/>
      <c r="Q1862" s="53"/>
      <c r="R1862" s="53"/>
      <c r="S1862" s="53"/>
      <c r="T1862" s="53"/>
      <c r="U1862" s="53"/>
      <c r="V1862" s="53"/>
      <c r="W1862" s="53"/>
      <c r="X1862" s="53"/>
      <c r="Y1862" s="53"/>
      <c r="Z1862" s="53"/>
    </row>
    <row r="1863" spans="1:26" ht="14.25" customHeight="1">
      <c r="A1863" s="79"/>
      <c r="B1863" s="79"/>
      <c r="C1863" s="80"/>
      <c r="D1863" s="80"/>
      <c r="E1863" s="80"/>
      <c r="F1863" s="80"/>
      <c r="G1863" s="80"/>
      <c r="H1863" s="80"/>
      <c r="I1863" s="80"/>
      <c r="J1863" s="80"/>
      <c r="K1863" s="80"/>
      <c r="L1863" s="80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</row>
    <row r="1864" spans="1:26" ht="14.25" customHeight="1">
      <c r="A1864" s="84"/>
      <c r="B1864" s="84"/>
      <c r="C1864" s="85"/>
      <c r="D1864" s="85"/>
      <c r="E1864" s="85"/>
      <c r="F1864" s="85"/>
      <c r="G1864" s="85"/>
      <c r="H1864" s="85"/>
      <c r="I1864" s="85"/>
      <c r="J1864" s="85"/>
      <c r="K1864" s="85"/>
      <c r="L1864" s="85"/>
      <c r="M1864" s="53"/>
      <c r="N1864" s="53"/>
      <c r="O1864" s="53"/>
      <c r="P1864" s="53"/>
      <c r="Q1864" s="53"/>
      <c r="R1864" s="53"/>
      <c r="S1864" s="53"/>
      <c r="T1864" s="53"/>
      <c r="U1864" s="53"/>
      <c r="V1864" s="53"/>
      <c r="W1864" s="53"/>
      <c r="X1864" s="53"/>
      <c r="Y1864" s="53"/>
      <c r="Z1864" s="53"/>
    </row>
    <row r="1865" spans="1:26" ht="14.25" customHeight="1">
      <c r="A1865" s="79"/>
      <c r="B1865" s="79"/>
      <c r="C1865" s="80"/>
      <c r="D1865" s="80"/>
      <c r="E1865" s="80"/>
      <c r="F1865" s="80"/>
      <c r="G1865" s="80"/>
      <c r="H1865" s="80"/>
      <c r="I1865" s="80"/>
      <c r="J1865" s="80"/>
      <c r="K1865" s="80"/>
      <c r="L1865" s="80"/>
      <c r="M1865" s="53"/>
      <c r="N1865" s="53"/>
      <c r="O1865" s="53"/>
      <c r="P1865" s="53"/>
      <c r="Q1865" s="53"/>
      <c r="R1865" s="53"/>
      <c r="S1865" s="53"/>
      <c r="T1865" s="53"/>
      <c r="U1865" s="53"/>
      <c r="V1865" s="53"/>
      <c r="W1865" s="53"/>
      <c r="X1865" s="53"/>
      <c r="Y1865" s="53"/>
      <c r="Z1865" s="53"/>
    </row>
    <row r="1866" spans="1:26" ht="14.25" customHeight="1">
      <c r="A1866" s="84"/>
      <c r="B1866" s="84"/>
      <c r="C1866" s="85"/>
      <c r="D1866" s="85"/>
      <c r="E1866" s="85"/>
      <c r="F1866" s="85"/>
      <c r="G1866" s="85"/>
      <c r="H1866" s="85"/>
      <c r="I1866" s="85"/>
      <c r="J1866" s="85"/>
      <c r="K1866" s="85"/>
      <c r="L1866" s="85"/>
      <c r="M1866" s="53"/>
      <c r="N1866" s="53"/>
      <c r="O1866" s="53"/>
      <c r="P1866" s="53"/>
      <c r="Q1866" s="53"/>
      <c r="R1866" s="53"/>
      <c r="S1866" s="53"/>
      <c r="T1866" s="53"/>
      <c r="U1866" s="53"/>
      <c r="V1866" s="53"/>
      <c r="W1866" s="53"/>
      <c r="X1866" s="53"/>
      <c r="Y1866" s="53"/>
      <c r="Z1866" s="53"/>
    </row>
    <row r="1867" spans="1:26" ht="14.25" customHeight="1">
      <c r="A1867" s="79"/>
      <c r="B1867" s="79"/>
      <c r="C1867" s="80"/>
      <c r="D1867" s="80"/>
      <c r="E1867" s="80"/>
      <c r="F1867" s="80"/>
      <c r="G1867" s="80"/>
      <c r="H1867" s="80"/>
      <c r="I1867" s="80"/>
      <c r="J1867" s="80"/>
      <c r="K1867" s="80"/>
      <c r="L1867" s="80"/>
      <c r="M1867" s="53"/>
      <c r="N1867" s="53"/>
      <c r="O1867" s="53"/>
      <c r="P1867" s="53"/>
      <c r="Q1867" s="53"/>
      <c r="R1867" s="53"/>
      <c r="S1867" s="53"/>
      <c r="T1867" s="53"/>
      <c r="U1867" s="53"/>
      <c r="V1867" s="53"/>
      <c r="W1867" s="53"/>
      <c r="X1867" s="53"/>
      <c r="Y1867" s="53"/>
      <c r="Z1867" s="53"/>
    </row>
    <row r="1868" spans="1:26" ht="14.25" customHeight="1">
      <c r="A1868" s="84"/>
      <c r="B1868" s="84"/>
      <c r="C1868" s="85"/>
      <c r="D1868" s="85"/>
      <c r="E1868" s="85"/>
      <c r="F1868" s="85"/>
      <c r="G1868" s="85"/>
      <c r="H1868" s="85"/>
      <c r="I1868" s="85"/>
      <c r="J1868" s="85"/>
      <c r="K1868" s="85"/>
      <c r="L1868" s="85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  <c r="Z1868" s="53"/>
    </row>
    <row r="1869" spans="1:26" ht="14.25" customHeight="1">
      <c r="A1869" s="79"/>
      <c r="B1869" s="79"/>
      <c r="C1869" s="80"/>
      <c r="D1869" s="80"/>
      <c r="E1869" s="80"/>
      <c r="F1869" s="80"/>
      <c r="G1869" s="80"/>
      <c r="H1869" s="80"/>
      <c r="I1869" s="80"/>
      <c r="J1869" s="80"/>
      <c r="K1869" s="80"/>
      <c r="L1869" s="80"/>
      <c r="M1869" s="53"/>
      <c r="N1869" s="53"/>
      <c r="O1869" s="53"/>
      <c r="P1869" s="53"/>
      <c r="Q1869" s="53"/>
      <c r="R1869" s="53"/>
      <c r="S1869" s="53"/>
      <c r="T1869" s="53"/>
      <c r="U1869" s="53"/>
      <c r="V1869" s="53"/>
      <c r="W1869" s="53"/>
      <c r="X1869" s="53"/>
      <c r="Y1869" s="53"/>
      <c r="Z1869" s="53"/>
    </row>
    <row r="1870" spans="1:26" ht="14.25" customHeight="1">
      <c r="A1870" s="84"/>
      <c r="B1870" s="84"/>
      <c r="C1870" s="85"/>
      <c r="D1870" s="85"/>
      <c r="E1870" s="85"/>
      <c r="F1870" s="85"/>
      <c r="G1870" s="85"/>
      <c r="H1870" s="85"/>
      <c r="I1870" s="85"/>
      <c r="J1870" s="85"/>
      <c r="K1870" s="85"/>
      <c r="L1870" s="85"/>
      <c r="M1870" s="53"/>
      <c r="N1870" s="53"/>
      <c r="O1870" s="53"/>
      <c r="P1870" s="53"/>
      <c r="Q1870" s="53"/>
      <c r="R1870" s="53"/>
      <c r="S1870" s="53"/>
      <c r="T1870" s="53"/>
      <c r="U1870" s="53"/>
      <c r="V1870" s="53"/>
      <c r="W1870" s="53"/>
      <c r="X1870" s="53"/>
      <c r="Y1870" s="53"/>
      <c r="Z1870" s="53"/>
    </row>
    <row r="1871" spans="1:26" ht="14.25" customHeight="1">
      <c r="A1871" s="79"/>
      <c r="B1871" s="79"/>
      <c r="C1871" s="80"/>
      <c r="D1871" s="80"/>
      <c r="E1871" s="80"/>
      <c r="F1871" s="80"/>
      <c r="G1871" s="80"/>
      <c r="H1871" s="80"/>
      <c r="I1871" s="80"/>
      <c r="J1871" s="80"/>
      <c r="K1871" s="80"/>
      <c r="L1871" s="80"/>
      <c r="M1871" s="53"/>
      <c r="N1871" s="53"/>
      <c r="O1871" s="53"/>
      <c r="P1871" s="53"/>
      <c r="Q1871" s="53"/>
      <c r="R1871" s="53"/>
      <c r="S1871" s="53"/>
      <c r="T1871" s="53"/>
      <c r="U1871" s="53"/>
      <c r="V1871" s="53"/>
      <c r="W1871" s="53"/>
      <c r="X1871" s="53"/>
      <c r="Y1871" s="53"/>
      <c r="Z1871" s="53"/>
    </row>
    <row r="1872" spans="1:26" ht="14.25" customHeight="1">
      <c r="A1872" s="84"/>
      <c r="B1872" s="84"/>
      <c r="C1872" s="85"/>
      <c r="D1872" s="85"/>
      <c r="E1872" s="85"/>
      <c r="F1872" s="85"/>
      <c r="G1872" s="85"/>
      <c r="H1872" s="85"/>
      <c r="I1872" s="85"/>
      <c r="J1872" s="85"/>
      <c r="K1872" s="85"/>
      <c r="L1872" s="85"/>
      <c r="M1872" s="53"/>
      <c r="N1872" s="53"/>
      <c r="O1872" s="53"/>
      <c r="P1872" s="53"/>
      <c r="Q1872" s="53"/>
      <c r="R1872" s="53"/>
      <c r="S1872" s="53"/>
      <c r="T1872" s="53"/>
      <c r="U1872" s="53"/>
      <c r="V1872" s="53"/>
      <c r="W1872" s="53"/>
      <c r="X1872" s="53"/>
      <c r="Y1872" s="53"/>
      <c r="Z1872" s="53"/>
    </row>
    <row r="1873" spans="1:26" ht="14.25" customHeight="1">
      <c r="A1873" s="79"/>
      <c r="B1873" s="79"/>
      <c r="C1873" s="80"/>
      <c r="D1873" s="80"/>
      <c r="E1873" s="80"/>
      <c r="F1873" s="80"/>
      <c r="G1873" s="80"/>
      <c r="H1873" s="80"/>
      <c r="I1873" s="80"/>
      <c r="J1873" s="80"/>
      <c r="K1873" s="80"/>
      <c r="L1873" s="80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  <c r="Z1873" s="53"/>
    </row>
    <row r="1874" spans="1:26" ht="14.25" customHeight="1">
      <c r="A1874" s="84"/>
      <c r="B1874" s="84"/>
      <c r="C1874" s="85"/>
      <c r="D1874" s="85"/>
      <c r="E1874" s="85"/>
      <c r="F1874" s="85"/>
      <c r="G1874" s="85"/>
      <c r="H1874" s="85"/>
      <c r="I1874" s="85"/>
      <c r="J1874" s="85"/>
      <c r="K1874" s="85"/>
      <c r="L1874" s="85"/>
      <c r="M1874" s="53"/>
      <c r="N1874" s="53"/>
      <c r="O1874" s="53"/>
      <c r="P1874" s="53"/>
      <c r="Q1874" s="53"/>
      <c r="R1874" s="53"/>
      <c r="S1874" s="53"/>
      <c r="T1874" s="53"/>
      <c r="U1874" s="53"/>
      <c r="V1874" s="53"/>
      <c r="W1874" s="53"/>
      <c r="X1874" s="53"/>
      <c r="Y1874" s="53"/>
      <c r="Z1874" s="53"/>
    </row>
    <row r="1875" spans="1:26" ht="14.25" customHeight="1">
      <c r="A1875" s="79"/>
      <c r="B1875" s="79"/>
      <c r="C1875" s="80"/>
      <c r="D1875" s="80"/>
      <c r="E1875" s="80"/>
      <c r="F1875" s="80"/>
      <c r="G1875" s="80"/>
      <c r="H1875" s="80"/>
      <c r="I1875" s="80"/>
      <c r="J1875" s="80"/>
      <c r="K1875" s="80"/>
      <c r="L1875" s="80"/>
      <c r="M1875" s="53"/>
      <c r="N1875" s="53"/>
      <c r="O1875" s="53"/>
      <c r="P1875" s="53"/>
      <c r="Q1875" s="53"/>
      <c r="R1875" s="53"/>
      <c r="S1875" s="53"/>
      <c r="T1875" s="53"/>
      <c r="U1875" s="53"/>
      <c r="V1875" s="53"/>
      <c r="W1875" s="53"/>
      <c r="X1875" s="53"/>
      <c r="Y1875" s="53"/>
      <c r="Z1875" s="53"/>
    </row>
    <row r="1876" spans="1:26" ht="14.25" customHeight="1">
      <c r="A1876" s="84"/>
      <c r="B1876" s="84"/>
      <c r="C1876" s="85"/>
      <c r="D1876" s="85"/>
      <c r="E1876" s="85"/>
      <c r="F1876" s="85"/>
      <c r="G1876" s="85"/>
      <c r="H1876" s="85"/>
      <c r="I1876" s="85"/>
      <c r="J1876" s="85"/>
      <c r="K1876" s="85"/>
      <c r="L1876" s="85"/>
      <c r="M1876" s="53"/>
      <c r="N1876" s="53"/>
      <c r="O1876" s="53"/>
      <c r="P1876" s="53"/>
      <c r="Q1876" s="53"/>
      <c r="R1876" s="53"/>
      <c r="S1876" s="53"/>
      <c r="T1876" s="53"/>
      <c r="U1876" s="53"/>
      <c r="V1876" s="53"/>
      <c r="W1876" s="53"/>
      <c r="X1876" s="53"/>
      <c r="Y1876" s="53"/>
      <c r="Z1876" s="53"/>
    </row>
    <row r="1877" spans="1:26" ht="14.25" customHeight="1">
      <c r="A1877" s="79"/>
      <c r="B1877" s="79"/>
      <c r="C1877" s="80"/>
      <c r="D1877" s="80"/>
      <c r="E1877" s="80"/>
      <c r="F1877" s="80"/>
      <c r="G1877" s="80"/>
      <c r="H1877" s="80"/>
      <c r="I1877" s="80"/>
      <c r="J1877" s="80"/>
      <c r="K1877" s="80"/>
      <c r="L1877" s="80"/>
      <c r="M1877" s="53"/>
      <c r="N1877" s="53"/>
      <c r="O1877" s="53"/>
      <c r="P1877" s="53"/>
      <c r="Q1877" s="53"/>
      <c r="R1877" s="53"/>
      <c r="S1877" s="53"/>
      <c r="T1877" s="53"/>
      <c r="U1877" s="53"/>
      <c r="V1877" s="53"/>
      <c r="W1877" s="53"/>
      <c r="X1877" s="53"/>
      <c r="Y1877" s="53"/>
      <c r="Z1877" s="53"/>
    </row>
    <row r="1878" spans="1:26" ht="14.25" customHeight="1">
      <c r="A1878" s="84"/>
      <c r="B1878" s="84"/>
      <c r="C1878" s="85"/>
      <c r="D1878" s="85"/>
      <c r="E1878" s="85"/>
      <c r="F1878" s="85"/>
      <c r="G1878" s="85"/>
      <c r="H1878" s="85"/>
      <c r="I1878" s="85"/>
      <c r="J1878" s="85"/>
      <c r="K1878" s="85"/>
      <c r="L1878" s="85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  <c r="Z1878" s="53"/>
    </row>
    <row r="1879" spans="1:26" ht="14.25" customHeight="1">
      <c r="A1879" s="79"/>
      <c r="B1879" s="79"/>
      <c r="C1879" s="80"/>
      <c r="D1879" s="80"/>
      <c r="E1879" s="80"/>
      <c r="F1879" s="80"/>
      <c r="G1879" s="80"/>
      <c r="H1879" s="80"/>
      <c r="I1879" s="80"/>
      <c r="J1879" s="80"/>
      <c r="K1879" s="80"/>
      <c r="L1879" s="80"/>
      <c r="M1879" s="53"/>
      <c r="N1879" s="53"/>
      <c r="O1879" s="53"/>
      <c r="P1879" s="53"/>
      <c r="Q1879" s="53"/>
      <c r="R1879" s="53"/>
      <c r="S1879" s="53"/>
      <c r="T1879" s="53"/>
      <c r="U1879" s="53"/>
      <c r="V1879" s="53"/>
      <c r="W1879" s="53"/>
      <c r="X1879" s="53"/>
      <c r="Y1879" s="53"/>
      <c r="Z1879" s="53"/>
    </row>
    <row r="1880" spans="1:26" ht="14.25" customHeight="1">
      <c r="A1880" s="84"/>
      <c r="B1880" s="84"/>
      <c r="C1880" s="85"/>
      <c r="D1880" s="85"/>
      <c r="E1880" s="85"/>
      <c r="F1880" s="85"/>
      <c r="G1880" s="85"/>
      <c r="H1880" s="85"/>
      <c r="I1880" s="85"/>
      <c r="J1880" s="85"/>
      <c r="K1880" s="85"/>
      <c r="L1880" s="85"/>
      <c r="M1880" s="53"/>
      <c r="N1880" s="53"/>
      <c r="O1880" s="53"/>
      <c r="P1880" s="53"/>
      <c r="Q1880" s="53"/>
      <c r="R1880" s="53"/>
      <c r="S1880" s="53"/>
      <c r="T1880" s="53"/>
      <c r="U1880" s="53"/>
      <c r="V1880" s="53"/>
      <c r="W1880" s="53"/>
      <c r="X1880" s="53"/>
      <c r="Y1880" s="53"/>
      <c r="Z1880" s="53"/>
    </row>
    <row r="1881" spans="1:26" ht="14.25" customHeight="1">
      <c r="A1881" s="79"/>
      <c r="B1881" s="79"/>
      <c r="C1881" s="80"/>
      <c r="D1881" s="80"/>
      <c r="E1881" s="80"/>
      <c r="F1881" s="80"/>
      <c r="G1881" s="80"/>
      <c r="H1881" s="80"/>
      <c r="I1881" s="80"/>
      <c r="J1881" s="80"/>
      <c r="K1881" s="80"/>
      <c r="L1881" s="80"/>
      <c r="M1881" s="53"/>
      <c r="N1881" s="53"/>
      <c r="O1881" s="53"/>
      <c r="P1881" s="53"/>
      <c r="Q1881" s="53"/>
      <c r="R1881" s="53"/>
      <c r="S1881" s="53"/>
      <c r="T1881" s="53"/>
      <c r="U1881" s="53"/>
      <c r="V1881" s="53"/>
      <c r="W1881" s="53"/>
      <c r="X1881" s="53"/>
      <c r="Y1881" s="53"/>
      <c r="Z1881" s="53"/>
    </row>
    <row r="1882" spans="1:26" ht="14.25" customHeight="1">
      <c r="A1882" s="84"/>
      <c r="B1882" s="84"/>
      <c r="C1882" s="85"/>
      <c r="D1882" s="85"/>
      <c r="E1882" s="85"/>
      <c r="F1882" s="85"/>
      <c r="G1882" s="85"/>
      <c r="H1882" s="85"/>
      <c r="I1882" s="85"/>
      <c r="J1882" s="85"/>
      <c r="K1882" s="85"/>
      <c r="L1882" s="85"/>
      <c r="M1882" s="53"/>
      <c r="N1882" s="53"/>
      <c r="O1882" s="53"/>
      <c r="P1882" s="53"/>
      <c r="Q1882" s="53"/>
      <c r="R1882" s="53"/>
      <c r="S1882" s="53"/>
      <c r="T1882" s="53"/>
      <c r="U1882" s="53"/>
      <c r="V1882" s="53"/>
      <c r="W1882" s="53"/>
      <c r="X1882" s="53"/>
      <c r="Y1882" s="53"/>
      <c r="Z1882" s="53"/>
    </row>
    <row r="1883" spans="1:26" ht="14.25" customHeight="1">
      <c r="A1883" s="79"/>
      <c r="B1883" s="79"/>
      <c r="C1883" s="80"/>
      <c r="D1883" s="80"/>
      <c r="E1883" s="80"/>
      <c r="F1883" s="80"/>
      <c r="G1883" s="80"/>
      <c r="H1883" s="80"/>
      <c r="I1883" s="80"/>
      <c r="J1883" s="80"/>
      <c r="K1883" s="80"/>
      <c r="L1883" s="80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  <c r="Z1883" s="53"/>
    </row>
    <row r="1884" spans="1:26" ht="14.25" customHeight="1">
      <c r="A1884" s="84"/>
      <c r="B1884" s="84"/>
      <c r="C1884" s="85"/>
      <c r="D1884" s="85"/>
      <c r="E1884" s="85"/>
      <c r="F1884" s="85"/>
      <c r="G1884" s="85"/>
      <c r="H1884" s="85"/>
      <c r="I1884" s="85"/>
      <c r="J1884" s="85"/>
      <c r="K1884" s="85"/>
      <c r="L1884" s="85"/>
      <c r="M1884" s="53"/>
      <c r="N1884" s="53"/>
      <c r="O1884" s="53"/>
      <c r="P1884" s="53"/>
      <c r="Q1884" s="53"/>
      <c r="R1884" s="53"/>
      <c r="S1884" s="53"/>
      <c r="T1884" s="53"/>
      <c r="U1884" s="53"/>
      <c r="V1884" s="53"/>
      <c r="W1884" s="53"/>
      <c r="X1884" s="53"/>
      <c r="Y1884" s="53"/>
      <c r="Z1884" s="53"/>
    </row>
    <row r="1885" spans="1:26" ht="14.25" customHeight="1">
      <c r="A1885" s="79"/>
      <c r="B1885" s="79"/>
      <c r="C1885" s="80"/>
      <c r="D1885" s="80"/>
      <c r="E1885" s="80"/>
      <c r="F1885" s="80"/>
      <c r="G1885" s="80"/>
      <c r="H1885" s="80"/>
      <c r="I1885" s="80"/>
      <c r="J1885" s="80"/>
      <c r="K1885" s="80"/>
      <c r="L1885" s="80"/>
      <c r="M1885" s="53"/>
      <c r="N1885" s="53"/>
      <c r="O1885" s="53"/>
      <c r="P1885" s="53"/>
      <c r="Q1885" s="53"/>
      <c r="R1885" s="53"/>
      <c r="S1885" s="53"/>
      <c r="T1885" s="53"/>
      <c r="U1885" s="53"/>
      <c r="V1885" s="53"/>
      <c r="W1885" s="53"/>
      <c r="X1885" s="53"/>
      <c r="Y1885" s="53"/>
      <c r="Z1885" s="53"/>
    </row>
    <row r="1886" spans="1:26" ht="14.25" customHeight="1">
      <c r="A1886" s="84"/>
      <c r="B1886" s="84"/>
      <c r="C1886" s="85"/>
      <c r="D1886" s="85"/>
      <c r="E1886" s="85"/>
      <c r="F1886" s="85"/>
      <c r="G1886" s="85"/>
      <c r="H1886" s="85"/>
      <c r="I1886" s="85"/>
      <c r="J1886" s="85"/>
      <c r="K1886" s="85"/>
      <c r="L1886" s="85"/>
      <c r="M1886" s="53"/>
      <c r="N1886" s="53"/>
      <c r="O1886" s="53"/>
      <c r="P1886" s="53"/>
      <c r="Q1886" s="53"/>
      <c r="R1886" s="53"/>
      <c r="S1886" s="53"/>
      <c r="T1886" s="53"/>
      <c r="U1886" s="53"/>
      <c r="V1886" s="53"/>
      <c r="W1886" s="53"/>
      <c r="X1886" s="53"/>
      <c r="Y1886" s="53"/>
      <c r="Z1886" s="53"/>
    </row>
    <row r="1887" spans="1:26" ht="14.25" customHeight="1">
      <c r="A1887" s="79"/>
      <c r="B1887" s="79"/>
      <c r="C1887" s="80"/>
      <c r="D1887" s="80"/>
      <c r="E1887" s="80"/>
      <c r="F1887" s="80"/>
      <c r="G1887" s="80"/>
      <c r="H1887" s="80"/>
      <c r="I1887" s="80"/>
      <c r="J1887" s="80"/>
      <c r="K1887" s="80"/>
      <c r="L1887" s="80"/>
      <c r="M1887" s="53"/>
      <c r="N1887" s="53"/>
      <c r="O1887" s="53"/>
      <c r="P1887" s="53"/>
      <c r="Q1887" s="53"/>
      <c r="R1887" s="53"/>
      <c r="S1887" s="53"/>
      <c r="T1887" s="53"/>
      <c r="U1887" s="53"/>
      <c r="V1887" s="53"/>
      <c r="W1887" s="53"/>
      <c r="X1887" s="53"/>
      <c r="Y1887" s="53"/>
      <c r="Z1887" s="53"/>
    </row>
    <row r="1888" spans="1:26" ht="14.25" customHeight="1">
      <c r="A1888" s="84"/>
      <c r="B1888" s="84"/>
      <c r="C1888" s="85"/>
      <c r="D1888" s="85"/>
      <c r="E1888" s="85"/>
      <c r="F1888" s="85"/>
      <c r="G1888" s="85"/>
      <c r="H1888" s="85"/>
      <c r="I1888" s="85"/>
      <c r="J1888" s="85"/>
      <c r="K1888" s="85"/>
      <c r="L1888" s="85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  <c r="Z1888" s="53"/>
    </row>
    <row r="1889" spans="1:26" ht="14.25" customHeight="1">
      <c r="A1889" s="79"/>
      <c r="B1889" s="79"/>
      <c r="C1889" s="80"/>
      <c r="D1889" s="80"/>
      <c r="E1889" s="80"/>
      <c r="F1889" s="80"/>
      <c r="G1889" s="80"/>
      <c r="H1889" s="80"/>
      <c r="I1889" s="80"/>
      <c r="J1889" s="80"/>
      <c r="K1889" s="80"/>
      <c r="L1889" s="80"/>
      <c r="M1889" s="53"/>
      <c r="N1889" s="53"/>
      <c r="O1889" s="53"/>
      <c r="P1889" s="53"/>
      <c r="Q1889" s="53"/>
      <c r="R1889" s="53"/>
      <c r="S1889" s="53"/>
      <c r="T1889" s="53"/>
      <c r="U1889" s="53"/>
      <c r="V1889" s="53"/>
      <c r="W1889" s="53"/>
      <c r="X1889" s="53"/>
      <c r="Y1889" s="53"/>
      <c r="Z1889" s="53"/>
    </row>
    <row r="1890" spans="1:26" ht="14.25" customHeight="1">
      <c r="A1890" s="84"/>
      <c r="B1890" s="84"/>
      <c r="C1890" s="85"/>
      <c r="D1890" s="85"/>
      <c r="E1890" s="85"/>
      <c r="F1890" s="85"/>
      <c r="G1890" s="85"/>
      <c r="H1890" s="85"/>
      <c r="I1890" s="85"/>
      <c r="J1890" s="85"/>
      <c r="K1890" s="85"/>
      <c r="L1890" s="85"/>
      <c r="M1890" s="53"/>
      <c r="N1890" s="53"/>
      <c r="O1890" s="53"/>
      <c r="P1890" s="53"/>
      <c r="Q1890" s="53"/>
      <c r="R1890" s="53"/>
      <c r="S1890" s="53"/>
      <c r="T1890" s="53"/>
      <c r="U1890" s="53"/>
      <c r="V1890" s="53"/>
      <c r="W1890" s="53"/>
      <c r="X1890" s="53"/>
      <c r="Y1890" s="53"/>
      <c r="Z1890" s="53"/>
    </row>
    <row r="1891" spans="1:26" ht="14.25" customHeight="1">
      <c r="A1891" s="79"/>
      <c r="B1891" s="79"/>
      <c r="C1891" s="80"/>
      <c r="D1891" s="80"/>
      <c r="E1891" s="80"/>
      <c r="F1891" s="80"/>
      <c r="G1891" s="80"/>
      <c r="H1891" s="80"/>
      <c r="I1891" s="80"/>
      <c r="J1891" s="80"/>
      <c r="K1891" s="80"/>
      <c r="L1891" s="80"/>
      <c r="M1891" s="53"/>
      <c r="N1891" s="53"/>
      <c r="O1891" s="53"/>
      <c r="P1891" s="53"/>
      <c r="Q1891" s="53"/>
      <c r="R1891" s="53"/>
      <c r="S1891" s="53"/>
      <c r="T1891" s="53"/>
      <c r="U1891" s="53"/>
      <c r="V1891" s="53"/>
      <c r="W1891" s="53"/>
      <c r="X1891" s="53"/>
      <c r="Y1891" s="53"/>
      <c r="Z1891" s="53"/>
    </row>
    <row r="1892" spans="1:26" ht="14.25" customHeight="1">
      <c r="A1892" s="84"/>
      <c r="B1892" s="84"/>
      <c r="C1892" s="85"/>
      <c r="D1892" s="85"/>
      <c r="E1892" s="85"/>
      <c r="F1892" s="85"/>
      <c r="G1892" s="85"/>
      <c r="H1892" s="85"/>
      <c r="I1892" s="85"/>
      <c r="J1892" s="85"/>
      <c r="K1892" s="85"/>
      <c r="L1892" s="85"/>
      <c r="M1892" s="53"/>
      <c r="N1892" s="53"/>
      <c r="O1892" s="53"/>
      <c r="P1892" s="53"/>
      <c r="Q1892" s="53"/>
      <c r="R1892" s="53"/>
      <c r="S1892" s="53"/>
      <c r="T1892" s="53"/>
      <c r="U1892" s="53"/>
      <c r="V1892" s="53"/>
      <c r="W1892" s="53"/>
      <c r="X1892" s="53"/>
      <c r="Y1892" s="53"/>
      <c r="Z1892" s="53"/>
    </row>
    <row r="1893" spans="1:26" ht="14.25" customHeight="1">
      <c r="A1893" s="79"/>
      <c r="B1893" s="79"/>
      <c r="C1893" s="80"/>
      <c r="D1893" s="80"/>
      <c r="E1893" s="80"/>
      <c r="F1893" s="80"/>
      <c r="G1893" s="80"/>
      <c r="H1893" s="80"/>
      <c r="I1893" s="80"/>
      <c r="J1893" s="80"/>
      <c r="K1893" s="80"/>
      <c r="L1893" s="80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  <c r="Z1893" s="53"/>
    </row>
    <row r="1894" spans="1:26" ht="14.25" customHeight="1">
      <c r="A1894" s="84"/>
      <c r="B1894" s="84"/>
      <c r="C1894" s="85"/>
      <c r="D1894" s="85"/>
      <c r="E1894" s="85"/>
      <c r="F1894" s="85"/>
      <c r="G1894" s="85"/>
      <c r="H1894" s="85"/>
      <c r="I1894" s="85"/>
      <c r="J1894" s="85"/>
      <c r="K1894" s="85"/>
      <c r="L1894" s="85"/>
      <c r="M1894" s="53"/>
      <c r="N1894" s="53"/>
      <c r="O1894" s="53"/>
      <c r="P1894" s="53"/>
      <c r="Q1894" s="53"/>
      <c r="R1894" s="53"/>
      <c r="S1894" s="53"/>
      <c r="T1894" s="53"/>
      <c r="U1894" s="53"/>
      <c r="V1894" s="53"/>
      <c r="W1894" s="53"/>
      <c r="X1894" s="53"/>
      <c r="Y1894" s="53"/>
      <c r="Z1894" s="53"/>
    </row>
    <row r="1895" spans="1:26" ht="14.25" customHeight="1">
      <c r="A1895" s="79"/>
      <c r="B1895" s="79"/>
      <c r="C1895" s="80"/>
      <c r="D1895" s="80"/>
      <c r="E1895" s="80"/>
      <c r="F1895" s="80"/>
      <c r="G1895" s="80"/>
      <c r="H1895" s="80"/>
      <c r="I1895" s="80"/>
      <c r="J1895" s="80"/>
      <c r="K1895" s="80"/>
      <c r="L1895" s="80"/>
      <c r="M1895" s="53"/>
      <c r="N1895" s="53"/>
      <c r="O1895" s="53"/>
      <c r="P1895" s="53"/>
      <c r="Q1895" s="53"/>
      <c r="R1895" s="53"/>
      <c r="S1895" s="53"/>
      <c r="T1895" s="53"/>
      <c r="U1895" s="53"/>
      <c r="V1895" s="53"/>
      <c r="W1895" s="53"/>
      <c r="X1895" s="53"/>
      <c r="Y1895" s="53"/>
      <c r="Z1895" s="53"/>
    </row>
    <row r="1896" spans="1:26" ht="14.25" customHeight="1">
      <c r="A1896" s="84"/>
      <c r="B1896" s="84"/>
      <c r="C1896" s="85"/>
      <c r="D1896" s="85"/>
      <c r="E1896" s="85"/>
      <c r="F1896" s="85"/>
      <c r="G1896" s="85"/>
      <c r="H1896" s="85"/>
      <c r="I1896" s="85"/>
      <c r="J1896" s="85"/>
      <c r="K1896" s="85"/>
      <c r="L1896" s="85"/>
      <c r="M1896" s="53"/>
      <c r="N1896" s="53"/>
      <c r="O1896" s="53"/>
      <c r="P1896" s="53"/>
      <c r="Q1896" s="53"/>
      <c r="R1896" s="53"/>
      <c r="S1896" s="53"/>
      <c r="T1896" s="53"/>
      <c r="U1896" s="53"/>
      <c r="V1896" s="53"/>
      <c r="W1896" s="53"/>
      <c r="X1896" s="53"/>
      <c r="Y1896" s="53"/>
      <c r="Z1896" s="53"/>
    </row>
    <row r="1897" spans="1:26" ht="14.25" customHeight="1">
      <c r="A1897" s="79"/>
      <c r="B1897" s="79"/>
      <c r="C1897" s="80"/>
      <c r="D1897" s="80"/>
      <c r="E1897" s="80"/>
      <c r="F1897" s="80"/>
      <c r="G1897" s="80"/>
      <c r="H1897" s="80"/>
      <c r="I1897" s="80"/>
      <c r="J1897" s="80"/>
      <c r="K1897" s="80"/>
      <c r="L1897" s="80"/>
      <c r="M1897" s="53"/>
      <c r="N1897" s="53"/>
      <c r="O1897" s="53"/>
      <c r="P1897" s="53"/>
      <c r="Q1897" s="53"/>
      <c r="R1897" s="53"/>
      <c r="S1897" s="53"/>
      <c r="T1897" s="53"/>
      <c r="U1897" s="53"/>
      <c r="V1897" s="53"/>
      <c r="W1897" s="53"/>
      <c r="X1897" s="53"/>
      <c r="Y1897" s="53"/>
      <c r="Z1897" s="53"/>
    </row>
    <row r="1898" spans="1:26" ht="14.25" customHeight="1">
      <c r="A1898" s="84"/>
      <c r="B1898" s="84"/>
      <c r="C1898" s="85"/>
      <c r="D1898" s="85"/>
      <c r="E1898" s="85"/>
      <c r="F1898" s="85"/>
      <c r="G1898" s="85"/>
      <c r="H1898" s="85"/>
      <c r="I1898" s="85"/>
      <c r="J1898" s="85"/>
      <c r="K1898" s="85"/>
      <c r="L1898" s="85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  <c r="Z1898" s="53"/>
    </row>
    <row r="1899" spans="1:26" ht="14.25" customHeight="1">
      <c r="A1899" s="79"/>
      <c r="B1899" s="79"/>
      <c r="C1899" s="80"/>
      <c r="D1899" s="80"/>
      <c r="E1899" s="80"/>
      <c r="F1899" s="80"/>
      <c r="G1899" s="80"/>
      <c r="H1899" s="80"/>
      <c r="I1899" s="80"/>
      <c r="J1899" s="80"/>
      <c r="K1899" s="80"/>
      <c r="L1899" s="80"/>
      <c r="M1899" s="53"/>
      <c r="N1899" s="53"/>
      <c r="O1899" s="53"/>
      <c r="P1899" s="53"/>
      <c r="Q1899" s="53"/>
      <c r="R1899" s="53"/>
      <c r="S1899" s="53"/>
      <c r="T1899" s="53"/>
      <c r="U1899" s="53"/>
      <c r="V1899" s="53"/>
      <c r="W1899" s="53"/>
      <c r="X1899" s="53"/>
      <c r="Y1899" s="53"/>
      <c r="Z1899" s="53"/>
    </row>
    <row r="1900" spans="1:26" ht="14.25" customHeight="1">
      <c r="A1900" s="84"/>
      <c r="B1900" s="84"/>
      <c r="C1900" s="85"/>
      <c r="D1900" s="85"/>
      <c r="E1900" s="85"/>
      <c r="F1900" s="85"/>
      <c r="G1900" s="85"/>
      <c r="H1900" s="85"/>
      <c r="I1900" s="85"/>
      <c r="J1900" s="85"/>
      <c r="K1900" s="85"/>
      <c r="L1900" s="85"/>
      <c r="M1900" s="53"/>
      <c r="N1900" s="53"/>
      <c r="O1900" s="53"/>
      <c r="P1900" s="53"/>
      <c r="Q1900" s="53"/>
      <c r="R1900" s="53"/>
      <c r="S1900" s="53"/>
      <c r="T1900" s="53"/>
      <c r="U1900" s="53"/>
      <c r="V1900" s="53"/>
      <c r="W1900" s="53"/>
      <c r="X1900" s="53"/>
      <c r="Y1900" s="53"/>
      <c r="Z1900" s="53"/>
    </row>
    <row r="1901" spans="1:26" ht="14.25" customHeight="1">
      <c r="A1901" s="79"/>
      <c r="B1901" s="79"/>
      <c r="C1901" s="80"/>
      <c r="D1901" s="80"/>
      <c r="E1901" s="80"/>
      <c r="F1901" s="80"/>
      <c r="G1901" s="80"/>
      <c r="H1901" s="80"/>
      <c r="I1901" s="80"/>
      <c r="J1901" s="80"/>
      <c r="K1901" s="80"/>
      <c r="L1901" s="80"/>
      <c r="M1901" s="53"/>
      <c r="N1901" s="53"/>
      <c r="O1901" s="53"/>
      <c r="P1901" s="53"/>
      <c r="Q1901" s="53"/>
      <c r="R1901" s="53"/>
      <c r="S1901" s="53"/>
      <c r="T1901" s="53"/>
      <c r="U1901" s="53"/>
      <c r="V1901" s="53"/>
      <c r="W1901" s="53"/>
      <c r="X1901" s="53"/>
      <c r="Y1901" s="53"/>
      <c r="Z1901" s="53"/>
    </row>
    <row r="1902" spans="1:26" ht="14.25" customHeight="1">
      <c r="A1902" s="84"/>
      <c r="B1902" s="84"/>
      <c r="C1902" s="85"/>
      <c r="D1902" s="85"/>
      <c r="E1902" s="85"/>
      <c r="F1902" s="85"/>
      <c r="G1902" s="85"/>
      <c r="H1902" s="85"/>
      <c r="I1902" s="85"/>
      <c r="J1902" s="85"/>
      <c r="K1902" s="85"/>
      <c r="L1902" s="85"/>
      <c r="M1902" s="53"/>
      <c r="N1902" s="53"/>
      <c r="O1902" s="53"/>
      <c r="P1902" s="53"/>
      <c r="Q1902" s="53"/>
      <c r="R1902" s="53"/>
      <c r="S1902" s="53"/>
      <c r="T1902" s="53"/>
      <c r="U1902" s="53"/>
      <c r="V1902" s="53"/>
      <c r="W1902" s="53"/>
      <c r="X1902" s="53"/>
      <c r="Y1902" s="53"/>
      <c r="Z1902" s="53"/>
    </row>
    <row r="1903" spans="1:26" ht="14.25" customHeight="1">
      <c r="A1903" s="79"/>
      <c r="B1903" s="79"/>
      <c r="C1903" s="80"/>
      <c r="D1903" s="80"/>
      <c r="E1903" s="80"/>
      <c r="F1903" s="80"/>
      <c r="G1903" s="80"/>
      <c r="H1903" s="80"/>
      <c r="I1903" s="80"/>
      <c r="J1903" s="80"/>
      <c r="K1903" s="80"/>
      <c r="L1903" s="80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  <c r="Z1903" s="53"/>
    </row>
    <row r="1904" spans="1:26" ht="14.25" customHeight="1">
      <c r="A1904" s="84"/>
      <c r="B1904" s="84"/>
      <c r="C1904" s="85"/>
      <c r="D1904" s="85"/>
      <c r="E1904" s="85"/>
      <c r="F1904" s="85"/>
      <c r="G1904" s="85"/>
      <c r="H1904" s="85"/>
      <c r="I1904" s="85"/>
      <c r="J1904" s="85"/>
      <c r="K1904" s="85"/>
      <c r="L1904" s="85"/>
      <c r="M1904" s="53"/>
      <c r="N1904" s="53"/>
      <c r="O1904" s="53"/>
      <c r="P1904" s="53"/>
      <c r="Q1904" s="53"/>
      <c r="R1904" s="53"/>
      <c r="S1904" s="53"/>
      <c r="T1904" s="53"/>
      <c r="U1904" s="53"/>
      <c r="V1904" s="53"/>
      <c r="W1904" s="53"/>
      <c r="X1904" s="53"/>
      <c r="Y1904" s="53"/>
      <c r="Z1904" s="53"/>
    </row>
    <row r="1905" spans="1:26" ht="14.25" customHeight="1">
      <c r="A1905" s="79"/>
      <c r="B1905" s="79"/>
      <c r="C1905" s="80"/>
      <c r="D1905" s="80"/>
      <c r="E1905" s="80"/>
      <c r="F1905" s="80"/>
      <c r="G1905" s="80"/>
      <c r="H1905" s="80"/>
      <c r="I1905" s="80"/>
      <c r="J1905" s="80"/>
      <c r="K1905" s="80"/>
      <c r="L1905" s="80"/>
      <c r="M1905" s="53"/>
      <c r="N1905" s="53"/>
      <c r="O1905" s="53"/>
      <c r="P1905" s="53"/>
      <c r="Q1905" s="53"/>
      <c r="R1905" s="53"/>
      <c r="S1905" s="53"/>
      <c r="T1905" s="53"/>
      <c r="U1905" s="53"/>
      <c r="V1905" s="53"/>
      <c r="W1905" s="53"/>
      <c r="X1905" s="53"/>
      <c r="Y1905" s="53"/>
      <c r="Z1905" s="53"/>
    </row>
    <row r="1906" spans="1:26" ht="14.25" customHeight="1">
      <c r="A1906" s="84"/>
      <c r="B1906" s="84"/>
      <c r="C1906" s="85"/>
      <c r="D1906" s="85"/>
      <c r="E1906" s="85"/>
      <c r="F1906" s="85"/>
      <c r="G1906" s="85"/>
      <c r="H1906" s="85"/>
      <c r="I1906" s="85"/>
      <c r="J1906" s="85"/>
      <c r="K1906" s="85"/>
      <c r="L1906" s="85"/>
      <c r="M1906" s="53"/>
      <c r="N1906" s="53"/>
      <c r="O1906" s="53"/>
      <c r="P1906" s="53"/>
      <c r="Q1906" s="53"/>
      <c r="R1906" s="53"/>
      <c r="S1906" s="53"/>
      <c r="T1906" s="53"/>
      <c r="U1906" s="53"/>
      <c r="V1906" s="53"/>
      <c r="W1906" s="53"/>
      <c r="X1906" s="53"/>
      <c r="Y1906" s="53"/>
      <c r="Z1906" s="53"/>
    </row>
    <row r="1907" spans="1:26" ht="14.25" customHeight="1">
      <c r="A1907" s="79"/>
      <c r="B1907" s="79"/>
      <c r="C1907" s="80"/>
      <c r="D1907" s="80"/>
      <c r="E1907" s="80"/>
      <c r="F1907" s="80"/>
      <c r="G1907" s="80"/>
      <c r="H1907" s="80"/>
      <c r="I1907" s="80"/>
      <c r="J1907" s="80"/>
      <c r="K1907" s="80"/>
      <c r="L1907" s="80"/>
      <c r="M1907" s="53"/>
      <c r="N1907" s="53"/>
      <c r="O1907" s="53"/>
      <c r="P1907" s="53"/>
      <c r="Q1907" s="53"/>
      <c r="R1907" s="53"/>
      <c r="S1907" s="53"/>
      <c r="T1907" s="53"/>
      <c r="U1907" s="53"/>
      <c r="V1907" s="53"/>
      <c r="W1907" s="53"/>
      <c r="X1907" s="53"/>
      <c r="Y1907" s="53"/>
      <c r="Z1907" s="53"/>
    </row>
    <row r="1908" spans="1:26" ht="14.25" customHeight="1">
      <c r="A1908" s="84"/>
      <c r="B1908" s="84"/>
      <c r="C1908" s="85"/>
      <c r="D1908" s="85"/>
      <c r="E1908" s="85"/>
      <c r="F1908" s="85"/>
      <c r="G1908" s="85"/>
      <c r="H1908" s="85"/>
      <c r="I1908" s="85"/>
      <c r="J1908" s="85"/>
      <c r="K1908" s="85"/>
      <c r="L1908" s="85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  <c r="Z1908" s="53"/>
    </row>
    <row r="1909" spans="1:26" ht="14.25" customHeight="1">
      <c r="A1909" s="79"/>
      <c r="B1909" s="79"/>
      <c r="C1909" s="80"/>
      <c r="D1909" s="80"/>
      <c r="E1909" s="80"/>
      <c r="F1909" s="80"/>
      <c r="G1909" s="80"/>
      <c r="H1909" s="80"/>
      <c r="I1909" s="80"/>
      <c r="J1909" s="80"/>
      <c r="K1909" s="80"/>
      <c r="L1909" s="80"/>
      <c r="M1909" s="53"/>
      <c r="N1909" s="53"/>
      <c r="O1909" s="53"/>
      <c r="P1909" s="53"/>
      <c r="Q1909" s="53"/>
      <c r="R1909" s="53"/>
      <c r="S1909" s="53"/>
      <c r="T1909" s="53"/>
      <c r="U1909" s="53"/>
      <c r="V1909" s="53"/>
      <c r="W1909" s="53"/>
      <c r="X1909" s="53"/>
      <c r="Y1909" s="53"/>
      <c r="Z1909" s="53"/>
    </row>
    <row r="1910" spans="1:26" ht="14.25" customHeight="1">
      <c r="A1910" s="84"/>
      <c r="B1910" s="84"/>
      <c r="C1910" s="85"/>
      <c r="D1910" s="85"/>
      <c r="E1910" s="85"/>
      <c r="F1910" s="85"/>
      <c r="G1910" s="85"/>
      <c r="H1910" s="85"/>
      <c r="I1910" s="85"/>
      <c r="J1910" s="85"/>
      <c r="K1910" s="85"/>
      <c r="L1910" s="85"/>
      <c r="M1910" s="53"/>
      <c r="N1910" s="53"/>
      <c r="O1910" s="53"/>
      <c r="P1910" s="53"/>
      <c r="Q1910" s="53"/>
      <c r="R1910" s="53"/>
      <c r="S1910" s="53"/>
      <c r="T1910" s="53"/>
      <c r="U1910" s="53"/>
      <c r="V1910" s="53"/>
      <c r="W1910" s="53"/>
      <c r="X1910" s="53"/>
      <c r="Y1910" s="53"/>
      <c r="Z1910" s="53"/>
    </row>
    <row r="1911" spans="1:26" ht="14.25" customHeight="1">
      <c r="A1911" s="79"/>
      <c r="B1911" s="79"/>
      <c r="C1911" s="80"/>
      <c r="D1911" s="80"/>
      <c r="E1911" s="80"/>
      <c r="F1911" s="80"/>
      <c r="G1911" s="80"/>
      <c r="H1911" s="80"/>
      <c r="I1911" s="80"/>
      <c r="J1911" s="80"/>
      <c r="K1911" s="80"/>
      <c r="L1911" s="80"/>
      <c r="M1911" s="53"/>
      <c r="N1911" s="53"/>
      <c r="O1911" s="53"/>
      <c r="P1911" s="53"/>
      <c r="Q1911" s="53"/>
      <c r="R1911" s="53"/>
      <c r="S1911" s="53"/>
      <c r="T1911" s="53"/>
      <c r="U1911" s="53"/>
      <c r="V1911" s="53"/>
      <c r="W1911" s="53"/>
      <c r="X1911" s="53"/>
      <c r="Y1911" s="53"/>
      <c r="Z1911" s="53"/>
    </row>
    <row r="1912" spans="1:26" ht="14.25" customHeight="1">
      <c r="A1912" s="84"/>
      <c r="B1912" s="84"/>
      <c r="C1912" s="85"/>
      <c r="D1912" s="85"/>
      <c r="E1912" s="85"/>
      <c r="F1912" s="85"/>
      <c r="G1912" s="85"/>
      <c r="H1912" s="85"/>
      <c r="I1912" s="85"/>
      <c r="J1912" s="85"/>
      <c r="K1912" s="85"/>
      <c r="L1912" s="85"/>
      <c r="M1912" s="53"/>
      <c r="N1912" s="53"/>
      <c r="O1912" s="53"/>
      <c r="P1912" s="53"/>
      <c r="Q1912" s="53"/>
      <c r="R1912" s="53"/>
      <c r="S1912" s="53"/>
      <c r="T1912" s="53"/>
      <c r="U1912" s="53"/>
      <c r="V1912" s="53"/>
      <c r="W1912" s="53"/>
      <c r="X1912" s="53"/>
      <c r="Y1912" s="53"/>
      <c r="Z1912" s="53"/>
    </row>
    <row r="1913" spans="1:26" ht="14.25" customHeight="1">
      <c r="A1913" s="79"/>
      <c r="B1913" s="79"/>
      <c r="C1913" s="80"/>
      <c r="D1913" s="80"/>
      <c r="E1913" s="80"/>
      <c r="F1913" s="80"/>
      <c r="G1913" s="80"/>
      <c r="H1913" s="80"/>
      <c r="I1913" s="80"/>
      <c r="J1913" s="80"/>
      <c r="K1913" s="80"/>
      <c r="L1913" s="80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  <c r="Z1913" s="53"/>
    </row>
    <row r="1914" spans="1:26" ht="14.25" customHeight="1">
      <c r="A1914" s="84"/>
      <c r="B1914" s="84"/>
      <c r="C1914" s="85"/>
      <c r="D1914" s="85"/>
      <c r="E1914" s="85"/>
      <c r="F1914" s="85"/>
      <c r="G1914" s="85"/>
      <c r="H1914" s="85"/>
      <c r="I1914" s="85"/>
      <c r="J1914" s="85"/>
      <c r="K1914" s="85"/>
      <c r="L1914" s="85"/>
      <c r="M1914" s="53"/>
      <c r="N1914" s="53"/>
      <c r="O1914" s="53"/>
      <c r="P1914" s="53"/>
      <c r="Q1914" s="53"/>
      <c r="R1914" s="53"/>
      <c r="S1914" s="53"/>
      <c r="T1914" s="53"/>
      <c r="U1914" s="53"/>
      <c r="V1914" s="53"/>
      <c r="W1914" s="53"/>
      <c r="X1914" s="53"/>
      <c r="Y1914" s="53"/>
      <c r="Z1914" s="53"/>
    </row>
    <row r="1915" spans="1:26" ht="14.25" customHeight="1">
      <c r="A1915" s="79"/>
      <c r="B1915" s="79"/>
      <c r="C1915" s="80"/>
      <c r="D1915" s="80"/>
      <c r="E1915" s="80"/>
      <c r="F1915" s="80"/>
      <c r="G1915" s="80"/>
      <c r="H1915" s="80"/>
      <c r="I1915" s="80"/>
      <c r="J1915" s="80"/>
      <c r="K1915" s="80"/>
      <c r="L1915" s="80"/>
      <c r="M1915" s="53"/>
      <c r="N1915" s="53"/>
      <c r="O1915" s="53"/>
      <c r="P1915" s="53"/>
      <c r="Q1915" s="53"/>
      <c r="R1915" s="53"/>
      <c r="S1915" s="53"/>
      <c r="T1915" s="53"/>
      <c r="U1915" s="53"/>
      <c r="V1915" s="53"/>
      <c r="W1915" s="53"/>
      <c r="X1915" s="53"/>
      <c r="Y1915" s="53"/>
      <c r="Z1915" s="53"/>
    </row>
    <row r="1916" spans="1:26" ht="14.25" customHeight="1">
      <c r="A1916" s="84"/>
      <c r="B1916" s="84"/>
      <c r="C1916" s="85"/>
      <c r="D1916" s="85"/>
      <c r="E1916" s="85"/>
      <c r="F1916" s="85"/>
      <c r="G1916" s="85"/>
      <c r="H1916" s="85"/>
      <c r="I1916" s="85"/>
      <c r="J1916" s="85"/>
      <c r="K1916" s="85"/>
      <c r="L1916" s="85"/>
      <c r="M1916" s="53"/>
      <c r="N1916" s="53"/>
      <c r="O1916" s="53"/>
      <c r="P1916" s="53"/>
      <c r="Q1916" s="53"/>
      <c r="R1916" s="53"/>
      <c r="S1916" s="53"/>
      <c r="T1916" s="53"/>
      <c r="U1916" s="53"/>
      <c r="V1916" s="53"/>
      <c r="W1916" s="53"/>
      <c r="X1916" s="53"/>
      <c r="Y1916" s="53"/>
      <c r="Z1916" s="53"/>
    </row>
    <row r="1917" spans="1:26" ht="14.25" customHeight="1">
      <c r="A1917" s="79"/>
      <c r="B1917" s="79"/>
      <c r="C1917" s="80"/>
      <c r="D1917" s="80"/>
      <c r="E1917" s="80"/>
      <c r="F1917" s="80"/>
      <c r="G1917" s="80"/>
      <c r="H1917" s="80"/>
      <c r="I1917" s="80"/>
      <c r="J1917" s="80"/>
      <c r="K1917" s="80"/>
      <c r="L1917" s="80"/>
      <c r="M1917" s="53"/>
      <c r="N1917" s="53"/>
      <c r="O1917" s="53"/>
      <c r="P1917" s="53"/>
      <c r="Q1917" s="53"/>
      <c r="R1917" s="53"/>
      <c r="S1917" s="53"/>
      <c r="T1917" s="53"/>
      <c r="U1917" s="53"/>
      <c r="V1917" s="53"/>
      <c r="W1917" s="53"/>
      <c r="X1917" s="53"/>
      <c r="Y1917" s="53"/>
      <c r="Z1917" s="53"/>
    </row>
    <row r="1918" spans="1:26" ht="14.25" customHeight="1">
      <c r="A1918" s="84"/>
      <c r="B1918" s="84"/>
      <c r="C1918" s="85"/>
      <c r="D1918" s="85"/>
      <c r="E1918" s="85"/>
      <c r="F1918" s="85"/>
      <c r="G1918" s="85"/>
      <c r="H1918" s="85"/>
      <c r="I1918" s="85"/>
      <c r="J1918" s="85"/>
      <c r="K1918" s="85"/>
      <c r="L1918" s="85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  <c r="Z1918" s="53"/>
    </row>
    <row r="1919" spans="1:26" ht="14.25" customHeight="1">
      <c r="A1919" s="79"/>
      <c r="B1919" s="79"/>
      <c r="C1919" s="80"/>
      <c r="D1919" s="80"/>
      <c r="E1919" s="80"/>
      <c r="F1919" s="80"/>
      <c r="G1919" s="80"/>
      <c r="H1919" s="80"/>
      <c r="I1919" s="80"/>
      <c r="J1919" s="80"/>
      <c r="K1919" s="80"/>
      <c r="L1919" s="80"/>
      <c r="M1919" s="53"/>
      <c r="N1919" s="53"/>
      <c r="O1919" s="53"/>
      <c r="P1919" s="53"/>
      <c r="Q1919" s="53"/>
      <c r="R1919" s="53"/>
      <c r="S1919" s="53"/>
      <c r="T1919" s="53"/>
      <c r="U1919" s="53"/>
      <c r="V1919" s="53"/>
      <c r="W1919" s="53"/>
      <c r="X1919" s="53"/>
      <c r="Y1919" s="53"/>
      <c r="Z1919" s="53"/>
    </row>
    <row r="1920" spans="1:26" ht="14.25" customHeight="1">
      <c r="A1920" s="84"/>
      <c r="B1920" s="84"/>
      <c r="C1920" s="85"/>
      <c r="D1920" s="85"/>
      <c r="E1920" s="85"/>
      <c r="F1920" s="85"/>
      <c r="G1920" s="85"/>
      <c r="H1920" s="85"/>
      <c r="I1920" s="85"/>
      <c r="J1920" s="85"/>
      <c r="K1920" s="85"/>
      <c r="L1920" s="85"/>
      <c r="M1920" s="53"/>
      <c r="N1920" s="53"/>
      <c r="O1920" s="53"/>
      <c r="P1920" s="53"/>
      <c r="Q1920" s="53"/>
      <c r="R1920" s="53"/>
      <c r="S1920" s="53"/>
      <c r="T1920" s="53"/>
      <c r="U1920" s="53"/>
      <c r="V1920" s="53"/>
      <c r="W1920" s="53"/>
      <c r="X1920" s="53"/>
      <c r="Y1920" s="53"/>
      <c r="Z1920" s="53"/>
    </row>
    <row r="1921" spans="1:26" ht="14.25" customHeight="1">
      <c r="A1921" s="79"/>
      <c r="B1921" s="79"/>
      <c r="C1921" s="80"/>
      <c r="D1921" s="80"/>
      <c r="E1921" s="80"/>
      <c r="F1921" s="80"/>
      <c r="G1921" s="80"/>
      <c r="H1921" s="80"/>
      <c r="I1921" s="80"/>
      <c r="J1921" s="80"/>
      <c r="K1921" s="80"/>
      <c r="L1921" s="80"/>
      <c r="M1921" s="53"/>
      <c r="N1921" s="53"/>
      <c r="O1921" s="53"/>
      <c r="P1921" s="53"/>
      <c r="Q1921" s="53"/>
      <c r="R1921" s="53"/>
      <c r="S1921" s="53"/>
      <c r="T1921" s="53"/>
      <c r="U1921" s="53"/>
      <c r="V1921" s="53"/>
      <c r="W1921" s="53"/>
      <c r="X1921" s="53"/>
      <c r="Y1921" s="53"/>
      <c r="Z1921" s="53"/>
    </row>
    <row r="1922" spans="1:26" ht="14.25" customHeight="1">
      <c r="A1922" s="84"/>
      <c r="B1922" s="84"/>
      <c r="C1922" s="85"/>
      <c r="D1922" s="85"/>
      <c r="E1922" s="85"/>
      <c r="F1922" s="85"/>
      <c r="G1922" s="85"/>
      <c r="H1922" s="85"/>
      <c r="I1922" s="85"/>
      <c r="J1922" s="85"/>
      <c r="K1922" s="85"/>
      <c r="L1922" s="85"/>
      <c r="M1922" s="53"/>
      <c r="N1922" s="53"/>
      <c r="O1922" s="53"/>
      <c r="P1922" s="53"/>
      <c r="Q1922" s="53"/>
      <c r="R1922" s="53"/>
      <c r="S1922" s="53"/>
      <c r="T1922" s="53"/>
      <c r="U1922" s="53"/>
      <c r="V1922" s="53"/>
      <c r="W1922" s="53"/>
      <c r="X1922" s="53"/>
      <c r="Y1922" s="53"/>
      <c r="Z1922" s="53"/>
    </row>
    <row r="1923" spans="1:26" ht="14.25" customHeight="1">
      <c r="A1923" s="79"/>
      <c r="B1923" s="79"/>
      <c r="C1923" s="80"/>
      <c r="D1923" s="80"/>
      <c r="E1923" s="80"/>
      <c r="F1923" s="80"/>
      <c r="G1923" s="80"/>
      <c r="H1923" s="80"/>
      <c r="I1923" s="80"/>
      <c r="J1923" s="80"/>
      <c r="K1923" s="80"/>
      <c r="L1923" s="80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  <c r="Z1923" s="53"/>
    </row>
    <row r="1924" spans="1:26" ht="14.25" customHeight="1">
      <c r="A1924" s="84"/>
      <c r="B1924" s="84"/>
      <c r="C1924" s="85"/>
      <c r="D1924" s="85"/>
      <c r="E1924" s="85"/>
      <c r="F1924" s="85"/>
      <c r="G1924" s="85"/>
      <c r="H1924" s="85"/>
      <c r="I1924" s="85"/>
      <c r="J1924" s="85"/>
      <c r="K1924" s="85"/>
      <c r="L1924" s="85"/>
      <c r="M1924" s="53"/>
      <c r="N1924" s="53"/>
      <c r="O1924" s="53"/>
      <c r="P1924" s="53"/>
      <c r="Q1924" s="53"/>
      <c r="R1924" s="53"/>
      <c r="S1924" s="53"/>
      <c r="T1924" s="53"/>
      <c r="U1924" s="53"/>
      <c r="V1924" s="53"/>
      <c r="W1924" s="53"/>
      <c r="X1924" s="53"/>
      <c r="Y1924" s="53"/>
      <c r="Z1924" s="53"/>
    </row>
    <row r="1925" spans="1:26" ht="14.25" customHeight="1">
      <c r="A1925" s="79"/>
      <c r="B1925" s="79"/>
      <c r="C1925" s="80"/>
      <c r="D1925" s="80"/>
      <c r="E1925" s="80"/>
      <c r="F1925" s="80"/>
      <c r="G1925" s="80"/>
      <c r="H1925" s="80"/>
      <c r="I1925" s="80"/>
      <c r="J1925" s="80"/>
      <c r="K1925" s="80"/>
      <c r="L1925" s="80"/>
      <c r="M1925" s="53"/>
      <c r="N1925" s="53"/>
      <c r="O1925" s="53"/>
      <c r="P1925" s="53"/>
      <c r="Q1925" s="53"/>
      <c r="R1925" s="53"/>
      <c r="S1925" s="53"/>
      <c r="T1925" s="53"/>
      <c r="U1925" s="53"/>
      <c r="V1925" s="53"/>
      <c r="W1925" s="53"/>
      <c r="X1925" s="53"/>
      <c r="Y1925" s="53"/>
      <c r="Z1925" s="53"/>
    </row>
    <row r="1926" spans="1:26" ht="14.25" customHeight="1">
      <c r="A1926" s="84"/>
      <c r="B1926" s="84"/>
      <c r="C1926" s="85"/>
      <c r="D1926" s="85"/>
      <c r="E1926" s="85"/>
      <c r="F1926" s="85"/>
      <c r="G1926" s="85"/>
      <c r="H1926" s="85"/>
      <c r="I1926" s="85"/>
      <c r="J1926" s="85"/>
      <c r="K1926" s="85"/>
      <c r="L1926" s="85"/>
      <c r="M1926" s="53"/>
      <c r="N1926" s="53"/>
      <c r="O1926" s="53"/>
      <c r="P1926" s="53"/>
      <c r="Q1926" s="53"/>
      <c r="R1926" s="53"/>
      <c r="S1926" s="53"/>
      <c r="T1926" s="53"/>
      <c r="U1926" s="53"/>
      <c r="V1926" s="53"/>
      <c r="W1926" s="53"/>
      <c r="X1926" s="53"/>
      <c r="Y1926" s="53"/>
      <c r="Z1926" s="53"/>
    </row>
    <row r="1927" spans="1:26" ht="14.25" customHeight="1">
      <c r="A1927" s="79"/>
      <c r="B1927" s="79"/>
      <c r="C1927" s="80"/>
      <c r="D1927" s="80"/>
      <c r="E1927" s="80"/>
      <c r="F1927" s="80"/>
      <c r="G1927" s="80"/>
      <c r="H1927" s="80"/>
      <c r="I1927" s="80"/>
      <c r="J1927" s="80"/>
      <c r="K1927" s="80"/>
      <c r="L1927" s="80"/>
      <c r="M1927" s="53"/>
      <c r="N1927" s="53"/>
      <c r="O1927" s="53"/>
      <c r="P1927" s="53"/>
      <c r="Q1927" s="53"/>
      <c r="R1927" s="53"/>
      <c r="S1927" s="53"/>
      <c r="T1927" s="53"/>
      <c r="U1927" s="53"/>
      <c r="V1927" s="53"/>
      <c r="W1927" s="53"/>
      <c r="X1927" s="53"/>
      <c r="Y1927" s="53"/>
      <c r="Z1927" s="53"/>
    </row>
    <row r="1928" spans="1:26" ht="14.25" customHeight="1">
      <c r="A1928" s="84"/>
      <c r="B1928" s="84"/>
      <c r="C1928" s="85"/>
      <c r="D1928" s="85"/>
      <c r="E1928" s="85"/>
      <c r="F1928" s="85"/>
      <c r="G1928" s="85"/>
      <c r="H1928" s="85"/>
      <c r="I1928" s="85"/>
      <c r="J1928" s="85"/>
      <c r="K1928" s="85"/>
      <c r="L1928" s="85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  <c r="Z1928" s="53"/>
    </row>
    <row r="1929" spans="1:26" ht="14.25" customHeight="1">
      <c r="A1929" s="79"/>
      <c r="B1929" s="79"/>
      <c r="C1929" s="80"/>
      <c r="D1929" s="80"/>
      <c r="E1929" s="80"/>
      <c r="F1929" s="80"/>
      <c r="G1929" s="80"/>
      <c r="H1929" s="80"/>
      <c r="I1929" s="80"/>
      <c r="J1929" s="80"/>
      <c r="K1929" s="80"/>
      <c r="L1929" s="80"/>
      <c r="M1929" s="53"/>
      <c r="N1929" s="53"/>
      <c r="O1929" s="53"/>
      <c r="P1929" s="53"/>
      <c r="Q1929" s="53"/>
      <c r="R1929" s="53"/>
      <c r="S1929" s="53"/>
      <c r="T1929" s="53"/>
      <c r="U1929" s="53"/>
      <c r="V1929" s="53"/>
      <c r="W1929" s="53"/>
      <c r="X1929" s="53"/>
      <c r="Y1929" s="53"/>
      <c r="Z1929" s="53"/>
    </row>
    <row r="1930" spans="1:26" ht="14.25" customHeight="1">
      <c r="A1930" s="84"/>
      <c r="B1930" s="84"/>
      <c r="C1930" s="85"/>
      <c r="D1930" s="85"/>
      <c r="E1930" s="85"/>
      <c r="F1930" s="85"/>
      <c r="G1930" s="85"/>
      <c r="H1930" s="85"/>
      <c r="I1930" s="85"/>
      <c r="J1930" s="85"/>
      <c r="K1930" s="85"/>
      <c r="L1930" s="85"/>
      <c r="M1930" s="53"/>
      <c r="N1930" s="53"/>
      <c r="O1930" s="53"/>
      <c r="P1930" s="53"/>
      <c r="Q1930" s="53"/>
      <c r="R1930" s="53"/>
      <c r="S1930" s="53"/>
      <c r="T1930" s="53"/>
      <c r="U1930" s="53"/>
      <c r="V1930" s="53"/>
      <c r="W1930" s="53"/>
      <c r="X1930" s="53"/>
      <c r="Y1930" s="53"/>
      <c r="Z1930" s="53"/>
    </row>
    <row r="1931" spans="1:26" ht="14.25" customHeight="1">
      <c r="A1931" s="79"/>
      <c r="B1931" s="79"/>
      <c r="C1931" s="80"/>
      <c r="D1931" s="80"/>
      <c r="E1931" s="80"/>
      <c r="F1931" s="80"/>
      <c r="G1931" s="80"/>
      <c r="H1931" s="80"/>
      <c r="I1931" s="80"/>
      <c r="J1931" s="80"/>
      <c r="K1931" s="80"/>
      <c r="L1931" s="80"/>
      <c r="M1931" s="53"/>
      <c r="N1931" s="53"/>
      <c r="O1931" s="53"/>
      <c r="P1931" s="53"/>
      <c r="Q1931" s="53"/>
      <c r="R1931" s="53"/>
      <c r="S1931" s="53"/>
      <c r="T1931" s="53"/>
      <c r="U1931" s="53"/>
      <c r="V1931" s="53"/>
      <c r="W1931" s="53"/>
      <c r="X1931" s="53"/>
      <c r="Y1931" s="53"/>
      <c r="Z1931" s="53"/>
    </row>
    <row r="1932" spans="1:26" ht="14.25" customHeight="1">
      <c r="A1932" s="84"/>
      <c r="B1932" s="84"/>
      <c r="C1932" s="85"/>
      <c r="D1932" s="85"/>
      <c r="E1932" s="85"/>
      <c r="F1932" s="85"/>
      <c r="G1932" s="85"/>
      <c r="H1932" s="85"/>
      <c r="I1932" s="85"/>
      <c r="J1932" s="85"/>
      <c r="K1932" s="85"/>
      <c r="L1932" s="85"/>
      <c r="M1932" s="53"/>
      <c r="N1932" s="53"/>
      <c r="O1932" s="53"/>
      <c r="P1932" s="53"/>
      <c r="Q1932" s="53"/>
      <c r="R1932" s="53"/>
      <c r="S1932" s="53"/>
      <c r="T1932" s="53"/>
      <c r="U1932" s="53"/>
      <c r="V1932" s="53"/>
      <c r="W1932" s="53"/>
      <c r="X1932" s="53"/>
      <c r="Y1932" s="53"/>
      <c r="Z1932" s="53"/>
    </row>
    <row r="1933" spans="1:26" ht="14.25" customHeight="1">
      <c r="A1933" s="79"/>
      <c r="B1933" s="79"/>
      <c r="C1933" s="80"/>
      <c r="D1933" s="80"/>
      <c r="E1933" s="80"/>
      <c r="F1933" s="80"/>
      <c r="G1933" s="80"/>
      <c r="H1933" s="80"/>
      <c r="I1933" s="80"/>
      <c r="J1933" s="80"/>
      <c r="K1933" s="80"/>
      <c r="L1933" s="80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  <c r="Z1933" s="53"/>
    </row>
    <row r="1934" spans="1:26" ht="14.25" customHeight="1">
      <c r="A1934" s="84"/>
      <c r="B1934" s="84"/>
      <c r="C1934" s="85"/>
      <c r="D1934" s="85"/>
      <c r="E1934" s="85"/>
      <c r="F1934" s="85"/>
      <c r="G1934" s="85"/>
      <c r="H1934" s="85"/>
      <c r="I1934" s="85"/>
      <c r="J1934" s="85"/>
      <c r="K1934" s="85"/>
      <c r="L1934" s="85"/>
      <c r="M1934" s="53"/>
      <c r="N1934" s="53"/>
      <c r="O1934" s="53"/>
      <c r="P1934" s="53"/>
      <c r="Q1934" s="53"/>
      <c r="R1934" s="53"/>
      <c r="S1934" s="53"/>
      <c r="T1934" s="53"/>
      <c r="U1934" s="53"/>
      <c r="V1934" s="53"/>
      <c r="W1934" s="53"/>
      <c r="X1934" s="53"/>
      <c r="Y1934" s="53"/>
      <c r="Z1934" s="53"/>
    </row>
    <row r="1935" spans="1:26" ht="14.25" customHeight="1">
      <c r="A1935" s="79"/>
      <c r="B1935" s="79"/>
      <c r="C1935" s="80"/>
      <c r="D1935" s="80"/>
      <c r="E1935" s="80"/>
      <c r="F1935" s="80"/>
      <c r="G1935" s="80"/>
      <c r="H1935" s="80"/>
      <c r="I1935" s="80"/>
      <c r="J1935" s="80"/>
      <c r="K1935" s="80"/>
      <c r="L1935" s="80"/>
      <c r="M1935" s="53"/>
      <c r="N1935" s="53"/>
      <c r="O1935" s="53"/>
      <c r="P1935" s="53"/>
      <c r="Q1935" s="53"/>
      <c r="R1935" s="53"/>
      <c r="S1935" s="53"/>
      <c r="T1935" s="53"/>
      <c r="U1935" s="53"/>
      <c r="V1935" s="53"/>
      <c r="W1935" s="53"/>
      <c r="X1935" s="53"/>
      <c r="Y1935" s="53"/>
      <c r="Z1935" s="53"/>
    </row>
    <row r="1936" spans="1:26" ht="14.25" customHeight="1">
      <c r="A1936" s="84"/>
      <c r="B1936" s="84"/>
      <c r="C1936" s="85"/>
      <c r="D1936" s="85"/>
      <c r="E1936" s="85"/>
      <c r="F1936" s="85"/>
      <c r="G1936" s="85"/>
      <c r="H1936" s="85"/>
      <c r="I1936" s="85"/>
      <c r="J1936" s="85"/>
      <c r="K1936" s="85"/>
      <c r="L1936" s="85"/>
      <c r="M1936" s="53"/>
      <c r="N1936" s="53"/>
      <c r="O1936" s="53"/>
      <c r="P1936" s="53"/>
      <c r="Q1936" s="53"/>
      <c r="R1936" s="53"/>
      <c r="S1936" s="53"/>
      <c r="T1936" s="53"/>
      <c r="U1936" s="53"/>
      <c r="V1936" s="53"/>
      <c r="W1936" s="53"/>
      <c r="X1936" s="53"/>
      <c r="Y1936" s="53"/>
      <c r="Z1936" s="53"/>
    </row>
    <row r="1937" spans="1:26" ht="14.25" customHeight="1">
      <c r="A1937" s="79"/>
      <c r="B1937" s="79"/>
      <c r="C1937" s="80"/>
      <c r="D1937" s="80"/>
      <c r="E1937" s="80"/>
      <c r="F1937" s="80"/>
      <c r="G1937" s="80"/>
      <c r="H1937" s="80"/>
      <c r="I1937" s="80"/>
      <c r="J1937" s="80"/>
      <c r="K1937" s="80"/>
      <c r="L1937" s="80"/>
      <c r="M1937" s="53"/>
      <c r="N1937" s="53"/>
      <c r="O1937" s="53"/>
      <c r="P1937" s="53"/>
      <c r="Q1937" s="53"/>
      <c r="R1937" s="53"/>
      <c r="S1937" s="53"/>
      <c r="T1937" s="53"/>
      <c r="U1937" s="53"/>
      <c r="V1937" s="53"/>
      <c r="W1937" s="53"/>
      <c r="X1937" s="53"/>
      <c r="Y1937" s="53"/>
      <c r="Z1937" s="53"/>
    </row>
    <row r="1938" spans="1:26" ht="14.25" customHeight="1">
      <c r="A1938" s="84"/>
      <c r="B1938" s="84"/>
      <c r="C1938" s="85"/>
      <c r="D1938" s="85"/>
      <c r="E1938" s="85"/>
      <c r="F1938" s="85"/>
      <c r="G1938" s="85"/>
      <c r="H1938" s="85"/>
      <c r="I1938" s="85"/>
      <c r="J1938" s="85"/>
      <c r="K1938" s="85"/>
      <c r="L1938" s="85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  <c r="Z1938" s="53"/>
    </row>
    <row r="1939" spans="1:26" ht="14.25" customHeight="1">
      <c r="A1939" s="79"/>
      <c r="B1939" s="79"/>
      <c r="C1939" s="80"/>
      <c r="D1939" s="80"/>
      <c r="E1939" s="80"/>
      <c r="F1939" s="80"/>
      <c r="G1939" s="80"/>
      <c r="H1939" s="80"/>
      <c r="I1939" s="80"/>
      <c r="J1939" s="80"/>
      <c r="K1939" s="80"/>
      <c r="L1939" s="80"/>
      <c r="M1939" s="53"/>
      <c r="N1939" s="53"/>
      <c r="O1939" s="53"/>
      <c r="P1939" s="53"/>
      <c r="Q1939" s="53"/>
      <c r="R1939" s="53"/>
      <c r="S1939" s="53"/>
      <c r="T1939" s="53"/>
      <c r="U1939" s="53"/>
      <c r="V1939" s="53"/>
      <c r="W1939" s="53"/>
      <c r="X1939" s="53"/>
      <c r="Y1939" s="53"/>
      <c r="Z1939" s="53"/>
    </row>
    <row r="1940" spans="1:26" ht="14.25" customHeight="1">
      <c r="A1940" s="84"/>
      <c r="B1940" s="84"/>
      <c r="C1940" s="85"/>
      <c r="D1940" s="85"/>
      <c r="E1940" s="85"/>
      <c r="F1940" s="85"/>
      <c r="G1940" s="85"/>
      <c r="H1940" s="85"/>
      <c r="I1940" s="85"/>
      <c r="J1940" s="85"/>
      <c r="K1940" s="85"/>
      <c r="L1940" s="85"/>
      <c r="M1940" s="53"/>
      <c r="N1940" s="53"/>
      <c r="O1940" s="53"/>
      <c r="P1940" s="53"/>
      <c r="Q1940" s="53"/>
      <c r="R1940" s="53"/>
      <c r="S1940" s="53"/>
      <c r="T1940" s="53"/>
      <c r="U1940" s="53"/>
      <c r="V1940" s="53"/>
      <c r="W1940" s="53"/>
      <c r="X1940" s="53"/>
      <c r="Y1940" s="53"/>
      <c r="Z1940" s="53"/>
    </row>
    <row r="1941" spans="1:26" ht="14.25" customHeight="1">
      <c r="A1941" s="79"/>
      <c r="B1941" s="79"/>
      <c r="C1941" s="80"/>
      <c r="D1941" s="80"/>
      <c r="E1941" s="80"/>
      <c r="F1941" s="80"/>
      <c r="G1941" s="80"/>
      <c r="H1941" s="80"/>
      <c r="I1941" s="80"/>
      <c r="J1941" s="80"/>
      <c r="K1941" s="80"/>
      <c r="L1941" s="80"/>
      <c r="M1941" s="53"/>
      <c r="N1941" s="53"/>
      <c r="O1941" s="53"/>
      <c r="P1941" s="53"/>
      <c r="Q1941" s="53"/>
      <c r="R1941" s="53"/>
      <c r="S1941" s="53"/>
      <c r="T1941" s="53"/>
      <c r="U1941" s="53"/>
      <c r="V1941" s="53"/>
      <c r="W1941" s="53"/>
      <c r="X1941" s="53"/>
      <c r="Y1941" s="53"/>
      <c r="Z1941" s="53"/>
    </row>
    <row r="1942" spans="1:26" ht="14.25" customHeight="1">
      <c r="A1942" s="84"/>
      <c r="B1942" s="84"/>
      <c r="C1942" s="85"/>
      <c r="D1942" s="85"/>
      <c r="E1942" s="85"/>
      <c r="F1942" s="85"/>
      <c r="G1942" s="85"/>
      <c r="H1942" s="85"/>
      <c r="I1942" s="85"/>
      <c r="J1942" s="85"/>
      <c r="K1942" s="85"/>
      <c r="L1942" s="85"/>
      <c r="M1942" s="53"/>
      <c r="N1942" s="53"/>
      <c r="O1942" s="53"/>
      <c r="P1942" s="53"/>
      <c r="Q1942" s="53"/>
      <c r="R1942" s="53"/>
      <c r="S1942" s="53"/>
      <c r="T1942" s="53"/>
      <c r="U1942" s="53"/>
      <c r="V1942" s="53"/>
      <c r="W1942" s="53"/>
      <c r="X1942" s="53"/>
      <c r="Y1942" s="53"/>
      <c r="Z1942" s="53"/>
    </row>
    <row r="1943" spans="1:26" ht="14.25" customHeight="1">
      <c r="A1943" s="79"/>
      <c r="B1943" s="79"/>
      <c r="C1943" s="80"/>
      <c r="D1943" s="80"/>
      <c r="E1943" s="80"/>
      <c r="F1943" s="80"/>
      <c r="G1943" s="80"/>
      <c r="H1943" s="80"/>
      <c r="I1943" s="80"/>
      <c r="J1943" s="80"/>
      <c r="K1943" s="80"/>
      <c r="L1943" s="80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  <c r="Z1943" s="53"/>
    </row>
    <row r="1944" spans="1:26" ht="14.25" customHeight="1">
      <c r="A1944" s="84"/>
      <c r="B1944" s="84"/>
      <c r="C1944" s="85"/>
      <c r="D1944" s="85"/>
      <c r="E1944" s="85"/>
      <c r="F1944" s="85"/>
      <c r="G1944" s="85"/>
      <c r="H1944" s="85"/>
      <c r="I1944" s="85"/>
      <c r="J1944" s="85"/>
      <c r="K1944" s="85"/>
      <c r="L1944" s="85"/>
      <c r="M1944" s="53"/>
      <c r="N1944" s="53"/>
      <c r="O1944" s="53"/>
      <c r="P1944" s="53"/>
      <c r="Q1944" s="53"/>
      <c r="R1944" s="53"/>
      <c r="S1944" s="53"/>
      <c r="T1944" s="53"/>
      <c r="U1944" s="53"/>
      <c r="V1944" s="53"/>
      <c r="W1944" s="53"/>
      <c r="X1944" s="53"/>
      <c r="Y1944" s="53"/>
      <c r="Z1944" s="53"/>
    </row>
    <row r="1945" spans="1:26" ht="14.25" customHeight="1">
      <c r="A1945" s="79"/>
      <c r="B1945" s="79"/>
      <c r="C1945" s="80"/>
      <c r="D1945" s="80"/>
      <c r="E1945" s="80"/>
      <c r="F1945" s="80"/>
      <c r="G1945" s="80"/>
      <c r="H1945" s="80"/>
      <c r="I1945" s="80"/>
      <c r="J1945" s="80"/>
      <c r="K1945" s="80"/>
      <c r="L1945" s="80"/>
      <c r="M1945" s="53"/>
      <c r="N1945" s="53"/>
      <c r="O1945" s="53"/>
      <c r="P1945" s="53"/>
      <c r="Q1945" s="53"/>
      <c r="R1945" s="53"/>
      <c r="S1945" s="53"/>
      <c r="T1945" s="53"/>
      <c r="U1945" s="53"/>
      <c r="V1945" s="53"/>
      <c r="W1945" s="53"/>
      <c r="X1945" s="53"/>
      <c r="Y1945" s="53"/>
      <c r="Z1945" s="53"/>
    </row>
    <row r="1946" spans="1:26" ht="14.25" customHeight="1">
      <c r="A1946" s="84"/>
      <c r="B1946" s="84"/>
      <c r="C1946" s="85"/>
      <c r="D1946" s="85"/>
      <c r="E1946" s="85"/>
      <c r="F1946" s="85"/>
      <c r="G1946" s="85"/>
      <c r="H1946" s="85"/>
      <c r="I1946" s="85"/>
      <c r="J1946" s="85"/>
      <c r="K1946" s="85"/>
      <c r="L1946" s="85"/>
      <c r="M1946" s="53"/>
      <c r="N1946" s="53"/>
      <c r="O1946" s="53"/>
      <c r="P1946" s="53"/>
      <c r="Q1946" s="53"/>
      <c r="R1946" s="53"/>
      <c r="S1946" s="53"/>
      <c r="T1946" s="53"/>
      <c r="U1946" s="53"/>
      <c r="V1946" s="53"/>
      <c r="W1946" s="53"/>
      <c r="X1946" s="53"/>
      <c r="Y1946" s="53"/>
      <c r="Z1946" s="53"/>
    </row>
    <row r="1947" spans="1:26" ht="14.25" customHeight="1">
      <c r="A1947" s="79"/>
      <c r="B1947" s="79"/>
      <c r="C1947" s="80"/>
      <c r="D1947" s="80"/>
      <c r="E1947" s="80"/>
      <c r="F1947" s="80"/>
      <c r="G1947" s="80"/>
      <c r="H1947" s="80"/>
      <c r="I1947" s="80"/>
      <c r="J1947" s="80"/>
      <c r="K1947" s="80"/>
      <c r="L1947" s="80"/>
      <c r="M1947" s="53"/>
      <c r="N1947" s="53"/>
      <c r="O1947" s="53"/>
      <c r="P1947" s="53"/>
      <c r="Q1947" s="53"/>
      <c r="R1947" s="53"/>
      <c r="S1947" s="53"/>
      <c r="T1947" s="53"/>
      <c r="U1947" s="53"/>
      <c r="V1947" s="53"/>
      <c r="W1947" s="53"/>
      <c r="X1947" s="53"/>
      <c r="Y1947" s="53"/>
      <c r="Z1947" s="53"/>
    </row>
    <row r="1948" spans="1:26" ht="14.25" customHeight="1">
      <c r="A1948" s="84"/>
      <c r="B1948" s="84"/>
      <c r="C1948" s="85"/>
      <c r="D1948" s="85"/>
      <c r="E1948" s="85"/>
      <c r="F1948" s="85"/>
      <c r="G1948" s="85"/>
      <c r="H1948" s="85"/>
      <c r="I1948" s="85"/>
      <c r="J1948" s="85"/>
      <c r="K1948" s="85"/>
      <c r="L1948" s="85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  <c r="Z1948" s="53"/>
    </row>
    <row r="1949" spans="1:26" ht="14.25" customHeight="1">
      <c r="A1949" s="79"/>
      <c r="B1949" s="79"/>
      <c r="C1949" s="80"/>
      <c r="D1949" s="80"/>
      <c r="E1949" s="80"/>
      <c r="F1949" s="80"/>
      <c r="G1949" s="80"/>
      <c r="H1949" s="80"/>
      <c r="I1949" s="80"/>
      <c r="J1949" s="80"/>
      <c r="K1949" s="80"/>
      <c r="L1949" s="80"/>
      <c r="M1949" s="53"/>
      <c r="N1949" s="53"/>
      <c r="O1949" s="53"/>
      <c r="P1949" s="53"/>
      <c r="Q1949" s="53"/>
      <c r="R1949" s="53"/>
      <c r="S1949" s="53"/>
      <c r="T1949" s="53"/>
      <c r="U1949" s="53"/>
      <c r="V1949" s="53"/>
      <c r="W1949" s="53"/>
      <c r="X1949" s="53"/>
      <c r="Y1949" s="53"/>
      <c r="Z1949" s="53"/>
    </row>
    <row r="1950" spans="1:26" ht="14.25" customHeight="1">
      <c r="A1950" s="84"/>
      <c r="B1950" s="84"/>
      <c r="C1950" s="85"/>
      <c r="D1950" s="85"/>
      <c r="E1950" s="85"/>
      <c r="F1950" s="85"/>
      <c r="G1950" s="85"/>
      <c r="H1950" s="85"/>
      <c r="I1950" s="85"/>
      <c r="J1950" s="85"/>
      <c r="K1950" s="85"/>
      <c r="L1950" s="85"/>
      <c r="M1950" s="53"/>
      <c r="N1950" s="53"/>
      <c r="O1950" s="53"/>
      <c r="P1950" s="53"/>
      <c r="Q1950" s="53"/>
      <c r="R1950" s="53"/>
      <c r="S1950" s="53"/>
      <c r="T1950" s="53"/>
      <c r="U1950" s="53"/>
      <c r="V1950" s="53"/>
      <c r="W1950" s="53"/>
      <c r="X1950" s="53"/>
      <c r="Y1950" s="53"/>
      <c r="Z1950" s="53"/>
    </row>
    <row r="1951" spans="1:26" ht="14.25" customHeight="1">
      <c r="A1951" s="79"/>
      <c r="B1951" s="79"/>
      <c r="C1951" s="80"/>
      <c r="D1951" s="80"/>
      <c r="E1951" s="80"/>
      <c r="F1951" s="80"/>
      <c r="G1951" s="80"/>
      <c r="H1951" s="80"/>
      <c r="I1951" s="80"/>
      <c r="J1951" s="80"/>
      <c r="K1951" s="80"/>
      <c r="L1951" s="80"/>
      <c r="M1951" s="53"/>
      <c r="N1951" s="53"/>
      <c r="O1951" s="53"/>
      <c r="P1951" s="53"/>
      <c r="Q1951" s="53"/>
      <c r="R1951" s="53"/>
      <c r="S1951" s="53"/>
      <c r="T1951" s="53"/>
      <c r="U1951" s="53"/>
      <c r="V1951" s="53"/>
      <c r="W1951" s="53"/>
      <c r="X1951" s="53"/>
      <c r="Y1951" s="53"/>
      <c r="Z1951" s="53"/>
    </row>
    <row r="1952" spans="1:26" ht="14.25" customHeight="1">
      <c r="A1952" s="84"/>
      <c r="B1952" s="84"/>
      <c r="C1952" s="85"/>
      <c r="D1952" s="85"/>
      <c r="E1952" s="85"/>
      <c r="F1952" s="85"/>
      <c r="G1952" s="85"/>
      <c r="H1952" s="85"/>
      <c r="I1952" s="85"/>
      <c r="J1952" s="85"/>
      <c r="K1952" s="85"/>
      <c r="L1952" s="85"/>
      <c r="M1952" s="53"/>
      <c r="N1952" s="53"/>
      <c r="O1952" s="53"/>
      <c r="P1952" s="53"/>
      <c r="Q1952" s="53"/>
      <c r="R1952" s="53"/>
      <c r="S1952" s="53"/>
      <c r="T1952" s="53"/>
      <c r="U1952" s="53"/>
      <c r="V1952" s="53"/>
      <c r="W1952" s="53"/>
      <c r="X1952" s="53"/>
      <c r="Y1952" s="53"/>
      <c r="Z1952" s="53"/>
    </row>
    <row r="1953" spans="1:26" ht="14.25" customHeight="1">
      <c r="A1953" s="79"/>
      <c r="B1953" s="79"/>
      <c r="C1953" s="80"/>
      <c r="D1953" s="80"/>
      <c r="E1953" s="80"/>
      <c r="F1953" s="80"/>
      <c r="G1953" s="80"/>
      <c r="H1953" s="80"/>
      <c r="I1953" s="80"/>
      <c r="J1953" s="80"/>
      <c r="K1953" s="80"/>
      <c r="L1953" s="80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  <c r="Z1953" s="53"/>
    </row>
    <row r="1954" spans="1:26" ht="14.25" customHeight="1">
      <c r="A1954" s="84"/>
      <c r="B1954" s="84"/>
      <c r="C1954" s="85"/>
      <c r="D1954" s="85"/>
      <c r="E1954" s="85"/>
      <c r="F1954" s="85"/>
      <c r="G1954" s="85"/>
      <c r="H1954" s="85"/>
      <c r="I1954" s="85"/>
      <c r="J1954" s="85"/>
      <c r="K1954" s="85"/>
      <c r="L1954" s="85"/>
      <c r="M1954" s="53"/>
      <c r="N1954" s="53"/>
      <c r="O1954" s="53"/>
      <c r="P1954" s="53"/>
      <c r="Q1954" s="53"/>
      <c r="R1954" s="53"/>
      <c r="S1954" s="53"/>
      <c r="T1954" s="53"/>
      <c r="U1954" s="53"/>
      <c r="V1954" s="53"/>
      <c r="W1954" s="53"/>
      <c r="X1954" s="53"/>
      <c r="Y1954" s="53"/>
      <c r="Z1954" s="53"/>
    </row>
    <row r="1955" spans="1:26" ht="14.25" customHeight="1">
      <c r="A1955" s="79"/>
      <c r="B1955" s="79"/>
      <c r="C1955" s="80"/>
      <c r="D1955" s="80"/>
      <c r="E1955" s="80"/>
      <c r="F1955" s="80"/>
      <c r="G1955" s="80"/>
      <c r="H1955" s="80"/>
      <c r="I1955" s="80"/>
      <c r="J1955" s="80"/>
      <c r="K1955" s="80"/>
      <c r="L1955" s="80"/>
      <c r="M1955" s="53"/>
      <c r="N1955" s="53"/>
      <c r="O1955" s="53"/>
      <c r="P1955" s="53"/>
      <c r="Q1955" s="53"/>
      <c r="R1955" s="53"/>
      <c r="S1955" s="53"/>
      <c r="T1955" s="53"/>
      <c r="U1955" s="53"/>
      <c r="V1955" s="53"/>
      <c r="W1955" s="53"/>
      <c r="X1955" s="53"/>
      <c r="Y1955" s="53"/>
      <c r="Z1955" s="53"/>
    </row>
    <row r="1956" spans="1:26" ht="14.25" customHeight="1">
      <c r="A1956" s="84"/>
      <c r="B1956" s="84"/>
      <c r="C1956" s="85"/>
      <c r="D1956" s="85"/>
      <c r="E1956" s="85"/>
      <c r="F1956" s="85"/>
      <c r="G1956" s="85"/>
      <c r="H1956" s="85"/>
      <c r="I1956" s="85"/>
      <c r="J1956" s="85"/>
      <c r="K1956" s="85"/>
      <c r="L1956" s="85"/>
      <c r="M1956" s="53"/>
      <c r="N1956" s="53"/>
      <c r="O1956" s="53"/>
      <c r="P1956" s="53"/>
      <c r="Q1956" s="53"/>
      <c r="R1956" s="53"/>
      <c r="S1956" s="53"/>
      <c r="T1956" s="53"/>
      <c r="U1956" s="53"/>
      <c r="V1956" s="53"/>
      <c r="W1956" s="53"/>
      <c r="X1956" s="53"/>
      <c r="Y1956" s="53"/>
      <c r="Z1956" s="53"/>
    </row>
    <row r="1957" spans="1:26" ht="14.25" customHeight="1">
      <c r="A1957" s="79"/>
      <c r="B1957" s="79"/>
      <c r="C1957" s="80"/>
      <c r="D1957" s="80"/>
      <c r="E1957" s="80"/>
      <c r="F1957" s="80"/>
      <c r="G1957" s="80"/>
      <c r="H1957" s="80"/>
      <c r="I1957" s="80"/>
      <c r="J1957" s="80"/>
      <c r="K1957" s="80"/>
      <c r="L1957" s="80"/>
      <c r="M1957" s="53"/>
      <c r="N1957" s="53"/>
      <c r="O1957" s="53"/>
      <c r="P1957" s="53"/>
      <c r="Q1957" s="53"/>
      <c r="R1957" s="53"/>
      <c r="S1957" s="53"/>
      <c r="T1957" s="53"/>
      <c r="U1957" s="53"/>
      <c r="V1957" s="53"/>
      <c r="W1957" s="53"/>
      <c r="X1957" s="53"/>
      <c r="Y1957" s="53"/>
      <c r="Z1957" s="53"/>
    </row>
    <row r="1958" spans="1:26" ht="14.25" customHeight="1">
      <c r="A1958" s="84"/>
      <c r="B1958" s="84"/>
      <c r="C1958" s="85"/>
      <c r="D1958" s="85"/>
      <c r="E1958" s="85"/>
      <c r="F1958" s="85"/>
      <c r="G1958" s="85"/>
      <c r="H1958" s="85"/>
      <c r="I1958" s="85"/>
      <c r="J1958" s="85"/>
      <c r="K1958" s="85"/>
      <c r="L1958" s="85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  <c r="Z1958" s="53"/>
    </row>
    <row r="1959" spans="1:26" ht="14.25" customHeight="1">
      <c r="A1959" s="79"/>
      <c r="B1959" s="79"/>
      <c r="C1959" s="80"/>
      <c r="D1959" s="80"/>
      <c r="E1959" s="80"/>
      <c r="F1959" s="80"/>
      <c r="G1959" s="80"/>
      <c r="H1959" s="80"/>
      <c r="I1959" s="80"/>
      <c r="J1959" s="80"/>
      <c r="K1959" s="80"/>
      <c r="L1959" s="80"/>
      <c r="M1959" s="53"/>
      <c r="N1959" s="53"/>
      <c r="O1959" s="53"/>
      <c r="P1959" s="53"/>
      <c r="Q1959" s="53"/>
      <c r="R1959" s="53"/>
      <c r="S1959" s="53"/>
      <c r="T1959" s="53"/>
      <c r="U1959" s="53"/>
      <c r="V1959" s="53"/>
      <c r="W1959" s="53"/>
      <c r="X1959" s="53"/>
      <c r="Y1959" s="53"/>
      <c r="Z1959" s="53"/>
    </row>
    <row r="1960" spans="1:26" ht="14.25" customHeight="1">
      <c r="A1960" s="84"/>
      <c r="B1960" s="84"/>
      <c r="C1960" s="85"/>
      <c r="D1960" s="85"/>
      <c r="E1960" s="85"/>
      <c r="F1960" s="85"/>
      <c r="G1960" s="85"/>
      <c r="H1960" s="85"/>
      <c r="I1960" s="85"/>
      <c r="J1960" s="85"/>
      <c r="K1960" s="85"/>
      <c r="L1960" s="85"/>
      <c r="M1960" s="53"/>
      <c r="N1960" s="53"/>
      <c r="O1960" s="53"/>
      <c r="P1960" s="53"/>
      <c r="Q1960" s="53"/>
      <c r="R1960" s="53"/>
      <c r="S1960" s="53"/>
      <c r="T1960" s="53"/>
      <c r="U1960" s="53"/>
      <c r="V1960" s="53"/>
      <c r="W1960" s="53"/>
      <c r="X1960" s="53"/>
      <c r="Y1960" s="53"/>
      <c r="Z1960" s="53"/>
    </row>
    <row r="1961" spans="1:26" ht="14.25" customHeight="1">
      <c r="A1961" s="79"/>
      <c r="B1961" s="79"/>
      <c r="C1961" s="80"/>
      <c r="D1961" s="80"/>
      <c r="E1961" s="80"/>
      <c r="F1961" s="80"/>
      <c r="G1961" s="80"/>
      <c r="H1961" s="80"/>
      <c r="I1961" s="80"/>
      <c r="J1961" s="80"/>
      <c r="K1961" s="80"/>
      <c r="L1961" s="80"/>
      <c r="M1961" s="53"/>
      <c r="N1961" s="53"/>
      <c r="O1961" s="53"/>
      <c r="P1961" s="53"/>
      <c r="Q1961" s="53"/>
      <c r="R1961" s="53"/>
      <c r="S1961" s="53"/>
      <c r="T1961" s="53"/>
      <c r="U1961" s="53"/>
      <c r="V1961" s="53"/>
      <c r="W1961" s="53"/>
      <c r="X1961" s="53"/>
      <c r="Y1961" s="53"/>
      <c r="Z1961" s="53"/>
    </row>
    <row r="1962" spans="1:26" ht="14.25" customHeight="1">
      <c r="A1962" s="84"/>
      <c r="B1962" s="84"/>
      <c r="C1962" s="85"/>
      <c r="D1962" s="85"/>
      <c r="E1962" s="85"/>
      <c r="F1962" s="85"/>
      <c r="G1962" s="85"/>
      <c r="H1962" s="85"/>
      <c r="I1962" s="85"/>
      <c r="J1962" s="85"/>
      <c r="K1962" s="85"/>
      <c r="L1962" s="85"/>
      <c r="M1962" s="53"/>
      <c r="N1962" s="53"/>
      <c r="O1962" s="53"/>
      <c r="P1962" s="53"/>
      <c r="Q1962" s="53"/>
      <c r="R1962" s="53"/>
      <c r="S1962" s="53"/>
      <c r="T1962" s="53"/>
      <c r="U1962" s="53"/>
      <c r="V1962" s="53"/>
      <c r="W1962" s="53"/>
      <c r="X1962" s="53"/>
      <c r="Y1962" s="53"/>
      <c r="Z1962" s="53"/>
    </row>
    <row r="1963" spans="1:26" ht="14.25" customHeight="1">
      <c r="A1963" s="79"/>
      <c r="B1963" s="79"/>
      <c r="C1963" s="80"/>
      <c r="D1963" s="80"/>
      <c r="E1963" s="80"/>
      <c r="F1963" s="80"/>
      <c r="G1963" s="80"/>
      <c r="H1963" s="80"/>
      <c r="I1963" s="80"/>
      <c r="J1963" s="80"/>
      <c r="K1963" s="80"/>
      <c r="L1963" s="80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</row>
    <row r="1964" spans="1:26" ht="14.25" customHeight="1">
      <c r="A1964" s="84"/>
      <c r="B1964" s="84"/>
      <c r="C1964" s="85"/>
      <c r="D1964" s="85"/>
      <c r="E1964" s="85"/>
      <c r="F1964" s="85"/>
      <c r="G1964" s="85"/>
      <c r="H1964" s="85"/>
      <c r="I1964" s="85"/>
      <c r="J1964" s="85"/>
      <c r="K1964" s="85"/>
      <c r="L1964" s="85"/>
      <c r="M1964" s="53"/>
      <c r="N1964" s="53"/>
      <c r="O1964" s="53"/>
      <c r="P1964" s="53"/>
      <c r="Q1964" s="53"/>
      <c r="R1964" s="53"/>
      <c r="S1964" s="53"/>
      <c r="T1964" s="53"/>
      <c r="U1964" s="53"/>
      <c r="V1964" s="53"/>
      <c r="W1964" s="53"/>
      <c r="X1964" s="53"/>
      <c r="Y1964" s="53"/>
      <c r="Z1964" s="53"/>
    </row>
    <row r="1965" spans="1:26" ht="14.25" customHeight="1">
      <c r="A1965" s="79"/>
      <c r="B1965" s="79"/>
      <c r="C1965" s="80"/>
      <c r="D1965" s="80"/>
      <c r="E1965" s="80"/>
      <c r="F1965" s="80"/>
      <c r="G1965" s="80"/>
      <c r="H1965" s="80"/>
      <c r="I1965" s="80"/>
      <c r="J1965" s="80"/>
      <c r="K1965" s="80"/>
      <c r="L1965" s="80"/>
      <c r="M1965" s="53"/>
      <c r="N1965" s="53"/>
      <c r="O1965" s="53"/>
      <c r="P1965" s="53"/>
      <c r="Q1965" s="53"/>
      <c r="R1965" s="53"/>
      <c r="S1965" s="53"/>
      <c r="T1965" s="53"/>
      <c r="U1965" s="53"/>
      <c r="V1965" s="53"/>
      <c r="W1965" s="53"/>
      <c r="X1965" s="53"/>
      <c r="Y1965" s="53"/>
      <c r="Z1965" s="53"/>
    </row>
    <row r="1966" spans="1:26" ht="14.25" customHeight="1">
      <c r="A1966" s="84"/>
      <c r="B1966" s="84"/>
      <c r="C1966" s="85"/>
      <c r="D1966" s="85"/>
      <c r="E1966" s="85"/>
      <c r="F1966" s="85"/>
      <c r="G1966" s="85"/>
      <c r="H1966" s="85"/>
      <c r="I1966" s="85"/>
      <c r="J1966" s="85"/>
      <c r="K1966" s="85"/>
      <c r="L1966" s="85"/>
      <c r="M1966" s="53"/>
      <c r="N1966" s="53"/>
      <c r="O1966" s="53"/>
      <c r="P1966" s="53"/>
      <c r="Q1966" s="53"/>
      <c r="R1966" s="53"/>
      <c r="S1966" s="53"/>
      <c r="T1966" s="53"/>
      <c r="U1966" s="53"/>
      <c r="V1966" s="53"/>
      <c r="W1966" s="53"/>
      <c r="X1966" s="53"/>
      <c r="Y1966" s="53"/>
      <c r="Z1966" s="53"/>
    </row>
    <row r="1967" spans="1:26" ht="14.25" customHeight="1">
      <c r="A1967" s="79"/>
      <c r="B1967" s="79"/>
      <c r="C1967" s="80"/>
      <c r="D1967" s="80"/>
      <c r="E1967" s="80"/>
      <c r="F1967" s="80"/>
      <c r="G1967" s="80"/>
      <c r="H1967" s="80"/>
      <c r="I1967" s="80"/>
      <c r="J1967" s="80"/>
      <c r="K1967" s="80"/>
      <c r="L1967" s="80"/>
      <c r="M1967" s="53"/>
      <c r="N1967" s="53"/>
      <c r="O1967" s="53"/>
      <c r="P1967" s="53"/>
      <c r="Q1967" s="53"/>
      <c r="R1967" s="53"/>
      <c r="S1967" s="53"/>
      <c r="T1967" s="53"/>
      <c r="U1967" s="53"/>
      <c r="V1967" s="53"/>
      <c r="W1967" s="53"/>
      <c r="X1967" s="53"/>
      <c r="Y1967" s="53"/>
      <c r="Z1967" s="53"/>
    </row>
    <row r="1968" spans="1:26" ht="14.25" customHeight="1">
      <c r="A1968" s="84"/>
      <c r="B1968" s="84"/>
      <c r="C1968" s="85"/>
      <c r="D1968" s="85"/>
      <c r="E1968" s="85"/>
      <c r="F1968" s="85"/>
      <c r="G1968" s="85"/>
      <c r="H1968" s="85"/>
      <c r="I1968" s="85"/>
      <c r="J1968" s="85"/>
      <c r="K1968" s="85"/>
      <c r="L1968" s="85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  <c r="Z1968" s="53"/>
    </row>
    <row r="1969" spans="1:26" ht="14.25" customHeight="1">
      <c r="A1969" s="79"/>
      <c r="B1969" s="79"/>
      <c r="C1969" s="80"/>
      <c r="D1969" s="80"/>
      <c r="E1969" s="80"/>
      <c r="F1969" s="80"/>
      <c r="G1969" s="80"/>
      <c r="H1969" s="80"/>
      <c r="I1969" s="80"/>
      <c r="J1969" s="80"/>
      <c r="K1969" s="80"/>
      <c r="L1969" s="80"/>
      <c r="M1969" s="53"/>
      <c r="N1969" s="53"/>
      <c r="O1969" s="53"/>
      <c r="P1969" s="53"/>
      <c r="Q1969" s="53"/>
      <c r="R1969" s="53"/>
      <c r="S1969" s="53"/>
      <c r="T1969" s="53"/>
      <c r="U1969" s="53"/>
      <c r="V1969" s="53"/>
      <c r="W1969" s="53"/>
      <c r="X1969" s="53"/>
      <c r="Y1969" s="53"/>
      <c r="Z1969" s="53"/>
    </row>
    <row r="1970" spans="1:26" ht="14.25" customHeight="1">
      <c r="A1970" s="84"/>
      <c r="B1970" s="84"/>
      <c r="C1970" s="85"/>
      <c r="D1970" s="85"/>
      <c r="E1970" s="85"/>
      <c r="F1970" s="85"/>
      <c r="G1970" s="85"/>
      <c r="H1970" s="85"/>
      <c r="I1970" s="85"/>
      <c r="J1970" s="85"/>
      <c r="K1970" s="85"/>
      <c r="L1970" s="85"/>
      <c r="M1970" s="53"/>
      <c r="N1970" s="53"/>
      <c r="O1970" s="53"/>
      <c r="P1970" s="53"/>
      <c r="Q1970" s="53"/>
      <c r="R1970" s="53"/>
      <c r="S1970" s="53"/>
      <c r="T1970" s="53"/>
      <c r="U1970" s="53"/>
      <c r="V1970" s="53"/>
      <c r="W1970" s="53"/>
      <c r="X1970" s="53"/>
      <c r="Y1970" s="53"/>
      <c r="Z1970" s="53"/>
    </row>
    <row r="1971" spans="1:26" ht="14.25" customHeight="1">
      <c r="A1971" s="79"/>
      <c r="B1971" s="79"/>
      <c r="C1971" s="80"/>
      <c r="D1971" s="80"/>
      <c r="E1971" s="80"/>
      <c r="F1971" s="80"/>
      <c r="G1971" s="80"/>
      <c r="H1971" s="80"/>
      <c r="I1971" s="80"/>
      <c r="J1971" s="80"/>
      <c r="K1971" s="80"/>
      <c r="L1971" s="80"/>
      <c r="M1971" s="53"/>
      <c r="N1971" s="53"/>
      <c r="O1971" s="53"/>
      <c r="P1971" s="53"/>
      <c r="Q1971" s="53"/>
      <c r="R1971" s="53"/>
      <c r="S1971" s="53"/>
      <c r="T1971" s="53"/>
      <c r="U1971" s="53"/>
      <c r="V1971" s="53"/>
      <c r="W1971" s="53"/>
      <c r="X1971" s="53"/>
      <c r="Y1971" s="53"/>
      <c r="Z1971" s="53"/>
    </row>
    <row r="1972" spans="1:26" ht="14.25" customHeight="1">
      <c r="A1972" s="84"/>
      <c r="B1972" s="84"/>
      <c r="C1972" s="85"/>
      <c r="D1972" s="85"/>
      <c r="E1972" s="85"/>
      <c r="F1972" s="85"/>
      <c r="G1972" s="85"/>
      <c r="H1972" s="85"/>
      <c r="I1972" s="85"/>
      <c r="J1972" s="85"/>
      <c r="K1972" s="85"/>
      <c r="L1972" s="85"/>
      <c r="M1972" s="53"/>
      <c r="N1972" s="53"/>
      <c r="O1972" s="53"/>
      <c r="P1972" s="53"/>
      <c r="Q1972" s="53"/>
      <c r="R1972" s="53"/>
      <c r="S1972" s="53"/>
      <c r="T1972" s="53"/>
      <c r="U1972" s="53"/>
      <c r="V1972" s="53"/>
      <c r="W1972" s="53"/>
      <c r="X1972" s="53"/>
      <c r="Y1972" s="53"/>
      <c r="Z1972" s="53"/>
    </row>
    <row r="1973" spans="1:26" ht="14.25" customHeight="1">
      <c r="A1973" s="79"/>
      <c r="B1973" s="79"/>
      <c r="C1973" s="80"/>
      <c r="D1973" s="80"/>
      <c r="E1973" s="80"/>
      <c r="F1973" s="80"/>
      <c r="G1973" s="80"/>
      <c r="H1973" s="80"/>
      <c r="I1973" s="80"/>
      <c r="J1973" s="80"/>
      <c r="K1973" s="80"/>
      <c r="L1973" s="80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  <c r="Z1973" s="53"/>
    </row>
    <row r="1974" spans="1:26" ht="14.25" customHeight="1">
      <c r="A1974" s="84"/>
      <c r="B1974" s="84"/>
      <c r="C1974" s="85"/>
      <c r="D1974" s="85"/>
      <c r="E1974" s="85"/>
      <c r="F1974" s="85"/>
      <c r="G1974" s="85"/>
      <c r="H1974" s="85"/>
      <c r="I1974" s="85"/>
      <c r="J1974" s="85"/>
      <c r="K1974" s="85"/>
      <c r="L1974" s="85"/>
      <c r="M1974" s="53"/>
      <c r="N1974" s="53"/>
      <c r="O1974" s="53"/>
      <c r="P1974" s="53"/>
      <c r="Q1974" s="53"/>
      <c r="R1974" s="53"/>
      <c r="S1974" s="53"/>
      <c r="T1974" s="53"/>
      <c r="U1974" s="53"/>
      <c r="V1974" s="53"/>
      <c r="W1974" s="53"/>
      <c r="X1974" s="53"/>
      <c r="Y1974" s="53"/>
      <c r="Z1974" s="53"/>
    </row>
    <row r="1975" spans="1:26" ht="14.25" customHeight="1">
      <c r="A1975" s="79"/>
      <c r="B1975" s="79"/>
      <c r="C1975" s="80"/>
      <c r="D1975" s="80"/>
      <c r="E1975" s="80"/>
      <c r="F1975" s="80"/>
      <c r="G1975" s="80"/>
      <c r="H1975" s="80"/>
      <c r="I1975" s="80"/>
      <c r="J1975" s="80"/>
      <c r="K1975" s="80"/>
      <c r="L1975" s="80"/>
      <c r="M1975" s="53"/>
      <c r="N1975" s="53"/>
      <c r="O1975" s="53"/>
      <c r="P1975" s="53"/>
      <c r="Q1975" s="53"/>
      <c r="R1975" s="53"/>
      <c r="S1975" s="53"/>
      <c r="T1975" s="53"/>
      <c r="U1975" s="53"/>
      <c r="V1975" s="53"/>
      <c r="W1975" s="53"/>
      <c r="X1975" s="53"/>
      <c r="Y1975" s="53"/>
      <c r="Z1975" s="53"/>
    </row>
    <row r="1976" spans="1:26" ht="14.25" customHeight="1">
      <c r="A1976" s="84"/>
      <c r="B1976" s="84"/>
      <c r="C1976" s="85"/>
      <c r="D1976" s="85"/>
      <c r="E1976" s="85"/>
      <c r="F1976" s="85"/>
      <c r="G1976" s="85"/>
      <c r="H1976" s="85"/>
      <c r="I1976" s="85"/>
      <c r="J1976" s="85"/>
      <c r="K1976" s="85"/>
      <c r="L1976" s="85"/>
      <c r="M1976" s="53"/>
      <c r="N1976" s="53"/>
      <c r="O1976" s="53"/>
      <c r="P1976" s="53"/>
      <c r="Q1976" s="53"/>
      <c r="R1976" s="53"/>
      <c r="S1976" s="53"/>
      <c r="T1976" s="53"/>
      <c r="U1976" s="53"/>
      <c r="V1976" s="53"/>
      <c r="W1976" s="53"/>
      <c r="X1976" s="53"/>
      <c r="Y1976" s="53"/>
      <c r="Z1976" s="53"/>
    </row>
    <row r="1977" spans="1:26" ht="14.25" customHeight="1">
      <c r="A1977" s="79"/>
      <c r="B1977" s="79"/>
      <c r="C1977" s="80"/>
      <c r="D1977" s="80"/>
      <c r="E1977" s="80"/>
      <c r="F1977" s="80"/>
      <c r="G1977" s="80"/>
      <c r="H1977" s="80"/>
      <c r="I1977" s="80"/>
      <c r="J1977" s="80"/>
      <c r="K1977" s="80"/>
      <c r="L1977" s="80"/>
      <c r="M1977" s="53"/>
      <c r="N1977" s="53"/>
      <c r="O1977" s="53"/>
      <c r="P1977" s="53"/>
      <c r="Q1977" s="53"/>
      <c r="R1977" s="53"/>
      <c r="S1977" s="53"/>
      <c r="T1977" s="53"/>
      <c r="U1977" s="53"/>
      <c r="V1977" s="53"/>
      <c r="W1977" s="53"/>
      <c r="X1977" s="53"/>
      <c r="Y1977" s="53"/>
      <c r="Z1977" s="53"/>
    </row>
    <row r="1978" spans="1:26" ht="14.25" customHeight="1">
      <c r="A1978" s="84"/>
      <c r="B1978" s="84"/>
      <c r="C1978" s="85"/>
      <c r="D1978" s="85"/>
      <c r="E1978" s="85"/>
      <c r="F1978" s="85"/>
      <c r="G1978" s="85"/>
      <c r="H1978" s="85"/>
      <c r="I1978" s="85"/>
      <c r="J1978" s="85"/>
      <c r="K1978" s="85"/>
      <c r="L1978" s="85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</row>
    <row r="1979" spans="1:26" ht="14.25" customHeight="1">
      <c r="A1979" s="79"/>
      <c r="B1979" s="79"/>
      <c r="C1979" s="80"/>
      <c r="D1979" s="80"/>
      <c r="E1979" s="80"/>
      <c r="F1979" s="80"/>
      <c r="G1979" s="80"/>
      <c r="H1979" s="80"/>
      <c r="I1979" s="80"/>
      <c r="J1979" s="80"/>
      <c r="K1979" s="80"/>
      <c r="L1979" s="80"/>
      <c r="M1979" s="53"/>
      <c r="N1979" s="53"/>
      <c r="O1979" s="53"/>
      <c r="P1979" s="53"/>
      <c r="Q1979" s="53"/>
      <c r="R1979" s="53"/>
      <c r="S1979" s="53"/>
      <c r="T1979" s="53"/>
      <c r="U1979" s="53"/>
      <c r="V1979" s="53"/>
      <c r="W1979" s="53"/>
      <c r="X1979" s="53"/>
      <c r="Y1979" s="53"/>
      <c r="Z1979" s="53"/>
    </row>
    <row r="1980" spans="1:26" ht="14.25" customHeight="1">
      <c r="A1980" s="84"/>
      <c r="B1980" s="84"/>
      <c r="C1980" s="85"/>
      <c r="D1980" s="85"/>
      <c r="E1980" s="85"/>
      <c r="F1980" s="85"/>
      <c r="G1980" s="85"/>
      <c r="H1980" s="85"/>
      <c r="I1980" s="85"/>
      <c r="J1980" s="85"/>
      <c r="K1980" s="85"/>
      <c r="L1980" s="85"/>
      <c r="M1980" s="53"/>
      <c r="N1980" s="53"/>
      <c r="O1980" s="53"/>
      <c r="P1980" s="53"/>
      <c r="Q1980" s="53"/>
      <c r="R1980" s="53"/>
      <c r="S1980" s="53"/>
      <c r="T1980" s="53"/>
      <c r="U1980" s="53"/>
      <c r="V1980" s="53"/>
      <c r="W1980" s="53"/>
      <c r="X1980" s="53"/>
      <c r="Y1980" s="53"/>
      <c r="Z1980" s="53"/>
    </row>
    <row r="1981" spans="1:26" ht="14.25" customHeight="1">
      <c r="A1981" s="79"/>
      <c r="B1981" s="79"/>
      <c r="C1981" s="80"/>
      <c r="D1981" s="80"/>
      <c r="E1981" s="80"/>
      <c r="F1981" s="80"/>
      <c r="G1981" s="80"/>
      <c r="H1981" s="80"/>
      <c r="I1981" s="80"/>
      <c r="J1981" s="80"/>
      <c r="K1981" s="80"/>
      <c r="L1981" s="80"/>
      <c r="M1981" s="53"/>
      <c r="N1981" s="53"/>
      <c r="O1981" s="53"/>
      <c r="P1981" s="53"/>
      <c r="Q1981" s="53"/>
      <c r="R1981" s="53"/>
      <c r="S1981" s="53"/>
      <c r="T1981" s="53"/>
      <c r="U1981" s="53"/>
      <c r="V1981" s="53"/>
      <c r="W1981" s="53"/>
      <c r="X1981" s="53"/>
      <c r="Y1981" s="53"/>
      <c r="Z1981" s="53"/>
    </row>
    <row r="1982" spans="1:26" ht="14.25" customHeight="1">
      <c r="A1982" s="84"/>
      <c r="B1982" s="84"/>
      <c r="C1982" s="85"/>
      <c r="D1982" s="85"/>
      <c r="E1982" s="85"/>
      <c r="F1982" s="85"/>
      <c r="G1982" s="85"/>
      <c r="H1982" s="85"/>
      <c r="I1982" s="85"/>
      <c r="J1982" s="85"/>
      <c r="K1982" s="85"/>
      <c r="L1982" s="85"/>
      <c r="M1982" s="53"/>
      <c r="N1982" s="53"/>
      <c r="O1982" s="53"/>
      <c r="P1982" s="53"/>
      <c r="Q1982" s="53"/>
      <c r="R1982" s="53"/>
      <c r="S1982" s="53"/>
      <c r="T1982" s="53"/>
      <c r="U1982" s="53"/>
      <c r="V1982" s="53"/>
      <c r="W1982" s="53"/>
      <c r="X1982" s="53"/>
      <c r="Y1982" s="53"/>
      <c r="Z1982" s="53"/>
    </row>
    <row r="1983" spans="1:26" ht="14.25" customHeight="1">
      <c r="A1983" s="79"/>
      <c r="B1983" s="79"/>
      <c r="C1983" s="80"/>
      <c r="D1983" s="80"/>
      <c r="E1983" s="80"/>
      <c r="F1983" s="80"/>
      <c r="G1983" s="80"/>
      <c r="H1983" s="80"/>
      <c r="I1983" s="80"/>
      <c r="J1983" s="80"/>
      <c r="K1983" s="80"/>
      <c r="L1983" s="80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</row>
    <row r="1984" spans="1:26" ht="14.25" customHeight="1">
      <c r="A1984" s="84"/>
      <c r="B1984" s="84"/>
      <c r="C1984" s="85"/>
      <c r="D1984" s="85"/>
      <c r="E1984" s="85"/>
      <c r="F1984" s="85"/>
      <c r="G1984" s="85"/>
      <c r="H1984" s="85"/>
      <c r="I1984" s="85"/>
      <c r="J1984" s="85"/>
      <c r="K1984" s="85"/>
      <c r="L1984" s="85"/>
      <c r="M1984" s="53"/>
      <c r="N1984" s="53"/>
      <c r="O1984" s="53"/>
      <c r="P1984" s="53"/>
      <c r="Q1984" s="53"/>
      <c r="R1984" s="53"/>
      <c r="S1984" s="53"/>
      <c r="T1984" s="53"/>
      <c r="U1984" s="53"/>
      <c r="V1984" s="53"/>
      <c r="W1984" s="53"/>
      <c r="X1984" s="53"/>
      <c r="Y1984" s="53"/>
      <c r="Z1984" s="53"/>
    </row>
    <row r="1985" spans="1:26" ht="14.25" customHeight="1">
      <c r="A1985" s="79"/>
      <c r="B1985" s="79"/>
      <c r="C1985" s="80"/>
      <c r="D1985" s="80"/>
      <c r="E1985" s="80"/>
      <c r="F1985" s="80"/>
      <c r="G1985" s="80"/>
      <c r="H1985" s="80"/>
      <c r="I1985" s="80"/>
      <c r="J1985" s="80"/>
      <c r="K1985" s="80"/>
      <c r="L1985" s="80"/>
      <c r="M1985" s="53"/>
      <c r="N1985" s="53"/>
      <c r="O1985" s="53"/>
      <c r="P1985" s="53"/>
      <c r="Q1985" s="53"/>
      <c r="R1985" s="53"/>
      <c r="S1985" s="53"/>
      <c r="T1985" s="53"/>
      <c r="U1985" s="53"/>
      <c r="V1985" s="53"/>
      <c r="W1985" s="53"/>
      <c r="X1985" s="53"/>
      <c r="Y1985" s="53"/>
      <c r="Z1985" s="53"/>
    </row>
    <row r="1986" spans="1:26" ht="14.25" customHeight="1">
      <c r="A1986" s="84"/>
      <c r="B1986" s="84"/>
      <c r="C1986" s="85"/>
      <c r="D1986" s="85"/>
      <c r="E1986" s="85"/>
      <c r="F1986" s="85"/>
      <c r="G1986" s="85"/>
      <c r="H1986" s="85"/>
      <c r="I1986" s="85"/>
      <c r="J1986" s="85"/>
      <c r="K1986" s="85"/>
      <c r="L1986" s="85"/>
      <c r="M1986" s="53"/>
      <c r="N1986" s="53"/>
      <c r="O1986" s="53"/>
      <c r="P1986" s="53"/>
      <c r="Q1986" s="53"/>
      <c r="R1986" s="53"/>
      <c r="S1986" s="53"/>
      <c r="T1986" s="53"/>
      <c r="U1986" s="53"/>
      <c r="V1986" s="53"/>
      <c r="W1986" s="53"/>
      <c r="X1986" s="53"/>
      <c r="Y1986" s="53"/>
      <c r="Z1986" s="53"/>
    </row>
    <row r="1987" spans="1:26" ht="14.25" customHeight="1">
      <c r="A1987" s="79"/>
      <c r="B1987" s="79"/>
      <c r="C1987" s="80"/>
      <c r="D1987" s="80"/>
      <c r="E1987" s="80"/>
      <c r="F1987" s="80"/>
      <c r="G1987" s="80"/>
      <c r="H1987" s="80"/>
      <c r="I1987" s="80"/>
      <c r="J1987" s="80"/>
      <c r="K1987" s="80"/>
      <c r="L1987" s="80"/>
      <c r="M1987" s="53"/>
      <c r="N1987" s="53"/>
      <c r="O1987" s="53"/>
      <c r="P1987" s="53"/>
      <c r="Q1987" s="53"/>
      <c r="R1987" s="53"/>
      <c r="S1987" s="53"/>
      <c r="T1987" s="53"/>
      <c r="U1987" s="53"/>
      <c r="V1987" s="53"/>
      <c r="W1987" s="53"/>
      <c r="X1987" s="53"/>
      <c r="Y1987" s="53"/>
      <c r="Z1987" s="53"/>
    </row>
    <row r="1988" spans="1:26" ht="14.25" customHeight="1">
      <c r="A1988" s="84"/>
      <c r="B1988" s="84"/>
      <c r="C1988" s="85"/>
      <c r="D1988" s="85"/>
      <c r="E1988" s="85"/>
      <c r="F1988" s="85"/>
      <c r="G1988" s="85"/>
      <c r="H1988" s="85"/>
      <c r="I1988" s="85"/>
      <c r="J1988" s="85"/>
      <c r="K1988" s="85"/>
      <c r="L1988" s="85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  <c r="Z1988" s="53"/>
    </row>
    <row r="1989" spans="1:26" ht="14.25" customHeight="1">
      <c r="A1989" s="79"/>
      <c r="B1989" s="79"/>
      <c r="C1989" s="80"/>
      <c r="D1989" s="80"/>
      <c r="E1989" s="80"/>
      <c r="F1989" s="80"/>
      <c r="G1989" s="80"/>
      <c r="H1989" s="80"/>
      <c r="I1989" s="80"/>
      <c r="J1989" s="80"/>
      <c r="K1989" s="80"/>
      <c r="L1989" s="80"/>
      <c r="M1989" s="53"/>
      <c r="N1989" s="53"/>
      <c r="O1989" s="53"/>
      <c r="P1989" s="53"/>
      <c r="Q1989" s="53"/>
      <c r="R1989" s="53"/>
      <c r="S1989" s="53"/>
      <c r="T1989" s="53"/>
      <c r="U1989" s="53"/>
      <c r="V1989" s="53"/>
      <c r="W1989" s="53"/>
      <c r="X1989" s="53"/>
      <c r="Y1989" s="53"/>
      <c r="Z1989" s="53"/>
    </row>
    <row r="1990" spans="1:26" ht="14.25" customHeight="1">
      <c r="A1990" s="84"/>
      <c r="B1990" s="84"/>
      <c r="C1990" s="85"/>
      <c r="D1990" s="85"/>
      <c r="E1990" s="85"/>
      <c r="F1990" s="85"/>
      <c r="G1990" s="85"/>
      <c r="H1990" s="85"/>
      <c r="I1990" s="85"/>
      <c r="J1990" s="85"/>
      <c r="K1990" s="85"/>
      <c r="L1990" s="85"/>
      <c r="M1990" s="53"/>
      <c r="N1990" s="53"/>
      <c r="O1990" s="53"/>
      <c r="P1990" s="53"/>
      <c r="Q1990" s="53"/>
      <c r="R1990" s="53"/>
      <c r="S1990" s="53"/>
      <c r="T1990" s="53"/>
      <c r="U1990" s="53"/>
      <c r="V1990" s="53"/>
      <c r="W1990" s="53"/>
      <c r="X1990" s="53"/>
      <c r="Y1990" s="53"/>
      <c r="Z1990" s="53"/>
    </row>
    <row r="1991" spans="1:26" ht="14.25" customHeight="1">
      <c r="A1991" s="79"/>
      <c r="B1991" s="79"/>
      <c r="C1991" s="80"/>
      <c r="D1991" s="80"/>
      <c r="E1991" s="80"/>
      <c r="F1991" s="80"/>
      <c r="G1991" s="80"/>
      <c r="H1991" s="80"/>
      <c r="I1991" s="80"/>
      <c r="J1991" s="80"/>
      <c r="K1991" s="80"/>
      <c r="L1991" s="80"/>
      <c r="M1991" s="53"/>
      <c r="N1991" s="53"/>
      <c r="O1991" s="53"/>
      <c r="P1991" s="53"/>
      <c r="Q1991" s="53"/>
      <c r="R1991" s="53"/>
      <c r="S1991" s="53"/>
      <c r="T1991" s="53"/>
      <c r="U1991" s="53"/>
      <c r="V1991" s="53"/>
      <c r="W1991" s="53"/>
      <c r="X1991" s="53"/>
      <c r="Y1991" s="53"/>
      <c r="Z1991" s="53"/>
    </row>
    <row r="1992" spans="1:26" ht="14.25" customHeight="1">
      <c r="A1992" s="84"/>
      <c r="B1992" s="84"/>
      <c r="C1992" s="85"/>
      <c r="D1992" s="85"/>
      <c r="E1992" s="85"/>
      <c r="F1992" s="85"/>
      <c r="G1992" s="85"/>
      <c r="H1992" s="85"/>
      <c r="I1992" s="85"/>
      <c r="J1992" s="85"/>
      <c r="K1992" s="85"/>
      <c r="L1992" s="85"/>
      <c r="M1992" s="53"/>
      <c r="N1992" s="53"/>
      <c r="O1992" s="53"/>
      <c r="P1992" s="53"/>
      <c r="Q1992" s="53"/>
      <c r="R1992" s="53"/>
      <c r="S1992" s="53"/>
      <c r="T1992" s="53"/>
      <c r="U1992" s="53"/>
      <c r="V1992" s="53"/>
      <c r="W1992" s="53"/>
      <c r="X1992" s="53"/>
      <c r="Y1992" s="53"/>
      <c r="Z1992" s="53"/>
    </row>
    <row r="1993" spans="1:26" ht="14.25" customHeight="1">
      <c r="A1993" s="79"/>
      <c r="B1993" s="79"/>
      <c r="C1993" s="80"/>
      <c r="D1993" s="80"/>
      <c r="E1993" s="80"/>
      <c r="F1993" s="80"/>
      <c r="G1993" s="80"/>
      <c r="H1993" s="80"/>
      <c r="I1993" s="80"/>
      <c r="J1993" s="80"/>
      <c r="K1993" s="80"/>
      <c r="L1993" s="80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  <c r="Z1993" s="53"/>
    </row>
    <row r="1994" spans="1:26" ht="14.25" customHeight="1">
      <c r="A1994" s="84"/>
      <c r="B1994" s="84"/>
      <c r="C1994" s="85"/>
      <c r="D1994" s="85"/>
      <c r="E1994" s="85"/>
      <c r="F1994" s="85"/>
      <c r="G1994" s="85"/>
      <c r="H1994" s="85"/>
      <c r="I1994" s="85"/>
      <c r="J1994" s="85"/>
      <c r="K1994" s="85"/>
      <c r="L1994" s="85"/>
      <c r="M1994" s="53"/>
      <c r="N1994" s="53"/>
      <c r="O1994" s="53"/>
      <c r="P1994" s="53"/>
      <c r="Q1994" s="53"/>
      <c r="R1994" s="53"/>
      <c r="S1994" s="53"/>
      <c r="T1994" s="53"/>
      <c r="U1994" s="53"/>
      <c r="V1994" s="53"/>
      <c r="W1994" s="53"/>
      <c r="X1994" s="53"/>
      <c r="Y1994" s="53"/>
      <c r="Z1994" s="53"/>
    </row>
    <row r="1995" spans="1:26" ht="14.25" customHeight="1">
      <c r="A1995" s="79"/>
      <c r="B1995" s="79"/>
      <c r="C1995" s="80"/>
      <c r="D1995" s="80"/>
      <c r="E1995" s="80"/>
      <c r="F1995" s="80"/>
      <c r="G1995" s="80"/>
      <c r="H1995" s="80"/>
      <c r="I1995" s="80"/>
      <c r="J1995" s="80"/>
      <c r="K1995" s="80"/>
      <c r="L1995" s="80"/>
      <c r="M1995" s="53"/>
      <c r="N1995" s="53"/>
      <c r="O1995" s="53"/>
      <c r="P1995" s="53"/>
      <c r="Q1995" s="53"/>
      <c r="R1995" s="53"/>
      <c r="S1995" s="53"/>
      <c r="T1995" s="53"/>
      <c r="U1995" s="53"/>
      <c r="V1995" s="53"/>
      <c r="W1995" s="53"/>
      <c r="X1995" s="53"/>
      <c r="Y1995" s="53"/>
      <c r="Z1995" s="53"/>
    </row>
    <row r="1996" spans="1:26" ht="14.25" customHeight="1">
      <c r="A1996" s="84"/>
      <c r="B1996" s="84"/>
      <c r="C1996" s="85"/>
      <c r="D1996" s="85"/>
      <c r="E1996" s="85"/>
      <c r="F1996" s="85"/>
      <c r="G1996" s="85"/>
      <c r="H1996" s="85"/>
      <c r="I1996" s="85"/>
      <c r="J1996" s="85"/>
      <c r="K1996" s="85"/>
      <c r="L1996" s="85"/>
      <c r="M1996" s="53"/>
      <c r="N1996" s="53"/>
      <c r="O1996" s="53"/>
      <c r="P1996" s="53"/>
      <c r="Q1996" s="53"/>
      <c r="R1996" s="53"/>
      <c r="S1996" s="53"/>
      <c r="T1996" s="53"/>
      <c r="U1996" s="53"/>
      <c r="V1996" s="53"/>
      <c r="W1996" s="53"/>
      <c r="X1996" s="53"/>
      <c r="Y1996" s="53"/>
      <c r="Z1996" s="53"/>
    </row>
    <row r="1997" spans="1:26" ht="14.25" customHeight="1">
      <c r="A1997" s="79"/>
      <c r="B1997" s="79"/>
      <c r="C1997" s="80"/>
      <c r="D1997" s="80"/>
      <c r="E1997" s="80"/>
      <c r="F1997" s="80"/>
      <c r="G1997" s="80"/>
      <c r="H1997" s="80"/>
      <c r="I1997" s="80"/>
      <c r="J1997" s="80"/>
      <c r="K1997" s="80"/>
      <c r="L1997" s="80"/>
      <c r="M1997" s="53"/>
      <c r="N1997" s="53"/>
      <c r="O1997" s="53"/>
      <c r="P1997" s="53"/>
      <c r="Q1997" s="53"/>
      <c r="R1997" s="53"/>
      <c r="S1997" s="53"/>
      <c r="T1997" s="53"/>
      <c r="U1997" s="53"/>
      <c r="V1997" s="53"/>
      <c r="W1997" s="53"/>
      <c r="X1997" s="53"/>
      <c r="Y1997" s="53"/>
      <c r="Z1997" s="53"/>
    </row>
    <row r="1998" spans="1:26" ht="14.25" customHeight="1">
      <c r="A1998" s="84"/>
      <c r="B1998" s="84"/>
      <c r="C1998" s="85"/>
      <c r="D1998" s="85"/>
      <c r="E1998" s="85"/>
      <c r="F1998" s="85"/>
      <c r="G1998" s="85"/>
      <c r="H1998" s="85"/>
      <c r="I1998" s="85"/>
      <c r="J1998" s="85"/>
      <c r="K1998" s="85"/>
      <c r="L1998" s="85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</row>
    <row r="1999" spans="1:26" ht="14.25" customHeight="1">
      <c r="A1999" s="79"/>
      <c r="B1999" s="79"/>
      <c r="C1999" s="80"/>
      <c r="D1999" s="80"/>
      <c r="E1999" s="80"/>
      <c r="F1999" s="80"/>
      <c r="G1999" s="80"/>
      <c r="H1999" s="80"/>
      <c r="I1999" s="80"/>
      <c r="J1999" s="80"/>
      <c r="K1999" s="80"/>
      <c r="L1999" s="80"/>
      <c r="M1999" s="53"/>
      <c r="N1999" s="53"/>
      <c r="O1999" s="53"/>
      <c r="P1999" s="53"/>
      <c r="Q1999" s="53"/>
      <c r="R1999" s="53"/>
      <c r="S1999" s="53"/>
      <c r="T1999" s="53"/>
      <c r="U1999" s="53"/>
      <c r="V1999" s="53"/>
      <c r="W1999" s="53"/>
      <c r="X1999" s="53"/>
      <c r="Y1999" s="53"/>
      <c r="Z1999" s="53"/>
    </row>
    <row r="2000" spans="1:26" ht="14.25" customHeight="1">
      <c r="A2000" s="84"/>
      <c r="B2000" s="84"/>
      <c r="C2000" s="85"/>
      <c r="D2000" s="85"/>
      <c r="E2000" s="85"/>
      <c r="F2000" s="85"/>
      <c r="G2000" s="85"/>
      <c r="H2000" s="85"/>
      <c r="I2000" s="85"/>
      <c r="J2000" s="85"/>
      <c r="K2000" s="85"/>
      <c r="L2000" s="85"/>
      <c r="M2000" s="53"/>
      <c r="N2000" s="53"/>
      <c r="O2000" s="53"/>
      <c r="P2000" s="53"/>
      <c r="Q2000" s="53"/>
      <c r="R2000" s="53"/>
      <c r="S2000" s="53"/>
      <c r="T2000" s="53"/>
      <c r="U2000" s="53"/>
      <c r="V2000" s="53"/>
      <c r="W2000" s="53"/>
      <c r="X2000" s="53"/>
      <c r="Y2000" s="53"/>
      <c r="Z2000" s="53"/>
    </row>
    <row r="2001" spans="1:26" ht="14.25" customHeight="1">
      <c r="A2001" s="79"/>
      <c r="B2001" s="79"/>
      <c r="C2001" s="80"/>
      <c r="D2001" s="80"/>
      <c r="E2001" s="80"/>
      <c r="F2001" s="80"/>
      <c r="G2001" s="80"/>
      <c r="H2001" s="80"/>
      <c r="I2001" s="80"/>
      <c r="J2001" s="80"/>
      <c r="K2001" s="80"/>
      <c r="L2001" s="80"/>
      <c r="M2001" s="53"/>
      <c r="N2001" s="53"/>
      <c r="O2001" s="53"/>
      <c r="P2001" s="53"/>
      <c r="Q2001" s="53"/>
      <c r="R2001" s="53"/>
      <c r="S2001" s="53"/>
      <c r="T2001" s="53"/>
      <c r="U2001" s="53"/>
      <c r="V2001" s="53"/>
      <c r="W2001" s="53"/>
      <c r="X2001" s="53"/>
      <c r="Y2001" s="53"/>
      <c r="Z2001" s="53"/>
    </row>
    <row r="2002" spans="1:26" ht="14.25" customHeight="1">
      <c r="A2002" s="84"/>
      <c r="B2002" s="84"/>
      <c r="C2002" s="85"/>
      <c r="D2002" s="85"/>
      <c r="E2002" s="85"/>
      <c r="F2002" s="85"/>
      <c r="G2002" s="85"/>
      <c r="H2002" s="85"/>
      <c r="I2002" s="85"/>
      <c r="J2002" s="85"/>
      <c r="K2002" s="85"/>
      <c r="L2002" s="85"/>
      <c r="M2002" s="53"/>
      <c r="N2002" s="53"/>
      <c r="O2002" s="53"/>
      <c r="P2002" s="53"/>
      <c r="Q2002" s="53"/>
      <c r="R2002" s="53"/>
      <c r="S2002" s="53"/>
      <c r="T2002" s="53"/>
      <c r="U2002" s="53"/>
      <c r="V2002" s="53"/>
      <c r="W2002" s="53"/>
      <c r="X2002" s="53"/>
      <c r="Y2002" s="53"/>
      <c r="Z2002" s="53"/>
    </row>
    <row r="2003" spans="1:26" ht="14.25" customHeight="1">
      <c r="A2003" s="79"/>
      <c r="B2003" s="79"/>
      <c r="C2003" s="80"/>
      <c r="D2003" s="80"/>
      <c r="E2003" s="80"/>
      <c r="F2003" s="80"/>
      <c r="G2003" s="80"/>
      <c r="H2003" s="80"/>
      <c r="I2003" s="80"/>
      <c r="J2003" s="80"/>
      <c r="K2003" s="80"/>
      <c r="L2003" s="80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  <c r="Z2003" s="53"/>
    </row>
    <row r="2004" spans="1:26" ht="14.25" customHeight="1">
      <c r="A2004" s="84"/>
      <c r="B2004" s="84"/>
      <c r="C2004" s="85"/>
      <c r="D2004" s="85"/>
      <c r="E2004" s="85"/>
      <c r="F2004" s="85"/>
      <c r="G2004" s="85"/>
      <c r="H2004" s="85"/>
      <c r="I2004" s="85"/>
      <c r="J2004" s="85"/>
      <c r="K2004" s="85"/>
      <c r="L2004" s="85"/>
      <c r="M2004" s="53"/>
      <c r="N2004" s="53"/>
      <c r="O2004" s="53"/>
      <c r="P2004" s="53"/>
      <c r="Q2004" s="53"/>
      <c r="R2004" s="53"/>
      <c r="S2004" s="53"/>
      <c r="T2004" s="53"/>
      <c r="U2004" s="53"/>
      <c r="V2004" s="53"/>
      <c r="W2004" s="53"/>
      <c r="X2004" s="53"/>
      <c r="Y2004" s="53"/>
      <c r="Z2004" s="53"/>
    </row>
    <row r="2005" spans="1:26" ht="14.25" customHeight="1">
      <c r="A2005" s="79"/>
      <c r="B2005" s="79"/>
      <c r="C2005" s="80"/>
      <c r="D2005" s="80"/>
      <c r="E2005" s="80"/>
      <c r="F2005" s="80"/>
      <c r="G2005" s="80"/>
      <c r="H2005" s="80"/>
      <c r="I2005" s="80"/>
      <c r="J2005" s="80"/>
      <c r="K2005" s="80"/>
      <c r="L2005" s="80"/>
      <c r="M2005" s="53"/>
      <c r="N2005" s="53"/>
      <c r="O2005" s="53"/>
      <c r="P2005" s="53"/>
      <c r="Q2005" s="53"/>
      <c r="R2005" s="53"/>
      <c r="S2005" s="53"/>
      <c r="T2005" s="53"/>
      <c r="U2005" s="53"/>
      <c r="V2005" s="53"/>
      <c r="W2005" s="53"/>
      <c r="X2005" s="53"/>
      <c r="Y2005" s="53"/>
      <c r="Z2005" s="53"/>
    </row>
    <row r="2006" spans="1:26" ht="14.25" customHeight="1">
      <c r="A2006" s="84"/>
      <c r="B2006" s="84"/>
      <c r="C2006" s="85"/>
      <c r="D2006" s="85"/>
      <c r="E2006" s="85"/>
      <c r="F2006" s="85"/>
      <c r="G2006" s="85"/>
      <c r="H2006" s="85"/>
      <c r="I2006" s="85"/>
      <c r="J2006" s="85"/>
      <c r="K2006" s="85"/>
      <c r="L2006" s="85"/>
      <c r="M2006" s="53"/>
      <c r="N2006" s="53"/>
      <c r="O2006" s="53"/>
      <c r="P2006" s="53"/>
      <c r="Q2006" s="53"/>
      <c r="R2006" s="53"/>
      <c r="S2006" s="53"/>
      <c r="T2006" s="53"/>
      <c r="U2006" s="53"/>
      <c r="V2006" s="53"/>
      <c r="W2006" s="53"/>
      <c r="X2006" s="53"/>
      <c r="Y2006" s="53"/>
      <c r="Z2006" s="53"/>
    </row>
    <row r="2007" spans="1:26" ht="14.25" customHeight="1">
      <c r="A2007" s="79"/>
      <c r="B2007" s="79"/>
      <c r="C2007" s="80"/>
      <c r="D2007" s="80"/>
      <c r="E2007" s="80"/>
      <c r="F2007" s="80"/>
      <c r="G2007" s="80"/>
      <c r="H2007" s="80"/>
      <c r="I2007" s="80"/>
      <c r="J2007" s="80"/>
      <c r="K2007" s="80"/>
      <c r="L2007" s="80"/>
      <c r="M2007" s="53"/>
      <c r="N2007" s="53"/>
      <c r="O2007" s="53"/>
      <c r="P2007" s="53"/>
      <c r="Q2007" s="53"/>
      <c r="R2007" s="53"/>
      <c r="S2007" s="53"/>
      <c r="T2007" s="53"/>
      <c r="U2007" s="53"/>
      <c r="V2007" s="53"/>
      <c r="W2007" s="53"/>
      <c r="X2007" s="53"/>
      <c r="Y2007" s="53"/>
      <c r="Z2007" s="53"/>
    </row>
    <row r="2008" spans="1:26" ht="14.25" customHeight="1">
      <c r="A2008" s="84"/>
      <c r="B2008" s="84"/>
      <c r="C2008" s="85"/>
      <c r="D2008" s="85"/>
      <c r="E2008" s="85"/>
      <c r="F2008" s="85"/>
      <c r="G2008" s="85"/>
      <c r="H2008" s="85"/>
      <c r="I2008" s="85"/>
      <c r="J2008" s="85"/>
      <c r="K2008" s="85"/>
      <c r="L2008" s="85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  <c r="Z2008" s="53"/>
    </row>
    <row r="2009" spans="1:26" ht="14.25" customHeight="1">
      <c r="A2009" s="79"/>
      <c r="B2009" s="79"/>
      <c r="C2009" s="80"/>
      <c r="D2009" s="80"/>
      <c r="E2009" s="80"/>
      <c r="F2009" s="80"/>
      <c r="G2009" s="80"/>
      <c r="H2009" s="80"/>
      <c r="I2009" s="80"/>
      <c r="J2009" s="80"/>
      <c r="K2009" s="80"/>
      <c r="L2009" s="80"/>
      <c r="M2009" s="53"/>
      <c r="N2009" s="53"/>
      <c r="O2009" s="53"/>
      <c r="P2009" s="53"/>
      <c r="Q2009" s="53"/>
      <c r="R2009" s="53"/>
      <c r="S2009" s="53"/>
      <c r="T2009" s="53"/>
      <c r="U2009" s="53"/>
      <c r="V2009" s="53"/>
      <c r="W2009" s="53"/>
      <c r="X2009" s="53"/>
      <c r="Y2009" s="53"/>
      <c r="Z2009" s="53"/>
    </row>
    <row r="2010" spans="1:26" ht="14.25" customHeight="1">
      <c r="A2010" s="84"/>
      <c r="B2010" s="84"/>
      <c r="C2010" s="85"/>
      <c r="D2010" s="85"/>
      <c r="E2010" s="85"/>
      <c r="F2010" s="85"/>
      <c r="G2010" s="85"/>
      <c r="H2010" s="85"/>
      <c r="I2010" s="85"/>
      <c r="J2010" s="85"/>
      <c r="K2010" s="85"/>
      <c r="L2010" s="85"/>
      <c r="M2010" s="53"/>
      <c r="N2010" s="53"/>
      <c r="O2010" s="53"/>
      <c r="P2010" s="53"/>
      <c r="Q2010" s="53"/>
      <c r="R2010" s="53"/>
      <c r="S2010" s="53"/>
      <c r="T2010" s="53"/>
      <c r="U2010" s="53"/>
      <c r="V2010" s="53"/>
      <c r="W2010" s="53"/>
      <c r="X2010" s="53"/>
      <c r="Y2010" s="53"/>
      <c r="Z2010" s="53"/>
    </row>
    <row r="2011" spans="1:26" ht="14.25" customHeight="1">
      <c r="A2011" s="79"/>
      <c r="B2011" s="79"/>
      <c r="C2011" s="80"/>
      <c r="D2011" s="80"/>
      <c r="E2011" s="80"/>
      <c r="F2011" s="80"/>
      <c r="G2011" s="80"/>
      <c r="H2011" s="80"/>
      <c r="I2011" s="80"/>
      <c r="J2011" s="80"/>
      <c r="K2011" s="80"/>
      <c r="L2011" s="80"/>
      <c r="M2011" s="53"/>
      <c r="N2011" s="53"/>
      <c r="O2011" s="53"/>
      <c r="P2011" s="53"/>
      <c r="Q2011" s="53"/>
      <c r="R2011" s="53"/>
      <c r="S2011" s="53"/>
      <c r="T2011" s="53"/>
      <c r="U2011" s="53"/>
      <c r="V2011" s="53"/>
      <c r="W2011" s="53"/>
      <c r="X2011" s="53"/>
      <c r="Y2011" s="53"/>
      <c r="Z2011" s="53"/>
    </row>
    <row r="2012" spans="1:26" ht="14.25" customHeight="1">
      <c r="A2012" s="84"/>
      <c r="B2012" s="84"/>
      <c r="C2012" s="85"/>
      <c r="D2012" s="85"/>
      <c r="E2012" s="85"/>
      <c r="F2012" s="85"/>
      <c r="G2012" s="85"/>
      <c r="H2012" s="85"/>
      <c r="I2012" s="85"/>
      <c r="J2012" s="85"/>
      <c r="K2012" s="85"/>
      <c r="L2012" s="85"/>
      <c r="M2012" s="53"/>
      <c r="N2012" s="53"/>
      <c r="O2012" s="53"/>
      <c r="P2012" s="53"/>
      <c r="Q2012" s="53"/>
      <c r="R2012" s="53"/>
      <c r="S2012" s="53"/>
      <c r="T2012" s="53"/>
      <c r="U2012" s="53"/>
      <c r="V2012" s="53"/>
      <c r="W2012" s="53"/>
      <c r="X2012" s="53"/>
      <c r="Y2012" s="53"/>
      <c r="Z2012" s="53"/>
    </row>
    <row r="2013" spans="1:26" ht="14.25" customHeight="1">
      <c r="A2013" s="79"/>
      <c r="B2013" s="79"/>
      <c r="C2013" s="80"/>
      <c r="D2013" s="80"/>
      <c r="E2013" s="80"/>
      <c r="F2013" s="80"/>
      <c r="G2013" s="80"/>
      <c r="H2013" s="80"/>
      <c r="I2013" s="80"/>
      <c r="J2013" s="80"/>
      <c r="K2013" s="80"/>
      <c r="L2013" s="80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  <c r="Z2013" s="53"/>
    </row>
    <row r="2014" spans="1:26" ht="14.25" customHeight="1">
      <c r="A2014" s="84"/>
      <c r="B2014" s="84"/>
      <c r="C2014" s="85"/>
      <c r="D2014" s="85"/>
      <c r="E2014" s="85"/>
      <c r="F2014" s="85"/>
      <c r="G2014" s="85"/>
      <c r="H2014" s="85"/>
      <c r="I2014" s="85"/>
      <c r="J2014" s="85"/>
      <c r="K2014" s="85"/>
      <c r="L2014" s="85"/>
      <c r="M2014" s="53"/>
      <c r="N2014" s="53"/>
      <c r="O2014" s="53"/>
      <c r="P2014" s="53"/>
      <c r="Q2014" s="53"/>
      <c r="R2014" s="53"/>
      <c r="S2014" s="53"/>
      <c r="T2014" s="53"/>
      <c r="U2014" s="53"/>
      <c r="V2014" s="53"/>
      <c r="W2014" s="53"/>
      <c r="X2014" s="53"/>
      <c r="Y2014" s="53"/>
      <c r="Z2014" s="53"/>
    </row>
    <row r="2015" spans="1:26" ht="14.25" customHeight="1">
      <c r="A2015" s="79"/>
      <c r="B2015" s="79"/>
      <c r="C2015" s="80"/>
      <c r="D2015" s="80"/>
      <c r="E2015" s="80"/>
      <c r="F2015" s="80"/>
      <c r="G2015" s="80"/>
      <c r="H2015" s="80"/>
      <c r="I2015" s="80"/>
      <c r="J2015" s="80"/>
      <c r="K2015" s="80"/>
      <c r="L2015" s="80"/>
      <c r="M2015" s="53"/>
      <c r="N2015" s="53"/>
      <c r="O2015" s="53"/>
      <c r="P2015" s="53"/>
      <c r="Q2015" s="53"/>
      <c r="R2015" s="53"/>
      <c r="S2015" s="53"/>
      <c r="T2015" s="53"/>
      <c r="U2015" s="53"/>
      <c r="V2015" s="53"/>
      <c r="W2015" s="53"/>
      <c r="X2015" s="53"/>
      <c r="Y2015" s="53"/>
      <c r="Z2015" s="53"/>
    </row>
    <row r="2016" spans="1:26" ht="14.25" customHeight="1">
      <c r="A2016" s="84"/>
      <c r="B2016" s="84"/>
      <c r="C2016" s="85"/>
      <c r="D2016" s="85"/>
      <c r="E2016" s="85"/>
      <c r="F2016" s="85"/>
      <c r="G2016" s="85"/>
      <c r="H2016" s="85"/>
      <c r="I2016" s="85"/>
      <c r="J2016" s="85"/>
      <c r="K2016" s="85"/>
      <c r="L2016" s="85"/>
      <c r="M2016" s="53"/>
      <c r="N2016" s="53"/>
      <c r="O2016" s="53"/>
      <c r="P2016" s="53"/>
      <c r="Q2016" s="53"/>
      <c r="R2016" s="53"/>
      <c r="S2016" s="53"/>
      <c r="T2016" s="53"/>
      <c r="U2016" s="53"/>
      <c r="V2016" s="53"/>
      <c r="W2016" s="53"/>
      <c r="X2016" s="53"/>
      <c r="Y2016" s="53"/>
      <c r="Z2016" s="53"/>
    </row>
    <row r="2017" spans="1:26" ht="14.25" customHeight="1">
      <c r="A2017" s="79"/>
      <c r="B2017" s="79"/>
      <c r="C2017" s="80"/>
      <c r="D2017" s="80"/>
      <c r="E2017" s="80"/>
      <c r="F2017" s="80"/>
      <c r="G2017" s="80"/>
      <c r="H2017" s="80"/>
      <c r="I2017" s="80"/>
      <c r="J2017" s="80"/>
      <c r="K2017" s="80"/>
      <c r="L2017" s="80"/>
      <c r="M2017" s="53"/>
      <c r="N2017" s="53"/>
      <c r="O2017" s="53"/>
      <c r="P2017" s="53"/>
      <c r="Q2017" s="53"/>
      <c r="R2017" s="53"/>
      <c r="S2017" s="53"/>
      <c r="T2017" s="53"/>
      <c r="U2017" s="53"/>
      <c r="V2017" s="53"/>
      <c r="W2017" s="53"/>
      <c r="X2017" s="53"/>
      <c r="Y2017" s="53"/>
      <c r="Z2017" s="53"/>
    </row>
    <row r="2018" spans="1:26" ht="14.25" customHeight="1">
      <c r="A2018" s="84"/>
      <c r="B2018" s="84"/>
      <c r="C2018" s="85"/>
      <c r="D2018" s="85"/>
      <c r="E2018" s="85"/>
      <c r="F2018" s="85"/>
      <c r="G2018" s="85"/>
      <c r="H2018" s="85"/>
      <c r="I2018" s="85"/>
      <c r="J2018" s="85"/>
      <c r="K2018" s="85"/>
      <c r="L2018" s="85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  <c r="Z2018" s="53"/>
    </row>
    <row r="2019" spans="1:26" ht="14.25" customHeight="1">
      <c r="A2019" s="79"/>
      <c r="B2019" s="79"/>
      <c r="C2019" s="80"/>
      <c r="D2019" s="80"/>
      <c r="E2019" s="80"/>
      <c r="F2019" s="80"/>
      <c r="G2019" s="80"/>
      <c r="H2019" s="80"/>
      <c r="I2019" s="80"/>
      <c r="J2019" s="80"/>
      <c r="K2019" s="80"/>
      <c r="L2019" s="80"/>
      <c r="M2019" s="53"/>
      <c r="N2019" s="53"/>
      <c r="O2019" s="53"/>
      <c r="P2019" s="53"/>
      <c r="Q2019" s="53"/>
      <c r="R2019" s="53"/>
      <c r="S2019" s="53"/>
      <c r="T2019" s="53"/>
      <c r="U2019" s="53"/>
      <c r="V2019" s="53"/>
      <c r="W2019" s="53"/>
      <c r="X2019" s="53"/>
      <c r="Y2019" s="53"/>
      <c r="Z2019" s="53"/>
    </row>
    <row r="2020" spans="1:26" ht="14.25" customHeight="1">
      <c r="A2020" s="84"/>
      <c r="B2020" s="84"/>
      <c r="C2020" s="85"/>
      <c r="D2020" s="85"/>
      <c r="E2020" s="85"/>
      <c r="F2020" s="85"/>
      <c r="G2020" s="85"/>
      <c r="H2020" s="85"/>
      <c r="I2020" s="85"/>
      <c r="J2020" s="85"/>
      <c r="K2020" s="85"/>
      <c r="L2020" s="85"/>
      <c r="M2020" s="53"/>
      <c r="N2020" s="53"/>
      <c r="O2020" s="53"/>
      <c r="P2020" s="53"/>
      <c r="Q2020" s="53"/>
      <c r="R2020" s="53"/>
      <c r="S2020" s="53"/>
      <c r="T2020" s="53"/>
      <c r="U2020" s="53"/>
      <c r="V2020" s="53"/>
      <c r="W2020" s="53"/>
      <c r="X2020" s="53"/>
      <c r="Y2020" s="53"/>
      <c r="Z2020" s="53"/>
    </row>
    <row r="2021" spans="1:26" ht="14.25" customHeight="1">
      <c r="A2021" s="79"/>
      <c r="B2021" s="79"/>
      <c r="C2021" s="80"/>
      <c r="D2021" s="80"/>
      <c r="E2021" s="80"/>
      <c r="F2021" s="80"/>
      <c r="G2021" s="80"/>
      <c r="H2021" s="80"/>
      <c r="I2021" s="80"/>
      <c r="J2021" s="80"/>
      <c r="K2021" s="80"/>
      <c r="L2021" s="80"/>
      <c r="M2021" s="53"/>
      <c r="N2021" s="53"/>
      <c r="O2021" s="53"/>
      <c r="P2021" s="53"/>
      <c r="Q2021" s="53"/>
      <c r="R2021" s="53"/>
      <c r="S2021" s="53"/>
      <c r="T2021" s="53"/>
      <c r="U2021" s="53"/>
      <c r="V2021" s="53"/>
      <c r="W2021" s="53"/>
      <c r="X2021" s="53"/>
      <c r="Y2021" s="53"/>
      <c r="Z2021" s="53"/>
    </row>
    <row r="2022" spans="1:26" ht="14.25" customHeight="1">
      <c r="A2022" s="84"/>
      <c r="B2022" s="84"/>
      <c r="C2022" s="85"/>
      <c r="D2022" s="85"/>
      <c r="E2022" s="85"/>
      <c r="F2022" s="85"/>
      <c r="G2022" s="85"/>
      <c r="H2022" s="85"/>
      <c r="I2022" s="85"/>
      <c r="J2022" s="85"/>
      <c r="K2022" s="85"/>
      <c r="L2022" s="85"/>
      <c r="M2022" s="53"/>
      <c r="N2022" s="53"/>
      <c r="O2022" s="53"/>
      <c r="P2022" s="53"/>
      <c r="Q2022" s="53"/>
      <c r="R2022" s="53"/>
      <c r="S2022" s="53"/>
      <c r="T2022" s="53"/>
      <c r="U2022" s="53"/>
      <c r="V2022" s="53"/>
      <c r="W2022" s="53"/>
      <c r="X2022" s="53"/>
      <c r="Y2022" s="53"/>
      <c r="Z2022" s="53"/>
    </row>
    <row r="2023" spans="1:26" ht="14.25" customHeight="1">
      <c r="A2023" s="79"/>
      <c r="B2023" s="79"/>
      <c r="C2023" s="80"/>
      <c r="D2023" s="80"/>
      <c r="E2023" s="80"/>
      <c r="F2023" s="80"/>
      <c r="G2023" s="80"/>
      <c r="H2023" s="80"/>
      <c r="I2023" s="80"/>
      <c r="J2023" s="80"/>
      <c r="K2023" s="80"/>
      <c r="L2023" s="80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  <c r="Z2023" s="53"/>
    </row>
    <row r="2024" spans="1:26" ht="14.25" customHeight="1">
      <c r="A2024" s="84"/>
      <c r="B2024" s="84"/>
      <c r="C2024" s="85"/>
      <c r="D2024" s="85"/>
      <c r="E2024" s="85"/>
      <c r="F2024" s="85"/>
      <c r="G2024" s="85"/>
      <c r="H2024" s="85"/>
      <c r="I2024" s="85"/>
      <c r="J2024" s="85"/>
      <c r="K2024" s="85"/>
      <c r="L2024" s="85"/>
      <c r="M2024" s="53"/>
      <c r="N2024" s="53"/>
      <c r="O2024" s="53"/>
      <c r="P2024" s="53"/>
      <c r="Q2024" s="53"/>
      <c r="R2024" s="53"/>
      <c r="S2024" s="53"/>
      <c r="T2024" s="53"/>
      <c r="U2024" s="53"/>
      <c r="V2024" s="53"/>
      <c r="W2024" s="53"/>
      <c r="X2024" s="53"/>
      <c r="Y2024" s="53"/>
      <c r="Z2024" s="53"/>
    </row>
    <row r="2025" spans="1:26" ht="14.25" customHeight="1">
      <c r="A2025" s="79"/>
      <c r="B2025" s="79"/>
      <c r="C2025" s="80"/>
      <c r="D2025" s="80"/>
      <c r="E2025" s="80"/>
      <c r="F2025" s="80"/>
      <c r="G2025" s="80"/>
      <c r="H2025" s="80"/>
      <c r="I2025" s="80"/>
      <c r="J2025" s="80"/>
      <c r="K2025" s="80"/>
      <c r="L2025" s="80"/>
      <c r="M2025" s="53"/>
      <c r="N2025" s="53"/>
      <c r="O2025" s="53"/>
      <c r="P2025" s="53"/>
      <c r="Q2025" s="53"/>
      <c r="R2025" s="53"/>
      <c r="S2025" s="53"/>
      <c r="T2025" s="53"/>
      <c r="U2025" s="53"/>
      <c r="V2025" s="53"/>
      <c r="W2025" s="53"/>
      <c r="X2025" s="53"/>
      <c r="Y2025" s="53"/>
      <c r="Z2025" s="53"/>
    </row>
    <row r="2026" spans="1:26" ht="14.25" customHeight="1">
      <c r="A2026" s="84"/>
      <c r="B2026" s="84"/>
      <c r="C2026" s="85"/>
      <c r="D2026" s="85"/>
      <c r="E2026" s="85"/>
      <c r="F2026" s="85"/>
      <c r="G2026" s="85"/>
      <c r="H2026" s="85"/>
      <c r="I2026" s="85"/>
      <c r="J2026" s="85"/>
      <c r="K2026" s="85"/>
      <c r="L2026" s="85"/>
      <c r="M2026" s="53"/>
      <c r="N2026" s="53"/>
      <c r="O2026" s="53"/>
      <c r="P2026" s="53"/>
      <c r="Q2026" s="53"/>
      <c r="R2026" s="53"/>
      <c r="S2026" s="53"/>
      <c r="T2026" s="53"/>
      <c r="U2026" s="53"/>
      <c r="V2026" s="53"/>
      <c r="W2026" s="53"/>
      <c r="X2026" s="53"/>
      <c r="Y2026" s="53"/>
      <c r="Z2026" s="53"/>
    </row>
    <row r="2027" spans="1:26" ht="14.25" customHeight="1">
      <c r="A2027" s="79"/>
      <c r="B2027" s="79"/>
      <c r="C2027" s="80"/>
      <c r="D2027" s="80"/>
      <c r="E2027" s="80"/>
      <c r="F2027" s="80"/>
      <c r="G2027" s="80"/>
      <c r="H2027" s="80"/>
      <c r="I2027" s="80"/>
      <c r="J2027" s="80"/>
      <c r="K2027" s="80"/>
      <c r="L2027" s="80"/>
      <c r="M2027" s="53"/>
      <c r="N2027" s="53"/>
      <c r="O2027" s="53"/>
      <c r="P2027" s="53"/>
      <c r="Q2027" s="53"/>
      <c r="R2027" s="53"/>
      <c r="S2027" s="53"/>
      <c r="T2027" s="53"/>
      <c r="U2027" s="53"/>
      <c r="V2027" s="53"/>
      <c r="W2027" s="53"/>
      <c r="X2027" s="53"/>
      <c r="Y2027" s="53"/>
      <c r="Z2027" s="53"/>
    </row>
    <row r="2028" spans="1:26" ht="14.25" customHeight="1">
      <c r="A2028" s="84"/>
      <c r="B2028" s="84"/>
      <c r="C2028" s="85"/>
      <c r="D2028" s="85"/>
      <c r="E2028" s="85"/>
      <c r="F2028" s="85"/>
      <c r="G2028" s="85"/>
      <c r="H2028" s="85"/>
      <c r="I2028" s="85"/>
      <c r="J2028" s="85"/>
      <c r="K2028" s="85"/>
      <c r="L2028" s="85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  <c r="Z2028" s="53"/>
    </row>
    <row r="2029" spans="1:26" ht="14.25" customHeight="1">
      <c r="A2029" s="79"/>
      <c r="B2029" s="79"/>
      <c r="C2029" s="80"/>
      <c r="D2029" s="80"/>
      <c r="E2029" s="80"/>
      <c r="F2029" s="80"/>
      <c r="G2029" s="80"/>
      <c r="H2029" s="80"/>
      <c r="I2029" s="80"/>
      <c r="J2029" s="80"/>
      <c r="K2029" s="80"/>
      <c r="L2029" s="80"/>
      <c r="M2029" s="53"/>
      <c r="N2029" s="53"/>
      <c r="O2029" s="53"/>
      <c r="P2029" s="53"/>
      <c r="Q2029" s="53"/>
      <c r="R2029" s="53"/>
      <c r="S2029" s="53"/>
      <c r="T2029" s="53"/>
      <c r="U2029" s="53"/>
      <c r="V2029" s="53"/>
      <c r="W2029" s="53"/>
      <c r="X2029" s="53"/>
      <c r="Y2029" s="53"/>
      <c r="Z2029" s="53"/>
    </row>
    <row r="2030" spans="1:26" ht="14.25" customHeight="1">
      <c r="A2030" s="84"/>
      <c r="B2030" s="84"/>
      <c r="C2030" s="85"/>
      <c r="D2030" s="85"/>
      <c r="E2030" s="85"/>
      <c r="F2030" s="85"/>
      <c r="G2030" s="85"/>
      <c r="H2030" s="85"/>
      <c r="I2030" s="85"/>
      <c r="J2030" s="85"/>
      <c r="K2030" s="85"/>
      <c r="L2030" s="85"/>
      <c r="M2030" s="53"/>
      <c r="N2030" s="53"/>
      <c r="O2030" s="53"/>
      <c r="P2030" s="53"/>
      <c r="Q2030" s="53"/>
      <c r="R2030" s="53"/>
      <c r="S2030" s="53"/>
      <c r="T2030" s="53"/>
      <c r="U2030" s="53"/>
      <c r="V2030" s="53"/>
      <c r="W2030" s="53"/>
      <c r="X2030" s="53"/>
      <c r="Y2030" s="53"/>
      <c r="Z2030" s="53"/>
    </row>
    <row r="2031" spans="1:26" ht="14.25" customHeight="1">
      <c r="A2031" s="79"/>
      <c r="B2031" s="79"/>
      <c r="C2031" s="80"/>
      <c r="D2031" s="80"/>
      <c r="E2031" s="80"/>
      <c r="F2031" s="80"/>
      <c r="G2031" s="80"/>
      <c r="H2031" s="80"/>
      <c r="I2031" s="80"/>
      <c r="J2031" s="80"/>
      <c r="K2031" s="80"/>
      <c r="L2031" s="80"/>
      <c r="M2031" s="53"/>
      <c r="N2031" s="53"/>
      <c r="O2031" s="53"/>
      <c r="P2031" s="53"/>
      <c r="Q2031" s="53"/>
      <c r="R2031" s="53"/>
      <c r="S2031" s="53"/>
      <c r="T2031" s="53"/>
      <c r="U2031" s="53"/>
      <c r="V2031" s="53"/>
      <c r="W2031" s="53"/>
      <c r="X2031" s="53"/>
      <c r="Y2031" s="53"/>
      <c r="Z2031" s="53"/>
    </row>
    <row r="2032" spans="1:26" ht="14.25" customHeight="1">
      <c r="A2032" s="84"/>
      <c r="B2032" s="84"/>
      <c r="C2032" s="85"/>
      <c r="D2032" s="85"/>
      <c r="E2032" s="85"/>
      <c r="F2032" s="85"/>
      <c r="G2032" s="85"/>
      <c r="H2032" s="85"/>
      <c r="I2032" s="85"/>
      <c r="J2032" s="85"/>
      <c r="K2032" s="85"/>
      <c r="L2032" s="85"/>
      <c r="M2032" s="53"/>
      <c r="N2032" s="53"/>
      <c r="O2032" s="53"/>
      <c r="P2032" s="53"/>
      <c r="Q2032" s="53"/>
      <c r="R2032" s="53"/>
      <c r="S2032" s="53"/>
      <c r="T2032" s="53"/>
      <c r="U2032" s="53"/>
      <c r="V2032" s="53"/>
      <c r="W2032" s="53"/>
      <c r="X2032" s="53"/>
      <c r="Y2032" s="53"/>
      <c r="Z2032" s="53"/>
    </row>
    <row r="2033" spans="1:26" ht="14.25" customHeight="1">
      <c r="A2033" s="79"/>
      <c r="B2033" s="79"/>
      <c r="C2033" s="80"/>
      <c r="D2033" s="80"/>
      <c r="E2033" s="80"/>
      <c r="F2033" s="80"/>
      <c r="G2033" s="80"/>
      <c r="H2033" s="80"/>
      <c r="I2033" s="80"/>
      <c r="J2033" s="80"/>
      <c r="K2033" s="80"/>
      <c r="L2033" s="80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</row>
    <row r="2034" spans="1:26" ht="14.25" customHeight="1">
      <c r="A2034" s="84"/>
      <c r="B2034" s="84"/>
      <c r="C2034" s="85"/>
      <c r="D2034" s="85"/>
      <c r="E2034" s="85"/>
      <c r="F2034" s="85"/>
      <c r="G2034" s="85"/>
      <c r="H2034" s="85"/>
      <c r="I2034" s="85"/>
      <c r="J2034" s="85"/>
      <c r="K2034" s="85"/>
      <c r="L2034" s="85"/>
      <c r="M2034" s="53"/>
      <c r="N2034" s="53"/>
      <c r="O2034" s="53"/>
      <c r="P2034" s="53"/>
      <c r="Q2034" s="53"/>
      <c r="R2034" s="53"/>
      <c r="S2034" s="53"/>
      <c r="T2034" s="53"/>
      <c r="U2034" s="53"/>
      <c r="V2034" s="53"/>
      <c r="W2034" s="53"/>
      <c r="X2034" s="53"/>
      <c r="Y2034" s="53"/>
      <c r="Z2034" s="53"/>
    </row>
    <row r="2035" spans="1:26" ht="14.25" customHeight="1">
      <c r="A2035" s="79"/>
      <c r="B2035" s="79"/>
      <c r="C2035" s="80"/>
      <c r="D2035" s="80"/>
      <c r="E2035" s="80"/>
      <c r="F2035" s="80"/>
      <c r="G2035" s="80"/>
      <c r="H2035" s="80"/>
      <c r="I2035" s="80"/>
      <c r="J2035" s="80"/>
      <c r="K2035" s="80"/>
      <c r="L2035" s="80"/>
      <c r="M2035" s="53"/>
      <c r="N2035" s="53"/>
      <c r="O2035" s="53"/>
      <c r="P2035" s="53"/>
      <c r="Q2035" s="53"/>
      <c r="R2035" s="53"/>
      <c r="S2035" s="53"/>
      <c r="T2035" s="53"/>
      <c r="U2035" s="53"/>
      <c r="V2035" s="53"/>
      <c r="W2035" s="53"/>
      <c r="X2035" s="53"/>
      <c r="Y2035" s="53"/>
      <c r="Z2035" s="53"/>
    </row>
    <row r="2036" spans="1:26" ht="14.25" customHeight="1">
      <c r="A2036" s="84"/>
      <c r="B2036" s="84"/>
      <c r="C2036" s="85"/>
      <c r="D2036" s="85"/>
      <c r="E2036" s="85"/>
      <c r="F2036" s="85"/>
      <c r="G2036" s="85"/>
      <c r="H2036" s="85"/>
      <c r="I2036" s="85"/>
      <c r="J2036" s="85"/>
      <c r="K2036" s="85"/>
      <c r="L2036" s="85"/>
      <c r="M2036" s="53"/>
      <c r="N2036" s="53"/>
      <c r="O2036" s="53"/>
      <c r="P2036" s="53"/>
      <c r="Q2036" s="53"/>
      <c r="R2036" s="53"/>
      <c r="S2036" s="53"/>
      <c r="T2036" s="53"/>
      <c r="U2036" s="53"/>
      <c r="V2036" s="53"/>
      <c r="W2036" s="53"/>
      <c r="X2036" s="53"/>
      <c r="Y2036" s="53"/>
      <c r="Z2036" s="53"/>
    </row>
    <row r="2037" spans="1:26" ht="14.25" customHeight="1">
      <c r="A2037" s="79"/>
      <c r="B2037" s="79"/>
      <c r="C2037" s="80"/>
      <c r="D2037" s="80"/>
      <c r="E2037" s="80"/>
      <c r="F2037" s="80"/>
      <c r="G2037" s="80"/>
      <c r="H2037" s="80"/>
      <c r="I2037" s="80"/>
      <c r="J2037" s="80"/>
      <c r="K2037" s="80"/>
      <c r="L2037" s="80"/>
      <c r="M2037" s="53"/>
      <c r="N2037" s="53"/>
      <c r="O2037" s="53"/>
      <c r="P2037" s="53"/>
      <c r="Q2037" s="53"/>
      <c r="R2037" s="53"/>
      <c r="S2037" s="53"/>
      <c r="T2037" s="53"/>
      <c r="U2037" s="53"/>
      <c r="V2037" s="53"/>
      <c r="W2037" s="53"/>
      <c r="X2037" s="53"/>
      <c r="Y2037" s="53"/>
      <c r="Z2037" s="53"/>
    </row>
    <row r="2038" spans="1:26" ht="14.25" customHeight="1">
      <c r="A2038" s="84"/>
      <c r="B2038" s="84"/>
      <c r="C2038" s="85"/>
      <c r="D2038" s="85"/>
      <c r="E2038" s="85"/>
      <c r="F2038" s="85"/>
      <c r="G2038" s="85"/>
      <c r="H2038" s="85"/>
      <c r="I2038" s="85"/>
      <c r="J2038" s="85"/>
      <c r="K2038" s="85"/>
      <c r="L2038" s="85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  <c r="Z2038" s="53"/>
    </row>
    <row r="2039" spans="1:26" ht="14.25" customHeight="1">
      <c r="A2039" s="79"/>
      <c r="B2039" s="79"/>
      <c r="C2039" s="80"/>
      <c r="D2039" s="80"/>
      <c r="E2039" s="80"/>
      <c r="F2039" s="80"/>
      <c r="G2039" s="80"/>
      <c r="H2039" s="80"/>
      <c r="I2039" s="80"/>
      <c r="J2039" s="80"/>
      <c r="K2039" s="80"/>
      <c r="L2039" s="80"/>
      <c r="M2039" s="53"/>
      <c r="N2039" s="53"/>
      <c r="O2039" s="53"/>
      <c r="P2039" s="53"/>
      <c r="Q2039" s="53"/>
      <c r="R2039" s="53"/>
      <c r="S2039" s="53"/>
      <c r="T2039" s="53"/>
      <c r="U2039" s="53"/>
      <c r="V2039" s="53"/>
      <c r="W2039" s="53"/>
      <c r="X2039" s="53"/>
      <c r="Y2039" s="53"/>
      <c r="Z2039" s="53"/>
    </row>
    <row r="2040" spans="1:26" ht="14.25" customHeight="1">
      <c r="A2040" s="84"/>
      <c r="B2040" s="84"/>
      <c r="C2040" s="85"/>
      <c r="D2040" s="85"/>
      <c r="E2040" s="85"/>
      <c r="F2040" s="85"/>
      <c r="G2040" s="85"/>
      <c r="H2040" s="85"/>
      <c r="I2040" s="85"/>
      <c r="J2040" s="85"/>
      <c r="K2040" s="85"/>
      <c r="L2040" s="85"/>
      <c r="M2040" s="53"/>
      <c r="N2040" s="53"/>
      <c r="O2040" s="53"/>
      <c r="P2040" s="53"/>
      <c r="Q2040" s="53"/>
      <c r="R2040" s="53"/>
      <c r="S2040" s="53"/>
      <c r="T2040" s="53"/>
      <c r="U2040" s="53"/>
      <c r="V2040" s="53"/>
      <c r="W2040" s="53"/>
      <c r="X2040" s="53"/>
      <c r="Y2040" s="53"/>
      <c r="Z2040" s="53"/>
    </row>
    <row r="2041" spans="1:26" ht="14.25" customHeight="1">
      <c r="A2041" s="79"/>
      <c r="B2041" s="79"/>
      <c r="C2041" s="80"/>
      <c r="D2041" s="80"/>
      <c r="E2041" s="80"/>
      <c r="F2041" s="80"/>
      <c r="G2041" s="80"/>
      <c r="H2041" s="80"/>
      <c r="I2041" s="80"/>
      <c r="J2041" s="80"/>
      <c r="K2041" s="80"/>
      <c r="L2041" s="80"/>
      <c r="M2041" s="53"/>
      <c r="N2041" s="53"/>
      <c r="O2041" s="53"/>
      <c r="P2041" s="53"/>
      <c r="Q2041" s="53"/>
      <c r="R2041" s="53"/>
      <c r="S2041" s="53"/>
      <c r="T2041" s="53"/>
      <c r="U2041" s="53"/>
      <c r="V2041" s="53"/>
      <c r="W2041" s="53"/>
      <c r="X2041" s="53"/>
      <c r="Y2041" s="53"/>
      <c r="Z2041" s="53"/>
    </row>
    <row r="2042" spans="1:26" ht="14.25" customHeight="1">
      <c r="A2042" s="84"/>
      <c r="B2042" s="84"/>
      <c r="C2042" s="85"/>
      <c r="D2042" s="85"/>
      <c r="E2042" s="85"/>
      <c r="F2042" s="85"/>
      <c r="G2042" s="85"/>
      <c r="H2042" s="85"/>
      <c r="I2042" s="85"/>
      <c r="J2042" s="85"/>
      <c r="K2042" s="85"/>
      <c r="L2042" s="85"/>
      <c r="M2042" s="53"/>
      <c r="N2042" s="53"/>
      <c r="O2042" s="53"/>
      <c r="P2042" s="53"/>
      <c r="Q2042" s="53"/>
      <c r="R2042" s="53"/>
      <c r="S2042" s="53"/>
      <c r="T2042" s="53"/>
      <c r="U2042" s="53"/>
      <c r="V2042" s="53"/>
      <c r="W2042" s="53"/>
      <c r="X2042" s="53"/>
      <c r="Y2042" s="53"/>
      <c r="Z2042" s="53"/>
    </row>
    <row r="2043" spans="1:26" ht="14.25" customHeight="1">
      <c r="A2043" s="79"/>
      <c r="B2043" s="79"/>
      <c r="C2043" s="80"/>
      <c r="D2043" s="80"/>
      <c r="E2043" s="80"/>
      <c r="F2043" s="80"/>
      <c r="G2043" s="80"/>
      <c r="H2043" s="80"/>
      <c r="I2043" s="80"/>
      <c r="J2043" s="80"/>
      <c r="K2043" s="80"/>
      <c r="L2043" s="80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  <c r="Z2043" s="53"/>
    </row>
    <row r="2044" spans="1:26" ht="14.25" customHeight="1">
      <c r="A2044" s="84"/>
      <c r="B2044" s="84"/>
      <c r="C2044" s="85"/>
      <c r="D2044" s="85"/>
      <c r="E2044" s="85"/>
      <c r="F2044" s="85"/>
      <c r="G2044" s="85"/>
      <c r="H2044" s="85"/>
      <c r="I2044" s="85"/>
      <c r="J2044" s="85"/>
      <c r="K2044" s="85"/>
      <c r="L2044" s="85"/>
      <c r="M2044" s="53"/>
      <c r="N2044" s="53"/>
      <c r="O2044" s="53"/>
      <c r="P2044" s="53"/>
      <c r="Q2044" s="53"/>
      <c r="R2044" s="53"/>
      <c r="S2044" s="53"/>
      <c r="T2044" s="53"/>
      <c r="U2044" s="53"/>
      <c r="V2044" s="53"/>
      <c r="W2044" s="53"/>
      <c r="X2044" s="53"/>
      <c r="Y2044" s="53"/>
      <c r="Z2044" s="53"/>
    </row>
    <row r="2045" spans="1:26" ht="14.25" customHeight="1">
      <c r="A2045" s="79"/>
      <c r="B2045" s="79"/>
      <c r="C2045" s="80"/>
      <c r="D2045" s="80"/>
      <c r="E2045" s="80"/>
      <c r="F2045" s="80"/>
      <c r="G2045" s="80"/>
      <c r="H2045" s="80"/>
      <c r="I2045" s="80"/>
      <c r="J2045" s="80"/>
      <c r="K2045" s="80"/>
      <c r="L2045" s="80"/>
      <c r="M2045" s="53"/>
      <c r="N2045" s="53"/>
      <c r="O2045" s="53"/>
      <c r="P2045" s="53"/>
      <c r="Q2045" s="53"/>
      <c r="R2045" s="53"/>
      <c r="S2045" s="53"/>
      <c r="T2045" s="53"/>
      <c r="U2045" s="53"/>
      <c r="V2045" s="53"/>
      <c r="W2045" s="53"/>
      <c r="X2045" s="53"/>
      <c r="Y2045" s="53"/>
      <c r="Z2045" s="53"/>
    </row>
    <row r="2046" spans="1:26" ht="14.25" customHeight="1">
      <c r="A2046" s="84"/>
      <c r="B2046" s="84"/>
      <c r="C2046" s="85"/>
      <c r="D2046" s="85"/>
      <c r="E2046" s="85"/>
      <c r="F2046" s="85"/>
      <c r="G2046" s="85"/>
      <c r="H2046" s="85"/>
      <c r="I2046" s="85"/>
      <c r="J2046" s="85"/>
      <c r="K2046" s="85"/>
      <c r="L2046" s="85"/>
      <c r="M2046" s="53"/>
      <c r="N2046" s="53"/>
      <c r="O2046" s="53"/>
      <c r="P2046" s="53"/>
      <c r="Q2046" s="53"/>
      <c r="R2046" s="53"/>
      <c r="S2046" s="53"/>
      <c r="T2046" s="53"/>
      <c r="U2046" s="53"/>
      <c r="V2046" s="53"/>
      <c r="W2046" s="53"/>
      <c r="X2046" s="53"/>
      <c r="Y2046" s="53"/>
      <c r="Z2046" s="53"/>
    </row>
    <row r="2047" spans="1:26" ht="14.25" customHeight="1">
      <c r="A2047" s="79"/>
      <c r="B2047" s="79"/>
      <c r="C2047" s="80"/>
      <c r="D2047" s="80"/>
      <c r="E2047" s="80"/>
      <c r="F2047" s="80"/>
      <c r="G2047" s="80"/>
      <c r="H2047" s="80"/>
      <c r="I2047" s="80"/>
      <c r="J2047" s="80"/>
      <c r="K2047" s="80"/>
      <c r="L2047" s="80"/>
      <c r="M2047" s="53"/>
      <c r="N2047" s="53"/>
      <c r="O2047" s="53"/>
      <c r="P2047" s="53"/>
      <c r="Q2047" s="53"/>
      <c r="R2047" s="53"/>
      <c r="S2047" s="53"/>
      <c r="T2047" s="53"/>
      <c r="U2047" s="53"/>
      <c r="V2047" s="53"/>
      <c r="W2047" s="53"/>
      <c r="X2047" s="53"/>
      <c r="Y2047" s="53"/>
      <c r="Z2047" s="53"/>
    </row>
    <row r="2048" spans="1:26" ht="14.25" customHeight="1">
      <c r="A2048" s="84"/>
      <c r="B2048" s="84"/>
      <c r="C2048" s="85"/>
      <c r="D2048" s="85"/>
      <c r="E2048" s="85"/>
      <c r="F2048" s="85"/>
      <c r="G2048" s="85"/>
      <c r="H2048" s="85"/>
      <c r="I2048" s="85"/>
      <c r="J2048" s="85"/>
      <c r="K2048" s="85"/>
      <c r="L2048" s="85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  <c r="Z2048" s="53"/>
    </row>
    <row r="2049" spans="1:26" ht="14.25" customHeight="1">
      <c r="A2049" s="79"/>
      <c r="B2049" s="79"/>
      <c r="C2049" s="80"/>
      <c r="D2049" s="80"/>
      <c r="E2049" s="80"/>
      <c r="F2049" s="80"/>
      <c r="G2049" s="80"/>
      <c r="H2049" s="80"/>
      <c r="I2049" s="80"/>
      <c r="J2049" s="80"/>
      <c r="K2049" s="80"/>
      <c r="L2049" s="80"/>
      <c r="M2049" s="53"/>
      <c r="N2049" s="53"/>
      <c r="O2049" s="53"/>
      <c r="P2049" s="53"/>
      <c r="Q2049" s="53"/>
      <c r="R2049" s="53"/>
      <c r="S2049" s="53"/>
      <c r="T2049" s="53"/>
      <c r="U2049" s="53"/>
      <c r="V2049" s="53"/>
      <c r="W2049" s="53"/>
      <c r="X2049" s="53"/>
      <c r="Y2049" s="53"/>
      <c r="Z2049" s="53"/>
    </row>
    <row r="2050" spans="1:26" ht="14.25" customHeight="1">
      <c r="A2050" s="84"/>
      <c r="B2050" s="84"/>
      <c r="C2050" s="85"/>
      <c r="D2050" s="85"/>
      <c r="E2050" s="85"/>
      <c r="F2050" s="85"/>
      <c r="G2050" s="85"/>
      <c r="H2050" s="85"/>
      <c r="I2050" s="85"/>
      <c r="J2050" s="85"/>
      <c r="K2050" s="85"/>
      <c r="L2050" s="85"/>
      <c r="M2050" s="53"/>
      <c r="N2050" s="53"/>
      <c r="O2050" s="53"/>
      <c r="P2050" s="53"/>
      <c r="Q2050" s="53"/>
      <c r="R2050" s="53"/>
      <c r="S2050" s="53"/>
      <c r="T2050" s="53"/>
      <c r="U2050" s="53"/>
      <c r="V2050" s="53"/>
      <c r="W2050" s="53"/>
      <c r="X2050" s="53"/>
      <c r="Y2050" s="53"/>
      <c r="Z2050" s="53"/>
    </row>
    <row r="2051" spans="1:26" ht="14.25" customHeight="1">
      <c r="A2051" s="79"/>
      <c r="B2051" s="79"/>
      <c r="C2051" s="80"/>
      <c r="D2051" s="80"/>
      <c r="E2051" s="80"/>
      <c r="F2051" s="80"/>
      <c r="G2051" s="80"/>
      <c r="H2051" s="80"/>
      <c r="I2051" s="80"/>
      <c r="J2051" s="80"/>
      <c r="K2051" s="80"/>
      <c r="L2051" s="80"/>
      <c r="M2051" s="53"/>
      <c r="N2051" s="53"/>
      <c r="O2051" s="53"/>
      <c r="P2051" s="53"/>
      <c r="Q2051" s="53"/>
      <c r="R2051" s="53"/>
      <c r="S2051" s="53"/>
      <c r="T2051" s="53"/>
      <c r="U2051" s="53"/>
      <c r="V2051" s="53"/>
      <c r="W2051" s="53"/>
      <c r="X2051" s="53"/>
      <c r="Y2051" s="53"/>
      <c r="Z2051" s="53"/>
    </row>
    <row r="2052" spans="1:26" ht="14.25" customHeight="1">
      <c r="A2052" s="84"/>
      <c r="B2052" s="84"/>
      <c r="C2052" s="85"/>
      <c r="D2052" s="85"/>
      <c r="E2052" s="85"/>
      <c r="F2052" s="85"/>
      <c r="G2052" s="85"/>
      <c r="H2052" s="85"/>
      <c r="I2052" s="85"/>
      <c r="J2052" s="85"/>
      <c r="K2052" s="85"/>
      <c r="L2052" s="85"/>
      <c r="M2052" s="53"/>
      <c r="N2052" s="53"/>
      <c r="O2052" s="53"/>
      <c r="P2052" s="53"/>
      <c r="Q2052" s="53"/>
      <c r="R2052" s="53"/>
      <c r="S2052" s="53"/>
      <c r="T2052" s="53"/>
      <c r="U2052" s="53"/>
      <c r="V2052" s="53"/>
      <c r="W2052" s="53"/>
      <c r="X2052" s="53"/>
      <c r="Y2052" s="53"/>
      <c r="Z2052" s="53"/>
    </row>
    <row r="2053" spans="1:26" ht="14.25" customHeight="1">
      <c r="A2053" s="79"/>
      <c r="B2053" s="79"/>
      <c r="C2053" s="80"/>
      <c r="D2053" s="80"/>
      <c r="E2053" s="80"/>
      <c r="F2053" s="80"/>
      <c r="G2053" s="80"/>
      <c r="H2053" s="80"/>
      <c r="I2053" s="80"/>
      <c r="J2053" s="80"/>
      <c r="K2053" s="80"/>
      <c r="L2053" s="80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</row>
    <row r="2054" spans="1:26" ht="14.25" customHeight="1">
      <c r="A2054" s="84"/>
      <c r="B2054" s="84"/>
      <c r="C2054" s="85"/>
      <c r="D2054" s="85"/>
      <c r="E2054" s="85"/>
      <c r="F2054" s="85"/>
      <c r="G2054" s="85"/>
      <c r="H2054" s="85"/>
      <c r="I2054" s="85"/>
      <c r="J2054" s="85"/>
      <c r="K2054" s="85"/>
      <c r="L2054" s="85"/>
      <c r="M2054" s="53"/>
      <c r="N2054" s="53"/>
      <c r="O2054" s="53"/>
      <c r="P2054" s="53"/>
      <c r="Q2054" s="53"/>
      <c r="R2054" s="53"/>
      <c r="S2054" s="53"/>
      <c r="T2054" s="53"/>
      <c r="U2054" s="53"/>
      <c r="V2054" s="53"/>
      <c r="W2054" s="53"/>
      <c r="X2054" s="53"/>
      <c r="Y2054" s="53"/>
      <c r="Z2054" s="53"/>
    </row>
    <row r="2055" spans="1:26" ht="14.25" customHeight="1">
      <c r="A2055" s="79"/>
      <c r="B2055" s="79"/>
      <c r="C2055" s="80"/>
      <c r="D2055" s="80"/>
      <c r="E2055" s="80"/>
      <c r="F2055" s="80"/>
      <c r="G2055" s="80"/>
      <c r="H2055" s="80"/>
      <c r="I2055" s="80"/>
      <c r="J2055" s="80"/>
      <c r="K2055" s="80"/>
      <c r="L2055" s="80"/>
      <c r="M2055" s="53"/>
      <c r="N2055" s="53"/>
      <c r="O2055" s="53"/>
      <c r="P2055" s="53"/>
      <c r="Q2055" s="53"/>
      <c r="R2055" s="53"/>
      <c r="S2055" s="53"/>
      <c r="T2055" s="53"/>
      <c r="U2055" s="53"/>
      <c r="V2055" s="53"/>
      <c r="W2055" s="53"/>
      <c r="X2055" s="53"/>
      <c r="Y2055" s="53"/>
      <c r="Z2055" s="53"/>
    </row>
    <row r="2056" spans="1:26" ht="14.25" customHeight="1">
      <c r="A2056" s="84"/>
      <c r="B2056" s="84"/>
      <c r="C2056" s="85"/>
      <c r="D2056" s="85"/>
      <c r="E2056" s="85"/>
      <c r="F2056" s="85"/>
      <c r="G2056" s="85"/>
      <c r="H2056" s="85"/>
      <c r="I2056" s="85"/>
      <c r="J2056" s="85"/>
      <c r="K2056" s="85"/>
      <c r="L2056" s="85"/>
      <c r="M2056" s="53"/>
      <c r="N2056" s="53"/>
      <c r="O2056" s="53"/>
      <c r="P2056" s="53"/>
      <c r="Q2056" s="53"/>
      <c r="R2056" s="53"/>
      <c r="S2056" s="53"/>
      <c r="T2056" s="53"/>
      <c r="U2056" s="53"/>
      <c r="V2056" s="53"/>
      <c r="W2056" s="53"/>
      <c r="X2056" s="53"/>
      <c r="Y2056" s="53"/>
      <c r="Z2056" s="53"/>
    </row>
    <row r="2057" spans="1:26" ht="14.25" customHeight="1">
      <c r="A2057" s="79"/>
      <c r="B2057" s="79"/>
      <c r="C2057" s="80"/>
      <c r="D2057" s="80"/>
      <c r="E2057" s="80"/>
      <c r="F2057" s="80"/>
      <c r="G2057" s="80"/>
      <c r="H2057" s="80"/>
      <c r="I2057" s="80"/>
      <c r="J2057" s="80"/>
      <c r="K2057" s="80"/>
      <c r="L2057" s="80"/>
      <c r="M2057" s="53"/>
      <c r="N2057" s="53"/>
      <c r="O2057" s="53"/>
      <c r="P2057" s="53"/>
      <c r="Q2057" s="53"/>
      <c r="R2057" s="53"/>
      <c r="S2057" s="53"/>
      <c r="T2057" s="53"/>
      <c r="U2057" s="53"/>
      <c r="V2057" s="53"/>
      <c r="W2057" s="53"/>
      <c r="X2057" s="53"/>
      <c r="Y2057" s="53"/>
      <c r="Z2057" s="53"/>
    </row>
    <row r="2058" spans="1:26" ht="14.25" customHeight="1">
      <c r="A2058" s="84"/>
      <c r="B2058" s="84"/>
      <c r="C2058" s="85"/>
      <c r="D2058" s="85"/>
      <c r="E2058" s="85"/>
      <c r="F2058" s="85"/>
      <c r="G2058" s="85"/>
      <c r="H2058" s="85"/>
      <c r="I2058" s="85"/>
      <c r="J2058" s="85"/>
      <c r="K2058" s="85"/>
      <c r="L2058" s="85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</row>
    <row r="2059" spans="1:26" ht="14.25" customHeight="1">
      <c r="A2059" s="79"/>
      <c r="B2059" s="79"/>
      <c r="C2059" s="80"/>
      <c r="D2059" s="80"/>
      <c r="E2059" s="80"/>
      <c r="F2059" s="80"/>
      <c r="G2059" s="80"/>
      <c r="H2059" s="80"/>
      <c r="I2059" s="80"/>
      <c r="J2059" s="80"/>
      <c r="K2059" s="80"/>
      <c r="L2059" s="80"/>
      <c r="M2059" s="53"/>
      <c r="N2059" s="53"/>
      <c r="O2059" s="53"/>
      <c r="P2059" s="53"/>
      <c r="Q2059" s="53"/>
      <c r="R2059" s="53"/>
      <c r="S2059" s="53"/>
      <c r="T2059" s="53"/>
      <c r="U2059" s="53"/>
      <c r="V2059" s="53"/>
      <c r="W2059" s="53"/>
      <c r="X2059" s="53"/>
      <c r="Y2059" s="53"/>
      <c r="Z2059" s="53"/>
    </row>
    <row r="2060" spans="1:26" ht="14.25" customHeight="1">
      <c r="A2060" s="84"/>
      <c r="B2060" s="84"/>
      <c r="C2060" s="85"/>
      <c r="D2060" s="85"/>
      <c r="E2060" s="85"/>
      <c r="F2060" s="85"/>
      <c r="G2060" s="85"/>
      <c r="H2060" s="85"/>
      <c r="I2060" s="85"/>
      <c r="J2060" s="85"/>
      <c r="K2060" s="85"/>
      <c r="L2060" s="85"/>
      <c r="M2060" s="53"/>
      <c r="N2060" s="53"/>
      <c r="O2060" s="53"/>
      <c r="P2060" s="53"/>
      <c r="Q2060" s="53"/>
      <c r="R2060" s="53"/>
      <c r="S2060" s="53"/>
      <c r="T2060" s="53"/>
      <c r="U2060" s="53"/>
      <c r="V2060" s="53"/>
      <c r="W2060" s="53"/>
      <c r="X2060" s="53"/>
      <c r="Y2060" s="53"/>
      <c r="Z2060" s="53"/>
    </row>
    <row r="2061" spans="1:26" ht="14.25" customHeight="1">
      <c r="A2061" s="79"/>
      <c r="B2061" s="79"/>
      <c r="C2061" s="80"/>
      <c r="D2061" s="80"/>
      <c r="E2061" s="80"/>
      <c r="F2061" s="80"/>
      <c r="G2061" s="80"/>
      <c r="H2061" s="80"/>
      <c r="I2061" s="80"/>
      <c r="J2061" s="80"/>
      <c r="K2061" s="80"/>
      <c r="L2061" s="80"/>
      <c r="M2061" s="53"/>
      <c r="N2061" s="53"/>
      <c r="O2061" s="53"/>
      <c r="P2061" s="53"/>
      <c r="Q2061" s="53"/>
      <c r="R2061" s="53"/>
      <c r="S2061" s="53"/>
      <c r="T2061" s="53"/>
      <c r="U2061" s="53"/>
      <c r="V2061" s="53"/>
      <c r="W2061" s="53"/>
      <c r="X2061" s="53"/>
      <c r="Y2061" s="53"/>
      <c r="Z2061" s="53"/>
    </row>
    <row r="2062" spans="1:26" ht="14.25" customHeight="1">
      <c r="A2062" s="84"/>
      <c r="B2062" s="84"/>
      <c r="C2062" s="85"/>
      <c r="D2062" s="85"/>
      <c r="E2062" s="85"/>
      <c r="F2062" s="85"/>
      <c r="G2062" s="85"/>
      <c r="H2062" s="85"/>
      <c r="I2062" s="85"/>
      <c r="J2062" s="85"/>
      <c r="K2062" s="85"/>
      <c r="L2062" s="85"/>
      <c r="M2062" s="53"/>
      <c r="N2062" s="53"/>
      <c r="O2062" s="53"/>
      <c r="P2062" s="53"/>
      <c r="Q2062" s="53"/>
      <c r="R2062" s="53"/>
      <c r="S2062" s="53"/>
      <c r="T2062" s="53"/>
      <c r="U2062" s="53"/>
      <c r="V2062" s="53"/>
      <c r="W2062" s="53"/>
      <c r="X2062" s="53"/>
      <c r="Y2062" s="53"/>
      <c r="Z2062" s="53"/>
    </row>
    <row r="2063" spans="1:26" ht="14.25" customHeight="1">
      <c r="A2063" s="79"/>
      <c r="B2063" s="79"/>
      <c r="C2063" s="80"/>
      <c r="D2063" s="80"/>
      <c r="E2063" s="80"/>
      <c r="F2063" s="80"/>
      <c r="G2063" s="80"/>
      <c r="H2063" s="80"/>
      <c r="I2063" s="80"/>
      <c r="J2063" s="80"/>
      <c r="K2063" s="80"/>
      <c r="L2063" s="80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</row>
    <row r="2064" spans="1:26" ht="14.25" customHeight="1">
      <c r="A2064" s="84"/>
      <c r="B2064" s="84"/>
      <c r="C2064" s="85"/>
      <c r="D2064" s="85"/>
      <c r="E2064" s="85"/>
      <c r="F2064" s="85"/>
      <c r="G2064" s="85"/>
      <c r="H2064" s="85"/>
      <c r="I2064" s="85"/>
      <c r="J2064" s="85"/>
      <c r="K2064" s="85"/>
      <c r="L2064" s="85"/>
      <c r="M2064" s="53"/>
      <c r="N2064" s="53"/>
      <c r="O2064" s="53"/>
      <c r="P2064" s="53"/>
      <c r="Q2064" s="53"/>
      <c r="R2064" s="53"/>
      <c r="S2064" s="53"/>
      <c r="T2064" s="53"/>
      <c r="U2064" s="53"/>
      <c r="V2064" s="53"/>
      <c r="W2064" s="53"/>
      <c r="X2064" s="53"/>
      <c r="Y2064" s="53"/>
      <c r="Z2064" s="53"/>
    </row>
    <row r="2065" spans="1:26" ht="14.25" customHeight="1">
      <c r="A2065" s="79"/>
      <c r="B2065" s="79"/>
      <c r="C2065" s="80"/>
      <c r="D2065" s="80"/>
      <c r="E2065" s="80"/>
      <c r="F2065" s="80"/>
      <c r="G2065" s="80"/>
      <c r="H2065" s="80"/>
      <c r="I2065" s="80"/>
      <c r="J2065" s="80"/>
      <c r="K2065" s="80"/>
      <c r="L2065" s="80"/>
      <c r="M2065" s="53"/>
      <c r="N2065" s="53"/>
      <c r="O2065" s="53"/>
      <c r="P2065" s="53"/>
      <c r="Q2065" s="53"/>
      <c r="R2065" s="53"/>
      <c r="S2065" s="53"/>
      <c r="T2065" s="53"/>
      <c r="U2065" s="53"/>
      <c r="V2065" s="53"/>
      <c r="W2065" s="53"/>
      <c r="X2065" s="53"/>
      <c r="Y2065" s="53"/>
      <c r="Z2065" s="53"/>
    </row>
    <row r="2066" spans="1:26" ht="14.25" customHeight="1">
      <c r="A2066" s="84"/>
      <c r="B2066" s="84"/>
      <c r="C2066" s="85"/>
      <c r="D2066" s="85"/>
      <c r="E2066" s="85"/>
      <c r="F2066" s="85"/>
      <c r="G2066" s="85"/>
      <c r="H2066" s="85"/>
      <c r="I2066" s="85"/>
      <c r="J2066" s="85"/>
      <c r="K2066" s="85"/>
      <c r="L2066" s="85"/>
      <c r="M2066" s="53"/>
      <c r="N2066" s="53"/>
      <c r="O2066" s="53"/>
      <c r="P2066" s="53"/>
      <c r="Q2066" s="53"/>
      <c r="R2066" s="53"/>
      <c r="S2066" s="53"/>
      <c r="T2066" s="53"/>
      <c r="U2066" s="53"/>
      <c r="V2066" s="53"/>
      <c r="W2066" s="53"/>
      <c r="X2066" s="53"/>
      <c r="Y2066" s="53"/>
      <c r="Z2066" s="53"/>
    </row>
    <row r="2067" spans="1:26" ht="14.25" customHeight="1">
      <c r="A2067" s="79"/>
      <c r="B2067" s="79"/>
      <c r="C2067" s="80"/>
      <c r="D2067" s="80"/>
      <c r="E2067" s="80"/>
      <c r="F2067" s="80"/>
      <c r="G2067" s="80"/>
      <c r="H2067" s="80"/>
      <c r="I2067" s="80"/>
      <c r="J2067" s="80"/>
      <c r="K2067" s="80"/>
      <c r="L2067" s="80"/>
      <c r="M2067" s="53"/>
      <c r="N2067" s="53"/>
      <c r="O2067" s="53"/>
      <c r="P2067" s="53"/>
      <c r="Q2067" s="53"/>
      <c r="R2067" s="53"/>
      <c r="S2067" s="53"/>
      <c r="T2067" s="53"/>
      <c r="U2067" s="53"/>
      <c r="V2067" s="53"/>
      <c r="W2067" s="53"/>
      <c r="X2067" s="53"/>
      <c r="Y2067" s="53"/>
      <c r="Z2067" s="53"/>
    </row>
    <row r="2068" spans="1:26" ht="14.25" customHeight="1">
      <c r="A2068" s="84"/>
      <c r="B2068" s="84"/>
      <c r="C2068" s="85"/>
      <c r="D2068" s="85"/>
      <c r="E2068" s="85"/>
      <c r="F2068" s="85"/>
      <c r="G2068" s="85"/>
      <c r="H2068" s="85"/>
      <c r="I2068" s="85"/>
      <c r="J2068" s="85"/>
      <c r="K2068" s="85"/>
      <c r="L2068" s="85"/>
      <c r="M2068" s="53"/>
      <c r="N2068" s="53"/>
      <c r="O2068" s="53"/>
      <c r="P2068" s="53"/>
      <c r="Q2068" s="53"/>
      <c r="R2068" s="53"/>
      <c r="S2068" s="53"/>
      <c r="T2068" s="53"/>
      <c r="U2068" s="53"/>
      <c r="V2068" s="53"/>
      <c r="W2068" s="53"/>
      <c r="X2068" s="53"/>
      <c r="Y2068" s="53"/>
      <c r="Z2068" s="53"/>
    </row>
    <row r="2069" spans="1:26" ht="14.25" customHeight="1">
      <c r="A2069" s="79"/>
      <c r="B2069" s="79"/>
      <c r="C2069" s="80"/>
      <c r="D2069" s="80"/>
      <c r="E2069" s="80"/>
      <c r="F2069" s="80"/>
      <c r="G2069" s="80"/>
      <c r="H2069" s="80"/>
      <c r="I2069" s="80"/>
      <c r="J2069" s="80"/>
      <c r="K2069" s="80"/>
      <c r="L2069" s="80"/>
      <c r="M2069" s="53"/>
      <c r="N2069" s="53"/>
      <c r="O2069" s="53"/>
      <c r="P2069" s="53"/>
      <c r="Q2069" s="53"/>
      <c r="R2069" s="53"/>
      <c r="S2069" s="53"/>
      <c r="T2069" s="53"/>
      <c r="U2069" s="53"/>
      <c r="V2069" s="53"/>
      <c r="W2069" s="53"/>
      <c r="X2069" s="53"/>
      <c r="Y2069" s="53"/>
      <c r="Z2069" s="53"/>
    </row>
    <row r="2070" spans="1:26" ht="14.25" customHeight="1">
      <c r="A2070" s="84"/>
      <c r="B2070" s="84"/>
      <c r="C2070" s="85"/>
      <c r="D2070" s="85"/>
      <c r="E2070" s="85"/>
      <c r="F2070" s="85"/>
      <c r="G2070" s="85"/>
      <c r="H2070" s="85"/>
      <c r="I2070" s="85"/>
      <c r="J2070" s="85"/>
      <c r="K2070" s="85"/>
      <c r="L2070" s="85"/>
      <c r="M2070" s="53"/>
      <c r="N2070" s="53"/>
      <c r="O2070" s="53"/>
      <c r="P2070" s="53"/>
      <c r="Q2070" s="53"/>
      <c r="R2070" s="53"/>
      <c r="S2070" s="53"/>
      <c r="T2070" s="53"/>
      <c r="U2070" s="53"/>
      <c r="V2070" s="53"/>
      <c r="W2070" s="53"/>
      <c r="X2070" s="53"/>
      <c r="Y2070" s="53"/>
      <c r="Z2070" s="53"/>
    </row>
    <row r="2071" spans="1:26" ht="14.25" customHeight="1">
      <c r="A2071" s="79"/>
      <c r="B2071" s="79"/>
      <c r="C2071" s="80"/>
      <c r="D2071" s="80"/>
      <c r="E2071" s="80"/>
      <c r="F2071" s="80"/>
      <c r="G2071" s="80"/>
      <c r="H2071" s="80"/>
      <c r="I2071" s="80"/>
      <c r="J2071" s="80"/>
      <c r="K2071" s="80"/>
      <c r="L2071" s="80"/>
      <c r="M2071" s="53"/>
      <c r="N2071" s="53"/>
      <c r="O2071" s="53"/>
      <c r="P2071" s="53"/>
      <c r="Q2071" s="53"/>
      <c r="R2071" s="53"/>
      <c r="S2071" s="53"/>
      <c r="T2071" s="53"/>
      <c r="U2071" s="53"/>
      <c r="V2071" s="53"/>
      <c r="W2071" s="53"/>
      <c r="X2071" s="53"/>
      <c r="Y2071" s="53"/>
      <c r="Z2071" s="53"/>
    </row>
    <row r="2072" spans="1:26" ht="14.25" customHeight="1">
      <c r="A2072" s="84"/>
      <c r="B2072" s="84"/>
      <c r="C2072" s="85"/>
      <c r="D2072" s="85"/>
      <c r="E2072" s="85"/>
      <c r="F2072" s="85"/>
      <c r="G2072" s="85"/>
      <c r="H2072" s="85"/>
      <c r="I2072" s="85"/>
      <c r="J2072" s="85"/>
      <c r="K2072" s="85"/>
      <c r="L2072" s="85"/>
      <c r="M2072" s="53"/>
      <c r="N2072" s="53"/>
      <c r="O2072" s="53"/>
      <c r="P2072" s="53"/>
      <c r="Q2072" s="53"/>
      <c r="R2072" s="53"/>
      <c r="S2072" s="53"/>
      <c r="T2072" s="53"/>
      <c r="U2072" s="53"/>
      <c r="V2072" s="53"/>
      <c r="W2072" s="53"/>
      <c r="X2072" s="53"/>
      <c r="Y2072" s="53"/>
      <c r="Z2072" s="53"/>
    </row>
    <row r="2073" spans="1:26" ht="14.25" customHeight="1">
      <c r="A2073" s="79"/>
      <c r="B2073" s="79"/>
      <c r="C2073" s="80"/>
      <c r="D2073" s="80"/>
      <c r="E2073" s="80"/>
      <c r="F2073" s="80"/>
      <c r="G2073" s="80"/>
      <c r="H2073" s="80"/>
      <c r="I2073" s="80"/>
      <c r="J2073" s="80"/>
      <c r="K2073" s="80"/>
      <c r="L2073" s="80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  <c r="Z2073" s="53"/>
    </row>
    <row r="2074" spans="1:26" ht="14.25" customHeight="1">
      <c r="A2074" s="84"/>
      <c r="B2074" s="84"/>
      <c r="C2074" s="85"/>
      <c r="D2074" s="85"/>
      <c r="E2074" s="85"/>
      <c r="F2074" s="85"/>
      <c r="G2074" s="85"/>
      <c r="H2074" s="85"/>
      <c r="I2074" s="85"/>
      <c r="J2074" s="85"/>
      <c r="K2074" s="85"/>
      <c r="L2074" s="85"/>
      <c r="M2074" s="53"/>
      <c r="N2074" s="53"/>
      <c r="O2074" s="53"/>
      <c r="P2074" s="53"/>
      <c r="Q2074" s="53"/>
      <c r="R2074" s="53"/>
      <c r="S2074" s="53"/>
      <c r="T2074" s="53"/>
      <c r="U2074" s="53"/>
      <c r="V2074" s="53"/>
      <c r="W2074" s="53"/>
      <c r="X2074" s="53"/>
      <c r="Y2074" s="53"/>
      <c r="Z2074" s="53"/>
    </row>
    <row r="2075" spans="1:26" ht="14.25" customHeight="1">
      <c r="A2075" s="79"/>
      <c r="B2075" s="79"/>
      <c r="C2075" s="80"/>
      <c r="D2075" s="80"/>
      <c r="E2075" s="80"/>
      <c r="F2075" s="80"/>
      <c r="G2075" s="80"/>
      <c r="H2075" s="80"/>
      <c r="I2075" s="80"/>
      <c r="J2075" s="80"/>
      <c r="K2075" s="80"/>
      <c r="L2075" s="80"/>
      <c r="M2075" s="53"/>
      <c r="N2075" s="53"/>
      <c r="O2075" s="53"/>
      <c r="P2075" s="53"/>
      <c r="Q2075" s="53"/>
      <c r="R2075" s="53"/>
      <c r="S2075" s="53"/>
      <c r="T2075" s="53"/>
      <c r="U2075" s="53"/>
      <c r="V2075" s="53"/>
      <c r="W2075" s="53"/>
      <c r="X2075" s="53"/>
      <c r="Y2075" s="53"/>
      <c r="Z2075" s="53"/>
    </row>
    <row r="2076" spans="1:26" ht="14.25" customHeight="1">
      <c r="A2076" s="84"/>
      <c r="B2076" s="84"/>
      <c r="C2076" s="85"/>
      <c r="D2076" s="85"/>
      <c r="E2076" s="85"/>
      <c r="F2076" s="85"/>
      <c r="G2076" s="85"/>
      <c r="H2076" s="85"/>
      <c r="I2076" s="85"/>
      <c r="J2076" s="85"/>
      <c r="K2076" s="85"/>
      <c r="L2076" s="85"/>
      <c r="M2076" s="53"/>
      <c r="N2076" s="53"/>
      <c r="O2076" s="53"/>
      <c r="P2076" s="53"/>
      <c r="Q2076" s="53"/>
      <c r="R2076" s="53"/>
      <c r="S2076" s="53"/>
      <c r="T2076" s="53"/>
      <c r="U2076" s="53"/>
      <c r="V2076" s="53"/>
      <c r="W2076" s="53"/>
      <c r="X2076" s="53"/>
      <c r="Y2076" s="53"/>
      <c r="Z2076" s="53"/>
    </row>
    <row r="2077" spans="1:26" ht="14.25" customHeight="1">
      <c r="A2077" s="79"/>
      <c r="B2077" s="79"/>
      <c r="C2077" s="80"/>
      <c r="D2077" s="80"/>
      <c r="E2077" s="80"/>
      <c r="F2077" s="80"/>
      <c r="G2077" s="80"/>
      <c r="H2077" s="80"/>
      <c r="I2077" s="80"/>
      <c r="J2077" s="80"/>
      <c r="K2077" s="80"/>
      <c r="L2077" s="80"/>
      <c r="M2077" s="53"/>
      <c r="N2077" s="53"/>
      <c r="O2077" s="53"/>
      <c r="P2077" s="53"/>
      <c r="Q2077" s="53"/>
      <c r="R2077" s="53"/>
      <c r="S2077" s="53"/>
      <c r="T2077" s="53"/>
      <c r="U2077" s="53"/>
      <c r="V2077" s="53"/>
      <c r="W2077" s="53"/>
      <c r="X2077" s="53"/>
      <c r="Y2077" s="53"/>
      <c r="Z2077" s="53"/>
    </row>
    <row r="2078" spans="1:26" ht="14.25" customHeight="1">
      <c r="A2078" s="84"/>
      <c r="B2078" s="84"/>
      <c r="C2078" s="85"/>
      <c r="D2078" s="85"/>
      <c r="E2078" s="85"/>
      <c r="F2078" s="85"/>
      <c r="G2078" s="85"/>
      <c r="H2078" s="85"/>
      <c r="I2078" s="85"/>
      <c r="J2078" s="85"/>
      <c r="K2078" s="85"/>
      <c r="L2078" s="85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</row>
    <row r="2079" spans="1:26" ht="14.25" customHeight="1">
      <c r="A2079" s="79"/>
      <c r="B2079" s="79"/>
      <c r="C2079" s="80"/>
      <c r="D2079" s="80"/>
      <c r="E2079" s="80"/>
      <c r="F2079" s="80"/>
      <c r="G2079" s="80"/>
      <c r="H2079" s="80"/>
      <c r="I2079" s="80"/>
      <c r="J2079" s="80"/>
      <c r="K2079" s="80"/>
      <c r="L2079" s="80"/>
      <c r="M2079" s="53"/>
      <c r="N2079" s="53"/>
      <c r="O2079" s="53"/>
      <c r="P2079" s="53"/>
      <c r="Q2079" s="53"/>
      <c r="R2079" s="53"/>
      <c r="S2079" s="53"/>
      <c r="T2079" s="53"/>
      <c r="U2079" s="53"/>
      <c r="V2079" s="53"/>
      <c r="W2079" s="53"/>
      <c r="X2079" s="53"/>
      <c r="Y2079" s="53"/>
      <c r="Z2079" s="53"/>
    </row>
    <row r="2080" spans="1:26" ht="14.25" customHeight="1">
      <c r="A2080" s="84"/>
      <c r="B2080" s="84"/>
      <c r="C2080" s="85"/>
      <c r="D2080" s="85"/>
      <c r="E2080" s="85"/>
      <c r="F2080" s="85"/>
      <c r="G2080" s="85"/>
      <c r="H2080" s="85"/>
      <c r="I2080" s="85"/>
      <c r="J2080" s="85"/>
      <c r="K2080" s="85"/>
      <c r="L2080" s="85"/>
      <c r="M2080" s="53"/>
      <c r="N2080" s="53"/>
      <c r="O2080" s="53"/>
      <c r="P2080" s="53"/>
      <c r="Q2080" s="53"/>
      <c r="R2080" s="53"/>
      <c r="S2080" s="53"/>
      <c r="T2080" s="53"/>
      <c r="U2080" s="53"/>
      <c r="V2080" s="53"/>
      <c r="W2080" s="53"/>
      <c r="X2080" s="53"/>
      <c r="Y2080" s="53"/>
      <c r="Z2080" s="53"/>
    </row>
    <row r="2081" spans="1:26" ht="14.25" customHeight="1">
      <c r="A2081" s="79"/>
      <c r="B2081" s="79"/>
      <c r="C2081" s="80"/>
      <c r="D2081" s="80"/>
      <c r="E2081" s="80"/>
      <c r="F2081" s="80"/>
      <c r="G2081" s="80"/>
      <c r="H2081" s="80"/>
      <c r="I2081" s="80"/>
      <c r="J2081" s="80"/>
      <c r="K2081" s="80"/>
      <c r="L2081" s="80"/>
      <c r="M2081" s="53"/>
      <c r="N2081" s="53"/>
      <c r="O2081" s="53"/>
      <c r="P2081" s="53"/>
      <c r="Q2081" s="53"/>
      <c r="R2081" s="53"/>
      <c r="S2081" s="53"/>
      <c r="T2081" s="53"/>
      <c r="U2081" s="53"/>
      <c r="V2081" s="53"/>
      <c r="W2081" s="53"/>
      <c r="X2081" s="53"/>
      <c r="Y2081" s="53"/>
      <c r="Z2081" s="53"/>
    </row>
    <row r="2082" spans="1:26" ht="14.25" customHeight="1">
      <c r="A2082" s="84"/>
      <c r="B2082" s="84"/>
      <c r="C2082" s="85"/>
      <c r="D2082" s="85"/>
      <c r="E2082" s="85"/>
      <c r="F2082" s="85"/>
      <c r="G2082" s="85"/>
      <c r="H2082" s="85"/>
      <c r="I2082" s="85"/>
      <c r="J2082" s="85"/>
      <c r="K2082" s="85"/>
      <c r="L2082" s="85"/>
      <c r="M2082" s="53"/>
      <c r="N2082" s="53"/>
      <c r="O2082" s="53"/>
      <c r="P2082" s="53"/>
      <c r="Q2082" s="53"/>
      <c r="R2082" s="53"/>
      <c r="S2082" s="53"/>
      <c r="T2082" s="53"/>
      <c r="U2082" s="53"/>
      <c r="V2082" s="53"/>
      <c r="W2082" s="53"/>
      <c r="X2082" s="53"/>
      <c r="Y2082" s="53"/>
      <c r="Z2082" s="53"/>
    </row>
    <row r="2083" spans="1:26" ht="14.25" customHeight="1">
      <c r="A2083" s="79"/>
      <c r="B2083" s="79"/>
      <c r="C2083" s="80"/>
      <c r="D2083" s="80"/>
      <c r="E2083" s="80"/>
      <c r="F2083" s="80"/>
      <c r="G2083" s="80"/>
      <c r="H2083" s="80"/>
      <c r="I2083" s="80"/>
      <c r="J2083" s="80"/>
      <c r="K2083" s="80"/>
      <c r="L2083" s="80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  <c r="Z2083" s="53"/>
    </row>
    <row r="2084" spans="1:26" ht="14.25" customHeight="1">
      <c r="A2084" s="84"/>
      <c r="B2084" s="84"/>
      <c r="C2084" s="85"/>
      <c r="D2084" s="85"/>
      <c r="E2084" s="85"/>
      <c r="F2084" s="85"/>
      <c r="G2084" s="85"/>
      <c r="H2084" s="85"/>
      <c r="I2084" s="85"/>
      <c r="J2084" s="85"/>
      <c r="K2084" s="85"/>
      <c r="L2084" s="85"/>
      <c r="M2084" s="53"/>
      <c r="N2084" s="53"/>
      <c r="O2084" s="53"/>
      <c r="P2084" s="53"/>
      <c r="Q2084" s="53"/>
      <c r="R2084" s="53"/>
      <c r="S2084" s="53"/>
      <c r="T2084" s="53"/>
      <c r="U2084" s="53"/>
      <c r="V2084" s="53"/>
      <c r="W2084" s="53"/>
      <c r="X2084" s="53"/>
      <c r="Y2084" s="53"/>
      <c r="Z2084" s="53"/>
    </row>
    <row r="2085" spans="1:26" ht="14.25" customHeight="1">
      <c r="A2085" s="79"/>
      <c r="B2085" s="79"/>
      <c r="C2085" s="80"/>
      <c r="D2085" s="80"/>
      <c r="E2085" s="80"/>
      <c r="F2085" s="80"/>
      <c r="G2085" s="80"/>
      <c r="H2085" s="80"/>
      <c r="I2085" s="80"/>
      <c r="J2085" s="80"/>
      <c r="K2085" s="80"/>
      <c r="L2085" s="80"/>
      <c r="M2085" s="53"/>
      <c r="N2085" s="53"/>
      <c r="O2085" s="53"/>
      <c r="P2085" s="53"/>
      <c r="Q2085" s="53"/>
      <c r="R2085" s="53"/>
      <c r="S2085" s="53"/>
      <c r="T2085" s="53"/>
      <c r="U2085" s="53"/>
      <c r="V2085" s="53"/>
      <c r="W2085" s="53"/>
      <c r="X2085" s="53"/>
      <c r="Y2085" s="53"/>
      <c r="Z2085" s="53"/>
    </row>
    <row r="2086" spans="1:26" ht="14.25" customHeight="1">
      <c r="A2086" s="84"/>
      <c r="B2086" s="84"/>
      <c r="C2086" s="85"/>
      <c r="D2086" s="85"/>
      <c r="E2086" s="85"/>
      <c r="F2086" s="85"/>
      <c r="G2086" s="85"/>
      <c r="H2086" s="85"/>
      <c r="I2086" s="85"/>
      <c r="J2086" s="85"/>
      <c r="K2086" s="85"/>
      <c r="L2086" s="85"/>
      <c r="M2086" s="53"/>
      <c r="N2086" s="53"/>
      <c r="O2086" s="53"/>
      <c r="P2086" s="53"/>
      <c r="Q2086" s="53"/>
      <c r="R2086" s="53"/>
      <c r="S2086" s="53"/>
      <c r="T2086" s="53"/>
      <c r="U2086" s="53"/>
      <c r="V2086" s="53"/>
      <c r="W2086" s="53"/>
      <c r="X2086" s="53"/>
      <c r="Y2086" s="53"/>
      <c r="Z2086" s="53"/>
    </row>
    <row r="2087" spans="1:26" ht="14.25" customHeight="1">
      <c r="A2087" s="79"/>
      <c r="B2087" s="79"/>
      <c r="C2087" s="80"/>
      <c r="D2087" s="80"/>
      <c r="E2087" s="80"/>
      <c r="F2087" s="80"/>
      <c r="G2087" s="80"/>
      <c r="H2087" s="80"/>
      <c r="I2087" s="80"/>
      <c r="J2087" s="80"/>
      <c r="K2087" s="80"/>
      <c r="L2087" s="80"/>
      <c r="M2087" s="53"/>
      <c r="N2087" s="53"/>
      <c r="O2087" s="53"/>
      <c r="P2087" s="53"/>
      <c r="Q2087" s="53"/>
      <c r="R2087" s="53"/>
      <c r="S2087" s="53"/>
      <c r="T2087" s="53"/>
      <c r="U2087" s="53"/>
      <c r="V2087" s="53"/>
      <c r="W2087" s="53"/>
      <c r="X2087" s="53"/>
      <c r="Y2087" s="53"/>
      <c r="Z2087" s="53"/>
    </row>
    <row r="2088" spans="1:26" ht="14.25" customHeight="1">
      <c r="A2088" s="84"/>
      <c r="B2088" s="84"/>
      <c r="C2088" s="85"/>
      <c r="D2088" s="85"/>
      <c r="E2088" s="85"/>
      <c r="F2088" s="85"/>
      <c r="G2088" s="85"/>
      <c r="H2088" s="85"/>
      <c r="I2088" s="85"/>
      <c r="J2088" s="85"/>
      <c r="K2088" s="85"/>
      <c r="L2088" s="85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  <c r="Z2088" s="53"/>
    </row>
    <row r="2089" spans="1:26" ht="14.25" customHeight="1">
      <c r="A2089" s="79"/>
      <c r="B2089" s="79"/>
      <c r="C2089" s="80"/>
      <c r="D2089" s="80"/>
      <c r="E2089" s="80"/>
      <c r="F2089" s="80"/>
      <c r="G2089" s="80"/>
      <c r="H2089" s="80"/>
      <c r="I2089" s="80"/>
      <c r="J2089" s="80"/>
      <c r="K2089" s="80"/>
      <c r="L2089" s="80"/>
      <c r="M2089" s="53"/>
      <c r="N2089" s="53"/>
      <c r="O2089" s="53"/>
      <c r="P2089" s="53"/>
      <c r="Q2089" s="53"/>
      <c r="R2089" s="53"/>
      <c r="S2089" s="53"/>
      <c r="T2089" s="53"/>
      <c r="U2089" s="53"/>
      <c r="V2089" s="53"/>
      <c r="W2089" s="53"/>
      <c r="X2089" s="53"/>
      <c r="Y2089" s="53"/>
      <c r="Z2089" s="53"/>
    </row>
    <row r="2090" spans="1:26" ht="14.25" customHeight="1">
      <c r="A2090" s="84"/>
      <c r="B2090" s="84"/>
      <c r="C2090" s="85"/>
      <c r="D2090" s="85"/>
      <c r="E2090" s="85"/>
      <c r="F2090" s="85"/>
      <c r="G2090" s="85"/>
      <c r="H2090" s="85"/>
      <c r="I2090" s="85"/>
      <c r="J2090" s="85"/>
      <c r="K2090" s="85"/>
      <c r="L2090" s="85"/>
      <c r="M2090" s="53"/>
      <c r="N2090" s="53"/>
      <c r="O2090" s="53"/>
      <c r="P2090" s="53"/>
      <c r="Q2090" s="53"/>
      <c r="R2090" s="53"/>
      <c r="S2090" s="53"/>
      <c r="T2090" s="53"/>
      <c r="U2090" s="53"/>
      <c r="V2090" s="53"/>
      <c r="W2090" s="53"/>
      <c r="X2090" s="53"/>
      <c r="Y2090" s="53"/>
      <c r="Z2090" s="53"/>
    </row>
    <row r="2091" spans="1:26" ht="14.25" customHeight="1">
      <c r="A2091" s="79"/>
      <c r="B2091" s="79"/>
      <c r="C2091" s="80"/>
      <c r="D2091" s="80"/>
      <c r="E2091" s="80"/>
      <c r="F2091" s="80"/>
      <c r="G2091" s="80"/>
      <c r="H2091" s="80"/>
      <c r="I2091" s="80"/>
      <c r="J2091" s="80"/>
      <c r="K2091" s="80"/>
      <c r="L2091" s="80"/>
      <c r="M2091" s="53"/>
      <c r="N2091" s="53"/>
      <c r="O2091" s="53"/>
      <c r="P2091" s="53"/>
      <c r="Q2091" s="53"/>
      <c r="R2091" s="53"/>
      <c r="S2091" s="53"/>
      <c r="T2091" s="53"/>
      <c r="U2091" s="53"/>
      <c r="V2091" s="53"/>
      <c r="W2091" s="53"/>
      <c r="X2091" s="53"/>
      <c r="Y2091" s="53"/>
      <c r="Z2091" s="53"/>
    </row>
    <row r="2092" spans="1:26" ht="14.25" customHeight="1">
      <c r="A2092" s="84"/>
      <c r="B2092" s="84"/>
      <c r="C2092" s="85"/>
      <c r="D2092" s="85"/>
      <c r="E2092" s="85"/>
      <c r="F2092" s="85"/>
      <c r="G2092" s="85"/>
      <c r="H2092" s="85"/>
      <c r="I2092" s="85"/>
      <c r="J2092" s="85"/>
      <c r="K2092" s="85"/>
      <c r="L2092" s="85"/>
      <c r="M2092" s="53"/>
      <c r="N2092" s="53"/>
      <c r="O2092" s="53"/>
      <c r="P2092" s="53"/>
      <c r="Q2092" s="53"/>
      <c r="R2092" s="53"/>
      <c r="S2092" s="53"/>
      <c r="T2092" s="53"/>
      <c r="U2092" s="53"/>
      <c r="V2092" s="53"/>
      <c r="W2092" s="53"/>
      <c r="X2092" s="53"/>
      <c r="Y2092" s="53"/>
      <c r="Z2092" s="53"/>
    </row>
    <row r="2093" spans="1:26" ht="14.25" customHeight="1">
      <c r="A2093" s="79"/>
      <c r="B2093" s="79"/>
      <c r="C2093" s="80"/>
      <c r="D2093" s="80"/>
      <c r="E2093" s="80"/>
      <c r="F2093" s="80"/>
      <c r="G2093" s="80"/>
      <c r="H2093" s="80"/>
      <c r="I2093" s="80"/>
      <c r="J2093" s="80"/>
      <c r="K2093" s="80"/>
      <c r="L2093" s="80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  <c r="Z2093" s="53"/>
    </row>
    <row r="2094" spans="1:26" ht="14.25" customHeight="1">
      <c r="A2094" s="84"/>
      <c r="B2094" s="84"/>
      <c r="C2094" s="85"/>
      <c r="D2094" s="85"/>
      <c r="E2094" s="85"/>
      <c r="F2094" s="85"/>
      <c r="G2094" s="85"/>
      <c r="H2094" s="85"/>
      <c r="I2094" s="85"/>
      <c r="J2094" s="85"/>
      <c r="K2094" s="85"/>
      <c r="L2094" s="85"/>
      <c r="M2094" s="53"/>
      <c r="N2094" s="53"/>
      <c r="O2094" s="53"/>
      <c r="P2094" s="53"/>
      <c r="Q2094" s="53"/>
      <c r="R2094" s="53"/>
      <c r="S2094" s="53"/>
      <c r="T2094" s="53"/>
      <c r="U2094" s="53"/>
      <c r="V2094" s="53"/>
      <c r="W2094" s="53"/>
      <c r="X2094" s="53"/>
      <c r="Y2094" s="53"/>
      <c r="Z2094" s="53"/>
    </row>
    <row r="2095" spans="1:26" ht="14.25" customHeight="1">
      <c r="A2095" s="79"/>
      <c r="B2095" s="79"/>
      <c r="C2095" s="80"/>
      <c r="D2095" s="80"/>
      <c r="E2095" s="80"/>
      <c r="F2095" s="80"/>
      <c r="G2095" s="80"/>
      <c r="H2095" s="80"/>
      <c r="I2095" s="80"/>
      <c r="J2095" s="80"/>
      <c r="K2095" s="80"/>
      <c r="L2095" s="80"/>
      <c r="M2095" s="53"/>
      <c r="N2095" s="53"/>
      <c r="O2095" s="53"/>
      <c r="P2095" s="53"/>
      <c r="Q2095" s="53"/>
      <c r="R2095" s="53"/>
      <c r="S2095" s="53"/>
      <c r="T2095" s="53"/>
      <c r="U2095" s="53"/>
      <c r="V2095" s="53"/>
      <c r="W2095" s="53"/>
      <c r="X2095" s="53"/>
      <c r="Y2095" s="53"/>
      <c r="Z2095" s="53"/>
    </row>
    <row r="2096" spans="1:26" ht="14.25" customHeight="1">
      <c r="A2096" s="84"/>
      <c r="B2096" s="84"/>
      <c r="C2096" s="85"/>
      <c r="D2096" s="85"/>
      <c r="E2096" s="85"/>
      <c r="F2096" s="85"/>
      <c r="G2096" s="85"/>
      <c r="H2096" s="85"/>
      <c r="I2096" s="85"/>
      <c r="J2096" s="85"/>
      <c r="K2096" s="85"/>
      <c r="L2096" s="85"/>
      <c r="M2096" s="53"/>
      <c r="N2096" s="53"/>
      <c r="O2096" s="53"/>
      <c r="P2096" s="53"/>
      <c r="Q2096" s="53"/>
      <c r="R2096" s="53"/>
      <c r="S2096" s="53"/>
      <c r="T2096" s="53"/>
      <c r="U2096" s="53"/>
      <c r="V2096" s="53"/>
      <c r="W2096" s="53"/>
      <c r="X2096" s="53"/>
      <c r="Y2096" s="53"/>
      <c r="Z2096" s="53"/>
    </row>
    <row r="2097" spans="1:26" ht="14.25" customHeight="1">
      <c r="A2097" s="79"/>
      <c r="B2097" s="79"/>
      <c r="C2097" s="80"/>
      <c r="D2097" s="80"/>
      <c r="E2097" s="80"/>
      <c r="F2097" s="80"/>
      <c r="G2097" s="80"/>
      <c r="H2097" s="80"/>
      <c r="I2097" s="80"/>
      <c r="J2097" s="80"/>
      <c r="K2097" s="80"/>
      <c r="L2097" s="80"/>
      <c r="M2097" s="53"/>
      <c r="N2097" s="53"/>
      <c r="O2097" s="53"/>
      <c r="P2097" s="53"/>
      <c r="Q2097" s="53"/>
      <c r="R2097" s="53"/>
      <c r="S2097" s="53"/>
      <c r="T2097" s="53"/>
      <c r="U2097" s="53"/>
      <c r="V2097" s="53"/>
      <c r="W2097" s="53"/>
      <c r="X2097" s="53"/>
      <c r="Y2097" s="53"/>
      <c r="Z2097" s="53"/>
    </row>
    <row r="2098" spans="1:26" ht="14.25" customHeight="1">
      <c r="A2098" s="84"/>
      <c r="B2098" s="84"/>
      <c r="C2098" s="85"/>
      <c r="D2098" s="85"/>
      <c r="E2098" s="85"/>
      <c r="F2098" s="85"/>
      <c r="G2098" s="85"/>
      <c r="H2098" s="85"/>
      <c r="I2098" s="85"/>
      <c r="J2098" s="85"/>
      <c r="K2098" s="85"/>
      <c r="L2098" s="85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</row>
    <row r="2099" spans="1:26" ht="14.25" customHeight="1">
      <c r="A2099" s="79"/>
      <c r="B2099" s="79"/>
      <c r="C2099" s="80"/>
      <c r="D2099" s="80"/>
      <c r="E2099" s="80"/>
      <c r="F2099" s="80"/>
      <c r="G2099" s="80"/>
      <c r="H2099" s="80"/>
      <c r="I2099" s="80"/>
      <c r="J2099" s="80"/>
      <c r="K2099" s="80"/>
      <c r="L2099" s="80"/>
      <c r="M2099" s="53"/>
      <c r="N2099" s="53"/>
      <c r="O2099" s="53"/>
      <c r="P2099" s="53"/>
      <c r="Q2099" s="53"/>
      <c r="R2099" s="53"/>
      <c r="S2099" s="53"/>
      <c r="T2099" s="53"/>
      <c r="U2099" s="53"/>
      <c r="V2099" s="53"/>
      <c r="W2099" s="53"/>
      <c r="X2099" s="53"/>
      <c r="Y2099" s="53"/>
      <c r="Z2099" s="53"/>
    </row>
    <row r="2100" spans="1:26" ht="14.25" customHeight="1">
      <c r="A2100" s="84"/>
      <c r="B2100" s="84"/>
      <c r="C2100" s="85"/>
      <c r="D2100" s="85"/>
      <c r="E2100" s="85"/>
      <c r="F2100" s="85"/>
      <c r="G2100" s="85"/>
      <c r="H2100" s="85"/>
      <c r="I2100" s="85"/>
      <c r="J2100" s="85"/>
      <c r="K2100" s="85"/>
      <c r="L2100" s="85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</row>
    <row r="2101" spans="1:26" ht="14.25" customHeight="1">
      <c r="A2101" s="79"/>
      <c r="B2101" s="79"/>
      <c r="C2101" s="80"/>
      <c r="D2101" s="80"/>
      <c r="E2101" s="80"/>
      <c r="F2101" s="80"/>
      <c r="G2101" s="80"/>
      <c r="H2101" s="80"/>
      <c r="I2101" s="80"/>
      <c r="J2101" s="80"/>
      <c r="K2101" s="80"/>
      <c r="L2101" s="80"/>
      <c r="M2101" s="53"/>
      <c r="N2101" s="53"/>
      <c r="O2101" s="53"/>
      <c r="P2101" s="53"/>
      <c r="Q2101" s="53"/>
      <c r="R2101" s="53"/>
      <c r="S2101" s="53"/>
      <c r="T2101" s="53"/>
      <c r="U2101" s="53"/>
      <c r="V2101" s="53"/>
      <c r="W2101" s="53"/>
      <c r="X2101" s="53"/>
      <c r="Y2101" s="53"/>
      <c r="Z2101" s="53"/>
    </row>
    <row r="2102" spans="1:26" ht="14.25" customHeight="1">
      <c r="A2102" s="84"/>
      <c r="B2102" s="84"/>
      <c r="C2102" s="85"/>
      <c r="D2102" s="85"/>
      <c r="E2102" s="85"/>
      <c r="F2102" s="85"/>
      <c r="G2102" s="85"/>
      <c r="H2102" s="85"/>
      <c r="I2102" s="85"/>
      <c r="J2102" s="85"/>
      <c r="K2102" s="85"/>
      <c r="L2102" s="85"/>
      <c r="M2102" s="53"/>
      <c r="N2102" s="53"/>
      <c r="O2102" s="53"/>
      <c r="P2102" s="53"/>
      <c r="Q2102" s="53"/>
      <c r="R2102" s="53"/>
      <c r="S2102" s="53"/>
      <c r="T2102" s="53"/>
      <c r="U2102" s="53"/>
      <c r="V2102" s="53"/>
      <c r="W2102" s="53"/>
      <c r="X2102" s="53"/>
      <c r="Y2102" s="53"/>
      <c r="Z2102" s="53"/>
    </row>
    <row r="2103" spans="1:26" ht="14.25" customHeight="1">
      <c r="A2103" s="79"/>
      <c r="B2103" s="79"/>
      <c r="C2103" s="80"/>
      <c r="D2103" s="80"/>
      <c r="E2103" s="80"/>
      <c r="F2103" s="80"/>
      <c r="G2103" s="80"/>
      <c r="H2103" s="80"/>
      <c r="I2103" s="80"/>
      <c r="J2103" s="80"/>
      <c r="K2103" s="80"/>
      <c r="L2103" s="80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</row>
    <row r="2104" spans="1:26" ht="14.25" customHeight="1">
      <c r="A2104" s="84"/>
      <c r="B2104" s="84"/>
      <c r="C2104" s="85"/>
      <c r="D2104" s="85"/>
      <c r="E2104" s="85"/>
      <c r="F2104" s="85"/>
      <c r="G2104" s="85"/>
      <c r="H2104" s="85"/>
      <c r="I2104" s="85"/>
      <c r="J2104" s="85"/>
      <c r="K2104" s="85"/>
      <c r="L2104" s="85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</row>
    <row r="2105" spans="1:26" ht="14.25" customHeight="1">
      <c r="A2105" s="79"/>
      <c r="B2105" s="79"/>
      <c r="C2105" s="80"/>
      <c r="D2105" s="80"/>
      <c r="E2105" s="80"/>
      <c r="F2105" s="80"/>
      <c r="G2105" s="80"/>
      <c r="H2105" s="80"/>
      <c r="I2105" s="80"/>
      <c r="J2105" s="80"/>
      <c r="K2105" s="80"/>
      <c r="L2105" s="80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</row>
    <row r="2106" spans="1:26" ht="14.25" customHeight="1">
      <c r="A2106" s="84"/>
      <c r="B2106" s="84"/>
      <c r="C2106" s="85"/>
      <c r="D2106" s="85"/>
      <c r="E2106" s="85"/>
      <c r="F2106" s="85"/>
      <c r="G2106" s="85"/>
      <c r="H2106" s="85"/>
      <c r="I2106" s="85"/>
      <c r="J2106" s="85"/>
      <c r="K2106" s="85"/>
      <c r="L2106" s="85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</row>
    <row r="2107" spans="1:26" ht="14.25" customHeight="1">
      <c r="A2107" s="79"/>
      <c r="B2107" s="79"/>
      <c r="C2107" s="80"/>
      <c r="D2107" s="80"/>
      <c r="E2107" s="80"/>
      <c r="F2107" s="80"/>
      <c r="G2107" s="80"/>
      <c r="H2107" s="80"/>
      <c r="I2107" s="80"/>
      <c r="J2107" s="80"/>
      <c r="K2107" s="80"/>
      <c r="L2107" s="80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</row>
    <row r="2108" spans="1:26" ht="14.25" customHeight="1">
      <c r="A2108" s="84"/>
      <c r="B2108" s="84"/>
      <c r="C2108" s="85"/>
      <c r="D2108" s="85"/>
      <c r="E2108" s="85"/>
      <c r="F2108" s="85"/>
      <c r="G2108" s="85"/>
      <c r="H2108" s="85"/>
      <c r="I2108" s="85"/>
      <c r="J2108" s="85"/>
      <c r="K2108" s="85"/>
      <c r="L2108" s="85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</row>
    <row r="2109" spans="1:26" ht="14.25" customHeight="1">
      <c r="A2109" s="79"/>
      <c r="B2109" s="79"/>
      <c r="C2109" s="80"/>
      <c r="D2109" s="80"/>
      <c r="E2109" s="80"/>
      <c r="F2109" s="80"/>
      <c r="G2109" s="80"/>
      <c r="H2109" s="80"/>
      <c r="I2109" s="80"/>
      <c r="J2109" s="80"/>
      <c r="K2109" s="80"/>
      <c r="L2109" s="80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</row>
    <row r="2110" spans="1:26" ht="14.25" customHeight="1">
      <c r="A2110" s="84"/>
      <c r="B2110" s="84"/>
      <c r="C2110" s="85"/>
      <c r="D2110" s="85"/>
      <c r="E2110" s="85"/>
      <c r="F2110" s="85"/>
      <c r="G2110" s="85"/>
      <c r="H2110" s="85"/>
      <c r="I2110" s="85"/>
      <c r="J2110" s="85"/>
      <c r="K2110" s="85"/>
      <c r="L2110" s="85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</row>
    <row r="2111" spans="1:26" ht="14.25" customHeight="1">
      <c r="A2111" s="79"/>
      <c r="B2111" s="79"/>
      <c r="C2111" s="80"/>
      <c r="D2111" s="80"/>
      <c r="E2111" s="80"/>
      <c r="F2111" s="80"/>
      <c r="G2111" s="80"/>
      <c r="H2111" s="80"/>
      <c r="I2111" s="80"/>
      <c r="J2111" s="80"/>
      <c r="K2111" s="80"/>
      <c r="L2111" s="80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</row>
    <row r="2112" spans="1:26" ht="14.25" customHeight="1">
      <c r="A2112" s="84"/>
      <c r="B2112" s="84"/>
      <c r="C2112" s="85"/>
      <c r="D2112" s="85"/>
      <c r="E2112" s="85"/>
      <c r="F2112" s="85"/>
      <c r="G2112" s="85"/>
      <c r="H2112" s="85"/>
      <c r="I2112" s="85"/>
      <c r="J2112" s="85"/>
      <c r="K2112" s="85"/>
      <c r="L2112" s="85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</row>
    <row r="2113" spans="1:26" ht="14.25" customHeight="1">
      <c r="A2113" s="79"/>
      <c r="B2113" s="79"/>
      <c r="C2113" s="80"/>
      <c r="D2113" s="80"/>
      <c r="E2113" s="80"/>
      <c r="F2113" s="80"/>
      <c r="G2113" s="80"/>
      <c r="H2113" s="80"/>
      <c r="I2113" s="80"/>
      <c r="J2113" s="80"/>
      <c r="K2113" s="80"/>
      <c r="L2113" s="80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</row>
    <row r="2114" spans="1:26" ht="14.25" customHeight="1">
      <c r="A2114" s="84"/>
      <c r="B2114" s="84"/>
      <c r="C2114" s="85"/>
      <c r="D2114" s="85"/>
      <c r="E2114" s="85"/>
      <c r="F2114" s="85"/>
      <c r="G2114" s="85"/>
      <c r="H2114" s="85"/>
      <c r="I2114" s="85"/>
      <c r="J2114" s="85"/>
      <c r="K2114" s="85"/>
      <c r="L2114" s="85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</row>
    <row r="2115" spans="1:26" ht="14.25" customHeight="1">
      <c r="A2115" s="79"/>
      <c r="B2115" s="79"/>
      <c r="C2115" s="80"/>
      <c r="D2115" s="80"/>
      <c r="E2115" s="80"/>
      <c r="F2115" s="80"/>
      <c r="G2115" s="80"/>
      <c r="H2115" s="80"/>
      <c r="I2115" s="80"/>
      <c r="J2115" s="80"/>
      <c r="K2115" s="80"/>
      <c r="L2115" s="80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</row>
    <row r="2116" spans="1:26" ht="14.25" customHeight="1">
      <c r="A2116" s="84"/>
      <c r="B2116" s="84"/>
      <c r="C2116" s="85"/>
      <c r="D2116" s="85"/>
      <c r="E2116" s="85"/>
      <c r="F2116" s="85"/>
      <c r="G2116" s="85"/>
      <c r="H2116" s="85"/>
      <c r="I2116" s="85"/>
      <c r="J2116" s="85"/>
      <c r="K2116" s="85"/>
      <c r="L2116" s="85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</row>
    <row r="2117" spans="1:26" ht="14.25" customHeight="1">
      <c r="A2117" s="79"/>
      <c r="B2117" s="79"/>
      <c r="C2117" s="80"/>
      <c r="D2117" s="80"/>
      <c r="E2117" s="80"/>
      <c r="F2117" s="80"/>
      <c r="G2117" s="80"/>
      <c r="H2117" s="80"/>
      <c r="I2117" s="80"/>
      <c r="J2117" s="80"/>
      <c r="K2117" s="80"/>
      <c r="L2117" s="80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</row>
    <row r="2118" spans="1:26" ht="14.25" customHeight="1">
      <c r="A2118" s="84"/>
      <c r="B2118" s="84"/>
      <c r="C2118" s="85"/>
      <c r="D2118" s="85"/>
      <c r="E2118" s="85"/>
      <c r="F2118" s="85"/>
      <c r="G2118" s="85"/>
      <c r="H2118" s="85"/>
      <c r="I2118" s="85"/>
      <c r="J2118" s="85"/>
      <c r="K2118" s="85"/>
      <c r="L2118" s="85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</row>
    <row r="2119" spans="1:26" ht="14.25" customHeight="1">
      <c r="A2119" s="79"/>
      <c r="B2119" s="79"/>
      <c r="C2119" s="80"/>
      <c r="D2119" s="80"/>
      <c r="E2119" s="80"/>
      <c r="F2119" s="80"/>
      <c r="G2119" s="80"/>
      <c r="H2119" s="80"/>
      <c r="I2119" s="80"/>
      <c r="J2119" s="80"/>
      <c r="K2119" s="80"/>
      <c r="L2119" s="80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</row>
    <row r="2120" spans="1:26" ht="14.25" customHeight="1">
      <c r="A2120" s="84"/>
      <c r="B2120" s="84"/>
      <c r="C2120" s="85"/>
      <c r="D2120" s="85"/>
      <c r="E2120" s="85"/>
      <c r="F2120" s="85"/>
      <c r="G2120" s="85"/>
      <c r="H2120" s="85"/>
      <c r="I2120" s="85"/>
      <c r="J2120" s="85"/>
      <c r="K2120" s="85"/>
      <c r="L2120" s="85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</row>
    <row r="2121" spans="1:26" ht="14.25" customHeight="1">
      <c r="A2121" s="79"/>
      <c r="B2121" s="79"/>
      <c r="C2121" s="80"/>
      <c r="D2121" s="80"/>
      <c r="E2121" s="80"/>
      <c r="F2121" s="80"/>
      <c r="G2121" s="80"/>
      <c r="H2121" s="80"/>
      <c r="I2121" s="80"/>
      <c r="J2121" s="80"/>
      <c r="K2121" s="80"/>
      <c r="L2121" s="80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</row>
    <row r="2122" spans="1:26" ht="14.25" customHeight="1">
      <c r="A2122" s="84"/>
      <c r="B2122" s="84"/>
      <c r="C2122" s="85"/>
      <c r="D2122" s="85"/>
      <c r="E2122" s="85"/>
      <c r="F2122" s="85"/>
      <c r="G2122" s="85"/>
      <c r="H2122" s="85"/>
      <c r="I2122" s="85"/>
      <c r="J2122" s="85"/>
      <c r="K2122" s="85"/>
      <c r="L2122" s="85"/>
      <c r="M2122" s="53"/>
      <c r="N2122" s="53"/>
      <c r="O2122" s="53"/>
      <c r="P2122" s="53"/>
      <c r="Q2122" s="53"/>
      <c r="R2122" s="53"/>
      <c r="S2122" s="53"/>
      <c r="T2122" s="53"/>
      <c r="U2122" s="53"/>
      <c r="V2122" s="53"/>
      <c r="W2122" s="53"/>
      <c r="X2122" s="53"/>
      <c r="Y2122" s="53"/>
      <c r="Z2122" s="53"/>
    </row>
    <row r="2123" spans="1:26" ht="14.25" customHeight="1">
      <c r="A2123" s="79"/>
      <c r="B2123" s="79"/>
      <c r="C2123" s="80"/>
      <c r="D2123" s="80"/>
      <c r="E2123" s="80"/>
      <c r="F2123" s="80"/>
      <c r="G2123" s="80"/>
      <c r="H2123" s="80"/>
      <c r="I2123" s="80"/>
      <c r="J2123" s="80"/>
      <c r="K2123" s="80"/>
      <c r="L2123" s="80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  <c r="Z2123" s="53"/>
    </row>
    <row r="2124" spans="1:26" ht="14.25" customHeight="1">
      <c r="A2124" s="84"/>
      <c r="B2124" s="84"/>
      <c r="C2124" s="85"/>
      <c r="D2124" s="85"/>
      <c r="E2124" s="85"/>
      <c r="F2124" s="85"/>
      <c r="G2124" s="85"/>
      <c r="H2124" s="85"/>
      <c r="I2124" s="85"/>
      <c r="J2124" s="85"/>
      <c r="K2124" s="85"/>
      <c r="L2124" s="85"/>
      <c r="M2124" s="53"/>
      <c r="N2124" s="53"/>
      <c r="O2124" s="53"/>
      <c r="P2124" s="53"/>
      <c r="Q2124" s="53"/>
      <c r="R2124" s="53"/>
      <c r="S2124" s="53"/>
      <c r="T2124" s="53"/>
      <c r="U2124" s="53"/>
      <c r="V2124" s="53"/>
      <c r="W2124" s="53"/>
      <c r="X2124" s="53"/>
      <c r="Y2124" s="53"/>
      <c r="Z2124" s="53"/>
    </row>
    <row r="2125" spans="1:26" ht="14.25" customHeight="1">
      <c r="A2125" s="79"/>
      <c r="B2125" s="79"/>
      <c r="C2125" s="80"/>
      <c r="D2125" s="80"/>
      <c r="E2125" s="80"/>
      <c r="F2125" s="80"/>
      <c r="G2125" s="80"/>
      <c r="H2125" s="80"/>
      <c r="I2125" s="80"/>
      <c r="J2125" s="80"/>
      <c r="K2125" s="80"/>
      <c r="L2125" s="80"/>
      <c r="M2125" s="53"/>
      <c r="N2125" s="53"/>
      <c r="O2125" s="53"/>
      <c r="P2125" s="53"/>
      <c r="Q2125" s="53"/>
      <c r="R2125" s="53"/>
      <c r="S2125" s="53"/>
      <c r="T2125" s="53"/>
      <c r="U2125" s="53"/>
      <c r="V2125" s="53"/>
      <c r="W2125" s="53"/>
      <c r="X2125" s="53"/>
      <c r="Y2125" s="53"/>
      <c r="Z2125" s="53"/>
    </row>
    <row r="2126" spans="1:26" ht="14.25" customHeight="1">
      <c r="A2126" s="84"/>
      <c r="B2126" s="84"/>
      <c r="C2126" s="85"/>
      <c r="D2126" s="85"/>
      <c r="E2126" s="85"/>
      <c r="F2126" s="85"/>
      <c r="G2126" s="85"/>
      <c r="H2126" s="85"/>
      <c r="I2126" s="85"/>
      <c r="J2126" s="85"/>
      <c r="K2126" s="85"/>
      <c r="L2126" s="85"/>
      <c r="M2126" s="53"/>
      <c r="N2126" s="53"/>
      <c r="O2126" s="53"/>
      <c r="P2126" s="53"/>
      <c r="Q2126" s="53"/>
      <c r="R2126" s="53"/>
      <c r="S2126" s="53"/>
      <c r="T2126" s="53"/>
      <c r="U2126" s="53"/>
      <c r="V2126" s="53"/>
      <c r="W2126" s="53"/>
      <c r="X2126" s="53"/>
      <c r="Y2126" s="53"/>
      <c r="Z2126" s="53"/>
    </row>
    <row r="2127" spans="1:26" ht="14.25" customHeight="1">
      <c r="A2127" s="79"/>
      <c r="B2127" s="79"/>
      <c r="C2127" s="80"/>
      <c r="D2127" s="80"/>
      <c r="E2127" s="80"/>
      <c r="F2127" s="80"/>
      <c r="G2127" s="80"/>
      <c r="H2127" s="80"/>
      <c r="I2127" s="80"/>
      <c r="J2127" s="80"/>
      <c r="K2127" s="80"/>
      <c r="L2127" s="80"/>
      <c r="M2127" s="53"/>
      <c r="N2127" s="53"/>
      <c r="O2127" s="53"/>
      <c r="P2127" s="53"/>
      <c r="Q2127" s="53"/>
      <c r="R2127" s="53"/>
      <c r="S2127" s="53"/>
      <c r="T2127" s="53"/>
      <c r="U2127" s="53"/>
      <c r="V2127" s="53"/>
      <c r="W2127" s="53"/>
      <c r="X2127" s="53"/>
      <c r="Y2127" s="53"/>
      <c r="Z2127" s="53"/>
    </row>
    <row r="2128" spans="1:26" ht="14.25" customHeight="1">
      <c r="A2128" s="84"/>
      <c r="B2128" s="84"/>
      <c r="C2128" s="85"/>
      <c r="D2128" s="85"/>
      <c r="E2128" s="85"/>
      <c r="F2128" s="85"/>
      <c r="G2128" s="85"/>
      <c r="H2128" s="85"/>
      <c r="I2128" s="85"/>
      <c r="J2128" s="85"/>
      <c r="K2128" s="85"/>
      <c r="L2128" s="85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  <c r="Z2128" s="53"/>
    </row>
    <row r="2129" spans="1:26" ht="14.25" customHeight="1">
      <c r="A2129" s="79"/>
      <c r="B2129" s="79"/>
      <c r="C2129" s="80"/>
      <c r="D2129" s="80"/>
      <c r="E2129" s="80"/>
      <c r="F2129" s="80"/>
      <c r="G2129" s="80"/>
      <c r="H2129" s="80"/>
      <c r="I2129" s="80"/>
      <c r="J2129" s="80"/>
      <c r="K2129" s="80"/>
      <c r="L2129" s="80"/>
      <c r="M2129" s="53"/>
      <c r="N2129" s="53"/>
      <c r="O2129" s="53"/>
      <c r="P2129" s="53"/>
      <c r="Q2129" s="53"/>
      <c r="R2129" s="53"/>
      <c r="S2129" s="53"/>
      <c r="T2129" s="53"/>
      <c r="U2129" s="53"/>
      <c r="V2129" s="53"/>
      <c r="W2129" s="53"/>
      <c r="X2129" s="53"/>
      <c r="Y2129" s="53"/>
      <c r="Z2129" s="53"/>
    </row>
    <row r="2130" spans="1:26" ht="14.25" customHeight="1">
      <c r="A2130" s="84"/>
      <c r="B2130" s="84"/>
      <c r="C2130" s="85"/>
      <c r="D2130" s="85"/>
      <c r="E2130" s="85"/>
      <c r="F2130" s="85"/>
      <c r="G2130" s="85"/>
      <c r="H2130" s="85"/>
      <c r="I2130" s="85"/>
      <c r="J2130" s="85"/>
      <c r="K2130" s="85"/>
      <c r="L2130" s="85"/>
      <c r="M2130" s="53"/>
      <c r="N2130" s="53"/>
      <c r="O2130" s="53"/>
      <c r="P2130" s="53"/>
      <c r="Q2130" s="53"/>
      <c r="R2130" s="53"/>
      <c r="S2130" s="53"/>
      <c r="T2130" s="53"/>
      <c r="U2130" s="53"/>
      <c r="V2130" s="53"/>
      <c r="W2130" s="53"/>
      <c r="X2130" s="53"/>
      <c r="Y2130" s="53"/>
      <c r="Z2130" s="53"/>
    </row>
    <row r="2131" spans="1:26" ht="14.25" customHeight="1">
      <c r="A2131" s="79"/>
      <c r="B2131" s="79"/>
      <c r="C2131" s="80"/>
      <c r="D2131" s="80"/>
      <c r="E2131" s="80"/>
      <c r="F2131" s="80"/>
      <c r="G2131" s="80"/>
      <c r="H2131" s="80"/>
      <c r="I2131" s="80"/>
      <c r="J2131" s="80"/>
      <c r="K2131" s="80"/>
      <c r="L2131" s="80"/>
      <c r="M2131" s="53"/>
      <c r="N2131" s="53"/>
      <c r="O2131" s="53"/>
      <c r="P2131" s="53"/>
      <c r="Q2131" s="53"/>
      <c r="R2131" s="53"/>
      <c r="S2131" s="53"/>
      <c r="T2131" s="53"/>
      <c r="U2131" s="53"/>
      <c r="V2131" s="53"/>
      <c r="W2131" s="53"/>
      <c r="X2131" s="53"/>
      <c r="Y2131" s="53"/>
      <c r="Z2131" s="53"/>
    </row>
    <row r="2132" spans="1:26" ht="14.25" customHeight="1">
      <c r="A2132" s="84"/>
      <c r="B2132" s="84"/>
      <c r="C2132" s="85"/>
      <c r="D2132" s="85"/>
      <c r="E2132" s="85"/>
      <c r="F2132" s="85"/>
      <c r="G2132" s="85"/>
      <c r="H2132" s="85"/>
      <c r="I2132" s="85"/>
      <c r="J2132" s="85"/>
      <c r="K2132" s="85"/>
      <c r="L2132" s="85"/>
      <c r="M2132" s="53"/>
      <c r="N2132" s="53"/>
      <c r="O2132" s="53"/>
      <c r="P2132" s="53"/>
      <c r="Q2132" s="53"/>
      <c r="R2132" s="53"/>
      <c r="S2132" s="53"/>
      <c r="T2132" s="53"/>
      <c r="U2132" s="53"/>
      <c r="V2132" s="53"/>
      <c r="W2132" s="53"/>
      <c r="X2132" s="53"/>
      <c r="Y2132" s="53"/>
      <c r="Z2132" s="53"/>
    </row>
    <row r="2133" spans="1:26" ht="14.25" customHeight="1">
      <c r="A2133" s="79"/>
      <c r="B2133" s="79"/>
      <c r="C2133" s="80"/>
      <c r="D2133" s="80"/>
      <c r="E2133" s="80"/>
      <c r="F2133" s="80"/>
      <c r="G2133" s="80"/>
      <c r="H2133" s="80"/>
      <c r="I2133" s="80"/>
      <c r="J2133" s="80"/>
      <c r="K2133" s="80"/>
      <c r="L2133" s="80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  <c r="Z2133" s="53"/>
    </row>
    <row r="2134" spans="1:26" ht="14.25" customHeight="1">
      <c r="A2134" s="84"/>
      <c r="B2134" s="84"/>
      <c r="C2134" s="85"/>
      <c r="D2134" s="85"/>
      <c r="E2134" s="85"/>
      <c r="F2134" s="85"/>
      <c r="G2134" s="85"/>
      <c r="H2134" s="85"/>
      <c r="I2134" s="85"/>
      <c r="J2134" s="85"/>
      <c r="K2134" s="85"/>
      <c r="L2134" s="85"/>
      <c r="M2134" s="53"/>
      <c r="N2134" s="53"/>
      <c r="O2134" s="53"/>
      <c r="P2134" s="53"/>
      <c r="Q2134" s="53"/>
      <c r="R2134" s="53"/>
      <c r="S2134" s="53"/>
      <c r="T2134" s="53"/>
      <c r="U2134" s="53"/>
      <c r="V2134" s="53"/>
      <c r="W2134" s="53"/>
      <c r="X2134" s="53"/>
      <c r="Y2134" s="53"/>
      <c r="Z2134" s="53"/>
    </row>
    <row r="2135" spans="1:26" ht="14.25" customHeight="1">
      <c r="A2135" s="79"/>
      <c r="B2135" s="79"/>
      <c r="C2135" s="80"/>
      <c r="D2135" s="80"/>
      <c r="E2135" s="80"/>
      <c r="F2135" s="80"/>
      <c r="G2135" s="80"/>
      <c r="H2135" s="80"/>
      <c r="I2135" s="80"/>
      <c r="J2135" s="80"/>
      <c r="K2135" s="80"/>
      <c r="L2135" s="80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</row>
    <row r="2136" spans="1:26" ht="14.25" customHeight="1">
      <c r="A2136" s="84"/>
      <c r="B2136" s="84"/>
      <c r="C2136" s="85"/>
      <c r="D2136" s="85"/>
      <c r="E2136" s="85"/>
      <c r="F2136" s="85"/>
      <c r="G2136" s="85"/>
      <c r="H2136" s="85"/>
      <c r="I2136" s="85"/>
      <c r="J2136" s="85"/>
      <c r="K2136" s="85"/>
      <c r="L2136" s="85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</row>
    <row r="2137" spans="1:26" ht="14.25" customHeight="1">
      <c r="A2137" s="79"/>
      <c r="B2137" s="79"/>
      <c r="C2137" s="80"/>
      <c r="D2137" s="80"/>
      <c r="E2137" s="80"/>
      <c r="F2137" s="80"/>
      <c r="G2137" s="80"/>
      <c r="H2137" s="80"/>
      <c r="I2137" s="80"/>
      <c r="J2137" s="80"/>
      <c r="K2137" s="80"/>
      <c r="L2137" s="80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</row>
    <row r="2138" spans="1:26" ht="14.25" customHeight="1">
      <c r="A2138" s="84"/>
      <c r="B2138" s="84"/>
      <c r="C2138" s="85"/>
      <c r="D2138" s="85"/>
      <c r="E2138" s="85"/>
      <c r="F2138" s="85"/>
      <c r="G2138" s="85"/>
      <c r="H2138" s="85"/>
      <c r="I2138" s="85"/>
      <c r="J2138" s="85"/>
      <c r="K2138" s="85"/>
      <c r="L2138" s="85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</row>
    <row r="2139" spans="1:26" ht="14.25" customHeight="1">
      <c r="A2139" s="79"/>
      <c r="B2139" s="79"/>
      <c r="C2139" s="80"/>
      <c r="D2139" s="80"/>
      <c r="E2139" s="80"/>
      <c r="F2139" s="80"/>
      <c r="G2139" s="80"/>
      <c r="H2139" s="80"/>
      <c r="I2139" s="80"/>
      <c r="J2139" s="80"/>
      <c r="K2139" s="80"/>
      <c r="L2139" s="80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</row>
    <row r="2140" spans="1:26" ht="14.25" customHeight="1">
      <c r="A2140" s="84"/>
      <c r="B2140" s="84"/>
      <c r="C2140" s="85"/>
      <c r="D2140" s="85"/>
      <c r="E2140" s="85"/>
      <c r="F2140" s="85"/>
      <c r="G2140" s="85"/>
      <c r="H2140" s="85"/>
      <c r="I2140" s="85"/>
      <c r="J2140" s="85"/>
      <c r="K2140" s="85"/>
      <c r="L2140" s="85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</row>
    <row r="2141" spans="1:26" ht="14.25" customHeight="1">
      <c r="A2141" s="79"/>
      <c r="B2141" s="79"/>
      <c r="C2141" s="80"/>
      <c r="D2141" s="80"/>
      <c r="E2141" s="80"/>
      <c r="F2141" s="80"/>
      <c r="G2141" s="80"/>
      <c r="H2141" s="80"/>
      <c r="I2141" s="80"/>
      <c r="J2141" s="80"/>
      <c r="K2141" s="80"/>
      <c r="L2141" s="80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</row>
    <row r="2142" spans="1:26" ht="14.25" customHeight="1">
      <c r="A2142" s="84"/>
      <c r="B2142" s="84"/>
      <c r="C2142" s="85"/>
      <c r="D2142" s="85"/>
      <c r="E2142" s="85"/>
      <c r="F2142" s="85"/>
      <c r="G2142" s="85"/>
      <c r="H2142" s="85"/>
      <c r="I2142" s="85"/>
      <c r="J2142" s="85"/>
      <c r="K2142" s="85"/>
      <c r="L2142" s="85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</row>
    <row r="2143" spans="1:26" ht="14.25" customHeight="1">
      <c r="A2143" s="79"/>
      <c r="B2143" s="79"/>
      <c r="C2143" s="80"/>
      <c r="D2143" s="80"/>
      <c r="E2143" s="80"/>
      <c r="F2143" s="80"/>
      <c r="G2143" s="80"/>
      <c r="H2143" s="80"/>
      <c r="I2143" s="80"/>
      <c r="J2143" s="80"/>
      <c r="K2143" s="80"/>
      <c r="L2143" s="80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</row>
    <row r="2144" spans="1:26" ht="14.25" customHeight="1">
      <c r="A2144" s="84"/>
      <c r="B2144" s="84"/>
      <c r="C2144" s="85"/>
      <c r="D2144" s="85"/>
      <c r="E2144" s="85"/>
      <c r="F2144" s="85"/>
      <c r="G2144" s="85"/>
      <c r="H2144" s="85"/>
      <c r="I2144" s="85"/>
      <c r="J2144" s="85"/>
      <c r="K2144" s="85"/>
      <c r="L2144" s="85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</row>
    <row r="2145" spans="1:26" ht="14.25" customHeight="1">
      <c r="A2145" s="79"/>
      <c r="B2145" s="79"/>
      <c r="C2145" s="80"/>
      <c r="D2145" s="80"/>
      <c r="E2145" s="80"/>
      <c r="F2145" s="80"/>
      <c r="G2145" s="80"/>
      <c r="H2145" s="80"/>
      <c r="I2145" s="80"/>
      <c r="J2145" s="80"/>
      <c r="K2145" s="80"/>
      <c r="L2145" s="80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</row>
    <row r="2146" spans="1:26" ht="14.25" customHeight="1">
      <c r="A2146" s="84"/>
      <c r="B2146" s="84"/>
      <c r="C2146" s="85"/>
      <c r="D2146" s="85"/>
      <c r="E2146" s="85"/>
      <c r="F2146" s="85"/>
      <c r="G2146" s="85"/>
      <c r="H2146" s="85"/>
      <c r="I2146" s="85"/>
      <c r="J2146" s="85"/>
      <c r="K2146" s="85"/>
      <c r="L2146" s="85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</row>
    <row r="2147" spans="1:26" ht="14.25" customHeight="1">
      <c r="A2147" s="79"/>
      <c r="B2147" s="79"/>
      <c r="C2147" s="80"/>
      <c r="D2147" s="80"/>
      <c r="E2147" s="80"/>
      <c r="F2147" s="80"/>
      <c r="G2147" s="80"/>
      <c r="H2147" s="80"/>
      <c r="I2147" s="80"/>
      <c r="J2147" s="80"/>
      <c r="K2147" s="80"/>
      <c r="L2147" s="80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</row>
    <row r="2148" spans="1:26" ht="14.25" customHeight="1">
      <c r="A2148" s="84"/>
      <c r="B2148" s="84"/>
      <c r="C2148" s="85"/>
      <c r="D2148" s="85"/>
      <c r="E2148" s="85"/>
      <c r="F2148" s="85"/>
      <c r="G2148" s="85"/>
      <c r="H2148" s="85"/>
      <c r="I2148" s="85"/>
      <c r="J2148" s="85"/>
      <c r="K2148" s="85"/>
      <c r="L2148" s="85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</row>
    <row r="2149" spans="1:26" ht="14.25" customHeight="1">
      <c r="A2149" s="79"/>
      <c r="B2149" s="79"/>
      <c r="C2149" s="80"/>
      <c r="D2149" s="80"/>
      <c r="E2149" s="80"/>
      <c r="F2149" s="80"/>
      <c r="G2149" s="80"/>
      <c r="H2149" s="80"/>
      <c r="I2149" s="80"/>
      <c r="J2149" s="80"/>
      <c r="K2149" s="80"/>
      <c r="L2149" s="80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</row>
    <row r="2150" spans="1:26" ht="14.25" customHeight="1">
      <c r="A2150" s="84"/>
      <c r="B2150" s="84"/>
      <c r="C2150" s="85"/>
      <c r="D2150" s="85"/>
      <c r="E2150" s="85"/>
      <c r="F2150" s="85"/>
      <c r="G2150" s="85"/>
      <c r="H2150" s="85"/>
      <c r="I2150" s="85"/>
      <c r="J2150" s="85"/>
      <c r="K2150" s="85"/>
      <c r="L2150" s="85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</row>
    <row r="2151" spans="1:26" ht="14.25" customHeight="1">
      <c r="A2151" s="79"/>
      <c r="B2151" s="79"/>
      <c r="C2151" s="80"/>
      <c r="D2151" s="80"/>
      <c r="E2151" s="80"/>
      <c r="F2151" s="80"/>
      <c r="G2151" s="80"/>
      <c r="H2151" s="80"/>
      <c r="I2151" s="80"/>
      <c r="J2151" s="80"/>
      <c r="K2151" s="80"/>
      <c r="L2151" s="80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</row>
    <row r="2152" spans="1:26" ht="14.25" customHeight="1">
      <c r="A2152" s="84"/>
      <c r="B2152" s="84"/>
      <c r="C2152" s="85"/>
      <c r="D2152" s="85"/>
      <c r="E2152" s="85"/>
      <c r="F2152" s="85"/>
      <c r="G2152" s="85"/>
      <c r="H2152" s="85"/>
      <c r="I2152" s="85"/>
      <c r="J2152" s="85"/>
      <c r="K2152" s="85"/>
      <c r="L2152" s="85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</row>
    <row r="2153" spans="1:26" ht="14.25" customHeight="1">
      <c r="A2153" s="79"/>
      <c r="B2153" s="79"/>
      <c r="C2153" s="80"/>
      <c r="D2153" s="80"/>
      <c r="E2153" s="80"/>
      <c r="F2153" s="80"/>
      <c r="G2153" s="80"/>
      <c r="H2153" s="80"/>
      <c r="I2153" s="80"/>
      <c r="J2153" s="80"/>
      <c r="K2153" s="80"/>
      <c r="L2153" s="80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</row>
    <row r="2154" spans="1:26" ht="14.25" customHeight="1">
      <c r="A2154" s="84"/>
      <c r="B2154" s="84"/>
      <c r="C2154" s="85"/>
      <c r="D2154" s="85"/>
      <c r="E2154" s="85"/>
      <c r="F2154" s="85"/>
      <c r="G2154" s="85"/>
      <c r="H2154" s="85"/>
      <c r="I2154" s="85"/>
      <c r="J2154" s="85"/>
      <c r="K2154" s="85"/>
      <c r="L2154" s="85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</row>
    <row r="2155" spans="1:26" ht="14.25" customHeight="1">
      <c r="A2155" s="79"/>
      <c r="B2155" s="79"/>
      <c r="C2155" s="80"/>
      <c r="D2155" s="80"/>
      <c r="E2155" s="80"/>
      <c r="F2155" s="80"/>
      <c r="G2155" s="80"/>
      <c r="H2155" s="80"/>
      <c r="I2155" s="80"/>
      <c r="J2155" s="80"/>
      <c r="K2155" s="80"/>
      <c r="L2155" s="80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</row>
    <row r="2156" spans="1:26" ht="14.25" customHeight="1">
      <c r="A2156" s="84"/>
      <c r="B2156" s="84"/>
      <c r="C2156" s="85"/>
      <c r="D2156" s="85"/>
      <c r="E2156" s="85"/>
      <c r="F2156" s="85"/>
      <c r="G2156" s="85"/>
      <c r="H2156" s="85"/>
      <c r="I2156" s="85"/>
      <c r="J2156" s="85"/>
      <c r="K2156" s="85"/>
      <c r="L2156" s="85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</row>
    <row r="2157" spans="1:26" ht="14.25" customHeight="1">
      <c r="A2157" s="79"/>
      <c r="B2157" s="79"/>
      <c r="C2157" s="80"/>
      <c r="D2157" s="80"/>
      <c r="E2157" s="80"/>
      <c r="F2157" s="80"/>
      <c r="G2157" s="80"/>
      <c r="H2157" s="80"/>
      <c r="I2157" s="80"/>
      <c r="J2157" s="80"/>
      <c r="K2157" s="80"/>
      <c r="L2157" s="80"/>
      <c r="M2157" s="53"/>
      <c r="N2157" s="53"/>
      <c r="O2157" s="53"/>
      <c r="P2157" s="53"/>
      <c r="Q2157" s="53"/>
      <c r="R2157" s="53"/>
      <c r="S2157" s="53"/>
      <c r="T2157" s="53"/>
      <c r="U2157" s="53"/>
      <c r="V2157" s="53"/>
      <c r="W2157" s="53"/>
      <c r="X2157" s="53"/>
      <c r="Y2157" s="53"/>
      <c r="Z2157" s="53"/>
    </row>
    <row r="2158" spans="1:26" ht="14.25" customHeight="1">
      <c r="A2158" s="84"/>
      <c r="B2158" s="84"/>
      <c r="C2158" s="85"/>
      <c r="D2158" s="85"/>
      <c r="E2158" s="85"/>
      <c r="F2158" s="85"/>
      <c r="G2158" s="85"/>
      <c r="H2158" s="85"/>
      <c r="I2158" s="85"/>
      <c r="J2158" s="85"/>
      <c r="K2158" s="85"/>
      <c r="L2158" s="85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  <c r="Z2158" s="53"/>
    </row>
    <row r="2159" spans="1:26" ht="14.25" customHeight="1">
      <c r="A2159" s="79"/>
      <c r="B2159" s="79"/>
      <c r="C2159" s="80"/>
      <c r="D2159" s="80"/>
      <c r="E2159" s="80"/>
      <c r="F2159" s="80"/>
      <c r="G2159" s="80"/>
      <c r="H2159" s="80"/>
      <c r="I2159" s="80"/>
      <c r="J2159" s="80"/>
      <c r="K2159" s="80"/>
      <c r="L2159" s="80"/>
      <c r="M2159" s="53"/>
      <c r="N2159" s="53"/>
      <c r="O2159" s="53"/>
      <c r="P2159" s="53"/>
      <c r="Q2159" s="53"/>
      <c r="R2159" s="53"/>
      <c r="S2159" s="53"/>
      <c r="T2159" s="53"/>
      <c r="U2159" s="53"/>
      <c r="V2159" s="53"/>
      <c r="W2159" s="53"/>
      <c r="X2159" s="53"/>
      <c r="Y2159" s="53"/>
      <c r="Z2159" s="53"/>
    </row>
    <row r="2160" spans="1:26" ht="14.25" customHeight="1">
      <c r="A2160" s="84"/>
      <c r="B2160" s="84"/>
      <c r="C2160" s="85"/>
      <c r="D2160" s="85"/>
      <c r="E2160" s="85"/>
      <c r="F2160" s="85"/>
      <c r="G2160" s="85"/>
      <c r="H2160" s="85"/>
      <c r="I2160" s="85"/>
      <c r="J2160" s="85"/>
      <c r="K2160" s="85"/>
      <c r="L2160" s="85"/>
      <c r="M2160" s="53"/>
      <c r="N2160" s="53"/>
      <c r="O2160" s="53"/>
      <c r="P2160" s="53"/>
      <c r="Q2160" s="53"/>
      <c r="R2160" s="53"/>
      <c r="S2160" s="53"/>
      <c r="T2160" s="53"/>
      <c r="U2160" s="53"/>
      <c r="V2160" s="53"/>
      <c r="W2160" s="53"/>
      <c r="X2160" s="53"/>
      <c r="Y2160" s="53"/>
      <c r="Z2160" s="53"/>
    </row>
    <row r="2161" spans="1:26" ht="14.25" customHeight="1">
      <c r="A2161" s="79"/>
      <c r="B2161" s="79"/>
      <c r="C2161" s="80"/>
      <c r="D2161" s="80"/>
      <c r="E2161" s="80"/>
      <c r="F2161" s="80"/>
      <c r="G2161" s="80"/>
      <c r="H2161" s="80"/>
      <c r="I2161" s="80"/>
      <c r="J2161" s="80"/>
      <c r="K2161" s="80"/>
      <c r="L2161" s="80"/>
      <c r="M2161" s="53"/>
      <c r="N2161" s="53"/>
      <c r="O2161" s="53"/>
      <c r="P2161" s="53"/>
      <c r="Q2161" s="53"/>
      <c r="R2161" s="53"/>
      <c r="S2161" s="53"/>
      <c r="T2161" s="53"/>
      <c r="U2161" s="53"/>
      <c r="V2161" s="53"/>
      <c r="W2161" s="53"/>
      <c r="X2161" s="53"/>
      <c r="Y2161" s="53"/>
      <c r="Z2161" s="53"/>
    </row>
    <row r="2162" spans="1:26" ht="14.25" customHeight="1">
      <c r="A2162" s="84"/>
      <c r="B2162" s="84"/>
      <c r="C2162" s="85"/>
      <c r="D2162" s="85"/>
      <c r="E2162" s="85"/>
      <c r="F2162" s="85"/>
      <c r="G2162" s="85"/>
      <c r="H2162" s="85"/>
      <c r="I2162" s="85"/>
      <c r="J2162" s="85"/>
      <c r="K2162" s="85"/>
      <c r="L2162" s="85"/>
      <c r="M2162" s="53"/>
      <c r="N2162" s="53"/>
      <c r="O2162" s="53"/>
      <c r="P2162" s="53"/>
      <c r="Q2162" s="53"/>
      <c r="R2162" s="53"/>
      <c r="S2162" s="53"/>
      <c r="T2162" s="53"/>
      <c r="U2162" s="53"/>
      <c r="V2162" s="53"/>
      <c r="W2162" s="53"/>
      <c r="X2162" s="53"/>
      <c r="Y2162" s="53"/>
      <c r="Z2162" s="53"/>
    </row>
    <row r="2163" spans="1:26" ht="14.25" customHeight="1">
      <c r="A2163" s="79"/>
      <c r="B2163" s="79"/>
      <c r="C2163" s="80"/>
      <c r="D2163" s="80"/>
      <c r="E2163" s="80"/>
      <c r="F2163" s="80"/>
      <c r="G2163" s="80"/>
      <c r="H2163" s="80"/>
      <c r="I2163" s="80"/>
      <c r="J2163" s="80"/>
      <c r="K2163" s="80"/>
      <c r="L2163" s="80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  <c r="Z2163" s="53"/>
    </row>
    <row r="2164" spans="1:26" ht="14.25" customHeight="1">
      <c r="A2164" s="84"/>
      <c r="B2164" s="84"/>
      <c r="C2164" s="85"/>
      <c r="D2164" s="85"/>
      <c r="E2164" s="85"/>
      <c r="F2164" s="85"/>
      <c r="G2164" s="85"/>
      <c r="H2164" s="85"/>
      <c r="I2164" s="85"/>
      <c r="J2164" s="85"/>
      <c r="K2164" s="85"/>
      <c r="L2164" s="85"/>
      <c r="M2164" s="53"/>
      <c r="N2164" s="53"/>
      <c r="O2164" s="53"/>
      <c r="P2164" s="53"/>
      <c r="Q2164" s="53"/>
      <c r="R2164" s="53"/>
      <c r="S2164" s="53"/>
      <c r="T2164" s="53"/>
      <c r="U2164" s="53"/>
      <c r="V2164" s="53"/>
      <c r="W2164" s="53"/>
      <c r="X2164" s="53"/>
      <c r="Y2164" s="53"/>
      <c r="Z2164" s="53"/>
    </row>
    <row r="2165" spans="1:26" ht="14.25" customHeight="1">
      <c r="A2165" s="79"/>
      <c r="B2165" s="79"/>
      <c r="C2165" s="80"/>
      <c r="D2165" s="80"/>
      <c r="E2165" s="80"/>
      <c r="F2165" s="80"/>
      <c r="G2165" s="80"/>
      <c r="H2165" s="80"/>
      <c r="I2165" s="80"/>
      <c r="J2165" s="80"/>
      <c r="K2165" s="80"/>
      <c r="L2165" s="80"/>
      <c r="M2165" s="53"/>
      <c r="N2165" s="53"/>
      <c r="O2165" s="53"/>
      <c r="P2165" s="53"/>
      <c r="Q2165" s="53"/>
      <c r="R2165" s="53"/>
      <c r="S2165" s="53"/>
      <c r="T2165" s="53"/>
      <c r="U2165" s="53"/>
      <c r="V2165" s="53"/>
      <c r="W2165" s="53"/>
      <c r="X2165" s="53"/>
      <c r="Y2165" s="53"/>
      <c r="Z2165" s="53"/>
    </row>
    <row r="2166" spans="1:26" ht="14.25" customHeight="1">
      <c r="A2166" s="84"/>
      <c r="B2166" s="84"/>
      <c r="C2166" s="85"/>
      <c r="D2166" s="85"/>
      <c r="E2166" s="85"/>
      <c r="F2166" s="85"/>
      <c r="G2166" s="85"/>
      <c r="H2166" s="85"/>
      <c r="I2166" s="85"/>
      <c r="J2166" s="85"/>
      <c r="K2166" s="85"/>
      <c r="L2166" s="85"/>
      <c r="M2166" s="53"/>
      <c r="N2166" s="53"/>
      <c r="O2166" s="53"/>
      <c r="P2166" s="53"/>
      <c r="Q2166" s="53"/>
      <c r="R2166" s="53"/>
      <c r="S2166" s="53"/>
      <c r="T2166" s="53"/>
      <c r="U2166" s="53"/>
      <c r="V2166" s="53"/>
      <c r="W2166" s="53"/>
      <c r="X2166" s="53"/>
      <c r="Y2166" s="53"/>
      <c r="Z2166" s="53"/>
    </row>
    <row r="2167" spans="1:26" ht="14.25" customHeight="1">
      <c r="A2167" s="79"/>
      <c r="B2167" s="79"/>
      <c r="C2167" s="80"/>
      <c r="D2167" s="80"/>
      <c r="E2167" s="80"/>
      <c r="F2167" s="80"/>
      <c r="G2167" s="80"/>
      <c r="H2167" s="80"/>
      <c r="I2167" s="80"/>
      <c r="J2167" s="80"/>
      <c r="K2167" s="80"/>
      <c r="L2167" s="80"/>
      <c r="M2167" s="53"/>
      <c r="N2167" s="53"/>
      <c r="O2167" s="53"/>
      <c r="P2167" s="53"/>
      <c r="Q2167" s="53"/>
      <c r="R2167" s="53"/>
      <c r="S2167" s="53"/>
      <c r="T2167" s="53"/>
      <c r="U2167" s="53"/>
      <c r="V2167" s="53"/>
      <c r="W2167" s="53"/>
      <c r="X2167" s="53"/>
      <c r="Y2167" s="53"/>
      <c r="Z2167" s="53"/>
    </row>
    <row r="2168" spans="1:26" ht="14.25" customHeight="1">
      <c r="A2168" s="84"/>
      <c r="B2168" s="84"/>
      <c r="C2168" s="85"/>
      <c r="D2168" s="85"/>
      <c r="E2168" s="85"/>
      <c r="F2168" s="85"/>
      <c r="G2168" s="85"/>
      <c r="H2168" s="85"/>
      <c r="I2168" s="85"/>
      <c r="J2168" s="85"/>
      <c r="K2168" s="85"/>
      <c r="L2168" s="85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  <c r="Z2168" s="53"/>
    </row>
    <row r="2169" spans="1:26" ht="14.25" customHeight="1">
      <c r="A2169" s="79"/>
      <c r="B2169" s="79"/>
      <c r="C2169" s="80"/>
      <c r="D2169" s="80"/>
      <c r="E2169" s="80"/>
      <c r="F2169" s="80"/>
      <c r="G2169" s="80"/>
      <c r="H2169" s="80"/>
      <c r="I2169" s="80"/>
      <c r="J2169" s="80"/>
      <c r="K2169" s="80"/>
      <c r="L2169" s="80"/>
      <c r="M2169" s="53"/>
      <c r="N2169" s="53"/>
      <c r="O2169" s="53"/>
      <c r="P2169" s="53"/>
      <c r="Q2169" s="53"/>
      <c r="R2169" s="53"/>
      <c r="S2169" s="53"/>
      <c r="T2169" s="53"/>
      <c r="U2169" s="53"/>
      <c r="V2169" s="53"/>
      <c r="W2169" s="53"/>
      <c r="X2169" s="53"/>
      <c r="Y2169" s="53"/>
      <c r="Z2169" s="53"/>
    </row>
    <row r="2170" spans="1:26" ht="14.25" customHeight="1">
      <c r="A2170" s="84"/>
      <c r="B2170" s="84"/>
      <c r="C2170" s="85"/>
      <c r="D2170" s="85"/>
      <c r="E2170" s="85"/>
      <c r="F2170" s="85"/>
      <c r="G2170" s="85"/>
      <c r="H2170" s="85"/>
      <c r="I2170" s="85"/>
      <c r="J2170" s="85"/>
      <c r="K2170" s="85"/>
      <c r="L2170" s="85"/>
      <c r="M2170" s="53"/>
      <c r="N2170" s="53"/>
      <c r="O2170" s="53"/>
      <c r="P2170" s="53"/>
      <c r="Q2170" s="53"/>
      <c r="R2170" s="53"/>
      <c r="S2170" s="53"/>
      <c r="T2170" s="53"/>
      <c r="U2170" s="53"/>
      <c r="V2170" s="53"/>
      <c r="W2170" s="53"/>
      <c r="X2170" s="53"/>
      <c r="Y2170" s="53"/>
      <c r="Z2170" s="53"/>
    </row>
    <row r="2171" spans="1:26" ht="14.25" customHeight="1">
      <c r="A2171" s="79"/>
      <c r="B2171" s="79"/>
      <c r="C2171" s="80"/>
      <c r="D2171" s="80"/>
      <c r="E2171" s="80"/>
      <c r="F2171" s="80"/>
      <c r="G2171" s="80"/>
      <c r="H2171" s="80"/>
      <c r="I2171" s="80"/>
      <c r="J2171" s="80"/>
      <c r="K2171" s="80"/>
      <c r="L2171" s="80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</row>
    <row r="2172" spans="1:26" ht="14.25" customHeight="1">
      <c r="A2172" s="84"/>
      <c r="B2172" s="84"/>
      <c r="C2172" s="85"/>
      <c r="D2172" s="85"/>
      <c r="E2172" s="85"/>
      <c r="F2172" s="85"/>
      <c r="G2172" s="85"/>
      <c r="H2172" s="85"/>
      <c r="I2172" s="85"/>
      <c r="J2172" s="85"/>
      <c r="K2172" s="85"/>
      <c r="L2172" s="85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</row>
    <row r="2173" spans="1:26" ht="14.25" customHeight="1">
      <c r="A2173" s="79"/>
      <c r="B2173" s="79"/>
      <c r="C2173" s="80"/>
      <c r="D2173" s="80"/>
      <c r="E2173" s="80"/>
      <c r="F2173" s="80"/>
      <c r="G2173" s="80"/>
      <c r="H2173" s="80"/>
      <c r="I2173" s="80"/>
      <c r="J2173" s="80"/>
      <c r="K2173" s="80"/>
      <c r="L2173" s="80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</row>
    <row r="2174" spans="1:26" ht="14.25" customHeight="1">
      <c r="A2174" s="84"/>
      <c r="B2174" s="84"/>
      <c r="C2174" s="85"/>
      <c r="D2174" s="85"/>
      <c r="E2174" s="85"/>
      <c r="F2174" s="85"/>
      <c r="G2174" s="85"/>
      <c r="H2174" s="85"/>
      <c r="I2174" s="85"/>
      <c r="J2174" s="85"/>
      <c r="K2174" s="85"/>
      <c r="L2174" s="85"/>
      <c r="M2174" s="53"/>
      <c r="N2174" s="53"/>
      <c r="O2174" s="53"/>
      <c r="P2174" s="53"/>
      <c r="Q2174" s="53"/>
      <c r="R2174" s="53"/>
      <c r="S2174" s="53"/>
      <c r="T2174" s="53"/>
      <c r="U2174" s="53"/>
      <c r="V2174" s="53"/>
      <c r="W2174" s="53"/>
      <c r="X2174" s="53"/>
      <c r="Y2174" s="53"/>
      <c r="Z2174" s="53"/>
    </row>
    <row r="2175" spans="1:26" ht="14.25" customHeight="1">
      <c r="A2175" s="79"/>
      <c r="B2175" s="79"/>
      <c r="C2175" s="80"/>
      <c r="D2175" s="80"/>
      <c r="E2175" s="80"/>
      <c r="F2175" s="80"/>
      <c r="G2175" s="80"/>
      <c r="H2175" s="80"/>
      <c r="I2175" s="80"/>
      <c r="J2175" s="80"/>
      <c r="K2175" s="80"/>
      <c r="L2175" s="80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</row>
    <row r="2176" spans="1:26" ht="14.25" customHeight="1">
      <c r="A2176" s="84"/>
      <c r="B2176" s="84"/>
      <c r="C2176" s="85"/>
      <c r="D2176" s="85"/>
      <c r="E2176" s="85"/>
      <c r="F2176" s="85"/>
      <c r="G2176" s="85"/>
      <c r="H2176" s="85"/>
      <c r="I2176" s="85"/>
      <c r="J2176" s="85"/>
      <c r="K2176" s="85"/>
      <c r="L2176" s="85"/>
      <c r="M2176" s="53"/>
      <c r="N2176" s="53"/>
      <c r="O2176" s="53"/>
      <c r="P2176" s="53"/>
      <c r="Q2176" s="53"/>
      <c r="R2176" s="53"/>
      <c r="S2176" s="53"/>
      <c r="T2176" s="53"/>
      <c r="U2176" s="53"/>
      <c r="V2176" s="53"/>
      <c r="W2176" s="53"/>
      <c r="X2176" s="53"/>
      <c r="Y2176" s="53"/>
      <c r="Z2176" s="53"/>
    </row>
    <row r="2177" spans="1:26" ht="14.25" customHeight="1">
      <c r="A2177" s="79"/>
      <c r="B2177" s="79"/>
      <c r="C2177" s="80"/>
      <c r="D2177" s="80"/>
      <c r="E2177" s="80"/>
      <c r="F2177" s="80"/>
      <c r="G2177" s="80"/>
      <c r="H2177" s="80"/>
      <c r="I2177" s="80"/>
      <c r="J2177" s="80"/>
      <c r="K2177" s="80"/>
      <c r="L2177" s="80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</row>
    <row r="2178" spans="1:26" ht="14.25" customHeight="1">
      <c r="A2178" s="84"/>
      <c r="B2178" s="84"/>
      <c r="C2178" s="85"/>
      <c r="D2178" s="85"/>
      <c r="E2178" s="85"/>
      <c r="F2178" s="85"/>
      <c r="G2178" s="85"/>
      <c r="H2178" s="85"/>
      <c r="I2178" s="85"/>
      <c r="J2178" s="85"/>
      <c r="K2178" s="85"/>
      <c r="L2178" s="85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</row>
    <row r="2179" spans="1:26" ht="14.25" customHeight="1">
      <c r="A2179" s="79"/>
      <c r="B2179" s="79"/>
      <c r="C2179" s="80"/>
      <c r="D2179" s="80"/>
      <c r="E2179" s="80"/>
      <c r="F2179" s="80"/>
      <c r="G2179" s="80"/>
      <c r="H2179" s="80"/>
      <c r="I2179" s="80"/>
      <c r="J2179" s="80"/>
      <c r="K2179" s="80"/>
      <c r="L2179" s="80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</row>
    <row r="2180" spans="1:26" ht="14.25" customHeight="1">
      <c r="A2180" s="84"/>
      <c r="B2180" s="84"/>
      <c r="C2180" s="85"/>
      <c r="D2180" s="85"/>
      <c r="E2180" s="85"/>
      <c r="F2180" s="85"/>
      <c r="G2180" s="85"/>
      <c r="H2180" s="85"/>
      <c r="I2180" s="85"/>
      <c r="J2180" s="85"/>
      <c r="K2180" s="85"/>
      <c r="L2180" s="85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</row>
    <row r="2181" spans="1:26" ht="14.25" customHeight="1">
      <c r="A2181" s="79"/>
      <c r="B2181" s="79"/>
      <c r="C2181" s="80"/>
      <c r="D2181" s="80"/>
      <c r="E2181" s="80"/>
      <c r="F2181" s="80"/>
      <c r="G2181" s="80"/>
      <c r="H2181" s="80"/>
      <c r="I2181" s="80"/>
      <c r="J2181" s="80"/>
      <c r="K2181" s="80"/>
      <c r="L2181" s="80"/>
      <c r="M2181" s="53"/>
      <c r="N2181" s="53"/>
      <c r="O2181" s="53"/>
      <c r="P2181" s="53"/>
      <c r="Q2181" s="53"/>
      <c r="R2181" s="53"/>
      <c r="S2181" s="53"/>
      <c r="T2181" s="53"/>
      <c r="U2181" s="53"/>
      <c r="V2181" s="53"/>
      <c r="W2181" s="53"/>
      <c r="X2181" s="53"/>
      <c r="Y2181" s="53"/>
      <c r="Z2181" s="53"/>
    </row>
    <row r="2182" spans="1:26" ht="14.25" customHeight="1">
      <c r="A2182" s="84"/>
      <c r="B2182" s="84"/>
      <c r="C2182" s="85"/>
      <c r="D2182" s="85"/>
      <c r="E2182" s="85"/>
      <c r="F2182" s="85"/>
      <c r="G2182" s="85"/>
      <c r="H2182" s="85"/>
      <c r="I2182" s="85"/>
      <c r="J2182" s="85"/>
      <c r="K2182" s="85"/>
      <c r="L2182" s="85"/>
      <c r="M2182" s="53"/>
      <c r="N2182" s="53"/>
      <c r="O2182" s="53"/>
      <c r="P2182" s="53"/>
      <c r="Q2182" s="53"/>
      <c r="R2182" s="53"/>
      <c r="S2182" s="53"/>
      <c r="T2182" s="53"/>
      <c r="U2182" s="53"/>
      <c r="V2182" s="53"/>
      <c r="W2182" s="53"/>
      <c r="X2182" s="53"/>
      <c r="Y2182" s="53"/>
      <c r="Z2182" s="53"/>
    </row>
    <row r="2183" spans="1:26" ht="14.25" customHeight="1">
      <c r="A2183" s="79"/>
      <c r="B2183" s="79"/>
      <c r="C2183" s="80"/>
      <c r="D2183" s="80"/>
      <c r="E2183" s="80"/>
      <c r="F2183" s="80"/>
      <c r="G2183" s="80"/>
      <c r="H2183" s="80"/>
      <c r="I2183" s="80"/>
      <c r="J2183" s="80"/>
      <c r="K2183" s="80"/>
      <c r="L2183" s="80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</row>
    <row r="2184" spans="1:26" ht="14.25" customHeight="1">
      <c r="A2184" s="84"/>
      <c r="B2184" s="84"/>
      <c r="C2184" s="85"/>
      <c r="D2184" s="85"/>
      <c r="E2184" s="85"/>
      <c r="F2184" s="85"/>
      <c r="G2184" s="85"/>
      <c r="H2184" s="85"/>
      <c r="I2184" s="85"/>
      <c r="J2184" s="85"/>
      <c r="K2184" s="85"/>
      <c r="L2184" s="85"/>
      <c r="M2184" s="53"/>
      <c r="N2184" s="53"/>
      <c r="O2184" s="53"/>
      <c r="P2184" s="53"/>
      <c r="Q2184" s="53"/>
      <c r="R2184" s="53"/>
      <c r="S2184" s="53"/>
      <c r="T2184" s="53"/>
      <c r="U2184" s="53"/>
      <c r="V2184" s="53"/>
      <c r="W2184" s="53"/>
      <c r="X2184" s="53"/>
      <c r="Y2184" s="53"/>
      <c r="Z2184" s="53"/>
    </row>
    <row r="2185" spans="1:26" ht="14.25" customHeight="1">
      <c r="A2185" s="79"/>
      <c r="B2185" s="79"/>
      <c r="C2185" s="80"/>
      <c r="D2185" s="80"/>
      <c r="E2185" s="80"/>
      <c r="F2185" s="80"/>
      <c r="G2185" s="80"/>
      <c r="H2185" s="80"/>
      <c r="I2185" s="80"/>
      <c r="J2185" s="80"/>
      <c r="K2185" s="80"/>
      <c r="L2185" s="80"/>
      <c r="M2185" s="53"/>
      <c r="N2185" s="53"/>
      <c r="O2185" s="53"/>
      <c r="P2185" s="53"/>
      <c r="Q2185" s="53"/>
      <c r="R2185" s="53"/>
      <c r="S2185" s="53"/>
      <c r="T2185" s="53"/>
      <c r="U2185" s="53"/>
      <c r="V2185" s="53"/>
      <c r="W2185" s="53"/>
      <c r="X2185" s="53"/>
      <c r="Y2185" s="53"/>
      <c r="Z2185" s="53"/>
    </row>
    <row r="2186" spans="1:26" ht="14.25" customHeight="1">
      <c r="A2186" s="84"/>
      <c r="B2186" s="84"/>
      <c r="C2186" s="85"/>
      <c r="D2186" s="85"/>
      <c r="E2186" s="85"/>
      <c r="F2186" s="85"/>
      <c r="G2186" s="85"/>
      <c r="H2186" s="85"/>
      <c r="I2186" s="85"/>
      <c r="J2186" s="85"/>
      <c r="K2186" s="85"/>
      <c r="L2186" s="85"/>
      <c r="M2186" s="53"/>
      <c r="N2186" s="53"/>
      <c r="O2186" s="53"/>
      <c r="P2186" s="53"/>
      <c r="Q2186" s="53"/>
      <c r="R2186" s="53"/>
      <c r="S2186" s="53"/>
      <c r="T2186" s="53"/>
      <c r="U2186" s="53"/>
      <c r="V2186" s="53"/>
      <c r="W2186" s="53"/>
      <c r="X2186" s="53"/>
      <c r="Y2186" s="53"/>
      <c r="Z2186" s="53"/>
    </row>
    <row r="2187" spans="1:26" ht="14.25" customHeight="1">
      <c r="A2187" s="79"/>
      <c r="B2187" s="79"/>
      <c r="C2187" s="80"/>
      <c r="D2187" s="80"/>
      <c r="E2187" s="80"/>
      <c r="F2187" s="80"/>
      <c r="G2187" s="80"/>
      <c r="H2187" s="80"/>
      <c r="I2187" s="80"/>
      <c r="J2187" s="80"/>
      <c r="K2187" s="80"/>
      <c r="L2187" s="80"/>
      <c r="M2187" s="53"/>
      <c r="N2187" s="53"/>
      <c r="O2187" s="53"/>
      <c r="P2187" s="53"/>
      <c r="Q2187" s="53"/>
      <c r="R2187" s="53"/>
      <c r="S2187" s="53"/>
      <c r="T2187" s="53"/>
      <c r="U2187" s="53"/>
      <c r="V2187" s="53"/>
      <c r="W2187" s="53"/>
      <c r="X2187" s="53"/>
      <c r="Y2187" s="53"/>
      <c r="Z2187" s="53"/>
    </row>
    <row r="2188" spans="1:26" ht="14.25" customHeight="1">
      <c r="A2188" s="84"/>
      <c r="B2188" s="84"/>
      <c r="C2188" s="85"/>
      <c r="D2188" s="85"/>
      <c r="E2188" s="85"/>
      <c r="F2188" s="85"/>
      <c r="G2188" s="85"/>
      <c r="H2188" s="85"/>
      <c r="I2188" s="85"/>
      <c r="J2188" s="85"/>
      <c r="K2188" s="85"/>
      <c r="L2188" s="85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</row>
    <row r="2189" spans="1:26" ht="14.25" customHeight="1">
      <c r="A2189" s="79"/>
      <c r="B2189" s="79"/>
      <c r="C2189" s="80"/>
      <c r="D2189" s="80"/>
      <c r="E2189" s="80"/>
      <c r="F2189" s="80"/>
      <c r="G2189" s="80"/>
      <c r="H2189" s="80"/>
      <c r="I2189" s="80"/>
      <c r="J2189" s="80"/>
      <c r="K2189" s="80"/>
      <c r="L2189" s="80"/>
      <c r="M2189" s="53"/>
      <c r="N2189" s="53"/>
      <c r="O2189" s="53"/>
      <c r="P2189" s="53"/>
      <c r="Q2189" s="53"/>
      <c r="R2189" s="53"/>
      <c r="S2189" s="53"/>
      <c r="T2189" s="53"/>
      <c r="U2189" s="53"/>
      <c r="V2189" s="53"/>
      <c r="W2189" s="53"/>
      <c r="X2189" s="53"/>
      <c r="Y2189" s="53"/>
      <c r="Z2189" s="53"/>
    </row>
    <row r="2190" spans="1:26" ht="14.25" customHeight="1">
      <c r="A2190" s="84"/>
      <c r="B2190" s="84"/>
      <c r="C2190" s="85"/>
      <c r="D2190" s="85"/>
      <c r="E2190" s="85"/>
      <c r="F2190" s="85"/>
      <c r="G2190" s="85"/>
      <c r="H2190" s="85"/>
      <c r="I2190" s="85"/>
      <c r="J2190" s="85"/>
      <c r="K2190" s="85"/>
      <c r="L2190" s="85"/>
      <c r="M2190" s="53"/>
      <c r="N2190" s="53"/>
      <c r="O2190" s="53"/>
      <c r="P2190" s="53"/>
      <c r="Q2190" s="53"/>
      <c r="R2190" s="53"/>
      <c r="S2190" s="53"/>
      <c r="T2190" s="53"/>
      <c r="U2190" s="53"/>
      <c r="V2190" s="53"/>
      <c r="W2190" s="53"/>
      <c r="X2190" s="53"/>
      <c r="Y2190" s="53"/>
      <c r="Z2190" s="53"/>
    </row>
    <row r="2191" spans="1:26" ht="14.25" customHeight="1">
      <c r="A2191" s="79"/>
      <c r="B2191" s="79"/>
      <c r="C2191" s="80"/>
      <c r="D2191" s="80"/>
      <c r="E2191" s="80"/>
      <c r="F2191" s="80"/>
      <c r="G2191" s="80"/>
      <c r="H2191" s="80"/>
      <c r="I2191" s="80"/>
      <c r="J2191" s="80"/>
      <c r="K2191" s="80"/>
      <c r="L2191" s="80"/>
      <c r="M2191" s="53"/>
      <c r="N2191" s="53"/>
      <c r="O2191" s="53"/>
      <c r="P2191" s="53"/>
      <c r="Q2191" s="53"/>
      <c r="R2191" s="53"/>
      <c r="S2191" s="53"/>
      <c r="T2191" s="53"/>
      <c r="U2191" s="53"/>
      <c r="V2191" s="53"/>
      <c r="W2191" s="53"/>
      <c r="X2191" s="53"/>
      <c r="Y2191" s="53"/>
      <c r="Z2191" s="53"/>
    </row>
    <row r="2192" spans="1:26" ht="14.25" customHeight="1">
      <c r="A2192" s="84"/>
      <c r="B2192" s="84"/>
      <c r="C2192" s="85"/>
      <c r="D2192" s="85"/>
      <c r="E2192" s="85"/>
      <c r="F2192" s="85"/>
      <c r="G2192" s="85"/>
      <c r="H2192" s="85"/>
      <c r="I2192" s="85"/>
      <c r="J2192" s="85"/>
      <c r="K2192" s="85"/>
      <c r="L2192" s="85"/>
      <c r="M2192" s="53"/>
      <c r="N2192" s="53"/>
      <c r="O2192" s="53"/>
      <c r="P2192" s="53"/>
      <c r="Q2192" s="53"/>
      <c r="R2192" s="53"/>
      <c r="S2192" s="53"/>
      <c r="T2192" s="53"/>
      <c r="U2192" s="53"/>
      <c r="V2192" s="53"/>
      <c r="W2192" s="53"/>
      <c r="X2192" s="53"/>
      <c r="Y2192" s="53"/>
      <c r="Z2192" s="53"/>
    </row>
    <row r="2193" spans="1:26" ht="14.25" customHeight="1">
      <c r="A2193" s="79"/>
      <c r="B2193" s="79"/>
      <c r="C2193" s="80"/>
      <c r="D2193" s="80"/>
      <c r="E2193" s="80"/>
      <c r="F2193" s="80"/>
      <c r="G2193" s="80"/>
      <c r="H2193" s="80"/>
      <c r="I2193" s="80"/>
      <c r="J2193" s="80"/>
      <c r="K2193" s="80"/>
      <c r="L2193" s="80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</row>
    <row r="2194" spans="1:26" ht="14.25" customHeight="1">
      <c r="A2194" s="84"/>
      <c r="B2194" s="84"/>
      <c r="C2194" s="85"/>
      <c r="D2194" s="85"/>
      <c r="E2194" s="85"/>
      <c r="F2194" s="85"/>
      <c r="G2194" s="85"/>
      <c r="H2194" s="85"/>
      <c r="I2194" s="85"/>
      <c r="J2194" s="85"/>
      <c r="K2194" s="85"/>
      <c r="L2194" s="85"/>
      <c r="M2194" s="53"/>
      <c r="N2194" s="53"/>
      <c r="O2194" s="53"/>
      <c r="P2194" s="53"/>
      <c r="Q2194" s="53"/>
      <c r="R2194" s="53"/>
      <c r="S2194" s="53"/>
      <c r="T2194" s="53"/>
      <c r="U2194" s="53"/>
      <c r="V2194" s="53"/>
      <c r="W2194" s="53"/>
      <c r="X2194" s="53"/>
      <c r="Y2194" s="53"/>
      <c r="Z2194" s="53"/>
    </row>
    <row r="2195" spans="1:26" ht="14.25" customHeight="1">
      <c r="A2195" s="79"/>
      <c r="B2195" s="79"/>
      <c r="C2195" s="80"/>
      <c r="D2195" s="80"/>
      <c r="E2195" s="80"/>
      <c r="F2195" s="80"/>
      <c r="G2195" s="80"/>
      <c r="H2195" s="80"/>
      <c r="I2195" s="80"/>
      <c r="J2195" s="80"/>
      <c r="K2195" s="80"/>
      <c r="L2195" s="80"/>
      <c r="M2195" s="53"/>
      <c r="N2195" s="53"/>
      <c r="O2195" s="53"/>
      <c r="P2195" s="53"/>
      <c r="Q2195" s="53"/>
      <c r="R2195" s="53"/>
      <c r="S2195" s="53"/>
      <c r="T2195" s="53"/>
      <c r="U2195" s="53"/>
      <c r="V2195" s="53"/>
      <c r="W2195" s="53"/>
      <c r="X2195" s="53"/>
      <c r="Y2195" s="53"/>
      <c r="Z2195" s="53"/>
    </row>
    <row r="2196" spans="1:26" ht="14.25" customHeight="1">
      <c r="A2196" s="84"/>
      <c r="B2196" s="84"/>
      <c r="C2196" s="85"/>
      <c r="D2196" s="85"/>
      <c r="E2196" s="85"/>
      <c r="F2196" s="85"/>
      <c r="G2196" s="85"/>
      <c r="H2196" s="85"/>
      <c r="I2196" s="85"/>
      <c r="J2196" s="85"/>
      <c r="K2196" s="85"/>
      <c r="L2196" s="85"/>
      <c r="M2196" s="53"/>
      <c r="N2196" s="53"/>
      <c r="O2196" s="53"/>
      <c r="P2196" s="53"/>
      <c r="Q2196" s="53"/>
      <c r="R2196" s="53"/>
      <c r="S2196" s="53"/>
      <c r="T2196" s="53"/>
      <c r="U2196" s="53"/>
      <c r="V2196" s="53"/>
      <c r="W2196" s="53"/>
      <c r="X2196" s="53"/>
      <c r="Y2196" s="53"/>
      <c r="Z2196" s="53"/>
    </row>
    <row r="2197" spans="1:26" ht="14.25" customHeight="1">
      <c r="A2197" s="79"/>
      <c r="B2197" s="79"/>
      <c r="C2197" s="80"/>
      <c r="D2197" s="80"/>
      <c r="E2197" s="80"/>
      <c r="F2197" s="80"/>
      <c r="G2197" s="80"/>
      <c r="H2197" s="80"/>
      <c r="I2197" s="80"/>
      <c r="J2197" s="80"/>
      <c r="K2197" s="80"/>
      <c r="L2197" s="80"/>
      <c r="M2197" s="53"/>
      <c r="N2197" s="53"/>
      <c r="O2197" s="53"/>
      <c r="P2197" s="53"/>
      <c r="Q2197" s="53"/>
      <c r="R2197" s="53"/>
      <c r="S2197" s="53"/>
      <c r="T2197" s="53"/>
      <c r="U2197" s="53"/>
      <c r="V2197" s="53"/>
      <c r="W2197" s="53"/>
      <c r="X2197" s="53"/>
      <c r="Y2197" s="53"/>
      <c r="Z2197" s="53"/>
    </row>
    <row r="2198" spans="1:26" ht="14.25" customHeight="1">
      <c r="A2198" s="84"/>
      <c r="B2198" s="84"/>
      <c r="C2198" s="85"/>
      <c r="D2198" s="85"/>
      <c r="E2198" s="85"/>
      <c r="F2198" s="85"/>
      <c r="G2198" s="85"/>
      <c r="H2198" s="85"/>
      <c r="I2198" s="85"/>
      <c r="J2198" s="85"/>
      <c r="K2198" s="85"/>
      <c r="L2198" s="85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</row>
    <row r="2199" spans="1:26" ht="14.25" customHeight="1">
      <c r="A2199" s="79"/>
      <c r="B2199" s="79"/>
      <c r="C2199" s="80"/>
      <c r="D2199" s="80"/>
      <c r="E2199" s="80"/>
      <c r="F2199" s="80"/>
      <c r="G2199" s="80"/>
      <c r="H2199" s="80"/>
      <c r="I2199" s="80"/>
      <c r="J2199" s="80"/>
      <c r="K2199" s="80"/>
      <c r="L2199" s="80"/>
      <c r="M2199" s="53"/>
      <c r="N2199" s="53"/>
      <c r="O2199" s="53"/>
      <c r="P2199" s="53"/>
      <c r="Q2199" s="53"/>
      <c r="R2199" s="53"/>
      <c r="S2199" s="53"/>
      <c r="T2199" s="53"/>
      <c r="U2199" s="53"/>
      <c r="V2199" s="53"/>
      <c r="W2199" s="53"/>
      <c r="X2199" s="53"/>
      <c r="Y2199" s="53"/>
      <c r="Z2199" s="53"/>
    </row>
    <row r="2200" spans="1:26" ht="14.25" customHeight="1">
      <c r="A2200" s="84"/>
      <c r="B2200" s="84"/>
      <c r="C2200" s="85"/>
      <c r="D2200" s="85"/>
      <c r="E2200" s="85"/>
      <c r="F2200" s="85"/>
      <c r="G2200" s="85"/>
      <c r="H2200" s="85"/>
      <c r="I2200" s="85"/>
      <c r="J2200" s="85"/>
      <c r="K2200" s="85"/>
      <c r="L2200" s="85"/>
      <c r="M2200" s="53"/>
      <c r="N2200" s="53"/>
      <c r="O2200" s="53"/>
      <c r="P2200" s="53"/>
      <c r="Q2200" s="53"/>
      <c r="R2200" s="53"/>
      <c r="S2200" s="53"/>
      <c r="T2200" s="53"/>
      <c r="U2200" s="53"/>
      <c r="V2200" s="53"/>
      <c r="W2200" s="53"/>
      <c r="X2200" s="53"/>
      <c r="Y2200" s="53"/>
      <c r="Z2200" s="53"/>
    </row>
    <row r="2201" spans="1:26" ht="14.25" customHeight="1">
      <c r="A2201" s="79"/>
      <c r="B2201" s="79"/>
      <c r="C2201" s="80"/>
      <c r="D2201" s="80"/>
      <c r="E2201" s="80"/>
      <c r="F2201" s="80"/>
      <c r="G2201" s="80"/>
      <c r="H2201" s="80"/>
      <c r="I2201" s="80"/>
      <c r="J2201" s="80"/>
      <c r="K2201" s="80"/>
      <c r="L2201" s="80"/>
      <c r="M2201" s="53"/>
      <c r="N2201" s="53"/>
      <c r="O2201" s="53"/>
      <c r="P2201" s="53"/>
      <c r="Q2201" s="53"/>
      <c r="R2201" s="53"/>
      <c r="S2201" s="53"/>
      <c r="T2201" s="53"/>
      <c r="U2201" s="53"/>
      <c r="V2201" s="53"/>
      <c r="W2201" s="53"/>
      <c r="X2201" s="53"/>
      <c r="Y2201" s="53"/>
      <c r="Z2201" s="53"/>
    </row>
    <row r="2202" spans="1:26" ht="14.25" customHeight="1">
      <c r="A2202" s="84"/>
      <c r="B2202" s="84"/>
      <c r="C2202" s="85"/>
      <c r="D2202" s="85"/>
      <c r="E2202" s="85"/>
      <c r="F2202" s="85"/>
      <c r="G2202" s="85"/>
      <c r="H2202" s="85"/>
      <c r="I2202" s="85"/>
      <c r="J2202" s="85"/>
      <c r="K2202" s="85"/>
      <c r="L2202" s="85"/>
      <c r="M2202" s="53"/>
      <c r="N2202" s="53"/>
      <c r="O2202" s="53"/>
      <c r="P2202" s="53"/>
      <c r="Q2202" s="53"/>
      <c r="R2202" s="53"/>
      <c r="S2202" s="53"/>
      <c r="T2202" s="53"/>
      <c r="U2202" s="53"/>
      <c r="V2202" s="53"/>
      <c r="W2202" s="53"/>
      <c r="X2202" s="53"/>
      <c r="Y2202" s="53"/>
      <c r="Z2202" s="53"/>
    </row>
    <row r="2203" spans="1:26" ht="14.25" customHeight="1">
      <c r="A2203" s="79"/>
      <c r="B2203" s="79"/>
      <c r="C2203" s="80"/>
      <c r="D2203" s="80"/>
      <c r="E2203" s="80"/>
      <c r="F2203" s="80"/>
      <c r="G2203" s="80"/>
      <c r="H2203" s="80"/>
      <c r="I2203" s="80"/>
      <c r="J2203" s="80"/>
      <c r="K2203" s="80"/>
      <c r="L2203" s="80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</row>
    <row r="2204" spans="1:26" ht="14.25" customHeight="1">
      <c r="A2204" s="84"/>
      <c r="B2204" s="84"/>
      <c r="C2204" s="85"/>
      <c r="D2204" s="85"/>
      <c r="E2204" s="85"/>
      <c r="F2204" s="85"/>
      <c r="G2204" s="85"/>
      <c r="H2204" s="85"/>
      <c r="I2204" s="85"/>
      <c r="J2204" s="85"/>
      <c r="K2204" s="85"/>
      <c r="L2204" s="85"/>
      <c r="M2204" s="53"/>
      <c r="N2204" s="53"/>
      <c r="O2204" s="53"/>
      <c r="P2204" s="53"/>
      <c r="Q2204" s="53"/>
      <c r="R2204" s="53"/>
      <c r="S2204" s="53"/>
      <c r="T2204" s="53"/>
      <c r="U2204" s="53"/>
      <c r="V2204" s="53"/>
      <c r="W2204" s="53"/>
      <c r="X2204" s="53"/>
      <c r="Y2204" s="53"/>
      <c r="Z2204" s="53"/>
    </row>
    <row r="2205" spans="1:26" ht="14.25" customHeight="1">
      <c r="A2205" s="79"/>
      <c r="B2205" s="79"/>
      <c r="C2205" s="80"/>
      <c r="D2205" s="80"/>
      <c r="E2205" s="80"/>
      <c r="F2205" s="80"/>
      <c r="G2205" s="80"/>
      <c r="H2205" s="80"/>
      <c r="I2205" s="80"/>
      <c r="J2205" s="80"/>
      <c r="K2205" s="80"/>
      <c r="L2205" s="80"/>
      <c r="M2205" s="53"/>
      <c r="N2205" s="53"/>
      <c r="O2205" s="53"/>
      <c r="P2205" s="53"/>
      <c r="Q2205" s="53"/>
      <c r="R2205" s="53"/>
      <c r="S2205" s="53"/>
      <c r="T2205" s="53"/>
      <c r="U2205" s="53"/>
      <c r="V2205" s="53"/>
      <c r="W2205" s="53"/>
      <c r="X2205" s="53"/>
      <c r="Y2205" s="53"/>
      <c r="Z2205" s="53"/>
    </row>
    <row r="2206" spans="1:26" ht="14.25" customHeight="1">
      <c r="A2206" s="84"/>
      <c r="B2206" s="84"/>
      <c r="C2206" s="85"/>
      <c r="D2206" s="85"/>
      <c r="E2206" s="85"/>
      <c r="F2206" s="85"/>
      <c r="G2206" s="85"/>
      <c r="H2206" s="85"/>
      <c r="I2206" s="85"/>
      <c r="J2206" s="85"/>
      <c r="K2206" s="85"/>
      <c r="L2206" s="85"/>
      <c r="M2206" s="53"/>
      <c r="N2206" s="53"/>
      <c r="O2206" s="53"/>
      <c r="P2206" s="53"/>
      <c r="Q2206" s="53"/>
      <c r="R2206" s="53"/>
      <c r="S2206" s="53"/>
      <c r="T2206" s="53"/>
      <c r="U2206" s="53"/>
      <c r="V2206" s="53"/>
      <c r="W2206" s="53"/>
      <c r="X2206" s="53"/>
      <c r="Y2206" s="53"/>
      <c r="Z2206" s="53"/>
    </row>
    <row r="2207" spans="1:26" ht="14.25" customHeight="1">
      <c r="A2207" s="79"/>
      <c r="B2207" s="79"/>
      <c r="C2207" s="80"/>
      <c r="D2207" s="80"/>
      <c r="E2207" s="80"/>
      <c r="F2207" s="80"/>
      <c r="G2207" s="80"/>
      <c r="H2207" s="80"/>
      <c r="I2207" s="80"/>
      <c r="J2207" s="80"/>
      <c r="K2207" s="80"/>
      <c r="L2207" s="80"/>
      <c r="M2207" s="53"/>
      <c r="N2207" s="53"/>
      <c r="O2207" s="53"/>
      <c r="P2207" s="53"/>
      <c r="Q2207" s="53"/>
      <c r="R2207" s="53"/>
      <c r="S2207" s="53"/>
      <c r="T2207" s="53"/>
      <c r="U2207" s="53"/>
      <c r="V2207" s="53"/>
      <c r="W2207" s="53"/>
      <c r="X2207" s="53"/>
      <c r="Y2207" s="53"/>
      <c r="Z2207" s="53"/>
    </row>
    <row r="2208" spans="1:26" ht="14.25" customHeight="1">
      <c r="A2208" s="84"/>
      <c r="B2208" s="84"/>
      <c r="C2208" s="85"/>
      <c r="D2208" s="85"/>
      <c r="E2208" s="85"/>
      <c r="F2208" s="85"/>
      <c r="G2208" s="85"/>
      <c r="H2208" s="85"/>
      <c r="I2208" s="85"/>
      <c r="J2208" s="85"/>
      <c r="K2208" s="85"/>
      <c r="L2208" s="85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  <c r="Z2208" s="53"/>
    </row>
    <row r="2209" spans="1:26" ht="14.25" customHeight="1">
      <c r="A2209" s="79"/>
      <c r="B2209" s="79"/>
      <c r="C2209" s="80"/>
      <c r="D2209" s="80"/>
      <c r="E2209" s="80"/>
      <c r="F2209" s="80"/>
      <c r="G2209" s="80"/>
      <c r="H2209" s="80"/>
      <c r="I2209" s="80"/>
      <c r="J2209" s="80"/>
      <c r="K2209" s="80"/>
      <c r="L2209" s="80"/>
      <c r="M2209" s="53"/>
      <c r="N2209" s="53"/>
      <c r="O2209" s="53"/>
      <c r="P2209" s="53"/>
      <c r="Q2209" s="53"/>
      <c r="R2209" s="53"/>
      <c r="S2209" s="53"/>
      <c r="T2209" s="53"/>
      <c r="U2209" s="53"/>
      <c r="V2209" s="53"/>
      <c r="W2209" s="53"/>
      <c r="X2209" s="53"/>
      <c r="Y2209" s="53"/>
      <c r="Z2209" s="53"/>
    </row>
    <row r="2210" spans="1:26" ht="14.25" customHeight="1">
      <c r="A2210" s="84"/>
      <c r="B2210" s="84"/>
      <c r="C2210" s="85"/>
      <c r="D2210" s="85"/>
      <c r="E2210" s="85"/>
      <c r="F2210" s="85"/>
      <c r="G2210" s="85"/>
      <c r="H2210" s="85"/>
      <c r="I2210" s="85"/>
      <c r="J2210" s="85"/>
      <c r="K2210" s="85"/>
      <c r="L2210" s="85"/>
      <c r="M2210" s="53"/>
      <c r="N2210" s="53"/>
      <c r="O2210" s="53"/>
      <c r="P2210" s="53"/>
      <c r="Q2210" s="53"/>
      <c r="R2210" s="53"/>
      <c r="S2210" s="53"/>
      <c r="T2210" s="53"/>
      <c r="U2210" s="53"/>
      <c r="V2210" s="53"/>
      <c r="W2210" s="53"/>
      <c r="X2210" s="53"/>
      <c r="Y2210" s="53"/>
      <c r="Z2210" s="53"/>
    </row>
    <row r="2211" spans="1:26" ht="14.25" customHeight="1">
      <c r="A2211" s="79"/>
      <c r="B2211" s="79"/>
      <c r="C2211" s="80"/>
      <c r="D2211" s="80"/>
      <c r="E2211" s="80"/>
      <c r="F2211" s="80"/>
      <c r="G2211" s="80"/>
      <c r="H2211" s="80"/>
      <c r="I2211" s="80"/>
      <c r="J2211" s="80"/>
      <c r="K2211" s="80"/>
      <c r="L2211" s="80"/>
      <c r="M2211" s="53"/>
      <c r="N2211" s="53"/>
      <c r="O2211" s="53"/>
      <c r="P2211" s="53"/>
      <c r="Q2211" s="53"/>
      <c r="R2211" s="53"/>
      <c r="S2211" s="53"/>
      <c r="T2211" s="53"/>
      <c r="U2211" s="53"/>
      <c r="V2211" s="53"/>
      <c r="W2211" s="53"/>
      <c r="X2211" s="53"/>
      <c r="Y2211" s="53"/>
      <c r="Z2211" s="53"/>
    </row>
    <row r="2212" spans="1:26" ht="14.25" customHeight="1">
      <c r="A2212" s="84"/>
      <c r="B2212" s="84"/>
      <c r="C2212" s="85"/>
      <c r="D2212" s="85"/>
      <c r="E2212" s="85"/>
      <c r="F2212" s="85"/>
      <c r="G2212" s="85"/>
      <c r="H2212" s="85"/>
      <c r="I2212" s="85"/>
      <c r="J2212" s="85"/>
      <c r="K2212" s="85"/>
      <c r="L2212" s="85"/>
      <c r="M2212" s="53"/>
      <c r="N2212" s="53"/>
      <c r="O2212" s="53"/>
      <c r="P2212" s="53"/>
      <c r="Q2212" s="53"/>
      <c r="R2212" s="53"/>
      <c r="S2212" s="53"/>
      <c r="T2212" s="53"/>
      <c r="U2212" s="53"/>
      <c r="V2212" s="53"/>
      <c r="W2212" s="53"/>
      <c r="X2212" s="53"/>
      <c r="Y2212" s="53"/>
      <c r="Z2212" s="53"/>
    </row>
    <row r="2213" spans="1:26" ht="14.25" customHeight="1">
      <c r="A2213" s="79"/>
      <c r="B2213" s="79"/>
      <c r="C2213" s="80"/>
      <c r="D2213" s="80"/>
      <c r="E2213" s="80"/>
      <c r="F2213" s="80"/>
      <c r="G2213" s="80"/>
      <c r="H2213" s="80"/>
      <c r="I2213" s="80"/>
      <c r="J2213" s="80"/>
      <c r="K2213" s="80"/>
      <c r="L2213" s="80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  <c r="Z2213" s="53"/>
    </row>
    <row r="2214" spans="1:26" ht="14.25" customHeight="1">
      <c r="A2214" s="84"/>
      <c r="B2214" s="84"/>
      <c r="C2214" s="85"/>
      <c r="D2214" s="85"/>
      <c r="E2214" s="85"/>
      <c r="F2214" s="85"/>
      <c r="G2214" s="85"/>
      <c r="H2214" s="85"/>
      <c r="I2214" s="85"/>
      <c r="J2214" s="85"/>
      <c r="K2214" s="85"/>
      <c r="L2214" s="85"/>
      <c r="M2214" s="53"/>
      <c r="N2214" s="53"/>
      <c r="O2214" s="53"/>
      <c r="P2214" s="53"/>
      <c r="Q2214" s="53"/>
      <c r="R2214" s="53"/>
      <c r="S2214" s="53"/>
      <c r="T2214" s="53"/>
      <c r="U2214" s="53"/>
      <c r="V2214" s="53"/>
      <c r="W2214" s="53"/>
      <c r="X2214" s="53"/>
      <c r="Y2214" s="53"/>
      <c r="Z2214" s="53"/>
    </row>
    <row r="2215" spans="1:26" ht="14.25" customHeight="1">
      <c r="A2215" s="79"/>
      <c r="B2215" s="79"/>
      <c r="C2215" s="80"/>
      <c r="D2215" s="80"/>
      <c r="E2215" s="80"/>
      <c r="F2215" s="80"/>
      <c r="G2215" s="80"/>
      <c r="H2215" s="80"/>
      <c r="I2215" s="80"/>
      <c r="J2215" s="80"/>
      <c r="K2215" s="80"/>
      <c r="L2215" s="80"/>
      <c r="M2215" s="53"/>
      <c r="N2215" s="53"/>
      <c r="O2215" s="53"/>
      <c r="P2215" s="53"/>
      <c r="Q2215" s="53"/>
      <c r="R2215" s="53"/>
      <c r="S2215" s="53"/>
      <c r="T2215" s="53"/>
      <c r="U2215" s="53"/>
      <c r="V2215" s="53"/>
      <c r="W2215" s="53"/>
      <c r="X2215" s="53"/>
      <c r="Y2215" s="53"/>
      <c r="Z2215" s="53"/>
    </row>
    <row r="2216" spans="1:26" ht="14.25" customHeight="1">
      <c r="A2216" s="84"/>
      <c r="B2216" s="84"/>
      <c r="C2216" s="85"/>
      <c r="D2216" s="85"/>
      <c r="E2216" s="85"/>
      <c r="F2216" s="85"/>
      <c r="G2216" s="85"/>
      <c r="H2216" s="85"/>
      <c r="I2216" s="85"/>
      <c r="J2216" s="85"/>
      <c r="K2216" s="85"/>
      <c r="L2216" s="85"/>
      <c r="M2216" s="53"/>
      <c r="N2216" s="53"/>
      <c r="O2216" s="53"/>
      <c r="P2216" s="53"/>
      <c r="Q2216" s="53"/>
      <c r="R2216" s="53"/>
      <c r="S2216" s="53"/>
      <c r="T2216" s="53"/>
      <c r="U2216" s="53"/>
      <c r="V2216" s="53"/>
      <c r="W2216" s="53"/>
      <c r="X2216" s="53"/>
      <c r="Y2216" s="53"/>
      <c r="Z2216" s="53"/>
    </row>
    <row r="2217" spans="1:26" ht="14.25" customHeight="1">
      <c r="A2217" s="79"/>
      <c r="B2217" s="79"/>
      <c r="C2217" s="80"/>
      <c r="D2217" s="80"/>
      <c r="E2217" s="80"/>
      <c r="F2217" s="80"/>
      <c r="G2217" s="80"/>
      <c r="H2217" s="80"/>
      <c r="I2217" s="80"/>
      <c r="J2217" s="80"/>
      <c r="K2217" s="80"/>
      <c r="L2217" s="80"/>
      <c r="M2217" s="53"/>
      <c r="N2217" s="53"/>
      <c r="O2217" s="53"/>
      <c r="P2217" s="53"/>
      <c r="Q2217" s="53"/>
      <c r="R2217" s="53"/>
      <c r="S2217" s="53"/>
      <c r="T2217" s="53"/>
      <c r="U2217" s="53"/>
      <c r="V2217" s="53"/>
      <c r="W2217" s="53"/>
      <c r="X2217" s="53"/>
      <c r="Y2217" s="53"/>
      <c r="Z2217" s="53"/>
    </row>
    <row r="2218" spans="1:26" ht="14.25" customHeight="1">
      <c r="A2218" s="84"/>
      <c r="B2218" s="84"/>
      <c r="C2218" s="85"/>
      <c r="D2218" s="85"/>
      <c r="E2218" s="85"/>
      <c r="F2218" s="85"/>
      <c r="G2218" s="85"/>
      <c r="H2218" s="85"/>
      <c r="I2218" s="85"/>
      <c r="J2218" s="85"/>
      <c r="K2218" s="85"/>
      <c r="L2218" s="85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  <c r="Z2218" s="53"/>
    </row>
    <row r="2219" spans="1:26" ht="14.25" customHeight="1">
      <c r="A2219" s="79"/>
      <c r="B2219" s="79"/>
      <c r="C2219" s="80"/>
      <c r="D2219" s="80"/>
      <c r="E2219" s="80"/>
      <c r="F2219" s="80"/>
      <c r="G2219" s="80"/>
      <c r="H2219" s="80"/>
      <c r="I2219" s="80"/>
      <c r="J2219" s="80"/>
      <c r="K2219" s="80"/>
      <c r="L2219" s="80"/>
      <c r="M2219" s="53"/>
      <c r="N2219" s="53"/>
      <c r="O2219" s="53"/>
      <c r="P2219" s="53"/>
      <c r="Q2219" s="53"/>
      <c r="R2219" s="53"/>
      <c r="S2219" s="53"/>
      <c r="T2219" s="53"/>
      <c r="U2219" s="53"/>
      <c r="V2219" s="53"/>
      <c r="W2219" s="53"/>
      <c r="X2219" s="53"/>
      <c r="Y2219" s="53"/>
      <c r="Z2219" s="53"/>
    </row>
    <row r="2220" spans="1:26" ht="14.25" customHeight="1">
      <c r="A2220" s="84"/>
      <c r="B2220" s="84"/>
      <c r="C2220" s="85"/>
      <c r="D2220" s="85"/>
      <c r="E2220" s="85"/>
      <c r="F2220" s="85"/>
      <c r="G2220" s="85"/>
      <c r="H2220" s="85"/>
      <c r="I2220" s="85"/>
      <c r="J2220" s="85"/>
      <c r="K2220" s="85"/>
      <c r="L2220" s="85"/>
      <c r="M2220" s="53"/>
      <c r="N2220" s="53"/>
      <c r="O2220" s="53"/>
      <c r="P2220" s="53"/>
      <c r="Q2220" s="53"/>
      <c r="R2220" s="53"/>
      <c r="S2220" s="53"/>
      <c r="T2220" s="53"/>
      <c r="U2220" s="53"/>
      <c r="V2220" s="53"/>
      <c r="W2220" s="53"/>
      <c r="X2220" s="53"/>
      <c r="Y2220" s="53"/>
      <c r="Z2220" s="53"/>
    </row>
    <row r="2221" spans="1:26" ht="14.25" customHeight="1">
      <c r="A2221" s="79"/>
      <c r="B2221" s="79"/>
      <c r="C2221" s="80"/>
      <c r="D2221" s="80"/>
      <c r="E2221" s="80"/>
      <c r="F2221" s="80"/>
      <c r="G2221" s="80"/>
      <c r="H2221" s="80"/>
      <c r="I2221" s="80"/>
      <c r="J2221" s="80"/>
      <c r="K2221" s="80"/>
      <c r="L2221" s="80"/>
      <c r="M2221" s="53"/>
      <c r="N2221" s="53"/>
      <c r="O2221" s="53"/>
      <c r="P2221" s="53"/>
      <c r="Q2221" s="53"/>
      <c r="R2221" s="53"/>
      <c r="S2221" s="53"/>
      <c r="T2221" s="53"/>
      <c r="U2221" s="53"/>
      <c r="V2221" s="53"/>
      <c r="W2221" s="53"/>
      <c r="X2221" s="53"/>
      <c r="Y2221" s="53"/>
      <c r="Z2221" s="53"/>
    </row>
    <row r="2222" spans="1:26" ht="14.25" customHeight="1">
      <c r="A2222" s="84"/>
      <c r="B2222" s="84"/>
      <c r="C2222" s="85"/>
      <c r="D2222" s="85"/>
      <c r="E2222" s="85"/>
      <c r="F2222" s="85"/>
      <c r="G2222" s="85"/>
      <c r="H2222" s="85"/>
      <c r="I2222" s="85"/>
      <c r="J2222" s="85"/>
      <c r="K2222" s="85"/>
      <c r="L2222" s="85"/>
      <c r="M2222" s="53"/>
      <c r="N2222" s="53"/>
      <c r="O2222" s="53"/>
      <c r="P2222" s="53"/>
      <c r="Q2222" s="53"/>
      <c r="R2222" s="53"/>
      <c r="S2222" s="53"/>
      <c r="T2222" s="53"/>
      <c r="U2222" s="53"/>
      <c r="V2222" s="53"/>
      <c r="W2222" s="53"/>
      <c r="X2222" s="53"/>
      <c r="Y2222" s="53"/>
      <c r="Z2222" s="53"/>
    </row>
    <row r="2223" spans="1:26" ht="14.25" customHeight="1">
      <c r="A2223" s="79"/>
      <c r="B2223" s="79"/>
      <c r="C2223" s="80"/>
      <c r="D2223" s="80"/>
      <c r="E2223" s="80"/>
      <c r="F2223" s="80"/>
      <c r="G2223" s="80"/>
      <c r="H2223" s="80"/>
      <c r="I2223" s="80"/>
      <c r="J2223" s="80"/>
      <c r="K2223" s="80"/>
      <c r="L2223" s="80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</row>
    <row r="2224" spans="1:26" ht="14.25" customHeight="1">
      <c r="A2224" s="84"/>
      <c r="B2224" s="84"/>
      <c r="C2224" s="85"/>
      <c r="D2224" s="85"/>
      <c r="E2224" s="85"/>
      <c r="F2224" s="85"/>
      <c r="G2224" s="85"/>
      <c r="H2224" s="85"/>
      <c r="I2224" s="85"/>
      <c r="J2224" s="85"/>
      <c r="K2224" s="85"/>
      <c r="L2224" s="85"/>
      <c r="M2224" s="53"/>
      <c r="N2224" s="53"/>
      <c r="O2224" s="53"/>
      <c r="P2224" s="53"/>
      <c r="Q2224" s="53"/>
      <c r="R2224" s="53"/>
      <c r="S2224" s="53"/>
      <c r="T2224" s="53"/>
      <c r="U2224" s="53"/>
      <c r="V2224" s="53"/>
      <c r="W2224" s="53"/>
      <c r="X2224" s="53"/>
      <c r="Y2224" s="53"/>
      <c r="Z2224" s="53"/>
    </row>
    <row r="2225" spans="1:26" ht="14.25" customHeight="1">
      <c r="A2225" s="79"/>
      <c r="B2225" s="79"/>
      <c r="C2225" s="80"/>
      <c r="D2225" s="80"/>
      <c r="E2225" s="80"/>
      <c r="F2225" s="80"/>
      <c r="G2225" s="80"/>
      <c r="H2225" s="80"/>
      <c r="I2225" s="80"/>
      <c r="J2225" s="80"/>
      <c r="K2225" s="80"/>
      <c r="L2225" s="80"/>
      <c r="M2225" s="53"/>
      <c r="N2225" s="53"/>
      <c r="O2225" s="53"/>
      <c r="P2225" s="53"/>
      <c r="Q2225" s="53"/>
      <c r="R2225" s="53"/>
      <c r="S2225" s="53"/>
      <c r="T2225" s="53"/>
      <c r="U2225" s="53"/>
      <c r="V2225" s="53"/>
      <c r="W2225" s="53"/>
      <c r="X2225" s="53"/>
      <c r="Y2225" s="53"/>
      <c r="Z2225" s="53"/>
    </row>
    <row r="2226" spans="1:26" ht="14.25" customHeight="1">
      <c r="A2226" s="84"/>
      <c r="B2226" s="84"/>
      <c r="C2226" s="85"/>
      <c r="D2226" s="85"/>
      <c r="E2226" s="85"/>
      <c r="F2226" s="85"/>
      <c r="G2226" s="85"/>
      <c r="H2226" s="85"/>
      <c r="I2226" s="85"/>
      <c r="J2226" s="85"/>
      <c r="K2226" s="85"/>
      <c r="L2226" s="85"/>
      <c r="M2226" s="53"/>
      <c r="N2226" s="53"/>
      <c r="O2226" s="53"/>
      <c r="P2226" s="53"/>
      <c r="Q2226" s="53"/>
      <c r="R2226" s="53"/>
      <c r="S2226" s="53"/>
      <c r="T2226" s="53"/>
      <c r="U2226" s="53"/>
      <c r="V2226" s="53"/>
      <c r="W2226" s="53"/>
      <c r="X2226" s="53"/>
      <c r="Y2226" s="53"/>
      <c r="Z2226" s="53"/>
    </row>
    <row r="2227" spans="1:26" ht="14.25" customHeight="1">
      <c r="A2227" s="79"/>
      <c r="B2227" s="79"/>
      <c r="C2227" s="80"/>
      <c r="D2227" s="80"/>
      <c r="E2227" s="80"/>
      <c r="F2227" s="80"/>
      <c r="G2227" s="80"/>
      <c r="H2227" s="80"/>
      <c r="I2227" s="80"/>
      <c r="J2227" s="80"/>
      <c r="K2227" s="80"/>
      <c r="L2227" s="80"/>
      <c r="M2227" s="53"/>
      <c r="N2227" s="53"/>
      <c r="O2227" s="53"/>
      <c r="P2227" s="53"/>
      <c r="Q2227" s="53"/>
      <c r="R2227" s="53"/>
      <c r="S2227" s="53"/>
      <c r="T2227" s="53"/>
      <c r="U2227" s="53"/>
      <c r="V2227" s="53"/>
      <c r="W2227" s="53"/>
      <c r="X2227" s="53"/>
      <c r="Y2227" s="53"/>
      <c r="Z2227" s="53"/>
    </row>
    <row r="2228" spans="1:26" ht="14.25" customHeight="1">
      <c r="A2228" s="84"/>
      <c r="B2228" s="84"/>
      <c r="C2228" s="85"/>
      <c r="D2228" s="85"/>
      <c r="E2228" s="85"/>
      <c r="F2228" s="85"/>
      <c r="G2228" s="85"/>
      <c r="H2228" s="85"/>
      <c r="I2228" s="85"/>
      <c r="J2228" s="85"/>
      <c r="K2228" s="85"/>
      <c r="L2228" s="85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  <c r="Z2228" s="53"/>
    </row>
    <row r="2229" spans="1:26" ht="14.25" customHeight="1">
      <c r="A2229" s="79"/>
      <c r="B2229" s="79"/>
      <c r="C2229" s="80"/>
      <c r="D2229" s="80"/>
      <c r="E2229" s="80"/>
      <c r="F2229" s="80"/>
      <c r="G2229" s="80"/>
      <c r="H2229" s="80"/>
      <c r="I2229" s="80"/>
      <c r="J2229" s="80"/>
      <c r="K2229" s="80"/>
      <c r="L2229" s="80"/>
      <c r="M2229" s="53"/>
      <c r="N2229" s="53"/>
      <c r="O2229" s="53"/>
      <c r="P2229" s="53"/>
      <c r="Q2229" s="53"/>
      <c r="R2229" s="53"/>
      <c r="S2229" s="53"/>
      <c r="T2229" s="53"/>
      <c r="U2229" s="53"/>
      <c r="V2229" s="53"/>
      <c r="W2229" s="53"/>
      <c r="X2229" s="53"/>
      <c r="Y2229" s="53"/>
      <c r="Z2229" s="53"/>
    </row>
    <row r="2230" spans="1:26" ht="14.25" customHeight="1">
      <c r="A2230" s="84"/>
      <c r="B2230" s="84"/>
      <c r="C2230" s="85"/>
      <c r="D2230" s="85"/>
      <c r="E2230" s="85"/>
      <c r="F2230" s="85"/>
      <c r="G2230" s="85"/>
      <c r="H2230" s="85"/>
      <c r="I2230" s="85"/>
      <c r="J2230" s="85"/>
      <c r="K2230" s="85"/>
      <c r="L2230" s="85"/>
      <c r="M2230" s="53"/>
      <c r="N2230" s="53"/>
      <c r="O2230" s="53"/>
      <c r="P2230" s="53"/>
      <c r="Q2230" s="53"/>
      <c r="R2230" s="53"/>
      <c r="S2230" s="53"/>
      <c r="T2230" s="53"/>
      <c r="U2230" s="53"/>
      <c r="V2230" s="53"/>
      <c r="W2230" s="53"/>
      <c r="X2230" s="53"/>
      <c r="Y2230" s="53"/>
      <c r="Z2230" s="53"/>
    </row>
    <row r="2231" spans="1:26" ht="14.25" customHeight="1">
      <c r="A2231" s="79"/>
      <c r="B2231" s="79"/>
      <c r="C2231" s="80"/>
      <c r="D2231" s="80"/>
      <c r="E2231" s="80"/>
      <c r="F2231" s="80"/>
      <c r="G2231" s="80"/>
      <c r="H2231" s="80"/>
      <c r="I2231" s="80"/>
      <c r="J2231" s="80"/>
      <c r="K2231" s="80"/>
      <c r="L2231" s="80"/>
      <c r="M2231" s="53"/>
      <c r="N2231" s="53"/>
      <c r="O2231" s="53"/>
      <c r="P2231" s="53"/>
      <c r="Q2231" s="53"/>
      <c r="R2231" s="53"/>
      <c r="S2231" s="53"/>
      <c r="T2231" s="53"/>
      <c r="U2231" s="53"/>
      <c r="V2231" s="53"/>
      <c r="W2231" s="53"/>
      <c r="X2231" s="53"/>
      <c r="Y2231" s="53"/>
      <c r="Z2231" s="53"/>
    </row>
    <row r="2232" spans="1:26" ht="14.25" customHeight="1">
      <c r="A2232" s="84"/>
      <c r="B2232" s="84"/>
      <c r="C2232" s="85"/>
      <c r="D2232" s="85"/>
      <c r="E2232" s="85"/>
      <c r="F2232" s="85"/>
      <c r="G2232" s="85"/>
      <c r="H2232" s="85"/>
      <c r="I2232" s="85"/>
      <c r="J2232" s="85"/>
      <c r="K2232" s="85"/>
      <c r="L2232" s="85"/>
      <c r="M2232" s="53"/>
      <c r="N2232" s="53"/>
      <c r="O2232" s="53"/>
      <c r="P2232" s="53"/>
      <c r="Q2232" s="53"/>
      <c r="R2232" s="53"/>
      <c r="S2232" s="53"/>
      <c r="T2232" s="53"/>
      <c r="U2232" s="53"/>
      <c r="V2232" s="53"/>
      <c r="W2232" s="53"/>
      <c r="X2232" s="53"/>
      <c r="Y2232" s="53"/>
      <c r="Z2232" s="53"/>
    </row>
    <row r="2233" spans="1:26" ht="14.25" customHeight="1">
      <c r="A2233" s="79"/>
      <c r="B2233" s="79"/>
      <c r="C2233" s="80"/>
      <c r="D2233" s="80"/>
      <c r="E2233" s="80"/>
      <c r="F2233" s="80"/>
      <c r="G2233" s="80"/>
      <c r="H2233" s="80"/>
      <c r="I2233" s="80"/>
      <c r="J2233" s="80"/>
      <c r="K2233" s="80"/>
      <c r="L2233" s="80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  <c r="Z2233" s="53"/>
    </row>
    <row r="2234" spans="1:26" ht="14.25" customHeight="1">
      <c r="A2234" s="84"/>
      <c r="B2234" s="84"/>
      <c r="C2234" s="85"/>
      <c r="D2234" s="85"/>
      <c r="E2234" s="85"/>
      <c r="F2234" s="85"/>
      <c r="G2234" s="85"/>
      <c r="H2234" s="85"/>
      <c r="I2234" s="85"/>
      <c r="J2234" s="85"/>
      <c r="K2234" s="85"/>
      <c r="L2234" s="85"/>
      <c r="M2234" s="53"/>
      <c r="N2234" s="53"/>
      <c r="O2234" s="53"/>
      <c r="P2234" s="53"/>
      <c r="Q2234" s="53"/>
      <c r="R2234" s="53"/>
      <c r="S2234" s="53"/>
      <c r="T2234" s="53"/>
      <c r="U2234" s="53"/>
      <c r="V2234" s="53"/>
      <c r="W2234" s="53"/>
      <c r="X2234" s="53"/>
      <c r="Y2234" s="53"/>
      <c r="Z2234" s="53"/>
    </row>
    <row r="2235" spans="1:26" ht="14.25" customHeight="1">
      <c r="A2235" s="79"/>
      <c r="B2235" s="79"/>
      <c r="C2235" s="80"/>
      <c r="D2235" s="80"/>
      <c r="E2235" s="80"/>
      <c r="F2235" s="80"/>
      <c r="G2235" s="80"/>
      <c r="H2235" s="80"/>
      <c r="I2235" s="80"/>
      <c r="J2235" s="80"/>
      <c r="K2235" s="80"/>
      <c r="L2235" s="80"/>
      <c r="M2235" s="53"/>
      <c r="N2235" s="53"/>
      <c r="O2235" s="53"/>
      <c r="P2235" s="53"/>
      <c r="Q2235" s="53"/>
      <c r="R2235" s="53"/>
      <c r="S2235" s="53"/>
      <c r="T2235" s="53"/>
      <c r="U2235" s="53"/>
      <c r="V2235" s="53"/>
      <c r="W2235" s="53"/>
      <c r="X2235" s="53"/>
      <c r="Y2235" s="53"/>
      <c r="Z2235" s="53"/>
    </row>
    <row r="2236" spans="1:26" ht="14.25" customHeight="1">
      <c r="A2236" s="84"/>
      <c r="B2236" s="84"/>
      <c r="C2236" s="85"/>
      <c r="D2236" s="85"/>
      <c r="E2236" s="85"/>
      <c r="F2236" s="85"/>
      <c r="G2236" s="85"/>
      <c r="H2236" s="85"/>
      <c r="I2236" s="85"/>
      <c r="J2236" s="85"/>
      <c r="K2236" s="85"/>
      <c r="L2236" s="85"/>
      <c r="M2236" s="53"/>
      <c r="N2236" s="53"/>
      <c r="O2236" s="53"/>
      <c r="P2236" s="53"/>
      <c r="Q2236" s="53"/>
      <c r="R2236" s="53"/>
      <c r="S2236" s="53"/>
      <c r="T2236" s="53"/>
      <c r="U2236" s="53"/>
      <c r="V2236" s="53"/>
      <c r="W2236" s="53"/>
      <c r="X2236" s="53"/>
      <c r="Y2236" s="53"/>
      <c r="Z2236" s="53"/>
    </row>
    <row r="2237" spans="1:26" ht="14.25" customHeight="1">
      <c r="A2237" s="79"/>
      <c r="B2237" s="79"/>
      <c r="C2237" s="80"/>
      <c r="D2237" s="80"/>
      <c r="E2237" s="80"/>
      <c r="F2237" s="80"/>
      <c r="G2237" s="80"/>
      <c r="H2237" s="80"/>
      <c r="I2237" s="80"/>
      <c r="J2237" s="80"/>
      <c r="K2237" s="80"/>
      <c r="L2237" s="80"/>
      <c r="M2237" s="53"/>
      <c r="N2237" s="53"/>
      <c r="O2237" s="53"/>
      <c r="P2237" s="53"/>
      <c r="Q2237" s="53"/>
      <c r="R2237" s="53"/>
      <c r="S2237" s="53"/>
      <c r="T2237" s="53"/>
      <c r="U2237" s="53"/>
      <c r="V2237" s="53"/>
      <c r="W2237" s="53"/>
      <c r="X2237" s="53"/>
      <c r="Y2237" s="53"/>
      <c r="Z2237" s="53"/>
    </row>
    <row r="2238" spans="1:26" ht="14.25" customHeight="1">
      <c r="A2238" s="84"/>
      <c r="B2238" s="84"/>
      <c r="C2238" s="85"/>
      <c r="D2238" s="85"/>
      <c r="E2238" s="85"/>
      <c r="F2238" s="85"/>
      <c r="G2238" s="85"/>
      <c r="H2238" s="85"/>
      <c r="I2238" s="85"/>
      <c r="J2238" s="85"/>
      <c r="K2238" s="85"/>
      <c r="L2238" s="85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  <c r="Z2238" s="53"/>
    </row>
    <row r="2239" spans="1:26" ht="14.25" customHeight="1">
      <c r="A2239" s="79"/>
      <c r="B2239" s="79"/>
      <c r="C2239" s="80"/>
      <c r="D2239" s="80"/>
      <c r="E2239" s="80"/>
      <c r="F2239" s="80"/>
      <c r="G2239" s="80"/>
      <c r="H2239" s="80"/>
      <c r="I2239" s="80"/>
      <c r="J2239" s="80"/>
      <c r="K2239" s="80"/>
      <c r="L2239" s="80"/>
      <c r="M2239" s="53"/>
      <c r="N2239" s="53"/>
      <c r="O2239" s="53"/>
      <c r="P2239" s="53"/>
      <c r="Q2239" s="53"/>
      <c r="R2239" s="53"/>
      <c r="S2239" s="53"/>
      <c r="T2239" s="53"/>
      <c r="U2239" s="53"/>
      <c r="V2239" s="53"/>
      <c r="W2239" s="53"/>
      <c r="X2239" s="53"/>
      <c r="Y2239" s="53"/>
      <c r="Z2239" s="53"/>
    </row>
    <row r="2240" spans="1:26" ht="14.25" customHeight="1">
      <c r="A2240" s="84"/>
      <c r="B2240" s="84"/>
      <c r="C2240" s="85"/>
      <c r="D2240" s="85"/>
      <c r="E2240" s="85"/>
      <c r="F2240" s="85"/>
      <c r="G2240" s="85"/>
      <c r="H2240" s="85"/>
      <c r="I2240" s="85"/>
      <c r="J2240" s="85"/>
      <c r="K2240" s="85"/>
      <c r="L2240" s="85"/>
      <c r="M2240" s="53"/>
      <c r="N2240" s="53"/>
      <c r="O2240" s="53"/>
      <c r="P2240" s="53"/>
      <c r="Q2240" s="53"/>
      <c r="R2240" s="53"/>
      <c r="S2240" s="53"/>
      <c r="T2240" s="53"/>
      <c r="U2240" s="53"/>
      <c r="V2240" s="53"/>
      <c r="W2240" s="53"/>
      <c r="X2240" s="53"/>
      <c r="Y2240" s="53"/>
      <c r="Z2240" s="53"/>
    </row>
    <row r="2241" spans="1:26" ht="14.25" customHeight="1">
      <c r="A2241" s="79"/>
      <c r="B2241" s="79"/>
      <c r="C2241" s="80"/>
      <c r="D2241" s="80"/>
      <c r="E2241" s="80"/>
      <c r="F2241" s="80"/>
      <c r="G2241" s="80"/>
      <c r="H2241" s="80"/>
      <c r="I2241" s="80"/>
      <c r="J2241" s="80"/>
      <c r="K2241" s="80"/>
      <c r="L2241" s="80"/>
      <c r="M2241" s="53"/>
      <c r="N2241" s="53"/>
      <c r="O2241" s="53"/>
      <c r="P2241" s="53"/>
      <c r="Q2241" s="53"/>
      <c r="R2241" s="53"/>
      <c r="S2241" s="53"/>
      <c r="T2241" s="53"/>
      <c r="U2241" s="53"/>
      <c r="V2241" s="53"/>
      <c r="W2241" s="53"/>
      <c r="X2241" s="53"/>
      <c r="Y2241" s="53"/>
      <c r="Z2241" s="53"/>
    </row>
    <row r="2242" spans="1:26" ht="14.25" customHeight="1">
      <c r="A2242" s="84"/>
      <c r="B2242" s="84"/>
      <c r="C2242" s="85"/>
      <c r="D2242" s="85"/>
      <c r="E2242" s="85"/>
      <c r="F2242" s="85"/>
      <c r="G2242" s="85"/>
      <c r="H2242" s="85"/>
      <c r="I2242" s="85"/>
      <c r="J2242" s="85"/>
      <c r="K2242" s="85"/>
      <c r="L2242" s="85"/>
      <c r="M2242" s="53"/>
      <c r="N2242" s="53"/>
      <c r="O2242" s="53"/>
      <c r="P2242" s="53"/>
      <c r="Q2242" s="53"/>
      <c r="R2242" s="53"/>
      <c r="S2242" s="53"/>
      <c r="T2242" s="53"/>
      <c r="U2242" s="53"/>
      <c r="V2242" s="53"/>
      <c r="W2242" s="53"/>
      <c r="X2242" s="53"/>
      <c r="Y2242" s="53"/>
      <c r="Z2242" s="53"/>
    </row>
    <row r="2243" spans="1:26" ht="14.25" customHeight="1">
      <c r="A2243" s="79"/>
      <c r="B2243" s="79"/>
      <c r="C2243" s="80"/>
      <c r="D2243" s="80"/>
      <c r="E2243" s="80"/>
      <c r="F2243" s="80"/>
      <c r="G2243" s="80"/>
      <c r="H2243" s="80"/>
      <c r="I2243" s="80"/>
      <c r="J2243" s="80"/>
      <c r="K2243" s="80"/>
      <c r="L2243" s="80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  <c r="Z2243" s="53"/>
    </row>
    <row r="2244" spans="1:26" ht="14.25" customHeight="1">
      <c r="A2244" s="84"/>
      <c r="B2244" s="84"/>
      <c r="C2244" s="85"/>
      <c r="D2244" s="85"/>
      <c r="E2244" s="85"/>
      <c r="F2244" s="85"/>
      <c r="G2244" s="85"/>
      <c r="H2244" s="85"/>
      <c r="I2244" s="85"/>
      <c r="J2244" s="85"/>
      <c r="K2244" s="85"/>
      <c r="L2244" s="85"/>
      <c r="M2244" s="53"/>
      <c r="N2244" s="53"/>
      <c r="O2244" s="53"/>
      <c r="P2244" s="53"/>
      <c r="Q2244" s="53"/>
      <c r="R2244" s="53"/>
      <c r="S2244" s="53"/>
      <c r="T2244" s="53"/>
      <c r="U2244" s="53"/>
      <c r="V2244" s="53"/>
      <c r="W2244" s="53"/>
      <c r="X2244" s="53"/>
      <c r="Y2244" s="53"/>
      <c r="Z2244" s="53"/>
    </row>
    <row r="2245" spans="1:26" ht="14.25" customHeight="1">
      <c r="A2245" s="79"/>
      <c r="B2245" s="79"/>
      <c r="C2245" s="80"/>
      <c r="D2245" s="80"/>
      <c r="E2245" s="80"/>
      <c r="F2245" s="80"/>
      <c r="G2245" s="80"/>
      <c r="H2245" s="80"/>
      <c r="I2245" s="80"/>
      <c r="J2245" s="80"/>
      <c r="K2245" s="80"/>
      <c r="L2245" s="80"/>
      <c r="M2245" s="53"/>
      <c r="N2245" s="53"/>
      <c r="O2245" s="53"/>
      <c r="P2245" s="53"/>
      <c r="Q2245" s="53"/>
      <c r="R2245" s="53"/>
      <c r="S2245" s="53"/>
      <c r="T2245" s="53"/>
      <c r="U2245" s="53"/>
      <c r="V2245" s="53"/>
      <c r="W2245" s="53"/>
      <c r="X2245" s="53"/>
      <c r="Y2245" s="53"/>
      <c r="Z2245" s="53"/>
    </row>
    <row r="2246" spans="1:26" ht="14.25" customHeight="1">
      <c r="A2246" s="84"/>
      <c r="B2246" s="84"/>
      <c r="C2246" s="85"/>
      <c r="D2246" s="85"/>
      <c r="E2246" s="85"/>
      <c r="F2246" s="85"/>
      <c r="G2246" s="85"/>
      <c r="H2246" s="85"/>
      <c r="I2246" s="85"/>
      <c r="J2246" s="85"/>
      <c r="K2246" s="85"/>
      <c r="L2246" s="85"/>
      <c r="M2246" s="53"/>
      <c r="N2246" s="53"/>
      <c r="O2246" s="53"/>
      <c r="P2246" s="53"/>
      <c r="Q2246" s="53"/>
      <c r="R2246" s="53"/>
      <c r="S2246" s="53"/>
      <c r="T2246" s="53"/>
      <c r="U2246" s="53"/>
      <c r="V2246" s="53"/>
      <c r="W2246" s="53"/>
      <c r="X2246" s="53"/>
      <c r="Y2246" s="53"/>
      <c r="Z2246" s="53"/>
    </row>
    <row r="2247" spans="1:26" ht="14.25" customHeight="1">
      <c r="A2247" s="79"/>
      <c r="B2247" s="79"/>
      <c r="C2247" s="80"/>
      <c r="D2247" s="80"/>
      <c r="E2247" s="80"/>
      <c r="F2247" s="80"/>
      <c r="G2247" s="80"/>
      <c r="H2247" s="80"/>
      <c r="I2247" s="80"/>
      <c r="J2247" s="80"/>
      <c r="K2247" s="80"/>
      <c r="L2247" s="80"/>
      <c r="M2247" s="53"/>
      <c r="N2247" s="53"/>
      <c r="O2247" s="53"/>
      <c r="P2247" s="53"/>
      <c r="Q2247" s="53"/>
      <c r="R2247" s="53"/>
      <c r="S2247" s="53"/>
      <c r="T2247" s="53"/>
      <c r="U2247" s="53"/>
      <c r="V2247" s="53"/>
      <c r="W2247" s="53"/>
      <c r="X2247" s="53"/>
      <c r="Y2247" s="53"/>
      <c r="Z2247" s="53"/>
    </row>
    <row r="2248" spans="1:26" ht="14.25" customHeight="1">
      <c r="A2248" s="84"/>
      <c r="B2248" s="84"/>
      <c r="C2248" s="85"/>
      <c r="D2248" s="85"/>
      <c r="E2248" s="85"/>
      <c r="F2248" s="85"/>
      <c r="G2248" s="85"/>
      <c r="H2248" s="85"/>
      <c r="I2248" s="85"/>
      <c r="J2248" s="85"/>
      <c r="K2248" s="85"/>
      <c r="L2248" s="85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  <c r="Z2248" s="53"/>
    </row>
    <row r="2249" spans="1:26" ht="14.25" customHeight="1">
      <c r="A2249" s="79"/>
      <c r="B2249" s="79"/>
      <c r="C2249" s="80"/>
      <c r="D2249" s="80"/>
      <c r="E2249" s="80"/>
      <c r="F2249" s="80"/>
      <c r="G2249" s="80"/>
      <c r="H2249" s="80"/>
      <c r="I2249" s="80"/>
      <c r="J2249" s="80"/>
      <c r="K2249" s="80"/>
      <c r="L2249" s="80"/>
      <c r="M2249" s="53"/>
      <c r="N2249" s="53"/>
      <c r="O2249" s="53"/>
      <c r="P2249" s="53"/>
      <c r="Q2249" s="53"/>
      <c r="R2249" s="53"/>
      <c r="S2249" s="53"/>
      <c r="T2249" s="53"/>
      <c r="U2249" s="53"/>
      <c r="V2249" s="53"/>
      <c r="W2249" s="53"/>
      <c r="X2249" s="53"/>
      <c r="Y2249" s="53"/>
      <c r="Z2249" s="53"/>
    </row>
    <row r="2250" spans="1:26" ht="14.25" customHeight="1">
      <c r="A2250" s="84"/>
      <c r="B2250" s="84"/>
      <c r="C2250" s="85"/>
      <c r="D2250" s="85"/>
      <c r="E2250" s="85"/>
      <c r="F2250" s="85"/>
      <c r="G2250" s="85"/>
      <c r="H2250" s="85"/>
      <c r="I2250" s="85"/>
      <c r="J2250" s="85"/>
      <c r="K2250" s="85"/>
      <c r="L2250" s="85"/>
      <c r="M2250" s="53"/>
      <c r="N2250" s="53"/>
      <c r="O2250" s="53"/>
      <c r="P2250" s="53"/>
      <c r="Q2250" s="53"/>
      <c r="R2250" s="53"/>
      <c r="S2250" s="53"/>
      <c r="T2250" s="53"/>
      <c r="U2250" s="53"/>
      <c r="V2250" s="53"/>
      <c r="W2250" s="53"/>
      <c r="X2250" s="53"/>
      <c r="Y2250" s="53"/>
      <c r="Z2250" s="53"/>
    </row>
    <row r="2251" spans="1:26" ht="14.25" customHeight="1">
      <c r="A2251" s="79"/>
      <c r="B2251" s="79"/>
      <c r="C2251" s="80"/>
      <c r="D2251" s="80"/>
      <c r="E2251" s="80"/>
      <c r="F2251" s="80"/>
      <c r="G2251" s="80"/>
      <c r="H2251" s="80"/>
      <c r="I2251" s="80"/>
      <c r="J2251" s="80"/>
      <c r="K2251" s="80"/>
      <c r="L2251" s="80"/>
      <c r="M2251" s="53"/>
      <c r="N2251" s="53"/>
      <c r="O2251" s="53"/>
      <c r="P2251" s="53"/>
      <c r="Q2251" s="53"/>
      <c r="R2251" s="53"/>
      <c r="S2251" s="53"/>
      <c r="T2251" s="53"/>
      <c r="U2251" s="53"/>
      <c r="V2251" s="53"/>
      <c r="W2251" s="53"/>
      <c r="X2251" s="53"/>
      <c r="Y2251" s="53"/>
      <c r="Z2251" s="53"/>
    </row>
    <row r="2252" spans="1:26" ht="14.25" customHeight="1">
      <c r="A2252" s="84"/>
      <c r="B2252" s="84"/>
      <c r="C2252" s="85"/>
      <c r="D2252" s="85"/>
      <c r="E2252" s="85"/>
      <c r="F2252" s="85"/>
      <c r="G2252" s="85"/>
      <c r="H2252" s="85"/>
      <c r="I2252" s="85"/>
      <c r="J2252" s="85"/>
      <c r="K2252" s="85"/>
      <c r="L2252" s="85"/>
      <c r="M2252" s="53"/>
      <c r="N2252" s="53"/>
      <c r="O2252" s="53"/>
      <c r="P2252" s="53"/>
      <c r="Q2252" s="53"/>
      <c r="R2252" s="53"/>
      <c r="S2252" s="53"/>
      <c r="T2252" s="53"/>
      <c r="U2252" s="53"/>
      <c r="V2252" s="53"/>
      <c r="W2252" s="53"/>
      <c r="X2252" s="53"/>
      <c r="Y2252" s="53"/>
      <c r="Z2252" s="53"/>
    </row>
    <row r="2253" spans="1:26" ht="14.25" customHeight="1">
      <c r="A2253" s="79"/>
      <c r="B2253" s="79"/>
      <c r="C2253" s="80"/>
      <c r="D2253" s="80"/>
      <c r="E2253" s="80"/>
      <c r="F2253" s="80"/>
      <c r="G2253" s="80"/>
      <c r="H2253" s="80"/>
      <c r="I2253" s="80"/>
      <c r="J2253" s="80"/>
      <c r="K2253" s="80"/>
      <c r="L2253" s="80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  <c r="Z2253" s="53"/>
    </row>
    <row r="2254" spans="1:26" ht="14.25" customHeight="1">
      <c r="A2254" s="84"/>
      <c r="B2254" s="84"/>
      <c r="C2254" s="85"/>
      <c r="D2254" s="85"/>
      <c r="E2254" s="85"/>
      <c r="F2254" s="85"/>
      <c r="G2254" s="85"/>
      <c r="H2254" s="85"/>
      <c r="I2254" s="85"/>
      <c r="J2254" s="85"/>
      <c r="K2254" s="85"/>
      <c r="L2254" s="85"/>
      <c r="M2254" s="53"/>
      <c r="N2254" s="53"/>
      <c r="O2254" s="53"/>
      <c r="P2254" s="53"/>
      <c r="Q2254" s="53"/>
      <c r="R2254" s="53"/>
      <c r="S2254" s="53"/>
      <c r="T2254" s="53"/>
      <c r="U2254" s="53"/>
      <c r="V2254" s="53"/>
      <c r="W2254" s="53"/>
      <c r="X2254" s="53"/>
      <c r="Y2254" s="53"/>
      <c r="Z2254" s="53"/>
    </row>
    <row r="2255" spans="1:26" ht="14.25" customHeight="1">
      <c r="A2255" s="79"/>
      <c r="B2255" s="79"/>
      <c r="C2255" s="80"/>
      <c r="D2255" s="80"/>
      <c r="E2255" s="80"/>
      <c r="F2255" s="80"/>
      <c r="G2255" s="80"/>
      <c r="H2255" s="80"/>
      <c r="I2255" s="80"/>
      <c r="J2255" s="80"/>
      <c r="K2255" s="80"/>
      <c r="L2255" s="80"/>
      <c r="M2255" s="53"/>
      <c r="N2255" s="53"/>
      <c r="O2255" s="53"/>
      <c r="P2255" s="53"/>
      <c r="Q2255" s="53"/>
      <c r="R2255" s="53"/>
      <c r="S2255" s="53"/>
      <c r="T2255" s="53"/>
      <c r="U2255" s="53"/>
      <c r="V2255" s="53"/>
      <c r="W2255" s="53"/>
      <c r="X2255" s="53"/>
      <c r="Y2255" s="53"/>
      <c r="Z2255" s="53"/>
    </row>
    <row r="2256" spans="1:26" ht="14.25" customHeight="1">
      <c r="A2256" s="84"/>
      <c r="B2256" s="84"/>
      <c r="C2256" s="85"/>
      <c r="D2256" s="85"/>
      <c r="E2256" s="85"/>
      <c r="F2256" s="85"/>
      <c r="G2256" s="85"/>
      <c r="H2256" s="85"/>
      <c r="I2256" s="85"/>
      <c r="J2256" s="85"/>
      <c r="K2256" s="85"/>
      <c r="L2256" s="85"/>
      <c r="M2256" s="53"/>
      <c r="N2256" s="53"/>
      <c r="O2256" s="53"/>
      <c r="P2256" s="53"/>
      <c r="Q2256" s="53"/>
      <c r="R2256" s="53"/>
      <c r="S2256" s="53"/>
      <c r="T2256" s="53"/>
      <c r="U2256" s="53"/>
      <c r="V2256" s="53"/>
      <c r="W2256" s="53"/>
      <c r="X2256" s="53"/>
      <c r="Y2256" s="53"/>
      <c r="Z2256" s="53"/>
    </row>
    <row r="2257" spans="1:26" ht="14.25" customHeight="1">
      <c r="A2257" s="79"/>
      <c r="B2257" s="79"/>
      <c r="C2257" s="80"/>
      <c r="D2257" s="80"/>
      <c r="E2257" s="80"/>
      <c r="F2257" s="80"/>
      <c r="G2257" s="80"/>
      <c r="H2257" s="80"/>
      <c r="I2257" s="80"/>
      <c r="J2257" s="80"/>
      <c r="K2257" s="80"/>
      <c r="L2257" s="80"/>
      <c r="M2257" s="53"/>
      <c r="N2257" s="53"/>
      <c r="O2257" s="53"/>
      <c r="P2257" s="53"/>
      <c r="Q2257" s="53"/>
      <c r="R2257" s="53"/>
      <c r="S2257" s="53"/>
      <c r="T2257" s="53"/>
      <c r="U2257" s="53"/>
      <c r="V2257" s="53"/>
      <c r="W2257" s="53"/>
      <c r="X2257" s="53"/>
      <c r="Y2257" s="53"/>
      <c r="Z2257" s="53"/>
    </row>
    <row r="2258" spans="1:26" ht="14.25" customHeight="1">
      <c r="A2258" s="84"/>
      <c r="B2258" s="84"/>
      <c r="C2258" s="85"/>
      <c r="D2258" s="85"/>
      <c r="E2258" s="85"/>
      <c r="F2258" s="85"/>
      <c r="G2258" s="85"/>
      <c r="H2258" s="85"/>
      <c r="I2258" s="85"/>
      <c r="J2258" s="85"/>
      <c r="K2258" s="85"/>
      <c r="L2258" s="85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  <c r="Z2258" s="53"/>
    </row>
    <row r="2259" spans="1:26" ht="14.25" customHeight="1">
      <c r="A2259" s="79"/>
      <c r="B2259" s="79"/>
      <c r="C2259" s="80"/>
      <c r="D2259" s="80"/>
      <c r="E2259" s="80"/>
      <c r="F2259" s="80"/>
      <c r="G2259" s="80"/>
      <c r="H2259" s="80"/>
      <c r="I2259" s="80"/>
      <c r="J2259" s="80"/>
      <c r="K2259" s="80"/>
      <c r="L2259" s="80"/>
      <c r="M2259" s="53"/>
      <c r="N2259" s="53"/>
      <c r="O2259" s="53"/>
      <c r="P2259" s="53"/>
      <c r="Q2259" s="53"/>
      <c r="R2259" s="53"/>
      <c r="S2259" s="53"/>
      <c r="T2259" s="53"/>
      <c r="U2259" s="53"/>
      <c r="V2259" s="53"/>
      <c r="W2259" s="53"/>
      <c r="X2259" s="53"/>
      <c r="Y2259" s="53"/>
      <c r="Z2259" s="53"/>
    </row>
    <row r="2260" spans="1:26" ht="14.25" customHeight="1">
      <c r="A2260" s="84"/>
      <c r="B2260" s="84"/>
      <c r="C2260" s="85"/>
      <c r="D2260" s="85"/>
      <c r="E2260" s="85"/>
      <c r="F2260" s="85"/>
      <c r="G2260" s="85"/>
      <c r="H2260" s="85"/>
      <c r="I2260" s="85"/>
      <c r="J2260" s="85"/>
      <c r="K2260" s="85"/>
      <c r="L2260" s="85"/>
      <c r="M2260" s="53"/>
      <c r="N2260" s="53"/>
      <c r="O2260" s="53"/>
      <c r="P2260" s="53"/>
      <c r="Q2260" s="53"/>
      <c r="R2260" s="53"/>
      <c r="S2260" s="53"/>
      <c r="T2260" s="53"/>
      <c r="U2260" s="53"/>
      <c r="V2260" s="53"/>
      <c r="W2260" s="53"/>
      <c r="X2260" s="53"/>
      <c r="Y2260" s="53"/>
      <c r="Z2260" s="53"/>
    </row>
    <row r="2261" spans="1:26" ht="14.25" customHeight="1">
      <c r="A2261" s="79"/>
      <c r="B2261" s="79"/>
      <c r="C2261" s="80"/>
      <c r="D2261" s="80"/>
      <c r="E2261" s="80"/>
      <c r="F2261" s="80"/>
      <c r="G2261" s="80"/>
      <c r="H2261" s="80"/>
      <c r="I2261" s="80"/>
      <c r="J2261" s="80"/>
      <c r="K2261" s="80"/>
      <c r="L2261" s="80"/>
      <c r="M2261" s="53"/>
      <c r="N2261" s="53"/>
      <c r="O2261" s="53"/>
      <c r="P2261" s="53"/>
      <c r="Q2261" s="53"/>
      <c r="R2261" s="53"/>
      <c r="S2261" s="53"/>
      <c r="T2261" s="53"/>
      <c r="U2261" s="53"/>
      <c r="V2261" s="53"/>
      <c r="W2261" s="53"/>
      <c r="X2261" s="53"/>
      <c r="Y2261" s="53"/>
      <c r="Z2261" s="53"/>
    </row>
    <row r="2262" spans="1:26" ht="14.25" customHeight="1">
      <c r="A2262" s="84"/>
      <c r="B2262" s="84"/>
      <c r="C2262" s="85"/>
      <c r="D2262" s="85"/>
      <c r="E2262" s="85"/>
      <c r="F2262" s="85"/>
      <c r="G2262" s="85"/>
      <c r="H2262" s="85"/>
      <c r="I2262" s="85"/>
      <c r="J2262" s="85"/>
      <c r="K2262" s="85"/>
      <c r="L2262" s="85"/>
      <c r="M2262" s="53"/>
      <c r="N2262" s="53"/>
      <c r="O2262" s="53"/>
      <c r="P2262" s="53"/>
      <c r="Q2262" s="53"/>
      <c r="R2262" s="53"/>
      <c r="S2262" s="53"/>
      <c r="T2262" s="53"/>
      <c r="U2262" s="53"/>
      <c r="V2262" s="53"/>
      <c r="W2262" s="53"/>
      <c r="X2262" s="53"/>
      <c r="Y2262" s="53"/>
      <c r="Z2262" s="53"/>
    </row>
    <row r="2263" spans="1:26" ht="14.25" customHeight="1">
      <c r="A2263" s="79"/>
      <c r="B2263" s="79"/>
      <c r="C2263" s="80"/>
      <c r="D2263" s="80"/>
      <c r="E2263" s="80"/>
      <c r="F2263" s="80"/>
      <c r="G2263" s="80"/>
      <c r="H2263" s="80"/>
      <c r="I2263" s="80"/>
      <c r="J2263" s="80"/>
      <c r="K2263" s="80"/>
      <c r="L2263" s="80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  <c r="Z2263" s="53"/>
    </row>
    <row r="2264" spans="1:26" ht="14.25" customHeight="1">
      <c r="A2264" s="84"/>
      <c r="B2264" s="84"/>
      <c r="C2264" s="85"/>
      <c r="D2264" s="85"/>
      <c r="E2264" s="85"/>
      <c r="F2264" s="85"/>
      <c r="G2264" s="85"/>
      <c r="H2264" s="85"/>
      <c r="I2264" s="85"/>
      <c r="J2264" s="85"/>
      <c r="K2264" s="85"/>
      <c r="L2264" s="85"/>
      <c r="M2264" s="53"/>
      <c r="N2264" s="53"/>
      <c r="O2264" s="53"/>
      <c r="P2264" s="53"/>
      <c r="Q2264" s="53"/>
      <c r="R2264" s="53"/>
      <c r="S2264" s="53"/>
      <c r="T2264" s="53"/>
      <c r="U2264" s="53"/>
      <c r="V2264" s="53"/>
      <c r="W2264" s="53"/>
      <c r="X2264" s="53"/>
      <c r="Y2264" s="53"/>
      <c r="Z2264" s="53"/>
    </row>
    <row r="2265" spans="1:26" ht="14.25" customHeight="1">
      <c r="A2265" s="79"/>
      <c r="B2265" s="79"/>
      <c r="C2265" s="80"/>
      <c r="D2265" s="80"/>
      <c r="E2265" s="80"/>
      <c r="F2265" s="80"/>
      <c r="G2265" s="80"/>
      <c r="H2265" s="80"/>
      <c r="I2265" s="80"/>
      <c r="J2265" s="80"/>
      <c r="K2265" s="80"/>
      <c r="L2265" s="80"/>
      <c r="M2265" s="53"/>
      <c r="N2265" s="53"/>
      <c r="O2265" s="53"/>
      <c r="P2265" s="53"/>
      <c r="Q2265" s="53"/>
      <c r="R2265" s="53"/>
      <c r="S2265" s="53"/>
      <c r="T2265" s="53"/>
      <c r="U2265" s="53"/>
      <c r="V2265" s="53"/>
      <c r="W2265" s="53"/>
      <c r="X2265" s="53"/>
      <c r="Y2265" s="53"/>
      <c r="Z2265" s="53"/>
    </row>
    <row r="2266" spans="1:26" ht="14.25" customHeight="1">
      <c r="A2266" s="84"/>
      <c r="B2266" s="84"/>
      <c r="C2266" s="85"/>
      <c r="D2266" s="85"/>
      <c r="E2266" s="85"/>
      <c r="F2266" s="85"/>
      <c r="G2266" s="85"/>
      <c r="H2266" s="85"/>
      <c r="I2266" s="85"/>
      <c r="J2266" s="85"/>
      <c r="K2266" s="85"/>
      <c r="L2266" s="85"/>
      <c r="M2266" s="53"/>
      <c r="N2266" s="53"/>
      <c r="O2266" s="53"/>
      <c r="P2266" s="53"/>
      <c r="Q2266" s="53"/>
      <c r="R2266" s="53"/>
      <c r="S2266" s="53"/>
      <c r="T2266" s="53"/>
      <c r="U2266" s="53"/>
      <c r="V2266" s="53"/>
      <c r="W2266" s="53"/>
      <c r="X2266" s="53"/>
      <c r="Y2266" s="53"/>
      <c r="Z2266" s="53"/>
    </row>
    <row r="2267" spans="1:26" ht="14.25" customHeight="1">
      <c r="A2267" s="79"/>
      <c r="B2267" s="79"/>
      <c r="C2267" s="80"/>
      <c r="D2267" s="80"/>
      <c r="E2267" s="80"/>
      <c r="F2267" s="80"/>
      <c r="G2267" s="80"/>
      <c r="H2267" s="80"/>
      <c r="I2267" s="80"/>
      <c r="J2267" s="80"/>
      <c r="K2267" s="80"/>
      <c r="L2267" s="80"/>
      <c r="M2267" s="53"/>
      <c r="N2267" s="53"/>
      <c r="O2267" s="53"/>
      <c r="P2267" s="53"/>
      <c r="Q2267" s="53"/>
      <c r="R2267" s="53"/>
      <c r="S2267" s="53"/>
      <c r="T2267" s="53"/>
      <c r="U2267" s="53"/>
      <c r="V2267" s="53"/>
      <c r="W2267" s="53"/>
      <c r="X2267" s="53"/>
      <c r="Y2267" s="53"/>
      <c r="Z2267" s="53"/>
    </row>
    <row r="2268" spans="1:26" ht="14.25" customHeight="1">
      <c r="A2268" s="84"/>
      <c r="B2268" s="84"/>
      <c r="C2268" s="85"/>
      <c r="D2268" s="85"/>
      <c r="E2268" s="85"/>
      <c r="F2268" s="85"/>
      <c r="G2268" s="85"/>
      <c r="H2268" s="85"/>
      <c r="I2268" s="85"/>
      <c r="J2268" s="85"/>
      <c r="K2268" s="85"/>
      <c r="L2268" s="85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  <c r="Z2268" s="53"/>
    </row>
    <row r="2269" spans="1:26" ht="14.25" customHeight="1">
      <c r="A2269" s="79"/>
      <c r="B2269" s="79"/>
      <c r="C2269" s="80"/>
      <c r="D2269" s="80"/>
      <c r="E2269" s="80"/>
      <c r="F2269" s="80"/>
      <c r="G2269" s="80"/>
      <c r="H2269" s="80"/>
      <c r="I2269" s="80"/>
      <c r="J2269" s="80"/>
      <c r="K2269" s="80"/>
      <c r="L2269" s="80"/>
      <c r="M2269" s="53"/>
      <c r="N2269" s="53"/>
      <c r="O2269" s="53"/>
      <c r="P2269" s="53"/>
      <c r="Q2269" s="53"/>
      <c r="R2269" s="53"/>
      <c r="S2269" s="53"/>
      <c r="T2269" s="53"/>
      <c r="U2269" s="53"/>
      <c r="V2269" s="53"/>
      <c r="W2269" s="53"/>
      <c r="X2269" s="53"/>
      <c r="Y2269" s="53"/>
      <c r="Z2269" s="53"/>
    </row>
    <row r="2270" spans="1:26" ht="14.25" customHeight="1">
      <c r="A2270" s="84"/>
      <c r="B2270" s="84"/>
      <c r="C2270" s="85"/>
      <c r="D2270" s="85"/>
      <c r="E2270" s="85"/>
      <c r="F2270" s="85"/>
      <c r="G2270" s="85"/>
      <c r="H2270" s="85"/>
      <c r="I2270" s="85"/>
      <c r="J2270" s="85"/>
      <c r="K2270" s="85"/>
      <c r="L2270" s="85"/>
      <c r="M2270" s="53"/>
      <c r="N2270" s="53"/>
      <c r="O2270" s="53"/>
      <c r="P2270" s="53"/>
      <c r="Q2270" s="53"/>
      <c r="R2270" s="53"/>
      <c r="S2270" s="53"/>
      <c r="T2270" s="53"/>
      <c r="U2270" s="53"/>
      <c r="V2270" s="53"/>
      <c r="W2270" s="53"/>
      <c r="X2270" s="53"/>
      <c r="Y2270" s="53"/>
      <c r="Z2270" s="53"/>
    </row>
    <row r="2271" spans="1:26" ht="14.25" customHeight="1">
      <c r="A2271" s="79"/>
      <c r="B2271" s="79"/>
      <c r="C2271" s="80"/>
      <c r="D2271" s="80"/>
      <c r="E2271" s="80"/>
      <c r="F2271" s="80"/>
      <c r="G2271" s="80"/>
      <c r="H2271" s="80"/>
      <c r="I2271" s="80"/>
      <c r="J2271" s="80"/>
      <c r="K2271" s="80"/>
      <c r="L2271" s="80"/>
      <c r="M2271" s="53"/>
      <c r="N2271" s="53"/>
      <c r="O2271" s="53"/>
      <c r="P2271" s="53"/>
      <c r="Q2271" s="53"/>
      <c r="R2271" s="53"/>
      <c r="S2271" s="53"/>
      <c r="T2271" s="53"/>
      <c r="U2271" s="53"/>
      <c r="V2271" s="53"/>
      <c r="W2271" s="53"/>
      <c r="X2271" s="53"/>
      <c r="Y2271" s="53"/>
      <c r="Z2271" s="53"/>
    </row>
    <row r="2272" spans="1:26" ht="14.25" customHeight="1">
      <c r="A2272" s="84"/>
      <c r="B2272" s="84"/>
      <c r="C2272" s="85"/>
      <c r="D2272" s="85"/>
      <c r="E2272" s="85"/>
      <c r="F2272" s="85"/>
      <c r="G2272" s="85"/>
      <c r="H2272" s="85"/>
      <c r="I2272" s="85"/>
      <c r="J2272" s="85"/>
      <c r="K2272" s="85"/>
      <c r="L2272" s="85"/>
      <c r="M2272" s="53"/>
      <c r="N2272" s="53"/>
      <c r="O2272" s="53"/>
      <c r="P2272" s="53"/>
      <c r="Q2272" s="53"/>
      <c r="R2272" s="53"/>
      <c r="S2272" s="53"/>
      <c r="T2272" s="53"/>
      <c r="U2272" s="53"/>
      <c r="V2272" s="53"/>
      <c r="W2272" s="53"/>
      <c r="X2272" s="53"/>
      <c r="Y2272" s="53"/>
      <c r="Z2272" s="53"/>
    </row>
    <row r="2273" spans="1:26" ht="14.25" customHeight="1">
      <c r="A2273" s="79"/>
      <c r="B2273" s="79"/>
      <c r="C2273" s="80"/>
      <c r="D2273" s="80"/>
      <c r="E2273" s="80"/>
      <c r="F2273" s="80"/>
      <c r="G2273" s="80"/>
      <c r="H2273" s="80"/>
      <c r="I2273" s="80"/>
      <c r="J2273" s="80"/>
      <c r="K2273" s="80"/>
      <c r="L2273" s="80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  <c r="Z2273" s="53"/>
    </row>
    <row r="2274" spans="1:26" ht="14.25" customHeight="1">
      <c r="A2274" s="84"/>
      <c r="B2274" s="84"/>
      <c r="C2274" s="85"/>
      <c r="D2274" s="85"/>
      <c r="E2274" s="85"/>
      <c r="F2274" s="85"/>
      <c r="G2274" s="85"/>
      <c r="H2274" s="85"/>
      <c r="I2274" s="85"/>
      <c r="J2274" s="85"/>
      <c r="K2274" s="85"/>
      <c r="L2274" s="85"/>
      <c r="M2274" s="53"/>
      <c r="N2274" s="53"/>
      <c r="O2274" s="53"/>
      <c r="P2274" s="53"/>
      <c r="Q2274" s="53"/>
      <c r="R2274" s="53"/>
      <c r="S2274" s="53"/>
      <c r="T2274" s="53"/>
      <c r="U2274" s="53"/>
      <c r="V2274" s="53"/>
      <c r="W2274" s="53"/>
      <c r="X2274" s="53"/>
      <c r="Y2274" s="53"/>
      <c r="Z2274" s="53"/>
    </row>
    <row r="2275" spans="1:26" ht="14.25" customHeight="1">
      <c r="A2275" s="79"/>
      <c r="B2275" s="79"/>
      <c r="C2275" s="80"/>
      <c r="D2275" s="80"/>
      <c r="E2275" s="80"/>
      <c r="F2275" s="80"/>
      <c r="G2275" s="80"/>
      <c r="H2275" s="80"/>
      <c r="I2275" s="80"/>
      <c r="J2275" s="80"/>
      <c r="K2275" s="80"/>
      <c r="L2275" s="80"/>
      <c r="M2275" s="53"/>
      <c r="N2275" s="53"/>
      <c r="O2275" s="53"/>
      <c r="P2275" s="53"/>
      <c r="Q2275" s="53"/>
      <c r="R2275" s="53"/>
      <c r="S2275" s="53"/>
      <c r="T2275" s="53"/>
      <c r="U2275" s="53"/>
      <c r="V2275" s="53"/>
      <c r="W2275" s="53"/>
      <c r="X2275" s="53"/>
      <c r="Y2275" s="53"/>
      <c r="Z2275" s="53"/>
    </row>
    <row r="2276" spans="1:26" ht="14.25" customHeight="1">
      <c r="A2276" s="84"/>
      <c r="B2276" s="84"/>
      <c r="C2276" s="85"/>
      <c r="D2276" s="85"/>
      <c r="E2276" s="85"/>
      <c r="F2276" s="85"/>
      <c r="G2276" s="85"/>
      <c r="H2276" s="85"/>
      <c r="I2276" s="85"/>
      <c r="J2276" s="85"/>
      <c r="K2276" s="85"/>
      <c r="L2276" s="85"/>
      <c r="M2276" s="53"/>
      <c r="N2276" s="53"/>
      <c r="O2276" s="53"/>
      <c r="P2276" s="53"/>
      <c r="Q2276" s="53"/>
      <c r="R2276" s="53"/>
      <c r="S2276" s="53"/>
      <c r="T2276" s="53"/>
      <c r="U2276" s="53"/>
      <c r="V2276" s="53"/>
      <c r="W2276" s="53"/>
      <c r="X2276" s="53"/>
      <c r="Y2276" s="53"/>
      <c r="Z2276" s="53"/>
    </row>
    <row r="2277" spans="1:26" ht="14.25" customHeight="1">
      <c r="A2277" s="79"/>
      <c r="B2277" s="79"/>
      <c r="C2277" s="80"/>
      <c r="D2277" s="80"/>
      <c r="E2277" s="80"/>
      <c r="F2277" s="80"/>
      <c r="G2277" s="80"/>
      <c r="H2277" s="80"/>
      <c r="I2277" s="80"/>
      <c r="J2277" s="80"/>
      <c r="K2277" s="80"/>
      <c r="L2277" s="80"/>
      <c r="M2277" s="53"/>
      <c r="N2277" s="53"/>
      <c r="O2277" s="53"/>
      <c r="P2277" s="53"/>
      <c r="Q2277" s="53"/>
      <c r="R2277" s="53"/>
      <c r="S2277" s="53"/>
      <c r="T2277" s="53"/>
      <c r="U2277" s="53"/>
      <c r="V2277" s="53"/>
      <c r="W2277" s="53"/>
      <c r="X2277" s="53"/>
      <c r="Y2277" s="53"/>
      <c r="Z2277" s="53"/>
    </row>
    <row r="2278" spans="1:26" ht="14.25" customHeight="1">
      <c r="A2278" s="84"/>
      <c r="B2278" s="84"/>
      <c r="C2278" s="85"/>
      <c r="D2278" s="85"/>
      <c r="E2278" s="85"/>
      <c r="F2278" s="85"/>
      <c r="G2278" s="85"/>
      <c r="H2278" s="85"/>
      <c r="I2278" s="85"/>
      <c r="J2278" s="85"/>
      <c r="K2278" s="85"/>
      <c r="L2278" s="85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  <c r="Z2278" s="53"/>
    </row>
    <row r="2279" spans="1:26" ht="14.25" customHeight="1">
      <c r="A2279" s="79"/>
      <c r="B2279" s="79"/>
      <c r="C2279" s="80"/>
      <c r="D2279" s="80"/>
      <c r="E2279" s="80"/>
      <c r="F2279" s="80"/>
      <c r="G2279" s="80"/>
      <c r="H2279" s="80"/>
      <c r="I2279" s="80"/>
      <c r="J2279" s="80"/>
      <c r="K2279" s="80"/>
      <c r="L2279" s="80"/>
      <c r="M2279" s="53"/>
      <c r="N2279" s="53"/>
      <c r="O2279" s="53"/>
      <c r="P2279" s="53"/>
      <c r="Q2279" s="53"/>
      <c r="R2279" s="53"/>
      <c r="S2279" s="53"/>
      <c r="T2279" s="53"/>
      <c r="U2279" s="53"/>
      <c r="V2279" s="53"/>
      <c r="W2279" s="53"/>
      <c r="X2279" s="53"/>
      <c r="Y2279" s="53"/>
      <c r="Z2279" s="53"/>
    </row>
    <row r="2280" spans="1:26" ht="14.25" customHeight="1">
      <c r="A2280" s="84"/>
      <c r="B2280" s="84"/>
      <c r="C2280" s="85"/>
      <c r="D2280" s="85"/>
      <c r="E2280" s="85"/>
      <c r="F2280" s="85"/>
      <c r="G2280" s="85"/>
      <c r="H2280" s="85"/>
      <c r="I2280" s="85"/>
      <c r="J2280" s="85"/>
      <c r="K2280" s="85"/>
      <c r="L2280" s="85"/>
      <c r="M2280" s="53"/>
      <c r="N2280" s="53"/>
      <c r="O2280" s="53"/>
      <c r="P2280" s="53"/>
      <c r="Q2280" s="53"/>
      <c r="R2280" s="53"/>
      <c r="S2280" s="53"/>
      <c r="T2280" s="53"/>
      <c r="U2280" s="53"/>
      <c r="V2280" s="53"/>
      <c r="W2280" s="53"/>
      <c r="X2280" s="53"/>
      <c r="Y2280" s="53"/>
      <c r="Z2280" s="53"/>
    </row>
    <row r="2281" spans="1:26" ht="14.25" customHeight="1">
      <c r="A2281" s="79"/>
      <c r="B2281" s="79"/>
      <c r="C2281" s="80"/>
      <c r="D2281" s="80"/>
      <c r="E2281" s="80"/>
      <c r="F2281" s="80"/>
      <c r="G2281" s="80"/>
      <c r="H2281" s="80"/>
      <c r="I2281" s="80"/>
      <c r="J2281" s="80"/>
      <c r="K2281" s="80"/>
      <c r="L2281" s="80"/>
      <c r="M2281" s="53"/>
      <c r="N2281" s="53"/>
      <c r="O2281" s="53"/>
      <c r="P2281" s="53"/>
      <c r="Q2281" s="53"/>
      <c r="R2281" s="53"/>
      <c r="S2281" s="53"/>
      <c r="T2281" s="53"/>
      <c r="U2281" s="53"/>
      <c r="V2281" s="53"/>
      <c r="W2281" s="53"/>
      <c r="X2281" s="53"/>
      <c r="Y2281" s="53"/>
      <c r="Z2281" s="53"/>
    </row>
    <row r="2282" spans="1:26" ht="14.25" customHeight="1">
      <c r="A2282" s="84"/>
      <c r="B2282" s="84"/>
      <c r="C2282" s="85"/>
      <c r="D2282" s="85"/>
      <c r="E2282" s="85"/>
      <c r="F2282" s="85"/>
      <c r="G2282" s="85"/>
      <c r="H2282" s="85"/>
      <c r="I2282" s="85"/>
      <c r="J2282" s="85"/>
      <c r="K2282" s="85"/>
      <c r="L2282" s="85"/>
      <c r="M2282" s="53"/>
      <c r="N2282" s="53"/>
      <c r="O2282" s="53"/>
      <c r="P2282" s="53"/>
      <c r="Q2282" s="53"/>
      <c r="R2282" s="53"/>
      <c r="S2282" s="53"/>
      <c r="T2282" s="53"/>
      <c r="U2282" s="53"/>
      <c r="V2282" s="53"/>
      <c r="W2282" s="53"/>
      <c r="X2282" s="53"/>
      <c r="Y2282" s="53"/>
      <c r="Z2282" s="53"/>
    </row>
    <row r="2283" spans="1:26" ht="14.25" customHeight="1">
      <c r="A2283" s="79"/>
      <c r="B2283" s="79"/>
      <c r="C2283" s="80"/>
      <c r="D2283" s="80"/>
      <c r="E2283" s="80"/>
      <c r="F2283" s="80"/>
      <c r="G2283" s="80"/>
      <c r="H2283" s="80"/>
      <c r="I2283" s="80"/>
      <c r="J2283" s="80"/>
      <c r="K2283" s="80"/>
      <c r="L2283" s="80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  <c r="Z2283" s="53"/>
    </row>
    <row r="2284" spans="1:26" ht="14.25" customHeight="1">
      <c r="A2284" s="84"/>
      <c r="B2284" s="84"/>
      <c r="C2284" s="85"/>
      <c r="D2284" s="85"/>
      <c r="E2284" s="85"/>
      <c r="F2284" s="85"/>
      <c r="G2284" s="85"/>
      <c r="H2284" s="85"/>
      <c r="I2284" s="85"/>
      <c r="J2284" s="85"/>
      <c r="K2284" s="85"/>
      <c r="L2284" s="85"/>
      <c r="M2284" s="53"/>
      <c r="N2284" s="53"/>
      <c r="O2284" s="53"/>
      <c r="P2284" s="53"/>
      <c r="Q2284" s="53"/>
      <c r="R2284" s="53"/>
      <c r="S2284" s="53"/>
      <c r="T2284" s="53"/>
      <c r="U2284" s="53"/>
      <c r="V2284" s="53"/>
      <c r="W2284" s="53"/>
      <c r="X2284" s="53"/>
      <c r="Y2284" s="53"/>
      <c r="Z2284" s="53"/>
    </row>
    <row r="2285" spans="1:26" ht="14.25" customHeight="1">
      <c r="A2285" s="79"/>
      <c r="B2285" s="79"/>
      <c r="C2285" s="80"/>
      <c r="D2285" s="80"/>
      <c r="E2285" s="80"/>
      <c r="F2285" s="80"/>
      <c r="G2285" s="80"/>
      <c r="H2285" s="80"/>
      <c r="I2285" s="80"/>
      <c r="J2285" s="80"/>
      <c r="K2285" s="80"/>
      <c r="L2285" s="80"/>
      <c r="M2285" s="53"/>
      <c r="N2285" s="53"/>
      <c r="O2285" s="53"/>
      <c r="P2285" s="53"/>
      <c r="Q2285" s="53"/>
      <c r="R2285" s="53"/>
      <c r="S2285" s="53"/>
      <c r="T2285" s="53"/>
      <c r="U2285" s="53"/>
      <c r="V2285" s="53"/>
      <c r="W2285" s="53"/>
      <c r="X2285" s="53"/>
      <c r="Y2285" s="53"/>
      <c r="Z2285" s="53"/>
    </row>
    <row r="2286" spans="1:26" ht="14.25" customHeight="1">
      <c r="A2286" s="84"/>
      <c r="B2286" s="84"/>
      <c r="C2286" s="85"/>
      <c r="D2286" s="85"/>
      <c r="E2286" s="85"/>
      <c r="F2286" s="85"/>
      <c r="G2286" s="85"/>
      <c r="H2286" s="85"/>
      <c r="I2286" s="85"/>
      <c r="J2286" s="85"/>
      <c r="K2286" s="85"/>
      <c r="L2286" s="85"/>
      <c r="M2286" s="53"/>
      <c r="N2286" s="53"/>
      <c r="O2286" s="53"/>
      <c r="P2286" s="53"/>
      <c r="Q2286" s="53"/>
      <c r="R2286" s="53"/>
      <c r="S2286" s="53"/>
      <c r="T2286" s="53"/>
      <c r="U2286" s="53"/>
      <c r="V2286" s="53"/>
      <c r="W2286" s="53"/>
      <c r="X2286" s="53"/>
      <c r="Y2286" s="53"/>
      <c r="Z2286" s="53"/>
    </row>
    <row r="2287" spans="1:26" ht="14.25" customHeight="1">
      <c r="A2287" s="79"/>
      <c r="B2287" s="79"/>
      <c r="C2287" s="80"/>
      <c r="D2287" s="80"/>
      <c r="E2287" s="80"/>
      <c r="F2287" s="80"/>
      <c r="G2287" s="80"/>
      <c r="H2287" s="80"/>
      <c r="I2287" s="80"/>
      <c r="J2287" s="80"/>
      <c r="K2287" s="80"/>
      <c r="L2287" s="80"/>
      <c r="M2287" s="53"/>
      <c r="N2287" s="53"/>
      <c r="O2287" s="53"/>
      <c r="P2287" s="53"/>
      <c r="Q2287" s="53"/>
      <c r="R2287" s="53"/>
      <c r="S2287" s="53"/>
      <c r="T2287" s="53"/>
      <c r="U2287" s="53"/>
      <c r="V2287" s="53"/>
      <c r="W2287" s="53"/>
      <c r="X2287" s="53"/>
      <c r="Y2287" s="53"/>
      <c r="Z2287" s="53"/>
    </row>
    <row r="2288" spans="1:26" ht="14.25" customHeight="1">
      <c r="A2288" s="84"/>
      <c r="B2288" s="84"/>
      <c r="C2288" s="85"/>
      <c r="D2288" s="85"/>
      <c r="E2288" s="85"/>
      <c r="F2288" s="85"/>
      <c r="G2288" s="85"/>
      <c r="H2288" s="85"/>
      <c r="I2288" s="85"/>
      <c r="J2288" s="85"/>
      <c r="K2288" s="85"/>
      <c r="L2288" s="85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  <c r="Z2288" s="53"/>
    </row>
    <row r="2289" spans="1:26" ht="14.25" customHeight="1">
      <c r="A2289" s="79"/>
      <c r="B2289" s="79"/>
      <c r="C2289" s="80"/>
      <c r="D2289" s="80"/>
      <c r="E2289" s="80"/>
      <c r="F2289" s="80"/>
      <c r="G2289" s="80"/>
      <c r="H2289" s="80"/>
      <c r="I2289" s="80"/>
      <c r="J2289" s="80"/>
      <c r="K2289" s="80"/>
      <c r="L2289" s="80"/>
      <c r="M2289" s="53"/>
      <c r="N2289" s="53"/>
      <c r="O2289" s="53"/>
      <c r="P2289" s="53"/>
      <c r="Q2289" s="53"/>
      <c r="R2289" s="53"/>
      <c r="S2289" s="53"/>
      <c r="T2289" s="53"/>
      <c r="U2289" s="53"/>
      <c r="V2289" s="53"/>
      <c r="W2289" s="53"/>
      <c r="X2289" s="53"/>
      <c r="Y2289" s="53"/>
      <c r="Z2289" s="53"/>
    </row>
    <row r="2290" spans="1:26" ht="14.25" customHeight="1">
      <c r="A2290" s="84"/>
      <c r="B2290" s="84"/>
      <c r="C2290" s="85"/>
      <c r="D2290" s="85"/>
      <c r="E2290" s="85"/>
      <c r="F2290" s="85"/>
      <c r="G2290" s="85"/>
      <c r="H2290" s="85"/>
      <c r="I2290" s="85"/>
      <c r="J2290" s="85"/>
      <c r="K2290" s="85"/>
      <c r="L2290" s="85"/>
      <c r="M2290" s="53"/>
      <c r="N2290" s="53"/>
      <c r="O2290" s="53"/>
      <c r="P2290" s="53"/>
      <c r="Q2290" s="53"/>
      <c r="R2290" s="53"/>
      <c r="S2290" s="53"/>
      <c r="T2290" s="53"/>
      <c r="U2290" s="53"/>
      <c r="V2290" s="53"/>
      <c r="W2290" s="53"/>
      <c r="X2290" s="53"/>
      <c r="Y2290" s="53"/>
      <c r="Z2290" s="53"/>
    </row>
    <row r="2291" spans="1:26" ht="14.25" customHeight="1">
      <c r="A2291" s="79"/>
      <c r="B2291" s="79"/>
      <c r="C2291" s="80"/>
      <c r="D2291" s="80"/>
      <c r="E2291" s="80"/>
      <c r="F2291" s="80"/>
      <c r="G2291" s="80"/>
      <c r="H2291" s="80"/>
      <c r="I2291" s="80"/>
      <c r="J2291" s="80"/>
      <c r="K2291" s="80"/>
      <c r="L2291" s="80"/>
      <c r="M2291" s="53"/>
      <c r="N2291" s="53"/>
      <c r="O2291" s="53"/>
      <c r="P2291" s="53"/>
      <c r="Q2291" s="53"/>
      <c r="R2291" s="53"/>
      <c r="S2291" s="53"/>
      <c r="T2291" s="53"/>
      <c r="U2291" s="53"/>
      <c r="V2291" s="53"/>
      <c r="W2291" s="53"/>
      <c r="X2291" s="53"/>
      <c r="Y2291" s="53"/>
      <c r="Z2291" s="53"/>
    </row>
    <row r="2292" spans="1:26" ht="14.25" customHeight="1">
      <c r="A2292" s="84"/>
      <c r="B2292" s="84"/>
      <c r="C2292" s="85"/>
      <c r="D2292" s="85"/>
      <c r="E2292" s="85"/>
      <c r="F2292" s="85"/>
      <c r="G2292" s="85"/>
      <c r="H2292" s="85"/>
      <c r="I2292" s="85"/>
      <c r="J2292" s="85"/>
      <c r="K2292" s="85"/>
      <c r="L2292" s="85"/>
      <c r="M2292" s="53"/>
      <c r="N2292" s="53"/>
      <c r="O2292" s="53"/>
      <c r="P2292" s="53"/>
      <c r="Q2292" s="53"/>
      <c r="R2292" s="53"/>
      <c r="S2292" s="53"/>
      <c r="T2292" s="53"/>
      <c r="U2292" s="53"/>
      <c r="V2292" s="53"/>
      <c r="W2292" s="53"/>
      <c r="X2292" s="53"/>
      <c r="Y2292" s="53"/>
      <c r="Z2292" s="53"/>
    </row>
    <row r="2293" spans="1:26" ht="14.25" customHeight="1">
      <c r="A2293" s="79"/>
      <c r="B2293" s="79"/>
      <c r="C2293" s="80"/>
      <c r="D2293" s="80"/>
      <c r="E2293" s="80"/>
      <c r="F2293" s="80"/>
      <c r="G2293" s="80"/>
      <c r="H2293" s="80"/>
      <c r="I2293" s="80"/>
      <c r="J2293" s="80"/>
      <c r="K2293" s="80"/>
      <c r="L2293" s="80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  <c r="Z2293" s="53"/>
    </row>
    <row r="2294" spans="1:26" ht="14.25" customHeight="1">
      <c r="A2294" s="84"/>
      <c r="B2294" s="84"/>
      <c r="C2294" s="85"/>
      <c r="D2294" s="85"/>
      <c r="E2294" s="85"/>
      <c r="F2294" s="85"/>
      <c r="G2294" s="85"/>
      <c r="H2294" s="85"/>
      <c r="I2294" s="85"/>
      <c r="J2294" s="85"/>
      <c r="K2294" s="85"/>
      <c r="L2294" s="85"/>
      <c r="M2294" s="53"/>
      <c r="N2294" s="53"/>
      <c r="O2294" s="53"/>
      <c r="P2294" s="53"/>
      <c r="Q2294" s="53"/>
      <c r="R2294" s="53"/>
      <c r="S2294" s="53"/>
      <c r="T2294" s="53"/>
      <c r="U2294" s="53"/>
      <c r="V2294" s="53"/>
      <c r="W2294" s="53"/>
      <c r="X2294" s="53"/>
      <c r="Y2294" s="53"/>
      <c r="Z2294" s="53"/>
    </row>
    <row r="2295" spans="1:26" ht="14.25" customHeight="1">
      <c r="A2295" s="79"/>
      <c r="B2295" s="79"/>
      <c r="C2295" s="80"/>
      <c r="D2295" s="80"/>
      <c r="E2295" s="80"/>
      <c r="F2295" s="80"/>
      <c r="G2295" s="80"/>
      <c r="H2295" s="80"/>
      <c r="I2295" s="80"/>
      <c r="J2295" s="80"/>
      <c r="K2295" s="80"/>
      <c r="L2295" s="80"/>
      <c r="M2295" s="53"/>
      <c r="N2295" s="53"/>
      <c r="O2295" s="53"/>
      <c r="P2295" s="53"/>
      <c r="Q2295" s="53"/>
      <c r="R2295" s="53"/>
      <c r="S2295" s="53"/>
      <c r="T2295" s="53"/>
      <c r="U2295" s="53"/>
      <c r="V2295" s="53"/>
      <c r="W2295" s="53"/>
      <c r="X2295" s="53"/>
      <c r="Y2295" s="53"/>
      <c r="Z2295" s="53"/>
    </row>
    <row r="2296" spans="1:26" ht="14.25" customHeight="1">
      <c r="A2296" s="84"/>
      <c r="B2296" s="84"/>
      <c r="C2296" s="85"/>
      <c r="D2296" s="85"/>
      <c r="E2296" s="85"/>
      <c r="F2296" s="85"/>
      <c r="G2296" s="85"/>
      <c r="H2296" s="85"/>
      <c r="I2296" s="85"/>
      <c r="J2296" s="85"/>
      <c r="K2296" s="85"/>
      <c r="L2296" s="85"/>
      <c r="M2296" s="53"/>
      <c r="N2296" s="53"/>
      <c r="O2296" s="53"/>
      <c r="P2296" s="53"/>
      <c r="Q2296" s="53"/>
      <c r="R2296" s="53"/>
      <c r="S2296" s="53"/>
      <c r="T2296" s="53"/>
      <c r="U2296" s="53"/>
      <c r="V2296" s="53"/>
      <c r="W2296" s="53"/>
      <c r="X2296" s="53"/>
      <c r="Y2296" s="53"/>
      <c r="Z2296" s="53"/>
    </row>
    <row r="2297" spans="1:26" ht="14.25" customHeight="1">
      <c r="A2297" s="79"/>
      <c r="B2297" s="79"/>
      <c r="C2297" s="80"/>
      <c r="D2297" s="80"/>
      <c r="E2297" s="80"/>
      <c r="F2297" s="80"/>
      <c r="G2297" s="80"/>
      <c r="H2297" s="80"/>
      <c r="I2297" s="80"/>
      <c r="J2297" s="80"/>
      <c r="K2297" s="80"/>
      <c r="L2297" s="80"/>
      <c r="M2297" s="53"/>
      <c r="N2297" s="53"/>
      <c r="O2297" s="53"/>
      <c r="P2297" s="53"/>
      <c r="Q2297" s="53"/>
      <c r="R2297" s="53"/>
      <c r="S2297" s="53"/>
      <c r="T2297" s="53"/>
      <c r="U2297" s="53"/>
      <c r="V2297" s="53"/>
      <c r="W2297" s="53"/>
      <c r="X2297" s="53"/>
      <c r="Y2297" s="53"/>
      <c r="Z2297" s="53"/>
    </row>
    <row r="2298" spans="1:26" ht="14.25" customHeight="1">
      <c r="A2298" s="84"/>
      <c r="B2298" s="84"/>
      <c r="C2298" s="85"/>
      <c r="D2298" s="85"/>
      <c r="E2298" s="85"/>
      <c r="F2298" s="85"/>
      <c r="G2298" s="85"/>
      <c r="H2298" s="85"/>
      <c r="I2298" s="85"/>
      <c r="J2298" s="85"/>
      <c r="K2298" s="85"/>
      <c r="L2298" s="85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  <c r="Z2298" s="53"/>
    </row>
    <row r="2299" spans="1:26" ht="14.25" customHeight="1">
      <c r="A2299" s="79"/>
      <c r="B2299" s="79"/>
      <c r="C2299" s="80"/>
      <c r="D2299" s="80"/>
      <c r="E2299" s="80"/>
      <c r="F2299" s="80"/>
      <c r="G2299" s="80"/>
      <c r="H2299" s="80"/>
      <c r="I2299" s="80"/>
      <c r="J2299" s="80"/>
      <c r="K2299" s="80"/>
      <c r="L2299" s="80"/>
      <c r="M2299" s="53"/>
      <c r="N2299" s="53"/>
      <c r="O2299" s="53"/>
      <c r="P2299" s="53"/>
      <c r="Q2299" s="53"/>
      <c r="R2299" s="53"/>
      <c r="S2299" s="53"/>
      <c r="T2299" s="53"/>
      <c r="U2299" s="53"/>
      <c r="V2299" s="53"/>
      <c r="W2299" s="53"/>
      <c r="X2299" s="53"/>
      <c r="Y2299" s="53"/>
      <c r="Z2299" s="53"/>
    </row>
    <row r="2300" spans="1:26" ht="14.25" customHeight="1">
      <c r="A2300" s="84"/>
      <c r="B2300" s="84"/>
      <c r="C2300" s="85"/>
      <c r="D2300" s="85"/>
      <c r="E2300" s="85"/>
      <c r="F2300" s="85"/>
      <c r="G2300" s="85"/>
      <c r="H2300" s="85"/>
      <c r="I2300" s="85"/>
      <c r="J2300" s="85"/>
      <c r="K2300" s="85"/>
      <c r="L2300" s="85"/>
      <c r="M2300" s="53"/>
      <c r="N2300" s="53"/>
      <c r="O2300" s="53"/>
      <c r="P2300" s="53"/>
      <c r="Q2300" s="53"/>
      <c r="R2300" s="53"/>
      <c r="S2300" s="53"/>
      <c r="T2300" s="53"/>
      <c r="U2300" s="53"/>
      <c r="V2300" s="53"/>
      <c r="W2300" s="53"/>
      <c r="X2300" s="53"/>
      <c r="Y2300" s="53"/>
      <c r="Z2300" s="53"/>
    </row>
    <row r="2301" spans="1:26" ht="14.25" customHeight="1">
      <c r="A2301" s="79"/>
      <c r="B2301" s="79"/>
      <c r="C2301" s="80"/>
      <c r="D2301" s="80"/>
      <c r="E2301" s="80"/>
      <c r="F2301" s="80"/>
      <c r="G2301" s="80"/>
      <c r="H2301" s="80"/>
      <c r="I2301" s="80"/>
      <c r="J2301" s="80"/>
      <c r="K2301" s="80"/>
      <c r="L2301" s="80"/>
      <c r="M2301" s="53"/>
      <c r="N2301" s="53"/>
      <c r="O2301" s="53"/>
      <c r="P2301" s="53"/>
      <c r="Q2301" s="53"/>
      <c r="R2301" s="53"/>
      <c r="S2301" s="53"/>
      <c r="T2301" s="53"/>
      <c r="U2301" s="53"/>
      <c r="V2301" s="53"/>
      <c r="W2301" s="53"/>
      <c r="X2301" s="53"/>
      <c r="Y2301" s="53"/>
      <c r="Z2301" s="53"/>
    </row>
    <row r="2302" spans="1:26" ht="14.25" customHeight="1">
      <c r="A2302" s="84"/>
      <c r="B2302" s="84"/>
      <c r="C2302" s="85"/>
      <c r="D2302" s="85"/>
      <c r="E2302" s="85"/>
      <c r="F2302" s="85"/>
      <c r="G2302" s="85"/>
      <c r="H2302" s="85"/>
      <c r="I2302" s="85"/>
      <c r="J2302" s="85"/>
      <c r="K2302" s="85"/>
      <c r="L2302" s="85"/>
      <c r="M2302" s="53"/>
      <c r="N2302" s="53"/>
      <c r="O2302" s="53"/>
      <c r="P2302" s="53"/>
      <c r="Q2302" s="53"/>
      <c r="R2302" s="53"/>
      <c r="S2302" s="53"/>
      <c r="T2302" s="53"/>
      <c r="U2302" s="53"/>
      <c r="V2302" s="53"/>
      <c r="W2302" s="53"/>
      <c r="X2302" s="53"/>
      <c r="Y2302" s="53"/>
      <c r="Z2302" s="53"/>
    </row>
    <row r="2303" spans="1:26" ht="14.25" customHeight="1">
      <c r="A2303" s="79"/>
      <c r="B2303" s="79"/>
      <c r="C2303" s="80"/>
      <c r="D2303" s="80"/>
      <c r="E2303" s="80"/>
      <c r="F2303" s="80"/>
      <c r="G2303" s="80"/>
      <c r="H2303" s="80"/>
      <c r="I2303" s="80"/>
      <c r="J2303" s="80"/>
      <c r="K2303" s="80"/>
      <c r="L2303" s="80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  <c r="Z2303" s="53"/>
    </row>
    <row r="2304" spans="1:26" ht="14.25" customHeight="1">
      <c r="A2304" s="84"/>
      <c r="B2304" s="84"/>
      <c r="C2304" s="85"/>
      <c r="D2304" s="85"/>
      <c r="E2304" s="85"/>
      <c r="F2304" s="85"/>
      <c r="G2304" s="85"/>
      <c r="H2304" s="85"/>
      <c r="I2304" s="85"/>
      <c r="J2304" s="85"/>
      <c r="K2304" s="85"/>
      <c r="L2304" s="85"/>
      <c r="M2304" s="53"/>
      <c r="N2304" s="53"/>
      <c r="O2304" s="53"/>
      <c r="P2304" s="53"/>
      <c r="Q2304" s="53"/>
      <c r="R2304" s="53"/>
      <c r="S2304" s="53"/>
      <c r="T2304" s="53"/>
      <c r="U2304" s="53"/>
      <c r="V2304" s="53"/>
      <c r="W2304" s="53"/>
      <c r="X2304" s="53"/>
      <c r="Y2304" s="53"/>
      <c r="Z2304" s="53"/>
    </row>
    <row r="2305" spans="1:26" ht="14.25" customHeight="1">
      <c r="A2305" s="79"/>
      <c r="B2305" s="79"/>
      <c r="C2305" s="80"/>
      <c r="D2305" s="80"/>
      <c r="E2305" s="80"/>
      <c r="F2305" s="80"/>
      <c r="G2305" s="80"/>
      <c r="H2305" s="80"/>
      <c r="I2305" s="80"/>
      <c r="J2305" s="80"/>
      <c r="K2305" s="80"/>
      <c r="L2305" s="80"/>
      <c r="M2305" s="53"/>
      <c r="N2305" s="53"/>
      <c r="O2305" s="53"/>
      <c r="P2305" s="53"/>
      <c r="Q2305" s="53"/>
      <c r="R2305" s="53"/>
      <c r="S2305" s="53"/>
      <c r="T2305" s="53"/>
      <c r="U2305" s="53"/>
      <c r="V2305" s="53"/>
      <c r="W2305" s="53"/>
      <c r="X2305" s="53"/>
      <c r="Y2305" s="53"/>
      <c r="Z2305" s="53"/>
    </row>
    <row r="2306" spans="1:26" ht="14.25" customHeight="1">
      <c r="A2306" s="84"/>
      <c r="B2306" s="84"/>
      <c r="C2306" s="85"/>
      <c r="D2306" s="85"/>
      <c r="E2306" s="85"/>
      <c r="F2306" s="85"/>
      <c r="G2306" s="85"/>
      <c r="H2306" s="85"/>
      <c r="I2306" s="85"/>
      <c r="J2306" s="85"/>
      <c r="K2306" s="85"/>
      <c r="L2306" s="85"/>
      <c r="M2306" s="53"/>
      <c r="N2306" s="53"/>
      <c r="O2306" s="53"/>
      <c r="P2306" s="53"/>
      <c r="Q2306" s="53"/>
      <c r="R2306" s="53"/>
      <c r="S2306" s="53"/>
      <c r="T2306" s="53"/>
      <c r="U2306" s="53"/>
      <c r="V2306" s="53"/>
      <c r="W2306" s="53"/>
      <c r="X2306" s="53"/>
      <c r="Y2306" s="53"/>
      <c r="Z2306" s="53"/>
    </row>
    <row r="2307" spans="1:26" ht="14.25" customHeight="1">
      <c r="A2307" s="79"/>
      <c r="B2307" s="79"/>
      <c r="C2307" s="80"/>
      <c r="D2307" s="80"/>
      <c r="E2307" s="80"/>
      <c r="F2307" s="80"/>
      <c r="G2307" s="80"/>
      <c r="H2307" s="80"/>
      <c r="I2307" s="80"/>
      <c r="J2307" s="80"/>
      <c r="K2307" s="80"/>
      <c r="L2307" s="80"/>
      <c r="M2307" s="53"/>
      <c r="N2307" s="53"/>
      <c r="O2307" s="53"/>
      <c r="P2307" s="53"/>
      <c r="Q2307" s="53"/>
      <c r="R2307" s="53"/>
      <c r="S2307" s="53"/>
      <c r="T2307" s="53"/>
      <c r="U2307" s="53"/>
      <c r="V2307" s="53"/>
      <c r="W2307" s="53"/>
      <c r="X2307" s="53"/>
      <c r="Y2307" s="53"/>
      <c r="Z2307" s="53"/>
    </row>
    <row r="2308" spans="1:26" ht="14.25" customHeight="1">
      <c r="A2308" s="84"/>
      <c r="B2308" s="84"/>
      <c r="C2308" s="85"/>
      <c r="D2308" s="85"/>
      <c r="E2308" s="85"/>
      <c r="F2308" s="85"/>
      <c r="G2308" s="85"/>
      <c r="H2308" s="85"/>
      <c r="I2308" s="85"/>
      <c r="J2308" s="85"/>
      <c r="K2308" s="85"/>
      <c r="L2308" s="85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</row>
    <row r="2309" spans="1:26" ht="14.25" customHeight="1">
      <c r="A2309" s="79"/>
      <c r="B2309" s="79"/>
      <c r="C2309" s="80"/>
      <c r="D2309" s="80"/>
      <c r="E2309" s="80"/>
      <c r="F2309" s="80"/>
      <c r="G2309" s="80"/>
      <c r="H2309" s="80"/>
      <c r="I2309" s="80"/>
      <c r="J2309" s="80"/>
      <c r="K2309" s="80"/>
      <c r="L2309" s="80"/>
      <c r="M2309" s="53"/>
      <c r="N2309" s="53"/>
      <c r="O2309" s="53"/>
      <c r="P2309" s="53"/>
      <c r="Q2309" s="53"/>
      <c r="R2309" s="53"/>
      <c r="S2309" s="53"/>
      <c r="T2309" s="53"/>
      <c r="U2309" s="53"/>
      <c r="V2309" s="53"/>
      <c r="W2309" s="53"/>
      <c r="X2309" s="53"/>
      <c r="Y2309" s="53"/>
      <c r="Z2309" s="53"/>
    </row>
    <row r="2310" spans="1:26" ht="14.25" customHeight="1">
      <c r="A2310" s="84"/>
      <c r="B2310" s="84"/>
      <c r="C2310" s="85"/>
      <c r="D2310" s="85"/>
      <c r="E2310" s="85"/>
      <c r="F2310" s="85"/>
      <c r="G2310" s="85"/>
      <c r="H2310" s="85"/>
      <c r="I2310" s="85"/>
      <c r="J2310" s="85"/>
      <c r="K2310" s="85"/>
      <c r="L2310" s="85"/>
      <c r="M2310" s="53"/>
      <c r="N2310" s="53"/>
      <c r="O2310" s="53"/>
      <c r="P2310" s="53"/>
      <c r="Q2310" s="53"/>
      <c r="R2310" s="53"/>
      <c r="S2310" s="53"/>
      <c r="T2310" s="53"/>
      <c r="U2310" s="53"/>
      <c r="V2310" s="53"/>
      <c r="W2310" s="53"/>
      <c r="X2310" s="53"/>
      <c r="Y2310" s="53"/>
      <c r="Z2310" s="53"/>
    </row>
    <row r="2311" spans="1:26" ht="14.25" customHeight="1">
      <c r="A2311" s="79"/>
      <c r="B2311" s="79"/>
      <c r="C2311" s="80"/>
      <c r="D2311" s="80"/>
      <c r="E2311" s="80"/>
      <c r="F2311" s="80"/>
      <c r="G2311" s="80"/>
      <c r="H2311" s="80"/>
      <c r="I2311" s="80"/>
      <c r="J2311" s="80"/>
      <c r="K2311" s="80"/>
      <c r="L2311" s="80"/>
      <c r="M2311" s="53"/>
      <c r="N2311" s="53"/>
      <c r="O2311" s="53"/>
      <c r="P2311" s="53"/>
      <c r="Q2311" s="53"/>
      <c r="R2311" s="53"/>
      <c r="S2311" s="53"/>
      <c r="T2311" s="53"/>
      <c r="U2311" s="53"/>
      <c r="V2311" s="53"/>
      <c r="W2311" s="53"/>
      <c r="X2311" s="53"/>
      <c r="Y2311" s="53"/>
      <c r="Z2311" s="53"/>
    </row>
    <row r="2312" spans="1:26" ht="14.25" customHeight="1">
      <c r="A2312" s="84"/>
      <c r="B2312" s="84"/>
      <c r="C2312" s="85"/>
      <c r="D2312" s="85"/>
      <c r="E2312" s="85"/>
      <c r="F2312" s="85"/>
      <c r="G2312" s="85"/>
      <c r="H2312" s="85"/>
      <c r="I2312" s="85"/>
      <c r="J2312" s="85"/>
      <c r="K2312" s="85"/>
      <c r="L2312" s="85"/>
      <c r="M2312" s="53"/>
      <c r="N2312" s="53"/>
      <c r="O2312" s="53"/>
      <c r="P2312" s="53"/>
      <c r="Q2312" s="53"/>
      <c r="R2312" s="53"/>
      <c r="S2312" s="53"/>
      <c r="T2312" s="53"/>
      <c r="U2312" s="53"/>
      <c r="V2312" s="53"/>
      <c r="W2312" s="53"/>
      <c r="X2312" s="53"/>
      <c r="Y2312" s="53"/>
      <c r="Z2312" s="53"/>
    </row>
    <row r="2313" spans="1:26" ht="14.25" customHeight="1">
      <c r="A2313" s="79"/>
      <c r="B2313" s="79"/>
      <c r="C2313" s="80"/>
      <c r="D2313" s="80"/>
      <c r="E2313" s="80"/>
      <c r="F2313" s="80"/>
      <c r="G2313" s="80"/>
      <c r="H2313" s="80"/>
      <c r="I2313" s="80"/>
      <c r="J2313" s="80"/>
      <c r="K2313" s="80"/>
      <c r="L2313" s="80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</row>
    <row r="2314" spans="1:26" ht="14.25" customHeight="1">
      <c r="A2314" s="84"/>
      <c r="B2314" s="84"/>
      <c r="C2314" s="85"/>
      <c r="D2314" s="85"/>
      <c r="E2314" s="85"/>
      <c r="F2314" s="85"/>
      <c r="G2314" s="85"/>
      <c r="H2314" s="85"/>
      <c r="I2314" s="85"/>
      <c r="J2314" s="85"/>
      <c r="K2314" s="85"/>
      <c r="L2314" s="85"/>
      <c r="M2314" s="53"/>
      <c r="N2314" s="53"/>
      <c r="O2314" s="53"/>
      <c r="P2314" s="53"/>
      <c r="Q2314" s="53"/>
      <c r="R2314" s="53"/>
      <c r="S2314" s="53"/>
      <c r="T2314" s="53"/>
      <c r="U2314" s="53"/>
      <c r="V2314" s="53"/>
      <c r="W2314" s="53"/>
      <c r="X2314" s="53"/>
      <c r="Y2314" s="53"/>
      <c r="Z2314" s="53"/>
    </row>
    <row r="2315" spans="1:26" ht="14.25" customHeight="1">
      <c r="A2315" s="79"/>
      <c r="B2315" s="79"/>
      <c r="C2315" s="80"/>
      <c r="D2315" s="80"/>
      <c r="E2315" s="80"/>
      <c r="F2315" s="80"/>
      <c r="G2315" s="80"/>
      <c r="H2315" s="80"/>
      <c r="I2315" s="80"/>
      <c r="J2315" s="80"/>
      <c r="K2315" s="80"/>
      <c r="L2315" s="80"/>
      <c r="M2315" s="53"/>
      <c r="N2315" s="53"/>
      <c r="O2315" s="53"/>
      <c r="P2315" s="53"/>
      <c r="Q2315" s="53"/>
      <c r="R2315" s="53"/>
      <c r="S2315" s="53"/>
      <c r="T2315" s="53"/>
      <c r="U2315" s="53"/>
      <c r="V2315" s="53"/>
      <c r="W2315" s="53"/>
      <c r="X2315" s="53"/>
      <c r="Y2315" s="53"/>
      <c r="Z2315" s="53"/>
    </row>
    <row r="2316" spans="1:26" ht="14.25" customHeight="1">
      <c r="A2316" s="84"/>
      <c r="B2316" s="84"/>
      <c r="C2316" s="85"/>
      <c r="D2316" s="85"/>
      <c r="E2316" s="85"/>
      <c r="F2316" s="85"/>
      <c r="G2316" s="85"/>
      <c r="H2316" s="85"/>
      <c r="I2316" s="85"/>
      <c r="J2316" s="85"/>
      <c r="K2316" s="85"/>
      <c r="L2316" s="85"/>
      <c r="M2316" s="53"/>
      <c r="N2316" s="53"/>
      <c r="O2316" s="53"/>
      <c r="P2316" s="53"/>
      <c r="Q2316" s="53"/>
      <c r="R2316" s="53"/>
      <c r="S2316" s="53"/>
      <c r="T2316" s="53"/>
      <c r="U2316" s="53"/>
      <c r="V2316" s="53"/>
      <c r="W2316" s="53"/>
      <c r="X2316" s="53"/>
      <c r="Y2316" s="53"/>
      <c r="Z2316" s="53"/>
    </row>
    <row r="2317" spans="1:26" ht="14.25" customHeight="1">
      <c r="A2317" s="79"/>
      <c r="B2317" s="79"/>
      <c r="C2317" s="80"/>
      <c r="D2317" s="80"/>
      <c r="E2317" s="80"/>
      <c r="F2317" s="80"/>
      <c r="G2317" s="80"/>
      <c r="H2317" s="80"/>
      <c r="I2317" s="80"/>
      <c r="J2317" s="80"/>
      <c r="K2317" s="80"/>
      <c r="L2317" s="80"/>
      <c r="M2317" s="53"/>
      <c r="N2317" s="53"/>
      <c r="O2317" s="53"/>
      <c r="P2317" s="53"/>
      <c r="Q2317" s="53"/>
      <c r="R2317" s="53"/>
      <c r="S2317" s="53"/>
      <c r="T2317" s="53"/>
      <c r="U2317" s="53"/>
      <c r="V2317" s="53"/>
      <c r="W2317" s="53"/>
      <c r="X2317" s="53"/>
      <c r="Y2317" s="53"/>
      <c r="Z2317" s="53"/>
    </row>
    <row r="2318" spans="1:26" ht="14.25" customHeight="1">
      <c r="A2318" s="84"/>
      <c r="B2318" s="84"/>
      <c r="C2318" s="85"/>
      <c r="D2318" s="85"/>
      <c r="E2318" s="85"/>
      <c r="F2318" s="85"/>
      <c r="G2318" s="85"/>
      <c r="H2318" s="85"/>
      <c r="I2318" s="85"/>
      <c r="J2318" s="85"/>
      <c r="K2318" s="85"/>
      <c r="L2318" s="85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</row>
    <row r="2319" spans="1:26" ht="14.25" customHeight="1">
      <c r="A2319" s="79"/>
      <c r="B2319" s="79"/>
      <c r="C2319" s="80"/>
      <c r="D2319" s="80"/>
      <c r="E2319" s="80"/>
      <c r="F2319" s="80"/>
      <c r="G2319" s="80"/>
      <c r="H2319" s="80"/>
      <c r="I2319" s="80"/>
      <c r="J2319" s="80"/>
      <c r="K2319" s="80"/>
      <c r="L2319" s="80"/>
      <c r="M2319" s="53"/>
      <c r="N2319" s="53"/>
      <c r="O2319" s="53"/>
      <c r="P2319" s="53"/>
      <c r="Q2319" s="53"/>
      <c r="R2319" s="53"/>
      <c r="S2319" s="53"/>
      <c r="T2319" s="53"/>
      <c r="U2319" s="53"/>
      <c r="V2319" s="53"/>
      <c r="W2319" s="53"/>
      <c r="X2319" s="53"/>
      <c r="Y2319" s="53"/>
      <c r="Z2319" s="53"/>
    </row>
    <row r="2320" spans="1:26" ht="14.25" customHeight="1">
      <c r="A2320" s="84"/>
      <c r="B2320" s="84"/>
      <c r="C2320" s="85"/>
      <c r="D2320" s="85"/>
      <c r="E2320" s="85"/>
      <c r="F2320" s="85"/>
      <c r="G2320" s="85"/>
      <c r="H2320" s="85"/>
      <c r="I2320" s="85"/>
      <c r="J2320" s="85"/>
      <c r="K2320" s="85"/>
      <c r="L2320" s="85"/>
      <c r="M2320" s="53"/>
      <c r="N2320" s="53"/>
      <c r="O2320" s="53"/>
      <c r="P2320" s="53"/>
      <c r="Q2320" s="53"/>
      <c r="R2320" s="53"/>
      <c r="S2320" s="53"/>
      <c r="T2320" s="53"/>
      <c r="U2320" s="53"/>
      <c r="V2320" s="53"/>
      <c r="W2320" s="53"/>
      <c r="X2320" s="53"/>
      <c r="Y2320" s="53"/>
      <c r="Z2320" s="53"/>
    </row>
    <row r="2321" spans="1:26" ht="14.25" customHeight="1">
      <c r="A2321" s="79"/>
      <c r="B2321" s="79"/>
      <c r="C2321" s="80"/>
      <c r="D2321" s="80"/>
      <c r="E2321" s="80"/>
      <c r="F2321" s="80"/>
      <c r="G2321" s="80"/>
      <c r="H2321" s="80"/>
      <c r="I2321" s="80"/>
      <c r="J2321" s="80"/>
      <c r="K2321" s="80"/>
      <c r="L2321" s="80"/>
      <c r="M2321" s="53"/>
      <c r="N2321" s="53"/>
      <c r="O2321" s="53"/>
      <c r="P2321" s="53"/>
      <c r="Q2321" s="53"/>
      <c r="R2321" s="53"/>
      <c r="S2321" s="53"/>
      <c r="T2321" s="53"/>
      <c r="U2321" s="53"/>
      <c r="V2321" s="53"/>
      <c r="W2321" s="53"/>
      <c r="X2321" s="53"/>
      <c r="Y2321" s="53"/>
      <c r="Z2321" s="53"/>
    </row>
    <row r="2322" spans="1:26" ht="14.25" customHeight="1">
      <c r="A2322" s="84"/>
      <c r="B2322" s="84"/>
      <c r="C2322" s="85"/>
      <c r="D2322" s="85"/>
      <c r="E2322" s="85"/>
      <c r="F2322" s="85"/>
      <c r="G2322" s="85"/>
      <c r="H2322" s="85"/>
      <c r="I2322" s="85"/>
      <c r="J2322" s="85"/>
      <c r="K2322" s="85"/>
      <c r="L2322" s="85"/>
      <c r="M2322" s="53"/>
      <c r="N2322" s="53"/>
      <c r="O2322" s="53"/>
      <c r="P2322" s="53"/>
      <c r="Q2322" s="53"/>
      <c r="R2322" s="53"/>
      <c r="S2322" s="53"/>
      <c r="T2322" s="53"/>
      <c r="U2322" s="53"/>
      <c r="V2322" s="53"/>
      <c r="W2322" s="53"/>
      <c r="X2322" s="53"/>
      <c r="Y2322" s="53"/>
      <c r="Z2322" s="53"/>
    </row>
    <row r="2323" spans="1:26" ht="14.25" customHeight="1">
      <c r="A2323" s="79"/>
      <c r="B2323" s="79"/>
      <c r="C2323" s="80"/>
      <c r="D2323" s="80"/>
      <c r="E2323" s="80"/>
      <c r="F2323" s="80"/>
      <c r="G2323" s="80"/>
      <c r="H2323" s="80"/>
      <c r="I2323" s="80"/>
      <c r="J2323" s="80"/>
      <c r="K2323" s="80"/>
      <c r="L2323" s="80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</row>
    <row r="2324" spans="1:26" ht="14.25" customHeight="1">
      <c r="A2324" s="84"/>
      <c r="B2324" s="84"/>
      <c r="C2324" s="85"/>
      <c r="D2324" s="85"/>
      <c r="E2324" s="85"/>
      <c r="F2324" s="85"/>
      <c r="G2324" s="85"/>
      <c r="H2324" s="85"/>
      <c r="I2324" s="85"/>
      <c r="J2324" s="85"/>
      <c r="K2324" s="85"/>
      <c r="L2324" s="85"/>
      <c r="M2324" s="53"/>
      <c r="N2324" s="53"/>
      <c r="O2324" s="53"/>
      <c r="P2324" s="53"/>
      <c r="Q2324" s="53"/>
      <c r="R2324" s="53"/>
      <c r="S2324" s="53"/>
      <c r="T2324" s="53"/>
      <c r="U2324" s="53"/>
      <c r="V2324" s="53"/>
      <c r="W2324" s="53"/>
      <c r="X2324" s="53"/>
      <c r="Y2324" s="53"/>
      <c r="Z2324" s="53"/>
    </row>
    <row r="2325" spans="1:26" ht="14.25" customHeight="1">
      <c r="A2325" s="79"/>
      <c r="B2325" s="79"/>
      <c r="C2325" s="80"/>
      <c r="D2325" s="80"/>
      <c r="E2325" s="80"/>
      <c r="F2325" s="80"/>
      <c r="G2325" s="80"/>
      <c r="H2325" s="80"/>
      <c r="I2325" s="80"/>
      <c r="J2325" s="80"/>
      <c r="K2325" s="80"/>
      <c r="L2325" s="80"/>
      <c r="M2325" s="53"/>
      <c r="N2325" s="53"/>
      <c r="O2325" s="53"/>
      <c r="P2325" s="53"/>
      <c r="Q2325" s="53"/>
      <c r="R2325" s="53"/>
      <c r="S2325" s="53"/>
      <c r="T2325" s="53"/>
      <c r="U2325" s="53"/>
      <c r="V2325" s="53"/>
      <c r="W2325" s="53"/>
      <c r="X2325" s="53"/>
      <c r="Y2325" s="53"/>
      <c r="Z2325" s="53"/>
    </row>
    <row r="2326" spans="1:26" ht="14.25" customHeight="1">
      <c r="A2326" s="84"/>
      <c r="B2326" s="84"/>
      <c r="C2326" s="85"/>
      <c r="D2326" s="85"/>
      <c r="E2326" s="85"/>
      <c r="F2326" s="85"/>
      <c r="G2326" s="85"/>
      <c r="H2326" s="85"/>
      <c r="I2326" s="85"/>
      <c r="J2326" s="85"/>
      <c r="K2326" s="85"/>
      <c r="L2326" s="85"/>
      <c r="M2326" s="53"/>
      <c r="N2326" s="53"/>
      <c r="O2326" s="53"/>
      <c r="P2326" s="53"/>
      <c r="Q2326" s="53"/>
      <c r="R2326" s="53"/>
      <c r="S2326" s="53"/>
      <c r="T2326" s="53"/>
      <c r="U2326" s="53"/>
      <c r="V2326" s="53"/>
      <c r="W2326" s="53"/>
      <c r="X2326" s="53"/>
      <c r="Y2326" s="53"/>
      <c r="Z2326" s="53"/>
    </row>
    <row r="2327" spans="1:26" ht="14.25" customHeight="1">
      <c r="A2327" s="79"/>
      <c r="B2327" s="79"/>
      <c r="C2327" s="80"/>
      <c r="D2327" s="80"/>
      <c r="E2327" s="80"/>
      <c r="F2327" s="80"/>
      <c r="G2327" s="80"/>
      <c r="H2327" s="80"/>
      <c r="I2327" s="80"/>
      <c r="J2327" s="80"/>
      <c r="K2327" s="80"/>
      <c r="L2327" s="80"/>
      <c r="M2327" s="53"/>
      <c r="N2327" s="53"/>
      <c r="O2327" s="53"/>
      <c r="P2327" s="53"/>
      <c r="Q2327" s="53"/>
      <c r="R2327" s="53"/>
      <c r="S2327" s="53"/>
      <c r="T2327" s="53"/>
      <c r="U2327" s="53"/>
      <c r="V2327" s="53"/>
      <c r="W2327" s="53"/>
      <c r="X2327" s="53"/>
      <c r="Y2327" s="53"/>
      <c r="Z2327" s="53"/>
    </row>
    <row r="2328" spans="1:26" ht="14.25" customHeight="1">
      <c r="A2328" s="84"/>
      <c r="B2328" s="84"/>
      <c r="C2328" s="85"/>
      <c r="D2328" s="85"/>
      <c r="E2328" s="85"/>
      <c r="F2328" s="85"/>
      <c r="G2328" s="85"/>
      <c r="H2328" s="85"/>
      <c r="I2328" s="85"/>
      <c r="J2328" s="85"/>
      <c r="K2328" s="85"/>
      <c r="L2328" s="85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</row>
    <row r="2329" spans="1:26" ht="14.25" customHeight="1">
      <c r="A2329" s="79"/>
      <c r="B2329" s="79"/>
      <c r="C2329" s="80"/>
      <c r="D2329" s="80"/>
      <c r="E2329" s="80"/>
      <c r="F2329" s="80"/>
      <c r="G2329" s="80"/>
      <c r="H2329" s="80"/>
      <c r="I2329" s="80"/>
      <c r="J2329" s="80"/>
      <c r="K2329" s="80"/>
      <c r="L2329" s="80"/>
      <c r="M2329" s="53"/>
      <c r="N2329" s="53"/>
      <c r="O2329" s="53"/>
      <c r="P2329" s="53"/>
      <c r="Q2329" s="53"/>
      <c r="R2329" s="53"/>
      <c r="S2329" s="53"/>
      <c r="T2329" s="53"/>
      <c r="U2329" s="53"/>
      <c r="V2329" s="53"/>
      <c r="W2329" s="53"/>
      <c r="X2329" s="53"/>
      <c r="Y2329" s="53"/>
      <c r="Z2329" s="53"/>
    </row>
    <row r="2330" spans="1:26" ht="14.25" customHeight="1">
      <c r="A2330" s="84"/>
      <c r="B2330" s="84"/>
      <c r="C2330" s="85"/>
      <c r="D2330" s="85"/>
      <c r="E2330" s="85"/>
      <c r="F2330" s="85"/>
      <c r="G2330" s="85"/>
      <c r="H2330" s="85"/>
      <c r="I2330" s="85"/>
      <c r="J2330" s="85"/>
      <c r="K2330" s="85"/>
      <c r="L2330" s="85"/>
      <c r="M2330" s="53"/>
      <c r="N2330" s="53"/>
      <c r="O2330" s="53"/>
      <c r="P2330" s="53"/>
      <c r="Q2330" s="53"/>
      <c r="R2330" s="53"/>
      <c r="S2330" s="53"/>
      <c r="T2330" s="53"/>
      <c r="U2330" s="53"/>
      <c r="V2330" s="53"/>
      <c r="W2330" s="53"/>
      <c r="X2330" s="53"/>
      <c r="Y2330" s="53"/>
      <c r="Z2330" s="53"/>
    </row>
    <row r="2331" spans="1:26" ht="14.25" customHeight="1">
      <c r="A2331" s="79"/>
      <c r="B2331" s="79"/>
      <c r="C2331" s="80"/>
      <c r="D2331" s="80"/>
      <c r="E2331" s="80"/>
      <c r="F2331" s="80"/>
      <c r="G2331" s="80"/>
      <c r="H2331" s="80"/>
      <c r="I2331" s="80"/>
      <c r="J2331" s="80"/>
      <c r="K2331" s="80"/>
      <c r="L2331" s="80"/>
      <c r="M2331" s="53"/>
      <c r="N2331" s="53"/>
      <c r="O2331" s="53"/>
      <c r="P2331" s="53"/>
      <c r="Q2331" s="53"/>
      <c r="R2331" s="53"/>
      <c r="S2331" s="53"/>
      <c r="T2331" s="53"/>
      <c r="U2331" s="53"/>
      <c r="V2331" s="53"/>
      <c r="W2331" s="53"/>
      <c r="X2331" s="53"/>
      <c r="Y2331" s="53"/>
      <c r="Z2331" s="53"/>
    </row>
    <row r="2332" spans="1:26" ht="14.25" customHeight="1">
      <c r="A2332" s="84"/>
      <c r="B2332" s="84"/>
      <c r="C2332" s="85"/>
      <c r="D2332" s="85"/>
      <c r="E2332" s="85"/>
      <c r="F2332" s="85"/>
      <c r="G2332" s="85"/>
      <c r="H2332" s="85"/>
      <c r="I2332" s="85"/>
      <c r="J2332" s="85"/>
      <c r="K2332" s="85"/>
      <c r="L2332" s="85"/>
      <c r="M2332" s="53"/>
      <c r="N2332" s="53"/>
      <c r="O2332" s="53"/>
      <c r="P2332" s="53"/>
      <c r="Q2332" s="53"/>
      <c r="R2332" s="53"/>
      <c r="S2332" s="53"/>
      <c r="T2332" s="53"/>
      <c r="U2332" s="53"/>
      <c r="V2332" s="53"/>
      <c r="W2332" s="53"/>
      <c r="X2332" s="53"/>
      <c r="Y2332" s="53"/>
      <c r="Z2332" s="53"/>
    </row>
    <row r="2333" spans="1:26" ht="14.25" customHeight="1">
      <c r="A2333" s="79"/>
      <c r="B2333" s="79"/>
      <c r="C2333" s="80"/>
      <c r="D2333" s="80"/>
      <c r="E2333" s="80"/>
      <c r="F2333" s="80"/>
      <c r="G2333" s="80"/>
      <c r="H2333" s="80"/>
      <c r="I2333" s="80"/>
      <c r="J2333" s="80"/>
      <c r="K2333" s="80"/>
      <c r="L2333" s="80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</row>
    <row r="2334" spans="1:26" ht="14.25" customHeight="1">
      <c r="A2334" s="84"/>
      <c r="B2334" s="84"/>
      <c r="C2334" s="85"/>
      <c r="D2334" s="85"/>
      <c r="E2334" s="85"/>
      <c r="F2334" s="85"/>
      <c r="G2334" s="85"/>
      <c r="H2334" s="85"/>
      <c r="I2334" s="85"/>
      <c r="J2334" s="85"/>
      <c r="K2334" s="85"/>
      <c r="L2334" s="85"/>
      <c r="M2334" s="53"/>
      <c r="N2334" s="53"/>
      <c r="O2334" s="53"/>
      <c r="P2334" s="53"/>
      <c r="Q2334" s="53"/>
      <c r="R2334" s="53"/>
      <c r="S2334" s="53"/>
      <c r="T2334" s="53"/>
      <c r="U2334" s="53"/>
      <c r="V2334" s="53"/>
      <c r="W2334" s="53"/>
      <c r="X2334" s="53"/>
      <c r="Y2334" s="53"/>
      <c r="Z2334" s="53"/>
    </row>
    <row r="2335" spans="1:26" ht="14.25" customHeight="1">
      <c r="A2335" s="79"/>
      <c r="B2335" s="79"/>
      <c r="C2335" s="80"/>
      <c r="D2335" s="80"/>
      <c r="E2335" s="80"/>
      <c r="F2335" s="80"/>
      <c r="G2335" s="80"/>
      <c r="H2335" s="80"/>
      <c r="I2335" s="80"/>
      <c r="J2335" s="80"/>
      <c r="K2335" s="80"/>
      <c r="L2335" s="80"/>
      <c r="M2335" s="53"/>
      <c r="N2335" s="53"/>
      <c r="O2335" s="53"/>
      <c r="P2335" s="53"/>
      <c r="Q2335" s="53"/>
      <c r="R2335" s="53"/>
      <c r="S2335" s="53"/>
      <c r="T2335" s="53"/>
      <c r="U2335" s="53"/>
      <c r="V2335" s="53"/>
      <c r="W2335" s="53"/>
      <c r="X2335" s="53"/>
      <c r="Y2335" s="53"/>
      <c r="Z2335" s="53"/>
    </row>
    <row r="2336" spans="1:26" ht="14.25" customHeight="1">
      <c r="A2336" s="84"/>
      <c r="B2336" s="84"/>
      <c r="C2336" s="85"/>
      <c r="D2336" s="85"/>
      <c r="E2336" s="85"/>
      <c r="F2336" s="85"/>
      <c r="G2336" s="85"/>
      <c r="H2336" s="85"/>
      <c r="I2336" s="85"/>
      <c r="J2336" s="85"/>
      <c r="K2336" s="85"/>
      <c r="L2336" s="85"/>
      <c r="M2336" s="53"/>
      <c r="N2336" s="53"/>
      <c r="O2336" s="53"/>
      <c r="P2336" s="53"/>
      <c r="Q2336" s="53"/>
      <c r="R2336" s="53"/>
      <c r="S2336" s="53"/>
      <c r="T2336" s="53"/>
      <c r="U2336" s="53"/>
      <c r="V2336" s="53"/>
      <c r="W2336" s="53"/>
      <c r="X2336" s="53"/>
      <c r="Y2336" s="53"/>
      <c r="Z2336" s="53"/>
    </row>
    <row r="2337" spans="1:26" ht="14.25" customHeight="1">
      <c r="A2337" s="79"/>
      <c r="B2337" s="79"/>
      <c r="C2337" s="80"/>
      <c r="D2337" s="80"/>
      <c r="E2337" s="80"/>
      <c r="F2337" s="80"/>
      <c r="G2337" s="80"/>
      <c r="H2337" s="80"/>
      <c r="I2337" s="80"/>
      <c r="J2337" s="80"/>
      <c r="K2337" s="80"/>
      <c r="L2337" s="80"/>
      <c r="M2337" s="53"/>
      <c r="N2337" s="53"/>
      <c r="O2337" s="53"/>
      <c r="P2337" s="53"/>
      <c r="Q2337" s="53"/>
      <c r="R2337" s="53"/>
      <c r="S2337" s="53"/>
      <c r="T2337" s="53"/>
      <c r="U2337" s="53"/>
      <c r="V2337" s="53"/>
      <c r="W2337" s="53"/>
      <c r="X2337" s="53"/>
      <c r="Y2337" s="53"/>
      <c r="Z2337" s="53"/>
    </row>
    <row r="2338" spans="1:26" ht="14.25" customHeight="1">
      <c r="A2338" s="84"/>
      <c r="B2338" s="84"/>
      <c r="C2338" s="85"/>
      <c r="D2338" s="85"/>
      <c r="E2338" s="85"/>
      <c r="F2338" s="85"/>
      <c r="G2338" s="85"/>
      <c r="H2338" s="85"/>
      <c r="I2338" s="85"/>
      <c r="J2338" s="85"/>
      <c r="K2338" s="85"/>
      <c r="L2338" s="85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</row>
    <row r="2339" spans="1:26" ht="14.25" customHeight="1">
      <c r="A2339" s="79"/>
      <c r="B2339" s="79"/>
      <c r="C2339" s="80"/>
      <c r="D2339" s="80"/>
      <c r="E2339" s="80"/>
      <c r="F2339" s="80"/>
      <c r="G2339" s="80"/>
      <c r="H2339" s="80"/>
      <c r="I2339" s="80"/>
      <c r="J2339" s="80"/>
      <c r="K2339" s="80"/>
      <c r="L2339" s="80"/>
      <c r="M2339" s="53"/>
      <c r="N2339" s="53"/>
      <c r="O2339" s="53"/>
      <c r="P2339" s="53"/>
      <c r="Q2339" s="53"/>
      <c r="R2339" s="53"/>
      <c r="S2339" s="53"/>
      <c r="T2339" s="53"/>
      <c r="U2339" s="53"/>
      <c r="V2339" s="53"/>
      <c r="W2339" s="53"/>
      <c r="X2339" s="53"/>
      <c r="Y2339" s="53"/>
      <c r="Z2339" s="53"/>
    </row>
    <row r="2340" spans="1:26" ht="14.25" customHeight="1">
      <c r="A2340" s="84"/>
      <c r="B2340" s="84"/>
      <c r="C2340" s="85"/>
      <c r="D2340" s="85"/>
      <c r="E2340" s="85"/>
      <c r="F2340" s="85"/>
      <c r="G2340" s="85"/>
      <c r="H2340" s="85"/>
      <c r="I2340" s="85"/>
      <c r="J2340" s="85"/>
      <c r="K2340" s="85"/>
      <c r="L2340" s="85"/>
      <c r="M2340" s="53"/>
      <c r="N2340" s="53"/>
      <c r="O2340" s="53"/>
      <c r="P2340" s="53"/>
      <c r="Q2340" s="53"/>
      <c r="R2340" s="53"/>
      <c r="S2340" s="53"/>
      <c r="T2340" s="53"/>
      <c r="U2340" s="53"/>
      <c r="V2340" s="53"/>
      <c r="W2340" s="53"/>
      <c r="X2340" s="53"/>
      <c r="Y2340" s="53"/>
      <c r="Z2340" s="53"/>
    </row>
    <row r="2341" spans="1:26" ht="14.25" customHeight="1">
      <c r="A2341" s="79"/>
      <c r="B2341" s="79"/>
      <c r="C2341" s="80"/>
      <c r="D2341" s="80"/>
      <c r="E2341" s="80"/>
      <c r="F2341" s="80"/>
      <c r="G2341" s="80"/>
      <c r="H2341" s="80"/>
      <c r="I2341" s="80"/>
      <c r="J2341" s="80"/>
      <c r="K2341" s="80"/>
      <c r="L2341" s="80"/>
      <c r="M2341" s="53"/>
      <c r="N2341" s="53"/>
      <c r="O2341" s="53"/>
      <c r="P2341" s="53"/>
      <c r="Q2341" s="53"/>
      <c r="R2341" s="53"/>
      <c r="S2341" s="53"/>
      <c r="T2341" s="53"/>
      <c r="U2341" s="53"/>
      <c r="V2341" s="53"/>
      <c r="W2341" s="53"/>
      <c r="X2341" s="53"/>
      <c r="Y2341" s="53"/>
      <c r="Z2341" s="53"/>
    </row>
    <row r="2342" spans="1:26" ht="14.25" customHeight="1">
      <c r="A2342" s="84"/>
      <c r="B2342" s="84"/>
      <c r="C2342" s="85"/>
      <c r="D2342" s="85"/>
      <c r="E2342" s="85"/>
      <c r="F2342" s="85"/>
      <c r="G2342" s="85"/>
      <c r="H2342" s="85"/>
      <c r="I2342" s="85"/>
      <c r="J2342" s="85"/>
      <c r="K2342" s="85"/>
      <c r="L2342" s="85"/>
      <c r="M2342" s="53"/>
      <c r="N2342" s="53"/>
      <c r="O2342" s="53"/>
      <c r="P2342" s="53"/>
      <c r="Q2342" s="53"/>
      <c r="R2342" s="53"/>
      <c r="S2342" s="53"/>
      <c r="T2342" s="53"/>
      <c r="U2342" s="53"/>
      <c r="V2342" s="53"/>
      <c r="W2342" s="53"/>
      <c r="X2342" s="53"/>
      <c r="Y2342" s="53"/>
      <c r="Z2342" s="53"/>
    </row>
    <row r="2343" spans="1:26" ht="14.25" customHeight="1">
      <c r="A2343" s="79"/>
      <c r="B2343" s="79"/>
      <c r="C2343" s="80"/>
      <c r="D2343" s="80"/>
      <c r="E2343" s="80"/>
      <c r="F2343" s="80"/>
      <c r="G2343" s="80"/>
      <c r="H2343" s="80"/>
      <c r="I2343" s="80"/>
      <c r="J2343" s="80"/>
      <c r="K2343" s="80"/>
      <c r="L2343" s="80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</row>
    <row r="2344" spans="1:26" ht="14.25" customHeight="1">
      <c r="A2344" s="84"/>
      <c r="B2344" s="84"/>
      <c r="C2344" s="85"/>
      <c r="D2344" s="85"/>
      <c r="E2344" s="85"/>
      <c r="F2344" s="85"/>
      <c r="G2344" s="85"/>
      <c r="H2344" s="85"/>
      <c r="I2344" s="85"/>
      <c r="J2344" s="85"/>
      <c r="K2344" s="85"/>
      <c r="L2344" s="85"/>
      <c r="M2344" s="53"/>
      <c r="N2344" s="53"/>
      <c r="O2344" s="53"/>
      <c r="P2344" s="53"/>
      <c r="Q2344" s="53"/>
      <c r="R2344" s="53"/>
      <c r="S2344" s="53"/>
      <c r="T2344" s="53"/>
      <c r="U2344" s="53"/>
      <c r="V2344" s="53"/>
      <c r="W2344" s="53"/>
      <c r="X2344" s="53"/>
      <c r="Y2344" s="53"/>
      <c r="Z2344" s="53"/>
    </row>
    <row r="2345" spans="1:26" ht="14.25" customHeight="1">
      <c r="A2345" s="79"/>
      <c r="B2345" s="79"/>
      <c r="C2345" s="80"/>
      <c r="D2345" s="80"/>
      <c r="E2345" s="80"/>
      <c r="F2345" s="80"/>
      <c r="G2345" s="80"/>
      <c r="H2345" s="80"/>
      <c r="I2345" s="80"/>
      <c r="J2345" s="80"/>
      <c r="K2345" s="80"/>
      <c r="L2345" s="80"/>
      <c r="M2345" s="53"/>
      <c r="N2345" s="53"/>
      <c r="O2345" s="53"/>
      <c r="P2345" s="53"/>
      <c r="Q2345" s="53"/>
      <c r="R2345" s="53"/>
      <c r="S2345" s="53"/>
      <c r="T2345" s="53"/>
      <c r="U2345" s="53"/>
      <c r="V2345" s="53"/>
      <c r="W2345" s="53"/>
      <c r="X2345" s="53"/>
      <c r="Y2345" s="53"/>
      <c r="Z2345" s="53"/>
    </row>
    <row r="2346" spans="1:26" ht="14.25" customHeight="1">
      <c r="A2346" s="84"/>
      <c r="B2346" s="84"/>
      <c r="C2346" s="85"/>
      <c r="D2346" s="85"/>
      <c r="E2346" s="85"/>
      <c r="F2346" s="85"/>
      <c r="G2346" s="85"/>
      <c r="H2346" s="85"/>
      <c r="I2346" s="85"/>
      <c r="J2346" s="85"/>
      <c r="K2346" s="85"/>
      <c r="L2346" s="85"/>
      <c r="M2346" s="53"/>
      <c r="N2346" s="53"/>
      <c r="O2346" s="53"/>
      <c r="P2346" s="53"/>
      <c r="Q2346" s="53"/>
      <c r="R2346" s="53"/>
      <c r="S2346" s="53"/>
      <c r="T2346" s="53"/>
      <c r="U2346" s="53"/>
      <c r="V2346" s="53"/>
      <c r="W2346" s="53"/>
      <c r="X2346" s="53"/>
      <c r="Y2346" s="53"/>
      <c r="Z2346" s="53"/>
    </row>
    <row r="2347" spans="1:26" ht="14.25" customHeight="1">
      <c r="A2347" s="79"/>
      <c r="B2347" s="79"/>
      <c r="C2347" s="80"/>
      <c r="D2347" s="80"/>
      <c r="E2347" s="80"/>
      <c r="F2347" s="80"/>
      <c r="G2347" s="80"/>
      <c r="H2347" s="80"/>
      <c r="I2347" s="80"/>
      <c r="J2347" s="80"/>
      <c r="K2347" s="80"/>
      <c r="L2347" s="80"/>
      <c r="M2347" s="53"/>
      <c r="N2347" s="53"/>
      <c r="O2347" s="53"/>
      <c r="P2347" s="53"/>
      <c r="Q2347" s="53"/>
      <c r="R2347" s="53"/>
      <c r="S2347" s="53"/>
      <c r="T2347" s="53"/>
      <c r="U2347" s="53"/>
      <c r="V2347" s="53"/>
      <c r="W2347" s="53"/>
      <c r="X2347" s="53"/>
      <c r="Y2347" s="53"/>
      <c r="Z2347" s="53"/>
    </row>
    <row r="2348" spans="1:26" ht="14.25" customHeight="1">
      <c r="A2348" s="84"/>
      <c r="B2348" s="84"/>
      <c r="C2348" s="85"/>
      <c r="D2348" s="85"/>
      <c r="E2348" s="85"/>
      <c r="F2348" s="85"/>
      <c r="G2348" s="85"/>
      <c r="H2348" s="85"/>
      <c r="I2348" s="85"/>
      <c r="J2348" s="85"/>
      <c r="K2348" s="85"/>
      <c r="L2348" s="85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</row>
    <row r="2349" spans="1:26" ht="14.25" customHeight="1">
      <c r="A2349" s="79"/>
      <c r="B2349" s="79"/>
      <c r="C2349" s="80"/>
      <c r="D2349" s="80"/>
      <c r="E2349" s="80"/>
      <c r="F2349" s="80"/>
      <c r="G2349" s="80"/>
      <c r="H2349" s="80"/>
      <c r="I2349" s="80"/>
      <c r="J2349" s="80"/>
      <c r="K2349" s="80"/>
      <c r="L2349" s="80"/>
      <c r="M2349" s="53"/>
      <c r="N2349" s="53"/>
      <c r="O2349" s="53"/>
      <c r="P2349" s="53"/>
      <c r="Q2349" s="53"/>
      <c r="R2349" s="53"/>
      <c r="S2349" s="53"/>
      <c r="T2349" s="53"/>
      <c r="U2349" s="53"/>
      <c r="V2349" s="53"/>
      <c r="W2349" s="53"/>
      <c r="X2349" s="53"/>
      <c r="Y2349" s="53"/>
      <c r="Z2349" s="53"/>
    </row>
    <row r="2350" spans="1:26" ht="14.25" customHeight="1">
      <c r="A2350" s="84"/>
      <c r="B2350" s="84"/>
      <c r="C2350" s="85"/>
      <c r="D2350" s="85"/>
      <c r="E2350" s="85"/>
      <c r="F2350" s="85"/>
      <c r="G2350" s="85"/>
      <c r="H2350" s="85"/>
      <c r="I2350" s="85"/>
      <c r="J2350" s="85"/>
      <c r="K2350" s="85"/>
      <c r="L2350" s="85"/>
      <c r="M2350" s="53"/>
      <c r="N2350" s="53"/>
      <c r="O2350" s="53"/>
      <c r="P2350" s="53"/>
      <c r="Q2350" s="53"/>
      <c r="R2350" s="53"/>
      <c r="S2350" s="53"/>
      <c r="T2350" s="53"/>
      <c r="U2350" s="53"/>
      <c r="V2350" s="53"/>
      <c r="W2350" s="53"/>
      <c r="X2350" s="53"/>
      <c r="Y2350" s="53"/>
      <c r="Z2350" s="53"/>
    </row>
    <row r="2351" spans="1:26" ht="14.25" customHeight="1">
      <c r="A2351" s="79"/>
      <c r="B2351" s="79"/>
      <c r="C2351" s="80"/>
      <c r="D2351" s="80"/>
      <c r="E2351" s="80"/>
      <c r="F2351" s="80"/>
      <c r="G2351" s="80"/>
      <c r="H2351" s="80"/>
      <c r="I2351" s="80"/>
      <c r="J2351" s="80"/>
      <c r="K2351" s="80"/>
      <c r="L2351" s="80"/>
      <c r="M2351" s="53"/>
      <c r="N2351" s="53"/>
      <c r="O2351" s="53"/>
      <c r="P2351" s="53"/>
      <c r="Q2351" s="53"/>
      <c r="R2351" s="53"/>
      <c r="S2351" s="53"/>
      <c r="T2351" s="53"/>
      <c r="U2351" s="53"/>
      <c r="V2351" s="53"/>
      <c r="W2351" s="53"/>
      <c r="X2351" s="53"/>
      <c r="Y2351" s="53"/>
      <c r="Z2351" s="53"/>
    </row>
    <row r="2352" spans="1:26" ht="14.25" customHeight="1">
      <c r="A2352" s="84"/>
      <c r="B2352" s="84"/>
      <c r="C2352" s="85"/>
      <c r="D2352" s="85"/>
      <c r="E2352" s="85"/>
      <c r="F2352" s="85"/>
      <c r="G2352" s="85"/>
      <c r="H2352" s="85"/>
      <c r="I2352" s="85"/>
      <c r="J2352" s="85"/>
      <c r="K2352" s="85"/>
      <c r="L2352" s="85"/>
      <c r="M2352" s="53"/>
      <c r="N2352" s="53"/>
      <c r="O2352" s="53"/>
      <c r="P2352" s="53"/>
      <c r="Q2352" s="53"/>
      <c r="R2352" s="53"/>
      <c r="S2352" s="53"/>
      <c r="T2352" s="53"/>
      <c r="U2352" s="53"/>
      <c r="V2352" s="53"/>
      <c r="W2352" s="53"/>
      <c r="X2352" s="53"/>
      <c r="Y2352" s="53"/>
      <c r="Z2352" s="53"/>
    </row>
    <row r="2353" spans="1:26" ht="14.25" customHeight="1">
      <c r="A2353" s="79"/>
      <c r="B2353" s="79"/>
      <c r="C2353" s="80"/>
      <c r="D2353" s="80"/>
      <c r="E2353" s="80"/>
      <c r="F2353" s="80"/>
      <c r="G2353" s="80"/>
      <c r="H2353" s="80"/>
      <c r="I2353" s="80"/>
      <c r="J2353" s="80"/>
      <c r="K2353" s="80"/>
      <c r="L2353" s="80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</row>
    <row r="2354" spans="1:26" ht="14.25" customHeight="1">
      <c r="A2354" s="84"/>
      <c r="B2354" s="84"/>
      <c r="C2354" s="85"/>
      <c r="D2354" s="85"/>
      <c r="E2354" s="85"/>
      <c r="F2354" s="85"/>
      <c r="G2354" s="85"/>
      <c r="H2354" s="85"/>
      <c r="I2354" s="85"/>
      <c r="J2354" s="85"/>
      <c r="K2354" s="85"/>
      <c r="L2354" s="85"/>
      <c r="M2354" s="53"/>
      <c r="N2354" s="53"/>
      <c r="O2354" s="53"/>
      <c r="P2354" s="53"/>
      <c r="Q2354" s="53"/>
      <c r="R2354" s="53"/>
      <c r="S2354" s="53"/>
      <c r="T2354" s="53"/>
      <c r="U2354" s="53"/>
      <c r="V2354" s="53"/>
      <c r="W2354" s="53"/>
      <c r="X2354" s="53"/>
      <c r="Y2354" s="53"/>
      <c r="Z2354" s="53"/>
    </row>
    <row r="2355" spans="1:26" ht="14.25" customHeight="1">
      <c r="A2355" s="79"/>
      <c r="B2355" s="79"/>
      <c r="C2355" s="80"/>
      <c r="D2355" s="80"/>
      <c r="E2355" s="80"/>
      <c r="F2355" s="80"/>
      <c r="G2355" s="80"/>
      <c r="H2355" s="80"/>
      <c r="I2355" s="80"/>
      <c r="J2355" s="80"/>
      <c r="K2355" s="80"/>
      <c r="L2355" s="80"/>
      <c r="M2355" s="53"/>
      <c r="N2355" s="53"/>
      <c r="O2355" s="53"/>
      <c r="P2355" s="53"/>
      <c r="Q2355" s="53"/>
      <c r="R2355" s="53"/>
      <c r="S2355" s="53"/>
      <c r="T2355" s="53"/>
      <c r="U2355" s="53"/>
      <c r="V2355" s="53"/>
      <c r="W2355" s="53"/>
      <c r="X2355" s="53"/>
      <c r="Y2355" s="53"/>
      <c r="Z2355" s="53"/>
    </row>
    <row r="2356" spans="1:26" ht="14.25" customHeight="1">
      <c r="A2356" s="84"/>
      <c r="B2356" s="84"/>
      <c r="C2356" s="85"/>
      <c r="D2356" s="85"/>
      <c r="E2356" s="85"/>
      <c r="F2356" s="85"/>
      <c r="G2356" s="85"/>
      <c r="H2356" s="85"/>
      <c r="I2356" s="85"/>
      <c r="J2356" s="85"/>
      <c r="K2356" s="85"/>
      <c r="L2356" s="85"/>
      <c r="M2356" s="53"/>
      <c r="N2356" s="53"/>
      <c r="O2356" s="53"/>
      <c r="P2356" s="53"/>
      <c r="Q2356" s="53"/>
      <c r="R2356" s="53"/>
      <c r="S2356" s="53"/>
      <c r="T2356" s="53"/>
      <c r="U2356" s="53"/>
      <c r="V2356" s="53"/>
      <c r="W2356" s="53"/>
      <c r="X2356" s="53"/>
      <c r="Y2356" s="53"/>
      <c r="Z2356" s="53"/>
    </row>
    <row r="2357" spans="1:26" ht="14.25" customHeight="1">
      <c r="A2357" s="79"/>
      <c r="B2357" s="79"/>
      <c r="C2357" s="80"/>
      <c r="D2357" s="80"/>
      <c r="E2357" s="80"/>
      <c r="F2357" s="80"/>
      <c r="G2357" s="80"/>
      <c r="H2357" s="80"/>
      <c r="I2357" s="80"/>
      <c r="J2357" s="80"/>
      <c r="K2357" s="80"/>
      <c r="L2357" s="80"/>
      <c r="M2357" s="53"/>
      <c r="N2357" s="53"/>
      <c r="O2357" s="53"/>
      <c r="P2357" s="53"/>
      <c r="Q2357" s="53"/>
      <c r="R2357" s="53"/>
      <c r="S2357" s="53"/>
      <c r="T2357" s="53"/>
      <c r="U2357" s="53"/>
      <c r="V2357" s="53"/>
      <c r="W2357" s="53"/>
      <c r="X2357" s="53"/>
      <c r="Y2357" s="53"/>
      <c r="Z2357" s="53"/>
    </row>
    <row r="2358" spans="1:26" ht="14.25" customHeight="1">
      <c r="A2358" s="84"/>
      <c r="B2358" s="84"/>
      <c r="C2358" s="85"/>
      <c r="D2358" s="85"/>
      <c r="E2358" s="85"/>
      <c r="F2358" s="85"/>
      <c r="G2358" s="85"/>
      <c r="H2358" s="85"/>
      <c r="I2358" s="85"/>
      <c r="J2358" s="85"/>
      <c r="K2358" s="85"/>
      <c r="L2358" s="85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</row>
    <row r="2359" spans="1:26" ht="14.25" customHeight="1">
      <c r="A2359" s="79"/>
      <c r="B2359" s="79"/>
      <c r="C2359" s="80"/>
      <c r="D2359" s="80"/>
      <c r="E2359" s="80"/>
      <c r="F2359" s="80"/>
      <c r="G2359" s="80"/>
      <c r="H2359" s="80"/>
      <c r="I2359" s="80"/>
      <c r="J2359" s="80"/>
      <c r="K2359" s="80"/>
      <c r="L2359" s="80"/>
      <c r="M2359" s="53"/>
      <c r="N2359" s="53"/>
      <c r="O2359" s="53"/>
      <c r="P2359" s="53"/>
      <c r="Q2359" s="53"/>
      <c r="R2359" s="53"/>
      <c r="S2359" s="53"/>
      <c r="T2359" s="53"/>
      <c r="U2359" s="53"/>
      <c r="V2359" s="53"/>
      <c r="W2359" s="53"/>
      <c r="X2359" s="53"/>
      <c r="Y2359" s="53"/>
      <c r="Z2359" s="53"/>
    </row>
    <row r="2360" spans="1:26" ht="14.25" customHeight="1">
      <c r="A2360" s="84"/>
      <c r="B2360" s="84"/>
      <c r="C2360" s="85"/>
      <c r="D2360" s="85"/>
      <c r="E2360" s="85"/>
      <c r="F2360" s="85"/>
      <c r="G2360" s="85"/>
      <c r="H2360" s="85"/>
      <c r="I2360" s="85"/>
      <c r="J2360" s="85"/>
      <c r="K2360" s="85"/>
      <c r="L2360" s="85"/>
      <c r="M2360" s="53"/>
      <c r="N2360" s="53"/>
      <c r="O2360" s="53"/>
      <c r="P2360" s="53"/>
      <c r="Q2360" s="53"/>
      <c r="R2360" s="53"/>
      <c r="S2360" s="53"/>
      <c r="T2360" s="53"/>
      <c r="U2360" s="53"/>
      <c r="V2360" s="53"/>
      <c r="W2360" s="53"/>
      <c r="X2360" s="53"/>
      <c r="Y2360" s="53"/>
      <c r="Z2360" s="53"/>
    </row>
    <row r="2361" spans="1:26" ht="14.25" customHeight="1">
      <c r="A2361" s="79"/>
      <c r="B2361" s="79"/>
      <c r="C2361" s="80"/>
      <c r="D2361" s="80"/>
      <c r="E2361" s="80"/>
      <c r="F2361" s="80"/>
      <c r="G2361" s="80"/>
      <c r="H2361" s="80"/>
      <c r="I2361" s="80"/>
      <c r="J2361" s="80"/>
      <c r="K2361" s="80"/>
      <c r="L2361" s="80"/>
      <c r="M2361" s="53"/>
      <c r="N2361" s="53"/>
      <c r="O2361" s="53"/>
      <c r="P2361" s="53"/>
      <c r="Q2361" s="53"/>
      <c r="R2361" s="53"/>
      <c r="S2361" s="53"/>
      <c r="T2361" s="53"/>
      <c r="U2361" s="53"/>
      <c r="V2361" s="53"/>
      <c r="W2361" s="53"/>
      <c r="X2361" s="53"/>
      <c r="Y2361" s="53"/>
      <c r="Z2361" s="53"/>
    </row>
    <row r="2362" spans="1:26" ht="14.25" customHeight="1">
      <c r="A2362" s="84"/>
      <c r="B2362" s="84"/>
      <c r="C2362" s="85"/>
      <c r="D2362" s="85"/>
      <c r="E2362" s="85"/>
      <c r="F2362" s="85"/>
      <c r="G2362" s="85"/>
      <c r="H2362" s="85"/>
      <c r="I2362" s="85"/>
      <c r="J2362" s="85"/>
      <c r="K2362" s="85"/>
      <c r="L2362" s="85"/>
      <c r="M2362" s="53"/>
      <c r="N2362" s="53"/>
      <c r="O2362" s="53"/>
      <c r="P2362" s="53"/>
      <c r="Q2362" s="53"/>
      <c r="R2362" s="53"/>
      <c r="S2362" s="53"/>
      <c r="T2362" s="53"/>
      <c r="U2362" s="53"/>
      <c r="V2362" s="53"/>
      <c r="W2362" s="53"/>
      <c r="X2362" s="53"/>
      <c r="Y2362" s="53"/>
      <c r="Z2362" s="53"/>
    </row>
    <row r="2363" spans="1:26" ht="14.25" customHeight="1">
      <c r="A2363" s="79"/>
      <c r="B2363" s="79"/>
      <c r="C2363" s="80"/>
      <c r="D2363" s="80"/>
      <c r="E2363" s="80"/>
      <c r="F2363" s="80"/>
      <c r="G2363" s="80"/>
      <c r="H2363" s="80"/>
      <c r="I2363" s="80"/>
      <c r="J2363" s="80"/>
      <c r="K2363" s="80"/>
      <c r="L2363" s="80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</row>
    <row r="2364" spans="1:26" ht="14.25" customHeight="1">
      <c r="A2364" s="84"/>
      <c r="B2364" s="84"/>
      <c r="C2364" s="85"/>
      <c r="D2364" s="85"/>
      <c r="E2364" s="85"/>
      <c r="F2364" s="85"/>
      <c r="G2364" s="85"/>
      <c r="H2364" s="85"/>
      <c r="I2364" s="85"/>
      <c r="J2364" s="85"/>
      <c r="K2364" s="85"/>
      <c r="L2364" s="85"/>
      <c r="M2364" s="53"/>
      <c r="N2364" s="53"/>
      <c r="O2364" s="53"/>
      <c r="P2364" s="53"/>
      <c r="Q2364" s="53"/>
      <c r="R2364" s="53"/>
      <c r="S2364" s="53"/>
      <c r="T2364" s="53"/>
      <c r="U2364" s="53"/>
      <c r="V2364" s="53"/>
      <c r="W2364" s="53"/>
      <c r="X2364" s="53"/>
      <c r="Y2364" s="53"/>
      <c r="Z2364" s="53"/>
    </row>
    <row r="2365" spans="1:26" ht="14.25" customHeight="1">
      <c r="A2365" s="79"/>
      <c r="B2365" s="79"/>
      <c r="C2365" s="80"/>
      <c r="D2365" s="80"/>
      <c r="E2365" s="80"/>
      <c r="F2365" s="80"/>
      <c r="G2365" s="80"/>
      <c r="H2365" s="80"/>
      <c r="I2365" s="80"/>
      <c r="J2365" s="80"/>
      <c r="K2365" s="80"/>
      <c r="L2365" s="80"/>
      <c r="M2365" s="53"/>
      <c r="N2365" s="53"/>
      <c r="O2365" s="53"/>
      <c r="P2365" s="53"/>
      <c r="Q2365" s="53"/>
      <c r="R2365" s="53"/>
      <c r="S2365" s="53"/>
      <c r="T2365" s="53"/>
      <c r="U2365" s="53"/>
      <c r="V2365" s="53"/>
      <c r="W2365" s="53"/>
      <c r="X2365" s="53"/>
      <c r="Y2365" s="53"/>
      <c r="Z2365" s="53"/>
    </row>
    <row r="2366" spans="1:26" ht="14.25" customHeight="1">
      <c r="A2366" s="84"/>
      <c r="B2366" s="84"/>
      <c r="C2366" s="85"/>
      <c r="D2366" s="85"/>
      <c r="E2366" s="85"/>
      <c r="F2366" s="85"/>
      <c r="G2366" s="85"/>
      <c r="H2366" s="85"/>
      <c r="I2366" s="85"/>
      <c r="J2366" s="85"/>
      <c r="K2366" s="85"/>
      <c r="L2366" s="85"/>
      <c r="M2366" s="53"/>
      <c r="N2366" s="53"/>
      <c r="O2366" s="53"/>
      <c r="P2366" s="53"/>
      <c r="Q2366" s="53"/>
      <c r="R2366" s="53"/>
      <c r="S2366" s="53"/>
      <c r="T2366" s="53"/>
      <c r="U2366" s="53"/>
      <c r="V2366" s="53"/>
      <c r="W2366" s="53"/>
      <c r="X2366" s="53"/>
      <c r="Y2366" s="53"/>
      <c r="Z2366" s="53"/>
    </row>
    <row r="2367" spans="1:26" ht="14.25" customHeight="1">
      <c r="A2367" s="79"/>
      <c r="B2367" s="79"/>
      <c r="C2367" s="80"/>
      <c r="D2367" s="80"/>
      <c r="E2367" s="80"/>
      <c r="F2367" s="80"/>
      <c r="G2367" s="80"/>
      <c r="H2367" s="80"/>
      <c r="I2367" s="80"/>
      <c r="J2367" s="80"/>
      <c r="K2367" s="80"/>
      <c r="L2367" s="80"/>
      <c r="M2367" s="53"/>
      <c r="N2367" s="53"/>
      <c r="O2367" s="53"/>
      <c r="P2367" s="53"/>
      <c r="Q2367" s="53"/>
      <c r="R2367" s="53"/>
      <c r="S2367" s="53"/>
      <c r="T2367" s="53"/>
      <c r="U2367" s="53"/>
      <c r="V2367" s="53"/>
      <c r="W2367" s="53"/>
      <c r="X2367" s="53"/>
      <c r="Y2367" s="53"/>
      <c r="Z2367" s="53"/>
    </row>
    <row r="2368" spans="1:26" ht="14.25" customHeight="1">
      <c r="A2368" s="84"/>
      <c r="B2368" s="84"/>
      <c r="C2368" s="85"/>
      <c r="D2368" s="85"/>
      <c r="E2368" s="85"/>
      <c r="F2368" s="85"/>
      <c r="G2368" s="85"/>
      <c r="H2368" s="85"/>
      <c r="I2368" s="85"/>
      <c r="J2368" s="85"/>
      <c r="K2368" s="85"/>
      <c r="L2368" s="85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</row>
    <row r="2369" spans="1:26" ht="14.25" customHeight="1">
      <c r="A2369" s="79"/>
      <c r="B2369" s="79"/>
      <c r="C2369" s="80"/>
      <c r="D2369" s="80"/>
      <c r="E2369" s="80"/>
      <c r="F2369" s="80"/>
      <c r="G2369" s="80"/>
      <c r="H2369" s="80"/>
      <c r="I2369" s="80"/>
      <c r="J2369" s="80"/>
      <c r="K2369" s="80"/>
      <c r="L2369" s="80"/>
      <c r="M2369" s="53"/>
      <c r="N2369" s="53"/>
      <c r="O2369" s="53"/>
      <c r="P2369" s="53"/>
      <c r="Q2369" s="53"/>
      <c r="R2369" s="53"/>
      <c r="S2369" s="53"/>
      <c r="T2369" s="53"/>
      <c r="U2369" s="53"/>
      <c r="V2369" s="53"/>
      <c r="W2369" s="53"/>
      <c r="X2369" s="53"/>
      <c r="Y2369" s="53"/>
      <c r="Z2369" s="53"/>
    </row>
    <row r="2370" spans="1:26" ht="14.25" customHeight="1">
      <c r="A2370" s="84"/>
      <c r="B2370" s="84"/>
      <c r="C2370" s="85"/>
      <c r="D2370" s="85"/>
      <c r="E2370" s="85"/>
      <c r="F2370" s="85"/>
      <c r="G2370" s="85"/>
      <c r="H2370" s="85"/>
      <c r="I2370" s="85"/>
      <c r="J2370" s="85"/>
      <c r="K2370" s="85"/>
      <c r="L2370" s="85"/>
      <c r="M2370" s="53"/>
      <c r="N2370" s="53"/>
      <c r="O2370" s="53"/>
      <c r="P2370" s="53"/>
      <c r="Q2370" s="53"/>
      <c r="R2370" s="53"/>
      <c r="S2370" s="53"/>
      <c r="T2370" s="53"/>
      <c r="U2370" s="53"/>
      <c r="V2370" s="53"/>
      <c r="W2370" s="53"/>
      <c r="X2370" s="53"/>
      <c r="Y2370" s="53"/>
      <c r="Z2370" s="53"/>
    </row>
    <row r="2371" spans="1:26" ht="14.25" customHeight="1">
      <c r="A2371" s="79"/>
      <c r="B2371" s="79"/>
      <c r="C2371" s="80"/>
      <c r="D2371" s="80"/>
      <c r="E2371" s="80"/>
      <c r="F2371" s="80"/>
      <c r="G2371" s="80"/>
      <c r="H2371" s="80"/>
      <c r="I2371" s="80"/>
      <c r="J2371" s="80"/>
      <c r="K2371" s="80"/>
      <c r="L2371" s="80"/>
      <c r="M2371" s="53"/>
      <c r="N2371" s="53"/>
      <c r="O2371" s="53"/>
      <c r="P2371" s="53"/>
      <c r="Q2371" s="53"/>
      <c r="R2371" s="53"/>
      <c r="S2371" s="53"/>
      <c r="T2371" s="53"/>
      <c r="U2371" s="53"/>
      <c r="V2371" s="53"/>
      <c r="W2371" s="53"/>
      <c r="X2371" s="53"/>
      <c r="Y2371" s="53"/>
      <c r="Z2371" s="53"/>
    </row>
    <row r="2372" spans="1:26" ht="14.25" customHeight="1">
      <c r="A2372" s="84"/>
      <c r="B2372" s="84"/>
      <c r="C2372" s="85"/>
      <c r="D2372" s="85"/>
      <c r="E2372" s="85"/>
      <c r="F2372" s="85"/>
      <c r="G2372" s="85"/>
      <c r="H2372" s="85"/>
      <c r="I2372" s="85"/>
      <c r="J2372" s="85"/>
      <c r="K2372" s="85"/>
      <c r="L2372" s="85"/>
      <c r="M2372" s="53"/>
      <c r="N2372" s="53"/>
      <c r="O2372" s="53"/>
      <c r="P2372" s="53"/>
      <c r="Q2372" s="53"/>
      <c r="R2372" s="53"/>
      <c r="S2372" s="53"/>
      <c r="T2372" s="53"/>
      <c r="U2372" s="53"/>
      <c r="V2372" s="53"/>
      <c r="W2372" s="53"/>
      <c r="X2372" s="53"/>
      <c r="Y2372" s="53"/>
      <c r="Z2372" s="53"/>
    </row>
    <row r="2373" spans="1:26" ht="14.25" customHeight="1">
      <c r="A2373" s="79"/>
      <c r="B2373" s="79"/>
      <c r="C2373" s="80"/>
      <c r="D2373" s="80"/>
      <c r="E2373" s="80"/>
      <c r="F2373" s="80"/>
      <c r="G2373" s="80"/>
      <c r="H2373" s="80"/>
      <c r="I2373" s="80"/>
      <c r="J2373" s="80"/>
      <c r="K2373" s="80"/>
      <c r="L2373" s="80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</row>
    <row r="2374" spans="1:26" ht="14.25" customHeight="1">
      <c r="A2374" s="84"/>
      <c r="B2374" s="84"/>
      <c r="C2374" s="85"/>
      <c r="D2374" s="85"/>
      <c r="E2374" s="85"/>
      <c r="F2374" s="85"/>
      <c r="G2374" s="85"/>
      <c r="H2374" s="85"/>
      <c r="I2374" s="85"/>
      <c r="J2374" s="85"/>
      <c r="K2374" s="85"/>
      <c r="L2374" s="85"/>
      <c r="M2374" s="53"/>
      <c r="N2374" s="53"/>
      <c r="O2374" s="53"/>
      <c r="P2374" s="53"/>
      <c r="Q2374" s="53"/>
      <c r="R2374" s="53"/>
      <c r="S2374" s="53"/>
      <c r="T2374" s="53"/>
      <c r="U2374" s="53"/>
      <c r="V2374" s="53"/>
      <c r="W2374" s="53"/>
      <c r="X2374" s="53"/>
      <c r="Y2374" s="53"/>
      <c r="Z2374" s="53"/>
    </row>
    <row r="2375" spans="1:26" ht="14.25" customHeight="1">
      <c r="A2375" s="79"/>
      <c r="B2375" s="79"/>
      <c r="C2375" s="80"/>
      <c r="D2375" s="80"/>
      <c r="E2375" s="80"/>
      <c r="F2375" s="80"/>
      <c r="G2375" s="80"/>
      <c r="H2375" s="80"/>
      <c r="I2375" s="80"/>
      <c r="J2375" s="80"/>
      <c r="K2375" s="80"/>
      <c r="L2375" s="80"/>
      <c r="M2375" s="53"/>
      <c r="N2375" s="53"/>
      <c r="O2375" s="53"/>
      <c r="P2375" s="53"/>
      <c r="Q2375" s="53"/>
      <c r="R2375" s="53"/>
      <c r="S2375" s="53"/>
      <c r="T2375" s="53"/>
      <c r="U2375" s="53"/>
      <c r="V2375" s="53"/>
      <c r="W2375" s="53"/>
      <c r="X2375" s="53"/>
      <c r="Y2375" s="53"/>
      <c r="Z2375" s="53"/>
    </row>
    <row r="2376" spans="1:26" ht="14.25" customHeight="1">
      <c r="A2376" s="84"/>
      <c r="B2376" s="84"/>
      <c r="C2376" s="85"/>
      <c r="D2376" s="85"/>
      <c r="E2376" s="85"/>
      <c r="F2376" s="85"/>
      <c r="G2376" s="85"/>
      <c r="H2376" s="85"/>
      <c r="I2376" s="85"/>
      <c r="J2376" s="85"/>
      <c r="K2376" s="85"/>
      <c r="L2376" s="85"/>
      <c r="M2376" s="53"/>
      <c r="N2376" s="53"/>
      <c r="O2376" s="53"/>
      <c r="P2376" s="53"/>
      <c r="Q2376" s="53"/>
      <c r="R2376" s="53"/>
      <c r="S2376" s="53"/>
      <c r="T2376" s="53"/>
      <c r="U2376" s="53"/>
      <c r="V2376" s="53"/>
      <c r="W2376" s="53"/>
      <c r="X2376" s="53"/>
      <c r="Y2376" s="53"/>
      <c r="Z2376" s="53"/>
    </row>
    <row r="2377" spans="1:26" ht="14.25" customHeight="1">
      <c r="A2377" s="79"/>
      <c r="B2377" s="79"/>
      <c r="C2377" s="80"/>
      <c r="D2377" s="80"/>
      <c r="E2377" s="80"/>
      <c r="F2377" s="80"/>
      <c r="G2377" s="80"/>
      <c r="H2377" s="80"/>
      <c r="I2377" s="80"/>
      <c r="J2377" s="80"/>
      <c r="K2377" s="80"/>
      <c r="L2377" s="80"/>
      <c r="M2377" s="53"/>
      <c r="N2377" s="53"/>
      <c r="O2377" s="53"/>
      <c r="P2377" s="53"/>
      <c r="Q2377" s="53"/>
      <c r="R2377" s="53"/>
      <c r="S2377" s="53"/>
      <c r="T2377" s="53"/>
      <c r="U2377" s="53"/>
      <c r="V2377" s="53"/>
      <c r="W2377" s="53"/>
      <c r="X2377" s="53"/>
      <c r="Y2377" s="53"/>
      <c r="Z2377" s="53"/>
    </row>
    <row r="2378" spans="1:26" ht="14.25" customHeight="1">
      <c r="A2378" s="84"/>
      <c r="B2378" s="84"/>
      <c r="C2378" s="85"/>
      <c r="D2378" s="85"/>
      <c r="E2378" s="85"/>
      <c r="F2378" s="85"/>
      <c r="G2378" s="85"/>
      <c r="H2378" s="85"/>
      <c r="I2378" s="85"/>
      <c r="J2378" s="85"/>
      <c r="K2378" s="85"/>
      <c r="L2378" s="85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</row>
    <row r="2379" spans="1:26" ht="14.25" customHeight="1">
      <c r="A2379" s="79"/>
      <c r="B2379" s="79"/>
      <c r="C2379" s="80"/>
      <c r="D2379" s="80"/>
      <c r="E2379" s="80"/>
      <c r="F2379" s="80"/>
      <c r="G2379" s="80"/>
      <c r="H2379" s="80"/>
      <c r="I2379" s="80"/>
      <c r="J2379" s="80"/>
      <c r="K2379" s="80"/>
      <c r="L2379" s="80"/>
      <c r="M2379" s="53"/>
      <c r="N2379" s="53"/>
      <c r="O2379" s="53"/>
      <c r="P2379" s="53"/>
      <c r="Q2379" s="53"/>
      <c r="R2379" s="53"/>
      <c r="S2379" s="53"/>
      <c r="T2379" s="53"/>
      <c r="U2379" s="53"/>
      <c r="V2379" s="53"/>
      <c r="W2379" s="53"/>
      <c r="X2379" s="53"/>
      <c r="Y2379" s="53"/>
      <c r="Z2379" s="53"/>
    </row>
    <row r="2380" spans="1:26" ht="14.25" customHeight="1">
      <c r="A2380" s="84"/>
      <c r="B2380" s="84"/>
      <c r="C2380" s="85"/>
      <c r="D2380" s="85"/>
      <c r="E2380" s="85"/>
      <c r="F2380" s="85"/>
      <c r="G2380" s="85"/>
      <c r="H2380" s="85"/>
      <c r="I2380" s="85"/>
      <c r="J2380" s="85"/>
      <c r="K2380" s="85"/>
      <c r="L2380" s="85"/>
      <c r="M2380" s="53"/>
      <c r="N2380" s="53"/>
      <c r="O2380" s="53"/>
      <c r="P2380" s="53"/>
      <c r="Q2380" s="53"/>
      <c r="R2380" s="53"/>
      <c r="S2380" s="53"/>
      <c r="T2380" s="53"/>
      <c r="U2380" s="53"/>
      <c r="V2380" s="53"/>
      <c r="W2380" s="53"/>
      <c r="X2380" s="53"/>
      <c r="Y2380" s="53"/>
      <c r="Z2380" s="53"/>
    </row>
    <row r="2381" spans="1:26" ht="14.25" customHeight="1">
      <c r="A2381" s="79"/>
      <c r="B2381" s="79"/>
      <c r="C2381" s="80"/>
      <c r="D2381" s="80"/>
      <c r="E2381" s="80"/>
      <c r="F2381" s="80"/>
      <c r="G2381" s="80"/>
      <c r="H2381" s="80"/>
      <c r="I2381" s="80"/>
      <c r="J2381" s="80"/>
      <c r="K2381" s="80"/>
      <c r="L2381" s="80"/>
      <c r="M2381" s="53"/>
      <c r="N2381" s="53"/>
      <c r="O2381" s="53"/>
      <c r="P2381" s="53"/>
      <c r="Q2381" s="53"/>
      <c r="R2381" s="53"/>
      <c r="S2381" s="53"/>
      <c r="T2381" s="53"/>
      <c r="U2381" s="53"/>
      <c r="V2381" s="53"/>
      <c r="W2381" s="53"/>
      <c r="X2381" s="53"/>
      <c r="Y2381" s="53"/>
      <c r="Z2381" s="53"/>
    </row>
    <row r="2382" spans="1:26" ht="14.25" customHeight="1">
      <c r="A2382" s="84"/>
      <c r="B2382" s="84"/>
      <c r="C2382" s="85"/>
      <c r="D2382" s="85"/>
      <c r="E2382" s="85"/>
      <c r="F2382" s="85"/>
      <c r="G2382" s="85"/>
      <c r="H2382" s="85"/>
      <c r="I2382" s="85"/>
      <c r="J2382" s="85"/>
      <c r="K2382" s="85"/>
      <c r="L2382" s="85"/>
      <c r="M2382" s="53"/>
      <c r="N2382" s="53"/>
      <c r="O2382" s="53"/>
      <c r="P2382" s="53"/>
      <c r="Q2382" s="53"/>
      <c r="R2382" s="53"/>
      <c r="S2382" s="53"/>
      <c r="T2382" s="53"/>
      <c r="U2382" s="53"/>
      <c r="V2382" s="53"/>
      <c r="W2382" s="53"/>
      <c r="X2382" s="53"/>
      <c r="Y2382" s="53"/>
      <c r="Z2382" s="53"/>
    </row>
    <row r="2383" spans="1:26" ht="14.25" customHeight="1">
      <c r="A2383" s="79"/>
      <c r="B2383" s="79"/>
      <c r="C2383" s="80"/>
      <c r="D2383" s="80"/>
      <c r="E2383" s="80"/>
      <c r="F2383" s="80"/>
      <c r="G2383" s="80"/>
      <c r="H2383" s="80"/>
      <c r="I2383" s="80"/>
      <c r="J2383" s="80"/>
      <c r="K2383" s="80"/>
      <c r="L2383" s="80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</row>
    <row r="2384" spans="1:26" ht="14.25" customHeight="1">
      <c r="A2384" s="84"/>
      <c r="B2384" s="84"/>
      <c r="C2384" s="85"/>
      <c r="D2384" s="85"/>
      <c r="E2384" s="85"/>
      <c r="F2384" s="85"/>
      <c r="G2384" s="85"/>
      <c r="H2384" s="85"/>
      <c r="I2384" s="85"/>
      <c r="J2384" s="85"/>
      <c r="K2384" s="85"/>
      <c r="L2384" s="85"/>
      <c r="M2384" s="53"/>
      <c r="N2384" s="53"/>
      <c r="O2384" s="53"/>
      <c r="P2384" s="53"/>
      <c r="Q2384" s="53"/>
      <c r="R2384" s="53"/>
      <c r="S2384" s="53"/>
      <c r="T2384" s="53"/>
      <c r="U2384" s="53"/>
      <c r="V2384" s="53"/>
      <c r="W2384" s="53"/>
      <c r="X2384" s="53"/>
      <c r="Y2384" s="53"/>
      <c r="Z2384" s="53"/>
    </row>
    <row r="2385" spans="1:26" ht="14.25" customHeight="1">
      <c r="A2385" s="79"/>
      <c r="B2385" s="79"/>
      <c r="C2385" s="80"/>
      <c r="D2385" s="80"/>
      <c r="E2385" s="80"/>
      <c r="F2385" s="80"/>
      <c r="G2385" s="80"/>
      <c r="H2385" s="80"/>
      <c r="I2385" s="80"/>
      <c r="J2385" s="80"/>
      <c r="K2385" s="80"/>
      <c r="L2385" s="80"/>
      <c r="M2385" s="53"/>
      <c r="N2385" s="53"/>
      <c r="O2385" s="53"/>
      <c r="P2385" s="53"/>
      <c r="Q2385" s="53"/>
      <c r="R2385" s="53"/>
      <c r="S2385" s="53"/>
      <c r="T2385" s="53"/>
      <c r="U2385" s="53"/>
      <c r="V2385" s="53"/>
      <c r="W2385" s="53"/>
      <c r="X2385" s="53"/>
      <c r="Y2385" s="53"/>
      <c r="Z2385" s="53"/>
    </row>
    <row r="2386" spans="1:26" ht="14.25" customHeight="1">
      <c r="A2386" s="84"/>
      <c r="B2386" s="84"/>
      <c r="C2386" s="85"/>
      <c r="D2386" s="85"/>
      <c r="E2386" s="85"/>
      <c r="F2386" s="85"/>
      <c r="G2386" s="85"/>
      <c r="H2386" s="85"/>
      <c r="I2386" s="85"/>
      <c r="J2386" s="85"/>
      <c r="K2386" s="85"/>
      <c r="L2386" s="85"/>
      <c r="M2386" s="53"/>
      <c r="N2386" s="53"/>
      <c r="O2386" s="53"/>
      <c r="P2386" s="53"/>
      <c r="Q2386" s="53"/>
      <c r="R2386" s="53"/>
      <c r="S2386" s="53"/>
      <c r="T2386" s="53"/>
      <c r="U2386" s="53"/>
      <c r="V2386" s="53"/>
      <c r="W2386" s="53"/>
      <c r="X2386" s="53"/>
      <c r="Y2386" s="53"/>
      <c r="Z2386" s="53"/>
    </row>
    <row r="2387" spans="1:26" ht="14.25" customHeight="1">
      <c r="A2387" s="79"/>
      <c r="B2387" s="79"/>
      <c r="C2387" s="80"/>
      <c r="D2387" s="80"/>
      <c r="E2387" s="80"/>
      <c r="F2387" s="80"/>
      <c r="G2387" s="80"/>
      <c r="H2387" s="80"/>
      <c r="I2387" s="80"/>
      <c r="J2387" s="80"/>
      <c r="K2387" s="80"/>
      <c r="L2387" s="80"/>
      <c r="M2387" s="53"/>
      <c r="N2387" s="53"/>
      <c r="O2387" s="53"/>
      <c r="P2387" s="53"/>
      <c r="Q2387" s="53"/>
      <c r="R2387" s="53"/>
      <c r="S2387" s="53"/>
      <c r="T2387" s="53"/>
      <c r="U2387" s="53"/>
      <c r="V2387" s="53"/>
      <c r="W2387" s="53"/>
      <c r="X2387" s="53"/>
      <c r="Y2387" s="53"/>
      <c r="Z2387" s="53"/>
    </row>
    <row r="2388" spans="1:26" ht="14.25" customHeight="1">
      <c r="A2388" s="84"/>
      <c r="B2388" s="84"/>
      <c r="C2388" s="85"/>
      <c r="D2388" s="85"/>
      <c r="E2388" s="85"/>
      <c r="F2388" s="85"/>
      <c r="G2388" s="85"/>
      <c r="H2388" s="85"/>
      <c r="I2388" s="85"/>
      <c r="J2388" s="85"/>
      <c r="K2388" s="85"/>
      <c r="L2388" s="85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</row>
    <row r="2389" spans="1:26" ht="14.25" customHeight="1">
      <c r="A2389" s="79"/>
      <c r="B2389" s="79"/>
      <c r="C2389" s="80"/>
      <c r="D2389" s="80"/>
      <c r="E2389" s="80"/>
      <c r="F2389" s="80"/>
      <c r="G2389" s="80"/>
      <c r="H2389" s="80"/>
      <c r="I2389" s="80"/>
      <c r="J2389" s="80"/>
      <c r="K2389" s="80"/>
      <c r="L2389" s="80"/>
      <c r="M2389" s="53"/>
      <c r="N2389" s="53"/>
      <c r="O2389" s="53"/>
      <c r="P2389" s="53"/>
      <c r="Q2389" s="53"/>
      <c r="R2389" s="53"/>
      <c r="S2389" s="53"/>
      <c r="T2389" s="53"/>
      <c r="U2389" s="53"/>
      <c r="V2389" s="53"/>
      <c r="W2389" s="53"/>
      <c r="X2389" s="53"/>
      <c r="Y2389" s="53"/>
      <c r="Z2389" s="53"/>
    </row>
    <row r="2390" spans="1:26" ht="14.25" customHeight="1">
      <c r="A2390" s="84"/>
      <c r="B2390" s="84"/>
      <c r="C2390" s="85"/>
      <c r="D2390" s="85"/>
      <c r="E2390" s="85"/>
      <c r="F2390" s="85"/>
      <c r="G2390" s="85"/>
      <c r="H2390" s="85"/>
      <c r="I2390" s="85"/>
      <c r="J2390" s="85"/>
      <c r="K2390" s="85"/>
      <c r="L2390" s="85"/>
      <c r="M2390" s="53"/>
      <c r="N2390" s="53"/>
      <c r="O2390" s="53"/>
      <c r="P2390" s="53"/>
      <c r="Q2390" s="53"/>
      <c r="R2390" s="53"/>
      <c r="S2390" s="53"/>
      <c r="T2390" s="53"/>
      <c r="U2390" s="53"/>
      <c r="V2390" s="53"/>
      <c r="W2390" s="53"/>
      <c r="X2390" s="53"/>
      <c r="Y2390" s="53"/>
      <c r="Z2390" s="53"/>
    </row>
    <row r="2391" spans="1:26" ht="14.25" customHeight="1">
      <c r="A2391" s="79"/>
      <c r="B2391" s="79"/>
      <c r="C2391" s="80"/>
      <c r="D2391" s="80"/>
      <c r="E2391" s="80"/>
      <c r="F2391" s="80"/>
      <c r="G2391" s="80"/>
      <c r="H2391" s="80"/>
      <c r="I2391" s="80"/>
      <c r="J2391" s="80"/>
      <c r="K2391" s="80"/>
      <c r="L2391" s="80"/>
      <c r="M2391" s="53"/>
      <c r="N2391" s="53"/>
      <c r="O2391" s="53"/>
      <c r="P2391" s="53"/>
      <c r="Q2391" s="53"/>
      <c r="R2391" s="53"/>
      <c r="S2391" s="53"/>
      <c r="T2391" s="53"/>
      <c r="U2391" s="53"/>
      <c r="V2391" s="53"/>
      <c r="W2391" s="53"/>
      <c r="X2391" s="53"/>
      <c r="Y2391" s="53"/>
      <c r="Z2391" s="53"/>
    </row>
    <row r="2392" spans="1:26" ht="14.25" customHeight="1">
      <c r="A2392" s="84"/>
      <c r="B2392" s="84"/>
      <c r="C2392" s="85"/>
      <c r="D2392" s="85"/>
      <c r="E2392" s="85"/>
      <c r="F2392" s="85"/>
      <c r="G2392" s="85"/>
      <c r="H2392" s="85"/>
      <c r="I2392" s="85"/>
      <c r="J2392" s="85"/>
      <c r="K2392" s="85"/>
      <c r="L2392" s="85"/>
      <c r="M2392" s="53"/>
      <c r="N2392" s="53"/>
      <c r="O2392" s="53"/>
      <c r="P2392" s="53"/>
      <c r="Q2392" s="53"/>
      <c r="R2392" s="53"/>
      <c r="S2392" s="53"/>
      <c r="T2392" s="53"/>
      <c r="U2392" s="53"/>
      <c r="V2392" s="53"/>
      <c r="W2392" s="53"/>
      <c r="X2392" s="53"/>
      <c r="Y2392" s="53"/>
      <c r="Z2392" s="53"/>
    </row>
    <row r="2393" spans="1:26" ht="14.25" customHeight="1">
      <c r="A2393" s="79"/>
      <c r="B2393" s="79"/>
      <c r="C2393" s="80"/>
      <c r="D2393" s="80"/>
      <c r="E2393" s="80"/>
      <c r="F2393" s="80"/>
      <c r="G2393" s="80"/>
      <c r="H2393" s="80"/>
      <c r="I2393" s="80"/>
      <c r="J2393" s="80"/>
      <c r="K2393" s="80"/>
      <c r="L2393" s="80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</row>
    <row r="2394" spans="1:26" ht="14.25" customHeight="1">
      <c r="A2394" s="84"/>
      <c r="B2394" s="84"/>
      <c r="C2394" s="85"/>
      <c r="D2394" s="85"/>
      <c r="E2394" s="85"/>
      <c r="F2394" s="85"/>
      <c r="G2394" s="85"/>
      <c r="H2394" s="85"/>
      <c r="I2394" s="85"/>
      <c r="J2394" s="85"/>
      <c r="K2394" s="85"/>
      <c r="L2394" s="85"/>
      <c r="M2394" s="53"/>
      <c r="N2394" s="53"/>
      <c r="O2394" s="53"/>
      <c r="P2394" s="53"/>
      <c r="Q2394" s="53"/>
      <c r="R2394" s="53"/>
      <c r="S2394" s="53"/>
      <c r="T2394" s="53"/>
      <c r="U2394" s="53"/>
      <c r="V2394" s="53"/>
      <c r="W2394" s="53"/>
      <c r="X2394" s="53"/>
      <c r="Y2394" s="53"/>
      <c r="Z2394" s="53"/>
    </row>
    <row r="2395" spans="1:26" ht="14.25" customHeight="1">
      <c r="A2395" s="79"/>
      <c r="B2395" s="79"/>
      <c r="C2395" s="80"/>
      <c r="D2395" s="80"/>
      <c r="E2395" s="80"/>
      <c r="F2395" s="80"/>
      <c r="G2395" s="80"/>
      <c r="H2395" s="80"/>
      <c r="I2395" s="80"/>
      <c r="J2395" s="80"/>
      <c r="K2395" s="80"/>
      <c r="L2395" s="80"/>
      <c r="M2395" s="53"/>
      <c r="N2395" s="53"/>
      <c r="O2395" s="53"/>
      <c r="P2395" s="53"/>
      <c r="Q2395" s="53"/>
      <c r="R2395" s="53"/>
      <c r="S2395" s="53"/>
      <c r="T2395" s="53"/>
      <c r="U2395" s="53"/>
      <c r="V2395" s="53"/>
      <c r="W2395" s="53"/>
      <c r="X2395" s="53"/>
      <c r="Y2395" s="53"/>
      <c r="Z2395" s="53"/>
    </row>
    <row r="2396" spans="1:26" ht="14.25" customHeight="1">
      <c r="A2396" s="84"/>
      <c r="B2396" s="84"/>
      <c r="C2396" s="85"/>
      <c r="D2396" s="85"/>
      <c r="E2396" s="85"/>
      <c r="F2396" s="85"/>
      <c r="G2396" s="85"/>
      <c r="H2396" s="85"/>
      <c r="I2396" s="85"/>
      <c r="J2396" s="85"/>
      <c r="K2396" s="85"/>
      <c r="L2396" s="85"/>
      <c r="M2396" s="53"/>
      <c r="N2396" s="53"/>
      <c r="O2396" s="53"/>
      <c r="P2396" s="53"/>
      <c r="Q2396" s="53"/>
      <c r="R2396" s="53"/>
      <c r="S2396" s="53"/>
      <c r="T2396" s="53"/>
      <c r="U2396" s="53"/>
      <c r="V2396" s="53"/>
      <c r="W2396" s="53"/>
      <c r="X2396" s="53"/>
      <c r="Y2396" s="53"/>
      <c r="Z2396" s="53"/>
    </row>
    <row r="2397" spans="1:26" ht="14.25" customHeight="1">
      <c r="A2397" s="79"/>
      <c r="B2397" s="79"/>
      <c r="C2397" s="80"/>
      <c r="D2397" s="80"/>
      <c r="E2397" s="80"/>
      <c r="F2397" s="80"/>
      <c r="G2397" s="80"/>
      <c r="H2397" s="80"/>
      <c r="I2397" s="80"/>
      <c r="J2397" s="80"/>
      <c r="K2397" s="80"/>
      <c r="L2397" s="80"/>
      <c r="M2397" s="53"/>
      <c r="N2397" s="53"/>
      <c r="O2397" s="53"/>
      <c r="P2397" s="53"/>
      <c r="Q2397" s="53"/>
      <c r="R2397" s="53"/>
      <c r="S2397" s="53"/>
      <c r="T2397" s="53"/>
      <c r="U2397" s="53"/>
      <c r="V2397" s="53"/>
      <c r="W2397" s="53"/>
      <c r="X2397" s="53"/>
      <c r="Y2397" s="53"/>
      <c r="Z2397" s="53"/>
    </row>
    <row r="2398" spans="1:26" ht="14.25" customHeight="1">
      <c r="A2398" s="84"/>
      <c r="B2398" s="84"/>
      <c r="C2398" s="85"/>
      <c r="D2398" s="85"/>
      <c r="E2398" s="85"/>
      <c r="F2398" s="85"/>
      <c r="G2398" s="85"/>
      <c r="H2398" s="85"/>
      <c r="I2398" s="85"/>
      <c r="J2398" s="85"/>
      <c r="K2398" s="85"/>
      <c r="L2398" s="85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</row>
    <row r="2399" spans="1:26" ht="14.25" customHeight="1">
      <c r="A2399" s="79"/>
      <c r="B2399" s="79"/>
      <c r="C2399" s="80"/>
      <c r="D2399" s="80"/>
      <c r="E2399" s="80"/>
      <c r="F2399" s="80"/>
      <c r="G2399" s="80"/>
      <c r="H2399" s="80"/>
      <c r="I2399" s="80"/>
      <c r="J2399" s="80"/>
      <c r="K2399" s="80"/>
      <c r="L2399" s="80"/>
      <c r="M2399" s="53"/>
      <c r="N2399" s="53"/>
      <c r="O2399" s="53"/>
      <c r="P2399" s="53"/>
      <c r="Q2399" s="53"/>
      <c r="R2399" s="53"/>
      <c r="S2399" s="53"/>
      <c r="T2399" s="53"/>
      <c r="U2399" s="53"/>
      <c r="V2399" s="53"/>
      <c r="W2399" s="53"/>
      <c r="X2399" s="53"/>
      <c r="Y2399" s="53"/>
      <c r="Z2399" s="53"/>
    </row>
    <row r="2400" spans="1:26" ht="14.25" customHeight="1">
      <c r="A2400" s="84"/>
      <c r="B2400" s="84"/>
      <c r="C2400" s="85"/>
      <c r="D2400" s="85"/>
      <c r="E2400" s="85"/>
      <c r="F2400" s="85"/>
      <c r="G2400" s="85"/>
      <c r="H2400" s="85"/>
      <c r="I2400" s="85"/>
      <c r="J2400" s="85"/>
      <c r="K2400" s="85"/>
      <c r="L2400" s="85"/>
      <c r="M2400" s="53"/>
      <c r="N2400" s="53"/>
      <c r="O2400" s="53"/>
      <c r="P2400" s="53"/>
      <c r="Q2400" s="53"/>
      <c r="R2400" s="53"/>
      <c r="S2400" s="53"/>
      <c r="T2400" s="53"/>
      <c r="U2400" s="53"/>
      <c r="V2400" s="53"/>
      <c r="W2400" s="53"/>
      <c r="X2400" s="53"/>
      <c r="Y2400" s="53"/>
      <c r="Z2400" s="53"/>
    </row>
    <row r="2401" spans="1:26" ht="14.25" customHeight="1">
      <c r="A2401" s="79"/>
      <c r="B2401" s="79"/>
      <c r="C2401" s="80"/>
      <c r="D2401" s="80"/>
      <c r="E2401" s="80"/>
      <c r="F2401" s="80"/>
      <c r="G2401" s="80"/>
      <c r="H2401" s="80"/>
      <c r="I2401" s="80"/>
      <c r="J2401" s="80"/>
      <c r="K2401" s="80"/>
      <c r="L2401" s="80"/>
      <c r="M2401" s="53"/>
      <c r="N2401" s="53"/>
      <c r="O2401" s="53"/>
      <c r="P2401" s="53"/>
      <c r="Q2401" s="53"/>
      <c r="R2401" s="53"/>
      <c r="S2401" s="53"/>
      <c r="T2401" s="53"/>
      <c r="U2401" s="53"/>
      <c r="V2401" s="53"/>
      <c r="W2401" s="53"/>
      <c r="X2401" s="53"/>
      <c r="Y2401" s="53"/>
      <c r="Z2401" s="53"/>
    </row>
    <row r="2402" spans="1:26" ht="14.25" customHeight="1">
      <c r="A2402" s="84"/>
      <c r="B2402" s="84"/>
      <c r="C2402" s="85"/>
      <c r="D2402" s="85"/>
      <c r="E2402" s="85"/>
      <c r="F2402" s="85"/>
      <c r="G2402" s="85"/>
      <c r="H2402" s="85"/>
      <c r="I2402" s="85"/>
      <c r="J2402" s="85"/>
      <c r="K2402" s="85"/>
      <c r="L2402" s="85"/>
      <c r="M2402" s="53"/>
      <c r="N2402" s="53"/>
      <c r="O2402" s="53"/>
      <c r="P2402" s="53"/>
      <c r="Q2402" s="53"/>
      <c r="R2402" s="53"/>
      <c r="S2402" s="53"/>
      <c r="T2402" s="53"/>
      <c r="U2402" s="53"/>
      <c r="V2402" s="53"/>
      <c r="W2402" s="53"/>
      <c r="X2402" s="53"/>
      <c r="Y2402" s="53"/>
      <c r="Z2402" s="53"/>
    </row>
    <row r="2403" spans="1:26" ht="14.25" customHeight="1">
      <c r="A2403" s="79"/>
      <c r="B2403" s="79"/>
      <c r="C2403" s="80"/>
      <c r="D2403" s="80"/>
      <c r="E2403" s="80"/>
      <c r="F2403" s="80"/>
      <c r="G2403" s="80"/>
      <c r="H2403" s="80"/>
      <c r="I2403" s="80"/>
      <c r="J2403" s="80"/>
      <c r="K2403" s="80"/>
      <c r="L2403" s="80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</row>
    <row r="2404" spans="1:26" ht="14.25" customHeight="1">
      <c r="A2404" s="84"/>
      <c r="B2404" s="84"/>
      <c r="C2404" s="85"/>
      <c r="D2404" s="85"/>
      <c r="E2404" s="85"/>
      <c r="F2404" s="85"/>
      <c r="G2404" s="85"/>
      <c r="H2404" s="85"/>
      <c r="I2404" s="85"/>
      <c r="J2404" s="85"/>
      <c r="K2404" s="85"/>
      <c r="L2404" s="85"/>
      <c r="M2404" s="53"/>
      <c r="N2404" s="53"/>
      <c r="O2404" s="53"/>
      <c r="P2404" s="53"/>
      <c r="Q2404" s="53"/>
      <c r="R2404" s="53"/>
      <c r="S2404" s="53"/>
      <c r="T2404" s="53"/>
      <c r="U2404" s="53"/>
      <c r="V2404" s="53"/>
      <c r="W2404" s="53"/>
      <c r="X2404" s="53"/>
      <c r="Y2404" s="53"/>
      <c r="Z2404" s="53"/>
    </row>
    <row r="2405" spans="1:26" ht="14.25" customHeight="1">
      <c r="A2405" s="79"/>
      <c r="B2405" s="79"/>
      <c r="C2405" s="80"/>
      <c r="D2405" s="80"/>
      <c r="E2405" s="80"/>
      <c r="F2405" s="80"/>
      <c r="G2405" s="80"/>
      <c r="H2405" s="80"/>
      <c r="I2405" s="80"/>
      <c r="J2405" s="80"/>
      <c r="K2405" s="80"/>
      <c r="L2405" s="80"/>
      <c r="M2405" s="53"/>
      <c r="N2405" s="53"/>
      <c r="O2405" s="53"/>
      <c r="P2405" s="53"/>
      <c r="Q2405" s="53"/>
      <c r="R2405" s="53"/>
      <c r="S2405" s="53"/>
      <c r="T2405" s="53"/>
      <c r="U2405" s="53"/>
      <c r="V2405" s="53"/>
      <c r="W2405" s="53"/>
      <c r="X2405" s="53"/>
      <c r="Y2405" s="53"/>
      <c r="Z2405" s="53"/>
    </row>
    <row r="2406" spans="1:26" ht="14.25" customHeight="1">
      <c r="A2406" s="84"/>
      <c r="B2406" s="84"/>
      <c r="C2406" s="85"/>
      <c r="D2406" s="85"/>
      <c r="E2406" s="85"/>
      <c r="F2406" s="85"/>
      <c r="G2406" s="85"/>
      <c r="H2406" s="85"/>
      <c r="I2406" s="85"/>
      <c r="J2406" s="85"/>
      <c r="K2406" s="85"/>
      <c r="L2406" s="85"/>
      <c r="M2406" s="53"/>
      <c r="N2406" s="53"/>
      <c r="O2406" s="53"/>
      <c r="P2406" s="53"/>
      <c r="Q2406" s="53"/>
      <c r="R2406" s="53"/>
      <c r="S2406" s="53"/>
      <c r="T2406" s="53"/>
      <c r="U2406" s="53"/>
      <c r="V2406" s="53"/>
      <c r="W2406" s="53"/>
      <c r="X2406" s="53"/>
      <c r="Y2406" s="53"/>
      <c r="Z2406" s="53"/>
    </row>
    <row r="2407" spans="1:26" ht="14.25" customHeight="1">
      <c r="A2407" s="79"/>
      <c r="B2407" s="79"/>
      <c r="C2407" s="80"/>
      <c r="D2407" s="80"/>
      <c r="E2407" s="80"/>
      <c r="F2407" s="80"/>
      <c r="G2407" s="80"/>
      <c r="H2407" s="80"/>
      <c r="I2407" s="80"/>
      <c r="J2407" s="80"/>
      <c r="K2407" s="80"/>
      <c r="L2407" s="80"/>
      <c r="M2407" s="53"/>
      <c r="N2407" s="53"/>
      <c r="O2407" s="53"/>
      <c r="P2407" s="53"/>
      <c r="Q2407" s="53"/>
      <c r="R2407" s="53"/>
      <c r="S2407" s="53"/>
      <c r="T2407" s="53"/>
      <c r="U2407" s="53"/>
      <c r="V2407" s="53"/>
      <c r="W2407" s="53"/>
      <c r="X2407" s="53"/>
      <c r="Y2407" s="53"/>
      <c r="Z2407" s="53"/>
    </row>
    <row r="2408" spans="1:26" ht="14.25" customHeight="1">
      <c r="A2408" s="84"/>
      <c r="B2408" s="84"/>
      <c r="C2408" s="85"/>
      <c r="D2408" s="85"/>
      <c r="E2408" s="85"/>
      <c r="F2408" s="85"/>
      <c r="G2408" s="85"/>
      <c r="H2408" s="85"/>
      <c r="I2408" s="85"/>
      <c r="J2408" s="85"/>
      <c r="K2408" s="85"/>
      <c r="L2408" s="85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</row>
    <row r="2409" spans="1:26" ht="14.25" customHeight="1">
      <c r="A2409" s="79"/>
      <c r="B2409" s="79"/>
      <c r="C2409" s="80"/>
      <c r="D2409" s="80"/>
      <c r="E2409" s="80"/>
      <c r="F2409" s="80"/>
      <c r="G2409" s="80"/>
      <c r="H2409" s="80"/>
      <c r="I2409" s="80"/>
      <c r="J2409" s="80"/>
      <c r="K2409" s="80"/>
      <c r="L2409" s="80"/>
      <c r="M2409" s="53"/>
      <c r="N2409" s="53"/>
      <c r="O2409" s="53"/>
      <c r="P2409" s="53"/>
      <c r="Q2409" s="53"/>
      <c r="R2409" s="53"/>
      <c r="S2409" s="53"/>
      <c r="T2409" s="53"/>
      <c r="U2409" s="53"/>
      <c r="V2409" s="53"/>
      <c r="W2409" s="53"/>
      <c r="X2409" s="53"/>
      <c r="Y2409" s="53"/>
      <c r="Z2409" s="53"/>
    </row>
    <row r="2410" spans="1:26" ht="14.25" customHeight="1">
      <c r="A2410" s="84"/>
      <c r="B2410" s="84"/>
      <c r="C2410" s="85"/>
      <c r="D2410" s="85"/>
      <c r="E2410" s="85"/>
      <c r="F2410" s="85"/>
      <c r="G2410" s="85"/>
      <c r="H2410" s="85"/>
      <c r="I2410" s="85"/>
      <c r="J2410" s="85"/>
      <c r="K2410" s="85"/>
      <c r="L2410" s="85"/>
      <c r="M2410" s="53"/>
      <c r="N2410" s="53"/>
      <c r="O2410" s="53"/>
      <c r="P2410" s="53"/>
      <c r="Q2410" s="53"/>
      <c r="R2410" s="53"/>
      <c r="S2410" s="53"/>
      <c r="T2410" s="53"/>
      <c r="U2410" s="53"/>
      <c r="V2410" s="53"/>
      <c r="W2410" s="53"/>
      <c r="X2410" s="53"/>
      <c r="Y2410" s="53"/>
      <c r="Z2410" s="53"/>
    </row>
    <row r="2411" spans="1:26" ht="14.25" customHeight="1">
      <c r="A2411" s="79"/>
      <c r="B2411" s="79"/>
      <c r="C2411" s="80"/>
      <c r="D2411" s="80"/>
      <c r="E2411" s="80"/>
      <c r="F2411" s="80"/>
      <c r="G2411" s="80"/>
      <c r="H2411" s="80"/>
      <c r="I2411" s="80"/>
      <c r="J2411" s="80"/>
      <c r="K2411" s="80"/>
      <c r="L2411" s="80"/>
      <c r="M2411" s="53"/>
      <c r="N2411" s="53"/>
      <c r="O2411" s="53"/>
      <c r="P2411" s="53"/>
      <c r="Q2411" s="53"/>
      <c r="R2411" s="53"/>
      <c r="S2411" s="53"/>
      <c r="T2411" s="53"/>
      <c r="U2411" s="53"/>
      <c r="V2411" s="53"/>
      <c r="W2411" s="53"/>
      <c r="X2411" s="53"/>
      <c r="Y2411" s="53"/>
      <c r="Z2411" s="53"/>
    </row>
    <row r="2412" spans="1:26" ht="14.25" customHeight="1">
      <c r="A2412" s="84"/>
      <c r="B2412" s="84"/>
      <c r="C2412" s="85"/>
      <c r="D2412" s="85"/>
      <c r="E2412" s="85"/>
      <c r="F2412" s="85"/>
      <c r="G2412" s="85"/>
      <c r="H2412" s="85"/>
      <c r="I2412" s="85"/>
      <c r="J2412" s="85"/>
      <c r="K2412" s="85"/>
      <c r="L2412" s="85"/>
      <c r="M2412" s="53"/>
      <c r="N2412" s="53"/>
      <c r="O2412" s="53"/>
      <c r="P2412" s="53"/>
      <c r="Q2412" s="53"/>
      <c r="R2412" s="53"/>
      <c r="S2412" s="53"/>
      <c r="T2412" s="53"/>
      <c r="U2412" s="53"/>
      <c r="V2412" s="53"/>
      <c r="W2412" s="53"/>
      <c r="X2412" s="53"/>
      <c r="Y2412" s="53"/>
      <c r="Z2412" s="53"/>
    </row>
    <row r="2413" spans="1:26" ht="14.25" customHeight="1">
      <c r="A2413" s="79"/>
      <c r="B2413" s="79"/>
      <c r="C2413" s="80"/>
      <c r="D2413" s="80"/>
      <c r="E2413" s="80"/>
      <c r="F2413" s="80"/>
      <c r="G2413" s="80"/>
      <c r="H2413" s="80"/>
      <c r="I2413" s="80"/>
      <c r="J2413" s="80"/>
      <c r="K2413" s="80"/>
      <c r="L2413" s="80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</row>
    <row r="2414" spans="1:26" ht="14.25" customHeight="1">
      <c r="A2414" s="84"/>
      <c r="B2414" s="84"/>
      <c r="C2414" s="85"/>
      <c r="D2414" s="85"/>
      <c r="E2414" s="85"/>
      <c r="F2414" s="85"/>
      <c r="G2414" s="85"/>
      <c r="H2414" s="85"/>
      <c r="I2414" s="85"/>
      <c r="J2414" s="85"/>
      <c r="K2414" s="85"/>
      <c r="L2414" s="85"/>
      <c r="M2414" s="53"/>
      <c r="N2414" s="53"/>
      <c r="O2414" s="53"/>
      <c r="P2414" s="53"/>
      <c r="Q2414" s="53"/>
      <c r="R2414" s="53"/>
      <c r="S2414" s="53"/>
      <c r="T2414" s="53"/>
      <c r="U2414" s="53"/>
      <c r="V2414" s="53"/>
      <c r="W2414" s="53"/>
      <c r="X2414" s="53"/>
      <c r="Y2414" s="53"/>
      <c r="Z2414" s="53"/>
    </row>
    <row r="2415" spans="1:26" ht="14.25" customHeight="1">
      <c r="A2415" s="79"/>
      <c r="B2415" s="79"/>
      <c r="C2415" s="80"/>
      <c r="D2415" s="80"/>
      <c r="E2415" s="80"/>
      <c r="F2415" s="80"/>
      <c r="G2415" s="80"/>
      <c r="H2415" s="80"/>
      <c r="I2415" s="80"/>
      <c r="J2415" s="80"/>
      <c r="K2415" s="80"/>
      <c r="L2415" s="80"/>
      <c r="M2415" s="53"/>
      <c r="N2415" s="53"/>
      <c r="O2415" s="53"/>
      <c r="P2415" s="53"/>
      <c r="Q2415" s="53"/>
      <c r="R2415" s="53"/>
      <c r="S2415" s="53"/>
      <c r="T2415" s="53"/>
      <c r="U2415" s="53"/>
      <c r="V2415" s="53"/>
      <c r="W2415" s="53"/>
      <c r="X2415" s="53"/>
      <c r="Y2415" s="53"/>
      <c r="Z2415" s="53"/>
    </row>
    <row r="2416" spans="1:26" ht="14.25" customHeight="1">
      <c r="A2416" s="84"/>
      <c r="B2416" s="84"/>
      <c r="C2416" s="85"/>
      <c r="D2416" s="85"/>
      <c r="E2416" s="85"/>
      <c r="F2416" s="85"/>
      <c r="G2416" s="85"/>
      <c r="H2416" s="85"/>
      <c r="I2416" s="85"/>
      <c r="J2416" s="85"/>
      <c r="K2416" s="85"/>
      <c r="L2416" s="85"/>
      <c r="M2416" s="53"/>
      <c r="N2416" s="53"/>
      <c r="O2416" s="53"/>
      <c r="P2416" s="53"/>
      <c r="Q2416" s="53"/>
      <c r="R2416" s="53"/>
      <c r="S2416" s="53"/>
      <c r="T2416" s="53"/>
      <c r="U2416" s="53"/>
      <c r="V2416" s="53"/>
      <c r="W2416" s="53"/>
      <c r="X2416" s="53"/>
      <c r="Y2416" s="53"/>
      <c r="Z2416" s="53"/>
    </row>
    <row r="2417" spans="1:26" ht="14.25" customHeight="1">
      <c r="A2417" s="79"/>
      <c r="B2417" s="79"/>
      <c r="C2417" s="80"/>
      <c r="D2417" s="80"/>
      <c r="E2417" s="80"/>
      <c r="F2417" s="80"/>
      <c r="G2417" s="80"/>
      <c r="H2417" s="80"/>
      <c r="I2417" s="80"/>
      <c r="J2417" s="80"/>
      <c r="K2417" s="80"/>
      <c r="L2417" s="80"/>
      <c r="M2417" s="53"/>
      <c r="N2417" s="53"/>
      <c r="O2417" s="53"/>
      <c r="P2417" s="53"/>
      <c r="Q2417" s="53"/>
      <c r="R2417" s="53"/>
      <c r="S2417" s="53"/>
      <c r="T2417" s="53"/>
      <c r="U2417" s="53"/>
      <c r="V2417" s="53"/>
      <c r="W2417" s="53"/>
      <c r="X2417" s="53"/>
      <c r="Y2417" s="53"/>
      <c r="Z2417" s="53"/>
    </row>
    <row r="2418" spans="1:26" ht="14.25" customHeight="1">
      <c r="A2418" s="84"/>
      <c r="B2418" s="84"/>
      <c r="C2418" s="85"/>
      <c r="D2418" s="85"/>
      <c r="E2418" s="85"/>
      <c r="F2418" s="85"/>
      <c r="G2418" s="85"/>
      <c r="H2418" s="85"/>
      <c r="I2418" s="85"/>
      <c r="J2418" s="85"/>
      <c r="K2418" s="85"/>
      <c r="L2418" s="85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</row>
    <row r="2419" spans="1:26" ht="14.25" customHeight="1">
      <c r="A2419" s="79"/>
      <c r="B2419" s="79"/>
      <c r="C2419" s="80"/>
      <c r="D2419" s="80"/>
      <c r="E2419" s="80"/>
      <c r="F2419" s="80"/>
      <c r="G2419" s="80"/>
      <c r="H2419" s="80"/>
      <c r="I2419" s="80"/>
      <c r="J2419" s="80"/>
      <c r="K2419" s="80"/>
      <c r="L2419" s="80"/>
      <c r="M2419" s="53"/>
      <c r="N2419" s="53"/>
      <c r="O2419" s="53"/>
      <c r="P2419" s="53"/>
      <c r="Q2419" s="53"/>
      <c r="R2419" s="53"/>
      <c r="S2419" s="53"/>
      <c r="T2419" s="53"/>
      <c r="U2419" s="53"/>
      <c r="V2419" s="53"/>
      <c r="W2419" s="53"/>
      <c r="X2419" s="53"/>
      <c r="Y2419" s="53"/>
      <c r="Z2419" s="53"/>
    </row>
    <row r="2420" spans="1:26" ht="14.25" customHeight="1">
      <c r="A2420" s="84"/>
      <c r="B2420" s="84"/>
      <c r="C2420" s="85"/>
      <c r="D2420" s="85"/>
      <c r="E2420" s="85"/>
      <c r="F2420" s="85"/>
      <c r="G2420" s="85"/>
      <c r="H2420" s="85"/>
      <c r="I2420" s="85"/>
      <c r="J2420" s="85"/>
      <c r="K2420" s="85"/>
      <c r="L2420" s="85"/>
      <c r="M2420" s="53"/>
      <c r="N2420" s="53"/>
      <c r="O2420" s="53"/>
      <c r="P2420" s="53"/>
      <c r="Q2420" s="53"/>
      <c r="R2420" s="53"/>
      <c r="S2420" s="53"/>
      <c r="T2420" s="53"/>
      <c r="U2420" s="53"/>
      <c r="V2420" s="53"/>
      <c r="W2420" s="53"/>
      <c r="X2420" s="53"/>
      <c r="Y2420" s="53"/>
      <c r="Z2420" s="53"/>
    </row>
    <row r="2421" spans="1:26" ht="14.25" customHeight="1">
      <c r="A2421" s="79"/>
      <c r="B2421" s="79"/>
      <c r="C2421" s="80"/>
      <c r="D2421" s="80"/>
      <c r="E2421" s="80"/>
      <c r="F2421" s="80"/>
      <c r="G2421" s="80"/>
      <c r="H2421" s="80"/>
      <c r="I2421" s="80"/>
      <c r="J2421" s="80"/>
      <c r="K2421" s="80"/>
      <c r="L2421" s="80"/>
      <c r="M2421" s="53"/>
      <c r="N2421" s="53"/>
      <c r="O2421" s="53"/>
      <c r="P2421" s="53"/>
      <c r="Q2421" s="53"/>
      <c r="R2421" s="53"/>
      <c r="S2421" s="53"/>
      <c r="T2421" s="53"/>
      <c r="U2421" s="53"/>
      <c r="V2421" s="53"/>
      <c r="W2421" s="53"/>
      <c r="X2421" s="53"/>
      <c r="Y2421" s="53"/>
      <c r="Z2421" s="53"/>
    </row>
    <row r="2422" spans="1:26" ht="14.25" customHeight="1">
      <c r="A2422" s="84"/>
      <c r="B2422" s="84"/>
      <c r="C2422" s="85"/>
      <c r="D2422" s="85"/>
      <c r="E2422" s="85"/>
      <c r="F2422" s="85"/>
      <c r="G2422" s="85"/>
      <c r="H2422" s="85"/>
      <c r="I2422" s="85"/>
      <c r="J2422" s="85"/>
      <c r="K2422" s="85"/>
      <c r="L2422" s="85"/>
      <c r="M2422" s="53"/>
      <c r="N2422" s="53"/>
      <c r="O2422" s="53"/>
      <c r="P2422" s="53"/>
      <c r="Q2422" s="53"/>
      <c r="R2422" s="53"/>
      <c r="S2422" s="53"/>
      <c r="T2422" s="53"/>
      <c r="U2422" s="53"/>
      <c r="V2422" s="53"/>
      <c r="W2422" s="53"/>
      <c r="X2422" s="53"/>
      <c r="Y2422" s="53"/>
      <c r="Z2422" s="53"/>
    </row>
    <row r="2423" spans="1:26" ht="14.25" customHeight="1">
      <c r="A2423" s="79"/>
      <c r="B2423" s="79"/>
      <c r="C2423" s="80"/>
      <c r="D2423" s="80"/>
      <c r="E2423" s="80"/>
      <c r="F2423" s="80"/>
      <c r="G2423" s="80"/>
      <c r="H2423" s="80"/>
      <c r="I2423" s="80"/>
      <c r="J2423" s="80"/>
      <c r="K2423" s="80"/>
      <c r="L2423" s="80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</row>
    <row r="2424" spans="1:26" ht="14.25" customHeight="1">
      <c r="A2424" s="84"/>
      <c r="B2424" s="84"/>
      <c r="C2424" s="85"/>
      <c r="D2424" s="85"/>
      <c r="E2424" s="85"/>
      <c r="F2424" s="85"/>
      <c r="G2424" s="85"/>
      <c r="H2424" s="85"/>
      <c r="I2424" s="85"/>
      <c r="J2424" s="85"/>
      <c r="K2424" s="85"/>
      <c r="L2424" s="85"/>
      <c r="M2424" s="53"/>
      <c r="N2424" s="53"/>
      <c r="O2424" s="53"/>
      <c r="P2424" s="53"/>
      <c r="Q2424" s="53"/>
      <c r="R2424" s="53"/>
      <c r="S2424" s="53"/>
      <c r="T2424" s="53"/>
      <c r="U2424" s="53"/>
      <c r="V2424" s="53"/>
      <c r="W2424" s="53"/>
      <c r="X2424" s="53"/>
      <c r="Y2424" s="53"/>
      <c r="Z2424" s="53"/>
    </row>
    <row r="2425" spans="1:26" ht="14.25" customHeight="1">
      <c r="A2425" s="79"/>
      <c r="B2425" s="79"/>
      <c r="C2425" s="80"/>
      <c r="D2425" s="80"/>
      <c r="E2425" s="80"/>
      <c r="F2425" s="80"/>
      <c r="G2425" s="80"/>
      <c r="H2425" s="80"/>
      <c r="I2425" s="80"/>
      <c r="J2425" s="80"/>
      <c r="K2425" s="80"/>
      <c r="L2425" s="80"/>
      <c r="M2425" s="53"/>
      <c r="N2425" s="53"/>
      <c r="O2425" s="53"/>
      <c r="P2425" s="53"/>
      <c r="Q2425" s="53"/>
      <c r="R2425" s="53"/>
      <c r="S2425" s="53"/>
      <c r="T2425" s="53"/>
      <c r="U2425" s="53"/>
      <c r="V2425" s="53"/>
      <c r="W2425" s="53"/>
      <c r="X2425" s="53"/>
      <c r="Y2425" s="53"/>
      <c r="Z2425" s="53"/>
    </row>
    <row r="2426" spans="1:26" ht="14.25" customHeight="1">
      <c r="A2426" s="84"/>
      <c r="B2426" s="84"/>
      <c r="C2426" s="85"/>
      <c r="D2426" s="85"/>
      <c r="E2426" s="85"/>
      <c r="F2426" s="85"/>
      <c r="G2426" s="85"/>
      <c r="H2426" s="85"/>
      <c r="I2426" s="85"/>
      <c r="J2426" s="85"/>
      <c r="K2426" s="85"/>
      <c r="L2426" s="85"/>
      <c r="M2426" s="53"/>
      <c r="N2426" s="53"/>
      <c r="O2426" s="53"/>
      <c r="P2426" s="53"/>
      <c r="Q2426" s="53"/>
      <c r="R2426" s="53"/>
      <c r="S2426" s="53"/>
      <c r="T2426" s="53"/>
      <c r="U2426" s="53"/>
      <c r="V2426" s="53"/>
      <c r="W2426" s="53"/>
      <c r="X2426" s="53"/>
      <c r="Y2426" s="53"/>
      <c r="Z2426" s="53"/>
    </row>
    <row r="2427" spans="1:26" ht="14.25" customHeight="1">
      <c r="A2427" s="79"/>
      <c r="B2427" s="79"/>
      <c r="C2427" s="80"/>
      <c r="D2427" s="80"/>
      <c r="E2427" s="80"/>
      <c r="F2427" s="80"/>
      <c r="G2427" s="80"/>
      <c r="H2427" s="80"/>
      <c r="I2427" s="80"/>
      <c r="J2427" s="80"/>
      <c r="K2427" s="80"/>
      <c r="L2427" s="80"/>
      <c r="M2427" s="53"/>
      <c r="N2427" s="53"/>
      <c r="O2427" s="53"/>
      <c r="P2427" s="53"/>
      <c r="Q2427" s="53"/>
      <c r="R2427" s="53"/>
      <c r="S2427" s="53"/>
      <c r="T2427" s="53"/>
      <c r="U2427" s="53"/>
      <c r="V2427" s="53"/>
      <c r="W2427" s="53"/>
      <c r="X2427" s="53"/>
      <c r="Y2427" s="53"/>
      <c r="Z2427" s="53"/>
    </row>
    <row r="2428" spans="1:26" ht="14.25" customHeight="1">
      <c r="A2428" s="84"/>
      <c r="B2428" s="84"/>
      <c r="C2428" s="85"/>
      <c r="D2428" s="85"/>
      <c r="E2428" s="85"/>
      <c r="F2428" s="85"/>
      <c r="G2428" s="85"/>
      <c r="H2428" s="85"/>
      <c r="I2428" s="85"/>
      <c r="J2428" s="85"/>
      <c r="K2428" s="85"/>
      <c r="L2428" s="85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</row>
    <row r="2429" spans="1:26" ht="14.25" customHeight="1">
      <c r="A2429" s="79"/>
      <c r="B2429" s="79"/>
      <c r="C2429" s="80"/>
      <c r="D2429" s="80"/>
      <c r="E2429" s="80"/>
      <c r="F2429" s="80"/>
      <c r="G2429" s="80"/>
      <c r="H2429" s="80"/>
      <c r="I2429" s="80"/>
      <c r="J2429" s="80"/>
      <c r="K2429" s="80"/>
      <c r="L2429" s="80"/>
      <c r="M2429" s="53"/>
      <c r="N2429" s="53"/>
      <c r="O2429" s="53"/>
      <c r="P2429" s="53"/>
      <c r="Q2429" s="53"/>
      <c r="R2429" s="53"/>
      <c r="S2429" s="53"/>
      <c r="T2429" s="53"/>
      <c r="U2429" s="53"/>
      <c r="V2429" s="53"/>
      <c r="W2429" s="53"/>
      <c r="X2429" s="53"/>
      <c r="Y2429" s="53"/>
      <c r="Z2429" s="53"/>
    </row>
    <row r="2430" spans="1:26" ht="14.25" customHeight="1">
      <c r="A2430" s="84"/>
      <c r="B2430" s="84"/>
      <c r="C2430" s="85"/>
      <c r="D2430" s="85"/>
      <c r="E2430" s="85"/>
      <c r="F2430" s="85"/>
      <c r="G2430" s="85"/>
      <c r="H2430" s="85"/>
      <c r="I2430" s="85"/>
      <c r="J2430" s="85"/>
      <c r="K2430" s="85"/>
      <c r="L2430" s="85"/>
      <c r="M2430" s="53"/>
      <c r="N2430" s="53"/>
      <c r="O2430" s="53"/>
      <c r="P2430" s="53"/>
      <c r="Q2430" s="53"/>
      <c r="R2430" s="53"/>
      <c r="S2430" s="53"/>
      <c r="T2430" s="53"/>
      <c r="U2430" s="53"/>
      <c r="V2430" s="53"/>
      <c r="W2430" s="53"/>
      <c r="X2430" s="53"/>
      <c r="Y2430" s="53"/>
      <c r="Z2430" s="53"/>
    </row>
    <row r="2431" spans="1:26" ht="14.25" customHeight="1">
      <c r="A2431" s="79"/>
      <c r="B2431" s="79"/>
      <c r="C2431" s="80"/>
      <c r="D2431" s="80"/>
      <c r="E2431" s="80"/>
      <c r="F2431" s="80"/>
      <c r="G2431" s="80"/>
      <c r="H2431" s="80"/>
      <c r="I2431" s="80"/>
      <c r="J2431" s="80"/>
      <c r="K2431" s="80"/>
      <c r="L2431" s="80"/>
      <c r="M2431" s="53"/>
      <c r="N2431" s="53"/>
      <c r="O2431" s="53"/>
      <c r="P2431" s="53"/>
      <c r="Q2431" s="53"/>
      <c r="R2431" s="53"/>
      <c r="S2431" s="53"/>
      <c r="T2431" s="53"/>
      <c r="U2431" s="53"/>
      <c r="V2431" s="53"/>
      <c r="W2431" s="53"/>
      <c r="X2431" s="53"/>
      <c r="Y2431" s="53"/>
      <c r="Z2431" s="53"/>
    </row>
    <row r="2432" spans="1:26" ht="14.25" customHeight="1">
      <c r="A2432" s="84"/>
      <c r="B2432" s="84"/>
      <c r="C2432" s="85"/>
      <c r="D2432" s="85"/>
      <c r="E2432" s="85"/>
      <c r="F2432" s="85"/>
      <c r="G2432" s="85"/>
      <c r="H2432" s="85"/>
      <c r="I2432" s="85"/>
      <c r="J2432" s="85"/>
      <c r="K2432" s="85"/>
      <c r="L2432" s="85"/>
      <c r="M2432" s="53"/>
      <c r="N2432" s="53"/>
      <c r="O2432" s="53"/>
      <c r="P2432" s="53"/>
      <c r="Q2432" s="53"/>
      <c r="R2432" s="53"/>
      <c r="S2432" s="53"/>
      <c r="T2432" s="53"/>
      <c r="U2432" s="53"/>
      <c r="V2432" s="53"/>
      <c r="W2432" s="53"/>
      <c r="X2432" s="53"/>
      <c r="Y2432" s="53"/>
      <c r="Z2432" s="53"/>
    </row>
    <row r="2433" spans="1:26" ht="14.25" customHeight="1">
      <c r="A2433" s="79"/>
      <c r="B2433" s="79"/>
      <c r="C2433" s="80"/>
      <c r="D2433" s="80"/>
      <c r="E2433" s="80"/>
      <c r="F2433" s="80"/>
      <c r="G2433" s="80"/>
      <c r="H2433" s="80"/>
      <c r="I2433" s="80"/>
      <c r="J2433" s="80"/>
      <c r="K2433" s="80"/>
      <c r="L2433" s="80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</row>
    <row r="2434" spans="1:26" ht="14.25" customHeight="1">
      <c r="A2434" s="84"/>
      <c r="B2434" s="84"/>
      <c r="C2434" s="85"/>
      <c r="D2434" s="85"/>
      <c r="E2434" s="85"/>
      <c r="F2434" s="85"/>
      <c r="G2434" s="85"/>
      <c r="H2434" s="85"/>
      <c r="I2434" s="85"/>
      <c r="J2434" s="85"/>
      <c r="K2434" s="85"/>
      <c r="L2434" s="85"/>
      <c r="M2434" s="53"/>
      <c r="N2434" s="53"/>
      <c r="O2434" s="53"/>
      <c r="P2434" s="53"/>
      <c r="Q2434" s="53"/>
      <c r="R2434" s="53"/>
      <c r="S2434" s="53"/>
      <c r="T2434" s="53"/>
      <c r="U2434" s="53"/>
      <c r="V2434" s="53"/>
      <c r="W2434" s="53"/>
      <c r="X2434" s="53"/>
      <c r="Y2434" s="53"/>
      <c r="Z2434" s="53"/>
    </row>
    <row r="2435" spans="1:26" ht="14.25" customHeight="1">
      <c r="A2435" s="79"/>
      <c r="B2435" s="79"/>
      <c r="C2435" s="80"/>
      <c r="D2435" s="80"/>
      <c r="E2435" s="80"/>
      <c r="F2435" s="80"/>
      <c r="G2435" s="80"/>
      <c r="H2435" s="80"/>
      <c r="I2435" s="80"/>
      <c r="J2435" s="80"/>
      <c r="K2435" s="80"/>
      <c r="L2435" s="80"/>
      <c r="M2435" s="53"/>
      <c r="N2435" s="53"/>
      <c r="O2435" s="53"/>
      <c r="P2435" s="53"/>
      <c r="Q2435" s="53"/>
      <c r="R2435" s="53"/>
      <c r="S2435" s="53"/>
      <c r="T2435" s="53"/>
      <c r="U2435" s="53"/>
      <c r="V2435" s="53"/>
      <c r="W2435" s="53"/>
      <c r="X2435" s="53"/>
      <c r="Y2435" s="53"/>
      <c r="Z2435" s="53"/>
    </row>
    <row r="2436" spans="1:26" ht="14.25" customHeight="1">
      <c r="A2436" s="84"/>
      <c r="B2436" s="84"/>
      <c r="C2436" s="85"/>
      <c r="D2436" s="85"/>
      <c r="E2436" s="85"/>
      <c r="F2436" s="85"/>
      <c r="G2436" s="85"/>
      <c r="H2436" s="85"/>
      <c r="I2436" s="85"/>
      <c r="J2436" s="85"/>
      <c r="K2436" s="85"/>
      <c r="L2436" s="85"/>
      <c r="M2436" s="53"/>
      <c r="N2436" s="53"/>
      <c r="O2436" s="53"/>
      <c r="P2436" s="53"/>
      <c r="Q2436" s="53"/>
      <c r="R2436" s="53"/>
      <c r="S2436" s="53"/>
      <c r="T2436" s="53"/>
      <c r="U2436" s="53"/>
      <c r="V2436" s="53"/>
      <c r="W2436" s="53"/>
      <c r="X2436" s="53"/>
      <c r="Y2436" s="53"/>
      <c r="Z2436" s="53"/>
    </row>
    <row r="2437" spans="1:26" ht="14.25" customHeight="1">
      <c r="A2437" s="79"/>
      <c r="B2437" s="79"/>
      <c r="C2437" s="80"/>
      <c r="D2437" s="80"/>
      <c r="E2437" s="80"/>
      <c r="F2437" s="80"/>
      <c r="G2437" s="80"/>
      <c r="H2437" s="80"/>
      <c r="I2437" s="80"/>
      <c r="J2437" s="80"/>
      <c r="K2437" s="80"/>
      <c r="L2437" s="80"/>
      <c r="M2437" s="53"/>
      <c r="N2437" s="53"/>
      <c r="O2437" s="53"/>
      <c r="P2437" s="53"/>
      <c r="Q2437" s="53"/>
      <c r="R2437" s="53"/>
      <c r="S2437" s="53"/>
      <c r="T2437" s="53"/>
      <c r="U2437" s="53"/>
      <c r="V2437" s="53"/>
      <c r="W2437" s="53"/>
      <c r="X2437" s="53"/>
      <c r="Y2437" s="53"/>
      <c r="Z2437" s="53"/>
    </row>
    <row r="2438" spans="1:26" ht="14.25" customHeight="1">
      <c r="A2438" s="84"/>
      <c r="B2438" s="84"/>
      <c r="C2438" s="85"/>
      <c r="D2438" s="85"/>
      <c r="E2438" s="85"/>
      <c r="F2438" s="85"/>
      <c r="G2438" s="85"/>
      <c r="H2438" s="85"/>
      <c r="I2438" s="85"/>
      <c r="J2438" s="85"/>
      <c r="K2438" s="85"/>
      <c r="L2438" s="85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</row>
    <row r="2439" spans="1:26" ht="14.25" customHeight="1">
      <c r="A2439" s="79"/>
      <c r="B2439" s="79"/>
      <c r="C2439" s="80"/>
      <c r="D2439" s="80"/>
      <c r="E2439" s="80"/>
      <c r="F2439" s="80"/>
      <c r="G2439" s="80"/>
      <c r="H2439" s="80"/>
      <c r="I2439" s="80"/>
      <c r="J2439" s="80"/>
      <c r="K2439" s="80"/>
      <c r="L2439" s="80"/>
      <c r="M2439" s="53"/>
      <c r="N2439" s="53"/>
      <c r="O2439" s="53"/>
      <c r="P2439" s="53"/>
      <c r="Q2439" s="53"/>
      <c r="R2439" s="53"/>
      <c r="S2439" s="53"/>
      <c r="T2439" s="53"/>
      <c r="U2439" s="53"/>
      <c r="V2439" s="53"/>
      <c r="W2439" s="53"/>
      <c r="X2439" s="53"/>
      <c r="Y2439" s="53"/>
      <c r="Z2439" s="53"/>
    </row>
    <row r="2440" spans="1:26" ht="14.25" customHeight="1">
      <c r="A2440" s="84"/>
      <c r="B2440" s="84"/>
      <c r="C2440" s="85"/>
      <c r="D2440" s="85"/>
      <c r="E2440" s="85"/>
      <c r="F2440" s="85"/>
      <c r="G2440" s="85"/>
      <c r="H2440" s="85"/>
      <c r="I2440" s="85"/>
      <c r="J2440" s="85"/>
      <c r="K2440" s="85"/>
      <c r="L2440" s="85"/>
      <c r="M2440" s="53"/>
      <c r="N2440" s="53"/>
      <c r="O2440" s="53"/>
      <c r="P2440" s="53"/>
      <c r="Q2440" s="53"/>
      <c r="R2440" s="53"/>
      <c r="S2440" s="53"/>
      <c r="T2440" s="53"/>
      <c r="U2440" s="53"/>
      <c r="V2440" s="53"/>
      <c r="W2440" s="53"/>
      <c r="X2440" s="53"/>
      <c r="Y2440" s="53"/>
      <c r="Z2440" s="53"/>
    </row>
    <row r="2441" spans="1:26" ht="14.25" customHeight="1">
      <c r="A2441" s="79"/>
      <c r="B2441" s="79"/>
      <c r="C2441" s="80"/>
      <c r="D2441" s="80"/>
      <c r="E2441" s="80"/>
      <c r="F2441" s="80"/>
      <c r="G2441" s="80"/>
      <c r="H2441" s="80"/>
      <c r="I2441" s="80"/>
      <c r="J2441" s="80"/>
      <c r="K2441" s="80"/>
      <c r="L2441" s="80"/>
      <c r="M2441" s="53"/>
      <c r="N2441" s="53"/>
      <c r="O2441" s="53"/>
      <c r="P2441" s="53"/>
      <c r="Q2441" s="53"/>
      <c r="R2441" s="53"/>
      <c r="S2441" s="53"/>
      <c r="T2441" s="53"/>
      <c r="U2441" s="53"/>
      <c r="V2441" s="53"/>
      <c r="W2441" s="53"/>
      <c r="X2441" s="53"/>
      <c r="Y2441" s="53"/>
      <c r="Z2441" s="53"/>
    </row>
    <row r="2442" spans="1:26" ht="14.25" customHeight="1">
      <c r="A2442" s="84"/>
      <c r="B2442" s="84"/>
      <c r="C2442" s="85"/>
      <c r="D2442" s="85"/>
      <c r="E2442" s="85"/>
      <c r="F2442" s="85"/>
      <c r="G2442" s="85"/>
      <c r="H2442" s="85"/>
      <c r="I2442" s="85"/>
      <c r="J2442" s="85"/>
      <c r="K2442" s="85"/>
      <c r="L2442" s="85"/>
      <c r="M2442" s="53"/>
      <c r="N2442" s="53"/>
      <c r="O2442" s="53"/>
      <c r="P2442" s="53"/>
      <c r="Q2442" s="53"/>
      <c r="R2442" s="53"/>
      <c r="S2442" s="53"/>
      <c r="T2442" s="53"/>
      <c r="U2442" s="53"/>
      <c r="V2442" s="53"/>
      <c r="W2442" s="53"/>
      <c r="X2442" s="53"/>
      <c r="Y2442" s="53"/>
      <c r="Z2442" s="53"/>
    </row>
    <row r="2443" spans="1:26" ht="14.25" customHeight="1">
      <c r="A2443" s="79"/>
      <c r="B2443" s="79"/>
      <c r="C2443" s="80"/>
      <c r="D2443" s="80"/>
      <c r="E2443" s="80"/>
      <c r="F2443" s="80"/>
      <c r="G2443" s="80"/>
      <c r="H2443" s="80"/>
      <c r="I2443" s="80"/>
      <c r="J2443" s="80"/>
      <c r="K2443" s="80"/>
      <c r="L2443" s="80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</row>
    <row r="2444" spans="1:26" ht="14.25" customHeight="1">
      <c r="A2444" s="84"/>
      <c r="B2444" s="84"/>
      <c r="C2444" s="85"/>
      <c r="D2444" s="85"/>
      <c r="E2444" s="85"/>
      <c r="F2444" s="85"/>
      <c r="G2444" s="85"/>
      <c r="H2444" s="85"/>
      <c r="I2444" s="85"/>
      <c r="J2444" s="85"/>
      <c r="K2444" s="85"/>
      <c r="L2444" s="85"/>
      <c r="M2444" s="53"/>
      <c r="N2444" s="53"/>
      <c r="O2444" s="53"/>
      <c r="P2444" s="53"/>
      <c r="Q2444" s="53"/>
      <c r="R2444" s="53"/>
      <c r="S2444" s="53"/>
      <c r="T2444" s="53"/>
      <c r="U2444" s="53"/>
      <c r="V2444" s="53"/>
      <c r="W2444" s="53"/>
      <c r="X2444" s="53"/>
      <c r="Y2444" s="53"/>
      <c r="Z2444" s="53"/>
    </row>
    <row r="2445" spans="1:26" ht="14.25" customHeight="1">
      <c r="A2445" s="79"/>
      <c r="B2445" s="79"/>
      <c r="C2445" s="80"/>
      <c r="D2445" s="80"/>
      <c r="E2445" s="80"/>
      <c r="F2445" s="80"/>
      <c r="G2445" s="80"/>
      <c r="H2445" s="80"/>
      <c r="I2445" s="80"/>
      <c r="J2445" s="80"/>
      <c r="K2445" s="80"/>
      <c r="L2445" s="80"/>
      <c r="M2445" s="53"/>
      <c r="N2445" s="53"/>
      <c r="O2445" s="53"/>
      <c r="P2445" s="53"/>
      <c r="Q2445" s="53"/>
      <c r="R2445" s="53"/>
      <c r="S2445" s="53"/>
      <c r="T2445" s="53"/>
      <c r="U2445" s="53"/>
      <c r="V2445" s="53"/>
      <c r="W2445" s="53"/>
      <c r="X2445" s="53"/>
      <c r="Y2445" s="53"/>
      <c r="Z2445" s="53"/>
    </row>
    <row r="2446" spans="1:26" ht="14.25" customHeight="1">
      <c r="A2446" s="84"/>
      <c r="B2446" s="84"/>
      <c r="C2446" s="85"/>
      <c r="D2446" s="85"/>
      <c r="E2446" s="85"/>
      <c r="F2446" s="85"/>
      <c r="G2446" s="85"/>
      <c r="H2446" s="85"/>
      <c r="I2446" s="85"/>
      <c r="J2446" s="85"/>
      <c r="K2446" s="85"/>
      <c r="L2446" s="85"/>
      <c r="M2446" s="53"/>
      <c r="N2446" s="53"/>
      <c r="O2446" s="53"/>
      <c r="P2446" s="53"/>
      <c r="Q2446" s="53"/>
      <c r="R2446" s="53"/>
      <c r="S2446" s="53"/>
      <c r="T2446" s="53"/>
      <c r="U2446" s="53"/>
      <c r="V2446" s="53"/>
      <c r="W2446" s="53"/>
      <c r="X2446" s="53"/>
      <c r="Y2446" s="53"/>
      <c r="Z2446" s="53"/>
    </row>
    <row r="2447" spans="1:26" ht="14.25" customHeight="1">
      <c r="A2447" s="79"/>
      <c r="B2447" s="79"/>
      <c r="C2447" s="80"/>
      <c r="D2447" s="80"/>
      <c r="E2447" s="80"/>
      <c r="F2447" s="80"/>
      <c r="G2447" s="80"/>
      <c r="H2447" s="80"/>
      <c r="I2447" s="80"/>
      <c r="J2447" s="80"/>
      <c r="K2447" s="80"/>
      <c r="L2447" s="80"/>
      <c r="M2447" s="53"/>
      <c r="N2447" s="53"/>
      <c r="O2447" s="53"/>
      <c r="P2447" s="53"/>
      <c r="Q2447" s="53"/>
      <c r="R2447" s="53"/>
      <c r="S2447" s="53"/>
      <c r="T2447" s="53"/>
      <c r="U2447" s="53"/>
      <c r="V2447" s="53"/>
      <c r="W2447" s="53"/>
      <c r="X2447" s="53"/>
      <c r="Y2447" s="53"/>
      <c r="Z2447" s="53"/>
    </row>
    <row r="2448" spans="1:26" ht="14.25" customHeight="1">
      <c r="A2448" s="84"/>
      <c r="B2448" s="84"/>
      <c r="C2448" s="85"/>
      <c r="D2448" s="85"/>
      <c r="E2448" s="85"/>
      <c r="F2448" s="85"/>
      <c r="G2448" s="85"/>
      <c r="H2448" s="85"/>
      <c r="I2448" s="85"/>
      <c r="J2448" s="85"/>
      <c r="K2448" s="85"/>
      <c r="L2448" s="85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</row>
    <row r="2449" spans="1:26" ht="14.25" customHeight="1">
      <c r="A2449" s="79"/>
      <c r="B2449" s="79"/>
      <c r="C2449" s="80"/>
      <c r="D2449" s="80"/>
      <c r="E2449" s="80"/>
      <c r="F2449" s="80"/>
      <c r="G2449" s="80"/>
      <c r="H2449" s="80"/>
      <c r="I2449" s="80"/>
      <c r="J2449" s="80"/>
      <c r="K2449" s="80"/>
      <c r="L2449" s="80"/>
      <c r="M2449" s="53"/>
      <c r="N2449" s="53"/>
      <c r="O2449" s="53"/>
      <c r="P2449" s="53"/>
      <c r="Q2449" s="53"/>
      <c r="R2449" s="53"/>
      <c r="S2449" s="53"/>
      <c r="T2449" s="53"/>
      <c r="U2449" s="53"/>
      <c r="V2449" s="53"/>
      <c r="W2449" s="53"/>
      <c r="X2449" s="53"/>
      <c r="Y2449" s="53"/>
      <c r="Z2449" s="53"/>
    </row>
    <row r="2450" spans="1:26" ht="14.25" customHeight="1">
      <c r="A2450" s="84"/>
      <c r="B2450" s="84"/>
      <c r="C2450" s="85"/>
      <c r="D2450" s="85"/>
      <c r="E2450" s="85"/>
      <c r="F2450" s="85"/>
      <c r="G2450" s="85"/>
      <c r="H2450" s="85"/>
      <c r="I2450" s="85"/>
      <c r="J2450" s="85"/>
      <c r="K2450" s="85"/>
      <c r="L2450" s="85"/>
      <c r="M2450" s="53"/>
      <c r="N2450" s="53"/>
      <c r="O2450" s="53"/>
      <c r="P2450" s="53"/>
      <c r="Q2450" s="53"/>
      <c r="R2450" s="53"/>
      <c r="S2450" s="53"/>
      <c r="T2450" s="53"/>
      <c r="U2450" s="53"/>
      <c r="V2450" s="53"/>
      <c r="W2450" s="53"/>
      <c r="X2450" s="53"/>
      <c r="Y2450" s="53"/>
      <c r="Z2450" s="53"/>
    </row>
    <row r="2451" spans="1:26" ht="14.25" customHeight="1">
      <c r="A2451" s="79"/>
      <c r="B2451" s="79"/>
      <c r="C2451" s="80"/>
      <c r="D2451" s="80"/>
      <c r="E2451" s="80"/>
      <c r="F2451" s="80"/>
      <c r="G2451" s="80"/>
      <c r="H2451" s="80"/>
      <c r="I2451" s="80"/>
      <c r="J2451" s="80"/>
      <c r="K2451" s="80"/>
      <c r="L2451" s="80"/>
      <c r="M2451" s="53"/>
      <c r="N2451" s="53"/>
      <c r="O2451" s="53"/>
      <c r="P2451" s="53"/>
      <c r="Q2451" s="53"/>
      <c r="R2451" s="53"/>
      <c r="S2451" s="53"/>
      <c r="T2451" s="53"/>
      <c r="U2451" s="53"/>
      <c r="V2451" s="53"/>
      <c r="W2451" s="53"/>
      <c r="X2451" s="53"/>
      <c r="Y2451" s="53"/>
      <c r="Z2451" s="53"/>
    </row>
    <row r="2452" spans="1:26" ht="14.25" customHeight="1">
      <c r="A2452" s="84"/>
      <c r="B2452" s="84"/>
      <c r="C2452" s="85"/>
      <c r="D2452" s="85"/>
      <c r="E2452" s="85"/>
      <c r="F2452" s="85"/>
      <c r="G2452" s="85"/>
      <c r="H2452" s="85"/>
      <c r="I2452" s="85"/>
      <c r="J2452" s="85"/>
      <c r="K2452" s="85"/>
      <c r="L2452" s="85"/>
      <c r="M2452" s="53"/>
      <c r="N2452" s="53"/>
      <c r="O2452" s="53"/>
      <c r="P2452" s="53"/>
      <c r="Q2452" s="53"/>
      <c r="R2452" s="53"/>
      <c r="S2452" s="53"/>
      <c r="T2452" s="53"/>
      <c r="U2452" s="53"/>
      <c r="V2452" s="53"/>
      <c r="W2452" s="53"/>
      <c r="X2452" s="53"/>
      <c r="Y2452" s="53"/>
      <c r="Z2452" s="53"/>
    </row>
    <row r="2453" spans="1:26" ht="14.25" customHeight="1">
      <c r="A2453" s="79"/>
      <c r="B2453" s="79"/>
      <c r="C2453" s="80"/>
      <c r="D2453" s="80"/>
      <c r="E2453" s="80"/>
      <c r="F2453" s="80"/>
      <c r="G2453" s="80"/>
      <c r="H2453" s="80"/>
      <c r="I2453" s="80"/>
      <c r="J2453" s="80"/>
      <c r="K2453" s="80"/>
      <c r="L2453" s="80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</row>
    <row r="2454" spans="1:26" ht="14.25" customHeight="1">
      <c r="A2454" s="84"/>
      <c r="B2454" s="84"/>
      <c r="C2454" s="85"/>
      <c r="D2454" s="85"/>
      <c r="E2454" s="85"/>
      <c r="F2454" s="85"/>
      <c r="G2454" s="85"/>
      <c r="H2454" s="85"/>
      <c r="I2454" s="85"/>
      <c r="J2454" s="85"/>
      <c r="K2454" s="85"/>
      <c r="L2454" s="85"/>
      <c r="M2454" s="53"/>
      <c r="N2454" s="53"/>
      <c r="O2454" s="53"/>
      <c r="P2454" s="53"/>
      <c r="Q2454" s="53"/>
      <c r="R2454" s="53"/>
      <c r="S2454" s="53"/>
      <c r="T2454" s="53"/>
      <c r="U2454" s="53"/>
      <c r="V2454" s="53"/>
      <c r="W2454" s="53"/>
      <c r="X2454" s="53"/>
      <c r="Y2454" s="53"/>
      <c r="Z2454" s="53"/>
    </row>
    <row r="2455" spans="1:26" ht="14.25" customHeight="1">
      <c r="A2455" s="79"/>
      <c r="B2455" s="79"/>
      <c r="C2455" s="80"/>
      <c r="D2455" s="80"/>
      <c r="E2455" s="80"/>
      <c r="F2455" s="80"/>
      <c r="G2455" s="80"/>
      <c r="H2455" s="80"/>
      <c r="I2455" s="80"/>
      <c r="J2455" s="80"/>
      <c r="K2455" s="80"/>
      <c r="L2455" s="80"/>
      <c r="M2455" s="53"/>
      <c r="N2455" s="53"/>
      <c r="O2455" s="53"/>
      <c r="P2455" s="53"/>
      <c r="Q2455" s="53"/>
      <c r="R2455" s="53"/>
      <c r="S2455" s="53"/>
      <c r="T2455" s="53"/>
      <c r="U2455" s="53"/>
      <c r="V2455" s="53"/>
      <c r="W2455" s="53"/>
      <c r="X2455" s="53"/>
      <c r="Y2455" s="53"/>
      <c r="Z2455" s="53"/>
    </row>
    <row r="2456" spans="1:26" ht="14.25" customHeight="1">
      <c r="A2456" s="84"/>
      <c r="B2456" s="84"/>
      <c r="C2456" s="85"/>
      <c r="D2456" s="85"/>
      <c r="E2456" s="85"/>
      <c r="F2456" s="85"/>
      <c r="G2456" s="85"/>
      <c r="H2456" s="85"/>
      <c r="I2456" s="85"/>
      <c r="J2456" s="85"/>
      <c r="K2456" s="85"/>
      <c r="L2456" s="85"/>
      <c r="M2456" s="53"/>
      <c r="N2456" s="53"/>
      <c r="O2456" s="53"/>
      <c r="P2456" s="53"/>
      <c r="Q2456" s="53"/>
      <c r="R2456" s="53"/>
      <c r="S2456" s="53"/>
      <c r="T2456" s="53"/>
      <c r="U2456" s="53"/>
      <c r="V2456" s="53"/>
      <c r="W2456" s="53"/>
      <c r="X2456" s="53"/>
      <c r="Y2456" s="53"/>
      <c r="Z2456" s="53"/>
    </row>
    <row r="2457" spans="1:26" ht="14.25" customHeight="1">
      <c r="A2457" s="79"/>
      <c r="B2457" s="79"/>
      <c r="C2457" s="80"/>
      <c r="D2457" s="80"/>
      <c r="E2457" s="80"/>
      <c r="F2457" s="80"/>
      <c r="G2457" s="80"/>
      <c r="H2457" s="80"/>
      <c r="I2457" s="80"/>
      <c r="J2457" s="80"/>
      <c r="K2457" s="80"/>
      <c r="L2457" s="80"/>
      <c r="M2457" s="53"/>
      <c r="N2457" s="53"/>
      <c r="O2457" s="53"/>
      <c r="P2457" s="53"/>
      <c r="Q2457" s="53"/>
      <c r="R2457" s="53"/>
      <c r="S2457" s="53"/>
      <c r="T2457" s="53"/>
      <c r="U2457" s="53"/>
      <c r="V2457" s="53"/>
      <c r="W2457" s="53"/>
      <c r="X2457" s="53"/>
      <c r="Y2457" s="53"/>
      <c r="Z2457" s="53"/>
    </row>
    <row r="2458" spans="1:26" ht="14.25" customHeight="1">
      <c r="A2458" s="84"/>
      <c r="B2458" s="84"/>
      <c r="C2458" s="85"/>
      <c r="D2458" s="85"/>
      <c r="E2458" s="85"/>
      <c r="F2458" s="85"/>
      <c r="G2458" s="85"/>
      <c r="H2458" s="85"/>
      <c r="I2458" s="85"/>
      <c r="J2458" s="85"/>
      <c r="K2458" s="85"/>
      <c r="L2458" s="85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</row>
    <row r="2459" spans="1:26" ht="14.25" customHeight="1">
      <c r="A2459" s="79"/>
      <c r="B2459" s="79"/>
      <c r="C2459" s="80"/>
      <c r="D2459" s="80"/>
      <c r="E2459" s="80"/>
      <c r="F2459" s="80"/>
      <c r="G2459" s="80"/>
      <c r="H2459" s="80"/>
      <c r="I2459" s="80"/>
      <c r="J2459" s="80"/>
      <c r="K2459" s="80"/>
      <c r="L2459" s="80"/>
      <c r="M2459" s="53"/>
      <c r="N2459" s="53"/>
      <c r="O2459" s="53"/>
      <c r="P2459" s="53"/>
      <c r="Q2459" s="53"/>
      <c r="R2459" s="53"/>
      <c r="S2459" s="53"/>
      <c r="T2459" s="53"/>
      <c r="U2459" s="53"/>
      <c r="V2459" s="53"/>
      <c r="W2459" s="53"/>
      <c r="X2459" s="53"/>
      <c r="Y2459" s="53"/>
      <c r="Z2459" s="53"/>
    </row>
    <row r="2460" spans="1:26" ht="14.25" customHeight="1">
      <c r="A2460" s="84"/>
      <c r="B2460" s="84"/>
      <c r="C2460" s="85"/>
      <c r="D2460" s="85"/>
      <c r="E2460" s="85"/>
      <c r="F2460" s="85"/>
      <c r="G2460" s="85"/>
      <c r="H2460" s="85"/>
      <c r="I2460" s="85"/>
      <c r="J2460" s="85"/>
      <c r="K2460" s="85"/>
      <c r="L2460" s="85"/>
      <c r="M2460" s="53"/>
      <c r="N2460" s="53"/>
      <c r="O2460" s="53"/>
      <c r="P2460" s="53"/>
      <c r="Q2460" s="53"/>
      <c r="R2460" s="53"/>
      <c r="S2460" s="53"/>
      <c r="T2460" s="53"/>
      <c r="U2460" s="53"/>
      <c r="V2460" s="53"/>
      <c r="W2460" s="53"/>
      <c r="X2460" s="53"/>
      <c r="Y2460" s="53"/>
      <c r="Z2460" s="53"/>
    </row>
    <row r="2461" spans="1:26" ht="14.25" customHeight="1">
      <c r="A2461" s="79"/>
      <c r="B2461" s="79"/>
      <c r="C2461" s="80"/>
      <c r="D2461" s="80"/>
      <c r="E2461" s="80"/>
      <c r="F2461" s="80"/>
      <c r="G2461" s="80"/>
      <c r="H2461" s="80"/>
      <c r="I2461" s="80"/>
      <c r="J2461" s="80"/>
      <c r="K2461" s="80"/>
      <c r="L2461" s="80"/>
      <c r="M2461" s="53"/>
      <c r="N2461" s="53"/>
      <c r="O2461" s="53"/>
      <c r="P2461" s="53"/>
      <c r="Q2461" s="53"/>
      <c r="R2461" s="53"/>
      <c r="S2461" s="53"/>
      <c r="T2461" s="53"/>
      <c r="U2461" s="53"/>
      <c r="V2461" s="53"/>
      <c r="W2461" s="53"/>
      <c r="X2461" s="53"/>
      <c r="Y2461" s="53"/>
      <c r="Z2461" s="53"/>
    </row>
    <row r="2462" spans="1:26" ht="14.25" customHeight="1">
      <c r="A2462" s="84"/>
      <c r="B2462" s="84"/>
      <c r="C2462" s="85"/>
      <c r="D2462" s="85"/>
      <c r="E2462" s="85"/>
      <c r="F2462" s="85"/>
      <c r="G2462" s="85"/>
      <c r="H2462" s="85"/>
      <c r="I2462" s="85"/>
      <c r="J2462" s="85"/>
      <c r="K2462" s="85"/>
      <c r="L2462" s="85"/>
      <c r="M2462" s="53"/>
      <c r="N2462" s="53"/>
      <c r="O2462" s="53"/>
      <c r="P2462" s="53"/>
      <c r="Q2462" s="53"/>
      <c r="R2462" s="53"/>
      <c r="S2462" s="53"/>
      <c r="T2462" s="53"/>
      <c r="U2462" s="53"/>
      <c r="V2462" s="53"/>
      <c r="W2462" s="53"/>
      <c r="X2462" s="53"/>
      <c r="Y2462" s="53"/>
      <c r="Z2462" s="53"/>
    </row>
    <row r="2463" spans="1:26" ht="14.25" customHeight="1">
      <c r="A2463" s="79"/>
      <c r="B2463" s="79"/>
      <c r="C2463" s="80"/>
      <c r="D2463" s="80"/>
      <c r="E2463" s="80"/>
      <c r="F2463" s="80"/>
      <c r="G2463" s="80"/>
      <c r="H2463" s="80"/>
      <c r="I2463" s="80"/>
      <c r="J2463" s="80"/>
      <c r="K2463" s="80"/>
      <c r="L2463" s="80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</row>
    <row r="2464" spans="1:26" ht="14.25" customHeight="1">
      <c r="A2464" s="84"/>
      <c r="B2464" s="84"/>
      <c r="C2464" s="85"/>
      <c r="D2464" s="85"/>
      <c r="E2464" s="85"/>
      <c r="F2464" s="85"/>
      <c r="G2464" s="85"/>
      <c r="H2464" s="85"/>
      <c r="I2464" s="85"/>
      <c r="J2464" s="85"/>
      <c r="K2464" s="85"/>
      <c r="L2464" s="85"/>
      <c r="M2464" s="53"/>
      <c r="N2464" s="53"/>
      <c r="O2464" s="53"/>
      <c r="P2464" s="53"/>
      <c r="Q2464" s="53"/>
      <c r="R2464" s="53"/>
      <c r="S2464" s="53"/>
      <c r="T2464" s="53"/>
      <c r="U2464" s="53"/>
      <c r="V2464" s="53"/>
      <c r="W2464" s="53"/>
      <c r="X2464" s="53"/>
      <c r="Y2464" s="53"/>
      <c r="Z2464" s="53"/>
    </row>
    <row r="2465" spans="1:26" ht="14.25" customHeight="1">
      <c r="A2465" s="79"/>
      <c r="B2465" s="79"/>
      <c r="C2465" s="80"/>
      <c r="D2465" s="80"/>
      <c r="E2465" s="80"/>
      <c r="F2465" s="80"/>
      <c r="G2465" s="80"/>
      <c r="H2465" s="80"/>
      <c r="I2465" s="80"/>
      <c r="J2465" s="80"/>
      <c r="K2465" s="80"/>
      <c r="L2465" s="80"/>
      <c r="M2465" s="53"/>
      <c r="N2465" s="53"/>
      <c r="O2465" s="53"/>
      <c r="P2465" s="53"/>
      <c r="Q2465" s="53"/>
      <c r="R2465" s="53"/>
      <c r="S2465" s="53"/>
      <c r="T2465" s="53"/>
      <c r="U2465" s="53"/>
      <c r="V2465" s="53"/>
      <c r="W2465" s="53"/>
      <c r="X2465" s="53"/>
      <c r="Y2465" s="53"/>
      <c r="Z2465" s="53"/>
    </row>
    <row r="2466" spans="1:26" ht="14.25" customHeight="1">
      <c r="A2466" s="84"/>
      <c r="B2466" s="84"/>
      <c r="C2466" s="85"/>
      <c r="D2466" s="85"/>
      <c r="E2466" s="85"/>
      <c r="F2466" s="85"/>
      <c r="G2466" s="85"/>
      <c r="H2466" s="85"/>
      <c r="I2466" s="85"/>
      <c r="J2466" s="85"/>
      <c r="K2466" s="85"/>
      <c r="L2466" s="85"/>
      <c r="M2466" s="53"/>
      <c r="N2466" s="53"/>
      <c r="O2466" s="53"/>
      <c r="P2466" s="53"/>
      <c r="Q2466" s="53"/>
      <c r="R2466" s="53"/>
      <c r="S2466" s="53"/>
      <c r="T2466" s="53"/>
      <c r="U2466" s="53"/>
      <c r="V2466" s="53"/>
      <c r="W2466" s="53"/>
      <c r="X2466" s="53"/>
      <c r="Y2466" s="53"/>
      <c r="Z2466" s="53"/>
    </row>
    <row r="2467" spans="1:26" ht="14.25" customHeight="1">
      <c r="A2467" s="79"/>
      <c r="B2467" s="79"/>
      <c r="C2467" s="80"/>
      <c r="D2467" s="80"/>
      <c r="E2467" s="80"/>
      <c r="F2467" s="80"/>
      <c r="G2467" s="80"/>
      <c r="H2467" s="80"/>
      <c r="I2467" s="80"/>
      <c r="J2467" s="80"/>
      <c r="K2467" s="80"/>
      <c r="L2467" s="80"/>
      <c r="M2467" s="53"/>
      <c r="N2467" s="53"/>
      <c r="O2467" s="53"/>
      <c r="P2467" s="53"/>
      <c r="Q2467" s="53"/>
      <c r="R2467" s="53"/>
      <c r="S2467" s="53"/>
      <c r="T2467" s="53"/>
      <c r="U2467" s="53"/>
      <c r="V2467" s="53"/>
      <c r="W2467" s="53"/>
      <c r="X2467" s="53"/>
      <c r="Y2467" s="53"/>
      <c r="Z2467" s="53"/>
    </row>
    <row r="2468" spans="1:26" ht="14.25" customHeight="1">
      <c r="A2468" s="84"/>
      <c r="B2468" s="84"/>
      <c r="C2468" s="85"/>
      <c r="D2468" s="85"/>
      <c r="E2468" s="85"/>
      <c r="F2468" s="85"/>
      <c r="G2468" s="85"/>
      <c r="H2468" s="85"/>
      <c r="I2468" s="85"/>
      <c r="J2468" s="85"/>
      <c r="K2468" s="85"/>
      <c r="L2468" s="85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</row>
    <row r="2469" spans="1:26" ht="14.25" customHeight="1">
      <c r="A2469" s="79"/>
      <c r="B2469" s="79"/>
      <c r="C2469" s="80"/>
      <c r="D2469" s="80"/>
      <c r="E2469" s="80"/>
      <c r="F2469" s="80"/>
      <c r="G2469" s="80"/>
      <c r="H2469" s="80"/>
      <c r="I2469" s="80"/>
      <c r="J2469" s="80"/>
      <c r="K2469" s="80"/>
      <c r="L2469" s="80"/>
      <c r="M2469" s="53"/>
      <c r="N2469" s="53"/>
      <c r="O2469" s="53"/>
      <c r="P2469" s="53"/>
      <c r="Q2469" s="53"/>
      <c r="R2469" s="53"/>
      <c r="S2469" s="53"/>
      <c r="T2469" s="53"/>
      <c r="U2469" s="53"/>
      <c r="V2469" s="53"/>
      <c r="W2469" s="53"/>
      <c r="X2469" s="53"/>
      <c r="Y2469" s="53"/>
      <c r="Z2469" s="53"/>
    </row>
    <row r="2470" spans="1:26" ht="14.25" customHeight="1">
      <c r="A2470" s="84"/>
      <c r="B2470" s="84"/>
      <c r="C2470" s="85"/>
      <c r="D2470" s="85"/>
      <c r="E2470" s="85"/>
      <c r="F2470" s="85"/>
      <c r="G2470" s="85"/>
      <c r="H2470" s="85"/>
      <c r="I2470" s="85"/>
      <c r="J2470" s="85"/>
      <c r="K2470" s="85"/>
      <c r="L2470" s="85"/>
      <c r="M2470" s="53"/>
      <c r="N2470" s="53"/>
      <c r="O2470" s="53"/>
      <c r="P2470" s="53"/>
      <c r="Q2470" s="53"/>
      <c r="R2470" s="53"/>
      <c r="S2470" s="53"/>
      <c r="T2470" s="53"/>
      <c r="U2470" s="53"/>
      <c r="V2470" s="53"/>
      <c r="W2470" s="53"/>
      <c r="X2470" s="53"/>
      <c r="Y2470" s="53"/>
      <c r="Z2470" s="53"/>
    </row>
    <row r="2471" spans="1:26" ht="14.25" customHeight="1">
      <c r="A2471" s="79"/>
      <c r="B2471" s="79"/>
      <c r="C2471" s="80"/>
      <c r="D2471" s="80"/>
      <c r="E2471" s="80"/>
      <c r="F2471" s="80"/>
      <c r="G2471" s="80"/>
      <c r="H2471" s="80"/>
      <c r="I2471" s="80"/>
      <c r="J2471" s="80"/>
      <c r="K2471" s="80"/>
      <c r="L2471" s="80"/>
      <c r="M2471" s="53"/>
      <c r="N2471" s="53"/>
      <c r="O2471" s="53"/>
      <c r="P2471" s="53"/>
      <c r="Q2471" s="53"/>
      <c r="R2471" s="53"/>
      <c r="S2471" s="53"/>
      <c r="T2471" s="53"/>
      <c r="U2471" s="53"/>
      <c r="V2471" s="53"/>
      <c r="W2471" s="53"/>
      <c r="X2471" s="53"/>
      <c r="Y2471" s="53"/>
      <c r="Z2471" s="53"/>
    </row>
    <row r="2472" spans="1:26" ht="14.25" customHeight="1">
      <c r="A2472" s="84"/>
      <c r="B2472" s="84"/>
      <c r="C2472" s="85"/>
      <c r="D2472" s="85"/>
      <c r="E2472" s="85"/>
      <c r="F2472" s="85"/>
      <c r="G2472" s="85"/>
      <c r="H2472" s="85"/>
      <c r="I2472" s="85"/>
      <c r="J2472" s="85"/>
      <c r="K2472" s="85"/>
      <c r="L2472" s="85"/>
      <c r="M2472" s="53"/>
      <c r="N2472" s="53"/>
      <c r="O2472" s="53"/>
      <c r="P2472" s="53"/>
      <c r="Q2472" s="53"/>
      <c r="R2472" s="53"/>
      <c r="S2472" s="53"/>
      <c r="T2472" s="53"/>
      <c r="U2472" s="53"/>
      <c r="V2472" s="53"/>
      <c r="W2472" s="53"/>
      <c r="X2472" s="53"/>
      <c r="Y2472" s="53"/>
      <c r="Z2472" s="53"/>
    </row>
    <row r="2473" spans="1:26" ht="14.25" customHeight="1">
      <c r="A2473" s="79"/>
      <c r="B2473" s="79"/>
      <c r="C2473" s="80"/>
      <c r="D2473" s="80"/>
      <c r="E2473" s="80"/>
      <c r="F2473" s="80"/>
      <c r="G2473" s="80"/>
      <c r="H2473" s="80"/>
      <c r="I2473" s="80"/>
      <c r="J2473" s="80"/>
      <c r="K2473" s="80"/>
      <c r="L2473" s="80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</row>
    <row r="2474" spans="1:26" ht="14.25" customHeight="1">
      <c r="A2474" s="84"/>
      <c r="B2474" s="84"/>
      <c r="C2474" s="85"/>
      <c r="D2474" s="85"/>
      <c r="E2474" s="85"/>
      <c r="F2474" s="85"/>
      <c r="G2474" s="85"/>
      <c r="H2474" s="85"/>
      <c r="I2474" s="85"/>
      <c r="J2474" s="85"/>
      <c r="K2474" s="85"/>
      <c r="L2474" s="85"/>
      <c r="M2474" s="53"/>
      <c r="N2474" s="53"/>
      <c r="O2474" s="53"/>
      <c r="P2474" s="53"/>
      <c r="Q2474" s="53"/>
      <c r="R2474" s="53"/>
      <c r="S2474" s="53"/>
      <c r="T2474" s="53"/>
      <c r="U2474" s="53"/>
      <c r="V2474" s="53"/>
      <c r="W2474" s="53"/>
      <c r="X2474" s="53"/>
      <c r="Y2474" s="53"/>
      <c r="Z2474" s="53"/>
    </row>
    <row r="2475" spans="1:26" ht="14.25" customHeight="1">
      <c r="A2475" s="79"/>
      <c r="B2475" s="79"/>
      <c r="C2475" s="80"/>
      <c r="D2475" s="80"/>
      <c r="E2475" s="80"/>
      <c r="F2475" s="80"/>
      <c r="G2475" s="80"/>
      <c r="H2475" s="80"/>
      <c r="I2475" s="80"/>
      <c r="J2475" s="80"/>
      <c r="K2475" s="80"/>
      <c r="L2475" s="80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</row>
    <row r="2476" spans="1:26" ht="14.25" customHeight="1">
      <c r="A2476" s="84"/>
      <c r="B2476" s="84"/>
      <c r="C2476" s="85"/>
      <c r="D2476" s="85"/>
      <c r="E2476" s="85"/>
      <c r="F2476" s="85"/>
      <c r="G2476" s="85"/>
      <c r="H2476" s="85"/>
      <c r="I2476" s="85"/>
      <c r="J2476" s="85"/>
      <c r="K2476" s="85"/>
      <c r="L2476" s="85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</row>
    <row r="2477" spans="1:26" ht="14.25" customHeight="1">
      <c r="A2477" s="79"/>
      <c r="B2477" s="79"/>
      <c r="C2477" s="80"/>
      <c r="D2477" s="80"/>
      <c r="E2477" s="80"/>
      <c r="F2477" s="80"/>
      <c r="G2477" s="80"/>
      <c r="H2477" s="80"/>
      <c r="I2477" s="80"/>
      <c r="J2477" s="80"/>
      <c r="K2477" s="80"/>
      <c r="L2477" s="80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</row>
    <row r="2478" spans="1:26" ht="14.25" customHeight="1">
      <c r="A2478" s="84"/>
      <c r="B2478" s="84"/>
      <c r="C2478" s="85"/>
      <c r="D2478" s="85"/>
      <c r="E2478" s="85"/>
      <c r="F2478" s="85"/>
      <c r="G2478" s="85"/>
      <c r="H2478" s="85"/>
      <c r="I2478" s="85"/>
      <c r="J2478" s="85"/>
      <c r="K2478" s="85"/>
      <c r="L2478" s="85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</row>
    <row r="2479" spans="1:26" ht="14.25" customHeight="1">
      <c r="A2479" s="79"/>
      <c r="B2479" s="79"/>
      <c r="C2479" s="80"/>
      <c r="D2479" s="80"/>
      <c r="E2479" s="80"/>
      <c r="F2479" s="80"/>
      <c r="G2479" s="80"/>
      <c r="H2479" s="80"/>
      <c r="I2479" s="80"/>
      <c r="J2479" s="80"/>
      <c r="K2479" s="80"/>
      <c r="L2479" s="80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</row>
    <row r="2480" spans="1:26" ht="14.25" customHeight="1">
      <c r="A2480" s="84"/>
      <c r="B2480" s="84"/>
      <c r="C2480" s="85"/>
      <c r="D2480" s="85"/>
      <c r="E2480" s="85"/>
      <c r="F2480" s="85"/>
      <c r="G2480" s="85"/>
      <c r="H2480" s="85"/>
      <c r="I2480" s="85"/>
      <c r="J2480" s="85"/>
      <c r="K2480" s="85"/>
      <c r="L2480" s="85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</row>
    <row r="2481" spans="1:26" ht="14.25" customHeight="1">
      <c r="A2481" s="79"/>
      <c r="B2481" s="79"/>
      <c r="C2481" s="80"/>
      <c r="D2481" s="80"/>
      <c r="E2481" s="80"/>
      <c r="F2481" s="80"/>
      <c r="G2481" s="80"/>
      <c r="H2481" s="80"/>
      <c r="I2481" s="80"/>
      <c r="J2481" s="80"/>
      <c r="K2481" s="80"/>
      <c r="L2481" s="80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</row>
    <row r="2482" spans="1:26" ht="14.25" customHeight="1">
      <c r="A2482" s="84"/>
      <c r="B2482" s="84"/>
      <c r="C2482" s="85"/>
      <c r="D2482" s="85"/>
      <c r="E2482" s="85"/>
      <c r="F2482" s="85"/>
      <c r="G2482" s="85"/>
      <c r="H2482" s="85"/>
      <c r="I2482" s="85"/>
      <c r="J2482" s="85"/>
      <c r="K2482" s="85"/>
      <c r="L2482" s="85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</row>
    <row r="2483" spans="1:26" ht="14.25" customHeight="1">
      <c r="A2483" s="79"/>
      <c r="B2483" s="79"/>
      <c r="C2483" s="80"/>
      <c r="D2483" s="80"/>
      <c r="E2483" s="80"/>
      <c r="F2483" s="80"/>
      <c r="G2483" s="80"/>
      <c r="H2483" s="80"/>
      <c r="I2483" s="80"/>
      <c r="J2483" s="80"/>
      <c r="K2483" s="80"/>
      <c r="L2483" s="80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</row>
    <row r="2484" spans="1:26" ht="14.25" customHeight="1">
      <c r="A2484" s="84"/>
      <c r="B2484" s="84"/>
      <c r="C2484" s="85"/>
      <c r="D2484" s="85"/>
      <c r="E2484" s="85"/>
      <c r="F2484" s="85"/>
      <c r="G2484" s="85"/>
      <c r="H2484" s="85"/>
      <c r="I2484" s="85"/>
      <c r="J2484" s="85"/>
      <c r="K2484" s="85"/>
      <c r="L2484" s="85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</row>
    <row r="2485" spans="1:26" ht="14.25" customHeight="1">
      <c r="A2485" s="79"/>
      <c r="B2485" s="79"/>
      <c r="C2485" s="80"/>
      <c r="D2485" s="80"/>
      <c r="E2485" s="80"/>
      <c r="F2485" s="80"/>
      <c r="G2485" s="80"/>
      <c r="H2485" s="80"/>
      <c r="I2485" s="80"/>
      <c r="J2485" s="80"/>
      <c r="K2485" s="80"/>
      <c r="L2485" s="80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</row>
    <row r="2486" spans="1:26" ht="14.25" customHeight="1">
      <c r="A2486" s="84"/>
      <c r="B2486" s="84"/>
      <c r="C2486" s="85"/>
      <c r="D2486" s="85"/>
      <c r="E2486" s="85"/>
      <c r="F2486" s="85"/>
      <c r="G2486" s="85"/>
      <c r="H2486" s="85"/>
      <c r="I2486" s="85"/>
      <c r="J2486" s="85"/>
      <c r="K2486" s="85"/>
      <c r="L2486" s="85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</row>
    <row r="2487" spans="1:26" ht="14.25" customHeight="1">
      <c r="A2487" s="79"/>
      <c r="B2487" s="79"/>
      <c r="C2487" s="80"/>
      <c r="D2487" s="80"/>
      <c r="E2487" s="80"/>
      <c r="F2487" s="80"/>
      <c r="G2487" s="80"/>
      <c r="H2487" s="80"/>
      <c r="I2487" s="80"/>
      <c r="J2487" s="80"/>
      <c r="K2487" s="80"/>
      <c r="L2487" s="80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</row>
    <row r="2488" spans="1:26" ht="14.25" customHeight="1">
      <c r="A2488" s="84"/>
      <c r="B2488" s="84"/>
      <c r="C2488" s="85"/>
      <c r="D2488" s="85"/>
      <c r="E2488" s="85"/>
      <c r="F2488" s="85"/>
      <c r="G2488" s="85"/>
      <c r="H2488" s="85"/>
      <c r="I2488" s="85"/>
      <c r="J2488" s="85"/>
      <c r="K2488" s="85"/>
      <c r="L2488" s="85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</row>
    <row r="2489" spans="1:26" ht="14.25" customHeight="1">
      <c r="A2489" s="79"/>
      <c r="B2489" s="79"/>
      <c r="C2489" s="80"/>
      <c r="D2489" s="80"/>
      <c r="E2489" s="80"/>
      <c r="F2489" s="80"/>
      <c r="G2489" s="80"/>
      <c r="H2489" s="80"/>
      <c r="I2489" s="80"/>
      <c r="J2489" s="80"/>
      <c r="K2489" s="80"/>
      <c r="L2489" s="80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</row>
    <row r="2490" spans="1:26" ht="14.25" customHeight="1">
      <c r="A2490" s="84"/>
      <c r="B2490" s="84"/>
      <c r="C2490" s="85"/>
      <c r="D2490" s="85"/>
      <c r="E2490" s="85"/>
      <c r="F2490" s="85"/>
      <c r="G2490" s="85"/>
      <c r="H2490" s="85"/>
      <c r="I2490" s="85"/>
      <c r="J2490" s="85"/>
      <c r="K2490" s="85"/>
      <c r="L2490" s="85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</row>
    <row r="2491" spans="1:26" ht="14.25" customHeight="1">
      <c r="A2491" s="79"/>
      <c r="B2491" s="79"/>
      <c r="C2491" s="80"/>
      <c r="D2491" s="80"/>
      <c r="E2491" s="80"/>
      <c r="F2491" s="80"/>
      <c r="G2491" s="80"/>
      <c r="H2491" s="80"/>
      <c r="I2491" s="80"/>
      <c r="J2491" s="80"/>
      <c r="K2491" s="80"/>
      <c r="L2491" s="80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</row>
    <row r="2492" spans="1:26" ht="14.25" customHeight="1">
      <c r="A2492" s="84"/>
      <c r="B2492" s="84"/>
      <c r="C2492" s="85"/>
      <c r="D2492" s="85"/>
      <c r="E2492" s="85"/>
      <c r="F2492" s="85"/>
      <c r="G2492" s="85"/>
      <c r="H2492" s="85"/>
      <c r="I2492" s="85"/>
      <c r="J2492" s="85"/>
      <c r="K2492" s="85"/>
      <c r="L2492" s="85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</row>
    <row r="2493" spans="1:26" ht="14.25" customHeight="1">
      <c r="A2493" s="79"/>
      <c r="B2493" s="79"/>
      <c r="C2493" s="80"/>
      <c r="D2493" s="80"/>
      <c r="E2493" s="80"/>
      <c r="F2493" s="80"/>
      <c r="G2493" s="80"/>
      <c r="H2493" s="80"/>
      <c r="I2493" s="80"/>
      <c r="J2493" s="80"/>
      <c r="K2493" s="80"/>
      <c r="L2493" s="80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</row>
    <row r="2494" spans="1:26" ht="14.25" customHeight="1">
      <c r="A2494" s="84"/>
      <c r="B2494" s="84"/>
      <c r="C2494" s="85"/>
      <c r="D2494" s="85"/>
      <c r="E2494" s="85"/>
      <c r="F2494" s="85"/>
      <c r="G2494" s="85"/>
      <c r="H2494" s="85"/>
      <c r="I2494" s="85"/>
      <c r="J2494" s="85"/>
      <c r="K2494" s="85"/>
      <c r="L2494" s="85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</row>
    <row r="2495" spans="1:26" ht="14.25" customHeight="1">
      <c r="A2495" s="79"/>
      <c r="B2495" s="79"/>
      <c r="C2495" s="80"/>
      <c r="D2495" s="80"/>
      <c r="E2495" s="80"/>
      <c r="F2495" s="80"/>
      <c r="G2495" s="80"/>
      <c r="H2495" s="80"/>
      <c r="I2495" s="80"/>
      <c r="J2495" s="80"/>
      <c r="K2495" s="80"/>
      <c r="L2495" s="80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</row>
    <row r="2496" spans="1:26" ht="14.25" customHeight="1">
      <c r="A2496" s="84"/>
      <c r="B2496" s="84"/>
      <c r="C2496" s="85"/>
      <c r="D2496" s="85"/>
      <c r="E2496" s="85"/>
      <c r="F2496" s="85"/>
      <c r="G2496" s="85"/>
      <c r="H2496" s="85"/>
      <c r="I2496" s="85"/>
      <c r="J2496" s="85"/>
      <c r="K2496" s="85"/>
      <c r="L2496" s="85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</row>
    <row r="2497" spans="1:26" ht="14.25" customHeight="1">
      <c r="A2497" s="79"/>
      <c r="B2497" s="79"/>
      <c r="C2497" s="80"/>
      <c r="D2497" s="80"/>
      <c r="E2497" s="80"/>
      <c r="F2497" s="80"/>
      <c r="G2497" s="80"/>
      <c r="H2497" s="80"/>
      <c r="I2497" s="80"/>
      <c r="J2497" s="80"/>
      <c r="K2497" s="80"/>
      <c r="L2497" s="80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</row>
    <row r="2498" spans="1:26" ht="14.25" customHeight="1">
      <c r="A2498" s="84"/>
      <c r="B2498" s="84"/>
      <c r="C2498" s="85"/>
      <c r="D2498" s="85"/>
      <c r="E2498" s="85"/>
      <c r="F2498" s="85"/>
      <c r="G2498" s="85"/>
      <c r="H2498" s="85"/>
      <c r="I2498" s="85"/>
      <c r="J2498" s="85"/>
      <c r="K2498" s="85"/>
      <c r="L2498" s="85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</row>
    <row r="2499" spans="1:26" ht="14.25" customHeight="1">
      <c r="A2499" s="79"/>
      <c r="B2499" s="79"/>
      <c r="C2499" s="80"/>
      <c r="D2499" s="80"/>
      <c r="E2499" s="80"/>
      <c r="F2499" s="80"/>
      <c r="G2499" s="80"/>
      <c r="H2499" s="80"/>
      <c r="I2499" s="80"/>
      <c r="J2499" s="80"/>
      <c r="K2499" s="80"/>
      <c r="L2499" s="80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</row>
    <row r="2500" spans="1:26" ht="14.25" customHeight="1">
      <c r="A2500" s="84"/>
      <c r="B2500" s="84"/>
      <c r="C2500" s="85"/>
      <c r="D2500" s="85"/>
      <c r="E2500" s="85"/>
      <c r="F2500" s="85"/>
      <c r="G2500" s="85"/>
      <c r="H2500" s="85"/>
      <c r="I2500" s="85"/>
      <c r="J2500" s="85"/>
      <c r="K2500" s="85"/>
      <c r="L2500" s="85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</row>
    <row r="2501" spans="1:26" ht="14.25" customHeight="1">
      <c r="A2501" s="79"/>
      <c r="B2501" s="79"/>
      <c r="C2501" s="80"/>
      <c r="D2501" s="80"/>
      <c r="E2501" s="80"/>
      <c r="F2501" s="80"/>
      <c r="G2501" s="80"/>
      <c r="H2501" s="80"/>
      <c r="I2501" s="80"/>
      <c r="J2501" s="80"/>
      <c r="K2501" s="80"/>
      <c r="L2501" s="80"/>
      <c r="M2501" s="53"/>
      <c r="N2501" s="53"/>
      <c r="O2501" s="53"/>
      <c r="P2501" s="53"/>
      <c r="Q2501" s="53"/>
      <c r="R2501" s="53"/>
      <c r="S2501" s="53"/>
      <c r="T2501" s="53"/>
      <c r="U2501" s="53"/>
      <c r="V2501" s="53"/>
      <c r="W2501" s="53"/>
      <c r="X2501" s="53"/>
      <c r="Y2501" s="53"/>
      <c r="Z2501" s="53"/>
    </row>
    <row r="2502" spans="1:26" ht="14.25" customHeight="1">
      <c r="A2502" s="84"/>
      <c r="B2502" s="84"/>
      <c r="C2502" s="85"/>
      <c r="D2502" s="85"/>
      <c r="E2502" s="85"/>
      <c r="F2502" s="85"/>
      <c r="G2502" s="85"/>
      <c r="H2502" s="85"/>
      <c r="I2502" s="85"/>
      <c r="J2502" s="85"/>
      <c r="K2502" s="85"/>
      <c r="L2502" s="85"/>
      <c r="M2502" s="53"/>
      <c r="N2502" s="53"/>
      <c r="O2502" s="53"/>
      <c r="P2502" s="53"/>
      <c r="Q2502" s="53"/>
      <c r="R2502" s="53"/>
      <c r="S2502" s="53"/>
      <c r="T2502" s="53"/>
      <c r="U2502" s="53"/>
      <c r="V2502" s="53"/>
      <c r="W2502" s="53"/>
      <c r="X2502" s="53"/>
      <c r="Y2502" s="53"/>
      <c r="Z2502" s="53"/>
    </row>
    <row r="2503" spans="1:26" ht="14.25" customHeight="1">
      <c r="A2503" s="79"/>
      <c r="B2503" s="79"/>
      <c r="C2503" s="80"/>
      <c r="D2503" s="80"/>
      <c r="E2503" s="80"/>
      <c r="F2503" s="80"/>
      <c r="G2503" s="80"/>
      <c r="H2503" s="80"/>
      <c r="I2503" s="80"/>
      <c r="J2503" s="80"/>
      <c r="K2503" s="80"/>
      <c r="L2503" s="80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</row>
    <row r="2504" spans="1:26" ht="14.25" customHeight="1">
      <c r="A2504" s="84"/>
      <c r="B2504" s="84"/>
      <c r="C2504" s="85"/>
      <c r="D2504" s="85"/>
      <c r="E2504" s="85"/>
      <c r="F2504" s="85"/>
      <c r="G2504" s="85"/>
      <c r="H2504" s="85"/>
      <c r="I2504" s="85"/>
      <c r="J2504" s="85"/>
      <c r="K2504" s="85"/>
      <c r="L2504" s="85"/>
      <c r="M2504" s="53"/>
      <c r="N2504" s="53"/>
      <c r="O2504" s="53"/>
      <c r="P2504" s="53"/>
      <c r="Q2504" s="53"/>
      <c r="R2504" s="53"/>
      <c r="S2504" s="53"/>
      <c r="T2504" s="53"/>
      <c r="U2504" s="53"/>
      <c r="V2504" s="53"/>
      <c r="W2504" s="53"/>
      <c r="X2504" s="53"/>
      <c r="Y2504" s="53"/>
      <c r="Z2504" s="53"/>
    </row>
    <row r="2505" spans="1:26" ht="14.25" customHeight="1">
      <c r="A2505" s="79"/>
      <c r="B2505" s="79"/>
      <c r="C2505" s="80"/>
      <c r="D2505" s="80"/>
      <c r="E2505" s="80"/>
      <c r="F2505" s="80"/>
      <c r="G2505" s="80"/>
      <c r="H2505" s="80"/>
      <c r="I2505" s="80"/>
      <c r="J2505" s="80"/>
      <c r="K2505" s="80"/>
      <c r="L2505" s="80"/>
      <c r="M2505" s="53"/>
      <c r="N2505" s="53"/>
      <c r="O2505" s="53"/>
      <c r="P2505" s="53"/>
      <c r="Q2505" s="53"/>
      <c r="R2505" s="53"/>
      <c r="S2505" s="53"/>
      <c r="T2505" s="53"/>
      <c r="U2505" s="53"/>
      <c r="V2505" s="53"/>
      <c r="W2505" s="53"/>
      <c r="X2505" s="53"/>
      <c r="Y2505" s="53"/>
      <c r="Z2505" s="53"/>
    </row>
    <row r="2506" spans="1:26" ht="14.25" customHeight="1">
      <c r="A2506" s="84"/>
      <c r="B2506" s="84"/>
      <c r="C2506" s="85"/>
      <c r="D2506" s="85"/>
      <c r="E2506" s="85"/>
      <c r="F2506" s="85"/>
      <c r="G2506" s="85"/>
      <c r="H2506" s="85"/>
      <c r="I2506" s="85"/>
      <c r="J2506" s="85"/>
      <c r="K2506" s="85"/>
      <c r="L2506" s="85"/>
      <c r="M2506" s="53"/>
      <c r="N2506" s="53"/>
      <c r="O2506" s="53"/>
      <c r="P2506" s="53"/>
      <c r="Q2506" s="53"/>
      <c r="R2506" s="53"/>
      <c r="S2506" s="53"/>
      <c r="T2506" s="53"/>
      <c r="U2506" s="53"/>
      <c r="V2506" s="53"/>
      <c r="W2506" s="53"/>
      <c r="X2506" s="53"/>
      <c r="Y2506" s="53"/>
      <c r="Z2506" s="53"/>
    </row>
    <row r="2507" spans="1:26" ht="14.25" customHeight="1">
      <c r="A2507" s="79"/>
      <c r="B2507" s="79"/>
      <c r="C2507" s="80"/>
      <c r="D2507" s="80"/>
      <c r="E2507" s="80"/>
      <c r="F2507" s="80"/>
      <c r="G2507" s="80"/>
      <c r="H2507" s="80"/>
      <c r="I2507" s="80"/>
      <c r="J2507" s="80"/>
      <c r="K2507" s="80"/>
      <c r="L2507" s="80"/>
      <c r="M2507" s="53"/>
      <c r="N2507" s="53"/>
      <c r="O2507" s="53"/>
      <c r="P2507" s="53"/>
      <c r="Q2507" s="53"/>
      <c r="R2507" s="53"/>
      <c r="S2507" s="53"/>
      <c r="T2507" s="53"/>
      <c r="U2507" s="53"/>
      <c r="V2507" s="53"/>
      <c r="W2507" s="53"/>
      <c r="X2507" s="53"/>
      <c r="Y2507" s="53"/>
      <c r="Z2507" s="53"/>
    </row>
    <row r="2508" spans="1:26" ht="14.25" customHeight="1">
      <c r="A2508" s="84"/>
      <c r="B2508" s="84"/>
      <c r="C2508" s="85"/>
      <c r="D2508" s="85"/>
      <c r="E2508" s="85"/>
      <c r="F2508" s="85"/>
      <c r="G2508" s="85"/>
      <c r="H2508" s="85"/>
      <c r="I2508" s="85"/>
      <c r="J2508" s="85"/>
      <c r="K2508" s="85"/>
      <c r="L2508" s="85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</row>
    <row r="2509" spans="1:26" ht="14.25" customHeight="1">
      <c r="A2509" s="79"/>
      <c r="B2509" s="79"/>
      <c r="C2509" s="80"/>
      <c r="D2509" s="80"/>
      <c r="E2509" s="80"/>
      <c r="F2509" s="80"/>
      <c r="G2509" s="80"/>
      <c r="H2509" s="80"/>
      <c r="I2509" s="80"/>
      <c r="J2509" s="80"/>
      <c r="K2509" s="80"/>
      <c r="L2509" s="80"/>
      <c r="M2509" s="53"/>
      <c r="N2509" s="53"/>
      <c r="O2509" s="53"/>
      <c r="P2509" s="53"/>
      <c r="Q2509" s="53"/>
      <c r="R2509" s="53"/>
      <c r="S2509" s="53"/>
      <c r="T2509" s="53"/>
      <c r="U2509" s="53"/>
      <c r="V2509" s="53"/>
      <c r="W2509" s="53"/>
      <c r="X2509" s="53"/>
      <c r="Y2509" s="53"/>
      <c r="Z2509" s="53"/>
    </row>
    <row r="2510" spans="1:26" ht="14.25" customHeight="1">
      <c r="A2510" s="84"/>
      <c r="B2510" s="84"/>
      <c r="C2510" s="85"/>
      <c r="D2510" s="85"/>
      <c r="E2510" s="85"/>
      <c r="F2510" s="85"/>
      <c r="G2510" s="85"/>
      <c r="H2510" s="85"/>
      <c r="I2510" s="85"/>
      <c r="J2510" s="85"/>
      <c r="K2510" s="85"/>
      <c r="L2510" s="85"/>
      <c r="M2510" s="53"/>
      <c r="N2510" s="53"/>
      <c r="O2510" s="53"/>
      <c r="P2510" s="53"/>
      <c r="Q2510" s="53"/>
      <c r="R2510" s="53"/>
      <c r="S2510" s="53"/>
      <c r="T2510" s="53"/>
      <c r="U2510" s="53"/>
      <c r="V2510" s="53"/>
      <c r="W2510" s="53"/>
      <c r="X2510" s="53"/>
      <c r="Y2510" s="53"/>
      <c r="Z2510" s="53"/>
    </row>
    <row r="2511" spans="1:26" ht="14.25" customHeight="1">
      <c r="A2511" s="79"/>
      <c r="B2511" s="79"/>
      <c r="C2511" s="80"/>
      <c r="D2511" s="80"/>
      <c r="E2511" s="80"/>
      <c r="F2511" s="80"/>
      <c r="G2511" s="80"/>
      <c r="H2511" s="80"/>
      <c r="I2511" s="80"/>
      <c r="J2511" s="80"/>
      <c r="K2511" s="80"/>
      <c r="L2511" s="80"/>
      <c r="M2511" s="53"/>
      <c r="N2511" s="53"/>
      <c r="O2511" s="53"/>
      <c r="P2511" s="53"/>
      <c r="Q2511" s="53"/>
      <c r="R2511" s="53"/>
      <c r="S2511" s="53"/>
      <c r="T2511" s="53"/>
      <c r="U2511" s="53"/>
      <c r="V2511" s="53"/>
      <c r="W2511" s="53"/>
      <c r="X2511" s="53"/>
      <c r="Y2511" s="53"/>
      <c r="Z2511" s="53"/>
    </row>
    <row r="2512" spans="1:26" ht="14.25" customHeight="1">
      <c r="A2512" s="84"/>
      <c r="B2512" s="84"/>
      <c r="C2512" s="85"/>
      <c r="D2512" s="85"/>
      <c r="E2512" s="85"/>
      <c r="F2512" s="85"/>
      <c r="G2512" s="85"/>
      <c r="H2512" s="85"/>
      <c r="I2512" s="85"/>
      <c r="J2512" s="85"/>
      <c r="K2512" s="85"/>
      <c r="L2512" s="85"/>
      <c r="M2512" s="53"/>
      <c r="N2512" s="53"/>
      <c r="O2512" s="53"/>
      <c r="P2512" s="53"/>
      <c r="Q2512" s="53"/>
      <c r="R2512" s="53"/>
      <c r="S2512" s="53"/>
      <c r="T2512" s="53"/>
      <c r="U2512" s="53"/>
      <c r="V2512" s="53"/>
      <c r="W2512" s="53"/>
      <c r="X2512" s="53"/>
      <c r="Y2512" s="53"/>
      <c r="Z2512" s="53"/>
    </row>
    <row r="2513" spans="1:26" ht="14.25" customHeight="1">
      <c r="A2513" s="79"/>
      <c r="B2513" s="79"/>
      <c r="C2513" s="80"/>
      <c r="D2513" s="80"/>
      <c r="E2513" s="80"/>
      <c r="F2513" s="80"/>
      <c r="G2513" s="80"/>
      <c r="H2513" s="80"/>
      <c r="I2513" s="80"/>
      <c r="J2513" s="80"/>
      <c r="K2513" s="80"/>
      <c r="L2513" s="80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</row>
    <row r="2514" spans="1:26" ht="14.25" customHeight="1">
      <c r="A2514" s="84"/>
      <c r="B2514" s="84"/>
      <c r="C2514" s="85"/>
      <c r="D2514" s="85"/>
      <c r="E2514" s="85"/>
      <c r="F2514" s="85"/>
      <c r="G2514" s="85"/>
      <c r="H2514" s="85"/>
      <c r="I2514" s="85"/>
      <c r="J2514" s="85"/>
      <c r="K2514" s="85"/>
      <c r="L2514" s="85"/>
      <c r="M2514" s="53"/>
      <c r="N2514" s="53"/>
      <c r="O2514" s="53"/>
      <c r="P2514" s="53"/>
      <c r="Q2514" s="53"/>
      <c r="R2514" s="53"/>
      <c r="S2514" s="53"/>
      <c r="T2514" s="53"/>
      <c r="U2514" s="53"/>
      <c r="V2514" s="53"/>
      <c r="W2514" s="53"/>
      <c r="X2514" s="53"/>
      <c r="Y2514" s="53"/>
      <c r="Z2514" s="53"/>
    </row>
    <row r="2515" spans="1:26" ht="14.25" customHeight="1">
      <c r="A2515" s="79"/>
      <c r="B2515" s="79"/>
      <c r="C2515" s="80"/>
      <c r="D2515" s="80"/>
      <c r="E2515" s="80"/>
      <c r="F2515" s="80"/>
      <c r="G2515" s="80"/>
      <c r="H2515" s="80"/>
      <c r="I2515" s="80"/>
      <c r="J2515" s="80"/>
      <c r="K2515" s="80"/>
      <c r="L2515" s="80"/>
      <c r="M2515" s="53"/>
      <c r="N2515" s="53"/>
      <c r="O2515" s="53"/>
      <c r="P2515" s="53"/>
      <c r="Q2515" s="53"/>
      <c r="R2515" s="53"/>
      <c r="S2515" s="53"/>
      <c r="T2515" s="53"/>
      <c r="U2515" s="53"/>
      <c r="V2515" s="53"/>
      <c r="W2515" s="53"/>
      <c r="X2515" s="53"/>
      <c r="Y2515" s="53"/>
      <c r="Z2515" s="53"/>
    </row>
    <row r="2516" spans="1:26" ht="14.25" customHeight="1">
      <c r="A2516" s="84"/>
      <c r="B2516" s="84"/>
      <c r="C2516" s="85"/>
      <c r="D2516" s="85"/>
      <c r="E2516" s="85"/>
      <c r="F2516" s="85"/>
      <c r="G2516" s="85"/>
      <c r="H2516" s="85"/>
      <c r="I2516" s="85"/>
      <c r="J2516" s="85"/>
      <c r="K2516" s="85"/>
      <c r="L2516" s="85"/>
      <c r="M2516" s="53"/>
      <c r="N2516" s="53"/>
      <c r="O2516" s="53"/>
      <c r="P2516" s="53"/>
      <c r="Q2516" s="53"/>
      <c r="R2516" s="53"/>
      <c r="S2516" s="53"/>
      <c r="T2516" s="53"/>
      <c r="U2516" s="53"/>
      <c r="V2516" s="53"/>
      <c r="W2516" s="53"/>
      <c r="X2516" s="53"/>
      <c r="Y2516" s="53"/>
      <c r="Z2516" s="53"/>
    </row>
    <row r="2517" spans="1:26" ht="14.25" customHeight="1">
      <c r="A2517" s="79"/>
      <c r="B2517" s="79"/>
      <c r="C2517" s="80"/>
      <c r="D2517" s="80"/>
      <c r="E2517" s="80"/>
      <c r="F2517" s="80"/>
      <c r="G2517" s="80"/>
      <c r="H2517" s="80"/>
      <c r="I2517" s="80"/>
      <c r="J2517" s="80"/>
      <c r="K2517" s="80"/>
      <c r="L2517" s="80"/>
      <c r="M2517" s="53"/>
      <c r="N2517" s="53"/>
      <c r="O2517" s="53"/>
      <c r="P2517" s="53"/>
      <c r="Q2517" s="53"/>
      <c r="R2517" s="53"/>
      <c r="S2517" s="53"/>
      <c r="T2517" s="53"/>
      <c r="U2517" s="53"/>
      <c r="V2517" s="53"/>
      <c r="W2517" s="53"/>
      <c r="X2517" s="53"/>
      <c r="Y2517" s="53"/>
      <c r="Z2517" s="53"/>
    </row>
    <row r="2518" spans="1:26" ht="14.25" customHeight="1">
      <c r="A2518" s="84"/>
      <c r="B2518" s="84"/>
      <c r="C2518" s="85"/>
      <c r="D2518" s="85"/>
      <c r="E2518" s="85"/>
      <c r="F2518" s="85"/>
      <c r="G2518" s="85"/>
      <c r="H2518" s="85"/>
      <c r="I2518" s="85"/>
      <c r="J2518" s="85"/>
      <c r="K2518" s="85"/>
      <c r="L2518" s="85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</row>
    <row r="2519" spans="1:26" ht="14.25" customHeight="1">
      <c r="A2519" s="79"/>
      <c r="B2519" s="79"/>
      <c r="C2519" s="80"/>
      <c r="D2519" s="80"/>
      <c r="E2519" s="80"/>
      <c r="F2519" s="80"/>
      <c r="G2519" s="80"/>
      <c r="H2519" s="80"/>
      <c r="I2519" s="80"/>
      <c r="J2519" s="80"/>
      <c r="K2519" s="80"/>
      <c r="L2519" s="80"/>
      <c r="M2519" s="53"/>
      <c r="N2519" s="53"/>
      <c r="O2519" s="53"/>
      <c r="P2519" s="53"/>
      <c r="Q2519" s="53"/>
      <c r="R2519" s="53"/>
      <c r="S2519" s="53"/>
      <c r="T2519" s="53"/>
      <c r="U2519" s="53"/>
      <c r="V2519" s="53"/>
      <c r="W2519" s="53"/>
      <c r="X2519" s="53"/>
      <c r="Y2519" s="53"/>
      <c r="Z2519" s="53"/>
    </row>
    <row r="2520" spans="1:26" ht="14.25" customHeight="1">
      <c r="A2520" s="84"/>
      <c r="B2520" s="84"/>
      <c r="C2520" s="85"/>
      <c r="D2520" s="85"/>
      <c r="E2520" s="85"/>
      <c r="F2520" s="85"/>
      <c r="G2520" s="85"/>
      <c r="H2520" s="85"/>
      <c r="I2520" s="85"/>
      <c r="J2520" s="85"/>
      <c r="K2520" s="85"/>
      <c r="L2520" s="85"/>
      <c r="M2520" s="53"/>
      <c r="N2520" s="53"/>
      <c r="O2520" s="53"/>
      <c r="P2520" s="53"/>
      <c r="Q2520" s="53"/>
      <c r="R2520" s="53"/>
      <c r="S2520" s="53"/>
      <c r="T2520" s="53"/>
      <c r="U2520" s="53"/>
      <c r="V2520" s="53"/>
      <c r="W2520" s="53"/>
      <c r="X2520" s="53"/>
      <c r="Y2520" s="53"/>
      <c r="Z2520" s="53"/>
    </row>
    <row r="2521" spans="1:26" ht="14.25" customHeight="1">
      <c r="A2521" s="79"/>
      <c r="B2521" s="79"/>
      <c r="C2521" s="80"/>
      <c r="D2521" s="80"/>
      <c r="E2521" s="80"/>
      <c r="F2521" s="80"/>
      <c r="G2521" s="80"/>
      <c r="H2521" s="80"/>
      <c r="I2521" s="80"/>
      <c r="J2521" s="80"/>
      <c r="K2521" s="80"/>
      <c r="L2521" s="80"/>
      <c r="M2521" s="53"/>
      <c r="N2521" s="53"/>
      <c r="O2521" s="53"/>
      <c r="P2521" s="53"/>
      <c r="Q2521" s="53"/>
      <c r="R2521" s="53"/>
      <c r="S2521" s="53"/>
      <c r="T2521" s="53"/>
      <c r="U2521" s="53"/>
      <c r="V2521" s="53"/>
      <c r="W2521" s="53"/>
      <c r="X2521" s="53"/>
      <c r="Y2521" s="53"/>
      <c r="Z2521" s="53"/>
    </row>
    <row r="2522" spans="1:26" ht="14.25" customHeight="1">
      <c r="A2522" s="84"/>
      <c r="B2522" s="84"/>
      <c r="C2522" s="85"/>
      <c r="D2522" s="85"/>
      <c r="E2522" s="85"/>
      <c r="F2522" s="85"/>
      <c r="G2522" s="85"/>
      <c r="H2522" s="85"/>
      <c r="I2522" s="85"/>
      <c r="J2522" s="85"/>
      <c r="K2522" s="85"/>
      <c r="L2522" s="85"/>
      <c r="M2522" s="53"/>
      <c r="N2522" s="53"/>
      <c r="O2522" s="53"/>
      <c r="P2522" s="53"/>
      <c r="Q2522" s="53"/>
      <c r="R2522" s="53"/>
      <c r="S2522" s="53"/>
      <c r="T2522" s="53"/>
      <c r="U2522" s="53"/>
      <c r="V2522" s="53"/>
      <c r="W2522" s="53"/>
      <c r="X2522" s="53"/>
      <c r="Y2522" s="53"/>
      <c r="Z2522" s="53"/>
    </row>
    <row r="2523" spans="1:26" ht="14.25" customHeight="1">
      <c r="A2523" s="79"/>
      <c r="B2523" s="79"/>
      <c r="C2523" s="80"/>
      <c r="D2523" s="80"/>
      <c r="E2523" s="80"/>
      <c r="F2523" s="80"/>
      <c r="G2523" s="80"/>
      <c r="H2523" s="80"/>
      <c r="I2523" s="80"/>
      <c r="J2523" s="80"/>
      <c r="K2523" s="80"/>
      <c r="L2523" s="80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</row>
    <row r="2524" spans="1:26" ht="14.25" customHeight="1">
      <c r="A2524" s="84"/>
      <c r="B2524" s="84"/>
      <c r="C2524" s="85"/>
      <c r="D2524" s="85"/>
      <c r="E2524" s="85"/>
      <c r="F2524" s="85"/>
      <c r="G2524" s="85"/>
      <c r="H2524" s="85"/>
      <c r="I2524" s="85"/>
      <c r="J2524" s="85"/>
      <c r="K2524" s="85"/>
      <c r="L2524" s="85"/>
      <c r="M2524" s="53"/>
      <c r="N2524" s="53"/>
      <c r="O2524" s="53"/>
      <c r="P2524" s="53"/>
      <c r="Q2524" s="53"/>
      <c r="R2524" s="53"/>
      <c r="S2524" s="53"/>
      <c r="T2524" s="53"/>
      <c r="U2524" s="53"/>
      <c r="V2524" s="53"/>
      <c r="W2524" s="53"/>
      <c r="X2524" s="53"/>
      <c r="Y2524" s="53"/>
      <c r="Z2524" s="53"/>
    </row>
    <row r="2525" spans="1:26" ht="14.25" customHeight="1">
      <c r="A2525" s="79"/>
      <c r="B2525" s="79"/>
      <c r="C2525" s="80"/>
      <c r="D2525" s="80"/>
      <c r="E2525" s="80"/>
      <c r="F2525" s="80"/>
      <c r="G2525" s="80"/>
      <c r="H2525" s="80"/>
      <c r="I2525" s="80"/>
      <c r="J2525" s="80"/>
      <c r="K2525" s="80"/>
      <c r="L2525" s="80"/>
      <c r="M2525" s="53"/>
      <c r="N2525" s="53"/>
      <c r="O2525" s="53"/>
      <c r="P2525" s="53"/>
      <c r="Q2525" s="53"/>
      <c r="R2525" s="53"/>
      <c r="S2525" s="53"/>
      <c r="T2525" s="53"/>
      <c r="U2525" s="53"/>
      <c r="V2525" s="53"/>
      <c r="W2525" s="53"/>
      <c r="X2525" s="53"/>
      <c r="Y2525" s="53"/>
      <c r="Z2525" s="53"/>
    </row>
    <row r="2526" spans="1:26" ht="14.25" customHeight="1">
      <c r="A2526" s="84"/>
      <c r="B2526" s="84"/>
      <c r="C2526" s="85"/>
      <c r="D2526" s="85"/>
      <c r="E2526" s="85"/>
      <c r="F2526" s="85"/>
      <c r="G2526" s="85"/>
      <c r="H2526" s="85"/>
      <c r="I2526" s="85"/>
      <c r="J2526" s="85"/>
      <c r="K2526" s="85"/>
      <c r="L2526" s="85"/>
      <c r="M2526" s="53"/>
      <c r="N2526" s="53"/>
      <c r="O2526" s="53"/>
      <c r="P2526" s="53"/>
      <c r="Q2526" s="53"/>
      <c r="R2526" s="53"/>
      <c r="S2526" s="53"/>
      <c r="T2526" s="53"/>
      <c r="U2526" s="53"/>
      <c r="V2526" s="53"/>
      <c r="W2526" s="53"/>
      <c r="X2526" s="53"/>
      <c r="Y2526" s="53"/>
      <c r="Z2526" s="53"/>
    </row>
    <row r="2527" spans="1:26" ht="14.25" customHeight="1">
      <c r="A2527" s="79"/>
      <c r="B2527" s="79"/>
      <c r="C2527" s="80"/>
      <c r="D2527" s="80"/>
      <c r="E2527" s="80"/>
      <c r="F2527" s="80"/>
      <c r="G2527" s="80"/>
      <c r="H2527" s="80"/>
      <c r="I2527" s="80"/>
      <c r="J2527" s="80"/>
      <c r="K2527" s="80"/>
      <c r="L2527" s="80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</row>
    <row r="2528" spans="1:26" ht="14.25" customHeight="1">
      <c r="A2528" s="84"/>
      <c r="B2528" s="84"/>
      <c r="C2528" s="85"/>
      <c r="D2528" s="85"/>
      <c r="E2528" s="85"/>
      <c r="F2528" s="85"/>
      <c r="G2528" s="85"/>
      <c r="H2528" s="85"/>
      <c r="I2528" s="85"/>
      <c r="J2528" s="85"/>
      <c r="K2528" s="85"/>
      <c r="L2528" s="85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</row>
    <row r="2529" spans="1:26" ht="14.25" customHeight="1">
      <c r="A2529" s="79"/>
      <c r="B2529" s="79"/>
      <c r="C2529" s="80"/>
      <c r="D2529" s="80"/>
      <c r="E2529" s="80"/>
      <c r="F2529" s="80"/>
      <c r="G2529" s="80"/>
      <c r="H2529" s="80"/>
      <c r="I2529" s="80"/>
      <c r="J2529" s="80"/>
      <c r="K2529" s="80"/>
      <c r="L2529" s="80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</row>
    <row r="2530" spans="1:26" ht="14.25" customHeight="1">
      <c r="A2530" s="84"/>
      <c r="B2530" s="84"/>
      <c r="C2530" s="85"/>
      <c r="D2530" s="85"/>
      <c r="E2530" s="85"/>
      <c r="F2530" s="85"/>
      <c r="G2530" s="85"/>
      <c r="H2530" s="85"/>
      <c r="I2530" s="85"/>
      <c r="J2530" s="85"/>
      <c r="K2530" s="85"/>
      <c r="L2530" s="85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</row>
    <row r="2531" spans="1:26" ht="14.25" customHeight="1">
      <c r="A2531" s="79"/>
      <c r="B2531" s="79"/>
      <c r="C2531" s="80"/>
      <c r="D2531" s="80"/>
      <c r="E2531" s="80"/>
      <c r="F2531" s="80"/>
      <c r="G2531" s="80"/>
      <c r="H2531" s="80"/>
      <c r="I2531" s="80"/>
      <c r="J2531" s="80"/>
      <c r="K2531" s="80"/>
      <c r="L2531" s="80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</row>
    <row r="2532" spans="1:26" ht="14.25" customHeight="1">
      <c r="A2532" s="84"/>
      <c r="B2532" s="84"/>
      <c r="C2532" s="85"/>
      <c r="D2532" s="85"/>
      <c r="E2532" s="85"/>
      <c r="F2532" s="85"/>
      <c r="G2532" s="85"/>
      <c r="H2532" s="85"/>
      <c r="I2532" s="85"/>
      <c r="J2532" s="85"/>
      <c r="K2532" s="85"/>
      <c r="L2532" s="85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</row>
    <row r="2533" spans="1:26" ht="14.25" customHeight="1">
      <c r="A2533" s="79"/>
      <c r="B2533" s="79"/>
      <c r="C2533" s="80"/>
      <c r="D2533" s="80"/>
      <c r="E2533" s="80"/>
      <c r="F2533" s="80"/>
      <c r="G2533" s="80"/>
      <c r="H2533" s="80"/>
      <c r="I2533" s="80"/>
      <c r="J2533" s="80"/>
      <c r="K2533" s="80"/>
      <c r="L2533" s="80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</row>
    <row r="2534" spans="1:26" ht="14.25" customHeight="1">
      <c r="A2534" s="84"/>
      <c r="B2534" s="84"/>
      <c r="C2534" s="85"/>
      <c r="D2534" s="85"/>
      <c r="E2534" s="85"/>
      <c r="F2534" s="85"/>
      <c r="G2534" s="85"/>
      <c r="H2534" s="85"/>
      <c r="I2534" s="85"/>
      <c r="J2534" s="85"/>
      <c r="K2534" s="85"/>
      <c r="L2534" s="85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</row>
    <row r="2535" spans="1:26" ht="14.25" customHeight="1">
      <c r="A2535" s="79"/>
      <c r="B2535" s="79"/>
      <c r="C2535" s="80"/>
      <c r="D2535" s="80"/>
      <c r="E2535" s="80"/>
      <c r="F2535" s="80"/>
      <c r="G2535" s="80"/>
      <c r="H2535" s="80"/>
      <c r="I2535" s="80"/>
      <c r="J2535" s="80"/>
      <c r="K2535" s="80"/>
      <c r="L2535" s="80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</row>
    <row r="2536" spans="1:26" ht="14.25" customHeight="1">
      <c r="A2536" s="84"/>
      <c r="B2536" s="84"/>
      <c r="C2536" s="85"/>
      <c r="D2536" s="85"/>
      <c r="E2536" s="85"/>
      <c r="F2536" s="85"/>
      <c r="G2536" s="85"/>
      <c r="H2536" s="85"/>
      <c r="I2536" s="85"/>
      <c r="J2536" s="85"/>
      <c r="K2536" s="85"/>
      <c r="L2536" s="85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</row>
    <row r="2537" spans="1:26" ht="14.25" customHeight="1">
      <c r="A2537" s="79"/>
      <c r="B2537" s="79"/>
      <c r="C2537" s="80"/>
      <c r="D2537" s="80"/>
      <c r="E2537" s="80"/>
      <c r="F2537" s="80"/>
      <c r="G2537" s="80"/>
      <c r="H2537" s="80"/>
      <c r="I2537" s="80"/>
      <c r="J2537" s="80"/>
      <c r="K2537" s="80"/>
      <c r="L2537" s="80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</row>
    <row r="2538" spans="1:26" ht="14.25" customHeight="1">
      <c r="A2538" s="84"/>
      <c r="B2538" s="84"/>
      <c r="C2538" s="85"/>
      <c r="D2538" s="85"/>
      <c r="E2538" s="85"/>
      <c r="F2538" s="85"/>
      <c r="G2538" s="85"/>
      <c r="H2538" s="85"/>
      <c r="I2538" s="85"/>
      <c r="J2538" s="85"/>
      <c r="K2538" s="85"/>
      <c r="L2538" s="85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</row>
    <row r="2539" spans="1:26" ht="14.25" customHeight="1">
      <c r="A2539" s="79"/>
      <c r="B2539" s="79"/>
      <c r="C2539" s="80"/>
      <c r="D2539" s="80"/>
      <c r="E2539" s="80"/>
      <c r="F2539" s="80"/>
      <c r="G2539" s="80"/>
      <c r="H2539" s="80"/>
      <c r="I2539" s="80"/>
      <c r="J2539" s="80"/>
      <c r="K2539" s="80"/>
      <c r="L2539" s="80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</row>
    <row r="2540" spans="1:26" ht="14.25" customHeight="1">
      <c r="A2540" s="84"/>
      <c r="B2540" s="84"/>
      <c r="C2540" s="85"/>
      <c r="D2540" s="85"/>
      <c r="E2540" s="85"/>
      <c r="F2540" s="85"/>
      <c r="G2540" s="85"/>
      <c r="H2540" s="85"/>
      <c r="I2540" s="85"/>
      <c r="J2540" s="85"/>
      <c r="K2540" s="85"/>
      <c r="L2540" s="85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</row>
    <row r="2541" spans="1:26" ht="14.25" customHeight="1">
      <c r="A2541" s="79"/>
      <c r="B2541" s="79"/>
      <c r="C2541" s="80"/>
      <c r="D2541" s="80"/>
      <c r="E2541" s="80"/>
      <c r="F2541" s="80"/>
      <c r="G2541" s="80"/>
      <c r="H2541" s="80"/>
      <c r="I2541" s="80"/>
      <c r="J2541" s="80"/>
      <c r="K2541" s="80"/>
      <c r="L2541" s="80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</row>
    <row r="2542" spans="1:26" ht="14.25" customHeight="1">
      <c r="A2542" s="84"/>
      <c r="B2542" s="84"/>
      <c r="C2542" s="85"/>
      <c r="D2542" s="85"/>
      <c r="E2542" s="85"/>
      <c r="F2542" s="85"/>
      <c r="G2542" s="85"/>
      <c r="H2542" s="85"/>
      <c r="I2542" s="85"/>
      <c r="J2542" s="85"/>
      <c r="K2542" s="85"/>
      <c r="L2542" s="85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</row>
    <row r="2543" spans="1:26" ht="14.25" customHeight="1">
      <c r="A2543" s="79"/>
      <c r="B2543" s="79"/>
      <c r="C2543" s="80"/>
      <c r="D2543" s="80"/>
      <c r="E2543" s="80"/>
      <c r="F2543" s="80"/>
      <c r="G2543" s="80"/>
      <c r="H2543" s="80"/>
      <c r="I2543" s="80"/>
      <c r="J2543" s="80"/>
      <c r="K2543" s="80"/>
      <c r="L2543" s="80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</row>
    <row r="2544" spans="1:26" ht="14.25" customHeight="1">
      <c r="A2544" s="84"/>
      <c r="B2544" s="84"/>
      <c r="C2544" s="85"/>
      <c r="D2544" s="85"/>
      <c r="E2544" s="85"/>
      <c r="F2544" s="85"/>
      <c r="G2544" s="85"/>
      <c r="H2544" s="85"/>
      <c r="I2544" s="85"/>
      <c r="J2544" s="85"/>
      <c r="K2544" s="85"/>
      <c r="L2544" s="85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</row>
    <row r="2545" spans="1:26" ht="14.25" customHeight="1">
      <c r="A2545" s="79"/>
      <c r="B2545" s="79"/>
      <c r="C2545" s="80"/>
      <c r="D2545" s="80"/>
      <c r="E2545" s="80"/>
      <c r="F2545" s="80"/>
      <c r="G2545" s="80"/>
      <c r="H2545" s="80"/>
      <c r="I2545" s="80"/>
      <c r="J2545" s="80"/>
      <c r="K2545" s="80"/>
      <c r="L2545" s="80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</row>
    <row r="2546" spans="1:26" ht="14.25" customHeight="1">
      <c r="A2546" s="84"/>
      <c r="B2546" s="84"/>
      <c r="C2546" s="85"/>
      <c r="D2546" s="85"/>
      <c r="E2546" s="85"/>
      <c r="F2546" s="85"/>
      <c r="G2546" s="85"/>
      <c r="H2546" s="85"/>
      <c r="I2546" s="85"/>
      <c r="J2546" s="85"/>
      <c r="K2546" s="85"/>
      <c r="L2546" s="85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</row>
    <row r="2547" spans="1:26" ht="14.25" customHeight="1">
      <c r="A2547" s="79"/>
      <c r="B2547" s="79"/>
      <c r="C2547" s="80"/>
      <c r="D2547" s="80"/>
      <c r="E2547" s="80"/>
      <c r="F2547" s="80"/>
      <c r="G2547" s="80"/>
      <c r="H2547" s="80"/>
      <c r="I2547" s="80"/>
      <c r="J2547" s="80"/>
      <c r="K2547" s="80"/>
      <c r="L2547" s="80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</row>
    <row r="2548" spans="1:26" ht="14.25" customHeight="1">
      <c r="A2548" s="84"/>
      <c r="B2548" s="84"/>
      <c r="C2548" s="85"/>
      <c r="D2548" s="85"/>
      <c r="E2548" s="85"/>
      <c r="F2548" s="85"/>
      <c r="G2548" s="85"/>
      <c r="H2548" s="85"/>
      <c r="I2548" s="85"/>
      <c r="J2548" s="85"/>
      <c r="K2548" s="85"/>
      <c r="L2548" s="85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</row>
    <row r="2549" spans="1:26" ht="14.25" customHeight="1">
      <c r="A2549" s="79"/>
      <c r="B2549" s="79"/>
      <c r="C2549" s="80"/>
      <c r="D2549" s="80"/>
      <c r="E2549" s="80"/>
      <c r="F2549" s="80"/>
      <c r="G2549" s="80"/>
      <c r="H2549" s="80"/>
      <c r="I2549" s="80"/>
      <c r="J2549" s="80"/>
      <c r="K2549" s="80"/>
      <c r="L2549" s="80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</row>
    <row r="2550" spans="1:26" ht="14.25" customHeight="1">
      <c r="A2550" s="84"/>
      <c r="B2550" s="84"/>
      <c r="C2550" s="85"/>
      <c r="D2550" s="85"/>
      <c r="E2550" s="85"/>
      <c r="F2550" s="85"/>
      <c r="G2550" s="85"/>
      <c r="H2550" s="85"/>
      <c r="I2550" s="85"/>
      <c r="J2550" s="85"/>
      <c r="K2550" s="85"/>
      <c r="L2550" s="85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</row>
    <row r="2551" spans="1:26" ht="14.25" customHeight="1">
      <c r="A2551" s="79"/>
      <c r="B2551" s="79"/>
      <c r="C2551" s="80"/>
      <c r="D2551" s="80"/>
      <c r="E2551" s="80"/>
      <c r="F2551" s="80"/>
      <c r="G2551" s="80"/>
      <c r="H2551" s="80"/>
      <c r="I2551" s="80"/>
      <c r="J2551" s="80"/>
      <c r="K2551" s="80"/>
      <c r="L2551" s="80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</row>
    <row r="2552" spans="1:26" ht="14.25" customHeight="1">
      <c r="A2552" s="84"/>
      <c r="B2552" s="84"/>
      <c r="C2552" s="85"/>
      <c r="D2552" s="85"/>
      <c r="E2552" s="85"/>
      <c r="F2552" s="85"/>
      <c r="G2552" s="85"/>
      <c r="H2552" s="85"/>
      <c r="I2552" s="85"/>
      <c r="J2552" s="85"/>
      <c r="K2552" s="85"/>
      <c r="L2552" s="85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</row>
    <row r="2553" spans="1:26" ht="14.25" customHeight="1">
      <c r="A2553" s="79"/>
      <c r="B2553" s="79"/>
      <c r="C2553" s="80"/>
      <c r="D2553" s="80"/>
      <c r="E2553" s="80"/>
      <c r="F2553" s="80"/>
      <c r="G2553" s="80"/>
      <c r="H2553" s="80"/>
      <c r="I2553" s="80"/>
      <c r="J2553" s="80"/>
      <c r="K2553" s="80"/>
      <c r="L2553" s="80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</row>
    <row r="2554" spans="1:26" ht="14.25" customHeight="1">
      <c r="A2554" s="84"/>
      <c r="B2554" s="84"/>
      <c r="C2554" s="85"/>
      <c r="D2554" s="85"/>
      <c r="E2554" s="85"/>
      <c r="F2554" s="85"/>
      <c r="G2554" s="85"/>
      <c r="H2554" s="85"/>
      <c r="I2554" s="85"/>
      <c r="J2554" s="85"/>
      <c r="K2554" s="85"/>
      <c r="L2554" s="85"/>
      <c r="M2554" s="53"/>
      <c r="N2554" s="53"/>
      <c r="O2554" s="53"/>
      <c r="P2554" s="53"/>
      <c r="Q2554" s="53"/>
      <c r="R2554" s="53"/>
      <c r="S2554" s="53"/>
      <c r="T2554" s="53"/>
      <c r="U2554" s="53"/>
      <c r="V2554" s="53"/>
      <c r="W2554" s="53"/>
      <c r="X2554" s="53"/>
      <c r="Y2554" s="53"/>
      <c r="Z2554" s="53"/>
    </row>
    <row r="2555" spans="1:26" ht="14.25" customHeight="1">
      <c r="A2555" s="79"/>
      <c r="B2555" s="79"/>
      <c r="C2555" s="80"/>
      <c r="D2555" s="80"/>
      <c r="E2555" s="80"/>
      <c r="F2555" s="80"/>
      <c r="G2555" s="80"/>
      <c r="H2555" s="80"/>
      <c r="I2555" s="80"/>
      <c r="J2555" s="80"/>
      <c r="K2555" s="80"/>
      <c r="L2555" s="80"/>
      <c r="M2555" s="53"/>
      <c r="N2555" s="53"/>
      <c r="O2555" s="53"/>
      <c r="P2555" s="53"/>
      <c r="Q2555" s="53"/>
      <c r="R2555" s="53"/>
      <c r="S2555" s="53"/>
      <c r="T2555" s="53"/>
      <c r="U2555" s="53"/>
      <c r="V2555" s="53"/>
      <c r="W2555" s="53"/>
      <c r="X2555" s="53"/>
      <c r="Y2555" s="53"/>
      <c r="Z2555" s="53"/>
    </row>
    <row r="2556" spans="1:26" ht="14.25" customHeight="1">
      <c r="A2556" s="84"/>
      <c r="B2556" s="84"/>
      <c r="C2556" s="85"/>
      <c r="D2556" s="85"/>
      <c r="E2556" s="85"/>
      <c r="F2556" s="85"/>
      <c r="G2556" s="85"/>
      <c r="H2556" s="85"/>
      <c r="I2556" s="85"/>
      <c r="J2556" s="85"/>
      <c r="K2556" s="85"/>
      <c r="L2556" s="85"/>
      <c r="M2556" s="53"/>
      <c r="N2556" s="53"/>
      <c r="O2556" s="53"/>
      <c r="P2556" s="53"/>
      <c r="Q2556" s="53"/>
      <c r="R2556" s="53"/>
      <c r="S2556" s="53"/>
      <c r="T2556" s="53"/>
      <c r="U2556" s="53"/>
      <c r="V2556" s="53"/>
      <c r="W2556" s="53"/>
      <c r="X2556" s="53"/>
      <c r="Y2556" s="53"/>
      <c r="Z2556" s="53"/>
    </row>
    <row r="2557" spans="1:26" ht="14.25" customHeight="1">
      <c r="A2557" s="79"/>
      <c r="B2557" s="79"/>
      <c r="C2557" s="80"/>
      <c r="D2557" s="80"/>
      <c r="E2557" s="80"/>
      <c r="F2557" s="80"/>
      <c r="G2557" s="80"/>
      <c r="H2557" s="80"/>
      <c r="I2557" s="80"/>
      <c r="J2557" s="80"/>
      <c r="K2557" s="80"/>
      <c r="L2557" s="80"/>
      <c r="M2557" s="53"/>
      <c r="N2557" s="53"/>
      <c r="O2557" s="53"/>
      <c r="P2557" s="53"/>
      <c r="Q2557" s="53"/>
      <c r="R2557" s="53"/>
      <c r="S2557" s="53"/>
      <c r="T2557" s="53"/>
      <c r="U2557" s="53"/>
      <c r="V2557" s="53"/>
      <c r="W2557" s="53"/>
      <c r="X2557" s="53"/>
      <c r="Y2557" s="53"/>
      <c r="Z2557" s="53"/>
    </row>
    <row r="2558" spans="1:26" ht="14.25" customHeight="1">
      <c r="A2558" s="84"/>
      <c r="B2558" s="84"/>
      <c r="C2558" s="85"/>
      <c r="D2558" s="85"/>
      <c r="E2558" s="85"/>
      <c r="F2558" s="85"/>
      <c r="G2558" s="85"/>
      <c r="H2558" s="85"/>
      <c r="I2558" s="85"/>
      <c r="J2558" s="85"/>
      <c r="K2558" s="85"/>
      <c r="L2558" s="85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</row>
    <row r="2559" spans="1:26" ht="14.25" customHeight="1">
      <c r="A2559" s="79"/>
      <c r="B2559" s="79"/>
      <c r="C2559" s="80"/>
      <c r="D2559" s="80"/>
      <c r="E2559" s="80"/>
      <c r="F2559" s="80"/>
      <c r="G2559" s="80"/>
      <c r="H2559" s="80"/>
      <c r="I2559" s="80"/>
      <c r="J2559" s="80"/>
      <c r="K2559" s="80"/>
      <c r="L2559" s="80"/>
      <c r="M2559" s="53"/>
      <c r="N2559" s="53"/>
      <c r="O2559" s="53"/>
      <c r="P2559" s="53"/>
      <c r="Q2559" s="53"/>
      <c r="R2559" s="53"/>
      <c r="S2559" s="53"/>
      <c r="T2559" s="53"/>
      <c r="U2559" s="53"/>
      <c r="V2559" s="53"/>
      <c r="W2559" s="53"/>
      <c r="X2559" s="53"/>
      <c r="Y2559" s="53"/>
      <c r="Z2559" s="53"/>
    </row>
    <row r="2560" spans="1:26" ht="14.25" customHeight="1">
      <c r="A2560" s="84"/>
      <c r="B2560" s="84"/>
      <c r="C2560" s="85"/>
      <c r="D2560" s="85"/>
      <c r="E2560" s="85"/>
      <c r="F2560" s="85"/>
      <c r="G2560" s="85"/>
      <c r="H2560" s="85"/>
      <c r="I2560" s="85"/>
      <c r="J2560" s="85"/>
      <c r="K2560" s="85"/>
      <c r="L2560" s="85"/>
      <c r="M2560" s="53"/>
      <c r="N2560" s="53"/>
      <c r="O2560" s="53"/>
      <c r="P2560" s="53"/>
      <c r="Q2560" s="53"/>
      <c r="R2560" s="53"/>
      <c r="S2560" s="53"/>
      <c r="T2560" s="53"/>
      <c r="U2560" s="53"/>
      <c r="V2560" s="53"/>
      <c r="W2560" s="53"/>
      <c r="X2560" s="53"/>
      <c r="Y2560" s="53"/>
      <c r="Z2560" s="53"/>
    </row>
    <row r="2561" spans="1:26" ht="14.25" customHeight="1">
      <c r="A2561" s="79"/>
      <c r="B2561" s="79"/>
      <c r="C2561" s="80"/>
      <c r="D2561" s="80"/>
      <c r="E2561" s="80"/>
      <c r="F2561" s="80"/>
      <c r="G2561" s="80"/>
      <c r="H2561" s="80"/>
      <c r="I2561" s="80"/>
      <c r="J2561" s="80"/>
      <c r="K2561" s="80"/>
      <c r="L2561" s="80"/>
      <c r="M2561" s="53"/>
      <c r="N2561" s="53"/>
      <c r="O2561" s="53"/>
      <c r="P2561" s="53"/>
      <c r="Q2561" s="53"/>
      <c r="R2561" s="53"/>
      <c r="S2561" s="53"/>
      <c r="T2561" s="53"/>
      <c r="U2561" s="53"/>
      <c r="V2561" s="53"/>
      <c r="W2561" s="53"/>
      <c r="X2561" s="53"/>
      <c r="Y2561" s="53"/>
      <c r="Z2561" s="53"/>
    </row>
    <row r="2562" spans="1:26" ht="14.25" customHeight="1">
      <c r="A2562" s="84"/>
      <c r="B2562" s="84"/>
      <c r="C2562" s="85"/>
      <c r="D2562" s="85"/>
      <c r="E2562" s="85"/>
      <c r="F2562" s="85"/>
      <c r="G2562" s="85"/>
      <c r="H2562" s="85"/>
      <c r="I2562" s="85"/>
      <c r="J2562" s="85"/>
      <c r="K2562" s="85"/>
      <c r="L2562" s="85"/>
      <c r="M2562" s="53"/>
      <c r="N2562" s="53"/>
      <c r="O2562" s="53"/>
      <c r="P2562" s="53"/>
      <c r="Q2562" s="53"/>
      <c r="R2562" s="53"/>
      <c r="S2562" s="53"/>
      <c r="T2562" s="53"/>
      <c r="U2562" s="53"/>
      <c r="V2562" s="53"/>
      <c r="W2562" s="53"/>
      <c r="X2562" s="53"/>
      <c r="Y2562" s="53"/>
      <c r="Z2562" s="53"/>
    </row>
    <row r="2563" spans="1:26" ht="14.25" customHeight="1">
      <c r="A2563" s="79"/>
      <c r="B2563" s="79"/>
      <c r="C2563" s="80"/>
      <c r="D2563" s="80"/>
      <c r="E2563" s="80"/>
      <c r="F2563" s="80"/>
      <c r="G2563" s="80"/>
      <c r="H2563" s="80"/>
      <c r="I2563" s="80"/>
      <c r="J2563" s="80"/>
      <c r="K2563" s="80"/>
      <c r="L2563" s="80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</row>
    <row r="2564" spans="1:26" ht="14.25" customHeight="1">
      <c r="A2564" s="84"/>
      <c r="B2564" s="84"/>
      <c r="C2564" s="85"/>
      <c r="D2564" s="85"/>
      <c r="E2564" s="85"/>
      <c r="F2564" s="85"/>
      <c r="G2564" s="85"/>
      <c r="H2564" s="85"/>
      <c r="I2564" s="85"/>
      <c r="J2564" s="85"/>
      <c r="K2564" s="85"/>
      <c r="L2564" s="85"/>
      <c r="M2564" s="53"/>
      <c r="N2564" s="53"/>
      <c r="O2564" s="53"/>
      <c r="P2564" s="53"/>
      <c r="Q2564" s="53"/>
      <c r="R2564" s="53"/>
      <c r="S2564" s="53"/>
      <c r="T2564" s="53"/>
      <c r="U2564" s="53"/>
      <c r="V2564" s="53"/>
      <c r="W2564" s="53"/>
      <c r="X2564" s="53"/>
      <c r="Y2564" s="53"/>
      <c r="Z2564" s="53"/>
    </row>
    <row r="2565" spans="1:26" ht="14.25" customHeight="1">
      <c r="A2565" s="79"/>
      <c r="B2565" s="79"/>
      <c r="C2565" s="80"/>
      <c r="D2565" s="80"/>
      <c r="E2565" s="80"/>
      <c r="F2565" s="80"/>
      <c r="G2565" s="80"/>
      <c r="H2565" s="80"/>
      <c r="I2565" s="80"/>
      <c r="J2565" s="80"/>
      <c r="K2565" s="80"/>
      <c r="L2565" s="80"/>
      <c r="M2565" s="53"/>
      <c r="N2565" s="53"/>
      <c r="O2565" s="53"/>
      <c r="P2565" s="53"/>
      <c r="Q2565" s="53"/>
      <c r="R2565" s="53"/>
      <c r="S2565" s="53"/>
      <c r="T2565" s="53"/>
      <c r="U2565" s="53"/>
      <c r="V2565" s="53"/>
      <c r="W2565" s="53"/>
      <c r="X2565" s="53"/>
      <c r="Y2565" s="53"/>
      <c r="Z2565" s="53"/>
    </row>
    <row r="2566" spans="1:26" ht="14.25" customHeight="1">
      <c r="A2566" s="84"/>
      <c r="B2566" s="84"/>
      <c r="C2566" s="85"/>
      <c r="D2566" s="85"/>
      <c r="E2566" s="85"/>
      <c r="F2566" s="85"/>
      <c r="G2566" s="85"/>
      <c r="H2566" s="85"/>
      <c r="I2566" s="85"/>
      <c r="J2566" s="85"/>
      <c r="K2566" s="85"/>
      <c r="L2566" s="85"/>
      <c r="M2566" s="53"/>
      <c r="N2566" s="53"/>
      <c r="O2566" s="53"/>
      <c r="P2566" s="53"/>
      <c r="Q2566" s="53"/>
      <c r="R2566" s="53"/>
      <c r="S2566" s="53"/>
      <c r="T2566" s="53"/>
      <c r="U2566" s="53"/>
      <c r="V2566" s="53"/>
      <c r="W2566" s="53"/>
      <c r="X2566" s="53"/>
      <c r="Y2566" s="53"/>
      <c r="Z2566" s="53"/>
    </row>
    <row r="2567" spans="1:26" ht="14.25" customHeight="1">
      <c r="A2567" s="79"/>
      <c r="B2567" s="79"/>
      <c r="C2567" s="80"/>
      <c r="D2567" s="80"/>
      <c r="E2567" s="80"/>
      <c r="F2567" s="80"/>
      <c r="G2567" s="80"/>
      <c r="H2567" s="80"/>
      <c r="I2567" s="80"/>
      <c r="J2567" s="80"/>
      <c r="K2567" s="80"/>
      <c r="L2567" s="80"/>
      <c r="M2567" s="53"/>
      <c r="N2567" s="53"/>
      <c r="O2567" s="53"/>
      <c r="P2567" s="53"/>
      <c r="Q2567" s="53"/>
      <c r="R2567" s="53"/>
      <c r="S2567" s="53"/>
      <c r="T2567" s="53"/>
      <c r="U2567" s="53"/>
      <c r="V2567" s="53"/>
      <c r="W2567" s="53"/>
      <c r="X2567" s="53"/>
      <c r="Y2567" s="53"/>
      <c r="Z2567" s="53"/>
    </row>
    <row r="2568" spans="1:26" ht="14.25" customHeight="1">
      <c r="A2568" s="84"/>
      <c r="B2568" s="84"/>
      <c r="C2568" s="85"/>
      <c r="D2568" s="85"/>
      <c r="E2568" s="85"/>
      <c r="F2568" s="85"/>
      <c r="G2568" s="85"/>
      <c r="H2568" s="85"/>
      <c r="I2568" s="85"/>
      <c r="J2568" s="85"/>
      <c r="K2568" s="85"/>
      <c r="L2568" s="85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</row>
    <row r="2569" spans="1:26" ht="14.25" customHeight="1">
      <c r="A2569" s="79"/>
      <c r="B2569" s="79"/>
      <c r="C2569" s="80"/>
      <c r="D2569" s="80"/>
      <c r="E2569" s="80"/>
      <c r="F2569" s="80"/>
      <c r="G2569" s="80"/>
      <c r="H2569" s="80"/>
      <c r="I2569" s="80"/>
      <c r="J2569" s="80"/>
      <c r="K2569" s="80"/>
      <c r="L2569" s="80"/>
      <c r="M2569" s="53"/>
      <c r="N2569" s="53"/>
      <c r="O2569" s="53"/>
      <c r="P2569" s="53"/>
      <c r="Q2569" s="53"/>
      <c r="R2569" s="53"/>
      <c r="S2569" s="53"/>
      <c r="T2569" s="53"/>
      <c r="U2569" s="53"/>
      <c r="V2569" s="53"/>
      <c r="W2569" s="53"/>
      <c r="X2569" s="53"/>
      <c r="Y2569" s="53"/>
      <c r="Z2569" s="53"/>
    </row>
    <row r="2570" spans="1:26" ht="14.25" customHeight="1">
      <c r="A2570" s="84"/>
      <c r="B2570" s="84"/>
      <c r="C2570" s="85"/>
      <c r="D2570" s="85"/>
      <c r="E2570" s="85"/>
      <c r="F2570" s="85"/>
      <c r="G2570" s="85"/>
      <c r="H2570" s="85"/>
      <c r="I2570" s="85"/>
      <c r="J2570" s="85"/>
      <c r="K2570" s="85"/>
      <c r="L2570" s="85"/>
      <c r="M2570" s="53"/>
      <c r="N2570" s="53"/>
      <c r="O2570" s="53"/>
      <c r="P2570" s="53"/>
      <c r="Q2570" s="53"/>
      <c r="R2570" s="53"/>
      <c r="S2570" s="53"/>
      <c r="T2570" s="53"/>
      <c r="U2570" s="53"/>
      <c r="V2570" s="53"/>
      <c r="W2570" s="53"/>
      <c r="X2570" s="53"/>
      <c r="Y2570" s="53"/>
      <c r="Z2570" s="53"/>
    </row>
    <row r="2571" spans="1:26" ht="14.25" customHeight="1">
      <c r="A2571" s="79"/>
      <c r="B2571" s="79"/>
      <c r="C2571" s="80"/>
      <c r="D2571" s="80"/>
      <c r="E2571" s="80"/>
      <c r="F2571" s="80"/>
      <c r="G2571" s="80"/>
      <c r="H2571" s="80"/>
      <c r="I2571" s="80"/>
      <c r="J2571" s="80"/>
      <c r="K2571" s="80"/>
      <c r="L2571" s="80"/>
      <c r="M2571" s="53"/>
      <c r="N2571" s="53"/>
      <c r="O2571" s="53"/>
      <c r="P2571" s="53"/>
      <c r="Q2571" s="53"/>
      <c r="R2571" s="53"/>
      <c r="S2571" s="53"/>
      <c r="T2571" s="53"/>
      <c r="U2571" s="53"/>
      <c r="V2571" s="53"/>
      <c r="W2571" s="53"/>
      <c r="X2571" s="53"/>
      <c r="Y2571" s="53"/>
      <c r="Z2571" s="53"/>
    </row>
    <row r="2572" spans="1:26" ht="14.25" customHeight="1">
      <c r="A2572" s="84"/>
      <c r="B2572" s="84"/>
      <c r="C2572" s="85"/>
      <c r="D2572" s="85"/>
      <c r="E2572" s="85"/>
      <c r="F2572" s="85"/>
      <c r="G2572" s="85"/>
      <c r="H2572" s="85"/>
      <c r="I2572" s="85"/>
      <c r="J2572" s="85"/>
      <c r="K2572" s="85"/>
      <c r="L2572" s="85"/>
      <c r="M2572" s="53"/>
      <c r="N2572" s="53"/>
      <c r="O2572" s="53"/>
      <c r="P2572" s="53"/>
      <c r="Q2572" s="53"/>
      <c r="R2572" s="53"/>
      <c r="S2572" s="53"/>
      <c r="T2572" s="53"/>
      <c r="U2572" s="53"/>
      <c r="V2572" s="53"/>
      <c r="W2572" s="53"/>
      <c r="X2572" s="53"/>
      <c r="Y2572" s="53"/>
      <c r="Z2572" s="53"/>
    </row>
    <row r="2573" spans="1:26" ht="14.25" customHeight="1">
      <c r="A2573" s="79"/>
      <c r="B2573" s="79"/>
      <c r="C2573" s="80"/>
      <c r="D2573" s="80"/>
      <c r="E2573" s="80"/>
      <c r="F2573" s="80"/>
      <c r="G2573" s="80"/>
      <c r="H2573" s="80"/>
      <c r="I2573" s="80"/>
      <c r="J2573" s="80"/>
      <c r="K2573" s="80"/>
      <c r="L2573" s="80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</row>
    <row r="2574" spans="1:26" ht="14.25" customHeight="1">
      <c r="A2574" s="84"/>
      <c r="B2574" s="84"/>
      <c r="C2574" s="85"/>
      <c r="D2574" s="85"/>
      <c r="E2574" s="85"/>
      <c r="F2574" s="85"/>
      <c r="G2574" s="85"/>
      <c r="H2574" s="85"/>
      <c r="I2574" s="85"/>
      <c r="J2574" s="85"/>
      <c r="K2574" s="85"/>
      <c r="L2574" s="85"/>
      <c r="M2574" s="53"/>
      <c r="N2574" s="53"/>
      <c r="O2574" s="53"/>
      <c r="P2574" s="53"/>
      <c r="Q2574" s="53"/>
      <c r="R2574" s="53"/>
      <c r="S2574" s="53"/>
      <c r="T2574" s="53"/>
      <c r="U2574" s="53"/>
      <c r="V2574" s="53"/>
      <c r="W2574" s="53"/>
      <c r="X2574" s="53"/>
      <c r="Y2574" s="53"/>
      <c r="Z2574" s="53"/>
    </row>
    <row r="2575" spans="1:26" ht="14.25" customHeight="1">
      <c r="A2575" s="79"/>
      <c r="B2575" s="79"/>
      <c r="C2575" s="80"/>
      <c r="D2575" s="80"/>
      <c r="E2575" s="80"/>
      <c r="F2575" s="80"/>
      <c r="G2575" s="80"/>
      <c r="H2575" s="80"/>
      <c r="I2575" s="80"/>
      <c r="J2575" s="80"/>
      <c r="K2575" s="80"/>
      <c r="L2575" s="80"/>
      <c r="M2575" s="53"/>
      <c r="N2575" s="53"/>
      <c r="O2575" s="53"/>
      <c r="P2575" s="53"/>
      <c r="Q2575" s="53"/>
      <c r="R2575" s="53"/>
      <c r="S2575" s="53"/>
      <c r="T2575" s="53"/>
      <c r="U2575" s="53"/>
      <c r="V2575" s="53"/>
      <c r="W2575" s="53"/>
      <c r="X2575" s="53"/>
      <c r="Y2575" s="53"/>
      <c r="Z2575" s="53"/>
    </row>
    <row r="2576" spans="1:26" ht="14.25" customHeight="1">
      <c r="A2576" s="84"/>
      <c r="B2576" s="84"/>
      <c r="C2576" s="85"/>
      <c r="D2576" s="85"/>
      <c r="E2576" s="85"/>
      <c r="F2576" s="85"/>
      <c r="G2576" s="85"/>
      <c r="H2576" s="85"/>
      <c r="I2576" s="85"/>
      <c r="J2576" s="85"/>
      <c r="K2576" s="85"/>
      <c r="L2576" s="85"/>
      <c r="M2576" s="53"/>
      <c r="N2576" s="53"/>
      <c r="O2576" s="53"/>
      <c r="P2576" s="53"/>
      <c r="Q2576" s="53"/>
      <c r="R2576" s="53"/>
      <c r="S2576" s="53"/>
      <c r="T2576" s="53"/>
      <c r="U2576" s="53"/>
      <c r="V2576" s="53"/>
      <c r="W2576" s="53"/>
      <c r="X2576" s="53"/>
      <c r="Y2576" s="53"/>
      <c r="Z2576" s="53"/>
    </row>
    <row r="2577" spans="1:26" ht="14.25" customHeight="1">
      <c r="A2577" s="79"/>
      <c r="B2577" s="79"/>
      <c r="C2577" s="80"/>
      <c r="D2577" s="80"/>
      <c r="E2577" s="80"/>
      <c r="F2577" s="80"/>
      <c r="G2577" s="80"/>
      <c r="H2577" s="80"/>
      <c r="I2577" s="80"/>
      <c r="J2577" s="80"/>
      <c r="K2577" s="80"/>
      <c r="L2577" s="80"/>
      <c r="M2577" s="53"/>
      <c r="N2577" s="53"/>
      <c r="O2577" s="53"/>
      <c r="P2577" s="53"/>
      <c r="Q2577" s="53"/>
      <c r="R2577" s="53"/>
      <c r="S2577" s="53"/>
      <c r="T2577" s="53"/>
      <c r="U2577" s="53"/>
      <c r="V2577" s="53"/>
      <c r="W2577" s="53"/>
      <c r="X2577" s="53"/>
      <c r="Y2577" s="53"/>
      <c r="Z2577" s="53"/>
    </row>
    <row r="2578" spans="1:26" ht="14.25" customHeight="1">
      <c r="A2578" s="84"/>
      <c r="B2578" s="84"/>
      <c r="C2578" s="85"/>
      <c r="D2578" s="85"/>
      <c r="E2578" s="85"/>
      <c r="F2578" s="85"/>
      <c r="G2578" s="85"/>
      <c r="H2578" s="85"/>
      <c r="I2578" s="85"/>
      <c r="J2578" s="85"/>
      <c r="K2578" s="85"/>
      <c r="L2578" s="85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</row>
    <row r="2579" spans="1:26" ht="14.25" customHeight="1">
      <c r="A2579" s="79"/>
      <c r="B2579" s="79"/>
      <c r="C2579" s="80"/>
      <c r="D2579" s="80"/>
      <c r="E2579" s="80"/>
      <c r="F2579" s="80"/>
      <c r="G2579" s="80"/>
      <c r="H2579" s="80"/>
      <c r="I2579" s="80"/>
      <c r="J2579" s="80"/>
      <c r="K2579" s="80"/>
      <c r="L2579" s="80"/>
      <c r="M2579" s="53"/>
      <c r="N2579" s="53"/>
      <c r="O2579" s="53"/>
      <c r="P2579" s="53"/>
      <c r="Q2579" s="53"/>
      <c r="R2579" s="53"/>
      <c r="S2579" s="53"/>
      <c r="T2579" s="53"/>
      <c r="U2579" s="53"/>
      <c r="V2579" s="53"/>
      <c r="W2579" s="53"/>
      <c r="X2579" s="53"/>
      <c r="Y2579" s="53"/>
      <c r="Z2579" s="53"/>
    </row>
    <row r="2580" spans="1:26" ht="14.25" customHeight="1">
      <c r="A2580" s="84"/>
      <c r="B2580" s="84"/>
      <c r="C2580" s="85"/>
      <c r="D2580" s="85"/>
      <c r="E2580" s="85"/>
      <c r="F2580" s="85"/>
      <c r="G2580" s="85"/>
      <c r="H2580" s="85"/>
      <c r="I2580" s="85"/>
      <c r="J2580" s="85"/>
      <c r="K2580" s="85"/>
      <c r="L2580" s="85"/>
      <c r="M2580" s="53"/>
      <c r="N2580" s="53"/>
      <c r="O2580" s="53"/>
      <c r="P2580" s="53"/>
      <c r="Q2580" s="53"/>
      <c r="R2580" s="53"/>
      <c r="S2580" s="53"/>
      <c r="T2580" s="53"/>
      <c r="U2580" s="53"/>
      <c r="V2580" s="53"/>
      <c r="W2580" s="53"/>
      <c r="X2580" s="53"/>
      <c r="Y2580" s="53"/>
      <c r="Z2580" s="53"/>
    </row>
    <row r="2581" spans="1:26" ht="14.25" customHeight="1">
      <c r="A2581" s="79"/>
      <c r="B2581" s="79"/>
      <c r="C2581" s="80"/>
      <c r="D2581" s="80"/>
      <c r="E2581" s="80"/>
      <c r="F2581" s="80"/>
      <c r="G2581" s="80"/>
      <c r="H2581" s="80"/>
      <c r="I2581" s="80"/>
      <c r="J2581" s="80"/>
      <c r="K2581" s="80"/>
      <c r="L2581" s="80"/>
      <c r="M2581" s="53"/>
      <c r="N2581" s="53"/>
      <c r="O2581" s="53"/>
      <c r="P2581" s="53"/>
      <c r="Q2581" s="53"/>
      <c r="R2581" s="53"/>
      <c r="S2581" s="53"/>
      <c r="T2581" s="53"/>
      <c r="U2581" s="53"/>
      <c r="V2581" s="53"/>
      <c r="W2581" s="53"/>
      <c r="X2581" s="53"/>
      <c r="Y2581" s="53"/>
      <c r="Z2581" s="53"/>
    </row>
    <row r="2582" spans="1:26" ht="14.25" customHeight="1">
      <c r="A2582" s="84"/>
      <c r="B2582" s="84"/>
      <c r="C2582" s="85"/>
      <c r="D2582" s="85"/>
      <c r="E2582" s="85"/>
      <c r="F2582" s="85"/>
      <c r="G2582" s="85"/>
      <c r="H2582" s="85"/>
      <c r="I2582" s="85"/>
      <c r="J2582" s="85"/>
      <c r="K2582" s="85"/>
      <c r="L2582" s="85"/>
      <c r="M2582" s="53"/>
      <c r="N2582" s="53"/>
      <c r="O2582" s="53"/>
      <c r="P2582" s="53"/>
      <c r="Q2582" s="53"/>
      <c r="R2582" s="53"/>
      <c r="S2582" s="53"/>
      <c r="T2582" s="53"/>
      <c r="U2582" s="53"/>
      <c r="V2582" s="53"/>
      <c r="W2582" s="53"/>
      <c r="X2582" s="53"/>
      <c r="Y2582" s="53"/>
      <c r="Z2582" s="53"/>
    </row>
    <row r="2583" spans="1:26" ht="14.25" customHeight="1">
      <c r="A2583" s="79"/>
      <c r="B2583" s="79"/>
      <c r="C2583" s="80"/>
      <c r="D2583" s="80"/>
      <c r="E2583" s="80"/>
      <c r="F2583" s="80"/>
      <c r="G2583" s="80"/>
      <c r="H2583" s="80"/>
      <c r="I2583" s="80"/>
      <c r="J2583" s="80"/>
      <c r="K2583" s="80"/>
      <c r="L2583" s="80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</row>
    <row r="2584" spans="1:26" ht="14.25" customHeight="1">
      <c r="A2584" s="84"/>
      <c r="B2584" s="84"/>
      <c r="C2584" s="85"/>
      <c r="D2584" s="85"/>
      <c r="E2584" s="85"/>
      <c r="F2584" s="85"/>
      <c r="G2584" s="85"/>
      <c r="H2584" s="85"/>
      <c r="I2584" s="85"/>
      <c r="J2584" s="85"/>
      <c r="K2584" s="85"/>
      <c r="L2584" s="85"/>
      <c r="M2584" s="53"/>
      <c r="N2584" s="53"/>
      <c r="O2584" s="53"/>
      <c r="P2584" s="53"/>
      <c r="Q2584" s="53"/>
      <c r="R2584" s="53"/>
      <c r="S2584" s="53"/>
      <c r="T2584" s="53"/>
      <c r="U2584" s="53"/>
      <c r="V2584" s="53"/>
      <c r="W2584" s="53"/>
      <c r="X2584" s="53"/>
      <c r="Y2584" s="53"/>
      <c r="Z2584" s="53"/>
    </row>
    <row r="2585" spans="1:26" ht="14.25" customHeight="1">
      <c r="A2585" s="79"/>
      <c r="B2585" s="79"/>
      <c r="C2585" s="80"/>
      <c r="D2585" s="80"/>
      <c r="E2585" s="80"/>
      <c r="F2585" s="80"/>
      <c r="G2585" s="80"/>
      <c r="H2585" s="80"/>
      <c r="I2585" s="80"/>
      <c r="J2585" s="80"/>
      <c r="K2585" s="80"/>
      <c r="L2585" s="80"/>
      <c r="M2585" s="53"/>
      <c r="N2585" s="53"/>
      <c r="O2585" s="53"/>
      <c r="P2585" s="53"/>
      <c r="Q2585" s="53"/>
      <c r="R2585" s="53"/>
      <c r="S2585" s="53"/>
      <c r="T2585" s="53"/>
      <c r="U2585" s="53"/>
      <c r="V2585" s="53"/>
      <c r="W2585" s="53"/>
      <c r="X2585" s="53"/>
      <c r="Y2585" s="53"/>
      <c r="Z2585" s="53"/>
    </row>
    <row r="2586" spans="1:26" ht="14.25" customHeight="1">
      <c r="A2586" s="84"/>
      <c r="B2586" s="84"/>
      <c r="C2586" s="85"/>
      <c r="D2586" s="85"/>
      <c r="E2586" s="85"/>
      <c r="F2586" s="85"/>
      <c r="G2586" s="85"/>
      <c r="H2586" s="85"/>
      <c r="I2586" s="85"/>
      <c r="J2586" s="85"/>
      <c r="K2586" s="85"/>
      <c r="L2586" s="85"/>
      <c r="M2586" s="53"/>
      <c r="N2586" s="53"/>
      <c r="O2586" s="53"/>
      <c r="P2586" s="53"/>
      <c r="Q2586" s="53"/>
      <c r="R2586" s="53"/>
      <c r="S2586" s="53"/>
      <c r="T2586" s="53"/>
      <c r="U2586" s="53"/>
      <c r="V2586" s="53"/>
      <c r="W2586" s="53"/>
      <c r="X2586" s="53"/>
      <c r="Y2586" s="53"/>
      <c r="Z2586" s="53"/>
    </row>
    <row r="2587" spans="1:26" ht="14.25" customHeight="1">
      <c r="A2587" s="79"/>
      <c r="B2587" s="79"/>
      <c r="C2587" s="80"/>
      <c r="D2587" s="80"/>
      <c r="E2587" s="80"/>
      <c r="F2587" s="80"/>
      <c r="G2587" s="80"/>
      <c r="H2587" s="80"/>
      <c r="I2587" s="80"/>
      <c r="J2587" s="80"/>
      <c r="K2587" s="80"/>
      <c r="L2587" s="80"/>
      <c r="M2587" s="53"/>
      <c r="N2587" s="53"/>
      <c r="O2587" s="53"/>
      <c r="P2587" s="53"/>
      <c r="Q2587" s="53"/>
      <c r="R2587" s="53"/>
      <c r="S2587" s="53"/>
      <c r="T2587" s="53"/>
      <c r="U2587" s="53"/>
      <c r="V2587" s="53"/>
      <c r="W2587" s="53"/>
      <c r="X2587" s="53"/>
      <c r="Y2587" s="53"/>
      <c r="Z2587" s="53"/>
    </row>
  </sheetData>
  <autoFilter ref="A1:J1593" xr:uid="{00000000-0009-0000-0000-000002000000}"/>
  <conditionalFormatting sqref="B1:B1048576">
    <cfRule type="expression" dxfId="2" priority="1">
      <formula>$I1&gt;1</formula>
    </cfRule>
  </conditionalFormatting>
  <conditionalFormatting sqref="I2:I2587">
    <cfRule type="expression" dxfId="1" priority="2">
      <formula>$I$2&gt;1</formula>
    </cfRule>
  </conditionalFormatting>
  <dataValidations disablePrompts="1" count="1">
    <dataValidation type="list" allowBlank="1" showErrorMessage="1" sqref="J1:J2587" xr:uid="{00000000-0002-0000-0200-000000000000}">
      <formula1>StopTypes</formula1>
    </dataValidation>
  </dataValidations>
  <pageMargins left="0.75" right="0.75" top="1" bottom="1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C18D8-3E18-457F-99AD-30BD02BA4718}">
  <sheetPr codeName="Sheet4"/>
  <dimension ref="A1:AG6212"/>
  <sheetViews>
    <sheetView tabSelected="1" topLeftCell="P1" workbookViewId="0">
      <pane ySplit="2" topLeftCell="A6183" activePane="bottomLeft" state="frozen"/>
      <selection pane="bottomLeft" activeCell="AD6210" sqref="AD6210"/>
    </sheetView>
  </sheetViews>
  <sheetFormatPr defaultRowHeight="14.5"/>
  <cols>
    <col min="2" max="2" width="11.08984375" style="171" customWidth="1"/>
    <col min="3" max="3" width="19" style="172" customWidth="1"/>
    <col min="4" max="4" width="14.90625" style="172" customWidth="1"/>
    <col min="5" max="5" width="17.1796875" style="176" customWidth="1"/>
    <col min="6" max="6" width="16.54296875" style="177" customWidth="1"/>
    <col min="7" max="7" width="15.1796875" style="171" customWidth="1"/>
    <col min="8" max="8" width="22.26953125" style="172" customWidth="1"/>
    <col min="9" max="9" width="15" style="173" customWidth="1"/>
    <col min="10" max="10" width="12.08984375" style="171" customWidth="1"/>
    <col min="11" max="11" width="8.7265625" style="172"/>
    <col min="12" max="12" width="10.26953125" style="172" customWidth="1"/>
    <col min="13" max="13" width="8.7265625" style="198"/>
    <col min="14" max="14" width="10" style="199" customWidth="1"/>
    <col min="15" max="15" width="11.90625" style="171" customWidth="1"/>
    <col min="16" max="19" width="11.54296875" style="172" customWidth="1"/>
    <col min="20" max="20" width="12.26953125" style="173" customWidth="1"/>
    <col min="21" max="21" width="21.6328125" customWidth="1"/>
    <col min="22" max="22" width="8.08984375" style="163" customWidth="1"/>
    <col min="23" max="23" width="9" style="164" customWidth="1"/>
    <col min="24" max="24" width="8.36328125" style="164" customWidth="1"/>
    <col min="25" max="26" width="7.90625" style="164" customWidth="1"/>
    <col min="27" max="27" width="8.7265625" style="165"/>
    <col min="28" max="28" width="10.36328125" customWidth="1"/>
    <col min="29" max="29" width="13.1796875" customWidth="1"/>
    <col min="30" max="30" width="10.08984375" customWidth="1"/>
    <col min="31" max="31" width="10.36328125" customWidth="1"/>
    <col min="32" max="32" width="11.81640625" customWidth="1"/>
  </cols>
  <sheetData>
    <row r="1" spans="1:33">
      <c r="B1" s="168"/>
      <c r="C1" s="169"/>
      <c r="D1" s="169"/>
      <c r="E1" s="174"/>
      <c r="F1" s="175"/>
      <c r="G1" s="168"/>
      <c r="H1" s="169"/>
      <c r="I1" s="170"/>
      <c r="J1" s="168"/>
      <c r="K1" s="169"/>
      <c r="L1" s="169"/>
      <c r="M1" s="192"/>
      <c r="N1" s="193"/>
      <c r="O1" s="168"/>
      <c r="P1" s="169"/>
      <c r="Q1" s="169"/>
      <c r="R1" s="169"/>
      <c r="S1" s="169"/>
      <c r="T1" s="170"/>
      <c r="U1">
        <f>COUNTBLANK($U2:$U6212)</f>
        <v>526</v>
      </c>
      <c r="V1" s="160"/>
      <c r="W1" s="161"/>
      <c r="X1" s="161"/>
      <c r="Y1" s="161"/>
      <c r="Z1" s="161"/>
      <c r="AA1" s="162"/>
      <c r="AD1">
        <f>COUNTIF(PrivateSchedule[RouteNo], NA())</f>
        <v>319</v>
      </c>
    </row>
    <row r="2" spans="1:33">
      <c r="A2" t="s">
        <v>3602</v>
      </c>
      <c r="B2" s="184" t="s">
        <v>3603</v>
      </c>
      <c r="C2" s="185" t="s">
        <v>3604</v>
      </c>
      <c r="D2" s="185" t="s">
        <v>6</v>
      </c>
      <c r="E2" s="186" t="s">
        <v>3605</v>
      </c>
      <c r="F2" s="187" t="s">
        <v>3606</v>
      </c>
      <c r="G2" s="189" t="s">
        <v>12</v>
      </c>
      <c r="H2" s="190" t="s">
        <v>3607</v>
      </c>
      <c r="I2" s="191" t="s">
        <v>3608</v>
      </c>
      <c r="J2" s="194" t="s">
        <v>3609</v>
      </c>
      <c r="K2" s="195" t="s">
        <v>3610</v>
      </c>
      <c r="L2" s="195" t="s">
        <v>3611</v>
      </c>
      <c r="M2" s="196" t="s">
        <v>3612</v>
      </c>
      <c r="N2" s="197" t="s">
        <v>3613</v>
      </c>
      <c r="O2" s="180" t="s">
        <v>3614</v>
      </c>
      <c r="P2" s="181" t="s">
        <v>3615</v>
      </c>
      <c r="Q2" s="181" t="s">
        <v>3616</v>
      </c>
      <c r="R2" s="181" t="s">
        <v>3617</v>
      </c>
      <c r="S2" s="181" t="s">
        <v>3618</v>
      </c>
      <c r="T2" s="179" t="s">
        <v>3619</v>
      </c>
      <c r="U2" s="167" t="s">
        <v>3620</v>
      </c>
      <c r="V2" s="182" t="s">
        <v>3621</v>
      </c>
      <c r="W2" s="183" t="s">
        <v>3622</v>
      </c>
      <c r="X2" s="183" t="s">
        <v>3623</v>
      </c>
      <c r="Y2" s="183" t="s">
        <v>3624</v>
      </c>
      <c r="Z2" s="183" t="s">
        <v>3625</v>
      </c>
      <c r="AA2" s="166" t="s">
        <v>3626</v>
      </c>
      <c r="AB2" s="167" t="s">
        <v>3627</v>
      </c>
      <c r="AC2" s="167" t="s">
        <v>14</v>
      </c>
      <c r="AD2" s="167" t="s">
        <v>3628</v>
      </c>
      <c r="AE2" s="167" t="s">
        <v>3629</v>
      </c>
      <c r="AF2" t="s">
        <v>8281</v>
      </c>
      <c r="AG2" t="s">
        <v>8282</v>
      </c>
    </row>
    <row r="3" spans="1:33">
      <c r="A3" t="s">
        <v>797</v>
      </c>
      <c r="B3" s="171" t="s">
        <v>102</v>
      </c>
      <c r="C3" s="172" t="s">
        <v>3630</v>
      </c>
      <c r="D3" s="172" t="s">
        <v>28</v>
      </c>
      <c r="E3" s="176">
        <v>42583</v>
      </c>
      <c r="F3" s="177">
        <v>44408</v>
      </c>
      <c r="G3" s="171" t="s">
        <v>3631</v>
      </c>
      <c r="H3" s="172" t="s">
        <v>3632</v>
      </c>
      <c r="J3" s="171" t="s">
        <v>101</v>
      </c>
      <c r="L3" s="172" t="s">
        <v>16</v>
      </c>
      <c r="M3" s="198">
        <v>23</v>
      </c>
      <c r="N3" s="199">
        <v>9</v>
      </c>
      <c r="O3" s="171" t="s">
        <v>419</v>
      </c>
      <c r="T3" s="173" t="s">
        <v>420</v>
      </c>
      <c r="U3" t="str">
        <f t="shared" ref="U3:U66" si="0">_xlfn.IFNA(VLOOKUP($O3,Code2Loc,2,FALSE)
&amp; IF( OR( ISNA($P3), LEN($P3)=0), "",  "-" &amp; VLOOKUP($P3,Code2Loc,2,FALSE))
&amp; IF( OR( ISNA($Q3), LEN($Q3)=0), "",  "-" &amp; VLOOKUP($Q3,Code2Loc,2,FALSE))
&amp; IF( OR( ISNA($R3), LEN($R3)=0), "",  "-" &amp; VLOOKUP($R3,Code2Loc,2,FALSE))
&amp; IF( OR( ISNA($S3), LEN($S3)=0), "",  "-" &amp; VLOOKUP($S3,Code2Loc,2,FALSE))
&amp; IF( OR( ISNA($T3), LEN($T3)=0), "",  "-" &amp; VLOOKUP($T3,Code2Loc,2,FALSE)),"")</f>
        <v>Chorao-BICHOLIM</v>
      </c>
      <c r="V3" s="163">
        <v>0.27083333333333331</v>
      </c>
      <c r="AA3" s="165">
        <f t="shared" ref="AA3:AA66" si="1">IF(ISBLANK($V3), "", _xlfn.IFNA($V3 + _xlfn.IFNA( VLOOKUP($O3 &amp; IF(ISBLANK($P3),"", "-" &amp; $P3) &amp; IF(ISBLANK($Q3),"", "-" &amp; $Q3) &amp; IF(ISBLANK($R3),"", "-" &amp; $R3) &amp; IF(ISBLANK($S3),"", "-" &amp; $S3) &amp; IF(ISBLANK($T3),"", "-" &amp; $T3),TravelTime,8,FALSE), VLOOKUP($T3 &amp; IF(ISBLANK($S3),"", "-" &amp; $S3) &amp; IF(ISBLANK($R3),"", "-" &amp; $R3) &amp; IF(ISBLANK($Q3),"", "-" &amp; $Q3) &amp; IF(ISBLANK($P3),"", "-" &amp; $P3) &amp; IF(ISBLANK($O3),"", "-" &amp; $O3),TravelTime,8,FALSE)) / 1440, ""))</f>
        <v>0.28819444444444442</v>
      </c>
      <c r="AB3" t="str">
        <f t="shared" ref="AB3:AB66" si="2">IF(AND(LEN($A3)&lt;&gt;0,LEN($A3)&lt;&gt;0),$A3,$AB2)</f>
        <v>BICHOLIM</v>
      </c>
      <c r="AC3" t="str">
        <f t="shared" ref="AC3:AC66" si="3">IF(AND(LEN($J3)&lt;&gt;0,LEN($B3)&lt;&gt;0),$J3,$AC2)</f>
        <v>GA01T 8202</v>
      </c>
      <c r="AD3" t="str">
        <f>_xlfn.IFNA(VLOOKUP(PrivateSchedule[[#This Row],[ow]],RTARoutes[[StageCodes]:[RouteID]],6,FALSE), VLOOKUP(PrivateSchedule[[#This Row],[re]],RTARoutes[[StageCodes]:[RouteID]],6,FALSE))</f>
        <v>PVT38</v>
      </c>
      <c r="AE3" t="str" cm="1">
        <f t="array" ref="AE3">_xlfn.IFS( NOT(ISNA(VLOOKUP(PrivateSchedule[[#This Row],[ow]],RTARoutes[[StageCodes]:[RouteID]],6,FALSE))), "O",  NOT(ISNA(VLOOKUP(PrivateSchedule[[#This Row],[re]],RTARoutes[[StageCodes]:[RouteID]],6,FALSE))), "R")</f>
        <v>R</v>
      </c>
      <c r="AF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4" spans="1:33">
      <c r="O4" s="171" t="s">
        <v>420</v>
      </c>
      <c r="T4" s="173" t="s">
        <v>419</v>
      </c>
      <c r="U4" t="str">
        <f t="shared" si="0"/>
        <v>BICHOLIM-Chorao</v>
      </c>
      <c r="V4" s="163">
        <v>0.29166666666666669</v>
      </c>
      <c r="AA4" s="165">
        <f t="shared" si="1"/>
        <v>0.30902777777777779</v>
      </c>
      <c r="AB4" t="str">
        <f t="shared" si="2"/>
        <v>BICHOLIM</v>
      </c>
      <c r="AC4" t="str">
        <f t="shared" si="3"/>
        <v>GA01T 8202</v>
      </c>
      <c r="AD4" t="str">
        <f>_xlfn.IFNA(VLOOKUP(PrivateSchedule[[#This Row],[ow]],RTARoutes[[StageCodes]:[RouteID]],6,FALSE), VLOOKUP(PrivateSchedule[[#This Row],[re]],RTARoutes[[StageCodes]:[RouteID]],6,FALSE))</f>
        <v>PVT38</v>
      </c>
      <c r="AE4" t="str" cm="1">
        <f t="array" ref="AE4">_xlfn.IFS( NOT(ISNA(VLOOKUP(PrivateSchedule[[#This Row],[ow]],RTARoutes[[StageCodes]:[RouteID]],6,FALSE))), "O",  NOT(ISNA(VLOOKUP(PrivateSchedule[[#This Row],[re]],RTARoutes[[StageCodes]:[RouteID]],6,FALSE))), "R")</f>
        <v>O</v>
      </c>
      <c r="AF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BCH-*CHO</v>
      </c>
      <c r="AG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CHO-*BCH</v>
      </c>
    </row>
    <row r="5" spans="1:33">
      <c r="O5" s="171" t="s">
        <v>419</v>
      </c>
      <c r="T5" s="173" t="s">
        <v>420</v>
      </c>
      <c r="U5" t="str">
        <f t="shared" si="0"/>
        <v>Chorao-BICHOLIM</v>
      </c>
      <c r="V5" s="163">
        <v>0.33333333333333331</v>
      </c>
      <c r="AA5" s="165">
        <f t="shared" si="1"/>
        <v>0.35069444444444442</v>
      </c>
      <c r="AB5" t="str">
        <f t="shared" si="2"/>
        <v>BICHOLIM</v>
      </c>
      <c r="AC5" t="str">
        <f t="shared" si="3"/>
        <v>GA01T 8202</v>
      </c>
      <c r="AD5" t="str">
        <f>_xlfn.IFNA(VLOOKUP(PrivateSchedule[[#This Row],[ow]],RTARoutes[[StageCodes]:[RouteID]],6,FALSE), VLOOKUP(PrivateSchedule[[#This Row],[re]],RTARoutes[[StageCodes]:[RouteID]],6,FALSE))</f>
        <v>PVT38</v>
      </c>
      <c r="AE5" t="str" cm="1">
        <f t="array" ref="AE5">_xlfn.IFS( NOT(ISNA(VLOOKUP(PrivateSchedule[[#This Row],[ow]],RTARoutes[[StageCodes]:[RouteID]],6,FALSE))), "O",  NOT(ISNA(VLOOKUP(PrivateSchedule[[#This Row],[re]],RTARoutes[[StageCodes]:[RouteID]],6,FALSE))), "R")</f>
        <v>R</v>
      </c>
      <c r="AF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6" spans="1:33">
      <c r="O6" s="171" t="s">
        <v>420</v>
      </c>
      <c r="T6" s="173" t="s">
        <v>419</v>
      </c>
      <c r="U6" t="str">
        <f t="shared" si="0"/>
        <v>BICHOLIM-Chorao</v>
      </c>
      <c r="V6" s="163">
        <v>0.39583333333333331</v>
      </c>
      <c r="AA6" s="165">
        <f t="shared" si="1"/>
        <v>0.41319444444444442</v>
      </c>
      <c r="AB6" t="str">
        <f t="shared" si="2"/>
        <v>BICHOLIM</v>
      </c>
      <c r="AC6" t="str">
        <f t="shared" si="3"/>
        <v>GA01T 8202</v>
      </c>
      <c r="AD6" t="str">
        <f>_xlfn.IFNA(VLOOKUP(PrivateSchedule[[#This Row],[ow]],RTARoutes[[StageCodes]:[RouteID]],6,FALSE), VLOOKUP(PrivateSchedule[[#This Row],[re]],RTARoutes[[StageCodes]:[RouteID]],6,FALSE))</f>
        <v>PVT38</v>
      </c>
      <c r="AE6" t="str" cm="1">
        <f t="array" ref="AE6">_xlfn.IFS( NOT(ISNA(VLOOKUP(PrivateSchedule[[#This Row],[ow]],RTARoutes[[StageCodes]:[RouteID]],6,FALSE))), "O",  NOT(ISNA(VLOOKUP(PrivateSchedule[[#This Row],[re]],RTARoutes[[StageCodes]:[RouteID]],6,FALSE))), "R")</f>
        <v>O</v>
      </c>
      <c r="AF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BCH-*CHO</v>
      </c>
      <c r="AG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CHO-*BCH</v>
      </c>
    </row>
    <row r="7" spans="1:33">
      <c r="O7" s="171" t="s">
        <v>419</v>
      </c>
      <c r="T7" s="173" t="s">
        <v>420</v>
      </c>
      <c r="U7" t="str">
        <f t="shared" si="0"/>
        <v>Chorao-BICHOLIM</v>
      </c>
      <c r="V7" s="163">
        <v>0.44791666666666669</v>
      </c>
      <c r="AA7" s="165">
        <f t="shared" si="1"/>
        <v>0.46527777777777779</v>
      </c>
      <c r="AB7" t="str">
        <f t="shared" si="2"/>
        <v>BICHOLIM</v>
      </c>
      <c r="AC7" t="str">
        <f t="shared" si="3"/>
        <v>GA01T 8202</v>
      </c>
      <c r="AD7" t="str">
        <f>_xlfn.IFNA(VLOOKUP(PrivateSchedule[[#This Row],[ow]],RTARoutes[[StageCodes]:[RouteID]],6,FALSE), VLOOKUP(PrivateSchedule[[#This Row],[re]],RTARoutes[[StageCodes]:[RouteID]],6,FALSE))</f>
        <v>PVT38</v>
      </c>
      <c r="AE7" t="str" cm="1">
        <f t="array" ref="AE7">_xlfn.IFS( NOT(ISNA(VLOOKUP(PrivateSchedule[[#This Row],[ow]],RTARoutes[[StageCodes]:[RouteID]],6,FALSE))), "O",  NOT(ISNA(VLOOKUP(PrivateSchedule[[#This Row],[re]],RTARoutes[[StageCodes]:[RouteID]],6,FALSE))), "R")</f>
        <v>R</v>
      </c>
      <c r="AF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8" spans="1:33">
      <c r="O8" s="171" t="s">
        <v>420</v>
      </c>
      <c r="T8" s="173" t="s">
        <v>419</v>
      </c>
      <c r="U8" t="str">
        <f t="shared" si="0"/>
        <v>BICHOLIM-Chorao</v>
      </c>
      <c r="V8" s="163">
        <v>0.54861111111111105</v>
      </c>
      <c r="AA8" s="165">
        <f t="shared" si="1"/>
        <v>0.56597222222222221</v>
      </c>
      <c r="AB8" t="str">
        <f t="shared" si="2"/>
        <v>BICHOLIM</v>
      </c>
      <c r="AC8" t="str">
        <f t="shared" si="3"/>
        <v>GA01T 8202</v>
      </c>
      <c r="AD8" t="str">
        <f>_xlfn.IFNA(VLOOKUP(PrivateSchedule[[#This Row],[ow]],RTARoutes[[StageCodes]:[RouteID]],6,FALSE), VLOOKUP(PrivateSchedule[[#This Row],[re]],RTARoutes[[StageCodes]:[RouteID]],6,FALSE))</f>
        <v>PVT38</v>
      </c>
      <c r="AE8" t="str" cm="1">
        <f t="array" ref="AE8">_xlfn.IFS( NOT(ISNA(VLOOKUP(PrivateSchedule[[#This Row],[ow]],RTARoutes[[StageCodes]:[RouteID]],6,FALSE))), "O",  NOT(ISNA(VLOOKUP(PrivateSchedule[[#This Row],[re]],RTARoutes[[StageCodes]:[RouteID]],6,FALSE))), "R")</f>
        <v>O</v>
      </c>
      <c r="AF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BCH-*CHO</v>
      </c>
      <c r="AG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CHO-*BCH</v>
      </c>
    </row>
    <row r="9" spans="1:33">
      <c r="O9" s="171" t="s">
        <v>419</v>
      </c>
      <c r="T9" s="173" t="s">
        <v>420</v>
      </c>
      <c r="U9" t="str">
        <f t="shared" si="0"/>
        <v>Chorao-BICHOLIM</v>
      </c>
      <c r="V9" s="163">
        <v>0.59375</v>
      </c>
      <c r="AA9" s="165">
        <f t="shared" si="1"/>
        <v>0.61111111111111116</v>
      </c>
      <c r="AB9" t="str">
        <f t="shared" si="2"/>
        <v>BICHOLIM</v>
      </c>
      <c r="AC9" t="str">
        <f t="shared" si="3"/>
        <v>GA01T 8202</v>
      </c>
      <c r="AD9" t="str">
        <f>_xlfn.IFNA(VLOOKUP(PrivateSchedule[[#This Row],[ow]],RTARoutes[[StageCodes]:[RouteID]],6,FALSE), VLOOKUP(PrivateSchedule[[#This Row],[re]],RTARoutes[[StageCodes]:[RouteID]],6,FALSE))</f>
        <v>PVT38</v>
      </c>
      <c r="AE9" t="str" cm="1">
        <f t="array" ref="AE9">_xlfn.IFS( NOT(ISNA(VLOOKUP(PrivateSchedule[[#This Row],[ow]],RTARoutes[[StageCodes]:[RouteID]],6,FALSE))), "O",  NOT(ISNA(VLOOKUP(PrivateSchedule[[#This Row],[re]],RTARoutes[[StageCodes]:[RouteID]],6,FALSE))), "R")</f>
        <v>R</v>
      </c>
      <c r="AF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10" spans="1:33">
      <c r="O10" s="171" t="s">
        <v>420</v>
      </c>
      <c r="T10" s="173" t="s">
        <v>419</v>
      </c>
      <c r="U10" t="str">
        <f t="shared" si="0"/>
        <v>BICHOLIM-Chorao</v>
      </c>
      <c r="V10" s="163">
        <v>0.69097222222222221</v>
      </c>
      <c r="AA10" s="165">
        <f t="shared" si="1"/>
        <v>0.70833333333333337</v>
      </c>
      <c r="AB10" t="str">
        <f t="shared" si="2"/>
        <v>BICHOLIM</v>
      </c>
      <c r="AC10" t="str">
        <f t="shared" si="3"/>
        <v>GA01T 8202</v>
      </c>
      <c r="AD10" t="str">
        <f>_xlfn.IFNA(VLOOKUP(PrivateSchedule[[#This Row],[ow]],RTARoutes[[StageCodes]:[RouteID]],6,FALSE), VLOOKUP(PrivateSchedule[[#This Row],[re]],RTARoutes[[StageCodes]:[RouteID]],6,FALSE))</f>
        <v>PVT38</v>
      </c>
      <c r="AE10" t="str" cm="1">
        <f t="array" ref="AE10">_xlfn.IFS( NOT(ISNA(VLOOKUP(PrivateSchedule[[#This Row],[ow]],RTARoutes[[StageCodes]:[RouteID]],6,FALSE))), "O",  NOT(ISNA(VLOOKUP(PrivateSchedule[[#This Row],[re]],RTARoutes[[StageCodes]:[RouteID]],6,FALSE))), "R")</f>
        <v>O</v>
      </c>
      <c r="AF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BCH-*CHO</v>
      </c>
      <c r="AG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CHO-*BCH</v>
      </c>
    </row>
    <row r="11" spans="1:33">
      <c r="O11" s="171" t="s">
        <v>419</v>
      </c>
      <c r="T11" s="173" t="s">
        <v>420</v>
      </c>
      <c r="U11" t="str">
        <f t="shared" si="0"/>
        <v>Chorao-BICHOLIM</v>
      </c>
      <c r="V11" s="163">
        <v>0.73611111111111116</v>
      </c>
      <c r="AA11" s="165">
        <f t="shared" si="1"/>
        <v>0.75347222222222232</v>
      </c>
      <c r="AB11" t="str">
        <f t="shared" si="2"/>
        <v>BICHOLIM</v>
      </c>
      <c r="AC11" t="str">
        <f t="shared" si="3"/>
        <v>GA01T 8202</v>
      </c>
      <c r="AD11" t="str">
        <f>_xlfn.IFNA(VLOOKUP(PrivateSchedule[[#This Row],[ow]],RTARoutes[[StageCodes]:[RouteID]],6,FALSE), VLOOKUP(PrivateSchedule[[#This Row],[re]],RTARoutes[[StageCodes]:[RouteID]],6,FALSE))</f>
        <v>PVT38</v>
      </c>
      <c r="AE11" t="str" cm="1">
        <f t="array" ref="AE11">_xlfn.IFS( NOT(ISNA(VLOOKUP(PrivateSchedule[[#This Row],[ow]],RTARoutes[[StageCodes]:[RouteID]],6,FALSE))), "O",  NOT(ISNA(VLOOKUP(PrivateSchedule[[#This Row],[re]],RTARoutes[[StageCodes]:[RouteID]],6,FALSE))), "R")</f>
        <v>R</v>
      </c>
      <c r="AF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12" spans="1:33">
      <c r="O12" s="171" t="s">
        <v>420</v>
      </c>
      <c r="T12" s="173" t="s">
        <v>419</v>
      </c>
      <c r="U12" t="str">
        <f t="shared" si="0"/>
        <v>BICHOLIM-Chorao</v>
      </c>
      <c r="V12" s="163">
        <v>0.77430555555555547</v>
      </c>
      <c r="AA12" s="165">
        <f t="shared" si="1"/>
        <v>0.79166666666666663</v>
      </c>
      <c r="AB12" t="str">
        <f t="shared" si="2"/>
        <v>BICHOLIM</v>
      </c>
      <c r="AC12" t="str">
        <f t="shared" si="3"/>
        <v>GA01T 8202</v>
      </c>
      <c r="AD12" t="str">
        <f>_xlfn.IFNA(VLOOKUP(PrivateSchedule[[#This Row],[ow]],RTARoutes[[StageCodes]:[RouteID]],6,FALSE), VLOOKUP(PrivateSchedule[[#This Row],[re]],RTARoutes[[StageCodes]:[RouteID]],6,FALSE))</f>
        <v>PVT38</v>
      </c>
      <c r="AE12" t="str" cm="1">
        <f t="array" ref="AE12">_xlfn.IFS( NOT(ISNA(VLOOKUP(PrivateSchedule[[#This Row],[ow]],RTARoutes[[StageCodes]:[RouteID]],6,FALSE))), "O",  NOT(ISNA(VLOOKUP(PrivateSchedule[[#This Row],[re]],RTARoutes[[StageCodes]:[RouteID]],6,FALSE))), "R")</f>
        <v>O</v>
      </c>
      <c r="AF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BCH-*CHO</v>
      </c>
      <c r="AG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CHO-*BCH</v>
      </c>
    </row>
    <row r="13" spans="1:33">
      <c r="B13" s="171" t="s">
        <v>248</v>
      </c>
      <c r="C13" s="172" t="s">
        <v>3633</v>
      </c>
      <c r="D13" s="172" t="s">
        <v>28</v>
      </c>
      <c r="E13" s="176">
        <v>42688</v>
      </c>
      <c r="F13" s="177">
        <v>44513</v>
      </c>
      <c r="G13" s="171" t="s">
        <v>3634</v>
      </c>
      <c r="H13" s="172" t="s">
        <v>3635</v>
      </c>
      <c r="J13" s="171" t="s">
        <v>247</v>
      </c>
      <c r="L13" s="172" t="s">
        <v>16</v>
      </c>
      <c r="M13" s="198">
        <v>24</v>
      </c>
      <c r="N13" s="199">
        <v>9</v>
      </c>
      <c r="O13" s="171" t="s">
        <v>3458</v>
      </c>
      <c r="T13" s="173" t="s">
        <v>2356</v>
      </c>
      <c r="U13" t="str">
        <f t="shared" si="0"/>
        <v>Shikeri-POIRA</v>
      </c>
      <c r="V13" s="163">
        <v>0.29166666666666669</v>
      </c>
      <c r="AA13" s="165" t="str">
        <f t="shared" si="1"/>
        <v/>
      </c>
      <c r="AB13" t="str">
        <f t="shared" si="2"/>
        <v>BICHOLIM</v>
      </c>
      <c r="AC13" t="str">
        <f t="shared" si="3"/>
        <v>GA04T 4656</v>
      </c>
      <c r="AD13" t="e">
        <f>_xlfn.IFNA(VLOOKUP(PrivateSchedule[[#This Row],[ow]],RTARoutes[[StageCodes]:[RouteID]],6,FALSE), VLOOKUP(PrivateSchedule[[#This Row],[re]],RTARoutes[[StageCodes]:[RouteID]],6,FALSE))</f>
        <v>#N/A</v>
      </c>
      <c r="AE13" t="e" cm="1">
        <f t="array" ref="AE13">_xlfn.IFS( NOT(ISNA(VLOOKUP(PrivateSchedule[[#This Row],[ow]],RTARoutes[[StageCodes]:[RouteID]],6,FALSE))), "O",  NOT(ISNA(VLOOKUP(PrivateSchedule[[#This Row],[re]],RTARoutes[[StageCodes]:[RouteID]],6,FALSE))), "R")</f>
        <v>#N/A</v>
      </c>
      <c r="AF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SKE-*PRA</v>
      </c>
      <c r="AG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PRA-*SKE</v>
      </c>
    </row>
    <row r="14" spans="1:33">
      <c r="O14" s="171" t="s">
        <v>2356</v>
      </c>
      <c r="T14" s="173" t="s">
        <v>1882</v>
      </c>
      <c r="U14" t="str">
        <f t="shared" si="0"/>
        <v>POIRA-MAPUSA</v>
      </c>
      <c r="V14" s="163">
        <v>0.2986111111111111</v>
      </c>
      <c r="AA14" s="165" t="str">
        <f t="shared" si="1"/>
        <v/>
      </c>
      <c r="AB14" t="str">
        <f t="shared" si="2"/>
        <v>BICHOLIM</v>
      </c>
      <c r="AC14" t="str">
        <f t="shared" si="3"/>
        <v>GA04T 4656</v>
      </c>
      <c r="AD14" t="e">
        <f>_xlfn.IFNA(VLOOKUP(PrivateSchedule[[#This Row],[ow]],RTARoutes[[StageCodes]:[RouteID]],6,FALSE), VLOOKUP(PrivateSchedule[[#This Row],[re]],RTARoutes[[StageCodes]:[RouteID]],6,FALSE))</f>
        <v>#N/A</v>
      </c>
      <c r="AE14" t="e" cm="1">
        <f t="array" ref="AE14">_xlfn.IFS( NOT(ISNA(VLOOKUP(PrivateSchedule[[#This Row],[ow]],RTARoutes[[StageCodes]:[RouteID]],6,FALSE))), "O",  NOT(ISNA(VLOOKUP(PrivateSchedule[[#This Row],[re]],RTARoutes[[StageCodes]:[RouteID]],6,FALSE))), "R")</f>
        <v>#N/A</v>
      </c>
      <c r="AF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PRA-*MPS</v>
      </c>
      <c r="AG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MPS-*PRA</v>
      </c>
    </row>
    <row r="15" spans="1:33">
      <c r="O15" s="171" t="s">
        <v>1882</v>
      </c>
      <c r="T15" s="173" t="s">
        <v>420</v>
      </c>
      <c r="U15" t="str">
        <f t="shared" si="0"/>
        <v>MAPUSA-BICHOLIM</v>
      </c>
      <c r="V15" s="163">
        <v>0.3576388888888889</v>
      </c>
      <c r="AA15" s="165" t="str">
        <f t="shared" si="1"/>
        <v/>
      </c>
      <c r="AB15" t="str">
        <f t="shared" si="2"/>
        <v>BICHOLIM</v>
      </c>
      <c r="AC15" t="str">
        <f t="shared" si="3"/>
        <v>GA04T 4656</v>
      </c>
      <c r="AD15" t="str">
        <f>_xlfn.IFNA(VLOOKUP(PrivateSchedule[[#This Row],[ow]],RTARoutes[[StageCodes]:[RouteID]],6,FALSE), VLOOKUP(PrivateSchedule[[#This Row],[re]],RTARoutes[[StageCodes]:[RouteID]],6,FALSE))</f>
        <v>PVT50</v>
      </c>
      <c r="AE15" t="str" cm="1">
        <f t="array" ref="AE15">_xlfn.IFS( NOT(ISNA(VLOOKUP(PrivateSchedule[[#This Row],[ow]],RTARoutes[[StageCodes]:[RouteID]],6,FALSE))), "O",  NOT(ISNA(VLOOKUP(PrivateSchedule[[#This Row],[re]],RTARoutes[[StageCodes]:[RouteID]],6,FALSE))), "R")</f>
        <v>O</v>
      </c>
      <c r="AF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16" spans="1:33">
      <c r="O16" s="171" t="s">
        <v>420</v>
      </c>
      <c r="T16" s="173" t="s">
        <v>3458</v>
      </c>
      <c r="U16" t="str">
        <f t="shared" si="0"/>
        <v>BICHOLIM-Shikeri</v>
      </c>
      <c r="V16" s="163">
        <v>0.40625</v>
      </c>
      <c r="AA16" s="165" t="str">
        <f t="shared" si="1"/>
        <v/>
      </c>
      <c r="AB16" t="str">
        <f t="shared" si="2"/>
        <v>BICHOLIM</v>
      </c>
      <c r="AC16" t="str">
        <f t="shared" si="3"/>
        <v>GA04T 4656</v>
      </c>
      <c r="AD16" t="str">
        <f>_xlfn.IFNA(VLOOKUP(PrivateSchedule[[#This Row],[ow]],RTARoutes[[StageCodes]:[RouteID]],6,FALSE), VLOOKUP(PrivateSchedule[[#This Row],[re]],RTARoutes[[StageCodes]:[RouteID]],6,FALSE))</f>
        <v>PVT59</v>
      </c>
      <c r="AE16" t="str" cm="1">
        <f t="array" ref="AE16">_xlfn.IFS( NOT(ISNA(VLOOKUP(PrivateSchedule[[#This Row],[ow]],RTARoutes[[StageCodes]:[RouteID]],6,FALSE))), "O",  NOT(ISNA(VLOOKUP(PrivateSchedule[[#This Row],[re]],RTARoutes[[StageCodes]:[RouteID]],6,FALSE))), "R")</f>
        <v>O</v>
      </c>
      <c r="AF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BCH-*SKE</v>
      </c>
      <c r="AG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SKE-*BCH</v>
      </c>
    </row>
    <row r="17" spans="2:33">
      <c r="O17" s="171" t="s">
        <v>3458</v>
      </c>
      <c r="T17" s="173" t="s">
        <v>1882</v>
      </c>
      <c r="U17" t="str">
        <f t="shared" si="0"/>
        <v>Shikeri-MAPUSA</v>
      </c>
      <c r="V17" s="163">
        <v>0.4236111111111111</v>
      </c>
      <c r="AA17" s="165" t="str">
        <f t="shared" si="1"/>
        <v/>
      </c>
      <c r="AB17" t="str">
        <f t="shared" si="2"/>
        <v>BICHOLIM</v>
      </c>
      <c r="AC17" t="str">
        <f t="shared" si="3"/>
        <v>GA04T 4656</v>
      </c>
      <c r="AD17" t="str">
        <f>_xlfn.IFNA(VLOOKUP(PrivateSchedule[[#This Row],[ow]],RTARoutes[[StageCodes]:[RouteID]],6,FALSE), VLOOKUP(PrivateSchedule[[#This Row],[re]],RTARoutes[[StageCodes]:[RouteID]],6,FALSE))</f>
        <v>PVT296</v>
      </c>
      <c r="AE17" t="str" cm="1">
        <f t="array" ref="AE17">_xlfn.IFS( NOT(ISNA(VLOOKUP(PrivateSchedule[[#This Row],[ow]],RTARoutes[[StageCodes]:[RouteID]],6,FALSE))), "O",  NOT(ISNA(VLOOKUP(PrivateSchedule[[#This Row],[re]],RTARoutes[[StageCodes]:[RouteID]],6,FALSE))), "R")</f>
        <v>R</v>
      </c>
      <c r="AF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SKE-*MPS</v>
      </c>
      <c r="AG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MPS-*SKE</v>
      </c>
    </row>
    <row r="18" spans="2:33">
      <c r="O18" s="171" t="s">
        <v>1882</v>
      </c>
      <c r="T18" s="173" t="s">
        <v>420</v>
      </c>
      <c r="U18" t="str">
        <f t="shared" si="0"/>
        <v>MAPUSA-BICHOLIM</v>
      </c>
      <c r="V18" s="163">
        <v>0.48958333333333331</v>
      </c>
      <c r="AA18" s="165" t="str">
        <f t="shared" si="1"/>
        <v/>
      </c>
      <c r="AB18" t="str">
        <f t="shared" si="2"/>
        <v>BICHOLIM</v>
      </c>
      <c r="AC18" t="str">
        <f t="shared" si="3"/>
        <v>GA04T 4656</v>
      </c>
      <c r="AD18" t="str">
        <f>_xlfn.IFNA(VLOOKUP(PrivateSchedule[[#This Row],[ow]],RTARoutes[[StageCodes]:[RouteID]],6,FALSE), VLOOKUP(PrivateSchedule[[#This Row],[re]],RTARoutes[[StageCodes]:[RouteID]],6,FALSE))</f>
        <v>PVT50</v>
      </c>
      <c r="AE18" t="str" cm="1">
        <f t="array" ref="AE18">_xlfn.IFS( NOT(ISNA(VLOOKUP(PrivateSchedule[[#This Row],[ow]],RTARoutes[[StageCodes]:[RouteID]],6,FALSE))), "O",  NOT(ISNA(VLOOKUP(PrivateSchedule[[#This Row],[re]],RTARoutes[[StageCodes]:[RouteID]],6,FALSE))), "R")</f>
        <v>O</v>
      </c>
      <c r="AF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19" spans="2:33">
      <c r="O19" s="171" t="s">
        <v>420</v>
      </c>
      <c r="T19" s="173" t="s">
        <v>3458</v>
      </c>
      <c r="U19" t="str">
        <f t="shared" si="0"/>
        <v>BICHOLIM-Shikeri</v>
      </c>
      <c r="V19" s="163">
        <v>0.53125</v>
      </c>
      <c r="AA19" s="165" t="str">
        <f t="shared" si="1"/>
        <v/>
      </c>
      <c r="AB19" t="str">
        <f t="shared" si="2"/>
        <v>BICHOLIM</v>
      </c>
      <c r="AC19" t="str">
        <f t="shared" si="3"/>
        <v>GA04T 4656</v>
      </c>
      <c r="AD19" t="str">
        <f>_xlfn.IFNA(VLOOKUP(PrivateSchedule[[#This Row],[ow]],RTARoutes[[StageCodes]:[RouteID]],6,FALSE), VLOOKUP(PrivateSchedule[[#This Row],[re]],RTARoutes[[StageCodes]:[RouteID]],6,FALSE))</f>
        <v>PVT59</v>
      </c>
      <c r="AE19" t="str" cm="1">
        <f t="array" ref="AE19">_xlfn.IFS( NOT(ISNA(VLOOKUP(PrivateSchedule[[#This Row],[ow]],RTARoutes[[StageCodes]:[RouteID]],6,FALSE))), "O",  NOT(ISNA(VLOOKUP(PrivateSchedule[[#This Row],[re]],RTARoutes[[StageCodes]:[RouteID]],6,FALSE))), "R")</f>
        <v>O</v>
      </c>
      <c r="AF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BCH-*SKE</v>
      </c>
      <c r="AG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SKE-*BCH</v>
      </c>
    </row>
    <row r="20" spans="2:33">
      <c r="O20" s="171" t="s">
        <v>3458</v>
      </c>
      <c r="T20" s="173" t="s">
        <v>1882</v>
      </c>
      <c r="U20" t="str">
        <f t="shared" si="0"/>
        <v>Shikeri-MAPUSA</v>
      </c>
      <c r="V20" s="163">
        <v>0.61111111111111105</v>
      </c>
      <c r="AA20" s="165" t="str">
        <f t="shared" si="1"/>
        <v/>
      </c>
      <c r="AB20" t="str">
        <f t="shared" si="2"/>
        <v>BICHOLIM</v>
      </c>
      <c r="AC20" t="str">
        <f t="shared" si="3"/>
        <v>GA04T 4656</v>
      </c>
      <c r="AD20" t="str">
        <f>_xlfn.IFNA(VLOOKUP(PrivateSchedule[[#This Row],[ow]],RTARoutes[[StageCodes]:[RouteID]],6,FALSE), VLOOKUP(PrivateSchedule[[#This Row],[re]],RTARoutes[[StageCodes]:[RouteID]],6,FALSE))</f>
        <v>PVT296</v>
      </c>
      <c r="AE20" t="str" cm="1">
        <f t="array" ref="AE20">_xlfn.IFS( NOT(ISNA(VLOOKUP(PrivateSchedule[[#This Row],[ow]],RTARoutes[[StageCodes]:[RouteID]],6,FALSE))), "O",  NOT(ISNA(VLOOKUP(PrivateSchedule[[#This Row],[re]],RTARoutes[[StageCodes]:[RouteID]],6,FALSE))), "R")</f>
        <v>R</v>
      </c>
      <c r="AF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SKE-*MPS</v>
      </c>
      <c r="AG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MPS-*SKE</v>
      </c>
    </row>
    <row r="21" spans="2:33">
      <c r="O21" s="171" t="s">
        <v>1882</v>
      </c>
      <c r="T21" s="173" t="s">
        <v>3458</v>
      </c>
      <c r="U21" t="str">
        <f t="shared" si="0"/>
        <v>MAPUSA-Shikeri</v>
      </c>
      <c r="V21" s="163">
        <v>0.71527777777777779</v>
      </c>
      <c r="AA21" s="165" t="str">
        <f t="shared" si="1"/>
        <v/>
      </c>
      <c r="AB21" t="str">
        <f t="shared" si="2"/>
        <v>BICHOLIM</v>
      </c>
      <c r="AC21" t="str">
        <f t="shared" si="3"/>
        <v>GA04T 4656</v>
      </c>
      <c r="AD21" t="str">
        <f>_xlfn.IFNA(VLOOKUP(PrivateSchedule[[#This Row],[ow]],RTARoutes[[StageCodes]:[RouteID]],6,FALSE), VLOOKUP(PrivateSchedule[[#This Row],[re]],RTARoutes[[StageCodes]:[RouteID]],6,FALSE))</f>
        <v>PVT296</v>
      </c>
      <c r="AE21" t="str" cm="1">
        <f t="array" ref="AE21">_xlfn.IFS( NOT(ISNA(VLOOKUP(PrivateSchedule[[#This Row],[ow]],RTARoutes[[StageCodes]:[RouteID]],6,FALSE))), "O",  NOT(ISNA(VLOOKUP(PrivateSchedule[[#This Row],[re]],RTARoutes[[StageCodes]:[RouteID]],6,FALSE))), "R")</f>
        <v>O</v>
      </c>
      <c r="AF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MPS-*SKE</v>
      </c>
      <c r="AG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SKE-*MPS</v>
      </c>
    </row>
    <row r="22" spans="2:33">
      <c r="O22" s="171" t="s">
        <v>3458</v>
      </c>
      <c r="T22" s="173" t="s">
        <v>420</v>
      </c>
      <c r="U22" t="str">
        <f t="shared" si="0"/>
        <v>Shikeri-BICHOLIM</v>
      </c>
      <c r="V22" s="163">
        <v>0.78472222222222221</v>
      </c>
      <c r="AA22" s="165" t="str">
        <f t="shared" si="1"/>
        <v/>
      </c>
      <c r="AB22" t="str">
        <f t="shared" si="2"/>
        <v>BICHOLIM</v>
      </c>
      <c r="AC22" t="str">
        <f t="shared" si="3"/>
        <v>GA04T 4656</v>
      </c>
      <c r="AD22" t="str">
        <f>_xlfn.IFNA(VLOOKUP(PrivateSchedule[[#This Row],[ow]],RTARoutes[[StageCodes]:[RouteID]],6,FALSE), VLOOKUP(PrivateSchedule[[#This Row],[re]],RTARoutes[[StageCodes]:[RouteID]],6,FALSE))</f>
        <v>PVT59</v>
      </c>
      <c r="AE22" t="str" cm="1">
        <f t="array" ref="AE22">_xlfn.IFS( NOT(ISNA(VLOOKUP(PrivateSchedule[[#This Row],[ow]],RTARoutes[[StageCodes]:[RouteID]],6,FALSE))), "O",  NOT(ISNA(VLOOKUP(PrivateSchedule[[#This Row],[re]],RTARoutes[[StageCodes]:[RouteID]],6,FALSE))), "R")</f>
        <v>R</v>
      </c>
      <c r="AF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SKE-*BCH</v>
      </c>
      <c r="AG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BCH-*SKE</v>
      </c>
    </row>
    <row r="23" spans="2:33">
      <c r="O23" s="171" t="s">
        <v>420</v>
      </c>
      <c r="T23" s="173" t="s">
        <v>3458</v>
      </c>
      <c r="U23" t="str">
        <f t="shared" si="0"/>
        <v>BICHOLIM-Shikeri</v>
      </c>
      <c r="V23" s="163">
        <v>0.8125</v>
      </c>
      <c r="AA23" s="165" t="str">
        <f t="shared" si="1"/>
        <v/>
      </c>
      <c r="AB23" t="str">
        <f t="shared" si="2"/>
        <v>BICHOLIM</v>
      </c>
      <c r="AC23" t="str">
        <f t="shared" si="3"/>
        <v>GA04T 4656</v>
      </c>
      <c r="AD23" t="str">
        <f>_xlfn.IFNA(VLOOKUP(PrivateSchedule[[#This Row],[ow]],RTARoutes[[StageCodes]:[RouteID]],6,FALSE), VLOOKUP(PrivateSchedule[[#This Row],[re]],RTARoutes[[StageCodes]:[RouteID]],6,FALSE))</f>
        <v>PVT59</v>
      </c>
      <c r="AE23" t="str" cm="1">
        <f t="array" ref="AE23">_xlfn.IFS( NOT(ISNA(VLOOKUP(PrivateSchedule[[#This Row],[ow]],RTARoutes[[StageCodes]:[RouteID]],6,FALSE))), "O",  NOT(ISNA(VLOOKUP(PrivateSchedule[[#This Row],[re]],RTARoutes[[StageCodes]:[RouteID]],6,FALSE))), "R")</f>
        <v>O</v>
      </c>
      <c r="AF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BCH-*SKE</v>
      </c>
      <c r="AG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SKE-*BCH</v>
      </c>
    </row>
    <row r="24" spans="2:33">
      <c r="B24" s="171" t="s">
        <v>54</v>
      </c>
      <c r="C24" s="172" t="s">
        <v>3636</v>
      </c>
      <c r="D24" s="172" t="s">
        <v>28</v>
      </c>
      <c r="E24" s="176">
        <v>43854</v>
      </c>
      <c r="F24" s="177">
        <v>45680</v>
      </c>
      <c r="G24" s="171" t="s">
        <v>3637</v>
      </c>
      <c r="H24" s="172" t="s">
        <v>3638</v>
      </c>
      <c r="J24" s="171" t="s">
        <v>52</v>
      </c>
      <c r="L24" s="172" t="s">
        <v>16</v>
      </c>
      <c r="M24" s="198">
        <v>23</v>
      </c>
      <c r="N24" s="199">
        <v>9</v>
      </c>
      <c r="O24" s="171" t="s">
        <v>420</v>
      </c>
      <c r="T24" s="173" t="s">
        <v>3460</v>
      </c>
      <c r="U24" t="str">
        <f t="shared" si="0"/>
        <v>BICHOLIM-Saramanas</v>
      </c>
      <c r="V24" s="163">
        <v>0.3125</v>
      </c>
      <c r="AA24" s="165" t="str">
        <f t="shared" si="1"/>
        <v/>
      </c>
      <c r="AB24" t="str">
        <f t="shared" si="2"/>
        <v>BICHOLIM</v>
      </c>
      <c r="AC24" t="str">
        <f t="shared" si="3"/>
        <v>GA08U 0131</v>
      </c>
      <c r="AD24" t="str">
        <f>_xlfn.IFNA(VLOOKUP(PrivateSchedule[[#This Row],[ow]],RTARoutes[[StageCodes]:[RouteID]],6,FALSE), VLOOKUP(PrivateSchedule[[#This Row],[re]],RTARoutes[[StageCodes]:[RouteID]],6,FALSE))</f>
        <v>PVT60</v>
      </c>
      <c r="AE24" t="str" cm="1">
        <f t="array" ref="AE24">_xlfn.IFS( NOT(ISNA(VLOOKUP(PrivateSchedule[[#This Row],[ow]],RTARoutes[[StageCodes]:[RouteID]],6,FALSE))), "O",  NOT(ISNA(VLOOKUP(PrivateSchedule[[#This Row],[re]],RTARoutes[[StageCodes]:[RouteID]],6,FALSE))), "R")</f>
        <v>O</v>
      </c>
      <c r="AF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25" spans="2:33">
      <c r="O25" s="171" t="s">
        <v>3460</v>
      </c>
      <c r="T25" s="173" t="s">
        <v>420</v>
      </c>
      <c r="U25" t="str">
        <f t="shared" si="0"/>
        <v>Saramanas-BICHOLIM</v>
      </c>
      <c r="V25" s="163">
        <v>0.3263888888888889</v>
      </c>
      <c r="AA25" s="165" t="str">
        <f t="shared" si="1"/>
        <v/>
      </c>
      <c r="AB25" t="str">
        <f t="shared" si="2"/>
        <v>BICHOLIM</v>
      </c>
      <c r="AC25" t="str">
        <f t="shared" si="3"/>
        <v>GA08U 0131</v>
      </c>
      <c r="AD25" t="str">
        <f>_xlfn.IFNA(VLOOKUP(PrivateSchedule[[#This Row],[ow]],RTARoutes[[StageCodes]:[RouteID]],6,FALSE), VLOOKUP(PrivateSchedule[[#This Row],[re]],RTARoutes[[StageCodes]:[RouteID]],6,FALSE))</f>
        <v>PVT60</v>
      </c>
      <c r="AE25" t="str" cm="1">
        <f t="array" ref="AE25">_xlfn.IFS( NOT(ISNA(VLOOKUP(PrivateSchedule[[#This Row],[ow]],RTARoutes[[StageCodes]:[RouteID]],6,FALSE))), "O",  NOT(ISNA(VLOOKUP(PrivateSchedule[[#This Row],[re]],RTARoutes[[StageCodes]:[RouteID]],6,FALSE))), "R")</f>
        <v>R</v>
      </c>
      <c r="AF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26" spans="2:33">
      <c r="O26" s="171" t="s">
        <v>420</v>
      </c>
      <c r="T26" s="173" t="s">
        <v>3460</v>
      </c>
      <c r="U26" t="str">
        <f t="shared" si="0"/>
        <v>BICHOLIM-Saramanas</v>
      </c>
      <c r="V26" s="163">
        <v>0.35416666666666669</v>
      </c>
      <c r="AA26" s="165" t="str">
        <f t="shared" si="1"/>
        <v/>
      </c>
      <c r="AB26" t="str">
        <f t="shared" si="2"/>
        <v>BICHOLIM</v>
      </c>
      <c r="AC26" t="str">
        <f t="shared" si="3"/>
        <v>GA08U 0131</v>
      </c>
      <c r="AD26" t="str">
        <f>_xlfn.IFNA(VLOOKUP(PrivateSchedule[[#This Row],[ow]],RTARoutes[[StageCodes]:[RouteID]],6,FALSE), VLOOKUP(PrivateSchedule[[#This Row],[re]],RTARoutes[[StageCodes]:[RouteID]],6,FALSE))</f>
        <v>PVT60</v>
      </c>
      <c r="AE26" t="str" cm="1">
        <f t="array" ref="AE26">_xlfn.IFS( NOT(ISNA(VLOOKUP(PrivateSchedule[[#This Row],[ow]],RTARoutes[[StageCodes]:[RouteID]],6,FALSE))), "O",  NOT(ISNA(VLOOKUP(PrivateSchedule[[#This Row],[re]],RTARoutes[[StageCodes]:[RouteID]],6,FALSE))), "R")</f>
        <v>O</v>
      </c>
      <c r="AF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27" spans="2:33">
      <c r="O27" s="171" t="s">
        <v>3460</v>
      </c>
      <c r="T27" s="173" t="s">
        <v>420</v>
      </c>
      <c r="U27" t="str">
        <f t="shared" si="0"/>
        <v>Saramanas-BICHOLIM</v>
      </c>
      <c r="V27" s="163">
        <v>0.37152777777777773</v>
      </c>
      <c r="AA27" s="165" t="str">
        <f t="shared" si="1"/>
        <v/>
      </c>
      <c r="AB27" t="str">
        <f t="shared" si="2"/>
        <v>BICHOLIM</v>
      </c>
      <c r="AC27" t="str">
        <f t="shared" si="3"/>
        <v>GA08U 0131</v>
      </c>
      <c r="AD27" t="str">
        <f>_xlfn.IFNA(VLOOKUP(PrivateSchedule[[#This Row],[ow]],RTARoutes[[StageCodes]:[RouteID]],6,FALSE), VLOOKUP(PrivateSchedule[[#This Row],[re]],RTARoutes[[StageCodes]:[RouteID]],6,FALSE))</f>
        <v>PVT60</v>
      </c>
      <c r="AE27" t="str" cm="1">
        <f t="array" ref="AE27">_xlfn.IFS( NOT(ISNA(VLOOKUP(PrivateSchedule[[#This Row],[ow]],RTARoutes[[StageCodes]:[RouteID]],6,FALSE))), "O",  NOT(ISNA(VLOOKUP(PrivateSchedule[[#This Row],[re]],RTARoutes[[StageCodes]:[RouteID]],6,FALSE))), "R")</f>
        <v>R</v>
      </c>
      <c r="AF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28" spans="2:33">
      <c r="O28" s="171" t="s">
        <v>420</v>
      </c>
      <c r="T28" s="173" t="s">
        <v>3460</v>
      </c>
      <c r="U28" t="str">
        <f t="shared" si="0"/>
        <v>BICHOLIM-Saramanas</v>
      </c>
      <c r="V28" s="163">
        <v>0.38541666666666669</v>
      </c>
      <c r="AA28" s="165" t="str">
        <f t="shared" si="1"/>
        <v/>
      </c>
      <c r="AB28" t="str">
        <f t="shared" si="2"/>
        <v>BICHOLIM</v>
      </c>
      <c r="AC28" t="str">
        <f t="shared" si="3"/>
        <v>GA08U 0131</v>
      </c>
      <c r="AD28" t="str">
        <f>_xlfn.IFNA(VLOOKUP(PrivateSchedule[[#This Row],[ow]],RTARoutes[[StageCodes]:[RouteID]],6,FALSE), VLOOKUP(PrivateSchedule[[#This Row],[re]],RTARoutes[[StageCodes]:[RouteID]],6,FALSE))</f>
        <v>PVT60</v>
      </c>
      <c r="AE28" t="str" cm="1">
        <f t="array" ref="AE28">_xlfn.IFS( NOT(ISNA(VLOOKUP(PrivateSchedule[[#This Row],[ow]],RTARoutes[[StageCodes]:[RouteID]],6,FALSE))), "O",  NOT(ISNA(VLOOKUP(PrivateSchedule[[#This Row],[re]],RTARoutes[[StageCodes]:[RouteID]],6,FALSE))), "R")</f>
        <v>O</v>
      </c>
      <c r="AF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29" spans="2:33">
      <c r="O29" s="171" t="s">
        <v>3460</v>
      </c>
      <c r="T29" s="173" t="s">
        <v>420</v>
      </c>
      <c r="U29" t="str">
        <f t="shared" si="0"/>
        <v>Saramanas-BICHOLIM</v>
      </c>
      <c r="V29" s="163">
        <v>0.40277777777777773</v>
      </c>
      <c r="AA29" s="165" t="str">
        <f t="shared" si="1"/>
        <v/>
      </c>
      <c r="AB29" t="str">
        <f t="shared" si="2"/>
        <v>BICHOLIM</v>
      </c>
      <c r="AC29" t="str">
        <f t="shared" si="3"/>
        <v>GA08U 0131</v>
      </c>
      <c r="AD29" t="str">
        <f>_xlfn.IFNA(VLOOKUP(PrivateSchedule[[#This Row],[ow]],RTARoutes[[StageCodes]:[RouteID]],6,FALSE), VLOOKUP(PrivateSchedule[[#This Row],[re]],RTARoutes[[StageCodes]:[RouteID]],6,FALSE))</f>
        <v>PVT60</v>
      </c>
      <c r="AE29" t="str" cm="1">
        <f t="array" ref="AE29">_xlfn.IFS( NOT(ISNA(VLOOKUP(PrivateSchedule[[#This Row],[ow]],RTARoutes[[StageCodes]:[RouteID]],6,FALSE))), "O",  NOT(ISNA(VLOOKUP(PrivateSchedule[[#This Row],[re]],RTARoutes[[StageCodes]:[RouteID]],6,FALSE))), "R")</f>
        <v>R</v>
      </c>
      <c r="AF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30" spans="2:33">
      <c r="O30" s="171" t="s">
        <v>420</v>
      </c>
      <c r="T30" s="173" t="s">
        <v>3460</v>
      </c>
      <c r="U30" t="str">
        <f t="shared" si="0"/>
        <v>BICHOLIM-Saramanas</v>
      </c>
      <c r="V30" s="163">
        <v>0.4375</v>
      </c>
      <c r="AA30" s="165" t="str">
        <f t="shared" si="1"/>
        <v/>
      </c>
      <c r="AB30" t="str">
        <f t="shared" si="2"/>
        <v>BICHOLIM</v>
      </c>
      <c r="AC30" t="str">
        <f t="shared" si="3"/>
        <v>GA08U 0131</v>
      </c>
      <c r="AD30" t="str">
        <f>_xlfn.IFNA(VLOOKUP(PrivateSchedule[[#This Row],[ow]],RTARoutes[[StageCodes]:[RouteID]],6,FALSE), VLOOKUP(PrivateSchedule[[#This Row],[re]],RTARoutes[[StageCodes]:[RouteID]],6,FALSE))</f>
        <v>PVT60</v>
      </c>
      <c r="AE30" t="str" cm="1">
        <f t="array" ref="AE30">_xlfn.IFS( NOT(ISNA(VLOOKUP(PrivateSchedule[[#This Row],[ow]],RTARoutes[[StageCodes]:[RouteID]],6,FALSE))), "O",  NOT(ISNA(VLOOKUP(PrivateSchedule[[#This Row],[re]],RTARoutes[[StageCodes]:[RouteID]],6,FALSE))), "R")</f>
        <v>O</v>
      </c>
      <c r="AF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31" spans="2:33">
      <c r="O31" s="171" t="s">
        <v>3460</v>
      </c>
      <c r="T31" s="173" t="s">
        <v>420</v>
      </c>
      <c r="U31" t="str">
        <f t="shared" si="0"/>
        <v>Saramanas-BICHOLIM</v>
      </c>
      <c r="V31" s="163">
        <v>0.45833333333333331</v>
      </c>
      <c r="AA31" s="165" t="str">
        <f t="shared" si="1"/>
        <v/>
      </c>
      <c r="AB31" t="str">
        <f t="shared" si="2"/>
        <v>BICHOLIM</v>
      </c>
      <c r="AC31" t="str">
        <f t="shared" si="3"/>
        <v>GA08U 0131</v>
      </c>
      <c r="AD31" t="str">
        <f>_xlfn.IFNA(VLOOKUP(PrivateSchedule[[#This Row],[ow]],RTARoutes[[StageCodes]:[RouteID]],6,FALSE), VLOOKUP(PrivateSchedule[[#This Row],[re]],RTARoutes[[StageCodes]:[RouteID]],6,FALSE))</f>
        <v>PVT60</v>
      </c>
      <c r="AE31" t="str" cm="1">
        <f t="array" ref="AE31">_xlfn.IFS( NOT(ISNA(VLOOKUP(PrivateSchedule[[#This Row],[ow]],RTARoutes[[StageCodes]:[RouteID]],6,FALSE))), "O",  NOT(ISNA(VLOOKUP(PrivateSchedule[[#This Row],[re]],RTARoutes[[StageCodes]:[RouteID]],6,FALSE))), "R")</f>
        <v>R</v>
      </c>
      <c r="AF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32" spans="2:33">
      <c r="O32" s="171" t="s">
        <v>420</v>
      </c>
      <c r="T32" s="173" t="s">
        <v>3460</v>
      </c>
      <c r="U32" t="str">
        <f t="shared" si="0"/>
        <v>BICHOLIM-Saramanas</v>
      </c>
      <c r="V32" s="163">
        <v>0.47916666666666669</v>
      </c>
      <c r="AA32" s="165" t="str">
        <f t="shared" si="1"/>
        <v/>
      </c>
      <c r="AB32" t="str">
        <f t="shared" si="2"/>
        <v>BICHOLIM</v>
      </c>
      <c r="AC32" t="str">
        <f t="shared" si="3"/>
        <v>GA08U 0131</v>
      </c>
      <c r="AD32" t="str">
        <f>_xlfn.IFNA(VLOOKUP(PrivateSchedule[[#This Row],[ow]],RTARoutes[[StageCodes]:[RouteID]],6,FALSE), VLOOKUP(PrivateSchedule[[#This Row],[re]],RTARoutes[[StageCodes]:[RouteID]],6,FALSE))</f>
        <v>PVT60</v>
      </c>
      <c r="AE32" t="str" cm="1">
        <f t="array" ref="AE32">_xlfn.IFS( NOT(ISNA(VLOOKUP(PrivateSchedule[[#This Row],[ow]],RTARoutes[[StageCodes]:[RouteID]],6,FALSE))), "O",  NOT(ISNA(VLOOKUP(PrivateSchedule[[#This Row],[re]],RTARoutes[[StageCodes]:[RouteID]],6,FALSE))), "R")</f>
        <v>O</v>
      </c>
      <c r="AF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33" spans="2:33">
      <c r="O33" s="171" t="s">
        <v>3460</v>
      </c>
      <c r="T33" s="173" t="s">
        <v>420</v>
      </c>
      <c r="U33" t="str">
        <f t="shared" si="0"/>
        <v>Saramanas-BICHOLIM</v>
      </c>
      <c r="V33" s="163">
        <v>0.5</v>
      </c>
      <c r="AA33" s="165" t="str">
        <f t="shared" si="1"/>
        <v/>
      </c>
      <c r="AB33" t="str">
        <f t="shared" si="2"/>
        <v>BICHOLIM</v>
      </c>
      <c r="AC33" t="str">
        <f t="shared" si="3"/>
        <v>GA08U 0131</v>
      </c>
      <c r="AD33" t="str">
        <f>_xlfn.IFNA(VLOOKUP(PrivateSchedule[[#This Row],[ow]],RTARoutes[[StageCodes]:[RouteID]],6,FALSE), VLOOKUP(PrivateSchedule[[#This Row],[re]],RTARoutes[[StageCodes]:[RouteID]],6,FALSE))</f>
        <v>PVT60</v>
      </c>
      <c r="AE33" t="str" cm="1">
        <f t="array" ref="AE33">_xlfn.IFS( NOT(ISNA(VLOOKUP(PrivateSchedule[[#This Row],[ow]],RTARoutes[[StageCodes]:[RouteID]],6,FALSE))), "O",  NOT(ISNA(VLOOKUP(PrivateSchedule[[#This Row],[re]],RTARoutes[[StageCodes]:[RouteID]],6,FALSE))), "R")</f>
        <v>R</v>
      </c>
      <c r="AF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34" spans="2:33">
      <c r="O34" s="171" t="s">
        <v>420</v>
      </c>
      <c r="T34" s="173" t="s">
        <v>3460</v>
      </c>
      <c r="U34" t="str">
        <f t="shared" si="0"/>
        <v>BICHOLIM-Saramanas</v>
      </c>
      <c r="V34" s="163">
        <v>0.52083333333333337</v>
      </c>
      <c r="AA34" s="165" t="str">
        <f t="shared" si="1"/>
        <v/>
      </c>
      <c r="AB34" t="str">
        <f t="shared" si="2"/>
        <v>BICHOLIM</v>
      </c>
      <c r="AC34" t="str">
        <f t="shared" si="3"/>
        <v>GA08U 0131</v>
      </c>
      <c r="AD34" t="str">
        <f>_xlfn.IFNA(VLOOKUP(PrivateSchedule[[#This Row],[ow]],RTARoutes[[StageCodes]:[RouteID]],6,FALSE), VLOOKUP(PrivateSchedule[[#This Row],[re]],RTARoutes[[StageCodes]:[RouteID]],6,FALSE))</f>
        <v>PVT60</v>
      </c>
      <c r="AE34" t="str" cm="1">
        <f t="array" ref="AE34">_xlfn.IFS( NOT(ISNA(VLOOKUP(PrivateSchedule[[#This Row],[ow]],RTARoutes[[StageCodes]:[RouteID]],6,FALSE))), "O",  NOT(ISNA(VLOOKUP(PrivateSchedule[[#This Row],[re]],RTARoutes[[StageCodes]:[RouteID]],6,FALSE))), "R")</f>
        <v>O</v>
      </c>
      <c r="AF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35" spans="2:33">
      <c r="O35" s="171" t="s">
        <v>3460</v>
      </c>
      <c r="T35" s="173" t="s">
        <v>420</v>
      </c>
      <c r="U35" t="str">
        <f t="shared" si="0"/>
        <v>Saramanas-BICHOLIM</v>
      </c>
      <c r="V35" s="163">
        <v>0.54166666666666663</v>
      </c>
      <c r="AA35" s="165" t="str">
        <f t="shared" si="1"/>
        <v/>
      </c>
      <c r="AB35" t="str">
        <f t="shared" si="2"/>
        <v>BICHOLIM</v>
      </c>
      <c r="AC35" t="str">
        <f t="shared" si="3"/>
        <v>GA08U 0131</v>
      </c>
      <c r="AD35" t="str">
        <f>_xlfn.IFNA(VLOOKUP(PrivateSchedule[[#This Row],[ow]],RTARoutes[[StageCodes]:[RouteID]],6,FALSE), VLOOKUP(PrivateSchedule[[#This Row],[re]],RTARoutes[[StageCodes]:[RouteID]],6,FALSE))</f>
        <v>PVT60</v>
      </c>
      <c r="AE35" t="str" cm="1">
        <f t="array" ref="AE35">_xlfn.IFS( NOT(ISNA(VLOOKUP(PrivateSchedule[[#This Row],[ow]],RTARoutes[[StageCodes]:[RouteID]],6,FALSE))), "O",  NOT(ISNA(VLOOKUP(PrivateSchedule[[#This Row],[re]],RTARoutes[[StageCodes]:[RouteID]],6,FALSE))), "R")</f>
        <v>R</v>
      </c>
      <c r="AF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36" spans="2:33">
      <c r="O36" s="171" t="s">
        <v>420</v>
      </c>
      <c r="T36" s="173" t="s">
        <v>3460</v>
      </c>
      <c r="U36" t="str">
        <f t="shared" si="0"/>
        <v>BICHOLIM-Saramanas</v>
      </c>
      <c r="V36" s="163">
        <v>0.60416666666666663</v>
      </c>
      <c r="AA36" s="165" t="str">
        <f t="shared" si="1"/>
        <v/>
      </c>
      <c r="AB36" t="str">
        <f t="shared" si="2"/>
        <v>BICHOLIM</v>
      </c>
      <c r="AC36" t="str">
        <f t="shared" si="3"/>
        <v>GA08U 0131</v>
      </c>
      <c r="AD36" t="str">
        <f>_xlfn.IFNA(VLOOKUP(PrivateSchedule[[#This Row],[ow]],RTARoutes[[StageCodes]:[RouteID]],6,FALSE), VLOOKUP(PrivateSchedule[[#This Row],[re]],RTARoutes[[StageCodes]:[RouteID]],6,FALSE))</f>
        <v>PVT60</v>
      </c>
      <c r="AE36" t="str" cm="1">
        <f t="array" ref="AE36">_xlfn.IFS( NOT(ISNA(VLOOKUP(PrivateSchedule[[#This Row],[ow]],RTARoutes[[StageCodes]:[RouteID]],6,FALSE))), "O",  NOT(ISNA(VLOOKUP(PrivateSchedule[[#This Row],[re]],RTARoutes[[StageCodes]:[RouteID]],6,FALSE))), "R")</f>
        <v>O</v>
      </c>
      <c r="AF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37" spans="2:33">
      <c r="O37" s="171" t="s">
        <v>3460</v>
      </c>
      <c r="T37" s="173" t="s">
        <v>420</v>
      </c>
      <c r="U37" t="str">
        <f t="shared" si="0"/>
        <v>Saramanas-BICHOLIM</v>
      </c>
      <c r="V37" s="163">
        <v>0.625</v>
      </c>
      <c r="AA37" s="165" t="str">
        <f t="shared" si="1"/>
        <v/>
      </c>
      <c r="AB37" t="str">
        <f t="shared" si="2"/>
        <v>BICHOLIM</v>
      </c>
      <c r="AC37" t="str">
        <f t="shared" si="3"/>
        <v>GA08U 0131</v>
      </c>
      <c r="AD37" t="str">
        <f>_xlfn.IFNA(VLOOKUP(PrivateSchedule[[#This Row],[ow]],RTARoutes[[StageCodes]:[RouteID]],6,FALSE), VLOOKUP(PrivateSchedule[[#This Row],[re]],RTARoutes[[StageCodes]:[RouteID]],6,FALSE))</f>
        <v>PVT60</v>
      </c>
      <c r="AE37" t="str" cm="1">
        <f t="array" ref="AE37">_xlfn.IFS( NOT(ISNA(VLOOKUP(PrivateSchedule[[#This Row],[ow]],RTARoutes[[StageCodes]:[RouteID]],6,FALSE))), "O",  NOT(ISNA(VLOOKUP(PrivateSchedule[[#This Row],[re]],RTARoutes[[StageCodes]:[RouteID]],6,FALSE))), "R")</f>
        <v>R</v>
      </c>
      <c r="AF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38" spans="2:33">
      <c r="O38" s="171" t="s">
        <v>420</v>
      </c>
      <c r="T38" s="173" t="s">
        <v>3460</v>
      </c>
      <c r="U38" t="str">
        <f t="shared" si="0"/>
        <v>BICHOLIM-Saramanas</v>
      </c>
      <c r="V38" s="163">
        <v>0.64583333333333337</v>
      </c>
      <c r="AA38" s="165" t="str">
        <f t="shared" si="1"/>
        <v/>
      </c>
      <c r="AB38" t="str">
        <f t="shared" si="2"/>
        <v>BICHOLIM</v>
      </c>
      <c r="AC38" t="str">
        <f t="shared" si="3"/>
        <v>GA08U 0131</v>
      </c>
      <c r="AD38" t="str">
        <f>_xlfn.IFNA(VLOOKUP(PrivateSchedule[[#This Row],[ow]],RTARoutes[[StageCodes]:[RouteID]],6,FALSE), VLOOKUP(PrivateSchedule[[#This Row],[re]],RTARoutes[[StageCodes]:[RouteID]],6,FALSE))</f>
        <v>PVT60</v>
      </c>
      <c r="AE38" t="str" cm="1">
        <f t="array" ref="AE38">_xlfn.IFS( NOT(ISNA(VLOOKUP(PrivateSchedule[[#This Row],[ow]],RTARoutes[[StageCodes]:[RouteID]],6,FALSE))), "O",  NOT(ISNA(VLOOKUP(PrivateSchedule[[#This Row],[re]],RTARoutes[[StageCodes]:[RouteID]],6,FALSE))), "R")</f>
        <v>O</v>
      </c>
      <c r="AF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39" spans="2:33">
      <c r="O39" s="171" t="s">
        <v>3460</v>
      </c>
      <c r="T39" s="173" t="s">
        <v>420</v>
      </c>
      <c r="U39" t="str">
        <f t="shared" si="0"/>
        <v>Saramanas-BICHOLIM</v>
      </c>
      <c r="V39" s="163">
        <v>0.66666666666666663</v>
      </c>
      <c r="AA39" s="165" t="str">
        <f t="shared" si="1"/>
        <v/>
      </c>
      <c r="AB39" t="str">
        <f t="shared" si="2"/>
        <v>BICHOLIM</v>
      </c>
      <c r="AC39" t="str">
        <f t="shared" si="3"/>
        <v>GA08U 0131</v>
      </c>
      <c r="AD39" t="str">
        <f>_xlfn.IFNA(VLOOKUP(PrivateSchedule[[#This Row],[ow]],RTARoutes[[StageCodes]:[RouteID]],6,FALSE), VLOOKUP(PrivateSchedule[[#This Row],[re]],RTARoutes[[StageCodes]:[RouteID]],6,FALSE))</f>
        <v>PVT60</v>
      </c>
      <c r="AE39" t="str" cm="1">
        <f t="array" ref="AE39">_xlfn.IFS( NOT(ISNA(VLOOKUP(PrivateSchedule[[#This Row],[ow]],RTARoutes[[StageCodes]:[RouteID]],6,FALSE))), "O",  NOT(ISNA(VLOOKUP(PrivateSchedule[[#This Row],[re]],RTARoutes[[StageCodes]:[RouteID]],6,FALSE))), "R")</f>
        <v>R</v>
      </c>
      <c r="AF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40" spans="2:33">
      <c r="O40" s="171" t="s">
        <v>420</v>
      </c>
      <c r="T40" s="173" t="s">
        <v>3460</v>
      </c>
      <c r="U40" t="str">
        <f t="shared" si="0"/>
        <v>BICHOLIM-Saramanas</v>
      </c>
      <c r="V40" s="163">
        <v>0.6875</v>
      </c>
      <c r="AA40" s="165" t="str">
        <f t="shared" si="1"/>
        <v/>
      </c>
      <c r="AB40" t="str">
        <f t="shared" si="2"/>
        <v>BICHOLIM</v>
      </c>
      <c r="AC40" t="str">
        <f t="shared" si="3"/>
        <v>GA08U 0131</v>
      </c>
      <c r="AD40" t="str">
        <f>_xlfn.IFNA(VLOOKUP(PrivateSchedule[[#This Row],[ow]],RTARoutes[[StageCodes]:[RouteID]],6,FALSE), VLOOKUP(PrivateSchedule[[#This Row],[re]],RTARoutes[[StageCodes]:[RouteID]],6,FALSE))</f>
        <v>PVT60</v>
      </c>
      <c r="AE40" t="str" cm="1">
        <f t="array" ref="AE40">_xlfn.IFS( NOT(ISNA(VLOOKUP(PrivateSchedule[[#This Row],[ow]],RTARoutes[[StageCodes]:[RouteID]],6,FALSE))), "O",  NOT(ISNA(VLOOKUP(PrivateSchedule[[#This Row],[re]],RTARoutes[[StageCodes]:[RouteID]],6,FALSE))), "R")</f>
        <v>O</v>
      </c>
      <c r="AF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41" spans="2:33">
      <c r="O41" s="171" t="s">
        <v>3460</v>
      </c>
      <c r="T41" s="173" t="s">
        <v>420</v>
      </c>
      <c r="U41" t="str">
        <f t="shared" si="0"/>
        <v>Saramanas-BICHOLIM</v>
      </c>
      <c r="V41" s="163">
        <v>0.70833333333333337</v>
      </c>
      <c r="AA41" s="165" t="str">
        <f t="shared" si="1"/>
        <v/>
      </c>
      <c r="AB41" t="str">
        <f t="shared" si="2"/>
        <v>BICHOLIM</v>
      </c>
      <c r="AC41" t="str">
        <f t="shared" si="3"/>
        <v>GA08U 0131</v>
      </c>
      <c r="AD41" t="str">
        <f>_xlfn.IFNA(VLOOKUP(PrivateSchedule[[#This Row],[ow]],RTARoutes[[StageCodes]:[RouteID]],6,FALSE), VLOOKUP(PrivateSchedule[[#This Row],[re]],RTARoutes[[StageCodes]:[RouteID]],6,FALSE))</f>
        <v>PVT60</v>
      </c>
      <c r="AE41" t="str" cm="1">
        <f t="array" ref="AE41">_xlfn.IFS( NOT(ISNA(VLOOKUP(PrivateSchedule[[#This Row],[ow]],RTARoutes[[StageCodes]:[RouteID]],6,FALSE))), "O",  NOT(ISNA(VLOOKUP(PrivateSchedule[[#This Row],[re]],RTARoutes[[StageCodes]:[RouteID]],6,FALSE))), "R")</f>
        <v>R</v>
      </c>
      <c r="AF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42" spans="2:33">
      <c r="O42" s="171" t="s">
        <v>420</v>
      </c>
      <c r="T42" s="173" t="s">
        <v>3460</v>
      </c>
      <c r="U42" t="str">
        <f t="shared" si="0"/>
        <v>BICHOLIM-Saramanas</v>
      </c>
      <c r="V42" s="163">
        <v>0.72916666666666663</v>
      </c>
      <c r="AA42" s="165" t="str">
        <f t="shared" si="1"/>
        <v/>
      </c>
      <c r="AB42" t="str">
        <f t="shared" si="2"/>
        <v>BICHOLIM</v>
      </c>
      <c r="AC42" t="str">
        <f t="shared" si="3"/>
        <v>GA08U 0131</v>
      </c>
      <c r="AD42" t="str">
        <f>_xlfn.IFNA(VLOOKUP(PrivateSchedule[[#This Row],[ow]],RTARoutes[[StageCodes]:[RouteID]],6,FALSE), VLOOKUP(PrivateSchedule[[#This Row],[re]],RTARoutes[[StageCodes]:[RouteID]],6,FALSE))</f>
        <v>PVT60</v>
      </c>
      <c r="AE42" t="str" cm="1">
        <f t="array" ref="AE42">_xlfn.IFS( NOT(ISNA(VLOOKUP(PrivateSchedule[[#This Row],[ow]],RTARoutes[[StageCodes]:[RouteID]],6,FALSE))), "O",  NOT(ISNA(VLOOKUP(PrivateSchedule[[#This Row],[re]],RTARoutes[[StageCodes]:[RouteID]],6,FALSE))), "R")</f>
        <v>O</v>
      </c>
      <c r="AF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43" spans="2:33">
      <c r="O43" s="171" t="s">
        <v>3460</v>
      </c>
      <c r="T43" s="173" t="s">
        <v>420</v>
      </c>
      <c r="U43" t="str">
        <f t="shared" si="0"/>
        <v>Saramanas-BICHOLIM</v>
      </c>
      <c r="V43" s="163">
        <v>0.75</v>
      </c>
      <c r="AA43" s="165" t="str">
        <f t="shared" si="1"/>
        <v/>
      </c>
      <c r="AB43" t="str">
        <f t="shared" si="2"/>
        <v>BICHOLIM</v>
      </c>
      <c r="AC43" t="str">
        <f t="shared" si="3"/>
        <v>GA08U 0131</v>
      </c>
      <c r="AD43" t="str">
        <f>_xlfn.IFNA(VLOOKUP(PrivateSchedule[[#This Row],[ow]],RTARoutes[[StageCodes]:[RouteID]],6,FALSE), VLOOKUP(PrivateSchedule[[#This Row],[re]],RTARoutes[[StageCodes]:[RouteID]],6,FALSE))</f>
        <v>PVT60</v>
      </c>
      <c r="AE43" t="str" cm="1">
        <f t="array" ref="AE43">_xlfn.IFS( NOT(ISNA(VLOOKUP(PrivateSchedule[[#This Row],[ow]],RTARoutes[[StageCodes]:[RouteID]],6,FALSE))), "O",  NOT(ISNA(VLOOKUP(PrivateSchedule[[#This Row],[re]],RTARoutes[[StageCodes]:[RouteID]],6,FALSE))), "R")</f>
        <v>R</v>
      </c>
      <c r="AF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44" spans="2:33">
      <c r="O44" s="171" t="s">
        <v>420</v>
      </c>
      <c r="T44" s="173" t="s">
        <v>3460</v>
      </c>
      <c r="U44" t="str">
        <f t="shared" si="0"/>
        <v>BICHOLIM-Saramanas</v>
      </c>
      <c r="V44" s="163">
        <v>0.77083333333333337</v>
      </c>
      <c r="AA44" s="165" t="str">
        <f t="shared" si="1"/>
        <v/>
      </c>
      <c r="AB44" t="str">
        <f t="shared" si="2"/>
        <v>BICHOLIM</v>
      </c>
      <c r="AC44" t="str">
        <f t="shared" si="3"/>
        <v>GA08U 0131</v>
      </c>
      <c r="AD44" t="str">
        <f>_xlfn.IFNA(VLOOKUP(PrivateSchedule[[#This Row],[ow]],RTARoutes[[StageCodes]:[RouteID]],6,FALSE), VLOOKUP(PrivateSchedule[[#This Row],[re]],RTARoutes[[StageCodes]:[RouteID]],6,FALSE))</f>
        <v>PVT60</v>
      </c>
      <c r="AE44" t="str" cm="1">
        <f t="array" ref="AE44">_xlfn.IFS( NOT(ISNA(VLOOKUP(PrivateSchedule[[#This Row],[ow]],RTARoutes[[StageCodes]:[RouteID]],6,FALSE))), "O",  NOT(ISNA(VLOOKUP(PrivateSchedule[[#This Row],[re]],RTARoutes[[StageCodes]:[RouteID]],6,FALSE))), "R")</f>
        <v>O</v>
      </c>
      <c r="AF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45" spans="2:33">
      <c r="B45" s="171" t="s">
        <v>46</v>
      </c>
      <c r="C45" s="172" t="s">
        <v>3639</v>
      </c>
      <c r="D45" s="172" t="s">
        <v>28</v>
      </c>
      <c r="E45" s="176">
        <v>43523</v>
      </c>
      <c r="F45" s="177">
        <v>45348</v>
      </c>
      <c r="G45" s="171" t="s">
        <v>3640</v>
      </c>
      <c r="H45" s="172" t="s">
        <v>3638</v>
      </c>
      <c r="J45" s="171" t="s">
        <v>44</v>
      </c>
      <c r="L45" s="172" t="s">
        <v>16</v>
      </c>
      <c r="M45" s="198">
        <v>24</v>
      </c>
      <c r="N45" s="199">
        <v>9</v>
      </c>
      <c r="O45" s="171" t="s">
        <v>420</v>
      </c>
      <c r="T45" s="173" t="s">
        <v>2330</v>
      </c>
      <c r="U45" t="str">
        <f t="shared" si="0"/>
        <v>BICHOLIM-PILGAO</v>
      </c>
      <c r="V45" s="163">
        <v>0.30208333333333331</v>
      </c>
      <c r="AA45" s="165" t="str">
        <f t="shared" si="1"/>
        <v/>
      </c>
      <c r="AB45" t="str">
        <f t="shared" si="2"/>
        <v>BICHOLIM</v>
      </c>
      <c r="AC45" t="str">
        <f t="shared" si="3"/>
        <v>GA04T 3569</v>
      </c>
      <c r="AD45" t="str">
        <f>_xlfn.IFNA(VLOOKUP(PrivateSchedule[[#This Row],[ow]],RTARoutes[[StageCodes]:[RouteID]],6,FALSE), VLOOKUP(PrivateSchedule[[#This Row],[re]],RTARoutes[[StageCodes]:[RouteID]],6,FALSE))</f>
        <v>PVT54</v>
      </c>
      <c r="AE45" t="str" cm="1">
        <f t="array" ref="AE45">_xlfn.IFS( NOT(ISNA(VLOOKUP(PrivateSchedule[[#This Row],[ow]],RTARoutes[[StageCodes]:[RouteID]],6,FALSE))), "O",  NOT(ISNA(VLOOKUP(PrivateSchedule[[#This Row],[re]],RTARoutes[[StageCodes]:[RouteID]],6,FALSE))), "R")</f>
        <v>O</v>
      </c>
      <c r="AF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46" spans="2:33">
      <c r="O46" s="171" t="s">
        <v>2330</v>
      </c>
      <c r="T46" s="173" t="s">
        <v>420</v>
      </c>
      <c r="U46" t="str">
        <f t="shared" si="0"/>
        <v>PILGAO-BICHOLIM</v>
      </c>
      <c r="V46" s="163">
        <v>0.3125</v>
      </c>
      <c r="AA46" s="165" t="str">
        <f t="shared" si="1"/>
        <v/>
      </c>
      <c r="AB46" t="str">
        <f t="shared" si="2"/>
        <v>BICHOLIM</v>
      </c>
      <c r="AC46" t="str">
        <f t="shared" si="3"/>
        <v>GA04T 3569</v>
      </c>
      <c r="AD46" t="str">
        <f>_xlfn.IFNA(VLOOKUP(PrivateSchedule[[#This Row],[ow]],RTARoutes[[StageCodes]:[RouteID]],6,FALSE), VLOOKUP(PrivateSchedule[[#This Row],[re]],RTARoutes[[StageCodes]:[RouteID]],6,FALSE))</f>
        <v>PVT54</v>
      </c>
      <c r="AE46" t="str" cm="1">
        <f t="array" ref="AE46">_xlfn.IFS( NOT(ISNA(VLOOKUP(PrivateSchedule[[#This Row],[ow]],RTARoutes[[StageCodes]:[RouteID]],6,FALSE))), "O",  NOT(ISNA(VLOOKUP(PrivateSchedule[[#This Row],[re]],RTARoutes[[StageCodes]:[RouteID]],6,FALSE))), "R")</f>
        <v>R</v>
      </c>
      <c r="AF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47" spans="2:33">
      <c r="O47" s="171" t="s">
        <v>420</v>
      </c>
      <c r="T47" s="173" t="s">
        <v>2330</v>
      </c>
      <c r="U47" t="str">
        <f t="shared" si="0"/>
        <v>BICHOLIM-PILGAO</v>
      </c>
      <c r="V47" s="163">
        <v>0.3263888888888889</v>
      </c>
      <c r="AA47" s="165" t="str">
        <f t="shared" si="1"/>
        <v/>
      </c>
      <c r="AB47" t="str">
        <f t="shared" si="2"/>
        <v>BICHOLIM</v>
      </c>
      <c r="AC47" t="str">
        <f t="shared" si="3"/>
        <v>GA04T 3569</v>
      </c>
      <c r="AD47" t="str">
        <f>_xlfn.IFNA(VLOOKUP(PrivateSchedule[[#This Row],[ow]],RTARoutes[[StageCodes]:[RouteID]],6,FALSE), VLOOKUP(PrivateSchedule[[#This Row],[re]],RTARoutes[[StageCodes]:[RouteID]],6,FALSE))</f>
        <v>PVT54</v>
      </c>
      <c r="AE47" t="str" cm="1">
        <f t="array" ref="AE47">_xlfn.IFS( NOT(ISNA(VLOOKUP(PrivateSchedule[[#This Row],[ow]],RTARoutes[[StageCodes]:[RouteID]],6,FALSE))), "O",  NOT(ISNA(VLOOKUP(PrivateSchedule[[#This Row],[re]],RTARoutes[[StageCodes]:[RouteID]],6,FALSE))), "R")</f>
        <v>O</v>
      </c>
      <c r="AF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48" spans="2:33">
      <c r="O48" s="171" t="s">
        <v>2330</v>
      </c>
      <c r="T48" s="173" t="s">
        <v>420</v>
      </c>
      <c r="U48" t="str">
        <f t="shared" si="0"/>
        <v>PILGAO-BICHOLIM</v>
      </c>
      <c r="V48" s="163">
        <v>0.34027777777777773</v>
      </c>
      <c r="AA48" s="165" t="str">
        <f t="shared" si="1"/>
        <v/>
      </c>
      <c r="AB48" t="str">
        <f t="shared" si="2"/>
        <v>BICHOLIM</v>
      </c>
      <c r="AC48" t="str">
        <f t="shared" si="3"/>
        <v>GA04T 3569</v>
      </c>
      <c r="AD48" t="str">
        <f>_xlfn.IFNA(VLOOKUP(PrivateSchedule[[#This Row],[ow]],RTARoutes[[StageCodes]:[RouteID]],6,FALSE), VLOOKUP(PrivateSchedule[[#This Row],[re]],RTARoutes[[StageCodes]:[RouteID]],6,FALSE))</f>
        <v>PVT54</v>
      </c>
      <c r="AE48" t="str" cm="1">
        <f t="array" ref="AE48">_xlfn.IFS( NOT(ISNA(VLOOKUP(PrivateSchedule[[#This Row],[ow]],RTARoutes[[StageCodes]:[RouteID]],6,FALSE))), "O",  NOT(ISNA(VLOOKUP(PrivateSchedule[[#This Row],[re]],RTARoutes[[StageCodes]:[RouteID]],6,FALSE))), "R")</f>
        <v>R</v>
      </c>
      <c r="AF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49" spans="2:33">
      <c r="O49" s="171" t="s">
        <v>420</v>
      </c>
      <c r="T49" s="173" t="s">
        <v>2330</v>
      </c>
      <c r="U49" t="str">
        <f t="shared" si="0"/>
        <v>BICHOLIM-PILGAO</v>
      </c>
      <c r="V49" s="163">
        <v>0.3576388888888889</v>
      </c>
      <c r="AA49" s="165" t="str">
        <f t="shared" si="1"/>
        <v/>
      </c>
      <c r="AB49" t="str">
        <f t="shared" si="2"/>
        <v>BICHOLIM</v>
      </c>
      <c r="AC49" t="str">
        <f t="shared" si="3"/>
        <v>GA04T 3569</v>
      </c>
      <c r="AD49" t="str">
        <f>_xlfn.IFNA(VLOOKUP(PrivateSchedule[[#This Row],[ow]],RTARoutes[[StageCodes]:[RouteID]],6,FALSE), VLOOKUP(PrivateSchedule[[#This Row],[re]],RTARoutes[[StageCodes]:[RouteID]],6,FALSE))</f>
        <v>PVT54</v>
      </c>
      <c r="AE49" t="str" cm="1">
        <f t="array" ref="AE49">_xlfn.IFS( NOT(ISNA(VLOOKUP(PrivateSchedule[[#This Row],[ow]],RTARoutes[[StageCodes]:[RouteID]],6,FALSE))), "O",  NOT(ISNA(VLOOKUP(PrivateSchedule[[#This Row],[re]],RTARoutes[[StageCodes]:[RouteID]],6,FALSE))), "R")</f>
        <v>O</v>
      </c>
      <c r="AF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50" spans="2:33">
      <c r="O50" s="171" t="s">
        <v>2330</v>
      </c>
      <c r="T50" s="173" t="s">
        <v>420</v>
      </c>
      <c r="U50" t="str">
        <f t="shared" si="0"/>
        <v>PILGAO-BICHOLIM</v>
      </c>
      <c r="V50" s="163">
        <v>0.375</v>
      </c>
      <c r="AA50" s="165" t="str">
        <f t="shared" si="1"/>
        <v/>
      </c>
      <c r="AB50" t="str">
        <f t="shared" si="2"/>
        <v>BICHOLIM</v>
      </c>
      <c r="AC50" t="str">
        <f t="shared" si="3"/>
        <v>GA04T 3569</v>
      </c>
      <c r="AD50" t="str">
        <f>_xlfn.IFNA(VLOOKUP(PrivateSchedule[[#This Row],[ow]],RTARoutes[[StageCodes]:[RouteID]],6,FALSE), VLOOKUP(PrivateSchedule[[#This Row],[re]],RTARoutes[[StageCodes]:[RouteID]],6,FALSE))</f>
        <v>PVT54</v>
      </c>
      <c r="AE50" t="str" cm="1">
        <f t="array" ref="AE50">_xlfn.IFS( NOT(ISNA(VLOOKUP(PrivateSchedule[[#This Row],[ow]],RTARoutes[[StageCodes]:[RouteID]],6,FALSE))), "O",  NOT(ISNA(VLOOKUP(PrivateSchedule[[#This Row],[re]],RTARoutes[[StageCodes]:[RouteID]],6,FALSE))), "R")</f>
        <v>R</v>
      </c>
      <c r="AF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51" spans="2:33">
      <c r="O51" s="171" t="s">
        <v>420</v>
      </c>
      <c r="T51" s="173" t="s">
        <v>2330</v>
      </c>
      <c r="U51" t="str">
        <f t="shared" si="0"/>
        <v>BICHOLIM-PILGAO</v>
      </c>
      <c r="V51" s="163">
        <v>0.41319444444444442</v>
      </c>
      <c r="AA51" s="165" t="str">
        <f t="shared" si="1"/>
        <v/>
      </c>
      <c r="AB51" t="str">
        <f t="shared" si="2"/>
        <v>BICHOLIM</v>
      </c>
      <c r="AC51" t="str">
        <f t="shared" si="3"/>
        <v>GA04T 3569</v>
      </c>
      <c r="AD51" t="str">
        <f>_xlfn.IFNA(VLOOKUP(PrivateSchedule[[#This Row],[ow]],RTARoutes[[StageCodes]:[RouteID]],6,FALSE), VLOOKUP(PrivateSchedule[[#This Row],[re]],RTARoutes[[StageCodes]:[RouteID]],6,FALSE))</f>
        <v>PVT54</v>
      </c>
      <c r="AE51" t="str" cm="1">
        <f t="array" ref="AE51">_xlfn.IFS( NOT(ISNA(VLOOKUP(PrivateSchedule[[#This Row],[ow]],RTARoutes[[StageCodes]:[RouteID]],6,FALSE))), "O",  NOT(ISNA(VLOOKUP(PrivateSchedule[[#This Row],[re]],RTARoutes[[StageCodes]:[RouteID]],6,FALSE))), "R")</f>
        <v>O</v>
      </c>
      <c r="AF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52" spans="2:33">
      <c r="O52" s="171" t="s">
        <v>2330</v>
      </c>
      <c r="T52" s="173" t="s">
        <v>420</v>
      </c>
      <c r="U52" t="str">
        <f t="shared" si="0"/>
        <v>PILGAO-BICHOLIM</v>
      </c>
      <c r="V52" s="163">
        <v>0.44444444444444442</v>
      </c>
      <c r="AA52" s="165" t="str">
        <f t="shared" si="1"/>
        <v/>
      </c>
      <c r="AB52" t="str">
        <f t="shared" si="2"/>
        <v>BICHOLIM</v>
      </c>
      <c r="AC52" t="str">
        <f t="shared" si="3"/>
        <v>GA04T 3569</v>
      </c>
      <c r="AD52" t="str">
        <f>_xlfn.IFNA(VLOOKUP(PrivateSchedule[[#This Row],[ow]],RTARoutes[[StageCodes]:[RouteID]],6,FALSE), VLOOKUP(PrivateSchedule[[#This Row],[re]],RTARoutes[[StageCodes]:[RouteID]],6,FALSE))</f>
        <v>PVT54</v>
      </c>
      <c r="AE52" t="str" cm="1">
        <f t="array" ref="AE52">_xlfn.IFS( NOT(ISNA(VLOOKUP(PrivateSchedule[[#This Row],[ow]],RTARoutes[[StageCodes]:[RouteID]],6,FALSE))), "O",  NOT(ISNA(VLOOKUP(PrivateSchedule[[#This Row],[re]],RTARoutes[[StageCodes]:[RouteID]],6,FALSE))), "R")</f>
        <v>R</v>
      </c>
      <c r="AF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53" spans="2:33">
      <c r="O53" s="171" t="s">
        <v>420</v>
      </c>
      <c r="T53" s="173" t="s">
        <v>2330</v>
      </c>
      <c r="U53" t="str">
        <f t="shared" si="0"/>
        <v>BICHOLIM-PILGAO</v>
      </c>
      <c r="V53" s="163">
        <v>0.4826388888888889</v>
      </c>
      <c r="AA53" s="165" t="str">
        <f t="shared" si="1"/>
        <v/>
      </c>
      <c r="AB53" t="str">
        <f t="shared" si="2"/>
        <v>BICHOLIM</v>
      </c>
      <c r="AC53" t="str">
        <f t="shared" si="3"/>
        <v>GA04T 3569</v>
      </c>
      <c r="AD53" t="str">
        <f>_xlfn.IFNA(VLOOKUP(PrivateSchedule[[#This Row],[ow]],RTARoutes[[StageCodes]:[RouteID]],6,FALSE), VLOOKUP(PrivateSchedule[[#This Row],[re]],RTARoutes[[StageCodes]:[RouteID]],6,FALSE))</f>
        <v>PVT54</v>
      </c>
      <c r="AE53" t="str" cm="1">
        <f t="array" ref="AE53">_xlfn.IFS( NOT(ISNA(VLOOKUP(PrivateSchedule[[#This Row],[ow]],RTARoutes[[StageCodes]:[RouteID]],6,FALSE))), "O",  NOT(ISNA(VLOOKUP(PrivateSchedule[[#This Row],[re]],RTARoutes[[StageCodes]:[RouteID]],6,FALSE))), "R")</f>
        <v>O</v>
      </c>
      <c r="AF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54" spans="2:33">
      <c r="O54" s="171" t="s">
        <v>2330</v>
      </c>
      <c r="T54" s="173" t="s">
        <v>420</v>
      </c>
      <c r="U54" t="str">
        <f t="shared" si="0"/>
        <v>PILGAO-BICHOLIM</v>
      </c>
      <c r="V54" s="163">
        <v>0.5</v>
      </c>
      <c r="AA54" s="165" t="str">
        <f t="shared" si="1"/>
        <v/>
      </c>
      <c r="AB54" t="str">
        <f t="shared" si="2"/>
        <v>BICHOLIM</v>
      </c>
      <c r="AC54" t="str">
        <f t="shared" si="3"/>
        <v>GA04T 3569</v>
      </c>
      <c r="AD54" t="str">
        <f>_xlfn.IFNA(VLOOKUP(PrivateSchedule[[#This Row],[ow]],RTARoutes[[StageCodes]:[RouteID]],6,FALSE), VLOOKUP(PrivateSchedule[[#This Row],[re]],RTARoutes[[StageCodes]:[RouteID]],6,FALSE))</f>
        <v>PVT54</v>
      </c>
      <c r="AE54" t="str" cm="1">
        <f t="array" ref="AE54">_xlfn.IFS( NOT(ISNA(VLOOKUP(PrivateSchedule[[#This Row],[ow]],RTARoutes[[StageCodes]:[RouteID]],6,FALSE))), "O",  NOT(ISNA(VLOOKUP(PrivateSchedule[[#This Row],[re]],RTARoutes[[StageCodes]:[RouteID]],6,FALSE))), "R")</f>
        <v>R</v>
      </c>
      <c r="AF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55" spans="2:33">
      <c r="O55" s="171" t="s">
        <v>420</v>
      </c>
      <c r="T55" s="173" t="s">
        <v>2330</v>
      </c>
      <c r="U55" t="str">
        <f t="shared" si="0"/>
        <v>BICHOLIM-PILGAO</v>
      </c>
      <c r="V55" s="163">
        <v>0.52430555555555558</v>
      </c>
      <c r="AA55" s="165" t="str">
        <f t="shared" si="1"/>
        <v/>
      </c>
      <c r="AB55" t="str">
        <f t="shared" si="2"/>
        <v>BICHOLIM</v>
      </c>
      <c r="AC55" t="str">
        <f t="shared" si="3"/>
        <v>GA04T 3569</v>
      </c>
      <c r="AD55" t="str">
        <f>_xlfn.IFNA(VLOOKUP(PrivateSchedule[[#This Row],[ow]],RTARoutes[[StageCodes]:[RouteID]],6,FALSE), VLOOKUP(PrivateSchedule[[#This Row],[re]],RTARoutes[[StageCodes]:[RouteID]],6,FALSE))</f>
        <v>PVT54</v>
      </c>
      <c r="AE55" t="str" cm="1">
        <f t="array" ref="AE55">_xlfn.IFS( NOT(ISNA(VLOOKUP(PrivateSchedule[[#This Row],[ow]],RTARoutes[[StageCodes]:[RouteID]],6,FALSE))), "O",  NOT(ISNA(VLOOKUP(PrivateSchedule[[#This Row],[re]],RTARoutes[[StageCodes]:[RouteID]],6,FALSE))), "R")</f>
        <v>O</v>
      </c>
      <c r="AF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56" spans="2:33">
      <c r="O56" s="171" t="s">
        <v>2330</v>
      </c>
      <c r="T56" s="173" t="s">
        <v>420</v>
      </c>
      <c r="U56" t="str">
        <f t="shared" si="0"/>
        <v>PILGAO-BICHOLIM</v>
      </c>
      <c r="V56" s="163">
        <v>0.54513888888888895</v>
      </c>
      <c r="AA56" s="165" t="str">
        <f t="shared" si="1"/>
        <v/>
      </c>
      <c r="AB56" t="str">
        <f t="shared" si="2"/>
        <v>BICHOLIM</v>
      </c>
      <c r="AC56" t="str">
        <f t="shared" si="3"/>
        <v>GA04T 3569</v>
      </c>
      <c r="AD56" t="str">
        <f>_xlfn.IFNA(VLOOKUP(PrivateSchedule[[#This Row],[ow]],RTARoutes[[StageCodes]:[RouteID]],6,FALSE), VLOOKUP(PrivateSchedule[[#This Row],[re]],RTARoutes[[StageCodes]:[RouteID]],6,FALSE))</f>
        <v>PVT54</v>
      </c>
      <c r="AE56" t="str" cm="1">
        <f t="array" ref="AE56">_xlfn.IFS( NOT(ISNA(VLOOKUP(PrivateSchedule[[#This Row],[ow]],RTARoutes[[StageCodes]:[RouteID]],6,FALSE))), "O",  NOT(ISNA(VLOOKUP(PrivateSchedule[[#This Row],[re]],RTARoutes[[StageCodes]:[RouteID]],6,FALSE))), "R")</f>
        <v>R</v>
      </c>
      <c r="AF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57" spans="2:33">
      <c r="O57" s="171" t="s">
        <v>420</v>
      </c>
      <c r="T57" s="173" t="s">
        <v>3460</v>
      </c>
      <c r="U57" t="str">
        <f t="shared" si="0"/>
        <v>BICHOLIM-Saramanas</v>
      </c>
      <c r="V57" s="163">
        <v>0.5625</v>
      </c>
      <c r="AA57" s="165" t="str">
        <f t="shared" si="1"/>
        <v/>
      </c>
      <c r="AB57" t="str">
        <f t="shared" si="2"/>
        <v>BICHOLIM</v>
      </c>
      <c r="AC57" t="str">
        <f t="shared" si="3"/>
        <v>GA04T 3569</v>
      </c>
      <c r="AD57" t="str">
        <f>_xlfn.IFNA(VLOOKUP(PrivateSchedule[[#This Row],[ow]],RTARoutes[[StageCodes]:[RouteID]],6,FALSE), VLOOKUP(PrivateSchedule[[#This Row],[re]],RTARoutes[[StageCodes]:[RouteID]],6,FALSE))</f>
        <v>PVT60</v>
      </c>
      <c r="AE57" t="str" cm="1">
        <f t="array" ref="AE57">_xlfn.IFS( NOT(ISNA(VLOOKUP(PrivateSchedule[[#This Row],[ow]],RTARoutes[[StageCodes]:[RouteID]],6,FALSE))), "O",  NOT(ISNA(VLOOKUP(PrivateSchedule[[#This Row],[re]],RTARoutes[[StageCodes]:[RouteID]],6,FALSE))), "R")</f>
        <v>O</v>
      </c>
      <c r="AF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BCH-*SMS</v>
      </c>
      <c r="AG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SMS-*BCH</v>
      </c>
    </row>
    <row r="58" spans="2:33">
      <c r="O58" s="171" t="s">
        <v>420</v>
      </c>
      <c r="T58" s="173" t="s">
        <v>2330</v>
      </c>
      <c r="U58" t="str">
        <f t="shared" si="0"/>
        <v>BICHOLIM-PILGAO</v>
      </c>
      <c r="V58" s="163">
        <v>0.625</v>
      </c>
      <c r="AA58" s="165" t="str">
        <f t="shared" si="1"/>
        <v/>
      </c>
      <c r="AB58" t="str">
        <f t="shared" si="2"/>
        <v>BICHOLIM</v>
      </c>
      <c r="AC58" t="str">
        <f t="shared" si="3"/>
        <v>GA04T 3569</v>
      </c>
      <c r="AD58" t="str">
        <f>_xlfn.IFNA(VLOOKUP(PrivateSchedule[[#This Row],[ow]],RTARoutes[[StageCodes]:[RouteID]],6,FALSE), VLOOKUP(PrivateSchedule[[#This Row],[re]],RTARoutes[[StageCodes]:[RouteID]],6,FALSE))</f>
        <v>PVT54</v>
      </c>
      <c r="AE58" t="str" cm="1">
        <f t="array" ref="AE58">_xlfn.IFS( NOT(ISNA(VLOOKUP(PrivateSchedule[[#This Row],[ow]],RTARoutes[[StageCodes]:[RouteID]],6,FALSE))), "O",  NOT(ISNA(VLOOKUP(PrivateSchedule[[#This Row],[re]],RTARoutes[[StageCodes]:[RouteID]],6,FALSE))), "R")</f>
        <v>O</v>
      </c>
      <c r="AF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59" spans="2:33">
      <c r="O59" s="171" t="s">
        <v>2330</v>
      </c>
      <c r="T59" s="173" t="s">
        <v>420</v>
      </c>
      <c r="U59" t="str">
        <f t="shared" si="0"/>
        <v>PILGAO-BICHOLIM</v>
      </c>
      <c r="V59" s="163">
        <v>0.65277777777777779</v>
      </c>
      <c r="AA59" s="165" t="str">
        <f t="shared" si="1"/>
        <v/>
      </c>
      <c r="AB59" t="str">
        <f t="shared" si="2"/>
        <v>BICHOLIM</v>
      </c>
      <c r="AC59" t="str">
        <f t="shared" si="3"/>
        <v>GA04T 3569</v>
      </c>
      <c r="AD59" t="str">
        <f>_xlfn.IFNA(VLOOKUP(PrivateSchedule[[#This Row],[ow]],RTARoutes[[StageCodes]:[RouteID]],6,FALSE), VLOOKUP(PrivateSchedule[[#This Row],[re]],RTARoutes[[StageCodes]:[RouteID]],6,FALSE))</f>
        <v>PVT54</v>
      </c>
      <c r="AE59" t="str" cm="1">
        <f t="array" ref="AE59">_xlfn.IFS( NOT(ISNA(VLOOKUP(PrivateSchedule[[#This Row],[ow]],RTARoutes[[StageCodes]:[RouteID]],6,FALSE))), "O",  NOT(ISNA(VLOOKUP(PrivateSchedule[[#This Row],[re]],RTARoutes[[StageCodes]:[RouteID]],6,FALSE))), "R")</f>
        <v>R</v>
      </c>
      <c r="AF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0" spans="2:33">
      <c r="O60" s="171" t="s">
        <v>420</v>
      </c>
      <c r="T60" s="173" t="s">
        <v>2330</v>
      </c>
      <c r="U60" t="str">
        <f t="shared" si="0"/>
        <v>BICHOLIM-PILGAO</v>
      </c>
      <c r="V60" s="163">
        <v>0.69097222222222221</v>
      </c>
      <c r="AA60" s="165" t="str">
        <f t="shared" si="1"/>
        <v/>
      </c>
      <c r="AB60" t="str">
        <f t="shared" si="2"/>
        <v>BICHOLIM</v>
      </c>
      <c r="AC60" t="str">
        <f t="shared" si="3"/>
        <v>GA04T 3569</v>
      </c>
      <c r="AD60" t="str">
        <f>_xlfn.IFNA(VLOOKUP(PrivateSchedule[[#This Row],[ow]],RTARoutes[[StageCodes]:[RouteID]],6,FALSE), VLOOKUP(PrivateSchedule[[#This Row],[re]],RTARoutes[[StageCodes]:[RouteID]],6,FALSE))</f>
        <v>PVT54</v>
      </c>
      <c r="AE60" t="str" cm="1">
        <f t="array" ref="AE60">_xlfn.IFS( NOT(ISNA(VLOOKUP(PrivateSchedule[[#This Row],[ow]],RTARoutes[[StageCodes]:[RouteID]],6,FALSE))), "O",  NOT(ISNA(VLOOKUP(PrivateSchedule[[#This Row],[re]],RTARoutes[[StageCodes]:[RouteID]],6,FALSE))), "R")</f>
        <v>O</v>
      </c>
      <c r="AF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1" spans="2:33">
      <c r="O61" s="171" t="s">
        <v>2330</v>
      </c>
      <c r="T61" s="173" t="s">
        <v>420</v>
      </c>
      <c r="U61" t="str">
        <f t="shared" si="0"/>
        <v>PILGAO-BICHOLIM</v>
      </c>
      <c r="V61" s="163">
        <v>0.72222222222222221</v>
      </c>
      <c r="AA61" s="165" t="str">
        <f t="shared" si="1"/>
        <v/>
      </c>
      <c r="AB61" t="str">
        <f t="shared" si="2"/>
        <v>BICHOLIM</v>
      </c>
      <c r="AC61" t="str">
        <f t="shared" si="3"/>
        <v>GA04T 3569</v>
      </c>
      <c r="AD61" t="str">
        <f>_xlfn.IFNA(VLOOKUP(PrivateSchedule[[#This Row],[ow]],RTARoutes[[StageCodes]:[RouteID]],6,FALSE), VLOOKUP(PrivateSchedule[[#This Row],[re]],RTARoutes[[StageCodes]:[RouteID]],6,FALSE))</f>
        <v>PVT54</v>
      </c>
      <c r="AE61" t="str" cm="1">
        <f t="array" ref="AE61">_xlfn.IFS( NOT(ISNA(VLOOKUP(PrivateSchedule[[#This Row],[ow]],RTARoutes[[StageCodes]:[RouteID]],6,FALSE))), "O",  NOT(ISNA(VLOOKUP(PrivateSchedule[[#This Row],[re]],RTARoutes[[StageCodes]:[RouteID]],6,FALSE))), "R")</f>
        <v>R</v>
      </c>
      <c r="AF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2" spans="2:33">
      <c r="O62" s="171" t="s">
        <v>420</v>
      </c>
      <c r="T62" s="173" t="s">
        <v>2330</v>
      </c>
      <c r="U62" t="str">
        <f t="shared" si="0"/>
        <v>BICHOLIM-PILGAO</v>
      </c>
      <c r="V62" s="163">
        <v>0.74652777777777779</v>
      </c>
      <c r="AA62" s="165" t="str">
        <f t="shared" si="1"/>
        <v/>
      </c>
      <c r="AB62" t="str">
        <f t="shared" si="2"/>
        <v>BICHOLIM</v>
      </c>
      <c r="AC62" t="str">
        <f t="shared" si="3"/>
        <v>GA04T 3569</v>
      </c>
      <c r="AD62" t="str">
        <f>_xlfn.IFNA(VLOOKUP(PrivateSchedule[[#This Row],[ow]],RTARoutes[[StageCodes]:[RouteID]],6,FALSE), VLOOKUP(PrivateSchedule[[#This Row],[re]],RTARoutes[[StageCodes]:[RouteID]],6,FALSE))</f>
        <v>PVT54</v>
      </c>
      <c r="AE62" t="str" cm="1">
        <f t="array" ref="AE62">_xlfn.IFS( NOT(ISNA(VLOOKUP(PrivateSchedule[[#This Row],[ow]],RTARoutes[[StageCodes]:[RouteID]],6,FALSE))), "O",  NOT(ISNA(VLOOKUP(PrivateSchedule[[#This Row],[re]],RTARoutes[[StageCodes]:[RouteID]],6,FALSE))), "R")</f>
        <v>O</v>
      </c>
      <c r="AF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3" spans="2:33">
      <c r="O63" s="171" t="s">
        <v>2330</v>
      </c>
      <c r="T63" s="173" t="s">
        <v>420</v>
      </c>
      <c r="U63" t="str">
        <f t="shared" si="0"/>
        <v>PILGAO-BICHOLIM</v>
      </c>
      <c r="V63" s="163">
        <v>0.76388888888888884</v>
      </c>
      <c r="AA63" s="165" t="str">
        <f t="shared" si="1"/>
        <v/>
      </c>
      <c r="AB63" t="str">
        <f t="shared" si="2"/>
        <v>BICHOLIM</v>
      </c>
      <c r="AC63" t="str">
        <f t="shared" si="3"/>
        <v>GA04T 3569</v>
      </c>
      <c r="AD63" t="str">
        <f>_xlfn.IFNA(VLOOKUP(PrivateSchedule[[#This Row],[ow]],RTARoutes[[StageCodes]:[RouteID]],6,FALSE), VLOOKUP(PrivateSchedule[[#This Row],[re]],RTARoutes[[StageCodes]:[RouteID]],6,FALSE))</f>
        <v>PVT54</v>
      </c>
      <c r="AE63" t="str" cm="1">
        <f t="array" ref="AE63">_xlfn.IFS( NOT(ISNA(VLOOKUP(PrivateSchedule[[#This Row],[ow]],RTARoutes[[StageCodes]:[RouteID]],6,FALSE))), "O",  NOT(ISNA(VLOOKUP(PrivateSchedule[[#This Row],[re]],RTARoutes[[StageCodes]:[RouteID]],6,FALSE))), "R")</f>
        <v>R</v>
      </c>
      <c r="AF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4" spans="2:33">
      <c r="B64" s="171" t="s">
        <v>32</v>
      </c>
      <c r="C64" s="172" t="s">
        <v>3641</v>
      </c>
      <c r="D64" s="172" t="s">
        <v>28</v>
      </c>
      <c r="E64" s="176">
        <v>43348</v>
      </c>
      <c r="F64" s="177">
        <v>45173</v>
      </c>
      <c r="G64" s="171" t="s">
        <v>3642</v>
      </c>
      <c r="H64" s="172" t="s">
        <v>3643</v>
      </c>
      <c r="J64" s="171" t="s">
        <v>30</v>
      </c>
      <c r="L64" s="172" t="s">
        <v>16</v>
      </c>
      <c r="M64" s="198">
        <v>27</v>
      </c>
      <c r="N64" s="199">
        <v>11</v>
      </c>
      <c r="O64" s="171" t="s">
        <v>2247</v>
      </c>
      <c r="T64" s="173" t="s">
        <v>3041</v>
      </c>
      <c r="U64" t="str">
        <f t="shared" si="0"/>
        <v>PANAJI-VALPOI</v>
      </c>
      <c r="V64" s="163">
        <v>0.3125</v>
      </c>
      <c r="AA64" s="165" t="str">
        <f t="shared" si="1"/>
        <v/>
      </c>
      <c r="AB64" t="str">
        <f t="shared" si="2"/>
        <v>BICHOLIM</v>
      </c>
      <c r="AC64" t="str">
        <f t="shared" si="3"/>
        <v>GA07F 9990</v>
      </c>
      <c r="AD64" t="str">
        <f>_xlfn.IFNA(VLOOKUP(PrivateSchedule[[#This Row],[ow]],RTARoutes[[StageCodes]:[RouteID]],6,FALSE), VLOOKUP(PrivateSchedule[[#This Row],[re]],RTARoutes[[StageCodes]:[RouteID]],6,FALSE))</f>
        <v>PVT437</v>
      </c>
      <c r="AE64" t="str" cm="1">
        <f t="array" ref="AE64">_xlfn.IFS( NOT(ISNA(VLOOKUP(PrivateSchedule[[#This Row],[ow]],RTARoutes[[StageCodes]:[RouteID]],6,FALSE))), "O",  NOT(ISNA(VLOOKUP(PrivateSchedule[[#This Row],[re]],RTARoutes[[StageCodes]:[RouteID]],6,FALSE))), "R")</f>
        <v>O</v>
      </c>
      <c r="AF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65" spans="2:33">
      <c r="O65" s="171" t="s">
        <v>3041</v>
      </c>
      <c r="T65" s="173" t="s">
        <v>2247</v>
      </c>
      <c r="U65" t="str">
        <f t="shared" si="0"/>
        <v>VALPOI-PANAJI</v>
      </c>
      <c r="V65" s="163">
        <v>0.4513888888888889</v>
      </c>
      <c r="AA65" s="165" t="str">
        <f t="shared" si="1"/>
        <v/>
      </c>
      <c r="AB65" t="str">
        <f t="shared" si="2"/>
        <v>BICHOLIM</v>
      </c>
      <c r="AC65" t="str">
        <f t="shared" si="3"/>
        <v>GA07F 9990</v>
      </c>
      <c r="AD65" t="str">
        <f>_xlfn.IFNA(VLOOKUP(PrivateSchedule[[#This Row],[ow]],RTARoutes[[StageCodes]:[RouteID]],6,FALSE), VLOOKUP(PrivateSchedule[[#This Row],[re]],RTARoutes[[StageCodes]:[RouteID]],6,FALSE))</f>
        <v>PVT437</v>
      </c>
      <c r="AE65" t="str" cm="1">
        <f t="array" ref="AE65">_xlfn.IFS( NOT(ISNA(VLOOKUP(PrivateSchedule[[#This Row],[ow]],RTARoutes[[StageCodes]:[RouteID]],6,FALSE))), "O",  NOT(ISNA(VLOOKUP(PrivateSchedule[[#This Row],[re]],RTARoutes[[StageCodes]:[RouteID]],6,FALSE))), "R")</f>
        <v>R</v>
      </c>
      <c r="AF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66" spans="2:33">
      <c r="O66" s="171" t="s">
        <v>2247</v>
      </c>
      <c r="T66" s="173" t="s">
        <v>3041</v>
      </c>
      <c r="U66" t="str">
        <f t="shared" si="0"/>
        <v>PANAJI-VALPOI</v>
      </c>
      <c r="V66" s="163">
        <v>0.59375</v>
      </c>
      <c r="AA66" s="165" t="str">
        <f t="shared" si="1"/>
        <v/>
      </c>
      <c r="AB66" t="str">
        <f t="shared" si="2"/>
        <v>BICHOLIM</v>
      </c>
      <c r="AC66" t="str">
        <f t="shared" si="3"/>
        <v>GA07F 9990</v>
      </c>
      <c r="AD66" t="str">
        <f>_xlfn.IFNA(VLOOKUP(PrivateSchedule[[#This Row],[ow]],RTARoutes[[StageCodes]:[RouteID]],6,FALSE), VLOOKUP(PrivateSchedule[[#This Row],[re]],RTARoutes[[StageCodes]:[RouteID]],6,FALSE))</f>
        <v>PVT437</v>
      </c>
      <c r="AE66" t="str" cm="1">
        <f t="array" ref="AE66">_xlfn.IFS( NOT(ISNA(VLOOKUP(PrivateSchedule[[#This Row],[ow]],RTARoutes[[StageCodes]:[RouteID]],6,FALSE))), "O",  NOT(ISNA(VLOOKUP(PrivateSchedule[[#This Row],[re]],RTARoutes[[StageCodes]:[RouteID]],6,FALSE))), "R")</f>
        <v>O</v>
      </c>
      <c r="AF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67" spans="2:33">
      <c r="O67" s="171" t="s">
        <v>3041</v>
      </c>
      <c r="T67" s="173" t="s">
        <v>2247</v>
      </c>
      <c r="U67" t="str">
        <f t="shared" ref="U67:U130" si="4">_xlfn.IFNA(VLOOKUP($O67,Code2Loc,2,FALSE)
&amp; IF( OR( ISNA($P67), LEN($P67)=0), "",  "-" &amp; VLOOKUP($P67,Code2Loc,2,FALSE))
&amp; IF( OR( ISNA($Q67), LEN($Q67)=0), "",  "-" &amp; VLOOKUP($Q67,Code2Loc,2,FALSE))
&amp; IF( OR( ISNA($R67), LEN($R67)=0), "",  "-" &amp; VLOOKUP($R67,Code2Loc,2,FALSE))
&amp; IF( OR( ISNA($S67), LEN($S67)=0), "",  "-" &amp; VLOOKUP($S67,Code2Loc,2,FALSE))
&amp; IF( OR( ISNA($T67), LEN($T67)=0), "",  "-" &amp; VLOOKUP($T67,Code2Loc,2,FALSE)),"")</f>
        <v>VALPOI-PANAJI</v>
      </c>
      <c r="V67" s="163">
        <v>0.71527777777777779</v>
      </c>
      <c r="AA67" s="165" t="str">
        <f t="shared" ref="AA67:AA130" si="5">IF(ISBLANK($V67), "", _xlfn.IFNA($V67 + _xlfn.IFNA( VLOOKUP($O67 &amp; IF(ISBLANK($P67),"", "-" &amp; $P67) &amp; IF(ISBLANK($Q67),"", "-" &amp; $Q67) &amp; IF(ISBLANK($R67),"", "-" &amp; $R67) &amp; IF(ISBLANK($S67),"", "-" &amp; $S67) &amp; IF(ISBLANK($T67),"", "-" &amp; $T67),TravelTime,8,FALSE), VLOOKUP($T67 &amp; IF(ISBLANK($S67),"", "-" &amp; $S67) &amp; IF(ISBLANK($R67),"", "-" &amp; $R67) &amp; IF(ISBLANK($Q67),"", "-" &amp; $Q67) &amp; IF(ISBLANK($P67),"", "-" &amp; $P67) &amp; IF(ISBLANK($O67),"", "-" &amp; $O67),TravelTime,8,FALSE)) / 1440, ""))</f>
        <v/>
      </c>
      <c r="AB67" t="str">
        <f t="shared" ref="AB67:AB130" si="6">IF(AND(LEN($A67)&lt;&gt;0,LEN($A67)&lt;&gt;0),$A67,$AB66)</f>
        <v>BICHOLIM</v>
      </c>
      <c r="AC67" t="str">
        <f t="shared" ref="AC67:AC130" si="7">IF(AND(LEN($J67)&lt;&gt;0,LEN($B67)&lt;&gt;0),$J67,$AC66)</f>
        <v>GA07F 9990</v>
      </c>
      <c r="AD67" t="str">
        <f>_xlfn.IFNA(VLOOKUP(PrivateSchedule[[#This Row],[ow]],RTARoutes[[StageCodes]:[RouteID]],6,FALSE), VLOOKUP(PrivateSchedule[[#This Row],[re]],RTARoutes[[StageCodes]:[RouteID]],6,FALSE))</f>
        <v>PVT437</v>
      </c>
      <c r="AE67" t="str" cm="1">
        <f t="array" ref="AE67">_xlfn.IFS( NOT(ISNA(VLOOKUP(PrivateSchedule[[#This Row],[ow]],RTARoutes[[StageCodes]:[RouteID]],6,FALSE))), "O",  NOT(ISNA(VLOOKUP(PrivateSchedule[[#This Row],[re]],RTARoutes[[StageCodes]:[RouteID]],6,FALSE))), "R")</f>
        <v>R</v>
      </c>
      <c r="AF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68" spans="2:33">
      <c r="B68" s="171" t="s">
        <v>350</v>
      </c>
      <c r="C68" s="172" t="s">
        <v>3644</v>
      </c>
      <c r="D68" s="172" t="s">
        <v>28</v>
      </c>
      <c r="E68" s="176">
        <v>42843</v>
      </c>
      <c r="F68" s="177">
        <v>44668</v>
      </c>
      <c r="G68" s="171" t="s">
        <v>3645</v>
      </c>
      <c r="H68" s="172" t="s">
        <v>3646</v>
      </c>
      <c r="J68" s="171" t="s">
        <v>349</v>
      </c>
      <c r="L68" s="172" t="s">
        <v>16</v>
      </c>
      <c r="M68" s="198">
        <v>28</v>
      </c>
      <c r="N68" s="199">
        <v>11</v>
      </c>
      <c r="O68" s="171" t="s">
        <v>1638</v>
      </c>
      <c r="T68" s="173" t="s">
        <v>2467</v>
      </c>
      <c r="U68" t="str">
        <f t="shared" si="4"/>
        <v>KERI-RAVAN FATA</v>
      </c>
      <c r="V68" s="163">
        <v>0.29166666666666669</v>
      </c>
      <c r="AA68" s="165" t="str">
        <f t="shared" si="5"/>
        <v/>
      </c>
      <c r="AB68" t="str">
        <f t="shared" si="6"/>
        <v>BICHOLIM</v>
      </c>
      <c r="AC68" t="str">
        <f t="shared" si="7"/>
        <v>GA04T 2309</v>
      </c>
      <c r="AD68" t="str">
        <f>_xlfn.IFNA(VLOOKUP(PrivateSchedule[[#This Row],[ow]],RTARoutes[[StageCodes]:[RouteID]],6,FALSE), VLOOKUP(PrivateSchedule[[#This Row],[re]],RTARoutes[[StageCodes]:[RouteID]],6,FALSE))</f>
        <v>PVT241</v>
      </c>
      <c r="AE68" t="str" cm="1">
        <f t="array" ref="AE68">_xlfn.IFS( NOT(ISNA(VLOOKUP(PrivateSchedule[[#This Row],[ow]],RTARoutes[[StageCodes]:[RouteID]],6,FALSE))), "O",  NOT(ISNA(VLOOKUP(PrivateSchedule[[#This Row],[re]],RTARoutes[[StageCodes]:[RouteID]],6,FALSE))), "R")</f>
        <v>O</v>
      </c>
      <c r="AF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KRI-*RAV</v>
      </c>
      <c r="AG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RAV-*KRI</v>
      </c>
    </row>
    <row r="69" spans="2:33">
      <c r="O69" s="171" t="s">
        <v>2467</v>
      </c>
      <c r="T69" s="173" t="s">
        <v>2596</v>
      </c>
      <c r="U69" t="str">
        <f t="shared" si="4"/>
        <v>RAVAN FATA-SANKHALI</v>
      </c>
      <c r="V69" s="163">
        <v>0.30555555555555552</v>
      </c>
      <c r="AA69" s="165" t="str">
        <f t="shared" si="5"/>
        <v/>
      </c>
      <c r="AB69" t="str">
        <f t="shared" si="6"/>
        <v>BICHOLIM</v>
      </c>
      <c r="AC69" t="str">
        <f t="shared" si="7"/>
        <v>GA04T 2309</v>
      </c>
      <c r="AD69" t="str">
        <f>_xlfn.IFNA(VLOOKUP(PrivateSchedule[[#This Row],[ow]],RTARoutes[[StageCodes]:[RouteID]],6,FALSE), VLOOKUP(PrivateSchedule[[#This Row],[re]],RTARoutes[[StageCodes]:[RouteID]],6,FALSE))</f>
        <v>PVT460</v>
      </c>
      <c r="AE69" t="str" cm="1">
        <f t="array" ref="AE69">_xlfn.IFS( NOT(ISNA(VLOOKUP(PrivateSchedule[[#This Row],[ow]],RTARoutes[[StageCodes]:[RouteID]],6,FALSE))), "O",  NOT(ISNA(VLOOKUP(PrivateSchedule[[#This Row],[re]],RTARoutes[[StageCodes]:[RouteID]],6,FALSE))), "R")</f>
        <v>O</v>
      </c>
      <c r="AF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70" spans="2:33">
      <c r="O70" s="171" t="s">
        <v>2596</v>
      </c>
      <c r="T70" s="173" t="s">
        <v>1638</v>
      </c>
      <c r="U70" t="str">
        <f t="shared" si="4"/>
        <v>SANKHALI-KERI</v>
      </c>
      <c r="V70" s="163">
        <v>0.3263888888888889</v>
      </c>
      <c r="AA70" s="165" t="str">
        <f t="shared" si="5"/>
        <v/>
      </c>
      <c r="AB70" t="str">
        <f t="shared" si="6"/>
        <v>BICHOLIM</v>
      </c>
      <c r="AC70" t="str">
        <f t="shared" si="7"/>
        <v>GA04T 2309</v>
      </c>
      <c r="AD70" t="str">
        <f>_xlfn.IFNA(VLOOKUP(PrivateSchedule[[#This Row],[ow]],RTARoutes[[StageCodes]:[RouteID]],6,FALSE), VLOOKUP(PrivateSchedule[[#This Row],[re]],RTARoutes[[StageCodes]:[RouteID]],6,FALSE))</f>
        <v>PVT242</v>
      </c>
      <c r="AE70" t="str" cm="1">
        <f t="array" ref="AE70">_xlfn.IFS( NOT(ISNA(VLOOKUP(PrivateSchedule[[#This Row],[ow]],RTARoutes[[StageCodes]:[RouteID]],6,FALSE))), "O",  NOT(ISNA(VLOOKUP(PrivateSchedule[[#This Row],[re]],RTARoutes[[StageCodes]:[RouteID]],6,FALSE))), "R")</f>
        <v>R</v>
      </c>
      <c r="AF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71" spans="2:33">
      <c r="O71" s="171" t="s">
        <v>1638</v>
      </c>
      <c r="T71" s="173" t="s">
        <v>2596</v>
      </c>
      <c r="U71" t="str">
        <f t="shared" si="4"/>
        <v>KERI-SANKHALI</v>
      </c>
      <c r="V71" s="163">
        <v>0.3611111111111111</v>
      </c>
      <c r="AA71" s="165" t="str">
        <f t="shared" si="5"/>
        <v/>
      </c>
      <c r="AB71" t="str">
        <f t="shared" si="6"/>
        <v>BICHOLIM</v>
      </c>
      <c r="AC71" t="str">
        <f t="shared" si="7"/>
        <v>GA04T 2309</v>
      </c>
      <c r="AD71" t="str">
        <f>_xlfn.IFNA(VLOOKUP(PrivateSchedule[[#This Row],[ow]],RTARoutes[[StageCodes]:[RouteID]],6,FALSE), VLOOKUP(PrivateSchedule[[#This Row],[re]],RTARoutes[[StageCodes]:[RouteID]],6,FALSE))</f>
        <v>PVT242</v>
      </c>
      <c r="AE71" t="str" cm="1">
        <f t="array" ref="AE71">_xlfn.IFS( NOT(ISNA(VLOOKUP(PrivateSchedule[[#This Row],[ow]],RTARoutes[[StageCodes]:[RouteID]],6,FALSE))), "O",  NOT(ISNA(VLOOKUP(PrivateSchedule[[#This Row],[re]],RTARoutes[[StageCodes]:[RouteID]],6,FALSE))), "R")</f>
        <v>O</v>
      </c>
      <c r="AF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72" spans="2:33">
      <c r="O72" s="171" t="s">
        <v>2596</v>
      </c>
      <c r="P72" s="172" t="s">
        <v>1638</v>
      </c>
      <c r="T72" s="173" t="s">
        <v>2467</v>
      </c>
      <c r="U72" t="str">
        <f t="shared" si="4"/>
        <v>SANKHALI-KERI-RAVAN FATA</v>
      </c>
      <c r="V72" s="163">
        <v>0.40277777777777773</v>
      </c>
      <c r="AA72" s="165" t="str">
        <f t="shared" si="5"/>
        <v/>
      </c>
      <c r="AB72" t="str">
        <f t="shared" si="6"/>
        <v>BICHOLIM</v>
      </c>
      <c r="AC72" t="str">
        <f t="shared" si="7"/>
        <v>GA04T 2309</v>
      </c>
      <c r="AD72" t="e">
        <f>_xlfn.IFNA(VLOOKUP(PrivateSchedule[[#This Row],[ow]],RTARoutes[[StageCodes]:[RouteID]],6,FALSE), VLOOKUP(PrivateSchedule[[#This Row],[re]],RTARoutes[[StageCodes]:[RouteID]],6,FALSE))</f>
        <v>#N/A</v>
      </c>
      <c r="AE72" t="e" cm="1">
        <f t="array" ref="AE72">_xlfn.IFS( NOT(ISNA(VLOOKUP(PrivateSchedule[[#This Row],[ow]],RTARoutes[[StageCodes]:[RouteID]],6,FALSE))), "O",  NOT(ISNA(VLOOKUP(PrivateSchedule[[#This Row],[re]],RTARoutes[[StageCodes]:[RouteID]],6,FALSE))), "R")</f>
        <v>#N/A</v>
      </c>
      <c r="AF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SKL-*KRI-*RAV</v>
      </c>
      <c r="AG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RAV-*KRI-*SKL</v>
      </c>
    </row>
    <row r="73" spans="2:33">
      <c r="O73" s="171" t="s">
        <v>2467</v>
      </c>
      <c r="T73" s="173" t="s">
        <v>2596</v>
      </c>
      <c r="U73" t="str">
        <f t="shared" si="4"/>
        <v>RAVAN FATA-SANKHALI</v>
      </c>
      <c r="V73" s="163">
        <v>0.42708333333333331</v>
      </c>
      <c r="AA73" s="165" t="str">
        <f t="shared" si="5"/>
        <v/>
      </c>
      <c r="AB73" t="str">
        <f t="shared" si="6"/>
        <v>BICHOLIM</v>
      </c>
      <c r="AC73" t="str">
        <f t="shared" si="7"/>
        <v>GA04T 2309</v>
      </c>
      <c r="AD73" t="str">
        <f>_xlfn.IFNA(VLOOKUP(PrivateSchedule[[#This Row],[ow]],RTARoutes[[StageCodes]:[RouteID]],6,FALSE), VLOOKUP(PrivateSchedule[[#This Row],[re]],RTARoutes[[StageCodes]:[RouteID]],6,FALSE))</f>
        <v>PVT460</v>
      </c>
      <c r="AE73" t="str" cm="1">
        <f t="array" ref="AE73">_xlfn.IFS( NOT(ISNA(VLOOKUP(PrivateSchedule[[#This Row],[ow]],RTARoutes[[StageCodes]:[RouteID]],6,FALSE))), "O",  NOT(ISNA(VLOOKUP(PrivateSchedule[[#This Row],[re]],RTARoutes[[StageCodes]:[RouteID]],6,FALSE))), "R")</f>
        <v>O</v>
      </c>
      <c r="AF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74" spans="2:33">
      <c r="O74" s="171" t="s">
        <v>2596</v>
      </c>
      <c r="T74" s="173" t="s">
        <v>2467</v>
      </c>
      <c r="U74" t="str">
        <f t="shared" si="4"/>
        <v>SANKHALI-RAVAN FATA</v>
      </c>
      <c r="V74" s="163">
        <v>0.4513888888888889</v>
      </c>
      <c r="AA74" s="165" t="str">
        <f t="shared" si="5"/>
        <v/>
      </c>
      <c r="AB74" t="str">
        <f t="shared" si="6"/>
        <v>BICHOLIM</v>
      </c>
      <c r="AC74" t="str">
        <f t="shared" si="7"/>
        <v>GA04T 2309</v>
      </c>
      <c r="AD74" t="str">
        <f>_xlfn.IFNA(VLOOKUP(PrivateSchedule[[#This Row],[ow]],RTARoutes[[StageCodes]:[RouteID]],6,FALSE), VLOOKUP(PrivateSchedule[[#This Row],[re]],RTARoutes[[StageCodes]:[RouteID]],6,FALSE))</f>
        <v>PVT460</v>
      </c>
      <c r="AE74" t="str" cm="1">
        <f t="array" ref="AE74">_xlfn.IFS( NOT(ISNA(VLOOKUP(PrivateSchedule[[#This Row],[ow]],RTARoutes[[StageCodes]:[RouteID]],6,FALSE))), "O",  NOT(ISNA(VLOOKUP(PrivateSchedule[[#This Row],[re]],RTARoutes[[StageCodes]:[RouteID]],6,FALSE))), "R")</f>
        <v>R</v>
      </c>
      <c r="AF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75" spans="2:33">
      <c r="O75" s="171" t="s">
        <v>2467</v>
      </c>
      <c r="T75" s="173" t="s">
        <v>2596</v>
      </c>
      <c r="U75" t="str">
        <f t="shared" si="4"/>
        <v>RAVAN FATA-SANKHALI</v>
      </c>
      <c r="V75" s="163">
        <v>0.4861111111111111</v>
      </c>
      <c r="AA75" s="165" t="str">
        <f t="shared" si="5"/>
        <v/>
      </c>
      <c r="AB75" t="str">
        <f t="shared" si="6"/>
        <v>BICHOLIM</v>
      </c>
      <c r="AC75" t="str">
        <f t="shared" si="7"/>
        <v>GA04T 2309</v>
      </c>
      <c r="AD75" t="str">
        <f>_xlfn.IFNA(VLOOKUP(PrivateSchedule[[#This Row],[ow]],RTARoutes[[StageCodes]:[RouteID]],6,FALSE), VLOOKUP(PrivateSchedule[[#This Row],[re]],RTARoutes[[StageCodes]:[RouteID]],6,FALSE))</f>
        <v>PVT460</v>
      </c>
      <c r="AE75" t="str" cm="1">
        <f t="array" ref="AE75">_xlfn.IFS( NOT(ISNA(VLOOKUP(PrivateSchedule[[#This Row],[ow]],RTARoutes[[StageCodes]:[RouteID]],6,FALSE))), "O",  NOT(ISNA(VLOOKUP(PrivateSchedule[[#This Row],[re]],RTARoutes[[StageCodes]:[RouteID]],6,FALSE))), "R")</f>
        <v>O</v>
      </c>
      <c r="AF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76" spans="2:33">
      <c r="O76" s="171" t="s">
        <v>2596</v>
      </c>
      <c r="T76" s="173" t="s">
        <v>2467</v>
      </c>
      <c r="U76" t="str">
        <f t="shared" si="4"/>
        <v>SANKHALI-RAVAN FATA</v>
      </c>
      <c r="V76" s="163">
        <v>0.51388888888888895</v>
      </c>
      <c r="AA76" s="165" t="str">
        <f t="shared" si="5"/>
        <v/>
      </c>
      <c r="AB76" t="str">
        <f t="shared" si="6"/>
        <v>BICHOLIM</v>
      </c>
      <c r="AC76" t="str">
        <f t="shared" si="7"/>
        <v>GA04T 2309</v>
      </c>
      <c r="AD76" t="str">
        <f>_xlfn.IFNA(VLOOKUP(PrivateSchedule[[#This Row],[ow]],RTARoutes[[StageCodes]:[RouteID]],6,FALSE), VLOOKUP(PrivateSchedule[[#This Row],[re]],RTARoutes[[StageCodes]:[RouteID]],6,FALSE))</f>
        <v>PVT460</v>
      </c>
      <c r="AE76" t="str" cm="1">
        <f t="array" ref="AE76">_xlfn.IFS( NOT(ISNA(VLOOKUP(PrivateSchedule[[#This Row],[ow]],RTARoutes[[StageCodes]:[RouteID]],6,FALSE))), "O",  NOT(ISNA(VLOOKUP(PrivateSchedule[[#This Row],[re]],RTARoutes[[StageCodes]:[RouteID]],6,FALSE))), "R")</f>
        <v>R</v>
      </c>
      <c r="AF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77" spans="2:33">
      <c r="O77" s="171" t="s">
        <v>2467</v>
      </c>
      <c r="T77" s="173" t="s">
        <v>2596</v>
      </c>
      <c r="U77" t="str">
        <f t="shared" si="4"/>
        <v>RAVAN FATA-SANKHALI</v>
      </c>
      <c r="V77" s="163">
        <v>0.54166666666666663</v>
      </c>
      <c r="AA77" s="165" t="str">
        <f t="shared" si="5"/>
        <v/>
      </c>
      <c r="AB77" t="str">
        <f t="shared" si="6"/>
        <v>BICHOLIM</v>
      </c>
      <c r="AC77" t="str">
        <f t="shared" si="7"/>
        <v>GA04T 2309</v>
      </c>
      <c r="AD77" t="str">
        <f>_xlfn.IFNA(VLOOKUP(PrivateSchedule[[#This Row],[ow]],RTARoutes[[StageCodes]:[RouteID]],6,FALSE), VLOOKUP(PrivateSchedule[[#This Row],[re]],RTARoutes[[StageCodes]:[RouteID]],6,FALSE))</f>
        <v>PVT460</v>
      </c>
      <c r="AE77" t="str" cm="1">
        <f t="array" ref="AE77">_xlfn.IFS( NOT(ISNA(VLOOKUP(PrivateSchedule[[#This Row],[ow]],RTARoutes[[StageCodes]:[RouteID]],6,FALSE))), "O",  NOT(ISNA(VLOOKUP(PrivateSchedule[[#This Row],[re]],RTARoutes[[StageCodes]:[RouteID]],6,FALSE))), "R")</f>
        <v>O</v>
      </c>
      <c r="AF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78" spans="2:33">
      <c r="O78" s="171" t="s">
        <v>2596</v>
      </c>
      <c r="T78" s="173" t="s">
        <v>2467</v>
      </c>
      <c r="U78" t="str">
        <f t="shared" si="4"/>
        <v>SANKHALI-RAVAN FATA</v>
      </c>
      <c r="V78" s="163">
        <v>0.57291666666666663</v>
      </c>
      <c r="AA78" s="165" t="str">
        <f t="shared" si="5"/>
        <v/>
      </c>
      <c r="AB78" t="str">
        <f t="shared" si="6"/>
        <v>BICHOLIM</v>
      </c>
      <c r="AC78" t="str">
        <f t="shared" si="7"/>
        <v>GA04T 2309</v>
      </c>
      <c r="AD78" t="str">
        <f>_xlfn.IFNA(VLOOKUP(PrivateSchedule[[#This Row],[ow]],RTARoutes[[StageCodes]:[RouteID]],6,FALSE), VLOOKUP(PrivateSchedule[[#This Row],[re]],RTARoutes[[StageCodes]:[RouteID]],6,FALSE))</f>
        <v>PVT460</v>
      </c>
      <c r="AE78" t="str" cm="1">
        <f t="array" ref="AE78">_xlfn.IFS( NOT(ISNA(VLOOKUP(PrivateSchedule[[#This Row],[ow]],RTARoutes[[StageCodes]:[RouteID]],6,FALSE))), "O",  NOT(ISNA(VLOOKUP(PrivateSchedule[[#This Row],[re]],RTARoutes[[StageCodes]:[RouteID]],6,FALSE))), "R")</f>
        <v>R</v>
      </c>
      <c r="AF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79" spans="2:33">
      <c r="O79" s="171" t="s">
        <v>2467</v>
      </c>
      <c r="T79" s="173" t="s">
        <v>2596</v>
      </c>
      <c r="U79" t="str">
        <f t="shared" si="4"/>
        <v>RAVAN FATA-SANKHALI</v>
      </c>
      <c r="V79" s="163">
        <v>0.625</v>
      </c>
      <c r="AA79" s="165" t="str">
        <f t="shared" si="5"/>
        <v/>
      </c>
      <c r="AB79" t="str">
        <f t="shared" si="6"/>
        <v>BICHOLIM</v>
      </c>
      <c r="AC79" t="str">
        <f t="shared" si="7"/>
        <v>GA04T 2309</v>
      </c>
      <c r="AD79" t="str">
        <f>_xlfn.IFNA(VLOOKUP(PrivateSchedule[[#This Row],[ow]],RTARoutes[[StageCodes]:[RouteID]],6,FALSE), VLOOKUP(PrivateSchedule[[#This Row],[re]],RTARoutes[[StageCodes]:[RouteID]],6,FALSE))</f>
        <v>PVT460</v>
      </c>
      <c r="AE79" t="str" cm="1">
        <f t="array" ref="AE79">_xlfn.IFS( NOT(ISNA(VLOOKUP(PrivateSchedule[[#This Row],[ow]],RTARoutes[[StageCodes]:[RouteID]],6,FALSE))), "O",  NOT(ISNA(VLOOKUP(PrivateSchedule[[#This Row],[re]],RTARoutes[[StageCodes]:[RouteID]],6,FALSE))), "R")</f>
        <v>O</v>
      </c>
      <c r="AF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80" spans="2:33">
      <c r="O80" s="171" t="s">
        <v>2596</v>
      </c>
      <c r="T80" s="173" t="s">
        <v>2467</v>
      </c>
      <c r="U80" t="str">
        <f t="shared" si="4"/>
        <v>SANKHALI-RAVAN FATA</v>
      </c>
      <c r="V80" s="163">
        <v>0.65277777777777779</v>
      </c>
      <c r="AA80" s="165" t="str">
        <f t="shared" si="5"/>
        <v/>
      </c>
      <c r="AB80" t="str">
        <f t="shared" si="6"/>
        <v>BICHOLIM</v>
      </c>
      <c r="AC80" t="str">
        <f t="shared" si="7"/>
        <v>GA04T 2309</v>
      </c>
      <c r="AD80" t="str">
        <f>_xlfn.IFNA(VLOOKUP(PrivateSchedule[[#This Row],[ow]],RTARoutes[[StageCodes]:[RouteID]],6,FALSE), VLOOKUP(PrivateSchedule[[#This Row],[re]],RTARoutes[[StageCodes]:[RouteID]],6,FALSE))</f>
        <v>PVT460</v>
      </c>
      <c r="AE80" t="str" cm="1">
        <f t="array" ref="AE80">_xlfn.IFS( NOT(ISNA(VLOOKUP(PrivateSchedule[[#This Row],[ow]],RTARoutes[[StageCodes]:[RouteID]],6,FALSE))), "O",  NOT(ISNA(VLOOKUP(PrivateSchedule[[#This Row],[re]],RTARoutes[[StageCodes]:[RouteID]],6,FALSE))), "R")</f>
        <v>R</v>
      </c>
      <c r="AF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81" spans="2:33">
      <c r="O81" s="171" t="s">
        <v>2467</v>
      </c>
      <c r="T81" s="173" t="s">
        <v>2596</v>
      </c>
      <c r="U81" t="str">
        <f t="shared" si="4"/>
        <v>RAVAN FATA-SANKHALI</v>
      </c>
      <c r="V81" s="163">
        <v>0.67013888888888884</v>
      </c>
      <c r="AA81" s="165" t="str">
        <f t="shared" si="5"/>
        <v/>
      </c>
      <c r="AB81" t="str">
        <f t="shared" si="6"/>
        <v>BICHOLIM</v>
      </c>
      <c r="AC81" t="str">
        <f t="shared" si="7"/>
        <v>GA04T 2309</v>
      </c>
      <c r="AD81" t="str">
        <f>_xlfn.IFNA(VLOOKUP(PrivateSchedule[[#This Row],[ow]],RTARoutes[[StageCodes]:[RouteID]],6,FALSE), VLOOKUP(PrivateSchedule[[#This Row],[re]],RTARoutes[[StageCodes]:[RouteID]],6,FALSE))</f>
        <v>PVT460</v>
      </c>
      <c r="AE81" t="str" cm="1">
        <f t="array" ref="AE81">_xlfn.IFS( NOT(ISNA(VLOOKUP(PrivateSchedule[[#This Row],[ow]],RTARoutes[[StageCodes]:[RouteID]],6,FALSE))), "O",  NOT(ISNA(VLOOKUP(PrivateSchedule[[#This Row],[re]],RTARoutes[[StageCodes]:[RouteID]],6,FALSE))), "R")</f>
        <v>O</v>
      </c>
      <c r="AF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82" spans="2:33">
      <c r="O82" s="171" t="s">
        <v>2596</v>
      </c>
      <c r="T82" s="173" t="s">
        <v>1638</v>
      </c>
      <c r="U82" t="str">
        <f t="shared" si="4"/>
        <v>SANKHALI-KERI</v>
      </c>
      <c r="V82" s="163">
        <v>0.72916666666666663</v>
      </c>
      <c r="AA82" s="165" t="str">
        <f t="shared" si="5"/>
        <v/>
      </c>
      <c r="AB82" t="str">
        <f t="shared" si="6"/>
        <v>BICHOLIM</v>
      </c>
      <c r="AC82" t="str">
        <f t="shared" si="7"/>
        <v>GA04T 2309</v>
      </c>
      <c r="AD82" t="str">
        <f>_xlfn.IFNA(VLOOKUP(PrivateSchedule[[#This Row],[ow]],RTARoutes[[StageCodes]:[RouteID]],6,FALSE), VLOOKUP(PrivateSchedule[[#This Row],[re]],RTARoutes[[StageCodes]:[RouteID]],6,FALSE))</f>
        <v>PVT242</v>
      </c>
      <c r="AE82" t="str" cm="1">
        <f t="array" ref="AE82">_xlfn.IFS( NOT(ISNA(VLOOKUP(PrivateSchedule[[#This Row],[ow]],RTARoutes[[StageCodes]:[RouteID]],6,FALSE))), "O",  NOT(ISNA(VLOOKUP(PrivateSchedule[[#This Row],[re]],RTARoutes[[StageCodes]:[RouteID]],6,FALSE))), "R")</f>
        <v>R</v>
      </c>
      <c r="AF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83" spans="2:33">
      <c r="O83" s="171" t="s">
        <v>1638</v>
      </c>
      <c r="T83" s="173" t="s">
        <v>2596</v>
      </c>
      <c r="U83" t="str">
        <f t="shared" si="4"/>
        <v>KERI-SANKHALI</v>
      </c>
      <c r="V83" s="163">
        <v>0.75</v>
      </c>
      <c r="AA83" s="165" t="str">
        <f t="shared" si="5"/>
        <v/>
      </c>
      <c r="AB83" t="str">
        <f t="shared" si="6"/>
        <v>BICHOLIM</v>
      </c>
      <c r="AC83" t="str">
        <f t="shared" si="7"/>
        <v>GA04T 2309</v>
      </c>
      <c r="AD83" t="str">
        <f>_xlfn.IFNA(VLOOKUP(PrivateSchedule[[#This Row],[ow]],RTARoutes[[StageCodes]:[RouteID]],6,FALSE), VLOOKUP(PrivateSchedule[[#This Row],[re]],RTARoutes[[StageCodes]:[RouteID]],6,FALSE))</f>
        <v>PVT242</v>
      </c>
      <c r="AE83" t="str" cm="1">
        <f t="array" ref="AE83">_xlfn.IFS( NOT(ISNA(VLOOKUP(PrivateSchedule[[#This Row],[ow]],RTARoutes[[StageCodes]:[RouteID]],6,FALSE))), "O",  NOT(ISNA(VLOOKUP(PrivateSchedule[[#This Row],[re]],RTARoutes[[StageCodes]:[RouteID]],6,FALSE))), "R")</f>
        <v>O</v>
      </c>
      <c r="AF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84" spans="2:33">
      <c r="O84" s="171" t="s">
        <v>2596</v>
      </c>
      <c r="T84" s="173" t="s">
        <v>1638</v>
      </c>
      <c r="U84" t="str">
        <f t="shared" si="4"/>
        <v>SANKHALI-KERI</v>
      </c>
      <c r="V84" s="163">
        <v>0.77083333333333337</v>
      </c>
      <c r="AA84" s="165" t="str">
        <f t="shared" si="5"/>
        <v/>
      </c>
      <c r="AB84" t="str">
        <f t="shared" si="6"/>
        <v>BICHOLIM</v>
      </c>
      <c r="AC84" t="str">
        <f t="shared" si="7"/>
        <v>GA04T 2309</v>
      </c>
      <c r="AD84" t="str">
        <f>_xlfn.IFNA(VLOOKUP(PrivateSchedule[[#This Row],[ow]],RTARoutes[[StageCodes]:[RouteID]],6,FALSE), VLOOKUP(PrivateSchedule[[#This Row],[re]],RTARoutes[[StageCodes]:[RouteID]],6,FALSE))</f>
        <v>PVT242</v>
      </c>
      <c r="AE84" t="str" cm="1">
        <f t="array" ref="AE84">_xlfn.IFS( NOT(ISNA(VLOOKUP(PrivateSchedule[[#This Row],[ow]],RTARoutes[[StageCodes]:[RouteID]],6,FALSE))), "O",  NOT(ISNA(VLOOKUP(PrivateSchedule[[#This Row],[re]],RTARoutes[[StageCodes]:[RouteID]],6,FALSE))), "R")</f>
        <v>R</v>
      </c>
      <c r="AF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85" spans="2:33">
      <c r="B85" s="171" t="s">
        <v>86</v>
      </c>
      <c r="C85" s="172" t="s">
        <v>3647</v>
      </c>
      <c r="D85" s="172" t="s">
        <v>28</v>
      </c>
      <c r="E85" s="176">
        <v>43367</v>
      </c>
      <c r="F85" s="177">
        <v>45192</v>
      </c>
      <c r="G85" s="171" t="s">
        <v>3648</v>
      </c>
      <c r="H85" s="172" t="s">
        <v>3649</v>
      </c>
      <c r="J85" s="171" t="s">
        <v>85</v>
      </c>
      <c r="L85" s="172" t="s">
        <v>16</v>
      </c>
      <c r="M85" s="198">
        <v>30</v>
      </c>
      <c r="N85" s="199">
        <v>12</v>
      </c>
      <c r="O85" s="171" t="s">
        <v>3462</v>
      </c>
      <c r="T85" s="173" t="s">
        <v>3041</v>
      </c>
      <c r="U85" t="str">
        <f t="shared" si="4"/>
        <v>Shiroli-VALPOI</v>
      </c>
      <c r="V85" s="163">
        <v>0.28125</v>
      </c>
      <c r="AA85" s="165" t="str">
        <f t="shared" si="5"/>
        <v/>
      </c>
      <c r="AB85" t="str">
        <f t="shared" si="6"/>
        <v>BICHOLIM</v>
      </c>
      <c r="AC85" t="str">
        <f t="shared" si="7"/>
        <v>GA04T 4786</v>
      </c>
      <c r="AD85" t="str">
        <f>_xlfn.IFNA(VLOOKUP(PrivateSchedule[[#This Row],[ow]],RTARoutes[[StageCodes]:[RouteID]],6,FALSE), VLOOKUP(PrivateSchedule[[#This Row],[re]],RTARoutes[[StageCodes]:[RouteID]],6,FALSE))</f>
        <v>PVT476</v>
      </c>
      <c r="AE85" t="str" cm="1">
        <f t="array" ref="AE85">_xlfn.IFS( NOT(ISNA(VLOOKUP(PrivateSchedule[[#This Row],[ow]],RTARoutes[[StageCodes]:[RouteID]],6,FALSE))), "O",  NOT(ISNA(VLOOKUP(PrivateSchedule[[#This Row],[re]],RTARoutes[[StageCodes]:[RouteID]],6,FALSE))), "R")</f>
        <v>O</v>
      </c>
      <c r="AF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SIL-*VLP</v>
      </c>
      <c r="AG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VLP-*SIL</v>
      </c>
    </row>
    <row r="86" spans="2:33">
      <c r="O86" s="171" t="s">
        <v>3041</v>
      </c>
      <c r="T86" s="173" t="s">
        <v>2596</v>
      </c>
      <c r="U86" t="str">
        <f t="shared" si="4"/>
        <v>VALPOI-SANKHALI</v>
      </c>
      <c r="V86" s="163">
        <v>0.36805555555555558</v>
      </c>
      <c r="AA86" s="165" t="str">
        <f t="shared" si="5"/>
        <v/>
      </c>
      <c r="AB86" t="str">
        <f t="shared" si="6"/>
        <v>BICHOLIM</v>
      </c>
      <c r="AC86" t="str">
        <f t="shared" si="7"/>
        <v>GA04T 4786</v>
      </c>
      <c r="AD86" t="str">
        <f>_xlfn.IFNA(VLOOKUP(PrivateSchedule[[#This Row],[ow]],RTARoutes[[StageCodes]:[RouteID]],6,FALSE), VLOOKUP(PrivateSchedule[[#This Row],[re]],RTARoutes[[StageCodes]:[RouteID]],6,FALSE))</f>
        <v>PVT479</v>
      </c>
      <c r="AE86" t="str" cm="1">
        <f t="array" ref="AE86">_xlfn.IFS( NOT(ISNA(VLOOKUP(PrivateSchedule[[#This Row],[ow]],RTARoutes[[StageCodes]:[RouteID]],6,FALSE))), "O",  NOT(ISNA(VLOOKUP(PrivateSchedule[[#This Row],[re]],RTARoutes[[StageCodes]:[RouteID]],6,FALSE))), "R")</f>
        <v>R</v>
      </c>
      <c r="AF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VLP-*SKL</v>
      </c>
      <c r="AG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SKL-*VLP</v>
      </c>
    </row>
    <row r="87" spans="2:33">
      <c r="O87" s="171" t="s">
        <v>2596</v>
      </c>
      <c r="T87" s="173" t="s">
        <v>3464</v>
      </c>
      <c r="U87" t="str">
        <f t="shared" si="4"/>
        <v>SANKHALI-A/P Colony</v>
      </c>
      <c r="V87" s="163">
        <v>0.3888888888888889</v>
      </c>
      <c r="AA87" s="165" t="str">
        <f t="shared" si="5"/>
        <v/>
      </c>
      <c r="AB87" t="str">
        <f t="shared" si="6"/>
        <v>BICHOLIM</v>
      </c>
      <c r="AC87" t="str">
        <f t="shared" si="7"/>
        <v>GA04T 4786</v>
      </c>
      <c r="AD87" t="str">
        <f>_xlfn.IFNA(VLOOKUP(PrivateSchedule[[#This Row],[ow]],RTARoutes[[StageCodes]:[RouteID]],6,FALSE), VLOOKUP(PrivateSchedule[[#This Row],[re]],RTARoutes[[StageCodes]:[RouteID]],6,FALSE))</f>
        <v>PVT31</v>
      </c>
      <c r="AE87" t="str" cm="1">
        <f t="array" ref="AE87">_xlfn.IFS( NOT(ISNA(VLOOKUP(PrivateSchedule[[#This Row],[ow]],RTARoutes[[StageCodes]:[RouteID]],6,FALSE))), "O",  NOT(ISNA(VLOOKUP(PrivateSchedule[[#This Row],[re]],RTARoutes[[StageCodes]:[RouteID]],6,FALSE))), "R")</f>
        <v>R</v>
      </c>
      <c r="AF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SKL-*APC</v>
      </c>
      <c r="AG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APC-*SKL</v>
      </c>
    </row>
    <row r="88" spans="2:33">
      <c r="O88" s="171" t="s">
        <v>3464</v>
      </c>
      <c r="T88" s="173" t="s">
        <v>2596</v>
      </c>
      <c r="U88" t="str">
        <f t="shared" si="4"/>
        <v>A/P Colony-SANKHALI</v>
      </c>
      <c r="V88" s="163">
        <v>0.41319444444444442</v>
      </c>
      <c r="AA88" s="165" t="str">
        <f t="shared" si="5"/>
        <v/>
      </c>
      <c r="AB88" t="str">
        <f t="shared" si="6"/>
        <v>BICHOLIM</v>
      </c>
      <c r="AC88" t="str">
        <f t="shared" si="7"/>
        <v>GA04T 4786</v>
      </c>
      <c r="AD88" t="str">
        <f>_xlfn.IFNA(VLOOKUP(PrivateSchedule[[#This Row],[ow]],RTARoutes[[StageCodes]:[RouteID]],6,FALSE), VLOOKUP(PrivateSchedule[[#This Row],[re]],RTARoutes[[StageCodes]:[RouteID]],6,FALSE))</f>
        <v>PVT31</v>
      </c>
      <c r="AE88" t="str" cm="1">
        <f t="array" ref="AE88">_xlfn.IFS( NOT(ISNA(VLOOKUP(PrivateSchedule[[#This Row],[ow]],RTARoutes[[StageCodes]:[RouteID]],6,FALSE))), "O",  NOT(ISNA(VLOOKUP(PrivateSchedule[[#This Row],[re]],RTARoutes[[StageCodes]:[RouteID]],6,FALSE))), "R")</f>
        <v>O</v>
      </c>
      <c r="AF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APC-*SKL</v>
      </c>
      <c r="AG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SKL-*APC</v>
      </c>
    </row>
    <row r="89" spans="2:33">
      <c r="O89" s="171" t="s">
        <v>2596</v>
      </c>
      <c r="T89" s="173" t="s">
        <v>3462</v>
      </c>
      <c r="U89" t="str">
        <f t="shared" si="4"/>
        <v>SANKHALI-Shiroli</v>
      </c>
      <c r="V89" s="163">
        <v>0.4513888888888889</v>
      </c>
      <c r="AA89" s="165" t="str">
        <f t="shared" si="5"/>
        <v/>
      </c>
      <c r="AB89" t="str">
        <f t="shared" si="6"/>
        <v>BICHOLIM</v>
      </c>
      <c r="AC89" t="str">
        <f t="shared" si="7"/>
        <v>GA04T 4786</v>
      </c>
      <c r="AD89" t="str">
        <f>_xlfn.IFNA(VLOOKUP(PrivateSchedule[[#This Row],[ow]],RTARoutes[[StageCodes]:[RouteID]],6,FALSE), VLOOKUP(PrivateSchedule[[#This Row],[re]],RTARoutes[[StageCodes]:[RouteID]],6,FALSE))</f>
        <v>PVT475</v>
      </c>
      <c r="AE89" t="str" cm="1">
        <f t="array" ref="AE89">_xlfn.IFS( NOT(ISNA(VLOOKUP(PrivateSchedule[[#This Row],[ow]],RTARoutes[[StageCodes]:[RouteID]],6,FALSE))), "O",  NOT(ISNA(VLOOKUP(PrivateSchedule[[#This Row],[re]],RTARoutes[[StageCodes]:[RouteID]],6,FALSE))), "R")</f>
        <v>R</v>
      </c>
      <c r="AF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SKL-*SIL</v>
      </c>
      <c r="AG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SIL-*SKL</v>
      </c>
    </row>
    <row r="90" spans="2:33">
      <c r="O90" s="171" t="s">
        <v>3462</v>
      </c>
      <c r="T90" s="173" t="s">
        <v>2596</v>
      </c>
      <c r="U90" t="str">
        <f t="shared" si="4"/>
        <v>Shiroli-SANKHALI</v>
      </c>
      <c r="V90" s="163">
        <v>0.47916666666666669</v>
      </c>
      <c r="AA90" s="165" t="str">
        <f t="shared" si="5"/>
        <v/>
      </c>
      <c r="AB90" t="str">
        <f t="shared" si="6"/>
        <v>BICHOLIM</v>
      </c>
      <c r="AC90" t="str">
        <f t="shared" si="7"/>
        <v>GA04T 4786</v>
      </c>
      <c r="AD90" t="str">
        <f>_xlfn.IFNA(VLOOKUP(PrivateSchedule[[#This Row],[ow]],RTARoutes[[StageCodes]:[RouteID]],6,FALSE), VLOOKUP(PrivateSchedule[[#This Row],[re]],RTARoutes[[StageCodes]:[RouteID]],6,FALSE))</f>
        <v>PVT475</v>
      </c>
      <c r="AE90" t="str" cm="1">
        <f t="array" ref="AE90">_xlfn.IFS( NOT(ISNA(VLOOKUP(PrivateSchedule[[#This Row],[ow]],RTARoutes[[StageCodes]:[RouteID]],6,FALSE))), "O",  NOT(ISNA(VLOOKUP(PrivateSchedule[[#This Row],[re]],RTARoutes[[StageCodes]:[RouteID]],6,FALSE))), "R")</f>
        <v>O</v>
      </c>
      <c r="AF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SIL-*SKL</v>
      </c>
      <c r="AG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SKL-*SIL</v>
      </c>
    </row>
    <row r="91" spans="2:33">
      <c r="O91" s="171" t="s">
        <v>2596</v>
      </c>
      <c r="T91" s="173" t="s">
        <v>3462</v>
      </c>
      <c r="U91" t="str">
        <f t="shared" si="4"/>
        <v>SANKHALI-Shiroli</v>
      </c>
      <c r="V91" s="163">
        <v>0.50694444444444442</v>
      </c>
      <c r="AA91" s="165" t="str">
        <f t="shared" si="5"/>
        <v/>
      </c>
      <c r="AB91" t="str">
        <f t="shared" si="6"/>
        <v>BICHOLIM</v>
      </c>
      <c r="AC91" t="str">
        <f t="shared" si="7"/>
        <v>GA04T 4786</v>
      </c>
      <c r="AD91" t="str">
        <f>_xlfn.IFNA(VLOOKUP(PrivateSchedule[[#This Row],[ow]],RTARoutes[[StageCodes]:[RouteID]],6,FALSE), VLOOKUP(PrivateSchedule[[#This Row],[re]],RTARoutes[[StageCodes]:[RouteID]],6,FALSE))</f>
        <v>PVT475</v>
      </c>
      <c r="AE91" t="str" cm="1">
        <f t="array" ref="AE91">_xlfn.IFS( NOT(ISNA(VLOOKUP(PrivateSchedule[[#This Row],[ow]],RTARoutes[[StageCodes]:[RouteID]],6,FALSE))), "O",  NOT(ISNA(VLOOKUP(PrivateSchedule[[#This Row],[re]],RTARoutes[[StageCodes]:[RouteID]],6,FALSE))), "R")</f>
        <v>R</v>
      </c>
      <c r="AF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SKL-*SIL</v>
      </c>
      <c r="AG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SIL-*SKL</v>
      </c>
    </row>
    <row r="92" spans="2:33">
      <c r="O92" s="171" t="s">
        <v>3462</v>
      </c>
      <c r="T92" s="173" t="s">
        <v>2596</v>
      </c>
      <c r="U92" t="str">
        <f t="shared" si="4"/>
        <v>Shiroli-SANKHALI</v>
      </c>
      <c r="V92" s="163">
        <v>0.5625</v>
      </c>
      <c r="AA92" s="165" t="str">
        <f t="shared" si="5"/>
        <v/>
      </c>
      <c r="AB92" t="str">
        <f t="shared" si="6"/>
        <v>BICHOLIM</v>
      </c>
      <c r="AC92" t="str">
        <f t="shared" si="7"/>
        <v>GA04T 4786</v>
      </c>
      <c r="AD92" t="str">
        <f>_xlfn.IFNA(VLOOKUP(PrivateSchedule[[#This Row],[ow]],RTARoutes[[StageCodes]:[RouteID]],6,FALSE), VLOOKUP(PrivateSchedule[[#This Row],[re]],RTARoutes[[StageCodes]:[RouteID]],6,FALSE))</f>
        <v>PVT475</v>
      </c>
      <c r="AE92" t="str" cm="1">
        <f t="array" ref="AE92">_xlfn.IFS( NOT(ISNA(VLOOKUP(PrivateSchedule[[#This Row],[ow]],RTARoutes[[StageCodes]:[RouteID]],6,FALSE))), "O",  NOT(ISNA(VLOOKUP(PrivateSchedule[[#This Row],[re]],RTARoutes[[StageCodes]:[RouteID]],6,FALSE))), "R")</f>
        <v>O</v>
      </c>
      <c r="AF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SIL-*SKL</v>
      </c>
      <c r="AG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SKL-*SIL</v>
      </c>
    </row>
    <row r="93" spans="2:33">
      <c r="O93" s="171" t="s">
        <v>2596</v>
      </c>
      <c r="T93" s="173" t="s">
        <v>3462</v>
      </c>
      <c r="U93" t="str">
        <f t="shared" si="4"/>
        <v>SANKHALI-Shiroli</v>
      </c>
      <c r="V93" s="163">
        <v>0.64583333333333337</v>
      </c>
      <c r="AA93" s="165" t="str">
        <f t="shared" si="5"/>
        <v/>
      </c>
      <c r="AB93" t="str">
        <f t="shared" si="6"/>
        <v>BICHOLIM</v>
      </c>
      <c r="AC93" t="str">
        <f t="shared" si="7"/>
        <v>GA04T 4786</v>
      </c>
      <c r="AD93" t="str">
        <f>_xlfn.IFNA(VLOOKUP(PrivateSchedule[[#This Row],[ow]],RTARoutes[[StageCodes]:[RouteID]],6,FALSE), VLOOKUP(PrivateSchedule[[#This Row],[re]],RTARoutes[[StageCodes]:[RouteID]],6,FALSE))</f>
        <v>PVT475</v>
      </c>
      <c r="AE93" t="str" cm="1">
        <f t="array" ref="AE93">_xlfn.IFS( NOT(ISNA(VLOOKUP(PrivateSchedule[[#This Row],[ow]],RTARoutes[[StageCodes]:[RouteID]],6,FALSE))), "O",  NOT(ISNA(VLOOKUP(PrivateSchedule[[#This Row],[re]],RTARoutes[[StageCodes]:[RouteID]],6,FALSE))), "R")</f>
        <v>R</v>
      </c>
      <c r="AF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SKL-*SIL</v>
      </c>
      <c r="AG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SIL-*SKL</v>
      </c>
    </row>
    <row r="94" spans="2:33">
      <c r="O94" s="171" t="s">
        <v>3462</v>
      </c>
      <c r="T94" s="173" t="s">
        <v>2596</v>
      </c>
      <c r="U94" t="str">
        <f t="shared" si="4"/>
        <v>Shiroli-SANKHALI</v>
      </c>
      <c r="V94" s="163">
        <v>0.67708333333333337</v>
      </c>
      <c r="AA94" s="165" t="str">
        <f t="shared" si="5"/>
        <v/>
      </c>
      <c r="AB94" t="str">
        <f t="shared" si="6"/>
        <v>BICHOLIM</v>
      </c>
      <c r="AC94" t="str">
        <f t="shared" si="7"/>
        <v>GA04T 4786</v>
      </c>
      <c r="AD94" t="str">
        <f>_xlfn.IFNA(VLOOKUP(PrivateSchedule[[#This Row],[ow]],RTARoutes[[StageCodes]:[RouteID]],6,FALSE), VLOOKUP(PrivateSchedule[[#This Row],[re]],RTARoutes[[StageCodes]:[RouteID]],6,FALSE))</f>
        <v>PVT475</v>
      </c>
      <c r="AE94" t="str" cm="1">
        <f t="array" ref="AE94">_xlfn.IFS( NOT(ISNA(VLOOKUP(PrivateSchedule[[#This Row],[ow]],RTARoutes[[StageCodes]:[RouteID]],6,FALSE))), "O",  NOT(ISNA(VLOOKUP(PrivateSchedule[[#This Row],[re]],RTARoutes[[StageCodes]:[RouteID]],6,FALSE))), "R")</f>
        <v>O</v>
      </c>
      <c r="AF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SIL-*SKL</v>
      </c>
      <c r="AG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SKL-*SIL</v>
      </c>
    </row>
    <row r="95" spans="2:33">
      <c r="O95" s="171" t="s">
        <v>2596</v>
      </c>
      <c r="T95" s="173" t="s">
        <v>3462</v>
      </c>
      <c r="U95" t="str">
        <f t="shared" si="4"/>
        <v>SANKHALI-Shiroli</v>
      </c>
      <c r="V95" s="163">
        <v>0.70833333333333337</v>
      </c>
      <c r="AA95" s="165" t="str">
        <f t="shared" si="5"/>
        <v/>
      </c>
      <c r="AB95" t="str">
        <f t="shared" si="6"/>
        <v>BICHOLIM</v>
      </c>
      <c r="AC95" t="str">
        <f t="shared" si="7"/>
        <v>GA04T 4786</v>
      </c>
      <c r="AD95" t="str">
        <f>_xlfn.IFNA(VLOOKUP(PrivateSchedule[[#This Row],[ow]],RTARoutes[[StageCodes]:[RouteID]],6,FALSE), VLOOKUP(PrivateSchedule[[#This Row],[re]],RTARoutes[[StageCodes]:[RouteID]],6,FALSE))</f>
        <v>PVT475</v>
      </c>
      <c r="AE95" t="str" cm="1">
        <f t="array" ref="AE95">_xlfn.IFS( NOT(ISNA(VLOOKUP(PrivateSchedule[[#This Row],[ow]],RTARoutes[[StageCodes]:[RouteID]],6,FALSE))), "O",  NOT(ISNA(VLOOKUP(PrivateSchedule[[#This Row],[re]],RTARoutes[[StageCodes]:[RouteID]],6,FALSE))), "R")</f>
        <v>R</v>
      </c>
      <c r="AF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SKL-*SIL</v>
      </c>
      <c r="AG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SIL-*SKL</v>
      </c>
    </row>
    <row r="96" spans="2:33">
      <c r="O96" s="171" t="s">
        <v>2596</v>
      </c>
      <c r="T96" s="173" t="s">
        <v>3462</v>
      </c>
      <c r="U96" t="str">
        <f t="shared" si="4"/>
        <v>SANKHALI-Shiroli</v>
      </c>
      <c r="V96" s="163">
        <v>0.75694444444444453</v>
      </c>
      <c r="AA96" s="165" t="str">
        <f t="shared" si="5"/>
        <v/>
      </c>
      <c r="AB96" t="str">
        <f t="shared" si="6"/>
        <v>BICHOLIM</v>
      </c>
      <c r="AC96" t="str">
        <f t="shared" si="7"/>
        <v>GA04T 4786</v>
      </c>
      <c r="AD96" t="str">
        <f>_xlfn.IFNA(VLOOKUP(PrivateSchedule[[#This Row],[ow]],RTARoutes[[StageCodes]:[RouteID]],6,FALSE), VLOOKUP(PrivateSchedule[[#This Row],[re]],RTARoutes[[StageCodes]:[RouteID]],6,FALSE))</f>
        <v>PVT475</v>
      </c>
      <c r="AE96" t="str" cm="1">
        <f t="array" ref="AE96">_xlfn.IFS( NOT(ISNA(VLOOKUP(PrivateSchedule[[#This Row],[ow]],RTARoutes[[StageCodes]:[RouteID]],6,FALSE))), "O",  NOT(ISNA(VLOOKUP(PrivateSchedule[[#This Row],[re]],RTARoutes[[StageCodes]:[RouteID]],6,FALSE))), "R")</f>
        <v>R</v>
      </c>
      <c r="AF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SKL-*SIL</v>
      </c>
      <c r="AG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SIL-*SKL</v>
      </c>
    </row>
    <row r="97" spans="2:33">
      <c r="B97" s="171" t="s">
        <v>212</v>
      </c>
      <c r="C97" s="172" t="s">
        <v>3650</v>
      </c>
      <c r="D97" s="172" t="s">
        <v>28</v>
      </c>
      <c r="E97" s="176">
        <v>43280</v>
      </c>
      <c r="F97" s="177">
        <v>44740</v>
      </c>
      <c r="G97" s="171" t="s">
        <v>3651</v>
      </c>
      <c r="H97" s="172" t="s">
        <v>3652</v>
      </c>
      <c r="J97" s="171" t="s">
        <v>211</v>
      </c>
      <c r="L97" s="172" t="s">
        <v>16</v>
      </c>
      <c r="M97" s="198">
        <v>31</v>
      </c>
      <c r="N97" s="199">
        <v>12</v>
      </c>
      <c r="O97" s="171" t="s">
        <v>2596</v>
      </c>
      <c r="T97" s="173" t="s">
        <v>1638</v>
      </c>
      <c r="U97" t="str">
        <f t="shared" si="4"/>
        <v>SANKHALI-KERI</v>
      </c>
      <c r="V97" s="163">
        <v>0.27777777777777779</v>
      </c>
      <c r="AA97" s="165" t="str">
        <f t="shared" si="5"/>
        <v/>
      </c>
      <c r="AB97" t="str">
        <f t="shared" si="6"/>
        <v>BICHOLIM</v>
      </c>
      <c r="AC97" t="str">
        <f t="shared" si="7"/>
        <v>GA04T 1397</v>
      </c>
      <c r="AD97" t="str">
        <f>_xlfn.IFNA(VLOOKUP(PrivateSchedule[[#This Row],[ow]],RTARoutes[[StageCodes]:[RouteID]],6,FALSE), VLOOKUP(PrivateSchedule[[#This Row],[re]],RTARoutes[[StageCodes]:[RouteID]],6,FALSE))</f>
        <v>PVT242</v>
      </c>
      <c r="AE97" t="str" cm="1">
        <f t="array" ref="AE97">_xlfn.IFS( NOT(ISNA(VLOOKUP(PrivateSchedule[[#This Row],[ow]],RTARoutes[[StageCodes]:[RouteID]],6,FALSE))), "O",  NOT(ISNA(VLOOKUP(PrivateSchedule[[#This Row],[re]],RTARoutes[[StageCodes]:[RouteID]],6,FALSE))), "R")</f>
        <v>R</v>
      </c>
      <c r="AF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98" spans="2:33">
      <c r="O98" s="171" t="s">
        <v>1638</v>
      </c>
      <c r="T98" s="173" t="s">
        <v>2247</v>
      </c>
      <c r="U98" t="str">
        <f t="shared" si="4"/>
        <v>KERI-PANAJI</v>
      </c>
      <c r="V98" s="163">
        <v>0.2986111111111111</v>
      </c>
      <c r="AA98" s="165" t="str">
        <f t="shared" si="5"/>
        <v/>
      </c>
      <c r="AB98" t="str">
        <f t="shared" si="6"/>
        <v>BICHOLIM</v>
      </c>
      <c r="AC98" t="str">
        <f t="shared" si="7"/>
        <v>GA04T 1397</v>
      </c>
      <c r="AD98" t="str">
        <f>_xlfn.IFNA(VLOOKUP(PrivateSchedule[[#This Row],[ow]],RTARoutes[[StageCodes]:[RouteID]],6,FALSE), VLOOKUP(PrivateSchedule[[#This Row],[re]],RTARoutes[[StageCodes]:[RouteID]],6,FALSE))</f>
        <v>PVT240</v>
      </c>
      <c r="AE98" t="str" cm="1">
        <f t="array" ref="AE98">_xlfn.IFS( NOT(ISNA(VLOOKUP(PrivateSchedule[[#This Row],[ow]],RTARoutes[[StageCodes]:[RouteID]],6,FALSE))), "O",  NOT(ISNA(VLOOKUP(PrivateSchedule[[#This Row],[re]],RTARoutes[[StageCodes]:[RouteID]],6,FALSE))), "R")</f>
        <v>R</v>
      </c>
      <c r="AF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KRI-*PNJ</v>
      </c>
      <c r="AG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PNJ-*KRI</v>
      </c>
    </row>
    <row r="99" spans="2:33">
      <c r="O99" s="171" t="s">
        <v>2247</v>
      </c>
      <c r="T99" s="173" t="s">
        <v>2596</v>
      </c>
      <c r="U99" t="str">
        <f t="shared" si="4"/>
        <v>PANAJI-SANKHALI</v>
      </c>
      <c r="V99" s="163">
        <v>0.4201388888888889</v>
      </c>
      <c r="AA99" s="165" t="str">
        <f t="shared" si="5"/>
        <v/>
      </c>
      <c r="AB99" t="str">
        <f t="shared" si="6"/>
        <v>BICHOLIM</v>
      </c>
      <c r="AC99" t="str">
        <f t="shared" si="7"/>
        <v>GA04T 1397</v>
      </c>
      <c r="AD99" t="str">
        <f>_xlfn.IFNA(VLOOKUP(PrivateSchedule[[#This Row],[ow]],RTARoutes[[StageCodes]:[RouteID]],6,FALSE), VLOOKUP(PrivateSchedule[[#This Row],[re]],RTARoutes[[StageCodes]:[RouteID]],6,FALSE))</f>
        <v>PVT445</v>
      </c>
      <c r="AE99" t="str" cm="1">
        <f t="array" ref="AE99">_xlfn.IFS( NOT(ISNA(VLOOKUP(PrivateSchedule[[#This Row],[ow]],RTARoutes[[StageCodes]:[RouteID]],6,FALSE))), "O",  NOT(ISNA(VLOOKUP(PrivateSchedule[[#This Row],[re]],RTARoutes[[StageCodes]:[RouteID]],6,FALSE))), "R")</f>
        <v>O</v>
      </c>
      <c r="AF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100" spans="2:33">
      <c r="O100" s="171" t="s">
        <v>2596</v>
      </c>
      <c r="T100" s="173" t="s">
        <v>2467</v>
      </c>
      <c r="U100" t="str">
        <f t="shared" si="4"/>
        <v>SANKHALI-RAVAN FATA</v>
      </c>
      <c r="V100" s="163">
        <v>0.52083333333333337</v>
      </c>
      <c r="AA100" s="165" t="str">
        <f t="shared" si="5"/>
        <v/>
      </c>
      <c r="AB100" t="str">
        <f t="shared" si="6"/>
        <v>BICHOLIM</v>
      </c>
      <c r="AC100" t="str">
        <f t="shared" si="7"/>
        <v>GA04T 1397</v>
      </c>
      <c r="AD100" t="str">
        <f>_xlfn.IFNA(VLOOKUP(PrivateSchedule[[#This Row],[ow]],RTARoutes[[StageCodes]:[RouteID]],6,FALSE), VLOOKUP(PrivateSchedule[[#This Row],[re]],RTARoutes[[StageCodes]:[RouteID]],6,FALSE))</f>
        <v>PVT460</v>
      </c>
      <c r="AE100" t="str" cm="1">
        <f t="array" ref="AE100">_xlfn.IFS( NOT(ISNA(VLOOKUP(PrivateSchedule[[#This Row],[ow]],RTARoutes[[StageCodes]:[RouteID]],6,FALSE))), "O",  NOT(ISNA(VLOOKUP(PrivateSchedule[[#This Row],[re]],RTARoutes[[StageCodes]:[RouteID]],6,FALSE))), "R")</f>
        <v>R</v>
      </c>
      <c r="AF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101" spans="2:33">
      <c r="O101" s="171" t="s">
        <v>2467</v>
      </c>
      <c r="T101" s="173" t="s">
        <v>2247</v>
      </c>
      <c r="U101" t="str">
        <f t="shared" si="4"/>
        <v>RAVAN FATA-PANAJI</v>
      </c>
      <c r="V101" s="163">
        <v>0.5625</v>
      </c>
      <c r="AA101" s="165" t="str">
        <f t="shared" si="5"/>
        <v/>
      </c>
      <c r="AB101" t="str">
        <f t="shared" si="6"/>
        <v>BICHOLIM</v>
      </c>
      <c r="AC101" t="str">
        <f t="shared" si="7"/>
        <v>GA04T 1397</v>
      </c>
      <c r="AD101" t="e">
        <f>_xlfn.IFNA(VLOOKUP(PrivateSchedule[[#This Row],[ow]],RTARoutes[[StageCodes]:[RouteID]],6,FALSE), VLOOKUP(PrivateSchedule[[#This Row],[re]],RTARoutes[[StageCodes]:[RouteID]],6,FALSE))</f>
        <v>#N/A</v>
      </c>
      <c r="AE101" t="e" cm="1">
        <f t="array" ref="AE101">_xlfn.IFS( NOT(ISNA(VLOOKUP(PrivateSchedule[[#This Row],[ow]],RTARoutes[[StageCodes]:[RouteID]],6,FALSE))), "O",  NOT(ISNA(VLOOKUP(PrivateSchedule[[#This Row],[re]],RTARoutes[[StageCodes]:[RouteID]],6,FALSE))), "R")</f>
        <v>#N/A</v>
      </c>
      <c r="AF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RAV-*PNJ</v>
      </c>
      <c r="AG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PNJ-*RAV</v>
      </c>
    </row>
    <row r="102" spans="2:33">
      <c r="O102" s="171" t="s">
        <v>2247</v>
      </c>
      <c r="T102" s="173" t="s">
        <v>2596</v>
      </c>
      <c r="U102" t="str">
        <f t="shared" si="4"/>
        <v>PANAJI-SANKHALI</v>
      </c>
      <c r="V102" s="163">
        <v>0.67013888888888884</v>
      </c>
      <c r="AA102" s="165" t="str">
        <f t="shared" si="5"/>
        <v/>
      </c>
      <c r="AB102" t="str">
        <f t="shared" si="6"/>
        <v>BICHOLIM</v>
      </c>
      <c r="AC102" t="str">
        <f t="shared" si="7"/>
        <v>GA04T 1397</v>
      </c>
      <c r="AD102" t="str">
        <f>_xlfn.IFNA(VLOOKUP(PrivateSchedule[[#This Row],[ow]],RTARoutes[[StageCodes]:[RouteID]],6,FALSE), VLOOKUP(PrivateSchedule[[#This Row],[re]],RTARoutes[[StageCodes]:[RouteID]],6,FALSE))</f>
        <v>PVT445</v>
      </c>
      <c r="AE102" t="str" cm="1">
        <f t="array" ref="AE102">_xlfn.IFS( NOT(ISNA(VLOOKUP(PrivateSchedule[[#This Row],[ow]],RTARoutes[[StageCodes]:[RouteID]],6,FALSE))), "O",  NOT(ISNA(VLOOKUP(PrivateSchedule[[#This Row],[re]],RTARoutes[[StageCodes]:[RouteID]],6,FALSE))), "R")</f>
        <v>O</v>
      </c>
      <c r="AF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103" spans="2:33">
      <c r="O103" s="171" t="s">
        <v>2596</v>
      </c>
      <c r="T103" s="173" t="s">
        <v>1638</v>
      </c>
      <c r="U103" t="str">
        <f t="shared" si="4"/>
        <v>SANKHALI-KERI</v>
      </c>
      <c r="V103" s="163">
        <v>0.75694444444444453</v>
      </c>
      <c r="AA103" s="165" t="str">
        <f t="shared" si="5"/>
        <v/>
      </c>
      <c r="AB103" t="str">
        <f t="shared" si="6"/>
        <v>BICHOLIM</v>
      </c>
      <c r="AC103" t="str">
        <f t="shared" si="7"/>
        <v>GA04T 1397</v>
      </c>
      <c r="AD103" t="str">
        <f>_xlfn.IFNA(VLOOKUP(PrivateSchedule[[#This Row],[ow]],RTARoutes[[StageCodes]:[RouteID]],6,FALSE), VLOOKUP(PrivateSchedule[[#This Row],[re]],RTARoutes[[StageCodes]:[RouteID]],6,FALSE))</f>
        <v>PVT242</v>
      </c>
      <c r="AE103" t="str" cm="1">
        <f t="array" ref="AE103">_xlfn.IFS( NOT(ISNA(VLOOKUP(PrivateSchedule[[#This Row],[ow]],RTARoutes[[StageCodes]:[RouteID]],6,FALSE))), "O",  NOT(ISNA(VLOOKUP(PrivateSchedule[[#This Row],[re]],RTARoutes[[StageCodes]:[RouteID]],6,FALSE))), "R")</f>
        <v>R</v>
      </c>
      <c r="AF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04" spans="2:33">
      <c r="O104" s="171" t="s">
        <v>1638</v>
      </c>
      <c r="T104" s="173" t="s">
        <v>2596</v>
      </c>
      <c r="U104" t="str">
        <f t="shared" si="4"/>
        <v>KERI-SANKHALI</v>
      </c>
      <c r="V104" s="163">
        <v>0.79166666666666663</v>
      </c>
      <c r="AA104" s="165" t="str">
        <f t="shared" si="5"/>
        <v/>
      </c>
      <c r="AB104" t="str">
        <f t="shared" si="6"/>
        <v>BICHOLIM</v>
      </c>
      <c r="AC104" t="str">
        <f t="shared" si="7"/>
        <v>GA04T 1397</v>
      </c>
      <c r="AD104" t="str">
        <f>_xlfn.IFNA(VLOOKUP(PrivateSchedule[[#This Row],[ow]],RTARoutes[[StageCodes]:[RouteID]],6,FALSE), VLOOKUP(PrivateSchedule[[#This Row],[re]],RTARoutes[[StageCodes]:[RouteID]],6,FALSE))</f>
        <v>PVT242</v>
      </c>
      <c r="AE104" t="str" cm="1">
        <f t="array" ref="AE104">_xlfn.IFS( NOT(ISNA(VLOOKUP(PrivateSchedule[[#This Row],[ow]],RTARoutes[[StageCodes]:[RouteID]],6,FALSE))), "O",  NOT(ISNA(VLOOKUP(PrivateSchedule[[#This Row],[re]],RTARoutes[[StageCodes]:[RouteID]],6,FALSE))), "R")</f>
        <v>O</v>
      </c>
      <c r="AF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05" spans="2:33">
      <c r="B105" s="171" t="s">
        <v>318</v>
      </c>
      <c r="C105" s="172" t="s">
        <v>3653</v>
      </c>
      <c r="D105" s="172" t="s">
        <v>28</v>
      </c>
      <c r="E105" s="176">
        <v>43129</v>
      </c>
      <c r="F105" s="177">
        <v>44954</v>
      </c>
      <c r="G105" s="171" t="s">
        <v>3654</v>
      </c>
      <c r="H105" s="172" t="s">
        <v>3655</v>
      </c>
      <c r="J105" s="171" t="s">
        <v>317</v>
      </c>
      <c r="L105" s="172" t="s">
        <v>16</v>
      </c>
      <c r="M105" s="198">
        <v>27</v>
      </c>
      <c r="N105" s="199">
        <v>11</v>
      </c>
      <c r="O105" s="171" t="s">
        <v>1638</v>
      </c>
      <c r="T105" s="173" t="s">
        <v>2596</v>
      </c>
      <c r="U105" t="str">
        <f t="shared" si="4"/>
        <v>KERI-SANKHALI</v>
      </c>
      <c r="V105" s="163">
        <v>0.28125</v>
      </c>
      <c r="AA105" s="165" t="str">
        <f t="shared" si="5"/>
        <v/>
      </c>
      <c r="AB105" t="str">
        <f t="shared" si="6"/>
        <v>BICHOLIM</v>
      </c>
      <c r="AC105" t="str">
        <f t="shared" si="7"/>
        <v>GA01U 2306</v>
      </c>
      <c r="AD105" t="str">
        <f>_xlfn.IFNA(VLOOKUP(PrivateSchedule[[#This Row],[ow]],RTARoutes[[StageCodes]:[RouteID]],6,FALSE), VLOOKUP(PrivateSchedule[[#This Row],[re]],RTARoutes[[StageCodes]:[RouteID]],6,FALSE))</f>
        <v>PVT242</v>
      </c>
      <c r="AE105" t="str" cm="1">
        <f t="array" ref="AE105">_xlfn.IFS( NOT(ISNA(VLOOKUP(PrivateSchedule[[#This Row],[ow]],RTARoutes[[StageCodes]:[RouteID]],6,FALSE))), "O",  NOT(ISNA(VLOOKUP(PrivateSchedule[[#This Row],[re]],RTARoutes[[StageCodes]:[RouteID]],6,FALSE))), "R")</f>
        <v>O</v>
      </c>
      <c r="AF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06" spans="2:33">
      <c r="O106" s="171" t="s">
        <v>2596</v>
      </c>
      <c r="T106" s="173" t="s">
        <v>1638</v>
      </c>
      <c r="U106" t="str">
        <f t="shared" si="4"/>
        <v>SANKHALI-KERI</v>
      </c>
      <c r="V106" s="163">
        <v>0.3125</v>
      </c>
      <c r="AA106" s="165" t="str">
        <f t="shared" si="5"/>
        <v/>
      </c>
      <c r="AB106" t="str">
        <f t="shared" si="6"/>
        <v>BICHOLIM</v>
      </c>
      <c r="AC106" t="str">
        <f t="shared" si="7"/>
        <v>GA01U 2306</v>
      </c>
      <c r="AD106" t="str">
        <f>_xlfn.IFNA(VLOOKUP(PrivateSchedule[[#This Row],[ow]],RTARoutes[[StageCodes]:[RouteID]],6,FALSE), VLOOKUP(PrivateSchedule[[#This Row],[re]],RTARoutes[[StageCodes]:[RouteID]],6,FALSE))</f>
        <v>PVT242</v>
      </c>
      <c r="AE106" t="str" cm="1">
        <f t="array" ref="AE106">_xlfn.IFS( NOT(ISNA(VLOOKUP(PrivateSchedule[[#This Row],[ow]],RTARoutes[[StageCodes]:[RouteID]],6,FALSE))), "O",  NOT(ISNA(VLOOKUP(PrivateSchedule[[#This Row],[re]],RTARoutes[[StageCodes]:[RouteID]],6,FALSE))), "R")</f>
        <v>R</v>
      </c>
      <c r="AF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07" spans="2:33">
      <c r="O107" s="171" t="s">
        <v>1638</v>
      </c>
      <c r="T107" s="173" t="s">
        <v>2596</v>
      </c>
      <c r="U107" t="str">
        <f t="shared" si="4"/>
        <v>KERI-SANKHALI</v>
      </c>
      <c r="V107" s="163">
        <v>0.34722222222222227</v>
      </c>
      <c r="AA107" s="165" t="str">
        <f t="shared" si="5"/>
        <v/>
      </c>
      <c r="AB107" t="str">
        <f t="shared" si="6"/>
        <v>BICHOLIM</v>
      </c>
      <c r="AC107" t="str">
        <f t="shared" si="7"/>
        <v>GA01U 2306</v>
      </c>
      <c r="AD107" t="str">
        <f>_xlfn.IFNA(VLOOKUP(PrivateSchedule[[#This Row],[ow]],RTARoutes[[StageCodes]:[RouteID]],6,FALSE), VLOOKUP(PrivateSchedule[[#This Row],[re]],RTARoutes[[StageCodes]:[RouteID]],6,FALSE))</f>
        <v>PVT242</v>
      </c>
      <c r="AE107" t="str" cm="1">
        <f t="array" ref="AE107">_xlfn.IFS( NOT(ISNA(VLOOKUP(PrivateSchedule[[#This Row],[ow]],RTARoutes[[StageCodes]:[RouteID]],6,FALSE))), "O",  NOT(ISNA(VLOOKUP(PrivateSchedule[[#This Row],[re]],RTARoutes[[StageCodes]:[RouteID]],6,FALSE))), "R")</f>
        <v>O</v>
      </c>
      <c r="AF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08" spans="2:33">
      <c r="O108" s="171" t="s">
        <v>2596</v>
      </c>
      <c r="T108" s="173" t="s">
        <v>1638</v>
      </c>
      <c r="U108" t="str">
        <f t="shared" si="4"/>
        <v>SANKHALI-KERI</v>
      </c>
      <c r="V108" s="163">
        <v>0.36805555555555558</v>
      </c>
      <c r="AA108" s="165" t="str">
        <f t="shared" si="5"/>
        <v/>
      </c>
      <c r="AB108" t="str">
        <f t="shared" si="6"/>
        <v>BICHOLIM</v>
      </c>
      <c r="AC108" t="str">
        <f t="shared" si="7"/>
        <v>GA01U 2306</v>
      </c>
      <c r="AD108" t="str">
        <f>_xlfn.IFNA(VLOOKUP(PrivateSchedule[[#This Row],[ow]],RTARoutes[[StageCodes]:[RouteID]],6,FALSE), VLOOKUP(PrivateSchedule[[#This Row],[re]],RTARoutes[[StageCodes]:[RouteID]],6,FALSE))</f>
        <v>PVT242</v>
      </c>
      <c r="AE108" t="str" cm="1">
        <f t="array" ref="AE108">_xlfn.IFS( NOT(ISNA(VLOOKUP(PrivateSchedule[[#This Row],[ow]],RTARoutes[[StageCodes]:[RouteID]],6,FALSE))), "O",  NOT(ISNA(VLOOKUP(PrivateSchedule[[#This Row],[re]],RTARoutes[[StageCodes]:[RouteID]],6,FALSE))), "R")</f>
        <v>R</v>
      </c>
      <c r="AF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09" spans="2:33">
      <c r="O109" s="171" t="s">
        <v>1638</v>
      </c>
      <c r="T109" s="173" t="s">
        <v>2596</v>
      </c>
      <c r="U109" t="str">
        <f t="shared" si="4"/>
        <v>KERI-SANKHALI</v>
      </c>
      <c r="V109" s="163">
        <v>0.42708333333333331</v>
      </c>
      <c r="AA109" s="165" t="str">
        <f t="shared" si="5"/>
        <v/>
      </c>
      <c r="AB109" t="str">
        <f t="shared" si="6"/>
        <v>BICHOLIM</v>
      </c>
      <c r="AC109" t="str">
        <f t="shared" si="7"/>
        <v>GA01U 2306</v>
      </c>
      <c r="AD109" t="str">
        <f>_xlfn.IFNA(VLOOKUP(PrivateSchedule[[#This Row],[ow]],RTARoutes[[StageCodes]:[RouteID]],6,FALSE), VLOOKUP(PrivateSchedule[[#This Row],[re]],RTARoutes[[StageCodes]:[RouteID]],6,FALSE))</f>
        <v>PVT242</v>
      </c>
      <c r="AE109" t="str" cm="1">
        <f t="array" ref="AE109">_xlfn.IFS( NOT(ISNA(VLOOKUP(PrivateSchedule[[#This Row],[ow]],RTARoutes[[StageCodes]:[RouteID]],6,FALSE))), "O",  NOT(ISNA(VLOOKUP(PrivateSchedule[[#This Row],[re]],RTARoutes[[StageCodes]:[RouteID]],6,FALSE))), "R")</f>
        <v>O</v>
      </c>
      <c r="AF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10" spans="2:33">
      <c r="O110" s="171" t="s">
        <v>2596</v>
      </c>
      <c r="T110" s="173" t="s">
        <v>1638</v>
      </c>
      <c r="U110" t="str">
        <f t="shared" si="4"/>
        <v>SANKHALI-KERI</v>
      </c>
      <c r="V110" s="163">
        <v>0.47222222222222227</v>
      </c>
      <c r="AA110" s="165" t="str">
        <f t="shared" si="5"/>
        <v/>
      </c>
      <c r="AB110" t="str">
        <f t="shared" si="6"/>
        <v>BICHOLIM</v>
      </c>
      <c r="AC110" t="str">
        <f t="shared" si="7"/>
        <v>GA01U 2306</v>
      </c>
      <c r="AD110" t="str">
        <f>_xlfn.IFNA(VLOOKUP(PrivateSchedule[[#This Row],[ow]],RTARoutes[[StageCodes]:[RouteID]],6,FALSE), VLOOKUP(PrivateSchedule[[#This Row],[re]],RTARoutes[[StageCodes]:[RouteID]],6,FALSE))</f>
        <v>PVT242</v>
      </c>
      <c r="AE110" t="str" cm="1">
        <f t="array" ref="AE110">_xlfn.IFS( NOT(ISNA(VLOOKUP(PrivateSchedule[[#This Row],[ow]],RTARoutes[[StageCodes]:[RouteID]],6,FALSE))), "O",  NOT(ISNA(VLOOKUP(PrivateSchedule[[#This Row],[re]],RTARoutes[[StageCodes]:[RouteID]],6,FALSE))), "R")</f>
        <v>R</v>
      </c>
      <c r="AF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11" spans="2:33">
      <c r="O111" s="171" t="s">
        <v>1638</v>
      </c>
      <c r="T111" s="173" t="s">
        <v>2596</v>
      </c>
      <c r="U111" t="str">
        <f t="shared" si="4"/>
        <v>KERI-SANKHALI</v>
      </c>
      <c r="V111" s="163">
        <v>0.5</v>
      </c>
      <c r="AA111" s="165" t="str">
        <f t="shared" si="5"/>
        <v/>
      </c>
      <c r="AB111" t="str">
        <f t="shared" si="6"/>
        <v>BICHOLIM</v>
      </c>
      <c r="AC111" t="str">
        <f t="shared" si="7"/>
        <v>GA01U 2306</v>
      </c>
      <c r="AD111" t="str">
        <f>_xlfn.IFNA(VLOOKUP(PrivateSchedule[[#This Row],[ow]],RTARoutes[[StageCodes]:[RouteID]],6,FALSE), VLOOKUP(PrivateSchedule[[#This Row],[re]],RTARoutes[[StageCodes]:[RouteID]],6,FALSE))</f>
        <v>PVT242</v>
      </c>
      <c r="AE111" t="str" cm="1">
        <f t="array" ref="AE111">_xlfn.IFS( NOT(ISNA(VLOOKUP(PrivateSchedule[[#This Row],[ow]],RTARoutes[[StageCodes]:[RouteID]],6,FALSE))), "O",  NOT(ISNA(VLOOKUP(PrivateSchedule[[#This Row],[re]],RTARoutes[[StageCodes]:[RouteID]],6,FALSE))), "R")</f>
        <v>O</v>
      </c>
      <c r="AF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12" spans="2:33">
      <c r="O112" s="171" t="s">
        <v>2596</v>
      </c>
      <c r="T112" s="173" t="s">
        <v>1638</v>
      </c>
      <c r="U112" t="str">
        <f t="shared" si="4"/>
        <v>SANKHALI-KERI</v>
      </c>
      <c r="V112" s="163">
        <v>0.55555555555555558</v>
      </c>
      <c r="AA112" s="165" t="str">
        <f t="shared" si="5"/>
        <v/>
      </c>
      <c r="AB112" t="str">
        <f t="shared" si="6"/>
        <v>BICHOLIM</v>
      </c>
      <c r="AC112" t="str">
        <f t="shared" si="7"/>
        <v>GA01U 2306</v>
      </c>
      <c r="AD112" t="str">
        <f>_xlfn.IFNA(VLOOKUP(PrivateSchedule[[#This Row],[ow]],RTARoutes[[StageCodes]:[RouteID]],6,FALSE), VLOOKUP(PrivateSchedule[[#This Row],[re]],RTARoutes[[StageCodes]:[RouteID]],6,FALSE))</f>
        <v>PVT242</v>
      </c>
      <c r="AE112" t="str" cm="1">
        <f t="array" ref="AE112">_xlfn.IFS( NOT(ISNA(VLOOKUP(PrivateSchedule[[#This Row],[ow]],RTARoutes[[StageCodes]:[RouteID]],6,FALSE))), "O",  NOT(ISNA(VLOOKUP(PrivateSchedule[[#This Row],[re]],RTARoutes[[StageCodes]:[RouteID]],6,FALSE))), "R")</f>
        <v>R</v>
      </c>
      <c r="AF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13" spans="2:33">
      <c r="O113" s="171" t="s">
        <v>1638</v>
      </c>
      <c r="T113" s="173" t="s">
        <v>2596</v>
      </c>
      <c r="U113" t="str">
        <f t="shared" si="4"/>
        <v>KERI-SANKHALI</v>
      </c>
      <c r="V113" s="163">
        <v>0.60416666666666663</v>
      </c>
      <c r="AA113" s="165" t="str">
        <f t="shared" si="5"/>
        <v/>
      </c>
      <c r="AB113" t="str">
        <f t="shared" si="6"/>
        <v>BICHOLIM</v>
      </c>
      <c r="AC113" t="str">
        <f t="shared" si="7"/>
        <v>GA01U 2306</v>
      </c>
      <c r="AD113" t="str">
        <f>_xlfn.IFNA(VLOOKUP(PrivateSchedule[[#This Row],[ow]],RTARoutes[[StageCodes]:[RouteID]],6,FALSE), VLOOKUP(PrivateSchedule[[#This Row],[re]],RTARoutes[[StageCodes]:[RouteID]],6,FALSE))</f>
        <v>PVT242</v>
      </c>
      <c r="AE113" t="str" cm="1">
        <f t="array" ref="AE113">_xlfn.IFS( NOT(ISNA(VLOOKUP(PrivateSchedule[[#This Row],[ow]],RTARoutes[[StageCodes]:[RouteID]],6,FALSE))), "O",  NOT(ISNA(VLOOKUP(PrivateSchedule[[#This Row],[re]],RTARoutes[[StageCodes]:[RouteID]],6,FALSE))), "R")</f>
        <v>O</v>
      </c>
      <c r="AF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14" spans="2:33">
      <c r="O114" s="171" t="s">
        <v>2596</v>
      </c>
      <c r="T114" s="173" t="s">
        <v>1638</v>
      </c>
      <c r="U114" t="str">
        <f t="shared" si="4"/>
        <v>SANKHALI-KERI</v>
      </c>
      <c r="V114" s="163">
        <v>0.625</v>
      </c>
      <c r="AA114" s="165" t="str">
        <f t="shared" si="5"/>
        <v/>
      </c>
      <c r="AB114" t="str">
        <f t="shared" si="6"/>
        <v>BICHOLIM</v>
      </c>
      <c r="AC114" t="str">
        <f t="shared" si="7"/>
        <v>GA01U 2306</v>
      </c>
      <c r="AD114" t="str">
        <f>_xlfn.IFNA(VLOOKUP(PrivateSchedule[[#This Row],[ow]],RTARoutes[[StageCodes]:[RouteID]],6,FALSE), VLOOKUP(PrivateSchedule[[#This Row],[re]],RTARoutes[[StageCodes]:[RouteID]],6,FALSE))</f>
        <v>PVT242</v>
      </c>
      <c r="AE114" t="str" cm="1">
        <f t="array" ref="AE114">_xlfn.IFS( NOT(ISNA(VLOOKUP(PrivateSchedule[[#This Row],[ow]],RTARoutes[[StageCodes]:[RouteID]],6,FALSE))), "O",  NOT(ISNA(VLOOKUP(PrivateSchedule[[#This Row],[re]],RTARoutes[[StageCodes]:[RouteID]],6,FALSE))), "R")</f>
        <v>R</v>
      </c>
      <c r="AF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15" spans="2:33">
      <c r="O115" s="171" t="s">
        <v>1638</v>
      </c>
      <c r="T115" s="173" t="s">
        <v>2596</v>
      </c>
      <c r="U115" t="str">
        <f t="shared" si="4"/>
        <v>KERI-SANKHALI</v>
      </c>
      <c r="V115" s="163">
        <v>0.65625</v>
      </c>
      <c r="AA115" s="165" t="str">
        <f t="shared" si="5"/>
        <v/>
      </c>
      <c r="AB115" t="str">
        <f t="shared" si="6"/>
        <v>BICHOLIM</v>
      </c>
      <c r="AC115" t="str">
        <f t="shared" si="7"/>
        <v>GA01U 2306</v>
      </c>
      <c r="AD115" t="str">
        <f>_xlfn.IFNA(VLOOKUP(PrivateSchedule[[#This Row],[ow]],RTARoutes[[StageCodes]:[RouteID]],6,FALSE), VLOOKUP(PrivateSchedule[[#This Row],[re]],RTARoutes[[StageCodes]:[RouteID]],6,FALSE))</f>
        <v>PVT242</v>
      </c>
      <c r="AE115" t="str" cm="1">
        <f t="array" ref="AE115">_xlfn.IFS( NOT(ISNA(VLOOKUP(PrivateSchedule[[#This Row],[ow]],RTARoutes[[StageCodes]:[RouteID]],6,FALSE))), "O",  NOT(ISNA(VLOOKUP(PrivateSchedule[[#This Row],[re]],RTARoutes[[StageCodes]:[RouteID]],6,FALSE))), "R")</f>
        <v>O</v>
      </c>
      <c r="AF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16" spans="2:33">
      <c r="O116" s="171" t="s">
        <v>2596</v>
      </c>
      <c r="T116" s="173" t="s">
        <v>1638</v>
      </c>
      <c r="U116" t="str">
        <f t="shared" si="4"/>
        <v>SANKHALI-KERI</v>
      </c>
      <c r="V116" s="163">
        <v>0.69444444444444453</v>
      </c>
      <c r="AA116" s="165" t="str">
        <f t="shared" si="5"/>
        <v/>
      </c>
      <c r="AB116" t="str">
        <f t="shared" si="6"/>
        <v>BICHOLIM</v>
      </c>
      <c r="AC116" t="str">
        <f t="shared" si="7"/>
        <v>GA01U 2306</v>
      </c>
      <c r="AD116" t="str">
        <f>_xlfn.IFNA(VLOOKUP(PrivateSchedule[[#This Row],[ow]],RTARoutes[[StageCodes]:[RouteID]],6,FALSE), VLOOKUP(PrivateSchedule[[#This Row],[re]],RTARoutes[[StageCodes]:[RouteID]],6,FALSE))</f>
        <v>PVT242</v>
      </c>
      <c r="AE116" t="str" cm="1">
        <f t="array" ref="AE116">_xlfn.IFS( NOT(ISNA(VLOOKUP(PrivateSchedule[[#This Row],[ow]],RTARoutes[[StageCodes]:[RouteID]],6,FALSE))), "O",  NOT(ISNA(VLOOKUP(PrivateSchedule[[#This Row],[re]],RTARoutes[[StageCodes]:[RouteID]],6,FALSE))), "R")</f>
        <v>R</v>
      </c>
      <c r="AF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17" spans="2:33">
      <c r="O117" s="171" t="s">
        <v>1638</v>
      </c>
      <c r="T117" s="173" t="s">
        <v>2596</v>
      </c>
      <c r="U117" t="str">
        <f t="shared" si="4"/>
        <v>KERI-SANKHALI</v>
      </c>
      <c r="V117" s="163">
        <v>0.71527777777777779</v>
      </c>
      <c r="AA117" s="165" t="str">
        <f t="shared" si="5"/>
        <v/>
      </c>
      <c r="AB117" t="str">
        <f t="shared" si="6"/>
        <v>BICHOLIM</v>
      </c>
      <c r="AC117" t="str">
        <f t="shared" si="7"/>
        <v>GA01U 2306</v>
      </c>
      <c r="AD117" t="str">
        <f>_xlfn.IFNA(VLOOKUP(PrivateSchedule[[#This Row],[ow]],RTARoutes[[StageCodes]:[RouteID]],6,FALSE), VLOOKUP(PrivateSchedule[[#This Row],[re]],RTARoutes[[StageCodes]:[RouteID]],6,FALSE))</f>
        <v>PVT242</v>
      </c>
      <c r="AE117" t="str" cm="1">
        <f t="array" ref="AE117">_xlfn.IFS( NOT(ISNA(VLOOKUP(PrivateSchedule[[#This Row],[ow]],RTARoutes[[StageCodes]:[RouteID]],6,FALSE))), "O",  NOT(ISNA(VLOOKUP(PrivateSchedule[[#This Row],[re]],RTARoutes[[StageCodes]:[RouteID]],6,FALSE))), "R")</f>
        <v>O</v>
      </c>
      <c r="AF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18" spans="2:33">
      <c r="O118" s="171" t="s">
        <v>2596</v>
      </c>
      <c r="T118" s="173" t="s">
        <v>1638</v>
      </c>
      <c r="U118" t="str">
        <f t="shared" si="4"/>
        <v>SANKHALI-KERI</v>
      </c>
      <c r="V118" s="163">
        <v>0.75</v>
      </c>
      <c r="AA118" s="165" t="str">
        <f t="shared" si="5"/>
        <v/>
      </c>
      <c r="AB118" t="str">
        <f t="shared" si="6"/>
        <v>BICHOLIM</v>
      </c>
      <c r="AC118" t="str">
        <f t="shared" si="7"/>
        <v>GA01U 2306</v>
      </c>
      <c r="AD118" t="str">
        <f>_xlfn.IFNA(VLOOKUP(PrivateSchedule[[#This Row],[ow]],RTARoutes[[StageCodes]:[RouteID]],6,FALSE), VLOOKUP(PrivateSchedule[[#This Row],[re]],RTARoutes[[StageCodes]:[RouteID]],6,FALSE))</f>
        <v>PVT242</v>
      </c>
      <c r="AE118" t="str" cm="1">
        <f t="array" ref="AE118">_xlfn.IFS( NOT(ISNA(VLOOKUP(PrivateSchedule[[#This Row],[ow]],RTARoutes[[StageCodes]:[RouteID]],6,FALSE))), "O",  NOT(ISNA(VLOOKUP(PrivateSchedule[[#This Row],[re]],RTARoutes[[StageCodes]:[RouteID]],6,FALSE))), "R")</f>
        <v>R</v>
      </c>
      <c r="AF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19" spans="2:33">
      <c r="B119" s="171" t="s">
        <v>239</v>
      </c>
      <c r="C119" s="172" t="s">
        <v>3656</v>
      </c>
      <c r="D119" s="172" t="s">
        <v>28</v>
      </c>
      <c r="E119" s="176">
        <v>43341</v>
      </c>
      <c r="F119" s="177">
        <v>45166</v>
      </c>
      <c r="G119" s="171" t="s">
        <v>3657</v>
      </c>
      <c r="H119" s="172" t="s">
        <v>3658</v>
      </c>
      <c r="J119" s="171" t="s">
        <v>238</v>
      </c>
      <c r="L119" s="172" t="s">
        <v>16</v>
      </c>
      <c r="M119" s="198">
        <v>28</v>
      </c>
      <c r="N119" s="199">
        <v>11</v>
      </c>
      <c r="O119" s="171" t="s">
        <v>3466</v>
      </c>
      <c r="T119" s="173" t="s">
        <v>2247</v>
      </c>
      <c r="U119" t="str">
        <f t="shared" si="4"/>
        <v>SHOLKRI-PANAJI</v>
      </c>
      <c r="V119" s="163">
        <v>0.33680555555555558</v>
      </c>
      <c r="AA119" s="165" t="str">
        <f t="shared" si="5"/>
        <v/>
      </c>
      <c r="AB119" t="str">
        <f t="shared" si="6"/>
        <v>BICHOLIM</v>
      </c>
      <c r="AC119" t="str">
        <f t="shared" si="7"/>
        <v>GA04T 2308</v>
      </c>
      <c r="AD119" t="e">
        <f>_xlfn.IFNA(VLOOKUP(PrivateSchedule[[#This Row],[ow]],RTARoutes[[StageCodes]:[RouteID]],6,FALSE), VLOOKUP(PrivateSchedule[[#This Row],[re]],RTARoutes[[StageCodes]:[RouteID]],6,FALSE))</f>
        <v>#N/A</v>
      </c>
      <c r="AE119" t="e" cm="1">
        <f t="array" ref="AE119">_xlfn.IFS( NOT(ISNA(VLOOKUP(PrivateSchedule[[#This Row],[ow]],RTARoutes[[StageCodes]:[RouteID]],6,FALSE))), "O",  NOT(ISNA(VLOOKUP(PrivateSchedule[[#This Row],[re]],RTARoutes[[StageCodes]:[RouteID]],6,FALSE))), "R")</f>
        <v>#N/A</v>
      </c>
      <c r="AF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SHO-*PNJ</v>
      </c>
      <c r="AG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PNJ-*SHO</v>
      </c>
    </row>
    <row r="120" spans="2:33">
      <c r="O120" s="171" t="s">
        <v>2247</v>
      </c>
      <c r="T120" s="173" t="s">
        <v>2596</v>
      </c>
      <c r="U120" t="str">
        <f t="shared" si="4"/>
        <v>PANAJI-SANKHALI</v>
      </c>
      <c r="V120" s="163">
        <v>0.44791666666666669</v>
      </c>
      <c r="AA120" s="165" t="str">
        <f t="shared" si="5"/>
        <v/>
      </c>
      <c r="AB120" t="str">
        <f t="shared" si="6"/>
        <v>BICHOLIM</v>
      </c>
      <c r="AC120" t="str">
        <f t="shared" si="7"/>
        <v>GA04T 2308</v>
      </c>
      <c r="AD120" t="str">
        <f>_xlfn.IFNA(VLOOKUP(PrivateSchedule[[#This Row],[ow]],RTARoutes[[StageCodes]:[RouteID]],6,FALSE), VLOOKUP(PrivateSchedule[[#This Row],[re]],RTARoutes[[StageCodes]:[RouteID]],6,FALSE))</f>
        <v>PVT445</v>
      </c>
      <c r="AE120" t="str" cm="1">
        <f t="array" ref="AE120">_xlfn.IFS( NOT(ISNA(VLOOKUP(PrivateSchedule[[#This Row],[ow]],RTARoutes[[StageCodes]:[RouteID]],6,FALSE))), "O",  NOT(ISNA(VLOOKUP(PrivateSchedule[[#This Row],[re]],RTARoutes[[StageCodes]:[RouteID]],6,FALSE))), "R")</f>
        <v>O</v>
      </c>
      <c r="AF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121" spans="2:33">
      <c r="O121" s="171" t="s">
        <v>2596</v>
      </c>
      <c r="T121" s="173" t="s">
        <v>1048</v>
      </c>
      <c r="U121" t="str">
        <f t="shared" si="4"/>
        <v>SANKHALI-CURCHOREM</v>
      </c>
      <c r="V121" s="163">
        <v>0.5</v>
      </c>
      <c r="AA121" s="165" t="str">
        <f t="shared" si="5"/>
        <v/>
      </c>
      <c r="AB121" t="str">
        <f t="shared" si="6"/>
        <v>BICHOLIM</v>
      </c>
      <c r="AC121" t="str">
        <f t="shared" si="7"/>
        <v>GA04T 2308</v>
      </c>
      <c r="AD121" t="e">
        <f>_xlfn.IFNA(VLOOKUP(PrivateSchedule[[#This Row],[ow]],RTARoutes[[StageCodes]:[RouteID]],6,FALSE), VLOOKUP(PrivateSchedule[[#This Row],[re]],RTARoutes[[StageCodes]:[RouteID]],6,FALSE))</f>
        <v>#N/A</v>
      </c>
      <c r="AE121" t="e" cm="1">
        <f t="array" ref="AE121">_xlfn.IFS( NOT(ISNA(VLOOKUP(PrivateSchedule[[#This Row],[ow]],RTARoutes[[StageCodes]:[RouteID]],6,FALSE))), "O",  NOT(ISNA(VLOOKUP(PrivateSchedule[[#This Row],[re]],RTARoutes[[StageCodes]:[RouteID]],6,FALSE))), "R")</f>
        <v>#N/A</v>
      </c>
      <c r="AF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SKL-*CUR</v>
      </c>
      <c r="AG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CUR-*SKL</v>
      </c>
    </row>
    <row r="122" spans="2:33">
      <c r="O122" s="171" t="s">
        <v>1048</v>
      </c>
      <c r="T122" s="173" t="s">
        <v>2247</v>
      </c>
      <c r="U122" t="str">
        <f t="shared" si="4"/>
        <v>CURCHOREM-PANAJI</v>
      </c>
      <c r="V122" s="163">
        <v>0.53472222222222221</v>
      </c>
      <c r="AA122" s="165" t="str">
        <f t="shared" si="5"/>
        <v/>
      </c>
      <c r="AB122" t="str">
        <f t="shared" si="6"/>
        <v>BICHOLIM</v>
      </c>
      <c r="AC122" t="str">
        <f t="shared" si="7"/>
        <v>GA04T 2308</v>
      </c>
      <c r="AD122" t="str">
        <f>_xlfn.IFNA(VLOOKUP(PrivateSchedule[[#This Row],[ow]],RTARoutes[[StageCodes]:[RouteID]],6,FALSE), VLOOKUP(PrivateSchedule[[#This Row],[re]],RTARoutes[[StageCodes]:[RouteID]],6,FALSE))</f>
        <v>PVT154</v>
      </c>
      <c r="AE122" t="str" cm="1">
        <f t="array" ref="AE122">_xlfn.IFS( NOT(ISNA(VLOOKUP(PrivateSchedule[[#This Row],[ow]],RTARoutes[[StageCodes]:[RouteID]],6,FALSE))), "O",  NOT(ISNA(VLOOKUP(PrivateSchedule[[#This Row],[re]],RTARoutes[[StageCodes]:[RouteID]],6,FALSE))), "R")</f>
        <v>O</v>
      </c>
      <c r="AF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CUR-*PNJ</v>
      </c>
      <c r="AG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</v>
      </c>
    </row>
    <row r="123" spans="2:33">
      <c r="O123" s="171" t="s">
        <v>2247</v>
      </c>
      <c r="T123" s="173" t="s">
        <v>2596</v>
      </c>
      <c r="U123" t="str">
        <f t="shared" si="4"/>
        <v>PANAJI-SANKHALI</v>
      </c>
      <c r="V123" s="163">
        <v>0.61805555555555558</v>
      </c>
      <c r="AA123" s="165" t="str">
        <f t="shared" si="5"/>
        <v/>
      </c>
      <c r="AB123" t="str">
        <f t="shared" si="6"/>
        <v>BICHOLIM</v>
      </c>
      <c r="AC123" t="str">
        <f t="shared" si="7"/>
        <v>GA04T 2308</v>
      </c>
      <c r="AD123" t="str">
        <f>_xlfn.IFNA(VLOOKUP(PrivateSchedule[[#This Row],[ow]],RTARoutes[[StageCodes]:[RouteID]],6,FALSE), VLOOKUP(PrivateSchedule[[#This Row],[re]],RTARoutes[[StageCodes]:[RouteID]],6,FALSE))</f>
        <v>PVT445</v>
      </c>
      <c r="AE123" t="str" cm="1">
        <f t="array" ref="AE123">_xlfn.IFS( NOT(ISNA(VLOOKUP(PrivateSchedule[[#This Row],[ow]],RTARoutes[[StageCodes]:[RouteID]],6,FALSE))), "O",  NOT(ISNA(VLOOKUP(PrivateSchedule[[#This Row],[re]],RTARoutes[[StageCodes]:[RouteID]],6,FALSE))), "R")</f>
        <v>O</v>
      </c>
      <c r="AF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124" spans="2:33">
      <c r="O124" s="171" t="s">
        <v>2596</v>
      </c>
      <c r="T124" s="173" t="s">
        <v>2247</v>
      </c>
      <c r="U124" t="str">
        <f t="shared" si="4"/>
        <v>SANKHALI-PANAJI</v>
      </c>
      <c r="V124" s="163">
        <v>0.70138888888888884</v>
      </c>
      <c r="AA124" s="165" t="str">
        <f t="shared" si="5"/>
        <v/>
      </c>
      <c r="AB124" t="str">
        <f t="shared" si="6"/>
        <v>BICHOLIM</v>
      </c>
      <c r="AC124" t="str">
        <f t="shared" si="7"/>
        <v>GA04T 2308</v>
      </c>
      <c r="AD124" t="str">
        <f>_xlfn.IFNA(VLOOKUP(PrivateSchedule[[#This Row],[ow]],RTARoutes[[StageCodes]:[RouteID]],6,FALSE), VLOOKUP(PrivateSchedule[[#This Row],[re]],RTARoutes[[StageCodes]:[RouteID]],6,FALSE))</f>
        <v>PVT445</v>
      </c>
      <c r="AE124" t="str" cm="1">
        <f t="array" ref="AE124">_xlfn.IFS( NOT(ISNA(VLOOKUP(PrivateSchedule[[#This Row],[ow]],RTARoutes[[StageCodes]:[RouteID]],6,FALSE))), "O",  NOT(ISNA(VLOOKUP(PrivateSchedule[[#This Row],[re]],RTARoutes[[StageCodes]:[RouteID]],6,FALSE))), "R")</f>
        <v>R</v>
      </c>
      <c r="AF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125" spans="2:33">
      <c r="O125" s="171" t="s">
        <v>2247</v>
      </c>
      <c r="T125" s="173" t="s">
        <v>2596</v>
      </c>
      <c r="U125" t="str">
        <f t="shared" si="4"/>
        <v>PANAJI-SANKHALI</v>
      </c>
      <c r="V125" s="163">
        <v>0.75694444444444442</v>
      </c>
      <c r="AA125" s="165" t="str">
        <f t="shared" si="5"/>
        <v/>
      </c>
      <c r="AB125" t="str">
        <f t="shared" si="6"/>
        <v>BICHOLIM</v>
      </c>
      <c r="AC125" t="str">
        <f t="shared" si="7"/>
        <v>GA04T 2308</v>
      </c>
      <c r="AD125" t="str">
        <f>_xlfn.IFNA(VLOOKUP(PrivateSchedule[[#This Row],[ow]],RTARoutes[[StageCodes]:[RouteID]],6,FALSE), VLOOKUP(PrivateSchedule[[#This Row],[re]],RTARoutes[[StageCodes]:[RouteID]],6,FALSE))</f>
        <v>PVT445</v>
      </c>
      <c r="AE125" t="str" cm="1">
        <f t="array" ref="AE125">_xlfn.IFS( NOT(ISNA(VLOOKUP(PrivateSchedule[[#This Row],[ow]],RTARoutes[[StageCodes]:[RouteID]],6,FALSE))), "O",  NOT(ISNA(VLOOKUP(PrivateSchedule[[#This Row],[re]],RTARoutes[[StageCodes]:[RouteID]],6,FALSE))), "R")</f>
        <v>O</v>
      </c>
      <c r="AF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126" spans="2:33">
      <c r="O126" s="171" t="s">
        <v>2596</v>
      </c>
      <c r="T126" s="173" t="s">
        <v>3466</v>
      </c>
      <c r="U126" t="str">
        <f t="shared" si="4"/>
        <v>SANKHALI-SHOLKRI</v>
      </c>
      <c r="V126" s="163">
        <v>0.79861111111111116</v>
      </c>
      <c r="AA126" s="165" t="str">
        <f t="shared" si="5"/>
        <v/>
      </c>
      <c r="AB126" t="str">
        <f t="shared" si="6"/>
        <v>BICHOLIM</v>
      </c>
      <c r="AC126" t="str">
        <f t="shared" si="7"/>
        <v>GA04T 2308</v>
      </c>
      <c r="AD126" t="e">
        <f>_xlfn.IFNA(VLOOKUP(PrivateSchedule[[#This Row],[ow]],RTARoutes[[StageCodes]:[RouteID]],6,FALSE), VLOOKUP(PrivateSchedule[[#This Row],[re]],RTARoutes[[StageCodes]:[RouteID]],6,FALSE))</f>
        <v>#N/A</v>
      </c>
      <c r="AE126" t="e" cm="1">
        <f t="array" ref="AE126">_xlfn.IFS( NOT(ISNA(VLOOKUP(PrivateSchedule[[#This Row],[ow]],RTARoutes[[StageCodes]:[RouteID]],6,FALSE))), "O",  NOT(ISNA(VLOOKUP(PrivateSchedule[[#This Row],[re]],RTARoutes[[StageCodes]:[RouteID]],6,FALSE))), "R")</f>
        <v>#N/A</v>
      </c>
      <c r="AF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SKL-*SHO</v>
      </c>
      <c r="AG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SHO-*SKL</v>
      </c>
    </row>
    <row r="127" spans="2:33">
      <c r="B127" s="171" t="s">
        <v>395</v>
      </c>
      <c r="C127" s="172" t="s">
        <v>3653</v>
      </c>
      <c r="D127" s="172" t="s">
        <v>28</v>
      </c>
      <c r="E127" s="176">
        <v>43696</v>
      </c>
      <c r="F127" s="177">
        <v>45522</v>
      </c>
      <c r="G127" s="171" t="s">
        <v>3659</v>
      </c>
      <c r="H127" s="172" t="s">
        <v>3660</v>
      </c>
      <c r="J127" s="171" t="s">
        <v>394</v>
      </c>
      <c r="L127" s="172" t="s">
        <v>16</v>
      </c>
      <c r="M127" s="198">
        <v>27</v>
      </c>
      <c r="N127" s="199">
        <v>11</v>
      </c>
      <c r="O127" s="171" t="s">
        <v>1638</v>
      </c>
      <c r="T127" s="173" t="s">
        <v>2596</v>
      </c>
      <c r="U127" t="str">
        <f t="shared" si="4"/>
        <v>KERI-SANKHALI</v>
      </c>
      <c r="V127" s="163">
        <v>0.3125</v>
      </c>
      <c r="AA127" s="165" t="str">
        <f t="shared" si="5"/>
        <v/>
      </c>
      <c r="AB127" t="str">
        <f t="shared" si="6"/>
        <v>BICHOLIM</v>
      </c>
      <c r="AC127" t="str">
        <f t="shared" si="7"/>
        <v>GA01U 5034</v>
      </c>
      <c r="AD127" t="str">
        <f>_xlfn.IFNA(VLOOKUP(PrivateSchedule[[#This Row],[ow]],RTARoutes[[StageCodes]:[RouteID]],6,FALSE), VLOOKUP(PrivateSchedule[[#This Row],[re]],RTARoutes[[StageCodes]:[RouteID]],6,FALSE))</f>
        <v>PVT242</v>
      </c>
      <c r="AE127" t="str" cm="1">
        <f t="array" ref="AE127">_xlfn.IFS( NOT(ISNA(VLOOKUP(PrivateSchedule[[#This Row],[ow]],RTARoutes[[StageCodes]:[RouteID]],6,FALSE))), "O",  NOT(ISNA(VLOOKUP(PrivateSchedule[[#This Row],[re]],RTARoutes[[StageCodes]:[RouteID]],6,FALSE))), "R")</f>
        <v>O</v>
      </c>
      <c r="AF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28" spans="2:33">
      <c r="O128" s="171" t="s">
        <v>2596</v>
      </c>
      <c r="T128" s="173" t="s">
        <v>1638</v>
      </c>
      <c r="U128" t="str">
        <f t="shared" si="4"/>
        <v>SANKHALI-KERI</v>
      </c>
      <c r="V128" s="163">
        <v>0.35416666666666669</v>
      </c>
      <c r="AA128" s="165" t="str">
        <f t="shared" si="5"/>
        <v/>
      </c>
      <c r="AB128" t="str">
        <f t="shared" si="6"/>
        <v>BICHOLIM</v>
      </c>
      <c r="AC128" t="str">
        <f t="shared" si="7"/>
        <v>GA01U 5034</v>
      </c>
      <c r="AD128" t="str">
        <f>_xlfn.IFNA(VLOOKUP(PrivateSchedule[[#This Row],[ow]],RTARoutes[[StageCodes]:[RouteID]],6,FALSE), VLOOKUP(PrivateSchedule[[#This Row],[re]],RTARoutes[[StageCodes]:[RouteID]],6,FALSE))</f>
        <v>PVT242</v>
      </c>
      <c r="AE128" t="str" cm="1">
        <f t="array" ref="AE128">_xlfn.IFS( NOT(ISNA(VLOOKUP(PrivateSchedule[[#This Row],[ow]],RTARoutes[[StageCodes]:[RouteID]],6,FALSE))), "O",  NOT(ISNA(VLOOKUP(PrivateSchedule[[#This Row],[re]],RTARoutes[[StageCodes]:[RouteID]],6,FALSE))), "R")</f>
        <v>R</v>
      </c>
      <c r="AF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29" spans="2:33">
      <c r="O129" s="171" t="s">
        <v>1638</v>
      </c>
      <c r="T129" s="173" t="s">
        <v>2596</v>
      </c>
      <c r="U129" t="str">
        <f t="shared" si="4"/>
        <v>KERI-SANKHALI</v>
      </c>
      <c r="V129" s="163">
        <v>0.375</v>
      </c>
      <c r="AA129" s="165" t="str">
        <f t="shared" si="5"/>
        <v/>
      </c>
      <c r="AB129" t="str">
        <f t="shared" si="6"/>
        <v>BICHOLIM</v>
      </c>
      <c r="AC129" t="str">
        <f t="shared" si="7"/>
        <v>GA01U 5034</v>
      </c>
      <c r="AD129" t="str">
        <f>_xlfn.IFNA(VLOOKUP(PrivateSchedule[[#This Row],[ow]],RTARoutes[[StageCodes]:[RouteID]],6,FALSE), VLOOKUP(PrivateSchedule[[#This Row],[re]],RTARoutes[[StageCodes]:[RouteID]],6,FALSE))</f>
        <v>PVT242</v>
      </c>
      <c r="AE129" t="str" cm="1">
        <f t="array" ref="AE129">_xlfn.IFS( NOT(ISNA(VLOOKUP(PrivateSchedule[[#This Row],[ow]],RTARoutes[[StageCodes]:[RouteID]],6,FALSE))), "O",  NOT(ISNA(VLOOKUP(PrivateSchedule[[#This Row],[re]],RTARoutes[[StageCodes]:[RouteID]],6,FALSE))), "R")</f>
        <v>O</v>
      </c>
      <c r="AF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30" spans="2:33">
      <c r="O130" s="171" t="s">
        <v>2596</v>
      </c>
      <c r="T130" s="173" t="s">
        <v>1638</v>
      </c>
      <c r="U130" t="str">
        <f t="shared" si="4"/>
        <v>SANKHALI-KERI</v>
      </c>
      <c r="V130" s="163">
        <v>0.42708333333333331</v>
      </c>
      <c r="AA130" s="165" t="str">
        <f t="shared" si="5"/>
        <v/>
      </c>
      <c r="AB130" t="str">
        <f t="shared" si="6"/>
        <v>BICHOLIM</v>
      </c>
      <c r="AC130" t="str">
        <f t="shared" si="7"/>
        <v>GA01U 5034</v>
      </c>
      <c r="AD130" t="str">
        <f>_xlfn.IFNA(VLOOKUP(PrivateSchedule[[#This Row],[ow]],RTARoutes[[StageCodes]:[RouteID]],6,FALSE), VLOOKUP(PrivateSchedule[[#This Row],[re]],RTARoutes[[StageCodes]:[RouteID]],6,FALSE))</f>
        <v>PVT242</v>
      </c>
      <c r="AE130" t="str" cm="1">
        <f t="array" ref="AE130">_xlfn.IFS( NOT(ISNA(VLOOKUP(PrivateSchedule[[#This Row],[ow]],RTARoutes[[StageCodes]:[RouteID]],6,FALSE))), "O",  NOT(ISNA(VLOOKUP(PrivateSchedule[[#This Row],[re]],RTARoutes[[StageCodes]:[RouteID]],6,FALSE))), "R")</f>
        <v>R</v>
      </c>
      <c r="AF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31" spans="2:33">
      <c r="O131" s="171" t="s">
        <v>1638</v>
      </c>
      <c r="T131" s="173" t="s">
        <v>2596</v>
      </c>
      <c r="U131" t="str">
        <f t="shared" ref="U131:U194" si="8">_xlfn.IFNA(VLOOKUP($O131,Code2Loc,2,FALSE)
&amp; IF( OR( ISNA($P131), LEN($P131)=0), "",  "-" &amp; VLOOKUP($P131,Code2Loc,2,FALSE))
&amp; IF( OR( ISNA($Q131), LEN($Q131)=0), "",  "-" &amp; VLOOKUP($Q131,Code2Loc,2,FALSE))
&amp; IF( OR( ISNA($R131), LEN($R131)=0), "",  "-" &amp; VLOOKUP($R131,Code2Loc,2,FALSE))
&amp; IF( OR( ISNA($S131), LEN($S131)=0), "",  "-" &amp; VLOOKUP($S131,Code2Loc,2,FALSE))
&amp; IF( OR( ISNA($T131), LEN($T131)=0), "",  "-" &amp; VLOOKUP($T131,Code2Loc,2,FALSE)),"")</f>
        <v>KERI-SANKHALI</v>
      </c>
      <c r="V131" s="163">
        <v>0.44791666666666669</v>
      </c>
      <c r="AA131" s="165" t="str">
        <f t="shared" ref="AA131:AA194" si="9">IF(ISBLANK($V131), "", _xlfn.IFNA($V131 + _xlfn.IFNA( VLOOKUP($O131 &amp; IF(ISBLANK($P131),"", "-" &amp; $P131) &amp; IF(ISBLANK($Q131),"", "-" &amp; $Q131) &amp; IF(ISBLANK($R131),"", "-" &amp; $R131) &amp; IF(ISBLANK($S131),"", "-" &amp; $S131) &amp; IF(ISBLANK($T131),"", "-" &amp; $T131),TravelTime,8,FALSE), VLOOKUP($T131 &amp; IF(ISBLANK($S131),"", "-" &amp; $S131) &amp; IF(ISBLANK($R131),"", "-" &amp; $R131) &amp; IF(ISBLANK($Q131),"", "-" &amp; $Q131) &amp; IF(ISBLANK($P131),"", "-" &amp; $P131) &amp; IF(ISBLANK($O131),"", "-" &amp; $O131),TravelTime,8,FALSE)) / 1440, ""))</f>
        <v/>
      </c>
      <c r="AB131" t="str">
        <f t="shared" ref="AB131:AB194" si="10">IF(AND(LEN($A131)&lt;&gt;0,LEN($A131)&lt;&gt;0),$A131,$AB130)</f>
        <v>BICHOLIM</v>
      </c>
      <c r="AC131" t="str">
        <f t="shared" ref="AC131:AC194" si="11">IF(AND(LEN($J131)&lt;&gt;0,LEN($B131)&lt;&gt;0),$J131,$AC130)</f>
        <v>GA01U 5034</v>
      </c>
      <c r="AD131" t="str">
        <f>_xlfn.IFNA(VLOOKUP(PrivateSchedule[[#This Row],[ow]],RTARoutes[[StageCodes]:[RouteID]],6,FALSE), VLOOKUP(PrivateSchedule[[#This Row],[re]],RTARoutes[[StageCodes]:[RouteID]],6,FALSE))</f>
        <v>PVT242</v>
      </c>
      <c r="AE131" t="str" cm="1">
        <f t="array" ref="AE131">_xlfn.IFS( NOT(ISNA(VLOOKUP(PrivateSchedule[[#This Row],[ow]],RTARoutes[[StageCodes]:[RouteID]],6,FALSE))), "O",  NOT(ISNA(VLOOKUP(PrivateSchedule[[#This Row],[re]],RTARoutes[[StageCodes]:[RouteID]],6,FALSE))), "R")</f>
        <v>O</v>
      </c>
      <c r="AF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32" spans="2:33">
      <c r="O132" s="171" t="s">
        <v>2596</v>
      </c>
      <c r="T132" s="173" t="s">
        <v>1638</v>
      </c>
      <c r="U132" t="str">
        <f t="shared" si="8"/>
        <v>SANKHALI-KERI</v>
      </c>
      <c r="V132" s="163">
        <v>0.48958333333333331</v>
      </c>
      <c r="AA132" s="165" t="str">
        <f t="shared" si="9"/>
        <v/>
      </c>
      <c r="AB132" t="str">
        <f t="shared" si="10"/>
        <v>BICHOLIM</v>
      </c>
      <c r="AC132" t="str">
        <f t="shared" si="11"/>
        <v>GA01U 5034</v>
      </c>
      <c r="AD132" t="str">
        <f>_xlfn.IFNA(VLOOKUP(PrivateSchedule[[#This Row],[ow]],RTARoutes[[StageCodes]:[RouteID]],6,FALSE), VLOOKUP(PrivateSchedule[[#This Row],[re]],RTARoutes[[StageCodes]:[RouteID]],6,FALSE))</f>
        <v>PVT242</v>
      </c>
      <c r="AE132" t="str" cm="1">
        <f t="array" ref="AE132">_xlfn.IFS( NOT(ISNA(VLOOKUP(PrivateSchedule[[#This Row],[ow]],RTARoutes[[StageCodes]:[RouteID]],6,FALSE))), "O",  NOT(ISNA(VLOOKUP(PrivateSchedule[[#This Row],[re]],RTARoutes[[StageCodes]:[RouteID]],6,FALSE))), "R")</f>
        <v>R</v>
      </c>
      <c r="AF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33" spans="2:33">
      <c r="O133" s="171" t="s">
        <v>1638</v>
      </c>
      <c r="T133" s="173" t="s">
        <v>2596</v>
      </c>
      <c r="U133" t="str">
        <f t="shared" si="8"/>
        <v>KERI-SANKHALI</v>
      </c>
      <c r="V133" s="163">
        <v>0.51041666666666663</v>
      </c>
      <c r="AA133" s="165" t="str">
        <f t="shared" si="9"/>
        <v/>
      </c>
      <c r="AB133" t="str">
        <f t="shared" si="10"/>
        <v>BICHOLIM</v>
      </c>
      <c r="AC133" t="str">
        <f t="shared" si="11"/>
        <v>GA01U 5034</v>
      </c>
      <c r="AD133" t="str">
        <f>_xlfn.IFNA(VLOOKUP(PrivateSchedule[[#This Row],[ow]],RTARoutes[[StageCodes]:[RouteID]],6,FALSE), VLOOKUP(PrivateSchedule[[#This Row],[re]],RTARoutes[[StageCodes]:[RouteID]],6,FALSE))</f>
        <v>PVT242</v>
      </c>
      <c r="AE133" t="str" cm="1">
        <f t="array" ref="AE133">_xlfn.IFS( NOT(ISNA(VLOOKUP(PrivateSchedule[[#This Row],[ow]],RTARoutes[[StageCodes]:[RouteID]],6,FALSE))), "O",  NOT(ISNA(VLOOKUP(PrivateSchedule[[#This Row],[re]],RTARoutes[[StageCodes]:[RouteID]],6,FALSE))), "R")</f>
        <v>O</v>
      </c>
      <c r="AF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34" spans="2:33">
      <c r="O134" s="171" t="s">
        <v>2596</v>
      </c>
      <c r="T134" s="173" t="s">
        <v>1638</v>
      </c>
      <c r="U134" t="str">
        <f t="shared" si="8"/>
        <v>SANKHALI-KERI</v>
      </c>
      <c r="V134" s="163">
        <v>0.54166666666666663</v>
      </c>
      <c r="AA134" s="165" t="str">
        <f t="shared" si="9"/>
        <v/>
      </c>
      <c r="AB134" t="str">
        <f t="shared" si="10"/>
        <v>BICHOLIM</v>
      </c>
      <c r="AC134" t="str">
        <f t="shared" si="11"/>
        <v>GA01U 5034</v>
      </c>
      <c r="AD134" t="str">
        <f>_xlfn.IFNA(VLOOKUP(PrivateSchedule[[#This Row],[ow]],RTARoutes[[StageCodes]:[RouteID]],6,FALSE), VLOOKUP(PrivateSchedule[[#This Row],[re]],RTARoutes[[StageCodes]:[RouteID]],6,FALSE))</f>
        <v>PVT242</v>
      </c>
      <c r="AE134" t="str" cm="1">
        <f t="array" ref="AE134">_xlfn.IFS( NOT(ISNA(VLOOKUP(PrivateSchedule[[#This Row],[ow]],RTARoutes[[StageCodes]:[RouteID]],6,FALSE))), "O",  NOT(ISNA(VLOOKUP(PrivateSchedule[[#This Row],[re]],RTARoutes[[StageCodes]:[RouteID]],6,FALSE))), "R")</f>
        <v>R</v>
      </c>
      <c r="AF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35" spans="2:33">
      <c r="O135" s="171" t="s">
        <v>1638</v>
      </c>
      <c r="T135" s="173" t="s">
        <v>2596</v>
      </c>
      <c r="U135" t="str">
        <f t="shared" si="8"/>
        <v>KERI-SANKHALI</v>
      </c>
      <c r="V135" s="163">
        <v>0.58333333333333337</v>
      </c>
      <c r="AA135" s="165" t="str">
        <f t="shared" si="9"/>
        <v/>
      </c>
      <c r="AB135" t="str">
        <f t="shared" si="10"/>
        <v>BICHOLIM</v>
      </c>
      <c r="AC135" t="str">
        <f t="shared" si="11"/>
        <v>GA01U 5034</v>
      </c>
      <c r="AD135" t="str">
        <f>_xlfn.IFNA(VLOOKUP(PrivateSchedule[[#This Row],[ow]],RTARoutes[[StageCodes]:[RouteID]],6,FALSE), VLOOKUP(PrivateSchedule[[#This Row],[re]],RTARoutes[[StageCodes]:[RouteID]],6,FALSE))</f>
        <v>PVT242</v>
      </c>
      <c r="AE135" t="str" cm="1">
        <f t="array" ref="AE135">_xlfn.IFS( NOT(ISNA(VLOOKUP(PrivateSchedule[[#This Row],[ow]],RTARoutes[[StageCodes]:[RouteID]],6,FALSE))), "O",  NOT(ISNA(VLOOKUP(PrivateSchedule[[#This Row],[re]],RTARoutes[[StageCodes]:[RouteID]],6,FALSE))), "R")</f>
        <v>O</v>
      </c>
      <c r="AF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36" spans="2:33">
      <c r="O136" s="171" t="s">
        <v>2596</v>
      </c>
      <c r="T136" s="173" t="s">
        <v>1638</v>
      </c>
      <c r="U136" t="str">
        <f t="shared" si="8"/>
        <v>SANKHALI-KERI</v>
      </c>
      <c r="V136" s="163">
        <v>0.59722222222222221</v>
      </c>
      <c r="AA136" s="165" t="str">
        <f t="shared" si="9"/>
        <v/>
      </c>
      <c r="AB136" t="str">
        <f t="shared" si="10"/>
        <v>BICHOLIM</v>
      </c>
      <c r="AC136" t="str">
        <f t="shared" si="11"/>
        <v>GA01U 5034</v>
      </c>
      <c r="AD136" t="str">
        <f>_xlfn.IFNA(VLOOKUP(PrivateSchedule[[#This Row],[ow]],RTARoutes[[StageCodes]:[RouteID]],6,FALSE), VLOOKUP(PrivateSchedule[[#This Row],[re]],RTARoutes[[StageCodes]:[RouteID]],6,FALSE))</f>
        <v>PVT242</v>
      </c>
      <c r="AE136" t="str" cm="1">
        <f t="array" ref="AE136">_xlfn.IFS( NOT(ISNA(VLOOKUP(PrivateSchedule[[#This Row],[ow]],RTARoutes[[StageCodes]:[RouteID]],6,FALSE))), "O",  NOT(ISNA(VLOOKUP(PrivateSchedule[[#This Row],[re]],RTARoutes[[StageCodes]:[RouteID]],6,FALSE))), "R")</f>
        <v>R</v>
      </c>
      <c r="AF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37" spans="2:33">
      <c r="O137" s="171" t="s">
        <v>1638</v>
      </c>
      <c r="T137" s="173" t="s">
        <v>2596</v>
      </c>
      <c r="U137" t="str">
        <f t="shared" si="8"/>
        <v>KERI-SANKHALI</v>
      </c>
      <c r="V137" s="163">
        <v>0.625</v>
      </c>
      <c r="AA137" s="165" t="str">
        <f t="shared" si="9"/>
        <v/>
      </c>
      <c r="AB137" t="str">
        <f t="shared" si="10"/>
        <v>BICHOLIM</v>
      </c>
      <c r="AC137" t="str">
        <f t="shared" si="11"/>
        <v>GA01U 5034</v>
      </c>
      <c r="AD137" t="str">
        <f>_xlfn.IFNA(VLOOKUP(PrivateSchedule[[#This Row],[ow]],RTARoutes[[StageCodes]:[RouteID]],6,FALSE), VLOOKUP(PrivateSchedule[[#This Row],[re]],RTARoutes[[StageCodes]:[RouteID]],6,FALSE))</f>
        <v>PVT242</v>
      </c>
      <c r="AE137" t="str" cm="1">
        <f t="array" ref="AE137">_xlfn.IFS( NOT(ISNA(VLOOKUP(PrivateSchedule[[#This Row],[ow]],RTARoutes[[StageCodes]:[RouteID]],6,FALSE))), "O",  NOT(ISNA(VLOOKUP(PrivateSchedule[[#This Row],[re]],RTARoutes[[StageCodes]:[RouteID]],6,FALSE))), "R")</f>
        <v>O</v>
      </c>
      <c r="AF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38" spans="2:33">
      <c r="O138" s="171" t="s">
        <v>2596</v>
      </c>
      <c r="T138" s="173" t="s">
        <v>1638</v>
      </c>
      <c r="U138" t="str">
        <f t="shared" si="8"/>
        <v>SANKHALI-KERI</v>
      </c>
      <c r="V138" s="163">
        <v>0.68055555555555547</v>
      </c>
      <c r="AA138" s="165" t="str">
        <f t="shared" si="9"/>
        <v/>
      </c>
      <c r="AB138" t="str">
        <f t="shared" si="10"/>
        <v>BICHOLIM</v>
      </c>
      <c r="AC138" t="str">
        <f t="shared" si="11"/>
        <v>GA01U 5034</v>
      </c>
      <c r="AD138" t="str">
        <f>_xlfn.IFNA(VLOOKUP(PrivateSchedule[[#This Row],[ow]],RTARoutes[[StageCodes]:[RouteID]],6,FALSE), VLOOKUP(PrivateSchedule[[#This Row],[re]],RTARoutes[[StageCodes]:[RouteID]],6,FALSE))</f>
        <v>PVT242</v>
      </c>
      <c r="AE138" t="str" cm="1">
        <f t="array" ref="AE138">_xlfn.IFS( NOT(ISNA(VLOOKUP(PrivateSchedule[[#This Row],[ow]],RTARoutes[[StageCodes]:[RouteID]],6,FALSE))), "O",  NOT(ISNA(VLOOKUP(PrivateSchedule[[#This Row],[re]],RTARoutes[[StageCodes]:[RouteID]],6,FALSE))), "R")</f>
        <v>R</v>
      </c>
      <c r="AF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39" spans="2:33">
      <c r="O139" s="171" t="s">
        <v>1638</v>
      </c>
      <c r="T139" s="173" t="s">
        <v>2596</v>
      </c>
      <c r="U139" t="str">
        <f t="shared" si="8"/>
        <v>KERI-SANKHALI</v>
      </c>
      <c r="V139" s="163">
        <v>0.69791666666666663</v>
      </c>
      <c r="AA139" s="165" t="str">
        <f t="shared" si="9"/>
        <v/>
      </c>
      <c r="AB139" t="str">
        <f t="shared" si="10"/>
        <v>BICHOLIM</v>
      </c>
      <c r="AC139" t="str">
        <f t="shared" si="11"/>
        <v>GA01U 5034</v>
      </c>
      <c r="AD139" t="str">
        <f>_xlfn.IFNA(VLOOKUP(PrivateSchedule[[#This Row],[ow]],RTARoutes[[StageCodes]:[RouteID]],6,FALSE), VLOOKUP(PrivateSchedule[[#This Row],[re]],RTARoutes[[StageCodes]:[RouteID]],6,FALSE))</f>
        <v>PVT242</v>
      </c>
      <c r="AE139" t="str" cm="1">
        <f t="array" ref="AE139">_xlfn.IFS( NOT(ISNA(VLOOKUP(PrivateSchedule[[#This Row],[ow]],RTARoutes[[StageCodes]:[RouteID]],6,FALSE))), "O",  NOT(ISNA(VLOOKUP(PrivateSchedule[[#This Row],[re]],RTARoutes[[StageCodes]:[RouteID]],6,FALSE))), "R")</f>
        <v>O</v>
      </c>
      <c r="AF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140" spans="2:33">
      <c r="O140" s="171" t="s">
        <v>2596</v>
      </c>
      <c r="T140" s="173" t="s">
        <v>1638</v>
      </c>
      <c r="U140" t="str">
        <f t="shared" si="8"/>
        <v>SANKHALI-KERI</v>
      </c>
      <c r="V140" s="163">
        <v>0.73958333333333337</v>
      </c>
      <c r="AA140" s="165" t="str">
        <f t="shared" si="9"/>
        <v/>
      </c>
      <c r="AB140" t="str">
        <f t="shared" si="10"/>
        <v>BICHOLIM</v>
      </c>
      <c r="AC140" t="str">
        <f t="shared" si="11"/>
        <v>GA01U 5034</v>
      </c>
      <c r="AD140" t="str">
        <f>_xlfn.IFNA(VLOOKUP(PrivateSchedule[[#This Row],[ow]],RTARoutes[[StageCodes]:[RouteID]],6,FALSE), VLOOKUP(PrivateSchedule[[#This Row],[re]],RTARoutes[[StageCodes]:[RouteID]],6,FALSE))</f>
        <v>PVT242</v>
      </c>
      <c r="AE140" t="str" cm="1">
        <f t="array" ref="AE140">_xlfn.IFS( NOT(ISNA(VLOOKUP(PrivateSchedule[[#This Row],[ow]],RTARoutes[[StageCodes]:[RouteID]],6,FALSE))), "O",  NOT(ISNA(VLOOKUP(PrivateSchedule[[#This Row],[re]],RTARoutes[[StageCodes]:[RouteID]],6,FALSE))), "R")</f>
        <v>R</v>
      </c>
      <c r="AF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141" spans="2:33">
      <c r="B141" s="171" t="s">
        <v>287</v>
      </c>
      <c r="C141" s="172" t="s">
        <v>3661</v>
      </c>
      <c r="D141" s="172" t="s">
        <v>28</v>
      </c>
      <c r="E141" s="176">
        <v>42664</v>
      </c>
      <c r="F141" s="177">
        <v>44489</v>
      </c>
      <c r="G141" s="171" t="s">
        <v>3662</v>
      </c>
      <c r="H141" s="172" t="s">
        <v>3663</v>
      </c>
      <c r="J141" s="171" t="s">
        <v>286</v>
      </c>
      <c r="L141" s="172" t="s">
        <v>16</v>
      </c>
      <c r="M141" s="198">
        <v>27</v>
      </c>
      <c r="N141" s="199">
        <v>10</v>
      </c>
      <c r="O141" s="171" t="s">
        <v>1814</v>
      </c>
      <c r="T141" s="173" t="s">
        <v>420</v>
      </c>
      <c r="U141" t="str">
        <f t="shared" si="8"/>
        <v>MADEL-BICHOLIM</v>
      </c>
      <c r="V141" s="163">
        <v>0.28125</v>
      </c>
      <c r="AA141" s="165" t="str">
        <f t="shared" si="9"/>
        <v/>
      </c>
      <c r="AB141" t="str">
        <f t="shared" si="10"/>
        <v>BICHOLIM</v>
      </c>
      <c r="AC141" t="str">
        <f t="shared" si="11"/>
        <v>GA01T 3916</v>
      </c>
      <c r="AD141" t="str">
        <f>_xlfn.IFNA(VLOOKUP(PrivateSchedule[[#This Row],[ow]],RTARoutes[[StageCodes]:[RouteID]],6,FALSE), VLOOKUP(PrivateSchedule[[#This Row],[re]],RTARoutes[[StageCodes]:[RouteID]],6,FALSE))</f>
        <v>PVT49</v>
      </c>
      <c r="AE141" t="str" cm="1">
        <f t="array" ref="AE141">_xlfn.IFS( NOT(ISNA(VLOOKUP(PrivateSchedule[[#This Row],[ow]],RTARoutes[[StageCodes]:[RouteID]],6,FALSE))), "O",  NOT(ISNA(VLOOKUP(PrivateSchedule[[#This Row],[re]],RTARoutes[[StageCodes]:[RouteID]],6,FALSE))), "R")</f>
        <v>R</v>
      </c>
      <c r="AF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MDL-*BCH</v>
      </c>
      <c r="AG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BCH-*MDL</v>
      </c>
    </row>
    <row r="142" spans="2:33">
      <c r="O142" s="171" t="s">
        <v>420</v>
      </c>
      <c r="T142" s="173" t="s">
        <v>1814</v>
      </c>
      <c r="U142" t="str">
        <f t="shared" si="8"/>
        <v>BICHOLIM-MADEL</v>
      </c>
      <c r="V142" s="163">
        <v>0.3298611111111111</v>
      </c>
      <c r="AA142" s="165" t="str">
        <f t="shared" si="9"/>
        <v/>
      </c>
      <c r="AB142" t="str">
        <f t="shared" si="10"/>
        <v>BICHOLIM</v>
      </c>
      <c r="AC142" t="str">
        <f t="shared" si="11"/>
        <v>GA01T 3916</v>
      </c>
      <c r="AD142" t="str">
        <f>_xlfn.IFNA(VLOOKUP(PrivateSchedule[[#This Row],[ow]],RTARoutes[[StageCodes]:[RouteID]],6,FALSE), VLOOKUP(PrivateSchedule[[#This Row],[re]],RTARoutes[[StageCodes]:[RouteID]],6,FALSE))</f>
        <v>PVT49</v>
      </c>
      <c r="AE142" t="str" cm="1">
        <f t="array" ref="AE142">_xlfn.IFS( NOT(ISNA(VLOOKUP(PrivateSchedule[[#This Row],[ow]],RTARoutes[[StageCodes]:[RouteID]],6,FALSE))), "O",  NOT(ISNA(VLOOKUP(PrivateSchedule[[#This Row],[re]],RTARoutes[[StageCodes]:[RouteID]],6,FALSE))), "R")</f>
        <v>O</v>
      </c>
      <c r="AF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BCH-*MDL</v>
      </c>
      <c r="AG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MDL-*BCH</v>
      </c>
    </row>
    <row r="143" spans="2:33">
      <c r="O143" s="171" t="s">
        <v>1814</v>
      </c>
      <c r="T143" s="173" t="s">
        <v>420</v>
      </c>
      <c r="U143" t="str">
        <f t="shared" si="8"/>
        <v>MADEL-BICHOLIM</v>
      </c>
      <c r="V143" s="163">
        <v>0.3611111111111111</v>
      </c>
      <c r="AA143" s="165" t="str">
        <f t="shared" si="9"/>
        <v/>
      </c>
      <c r="AB143" t="str">
        <f t="shared" si="10"/>
        <v>BICHOLIM</v>
      </c>
      <c r="AC143" t="str">
        <f t="shared" si="11"/>
        <v>GA01T 3916</v>
      </c>
      <c r="AD143" t="str">
        <f>_xlfn.IFNA(VLOOKUP(PrivateSchedule[[#This Row],[ow]],RTARoutes[[StageCodes]:[RouteID]],6,FALSE), VLOOKUP(PrivateSchedule[[#This Row],[re]],RTARoutes[[StageCodes]:[RouteID]],6,FALSE))</f>
        <v>PVT49</v>
      </c>
      <c r="AE143" t="str" cm="1">
        <f t="array" ref="AE143">_xlfn.IFS( NOT(ISNA(VLOOKUP(PrivateSchedule[[#This Row],[ow]],RTARoutes[[StageCodes]:[RouteID]],6,FALSE))), "O",  NOT(ISNA(VLOOKUP(PrivateSchedule[[#This Row],[re]],RTARoutes[[StageCodes]:[RouteID]],6,FALSE))), "R")</f>
        <v>R</v>
      </c>
      <c r="AF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MDL-*BCH</v>
      </c>
      <c r="AG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BCH-*MDL</v>
      </c>
    </row>
    <row r="144" spans="2:33">
      <c r="O144" s="171" t="s">
        <v>420</v>
      </c>
      <c r="T144" s="173" t="s">
        <v>1814</v>
      </c>
      <c r="U144" t="str">
        <f t="shared" si="8"/>
        <v>BICHOLIM-MADEL</v>
      </c>
      <c r="V144" s="163">
        <v>0.46875</v>
      </c>
      <c r="AA144" s="165" t="str">
        <f t="shared" si="9"/>
        <v/>
      </c>
      <c r="AB144" t="str">
        <f t="shared" si="10"/>
        <v>BICHOLIM</v>
      </c>
      <c r="AC144" t="str">
        <f t="shared" si="11"/>
        <v>GA01T 3916</v>
      </c>
      <c r="AD144" t="str">
        <f>_xlfn.IFNA(VLOOKUP(PrivateSchedule[[#This Row],[ow]],RTARoutes[[StageCodes]:[RouteID]],6,FALSE), VLOOKUP(PrivateSchedule[[#This Row],[re]],RTARoutes[[StageCodes]:[RouteID]],6,FALSE))</f>
        <v>PVT49</v>
      </c>
      <c r="AE144" t="str" cm="1">
        <f t="array" ref="AE144">_xlfn.IFS( NOT(ISNA(VLOOKUP(PrivateSchedule[[#This Row],[ow]],RTARoutes[[StageCodes]:[RouteID]],6,FALSE))), "O",  NOT(ISNA(VLOOKUP(PrivateSchedule[[#This Row],[re]],RTARoutes[[StageCodes]:[RouteID]],6,FALSE))), "R")</f>
        <v>O</v>
      </c>
      <c r="AF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BCH-*MDL</v>
      </c>
      <c r="AG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MDL-*BCH</v>
      </c>
    </row>
    <row r="145" spans="2:33">
      <c r="O145" s="171" t="s">
        <v>1814</v>
      </c>
      <c r="T145" s="173" t="s">
        <v>420</v>
      </c>
      <c r="U145" t="str">
        <f t="shared" si="8"/>
        <v>MADEL-BICHOLIM</v>
      </c>
      <c r="V145" s="163">
        <v>0.52777777777777779</v>
      </c>
      <c r="AA145" s="165" t="str">
        <f t="shared" si="9"/>
        <v/>
      </c>
      <c r="AB145" t="str">
        <f t="shared" si="10"/>
        <v>BICHOLIM</v>
      </c>
      <c r="AC145" t="str">
        <f t="shared" si="11"/>
        <v>GA01T 3916</v>
      </c>
      <c r="AD145" t="str">
        <f>_xlfn.IFNA(VLOOKUP(PrivateSchedule[[#This Row],[ow]],RTARoutes[[StageCodes]:[RouteID]],6,FALSE), VLOOKUP(PrivateSchedule[[#This Row],[re]],RTARoutes[[StageCodes]:[RouteID]],6,FALSE))</f>
        <v>PVT49</v>
      </c>
      <c r="AE145" t="str" cm="1">
        <f t="array" ref="AE145">_xlfn.IFS( NOT(ISNA(VLOOKUP(PrivateSchedule[[#This Row],[ow]],RTARoutes[[StageCodes]:[RouteID]],6,FALSE))), "O",  NOT(ISNA(VLOOKUP(PrivateSchedule[[#This Row],[re]],RTARoutes[[StageCodes]:[RouteID]],6,FALSE))), "R")</f>
        <v>R</v>
      </c>
      <c r="AF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MDL-*BCH</v>
      </c>
      <c r="AG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BCH-*MDL</v>
      </c>
    </row>
    <row r="146" spans="2:33">
      <c r="O146" s="171" t="s">
        <v>420</v>
      </c>
      <c r="T146" s="173" t="s">
        <v>1814</v>
      </c>
      <c r="U146" t="str">
        <f t="shared" si="8"/>
        <v>BICHOLIM-MADEL</v>
      </c>
      <c r="V146" s="163">
        <v>0.625</v>
      </c>
      <c r="AA146" s="165" t="str">
        <f t="shared" si="9"/>
        <v/>
      </c>
      <c r="AB146" t="str">
        <f t="shared" si="10"/>
        <v>BICHOLIM</v>
      </c>
      <c r="AC146" t="str">
        <f t="shared" si="11"/>
        <v>GA01T 3916</v>
      </c>
      <c r="AD146" t="str">
        <f>_xlfn.IFNA(VLOOKUP(PrivateSchedule[[#This Row],[ow]],RTARoutes[[StageCodes]:[RouteID]],6,FALSE), VLOOKUP(PrivateSchedule[[#This Row],[re]],RTARoutes[[StageCodes]:[RouteID]],6,FALSE))</f>
        <v>PVT49</v>
      </c>
      <c r="AE146" t="str" cm="1">
        <f t="array" ref="AE146">_xlfn.IFS( NOT(ISNA(VLOOKUP(PrivateSchedule[[#This Row],[ow]],RTARoutes[[StageCodes]:[RouteID]],6,FALSE))), "O",  NOT(ISNA(VLOOKUP(PrivateSchedule[[#This Row],[re]],RTARoutes[[StageCodes]:[RouteID]],6,FALSE))), "R")</f>
        <v>O</v>
      </c>
      <c r="AF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BCH-*MDL</v>
      </c>
      <c r="AG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MDL-*BCH</v>
      </c>
    </row>
    <row r="147" spans="2:33">
      <c r="O147" s="171" t="s">
        <v>1814</v>
      </c>
      <c r="T147" s="173" t="s">
        <v>420</v>
      </c>
      <c r="U147" t="str">
        <f t="shared" si="8"/>
        <v>MADEL-BICHOLIM</v>
      </c>
      <c r="V147" s="163">
        <v>0.65625</v>
      </c>
      <c r="AA147" s="165" t="str">
        <f t="shared" si="9"/>
        <v/>
      </c>
      <c r="AB147" t="str">
        <f t="shared" si="10"/>
        <v>BICHOLIM</v>
      </c>
      <c r="AC147" t="str">
        <f t="shared" si="11"/>
        <v>GA01T 3916</v>
      </c>
      <c r="AD147" t="str">
        <f>_xlfn.IFNA(VLOOKUP(PrivateSchedule[[#This Row],[ow]],RTARoutes[[StageCodes]:[RouteID]],6,FALSE), VLOOKUP(PrivateSchedule[[#This Row],[re]],RTARoutes[[StageCodes]:[RouteID]],6,FALSE))</f>
        <v>PVT49</v>
      </c>
      <c r="AE147" t="str" cm="1">
        <f t="array" ref="AE147">_xlfn.IFS( NOT(ISNA(VLOOKUP(PrivateSchedule[[#This Row],[ow]],RTARoutes[[StageCodes]:[RouteID]],6,FALSE))), "O",  NOT(ISNA(VLOOKUP(PrivateSchedule[[#This Row],[re]],RTARoutes[[StageCodes]:[RouteID]],6,FALSE))), "R")</f>
        <v>R</v>
      </c>
      <c r="AF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MDL-*BCH</v>
      </c>
      <c r="AG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BCH-*MDL</v>
      </c>
    </row>
    <row r="148" spans="2:33">
      <c r="O148" s="171" t="s">
        <v>420</v>
      </c>
      <c r="T148" s="173" t="s">
        <v>1814</v>
      </c>
      <c r="U148" t="str">
        <f t="shared" si="8"/>
        <v>BICHOLIM-MADEL</v>
      </c>
      <c r="V148" s="163">
        <v>0.72569444444444453</v>
      </c>
      <c r="AA148" s="165" t="str">
        <f t="shared" si="9"/>
        <v/>
      </c>
      <c r="AB148" t="str">
        <f t="shared" si="10"/>
        <v>BICHOLIM</v>
      </c>
      <c r="AC148" t="str">
        <f t="shared" si="11"/>
        <v>GA01T 3916</v>
      </c>
      <c r="AD148" t="str">
        <f>_xlfn.IFNA(VLOOKUP(PrivateSchedule[[#This Row],[ow]],RTARoutes[[StageCodes]:[RouteID]],6,FALSE), VLOOKUP(PrivateSchedule[[#This Row],[re]],RTARoutes[[StageCodes]:[RouteID]],6,FALSE))</f>
        <v>PVT49</v>
      </c>
      <c r="AE148" t="str" cm="1">
        <f t="array" ref="AE148">_xlfn.IFS( NOT(ISNA(VLOOKUP(PrivateSchedule[[#This Row],[ow]],RTARoutes[[StageCodes]:[RouteID]],6,FALSE))), "O",  NOT(ISNA(VLOOKUP(PrivateSchedule[[#This Row],[re]],RTARoutes[[StageCodes]:[RouteID]],6,FALSE))), "R")</f>
        <v>O</v>
      </c>
      <c r="AF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BCH-*MDL</v>
      </c>
      <c r="AG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MDL-*BCH</v>
      </c>
    </row>
    <row r="149" spans="2:33">
      <c r="O149" s="171" t="s">
        <v>1814</v>
      </c>
      <c r="T149" s="173" t="s">
        <v>420</v>
      </c>
      <c r="U149" t="str">
        <f t="shared" si="8"/>
        <v>MADEL-BICHOLIM</v>
      </c>
      <c r="V149" s="163">
        <v>0.78819444444444453</v>
      </c>
      <c r="AA149" s="165" t="str">
        <f t="shared" si="9"/>
        <v/>
      </c>
      <c r="AB149" t="str">
        <f t="shared" si="10"/>
        <v>BICHOLIM</v>
      </c>
      <c r="AC149" t="str">
        <f t="shared" si="11"/>
        <v>GA01T 3916</v>
      </c>
      <c r="AD149" t="str">
        <f>_xlfn.IFNA(VLOOKUP(PrivateSchedule[[#This Row],[ow]],RTARoutes[[StageCodes]:[RouteID]],6,FALSE), VLOOKUP(PrivateSchedule[[#This Row],[re]],RTARoutes[[StageCodes]:[RouteID]],6,FALSE))</f>
        <v>PVT49</v>
      </c>
      <c r="AE149" t="str" cm="1">
        <f t="array" ref="AE149">_xlfn.IFS( NOT(ISNA(VLOOKUP(PrivateSchedule[[#This Row],[ow]],RTARoutes[[StageCodes]:[RouteID]],6,FALSE))), "O",  NOT(ISNA(VLOOKUP(PrivateSchedule[[#This Row],[re]],RTARoutes[[StageCodes]:[RouteID]],6,FALSE))), "R")</f>
        <v>R</v>
      </c>
      <c r="AF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MDL-*BCH</v>
      </c>
      <c r="AG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BCH-*MDL</v>
      </c>
    </row>
    <row r="150" spans="2:33">
      <c r="O150" s="171" t="s">
        <v>420</v>
      </c>
      <c r="T150" s="173" t="s">
        <v>1814</v>
      </c>
      <c r="U150" t="str">
        <f t="shared" si="8"/>
        <v>BICHOLIM-MADEL</v>
      </c>
      <c r="V150" s="163">
        <v>0.82291666666666663</v>
      </c>
      <c r="AA150" s="165" t="str">
        <f t="shared" si="9"/>
        <v/>
      </c>
      <c r="AB150" t="str">
        <f t="shared" si="10"/>
        <v>BICHOLIM</v>
      </c>
      <c r="AC150" t="str">
        <f t="shared" si="11"/>
        <v>GA01T 3916</v>
      </c>
      <c r="AD150" t="str">
        <f>_xlfn.IFNA(VLOOKUP(PrivateSchedule[[#This Row],[ow]],RTARoutes[[StageCodes]:[RouteID]],6,FALSE), VLOOKUP(PrivateSchedule[[#This Row],[re]],RTARoutes[[StageCodes]:[RouteID]],6,FALSE))</f>
        <v>PVT49</v>
      </c>
      <c r="AE150" t="str" cm="1">
        <f t="array" ref="AE150">_xlfn.IFS( NOT(ISNA(VLOOKUP(PrivateSchedule[[#This Row],[ow]],RTARoutes[[StageCodes]:[RouteID]],6,FALSE))), "O",  NOT(ISNA(VLOOKUP(PrivateSchedule[[#This Row],[re]],RTARoutes[[StageCodes]:[RouteID]],6,FALSE))), "R")</f>
        <v>O</v>
      </c>
      <c r="AF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BCH-*MDL</v>
      </c>
      <c r="AG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MDL-*BCH</v>
      </c>
    </row>
    <row r="151" spans="2:33">
      <c r="B151" s="171" t="s">
        <v>373</v>
      </c>
      <c r="C151" s="172" t="s">
        <v>3664</v>
      </c>
      <c r="D151" s="172" t="s">
        <v>28</v>
      </c>
      <c r="E151" s="176">
        <v>43370</v>
      </c>
      <c r="F151" s="177">
        <v>45195</v>
      </c>
      <c r="G151" s="171" t="s">
        <v>3665</v>
      </c>
      <c r="H151" s="172" t="s">
        <v>3666</v>
      </c>
      <c r="J151" s="171" t="s">
        <v>372</v>
      </c>
      <c r="L151" s="172" t="s">
        <v>16</v>
      </c>
      <c r="M151" s="198">
        <v>27</v>
      </c>
      <c r="N151" s="199">
        <v>11</v>
      </c>
      <c r="O151" s="171" t="s">
        <v>1734</v>
      </c>
      <c r="T151" s="173" t="s">
        <v>420</v>
      </c>
      <c r="U151" t="str">
        <f t="shared" si="8"/>
        <v>KUDCHIRE-BICHOLIM</v>
      </c>
      <c r="V151" s="163">
        <v>0.32291666666666669</v>
      </c>
      <c r="AA151" s="165" t="str">
        <f t="shared" si="9"/>
        <v/>
      </c>
      <c r="AB151" t="str">
        <f t="shared" si="10"/>
        <v>BICHOLIM</v>
      </c>
      <c r="AC151" t="str">
        <f t="shared" si="11"/>
        <v>GA04T 0564</v>
      </c>
      <c r="AD151" t="str">
        <f>_xlfn.IFNA(VLOOKUP(PrivateSchedule[[#This Row],[ow]],RTARoutes[[StageCodes]:[RouteID]],6,FALSE), VLOOKUP(PrivateSchedule[[#This Row],[re]],RTARoutes[[StageCodes]:[RouteID]],6,FALSE))</f>
        <v>PVT43</v>
      </c>
      <c r="AE151" t="str" cm="1">
        <f t="array" ref="AE151">_xlfn.IFS( NOT(ISNA(VLOOKUP(PrivateSchedule[[#This Row],[ow]],RTARoutes[[StageCodes]:[RouteID]],6,FALSE))), "O",  NOT(ISNA(VLOOKUP(PrivateSchedule[[#This Row],[re]],RTARoutes[[StageCodes]:[RouteID]],6,FALSE))), "R")</f>
        <v>R</v>
      </c>
      <c r="AF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KDC-*BCH</v>
      </c>
      <c r="AG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BCH-*KDC</v>
      </c>
    </row>
    <row r="152" spans="2:33">
      <c r="O152" s="171" t="s">
        <v>420</v>
      </c>
      <c r="T152" s="173" t="s">
        <v>1734</v>
      </c>
      <c r="U152" t="str">
        <f t="shared" si="8"/>
        <v>BICHOLIM-KUDCHIRE</v>
      </c>
      <c r="V152" s="163">
        <v>0.35416666666666669</v>
      </c>
      <c r="AA152" s="165" t="str">
        <f t="shared" si="9"/>
        <v/>
      </c>
      <c r="AB152" t="str">
        <f t="shared" si="10"/>
        <v>BICHOLIM</v>
      </c>
      <c r="AC152" t="str">
        <f t="shared" si="11"/>
        <v>GA04T 0564</v>
      </c>
      <c r="AD152" t="str">
        <f>_xlfn.IFNA(VLOOKUP(PrivateSchedule[[#This Row],[ow]],RTARoutes[[StageCodes]:[RouteID]],6,FALSE), VLOOKUP(PrivateSchedule[[#This Row],[re]],RTARoutes[[StageCodes]:[RouteID]],6,FALSE))</f>
        <v>PVT43</v>
      </c>
      <c r="AE152" t="str" cm="1">
        <f t="array" ref="AE152">_xlfn.IFS( NOT(ISNA(VLOOKUP(PrivateSchedule[[#This Row],[ow]],RTARoutes[[StageCodes]:[RouteID]],6,FALSE))), "O",  NOT(ISNA(VLOOKUP(PrivateSchedule[[#This Row],[re]],RTARoutes[[StageCodes]:[RouteID]],6,FALSE))), "R")</f>
        <v>O</v>
      </c>
      <c r="AF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BCH-*KDC</v>
      </c>
      <c r="AG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KDC-*BCH</v>
      </c>
    </row>
    <row r="153" spans="2:33">
      <c r="O153" s="171" t="s">
        <v>1734</v>
      </c>
      <c r="T153" s="173" t="s">
        <v>420</v>
      </c>
      <c r="U153" t="str">
        <f t="shared" si="8"/>
        <v>KUDCHIRE-BICHOLIM</v>
      </c>
      <c r="V153" s="163">
        <v>0.38541666666666669</v>
      </c>
      <c r="AA153" s="165" t="str">
        <f t="shared" si="9"/>
        <v/>
      </c>
      <c r="AB153" t="str">
        <f t="shared" si="10"/>
        <v>BICHOLIM</v>
      </c>
      <c r="AC153" t="str">
        <f t="shared" si="11"/>
        <v>GA04T 0564</v>
      </c>
      <c r="AD153" t="str">
        <f>_xlfn.IFNA(VLOOKUP(PrivateSchedule[[#This Row],[ow]],RTARoutes[[StageCodes]:[RouteID]],6,FALSE), VLOOKUP(PrivateSchedule[[#This Row],[re]],RTARoutes[[StageCodes]:[RouteID]],6,FALSE))</f>
        <v>PVT43</v>
      </c>
      <c r="AE153" t="str" cm="1">
        <f t="array" ref="AE153">_xlfn.IFS( NOT(ISNA(VLOOKUP(PrivateSchedule[[#This Row],[ow]],RTARoutes[[StageCodes]:[RouteID]],6,FALSE))), "O",  NOT(ISNA(VLOOKUP(PrivateSchedule[[#This Row],[re]],RTARoutes[[StageCodes]:[RouteID]],6,FALSE))), "R")</f>
        <v>R</v>
      </c>
      <c r="AF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KDC-*BCH</v>
      </c>
      <c r="AG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BCH-*KDC</v>
      </c>
    </row>
    <row r="154" spans="2:33">
      <c r="O154" s="171" t="s">
        <v>420</v>
      </c>
      <c r="T154" s="173" t="s">
        <v>1919</v>
      </c>
      <c r="U154" t="str">
        <f t="shared" si="8"/>
        <v>BICHOLIM-MAULINGE</v>
      </c>
      <c r="V154" s="163">
        <v>0.4375</v>
      </c>
      <c r="AA154" s="165" t="str">
        <f t="shared" si="9"/>
        <v/>
      </c>
      <c r="AB154" t="str">
        <f t="shared" si="10"/>
        <v>BICHOLIM</v>
      </c>
      <c r="AC154" t="str">
        <f t="shared" si="11"/>
        <v>GA04T 0564</v>
      </c>
      <c r="AD154" t="str">
        <f>_xlfn.IFNA(VLOOKUP(PrivateSchedule[[#This Row],[ow]],RTARoutes[[StageCodes]:[RouteID]],6,FALSE), VLOOKUP(PrivateSchedule[[#This Row],[re]],RTARoutes[[StageCodes]:[RouteID]],6,FALSE))</f>
        <v>PVT51</v>
      </c>
      <c r="AE154" t="str" cm="1">
        <f t="array" ref="AE154">_xlfn.IFS( NOT(ISNA(VLOOKUP(PrivateSchedule[[#This Row],[ow]],RTARoutes[[StageCodes]:[RouteID]],6,FALSE))), "O",  NOT(ISNA(VLOOKUP(PrivateSchedule[[#This Row],[re]],RTARoutes[[StageCodes]:[RouteID]],6,FALSE))), "R")</f>
        <v>O</v>
      </c>
      <c r="AF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55" spans="2:33">
      <c r="O155" s="171" t="s">
        <v>1919</v>
      </c>
      <c r="T155" s="173" t="s">
        <v>420</v>
      </c>
      <c r="U155" t="str">
        <f t="shared" si="8"/>
        <v>MAULINGE-BICHOLIM</v>
      </c>
      <c r="V155" s="163">
        <v>0.4548611111111111</v>
      </c>
      <c r="AA155" s="165" t="str">
        <f t="shared" si="9"/>
        <v/>
      </c>
      <c r="AB155" t="str">
        <f t="shared" si="10"/>
        <v>BICHOLIM</v>
      </c>
      <c r="AC155" t="str">
        <f t="shared" si="11"/>
        <v>GA04T 0564</v>
      </c>
      <c r="AD155" t="str">
        <f>_xlfn.IFNA(VLOOKUP(PrivateSchedule[[#This Row],[ow]],RTARoutes[[StageCodes]:[RouteID]],6,FALSE), VLOOKUP(PrivateSchedule[[#This Row],[re]],RTARoutes[[StageCodes]:[RouteID]],6,FALSE))</f>
        <v>PVT51</v>
      </c>
      <c r="AE155" t="str" cm="1">
        <f t="array" ref="AE155">_xlfn.IFS( NOT(ISNA(VLOOKUP(PrivateSchedule[[#This Row],[ow]],RTARoutes[[StageCodes]:[RouteID]],6,FALSE))), "O",  NOT(ISNA(VLOOKUP(PrivateSchedule[[#This Row],[re]],RTARoutes[[StageCodes]:[RouteID]],6,FALSE))), "R")</f>
        <v>R</v>
      </c>
      <c r="AF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56" spans="2:33">
      <c r="O156" s="171" t="s">
        <v>420</v>
      </c>
      <c r="T156" s="173" t="s">
        <v>1734</v>
      </c>
      <c r="U156" t="str">
        <f t="shared" si="8"/>
        <v>BICHOLIM-KUDCHIRE</v>
      </c>
      <c r="V156" s="163">
        <v>0.46875</v>
      </c>
      <c r="AA156" s="165" t="str">
        <f t="shared" si="9"/>
        <v/>
      </c>
      <c r="AB156" t="str">
        <f t="shared" si="10"/>
        <v>BICHOLIM</v>
      </c>
      <c r="AC156" t="str">
        <f t="shared" si="11"/>
        <v>GA04T 0564</v>
      </c>
      <c r="AD156" t="str">
        <f>_xlfn.IFNA(VLOOKUP(PrivateSchedule[[#This Row],[ow]],RTARoutes[[StageCodes]:[RouteID]],6,FALSE), VLOOKUP(PrivateSchedule[[#This Row],[re]],RTARoutes[[StageCodes]:[RouteID]],6,FALSE))</f>
        <v>PVT43</v>
      </c>
      <c r="AE156" t="str" cm="1">
        <f t="array" ref="AE156">_xlfn.IFS( NOT(ISNA(VLOOKUP(PrivateSchedule[[#This Row],[ow]],RTARoutes[[StageCodes]:[RouteID]],6,FALSE))), "O",  NOT(ISNA(VLOOKUP(PrivateSchedule[[#This Row],[re]],RTARoutes[[StageCodes]:[RouteID]],6,FALSE))), "R")</f>
        <v>O</v>
      </c>
      <c r="AF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BCH-*KDC</v>
      </c>
      <c r="AG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KDC-*BCH</v>
      </c>
    </row>
    <row r="157" spans="2:33">
      <c r="O157" s="171" t="s">
        <v>1734</v>
      </c>
      <c r="T157" s="173" t="s">
        <v>420</v>
      </c>
      <c r="U157" t="str">
        <f t="shared" si="8"/>
        <v>KUDCHIRE-BICHOLIM</v>
      </c>
      <c r="V157" s="163">
        <v>0.5</v>
      </c>
      <c r="AA157" s="165" t="str">
        <f t="shared" si="9"/>
        <v/>
      </c>
      <c r="AB157" t="str">
        <f t="shared" si="10"/>
        <v>BICHOLIM</v>
      </c>
      <c r="AC157" t="str">
        <f t="shared" si="11"/>
        <v>GA04T 0564</v>
      </c>
      <c r="AD157" t="str">
        <f>_xlfn.IFNA(VLOOKUP(PrivateSchedule[[#This Row],[ow]],RTARoutes[[StageCodes]:[RouteID]],6,FALSE), VLOOKUP(PrivateSchedule[[#This Row],[re]],RTARoutes[[StageCodes]:[RouteID]],6,FALSE))</f>
        <v>PVT43</v>
      </c>
      <c r="AE157" t="str" cm="1">
        <f t="array" ref="AE157">_xlfn.IFS( NOT(ISNA(VLOOKUP(PrivateSchedule[[#This Row],[ow]],RTARoutes[[StageCodes]:[RouteID]],6,FALSE))), "O",  NOT(ISNA(VLOOKUP(PrivateSchedule[[#This Row],[re]],RTARoutes[[StageCodes]:[RouteID]],6,FALSE))), "R")</f>
        <v>R</v>
      </c>
      <c r="AF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KDC-*BCH</v>
      </c>
      <c r="AG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BCH-*KDC</v>
      </c>
    </row>
    <row r="158" spans="2:33">
      <c r="O158" s="171" t="s">
        <v>420</v>
      </c>
      <c r="T158" s="173" t="s">
        <v>1919</v>
      </c>
      <c r="U158" t="str">
        <f t="shared" si="8"/>
        <v>BICHOLIM-MAULINGE</v>
      </c>
      <c r="V158" s="163">
        <v>0.53819444444444442</v>
      </c>
      <c r="AA158" s="165" t="str">
        <f t="shared" si="9"/>
        <v/>
      </c>
      <c r="AB158" t="str">
        <f t="shared" si="10"/>
        <v>BICHOLIM</v>
      </c>
      <c r="AC158" t="str">
        <f t="shared" si="11"/>
        <v>GA04T 0564</v>
      </c>
      <c r="AD158" t="str">
        <f>_xlfn.IFNA(VLOOKUP(PrivateSchedule[[#This Row],[ow]],RTARoutes[[StageCodes]:[RouteID]],6,FALSE), VLOOKUP(PrivateSchedule[[#This Row],[re]],RTARoutes[[StageCodes]:[RouteID]],6,FALSE))</f>
        <v>PVT51</v>
      </c>
      <c r="AE158" t="str" cm="1">
        <f t="array" ref="AE158">_xlfn.IFS( NOT(ISNA(VLOOKUP(PrivateSchedule[[#This Row],[ow]],RTARoutes[[StageCodes]:[RouteID]],6,FALSE))), "O",  NOT(ISNA(VLOOKUP(PrivateSchedule[[#This Row],[re]],RTARoutes[[StageCodes]:[RouteID]],6,FALSE))), "R")</f>
        <v>O</v>
      </c>
      <c r="AF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59" spans="2:33">
      <c r="O159" s="171" t="s">
        <v>1919</v>
      </c>
      <c r="T159" s="173" t="s">
        <v>420</v>
      </c>
      <c r="U159" t="str">
        <f t="shared" si="8"/>
        <v>MAULINGE-BICHOLIM</v>
      </c>
      <c r="V159" s="163">
        <v>0.57291666666666663</v>
      </c>
      <c r="AA159" s="165" t="str">
        <f t="shared" si="9"/>
        <v/>
      </c>
      <c r="AB159" t="str">
        <f t="shared" si="10"/>
        <v>BICHOLIM</v>
      </c>
      <c r="AC159" t="str">
        <f t="shared" si="11"/>
        <v>GA04T 0564</v>
      </c>
      <c r="AD159" t="str">
        <f>_xlfn.IFNA(VLOOKUP(PrivateSchedule[[#This Row],[ow]],RTARoutes[[StageCodes]:[RouteID]],6,FALSE), VLOOKUP(PrivateSchedule[[#This Row],[re]],RTARoutes[[StageCodes]:[RouteID]],6,FALSE))</f>
        <v>PVT51</v>
      </c>
      <c r="AE159" t="str" cm="1">
        <f t="array" ref="AE159">_xlfn.IFS( NOT(ISNA(VLOOKUP(PrivateSchedule[[#This Row],[ow]],RTARoutes[[StageCodes]:[RouteID]],6,FALSE))), "O",  NOT(ISNA(VLOOKUP(PrivateSchedule[[#This Row],[re]],RTARoutes[[StageCodes]:[RouteID]],6,FALSE))), "R")</f>
        <v>R</v>
      </c>
      <c r="AF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60" spans="2:33">
      <c r="O160" s="171" t="s">
        <v>420</v>
      </c>
      <c r="T160" s="173" t="s">
        <v>1734</v>
      </c>
      <c r="U160" t="str">
        <f t="shared" si="8"/>
        <v>BICHOLIM-KUDCHIRE</v>
      </c>
      <c r="V160" s="163">
        <v>0.60416666666666663</v>
      </c>
      <c r="AA160" s="165" t="str">
        <f t="shared" si="9"/>
        <v/>
      </c>
      <c r="AB160" t="str">
        <f t="shared" si="10"/>
        <v>BICHOLIM</v>
      </c>
      <c r="AC160" t="str">
        <f t="shared" si="11"/>
        <v>GA04T 0564</v>
      </c>
      <c r="AD160" t="str">
        <f>_xlfn.IFNA(VLOOKUP(PrivateSchedule[[#This Row],[ow]],RTARoutes[[StageCodes]:[RouteID]],6,FALSE), VLOOKUP(PrivateSchedule[[#This Row],[re]],RTARoutes[[StageCodes]:[RouteID]],6,FALSE))</f>
        <v>PVT43</v>
      </c>
      <c r="AE160" t="str" cm="1">
        <f t="array" ref="AE160">_xlfn.IFS( NOT(ISNA(VLOOKUP(PrivateSchedule[[#This Row],[ow]],RTARoutes[[StageCodes]:[RouteID]],6,FALSE))), "O",  NOT(ISNA(VLOOKUP(PrivateSchedule[[#This Row],[re]],RTARoutes[[StageCodes]:[RouteID]],6,FALSE))), "R")</f>
        <v>O</v>
      </c>
      <c r="AF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BCH-*KDC</v>
      </c>
      <c r="AG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KDC-*BCH</v>
      </c>
    </row>
    <row r="161" spans="2:33">
      <c r="O161" s="171" t="s">
        <v>1734</v>
      </c>
      <c r="T161" s="173" t="s">
        <v>420</v>
      </c>
      <c r="U161" t="str">
        <f t="shared" si="8"/>
        <v>KUDCHIRE-BICHOLIM</v>
      </c>
      <c r="V161" s="163">
        <v>0.625</v>
      </c>
      <c r="AA161" s="165" t="str">
        <f t="shared" si="9"/>
        <v/>
      </c>
      <c r="AB161" t="str">
        <f t="shared" si="10"/>
        <v>BICHOLIM</v>
      </c>
      <c r="AC161" t="str">
        <f t="shared" si="11"/>
        <v>GA04T 0564</v>
      </c>
      <c r="AD161" t="str">
        <f>_xlfn.IFNA(VLOOKUP(PrivateSchedule[[#This Row],[ow]],RTARoutes[[StageCodes]:[RouteID]],6,FALSE), VLOOKUP(PrivateSchedule[[#This Row],[re]],RTARoutes[[StageCodes]:[RouteID]],6,FALSE))</f>
        <v>PVT43</v>
      </c>
      <c r="AE161" t="str" cm="1">
        <f t="array" ref="AE161">_xlfn.IFS( NOT(ISNA(VLOOKUP(PrivateSchedule[[#This Row],[ow]],RTARoutes[[StageCodes]:[RouteID]],6,FALSE))), "O",  NOT(ISNA(VLOOKUP(PrivateSchedule[[#This Row],[re]],RTARoutes[[StageCodes]:[RouteID]],6,FALSE))), "R")</f>
        <v>R</v>
      </c>
      <c r="AF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KDC-*BCH</v>
      </c>
      <c r="AG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BCH-*KDC</v>
      </c>
    </row>
    <row r="162" spans="2:33">
      <c r="O162" s="171" t="s">
        <v>420</v>
      </c>
      <c r="T162" s="173" t="s">
        <v>1784</v>
      </c>
      <c r="U162" t="str">
        <f t="shared" si="8"/>
        <v>BICHOLIM-LADFE</v>
      </c>
      <c r="V162" s="163">
        <v>0.67361111111111116</v>
      </c>
      <c r="AA162" s="165" t="str">
        <f t="shared" si="9"/>
        <v/>
      </c>
      <c r="AB162" t="str">
        <f t="shared" si="10"/>
        <v>BICHOLIM</v>
      </c>
      <c r="AC162" t="str">
        <f t="shared" si="11"/>
        <v>GA04T 0564</v>
      </c>
      <c r="AD162" t="str">
        <f>_xlfn.IFNA(VLOOKUP(PrivateSchedule[[#This Row],[ow]],RTARoutes[[StageCodes]:[RouteID]],6,FALSE), VLOOKUP(PrivateSchedule[[#This Row],[re]],RTARoutes[[StageCodes]:[RouteID]],6,FALSE))</f>
        <v>PVT46</v>
      </c>
      <c r="AE162" t="str" cm="1">
        <f t="array" ref="AE162">_xlfn.IFS( NOT(ISNA(VLOOKUP(PrivateSchedule[[#This Row],[ow]],RTARoutes[[StageCodes]:[RouteID]],6,FALSE))), "O",  NOT(ISNA(VLOOKUP(PrivateSchedule[[#This Row],[re]],RTARoutes[[StageCodes]:[RouteID]],6,FALSE))), "R")</f>
        <v>O</v>
      </c>
      <c r="AF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BCH-*LDF</v>
      </c>
      <c r="AG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LDF-*BCH</v>
      </c>
    </row>
    <row r="163" spans="2:33">
      <c r="O163" s="171" t="s">
        <v>1784</v>
      </c>
      <c r="T163" s="173" t="s">
        <v>420</v>
      </c>
      <c r="U163" t="str">
        <f t="shared" si="8"/>
        <v>LADFE-BICHOLIM</v>
      </c>
      <c r="V163" s="163">
        <v>0.69097222222222221</v>
      </c>
      <c r="AA163" s="165" t="str">
        <f t="shared" si="9"/>
        <v/>
      </c>
      <c r="AB163" t="str">
        <f t="shared" si="10"/>
        <v>BICHOLIM</v>
      </c>
      <c r="AC163" t="str">
        <f t="shared" si="11"/>
        <v>GA04T 0564</v>
      </c>
      <c r="AD163" t="str">
        <f>_xlfn.IFNA(VLOOKUP(PrivateSchedule[[#This Row],[ow]],RTARoutes[[StageCodes]:[RouteID]],6,FALSE), VLOOKUP(PrivateSchedule[[#This Row],[re]],RTARoutes[[StageCodes]:[RouteID]],6,FALSE))</f>
        <v>PVT46</v>
      </c>
      <c r="AE163" t="str" cm="1">
        <f t="array" ref="AE163">_xlfn.IFS( NOT(ISNA(VLOOKUP(PrivateSchedule[[#This Row],[ow]],RTARoutes[[StageCodes]:[RouteID]],6,FALSE))), "O",  NOT(ISNA(VLOOKUP(PrivateSchedule[[#This Row],[re]],RTARoutes[[StageCodes]:[RouteID]],6,FALSE))), "R")</f>
        <v>R</v>
      </c>
      <c r="AF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LDF-*BCH</v>
      </c>
      <c r="AG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BCH-*LDF</v>
      </c>
    </row>
    <row r="164" spans="2:33">
      <c r="O164" s="171" t="s">
        <v>420</v>
      </c>
      <c r="T164" s="173" t="s">
        <v>1784</v>
      </c>
      <c r="U164" t="str">
        <f t="shared" si="8"/>
        <v>BICHOLIM-LADFE</v>
      </c>
      <c r="V164" s="163">
        <v>0.71527777777777779</v>
      </c>
      <c r="AA164" s="165" t="str">
        <f t="shared" si="9"/>
        <v/>
      </c>
      <c r="AB164" t="str">
        <f t="shared" si="10"/>
        <v>BICHOLIM</v>
      </c>
      <c r="AC164" t="str">
        <f t="shared" si="11"/>
        <v>GA04T 0564</v>
      </c>
      <c r="AD164" t="str">
        <f>_xlfn.IFNA(VLOOKUP(PrivateSchedule[[#This Row],[ow]],RTARoutes[[StageCodes]:[RouteID]],6,FALSE), VLOOKUP(PrivateSchedule[[#This Row],[re]],RTARoutes[[StageCodes]:[RouteID]],6,FALSE))</f>
        <v>PVT46</v>
      </c>
      <c r="AE164" t="str" cm="1">
        <f t="array" ref="AE164">_xlfn.IFS( NOT(ISNA(VLOOKUP(PrivateSchedule[[#This Row],[ow]],RTARoutes[[StageCodes]:[RouteID]],6,FALSE))), "O",  NOT(ISNA(VLOOKUP(PrivateSchedule[[#This Row],[re]],RTARoutes[[StageCodes]:[RouteID]],6,FALSE))), "R")</f>
        <v>O</v>
      </c>
      <c r="AF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BCH-*LDF</v>
      </c>
      <c r="AG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LDF-*BCH</v>
      </c>
    </row>
    <row r="165" spans="2:33">
      <c r="O165" s="171" t="s">
        <v>1784</v>
      </c>
      <c r="T165" s="173" t="s">
        <v>420</v>
      </c>
      <c r="U165" t="str">
        <f t="shared" si="8"/>
        <v>LADFE-BICHOLIM</v>
      </c>
      <c r="V165" s="163">
        <v>0.73263888888888884</v>
      </c>
      <c r="AA165" s="165" t="str">
        <f t="shared" si="9"/>
        <v/>
      </c>
      <c r="AB165" t="str">
        <f t="shared" si="10"/>
        <v>BICHOLIM</v>
      </c>
      <c r="AC165" t="str">
        <f t="shared" si="11"/>
        <v>GA04T 0564</v>
      </c>
      <c r="AD165" t="str">
        <f>_xlfn.IFNA(VLOOKUP(PrivateSchedule[[#This Row],[ow]],RTARoutes[[StageCodes]:[RouteID]],6,FALSE), VLOOKUP(PrivateSchedule[[#This Row],[re]],RTARoutes[[StageCodes]:[RouteID]],6,FALSE))</f>
        <v>PVT46</v>
      </c>
      <c r="AE165" t="str" cm="1">
        <f t="array" ref="AE165">_xlfn.IFS( NOT(ISNA(VLOOKUP(PrivateSchedule[[#This Row],[ow]],RTARoutes[[StageCodes]:[RouteID]],6,FALSE))), "O",  NOT(ISNA(VLOOKUP(PrivateSchedule[[#This Row],[re]],RTARoutes[[StageCodes]:[RouteID]],6,FALSE))), "R")</f>
        <v>R</v>
      </c>
      <c r="AF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LDF-*BCH</v>
      </c>
      <c r="AG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BCH-*LDF</v>
      </c>
    </row>
    <row r="166" spans="2:33">
      <c r="O166" s="171" t="s">
        <v>420</v>
      </c>
      <c r="T166" s="173" t="s">
        <v>1734</v>
      </c>
      <c r="U166" t="str">
        <f t="shared" si="8"/>
        <v>BICHOLIM-KUDCHIRE</v>
      </c>
      <c r="V166" s="163">
        <v>0.76388888888888884</v>
      </c>
      <c r="AA166" s="165" t="str">
        <f t="shared" si="9"/>
        <v/>
      </c>
      <c r="AB166" t="str">
        <f t="shared" si="10"/>
        <v>BICHOLIM</v>
      </c>
      <c r="AC166" t="str">
        <f t="shared" si="11"/>
        <v>GA04T 0564</v>
      </c>
      <c r="AD166" t="str">
        <f>_xlfn.IFNA(VLOOKUP(PrivateSchedule[[#This Row],[ow]],RTARoutes[[StageCodes]:[RouteID]],6,FALSE), VLOOKUP(PrivateSchedule[[#This Row],[re]],RTARoutes[[StageCodes]:[RouteID]],6,FALSE))</f>
        <v>PVT43</v>
      </c>
      <c r="AE166" t="str" cm="1">
        <f t="array" ref="AE166">_xlfn.IFS( NOT(ISNA(VLOOKUP(PrivateSchedule[[#This Row],[ow]],RTARoutes[[StageCodes]:[RouteID]],6,FALSE))), "O",  NOT(ISNA(VLOOKUP(PrivateSchedule[[#This Row],[re]],RTARoutes[[StageCodes]:[RouteID]],6,FALSE))), "R")</f>
        <v>O</v>
      </c>
      <c r="AF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BCH-*KDC</v>
      </c>
      <c r="AG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KDC-*BCH</v>
      </c>
    </row>
    <row r="167" spans="2:33">
      <c r="B167" s="171" t="s">
        <v>39</v>
      </c>
      <c r="C167" s="172" t="s">
        <v>3667</v>
      </c>
      <c r="D167" s="172" t="s">
        <v>28</v>
      </c>
      <c r="E167" s="176">
        <v>43983</v>
      </c>
      <c r="F167" s="177">
        <v>45808</v>
      </c>
      <c r="G167" s="171" t="s">
        <v>3668</v>
      </c>
      <c r="H167" s="172" t="s">
        <v>3669</v>
      </c>
      <c r="J167" s="171" t="s">
        <v>38</v>
      </c>
      <c r="L167" s="172" t="s">
        <v>16</v>
      </c>
      <c r="M167" s="198" t="s">
        <v>3670</v>
      </c>
      <c r="N167" s="199">
        <v>11</v>
      </c>
      <c r="O167" s="171" t="s">
        <v>1919</v>
      </c>
      <c r="T167" s="173" t="s">
        <v>420</v>
      </c>
      <c r="U167" t="str">
        <f t="shared" si="8"/>
        <v>MAULINGE-BICHOLIM</v>
      </c>
      <c r="V167" s="163">
        <v>0.30208333333333331</v>
      </c>
      <c r="AA167" s="165" t="str">
        <f t="shared" si="9"/>
        <v/>
      </c>
      <c r="AB167" t="str">
        <f t="shared" si="10"/>
        <v>BICHOLIM</v>
      </c>
      <c r="AC167" t="str">
        <f t="shared" si="11"/>
        <v>GA01U 8139</v>
      </c>
      <c r="AD167" t="str">
        <f>_xlfn.IFNA(VLOOKUP(PrivateSchedule[[#This Row],[ow]],RTARoutes[[StageCodes]:[RouteID]],6,FALSE), VLOOKUP(PrivateSchedule[[#This Row],[re]],RTARoutes[[StageCodes]:[RouteID]],6,FALSE))</f>
        <v>PVT51</v>
      </c>
      <c r="AE167" t="str" cm="1">
        <f t="array" ref="AE167">_xlfn.IFS( NOT(ISNA(VLOOKUP(PrivateSchedule[[#This Row],[ow]],RTARoutes[[StageCodes]:[RouteID]],6,FALSE))), "O",  NOT(ISNA(VLOOKUP(PrivateSchedule[[#This Row],[re]],RTARoutes[[StageCodes]:[RouteID]],6,FALSE))), "R")</f>
        <v>R</v>
      </c>
      <c r="AF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68" spans="2:33">
      <c r="O168" s="171" t="s">
        <v>420</v>
      </c>
      <c r="T168" s="173" t="s">
        <v>1784</v>
      </c>
      <c r="U168" t="str">
        <f t="shared" si="8"/>
        <v>BICHOLIM-LADFE</v>
      </c>
      <c r="V168" s="163">
        <v>0.31597222222222221</v>
      </c>
      <c r="AA168" s="165" t="str">
        <f t="shared" si="9"/>
        <v/>
      </c>
      <c r="AB168" t="str">
        <f t="shared" si="10"/>
        <v>BICHOLIM</v>
      </c>
      <c r="AC168" t="str">
        <f t="shared" si="11"/>
        <v>GA01U 8139</v>
      </c>
      <c r="AD168" t="str">
        <f>_xlfn.IFNA(VLOOKUP(PrivateSchedule[[#This Row],[ow]],RTARoutes[[StageCodes]:[RouteID]],6,FALSE), VLOOKUP(PrivateSchedule[[#This Row],[re]],RTARoutes[[StageCodes]:[RouteID]],6,FALSE))</f>
        <v>PVT46</v>
      </c>
      <c r="AE168" t="str" cm="1">
        <f t="array" ref="AE168">_xlfn.IFS( NOT(ISNA(VLOOKUP(PrivateSchedule[[#This Row],[ow]],RTARoutes[[StageCodes]:[RouteID]],6,FALSE))), "O",  NOT(ISNA(VLOOKUP(PrivateSchedule[[#This Row],[re]],RTARoutes[[StageCodes]:[RouteID]],6,FALSE))), "R")</f>
        <v>O</v>
      </c>
      <c r="AF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BCH-*LDF</v>
      </c>
      <c r="AG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LDF-*BCH</v>
      </c>
    </row>
    <row r="169" spans="2:33">
      <c r="O169" s="171" t="s">
        <v>1784</v>
      </c>
      <c r="T169" s="173" t="s">
        <v>1919</v>
      </c>
      <c r="U169" t="str">
        <f t="shared" si="8"/>
        <v>LADFE-MAULINGE</v>
      </c>
      <c r="V169" s="163">
        <v>0.3298611111111111</v>
      </c>
      <c r="AA169" s="165" t="str">
        <f t="shared" si="9"/>
        <v/>
      </c>
      <c r="AB169" t="str">
        <f t="shared" si="10"/>
        <v>BICHOLIM</v>
      </c>
      <c r="AC169" t="str">
        <f t="shared" si="11"/>
        <v>GA01U 8139</v>
      </c>
      <c r="AD169" t="str">
        <f>_xlfn.IFNA(VLOOKUP(PrivateSchedule[[#This Row],[ow]],RTARoutes[[StageCodes]:[RouteID]],6,FALSE), VLOOKUP(PrivateSchedule[[#This Row],[re]],RTARoutes[[StageCodes]:[RouteID]],6,FALSE))</f>
        <v>PVT251</v>
      </c>
      <c r="AE169" t="str" cm="1">
        <f t="array" ref="AE169">_xlfn.IFS( NOT(ISNA(VLOOKUP(PrivateSchedule[[#This Row],[ow]],RTARoutes[[StageCodes]:[RouteID]],6,FALSE))), "O",  NOT(ISNA(VLOOKUP(PrivateSchedule[[#This Row],[re]],RTARoutes[[StageCodes]:[RouteID]],6,FALSE))), "R")</f>
        <v>O</v>
      </c>
      <c r="AF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LDF-*MUL</v>
      </c>
      <c r="AG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MUL-*LDF</v>
      </c>
    </row>
    <row r="170" spans="2:33">
      <c r="O170" s="171" t="s">
        <v>1919</v>
      </c>
      <c r="T170" s="173" t="s">
        <v>420</v>
      </c>
      <c r="U170" t="str">
        <f t="shared" si="8"/>
        <v>MAULINGE-BICHOLIM</v>
      </c>
      <c r="V170" s="163">
        <v>0.34027777777777779</v>
      </c>
      <c r="AA170" s="165" t="str">
        <f t="shared" si="9"/>
        <v/>
      </c>
      <c r="AB170" t="str">
        <f t="shared" si="10"/>
        <v>BICHOLIM</v>
      </c>
      <c r="AC170" t="str">
        <f t="shared" si="11"/>
        <v>GA01U 8139</v>
      </c>
      <c r="AD170" t="str">
        <f>_xlfn.IFNA(VLOOKUP(PrivateSchedule[[#This Row],[ow]],RTARoutes[[StageCodes]:[RouteID]],6,FALSE), VLOOKUP(PrivateSchedule[[#This Row],[re]],RTARoutes[[StageCodes]:[RouteID]],6,FALSE))</f>
        <v>PVT51</v>
      </c>
      <c r="AE170" t="str" cm="1">
        <f t="array" ref="AE170">_xlfn.IFS( NOT(ISNA(VLOOKUP(PrivateSchedule[[#This Row],[ow]],RTARoutes[[StageCodes]:[RouteID]],6,FALSE))), "O",  NOT(ISNA(VLOOKUP(PrivateSchedule[[#This Row],[re]],RTARoutes[[StageCodes]:[RouteID]],6,FALSE))), "R")</f>
        <v>R</v>
      </c>
      <c r="AF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71" spans="2:33">
      <c r="O171" s="171" t="s">
        <v>420</v>
      </c>
      <c r="T171" s="173" t="s">
        <v>1919</v>
      </c>
      <c r="U171" t="str">
        <f t="shared" si="8"/>
        <v>BICHOLIM-MAULINGE</v>
      </c>
      <c r="V171" s="163">
        <v>0.3611111111111111</v>
      </c>
      <c r="AA171" s="165" t="str">
        <f t="shared" si="9"/>
        <v/>
      </c>
      <c r="AB171" t="str">
        <f t="shared" si="10"/>
        <v>BICHOLIM</v>
      </c>
      <c r="AC171" t="str">
        <f t="shared" si="11"/>
        <v>GA01U 8139</v>
      </c>
      <c r="AD171" t="str">
        <f>_xlfn.IFNA(VLOOKUP(PrivateSchedule[[#This Row],[ow]],RTARoutes[[StageCodes]:[RouteID]],6,FALSE), VLOOKUP(PrivateSchedule[[#This Row],[re]],RTARoutes[[StageCodes]:[RouteID]],6,FALSE))</f>
        <v>PVT51</v>
      </c>
      <c r="AE171" t="str" cm="1">
        <f t="array" ref="AE171">_xlfn.IFS( NOT(ISNA(VLOOKUP(PrivateSchedule[[#This Row],[ow]],RTARoutes[[StageCodes]:[RouteID]],6,FALSE))), "O",  NOT(ISNA(VLOOKUP(PrivateSchedule[[#This Row],[re]],RTARoutes[[StageCodes]:[RouteID]],6,FALSE))), "R")</f>
        <v>O</v>
      </c>
      <c r="AF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72" spans="2:33">
      <c r="O172" s="171" t="s">
        <v>1919</v>
      </c>
      <c r="T172" s="173" t="s">
        <v>420</v>
      </c>
      <c r="U172" t="str">
        <f t="shared" si="8"/>
        <v>MAULINGE-BICHOLIM</v>
      </c>
      <c r="V172" s="163">
        <v>0.38541666666666669</v>
      </c>
      <c r="AA172" s="165" t="str">
        <f t="shared" si="9"/>
        <v/>
      </c>
      <c r="AB172" t="str">
        <f t="shared" si="10"/>
        <v>BICHOLIM</v>
      </c>
      <c r="AC172" t="str">
        <f t="shared" si="11"/>
        <v>GA01U 8139</v>
      </c>
      <c r="AD172" t="str">
        <f>_xlfn.IFNA(VLOOKUP(PrivateSchedule[[#This Row],[ow]],RTARoutes[[StageCodes]:[RouteID]],6,FALSE), VLOOKUP(PrivateSchedule[[#This Row],[re]],RTARoutes[[StageCodes]:[RouteID]],6,FALSE))</f>
        <v>PVT51</v>
      </c>
      <c r="AE172" t="str" cm="1">
        <f t="array" ref="AE172">_xlfn.IFS( NOT(ISNA(VLOOKUP(PrivateSchedule[[#This Row],[ow]],RTARoutes[[StageCodes]:[RouteID]],6,FALSE))), "O",  NOT(ISNA(VLOOKUP(PrivateSchedule[[#This Row],[re]],RTARoutes[[StageCodes]:[RouteID]],6,FALSE))), "R")</f>
        <v>R</v>
      </c>
      <c r="AF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73" spans="2:33">
      <c r="O173" s="171" t="s">
        <v>420</v>
      </c>
      <c r="T173" s="173" t="s">
        <v>1919</v>
      </c>
      <c r="U173" t="str">
        <f t="shared" si="8"/>
        <v>BICHOLIM-MAULINGE</v>
      </c>
      <c r="V173" s="163">
        <v>0.41666666666666669</v>
      </c>
      <c r="AA173" s="165" t="str">
        <f t="shared" si="9"/>
        <v/>
      </c>
      <c r="AB173" t="str">
        <f t="shared" si="10"/>
        <v>BICHOLIM</v>
      </c>
      <c r="AC173" t="str">
        <f t="shared" si="11"/>
        <v>GA01U 8139</v>
      </c>
      <c r="AD173" t="str">
        <f>_xlfn.IFNA(VLOOKUP(PrivateSchedule[[#This Row],[ow]],RTARoutes[[StageCodes]:[RouteID]],6,FALSE), VLOOKUP(PrivateSchedule[[#This Row],[re]],RTARoutes[[StageCodes]:[RouteID]],6,FALSE))</f>
        <v>PVT51</v>
      </c>
      <c r="AE173" t="str" cm="1">
        <f t="array" ref="AE173">_xlfn.IFS( NOT(ISNA(VLOOKUP(PrivateSchedule[[#This Row],[ow]],RTARoutes[[StageCodes]:[RouteID]],6,FALSE))), "O",  NOT(ISNA(VLOOKUP(PrivateSchedule[[#This Row],[re]],RTARoutes[[StageCodes]:[RouteID]],6,FALSE))), "R")</f>
        <v>O</v>
      </c>
      <c r="AF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74" spans="2:33">
      <c r="O174" s="171" t="s">
        <v>1919</v>
      </c>
      <c r="T174" s="173" t="s">
        <v>420</v>
      </c>
      <c r="U174" t="str">
        <f t="shared" si="8"/>
        <v>MAULINGE-BICHOLIM</v>
      </c>
      <c r="V174" s="163">
        <v>0.43402777777777779</v>
      </c>
      <c r="AA174" s="165" t="str">
        <f t="shared" si="9"/>
        <v/>
      </c>
      <c r="AB174" t="str">
        <f t="shared" si="10"/>
        <v>BICHOLIM</v>
      </c>
      <c r="AC174" t="str">
        <f t="shared" si="11"/>
        <v>GA01U 8139</v>
      </c>
      <c r="AD174" t="str">
        <f>_xlfn.IFNA(VLOOKUP(PrivateSchedule[[#This Row],[ow]],RTARoutes[[StageCodes]:[RouteID]],6,FALSE), VLOOKUP(PrivateSchedule[[#This Row],[re]],RTARoutes[[StageCodes]:[RouteID]],6,FALSE))</f>
        <v>PVT51</v>
      </c>
      <c r="AE174" t="str" cm="1">
        <f t="array" ref="AE174">_xlfn.IFS( NOT(ISNA(VLOOKUP(PrivateSchedule[[#This Row],[ow]],RTARoutes[[StageCodes]:[RouteID]],6,FALSE))), "O",  NOT(ISNA(VLOOKUP(PrivateSchedule[[#This Row],[re]],RTARoutes[[StageCodes]:[RouteID]],6,FALSE))), "R")</f>
        <v>R</v>
      </c>
      <c r="AF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75" spans="2:33">
      <c r="O175" s="171" t="s">
        <v>420</v>
      </c>
      <c r="T175" s="173" t="s">
        <v>1919</v>
      </c>
      <c r="U175" t="str">
        <f t="shared" si="8"/>
        <v>BICHOLIM-MAULINGE</v>
      </c>
      <c r="V175" s="163">
        <v>0.45833333333333331</v>
      </c>
      <c r="AA175" s="165" t="str">
        <f t="shared" si="9"/>
        <v/>
      </c>
      <c r="AB175" t="str">
        <f t="shared" si="10"/>
        <v>BICHOLIM</v>
      </c>
      <c r="AC175" t="str">
        <f t="shared" si="11"/>
        <v>GA01U 8139</v>
      </c>
      <c r="AD175" t="str">
        <f>_xlfn.IFNA(VLOOKUP(PrivateSchedule[[#This Row],[ow]],RTARoutes[[StageCodes]:[RouteID]],6,FALSE), VLOOKUP(PrivateSchedule[[#This Row],[re]],RTARoutes[[StageCodes]:[RouteID]],6,FALSE))</f>
        <v>PVT51</v>
      </c>
      <c r="AE175" t="str" cm="1">
        <f t="array" ref="AE175">_xlfn.IFS( NOT(ISNA(VLOOKUP(PrivateSchedule[[#This Row],[ow]],RTARoutes[[StageCodes]:[RouteID]],6,FALSE))), "O",  NOT(ISNA(VLOOKUP(PrivateSchedule[[#This Row],[re]],RTARoutes[[StageCodes]:[RouteID]],6,FALSE))), "R")</f>
        <v>O</v>
      </c>
      <c r="AF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76" spans="2:33">
      <c r="O176" s="171" t="s">
        <v>1919</v>
      </c>
      <c r="T176" s="173" t="s">
        <v>420</v>
      </c>
      <c r="U176" t="str">
        <f t="shared" si="8"/>
        <v>MAULINGE-BICHOLIM</v>
      </c>
      <c r="V176" s="163">
        <v>0.48958333333333331</v>
      </c>
      <c r="AA176" s="165" t="str">
        <f t="shared" si="9"/>
        <v/>
      </c>
      <c r="AB176" t="str">
        <f t="shared" si="10"/>
        <v>BICHOLIM</v>
      </c>
      <c r="AC176" t="str">
        <f t="shared" si="11"/>
        <v>GA01U 8139</v>
      </c>
      <c r="AD176" t="str">
        <f>_xlfn.IFNA(VLOOKUP(PrivateSchedule[[#This Row],[ow]],RTARoutes[[StageCodes]:[RouteID]],6,FALSE), VLOOKUP(PrivateSchedule[[#This Row],[re]],RTARoutes[[StageCodes]:[RouteID]],6,FALSE))</f>
        <v>PVT51</v>
      </c>
      <c r="AE176" t="str" cm="1">
        <f t="array" ref="AE176">_xlfn.IFS( NOT(ISNA(VLOOKUP(PrivateSchedule[[#This Row],[ow]],RTARoutes[[StageCodes]:[RouteID]],6,FALSE))), "O",  NOT(ISNA(VLOOKUP(PrivateSchedule[[#This Row],[re]],RTARoutes[[StageCodes]:[RouteID]],6,FALSE))), "R")</f>
        <v>R</v>
      </c>
      <c r="AF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77" spans="2:33">
      <c r="O177" s="171" t="s">
        <v>420</v>
      </c>
      <c r="T177" s="173" t="s">
        <v>1919</v>
      </c>
      <c r="U177" t="str">
        <f t="shared" si="8"/>
        <v>BICHOLIM-MAULINGE</v>
      </c>
      <c r="V177" s="163">
        <v>0.52083333333333337</v>
      </c>
      <c r="AA177" s="165" t="str">
        <f t="shared" si="9"/>
        <v/>
      </c>
      <c r="AB177" t="str">
        <f t="shared" si="10"/>
        <v>BICHOLIM</v>
      </c>
      <c r="AC177" t="str">
        <f t="shared" si="11"/>
        <v>GA01U 8139</v>
      </c>
      <c r="AD177" t="str">
        <f>_xlfn.IFNA(VLOOKUP(PrivateSchedule[[#This Row],[ow]],RTARoutes[[StageCodes]:[RouteID]],6,FALSE), VLOOKUP(PrivateSchedule[[#This Row],[re]],RTARoutes[[StageCodes]:[RouteID]],6,FALSE))</f>
        <v>PVT51</v>
      </c>
      <c r="AE177" t="str" cm="1">
        <f t="array" ref="AE177">_xlfn.IFS( NOT(ISNA(VLOOKUP(PrivateSchedule[[#This Row],[ow]],RTARoutes[[StageCodes]:[RouteID]],6,FALSE))), "O",  NOT(ISNA(VLOOKUP(PrivateSchedule[[#This Row],[re]],RTARoutes[[StageCodes]:[RouteID]],6,FALSE))), "R")</f>
        <v>O</v>
      </c>
      <c r="AF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78" spans="2:33">
      <c r="O178" s="171" t="s">
        <v>1919</v>
      </c>
      <c r="T178" s="173" t="s">
        <v>420</v>
      </c>
      <c r="U178" t="str">
        <f t="shared" si="8"/>
        <v>MAULINGE-BICHOLIM</v>
      </c>
      <c r="V178" s="163">
        <v>0.53472222222222221</v>
      </c>
      <c r="AA178" s="165" t="str">
        <f t="shared" si="9"/>
        <v/>
      </c>
      <c r="AB178" t="str">
        <f t="shared" si="10"/>
        <v>BICHOLIM</v>
      </c>
      <c r="AC178" t="str">
        <f t="shared" si="11"/>
        <v>GA01U 8139</v>
      </c>
      <c r="AD178" t="str">
        <f>_xlfn.IFNA(VLOOKUP(PrivateSchedule[[#This Row],[ow]],RTARoutes[[StageCodes]:[RouteID]],6,FALSE), VLOOKUP(PrivateSchedule[[#This Row],[re]],RTARoutes[[StageCodes]:[RouteID]],6,FALSE))</f>
        <v>PVT51</v>
      </c>
      <c r="AE178" t="str" cm="1">
        <f t="array" ref="AE178">_xlfn.IFS( NOT(ISNA(VLOOKUP(PrivateSchedule[[#This Row],[ow]],RTARoutes[[StageCodes]:[RouteID]],6,FALSE))), "O",  NOT(ISNA(VLOOKUP(PrivateSchedule[[#This Row],[re]],RTARoutes[[StageCodes]:[RouteID]],6,FALSE))), "R")</f>
        <v>R</v>
      </c>
      <c r="AF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79" spans="2:33">
      <c r="O179" s="171" t="s">
        <v>420</v>
      </c>
      <c r="T179" s="173" t="s">
        <v>1919</v>
      </c>
      <c r="U179" t="str">
        <f t="shared" si="8"/>
        <v>BICHOLIM-MAULINGE</v>
      </c>
      <c r="V179" s="163">
        <v>0.57986111111111116</v>
      </c>
      <c r="AA179" s="165" t="str">
        <f t="shared" si="9"/>
        <v/>
      </c>
      <c r="AB179" t="str">
        <f t="shared" si="10"/>
        <v>BICHOLIM</v>
      </c>
      <c r="AC179" t="str">
        <f t="shared" si="11"/>
        <v>GA01U 8139</v>
      </c>
      <c r="AD179" t="str">
        <f>_xlfn.IFNA(VLOOKUP(PrivateSchedule[[#This Row],[ow]],RTARoutes[[StageCodes]:[RouteID]],6,FALSE), VLOOKUP(PrivateSchedule[[#This Row],[re]],RTARoutes[[StageCodes]:[RouteID]],6,FALSE))</f>
        <v>PVT51</v>
      </c>
      <c r="AE179" t="str" cm="1">
        <f t="array" ref="AE179">_xlfn.IFS( NOT(ISNA(VLOOKUP(PrivateSchedule[[#This Row],[ow]],RTARoutes[[StageCodes]:[RouteID]],6,FALSE))), "O",  NOT(ISNA(VLOOKUP(PrivateSchedule[[#This Row],[re]],RTARoutes[[StageCodes]:[RouteID]],6,FALSE))), "R")</f>
        <v>O</v>
      </c>
      <c r="AF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80" spans="2:33">
      <c r="O180" s="171" t="s">
        <v>1919</v>
      </c>
      <c r="T180" s="173" t="s">
        <v>420</v>
      </c>
      <c r="U180" t="str">
        <f t="shared" si="8"/>
        <v>MAULINGE-BICHOLIM</v>
      </c>
      <c r="V180" s="163">
        <v>0.59722222222222221</v>
      </c>
      <c r="AA180" s="165" t="str">
        <f t="shared" si="9"/>
        <v/>
      </c>
      <c r="AB180" t="str">
        <f t="shared" si="10"/>
        <v>BICHOLIM</v>
      </c>
      <c r="AC180" t="str">
        <f t="shared" si="11"/>
        <v>GA01U 8139</v>
      </c>
      <c r="AD180" t="str">
        <f>_xlfn.IFNA(VLOOKUP(PrivateSchedule[[#This Row],[ow]],RTARoutes[[StageCodes]:[RouteID]],6,FALSE), VLOOKUP(PrivateSchedule[[#This Row],[re]],RTARoutes[[StageCodes]:[RouteID]],6,FALSE))</f>
        <v>PVT51</v>
      </c>
      <c r="AE180" t="str" cm="1">
        <f t="array" ref="AE180">_xlfn.IFS( NOT(ISNA(VLOOKUP(PrivateSchedule[[#This Row],[ow]],RTARoutes[[StageCodes]:[RouteID]],6,FALSE))), "O",  NOT(ISNA(VLOOKUP(PrivateSchedule[[#This Row],[re]],RTARoutes[[StageCodes]:[RouteID]],6,FALSE))), "R")</f>
        <v>R</v>
      </c>
      <c r="AF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81" spans="2:33">
      <c r="O181" s="171" t="s">
        <v>420</v>
      </c>
      <c r="T181" s="173" t="s">
        <v>1919</v>
      </c>
      <c r="U181" t="str">
        <f t="shared" si="8"/>
        <v>BICHOLIM-MAULINGE</v>
      </c>
      <c r="V181" s="163">
        <v>0.625</v>
      </c>
      <c r="AA181" s="165" t="str">
        <f t="shared" si="9"/>
        <v/>
      </c>
      <c r="AB181" t="str">
        <f t="shared" si="10"/>
        <v>BICHOLIM</v>
      </c>
      <c r="AC181" t="str">
        <f t="shared" si="11"/>
        <v>GA01U 8139</v>
      </c>
      <c r="AD181" t="str">
        <f>_xlfn.IFNA(VLOOKUP(PrivateSchedule[[#This Row],[ow]],RTARoutes[[StageCodes]:[RouteID]],6,FALSE), VLOOKUP(PrivateSchedule[[#This Row],[re]],RTARoutes[[StageCodes]:[RouteID]],6,FALSE))</f>
        <v>PVT51</v>
      </c>
      <c r="AE181" t="str" cm="1">
        <f t="array" ref="AE181">_xlfn.IFS( NOT(ISNA(VLOOKUP(PrivateSchedule[[#This Row],[ow]],RTARoutes[[StageCodes]:[RouteID]],6,FALSE))), "O",  NOT(ISNA(VLOOKUP(PrivateSchedule[[#This Row],[re]],RTARoutes[[StageCodes]:[RouteID]],6,FALSE))), "R")</f>
        <v>O</v>
      </c>
      <c r="AF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82" spans="2:33">
      <c r="O182" s="171" t="s">
        <v>1919</v>
      </c>
      <c r="T182" s="173" t="s">
        <v>420</v>
      </c>
      <c r="U182" t="str">
        <f t="shared" si="8"/>
        <v>MAULINGE-BICHOLIM</v>
      </c>
      <c r="V182" s="163">
        <v>0.64236111111111116</v>
      </c>
      <c r="AA182" s="165" t="str">
        <f t="shared" si="9"/>
        <v/>
      </c>
      <c r="AB182" t="str">
        <f t="shared" si="10"/>
        <v>BICHOLIM</v>
      </c>
      <c r="AC182" t="str">
        <f t="shared" si="11"/>
        <v>GA01U 8139</v>
      </c>
      <c r="AD182" t="str">
        <f>_xlfn.IFNA(VLOOKUP(PrivateSchedule[[#This Row],[ow]],RTARoutes[[StageCodes]:[RouteID]],6,FALSE), VLOOKUP(PrivateSchedule[[#This Row],[re]],RTARoutes[[StageCodes]:[RouteID]],6,FALSE))</f>
        <v>PVT51</v>
      </c>
      <c r="AE182" t="str" cm="1">
        <f t="array" ref="AE182">_xlfn.IFS( NOT(ISNA(VLOOKUP(PrivateSchedule[[#This Row],[ow]],RTARoutes[[StageCodes]:[RouteID]],6,FALSE))), "O",  NOT(ISNA(VLOOKUP(PrivateSchedule[[#This Row],[re]],RTARoutes[[StageCodes]:[RouteID]],6,FALSE))), "R")</f>
        <v>R</v>
      </c>
      <c r="AF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83" spans="2:33">
      <c r="O183" s="171" t="s">
        <v>420</v>
      </c>
      <c r="T183" s="173" t="s">
        <v>1919</v>
      </c>
      <c r="U183" t="str">
        <f t="shared" si="8"/>
        <v>BICHOLIM-MAULINGE</v>
      </c>
      <c r="V183" s="163">
        <v>0.66666666666666663</v>
      </c>
      <c r="AA183" s="165" t="str">
        <f t="shared" si="9"/>
        <v/>
      </c>
      <c r="AB183" t="str">
        <f t="shared" si="10"/>
        <v>BICHOLIM</v>
      </c>
      <c r="AC183" t="str">
        <f t="shared" si="11"/>
        <v>GA01U 8139</v>
      </c>
      <c r="AD183" t="str">
        <f>_xlfn.IFNA(VLOOKUP(PrivateSchedule[[#This Row],[ow]],RTARoutes[[StageCodes]:[RouteID]],6,FALSE), VLOOKUP(PrivateSchedule[[#This Row],[re]],RTARoutes[[StageCodes]:[RouteID]],6,FALSE))</f>
        <v>PVT51</v>
      </c>
      <c r="AE183" t="str" cm="1">
        <f t="array" ref="AE183">_xlfn.IFS( NOT(ISNA(VLOOKUP(PrivateSchedule[[#This Row],[ow]],RTARoutes[[StageCodes]:[RouteID]],6,FALSE))), "O",  NOT(ISNA(VLOOKUP(PrivateSchedule[[#This Row],[re]],RTARoutes[[StageCodes]:[RouteID]],6,FALSE))), "R")</f>
        <v>O</v>
      </c>
      <c r="AF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84" spans="2:33">
      <c r="O184" s="171" t="s">
        <v>1919</v>
      </c>
      <c r="T184" s="173" t="s">
        <v>420</v>
      </c>
      <c r="U184" t="str">
        <f t="shared" si="8"/>
        <v>MAULINGE-BICHOLIM</v>
      </c>
      <c r="V184" s="163">
        <v>0.68402777777777779</v>
      </c>
      <c r="AA184" s="165" t="str">
        <f t="shared" si="9"/>
        <v/>
      </c>
      <c r="AB184" t="str">
        <f t="shared" si="10"/>
        <v>BICHOLIM</v>
      </c>
      <c r="AC184" t="str">
        <f t="shared" si="11"/>
        <v>GA01U 8139</v>
      </c>
      <c r="AD184" t="str">
        <f>_xlfn.IFNA(VLOOKUP(PrivateSchedule[[#This Row],[ow]],RTARoutes[[StageCodes]:[RouteID]],6,FALSE), VLOOKUP(PrivateSchedule[[#This Row],[re]],RTARoutes[[StageCodes]:[RouteID]],6,FALSE))</f>
        <v>PVT51</v>
      </c>
      <c r="AE184" t="str" cm="1">
        <f t="array" ref="AE184">_xlfn.IFS( NOT(ISNA(VLOOKUP(PrivateSchedule[[#This Row],[ow]],RTARoutes[[StageCodes]:[RouteID]],6,FALSE))), "O",  NOT(ISNA(VLOOKUP(PrivateSchedule[[#This Row],[re]],RTARoutes[[StageCodes]:[RouteID]],6,FALSE))), "R")</f>
        <v>R</v>
      </c>
      <c r="AF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85" spans="2:33">
      <c r="O185" s="171" t="s">
        <v>420</v>
      </c>
      <c r="T185" s="173" t="s">
        <v>1919</v>
      </c>
      <c r="U185" t="str">
        <f t="shared" si="8"/>
        <v>BICHOLIM-MAULINGE</v>
      </c>
      <c r="V185" s="163">
        <v>0.70833333333333337</v>
      </c>
      <c r="AA185" s="165" t="str">
        <f t="shared" si="9"/>
        <v/>
      </c>
      <c r="AB185" t="str">
        <f t="shared" si="10"/>
        <v>BICHOLIM</v>
      </c>
      <c r="AC185" t="str">
        <f t="shared" si="11"/>
        <v>GA01U 8139</v>
      </c>
      <c r="AD185" t="str">
        <f>_xlfn.IFNA(VLOOKUP(PrivateSchedule[[#This Row],[ow]],RTARoutes[[StageCodes]:[RouteID]],6,FALSE), VLOOKUP(PrivateSchedule[[#This Row],[re]],RTARoutes[[StageCodes]:[RouteID]],6,FALSE))</f>
        <v>PVT51</v>
      </c>
      <c r="AE185" t="str" cm="1">
        <f t="array" ref="AE185">_xlfn.IFS( NOT(ISNA(VLOOKUP(PrivateSchedule[[#This Row],[ow]],RTARoutes[[StageCodes]:[RouteID]],6,FALSE))), "O",  NOT(ISNA(VLOOKUP(PrivateSchedule[[#This Row],[re]],RTARoutes[[StageCodes]:[RouteID]],6,FALSE))), "R")</f>
        <v>O</v>
      </c>
      <c r="AF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86" spans="2:33">
      <c r="O186" s="171" t="s">
        <v>1919</v>
      </c>
      <c r="T186" s="173" t="s">
        <v>420</v>
      </c>
      <c r="U186" t="str">
        <f t="shared" si="8"/>
        <v>MAULINGE-BICHOLIM</v>
      </c>
      <c r="V186" s="163">
        <v>0.72569444444444442</v>
      </c>
      <c r="AA186" s="165" t="str">
        <f t="shared" si="9"/>
        <v/>
      </c>
      <c r="AB186" t="str">
        <f t="shared" si="10"/>
        <v>BICHOLIM</v>
      </c>
      <c r="AC186" t="str">
        <f t="shared" si="11"/>
        <v>GA01U 8139</v>
      </c>
      <c r="AD186" t="str">
        <f>_xlfn.IFNA(VLOOKUP(PrivateSchedule[[#This Row],[ow]],RTARoutes[[StageCodes]:[RouteID]],6,FALSE), VLOOKUP(PrivateSchedule[[#This Row],[re]],RTARoutes[[StageCodes]:[RouteID]],6,FALSE))</f>
        <v>PVT51</v>
      </c>
      <c r="AE186" t="str" cm="1">
        <f t="array" ref="AE186">_xlfn.IFS( NOT(ISNA(VLOOKUP(PrivateSchedule[[#This Row],[ow]],RTARoutes[[StageCodes]:[RouteID]],6,FALSE))), "O",  NOT(ISNA(VLOOKUP(PrivateSchedule[[#This Row],[re]],RTARoutes[[StageCodes]:[RouteID]],6,FALSE))), "R")</f>
        <v>R</v>
      </c>
      <c r="AF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87" spans="2:33">
      <c r="O187" s="171" t="s">
        <v>420</v>
      </c>
      <c r="T187" s="173" t="s">
        <v>1919</v>
      </c>
      <c r="U187" t="str">
        <f t="shared" si="8"/>
        <v>BICHOLIM-MAULINGE</v>
      </c>
      <c r="V187" s="163">
        <v>0.74305555555555558</v>
      </c>
      <c r="AA187" s="165" t="str">
        <f t="shared" si="9"/>
        <v/>
      </c>
      <c r="AB187" t="str">
        <f t="shared" si="10"/>
        <v>BICHOLIM</v>
      </c>
      <c r="AC187" t="str">
        <f t="shared" si="11"/>
        <v>GA01U 8139</v>
      </c>
      <c r="AD187" t="str">
        <f>_xlfn.IFNA(VLOOKUP(PrivateSchedule[[#This Row],[ow]],RTARoutes[[StageCodes]:[RouteID]],6,FALSE), VLOOKUP(PrivateSchedule[[#This Row],[re]],RTARoutes[[StageCodes]:[RouteID]],6,FALSE))</f>
        <v>PVT51</v>
      </c>
      <c r="AE187" t="str" cm="1">
        <f t="array" ref="AE187">_xlfn.IFS( NOT(ISNA(VLOOKUP(PrivateSchedule[[#This Row],[ow]],RTARoutes[[StageCodes]:[RouteID]],6,FALSE))), "O",  NOT(ISNA(VLOOKUP(PrivateSchedule[[#This Row],[re]],RTARoutes[[StageCodes]:[RouteID]],6,FALSE))), "R")</f>
        <v>O</v>
      </c>
      <c r="AF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88" spans="2:33">
      <c r="O188" s="171" t="s">
        <v>1919</v>
      </c>
      <c r="T188" s="173" t="s">
        <v>420</v>
      </c>
      <c r="U188" t="str">
        <f t="shared" si="8"/>
        <v>MAULINGE-BICHOLIM</v>
      </c>
      <c r="V188" s="163">
        <v>0.75</v>
      </c>
      <c r="AA188" s="165" t="str">
        <f t="shared" si="9"/>
        <v/>
      </c>
      <c r="AB188" t="str">
        <f t="shared" si="10"/>
        <v>BICHOLIM</v>
      </c>
      <c r="AC188" t="str">
        <f t="shared" si="11"/>
        <v>GA01U 8139</v>
      </c>
      <c r="AD188" t="str">
        <f>_xlfn.IFNA(VLOOKUP(PrivateSchedule[[#This Row],[ow]],RTARoutes[[StageCodes]:[RouteID]],6,FALSE), VLOOKUP(PrivateSchedule[[#This Row],[re]],RTARoutes[[StageCodes]:[RouteID]],6,FALSE))</f>
        <v>PVT51</v>
      </c>
      <c r="AE188" t="str" cm="1">
        <f t="array" ref="AE188">_xlfn.IFS( NOT(ISNA(VLOOKUP(PrivateSchedule[[#This Row],[ow]],RTARoutes[[StageCodes]:[RouteID]],6,FALSE))), "O",  NOT(ISNA(VLOOKUP(PrivateSchedule[[#This Row],[re]],RTARoutes[[StageCodes]:[RouteID]],6,FALSE))), "R")</f>
        <v>R</v>
      </c>
      <c r="AF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89" spans="2:33">
      <c r="O189" s="171" t="s">
        <v>420</v>
      </c>
      <c r="T189" s="173" t="s">
        <v>1919</v>
      </c>
      <c r="U189" t="str">
        <f t="shared" si="8"/>
        <v>BICHOLIM-MAULINGE</v>
      </c>
      <c r="V189" s="163">
        <v>0.77430555555555558</v>
      </c>
      <c r="AA189" s="165" t="str">
        <f t="shared" si="9"/>
        <v/>
      </c>
      <c r="AB189" t="str">
        <f t="shared" si="10"/>
        <v>BICHOLIM</v>
      </c>
      <c r="AC189" t="str">
        <f t="shared" si="11"/>
        <v>GA01U 8139</v>
      </c>
      <c r="AD189" t="str">
        <f>_xlfn.IFNA(VLOOKUP(PrivateSchedule[[#This Row],[ow]],RTARoutes[[StageCodes]:[RouteID]],6,FALSE), VLOOKUP(PrivateSchedule[[#This Row],[re]],RTARoutes[[StageCodes]:[RouteID]],6,FALSE))</f>
        <v>PVT51</v>
      </c>
      <c r="AE189" t="str" cm="1">
        <f t="array" ref="AE189">_xlfn.IFS( NOT(ISNA(VLOOKUP(PrivateSchedule[[#This Row],[ow]],RTARoutes[[StageCodes]:[RouteID]],6,FALSE))), "O",  NOT(ISNA(VLOOKUP(PrivateSchedule[[#This Row],[re]],RTARoutes[[StageCodes]:[RouteID]],6,FALSE))), "R")</f>
        <v>O</v>
      </c>
      <c r="AF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90" spans="2:33">
      <c r="B190" s="171" t="s">
        <v>385</v>
      </c>
      <c r="C190" s="172" t="s">
        <v>3671</v>
      </c>
      <c r="D190" s="172" t="s">
        <v>28</v>
      </c>
      <c r="E190" s="176">
        <v>42915</v>
      </c>
      <c r="F190" s="177">
        <v>44740</v>
      </c>
      <c r="G190" s="171" t="s">
        <v>3672</v>
      </c>
      <c r="H190" s="172" t="s">
        <v>3669</v>
      </c>
      <c r="J190" s="171" t="s">
        <v>384</v>
      </c>
      <c r="L190" s="172" t="s">
        <v>16</v>
      </c>
      <c r="M190" s="198">
        <v>27</v>
      </c>
      <c r="N190" s="199">
        <v>11</v>
      </c>
      <c r="O190" s="171" t="s">
        <v>1919</v>
      </c>
      <c r="T190" s="173" t="s">
        <v>1784</v>
      </c>
      <c r="U190" t="str">
        <f t="shared" si="8"/>
        <v>MAULINGE-LADFE</v>
      </c>
      <c r="V190" s="163">
        <v>0.30208333333333331</v>
      </c>
      <c r="AA190" s="165" t="str">
        <f t="shared" si="9"/>
        <v/>
      </c>
      <c r="AB190" t="str">
        <f t="shared" si="10"/>
        <v>BICHOLIM</v>
      </c>
      <c r="AC190" t="str">
        <f t="shared" si="11"/>
        <v>GA04T 4268</v>
      </c>
      <c r="AD190" t="str">
        <f>_xlfn.IFNA(VLOOKUP(PrivateSchedule[[#This Row],[ow]],RTARoutes[[StageCodes]:[RouteID]],6,FALSE), VLOOKUP(PrivateSchedule[[#This Row],[re]],RTARoutes[[StageCodes]:[RouteID]],6,FALSE))</f>
        <v>PVT251</v>
      </c>
      <c r="AE190" t="str" cm="1">
        <f t="array" ref="AE190">_xlfn.IFS( NOT(ISNA(VLOOKUP(PrivateSchedule[[#This Row],[ow]],RTARoutes[[StageCodes]:[RouteID]],6,FALSE))), "O",  NOT(ISNA(VLOOKUP(PrivateSchedule[[#This Row],[re]],RTARoutes[[StageCodes]:[RouteID]],6,FALSE))), "R")</f>
        <v>R</v>
      </c>
      <c r="AF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MUL-*LDF</v>
      </c>
      <c r="AG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LDF-*MUL</v>
      </c>
    </row>
    <row r="191" spans="2:33">
      <c r="O191" s="171" t="s">
        <v>1784</v>
      </c>
      <c r="T191" s="173" t="s">
        <v>1919</v>
      </c>
      <c r="U191" t="str">
        <f t="shared" si="8"/>
        <v>LADFE-MAULINGE</v>
      </c>
      <c r="V191" s="163">
        <v>0.31597222222222221</v>
      </c>
      <c r="AA191" s="165" t="str">
        <f t="shared" si="9"/>
        <v/>
      </c>
      <c r="AB191" t="str">
        <f t="shared" si="10"/>
        <v>BICHOLIM</v>
      </c>
      <c r="AC191" t="str">
        <f t="shared" si="11"/>
        <v>GA04T 4268</v>
      </c>
      <c r="AD191" t="str">
        <f>_xlfn.IFNA(VLOOKUP(PrivateSchedule[[#This Row],[ow]],RTARoutes[[StageCodes]:[RouteID]],6,FALSE), VLOOKUP(PrivateSchedule[[#This Row],[re]],RTARoutes[[StageCodes]:[RouteID]],6,FALSE))</f>
        <v>PVT251</v>
      </c>
      <c r="AE191" t="str" cm="1">
        <f t="array" ref="AE191">_xlfn.IFS( NOT(ISNA(VLOOKUP(PrivateSchedule[[#This Row],[ow]],RTARoutes[[StageCodes]:[RouteID]],6,FALSE))), "O",  NOT(ISNA(VLOOKUP(PrivateSchedule[[#This Row],[re]],RTARoutes[[StageCodes]:[RouteID]],6,FALSE))), "R")</f>
        <v>O</v>
      </c>
      <c r="AF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LDF-*MUL</v>
      </c>
      <c r="AG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MUL-*LDF</v>
      </c>
    </row>
    <row r="192" spans="2:33">
      <c r="O192" s="171" t="s">
        <v>1919</v>
      </c>
      <c r="T192" s="173" t="s">
        <v>420</v>
      </c>
      <c r="U192" t="str">
        <f t="shared" si="8"/>
        <v>MAULINGE-BICHOLIM</v>
      </c>
      <c r="V192" s="163">
        <v>0.34027777777777773</v>
      </c>
      <c r="AA192" s="165" t="str">
        <f t="shared" si="9"/>
        <v/>
      </c>
      <c r="AB192" t="str">
        <f t="shared" si="10"/>
        <v>BICHOLIM</v>
      </c>
      <c r="AC192" t="str">
        <f t="shared" si="11"/>
        <v>GA04T 4268</v>
      </c>
      <c r="AD192" t="str">
        <f>_xlfn.IFNA(VLOOKUP(PrivateSchedule[[#This Row],[ow]],RTARoutes[[StageCodes]:[RouteID]],6,FALSE), VLOOKUP(PrivateSchedule[[#This Row],[re]],RTARoutes[[StageCodes]:[RouteID]],6,FALSE))</f>
        <v>PVT51</v>
      </c>
      <c r="AE192" t="str" cm="1">
        <f t="array" ref="AE192">_xlfn.IFS( NOT(ISNA(VLOOKUP(PrivateSchedule[[#This Row],[ow]],RTARoutes[[StageCodes]:[RouteID]],6,FALSE))), "O",  NOT(ISNA(VLOOKUP(PrivateSchedule[[#This Row],[re]],RTARoutes[[StageCodes]:[RouteID]],6,FALSE))), "R")</f>
        <v>R</v>
      </c>
      <c r="AF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93" spans="15:33">
      <c r="O193" s="171" t="s">
        <v>420</v>
      </c>
      <c r="T193" s="173" t="s">
        <v>1919</v>
      </c>
      <c r="U193" t="str">
        <f t="shared" si="8"/>
        <v>BICHOLIM-MAULINGE</v>
      </c>
      <c r="V193" s="163">
        <v>0.3611111111111111</v>
      </c>
      <c r="AA193" s="165" t="str">
        <f t="shared" si="9"/>
        <v/>
      </c>
      <c r="AB193" t="str">
        <f t="shared" si="10"/>
        <v>BICHOLIM</v>
      </c>
      <c r="AC193" t="str">
        <f t="shared" si="11"/>
        <v>GA04T 4268</v>
      </c>
      <c r="AD193" t="str">
        <f>_xlfn.IFNA(VLOOKUP(PrivateSchedule[[#This Row],[ow]],RTARoutes[[StageCodes]:[RouteID]],6,FALSE), VLOOKUP(PrivateSchedule[[#This Row],[re]],RTARoutes[[StageCodes]:[RouteID]],6,FALSE))</f>
        <v>PVT51</v>
      </c>
      <c r="AE193" t="str" cm="1">
        <f t="array" ref="AE193">_xlfn.IFS( NOT(ISNA(VLOOKUP(PrivateSchedule[[#This Row],[ow]],RTARoutes[[StageCodes]:[RouteID]],6,FALSE))), "O",  NOT(ISNA(VLOOKUP(PrivateSchedule[[#This Row],[re]],RTARoutes[[StageCodes]:[RouteID]],6,FALSE))), "R")</f>
        <v>O</v>
      </c>
      <c r="AF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94" spans="15:33">
      <c r="O194" s="171" t="s">
        <v>1919</v>
      </c>
      <c r="T194" s="173" t="s">
        <v>420</v>
      </c>
      <c r="U194" t="str">
        <f t="shared" si="8"/>
        <v>MAULINGE-BICHOLIM</v>
      </c>
      <c r="V194" s="163">
        <v>0.38541666666666669</v>
      </c>
      <c r="AA194" s="165" t="str">
        <f t="shared" si="9"/>
        <v/>
      </c>
      <c r="AB194" t="str">
        <f t="shared" si="10"/>
        <v>BICHOLIM</v>
      </c>
      <c r="AC194" t="str">
        <f t="shared" si="11"/>
        <v>GA04T 4268</v>
      </c>
      <c r="AD194" t="str">
        <f>_xlfn.IFNA(VLOOKUP(PrivateSchedule[[#This Row],[ow]],RTARoutes[[StageCodes]:[RouteID]],6,FALSE), VLOOKUP(PrivateSchedule[[#This Row],[re]],RTARoutes[[StageCodes]:[RouteID]],6,FALSE))</f>
        <v>PVT51</v>
      </c>
      <c r="AE194" t="str" cm="1">
        <f t="array" ref="AE194">_xlfn.IFS( NOT(ISNA(VLOOKUP(PrivateSchedule[[#This Row],[ow]],RTARoutes[[StageCodes]:[RouteID]],6,FALSE))), "O",  NOT(ISNA(VLOOKUP(PrivateSchedule[[#This Row],[re]],RTARoutes[[StageCodes]:[RouteID]],6,FALSE))), "R")</f>
        <v>R</v>
      </c>
      <c r="AF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95" spans="15:33">
      <c r="O195" s="171" t="s">
        <v>420</v>
      </c>
      <c r="T195" s="173" t="s">
        <v>1919</v>
      </c>
      <c r="U195" t="str">
        <f t="shared" ref="U195:U258" si="12">_xlfn.IFNA(VLOOKUP($O195,Code2Loc,2,FALSE)
&amp; IF( OR( ISNA($P195), LEN($P195)=0), "",  "-" &amp; VLOOKUP($P195,Code2Loc,2,FALSE))
&amp; IF( OR( ISNA($Q195), LEN($Q195)=0), "",  "-" &amp; VLOOKUP($Q195,Code2Loc,2,FALSE))
&amp; IF( OR( ISNA($R195), LEN($R195)=0), "",  "-" &amp; VLOOKUP($R195,Code2Loc,2,FALSE))
&amp; IF( OR( ISNA($S195), LEN($S195)=0), "",  "-" &amp; VLOOKUP($S195,Code2Loc,2,FALSE))
&amp; IF( OR( ISNA($T195), LEN($T195)=0), "",  "-" &amp; VLOOKUP($T195,Code2Loc,2,FALSE)),"")</f>
        <v>BICHOLIM-MAULINGE</v>
      </c>
      <c r="V195" s="163">
        <v>0.41666666666666669</v>
      </c>
      <c r="AA195" s="165" t="str">
        <f t="shared" ref="AA195:AA258" si="13">IF(ISBLANK($V195), "", _xlfn.IFNA($V195 + _xlfn.IFNA( VLOOKUP($O195 &amp; IF(ISBLANK($P195),"", "-" &amp; $P195) &amp; IF(ISBLANK($Q195),"", "-" &amp; $Q195) &amp; IF(ISBLANK($R195),"", "-" &amp; $R195) &amp; IF(ISBLANK($S195),"", "-" &amp; $S195) &amp; IF(ISBLANK($T195),"", "-" &amp; $T195),TravelTime,8,FALSE), VLOOKUP($T195 &amp; IF(ISBLANK($S195),"", "-" &amp; $S195) &amp; IF(ISBLANK($R195),"", "-" &amp; $R195) &amp; IF(ISBLANK($Q195),"", "-" &amp; $Q195) &amp; IF(ISBLANK($P195),"", "-" &amp; $P195) &amp; IF(ISBLANK($O195),"", "-" &amp; $O195),TravelTime,8,FALSE)) / 1440, ""))</f>
        <v/>
      </c>
      <c r="AB195" t="str">
        <f t="shared" ref="AB195:AB258" si="14">IF(AND(LEN($A195)&lt;&gt;0,LEN($A195)&lt;&gt;0),$A195,$AB194)</f>
        <v>BICHOLIM</v>
      </c>
      <c r="AC195" t="str">
        <f t="shared" ref="AC195:AC258" si="15">IF(AND(LEN($J195)&lt;&gt;0,LEN($B195)&lt;&gt;0),$J195,$AC194)</f>
        <v>GA04T 4268</v>
      </c>
      <c r="AD195" t="str">
        <f>_xlfn.IFNA(VLOOKUP(PrivateSchedule[[#This Row],[ow]],RTARoutes[[StageCodes]:[RouteID]],6,FALSE), VLOOKUP(PrivateSchedule[[#This Row],[re]],RTARoutes[[StageCodes]:[RouteID]],6,FALSE))</f>
        <v>PVT51</v>
      </c>
      <c r="AE195" t="str" cm="1">
        <f t="array" ref="AE195">_xlfn.IFS( NOT(ISNA(VLOOKUP(PrivateSchedule[[#This Row],[ow]],RTARoutes[[StageCodes]:[RouteID]],6,FALSE))), "O",  NOT(ISNA(VLOOKUP(PrivateSchedule[[#This Row],[re]],RTARoutes[[StageCodes]:[RouteID]],6,FALSE))), "R")</f>
        <v>O</v>
      </c>
      <c r="AF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96" spans="15:33">
      <c r="O196" s="171" t="s">
        <v>1919</v>
      </c>
      <c r="T196" s="173" t="s">
        <v>420</v>
      </c>
      <c r="U196" t="str">
        <f t="shared" si="12"/>
        <v>MAULINGE-BICHOLIM</v>
      </c>
      <c r="V196" s="163">
        <v>0.43402777777777773</v>
      </c>
      <c r="AA196" s="165" t="str">
        <f t="shared" si="13"/>
        <v/>
      </c>
      <c r="AB196" t="str">
        <f t="shared" si="14"/>
        <v>BICHOLIM</v>
      </c>
      <c r="AC196" t="str">
        <f t="shared" si="15"/>
        <v>GA04T 4268</v>
      </c>
      <c r="AD196" t="str">
        <f>_xlfn.IFNA(VLOOKUP(PrivateSchedule[[#This Row],[ow]],RTARoutes[[StageCodes]:[RouteID]],6,FALSE), VLOOKUP(PrivateSchedule[[#This Row],[re]],RTARoutes[[StageCodes]:[RouteID]],6,FALSE))</f>
        <v>PVT51</v>
      </c>
      <c r="AE196" t="str" cm="1">
        <f t="array" ref="AE196">_xlfn.IFS( NOT(ISNA(VLOOKUP(PrivateSchedule[[#This Row],[ow]],RTARoutes[[StageCodes]:[RouteID]],6,FALSE))), "O",  NOT(ISNA(VLOOKUP(PrivateSchedule[[#This Row],[re]],RTARoutes[[StageCodes]:[RouteID]],6,FALSE))), "R")</f>
        <v>R</v>
      </c>
      <c r="AF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97" spans="15:33">
      <c r="O197" s="171" t="s">
        <v>420</v>
      </c>
      <c r="T197" s="173" t="s">
        <v>1919</v>
      </c>
      <c r="U197" t="str">
        <f t="shared" si="12"/>
        <v>BICHOLIM-MAULINGE</v>
      </c>
      <c r="V197" s="163">
        <v>0.45833333333333331</v>
      </c>
      <c r="AA197" s="165" t="str">
        <f t="shared" si="13"/>
        <v/>
      </c>
      <c r="AB197" t="str">
        <f t="shared" si="14"/>
        <v>BICHOLIM</v>
      </c>
      <c r="AC197" t="str">
        <f t="shared" si="15"/>
        <v>GA04T 4268</v>
      </c>
      <c r="AD197" t="str">
        <f>_xlfn.IFNA(VLOOKUP(PrivateSchedule[[#This Row],[ow]],RTARoutes[[StageCodes]:[RouteID]],6,FALSE), VLOOKUP(PrivateSchedule[[#This Row],[re]],RTARoutes[[StageCodes]:[RouteID]],6,FALSE))</f>
        <v>PVT51</v>
      </c>
      <c r="AE197" t="str" cm="1">
        <f t="array" ref="AE197">_xlfn.IFS( NOT(ISNA(VLOOKUP(PrivateSchedule[[#This Row],[ow]],RTARoutes[[StageCodes]:[RouteID]],6,FALSE))), "O",  NOT(ISNA(VLOOKUP(PrivateSchedule[[#This Row],[re]],RTARoutes[[StageCodes]:[RouteID]],6,FALSE))), "R")</f>
        <v>O</v>
      </c>
      <c r="AF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198" spans="15:33">
      <c r="O198" s="171" t="s">
        <v>1919</v>
      </c>
      <c r="T198" s="173" t="s">
        <v>420</v>
      </c>
      <c r="U198" t="str">
        <f t="shared" si="12"/>
        <v>MAULINGE-BICHOLIM</v>
      </c>
      <c r="V198" s="163">
        <v>0.48958333333333331</v>
      </c>
      <c r="AA198" s="165" t="str">
        <f t="shared" si="13"/>
        <v/>
      </c>
      <c r="AB198" t="str">
        <f t="shared" si="14"/>
        <v>BICHOLIM</v>
      </c>
      <c r="AC198" t="str">
        <f t="shared" si="15"/>
        <v>GA04T 4268</v>
      </c>
      <c r="AD198" t="str">
        <f>_xlfn.IFNA(VLOOKUP(PrivateSchedule[[#This Row],[ow]],RTARoutes[[StageCodes]:[RouteID]],6,FALSE), VLOOKUP(PrivateSchedule[[#This Row],[re]],RTARoutes[[StageCodes]:[RouteID]],6,FALSE))</f>
        <v>PVT51</v>
      </c>
      <c r="AE198" t="str" cm="1">
        <f t="array" ref="AE198">_xlfn.IFS( NOT(ISNA(VLOOKUP(PrivateSchedule[[#This Row],[ow]],RTARoutes[[StageCodes]:[RouteID]],6,FALSE))), "O",  NOT(ISNA(VLOOKUP(PrivateSchedule[[#This Row],[re]],RTARoutes[[StageCodes]:[RouteID]],6,FALSE))), "R")</f>
        <v>R</v>
      </c>
      <c r="AF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199" spans="15:33">
      <c r="O199" s="171" t="s">
        <v>420</v>
      </c>
      <c r="T199" s="173" t="s">
        <v>1919</v>
      </c>
      <c r="U199" t="str">
        <f t="shared" si="12"/>
        <v>BICHOLIM-MAULINGE</v>
      </c>
      <c r="V199" s="163">
        <v>0.52083333333333337</v>
      </c>
      <c r="AA199" s="165" t="str">
        <f t="shared" si="13"/>
        <v/>
      </c>
      <c r="AB199" t="str">
        <f t="shared" si="14"/>
        <v>BICHOLIM</v>
      </c>
      <c r="AC199" t="str">
        <f t="shared" si="15"/>
        <v>GA04T 4268</v>
      </c>
      <c r="AD199" t="str">
        <f>_xlfn.IFNA(VLOOKUP(PrivateSchedule[[#This Row],[ow]],RTARoutes[[StageCodes]:[RouteID]],6,FALSE), VLOOKUP(PrivateSchedule[[#This Row],[re]],RTARoutes[[StageCodes]:[RouteID]],6,FALSE))</f>
        <v>PVT51</v>
      </c>
      <c r="AE199" t="str" cm="1">
        <f t="array" ref="AE199">_xlfn.IFS( NOT(ISNA(VLOOKUP(PrivateSchedule[[#This Row],[ow]],RTARoutes[[StageCodes]:[RouteID]],6,FALSE))), "O",  NOT(ISNA(VLOOKUP(PrivateSchedule[[#This Row],[re]],RTARoutes[[StageCodes]:[RouteID]],6,FALSE))), "R")</f>
        <v>O</v>
      </c>
      <c r="AF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00" spans="15:33">
      <c r="O200" s="171" t="s">
        <v>1919</v>
      </c>
      <c r="T200" s="173" t="s">
        <v>420</v>
      </c>
      <c r="U200" t="str">
        <f t="shared" si="12"/>
        <v>MAULINGE-BICHOLIM</v>
      </c>
      <c r="V200" s="163">
        <v>0.53472222222222221</v>
      </c>
      <c r="AA200" s="165" t="str">
        <f t="shared" si="13"/>
        <v/>
      </c>
      <c r="AB200" t="str">
        <f t="shared" si="14"/>
        <v>BICHOLIM</v>
      </c>
      <c r="AC200" t="str">
        <f t="shared" si="15"/>
        <v>GA04T 4268</v>
      </c>
      <c r="AD200" t="str">
        <f>_xlfn.IFNA(VLOOKUP(PrivateSchedule[[#This Row],[ow]],RTARoutes[[StageCodes]:[RouteID]],6,FALSE), VLOOKUP(PrivateSchedule[[#This Row],[re]],RTARoutes[[StageCodes]:[RouteID]],6,FALSE))</f>
        <v>PVT51</v>
      </c>
      <c r="AE200" t="str" cm="1">
        <f t="array" ref="AE200">_xlfn.IFS( NOT(ISNA(VLOOKUP(PrivateSchedule[[#This Row],[ow]],RTARoutes[[StageCodes]:[RouteID]],6,FALSE))), "O",  NOT(ISNA(VLOOKUP(PrivateSchedule[[#This Row],[re]],RTARoutes[[StageCodes]:[RouteID]],6,FALSE))), "R")</f>
        <v>R</v>
      </c>
      <c r="AF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01" spans="15:33">
      <c r="O201" s="171" t="s">
        <v>420</v>
      </c>
      <c r="T201" s="173" t="s">
        <v>1919</v>
      </c>
      <c r="U201" t="str">
        <f t="shared" si="12"/>
        <v>BICHOLIM-MAULINGE</v>
      </c>
      <c r="V201" s="163">
        <v>0.57986111111111105</v>
      </c>
      <c r="AA201" s="165" t="str">
        <f t="shared" si="13"/>
        <v/>
      </c>
      <c r="AB201" t="str">
        <f t="shared" si="14"/>
        <v>BICHOLIM</v>
      </c>
      <c r="AC201" t="str">
        <f t="shared" si="15"/>
        <v>GA04T 4268</v>
      </c>
      <c r="AD201" t="str">
        <f>_xlfn.IFNA(VLOOKUP(PrivateSchedule[[#This Row],[ow]],RTARoutes[[StageCodes]:[RouteID]],6,FALSE), VLOOKUP(PrivateSchedule[[#This Row],[re]],RTARoutes[[StageCodes]:[RouteID]],6,FALSE))</f>
        <v>PVT51</v>
      </c>
      <c r="AE201" t="str" cm="1">
        <f t="array" ref="AE201">_xlfn.IFS( NOT(ISNA(VLOOKUP(PrivateSchedule[[#This Row],[ow]],RTARoutes[[StageCodes]:[RouteID]],6,FALSE))), "O",  NOT(ISNA(VLOOKUP(PrivateSchedule[[#This Row],[re]],RTARoutes[[StageCodes]:[RouteID]],6,FALSE))), "R")</f>
        <v>O</v>
      </c>
      <c r="AF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02" spans="15:33">
      <c r="O202" s="171" t="s">
        <v>1919</v>
      </c>
      <c r="T202" s="173" t="s">
        <v>420</v>
      </c>
      <c r="U202" t="str">
        <f t="shared" si="12"/>
        <v>MAULINGE-BICHOLIM</v>
      </c>
      <c r="V202" s="163">
        <v>0.59722222222222221</v>
      </c>
      <c r="AA202" s="165" t="str">
        <f t="shared" si="13"/>
        <v/>
      </c>
      <c r="AB202" t="str">
        <f t="shared" si="14"/>
        <v>BICHOLIM</v>
      </c>
      <c r="AC202" t="str">
        <f t="shared" si="15"/>
        <v>GA04T 4268</v>
      </c>
      <c r="AD202" t="str">
        <f>_xlfn.IFNA(VLOOKUP(PrivateSchedule[[#This Row],[ow]],RTARoutes[[StageCodes]:[RouteID]],6,FALSE), VLOOKUP(PrivateSchedule[[#This Row],[re]],RTARoutes[[StageCodes]:[RouteID]],6,FALSE))</f>
        <v>PVT51</v>
      </c>
      <c r="AE202" t="str" cm="1">
        <f t="array" ref="AE202">_xlfn.IFS( NOT(ISNA(VLOOKUP(PrivateSchedule[[#This Row],[ow]],RTARoutes[[StageCodes]:[RouteID]],6,FALSE))), "O",  NOT(ISNA(VLOOKUP(PrivateSchedule[[#This Row],[re]],RTARoutes[[StageCodes]:[RouteID]],6,FALSE))), "R")</f>
        <v>R</v>
      </c>
      <c r="AF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03" spans="15:33">
      <c r="O203" s="171" t="s">
        <v>420</v>
      </c>
      <c r="T203" s="173" t="s">
        <v>1919</v>
      </c>
      <c r="U203" t="str">
        <f t="shared" si="12"/>
        <v>BICHOLIM-MAULINGE</v>
      </c>
      <c r="V203" s="163">
        <v>0.625</v>
      </c>
      <c r="AA203" s="165" t="str">
        <f t="shared" si="13"/>
        <v/>
      </c>
      <c r="AB203" t="str">
        <f t="shared" si="14"/>
        <v>BICHOLIM</v>
      </c>
      <c r="AC203" t="str">
        <f t="shared" si="15"/>
        <v>GA04T 4268</v>
      </c>
      <c r="AD203" t="str">
        <f>_xlfn.IFNA(VLOOKUP(PrivateSchedule[[#This Row],[ow]],RTARoutes[[StageCodes]:[RouteID]],6,FALSE), VLOOKUP(PrivateSchedule[[#This Row],[re]],RTARoutes[[StageCodes]:[RouteID]],6,FALSE))</f>
        <v>PVT51</v>
      </c>
      <c r="AE203" t="str" cm="1">
        <f t="array" ref="AE203">_xlfn.IFS( NOT(ISNA(VLOOKUP(PrivateSchedule[[#This Row],[ow]],RTARoutes[[StageCodes]:[RouteID]],6,FALSE))), "O",  NOT(ISNA(VLOOKUP(PrivateSchedule[[#This Row],[re]],RTARoutes[[StageCodes]:[RouteID]],6,FALSE))), "R")</f>
        <v>O</v>
      </c>
      <c r="AF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04" spans="15:33">
      <c r="O204" s="171" t="s">
        <v>1919</v>
      </c>
      <c r="T204" s="173" t="s">
        <v>420</v>
      </c>
      <c r="U204" t="str">
        <f t="shared" si="12"/>
        <v>MAULINGE-BICHOLIM</v>
      </c>
      <c r="V204" s="163">
        <v>0.64236111111111105</v>
      </c>
      <c r="AA204" s="165" t="str">
        <f t="shared" si="13"/>
        <v/>
      </c>
      <c r="AB204" t="str">
        <f t="shared" si="14"/>
        <v>BICHOLIM</v>
      </c>
      <c r="AC204" t="str">
        <f t="shared" si="15"/>
        <v>GA04T 4268</v>
      </c>
      <c r="AD204" t="str">
        <f>_xlfn.IFNA(VLOOKUP(PrivateSchedule[[#This Row],[ow]],RTARoutes[[StageCodes]:[RouteID]],6,FALSE), VLOOKUP(PrivateSchedule[[#This Row],[re]],RTARoutes[[StageCodes]:[RouteID]],6,FALSE))</f>
        <v>PVT51</v>
      </c>
      <c r="AE204" t="str" cm="1">
        <f t="array" ref="AE204">_xlfn.IFS( NOT(ISNA(VLOOKUP(PrivateSchedule[[#This Row],[ow]],RTARoutes[[StageCodes]:[RouteID]],6,FALSE))), "O",  NOT(ISNA(VLOOKUP(PrivateSchedule[[#This Row],[re]],RTARoutes[[StageCodes]:[RouteID]],6,FALSE))), "R")</f>
        <v>R</v>
      </c>
      <c r="AF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05" spans="15:33">
      <c r="O205" s="171" t="s">
        <v>420</v>
      </c>
      <c r="T205" s="173" t="s">
        <v>1919</v>
      </c>
      <c r="U205" t="str">
        <f t="shared" si="12"/>
        <v>BICHOLIM-MAULINGE</v>
      </c>
      <c r="V205" s="163">
        <v>0.66666666666666663</v>
      </c>
      <c r="AA205" s="165" t="str">
        <f t="shared" si="13"/>
        <v/>
      </c>
      <c r="AB205" t="str">
        <f t="shared" si="14"/>
        <v>BICHOLIM</v>
      </c>
      <c r="AC205" t="str">
        <f t="shared" si="15"/>
        <v>GA04T 4268</v>
      </c>
      <c r="AD205" t="str">
        <f>_xlfn.IFNA(VLOOKUP(PrivateSchedule[[#This Row],[ow]],RTARoutes[[StageCodes]:[RouteID]],6,FALSE), VLOOKUP(PrivateSchedule[[#This Row],[re]],RTARoutes[[StageCodes]:[RouteID]],6,FALSE))</f>
        <v>PVT51</v>
      </c>
      <c r="AE205" t="str" cm="1">
        <f t="array" ref="AE205">_xlfn.IFS( NOT(ISNA(VLOOKUP(PrivateSchedule[[#This Row],[ow]],RTARoutes[[StageCodes]:[RouteID]],6,FALSE))), "O",  NOT(ISNA(VLOOKUP(PrivateSchedule[[#This Row],[re]],RTARoutes[[StageCodes]:[RouteID]],6,FALSE))), "R")</f>
        <v>O</v>
      </c>
      <c r="AF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06" spans="15:33">
      <c r="O206" s="171" t="s">
        <v>1919</v>
      </c>
      <c r="T206" s="173" t="s">
        <v>420</v>
      </c>
      <c r="U206" t="str">
        <f t="shared" si="12"/>
        <v>MAULINGE-BICHOLIM</v>
      </c>
      <c r="V206" s="163">
        <v>0.68402777777777779</v>
      </c>
      <c r="AA206" s="165" t="str">
        <f t="shared" si="13"/>
        <v/>
      </c>
      <c r="AB206" t="str">
        <f t="shared" si="14"/>
        <v>BICHOLIM</v>
      </c>
      <c r="AC206" t="str">
        <f t="shared" si="15"/>
        <v>GA04T 4268</v>
      </c>
      <c r="AD206" t="str">
        <f>_xlfn.IFNA(VLOOKUP(PrivateSchedule[[#This Row],[ow]],RTARoutes[[StageCodes]:[RouteID]],6,FALSE), VLOOKUP(PrivateSchedule[[#This Row],[re]],RTARoutes[[StageCodes]:[RouteID]],6,FALSE))</f>
        <v>PVT51</v>
      </c>
      <c r="AE206" t="str" cm="1">
        <f t="array" ref="AE206">_xlfn.IFS( NOT(ISNA(VLOOKUP(PrivateSchedule[[#This Row],[ow]],RTARoutes[[StageCodes]:[RouteID]],6,FALSE))), "O",  NOT(ISNA(VLOOKUP(PrivateSchedule[[#This Row],[re]],RTARoutes[[StageCodes]:[RouteID]],6,FALSE))), "R")</f>
        <v>R</v>
      </c>
      <c r="AF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07" spans="15:33">
      <c r="O207" s="171" t="s">
        <v>420</v>
      </c>
      <c r="T207" s="173" t="s">
        <v>1919</v>
      </c>
      <c r="U207" t="str">
        <f t="shared" si="12"/>
        <v>BICHOLIM-MAULINGE</v>
      </c>
      <c r="V207" s="163">
        <v>0.70833333333333337</v>
      </c>
      <c r="AA207" s="165" t="str">
        <f t="shared" si="13"/>
        <v/>
      </c>
      <c r="AB207" t="str">
        <f t="shared" si="14"/>
        <v>BICHOLIM</v>
      </c>
      <c r="AC207" t="str">
        <f t="shared" si="15"/>
        <v>GA04T 4268</v>
      </c>
      <c r="AD207" t="str">
        <f>_xlfn.IFNA(VLOOKUP(PrivateSchedule[[#This Row],[ow]],RTARoutes[[StageCodes]:[RouteID]],6,FALSE), VLOOKUP(PrivateSchedule[[#This Row],[re]],RTARoutes[[StageCodes]:[RouteID]],6,FALSE))</f>
        <v>PVT51</v>
      </c>
      <c r="AE207" t="str" cm="1">
        <f t="array" ref="AE207">_xlfn.IFS( NOT(ISNA(VLOOKUP(PrivateSchedule[[#This Row],[ow]],RTARoutes[[StageCodes]:[RouteID]],6,FALSE))), "O",  NOT(ISNA(VLOOKUP(PrivateSchedule[[#This Row],[re]],RTARoutes[[StageCodes]:[RouteID]],6,FALSE))), "R")</f>
        <v>O</v>
      </c>
      <c r="AF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08" spans="15:33">
      <c r="O208" s="171" t="s">
        <v>1919</v>
      </c>
      <c r="T208" s="173" t="s">
        <v>420</v>
      </c>
      <c r="U208" t="str">
        <f t="shared" si="12"/>
        <v>MAULINGE-BICHOLIM</v>
      </c>
      <c r="V208" s="163">
        <v>0.72569444444444453</v>
      </c>
      <c r="AA208" s="165" t="str">
        <f t="shared" si="13"/>
        <v/>
      </c>
      <c r="AB208" t="str">
        <f t="shared" si="14"/>
        <v>BICHOLIM</v>
      </c>
      <c r="AC208" t="str">
        <f t="shared" si="15"/>
        <v>GA04T 4268</v>
      </c>
      <c r="AD208" t="str">
        <f>_xlfn.IFNA(VLOOKUP(PrivateSchedule[[#This Row],[ow]],RTARoutes[[StageCodes]:[RouteID]],6,FALSE), VLOOKUP(PrivateSchedule[[#This Row],[re]],RTARoutes[[StageCodes]:[RouteID]],6,FALSE))</f>
        <v>PVT51</v>
      </c>
      <c r="AE208" t="str" cm="1">
        <f t="array" ref="AE208">_xlfn.IFS( NOT(ISNA(VLOOKUP(PrivateSchedule[[#This Row],[ow]],RTARoutes[[StageCodes]:[RouteID]],6,FALSE))), "O",  NOT(ISNA(VLOOKUP(PrivateSchedule[[#This Row],[re]],RTARoutes[[StageCodes]:[RouteID]],6,FALSE))), "R")</f>
        <v>R</v>
      </c>
      <c r="AF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09" spans="2:33">
      <c r="O209" s="171" t="s">
        <v>420</v>
      </c>
      <c r="T209" s="173" t="s">
        <v>1919</v>
      </c>
      <c r="U209" t="str">
        <f t="shared" si="12"/>
        <v>BICHOLIM-MAULINGE</v>
      </c>
      <c r="V209" s="163">
        <v>0.74305555555555547</v>
      </c>
      <c r="AA209" s="165" t="str">
        <f t="shared" si="13"/>
        <v/>
      </c>
      <c r="AB209" t="str">
        <f t="shared" si="14"/>
        <v>BICHOLIM</v>
      </c>
      <c r="AC209" t="str">
        <f t="shared" si="15"/>
        <v>GA04T 4268</v>
      </c>
      <c r="AD209" t="str">
        <f>_xlfn.IFNA(VLOOKUP(PrivateSchedule[[#This Row],[ow]],RTARoutes[[StageCodes]:[RouteID]],6,FALSE), VLOOKUP(PrivateSchedule[[#This Row],[re]],RTARoutes[[StageCodes]:[RouteID]],6,FALSE))</f>
        <v>PVT51</v>
      </c>
      <c r="AE209" t="str" cm="1">
        <f t="array" ref="AE209">_xlfn.IFS( NOT(ISNA(VLOOKUP(PrivateSchedule[[#This Row],[ow]],RTARoutes[[StageCodes]:[RouteID]],6,FALSE))), "O",  NOT(ISNA(VLOOKUP(PrivateSchedule[[#This Row],[re]],RTARoutes[[StageCodes]:[RouteID]],6,FALSE))), "R")</f>
        <v>O</v>
      </c>
      <c r="AF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10" spans="2:33">
      <c r="O210" s="171" t="s">
        <v>1919</v>
      </c>
      <c r="T210" s="173" t="s">
        <v>420</v>
      </c>
      <c r="U210" t="str">
        <f t="shared" si="12"/>
        <v>MAULINGE-BICHOLIM</v>
      </c>
      <c r="V210" s="163">
        <v>0.75</v>
      </c>
      <c r="AA210" s="165" t="str">
        <f t="shared" si="13"/>
        <v/>
      </c>
      <c r="AB210" t="str">
        <f t="shared" si="14"/>
        <v>BICHOLIM</v>
      </c>
      <c r="AC210" t="str">
        <f t="shared" si="15"/>
        <v>GA04T 4268</v>
      </c>
      <c r="AD210" t="str">
        <f>_xlfn.IFNA(VLOOKUP(PrivateSchedule[[#This Row],[ow]],RTARoutes[[StageCodes]:[RouteID]],6,FALSE), VLOOKUP(PrivateSchedule[[#This Row],[re]],RTARoutes[[StageCodes]:[RouteID]],6,FALSE))</f>
        <v>PVT51</v>
      </c>
      <c r="AE210" t="str" cm="1">
        <f t="array" ref="AE210">_xlfn.IFS( NOT(ISNA(VLOOKUP(PrivateSchedule[[#This Row],[ow]],RTARoutes[[StageCodes]:[RouteID]],6,FALSE))), "O",  NOT(ISNA(VLOOKUP(PrivateSchedule[[#This Row],[re]],RTARoutes[[StageCodes]:[RouteID]],6,FALSE))), "R")</f>
        <v>R</v>
      </c>
      <c r="AF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MUL-*BCH</v>
      </c>
      <c r="AG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BCH-*MUL</v>
      </c>
    </row>
    <row r="211" spans="2:33">
      <c r="O211" s="171" t="s">
        <v>420</v>
      </c>
      <c r="T211" s="173" t="s">
        <v>1919</v>
      </c>
      <c r="U211" t="str">
        <f t="shared" si="12"/>
        <v>BICHOLIM-MAULINGE</v>
      </c>
      <c r="V211" s="163">
        <v>0.77430555555555547</v>
      </c>
      <c r="AA211" s="165" t="str">
        <f t="shared" si="13"/>
        <v/>
      </c>
      <c r="AB211" t="str">
        <f t="shared" si="14"/>
        <v>BICHOLIM</v>
      </c>
      <c r="AC211" t="str">
        <f t="shared" si="15"/>
        <v>GA04T 4268</v>
      </c>
      <c r="AD211" t="str">
        <f>_xlfn.IFNA(VLOOKUP(PrivateSchedule[[#This Row],[ow]],RTARoutes[[StageCodes]:[RouteID]],6,FALSE), VLOOKUP(PrivateSchedule[[#This Row],[re]],RTARoutes[[StageCodes]:[RouteID]],6,FALSE))</f>
        <v>PVT51</v>
      </c>
      <c r="AE211" t="str" cm="1">
        <f t="array" ref="AE211">_xlfn.IFS( NOT(ISNA(VLOOKUP(PrivateSchedule[[#This Row],[ow]],RTARoutes[[StageCodes]:[RouteID]],6,FALSE))), "O",  NOT(ISNA(VLOOKUP(PrivateSchedule[[#This Row],[re]],RTARoutes[[StageCodes]:[RouteID]],6,FALSE))), "R")</f>
        <v>O</v>
      </c>
      <c r="AF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BCH-*MUL</v>
      </c>
      <c r="AG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MUL-*BCH</v>
      </c>
    </row>
    <row r="212" spans="2:33">
      <c r="B212" s="171" t="s">
        <v>233</v>
      </c>
      <c r="C212" s="172" t="s">
        <v>3673</v>
      </c>
      <c r="D212" s="172" t="s">
        <v>28</v>
      </c>
      <c r="E212" s="176">
        <v>42704</v>
      </c>
      <c r="F212" s="177">
        <v>44529</v>
      </c>
      <c r="G212" s="171" t="s">
        <v>3674</v>
      </c>
      <c r="H212" s="172" t="s">
        <v>3675</v>
      </c>
      <c r="J212" s="171" t="s">
        <v>232</v>
      </c>
      <c r="L212" s="172" t="s">
        <v>16</v>
      </c>
      <c r="M212" s="198">
        <v>27</v>
      </c>
      <c r="N212" s="199">
        <v>11</v>
      </c>
      <c r="O212" s="171" t="s">
        <v>3041</v>
      </c>
      <c r="T212" s="173" t="s">
        <v>3169</v>
      </c>
      <c r="U212" t="str">
        <f t="shared" si="12"/>
        <v>VALPOI-XELPE/HSPTL</v>
      </c>
      <c r="V212" s="163">
        <v>0.26041666666666669</v>
      </c>
      <c r="AA212" s="165" t="str">
        <f t="shared" si="13"/>
        <v/>
      </c>
      <c r="AB212" t="str">
        <f t="shared" si="14"/>
        <v>BICHOLIM</v>
      </c>
      <c r="AC212" t="str">
        <f t="shared" si="15"/>
        <v>GA04T 5337</v>
      </c>
      <c r="AD212" t="str">
        <f>_xlfn.IFNA(VLOOKUP(PrivateSchedule[[#This Row],[ow]],RTARoutes[[StageCodes]:[RouteID]],6,FALSE), VLOOKUP(PrivateSchedule[[#This Row],[re]],RTARoutes[[StageCodes]:[RouteID]],6,FALSE))</f>
        <v>PVT498</v>
      </c>
      <c r="AE212" t="str" cm="1">
        <f t="array" ref="AE212">_xlfn.IFS( NOT(ISNA(VLOOKUP(PrivateSchedule[[#This Row],[ow]],RTARoutes[[StageCodes]:[RouteID]],6,FALSE))), "O",  NOT(ISNA(VLOOKUP(PrivateSchedule[[#This Row],[re]],RTARoutes[[StageCodes]:[RouteID]],6,FALSE))), "R")</f>
        <v>O</v>
      </c>
      <c r="AF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VLP-*XLP</v>
      </c>
      <c r="AG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XLP-*VLP</v>
      </c>
    </row>
    <row r="213" spans="2:33">
      <c r="O213" s="171" t="s">
        <v>3169</v>
      </c>
      <c r="T213" s="173" t="s">
        <v>2247</v>
      </c>
      <c r="U213" t="str">
        <f t="shared" si="12"/>
        <v>XELPE/HSPTL-PANAJI</v>
      </c>
      <c r="V213" s="163">
        <v>0.30555555555555552</v>
      </c>
      <c r="AA213" s="165" t="str">
        <f t="shared" si="13"/>
        <v/>
      </c>
      <c r="AB213" t="str">
        <f t="shared" si="14"/>
        <v>BICHOLIM</v>
      </c>
      <c r="AC213" t="str">
        <f t="shared" si="15"/>
        <v>GA04T 5337</v>
      </c>
      <c r="AD213" t="e">
        <f>_xlfn.IFNA(VLOOKUP(PrivateSchedule[[#This Row],[ow]],RTARoutes[[StageCodes]:[RouteID]],6,FALSE), VLOOKUP(PrivateSchedule[[#This Row],[re]],RTARoutes[[StageCodes]:[RouteID]],6,FALSE))</f>
        <v>#N/A</v>
      </c>
      <c r="AE213" t="e" cm="1">
        <f t="array" ref="AE213">_xlfn.IFS( NOT(ISNA(VLOOKUP(PrivateSchedule[[#This Row],[ow]],RTARoutes[[StageCodes]:[RouteID]],6,FALSE))), "O",  NOT(ISNA(VLOOKUP(PrivateSchedule[[#This Row],[re]],RTARoutes[[StageCodes]:[RouteID]],6,FALSE))), "R")</f>
        <v>#N/A</v>
      </c>
      <c r="AF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XLP-*PNJ</v>
      </c>
      <c r="AG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PNJ-*XLP</v>
      </c>
    </row>
    <row r="214" spans="2:33">
      <c r="O214" s="171" t="s">
        <v>2247</v>
      </c>
      <c r="T214" s="173" t="s">
        <v>2374</v>
      </c>
      <c r="U214" t="str">
        <f t="shared" si="12"/>
        <v>PANAJI-PONDA</v>
      </c>
      <c r="V214" s="163">
        <v>0.44097222222222227</v>
      </c>
      <c r="AA214" s="165" t="str">
        <f t="shared" si="13"/>
        <v/>
      </c>
      <c r="AB214" t="str">
        <f t="shared" si="14"/>
        <v>BICHOLIM</v>
      </c>
      <c r="AC214" t="str">
        <f t="shared" si="15"/>
        <v>GA04T 5337</v>
      </c>
      <c r="AD214" t="str">
        <f>_xlfn.IFNA(VLOOKUP(PrivateSchedule[[#This Row],[ow]],RTARoutes[[StageCodes]:[RouteID]],6,FALSE), VLOOKUP(PrivateSchedule[[#This Row],[re]],RTARoutes[[StageCodes]:[RouteID]],6,FALSE))</f>
        <v>PVT404</v>
      </c>
      <c r="AE214" t="str" cm="1">
        <f t="array" ref="AE214">_xlfn.IFS( NOT(ISNA(VLOOKUP(PrivateSchedule[[#This Row],[ow]],RTARoutes[[StageCodes]:[RouteID]],6,FALSE))), "O",  NOT(ISNA(VLOOKUP(PrivateSchedule[[#This Row],[re]],RTARoutes[[StageCodes]:[RouteID]],6,FALSE))), "R")</f>
        <v>O</v>
      </c>
      <c r="AF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215" spans="2:33">
      <c r="O215" s="171" t="s">
        <v>2374</v>
      </c>
      <c r="T215" s="173" t="s">
        <v>3041</v>
      </c>
      <c r="U215" t="str">
        <f t="shared" si="12"/>
        <v>PONDA-VALPOI</v>
      </c>
      <c r="V215" s="163">
        <v>0.68402777777777779</v>
      </c>
      <c r="AA215" s="165" t="str">
        <f t="shared" si="13"/>
        <v/>
      </c>
      <c r="AB215" t="str">
        <f t="shared" si="14"/>
        <v>BICHOLIM</v>
      </c>
      <c r="AC215" t="str">
        <f t="shared" si="15"/>
        <v>GA04T 5337</v>
      </c>
      <c r="AD215" t="str">
        <f>_xlfn.IFNA(VLOOKUP(PrivateSchedule[[#This Row],[ow]],RTARoutes[[StageCodes]:[RouteID]],6,FALSE), VLOOKUP(PrivateSchedule[[#This Row],[re]],RTARoutes[[StageCodes]:[RouteID]],6,FALSE))</f>
        <v>PVT431</v>
      </c>
      <c r="AE215" t="str" cm="1">
        <f t="array" ref="AE215">_xlfn.IFS( NOT(ISNA(VLOOKUP(PrivateSchedule[[#This Row],[ow]],RTARoutes[[StageCodes]:[RouteID]],6,FALSE))), "O",  NOT(ISNA(VLOOKUP(PrivateSchedule[[#This Row],[re]],RTARoutes[[StageCodes]:[RouteID]],6,FALSE))), "R")</f>
        <v>O</v>
      </c>
      <c r="AF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216" spans="2:33">
      <c r="O216" s="171" t="s">
        <v>3041</v>
      </c>
      <c r="T216" s="173" t="s">
        <v>2374</v>
      </c>
      <c r="U216" t="str">
        <f t="shared" si="12"/>
        <v>VALPOI-PONDA</v>
      </c>
      <c r="V216" s="163">
        <v>0.76041666666666663</v>
      </c>
      <c r="AA216" s="165" t="str">
        <f t="shared" si="13"/>
        <v/>
      </c>
      <c r="AB216" t="str">
        <f t="shared" si="14"/>
        <v>BICHOLIM</v>
      </c>
      <c r="AC216" t="str">
        <f t="shared" si="15"/>
        <v>GA04T 5337</v>
      </c>
      <c r="AD216" t="str">
        <f>_xlfn.IFNA(VLOOKUP(PrivateSchedule[[#This Row],[ow]],RTARoutes[[StageCodes]:[RouteID]],6,FALSE), VLOOKUP(PrivateSchedule[[#This Row],[re]],RTARoutes[[StageCodes]:[RouteID]],6,FALSE))</f>
        <v>PVT431</v>
      </c>
      <c r="AE216" t="str" cm="1">
        <f t="array" ref="AE216">_xlfn.IFS( NOT(ISNA(VLOOKUP(PrivateSchedule[[#This Row],[ow]],RTARoutes[[StageCodes]:[RouteID]],6,FALSE))), "O",  NOT(ISNA(VLOOKUP(PrivateSchedule[[#This Row],[re]],RTARoutes[[StageCodes]:[RouteID]],6,FALSE))), "R")</f>
        <v>R</v>
      </c>
      <c r="AF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217" spans="2:33">
      <c r="O217" s="171" t="s">
        <v>2374</v>
      </c>
      <c r="T217" s="173" t="s">
        <v>3169</v>
      </c>
      <c r="U217" t="str">
        <f t="shared" si="12"/>
        <v>PONDA-XELPE/HSPTL</v>
      </c>
      <c r="V217" s="163">
        <v>0.80208333333333337</v>
      </c>
      <c r="AA217" s="165" t="str">
        <f t="shared" si="13"/>
        <v/>
      </c>
      <c r="AB217" t="str">
        <f t="shared" si="14"/>
        <v>BICHOLIM</v>
      </c>
      <c r="AC217" t="str">
        <f t="shared" si="15"/>
        <v>GA04T 5337</v>
      </c>
      <c r="AD217" t="str">
        <f>_xlfn.IFNA(VLOOKUP(PrivateSchedule[[#This Row],[ow]],RTARoutes[[StageCodes]:[RouteID]],6,FALSE), VLOOKUP(PrivateSchedule[[#This Row],[re]],RTARoutes[[StageCodes]:[RouteID]],6,FALSE))</f>
        <v>PVT435</v>
      </c>
      <c r="AE217" t="str" cm="1">
        <f t="array" ref="AE217">_xlfn.IFS( NOT(ISNA(VLOOKUP(PrivateSchedule[[#This Row],[ow]],RTARoutes[[StageCodes]:[RouteID]],6,FALSE))), "O",  NOT(ISNA(VLOOKUP(PrivateSchedule[[#This Row],[re]],RTARoutes[[StageCodes]:[RouteID]],6,FALSE))), "R")</f>
        <v>O</v>
      </c>
      <c r="AF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PND-*XLP</v>
      </c>
      <c r="AG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XLP-*PND</v>
      </c>
    </row>
    <row r="218" spans="2:33">
      <c r="B218" s="171" t="s">
        <v>23</v>
      </c>
      <c r="C218" s="172" t="s">
        <v>3676</v>
      </c>
      <c r="D218" s="172" t="s">
        <v>19</v>
      </c>
      <c r="E218" s="176">
        <v>43770</v>
      </c>
      <c r="F218" s="177">
        <v>44012</v>
      </c>
      <c r="G218" s="171" t="s">
        <v>3677</v>
      </c>
      <c r="H218" s="172" t="s">
        <v>3678</v>
      </c>
      <c r="J218" s="171" t="s">
        <v>21</v>
      </c>
      <c r="L218" s="172" t="s">
        <v>16</v>
      </c>
      <c r="M218" s="198">
        <v>30</v>
      </c>
      <c r="N218" s="199">
        <v>12</v>
      </c>
      <c r="O218" s="171" t="s">
        <v>544</v>
      </c>
      <c r="T218" s="173" t="s">
        <v>2247</v>
      </c>
      <c r="U218" t="str">
        <f t="shared" si="12"/>
        <v>AMONA-PANAJI</v>
      </c>
      <c r="V218" s="163">
        <v>0.28125</v>
      </c>
      <c r="AA218" s="165" t="str">
        <f t="shared" si="13"/>
        <v/>
      </c>
      <c r="AB218" t="str">
        <f t="shared" si="14"/>
        <v>BICHOLIM</v>
      </c>
      <c r="AC218" t="str">
        <f t="shared" si="15"/>
        <v>GA04T 4694</v>
      </c>
      <c r="AD218" t="str">
        <f>_xlfn.IFNA(VLOOKUP(PrivateSchedule[[#This Row],[ow]],RTARoutes[[StageCodes]:[RouteID]],6,FALSE), VLOOKUP(PrivateSchedule[[#This Row],[re]],RTARoutes[[StageCodes]:[RouteID]],6,FALSE))</f>
        <v>PVT27</v>
      </c>
      <c r="AE218" t="str" cm="1">
        <f t="array" ref="AE218">_xlfn.IFS( NOT(ISNA(VLOOKUP(PrivateSchedule[[#This Row],[ow]],RTARoutes[[StageCodes]:[RouteID]],6,FALSE))), "O",  NOT(ISNA(VLOOKUP(PrivateSchedule[[#This Row],[re]],RTARoutes[[StageCodes]:[RouteID]],6,FALSE))), "R")</f>
        <v>O</v>
      </c>
      <c r="AF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AMN-*PNJ</v>
      </c>
      <c r="AG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PNJ-*AMN</v>
      </c>
    </row>
    <row r="219" spans="2:33">
      <c r="O219" s="171" t="s">
        <v>2247</v>
      </c>
      <c r="P219" s="172" t="s">
        <v>1366</v>
      </c>
      <c r="Q219" s="172" t="s">
        <v>1579</v>
      </c>
      <c r="T219" s="173" t="s">
        <v>3041</v>
      </c>
      <c r="U219" t="str">
        <f t="shared" si="12"/>
        <v>PANAJI-GREEN PARK-KARASWADA-VALPOI</v>
      </c>
      <c r="V219" s="163">
        <v>0.38194444444444442</v>
      </c>
      <c r="AA219" s="165" t="str">
        <f t="shared" si="13"/>
        <v/>
      </c>
      <c r="AB219" t="str">
        <f t="shared" si="14"/>
        <v>BICHOLIM</v>
      </c>
      <c r="AC219" t="str">
        <f t="shared" si="15"/>
        <v>GA04T 4694</v>
      </c>
      <c r="AD219" t="str">
        <f>_xlfn.IFNA(VLOOKUP(PrivateSchedule[[#This Row],[ow]],RTARoutes[[StageCodes]:[RouteID]],6,FALSE), VLOOKUP(PrivateSchedule[[#This Row],[re]],RTARoutes[[StageCodes]:[RouteID]],6,FALSE))</f>
        <v>PVT437</v>
      </c>
      <c r="AE219" t="str" cm="1">
        <f t="array" ref="AE219">_xlfn.IFS( NOT(ISNA(VLOOKUP(PrivateSchedule[[#This Row],[ow]],RTARoutes[[StageCodes]:[RouteID]],6,FALSE))), "O",  NOT(ISNA(VLOOKUP(PrivateSchedule[[#This Row],[re]],RTARoutes[[StageCodes]:[RouteID]],6,FALSE))), "R")</f>
        <v>O</v>
      </c>
      <c r="AF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PNJ-*GPK-*KWD-*VLP</v>
      </c>
      <c r="AG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VLP-*KWD-*GPK-*PNJ</v>
      </c>
    </row>
    <row r="220" spans="2:33">
      <c r="O220" s="171" t="s">
        <v>3041</v>
      </c>
      <c r="T220" s="173" t="s">
        <v>2247</v>
      </c>
      <c r="U220" t="str">
        <f t="shared" si="12"/>
        <v>VALPOI-PANAJI</v>
      </c>
      <c r="V220" s="163">
        <v>0.4861111111111111</v>
      </c>
      <c r="AA220" s="165" t="str">
        <f t="shared" si="13"/>
        <v/>
      </c>
      <c r="AB220" t="str">
        <f t="shared" si="14"/>
        <v>BICHOLIM</v>
      </c>
      <c r="AC220" t="str">
        <f t="shared" si="15"/>
        <v>GA04T 4694</v>
      </c>
      <c r="AD220" t="str">
        <f>_xlfn.IFNA(VLOOKUP(PrivateSchedule[[#This Row],[ow]],RTARoutes[[StageCodes]:[RouteID]],6,FALSE), VLOOKUP(PrivateSchedule[[#This Row],[re]],RTARoutes[[StageCodes]:[RouteID]],6,FALSE))</f>
        <v>PVT437</v>
      </c>
      <c r="AE220" t="str" cm="1">
        <f t="array" ref="AE220">_xlfn.IFS( NOT(ISNA(VLOOKUP(PrivateSchedule[[#This Row],[ow]],RTARoutes[[StageCodes]:[RouteID]],6,FALSE))), "O",  NOT(ISNA(VLOOKUP(PrivateSchedule[[#This Row],[re]],RTARoutes[[StageCodes]:[RouteID]],6,FALSE))), "R")</f>
        <v>R</v>
      </c>
      <c r="AF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21" spans="2:33">
      <c r="O221" s="171" t="s">
        <v>2247</v>
      </c>
      <c r="P221" s="172" t="s">
        <v>1366</v>
      </c>
      <c r="Q221" s="172" t="s">
        <v>1579</v>
      </c>
      <c r="T221" s="173" t="s">
        <v>3041</v>
      </c>
      <c r="U221" t="str">
        <f t="shared" si="12"/>
        <v>PANAJI-GREEN PARK-KARASWADA-VALPOI</v>
      </c>
      <c r="V221" s="163">
        <v>0.67361111111111116</v>
      </c>
      <c r="AA221" s="165" t="str">
        <f t="shared" si="13"/>
        <v/>
      </c>
      <c r="AB221" t="str">
        <f t="shared" si="14"/>
        <v>BICHOLIM</v>
      </c>
      <c r="AC221" t="str">
        <f t="shared" si="15"/>
        <v>GA04T 4694</v>
      </c>
      <c r="AD221" t="str">
        <f>_xlfn.IFNA(VLOOKUP(PrivateSchedule[[#This Row],[ow]],RTARoutes[[StageCodes]:[RouteID]],6,FALSE), VLOOKUP(PrivateSchedule[[#This Row],[re]],RTARoutes[[StageCodes]:[RouteID]],6,FALSE))</f>
        <v>PVT437</v>
      </c>
      <c r="AE221" t="str" cm="1">
        <f t="array" ref="AE221">_xlfn.IFS( NOT(ISNA(VLOOKUP(PrivateSchedule[[#This Row],[ow]],RTARoutes[[StageCodes]:[RouteID]],6,FALSE))), "O",  NOT(ISNA(VLOOKUP(PrivateSchedule[[#This Row],[re]],RTARoutes[[StageCodes]:[RouteID]],6,FALSE))), "R")</f>
        <v>O</v>
      </c>
      <c r="AF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PNJ-*GPK-*KWD-*VLP</v>
      </c>
      <c r="AG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VLP-*KWD-*GPK-*PNJ</v>
      </c>
    </row>
    <row r="222" spans="2:33">
      <c r="O222" s="171" t="s">
        <v>3041</v>
      </c>
      <c r="T222" s="173" t="s">
        <v>2596</v>
      </c>
      <c r="U222" t="str">
        <f t="shared" si="12"/>
        <v>VALPOI-SANKHALI</v>
      </c>
      <c r="V222" s="163">
        <v>0.77777777777777779</v>
      </c>
      <c r="AA222" s="165" t="str">
        <f t="shared" si="13"/>
        <v/>
      </c>
      <c r="AB222" t="str">
        <f t="shared" si="14"/>
        <v>BICHOLIM</v>
      </c>
      <c r="AC222" t="str">
        <f t="shared" si="15"/>
        <v>GA04T 4694</v>
      </c>
      <c r="AD222" t="str">
        <f>_xlfn.IFNA(VLOOKUP(PrivateSchedule[[#This Row],[ow]],RTARoutes[[StageCodes]:[RouteID]],6,FALSE), VLOOKUP(PrivateSchedule[[#This Row],[re]],RTARoutes[[StageCodes]:[RouteID]],6,FALSE))</f>
        <v>PVT479</v>
      </c>
      <c r="AE222" t="str" cm="1">
        <f t="array" ref="AE222">_xlfn.IFS( NOT(ISNA(VLOOKUP(PrivateSchedule[[#This Row],[ow]],RTARoutes[[StageCodes]:[RouteID]],6,FALSE))), "O",  NOT(ISNA(VLOOKUP(PrivateSchedule[[#This Row],[re]],RTARoutes[[StageCodes]:[RouteID]],6,FALSE))), "R")</f>
        <v>R</v>
      </c>
      <c r="AF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VLP-*SKL</v>
      </c>
      <c r="AG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SKL-*VLP</v>
      </c>
    </row>
    <row r="223" spans="2:33">
      <c r="O223" s="171" t="s">
        <v>2596</v>
      </c>
      <c r="T223" s="173" t="s">
        <v>544</v>
      </c>
      <c r="U223" t="str">
        <f t="shared" si="12"/>
        <v>SANKHALI-AMONA</v>
      </c>
      <c r="V223" s="163">
        <v>0.8125</v>
      </c>
      <c r="AA223" s="165" t="str">
        <f t="shared" si="13"/>
        <v/>
      </c>
      <c r="AB223" t="str">
        <f t="shared" si="14"/>
        <v>BICHOLIM</v>
      </c>
      <c r="AC223" t="str">
        <f t="shared" si="15"/>
        <v>GA04T 4694</v>
      </c>
      <c r="AD223" t="e">
        <f>_xlfn.IFNA(VLOOKUP(PrivateSchedule[[#This Row],[ow]],RTARoutes[[StageCodes]:[RouteID]],6,FALSE), VLOOKUP(PrivateSchedule[[#This Row],[re]],RTARoutes[[StageCodes]:[RouteID]],6,FALSE))</f>
        <v>#N/A</v>
      </c>
      <c r="AE223" t="e" cm="1">
        <f t="array" ref="AE223">_xlfn.IFS( NOT(ISNA(VLOOKUP(PrivateSchedule[[#This Row],[ow]],RTARoutes[[StageCodes]:[RouteID]],6,FALSE))), "O",  NOT(ISNA(VLOOKUP(PrivateSchedule[[#This Row],[re]],RTARoutes[[StageCodes]:[RouteID]],6,FALSE))), "R")</f>
        <v>#N/A</v>
      </c>
      <c r="AF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SKL-*AMN</v>
      </c>
      <c r="AG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AMN-*SKL</v>
      </c>
    </row>
    <row r="224" spans="2:33">
      <c r="B224" s="171" t="s">
        <v>80</v>
      </c>
      <c r="C224" s="172" t="s">
        <v>3679</v>
      </c>
      <c r="D224" s="172" t="s">
        <v>28</v>
      </c>
      <c r="E224" s="176">
        <v>41060</v>
      </c>
      <c r="F224" s="177">
        <v>42885</v>
      </c>
      <c r="G224" s="171" t="s">
        <v>3680</v>
      </c>
      <c r="H224" s="172" t="s">
        <v>3681</v>
      </c>
      <c r="J224" s="171" t="s">
        <v>78</v>
      </c>
      <c r="L224" s="172" t="s">
        <v>16</v>
      </c>
      <c r="M224" s="198">
        <v>37</v>
      </c>
      <c r="N224" s="199">
        <v>15</v>
      </c>
      <c r="O224" s="171" t="s">
        <v>1448</v>
      </c>
      <c r="T224" s="173" t="s">
        <v>2247</v>
      </c>
      <c r="U224" t="str">
        <f t="shared" si="12"/>
        <v>HONDA VADAK-PANAJI</v>
      </c>
      <c r="V224" s="163">
        <v>0.28819444444444448</v>
      </c>
      <c r="AA224" s="165" t="str">
        <f t="shared" si="13"/>
        <v/>
      </c>
      <c r="AB224" t="str">
        <f t="shared" si="14"/>
        <v>BICHOLIM</v>
      </c>
      <c r="AC224" t="str">
        <f t="shared" si="15"/>
        <v>GA04T 1133</v>
      </c>
      <c r="AD224" t="str">
        <f>_xlfn.IFNA(VLOOKUP(PrivateSchedule[[#This Row],[ow]],RTARoutes[[StageCodes]:[RouteID]],6,FALSE), VLOOKUP(PrivateSchedule[[#This Row],[re]],RTARoutes[[StageCodes]:[RouteID]],6,FALSE))</f>
        <v>PVT203</v>
      </c>
      <c r="AE224" t="str" cm="1">
        <f t="array" ref="AE224">_xlfn.IFS( NOT(ISNA(VLOOKUP(PrivateSchedule[[#This Row],[ow]],RTARoutes[[StageCodes]:[RouteID]],6,FALSE))), "O",  NOT(ISNA(VLOOKUP(PrivateSchedule[[#This Row],[re]],RTARoutes[[StageCodes]:[RouteID]],6,FALSE))), "R")</f>
        <v>O</v>
      </c>
      <c r="AF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HVD-*PNJ</v>
      </c>
      <c r="AG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PNJ-*HVD</v>
      </c>
    </row>
    <row r="225" spans="2:33">
      <c r="O225" s="171" t="s">
        <v>2247</v>
      </c>
      <c r="P225" s="172" t="s">
        <v>3480</v>
      </c>
      <c r="T225" s="173" t="s">
        <v>3041</v>
      </c>
      <c r="U225" t="str">
        <f t="shared" si="12"/>
        <v>PANAJI-Mapusa Bye-pass-VALPOI</v>
      </c>
      <c r="V225" s="163">
        <v>0.35416666666666669</v>
      </c>
      <c r="AA225" s="165" t="str">
        <f t="shared" si="13"/>
        <v/>
      </c>
      <c r="AB225" t="str">
        <f t="shared" si="14"/>
        <v>BICHOLIM</v>
      </c>
      <c r="AC225" t="str">
        <f t="shared" si="15"/>
        <v>GA04T 1133</v>
      </c>
      <c r="AD225" t="str">
        <f>_xlfn.IFNA(VLOOKUP(PrivateSchedule[[#This Row],[ow]],RTARoutes[[StageCodes]:[RouteID]],6,FALSE), VLOOKUP(PrivateSchedule[[#This Row],[re]],RTARoutes[[StageCodes]:[RouteID]],6,FALSE))</f>
        <v>PVT438</v>
      </c>
      <c r="AE225" t="str" cm="1">
        <f t="array" ref="AE225">_xlfn.IFS( NOT(ISNA(VLOOKUP(PrivateSchedule[[#This Row],[ow]],RTARoutes[[StageCodes]:[RouteID]],6,FALSE))), "O",  NOT(ISNA(VLOOKUP(PrivateSchedule[[#This Row],[re]],RTARoutes[[StageCodes]:[RouteID]],6,FALSE))), "R")</f>
        <v>O</v>
      </c>
      <c r="AF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PNJ-*MBS-*VLP</v>
      </c>
      <c r="AG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VLP-*MBS-*PNJ</v>
      </c>
    </row>
    <row r="226" spans="2:33">
      <c r="O226" s="171" t="s">
        <v>3041</v>
      </c>
      <c r="P226" s="172" t="s">
        <v>1882</v>
      </c>
      <c r="T226" s="173" t="s">
        <v>2247</v>
      </c>
      <c r="U226" t="str">
        <f t="shared" si="12"/>
        <v>VALPOI-MAPUSA-PANAJI</v>
      </c>
      <c r="V226" s="163">
        <v>10.35</v>
      </c>
      <c r="AA226" s="165" t="str">
        <f t="shared" si="13"/>
        <v/>
      </c>
      <c r="AB226" t="str">
        <f t="shared" si="14"/>
        <v>BICHOLIM</v>
      </c>
      <c r="AC226" t="str">
        <f t="shared" si="15"/>
        <v>GA04T 1133</v>
      </c>
      <c r="AD226" t="str">
        <f>_xlfn.IFNA(VLOOKUP(PrivateSchedule[[#This Row],[ow]],RTARoutes[[StageCodes]:[RouteID]],6,FALSE), VLOOKUP(PrivateSchedule[[#This Row],[re]],RTARoutes[[StageCodes]:[RouteID]],6,FALSE))</f>
        <v>PVT437</v>
      </c>
      <c r="AE226" t="str" cm="1">
        <f t="array" ref="AE226">_xlfn.IFS( NOT(ISNA(VLOOKUP(PrivateSchedule[[#This Row],[ow]],RTARoutes[[StageCodes]:[RouteID]],6,FALSE))), "O",  NOT(ISNA(VLOOKUP(PrivateSchedule[[#This Row],[re]],RTARoutes[[StageCodes]:[RouteID]],6,FALSE))), "R")</f>
        <v>R</v>
      </c>
      <c r="AF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VLP-*MPS-*PNJ</v>
      </c>
      <c r="AG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PNJ-*MPS-*VLP</v>
      </c>
    </row>
    <row r="227" spans="2:33">
      <c r="O227" s="171" t="s">
        <v>2247</v>
      </c>
      <c r="P227" s="172" t="s">
        <v>3480</v>
      </c>
      <c r="T227" s="173" t="s">
        <v>3041</v>
      </c>
      <c r="U227" t="str">
        <f t="shared" si="12"/>
        <v>PANAJI-Mapusa Bye-pass-VALPOI</v>
      </c>
      <c r="V227" s="163">
        <v>0.53125</v>
      </c>
      <c r="AA227" s="165" t="str">
        <f t="shared" si="13"/>
        <v/>
      </c>
      <c r="AB227" t="str">
        <f t="shared" si="14"/>
        <v>BICHOLIM</v>
      </c>
      <c r="AC227" t="str">
        <f t="shared" si="15"/>
        <v>GA04T 1133</v>
      </c>
      <c r="AD227" t="str">
        <f>_xlfn.IFNA(VLOOKUP(PrivateSchedule[[#This Row],[ow]],RTARoutes[[StageCodes]:[RouteID]],6,FALSE), VLOOKUP(PrivateSchedule[[#This Row],[re]],RTARoutes[[StageCodes]:[RouteID]],6,FALSE))</f>
        <v>PVT438</v>
      </c>
      <c r="AE227" t="str" cm="1">
        <f t="array" ref="AE227">_xlfn.IFS( NOT(ISNA(VLOOKUP(PrivateSchedule[[#This Row],[ow]],RTARoutes[[StageCodes]:[RouteID]],6,FALSE))), "O",  NOT(ISNA(VLOOKUP(PrivateSchedule[[#This Row],[re]],RTARoutes[[StageCodes]:[RouteID]],6,FALSE))), "R")</f>
        <v>O</v>
      </c>
      <c r="AF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PNJ-*MBS-*VLP</v>
      </c>
      <c r="AG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VLP-*MBS-*PNJ</v>
      </c>
    </row>
    <row r="228" spans="2:33">
      <c r="O228" s="171" t="s">
        <v>3041</v>
      </c>
      <c r="T228" s="173" t="s">
        <v>2902</v>
      </c>
      <c r="U228" t="str">
        <f t="shared" si="12"/>
        <v>VALPOI-THANE</v>
      </c>
      <c r="V228" s="163">
        <v>0.64583333333333337</v>
      </c>
      <c r="AA228" s="165" t="str">
        <f t="shared" si="13"/>
        <v/>
      </c>
      <c r="AB228" t="str">
        <f t="shared" si="14"/>
        <v>BICHOLIM</v>
      </c>
      <c r="AC228" t="str">
        <f t="shared" si="15"/>
        <v>GA04T 1133</v>
      </c>
      <c r="AD228" t="str">
        <f>_xlfn.IFNA(VLOOKUP(PrivateSchedule[[#This Row],[ow]],RTARoutes[[StageCodes]:[RouteID]],6,FALSE), VLOOKUP(PrivateSchedule[[#This Row],[re]],RTARoutes[[StageCodes]:[RouteID]],6,FALSE))</f>
        <v>PVT490</v>
      </c>
      <c r="AE228" t="str" cm="1">
        <f t="array" ref="AE228">_xlfn.IFS( NOT(ISNA(VLOOKUP(PrivateSchedule[[#This Row],[ow]],RTARoutes[[StageCodes]:[RouteID]],6,FALSE))), "O",  NOT(ISNA(VLOOKUP(PrivateSchedule[[#This Row],[re]],RTARoutes[[StageCodes]:[RouteID]],6,FALSE))), "R")</f>
        <v>O</v>
      </c>
      <c r="AF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VLP-*TNE</v>
      </c>
      <c r="AG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TNE-*VLP</v>
      </c>
    </row>
    <row r="229" spans="2:33">
      <c r="O229" s="171" t="s">
        <v>2902</v>
      </c>
      <c r="T229" s="173" t="s">
        <v>3041</v>
      </c>
      <c r="U229" t="str">
        <f t="shared" si="12"/>
        <v>THANE-VALPOI</v>
      </c>
      <c r="V229" s="163">
        <v>0.66666666666666663</v>
      </c>
      <c r="AA229" s="165" t="str">
        <f t="shared" si="13"/>
        <v/>
      </c>
      <c r="AB229" t="str">
        <f t="shared" si="14"/>
        <v>BICHOLIM</v>
      </c>
      <c r="AC229" t="str">
        <f t="shared" si="15"/>
        <v>GA04T 1133</v>
      </c>
      <c r="AD229" t="str">
        <f>_xlfn.IFNA(VLOOKUP(PrivateSchedule[[#This Row],[ow]],RTARoutes[[StageCodes]:[RouteID]],6,FALSE), VLOOKUP(PrivateSchedule[[#This Row],[re]],RTARoutes[[StageCodes]:[RouteID]],6,FALSE))</f>
        <v>PVT490</v>
      </c>
      <c r="AE229" t="str" cm="1">
        <f t="array" ref="AE229">_xlfn.IFS( NOT(ISNA(VLOOKUP(PrivateSchedule[[#This Row],[ow]],RTARoutes[[StageCodes]:[RouteID]],6,FALSE))), "O",  NOT(ISNA(VLOOKUP(PrivateSchedule[[#This Row],[re]],RTARoutes[[StageCodes]:[RouteID]],6,FALSE))), "R")</f>
        <v>R</v>
      </c>
      <c r="AF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TNE-*VLP</v>
      </c>
      <c r="AG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VLP-*TNE</v>
      </c>
    </row>
    <row r="230" spans="2:33">
      <c r="O230" s="171" t="s">
        <v>3041</v>
      </c>
      <c r="P230" s="172" t="s">
        <v>458</v>
      </c>
      <c r="T230" s="173" t="s">
        <v>1882</v>
      </c>
      <c r="U230" t="str">
        <f t="shared" si="12"/>
        <v>VALPOI-ADVOI-MAPUSA</v>
      </c>
      <c r="V230" s="163">
        <v>0.69097222222222221</v>
      </c>
      <c r="AA230" s="165" t="str">
        <f t="shared" si="13"/>
        <v/>
      </c>
      <c r="AB230" t="str">
        <f t="shared" si="14"/>
        <v>BICHOLIM</v>
      </c>
      <c r="AC230" t="str">
        <f t="shared" si="15"/>
        <v>GA04T 1133</v>
      </c>
      <c r="AD230" t="e">
        <f>_xlfn.IFNA(VLOOKUP(PrivateSchedule[[#This Row],[ow]],RTARoutes[[StageCodes]:[RouteID]],6,FALSE), VLOOKUP(PrivateSchedule[[#This Row],[re]],RTARoutes[[StageCodes]:[RouteID]],6,FALSE))</f>
        <v>#N/A</v>
      </c>
      <c r="AE230" t="e" cm="1">
        <f t="array" ref="AE230">_xlfn.IFS( NOT(ISNA(VLOOKUP(PrivateSchedule[[#This Row],[ow]],RTARoutes[[StageCodes]:[RouteID]],6,FALSE))), "O",  NOT(ISNA(VLOOKUP(PrivateSchedule[[#This Row],[re]],RTARoutes[[StageCodes]:[RouteID]],6,FALSE))), "R")</f>
        <v>#N/A</v>
      </c>
      <c r="AF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VLP-*ADV-*MPS</v>
      </c>
      <c r="AG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MPS-*ADV-*VLP</v>
      </c>
    </row>
    <row r="231" spans="2:33">
      <c r="O231" s="171" t="s">
        <v>1882</v>
      </c>
      <c r="T231" s="173" t="s">
        <v>1448</v>
      </c>
      <c r="U231" t="str">
        <f t="shared" si="12"/>
        <v>MAPUSA-HONDA VADAK</v>
      </c>
      <c r="V231" s="163">
        <v>0.79166666666666663</v>
      </c>
      <c r="AA231" s="165" t="str">
        <f t="shared" si="13"/>
        <v/>
      </c>
      <c r="AB231" t="str">
        <f t="shared" si="14"/>
        <v>BICHOLIM</v>
      </c>
      <c r="AC231" t="str">
        <f t="shared" si="15"/>
        <v>GA04T 1133</v>
      </c>
      <c r="AD231" t="e">
        <f>_xlfn.IFNA(VLOOKUP(PrivateSchedule[[#This Row],[ow]],RTARoutes[[StageCodes]:[RouteID]],6,FALSE), VLOOKUP(PrivateSchedule[[#This Row],[re]],RTARoutes[[StageCodes]:[RouteID]],6,FALSE))</f>
        <v>#N/A</v>
      </c>
      <c r="AE231" t="e" cm="1">
        <f t="array" ref="AE231">_xlfn.IFS( NOT(ISNA(VLOOKUP(PrivateSchedule[[#This Row],[ow]],RTARoutes[[StageCodes]:[RouteID]],6,FALSE))), "O",  NOT(ISNA(VLOOKUP(PrivateSchedule[[#This Row],[re]],RTARoutes[[StageCodes]:[RouteID]],6,FALSE))), "R")</f>
        <v>#N/A</v>
      </c>
      <c r="AF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MPS-*HVD</v>
      </c>
      <c r="AG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HVD-*MPS</v>
      </c>
    </row>
    <row r="232" spans="2:33">
      <c r="B232" s="171" t="s">
        <v>18</v>
      </c>
      <c r="C232" s="172" t="s">
        <v>3682</v>
      </c>
      <c r="D232" s="172" t="s">
        <v>19</v>
      </c>
      <c r="E232" s="176">
        <v>43826</v>
      </c>
      <c r="F232" s="177">
        <v>44074</v>
      </c>
      <c r="G232" s="171" t="s">
        <v>3683</v>
      </c>
      <c r="H232" s="172" t="s">
        <v>3681</v>
      </c>
      <c r="J232" s="171" t="s">
        <v>15</v>
      </c>
      <c r="L232" s="172" t="s">
        <v>16</v>
      </c>
      <c r="M232" s="198">
        <v>31</v>
      </c>
      <c r="N232" s="199">
        <v>12</v>
      </c>
      <c r="O232" s="171" t="s">
        <v>3470</v>
      </c>
      <c r="T232" s="173" t="s">
        <v>1882</v>
      </c>
      <c r="U232" t="str">
        <f t="shared" si="12"/>
        <v>Panshem-MAPUSA</v>
      </c>
      <c r="V232" s="163">
        <v>0.28819444444444448</v>
      </c>
      <c r="AA232" s="165" t="str">
        <f t="shared" si="13"/>
        <v/>
      </c>
      <c r="AB232" t="str">
        <f t="shared" si="14"/>
        <v>BICHOLIM</v>
      </c>
      <c r="AC232" t="str">
        <f t="shared" si="15"/>
        <v>GA04T 2096</v>
      </c>
      <c r="AD232" t="str">
        <f>_xlfn.IFNA(VLOOKUP(PrivateSchedule[[#This Row],[ow]],RTARoutes[[StageCodes]:[RouteID]],6,FALSE), VLOOKUP(PrivateSchedule[[#This Row],[re]],RTARoutes[[StageCodes]:[RouteID]],6,FALSE))</f>
        <v>PVT302</v>
      </c>
      <c r="AE232" t="str" cm="1">
        <f t="array" ref="AE232">_xlfn.IFS( NOT(ISNA(VLOOKUP(PrivateSchedule[[#This Row],[ow]],RTARoutes[[StageCodes]:[RouteID]],6,FALSE))), "O",  NOT(ISNA(VLOOKUP(PrivateSchedule[[#This Row],[re]],RTARoutes[[StageCodes]:[RouteID]],6,FALSE))), "R")</f>
        <v>R</v>
      </c>
      <c r="AF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PNS-*MPS</v>
      </c>
      <c r="AG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MPS-*PNS</v>
      </c>
    </row>
    <row r="233" spans="2:33">
      <c r="O233" s="171" t="s">
        <v>1882</v>
      </c>
      <c r="T233" s="173" t="s">
        <v>3041</v>
      </c>
      <c r="U233" t="str">
        <f t="shared" si="12"/>
        <v>MAPUSA-VALPOI</v>
      </c>
      <c r="V233" s="163">
        <v>0.36805555555555558</v>
      </c>
      <c r="AA233" s="165" t="str">
        <f t="shared" si="13"/>
        <v/>
      </c>
      <c r="AB233" t="str">
        <f t="shared" si="14"/>
        <v>BICHOLIM</v>
      </c>
      <c r="AC233" t="str">
        <f t="shared" si="15"/>
        <v>GA04T 2096</v>
      </c>
      <c r="AD233" t="str">
        <f>_xlfn.IFNA(VLOOKUP(PrivateSchedule[[#This Row],[ow]],RTARoutes[[StageCodes]:[RouteID]],6,FALSE), VLOOKUP(PrivateSchedule[[#This Row],[re]],RTARoutes[[StageCodes]:[RouteID]],6,FALSE))</f>
        <v>PVT300</v>
      </c>
      <c r="AE233" t="str" cm="1">
        <f t="array" ref="AE233">_xlfn.IFS( NOT(ISNA(VLOOKUP(PrivateSchedule[[#This Row],[ow]],RTARoutes[[StageCodes]:[RouteID]],6,FALSE))), "O",  NOT(ISNA(VLOOKUP(PrivateSchedule[[#This Row],[re]],RTARoutes[[StageCodes]:[RouteID]],6,FALSE))), "R")</f>
        <v>O</v>
      </c>
      <c r="AF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34" spans="2:33">
      <c r="O234" s="171" t="s">
        <v>3041</v>
      </c>
      <c r="P234" s="172" t="s">
        <v>1882</v>
      </c>
      <c r="T234" s="173" t="s">
        <v>2247</v>
      </c>
      <c r="U234" t="str">
        <f t="shared" si="12"/>
        <v>VALPOI-MAPUSA-PANAJI</v>
      </c>
      <c r="V234" s="163">
        <v>0.47569444444444442</v>
      </c>
      <c r="AA234" s="165" t="str">
        <f t="shared" si="13"/>
        <v/>
      </c>
      <c r="AB234" t="str">
        <f t="shared" si="14"/>
        <v>BICHOLIM</v>
      </c>
      <c r="AC234" t="str">
        <f t="shared" si="15"/>
        <v>GA04T 2096</v>
      </c>
      <c r="AD234" t="str">
        <f>_xlfn.IFNA(VLOOKUP(PrivateSchedule[[#This Row],[ow]],RTARoutes[[StageCodes]:[RouteID]],6,FALSE), VLOOKUP(PrivateSchedule[[#This Row],[re]],RTARoutes[[StageCodes]:[RouteID]],6,FALSE))</f>
        <v>PVT437</v>
      </c>
      <c r="AE234" t="str" cm="1">
        <f t="array" ref="AE234">_xlfn.IFS( NOT(ISNA(VLOOKUP(PrivateSchedule[[#This Row],[ow]],RTARoutes[[StageCodes]:[RouteID]],6,FALSE))), "O",  NOT(ISNA(VLOOKUP(PrivateSchedule[[#This Row],[re]],RTARoutes[[StageCodes]:[RouteID]],6,FALSE))), "R")</f>
        <v>R</v>
      </c>
      <c r="AF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VLP-*MPS-*PNJ</v>
      </c>
      <c r="AG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PNJ-*MPS-*VLP</v>
      </c>
    </row>
    <row r="235" spans="2:33">
      <c r="O235" s="171" t="s">
        <v>2247</v>
      </c>
      <c r="T235" s="173" t="s">
        <v>3041</v>
      </c>
      <c r="U235" t="str">
        <f t="shared" si="12"/>
        <v>PANAJI-VALPOI</v>
      </c>
      <c r="V235" s="163">
        <v>0.59722222222222221</v>
      </c>
      <c r="AA235" s="165" t="str">
        <f t="shared" si="13"/>
        <v/>
      </c>
      <c r="AB235" t="str">
        <f t="shared" si="14"/>
        <v>BICHOLIM</v>
      </c>
      <c r="AC235" t="str">
        <f t="shared" si="15"/>
        <v>GA04T 2096</v>
      </c>
      <c r="AD235" t="str">
        <f>_xlfn.IFNA(VLOOKUP(PrivateSchedule[[#This Row],[ow]],RTARoutes[[StageCodes]:[RouteID]],6,FALSE), VLOOKUP(PrivateSchedule[[#This Row],[re]],RTARoutes[[StageCodes]:[RouteID]],6,FALSE))</f>
        <v>PVT437</v>
      </c>
      <c r="AE235" t="str" cm="1">
        <f t="array" ref="AE235">_xlfn.IFS( NOT(ISNA(VLOOKUP(PrivateSchedule[[#This Row],[ow]],RTARoutes[[StageCodes]:[RouteID]],6,FALSE))), "O",  NOT(ISNA(VLOOKUP(PrivateSchedule[[#This Row],[re]],RTARoutes[[StageCodes]:[RouteID]],6,FALSE))), "R")</f>
        <v>O</v>
      </c>
      <c r="AF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36" spans="2:33">
      <c r="O236" s="171" t="s">
        <v>3041</v>
      </c>
      <c r="T236" s="173" t="s">
        <v>2247</v>
      </c>
      <c r="U236" t="str">
        <f t="shared" si="12"/>
        <v>VALPOI-PANAJI</v>
      </c>
      <c r="V236" s="163">
        <v>0.68402777777777779</v>
      </c>
      <c r="AA236" s="165" t="str">
        <f t="shared" si="13"/>
        <v/>
      </c>
      <c r="AB236" t="str">
        <f t="shared" si="14"/>
        <v>BICHOLIM</v>
      </c>
      <c r="AC236" t="str">
        <f t="shared" si="15"/>
        <v>GA04T 2096</v>
      </c>
      <c r="AD236" t="str">
        <f>_xlfn.IFNA(VLOOKUP(PrivateSchedule[[#This Row],[ow]],RTARoutes[[StageCodes]:[RouteID]],6,FALSE), VLOOKUP(PrivateSchedule[[#This Row],[re]],RTARoutes[[StageCodes]:[RouteID]],6,FALSE))</f>
        <v>PVT437</v>
      </c>
      <c r="AE236" t="str" cm="1">
        <f t="array" ref="AE236">_xlfn.IFS( NOT(ISNA(VLOOKUP(PrivateSchedule[[#This Row],[ow]],RTARoutes[[StageCodes]:[RouteID]],6,FALSE))), "O",  NOT(ISNA(VLOOKUP(PrivateSchedule[[#This Row],[re]],RTARoutes[[StageCodes]:[RouteID]],6,FALSE))), "R")</f>
        <v>R</v>
      </c>
      <c r="AF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37" spans="2:33">
      <c r="O237" s="171" t="s">
        <v>2247</v>
      </c>
      <c r="T237" s="173" t="s">
        <v>458</v>
      </c>
      <c r="U237" t="str">
        <f t="shared" si="12"/>
        <v>PANAJI-ADVOI</v>
      </c>
      <c r="V237" s="163">
        <v>0.79166666666666663</v>
      </c>
      <c r="AA237" s="165" t="str">
        <f t="shared" si="13"/>
        <v/>
      </c>
      <c r="AB237" t="str">
        <f t="shared" si="14"/>
        <v>BICHOLIM</v>
      </c>
      <c r="AC237" t="str">
        <f t="shared" si="15"/>
        <v>GA04T 2096</v>
      </c>
      <c r="AD237" t="e">
        <f>_xlfn.IFNA(VLOOKUP(PrivateSchedule[[#This Row],[ow]],RTARoutes[[StageCodes]:[RouteID]],6,FALSE), VLOOKUP(PrivateSchedule[[#This Row],[re]],RTARoutes[[StageCodes]:[RouteID]],6,FALSE))</f>
        <v>#N/A</v>
      </c>
      <c r="AE237" t="e" cm="1">
        <f t="array" ref="AE237">_xlfn.IFS( NOT(ISNA(VLOOKUP(PrivateSchedule[[#This Row],[ow]],RTARoutes[[StageCodes]:[RouteID]],6,FALSE))), "O",  NOT(ISNA(VLOOKUP(PrivateSchedule[[#This Row],[re]],RTARoutes[[StageCodes]:[RouteID]],6,FALSE))), "R")</f>
        <v>#N/A</v>
      </c>
      <c r="AF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PNJ-*ADV</v>
      </c>
      <c r="AG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ADV-*PNJ</v>
      </c>
    </row>
    <row r="238" spans="2:33">
      <c r="B238" s="171" t="s">
        <v>337</v>
      </c>
      <c r="C238" s="172" t="s">
        <v>3684</v>
      </c>
      <c r="D238" s="172" t="s">
        <v>28</v>
      </c>
      <c r="E238" s="176">
        <v>43619</v>
      </c>
      <c r="F238" s="177">
        <v>45445</v>
      </c>
      <c r="G238" s="171" t="s">
        <v>3685</v>
      </c>
      <c r="H238" s="172" t="s">
        <v>3686</v>
      </c>
      <c r="J238" s="171" t="s">
        <v>335</v>
      </c>
      <c r="L238" s="172" t="s">
        <v>16</v>
      </c>
      <c r="M238" s="198">
        <v>27</v>
      </c>
      <c r="N238" s="199">
        <v>11</v>
      </c>
      <c r="U238" t="str">
        <f t="shared" si="12"/>
        <v/>
      </c>
      <c r="AA238" s="165" t="str">
        <f t="shared" si="13"/>
        <v/>
      </c>
      <c r="AB238" t="str">
        <f t="shared" si="14"/>
        <v>BICHOLIM</v>
      </c>
      <c r="AC238" t="str">
        <f t="shared" si="15"/>
        <v>GA01Z 5826</v>
      </c>
      <c r="AD238" t="e">
        <f>_xlfn.IFNA(VLOOKUP(PrivateSchedule[[#This Row],[ow]],RTARoutes[[StageCodes]:[RouteID]],6,FALSE), VLOOKUP(PrivateSchedule[[#This Row],[re]],RTARoutes[[StageCodes]:[RouteID]],6,FALSE))</f>
        <v>#N/A</v>
      </c>
      <c r="AE238" t="e" cm="1">
        <f t="array" ref="AE238">_xlfn.IFS( NOT(ISNA(VLOOKUP(PrivateSchedule[[#This Row],[ow]],RTARoutes[[StageCodes]:[RouteID]],6,FALSE))), "O",  NOT(ISNA(VLOOKUP(PrivateSchedule[[#This Row],[re]],RTARoutes[[StageCodes]:[RouteID]],6,FALSE))), "R")</f>
        <v>#N/A</v>
      </c>
      <c r="AF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239" spans="2:33">
      <c r="B239" s="171" t="s">
        <v>393</v>
      </c>
      <c r="C239" s="172" t="s">
        <v>3687</v>
      </c>
      <c r="D239" s="172" t="s">
        <v>28</v>
      </c>
      <c r="E239" s="176">
        <v>43791</v>
      </c>
      <c r="F239" s="177" t="s">
        <v>61</v>
      </c>
      <c r="G239" s="171" t="s">
        <v>3688</v>
      </c>
      <c r="H239" s="172" t="s">
        <v>3689</v>
      </c>
      <c r="J239" s="171" t="s">
        <v>392</v>
      </c>
      <c r="L239" s="172" t="s">
        <v>16</v>
      </c>
      <c r="M239" s="198">
        <v>28</v>
      </c>
      <c r="N239" s="199">
        <v>11</v>
      </c>
      <c r="O239" s="171" t="s">
        <v>931</v>
      </c>
      <c r="T239" s="173" t="s">
        <v>3041</v>
      </c>
      <c r="U239" t="str">
        <f t="shared" si="12"/>
        <v>CHARAVNE X-VALPOI</v>
      </c>
      <c r="V239" s="163">
        <v>0.25694444444444448</v>
      </c>
      <c r="AA239" s="165" t="str">
        <f t="shared" si="13"/>
        <v/>
      </c>
      <c r="AB239" t="str">
        <f t="shared" si="14"/>
        <v>BICHOLIM</v>
      </c>
      <c r="AC239" t="str">
        <f t="shared" si="15"/>
        <v>GA04T 4791</v>
      </c>
      <c r="AD239" t="str">
        <f>_xlfn.IFNA(VLOOKUP(PrivateSchedule[[#This Row],[ow]],RTARoutes[[StageCodes]:[RouteID]],6,FALSE), VLOOKUP(PrivateSchedule[[#This Row],[re]],RTARoutes[[StageCodes]:[RouteID]],6,FALSE))</f>
        <v>PVT122</v>
      </c>
      <c r="AE239" t="str" cm="1">
        <f t="array" ref="AE239">_xlfn.IFS( NOT(ISNA(VLOOKUP(PrivateSchedule[[#This Row],[ow]],RTARoutes[[StageCodes]:[RouteID]],6,FALSE))), "O",  NOT(ISNA(VLOOKUP(PrivateSchedule[[#This Row],[re]],RTARoutes[[StageCodes]:[RouteID]],6,FALSE))), "R")</f>
        <v>O</v>
      </c>
      <c r="AF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240" spans="2:33">
      <c r="O240" s="171" t="s">
        <v>3041</v>
      </c>
      <c r="T240" s="173" t="s">
        <v>2247</v>
      </c>
      <c r="U240" t="str">
        <f t="shared" si="12"/>
        <v>VALPOI-PANAJI</v>
      </c>
      <c r="V240" s="163">
        <v>0.27430555555555558</v>
      </c>
      <c r="AA240" s="165" t="str">
        <f t="shared" si="13"/>
        <v/>
      </c>
      <c r="AB240" t="str">
        <f t="shared" si="14"/>
        <v>BICHOLIM</v>
      </c>
      <c r="AC240" t="str">
        <f t="shared" si="15"/>
        <v>GA04T 4791</v>
      </c>
      <c r="AD240" t="str">
        <f>_xlfn.IFNA(VLOOKUP(PrivateSchedule[[#This Row],[ow]],RTARoutes[[StageCodes]:[RouteID]],6,FALSE), VLOOKUP(PrivateSchedule[[#This Row],[re]],RTARoutes[[StageCodes]:[RouteID]],6,FALSE))</f>
        <v>PVT437</v>
      </c>
      <c r="AE240" t="str" cm="1">
        <f t="array" ref="AE240">_xlfn.IFS( NOT(ISNA(VLOOKUP(PrivateSchedule[[#This Row],[ow]],RTARoutes[[StageCodes]:[RouteID]],6,FALSE))), "O",  NOT(ISNA(VLOOKUP(PrivateSchedule[[#This Row],[re]],RTARoutes[[StageCodes]:[RouteID]],6,FALSE))), "R")</f>
        <v>R</v>
      </c>
      <c r="AF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41" spans="2:33">
      <c r="O241" s="171" t="s">
        <v>2247</v>
      </c>
      <c r="T241" s="173" t="s">
        <v>3041</v>
      </c>
      <c r="U241" t="str">
        <f t="shared" si="12"/>
        <v>PANAJI-VALPOI</v>
      </c>
      <c r="V241" s="163">
        <v>0.3576388888888889</v>
      </c>
      <c r="AA241" s="165" t="str">
        <f t="shared" si="13"/>
        <v/>
      </c>
      <c r="AB241" t="str">
        <f t="shared" si="14"/>
        <v>BICHOLIM</v>
      </c>
      <c r="AC241" t="str">
        <f t="shared" si="15"/>
        <v>GA04T 4791</v>
      </c>
      <c r="AD241" t="str">
        <f>_xlfn.IFNA(VLOOKUP(PrivateSchedule[[#This Row],[ow]],RTARoutes[[StageCodes]:[RouteID]],6,FALSE), VLOOKUP(PrivateSchedule[[#This Row],[re]],RTARoutes[[StageCodes]:[RouteID]],6,FALSE))</f>
        <v>PVT437</v>
      </c>
      <c r="AE241" t="str" cm="1">
        <f t="array" ref="AE241">_xlfn.IFS( NOT(ISNA(VLOOKUP(PrivateSchedule[[#This Row],[ow]],RTARoutes[[StageCodes]:[RouteID]],6,FALSE))), "O",  NOT(ISNA(VLOOKUP(PrivateSchedule[[#This Row],[re]],RTARoutes[[StageCodes]:[RouteID]],6,FALSE))), "R")</f>
        <v>O</v>
      </c>
      <c r="AF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42" spans="2:33">
      <c r="O242" s="171" t="s">
        <v>3041</v>
      </c>
      <c r="T242" s="173" t="s">
        <v>931</v>
      </c>
      <c r="U242" t="str">
        <f t="shared" si="12"/>
        <v>VALPOI-CHARAVNE X</v>
      </c>
      <c r="V242" s="163">
        <v>0.46180555555555558</v>
      </c>
      <c r="AA242" s="165" t="str">
        <f t="shared" si="13"/>
        <v/>
      </c>
      <c r="AB242" t="str">
        <f t="shared" si="14"/>
        <v>BICHOLIM</v>
      </c>
      <c r="AC242" t="str">
        <f t="shared" si="15"/>
        <v>GA04T 4791</v>
      </c>
      <c r="AD242" t="str">
        <f>_xlfn.IFNA(VLOOKUP(PrivateSchedule[[#This Row],[ow]],RTARoutes[[StageCodes]:[RouteID]],6,FALSE), VLOOKUP(PrivateSchedule[[#This Row],[re]],RTARoutes[[StageCodes]:[RouteID]],6,FALSE))</f>
        <v>PVT122</v>
      </c>
      <c r="AE242" t="str" cm="1">
        <f t="array" ref="AE242">_xlfn.IFS( NOT(ISNA(VLOOKUP(PrivateSchedule[[#This Row],[ow]],RTARoutes[[StageCodes]:[RouteID]],6,FALSE))), "O",  NOT(ISNA(VLOOKUP(PrivateSchedule[[#This Row],[re]],RTARoutes[[StageCodes]:[RouteID]],6,FALSE))), "R")</f>
        <v>R</v>
      </c>
      <c r="AF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VLP-*CRV</v>
      </c>
      <c r="AG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CRV-*VLP</v>
      </c>
    </row>
    <row r="243" spans="2:33">
      <c r="O243" s="171" t="s">
        <v>931</v>
      </c>
      <c r="T243" s="173" t="s">
        <v>3041</v>
      </c>
      <c r="U243" t="str">
        <f t="shared" si="12"/>
        <v>CHARAVNE X-VALPOI</v>
      </c>
      <c r="V243" s="163">
        <v>0.4826388888888889</v>
      </c>
      <c r="AA243" s="165" t="str">
        <f t="shared" si="13"/>
        <v/>
      </c>
      <c r="AB243" t="str">
        <f t="shared" si="14"/>
        <v>BICHOLIM</v>
      </c>
      <c r="AC243" t="str">
        <f t="shared" si="15"/>
        <v>GA04T 4791</v>
      </c>
      <c r="AD243" t="str">
        <f>_xlfn.IFNA(VLOOKUP(PrivateSchedule[[#This Row],[ow]],RTARoutes[[StageCodes]:[RouteID]],6,FALSE), VLOOKUP(PrivateSchedule[[#This Row],[re]],RTARoutes[[StageCodes]:[RouteID]],6,FALSE))</f>
        <v>PVT122</v>
      </c>
      <c r="AE243" t="str" cm="1">
        <f t="array" ref="AE243">_xlfn.IFS( NOT(ISNA(VLOOKUP(PrivateSchedule[[#This Row],[ow]],RTARoutes[[StageCodes]:[RouteID]],6,FALSE))), "O",  NOT(ISNA(VLOOKUP(PrivateSchedule[[#This Row],[re]],RTARoutes[[StageCodes]:[RouteID]],6,FALSE))), "R")</f>
        <v>O</v>
      </c>
      <c r="AF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244" spans="2:33">
      <c r="O244" s="171" t="s">
        <v>3041</v>
      </c>
      <c r="T244" s="173" t="s">
        <v>2247</v>
      </c>
      <c r="U244" t="str">
        <f t="shared" si="12"/>
        <v>VALPOI-PANAJI</v>
      </c>
      <c r="V244" s="163">
        <v>0.50347222222222221</v>
      </c>
      <c r="AA244" s="165" t="str">
        <f t="shared" si="13"/>
        <v/>
      </c>
      <c r="AB244" t="str">
        <f t="shared" si="14"/>
        <v>BICHOLIM</v>
      </c>
      <c r="AC244" t="str">
        <f t="shared" si="15"/>
        <v>GA04T 4791</v>
      </c>
      <c r="AD244" t="str">
        <f>_xlfn.IFNA(VLOOKUP(PrivateSchedule[[#This Row],[ow]],RTARoutes[[StageCodes]:[RouteID]],6,FALSE), VLOOKUP(PrivateSchedule[[#This Row],[re]],RTARoutes[[StageCodes]:[RouteID]],6,FALSE))</f>
        <v>PVT437</v>
      </c>
      <c r="AE244" t="str" cm="1">
        <f t="array" ref="AE244">_xlfn.IFS( NOT(ISNA(VLOOKUP(PrivateSchedule[[#This Row],[ow]],RTARoutes[[StageCodes]:[RouteID]],6,FALSE))), "O",  NOT(ISNA(VLOOKUP(PrivateSchedule[[#This Row],[re]],RTARoutes[[StageCodes]:[RouteID]],6,FALSE))), "R")</f>
        <v>R</v>
      </c>
      <c r="AF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45" spans="2:33">
      <c r="O245" s="171" t="s">
        <v>2247</v>
      </c>
      <c r="T245" s="173" t="s">
        <v>3041</v>
      </c>
      <c r="U245" t="str">
        <f t="shared" si="12"/>
        <v>PANAJI-VALPOI</v>
      </c>
      <c r="V245" s="163">
        <v>0.61458333333333337</v>
      </c>
      <c r="AA245" s="165" t="str">
        <f t="shared" si="13"/>
        <v/>
      </c>
      <c r="AB245" t="str">
        <f t="shared" si="14"/>
        <v>BICHOLIM</v>
      </c>
      <c r="AC245" t="str">
        <f t="shared" si="15"/>
        <v>GA04T 4791</v>
      </c>
      <c r="AD245" t="str">
        <f>_xlfn.IFNA(VLOOKUP(PrivateSchedule[[#This Row],[ow]],RTARoutes[[StageCodes]:[RouteID]],6,FALSE), VLOOKUP(PrivateSchedule[[#This Row],[re]],RTARoutes[[StageCodes]:[RouteID]],6,FALSE))</f>
        <v>PVT437</v>
      </c>
      <c r="AE245" t="str" cm="1">
        <f t="array" ref="AE245">_xlfn.IFS( NOT(ISNA(VLOOKUP(PrivateSchedule[[#This Row],[ow]],RTARoutes[[StageCodes]:[RouteID]],6,FALSE))), "O",  NOT(ISNA(VLOOKUP(PrivateSchedule[[#This Row],[re]],RTARoutes[[StageCodes]:[RouteID]],6,FALSE))), "R")</f>
        <v>O</v>
      </c>
      <c r="AF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46" spans="2:33">
      <c r="O246" s="171" t="s">
        <v>3041</v>
      </c>
      <c r="T246" s="173" t="s">
        <v>931</v>
      </c>
      <c r="U246" t="str">
        <f t="shared" si="12"/>
        <v>VALPOI-CHARAVNE X</v>
      </c>
      <c r="V246" s="163">
        <v>0.71180555555555558</v>
      </c>
      <c r="AA246" s="165" t="str">
        <f t="shared" si="13"/>
        <v/>
      </c>
      <c r="AB246" t="str">
        <f t="shared" si="14"/>
        <v>BICHOLIM</v>
      </c>
      <c r="AC246" t="str">
        <f t="shared" si="15"/>
        <v>GA04T 4791</v>
      </c>
      <c r="AD246" t="str">
        <f>_xlfn.IFNA(VLOOKUP(PrivateSchedule[[#This Row],[ow]],RTARoutes[[StageCodes]:[RouteID]],6,FALSE), VLOOKUP(PrivateSchedule[[#This Row],[re]],RTARoutes[[StageCodes]:[RouteID]],6,FALSE))</f>
        <v>PVT122</v>
      </c>
      <c r="AE246" t="str" cm="1">
        <f t="array" ref="AE246">_xlfn.IFS( NOT(ISNA(VLOOKUP(PrivateSchedule[[#This Row],[ow]],RTARoutes[[StageCodes]:[RouteID]],6,FALSE))), "O",  NOT(ISNA(VLOOKUP(PrivateSchedule[[#This Row],[re]],RTARoutes[[StageCodes]:[RouteID]],6,FALSE))), "R")</f>
        <v>R</v>
      </c>
      <c r="AF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VLP-*CRV</v>
      </c>
      <c r="AG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CRV-*VLP</v>
      </c>
    </row>
    <row r="247" spans="2:33">
      <c r="B247" s="171" t="s">
        <v>387</v>
      </c>
      <c r="C247" s="172" t="s">
        <v>3690</v>
      </c>
      <c r="D247" s="172" t="s">
        <v>28</v>
      </c>
      <c r="E247" s="176">
        <v>43371</v>
      </c>
      <c r="F247" s="177">
        <v>45196</v>
      </c>
      <c r="G247" s="171" t="s">
        <v>3691</v>
      </c>
      <c r="H247" s="172" t="s">
        <v>3692</v>
      </c>
      <c r="J247" s="171" t="s">
        <v>386</v>
      </c>
      <c r="L247" s="172" t="s">
        <v>16</v>
      </c>
      <c r="M247" s="198">
        <v>31</v>
      </c>
      <c r="N247" s="199">
        <v>12</v>
      </c>
      <c r="O247" s="171" t="s">
        <v>995</v>
      </c>
      <c r="T247" s="173" t="s">
        <v>3041</v>
      </c>
      <c r="U247" t="str">
        <f t="shared" si="12"/>
        <v>COLLEM-VALPOI</v>
      </c>
      <c r="V247" s="163">
        <v>0.28125</v>
      </c>
      <c r="AA247" s="165" t="str">
        <f t="shared" si="13"/>
        <v/>
      </c>
      <c r="AB247" t="str">
        <f t="shared" si="14"/>
        <v>BICHOLIM</v>
      </c>
      <c r="AC247" t="str">
        <f t="shared" si="15"/>
        <v>GA04T 4300</v>
      </c>
      <c r="AD247" t="str">
        <f>_xlfn.IFNA(VLOOKUP(PrivateSchedule[[#This Row],[ow]],RTARoutes[[StageCodes]:[RouteID]],6,FALSE), VLOOKUP(PrivateSchedule[[#This Row],[re]],RTARoutes[[StageCodes]:[RouteID]],6,FALSE))</f>
        <v>PVT105</v>
      </c>
      <c r="AE247" t="str" cm="1">
        <f t="array" ref="AE247">_xlfn.IFS( NOT(ISNA(VLOOKUP(PrivateSchedule[[#This Row],[ow]],RTARoutes[[StageCodes]:[RouteID]],6,FALSE))), "O",  NOT(ISNA(VLOOKUP(PrivateSchedule[[#This Row],[re]],RTARoutes[[StageCodes]:[RouteID]],6,FALSE))), "R")</f>
        <v>O</v>
      </c>
      <c r="AF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CLM-*VLP</v>
      </c>
      <c r="AG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VLP-*CLM</v>
      </c>
    </row>
    <row r="248" spans="2:33">
      <c r="O248" s="171" t="s">
        <v>3041</v>
      </c>
      <c r="T248" s="173" t="s">
        <v>1882</v>
      </c>
      <c r="U248" t="str">
        <f t="shared" si="12"/>
        <v>VALPOI-MAPUSA</v>
      </c>
      <c r="V248" s="163">
        <v>0.34027777777777773</v>
      </c>
      <c r="AA248" s="165" t="str">
        <f t="shared" si="13"/>
        <v/>
      </c>
      <c r="AB248" t="str">
        <f t="shared" si="14"/>
        <v>BICHOLIM</v>
      </c>
      <c r="AC248" t="str">
        <f t="shared" si="15"/>
        <v>GA04T 4300</v>
      </c>
      <c r="AD248" t="str">
        <f>_xlfn.IFNA(VLOOKUP(PrivateSchedule[[#This Row],[ow]],RTARoutes[[StageCodes]:[RouteID]],6,FALSE), VLOOKUP(PrivateSchedule[[#This Row],[re]],RTARoutes[[StageCodes]:[RouteID]],6,FALSE))</f>
        <v>PVT300</v>
      </c>
      <c r="AE248" t="str" cm="1">
        <f t="array" ref="AE248">_xlfn.IFS( NOT(ISNA(VLOOKUP(PrivateSchedule[[#This Row],[ow]],RTARoutes[[StageCodes]:[RouteID]],6,FALSE))), "O",  NOT(ISNA(VLOOKUP(PrivateSchedule[[#This Row],[re]],RTARoutes[[StageCodes]:[RouteID]],6,FALSE))), "R")</f>
        <v>R</v>
      </c>
      <c r="AF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49" spans="2:33">
      <c r="O249" s="171" t="s">
        <v>1882</v>
      </c>
      <c r="T249" s="173" t="s">
        <v>3041</v>
      </c>
      <c r="U249" t="str">
        <f t="shared" si="12"/>
        <v>MAPUSA-VALPOI</v>
      </c>
      <c r="V249" s="163">
        <v>0.41319444444444442</v>
      </c>
      <c r="AA249" s="165" t="str">
        <f t="shared" si="13"/>
        <v/>
      </c>
      <c r="AB249" t="str">
        <f t="shared" si="14"/>
        <v>BICHOLIM</v>
      </c>
      <c r="AC249" t="str">
        <f t="shared" si="15"/>
        <v>GA04T 4300</v>
      </c>
      <c r="AD249" t="str">
        <f>_xlfn.IFNA(VLOOKUP(PrivateSchedule[[#This Row],[ow]],RTARoutes[[StageCodes]:[RouteID]],6,FALSE), VLOOKUP(PrivateSchedule[[#This Row],[re]],RTARoutes[[StageCodes]:[RouteID]],6,FALSE))</f>
        <v>PVT300</v>
      </c>
      <c r="AE249" t="str" cm="1">
        <f t="array" ref="AE249">_xlfn.IFS( NOT(ISNA(VLOOKUP(PrivateSchedule[[#This Row],[ow]],RTARoutes[[StageCodes]:[RouteID]],6,FALSE))), "O",  NOT(ISNA(VLOOKUP(PrivateSchedule[[#This Row],[re]],RTARoutes[[StageCodes]:[RouteID]],6,FALSE))), "R")</f>
        <v>O</v>
      </c>
      <c r="AF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50" spans="2:33">
      <c r="O250" s="171" t="s">
        <v>3041</v>
      </c>
      <c r="T250" s="173" t="s">
        <v>1882</v>
      </c>
      <c r="U250" t="str">
        <f t="shared" si="12"/>
        <v>VALPOI-MAPUSA</v>
      </c>
      <c r="V250" s="163">
        <v>0.59027777777777779</v>
      </c>
      <c r="AA250" s="165" t="str">
        <f t="shared" si="13"/>
        <v/>
      </c>
      <c r="AB250" t="str">
        <f t="shared" si="14"/>
        <v>BICHOLIM</v>
      </c>
      <c r="AC250" t="str">
        <f t="shared" si="15"/>
        <v>GA04T 4300</v>
      </c>
      <c r="AD250" t="str">
        <f>_xlfn.IFNA(VLOOKUP(PrivateSchedule[[#This Row],[ow]],RTARoutes[[StageCodes]:[RouteID]],6,FALSE), VLOOKUP(PrivateSchedule[[#This Row],[re]],RTARoutes[[StageCodes]:[RouteID]],6,FALSE))</f>
        <v>PVT300</v>
      </c>
      <c r="AE250" t="str" cm="1">
        <f t="array" ref="AE250">_xlfn.IFS( NOT(ISNA(VLOOKUP(PrivateSchedule[[#This Row],[ow]],RTARoutes[[StageCodes]:[RouteID]],6,FALSE))), "O",  NOT(ISNA(VLOOKUP(PrivateSchedule[[#This Row],[re]],RTARoutes[[StageCodes]:[RouteID]],6,FALSE))), "R")</f>
        <v>R</v>
      </c>
      <c r="AF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51" spans="2:33">
      <c r="O251" s="171" t="s">
        <v>1882</v>
      </c>
      <c r="T251" s="173" t="s">
        <v>3041</v>
      </c>
      <c r="U251" t="str">
        <f t="shared" si="12"/>
        <v>MAPUSA-VALPOI</v>
      </c>
      <c r="V251" s="163">
        <v>0.69097222222222221</v>
      </c>
      <c r="AA251" s="165" t="str">
        <f t="shared" si="13"/>
        <v/>
      </c>
      <c r="AB251" t="str">
        <f t="shared" si="14"/>
        <v>BICHOLIM</v>
      </c>
      <c r="AC251" t="str">
        <f t="shared" si="15"/>
        <v>GA04T 4300</v>
      </c>
      <c r="AD251" t="str">
        <f>_xlfn.IFNA(VLOOKUP(PrivateSchedule[[#This Row],[ow]],RTARoutes[[StageCodes]:[RouteID]],6,FALSE), VLOOKUP(PrivateSchedule[[#This Row],[re]],RTARoutes[[StageCodes]:[RouteID]],6,FALSE))</f>
        <v>PVT300</v>
      </c>
      <c r="AE251" t="str" cm="1">
        <f t="array" ref="AE251">_xlfn.IFS( NOT(ISNA(VLOOKUP(PrivateSchedule[[#This Row],[ow]],RTARoutes[[StageCodes]:[RouteID]],6,FALSE))), "O",  NOT(ISNA(VLOOKUP(PrivateSchedule[[#This Row],[re]],RTARoutes[[StageCodes]:[RouteID]],6,FALSE))), "R")</f>
        <v>O</v>
      </c>
      <c r="AF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52" spans="2:33">
      <c r="O252" s="171" t="s">
        <v>3041</v>
      </c>
      <c r="T252" s="173" t="s">
        <v>995</v>
      </c>
      <c r="U252" t="str">
        <f t="shared" si="12"/>
        <v>VALPOI-COLLEM</v>
      </c>
      <c r="V252" s="163">
        <v>0.77430555555555547</v>
      </c>
      <c r="AA252" s="165" t="str">
        <f t="shared" si="13"/>
        <v/>
      </c>
      <c r="AB252" t="str">
        <f t="shared" si="14"/>
        <v>BICHOLIM</v>
      </c>
      <c r="AC252" t="str">
        <f t="shared" si="15"/>
        <v>GA04T 4300</v>
      </c>
      <c r="AD252" t="str">
        <f>_xlfn.IFNA(VLOOKUP(PrivateSchedule[[#This Row],[ow]],RTARoutes[[StageCodes]:[RouteID]],6,FALSE), VLOOKUP(PrivateSchedule[[#This Row],[re]],RTARoutes[[StageCodes]:[RouteID]],6,FALSE))</f>
        <v>PVT105</v>
      </c>
      <c r="AE252" t="str" cm="1">
        <f t="array" ref="AE252">_xlfn.IFS( NOT(ISNA(VLOOKUP(PrivateSchedule[[#This Row],[ow]],RTARoutes[[StageCodes]:[RouteID]],6,FALSE))), "O",  NOT(ISNA(VLOOKUP(PrivateSchedule[[#This Row],[re]],RTARoutes[[StageCodes]:[RouteID]],6,FALSE))), "R")</f>
        <v>R</v>
      </c>
      <c r="AF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VLP-*CLM</v>
      </c>
      <c r="AG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CLM-*VLP</v>
      </c>
    </row>
    <row r="253" spans="2:33">
      <c r="B253" s="171" t="s">
        <v>309</v>
      </c>
      <c r="C253" s="172" t="s">
        <v>3693</v>
      </c>
      <c r="D253" s="172" t="s">
        <v>19</v>
      </c>
      <c r="E253" s="176">
        <v>43735</v>
      </c>
      <c r="F253" s="177">
        <v>43921</v>
      </c>
      <c r="G253" s="171" t="s">
        <v>3694</v>
      </c>
      <c r="H253" s="172" t="s">
        <v>3695</v>
      </c>
      <c r="J253" s="171" t="s">
        <v>307</v>
      </c>
      <c r="L253" s="172" t="s">
        <v>16</v>
      </c>
      <c r="M253" s="198">
        <v>31</v>
      </c>
      <c r="O253" s="171" t="s">
        <v>2745</v>
      </c>
      <c r="T253" s="173" t="s">
        <v>3041</v>
      </c>
      <c r="U253" t="str">
        <f t="shared" si="12"/>
        <v>SIRSODE-VALPOI</v>
      </c>
      <c r="V253" s="163">
        <v>0.28819444444444448</v>
      </c>
      <c r="AA253" s="165" t="str">
        <f t="shared" si="13"/>
        <v/>
      </c>
      <c r="AB253" t="str">
        <f t="shared" si="14"/>
        <v>BICHOLIM</v>
      </c>
      <c r="AC253" t="str">
        <f t="shared" si="15"/>
        <v>GA07F 1658</v>
      </c>
      <c r="AD253" t="str">
        <f>_xlfn.IFNA(VLOOKUP(PrivateSchedule[[#This Row],[ow]],RTARoutes[[StageCodes]:[RouteID]],6,FALSE), VLOOKUP(PrivateSchedule[[#This Row],[re]],RTARoutes[[StageCodes]:[RouteID]],6,FALSE))</f>
        <v>PVT477</v>
      </c>
      <c r="AE253" t="str" cm="1">
        <f t="array" ref="AE253">_xlfn.IFS( NOT(ISNA(VLOOKUP(PrivateSchedule[[#This Row],[ow]],RTARoutes[[StageCodes]:[RouteID]],6,FALSE))), "O",  NOT(ISNA(VLOOKUP(PrivateSchedule[[#This Row],[re]],RTARoutes[[StageCodes]:[RouteID]],6,FALSE))), "R")</f>
        <v>O</v>
      </c>
      <c r="AF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SIS-*VLP</v>
      </c>
      <c r="AG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VLP-*SIS</v>
      </c>
    </row>
    <row r="254" spans="2:33">
      <c r="O254" s="171" t="s">
        <v>3041</v>
      </c>
      <c r="T254" s="173" t="s">
        <v>2247</v>
      </c>
      <c r="U254" t="str">
        <f t="shared" si="12"/>
        <v>VALPOI-PANAJI</v>
      </c>
      <c r="V254" s="163">
        <v>0.33680555555555558</v>
      </c>
      <c r="AA254" s="165" t="str">
        <f t="shared" si="13"/>
        <v/>
      </c>
      <c r="AB254" t="str">
        <f t="shared" si="14"/>
        <v>BICHOLIM</v>
      </c>
      <c r="AC254" t="str">
        <f t="shared" si="15"/>
        <v>GA07F 1658</v>
      </c>
      <c r="AD254" t="str">
        <f>_xlfn.IFNA(VLOOKUP(PrivateSchedule[[#This Row],[ow]],RTARoutes[[StageCodes]:[RouteID]],6,FALSE), VLOOKUP(PrivateSchedule[[#This Row],[re]],RTARoutes[[StageCodes]:[RouteID]],6,FALSE))</f>
        <v>PVT437</v>
      </c>
      <c r="AE254" t="str" cm="1">
        <f t="array" ref="AE254">_xlfn.IFS( NOT(ISNA(VLOOKUP(PrivateSchedule[[#This Row],[ow]],RTARoutes[[StageCodes]:[RouteID]],6,FALSE))), "O",  NOT(ISNA(VLOOKUP(PrivateSchedule[[#This Row],[re]],RTARoutes[[StageCodes]:[RouteID]],6,FALSE))), "R")</f>
        <v>R</v>
      </c>
      <c r="AF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55" spans="2:33">
      <c r="O255" s="171" t="s">
        <v>2247</v>
      </c>
      <c r="T255" s="173" t="s">
        <v>3041</v>
      </c>
      <c r="U255" t="str">
        <f t="shared" si="12"/>
        <v>PANAJI-VALPOI</v>
      </c>
      <c r="V255" s="163">
        <v>0.4861111111111111</v>
      </c>
      <c r="AA255" s="165" t="str">
        <f t="shared" si="13"/>
        <v/>
      </c>
      <c r="AB255" t="str">
        <f t="shared" si="14"/>
        <v>BICHOLIM</v>
      </c>
      <c r="AC255" t="str">
        <f t="shared" si="15"/>
        <v>GA07F 1658</v>
      </c>
      <c r="AD255" t="str">
        <f>_xlfn.IFNA(VLOOKUP(PrivateSchedule[[#This Row],[ow]],RTARoutes[[StageCodes]:[RouteID]],6,FALSE), VLOOKUP(PrivateSchedule[[#This Row],[re]],RTARoutes[[StageCodes]:[RouteID]],6,FALSE))</f>
        <v>PVT437</v>
      </c>
      <c r="AE255" t="str" cm="1">
        <f t="array" ref="AE255">_xlfn.IFS( NOT(ISNA(VLOOKUP(PrivateSchedule[[#This Row],[ow]],RTARoutes[[StageCodes]:[RouteID]],6,FALSE))), "O",  NOT(ISNA(VLOOKUP(PrivateSchedule[[#This Row],[re]],RTARoutes[[StageCodes]:[RouteID]],6,FALSE))), "R")</f>
        <v>O</v>
      </c>
      <c r="AF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56" spans="2:33">
      <c r="O256" s="171" t="s">
        <v>3041</v>
      </c>
      <c r="T256" s="173" t="s">
        <v>2247</v>
      </c>
      <c r="U256" t="str">
        <f t="shared" si="12"/>
        <v>VALPOI-PANAJI</v>
      </c>
      <c r="V256" s="163">
        <v>0.62152777777777779</v>
      </c>
      <c r="AA256" s="165" t="str">
        <f t="shared" si="13"/>
        <v/>
      </c>
      <c r="AB256" t="str">
        <f t="shared" si="14"/>
        <v>BICHOLIM</v>
      </c>
      <c r="AC256" t="str">
        <f t="shared" si="15"/>
        <v>GA07F 1658</v>
      </c>
      <c r="AD256" t="str">
        <f>_xlfn.IFNA(VLOOKUP(PrivateSchedule[[#This Row],[ow]],RTARoutes[[StageCodes]:[RouteID]],6,FALSE), VLOOKUP(PrivateSchedule[[#This Row],[re]],RTARoutes[[StageCodes]:[RouteID]],6,FALSE))</f>
        <v>PVT437</v>
      </c>
      <c r="AE256" t="str" cm="1">
        <f t="array" ref="AE256">_xlfn.IFS( NOT(ISNA(VLOOKUP(PrivateSchedule[[#This Row],[ow]],RTARoutes[[StageCodes]:[RouteID]],6,FALSE))), "O",  NOT(ISNA(VLOOKUP(PrivateSchedule[[#This Row],[re]],RTARoutes[[StageCodes]:[RouteID]],6,FALSE))), "R")</f>
        <v>R</v>
      </c>
      <c r="AF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57" spans="2:33">
      <c r="O257" s="171" t="s">
        <v>2247</v>
      </c>
      <c r="T257" s="173" t="s">
        <v>2745</v>
      </c>
      <c r="U257" t="str">
        <f t="shared" si="12"/>
        <v>PANAJI-SIRSODE</v>
      </c>
      <c r="V257" s="163">
        <v>0.76041666666666663</v>
      </c>
      <c r="AA257" s="165" t="str">
        <f t="shared" si="13"/>
        <v/>
      </c>
      <c r="AB257" t="str">
        <f t="shared" si="14"/>
        <v>BICHOLIM</v>
      </c>
      <c r="AC257" t="str">
        <f t="shared" si="15"/>
        <v>GA07F 1658</v>
      </c>
      <c r="AD257" t="str">
        <f>_xlfn.IFNA(VLOOKUP(PrivateSchedule[[#This Row],[ow]],RTARoutes[[StageCodes]:[RouteID]],6,FALSE), VLOOKUP(PrivateSchedule[[#This Row],[re]],RTARoutes[[StageCodes]:[RouteID]],6,FALSE))</f>
        <v>PVT446</v>
      </c>
      <c r="AE257" t="str" cm="1">
        <f t="array" ref="AE257">_xlfn.IFS( NOT(ISNA(VLOOKUP(PrivateSchedule[[#This Row],[ow]],RTARoutes[[StageCodes]:[RouteID]],6,FALSE))), "O",  NOT(ISNA(VLOOKUP(PrivateSchedule[[#This Row],[re]],RTARoutes[[StageCodes]:[RouteID]],6,FALSE))), "R")</f>
        <v>O</v>
      </c>
      <c r="AF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PNJ-*SIS</v>
      </c>
      <c r="AG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SIS-*PNJ</v>
      </c>
    </row>
    <row r="258" spans="2:33">
      <c r="B258" s="171" t="s">
        <v>42</v>
      </c>
      <c r="C258" s="172" t="s">
        <v>3696</v>
      </c>
      <c r="D258" s="172" t="s">
        <v>28</v>
      </c>
      <c r="E258" s="176">
        <v>43738</v>
      </c>
      <c r="F258" s="177">
        <v>45564</v>
      </c>
      <c r="G258" s="171" t="s">
        <v>3697</v>
      </c>
      <c r="H258" s="172" t="s">
        <v>3698</v>
      </c>
      <c r="J258" s="171" t="s">
        <v>41</v>
      </c>
      <c r="L258" s="172" t="s">
        <v>16</v>
      </c>
      <c r="M258" s="198">
        <v>27</v>
      </c>
      <c r="N258" s="199">
        <v>11</v>
      </c>
      <c r="O258" s="171" t="s">
        <v>420</v>
      </c>
      <c r="T258" s="173" t="s">
        <v>1882</v>
      </c>
      <c r="U258" t="str">
        <f t="shared" si="12"/>
        <v>BICHOLIM-MAPUSA</v>
      </c>
      <c r="V258" s="163">
        <v>0.24305555555555555</v>
      </c>
      <c r="AA258" s="165" t="str">
        <f t="shared" si="13"/>
        <v/>
      </c>
      <c r="AB258" t="str">
        <f t="shared" si="14"/>
        <v>BICHOLIM</v>
      </c>
      <c r="AC258" t="str">
        <f t="shared" si="15"/>
        <v>GA01U 2722</v>
      </c>
      <c r="AD258" t="str">
        <f>_xlfn.IFNA(VLOOKUP(PrivateSchedule[[#This Row],[ow]],RTARoutes[[StageCodes]:[RouteID]],6,FALSE), VLOOKUP(PrivateSchedule[[#This Row],[re]],RTARoutes[[StageCodes]:[RouteID]],6,FALSE))</f>
        <v>PVT50</v>
      </c>
      <c r="AE258" t="str" cm="1">
        <f t="array" ref="AE258">_xlfn.IFS( NOT(ISNA(VLOOKUP(PrivateSchedule[[#This Row],[ow]],RTARoutes[[StageCodes]:[RouteID]],6,FALSE))), "O",  NOT(ISNA(VLOOKUP(PrivateSchedule[[#This Row],[re]],RTARoutes[[StageCodes]:[RouteID]],6,FALSE))), "R")</f>
        <v>R</v>
      </c>
      <c r="AF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BCH-*MPS</v>
      </c>
      <c r="AG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MPS-*BCH</v>
      </c>
    </row>
    <row r="259" spans="2:33">
      <c r="O259" s="171" t="s">
        <v>1882</v>
      </c>
      <c r="T259" s="173" t="s">
        <v>3041</v>
      </c>
      <c r="U259" t="str">
        <f t="shared" ref="U259:U322" si="16">_xlfn.IFNA(VLOOKUP($O259,Code2Loc,2,FALSE)
&amp; IF( OR( ISNA($P259), LEN($P259)=0), "",  "-" &amp; VLOOKUP($P259,Code2Loc,2,FALSE))
&amp; IF( OR( ISNA($Q259), LEN($Q259)=0), "",  "-" &amp; VLOOKUP($Q259,Code2Loc,2,FALSE))
&amp; IF( OR( ISNA($R259), LEN($R259)=0), "",  "-" &amp; VLOOKUP($R259,Code2Loc,2,FALSE))
&amp; IF( OR( ISNA($S259), LEN($S259)=0), "",  "-" &amp; VLOOKUP($S259,Code2Loc,2,FALSE))
&amp; IF( OR( ISNA($T259), LEN($T259)=0), "",  "-" &amp; VLOOKUP($T259,Code2Loc,2,FALSE)),"")</f>
        <v>MAPUSA-VALPOI</v>
      </c>
      <c r="V259" s="163">
        <v>0.29166666666666669</v>
      </c>
      <c r="AA259" s="165" t="str">
        <f t="shared" ref="AA259:AA322" si="17">IF(ISBLANK($V259), "", _xlfn.IFNA($V259 + _xlfn.IFNA( VLOOKUP($O259 &amp; IF(ISBLANK($P259),"", "-" &amp; $P259) &amp; IF(ISBLANK($Q259),"", "-" &amp; $Q259) &amp; IF(ISBLANK($R259),"", "-" &amp; $R259) &amp; IF(ISBLANK($S259),"", "-" &amp; $S259) &amp; IF(ISBLANK($T259),"", "-" &amp; $T259),TravelTime,8,FALSE), VLOOKUP($T259 &amp; IF(ISBLANK($S259),"", "-" &amp; $S259) &amp; IF(ISBLANK($R259),"", "-" &amp; $R259) &amp; IF(ISBLANK($Q259),"", "-" &amp; $Q259) &amp; IF(ISBLANK($P259),"", "-" &amp; $P259) &amp; IF(ISBLANK($O259),"", "-" &amp; $O259),TravelTime,8,FALSE)) / 1440, ""))</f>
        <v/>
      </c>
      <c r="AB259" t="str">
        <f t="shared" ref="AB259:AB322" si="18">IF(AND(LEN($A259)&lt;&gt;0,LEN($A259)&lt;&gt;0),$A259,$AB258)</f>
        <v>BICHOLIM</v>
      </c>
      <c r="AC259" t="str">
        <f t="shared" ref="AC259:AC322" si="19">IF(AND(LEN($J259)&lt;&gt;0,LEN($B259)&lt;&gt;0),$J259,$AC258)</f>
        <v>GA01U 2722</v>
      </c>
      <c r="AD259" t="str">
        <f>_xlfn.IFNA(VLOOKUP(PrivateSchedule[[#This Row],[ow]],RTARoutes[[StageCodes]:[RouteID]],6,FALSE), VLOOKUP(PrivateSchedule[[#This Row],[re]],RTARoutes[[StageCodes]:[RouteID]],6,FALSE))</f>
        <v>PVT300</v>
      </c>
      <c r="AE259" t="str" cm="1">
        <f t="array" ref="AE259">_xlfn.IFS( NOT(ISNA(VLOOKUP(PrivateSchedule[[#This Row],[ow]],RTARoutes[[StageCodes]:[RouteID]],6,FALSE))), "O",  NOT(ISNA(VLOOKUP(PrivateSchedule[[#This Row],[re]],RTARoutes[[StageCodes]:[RouteID]],6,FALSE))), "R")</f>
        <v>O</v>
      </c>
      <c r="AF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60" spans="2:33">
      <c r="O260" s="171" t="s">
        <v>3041</v>
      </c>
      <c r="T260" s="173" t="s">
        <v>2771</v>
      </c>
      <c r="U260" t="str">
        <f t="shared" si="16"/>
        <v>VALPOI-SONAL</v>
      </c>
      <c r="V260" s="163">
        <v>0.3611111111111111</v>
      </c>
      <c r="AA260" s="165" t="str">
        <f t="shared" si="17"/>
        <v/>
      </c>
      <c r="AB260" t="str">
        <f t="shared" si="18"/>
        <v>BICHOLIM</v>
      </c>
      <c r="AC260" t="str">
        <f t="shared" si="19"/>
        <v>GA01U 2722</v>
      </c>
      <c r="AD260" t="str">
        <f>_xlfn.IFNA(VLOOKUP(PrivateSchedule[[#This Row],[ow]],RTARoutes[[StageCodes]:[RouteID]],6,FALSE), VLOOKUP(PrivateSchedule[[#This Row],[re]],RTARoutes[[StageCodes]:[RouteID]],6,FALSE))</f>
        <v>PVT483</v>
      </c>
      <c r="AE260" t="str" cm="1">
        <f t="array" ref="AE260">_xlfn.IFS( NOT(ISNA(VLOOKUP(PrivateSchedule[[#This Row],[ow]],RTARoutes[[StageCodes]:[RouteID]],6,FALSE))), "O",  NOT(ISNA(VLOOKUP(PrivateSchedule[[#This Row],[re]],RTARoutes[[StageCodes]:[RouteID]],6,FALSE))), "R")</f>
        <v>R</v>
      </c>
      <c r="AF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VLP-*SNA</v>
      </c>
      <c r="AG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SNA-*VLP</v>
      </c>
    </row>
    <row r="261" spans="2:33">
      <c r="O261" s="171" t="s">
        <v>2771</v>
      </c>
      <c r="T261" s="173" t="s">
        <v>3041</v>
      </c>
      <c r="U261" t="str">
        <f t="shared" si="16"/>
        <v>SONAL-VALPOI</v>
      </c>
      <c r="V261" s="163">
        <v>0.38541666666666669</v>
      </c>
      <c r="AA261" s="165" t="str">
        <f t="shared" si="17"/>
        <v/>
      </c>
      <c r="AB261" t="str">
        <f t="shared" si="18"/>
        <v>BICHOLIM</v>
      </c>
      <c r="AC261" t="str">
        <f t="shared" si="19"/>
        <v>GA01U 2722</v>
      </c>
      <c r="AD261" t="str">
        <f>_xlfn.IFNA(VLOOKUP(PrivateSchedule[[#This Row],[ow]],RTARoutes[[StageCodes]:[RouteID]],6,FALSE), VLOOKUP(PrivateSchedule[[#This Row],[re]],RTARoutes[[StageCodes]:[RouteID]],6,FALSE))</f>
        <v>PVT483</v>
      </c>
      <c r="AE261" t="str" cm="1">
        <f t="array" ref="AE261">_xlfn.IFS( NOT(ISNA(VLOOKUP(PrivateSchedule[[#This Row],[ow]],RTARoutes[[StageCodes]:[RouteID]],6,FALSE))), "O",  NOT(ISNA(VLOOKUP(PrivateSchedule[[#This Row],[re]],RTARoutes[[StageCodes]:[RouteID]],6,FALSE))), "R")</f>
        <v>O</v>
      </c>
      <c r="AF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SNA-*VLP</v>
      </c>
      <c r="AG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VLP-*SNA</v>
      </c>
    </row>
    <row r="262" spans="2:33">
      <c r="O262" s="171" t="s">
        <v>3041</v>
      </c>
      <c r="T262" s="173" t="s">
        <v>1882</v>
      </c>
      <c r="U262" t="str">
        <f t="shared" si="16"/>
        <v>VALPOI-MAPUSA</v>
      </c>
      <c r="V262" s="163">
        <v>0.45833333333333331</v>
      </c>
      <c r="AA262" s="165" t="str">
        <f t="shared" si="17"/>
        <v/>
      </c>
      <c r="AB262" t="str">
        <f t="shared" si="18"/>
        <v>BICHOLIM</v>
      </c>
      <c r="AC262" t="str">
        <f t="shared" si="19"/>
        <v>GA01U 2722</v>
      </c>
      <c r="AD262" t="str">
        <f>_xlfn.IFNA(VLOOKUP(PrivateSchedule[[#This Row],[ow]],RTARoutes[[StageCodes]:[RouteID]],6,FALSE), VLOOKUP(PrivateSchedule[[#This Row],[re]],RTARoutes[[StageCodes]:[RouteID]],6,FALSE))</f>
        <v>PVT300</v>
      </c>
      <c r="AE262" t="str" cm="1">
        <f t="array" ref="AE262">_xlfn.IFS( NOT(ISNA(VLOOKUP(PrivateSchedule[[#This Row],[ow]],RTARoutes[[StageCodes]:[RouteID]],6,FALSE))), "O",  NOT(ISNA(VLOOKUP(PrivateSchedule[[#This Row],[re]],RTARoutes[[StageCodes]:[RouteID]],6,FALSE))), "R")</f>
        <v>R</v>
      </c>
      <c r="AF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63" spans="2:33">
      <c r="O263" s="171" t="s">
        <v>1882</v>
      </c>
      <c r="T263" s="173" t="s">
        <v>3041</v>
      </c>
      <c r="U263" t="str">
        <f t="shared" si="16"/>
        <v>MAPUSA-VALPOI</v>
      </c>
      <c r="V263" s="163">
        <v>0.59375</v>
      </c>
      <c r="AA263" s="165" t="str">
        <f t="shared" si="17"/>
        <v/>
      </c>
      <c r="AB263" t="str">
        <f t="shared" si="18"/>
        <v>BICHOLIM</v>
      </c>
      <c r="AC263" t="str">
        <f t="shared" si="19"/>
        <v>GA01U 2722</v>
      </c>
      <c r="AD263" t="str">
        <f>_xlfn.IFNA(VLOOKUP(PrivateSchedule[[#This Row],[ow]],RTARoutes[[StageCodes]:[RouteID]],6,FALSE), VLOOKUP(PrivateSchedule[[#This Row],[re]],RTARoutes[[StageCodes]:[RouteID]],6,FALSE))</f>
        <v>PVT300</v>
      </c>
      <c r="AE263" t="str" cm="1">
        <f t="array" ref="AE263">_xlfn.IFS( NOT(ISNA(VLOOKUP(PrivateSchedule[[#This Row],[ow]],RTARoutes[[StageCodes]:[RouteID]],6,FALSE))), "O",  NOT(ISNA(VLOOKUP(PrivateSchedule[[#This Row],[re]],RTARoutes[[StageCodes]:[RouteID]],6,FALSE))), "R")</f>
        <v>O</v>
      </c>
      <c r="AF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64" spans="2:33">
      <c r="O264" s="171" t="s">
        <v>3041</v>
      </c>
      <c r="T264" s="173" t="s">
        <v>2771</v>
      </c>
      <c r="U264" t="str">
        <f t="shared" si="16"/>
        <v>VALPOI-SONAL</v>
      </c>
      <c r="V264" s="163">
        <v>0.66666666666666663</v>
      </c>
      <c r="AA264" s="165" t="str">
        <f t="shared" si="17"/>
        <v/>
      </c>
      <c r="AB264" t="str">
        <f t="shared" si="18"/>
        <v>BICHOLIM</v>
      </c>
      <c r="AC264" t="str">
        <f t="shared" si="19"/>
        <v>GA01U 2722</v>
      </c>
      <c r="AD264" t="str">
        <f>_xlfn.IFNA(VLOOKUP(PrivateSchedule[[#This Row],[ow]],RTARoutes[[StageCodes]:[RouteID]],6,FALSE), VLOOKUP(PrivateSchedule[[#This Row],[re]],RTARoutes[[StageCodes]:[RouteID]],6,FALSE))</f>
        <v>PVT483</v>
      </c>
      <c r="AE264" t="str" cm="1">
        <f t="array" ref="AE264">_xlfn.IFS( NOT(ISNA(VLOOKUP(PrivateSchedule[[#This Row],[ow]],RTARoutes[[StageCodes]:[RouteID]],6,FALSE))), "O",  NOT(ISNA(VLOOKUP(PrivateSchedule[[#This Row],[re]],RTARoutes[[StageCodes]:[RouteID]],6,FALSE))), "R")</f>
        <v>R</v>
      </c>
      <c r="AF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VLP-*SNA</v>
      </c>
      <c r="AG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SNA-*VLP</v>
      </c>
    </row>
    <row r="265" spans="2:33">
      <c r="O265" s="171" t="s">
        <v>2771</v>
      </c>
      <c r="T265" s="173" t="s">
        <v>3041</v>
      </c>
      <c r="U265" t="str">
        <f t="shared" si="16"/>
        <v>SONAL-VALPOI</v>
      </c>
      <c r="V265" s="163">
        <v>0.70138888888888884</v>
      </c>
      <c r="AA265" s="165" t="str">
        <f t="shared" si="17"/>
        <v/>
      </c>
      <c r="AB265" t="str">
        <f t="shared" si="18"/>
        <v>BICHOLIM</v>
      </c>
      <c r="AC265" t="str">
        <f t="shared" si="19"/>
        <v>GA01U 2722</v>
      </c>
      <c r="AD265" t="str">
        <f>_xlfn.IFNA(VLOOKUP(PrivateSchedule[[#This Row],[ow]],RTARoutes[[StageCodes]:[RouteID]],6,FALSE), VLOOKUP(PrivateSchedule[[#This Row],[re]],RTARoutes[[StageCodes]:[RouteID]],6,FALSE))</f>
        <v>PVT483</v>
      </c>
      <c r="AE265" t="str" cm="1">
        <f t="array" ref="AE265">_xlfn.IFS( NOT(ISNA(VLOOKUP(PrivateSchedule[[#This Row],[ow]],RTARoutes[[StageCodes]:[RouteID]],6,FALSE))), "O",  NOT(ISNA(VLOOKUP(PrivateSchedule[[#This Row],[re]],RTARoutes[[StageCodes]:[RouteID]],6,FALSE))), "R")</f>
        <v>O</v>
      </c>
      <c r="AF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SNA-*VLP</v>
      </c>
      <c r="AG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VLP-*SNA</v>
      </c>
    </row>
    <row r="266" spans="2:33">
      <c r="O266" s="171" t="s">
        <v>3041</v>
      </c>
      <c r="T266" s="173" t="s">
        <v>1882</v>
      </c>
      <c r="U266" t="str">
        <f t="shared" si="16"/>
        <v>VALPOI-MAPUSA</v>
      </c>
      <c r="V266" s="163">
        <v>0.73958333333333337</v>
      </c>
      <c r="AA266" s="165" t="str">
        <f t="shared" si="17"/>
        <v/>
      </c>
      <c r="AB266" t="str">
        <f t="shared" si="18"/>
        <v>BICHOLIM</v>
      </c>
      <c r="AC266" t="str">
        <f t="shared" si="19"/>
        <v>GA01U 2722</v>
      </c>
      <c r="AD266" t="str">
        <f>_xlfn.IFNA(VLOOKUP(PrivateSchedule[[#This Row],[ow]],RTARoutes[[StageCodes]:[RouteID]],6,FALSE), VLOOKUP(PrivateSchedule[[#This Row],[re]],RTARoutes[[StageCodes]:[RouteID]],6,FALSE))</f>
        <v>PVT300</v>
      </c>
      <c r="AE266" t="str" cm="1">
        <f t="array" ref="AE266">_xlfn.IFS( NOT(ISNA(VLOOKUP(PrivateSchedule[[#This Row],[ow]],RTARoutes[[StageCodes]:[RouteID]],6,FALSE))), "O",  NOT(ISNA(VLOOKUP(PrivateSchedule[[#This Row],[re]],RTARoutes[[StageCodes]:[RouteID]],6,FALSE))), "R")</f>
        <v>R</v>
      </c>
      <c r="AF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67" spans="2:33">
      <c r="O267" s="171" t="s">
        <v>1882</v>
      </c>
      <c r="T267" s="173" t="s">
        <v>2596</v>
      </c>
      <c r="U267" t="str">
        <f t="shared" si="16"/>
        <v>MAPUSA-SANKHALI</v>
      </c>
      <c r="V267" s="163">
        <v>0.82291666666666663</v>
      </c>
      <c r="AA267" s="165" t="str">
        <f t="shared" si="17"/>
        <v/>
      </c>
      <c r="AB267" t="str">
        <f t="shared" si="18"/>
        <v>BICHOLIM</v>
      </c>
      <c r="AC267" t="str">
        <f t="shared" si="19"/>
        <v>GA01U 2722</v>
      </c>
      <c r="AD267" t="str">
        <f>_xlfn.IFNA(VLOOKUP(PrivateSchedule[[#This Row],[ow]],RTARoutes[[StageCodes]:[RouteID]],6,FALSE), VLOOKUP(PrivateSchedule[[#This Row],[re]],RTARoutes[[StageCodes]:[RouteID]],6,FALSE))</f>
        <v>PVT297</v>
      </c>
      <c r="AE267" t="str" cm="1">
        <f t="array" ref="AE267">_xlfn.IFS( NOT(ISNA(VLOOKUP(PrivateSchedule[[#This Row],[ow]],RTARoutes[[StageCodes]:[RouteID]],6,FALSE))), "O",  NOT(ISNA(VLOOKUP(PrivateSchedule[[#This Row],[re]],RTARoutes[[StageCodes]:[RouteID]],6,FALSE))), "R")</f>
        <v>O</v>
      </c>
      <c r="AF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268" spans="2:33">
      <c r="B268" s="171" t="s">
        <v>169</v>
      </c>
      <c r="C268" s="172" t="s">
        <v>3699</v>
      </c>
      <c r="D268" s="172" t="s">
        <v>28</v>
      </c>
      <c r="E268" s="176">
        <v>43131</v>
      </c>
      <c r="F268" s="177">
        <v>44956</v>
      </c>
      <c r="G268" s="171" t="s">
        <v>3700</v>
      </c>
      <c r="H268" s="172" t="s">
        <v>3701</v>
      </c>
      <c r="J268" s="171" t="s">
        <v>167</v>
      </c>
      <c r="L268" s="172" t="s">
        <v>16</v>
      </c>
      <c r="M268" s="198">
        <v>40</v>
      </c>
      <c r="N268" s="199">
        <v>16</v>
      </c>
      <c r="O268" s="171" t="s">
        <v>2771</v>
      </c>
      <c r="T268" s="173" t="s">
        <v>3041</v>
      </c>
      <c r="U268" t="str">
        <f t="shared" si="16"/>
        <v>SONAL-VALPOI</v>
      </c>
      <c r="V268" s="163">
        <v>0.30902777777777779</v>
      </c>
      <c r="AA268" s="165" t="str">
        <f t="shared" si="17"/>
        <v/>
      </c>
      <c r="AB268" t="str">
        <f t="shared" si="18"/>
        <v>BICHOLIM</v>
      </c>
      <c r="AC268" t="str">
        <f t="shared" si="19"/>
        <v>GA04T 3699</v>
      </c>
      <c r="AD268" t="str">
        <f>_xlfn.IFNA(VLOOKUP(PrivateSchedule[[#This Row],[ow]],RTARoutes[[StageCodes]:[RouteID]],6,FALSE), VLOOKUP(PrivateSchedule[[#This Row],[re]],RTARoutes[[StageCodes]:[RouteID]],6,FALSE))</f>
        <v>PVT483</v>
      </c>
      <c r="AE268" t="str" cm="1">
        <f t="array" ref="AE268">_xlfn.IFS( NOT(ISNA(VLOOKUP(PrivateSchedule[[#This Row],[ow]],RTARoutes[[StageCodes]:[RouteID]],6,FALSE))), "O",  NOT(ISNA(VLOOKUP(PrivateSchedule[[#This Row],[re]],RTARoutes[[StageCodes]:[RouteID]],6,FALSE))), "R")</f>
        <v>O</v>
      </c>
      <c r="AF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SNA-*VLP</v>
      </c>
      <c r="AG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VLP-*SNA</v>
      </c>
    </row>
    <row r="269" spans="2:33">
      <c r="O269" s="171" t="s">
        <v>3041</v>
      </c>
      <c r="T269" s="173" t="s">
        <v>2247</v>
      </c>
      <c r="U269" t="str">
        <f t="shared" si="16"/>
        <v>VALPOI-PANAJI</v>
      </c>
      <c r="V269" s="163">
        <v>0.33333333333333331</v>
      </c>
      <c r="AA269" s="165" t="str">
        <f t="shared" si="17"/>
        <v/>
      </c>
      <c r="AB269" t="str">
        <f t="shared" si="18"/>
        <v>BICHOLIM</v>
      </c>
      <c r="AC269" t="str">
        <f t="shared" si="19"/>
        <v>GA04T 3699</v>
      </c>
      <c r="AD269" t="str">
        <f>_xlfn.IFNA(VLOOKUP(PrivateSchedule[[#This Row],[ow]],RTARoutes[[StageCodes]:[RouteID]],6,FALSE), VLOOKUP(PrivateSchedule[[#This Row],[re]],RTARoutes[[StageCodes]:[RouteID]],6,FALSE))</f>
        <v>PVT437</v>
      </c>
      <c r="AE269" t="str" cm="1">
        <f t="array" ref="AE269">_xlfn.IFS( NOT(ISNA(VLOOKUP(PrivateSchedule[[#This Row],[ow]],RTARoutes[[StageCodes]:[RouteID]],6,FALSE))), "O",  NOT(ISNA(VLOOKUP(PrivateSchedule[[#This Row],[re]],RTARoutes[[StageCodes]:[RouteID]],6,FALSE))), "R")</f>
        <v>R</v>
      </c>
      <c r="AF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70" spans="2:33">
      <c r="O270" s="171" t="s">
        <v>2247</v>
      </c>
      <c r="T270" s="173" t="s">
        <v>3041</v>
      </c>
      <c r="U270" t="str">
        <f t="shared" si="16"/>
        <v>PANAJI-VALPOI</v>
      </c>
      <c r="V270" s="163">
        <v>0.44097222222222221</v>
      </c>
      <c r="AA270" s="165" t="str">
        <f t="shared" si="17"/>
        <v/>
      </c>
      <c r="AB270" t="str">
        <f t="shared" si="18"/>
        <v>BICHOLIM</v>
      </c>
      <c r="AC270" t="str">
        <f t="shared" si="19"/>
        <v>GA04T 3699</v>
      </c>
      <c r="AD270" t="str">
        <f>_xlfn.IFNA(VLOOKUP(PrivateSchedule[[#This Row],[ow]],RTARoutes[[StageCodes]:[RouteID]],6,FALSE), VLOOKUP(PrivateSchedule[[#This Row],[re]],RTARoutes[[StageCodes]:[RouteID]],6,FALSE))</f>
        <v>PVT437</v>
      </c>
      <c r="AE270" t="str" cm="1">
        <f t="array" ref="AE270">_xlfn.IFS( NOT(ISNA(VLOOKUP(PrivateSchedule[[#This Row],[ow]],RTARoutes[[StageCodes]:[RouteID]],6,FALSE))), "O",  NOT(ISNA(VLOOKUP(PrivateSchedule[[#This Row],[re]],RTARoutes[[StageCodes]:[RouteID]],6,FALSE))), "R")</f>
        <v>O</v>
      </c>
      <c r="AF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71" spans="2:33">
      <c r="O271" s="171" t="s">
        <v>3041</v>
      </c>
      <c r="T271" s="173" t="s">
        <v>2247</v>
      </c>
      <c r="U271" t="str">
        <f t="shared" si="16"/>
        <v>VALPOI-PANAJI</v>
      </c>
      <c r="V271" s="163">
        <v>0.55208333333333337</v>
      </c>
      <c r="AA271" s="165" t="str">
        <f t="shared" si="17"/>
        <v/>
      </c>
      <c r="AB271" t="str">
        <f t="shared" si="18"/>
        <v>BICHOLIM</v>
      </c>
      <c r="AC271" t="str">
        <f t="shared" si="19"/>
        <v>GA04T 3699</v>
      </c>
      <c r="AD271" t="str">
        <f>_xlfn.IFNA(VLOOKUP(PrivateSchedule[[#This Row],[ow]],RTARoutes[[StageCodes]:[RouteID]],6,FALSE), VLOOKUP(PrivateSchedule[[#This Row],[re]],RTARoutes[[StageCodes]:[RouteID]],6,FALSE))</f>
        <v>PVT437</v>
      </c>
      <c r="AE271" t="str" cm="1">
        <f t="array" ref="AE271">_xlfn.IFS( NOT(ISNA(VLOOKUP(PrivateSchedule[[#This Row],[ow]],RTARoutes[[StageCodes]:[RouteID]],6,FALSE))), "O",  NOT(ISNA(VLOOKUP(PrivateSchedule[[#This Row],[re]],RTARoutes[[StageCodes]:[RouteID]],6,FALSE))), "R")</f>
        <v>R</v>
      </c>
      <c r="AF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272" spans="2:33">
      <c r="O272" s="171" t="s">
        <v>2247</v>
      </c>
      <c r="T272" s="173" t="s">
        <v>3041</v>
      </c>
      <c r="U272" t="str">
        <f t="shared" si="16"/>
        <v>PANAJI-VALPOI</v>
      </c>
      <c r="V272" s="163">
        <v>0.69097222222222221</v>
      </c>
      <c r="AA272" s="165" t="str">
        <f t="shared" si="17"/>
        <v/>
      </c>
      <c r="AB272" t="str">
        <f t="shared" si="18"/>
        <v>BICHOLIM</v>
      </c>
      <c r="AC272" t="str">
        <f t="shared" si="19"/>
        <v>GA04T 3699</v>
      </c>
      <c r="AD272" t="str">
        <f>_xlfn.IFNA(VLOOKUP(PrivateSchedule[[#This Row],[ow]],RTARoutes[[StageCodes]:[RouteID]],6,FALSE), VLOOKUP(PrivateSchedule[[#This Row],[re]],RTARoutes[[StageCodes]:[RouteID]],6,FALSE))</f>
        <v>PVT437</v>
      </c>
      <c r="AE272" t="str" cm="1">
        <f t="array" ref="AE272">_xlfn.IFS( NOT(ISNA(VLOOKUP(PrivateSchedule[[#This Row],[ow]],RTARoutes[[StageCodes]:[RouteID]],6,FALSE))), "O",  NOT(ISNA(VLOOKUP(PrivateSchedule[[#This Row],[re]],RTARoutes[[StageCodes]:[RouteID]],6,FALSE))), "R")</f>
        <v>O</v>
      </c>
      <c r="AF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273" spans="2:33">
      <c r="O273" s="171" t="s">
        <v>3041</v>
      </c>
      <c r="T273" s="173" t="s">
        <v>2771</v>
      </c>
      <c r="U273" t="str">
        <f t="shared" si="16"/>
        <v>VALPOI-SONAL</v>
      </c>
      <c r="V273" s="163">
        <v>0.79166666666666663</v>
      </c>
      <c r="AA273" s="165" t="str">
        <f t="shared" si="17"/>
        <v/>
      </c>
      <c r="AB273" t="str">
        <f t="shared" si="18"/>
        <v>BICHOLIM</v>
      </c>
      <c r="AC273" t="str">
        <f t="shared" si="19"/>
        <v>GA04T 3699</v>
      </c>
      <c r="AD273" t="str">
        <f>_xlfn.IFNA(VLOOKUP(PrivateSchedule[[#This Row],[ow]],RTARoutes[[StageCodes]:[RouteID]],6,FALSE), VLOOKUP(PrivateSchedule[[#This Row],[re]],RTARoutes[[StageCodes]:[RouteID]],6,FALSE))</f>
        <v>PVT483</v>
      </c>
      <c r="AE273" t="str" cm="1">
        <f t="array" ref="AE273">_xlfn.IFS( NOT(ISNA(VLOOKUP(PrivateSchedule[[#This Row],[ow]],RTARoutes[[StageCodes]:[RouteID]],6,FALSE))), "O",  NOT(ISNA(VLOOKUP(PrivateSchedule[[#This Row],[re]],RTARoutes[[StageCodes]:[RouteID]],6,FALSE))), "R")</f>
        <v>R</v>
      </c>
      <c r="AF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VLP-*SNA</v>
      </c>
      <c r="AG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SNA-*VLP</v>
      </c>
    </row>
    <row r="274" spans="2:33">
      <c r="B274" s="171" t="s">
        <v>198</v>
      </c>
      <c r="C274" s="172" t="s">
        <v>3702</v>
      </c>
      <c r="D274" s="172" t="s">
        <v>19</v>
      </c>
      <c r="E274" s="176">
        <v>43906</v>
      </c>
      <c r="F274" s="177">
        <v>44135</v>
      </c>
      <c r="G274" s="171" t="s">
        <v>3703</v>
      </c>
      <c r="H274" s="172" t="s">
        <v>3704</v>
      </c>
      <c r="J274" s="171" t="s">
        <v>197</v>
      </c>
      <c r="L274" s="172" t="s">
        <v>16</v>
      </c>
      <c r="M274" s="198">
        <v>28</v>
      </c>
      <c r="N274" s="199">
        <v>11</v>
      </c>
      <c r="O274" s="171" t="s">
        <v>2497</v>
      </c>
      <c r="T274" s="173" t="s">
        <v>1882</v>
      </c>
      <c r="U274" t="str">
        <f t="shared" si="16"/>
        <v>RIVE-MAPUSA</v>
      </c>
      <c r="V274" s="163">
        <v>0.2986111111111111</v>
      </c>
      <c r="AA274" s="165" t="str">
        <f t="shared" si="17"/>
        <v/>
      </c>
      <c r="AB274" t="str">
        <f t="shared" si="18"/>
        <v>BICHOLIM</v>
      </c>
      <c r="AC274" t="str">
        <f t="shared" si="19"/>
        <v>GA12T 4999</v>
      </c>
      <c r="AD274" t="str">
        <f>_xlfn.IFNA(VLOOKUP(PrivateSchedule[[#This Row],[ow]],RTARoutes[[StageCodes]:[RouteID]],6,FALSE), VLOOKUP(PrivateSchedule[[#This Row],[re]],RTARoutes[[StageCodes]:[RouteID]],6,FALSE))</f>
        <v>PVT294</v>
      </c>
      <c r="AE274" t="str" cm="1">
        <f t="array" ref="AE274">_xlfn.IFS( NOT(ISNA(VLOOKUP(PrivateSchedule[[#This Row],[ow]],RTARoutes[[StageCodes]:[RouteID]],6,FALSE))), "O",  NOT(ISNA(VLOOKUP(PrivateSchedule[[#This Row],[re]],RTARoutes[[StageCodes]:[RouteID]],6,FALSE))), "R")</f>
        <v>R</v>
      </c>
      <c r="AF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RVE-*MPS</v>
      </c>
      <c r="AG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MPS-*RVE</v>
      </c>
    </row>
    <row r="275" spans="2:33">
      <c r="O275" s="171" t="s">
        <v>1882</v>
      </c>
      <c r="T275" s="173" t="s">
        <v>2497</v>
      </c>
      <c r="U275" t="str">
        <f t="shared" si="16"/>
        <v>MAPUSA-RIVE</v>
      </c>
      <c r="V275" s="163">
        <v>0.46180555555555558</v>
      </c>
      <c r="AA275" s="165" t="str">
        <f t="shared" si="17"/>
        <v/>
      </c>
      <c r="AB275" t="str">
        <f t="shared" si="18"/>
        <v>BICHOLIM</v>
      </c>
      <c r="AC275" t="str">
        <f t="shared" si="19"/>
        <v>GA12T 4999</v>
      </c>
      <c r="AD275" t="str">
        <f>_xlfn.IFNA(VLOOKUP(PrivateSchedule[[#This Row],[ow]],RTARoutes[[StageCodes]:[RouteID]],6,FALSE), VLOOKUP(PrivateSchedule[[#This Row],[re]],RTARoutes[[StageCodes]:[RouteID]],6,FALSE))</f>
        <v>PVT294</v>
      </c>
      <c r="AE275" t="str" cm="1">
        <f t="array" ref="AE275">_xlfn.IFS( NOT(ISNA(VLOOKUP(PrivateSchedule[[#This Row],[ow]],RTARoutes[[StageCodes]:[RouteID]],6,FALSE))), "O",  NOT(ISNA(VLOOKUP(PrivateSchedule[[#This Row],[re]],RTARoutes[[StageCodes]:[RouteID]],6,FALSE))), "R")</f>
        <v>O</v>
      </c>
      <c r="AF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MPS-*RVE</v>
      </c>
      <c r="AG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RVE-*MPS</v>
      </c>
    </row>
    <row r="276" spans="2:33">
      <c r="O276" s="171" t="s">
        <v>2497</v>
      </c>
      <c r="T276" s="173" t="s">
        <v>1882</v>
      </c>
      <c r="U276" t="str">
        <f t="shared" si="16"/>
        <v>RIVE-MAPUSA</v>
      </c>
      <c r="V276" s="163">
        <v>0.57291666666666663</v>
      </c>
      <c r="AA276" s="165" t="str">
        <f t="shared" si="17"/>
        <v/>
      </c>
      <c r="AB276" t="str">
        <f t="shared" si="18"/>
        <v>BICHOLIM</v>
      </c>
      <c r="AC276" t="str">
        <f t="shared" si="19"/>
        <v>GA12T 4999</v>
      </c>
      <c r="AD276" t="str">
        <f>_xlfn.IFNA(VLOOKUP(PrivateSchedule[[#This Row],[ow]],RTARoutes[[StageCodes]:[RouteID]],6,FALSE), VLOOKUP(PrivateSchedule[[#This Row],[re]],RTARoutes[[StageCodes]:[RouteID]],6,FALSE))</f>
        <v>PVT294</v>
      </c>
      <c r="AE276" t="str" cm="1">
        <f t="array" ref="AE276">_xlfn.IFS( NOT(ISNA(VLOOKUP(PrivateSchedule[[#This Row],[ow]],RTARoutes[[StageCodes]:[RouteID]],6,FALSE))), "O",  NOT(ISNA(VLOOKUP(PrivateSchedule[[#This Row],[re]],RTARoutes[[StageCodes]:[RouteID]],6,FALSE))), "R")</f>
        <v>R</v>
      </c>
      <c r="AF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RVE-*MPS</v>
      </c>
      <c r="AG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MPS-*RVE</v>
      </c>
    </row>
    <row r="277" spans="2:33">
      <c r="O277" s="171" t="s">
        <v>1882</v>
      </c>
      <c r="T277" s="173" t="s">
        <v>2497</v>
      </c>
      <c r="U277" t="str">
        <f t="shared" si="16"/>
        <v>MAPUSA-RIVE</v>
      </c>
      <c r="V277" s="163">
        <v>0.73263888888888884</v>
      </c>
      <c r="AA277" s="165" t="str">
        <f t="shared" si="17"/>
        <v/>
      </c>
      <c r="AB277" t="str">
        <f t="shared" si="18"/>
        <v>BICHOLIM</v>
      </c>
      <c r="AC277" t="str">
        <f t="shared" si="19"/>
        <v>GA12T 4999</v>
      </c>
      <c r="AD277" t="str">
        <f>_xlfn.IFNA(VLOOKUP(PrivateSchedule[[#This Row],[ow]],RTARoutes[[StageCodes]:[RouteID]],6,FALSE), VLOOKUP(PrivateSchedule[[#This Row],[re]],RTARoutes[[StageCodes]:[RouteID]],6,FALSE))</f>
        <v>PVT294</v>
      </c>
      <c r="AE277" t="str" cm="1">
        <f t="array" ref="AE277">_xlfn.IFS( NOT(ISNA(VLOOKUP(PrivateSchedule[[#This Row],[ow]],RTARoutes[[StageCodes]:[RouteID]],6,FALSE))), "O",  NOT(ISNA(VLOOKUP(PrivateSchedule[[#This Row],[re]],RTARoutes[[StageCodes]:[RouteID]],6,FALSE))), "R")</f>
        <v>O</v>
      </c>
      <c r="AF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MPS-*RVE</v>
      </c>
      <c r="AG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RVE-*MPS</v>
      </c>
    </row>
    <row r="278" spans="2:33">
      <c r="B278" s="171" t="s">
        <v>122</v>
      </c>
      <c r="C278" s="172" t="s">
        <v>3705</v>
      </c>
      <c r="D278" s="172" t="s">
        <v>28</v>
      </c>
      <c r="E278" s="176">
        <v>43251</v>
      </c>
      <c r="F278" s="177">
        <v>45076</v>
      </c>
      <c r="J278" s="171" t="s">
        <v>121</v>
      </c>
      <c r="L278" s="172" t="s">
        <v>16</v>
      </c>
      <c r="M278" s="198">
        <v>13</v>
      </c>
      <c r="N278" s="199">
        <v>11</v>
      </c>
      <c r="O278" s="171" t="s">
        <v>3041</v>
      </c>
      <c r="T278" s="173" t="s">
        <v>1882</v>
      </c>
      <c r="U278" t="str">
        <f t="shared" si="16"/>
        <v>VALPOI-MAPUSA</v>
      </c>
      <c r="V278" s="163">
        <v>0.2986111111111111</v>
      </c>
      <c r="AA278" s="165" t="str">
        <f t="shared" si="17"/>
        <v/>
      </c>
      <c r="AB278" t="str">
        <f t="shared" si="18"/>
        <v>BICHOLIM</v>
      </c>
      <c r="AC278" t="str">
        <f t="shared" si="19"/>
        <v>GA04T 1930</v>
      </c>
      <c r="AD278" t="str">
        <f>_xlfn.IFNA(VLOOKUP(PrivateSchedule[[#This Row],[ow]],RTARoutes[[StageCodes]:[RouteID]],6,FALSE), VLOOKUP(PrivateSchedule[[#This Row],[re]],RTARoutes[[StageCodes]:[RouteID]],6,FALSE))</f>
        <v>PVT300</v>
      </c>
      <c r="AE278" t="str" cm="1">
        <f t="array" ref="AE278">_xlfn.IFS( NOT(ISNA(VLOOKUP(PrivateSchedule[[#This Row],[ow]],RTARoutes[[StageCodes]:[RouteID]],6,FALSE))), "O",  NOT(ISNA(VLOOKUP(PrivateSchedule[[#This Row],[re]],RTARoutes[[StageCodes]:[RouteID]],6,FALSE))), "R")</f>
        <v>R</v>
      </c>
      <c r="AF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79" spans="2:33">
      <c r="O279" s="171" t="s">
        <v>1882</v>
      </c>
      <c r="T279" s="173" t="s">
        <v>3041</v>
      </c>
      <c r="U279" t="str">
        <f t="shared" si="16"/>
        <v>MAPUSA-VALPOI</v>
      </c>
      <c r="V279" s="163">
        <v>0.375</v>
      </c>
      <c r="AA279" s="165" t="str">
        <f t="shared" si="17"/>
        <v/>
      </c>
      <c r="AB279" t="str">
        <f t="shared" si="18"/>
        <v>BICHOLIM</v>
      </c>
      <c r="AC279" t="str">
        <f t="shared" si="19"/>
        <v>GA04T 1930</v>
      </c>
      <c r="AD279" t="str">
        <f>_xlfn.IFNA(VLOOKUP(PrivateSchedule[[#This Row],[ow]],RTARoutes[[StageCodes]:[RouteID]],6,FALSE), VLOOKUP(PrivateSchedule[[#This Row],[re]],RTARoutes[[StageCodes]:[RouteID]],6,FALSE))</f>
        <v>PVT300</v>
      </c>
      <c r="AE279" t="str" cm="1">
        <f t="array" ref="AE279">_xlfn.IFS( NOT(ISNA(VLOOKUP(PrivateSchedule[[#This Row],[ow]],RTARoutes[[StageCodes]:[RouteID]],6,FALSE))), "O",  NOT(ISNA(VLOOKUP(PrivateSchedule[[#This Row],[re]],RTARoutes[[StageCodes]:[RouteID]],6,FALSE))), "R")</f>
        <v>O</v>
      </c>
      <c r="AF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80" spans="2:33">
      <c r="O280" s="171" t="s">
        <v>3041</v>
      </c>
      <c r="T280" s="173" t="s">
        <v>1882</v>
      </c>
      <c r="U280" t="str">
        <f t="shared" si="16"/>
        <v>VALPOI-MAPUSA</v>
      </c>
      <c r="V280" s="163">
        <v>0.47222222222222221</v>
      </c>
      <c r="AA280" s="165" t="str">
        <f t="shared" si="17"/>
        <v/>
      </c>
      <c r="AB280" t="str">
        <f t="shared" si="18"/>
        <v>BICHOLIM</v>
      </c>
      <c r="AC280" t="str">
        <f t="shared" si="19"/>
        <v>GA04T 1930</v>
      </c>
      <c r="AD280" t="str">
        <f>_xlfn.IFNA(VLOOKUP(PrivateSchedule[[#This Row],[ow]],RTARoutes[[StageCodes]:[RouteID]],6,FALSE), VLOOKUP(PrivateSchedule[[#This Row],[re]],RTARoutes[[StageCodes]:[RouteID]],6,FALSE))</f>
        <v>PVT300</v>
      </c>
      <c r="AE280" t="str" cm="1">
        <f t="array" ref="AE280">_xlfn.IFS( NOT(ISNA(VLOOKUP(PrivateSchedule[[#This Row],[ow]],RTARoutes[[StageCodes]:[RouteID]],6,FALSE))), "O",  NOT(ISNA(VLOOKUP(PrivateSchedule[[#This Row],[re]],RTARoutes[[StageCodes]:[RouteID]],6,FALSE))), "R")</f>
        <v>R</v>
      </c>
      <c r="AF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81" spans="2:33">
      <c r="O281" s="171" t="s">
        <v>1882</v>
      </c>
      <c r="T281" s="173" t="s">
        <v>3041</v>
      </c>
      <c r="U281" t="str">
        <f t="shared" si="16"/>
        <v>MAPUSA-VALPOI</v>
      </c>
      <c r="V281" s="163">
        <v>0.5625</v>
      </c>
      <c r="AA281" s="165" t="str">
        <f t="shared" si="17"/>
        <v/>
      </c>
      <c r="AB281" t="str">
        <f t="shared" si="18"/>
        <v>BICHOLIM</v>
      </c>
      <c r="AC281" t="str">
        <f t="shared" si="19"/>
        <v>GA04T 1930</v>
      </c>
      <c r="AD281" t="str">
        <f>_xlfn.IFNA(VLOOKUP(PrivateSchedule[[#This Row],[ow]],RTARoutes[[StageCodes]:[RouteID]],6,FALSE), VLOOKUP(PrivateSchedule[[#This Row],[re]],RTARoutes[[StageCodes]:[RouteID]],6,FALSE))</f>
        <v>PVT300</v>
      </c>
      <c r="AE281" t="str" cm="1">
        <f t="array" ref="AE281">_xlfn.IFS( NOT(ISNA(VLOOKUP(PrivateSchedule[[#This Row],[ow]],RTARoutes[[StageCodes]:[RouteID]],6,FALSE))), "O",  NOT(ISNA(VLOOKUP(PrivateSchedule[[#This Row],[re]],RTARoutes[[StageCodes]:[RouteID]],6,FALSE))), "R")</f>
        <v>O</v>
      </c>
      <c r="AF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82" spans="2:33">
      <c r="O282" s="171" t="s">
        <v>3041</v>
      </c>
      <c r="T282" s="173" t="s">
        <v>1882</v>
      </c>
      <c r="U282" t="str">
        <f t="shared" si="16"/>
        <v>VALPOI-MAPUSA</v>
      </c>
      <c r="V282" s="163">
        <v>0.69097222222222221</v>
      </c>
      <c r="AA282" s="165" t="str">
        <f t="shared" si="17"/>
        <v/>
      </c>
      <c r="AB282" t="str">
        <f t="shared" si="18"/>
        <v>BICHOLIM</v>
      </c>
      <c r="AC282" t="str">
        <f t="shared" si="19"/>
        <v>GA04T 1930</v>
      </c>
      <c r="AD282" t="str">
        <f>_xlfn.IFNA(VLOOKUP(PrivateSchedule[[#This Row],[ow]],RTARoutes[[StageCodes]:[RouteID]],6,FALSE), VLOOKUP(PrivateSchedule[[#This Row],[re]],RTARoutes[[StageCodes]:[RouteID]],6,FALSE))</f>
        <v>PVT300</v>
      </c>
      <c r="AE282" t="str" cm="1">
        <f t="array" ref="AE282">_xlfn.IFS( NOT(ISNA(VLOOKUP(PrivateSchedule[[#This Row],[ow]],RTARoutes[[StageCodes]:[RouteID]],6,FALSE))), "O",  NOT(ISNA(VLOOKUP(PrivateSchedule[[#This Row],[re]],RTARoutes[[StageCodes]:[RouteID]],6,FALSE))), "R")</f>
        <v>R</v>
      </c>
      <c r="AF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283" spans="2:33">
      <c r="O283" s="171" t="s">
        <v>1882</v>
      </c>
      <c r="T283" s="173" t="s">
        <v>3041</v>
      </c>
      <c r="U283" t="str">
        <f t="shared" si="16"/>
        <v>MAPUSA-VALPOI</v>
      </c>
      <c r="V283" s="163">
        <v>0.77083333333333337</v>
      </c>
      <c r="AA283" s="165" t="str">
        <f t="shared" si="17"/>
        <v/>
      </c>
      <c r="AB283" t="str">
        <f t="shared" si="18"/>
        <v>BICHOLIM</v>
      </c>
      <c r="AC283" t="str">
        <f t="shared" si="19"/>
        <v>GA04T 1930</v>
      </c>
      <c r="AD283" t="str">
        <f>_xlfn.IFNA(VLOOKUP(PrivateSchedule[[#This Row],[ow]],RTARoutes[[StageCodes]:[RouteID]],6,FALSE), VLOOKUP(PrivateSchedule[[#This Row],[re]],RTARoutes[[StageCodes]:[RouteID]],6,FALSE))</f>
        <v>PVT300</v>
      </c>
      <c r="AE283" t="str" cm="1">
        <f t="array" ref="AE283">_xlfn.IFS( NOT(ISNA(VLOOKUP(PrivateSchedule[[#This Row],[ow]],RTARoutes[[StageCodes]:[RouteID]],6,FALSE))), "O",  NOT(ISNA(VLOOKUP(PrivateSchedule[[#This Row],[re]],RTARoutes[[StageCodes]:[RouteID]],6,FALSE))), "R")</f>
        <v>O</v>
      </c>
      <c r="AF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284" spans="2:33">
      <c r="B284" s="171" t="s">
        <v>175</v>
      </c>
      <c r="C284" s="172" t="s">
        <v>3706</v>
      </c>
      <c r="D284" s="172" t="s">
        <v>28</v>
      </c>
      <c r="E284" s="176">
        <v>42943</v>
      </c>
      <c r="F284" s="177">
        <v>44768</v>
      </c>
      <c r="G284" s="171" t="s">
        <v>3707</v>
      </c>
      <c r="H284" s="172" t="s">
        <v>3708</v>
      </c>
      <c r="J284" s="171" t="s">
        <v>174</v>
      </c>
      <c r="L284" s="172" t="s">
        <v>16</v>
      </c>
      <c r="M284" s="198">
        <v>27</v>
      </c>
      <c r="N284" s="199">
        <v>11</v>
      </c>
      <c r="O284" s="171" t="s">
        <v>3470</v>
      </c>
      <c r="T284" s="173" t="s">
        <v>1882</v>
      </c>
      <c r="U284" t="str">
        <f t="shared" si="16"/>
        <v>Panshem-MAPUSA</v>
      </c>
      <c r="V284" s="163">
        <v>0.31597222222222221</v>
      </c>
      <c r="AA284" s="165" t="str">
        <f t="shared" si="17"/>
        <v/>
      </c>
      <c r="AB284" t="str">
        <f t="shared" si="18"/>
        <v>BICHOLIM</v>
      </c>
      <c r="AC284" t="str">
        <f t="shared" si="19"/>
        <v>GA04T 6755</v>
      </c>
      <c r="AD284" t="str">
        <f>_xlfn.IFNA(VLOOKUP(PrivateSchedule[[#This Row],[ow]],RTARoutes[[StageCodes]:[RouteID]],6,FALSE), VLOOKUP(PrivateSchedule[[#This Row],[re]],RTARoutes[[StageCodes]:[RouteID]],6,FALSE))</f>
        <v>PVT302</v>
      </c>
      <c r="AE284" t="str" cm="1">
        <f t="array" ref="AE284">_xlfn.IFS( NOT(ISNA(VLOOKUP(PrivateSchedule[[#This Row],[ow]],RTARoutes[[StageCodes]:[RouteID]],6,FALSE))), "O",  NOT(ISNA(VLOOKUP(PrivateSchedule[[#This Row],[re]],RTARoutes[[StageCodes]:[RouteID]],6,FALSE))), "R")</f>
        <v>R</v>
      </c>
      <c r="AF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PNS-*MPS</v>
      </c>
      <c r="AG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MPS-*PNS</v>
      </c>
    </row>
    <row r="285" spans="2:33">
      <c r="O285" s="171" t="s">
        <v>1882</v>
      </c>
      <c r="T285" s="173" t="s">
        <v>3046</v>
      </c>
      <c r="U285" t="str">
        <f t="shared" si="16"/>
        <v>MAPUSA-VANTEM</v>
      </c>
      <c r="V285" s="163">
        <v>0.3888888888888889</v>
      </c>
      <c r="AA285" s="165" t="str">
        <f t="shared" si="17"/>
        <v/>
      </c>
      <c r="AB285" t="str">
        <f t="shared" si="18"/>
        <v>BICHOLIM</v>
      </c>
      <c r="AC285" t="str">
        <f t="shared" si="19"/>
        <v>GA04T 6755</v>
      </c>
      <c r="AD285" t="str">
        <f>_xlfn.IFNA(VLOOKUP(PrivateSchedule[[#This Row],[ow]],RTARoutes[[StageCodes]:[RouteID]],6,FALSE), VLOOKUP(PrivateSchedule[[#This Row],[re]],RTARoutes[[StageCodes]:[RouteID]],6,FALSE))</f>
        <v>PVT301</v>
      </c>
      <c r="AE285" t="str" cm="1">
        <f t="array" ref="AE285">_xlfn.IFS( NOT(ISNA(VLOOKUP(PrivateSchedule[[#This Row],[ow]],RTARoutes[[StageCodes]:[RouteID]],6,FALSE))), "O",  NOT(ISNA(VLOOKUP(PrivateSchedule[[#This Row],[re]],RTARoutes[[StageCodes]:[RouteID]],6,FALSE))), "R")</f>
        <v>O</v>
      </c>
      <c r="AF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MPS-*VNT</v>
      </c>
      <c r="AG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VNT-*MPS</v>
      </c>
    </row>
    <row r="286" spans="2:33">
      <c r="O286" s="171" t="s">
        <v>3046</v>
      </c>
      <c r="T286" s="173" t="s">
        <v>2596</v>
      </c>
      <c r="U286" t="str">
        <f t="shared" si="16"/>
        <v>VANTEM-SANKHALI</v>
      </c>
      <c r="V286" s="163">
        <v>0.48958333333333331</v>
      </c>
      <c r="AA286" s="165" t="str">
        <f t="shared" si="17"/>
        <v/>
      </c>
      <c r="AB286" t="str">
        <f t="shared" si="18"/>
        <v>BICHOLIM</v>
      </c>
      <c r="AC286" t="str">
        <f t="shared" si="19"/>
        <v>GA04T 6755</v>
      </c>
      <c r="AD286" t="e">
        <f>_xlfn.IFNA(VLOOKUP(PrivateSchedule[[#This Row],[ow]],RTARoutes[[StageCodes]:[RouteID]],6,FALSE), VLOOKUP(PrivateSchedule[[#This Row],[re]],RTARoutes[[StageCodes]:[RouteID]],6,FALSE))</f>
        <v>#N/A</v>
      </c>
      <c r="AE286" t="e" cm="1">
        <f t="array" ref="AE286">_xlfn.IFS( NOT(ISNA(VLOOKUP(PrivateSchedule[[#This Row],[ow]],RTARoutes[[StageCodes]:[RouteID]],6,FALSE))), "O",  NOT(ISNA(VLOOKUP(PrivateSchedule[[#This Row],[re]],RTARoutes[[StageCodes]:[RouteID]],6,FALSE))), "R")</f>
        <v>#N/A</v>
      </c>
      <c r="AF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VNT-*SKL</v>
      </c>
      <c r="AG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SKL-*VNT</v>
      </c>
    </row>
    <row r="287" spans="2:33">
      <c r="O287" s="171" t="s">
        <v>2596</v>
      </c>
      <c r="T287" s="173" t="s">
        <v>3470</v>
      </c>
      <c r="U287" t="str">
        <f t="shared" si="16"/>
        <v>SANKHALI-Panshem</v>
      </c>
      <c r="V287" s="163">
        <v>0.53472222222222221</v>
      </c>
      <c r="AA287" s="165" t="str">
        <f t="shared" si="17"/>
        <v/>
      </c>
      <c r="AB287" t="str">
        <f t="shared" si="18"/>
        <v>BICHOLIM</v>
      </c>
      <c r="AC287" t="str">
        <f t="shared" si="19"/>
        <v>GA04T 6755</v>
      </c>
      <c r="AD287" t="e">
        <f>_xlfn.IFNA(VLOOKUP(PrivateSchedule[[#This Row],[ow]],RTARoutes[[StageCodes]:[RouteID]],6,FALSE), VLOOKUP(PrivateSchedule[[#This Row],[re]],RTARoutes[[StageCodes]:[RouteID]],6,FALSE))</f>
        <v>#N/A</v>
      </c>
      <c r="AE287" t="e" cm="1">
        <f t="array" ref="AE287">_xlfn.IFS( NOT(ISNA(VLOOKUP(PrivateSchedule[[#This Row],[ow]],RTARoutes[[StageCodes]:[RouteID]],6,FALSE))), "O",  NOT(ISNA(VLOOKUP(PrivateSchedule[[#This Row],[re]],RTARoutes[[StageCodes]:[RouteID]],6,FALSE))), "R")</f>
        <v>#N/A</v>
      </c>
      <c r="AF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SKL-*PNS</v>
      </c>
      <c r="AG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PNS-*SKL</v>
      </c>
    </row>
    <row r="288" spans="2:33">
      <c r="O288" s="171" t="s">
        <v>3470</v>
      </c>
      <c r="T288" s="173" t="s">
        <v>1882</v>
      </c>
      <c r="U288" t="str">
        <f t="shared" si="16"/>
        <v>Panshem-MAPUSA</v>
      </c>
      <c r="V288" s="163">
        <v>0.59027777777777779</v>
      </c>
      <c r="AA288" s="165" t="str">
        <f t="shared" si="17"/>
        <v/>
      </c>
      <c r="AB288" t="str">
        <f t="shared" si="18"/>
        <v>BICHOLIM</v>
      </c>
      <c r="AC288" t="str">
        <f t="shared" si="19"/>
        <v>GA04T 6755</v>
      </c>
      <c r="AD288" t="str">
        <f>_xlfn.IFNA(VLOOKUP(PrivateSchedule[[#This Row],[ow]],RTARoutes[[StageCodes]:[RouteID]],6,FALSE), VLOOKUP(PrivateSchedule[[#This Row],[re]],RTARoutes[[StageCodes]:[RouteID]],6,FALSE))</f>
        <v>PVT302</v>
      </c>
      <c r="AE288" t="str" cm="1">
        <f t="array" ref="AE288">_xlfn.IFS( NOT(ISNA(VLOOKUP(PrivateSchedule[[#This Row],[ow]],RTARoutes[[StageCodes]:[RouteID]],6,FALSE))), "O",  NOT(ISNA(VLOOKUP(PrivateSchedule[[#This Row],[re]],RTARoutes[[StageCodes]:[RouteID]],6,FALSE))), "R")</f>
        <v>R</v>
      </c>
      <c r="AF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PNS-*MPS</v>
      </c>
      <c r="AG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MPS-*PNS</v>
      </c>
    </row>
    <row r="289" spans="2:33">
      <c r="O289" s="171" t="s">
        <v>1882</v>
      </c>
      <c r="P289" s="172" t="s">
        <v>3046</v>
      </c>
      <c r="T289" s="173" t="s">
        <v>3470</v>
      </c>
      <c r="U289" t="str">
        <f t="shared" si="16"/>
        <v>MAPUSA-VANTEM-Panshem</v>
      </c>
      <c r="V289" s="163">
        <v>0.68055555555555558</v>
      </c>
      <c r="AA289" s="165" t="str">
        <f t="shared" si="17"/>
        <v/>
      </c>
      <c r="AB289" t="str">
        <f t="shared" si="18"/>
        <v>BICHOLIM</v>
      </c>
      <c r="AC289" t="str">
        <f t="shared" si="19"/>
        <v>GA04T 6755</v>
      </c>
      <c r="AD289" t="str">
        <f>_xlfn.IFNA(VLOOKUP(PrivateSchedule[[#This Row],[ow]],RTARoutes[[StageCodes]:[RouteID]],6,FALSE), VLOOKUP(PrivateSchedule[[#This Row],[re]],RTARoutes[[StageCodes]:[RouteID]],6,FALSE))</f>
        <v>PVT302</v>
      </c>
      <c r="AE289" t="str" cm="1">
        <f t="array" ref="AE289">_xlfn.IFS( NOT(ISNA(VLOOKUP(PrivateSchedule[[#This Row],[ow]],RTARoutes[[StageCodes]:[RouteID]],6,FALSE))), "O",  NOT(ISNA(VLOOKUP(PrivateSchedule[[#This Row],[re]],RTARoutes[[StageCodes]:[RouteID]],6,FALSE))), "R")</f>
        <v>O</v>
      </c>
      <c r="AF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MPS-*VNT-*PNS</v>
      </c>
      <c r="AG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PNS-*VNT-*MPS</v>
      </c>
    </row>
    <row r="290" spans="2:33">
      <c r="B290" s="171" t="s">
        <v>50</v>
      </c>
      <c r="C290" s="172" t="s">
        <v>3709</v>
      </c>
      <c r="D290" s="172" t="s">
        <v>28</v>
      </c>
      <c r="E290" s="176">
        <v>42583</v>
      </c>
      <c r="F290" s="177">
        <v>44408</v>
      </c>
      <c r="G290" s="171" t="s">
        <v>3710</v>
      </c>
      <c r="H290" s="172" t="s">
        <v>3711</v>
      </c>
      <c r="J290" s="171" t="s">
        <v>48</v>
      </c>
      <c r="L290" s="172" t="s">
        <v>16</v>
      </c>
      <c r="M290" s="198">
        <v>23</v>
      </c>
      <c r="N290" s="199">
        <v>9</v>
      </c>
      <c r="O290" s="171" t="s">
        <v>2233</v>
      </c>
      <c r="T290" s="173" t="s">
        <v>420</v>
      </c>
      <c r="U290" t="str">
        <f t="shared" si="16"/>
        <v>PALE-BICHOLIM</v>
      </c>
      <c r="V290" s="163">
        <v>0.27083333333333331</v>
      </c>
      <c r="AA290" s="165" t="str">
        <f t="shared" si="17"/>
        <v/>
      </c>
      <c r="AB290" t="str">
        <f t="shared" si="18"/>
        <v>BICHOLIM</v>
      </c>
      <c r="AC290" t="str">
        <f t="shared" si="19"/>
        <v>GA04T 0535</v>
      </c>
      <c r="AD290" t="e">
        <f>_xlfn.IFNA(VLOOKUP(PrivateSchedule[[#This Row],[ow]],RTARoutes[[StageCodes]:[RouteID]],6,FALSE), VLOOKUP(PrivateSchedule[[#This Row],[re]],RTARoutes[[StageCodes]:[RouteID]],6,FALSE))</f>
        <v>#N/A</v>
      </c>
      <c r="AE290" t="e" cm="1">
        <f t="array" ref="AE290">_xlfn.IFS( NOT(ISNA(VLOOKUP(PrivateSchedule[[#This Row],[ow]],RTARoutes[[StageCodes]:[RouteID]],6,FALSE))), "O",  NOT(ISNA(VLOOKUP(PrivateSchedule[[#This Row],[re]],RTARoutes[[StageCodes]:[RouteID]],6,FALSE))), "R")</f>
        <v>#N/A</v>
      </c>
      <c r="AF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PLE-*BCH</v>
      </c>
      <c r="AG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BCH-*PLE</v>
      </c>
    </row>
    <row r="291" spans="2:33">
      <c r="O291" s="171" t="s">
        <v>420</v>
      </c>
      <c r="T291" s="173" t="s">
        <v>2374</v>
      </c>
      <c r="U291" t="str">
        <f t="shared" si="16"/>
        <v>BICHOLIM-PONDA</v>
      </c>
      <c r="V291" s="163">
        <v>0.3125</v>
      </c>
      <c r="AA291" s="165" t="str">
        <f t="shared" si="17"/>
        <v/>
      </c>
      <c r="AB291" t="str">
        <f t="shared" si="18"/>
        <v>BICHOLIM</v>
      </c>
      <c r="AC291" t="str">
        <f t="shared" si="19"/>
        <v>GA04T 0535</v>
      </c>
      <c r="AD291" t="str">
        <f>_xlfn.IFNA(VLOOKUP(PrivateSchedule[[#This Row],[ow]],RTARoutes[[StageCodes]:[RouteID]],6,FALSE), VLOOKUP(PrivateSchedule[[#This Row],[re]],RTARoutes[[StageCodes]:[RouteID]],6,FALSE))</f>
        <v>PVT39</v>
      </c>
      <c r="AE291" t="str" cm="1">
        <f t="array" ref="AE291">_xlfn.IFS( NOT(ISNA(VLOOKUP(PrivateSchedule[[#This Row],[ow]],RTARoutes[[StageCodes]:[RouteID]],6,FALSE))), "O",  NOT(ISNA(VLOOKUP(PrivateSchedule[[#This Row],[re]],RTARoutes[[StageCodes]:[RouteID]],6,FALSE))), "R")</f>
        <v>O</v>
      </c>
      <c r="AF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292" spans="2:33">
      <c r="O292" s="171" t="s">
        <v>2374</v>
      </c>
      <c r="T292" s="173" t="s">
        <v>420</v>
      </c>
      <c r="U292" t="str">
        <f t="shared" si="16"/>
        <v>PONDA-BICHOLIM</v>
      </c>
      <c r="V292" s="163">
        <v>0.40277777777777779</v>
      </c>
      <c r="AA292" s="165" t="str">
        <f t="shared" si="17"/>
        <v/>
      </c>
      <c r="AB292" t="str">
        <f t="shared" si="18"/>
        <v>BICHOLIM</v>
      </c>
      <c r="AC292" t="str">
        <f t="shared" si="19"/>
        <v>GA04T 0535</v>
      </c>
      <c r="AD292" t="str">
        <f>_xlfn.IFNA(VLOOKUP(PrivateSchedule[[#This Row],[ow]],RTARoutes[[StageCodes]:[RouteID]],6,FALSE), VLOOKUP(PrivateSchedule[[#This Row],[re]],RTARoutes[[StageCodes]:[RouteID]],6,FALSE))</f>
        <v>PVT39</v>
      </c>
      <c r="AE292" t="str" cm="1">
        <f t="array" ref="AE292">_xlfn.IFS( NOT(ISNA(VLOOKUP(PrivateSchedule[[#This Row],[ow]],RTARoutes[[StageCodes]:[RouteID]],6,FALSE))), "O",  NOT(ISNA(VLOOKUP(PrivateSchedule[[#This Row],[re]],RTARoutes[[StageCodes]:[RouteID]],6,FALSE))), "R")</f>
        <v>R</v>
      </c>
      <c r="AF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293" spans="2:33">
      <c r="O293" s="171" t="s">
        <v>420</v>
      </c>
      <c r="T293" s="173" t="s">
        <v>2374</v>
      </c>
      <c r="U293" t="str">
        <f t="shared" si="16"/>
        <v>BICHOLIM-PONDA</v>
      </c>
      <c r="V293" s="163">
        <v>0.48958333333333331</v>
      </c>
      <c r="AA293" s="165" t="str">
        <f t="shared" si="17"/>
        <v/>
      </c>
      <c r="AB293" t="str">
        <f t="shared" si="18"/>
        <v>BICHOLIM</v>
      </c>
      <c r="AC293" t="str">
        <f t="shared" si="19"/>
        <v>GA04T 0535</v>
      </c>
      <c r="AD293" t="str">
        <f>_xlfn.IFNA(VLOOKUP(PrivateSchedule[[#This Row],[ow]],RTARoutes[[StageCodes]:[RouteID]],6,FALSE), VLOOKUP(PrivateSchedule[[#This Row],[re]],RTARoutes[[StageCodes]:[RouteID]],6,FALSE))</f>
        <v>PVT39</v>
      </c>
      <c r="AE293" t="str" cm="1">
        <f t="array" ref="AE293">_xlfn.IFS( NOT(ISNA(VLOOKUP(PrivateSchedule[[#This Row],[ow]],RTARoutes[[StageCodes]:[RouteID]],6,FALSE))), "O",  NOT(ISNA(VLOOKUP(PrivateSchedule[[#This Row],[re]],RTARoutes[[StageCodes]:[RouteID]],6,FALSE))), "R")</f>
        <v>O</v>
      </c>
      <c r="AF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294" spans="2:33">
      <c r="O294" s="171" t="s">
        <v>2374</v>
      </c>
      <c r="T294" s="173" t="s">
        <v>420</v>
      </c>
      <c r="U294" t="str">
        <f t="shared" si="16"/>
        <v>PONDA-BICHOLIM</v>
      </c>
      <c r="V294" s="163">
        <v>0.625</v>
      </c>
      <c r="AA294" s="165" t="str">
        <f t="shared" si="17"/>
        <v/>
      </c>
      <c r="AB294" t="str">
        <f t="shared" si="18"/>
        <v>BICHOLIM</v>
      </c>
      <c r="AC294" t="str">
        <f t="shared" si="19"/>
        <v>GA04T 0535</v>
      </c>
      <c r="AD294" t="str">
        <f>_xlfn.IFNA(VLOOKUP(PrivateSchedule[[#This Row],[ow]],RTARoutes[[StageCodes]:[RouteID]],6,FALSE), VLOOKUP(PrivateSchedule[[#This Row],[re]],RTARoutes[[StageCodes]:[RouteID]],6,FALSE))</f>
        <v>PVT39</v>
      </c>
      <c r="AE294" t="str" cm="1">
        <f t="array" ref="AE294">_xlfn.IFS( NOT(ISNA(VLOOKUP(PrivateSchedule[[#This Row],[ow]],RTARoutes[[StageCodes]:[RouteID]],6,FALSE))), "O",  NOT(ISNA(VLOOKUP(PrivateSchedule[[#This Row],[re]],RTARoutes[[StageCodes]:[RouteID]],6,FALSE))), "R")</f>
        <v>R</v>
      </c>
      <c r="AF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295" spans="2:33">
      <c r="O295" s="171" t="s">
        <v>420</v>
      </c>
      <c r="T295" s="173" t="s">
        <v>2374</v>
      </c>
      <c r="U295" t="str">
        <f t="shared" si="16"/>
        <v>BICHOLIM-PONDA</v>
      </c>
      <c r="V295" s="163">
        <v>0.70833333333333337</v>
      </c>
      <c r="AA295" s="165" t="str">
        <f t="shared" si="17"/>
        <v/>
      </c>
      <c r="AB295" t="str">
        <f t="shared" si="18"/>
        <v>BICHOLIM</v>
      </c>
      <c r="AC295" t="str">
        <f t="shared" si="19"/>
        <v>GA04T 0535</v>
      </c>
      <c r="AD295" t="str">
        <f>_xlfn.IFNA(VLOOKUP(PrivateSchedule[[#This Row],[ow]],RTARoutes[[StageCodes]:[RouteID]],6,FALSE), VLOOKUP(PrivateSchedule[[#This Row],[re]],RTARoutes[[StageCodes]:[RouteID]],6,FALSE))</f>
        <v>PVT39</v>
      </c>
      <c r="AE295" t="str" cm="1">
        <f t="array" ref="AE295">_xlfn.IFS( NOT(ISNA(VLOOKUP(PrivateSchedule[[#This Row],[ow]],RTARoutes[[StageCodes]:[RouteID]],6,FALSE))), "O",  NOT(ISNA(VLOOKUP(PrivateSchedule[[#This Row],[re]],RTARoutes[[StageCodes]:[RouteID]],6,FALSE))), "R")</f>
        <v>O</v>
      </c>
      <c r="AF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296" spans="2:33">
      <c r="O296" s="171" t="s">
        <v>2374</v>
      </c>
      <c r="T296" s="173" t="s">
        <v>2233</v>
      </c>
      <c r="U296" t="str">
        <f t="shared" si="16"/>
        <v>PONDA-PALE</v>
      </c>
      <c r="V296" s="163">
        <v>0.79166666666666663</v>
      </c>
      <c r="AA296" s="165" t="str">
        <f t="shared" si="17"/>
        <v/>
      </c>
      <c r="AB296" t="str">
        <f t="shared" si="18"/>
        <v>BICHOLIM</v>
      </c>
      <c r="AC296" t="str">
        <f t="shared" si="19"/>
        <v>GA04T 0535</v>
      </c>
      <c r="AD296" t="str">
        <f>_xlfn.IFNA(VLOOKUP(PrivateSchedule[[#This Row],[ow]],RTARoutes[[StageCodes]:[RouteID]],6,FALSE), VLOOKUP(PrivateSchedule[[#This Row],[re]],RTARoutes[[StageCodes]:[RouteID]],6,FALSE))</f>
        <v>PVT376</v>
      </c>
      <c r="AE296" t="str" cm="1">
        <f t="array" ref="AE296">_xlfn.IFS( NOT(ISNA(VLOOKUP(PrivateSchedule[[#This Row],[ow]],RTARoutes[[StageCodes]:[RouteID]],6,FALSE))), "O",  NOT(ISNA(VLOOKUP(PrivateSchedule[[#This Row],[re]],RTARoutes[[StageCodes]:[RouteID]],6,FALSE))), "R")</f>
        <v>R</v>
      </c>
      <c r="AF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297" spans="2:33">
      <c r="B297" s="171" t="s">
        <v>105</v>
      </c>
      <c r="C297" s="172" t="s">
        <v>3712</v>
      </c>
      <c r="D297" s="172" t="s">
        <v>28</v>
      </c>
      <c r="E297" s="176">
        <v>42579</v>
      </c>
      <c r="F297" s="177">
        <v>44404</v>
      </c>
      <c r="G297" s="171" t="s">
        <v>3713</v>
      </c>
      <c r="H297" s="172" t="s">
        <v>3714</v>
      </c>
      <c r="J297" s="171" t="s">
        <v>104</v>
      </c>
      <c r="L297" s="172" t="s">
        <v>16</v>
      </c>
      <c r="M297" s="198">
        <v>28</v>
      </c>
      <c r="N297" s="199">
        <v>11</v>
      </c>
      <c r="O297" s="171" t="s">
        <v>1832</v>
      </c>
      <c r="T297" s="173" t="s">
        <v>2596</v>
      </c>
      <c r="U297" t="str">
        <f t="shared" si="16"/>
        <v>MAINA-SANKHALI</v>
      </c>
      <c r="V297" s="163">
        <v>0.27083333333333331</v>
      </c>
      <c r="AA297" s="165" t="str">
        <f t="shared" si="17"/>
        <v/>
      </c>
      <c r="AB297" t="str">
        <f t="shared" si="18"/>
        <v>BICHOLIM</v>
      </c>
      <c r="AC297" t="str">
        <f t="shared" si="19"/>
        <v>GA04T 5027</v>
      </c>
      <c r="AD297" t="str">
        <f>_xlfn.IFNA(VLOOKUP(PrivateSchedule[[#This Row],[ow]],RTARoutes[[StageCodes]:[RouteID]],6,FALSE), VLOOKUP(PrivateSchedule[[#This Row],[re]],RTARoutes[[StageCodes]:[RouteID]],6,FALSE))</f>
        <v>PVT253</v>
      </c>
      <c r="AE297" t="str" cm="1">
        <f t="array" ref="AE297">_xlfn.IFS( NOT(ISNA(VLOOKUP(PrivateSchedule[[#This Row],[ow]],RTARoutes[[StageCodes]:[RouteID]],6,FALSE))), "O",  NOT(ISNA(VLOOKUP(PrivateSchedule[[#This Row],[re]],RTARoutes[[StageCodes]:[RouteID]],6,FALSE))), "R")</f>
        <v>O</v>
      </c>
      <c r="AF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MAN-*SKL</v>
      </c>
      <c r="AG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SKL-*MAN</v>
      </c>
    </row>
    <row r="298" spans="2:33">
      <c r="O298" s="171" t="s">
        <v>2596</v>
      </c>
      <c r="T298" s="173" t="s">
        <v>2374</v>
      </c>
      <c r="U298" t="str">
        <f t="shared" si="16"/>
        <v>SANKHALI-PONDA</v>
      </c>
      <c r="V298" s="163">
        <v>0.29166666666666669</v>
      </c>
      <c r="AA298" s="165" t="str">
        <f t="shared" si="17"/>
        <v/>
      </c>
      <c r="AB298" t="str">
        <f t="shared" si="18"/>
        <v>BICHOLIM</v>
      </c>
      <c r="AC298" t="str">
        <f t="shared" si="19"/>
        <v>GA04T 5027</v>
      </c>
      <c r="AD298" t="str">
        <f>_xlfn.IFNA(VLOOKUP(PrivateSchedule[[#This Row],[ow]],RTARoutes[[StageCodes]:[RouteID]],6,FALSE), VLOOKUP(PrivateSchedule[[#This Row],[re]],RTARoutes[[StageCodes]:[RouteID]],6,FALSE))</f>
        <v>PVT412</v>
      </c>
      <c r="AE298" t="str" cm="1">
        <f t="array" ref="AE298">_xlfn.IFS( NOT(ISNA(VLOOKUP(PrivateSchedule[[#This Row],[ow]],RTARoutes[[StageCodes]:[RouteID]],6,FALSE))), "O",  NOT(ISNA(VLOOKUP(PrivateSchedule[[#This Row],[re]],RTARoutes[[StageCodes]:[RouteID]],6,FALSE))), "R")</f>
        <v>R</v>
      </c>
      <c r="AF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299" spans="2:33">
      <c r="O299" s="171" t="s">
        <v>2374</v>
      </c>
      <c r="T299" s="173" t="s">
        <v>2596</v>
      </c>
      <c r="U299" t="str">
        <f t="shared" si="16"/>
        <v>PONDA-SANKHALI</v>
      </c>
      <c r="V299" s="163">
        <v>0.3576388888888889</v>
      </c>
      <c r="AA299" s="165" t="str">
        <f t="shared" si="17"/>
        <v/>
      </c>
      <c r="AB299" t="str">
        <f t="shared" si="18"/>
        <v>BICHOLIM</v>
      </c>
      <c r="AC299" t="str">
        <f t="shared" si="19"/>
        <v>GA04T 5027</v>
      </c>
      <c r="AD299" t="str">
        <f>_xlfn.IFNA(VLOOKUP(PrivateSchedule[[#This Row],[ow]],RTARoutes[[StageCodes]:[RouteID]],6,FALSE), VLOOKUP(PrivateSchedule[[#This Row],[re]],RTARoutes[[StageCodes]:[RouteID]],6,FALSE))</f>
        <v>PVT412</v>
      </c>
      <c r="AE299" t="str" cm="1">
        <f t="array" ref="AE299">_xlfn.IFS( NOT(ISNA(VLOOKUP(PrivateSchedule[[#This Row],[ow]],RTARoutes[[StageCodes]:[RouteID]],6,FALSE))), "O",  NOT(ISNA(VLOOKUP(PrivateSchedule[[#This Row],[re]],RTARoutes[[StageCodes]:[RouteID]],6,FALSE))), "R")</f>
        <v>O</v>
      </c>
      <c r="AF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00" spans="2:33">
      <c r="O300" s="171" t="s">
        <v>2596</v>
      </c>
      <c r="T300" s="173" t="s">
        <v>2374</v>
      </c>
      <c r="U300" t="str">
        <f t="shared" si="16"/>
        <v>SANKHALI-PONDA</v>
      </c>
      <c r="V300" s="163">
        <v>0.41666666666666669</v>
      </c>
      <c r="AA300" s="165" t="str">
        <f t="shared" si="17"/>
        <v/>
      </c>
      <c r="AB300" t="str">
        <f t="shared" si="18"/>
        <v>BICHOLIM</v>
      </c>
      <c r="AC300" t="str">
        <f t="shared" si="19"/>
        <v>GA04T 5027</v>
      </c>
      <c r="AD300" t="str">
        <f>_xlfn.IFNA(VLOOKUP(PrivateSchedule[[#This Row],[ow]],RTARoutes[[StageCodes]:[RouteID]],6,FALSE), VLOOKUP(PrivateSchedule[[#This Row],[re]],RTARoutes[[StageCodes]:[RouteID]],6,FALSE))</f>
        <v>PVT412</v>
      </c>
      <c r="AE300" t="str" cm="1">
        <f t="array" ref="AE300">_xlfn.IFS( NOT(ISNA(VLOOKUP(PrivateSchedule[[#This Row],[ow]],RTARoutes[[StageCodes]:[RouteID]],6,FALSE))), "O",  NOT(ISNA(VLOOKUP(PrivateSchedule[[#This Row],[re]],RTARoutes[[StageCodes]:[RouteID]],6,FALSE))), "R")</f>
        <v>R</v>
      </c>
      <c r="AF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01" spans="2:33">
      <c r="O301" s="171" t="s">
        <v>2374</v>
      </c>
      <c r="T301" s="173" t="s">
        <v>1832</v>
      </c>
      <c r="U301" t="str">
        <f t="shared" si="16"/>
        <v>PONDA-MAINA</v>
      </c>
      <c r="V301" s="163">
        <v>0.51041666666666663</v>
      </c>
      <c r="AA301" s="165" t="str">
        <f t="shared" si="17"/>
        <v/>
      </c>
      <c r="AB301" t="str">
        <f t="shared" si="18"/>
        <v>BICHOLIM</v>
      </c>
      <c r="AC301" t="str">
        <f t="shared" si="19"/>
        <v>GA04T 5027</v>
      </c>
      <c r="AD301" t="e">
        <f>_xlfn.IFNA(VLOOKUP(PrivateSchedule[[#This Row],[ow]],RTARoutes[[StageCodes]:[RouteID]],6,FALSE), VLOOKUP(PrivateSchedule[[#This Row],[re]],RTARoutes[[StageCodes]:[RouteID]],6,FALSE))</f>
        <v>#N/A</v>
      </c>
      <c r="AE301" t="e" cm="1">
        <f t="array" ref="AE301">_xlfn.IFS( NOT(ISNA(VLOOKUP(PrivateSchedule[[#This Row],[ow]],RTARoutes[[StageCodes]:[RouteID]],6,FALSE))), "O",  NOT(ISNA(VLOOKUP(PrivateSchedule[[#This Row],[re]],RTARoutes[[StageCodes]:[RouteID]],6,FALSE))), "R")</f>
        <v>#N/A</v>
      </c>
      <c r="AF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PND-*MAN</v>
      </c>
      <c r="AG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MAN-*PND</v>
      </c>
    </row>
    <row r="302" spans="2:33">
      <c r="O302" s="171" t="s">
        <v>1832</v>
      </c>
      <c r="T302" s="173" t="s">
        <v>2596</v>
      </c>
      <c r="U302" t="str">
        <f t="shared" si="16"/>
        <v>MAINA-SANKHALI</v>
      </c>
      <c r="V302" s="163">
        <v>0.60416666666666663</v>
      </c>
      <c r="AA302" s="165" t="str">
        <f t="shared" si="17"/>
        <v/>
      </c>
      <c r="AB302" t="str">
        <f t="shared" si="18"/>
        <v>BICHOLIM</v>
      </c>
      <c r="AC302" t="str">
        <f t="shared" si="19"/>
        <v>GA04T 5027</v>
      </c>
      <c r="AD302" t="str">
        <f>_xlfn.IFNA(VLOOKUP(PrivateSchedule[[#This Row],[ow]],RTARoutes[[StageCodes]:[RouteID]],6,FALSE), VLOOKUP(PrivateSchedule[[#This Row],[re]],RTARoutes[[StageCodes]:[RouteID]],6,FALSE))</f>
        <v>PVT253</v>
      </c>
      <c r="AE302" t="str" cm="1">
        <f t="array" ref="AE302">_xlfn.IFS( NOT(ISNA(VLOOKUP(PrivateSchedule[[#This Row],[ow]],RTARoutes[[StageCodes]:[RouteID]],6,FALSE))), "O",  NOT(ISNA(VLOOKUP(PrivateSchedule[[#This Row],[re]],RTARoutes[[StageCodes]:[RouteID]],6,FALSE))), "R")</f>
        <v>O</v>
      </c>
      <c r="AF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MAN-*SKL</v>
      </c>
      <c r="AG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SKL-*MAN</v>
      </c>
    </row>
    <row r="303" spans="2:33">
      <c r="O303" s="171" t="s">
        <v>2596</v>
      </c>
      <c r="T303" s="173" t="s">
        <v>2374</v>
      </c>
      <c r="U303" t="str">
        <f t="shared" si="16"/>
        <v>SANKHALI-PONDA</v>
      </c>
      <c r="V303" s="163">
        <v>0.61805555555555558</v>
      </c>
      <c r="AA303" s="165" t="str">
        <f t="shared" si="17"/>
        <v/>
      </c>
      <c r="AB303" t="str">
        <f t="shared" si="18"/>
        <v>BICHOLIM</v>
      </c>
      <c r="AC303" t="str">
        <f t="shared" si="19"/>
        <v>GA04T 5027</v>
      </c>
      <c r="AD303" t="str">
        <f>_xlfn.IFNA(VLOOKUP(PrivateSchedule[[#This Row],[ow]],RTARoutes[[StageCodes]:[RouteID]],6,FALSE), VLOOKUP(PrivateSchedule[[#This Row],[re]],RTARoutes[[StageCodes]:[RouteID]],6,FALSE))</f>
        <v>PVT412</v>
      </c>
      <c r="AE303" t="str" cm="1">
        <f t="array" ref="AE303">_xlfn.IFS( NOT(ISNA(VLOOKUP(PrivateSchedule[[#This Row],[ow]],RTARoutes[[StageCodes]:[RouteID]],6,FALSE))), "O",  NOT(ISNA(VLOOKUP(PrivateSchedule[[#This Row],[re]],RTARoutes[[StageCodes]:[RouteID]],6,FALSE))), "R")</f>
        <v>R</v>
      </c>
      <c r="AF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04" spans="2:33">
      <c r="O304" s="171" t="s">
        <v>2374</v>
      </c>
      <c r="T304" s="173" t="s">
        <v>1832</v>
      </c>
      <c r="U304" t="str">
        <f t="shared" si="16"/>
        <v>PONDA-MAINA</v>
      </c>
      <c r="V304" s="163">
        <v>0.71875</v>
      </c>
      <c r="AA304" s="165" t="str">
        <f t="shared" si="17"/>
        <v/>
      </c>
      <c r="AB304" t="str">
        <f t="shared" si="18"/>
        <v>BICHOLIM</v>
      </c>
      <c r="AC304" t="str">
        <f t="shared" si="19"/>
        <v>GA04T 5027</v>
      </c>
      <c r="AD304" t="e">
        <f>_xlfn.IFNA(VLOOKUP(PrivateSchedule[[#This Row],[ow]],RTARoutes[[StageCodes]:[RouteID]],6,FALSE), VLOOKUP(PrivateSchedule[[#This Row],[re]],RTARoutes[[StageCodes]:[RouteID]],6,FALSE))</f>
        <v>#N/A</v>
      </c>
      <c r="AE304" t="e" cm="1">
        <f t="array" ref="AE304">_xlfn.IFS( NOT(ISNA(VLOOKUP(PrivateSchedule[[#This Row],[ow]],RTARoutes[[StageCodes]:[RouteID]],6,FALSE))), "O",  NOT(ISNA(VLOOKUP(PrivateSchedule[[#This Row],[re]],RTARoutes[[StageCodes]:[RouteID]],6,FALSE))), "R")</f>
        <v>#N/A</v>
      </c>
      <c r="AF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PND-*MAN</v>
      </c>
      <c r="AG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MAN-*PND</v>
      </c>
    </row>
    <row r="305" spans="2:33">
      <c r="B305" s="171" t="s">
        <v>254</v>
      </c>
      <c r="C305" s="172" t="s">
        <v>3715</v>
      </c>
      <c r="D305" s="172" t="s">
        <v>28</v>
      </c>
      <c r="E305" s="176">
        <v>42950</v>
      </c>
      <c r="F305" s="177">
        <v>44775</v>
      </c>
      <c r="G305" s="171" t="s">
        <v>3713</v>
      </c>
      <c r="H305" s="172" t="s">
        <v>3714</v>
      </c>
      <c r="J305" s="171" t="s">
        <v>253</v>
      </c>
      <c r="L305" s="172" t="s">
        <v>16</v>
      </c>
      <c r="M305" s="198">
        <v>27</v>
      </c>
      <c r="N305" s="199">
        <v>11</v>
      </c>
      <c r="O305" s="171" t="s">
        <v>2825</v>
      </c>
      <c r="T305" s="173" t="s">
        <v>2374</v>
      </c>
      <c r="U305" t="str">
        <f t="shared" si="16"/>
        <v>SURLA-PONDA</v>
      </c>
      <c r="V305" s="163">
        <v>0.28125</v>
      </c>
      <c r="AA305" s="165" t="str">
        <f t="shared" si="17"/>
        <v/>
      </c>
      <c r="AB305" t="str">
        <f t="shared" si="18"/>
        <v>BICHOLIM</v>
      </c>
      <c r="AC305" t="str">
        <f t="shared" si="19"/>
        <v>GA04T 1405</v>
      </c>
      <c r="AD305" t="str">
        <f>_xlfn.IFNA(VLOOKUP(PrivateSchedule[[#This Row],[ow]],RTARoutes[[StageCodes]:[RouteID]],6,FALSE), VLOOKUP(PrivateSchedule[[#This Row],[re]],RTARoutes[[StageCodes]:[RouteID]],6,FALSE))</f>
        <v>PVT417</v>
      </c>
      <c r="AE305" t="str" cm="1">
        <f t="array" ref="AE305">_xlfn.IFS( NOT(ISNA(VLOOKUP(PrivateSchedule[[#This Row],[ow]],RTARoutes[[StageCodes]:[RouteID]],6,FALSE))), "O",  NOT(ISNA(VLOOKUP(PrivateSchedule[[#This Row],[re]],RTARoutes[[StageCodes]:[RouteID]],6,FALSE))), "R")</f>
        <v>R</v>
      </c>
      <c r="AF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SUL-*PND</v>
      </c>
      <c r="AG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PND-*SUL</v>
      </c>
    </row>
    <row r="306" spans="2:33">
      <c r="O306" s="171" t="s">
        <v>2374</v>
      </c>
      <c r="T306" s="173" t="s">
        <v>420</v>
      </c>
      <c r="U306" t="str">
        <f t="shared" si="16"/>
        <v>PONDA-BICHOLIM</v>
      </c>
      <c r="V306" s="163">
        <v>0.33333333333333331</v>
      </c>
      <c r="AA306" s="165" t="str">
        <f t="shared" si="17"/>
        <v/>
      </c>
      <c r="AB306" t="str">
        <f t="shared" si="18"/>
        <v>BICHOLIM</v>
      </c>
      <c r="AC306" t="str">
        <f t="shared" si="19"/>
        <v>GA04T 1405</v>
      </c>
      <c r="AD306" t="str">
        <f>_xlfn.IFNA(VLOOKUP(PrivateSchedule[[#This Row],[ow]],RTARoutes[[StageCodes]:[RouteID]],6,FALSE), VLOOKUP(PrivateSchedule[[#This Row],[re]],RTARoutes[[StageCodes]:[RouteID]],6,FALSE))</f>
        <v>PVT39</v>
      </c>
      <c r="AE306" t="str" cm="1">
        <f t="array" ref="AE306">_xlfn.IFS( NOT(ISNA(VLOOKUP(PrivateSchedule[[#This Row],[ow]],RTARoutes[[StageCodes]:[RouteID]],6,FALSE))), "O",  NOT(ISNA(VLOOKUP(PrivateSchedule[[#This Row],[re]],RTARoutes[[StageCodes]:[RouteID]],6,FALSE))), "R")</f>
        <v>R</v>
      </c>
      <c r="AF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07" spans="2:33">
      <c r="O307" s="171" t="s">
        <v>420</v>
      </c>
      <c r="T307" s="173" t="s">
        <v>2374</v>
      </c>
      <c r="U307" t="str">
        <f t="shared" si="16"/>
        <v>BICHOLIM-PONDA</v>
      </c>
      <c r="V307" s="163">
        <v>0.40972222222222227</v>
      </c>
      <c r="AA307" s="165" t="str">
        <f t="shared" si="17"/>
        <v/>
      </c>
      <c r="AB307" t="str">
        <f t="shared" si="18"/>
        <v>BICHOLIM</v>
      </c>
      <c r="AC307" t="str">
        <f t="shared" si="19"/>
        <v>GA04T 1405</v>
      </c>
      <c r="AD307" t="str">
        <f>_xlfn.IFNA(VLOOKUP(PrivateSchedule[[#This Row],[ow]],RTARoutes[[StageCodes]:[RouteID]],6,FALSE), VLOOKUP(PrivateSchedule[[#This Row],[re]],RTARoutes[[StageCodes]:[RouteID]],6,FALSE))</f>
        <v>PVT39</v>
      </c>
      <c r="AE307" t="str" cm="1">
        <f t="array" ref="AE307">_xlfn.IFS( NOT(ISNA(VLOOKUP(PrivateSchedule[[#This Row],[ow]],RTARoutes[[StageCodes]:[RouteID]],6,FALSE))), "O",  NOT(ISNA(VLOOKUP(PrivateSchedule[[#This Row],[re]],RTARoutes[[StageCodes]:[RouteID]],6,FALSE))), "R")</f>
        <v>O</v>
      </c>
      <c r="AF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08" spans="2:33">
      <c r="O308" s="171" t="s">
        <v>2374</v>
      </c>
      <c r="T308" s="173" t="s">
        <v>420</v>
      </c>
      <c r="U308" t="str">
        <f t="shared" si="16"/>
        <v>PONDA-BICHOLIM</v>
      </c>
      <c r="V308" s="163">
        <v>0.51736111111111105</v>
      </c>
      <c r="AA308" s="165" t="str">
        <f t="shared" si="17"/>
        <v/>
      </c>
      <c r="AB308" t="str">
        <f t="shared" si="18"/>
        <v>BICHOLIM</v>
      </c>
      <c r="AC308" t="str">
        <f t="shared" si="19"/>
        <v>GA04T 1405</v>
      </c>
      <c r="AD308" t="str">
        <f>_xlfn.IFNA(VLOOKUP(PrivateSchedule[[#This Row],[ow]],RTARoutes[[StageCodes]:[RouteID]],6,FALSE), VLOOKUP(PrivateSchedule[[#This Row],[re]],RTARoutes[[StageCodes]:[RouteID]],6,FALSE))</f>
        <v>PVT39</v>
      </c>
      <c r="AE308" t="str" cm="1">
        <f t="array" ref="AE308">_xlfn.IFS( NOT(ISNA(VLOOKUP(PrivateSchedule[[#This Row],[ow]],RTARoutes[[StageCodes]:[RouteID]],6,FALSE))), "O",  NOT(ISNA(VLOOKUP(PrivateSchedule[[#This Row],[re]],RTARoutes[[StageCodes]:[RouteID]],6,FALSE))), "R")</f>
        <v>R</v>
      </c>
      <c r="AF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09" spans="2:33">
      <c r="O309" s="171" t="s">
        <v>420</v>
      </c>
      <c r="T309" s="173" t="s">
        <v>2374</v>
      </c>
      <c r="U309" t="str">
        <f t="shared" si="16"/>
        <v>BICHOLIM-PONDA</v>
      </c>
      <c r="V309" s="163">
        <v>0.625</v>
      </c>
      <c r="AA309" s="165" t="str">
        <f t="shared" si="17"/>
        <v/>
      </c>
      <c r="AB309" t="str">
        <f t="shared" si="18"/>
        <v>BICHOLIM</v>
      </c>
      <c r="AC309" t="str">
        <f t="shared" si="19"/>
        <v>GA04T 1405</v>
      </c>
      <c r="AD309" t="str">
        <f>_xlfn.IFNA(VLOOKUP(PrivateSchedule[[#This Row],[ow]],RTARoutes[[StageCodes]:[RouteID]],6,FALSE), VLOOKUP(PrivateSchedule[[#This Row],[re]],RTARoutes[[StageCodes]:[RouteID]],6,FALSE))</f>
        <v>PVT39</v>
      </c>
      <c r="AE309" t="str" cm="1">
        <f t="array" ref="AE309">_xlfn.IFS( NOT(ISNA(VLOOKUP(PrivateSchedule[[#This Row],[ow]],RTARoutes[[StageCodes]:[RouteID]],6,FALSE))), "O",  NOT(ISNA(VLOOKUP(PrivateSchedule[[#This Row],[re]],RTARoutes[[StageCodes]:[RouteID]],6,FALSE))), "R")</f>
        <v>O</v>
      </c>
      <c r="AF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10" spans="2:33">
      <c r="O310" s="171" t="s">
        <v>2374</v>
      </c>
      <c r="T310" s="173" t="s">
        <v>2825</v>
      </c>
      <c r="U310" t="str">
        <f t="shared" si="16"/>
        <v>PONDA-SURLA</v>
      </c>
      <c r="V310" s="163">
        <v>0.72222222222222221</v>
      </c>
      <c r="AA310" s="165" t="str">
        <f t="shared" si="17"/>
        <v/>
      </c>
      <c r="AB310" t="str">
        <f t="shared" si="18"/>
        <v>BICHOLIM</v>
      </c>
      <c r="AC310" t="str">
        <f t="shared" si="19"/>
        <v>GA04T 1405</v>
      </c>
      <c r="AD310" t="str">
        <f>_xlfn.IFNA(VLOOKUP(PrivateSchedule[[#This Row],[ow]],RTARoutes[[StageCodes]:[RouteID]],6,FALSE), VLOOKUP(PrivateSchedule[[#This Row],[re]],RTARoutes[[StageCodes]:[RouteID]],6,FALSE))</f>
        <v>PVT417</v>
      </c>
      <c r="AE310" t="str" cm="1">
        <f t="array" ref="AE310">_xlfn.IFS( NOT(ISNA(VLOOKUP(PrivateSchedule[[#This Row],[ow]],RTARoutes[[StageCodes]:[RouteID]],6,FALSE))), "O",  NOT(ISNA(VLOOKUP(PrivateSchedule[[#This Row],[re]],RTARoutes[[StageCodes]:[RouteID]],6,FALSE))), "R")</f>
        <v>O</v>
      </c>
      <c r="AF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PND-*SUL</v>
      </c>
      <c r="AG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SUL-*PND</v>
      </c>
    </row>
    <row r="311" spans="2:33">
      <c r="B311" s="171" t="s">
        <v>189</v>
      </c>
      <c r="C311" s="172" t="s">
        <v>3716</v>
      </c>
      <c r="D311" s="172" t="s">
        <v>28</v>
      </c>
      <c r="E311" s="176">
        <v>42884</v>
      </c>
      <c r="F311" s="177">
        <v>44709</v>
      </c>
      <c r="G311" s="171" t="s">
        <v>3717</v>
      </c>
      <c r="H311" s="172" t="s">
        <v>3718</v>
      </c>
      <c r="J311" s="171" t="s">
        <v>188</v>
      </c>
      <c r="L311" s="172" t="s">
        <v>16</v>
      </c>
      <c r="M311" s="198">
        <v>27</v>
      </c>
      <c r="N311" s="199">
        <v>11</v>
      </c>
      <c r="O311" s="171" t="s">
        <v>2374</v>
      </c>
      <c r="T311" s="173" t="s">
        <v>420</v>
      </c>
      <c r="U311" t="str">
        <f t="shared" si="16"/>
        <v>PONDA-BICHOLIM</v>
      </c>
      <c r="V311" s="163">
        <v>0.29166666666666669</v>
      </c>
      <c r="AA311" s="165" t="str">
        <f t="shared" si="17"/>
        <v/>
      </c>
      <c r="AB311" t="str">
        <f t="shared" si="18"/>
        <v>BICHOLIM</v>
      </c>
      <c r="AC311" t="str">
        <f t="shared" si="19"/>
        <v>GA04T 1734</v>
      </c>
      <c r="AD311" t="str">
        <f>_xlfn.IFNA(VLOOKUP(PrivateSchedule[[#This Row],[ow]],RTARoutes[[StageCodes]:[RouteID]],6,FALSE), VLOOKUP(PrivateSchedule[[#This Row],[re]],RTARoutes[[StageCodes]:[RouteID]],6,FALSE))</f>
        <v>PVT39</v>
      </c>
      <c r="AE311" t="str" cm="1">
        <f t="array" ref="AE311">_xlfn.IFS( NOT(ISNA(VLOOKUP(PrivateSchedule[[#This Row],[ow]],RTARoutes[[StageCodes]:[RouteID]],6,FALSE))), "O",  NOT(ISNA(VLOOKUP(PrivateSchedule[[#This Row],[re]],RTARoutes[[StageCodes]:[RouteID]],6,FALSE))), "R")</f>
        <v>R</v>
      </c>
      <c r="AF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12" spans="2:33">
      <c r="O312" s="171" t="s">
        <v>420</v>
      </c>
      <c r="T312" s="173" t="s">
        <v>2374</v>
      </c>
      <c r="U312" t="str">
        <f t="shared" si="16"/>
        <v>BICHOLIM-PONDA</v>
      </c>
      <c r="V312" s="163">
        <v>0.35416666666666669</v>
      </c>
      <c r="AA312" s="165" t="str">
        <f t="shared" si="17"/>
        <v/>
      </c>
      <c r="AB312" t="str">
        <f t="shared" si="18"/>
        <v>BICHOLIM</v>
      </c>
      <c r="AC312" t="str">
        <f t="shared" si="19"/>
        <v>GA04T 1734</v>
      </c>
      <c r="AD312" t="str">
        <f>_xlfn.IFNA(VLOOKUP(PrivateSchedule[[#This Row],[ow]],RTARoutes[[StageCodes]:[RouteID]],6,FALSE), VLOOKUP(PrivateSchedule[[#This Row],[re]],RTARoutes[[StageCodes]:[RouteID]],6,FALSE))</f>
        <v>PVT39</v>
      </c>
      <c r="AE312" t="str" cm="1">
        <f t="array" ref="AE312">_xlfn.IFS( NOT(ISNA(VLOOKUP(PrivateSchedule[[#This Row],[ow]],RTARoutes[[StageCodes]:[RouteID]],6,FALSE))), "O",  NOT(ISNA(VLOOKUP(PrivateSchedule[[#This Row],[re]],RTARoutes[[StageCodes]:[RouteID]],6,FALSE))), "R")</f>
        <v>O</v>
      </c>
      <c r="AF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13" spans="2:33">
      <c r="O313" s="171" t="s">
        <v>2374</v>
      </c>
      <c r="T313" s="173" t="s">
        <v>420</v>
      </c>
      <c r="U313" t="str">
        <f t="shared" si="16"/>
        <v>PONDA-BICHOLIM</v>
      </c>
      <c r="V313" s="163">
        <v>0.44444444444444442</v>
      </c>
      <c r="AA313" s="165" t="str">
        <f t="shared" si="17"/>
        <v/>
      </c>
      <c r="AB313" t="str">
        <f t="shared" si="18"/>
        <v>BICHOLIM</v>
      </c>
      <c r="AC313" t="str">
        <f t="shared" si="19"/>
        <v>GA04T 1734</v>
      </c>
      <c r="AD313" t="str">
        <f>_xlfn.IFNA(VLOOKUP(PrivateSchedule[[#This Row],[ow]],RTARoutes[[StageCodes]:[RouteID]],6,FALSE), VLOOKUP(PrivateSchedule[[#This Row],[re]],RTARoutes[[StageCodes]:[RouteID]],6,FALSE))</f>
        <v>PVT39</v>
      </c>
      <c r="AE313" t="str" cm="1">
        <f t="array" ref="AE313">_xlfn.IFS( NOT(ISNA(VLOOKUP(PrivateSchedule[[#This Row],[ow]],RTARoutes[[StageCodes]:[RouteID]],6,FALSE))), "O",  NOT(ISNA(VLOOKUP(PrivateSchedule[[#This Row],[re]],RTARoutes[[StageCodes]:[RouteID]],6,FALSE))), "R")</f>
        <v>R</v>
      </c>
      <c r="AF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14" spans="2:33">
      <c r="O314" s="171" t="s">
        <v>420</v>
      </c>
      <c r="T314" s="173" t="s">
        <v>2374</v>
      </c>
      <c r="U314" t="str">
        <f t="shared" si="16"/>
        <v>BICHOLIM-PONDA</v>
      </c>
      <c r="V314" s="163">
        <v>0.52083333333333337</v>
      </c>
      <c r="AA314" s="165" t="str">
        <f t="shared" si="17"/>
        <v/>
      </c>
      <c r="AB314" t="str">
        <f t="shared" si="18"/>
        <v>BICHOLIM</v>
      </c>
      <c r="AC314" t="str">
        <f t="shared" si="19"/>
        <v>GA04T 1734</v>
      </c>
      <c r="AD314" t="str">
        <f>_xlfn.IFNA(VLOOKUP(PrivateSchedule[[#This Row],[ow]],RTARoutes[[StageCodes]:[RouteID]],6,FALSE), VLOOKUP(PrivateSchedule[[#This Row],[re]],RTARoutes[[StageCodes]:[RouteID]],6,FALSE))</f>
        <v>PVT39</v>
      </c>
      <c r="AE314" t="str" cm="1">
        <f t="array" ref="AE314">_xlfn.IFS( NOT(ISNA(VLOOKUP(PrivateSchedule[[#This Row],[ow]],RTARoutes[[StageCodes]:[RouteID]],6,FALSE))), "O",  NOT(ISNA(VLOOKUP(PrivateSchedule[[#This Row],[re]],RTARoutes[[StageCodes]:[RouteID]],6,FALSE))), "R")</f>
        <v>O</v>
      </c>
      <c r="AF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15" spans="2:33">
      <c r="O315" s="171" t="s">
        <v>2374</v>
      </c>
      <c r="T315" s="173" t="s">
        <v>420</v>
      </c>
      <c r="U315" t="str">
        <f t="shared" si="16"/>
        <v>PONDA-BICHOLIM</v>
      </c>
      <c r="V315" s="163">
        <v>0.60416666666666663</v>
      </c>
      <c r="AA315" s="165" t="str">
        <f t="shared" si="17"/>
        <v/>
      </c>
      <c r="AB315" t="str">
        <f t="shared" si="18"/>
        <v>BICHOLIM</v>
      </c>
      <c r="AC315" t="str">
        <f t="shared" si="19"/>
        <v>GA04T 1734</v>
      </c>
      <c r="AD315" t="str">
        <f>_xlfn.IFNA(VLOOKUP(PrivateSchedule[[#This Row],[ow]],RTARoutes[[StageCodes]:[RouteID]],6,FALSE), VLOOKUP(PrivateSchedule[[#This Row],[re]],RTARoutes[[StageCodes]:[RouteID]],6,FALSE))</f>
        <v>PVT39</v>
      </c>
      <c r="AE315" t="str" cm="1">
        <f t="array" ref="AE315">_xlfn.IFS( NOT(ISNA(VLOOKUP(PrivateSchedule[[#This Row],[ow]],RTARoutes[[StageCodes]:[RouteID]],6,FALSE))), "O",  NOT(ISNA(VLOOKUP(PrivateSchedule[[#This Row],[re]],RTARoutes[[StageCodes]:[RouteID]],6,FALSE))), "R")</f>
        <v>R</v>
      </c>
      <c r="AF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16" spans="2:33">
      <c r="O316" s="171" t="s">
        <v>420</v>
      </c>
      <c r="T316" s="173" t="s">
        <v>2374</v>
      </c>
      <c r="U316" t="str">
        <f t="shared" si="16"/>
        <v>BICHOLIM-PONDA</v>
      </c>
      <c r="V316" s="163">
        <v>0.68402777777777779</v>
      </c>
      <c r="AA316" s="165" t="str">
        <f t="shared" si="17"/>
        <v/>
      </c>
      <c r="AB316" t="str">
        <f t="shared" si="18"/>
        <v>BICHOLIM</v>
      </c>
      <c r="AC316" t="str">
        <f t="shared" si="19"/>
        <v>GA04T 1734</v>
      </c>
      <c r="AD316" t="str">
        <f>_xlfn.IFNA(VLOOKUP(PrivateSchedule[[#This Row],[ow]],RTARoutes[[StageCodes]:[RouteID]],6,FALSE), VLOOKUP(PrivateSchedule[[#This Row],[re]],RTARoutes[[StageCodes]:[RouteID]],6,FALSE))</f>
        <v>PVT39</v>
      </c>
      <c r="AE316" t="str" cm="1">
        <f t="array" ref="AE316">_xlfn.IFS( NOT(ISNA(VLOOKUP(PrivateSchedule[[#This Row],[ow]],RTARoutes[[StageCodes]:[RouteID]],6,FALSE))), "O",  NOT(ISNA(VLOOKUP(PrivateSchedule[[#This Row],[re]],RTARoutes[[StageCodes]:[RouteID]],6,FALSE))), "R")</f>
        <v>O</v>
      </c>
      <c r="AF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17" spans="2:33">
      <c r="O317" s="171" t="s">
        <v>2374</v>
      </c>
      <c r="T317" s="173" t="s">
        <v>2233</v>
      </c>
      <c r="U317" t="str">
        <f t="shared" si="16"/>
        <v>PONDA-PALE</v>
      </c>
      <c r="V317" s="163">
        <v>0.77083333333333337</v>
      </c>
      <c r="AA317" s="165" t="str">
        <f t="shared" si="17"/>
        <v/>
      </c>
      <c r="AB317" t="str">
        <f t="shared" si="18"/>
        <v>BICHOLIM</v>
      </c>
      <c r="AC317" t="str">
        <f t="shared" si="19"/>
        <v>GA04T 1734</v>
      </c>
      <c r="AD317" t="str">
        <f>_xlfn.IFNA(VLOOKUP(PrivateSchedule[[#This Row],[ow]],RTARoutes[[StageCodes]:[RouteID]],6,FALSE), VLOOKUP(PrivateSchedule[[#This Row],[re]],RTARoutes[[StageCodes]:[RouteID]],6,FALSE))</f>
        <v>PVT376</v>
      </c>
      <c r="AE317" t="str" cm="1">
        <f t="array" ref="AE317">_xlfn.IFS( NOT(ISNA(VLOOKUP(PrivateSchedule[[#This Row],[ow]],RTARoutes[[StageCodes]:[RouteID]],6,FALSE))), "O",  NOT(ISNA(VLOOKUP(PrivateSchedule[[#This Row],[re]],RTARoutes[[StageCodes]:[RouteID]],6,FALSE))), "R")</f>
        <v>R</v>
      </c>
      <c r="AF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318" spans="2:33">
      <c r="B318" s="171" t="s">
        <v>283</v>
      </c>
      <c r="C318" s="172" t="s">
        <v>3719</v>
      </c>
      <c r="D318" s="172" t="s">
        <v>28</v>
      </c>
      <c r="E318" s="176">
        <v>42551</v>
      </c>
      <c r="F318" s="177">
        <v>44376</v>
      </c>
      <c r="G318" s="171" t="s">
        <v>3720</v>
      </c>
      <c r="H318" s="172" t="s">
        <v>3721</v>
      </c>
      <c r="J318" s="171" t="s">
        <v>282</v>
      </c>
      <c r="L318" s="172" t="s">
        <v>16</v>
      </c>
      <c r="M318" s="198">
        <v>28</v>
      </c>
      <c r="N318" s="199">
        <v>11</v>
      </c>
      <c r="O318" s="171" t="s">
        <v>3067</v>
      </c>
      <c r="T318" s="173" t="s">
        <v>2374</v>
      </c>
      <c r="U318" t="str">
        <f t="shared" si="16"/>
        <v>VELGUEM-PONDA</v>
      </c>
      <c r="V318" s="163">
        <v>0.26041666666666669</v>
      </c>
      <c r="AA318" s="165" t="str">
        <f t="shared" si="17"/>
        <v/>
      </c>
      <c r="AB318" t="str">
        <f t="shared" si="18"/>
        <v>BICHOLIM</v>
      </c>
      <c r="AC318" t="str">
        <f t="shared" si="19"/>
        <v>GA04T 4215</v>
      </c>
      <c r="AD318" t="str">
        <f>_xlfn.IFNA(VLOOKUP(PrivateSchedule[[#This Row],[ow]],RTARoutes[[StageCodes]:[RouteID]],6,FALSE), VLOOKUP(PrivateSchedule[[#This Row],[re]],RTARoutes[[StageCodes]:[RouteID]],6,FALSE))</f>
        <v>PVT425</v>
      </c>
      <c r="AE318" t="str" cm="1">
        <f t="array" ref="AE318">_xlfn.IFS( NOT(ISNA(VLOOKUP(PrivateSchedule[[#This Row],[ow]],RTARoutes[[StageCodes]:[RouteID]],6,FALSE))), "O",  NOT(ISNA(VLOOKUP(PrivateSchedule[[#This Row],[re]],RTARoutes[[StageCodes]:[RouteID]],6,FALSE))), "R")</f>
        <v>R</v>
      </c>
      <c r="AF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ULG-*PND</v>
      </c>
      <c r="AG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PND-*ULG</v>
      </c>
    </row>
    <row r="319" spans="2:33">
      <c r="O319" s="171" t="s">
        <v>2374</v>
      </c>
      <c r="T319" s="173" t="s">
        <v>420</v>
      </c>
      <c r="U319" t="str">
        <f t="shared" si="16"/>
        <v>PONDA-BICHOLIM</v>
      </c>
      <c r="V319" s="163">
        <v>0.29166666666666669</v>
      </c>
      <c r="AA319" s="165" t="str">
        <f t="shared" si="17"/>
        <v/>
      </c>
      <c r="AB319" t="str">
        <f t="shared" si="18"/>
        <v>BICHOLIM</v>
      </c>
      <c r="AC319" t="str">
        <f t="shared" si="19"/>
        <v>GA04T 4215</v>
      </c>
      <c r="AD319" t="str">
        <f>_xlfn.IFNA(VLOOKUP(PrivateSchedule[[#This Row],[ow]],RTARoutes[[StageCodes]:[RouteID]],6,FALSE), VLOOKUP(PrivateSchedule[[#This Row],[re]],RTARoutes[[StageCodes]:[RouteID]],6,FALSE))</f>
        <v>PVT39</v>
      </c>
      <c r="AE319" t="str" cm="1">
        <f t="array" ref="AE319">_xlfn.IFS( NOT(ISNA(VLOOKUP(PrivateSchedule[[#This Row],[ow]],RTARoutes[[StageCodes]:[RouteID]],6,FALSE))), "O",  NOT(ISNA(VLOOKUP(PrivateSchedule[[#This Row],[re]],RTARoutes[[StageCodes]:[RouteID]],6,FALSE))), "R")</f>
        <v>R</v>
      </c>
      <c r="AF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20" spans="2:33">
      <c r="O320" s="171" t="s">
        <v>420</v>
      </c>
      <c r="T320" s="173" t="s">
        <v>2374</v>
      </c>
      <c r="U320" t="str">
        <f t="shared" si="16"/>
        <v>BICHOLIM-PONDA</v>
      </c>
      <c r="V320" s="163">
        <v>0.38541666666666669</v>
      </c>
      <c r="AA320" s="165" t="str">
        <f t="shared" si="17"/>
        <v/>
      </c>
      <c r="AB320" t="str">
        <f t="shared" si="18"/>
        <v>BICHOLIM</v>
      </c>
      <c r="AC320" t="str">
        <f t="shared" si="19"/>
        <v>GA04T 4215</v>
      </c>
      <c r="AD320" t="str">
        <f>_xlfn.IFNA(VLOOKUP(PrivateSchedule[[#This Row],[ow]],RTARoutes[[StageCodes]:[RouteID]],6,FALSE), VLOOKUP(PrivateSchedule[[#This Row],[re]],RTARoutes[[StageCodes]:[RouteID]],6,FALSE))</f>
        <v>PVT39</v>
      </c>
      <c r="AE320" t="str" cm="1">
        <f t="array" ref="AE320">_xlfn.IFS( NOT(ISNA(VLOOKUP(PrivateSchedule[[#This Row],[ow]],RTARoutes[[StageCodes]:[RouteID]],6,FALSE))), "O",  NOT(ISNA(VLOOKUP(PrivateSchedule[[#This Row],[re]],RTARoutes[[StageCodes]:[RouteID]],6,FALSE))), "R")</f>
        <v>O</v>
      </c>
      <c r="AF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21" spans="2:33">
      <c r="O321" s="171" t="s">
        <v>2374</v>
      </c>
      <c r="T321" s="173" t="s">
        <v>420</v>
      </c>
      <c r="U321" t="str">
        <f t="shared" si="16"/>
        <v>PONDA-BICHOLIM</v>
      </c>
      <c r="V321" s="163">
        <v>0.49305555555555558</v>
      </c>
      <c r="AA321" s="165" t="str">
        <f t="shared" si="17"/>
        <v/>
      </c>
      <c r="AB321" t="str">
        <f t="shared" si="18"/>
        <v>BICHOLIM</v>
      </c>
      <c r="AC321" t="str">
        <f t="shared" si="19"/>
        <v>GA04T 4215</v>
      </c>
      <c r="AD321" t="str">
        <f>_xlfn.IFNA(VLOOKUP(PrivateSchedule[[#This Row],[ow]],RTARoutes[[StageCodes]:[RouteID]],6,FALSE), VLOOKUP(PrivateSchedule[[#This Row],[re]],RTARoutes[[StageCodes]:[RouteID]],6,FALSE))</f>
        <v>PVT39</v>
      </c>
      <c r="AE321" t="str" cm="1">
        <f t="array" ref="AE321">_xlfn.IFS( NOT(ISNA(VLOOKUP(PrivateSchedule[[#This Row],[ow]],RTARoutes[[StageCodes]:[RouteID]],6,FALSE))), "O",  NOT(ISNA(VLOOKUP(PrivateSchedule[[#This Row],[re]],RTARoutes[[StageCodes]:[RouteID]],6,FALSE))), "R")</f>
        <v>R</v>
      </c>
      <c r="AF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22" spans="2:33">
      <c r="O322" s="171" t="s">
        <v>420</v>
      </c>
      <c r="P322" s="172" t="s">
        <v>1740</v>
      </c>
      <c r="Q322" s="172" t="s">
        <v>2120</v>
      </c>
      <c r="T322" s="173" t="s">
        <v>2374</v>
      </c>
      <c r="U322" t="str">
        <f t="shared" si="16"/>
        <v>BICHOLIM-KUDNE-NAVELIM-PONDA</v>
      </c>
      <c r="V322" s="163">
        <v>0.60069444444444442</v>
      </c>
      <c r="AA322" s="165" t="str">
        <f t="shared" si="17"/>
        <v/>
      </c>
      <c r="AB322" t="str">
        <f t="shared" si="18"/>
        <v>BICHOLIM</v>
      </c>
      <c r="AC322" t="str">
        <f t="shared" si="19"/>
        <v>GA04T 4215</v>
      </c>
      <c r="AD322" t="str">
        <f>_xlfn.IFNA(VLOOKUP(PrivateSchedule[[#This Row],[ow]],RTARoutes[[StageCodes]:[RouteID]],6,FALSE), VLOOKUP(PrivateSchedule[[#This Row],[re]],RTARoutes[[StageCodes]:[RouteID]],6,FALSE))</f>
        <v>PVT44</v>
      </c>
      <c r="AE322" t="str" cm="1">
        <f t="array" ref="AE322">_xlfn.IFS( NOT(ISNA(VLOOKUP(PrivateSchedule[[#This Row],[ow]],RTARoutes[[StageCodes]:[RouteID]],6,FALSE))), "O",  NOT(ISNA(VLOOKUP(PrivateSchedule[[#This Row],[re]],RTARoutes[[StageCodes]:[RouteID]],6,FALSE))), "R")</f>
        <v>O</v>
      </c>
      <c r="AF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BCH-*KDN-*NVY-*PND</v>
      </c>
      <c r="AG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PND-*NVY-*KDN-*BCH</v>
      </c>
    </row>
    <row r="323" spans="2:33">
      <c r="O323" s="171" t="s">
        <v>2374</v>
      </c>
      <c r="T323" s="173" t="s">
        <v>420</v>
      </c>
      <c r="U323" t="str">
        <f t="shared" ref="U323:U386" si="20">_xlfn.IFNA(VLOOKUP($O323,Code2Loc,2,FALSE)
&amp; IF( OR( ISNA($P323), LEN($P323)=0), "",  "-" &amp; VLOOKUP($P323,Code2Loc,2,FALSE))
&amp; IF( OR( ISNA($Q323), LEN($Q323)=0), "",  "-" &amp; VLOOKUP($Q323,Code2Loc,2,FALSE))
&amp; IF( OR( ISNA($R323), LEN($R323)=0), "",  "-" &amp; VLOOKUP($R323,Code2Loc,2,FALSE))
&amp; IF( OR( ISNA($S323), LEN($S323)=0), "",  "-" &amp; VLOOKUP($S323,Code2Loc,2,FALSE))
&amp; IF( OR( ISNA($T323), LEN($T323)=0), "",  "-" &amp; VLOOKUP($T323,Code2Loc,2,FALSE)),"")</f>
        <v>PONDA-BICHOLIM</v>
      </c>
      <c r="V323" s="163">
        <v>0.68055555555555558</v>
      </c>
      <c r="AA323" s="165" t="str">
        <f t="shared" ref="AA323:AA386" si="21">IF(ISBLANK($V323), "", _xlfn.IFNA($V323 + _xlfn.IFNA( VLOOKUP($O323 &amp; IF(ISBLANK($P323),"", "-" &amp; $P323) &amp; IF(ISBLANK($Q323),"", "-" &amp; $Q323) &amp; IF(ISBLANK($R323),"", "-" &amp; $R323) &amp; IF(ISBLANK($S323),"", "-" &amp; $S323) &amp; IF(ISBLANK($T323),"", "-" &amp; $T323),TravelTime,8,FALSE), VLOOKUP($T323 &amp; IF(ISBLANK($S323),"", "-" &amp; $S323) &amp; IF(ISBLANK($R323),"", "-" &amp; $R323) &amp; IF(ISBLANK($Q323),"", "-" &amp; $Q323) &amp; IF(ISBLANK($P323),"", "-" &amp; $P323) &amp; IF(ISBLANK($O323),"", "-" &amp; $O323),TravelTime,8,FALSE)) / 1440, ""))</f>
        <v/>
      </c>
      <c r="AB323" t="str">
        <f t="shared" ref="AB323:AB386" si="22">IF(AND(LEN($A323)&lt;&gt;0,LEN($A323)&lt;&gt;0),$A323,$AB322)</f>
        <v>BICHOLIM</v>
      </c>
      <c r="AC323" t="str">
        <f t="shared" ref="AC323:AC386" si="23">IF(AND(LEN($J323)&lt;&gt;0,LEN($B323)&lt;&gt;0),$J323,$AC322)</f>
        <v>GA04T 4215</v>
      </c>
      <c r="AD323" t="str">
        <f>_xlfn.IFNA(VLOOKUP(PrivateSchedule[[#This Row],[ow]],RTARoutes[[StageCodes]:[RouteID]],6,FALSE), VLOOKUP(PrivateSchedule[[#This Row],[re]],RTARoutes[[StageCodes]:[RouteID]],6,FALSE))</f>
        <v>PVT39</v>
      </c>
      <c r="AE323" t="str" cm="1">
        <f t="array" ref="AE323">_xlfn.IFS( NOT(ISNA(VLOOKUP(PrivateSchedule[[#This Row],[ow]],RTARoutes[[StageCodes]:[RouteID]],6,FALSE))), "O",  NOT(ISNA(VLOOKUP(PrivateSchedule[[#This Row],[re]],RTARoutes[[StageCodes]:[RouteID]],6,FALSE))), "R")</f>
        <v>R</v>
      </c>
      <c r="AF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24" spans="2:33">
      <c r="O324" s="171" t="s">
        <v>420</v>
      </c>
      <c r="T324" s="173" t="s">
        <v>3002</v>
      </c>
      <c r="U324" t="str">
        <f t="shared" si="20"/>
        <v>BICHOLIM-USGAO TISK</v>
      </c>
      <c r="V324" s="163">
        <v>0.76388888888888884</v>
      </c>
      <c r="AA324" s="165" t="str">
        <f t="shared" si="21"/>
        <v/>
      </c>
      <c r="AB324" t="str">
        <f t="shared" si="22"/>
        <v>BICHOLIM</v>
      </c>
      <c r="AC324" t="str">
        <f t="shared" si="23"/>
        <v>GA04T 4215</v>
      </c>
      <c r="AD324" t="str">
        <f>_xlfn.IFNA(VLOOKUP(PrivateSchedule[[#This Row],[ow]],RTARoutes[[StageCodes]:[RouteID]],6,FALSE), VLOOKUP(PrivateSchedule[[#This Row],[re]],RTARoutes[[StageCodes]:[RouteID]],6,FALSE))</f>
        <v>PVT63</v>
      </c>
      <c r="AE324" t="str" cm="1">
        <f t="array" ref="AE324">_xlfn.IFS( NOT(ISNA(VLOOKUP(PrivateSchedule[[#This Row],[ow]],RTARoutes[[StageCodes]:[RouteID]],6,FALSE))), "O",  NOT(ISNA(VLOOKUP(PrivateSchedule[[#This Row],[re]],RTARoutes[[StageCodes]:[RouteID]],6,FALSE))), "R")</f>
        <v>O</v>
      </c>
      <c r="AF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BCH-*USG</v>
      </c>
      <c r="AG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USG-*BCH</v>
      </c>
    </row>
    <row r="325" spans="2:33">
      <c r="B325" s="171" t="s">
        <v>347</v>
      </c>
      <c r="C325" s="172" t="s">
        <v>3723</v>
      </c>
      <c r="D325" s="172" t="s">
        <v>19</v>
      </c>
      <c r="E325" s="176">
        <v>42888</v>
      </c>
      <c r="F325" s="177">
        <v>43982</v>
      </c>
      <c r="G325" s="171" t="s">
        <v>3724</v>
      </c>
      <c r="H325" s="172" t="s">
        <v>3725</v>
      </c>
      <c r="J325" s="171" t="s">
        <v>346</v>
      </c>
      <c r="L325" s="172" t="s">
        <v>16</v>
      </c>
      <c r="M325" s="198">
        <v>27</v>
      </c>
      <c r="N325" s="199">
        <v>11</v>
      </c>
      <c r="O325" s="171" t="s">
        <v>3067</v>
      </c>
      <c r="T325" s="173" t="s">
        <v>2374</v>
      </c>
      <c r="U325" t="str">
        <f t="shared" si="20"/>
        <v>VELGUEM-PONDA</v>
      </c>
      <c r="V325" s="163">
        <v>0.27777777777777779</v>
      </c>
      <c r="AA325" s="165" t="str">
        <f t="shared" si="21"/>
        <v/>
      </c>
      <c r="AB325" t="str">
        <f t="shared" si="22"/>
        <v>BICHOLIM</v>
      </c>
      <c r="AC325" t="str">
        <f t="shared" si="23"/>
        <v>GA01W 4789</v>
      </c>
      <c r="AD325" t="str">
        <f>_xlfn.IFNA(VLOOKUP(PrivateSchedule[[#This Row],[ow]],RTARoutes[[StageCodes]:[RouteID]],6,FALSE), VLOOKUP(PrivateSchedule[[#This Row],[re]],RTARoutes[[StageCodes]:[RouteID]],6,FALSE))</f>
        <v>PVT425</v>
      </c>
      <c r="AE325" t="str" cm="1">
        <f t="array" ref="AE325">_xlfn.IFS( NOT(ISNA(VLOOKUP(PrivateSchedule[[#This Row],[ow]],RTARoutes[[StageCodes]:[RouteID]],6,FALSE))), "O",  NOT(ISNA(VLOOKUP(PrivateSchedule[[#This Row],[re]],RTARoutes[[StageCodes]:[RouteID]],6,FALSE))), "R")</f>
        <v>R</v>
      </c>
      <c r="AF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ULG-*PND</v>
      </c>
      <c r="AG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PND-*ULG</v>
      </c>
    </row>
    <row r="326" spans="2:33">
      <c r="O326" s="171" t="s">
        <v>2374</v>
      </c>
      <c r="T326" s="173" t="s">
        <v>2596</v>
      </c>
      <c r="U326" t="str">
        <f t="shared" si="20"/>
        <v>PONDA-SANKHALI</v>
      </c>
      <c r="V326" s="163">
        <v>0.32291666666666669</v>
      </c>
      <c r="AA326" s="165" t="str">
        <f t="shared" si="21"/>
        <v/>
      </c>
      <c r="AB326" t="str">
        <f t="shared" si="22"/>
        <v>BICHOLIM</v>
      </c>
      <c r="AC326" t="str">
        <f t="shared" si="23"/>
        <v>GA01W 4789</v>
      </c>
      <c r="AD326" t="str">
        <f>_xlfn.IFNA(VLOOKUP(PrivateSchedule[[#This Row],[ow]],RTARoutes[[StageCodes]:[RouteID]],6,FALSE), VLOOKUP(PrivateSchedule[[#This Row],[re]],RTARoutes[[StageCodes]:[RouteID]],6,FALSE))</f>
        <v>PVT412</v>
      </c>
      <c r="AE326" t="str" cm="1">
        <f t="array" ref="AE326">_xlfn.IFS( NOT(ISNA(VLOOKUP(PrivateSchedule[[#This Row],[ow]],RTARoutes[[StageCodes]:[RouteID]],6,FALSE))), "O",  NOT(ISNA(VLOOKUP(PrivateSchedule[[#This Row],[re]],RTARoutes[[StageCodes]:[RouteID]],6,FALSE))), "R")</f>
        <v>O</v>
      </c>
      <c r="AF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27" spans="2:33">
      <c r="O327" s="171" t="s">
        <v>2596</v>
      </c>
      <c r="T327" s="173" t="s">
        <v>2374</v>
      </c>
      <c r="U327" t="str">
        <f t="shared" si="20"/>
        <v>SANKHALI-PONDA</v>
      </c>
      <c r="V327" s="163">
        <v>0.3888888888888889</v>
      </c>
      <c r="AA327" s="165" t="str">
        <f t="shared" si="21"/>
        <v/>
      </c>
      <c r="AB327" t="str">
        <f t="shared" si="22"/>
        <v>BICHOLIM</v>
      </c>
      <c r="AC327" t="str">
        <f t="shared" si="23"/>
        <v>GA01W 4789</v>
      </c>
      <c r="AD327" t="str">
        <f>_xlfn.IFNA(VLOOKUP(PrivateSchedule[[#This Row],[ow]],RTARoutes[[StageCodes]:[RouteID]],6,FALSE), VLOOKUP(PrivateSchedule[[#This Row],[re]],RTARoutes[[StageCodes]:[RouteID]],6,FALSE))</f>
        <v>PVT412</v>
      </c>
      <c r="AE327" t="str" cm="1">
        <f t="array" ref="AE327">_xlfn.IFS( NOT(ISNA(VLOOKUP(PrivateSchedule[[#This Row],[ow]],RTARoutes[[StageCodes]:[RouteID]],6,FALSE))), "O",  NOT(ISNA(VLOOKUP(PrivateSchedule[[#This Row],[re]],RTARoutes[[StageCodes]:[RouteID]],6,FALSE))), "R")</f>
        <v>R</v>
      </c>
      <c r="AF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28" spans="2:33">
      <c r="O328" s="171" t="s">
        <v>2374</v>
      </c>
      <c r="T328" s="173" t="s">
        <v>2596</v>
      </c>
      <c r="U328" t="str">
        <f t="shared" si="20"/>
        <v>PONDA-SANKHALI</v>
      </c>
      <c r="V328" s="163">
        <v>0.47569444444444442</v>
      </c>
      <c r="AA328" s="165" t="str">
        <f t="shared" si="21"/>
        <v/>
      </c>
      <c r="AB328" t="str">
        <f t="shared" si="22"/>
        <v>BICHOLIM</v>
      </c>
      <c r="AC328" t="str">
        <f t="shared" si="23"/>
        <v>GA01W 4789</v>
      </c>
      <c r="AD328" t="str">
        <f>_xlfn.IFNA(VLOOKUP(PrivateSchedule[[#This Row],[ow]],RTARoutes[[StageCodes]:[RouteID]],6,FALSE), VLOOKUP(PrivateSchedule[[#This Row],[re]],RTARoutes[[StageCodes]:[RouteID]],6,FALSE))</f>
        <v>PVT412</v>
      </c>
      <c r="AE328" t="str" cm="1">
        <f t="array" ref="AE328">_xlfn.IFS( NOT(ISNA(VLOOKUP(PrivateSchedule[[#This Row],[ow]],RTARoutes[[StageCodes]:[RouteID]],6,FALSE))), "O",  NOT(ISNA(VLOOKUP(PrivateSchedule[[#This Row],[re]],RTARoutes[[StageCodes]:[RouteID]],6,FALSE))), "R")</f>
        <v>O</v>
      </c>
      <c r="AF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29" spans="2:33">
      <c r="O329" s="171" t="s">
        <v>2596</v>
      </c>
      <c r="T329" s="173" t="s">
        <v>2374</v>
      </c>
      <c r="U329" t="str">
        <f t="shared" si="20"/>
        <v>SANKHALI-PONDA</v>
      </c>
      <c r="V329" s="163">
        <v>0.55555555555555558</v>
      </c>
      <c r="AA329" s="165" t="str">
        <f t="shared" si="21"/>
        <v/>
      </c>
      <c r="AB329" t="str">
        <f t="shared" si="22"/>
        <v>BICHOLIM</v>
      </c>
      <c r="AC329" t="str">
        <f t="shared" si="23"/>
        <v>GA01W 4789</v>
      </c>
      <c r="AD329" t="str">
        <f>_xlfn.IFNA(VLOOKUP(PrivateSchedule[[#This Row],[ow]],RTARoutes[[StageCodes]:[RouteID]],6,FALSE), VLOOKUP(PrivateSchedule[[#This Row],[re]],RTARoutes[[StageCodes]:[RouteID]],6,FALSE))</f>
        <v>PVT412</v>
      </c>
      <c r="AE329" t="str" cm="1">
        <f t="array" ref="AE329">_xlfn.IFS( NOT(ISNA(VLOOKUP(PrivateSchedule[[#This Row],[ow]],RTARoutes[[StageCodes]:[RouteID]],6,FALSE))), "O",  NOT(ISNA(VLOOKUP(PrivateSchedule[[#This Row],[re]],RTARoutes[[StageCodes]:[RouteID]],6,FALSE))), "R")</f>
        <v>R</v>
      </c>
      <c r="AF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30" spans="2:33">
      <c r="O330" s="171" t="s">
        <v>2374</v>
      </c>
      <c r="T330" s="173" t="s">
        <v>2596</v>
      </c>
      <c r="U330" t="str">
        <f t="shared" si="20"/>
        <v>PONDA-SANKHALI</v>
      </c>
      <c r="V330" s="163">
        <v>0.72569444444444453</v>
      </c>
      <c r="AA330" s="165" t="str">
        <f t="shared" si="21"/>
        <v/>
      </c>
      <c r="AB330" t="str">
        <f t="shared" si="22"/>
        <v>BICHOLIM</v>
      </c>
      <c r="AC330" t="str">
        <f t="shared" si="23"/>
        <v>GA01W 4789</v>
      </c>
      <c r="AD330" t="str">
        <f>_xlfn.IFNA(VLOOKUP(PrivateSchedule[[#This Row],[ow]],RTARoutes[[StageCodes]:[RouteID]],6,FALSE), VLOOKUP(PrivateSchedule[[#This Row],[re]],RTARoutes[[StageCodes]:[RouteID]],6,FALSE))</f>
        <v>PVT412</v>
      </c>
      <c r="AE330" t="str" cm="1">
        <f t="array" ref="AE330">_xlfn.IFS( NOT(ISNA(VLOOKUP(PrivateSchedule[[#This Row],[ow]],RTARoutes[[StageCodes]:[RouteID]],6,FALSE))), "O",  NOT(ISNA(VLOOKUP(PrivateSchedule[[#This Row],[re]],RTARoutes[[StageCodes]:[RouteID]],6,FALSE))), "R")</f>
        <v>O</v>
      </c>
      <c r="AF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31" spans="2:33">
      <c r="O331" s="171" t="s">
        <v>2596</v>
      </c>
      <c r="T331" s="173" t="s">
        <v>3067</v>
      </c>
      <c r="U331" t="str">
        <f t="shared" si="20"/>
        <v>SANKHALI-VELGUEM</v>
      </c>
      <c r="V331" s="163">
        <v>0.80555555555555547</v>
      </c>
      <c r="AA331" s="165" t="str">
        <f t="shared" si="21"/>
        <v/>
      </c>
      <c r="AB331" t="str">
        <f t="shared" si="22"/>
        <v>BICHOLIM</v>
      </c>
      <c r="AC331" t="str">
        <f t="shared" si="23"/>
        <v>GA01W 4789</v>
      </c>
      <c r="AD331" t="str">
        <f>_xlfn.IFNA(VLOOKUP(PrivateSchedule[[#This Row],[ow]],RTARoutes[[StageCodes]:[RouteID]],6,FALSE), VLOOKUP(PrivateSchedule[[#This Row],[re]],RTARoutes[[StageCodes]:[RouteID]],6,FALSE))</f>
        <v>PVT480</v>
      </c>
      <c r="AE331" t="str" cm="1">
        <f t="array" ref="AE331">_xlfn.IFS( NOT(ISNA(VLOOKUP(PrivateSchedule[[#This Row],[ow]],RTARoutes[[StageCodes]:[RouteID]],6,FALSE))), "O",  NOT(ISNA(VLOOKUP(PrivateSchedule[[#This Row],[re]],RTARoutes[[StageCodes]:[RouteID]],6,FALSE))), "R")</f>
        <v>O</v>
      </c>
      <c r="AF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SKL-*ULG</v>
      </c>
      <c r="AG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ULG-*SKL</v>
      </c>
    </row>
    <row r="332" spans="2:33">
      <c r="B332" s="171" t="s">
        <v>296</v>
      </c>
      <c r="C332" s="172" t="s">
        <v>3726</v>
      </c>
      <c r="D332" s="172" t="s">
        <v>28</v>
      </c>
      <c r="E332" s="176">
        <v>42584</v>
      </c>
      <c r="F332" s="177">
        <v>44409</v>
      </c>
      <c r="G332" s="171" t="s">
        <v>3727</v>
      </c>
      <c r="H332" s="172" t="s">
        <v>3728</v>
      </c>
      <c r="J332" s="171" t="s">
        <v>295</v>
      </c>
      <c r="L332" s="172" t="s">
        <v>16</v>
      </c>
      <c r="M332" s="198">
        <v>27</v>
      </c>
      <c r="N332" s="199">
        <v>11</v>
      </c>
      <c r="O332" s="171" t="s">
        <v>3119</v>
      </c>
      <c r="T332" s="173" t="s">
        <v>2374</v>
      </c>
      <c r="U332" t="str">
        <f t="shared" si="20"/>
        <v>VIRDI-PONDA</v>
      </c>
      <c r="V332" s="163">
        <v>0.27083333333333331</v>
      </c>
      <c r="AA332" s="165" t="str">
        <f t="shared" si="21"/>
        <v/>
      </c>
      <c r="AB332" t="str">
        <f t="shared" si="22"/>
        <v>BICHOLIM</v>
      </c>
      <c r="AC332" t="str">
        <f t="shared" si="23"/>
        <v>GA02T 4798</v>
      </c>
      <c r="AD332" t="str">
        <f>_xlfn.IFNA(VLOOKUP(PrivateSchedule[[#This Row],[ow]],RTARoutes[[StageCodes]:[RouteID]],6,FALSE), VLOOKUP(PrivateSchedule[[#This Row],[re]],RTARoutes[[StageCodes]:[RouteID]],6,FALSE))</f>
        <v>PVT433</v>
      </c>
      <c r="AE332" t="str" cm="1">
        <f t="array" ref="AE332">_xlfn.IFS( NOT(ISNA(VLOOKUP(PrivateSchedule[[#This Row],[ow]],RTARoutes[[StageCodes]:[RouteID]],6,FALSE))), "O",  NOT(ISNA(VLOOKUP(PrivateSchedule[[#This Row],[re]],RTARoutes[[StageCodes]:[RouteID]],6,FALSE))), "R")</f>
        <v>R</v>
      </c>
      <c r="AF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VRD-*PND</v>
      </c>
      <c r="AG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PND-*VRD</v>
      </c>
    </row>
    <row r="333" spans="2:33">
      <c r="O333" s="171" t="s">
        <v>2374</v>
      </c>
      <c r="T333" s="173" t="s">
        <v>2596</v>
      </c>
      <c r="U333" t="str">
        <f t="shared" si="20"/>
        <v>PONDA-SANKHALI</v>
      </c>
      <c r="V333" s="163">
        <v>0.33680555555555558</v>
      </c>
      <c r="AA333" s="165" t="str">
        <f t="shared" si="21"/>
        <v/>
      </c>
      <c r="AB333" t="str">
        <f t="shared" si="22"/>
        <v>BICHOLIM</v>
      </c>
      <c r="AC333" t="str">
        <f t="shared" si="23"/>
        <v>GA02T 4798</v>
      </c>
      <c r="AD333" t="str">
        <f>_xlfn.IFNA(VLOOKUP(PrivateSchedule[[#This Row],[ow]],RTARoutes[[StageCodes]:[RouteID]],6,FALSE), VLOOKUP(PrivateSchedule[[#This Row],[re]],RTARoutes[[StageCodes]:[RouteID]],6,FALSE))</f>
        <v>PVT412</v>
      </c>
      <c r="AE333" t="str" cm="1">
        <f t="array" ref="AE333">_xlfn.IFS( NOT(ISNA(VLOOKUP(PrivateSchedule[[#This Row],[ow]],RTARoutes[[StageCodes]:[RouteID]],6,FALSE))), "O",  NOT(ISNA(VLOOKUP(PrivateSchedule[[#This Row],[re]],RTARoutes[[StageCodes]:[RouteID]],6,FALSE))), "R")</f>
        <v>O</v>
      </c>
      <c r="AF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34" spans="2:33">
      <c r="J334" s="171" t="s">
        <v>5881</v>
      </c>
      <c r="O334" s="171" t="s">
        <v>2596</v>
      </c>
      <c r="T334" s="173" t="s">
        <v>2374</v>
      </c>
      <c r="U334" t="str">
        <f t="shared" si="20"/>
        <v>SANKHALI-PONDA</v>
      </c>
      <c r="V334" s="163">
        <v>0.39583333333333331</v>
      </c>
      <c r="AA334" s="165" t="str">
        <f t="shared" si="21"/>
        <v/>
      </c>
      <c r="AB334" t="str">
        <f t="shared" si="22"/>
        <v>BICHOLIM</v>
      </c>
      <c r="AC334" t="str">
        <f t="shared" si="23"/>
        <v>GA02T 4798</v>
      </c>
      <c r="AD334" t="str">
        <f>_xlfn.IFNA(VLOOKUP(PrivateSchedule[[#This Row],[ow]],RTARoutes[[StageCodes]:[RouteID]],6,FALSE), VLOOKUP(PrivateSchedule[[#This Row],[re]],RTARoutes[[StageCodes]:[RouteID]],6,FALSE))</f>
        <v>PVT412</v>
      </c>
      <c r="AE334" t="str" cm="1">
        <f t="array" ref="AE334">_xlfn.IFS( NOT(ISNA(VLOOKUP(PrivateSchedule[[#This Row],[ow]],RTARoutes[[StageCodes]:[RouteID]],6,FALSE))), "O",  NOT(ISNA(VLOOKUP(PrivateSchedule[[#This Row],[re]],RTARoutes[[StageCodes]:[RouteID]],6,FALSE))), "R")</f>
        <v>R</v>
      </c>
      <c r="AF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35" spans="2:33">
      <c r="O335" s="171" t="s">
        <v>2374</v>
      </c>
      <c r="T335" s="173" t="s">
        <v>3119</v>
      </c>
      <c r="U335" t="str">
        <f t="shared" si="20"/>
        <v>PONDA-VIRDI</v>
      </c>
      <c r="V335" s="163">
        <v>0.48958333333333331</v>
      </c>
      <c r="AA335" s="165" t="str">
        <f t="shared" si="21"/>
        <v/>
      </c>
      <c r="AB335" t="str">
        <f t="shared" si="22"/>
        <v>BICHOLIM</v>
      </c>
      <c r="AC335" t="str">
        <f t="shared" si="23"/>
        <v>GA02T 4798</v>
      </c>
      <c r="AD335" t="str">
        <f>_xlfn.IFNA(VLOOKUP(PrivateSchedule[[#This Row],[ow]],RTARoutes[[StageCodes]:[RouteID]],6,FALSE), VLOOKUP(PrivateSchedule[[#This Row],[re]],RTARoutes[[StageCodes]:[RouteID]],6,FALSE))</f>
        <v>PVT433</v>
      </c>
      <c r="AE335" t="str" cm="1">
        <f t="array" ref="AE335">_xlfn.IFS( NOT(ISNA(VLOOKUP(PrivateSchedule[[#This Row],[ow]],RTARoutes[[StageCodes]:[RouteID]],6,FALSE))), "O",  NOT(ISNA(VLOOKUP(PrivateSchedule[[#This Row],[re]],RTARoutes[[StageCodes]:[RouteID]],6,FALSE))), "R")</f>
        <v>O</v>
      </c>
      <c r="AF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PND-*VRD</v>
      </c>
      <c r="AG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VRD-*PND</v>
      </c>
    </row>
    <row r="336" spans="2:33">
      <c r="O336" s="171" t="s">
        <v>3119</v>
      </c>
      <c r="T336" s="173" t="s">
        <v>2374</v>
      </c>
      <c r="U336" t="str">
        <f t="shared" si="20"/>
        <v>VIRDI-PONDA</v>
      </c>
      <c r="V336" s="163">
        <v>0.55208333333333337</v>
      </c>
      <c r="AA336" s="165" t="str">
        <f t="shared" si="21"/>
        <v/>
      </c>
      <c r="AB336" t="str">
        <f t="shared" si="22"/>
        <v>BICHOLIM</v>
      </c>
      <c r="AC336" t="str">
        <f t="shared" si="23"/>
        <v>GA02T 4798</v>
      </c>
      <c r="AD336" t="str">
        <f>_xlfn.IFNA(VLOOKUP(PrivateSchedule[[#This Row],[ow]],RTARoutes[[StageCodes]:[RouteID]],6,FALSE), VLOOKUP(PrivateSchedule[[#This Row],[re]],RTARoutes[[StageCodes]:[RouteID]],6,FALSE))</f>
        <v>PVT433</v>
      </c>
      <c r="AE336" t="str" cm="1">
        <f t="array" ref="AE336">_xlfn.IFS( NOT(ISNA(VLOOKUP(PrivateSchedule[[#This Row],[ow]],RTARoutes[[StageCodes]:[RouteID]],6,FALSE))), "O",  NOT(ISNA(VLOOKUP(PrivateSchedule[[#This Row],[re]],RTARoutes[[StageCodes]:[RouteID]],6,FALSE))), "R")</f>
        <v>R</v>
      </c>
      <c r="AF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VRD-*PND</v>
      </c>
      <c r="AG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PND-*VRD</v>
      </c>
    </row>
    <row r="337" spans="2:33">
      <c r="O337" s="171" t="s">
        <v>2374</v>
      </c>
      <c r="T337" s="173" t="s">
        <v>2596</v>
      </c>
      <c r="U337" t="str">
        <f t="shared" si="20"/>
        <v>PONDA-SANKHALI</v>
      </c>
      <c r="V337" s="163">
        <v>0.63194444444444442</v>
      </c>
      <c r="AA337" s="165" t="str">
        <f t="shared" si="21"/>
        <v/>
      </c>
      <c r="AB337" t="str">
        <f t="shared" si="22"/>
        <v>BICHOLIM</v>
      </c>
      <c r="AC337" t="str">
        <f t="shared" si="23"/>
        <v>GA02T 4798</v>
      </c>
      <c r="AD337" t="str">
        <f>_xlfn.IFNA(VLOOKUP(PrivateSchedule[[#This Row],[ow]],RTARoutes[[StageCodes]:[RouteID]],6,FALSE), VLOOKUP(PrivateSchedule[[#This Row],[re]],RTARoutes[[StageCodes]:[RouteID]],6,FALSE))</f>
        <v>PVT412</v>
      </c>
      <c r="AE337" t="str" cm="1">
        <f t="array" ref="AE337">_xlfn.IFS( NOT(ISNA(VLOOKUP(PrivateSchedule[[#This Row],[ow]],RTARoutes[[StageCodes]:[RouteID]],6,FALSE))), "O",  NOT(ISNA(VLOOKUP(PrivateSchedule[[#This Row],[re]],RTARoutes[[StageCodes]:[RouteID]],6,FALSE))), "R")</f>
        <v>O</v>
      </c>
      <c r="AF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38" spans="2:33">
      <c r="O338" s="171" t="s">
        <v>2596</v>
      </c>
      <c r="T338" s="173" t="s">
        <v>2374</v>
      </c>
      <c r="U338" t="str">
        <f t="shared" si="20"/>
        <v>SANKHALI-PONDA</v>
      </c>
      <c r="V338" s="163">
        <v>0.6875</v>
      </c>
      <c r="AA338" s="165" t="str">
        <f t="shared" si="21"/>
        <v/>
      </c>
      <c r="AB338" t="str">
        <f t="shared" si="22"/>
        <v>BICHOLIM</v>
      </c>
      <c r="AC338" t="str">
        <f t="shared" si="23"/>
        <v>GA02T 4798</v>
      </c>
      <c r="AD338" t="str">
        <f>_xlfn.IFNA(VLOOKUP(PrivateSchedule[[#This Row],[ow]],RTARoutes[[StageCodes]:[RouteID]],6,FALSE), VLOOKUP(PrivateSchedule[[#This Row],[re]],RTARoutes[[StageCodes]:[RouteID]],6,FALSE))</f>
        <v>PVT412</v>
      </c>
      <c r="AE338" t="str" cm="1">
        <f t="array" ref="AE338">_xlfn.IFS( NOT(ISNA(VLOOKUP(PrivateSchedule[[#This Row],[ow]],RTARoutes[[StageCodes]:[RouteID]],6,FALSE))), "O",  NOT(ISNA(VLOOKUP(PrivateSchedule[[#This Row],[re]],RTARoutes[[StageCodes]:[RouteID]],6,FALSE))), "R")</f>
        <v>R</v>
      </c>
      <c r="AF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SKL-*PND</v>
      </c>
      <c r="AG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PND-*SKL</v>
      </c>
    </row>
    <row r="339" spans="2:33">
      <c r="O339" s="171" t="s">
        <v>2374</v>
      </c>
      <c r="T339" s="173" t="s">
        <v>2596</v>
      </c>
      <c r="U339" t="str">
        <f t="shared" si="20"/>
        <v>PONDA-SANKHALI</v>
      </c>
      <c r="V339" s="163">
        <v>0.73611111111111116</v>
      </c>
      <c r="AA339" s="165" t="str">
        <f t="shared" si="21"/>
        <v/>
      </c>
      <c r="AB339" t="str">
        <f t="shared" si="22"/>
        <v>BICHOLIM</v>
      </c>
      <c r="AC339" t="str">
        <f t="shared" si="23"/>
        <v>GA02T 4798</v>
      </c>
      <c r="AD339" t="str">
        <f>_xlfn.IFNA(VLOOKUP(PrivateSchedule[[#This Row],[ow]],RTARoutes[[StageCodes]:[RouteID]],6,FALSE), VLOOKUP(PrivateSchedule[[#This Row],[re]],RTARoutes[[StageCodes]:[RouteID]],6,FALSE))</f>
        <v>PVT412</v>
      </c>
      <c r="AE339" t="str" cm="1">
        <f t="array" ref="AE339">_xlfn.IFS( NOT(ISNA(VLOOKUP(PrivateSchedule[[#This Row],[ow]],RTARoutes[[StageCodes]:[RouteID]],6,FALSE))), "O",  NOT(ISNA(VLOOKUP(PrivateSchedule[[#This Row],[re]],RTARoutes[[StageCodes]:[RouteID]],6,FALSE))), "R")</f>
        <v>O</v>
      </c>
      <c r="AF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340" spans="2:33">
      <c r="O340" s="171" t="s">
        <v>2596</v>
      </c>
      <c r="T340" s="173" t="s">
        <v>3119</v>
      </c>
      <c r="U340" t="str">
        <f t="shared" si="20"/>
        <v>SANKHALI-VIRDI</v>
      </c>
      <c r="V340" s="163">
        <v>0.80208333333333337</v>
      </c>
      <c r="AA340" s="165" t="str">
        <f t="shared" si="21"/>
        <v/>
      </c>
      <c r="AB340" t="str">
        <f t="shared" si="22"/>
        <v>BICHOLIM</v>
      </c>
      <c r="AC340" t="str">
        <f t="shared" si="23"/>
        <v>GA02T 4798</v>
      </c>
      <c r="AD340" t="str">
        <f>_xlfn.IFNA(VLOOKUP(PrivateSchedule[[#This Row],[ow]],RTARoutes[[StageCodes]:[RouteID]],6,FALSE), VLOOKUP(PrivateSchedule[[#This Row],[re]],RTARoutes[[StageCodes]:[RouteID]],6,FALSE))</f>
        <v>PVT482</v>
      </c>
      <c r="AE340" t="str" cm="1">
        <f t="array" ref="AE340">_xlfn.IFS( NOT(ISNA(VLOOKUP(PrivateSchedule[[#This Row],[ow]],RTARoutes[[StageCodes]:[RouteID]],6,FALSE))), "O",  NOT(ISNA(VLOOKUP(PrivateSchedule[[#This Row],[re]],RTARoutes[[StageCodes]:[RouteID]],6,FALSE))), "R")</f>
        <v>O</v>
      </c>
      <c r="AF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SKL-*VRD</v>
      </c>
      <c r="AG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VRD-*SKL</v>
      </c>
    </row>
    <row r="341" spans="2:33">
      <c r="B341" s="171" t="s">
        <v>327</v>
      </c>
      <c r="C341" s="172" t="s">
        <v>3729</v>
      </c>
      <c r="D341" s="172" t="s">
        <v>28</v>
      </c>
      <c r="E341" s="176">
        <v>43132</v>
      </c>
      <c r="F341" s="177">
        <v>44957</v>
      </c>
      <c r="G341" s="171" t="s">
        <v>3730</v>
      </c>
      <c r="H341" s="172" t="s">
        <v>3731</v>
      </c>
      <c r="J341" s="171" t="s">
        <v>326</v>
      </c>
      <c r="L341" s="172" t="s">
        <v>16</v>
      </c>
      <c r="M341" s="198">
        <v>27</v>
      </c>
      <c r="N341" s="199">
        <v>11</v>
      </c>
      <c r="O341" s="171" t="s">
        <v>2215</v>
      </c>
      <c r="T341" s="173" t="s">
        <v>3041</v>
      </c>
      <c r="U341" t="str">
        <f t="shared" si="20"/>
        <v>PADELI-VALPOI</v>
      </c>
      <c r="V341" s="163">
        <v>0.28125</v>
      </c>
      <c r="AA341" s="165" t="str">
        <f t="shared" si="21"/>
        <v/>
      </c>
      <c r="AB341" t="str">
        <f t="shared" si="22"/>
        <v>BICHOLIM</v>
      </c>
      <c r="AC341" t="str">
        <f t="shared" si="23"/>
        <v>GA01U 2427</v>
      </c>
      <c r="AD341" t="str">
        <f>_xlfn.IFNA(VLOOKUP(PrivateSchedule[[#This Row],[ow]],RTARoutes[[StageCodes]:[RouteID]],6,FALSE), VLOOKUP(PrivateSchedule[[#This Row],[re]],RTARoutes[[StageCodes]:[RouteID]],6,FALSE))</f>
        <v>PVT371</v>
      </c>
      <c r="AE341" t="str" cm="1">
        <f t="array" ref="AE341">_xlfn.IFS( NOT(ISNA(VLOOKUP(PrivateSchedule[[#This Row],[ow]],RTARoutes[[StageCodes]:[RouteID]],6,FALSE))), "O",  NOT(ISNA(VLOOKUP(PrivateSchedule[[#This Row],[re]],RTARoutes[[StageCodes]:[RouteID]],6,FALSE))), "R")</f>
        <v>O</v>
      </c>
      <c r="AF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PDL-*VLP</v>
      </c>
      <c r="AG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VLP-*PDL</v>
      </c>
    </row>
    <row r="342" spans="2:33">
      <c r="O342" s="171" t="s">
        <v>3041</v>
      </c>
      <c r="T342" s="173" t="s">
        <v>2247</v>
      </c>
      <c r="U342" t="str">
        <f t="shared" si="20"/>
        <v>VALPOI-PANAJI</v>
      </c>
      <c r="V342" s="163">
        <v>0.30902777777777779</v>
      </c>
      <c r="AA342" s="165" t="str">
        <f t="shared" si="21"/>
        <v/>
      </c>
      <c r="AB342" t="str">
        <f t="shared" si="22"/>
        <v>BICHOLIM</v>
      </c>
      <c r="AC342" t="str">
        <f t="shared" si="23"/>
        <v>GA01U 2427</v>
      </c>
      <c r="AD342" t="str">
        <f>_xlfn.IFNA(VLOOKUP(PrivateSchedule[[#This Row],[ow]],RTARoutes[[StageCodes]:[RouteID]],6,FALSE), VLOOKUP(PrivateSchedule[[#This Row],[re]],RTARoutes[[StageCodes]:[RouteID]],6,FALSE))</f>
        <v>PVT437</v>
      </c>
      <c r="AE342" t="str" cm="1">
        <f t="array" ref="AE342">_xlfn.IFS( NOT(ISNA(VLOOKUP(PrivateSchedule[[#This Row],[ow]],RTARoutes[[StageCodes]:[RouteID]],6,FALSE))), "O",  NOT(ISNA(VLOOKUP(PrivateSchedule[[#This Row],[re]],RTARoutes[[StageCodes]:[RouteID]],6,FALSE))), "R")</f>
        <v>R</v>
      </c>
      <c r="AF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343" spans="2:33">
      <c r="O343" s="171" t="s">
        <v>2247</v>
      </c>
      <c r="T343" s="173" t="s">
        <v>3041</v>
      </c>
      <c r="U343" t="str">
        <f t="shared" si="20"/>
        <v>PANAJI-VALPOI</v>
      </c>
      <c r="V343" s="163">
        <v>0.43402777777777773</v>
      </c>
      <c r="AA343" s="165" t="str">
        <f t="shared" si="21"/>
        <v/>
      </c>
      <c r="AB343" t="str">
        <f t="shared" si="22"/>
        <v>BICHOLIM</v>
      </c>
      <c r="AC343" t="str">
        <f t="shared" si="23"/>
        <v>GA01U 2427</v>
      </c>
      <c r="AD343" t="str">
        <f>_xlfn.IFNA(VLOOKUP(PrivateSchedule[[#This Row],[ow]],RTARoutes[[StageCodes]:[RouteID]],6,FALSE), VLOOKUP(PrivateSchedule[[#This Row],[re]],RTARoutes[[StageCodes]:[RouteID]],6,FALSE))</f>
        <v>PVT437</v>
      </c>
      <c r="AE343" t="str" cm="1">
        <f t="array" ref="AE343">_xlfn.IFS( NOT(ISNA(VLOOKUP(PrivateSchedule[[#This Row],[ow]],RTARoutes[[StageCodes]:[RouteID]],6,FALSE))), "O",  NOT(ISNA(VLOOKUP(PrivateSchedule[[#This Row],[re]],RTARoutes[[StageCodes]:[RouteID]],6,FALSE))), "R")</f>
        <v>O</v>
      </c>
      <c r="AF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344" spans="2:33">
      <c r="O344" s="171" t="s">
        <v>3041</v>
      </c>
      <c r="T344" s="173" t="s">
        <v>2215</v>
      </c>
      <c r="U344" t="str">
        <f t="shared" si="20"/>
        <v>VALPOI-PADELI</v>
      </c>
      <c r="V344" s="163">
        <v>0.54166666666666663</v>
      </c>
      <c r="AA344" s="165" t="str">
        <f t="shared" si="21"/>
        <v/>
      </c>
      <c r="AB344" t="str">
        <f t="shared" si="22"/>
        <v>BICHOLIM</v>
      </c>
      <c r="AC344" t="str">
        <f t="shared" si="23"/>
        <v>GA01U 2427</v>
      </c>
      <c r="AD344" t="str">
        <f>_xlfn.IFNA(VLOOKUP(PrivateSchedule[[#This Row],[ow]],RTARoutes[[StageCodes]:[RouteID]],6,FALSE), VLOOKUP(PrivateSchedule[[#This Row],[re]],RTARoutes[[StageCodes]:[RouteID]],6,FALSE))</f>
        <v>PVT371</v>
      </c>
      <c r="AE344" t="str" cm="1">
        <f t="array" ref="AE344">_xlfn.IFS( NOT(ISNA(VLOOKUP(PrivateSchedule[[#This Row],[ow]],RTARoutes[[StageCodes]:[RouteID]],6,FALSE))), "O",  NOT(ISNA(VLOOKUP(PrivateSchedule[[#This Row],[re]],RTARoutes[[StageCodes]:[RouteID]],6,FALSE))), "R")</f>
        <v>R</v>
      </c>
      <c r="AF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VLP-*PDL</v>
      </c>
      <c r="AG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PDL-*VLP</v>
      </c>
    </row>
    <row r="345" spans="2:33">
      <c r="O345" s="171" t="s">
        <v>2215</v>
      </c>
      <c r="T345" s="173" t="s">
        <v>3041</v>
      </c>
      <c r="U345" t="str">
        <f t="shared" si="20"/>
        <v>PADELI-VALPOI</v>
      </c>
      <c r="V345" s="163">
        <v>0.5625</v>
      </c>
      <c r="AA345" s="165" t="str">
        <f t="shared" si="21"/>
        <v/>
      </c>
      <c r="AB345" t="str">
        <f t="shared" si="22"/>
        <v>BICHOLIM</v>
      </c>
      <c r="AC345" t="str">
        <f t="shared" si="23"/>
        <v>GA01U 2427</v>
      </c>
      <c r="AD345" t="str">
        <f>_xlfn.IFNA(VLOOKUP(PrivateSchedule[[#This Row],[ow]],RTARoutes[[StageCodes]:[RouteID]],6,FALSE), VLOOKUP(PrivateSchedule[[#This Row],[re]],RTARoutes[[StageCodes]:[RouteID]],6,FALSE))</f>
        <v>PVT371</v>
      </c>
      <c r="AE345" t="str" cm="1">
        <f t="array" ref="AE345">_xlfn.IFS( NOT(ISNA(VLOOKUP(PrivateSchedule[[#This Row],[ow]],RTARoutes[[StageCodes]:[RouteID]],6,FALSE))), "O",  NOT(ISNA(VLOOKUP(PrivateSchedule[[#This Row],[re]],RTARoutes[[StageCodes]:[RouteID]],6,FALSE))), "R")</f>
        <v>O</v>
      </c>
      <c r="AF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PDL-*VLP</v>
      </c>
      <c r="AG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VLP-*PDL</v>
      </c>
    </row>
    <row r="346" spans="2:33">
      <c r="O346" s="171" t="s">
        <v>3041</v>
      </c>
      <c r="T346" s="173" t="s">
        <v>2247</v>
      </c>
      <c r="U346" t="str">
        <f t="shared" si="20"/>
        <v>VALPOI-PANAJI</v>
      </c>
      <c r="V346" s="163">
        <v>0.58333333333333337</v>
      </c>
      <c r="AA346" s="165" t="str">
        <f t="shared" si="21"/>
        <v/>
      </c>
      <c r="AB346" t="str">
        <f t="shared" si="22"/>
        <v>BICHOLIM</v>
      </c>
      <c r="AC346" t="str">
        <f t="shared" si="23"/>
        <v>GA01U 2427</v>
      </c>
      <c r="AD346" t="str">
        <f>_xlfn.IFNA(VLOOKUP(PrivateSchedule[[#This Row],[ow]],RTARoutes[[StageCodes]:[RouteID]],6,FALSE), VLOOKUP(PrivateSchedule[[#This Row],[re]],RTARoutes[[StageCodes]:[RouteID]],6,FALSE))</f>
        <v>PVT437</v>
      </c>
      <c r="AE346" t="str" cm="1">
        <f t="array" ref="AE346">_xlfn.IFS( NOT(ISNA(VLOOKUP(PrivateSchedule[[#This Row],[ow]],RTARoutes[[StageCodes]:[RouteID]],6,FALSE))), "O",  NOT(ISNA(VLOOKUP(PrivateSchedule[[#This Row],[re]],RTARoutes[[StageCodes]:[RouteID]],6,FALSE))), "R")</f>
        <v>R</v>
      </c>
      <c r="AF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347" spans="2:33">
      <c r="O347" s="171" t="s">
        <v>2247</v>
      </c>
      <c r="T347" s="173" t="s">
        <v>2215</v>
      </c>
      <c r="U347" t="str">
        <f t="shared" si="20"/>
        <v>PANAJI-PADELI</v>
      </c>
      <c r="V347" s="163">
        <v>0.72222222222222221</v>
      </c>
      <c r="AA347" s="165" t="str">
        <f t="shared" si="21"/>
        <v/>
      </c>
      <c r="AB347" t="str">
        <f t="shared" si="22"/>
        <v>BICHOLIM</v>
      </c>
      <c r="AC347" t="str">
        <f t="shared" si="23"/>
        <v>GA01U 2427</v>
      </c>
      <c r="AD347" t="e">
        <f>_xlfn.IFNA(VLOOKUP(PrivateSchedule[[#This Row],[ow]],RTARoutes[[StageCodes]:[RouteID]],6,FALSE), VLOOKUP(PrivateSchedule[[#This Row],[re]],RTARoutes[[StageCodes]:[RouteID]],6,FALSE))</f>
        <v>#N/A</v>
      </c>
      <c r="AE347" t="e" cm="1">
        <f t="array" ref="AE347">_xlfn.IFS( NOT(ISNA(VLOOKUP(PrivateSchedule[[#This Row],[ow]],RTARoutes[[StageCodes]:[RouteID]],6,FALSE))), "O",  NOT(ISNA(VLOOKUP(PrivateSchedule[[#This Row],[re]],RTARoutes[[StageCodes]:[RouteID]],6,FALSE))), "R")</f>
        <v>#N/A</v>
      </c>
      <c r="AF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PNJ-*PDL</v>
      </c>
      <c r="AG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PDL-*PNJ</v>
      </c>
    </row>
    <row r="348" spans="2:33">
      <c r="B348" s="171" t="s">
        <v>83</v>
      </c>
      <c r="C348" s="172" t="s">
        <v>3732</v>
      </c>
      <c r="D348" s="172" t="s">
        <v>28</v>
      </c>
      <c r="E348" s="176">
        <v>43738</v>
      </c>
      <c r="F348" s="177">
        <v>45564</v>
      </c>
      <c r="G348" s="171" t="s">
        <v>3733</v>
      </c>
      <c r="H348" s="172" t="s">
        <v>3734</v>
      </c>
      <c r="J348" s="171" t="s">
        <v>82</v>
      </c>
      <c r="L348" s="172" t="s">
        <v>16</v>
      </c>
      <c r="M348" s="198">
        <v>27</v>
      </c>
      <c r="N348" s="199">
        <v>11</v>
      </c>
      <c r="O348" s="171" t="s">
        <v>1587</v>
      </c>
      <c r="T348" s="173" t="s">
        <v>3041</v>
      </c>
      <c r="U348" t="str">
        <f t="shared" si="20"/>
        <v>KARMALI-VALPOI</v>
      </c>
      <c r="V348" s="163">
        <v>0.30902777777777779</v>
      </c>
      <c r="AA348" s="165" t="str">
        <f t="shared" si="21"/>
        <v/>
      </c>
      <c r="AB348" t="str">
        <f t="shared" si="22"/>
        <v>BICHOLIM</v>
      </c>
      <c r="AC348" t="str">
        <f t="shared" si="23"/>
        <v>GA01U 2262</v>
      </c>
      <c r="AD348" t="str">
        <f>_xlfn.IFNA(VLOOKUP(PrivateSchedule[[#This Row],[ow]],RTARoutes[[StageCodes]:[RouteID]],6,FALSE), VLOOKUP(PrivateSchedule[[#This Row],[re]],RTARoutes[[StageCodes]:[RouteID]],6,FALSE))</f>
        <v>PVT229</v>
      </c>
      <c r="AE348" t="str" cm="1">
        <f t="array" ref="AE348">_xlfn.IFS( NOT(ISNA(VLOOKUP(PrivateSchedule[[#This Row],[ow]],RTARoutes[[StageCodes]:[RouteID]],6,FALSE))), "O",  NOT(ISNA(VLOOKUP(PrivateSchedule[[#This Row],[re]],RTARoutes[[StageCodes]:[RouteID]],6,FALSE))), "R")</f>
        <v>O</v>
      </c>
      <c r="AF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KMI-*VLP</v>
      </c>
      <c r="AG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VLP-*KMI</v>
      </c>
    </row>
    <row r="349" spans="2:33">
      <c r="O349" s="171" t="s">
        <v>3041</v>
      </c>
      <c r="T349" s="173" t="s">
        <v>2247</v>
      </c>
      <c r="U349" t="str">
        <f t="shared" si="20"/>
        <v>VALPOI-PANAJI</v>
      </c>
      <c r="V349" s="163">
        <v>0.35416666666666669</v>
      </c>
      <c r="AA349" s="165" t="str">
        <f t="shared" si="21"/>
        <v/>
      </c>
      <c r="AB349" t="str">
        <f t="shared" si="22"/>
        <v>BICHOLIM</v>
      </c>
      <c r="AC349" t="str">
        <f t="shared" si="23"/>
        <v>GA01U 2262</v>
      </c>
      <c r="AD349" t="str">
        <f>_xlfn.IFNA(VLOOKUP(PrivateSchedule[[#This Row],[ow]],RTARoutes[[StageCodes]:[RouteID]],6,FALSE), VLOOKUP(PrivateSchedule[[#This Row],[re]],RTARoutes[[StageCodes]:[RouteID]],6,FALSE))</f>
        <v>PVT437</v>
      </c>
      <c r="AE349" t="str" cm="1">
        <f t="array" ref="AE349">_xlfn.IFS( NOT(ISNA(VLOOKUP(PrivateSchedule[[#This Row],[ow]],RTARoutes[[StageCodes]:[RouteID]],6,FALSE))), "O",  NOT(ISNA(VLOOKUP(PrivateSchedule[[#This Row],[re]],RTARoutes[[StageCodes]:[RouteID]],6,FALSE))), "R")</f>
        <v>R</v>
      </c>
      <c r="AF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350" spans="2:33">
      <c r="O350" s="171" t="s">
        <v>2247</v>
      </c>
      <c r="T350" s="173" t="s">
        <v>3041</v>
      </c>
      <c r="U350" t="str">
        <f t="shared" si="20"/>
        <v>PANAJI-VALPOI</v>
      </c>
      <c r="V350" s="163">
        <v>0.47222222222222221</v>
      </c>
      <c r="AA350" s="165" t="str">
        <f t="shared" si="21"/>
        <v/>
      </c>
      <c r="AB350" t="str">
        <f t="shared" si="22"/>
        <v>BICHOLIM</v>
      </c>
      <c r="AC350" t="str">
        <f t="shared" si="23"/>
        <v>GA01U 2262</v>
      </c>
      <c r="AD350" t="str">
        <f>_xlfn.IFNA(VLOOKUP(PrivateSchedule[[#This Row],[ow]],RTARoutes[[StageCodes]:[RouteID]],6,FALSE), VLOOKUP(PrivateSchedule[[#This Row],[re]],RTARoutes[[StageCodes]:[RouteID]],6,FALSE))</f>
        <v>PVT437</v>
      </c>
      <c r="AE350" t="str" cm="1">
        <f t="array" ref="AE350">_xlfn.IFS( NOT(ISNA(VLOOKUP(PrivateSchedule[[#This Row],[ow]],RTARoutes[[StageCodes]:[RouteID]],6,FALSE))), "O",  NOT(ISNA(VLOOKUP(PrivateSchedule[[#This Row],[re]],RTARoutes[[StageCodes]:[RouteID]],6,FALSE))), "R")</f>
        <v>O</v>
      </c>
      <c r="AF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351" spans="2:33">
      <c r="O351" s="171" t="s">
        <v>3041</v>
      </c>
      <c r="T351" s="173" t="s">
        <v>2247</v>
      </c>
      <c r="U351" t="str">
        <f t="shared" si="20"/>
        <v>VALPOI-PANAJI</v>
      </c>
      <c r="V351" s="163">
        <v>0.57638888888888884</v>
      </c>
      <c r="AA351" s="165" t="str">
        <f t="shared" si="21"/>
        <v/>
      </c>
      <c r="AB351" t="str">
        <f t="shared" si="22"/>
        <v>BICHOLIM</v>
      </c>
      <c r="AC351" t="str">
        <f t="shared" si="23"/>
        <v>GA01U 2262</v>
      </c>
      <c r="AD351" t="str">
        <f>_xlfn.IFNA(VLOOKUP(PrivateSchedule[[#This Row],[ow]],RTARoutes[[StageCodes]:[RouteID]],6,FALSE), VLOOKUP(PrivateSchedule[[#This Row],[re]],RTARoutes[[StageCodes]:[RouteID]],6,FALSE))</f>
        <v>PVT437</v>
      </c>
      <c r="AE351" t="str" cm="1">
        <f t="array" ref="AE351">_xlfn.IFS( NOT(ISNA(VLOOKUP(PrivateSchedule[[#This Row],[ow]],RTARoutes[[StageCodes]:[RouteID]],6,FALSE))), "O",  NOT(ISNA(VLOOKUP(PrivateSchedule[[#This Row],[re]],RTARoutes[[StageCodes]:[RouteID]],6,FALSE))), "R")</f>
        <v>R</v>
      </c>
      <c r="AF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352" spans="2:33">
      <c r="O352" s="171" t="s">
        <v>2247</v>
      </c>
      <c r="T352" s="173" t="s">
        <v>1587</v>
      </c>
      <c r="U352" t="str">
        <f t="shared" si="20"/>
        <v>PANAJI-KARMALI</v>
      </c>
      <c r="V352" s="163">
        <v>0.71875</v>
      </c>
      <c r="AA352" s="165" t="str">
        <f t="shared" si="21"/>
        <v/>
      </c>
      <c r="AB352" t="str">
        <f t="shared" si="22"/>
        <v>BICHOLIM</v>
      </c>
      <c r="AC352" t="str">
        <f t="shared" si="23"/>
        <v>GA01U 2262</v>
      </c>
      <c r="AD352" t="e">
        <f>_xlfn.IFNA(VLOOKUP(PrivateSchedule[[#This Row],[ow]],RTARoutes[[StageCodes]:[RouteID]],6,FALSE), VLOOKUP(PrivateSchedule[[#This Row],[re]],RTARoutes[[StageCodes]:[RouteID]],6,FALSE))</f>
        <v>#N/A</v>
      </c>
      <c r="AE352" t="e" cm="1">
        <f t="array" ref="AE352">_xlfn.IFS( NOT(ISNA(VLOOKUP(PrivateSchedule[[#This Row],[ow]],RTARoutes[[StageCodes]:[RouteID]],6,FALSE))), "O",  NOT(ISNA(VLOOKUP(PrivateSchedule[[#This Row],[re]],RTARoutes[[StageCodes]:[RouteID]],6,FALSE))), "R")</f>
        <v>#N/A</v>
      </c>
      <c r="AF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PNJ-*KMI</v>
      </c>
      <c r="AG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KMI-*PNJ</v>
      </c>
    </row>
    <row r="353" spans="2:33">
      <c r="B353" s="171" t="s">
        <v>383</v>
      </c>
      <c r="C353" s="172" t="s">
        <v>3735</v>
      </c>
      <c r="D353" s="172" t="s">
        <v>28</v>
      </c>
      <c r="E353" s="176">
        <v>43784</v>
      </c>
      <c r="F353" s="177">
        <v>45610</v>
      </c>
      <c r="G353" s="171" t="s">
        <v>3736</v>
      </c>
      <c r="H353" s="172" t="s">
        <v>3737</v>
      </c>
      <c r="J353" s="171" t="s">
        <v>382</v>
      </c>
      <c r="L353" s="172" t="s">
        <v>16</v>
      </c>
      <c r="M353" s="198">
        <v>23</v>
      </c>
      <c r="N353" s="199">
        <v>9</v>
      </c>
      <c r="O353" s="171" t="s">
        <v>3738</v>
      </c>
      <c r="T353" s="173" t="s">
        <v>1882</v>
      </c>
      <c r="U353" t="str">
        <f t="shared" si="20"/>
        <v>SAL-MAPUSA</v>
      </c>
      <c r="V353" s="163">
        <v>0.26041666666666669</v>
      </c>
      <c r="AA353" s="165" t="str">
        <f t="shared" si="21"/>
        <v/>
      </c>
      <c r="AB353" t="str">
        <f t="shared" si="22"/>
        <v>BICHOLIM</v>
      </c>
      <c r="AC353" t="str">
        <f t="shared" si="23"/>
        <v>GA01U 2388</v>
      </c>
      <c r="AD353" t="str">
        <f>_xlfn.IFNA(VLOOKUP(PrivateSchedule[[#This Row],[ow]],RTARoutes[[StageCodes]:[RouteID]],6,FALSE), VLOOKUP(PrivateSchedule[[#This Row],[re]],RTARoutes[[StageCodes]:[RouteID]],6,FALSE))</f>
        <v>PVT290</v>
      </c>
      <c r="AE353" t="str" cm="1">
        <f t="array" ref="AE353">_xlfn.IFS( NOT(ISNA(VLOOKUP(PrivateSchedule[[#This Row],[ow]],RTARoutes[[StageCodes]:[RouteID]],6,FALSE))), "O",  NOT(ISNA(VLOOKUP(PrivateSchedule[[#This Row],[re]],RTARoutes[[StageCodes]:[RouteID]],6,FALSE))), "R")</f>
        <v>R</v>
      </c>
      <c r="AF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354" spans="2:33">
      <c r="O354" s="171" t="s">
        <v>1882</v>
      </c>
      <c r="T354" s="173" t="s">
        <v>3738</v>
      </c>
      <c r="U354" t="str">
        <f t="shared" si="20"/>
        <v>MAPUSA-SAL</v>
      </c>
      <c r="V354" s="163">
        <v>0.3125</v>
      </c>
      <c r="AA354" s="165" t="str">
        <f t="shared" si="21"/>
        <v/>
      </c>
      <c r="AB354" t="str">
        <f t="shared" si="22"/>
        <v>BICHOLIM</v>
      </c>
      <c r="AC354" t="str">
        <f t="shared" si="23"/>
        <v>GA01U 2388</v>
      </c>
      <c r="AD354" t="str">
        <f>_xlfn.IFNA(VLOOKUP(PrivateSchedule[[#This Row],[ow]],RTARoutes[[StageCodes]:[RouteID]],6,FALSE), VLOOKUP(PrivateSchedule[[#This Row],[re]],RTARoutes[[StageCodes]:[RouteID]],6,FALSE))</f>
        <v>PVT290</v>
      </c>
      <c r="AE354" t="str" cm="1">
        <f t="array" ref="AE354">_xlfn.IFS( NOT(ISNA(VLOOKUP(PrivateSchedule[[#This Row],[ow]],RTARoutes[[StageCodes]:[RouteID]],6,FALSE))), "O",  NOT(ISNA(VLOOKUP(PrivateSchedule[[#This Row],[re]],RTARoutes[[StageCodes]:[RouteID]],6,FALSE))), "R")</f>
        <v>O</v>
      </c>
      <c r="AF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MPS-*Sal</v>
      </c>
      <c r="AG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Sal-*MPS</v>
      </c>
    </row>
    <row r="355" spans="2:33">
      <c r="O355" s="171" t="s">
        <v>3738</v>
      </c>
      <c r="T355" s="173" t="s">
        <v>2247</v>
      </c>
      <c r="U355" t="str">
        <f t="shared" si="20"/>
        <v>SAL-PANAJI</v>
      </c>
      <c r="V355" s="163">
        <v>0.375</v>
      </c>
      <c r="AA355" s="165" t="str">
        <f t="shared" si="21"/>
        <v/>
      </c>
      <c r="AB355" t="str">
        <f t="shared" si="22"/>
        <v>BICHOLIM</v>
      </c>
      <c r="AC355" t="str">
        <f t="shared" si="23"/>
        <v>GA01U 2388</v>
      </c>
      <c r="AD355" t="str">
        <f>_xlfn.IFNA(VLOOKUP(PrivateSchedule[[#This Row],[ow]],RTARoutes[[StageCodes]:[RouteID]],6,FALSE), VLOOKUP(PrivateSchedule[[#This Row],[re]],RTARoutes[[StageCodes]:[RouteID]],6,FALSE))</f>
        <v>PVT442</v>
      </c>
      <c r="AE355" t="str" cm="1">
        <f t="array" ref="AE355">_xlfn.IFS( NOT(ISNA(VLOOKUP(PrivateSchedule[[#This Row],[ow]],RTARoutes[[StageCodes]:[RouteID]],6,FALSE))), "O",  NOT(ISNA(VLOOKUP(PrivateSchedule[[#This Row],[re]],RTARoutes[[StageCodes]:[RouteID]],6,FALSE))), "R")</f>
        <v>R</v>
      </c>
      <c r="AF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Sal-*PNJ</v>
      </c>
      <c r="AG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PNJ-*Sal</v>
      </c>
    </row>
    <row r="356" spans="2:33">
      <c r="O356" s="171" t="s">
        <v>2247</v>
      </c>
      <c r="T356" s="173" t="s">
        <v>3738</v>
      </c>
      <c r="U356" t="str">
        <f t="shared" si="20"/>
        <v>PANAJI-SAL</v>
      </c>
      <c r="V356" s="163">
        <v>0.51388888888888895</v>
      </c>
      <c r="AA356" s="165" t="str">
        <f t="shared" si="21"/>
        <v/>
      </c>
      <c r="AB356" t="str">
        <f t="shared" si="22"/>
        <v>BICHOLIM</v>
      </c>
      <c r="AC356" t="str">
        <f t="shared" si="23"/>
        <v>GA01U 2388</v>
      </c>
      <c r="AD356" t="str">
        <f>_xlfn.IFNA(VLOOKUP(PrivateSchedule[[#This Row],[ow]],RTARoutes[[StageCodes]:[RouteID]],6,FALSE), VLOOKUP(PrivateSchedule[[#This Row],[re]],RTARoutes[[StageCodes]:[RouteID]],6,FALSE))</f>
        <v>PVT442</v>
      </c>
      <c r="AE356" t="str" cm="1">
        <f t="array" ref="AE356">_xlfn.IFS( NOT(ISNA(VLOOKUP(PrivateSchedule[[#This Row],[ow]],RTARoutes[[StageCodes]:[RouteID]],6,FALSE))), "O",  NOT(ISNA(VLOOKUP(PrivateSchedule[[#This Row],[re]],RTARoutes[[StageCodes]:[RouteID]],6,FALSE))), "R")</f>
        <v>O</v>
      </c>
      <c r="AF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PNJ-*Sal</v>
      </c>
      <c r="AG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Sal-*PNJ</v>
      </c>
    </row>
    <row r="357" spans="2:33">
      <c r="O357" s="171" t="s">
        <v>3738</v>
      </c>
      <c r="T357" s="173" t="s">
        <v>2247</v>
      </c>
      <c r="U357" t="str">
        <f t="shared" si="20"/>
        <v>SAL-PANAJI</v>
      </c>
      <c r="V357" s="163">
        <v>0.63541666666666663</v>
      </c>
      <c r="AA357" s="165" t="str">
        <f t="shared" si="21"/>
        <v/>
      </c>
      <c r="AB357" t="str">
        <f t="shared" si="22"/>
        <v>BICHOLIM</v>
      </c>
      <c r="AC357" t="str">
        <f t="shared" si="23"/>
        <v>GA01U 2388</v>
      </c>
      <c r="AD357" t="str">
        <f>_xlfn.IFNA(VLOOKUP(PrivateSchedule[[#This Row],[ow]],RTARoutes[[StageCodes]:[RouteID]],6,FALSE), VLOOKUP(PrivateSchedule[[#This Row],[re]],RTARoutes[[StageCodes]:[RouteID]],6,FALSE))</f>
        <v>PVT442</v>
      </c>
      <c r="AE357" t="str" cm="1">
        <f t="array" ref="AE357">_xlfn.IFS( NOT(ISNA(VLOOKUP(PrivateSchedule[[#This Row],[ow]],RTARoutes[[StageCodes]:[RouteID]],6,FALSE))), "O",  NOT(ISNA(VLOOKUP(PrivateSchedule[[#This Row],[re]],RTARoutes[[StageCodes]:[RouteID]],6,FALSE))), "R")</f>
        <v>R</v>
      </c>
      <c r="AF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Sal-*PNJ</v>
      </c>
      <c r="AG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PNJ-*Sal</v>
      </c>
    </row>
    <row r="358" spans="2:33">
      <c r="O358" s="171" t="s">
        <v>2247</v>
      </c>
      <c r="T358" s="173" t="s">
        <v>3738</v>
      </c>
      <c r="U358" t="str">
        <f t="shared" si="20"/>
        <v>PANAJI-SAL</v>
      </c>
      <c r="V358" s="163">
        <v>0.75694444444444453</v>
      </c>
      <c r="AA358" s="165" t="str">
        <f t="shared" si="21"/>
        <v/>
      </c>
      <c r="AB358" t="str">
        <f t="shared" si="22"/>
        <v>BICHOLIM</v>
      </c>
      <c r="AC358" t="str">
        <f t="shared" si="23"/>
        <v>GA01U 2388</v>
      </c>
      <c r="AD358" t="str">
        <f>_xlfn.IFNA(VLOOKUP(PrivateSchedule[[#This Row],[ow]],RTARoutes[[StageCodes]:[RouteID]],6,FALSE), VLOOKUP(PrivateSchedule[[#This Row],[re]],RTARoutes[[StageCodes]:[RouteID]],6,FALSE))</f>
        <v>PVT442</v>
      </c>
      <c r="AE358" t="str" cm="1">
        <f t="array" ref="AE358">_xlfn.IFS( NOT(ISNA(VLOOKUP(PrivateSchedule[[#This Row],[ow]],RTARoutes[[StageCodes]:[RouteID]],6,FALSE))), "O",  NOT(ISNA(VLOOKUP(PrivateSchedule[[#This Row],[re]],RTARoutes[[StageCodes]:[RouteID]],6,FALSE))), "R")</f>
        <v>O</v>
      </c>
      <c r="AF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PNJ-*Sal</v>
      </c>
      <c r="AG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Sal-*PNJ</v>
      </c>
    </row>
    <row r="359" spans="2:33">
      <c r="B359" s="171" t="s">
        <v>276</v>
      </c>
      <c r="C359" s="172" t="s">
        <v>3739</v>
      </c>
      <c r="D359" s="172" t="s">
        <v>28</v>
      </c>
      <c r="E359" s="176">
        <v>42580</v>
      </c>
      <c r="F359" s="177">
        <v>44405</v>
      </c>
      <c r="G359" s="171" t="s">
        <v>3740</v>
      </c>
      <c r="H359" s="172" t="s">
        <v>3741</v>
      </c>
      <c r="J359" s="171" t="s">
        <v>275</v>
      </c>
      <c r="L359" s="172" t="s">
        <v>16</v>
      </c>
      <c r="M359" s="198">
        <v>23</v>
      </c>
      <c r="N359" s="199">
        <v>9</v>
      </c>
      <c r="O359" s="171" t="s">
        <v>3067</v>
      </c>
      <c r="T359" s="173" t="s">
        <v>2374</v>
      </c>
      <c r="U359" t="str">
        <f t="shared" si="20"/>
        <v>VELGUEM-PONDA</v>
      </c>
      <c r="V359" s="163">
        <v>0.25347222222222221</v>
      </c>
      <c r="AA359" s="165" t="str">
        <f t="shared" si="21"/>
        <v/>
      </c>
      <c r="AB359" t="str">
        <f t="shared" si="22"/>
        <v>BICHOLIM</v>
      </c>
      <c r="AC359" t="str">
        <f t="shared" si="23"/>
        <v>GA01U 4264</v>
      </c>
      <c r="AD359" t="str">
        <f>_xlfn.IFNA(VLOOKUP(PrivateSchedule[[#This Row],[ow]],RTARoutes[[StageCodes]:[RouteID]],6,FALSE), VLOOKUP(PrivateSchedule[[#This Row],[re]],RTARoutes[[StageCodes]:[RouteID]],6,FALSE))</f>
        <v>PVT425</v>
      </c>
      <c r="AE359" t="str" cm="1">
        <f t="array" ref="AE359">_xlfn.IFS( NOT(ISNA(VLOOKUP(PrivateSchedule[[#This Row],[ow]],RTARoutes[[StageCodes]:[RouteID]],6,FALSE))), "O",  NOT(ISNA(VLOOKUP(PrivateSchedule[[#This Row],[re]],RTARoutes[[StageCodes]:[RouteID]],6,FALSE))), "R")</f>
        <v>R</v>
      </c>
      <c r="AF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ULG-*PND</v>
      </c>
      <c r="AG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PND-*ULG</v>
      </c>
    </row>
    <row r="360" spans="2:33">
      <c r="O360" s="171" t="s">
        <v>2374</v>
      </c>
      <c r="T360" s="173" t="s">
        <v>2233</v>
      </c>
      <c r="U360" t="str">
        <f t="shared" si="20"/>
        <v>PONDA-PALE</v>
      </c>
      <c r="V360" s="163">
        <v>0.2951388888888889</v>
      </c>
      <c r="AA360" s="165" t="str">
        <f t="shared" si="21"/>
        <v/>
      </c>
      <c r="AB360" t="str">
        <f t="shared" si="22"/>
        <v>BICHOLIM</v>
      </c>
      <c r="AC360" t="str">
        <f t="shared" si="23"/>
        <v>GA01U 4264</v>
      </c>
      <c r="AD360" t="str">
        <f>_xlfn.IFNA(VLOOKUP(PrivateSchedule[[#This Row],[ow]],RTARoutes[[StageCodes]:[RouteID]],6,FALSE), VLOOKUP(PrivateSchedule[[#This Row],[re]],RTARoutes[[StageCodes]:[RouteID]],6,FALSE))</f>
        <v>PVT376</v>
      </c>
      <c r="AE360" t="str" cm="1">
        <f t="array" ref="AE360">_xlfn.IFS( NOT(ISNA(VLOOKUP(PrivateSchedule[[#This Row],[ow]],RTARoutes[[StageCodes]:[RouteID]],6,FALSE))), "O",  NOT(ISNA(VLOOKUP(PrivateSchedule[[#This Row],[re]],RTARoutes[[StageCodes]:[RouteID]],6,FALSE))), "R")</f>
        <v>R</v>
      </c>
      <c r="AF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361" spans="2:33">
      <c r="O361" s="171" t="s">
        <v>2233</v>
      </c>
      <c r="T361" s="173" t="s">
        <v>2374</v>
      </c>
      <c r="U361" t="str">
        <f t="shared" si="20"/>
        <v>PALE-PONDA</v>
      </c>
      <c r="V361" s="163">
        <v>0.31944444444444442</v>
      </c>
      <c r="AA361" s="165" t="str">
        <f t="shared" si="21"/>
        <v/>
      </c>
      <c r="AB361" t="str">
        <f t="shared" si="22"/>
        <v>BICHOLIM</v>
      </c>
      <c r="AC361" t="str">
        <f t="shared" si="23"/>
        <v>GA01U 4264</v>
      </c>
      <c r="AD361" t="str">
        <f>_xlfn.IFNA(VLOOKUP(PrivateSchedule[[#This Row],[ow]],RTARoutes[[StageCodes]:[RouteID]],6,FALSE), VLOOKUP(PrivateSchedule[[#This Row],[re]],RTARoutes[[StageCodes]:[RouteID]],6,FALSE))</f>
        <v>PVT376</v>
      </c>
      <c r="AE361" t="str" cm="1">
        <f t="array" ref="AE361">_xlfn.IFS( NOT(ISNA(VLOOKUP(PrivateSchedule[[#This Row],[ow]],RTARoutes[[StageCodes]:[RouteID]],6,FALSE))), "O",  NOT(ISNA(VLOOKUP(PrivateSchedule[[#This Row],[re]],RTARoutes[[StageCodes]:[RouteID]],6,FALSE))), "R")</f>
        <v>O</v>
      </c>
      <c r="AF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PLE-*PND</v>
      </c>
      <c r="AG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PND-*PLE</v>
      </c>
    </row>
    <row r="362" spans="2:33">
      <c r="O362" s="171" t="s">
        <v>2374</v>
      </c>
      <c r="T362" s="173" t="s">
        <v>3472</v>
      </c>
      <c r="U362" t="str">
        <f t="shared" si="20"/>
        <v>PONDA-Ambika Nagar</v>
      </c>
      <c r="V362" s="163">
        <v>0.37847222222222221</v>
      </c>
      <c r="AA362" s="165" t="str">
        <f t="shared" si="21"/>
        <v/>
      </c>
      <c r="AB362" t="str">
        <f t="shared" si="22"/>
        <v>BICHOLIM</v>
      </c>
      <c r="AC362" t="str">
        <f t="shared" si="23"/>
        <v>GA01U 4264</v>
      </c>
      <c r="AD362" t="str">
        <f>_xlfn.IFNA(VLOOKUP(PrivateSchedule[[#This Row],[ow]],RTARoutes[[StageCodes]:[RouteID]],6,FALSE), VLOOKUP(PrivateSchedule[[#This Row],[re]],RTARoutes[[StageCodes]:[RouteID]],6,FALSE))</f>
        <v>PVT30</v>
      </c>
      <c r="AE362" t="str" cm="1">
        <f t="array" ref="AE362">_xlfn.IFS( NOT(ISNA(VLOOKUP(PrivateSchedule[[#This Row],[ow]],RTARoutes[[StageCodes]:[RouteID]],6,FALSE))), "O",  NOT(ISNA(VLOOKUP(PrivateSchedule[[#This Row],[re]],RTARoutes[[StageCodes]:[RouteID]],6,FALSE))), "R")</f>
        <v>R</v>
      </c>
      <c r="AF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PND-*ANR</v>
      </c>
      <c r="AG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ANR-*PND</v>
      </c>
    </row>
    <row r="363" spans="2:33">
      <c r="O363" s="171" t="s">
        <v>3472</v>
      </c>
      <c r="T363" s="173" t="s">
        <v>2374</v>
      </c>
      <c r="U363" t="str">
        <f t="shared" si="20"/>
        <v>Ambika Nagar-PONDA</v>
      </c>
      <c r="V363" s="163">
        <v>0.40625</v>
      </c>
      <c r="AA363" s="165" t="str">
        <f t="shared" si="21"/>
        <v/>
      </c>
      <c r="AB363" t="str">
        <f t="shared" si="22"/>
        <v>BICHOLIM</v>
      </c>
      <c r="AC363" t="str">
        <f t="shared" si="23"/>
        <v>GA01U 4264</v>
      </c>
      <c r="AD363" t="str">
        <f>_xlfn.IFNA(VLOOKUP(PrivateSchedule[[#This Row],[ow]],RTARoutes[[StageCodes]:[RouteID]],6,FALSE), VLOOKUP(PrivateSchedule[[#This Row],[re]],RTARoutes[[StageCodes]:[RouteID]],6,FALSE))</f>
        <v>PVT30</v>
      </c>
      <c r="AE363" t="str" cm="1">
        <f t="array" ref="AE363">_xlfn.IFS( NOT(ISNA(VLOOKUP(PrivateSchedule[[#This Row],[ow]],RTARoutes[[StageCodes]:[RouteID]],6,FALSE))), "O",  NOT(ISNA(VLOOKUP(PrivateSchedule[[#This Row],[re]],RTARoutes[[StageCodes]:[RouteID]],6,FALSE))), "R")</f>
        <v>O</v>
      </c>
      <c r="AF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ANR-*PND</v>
      </c>
      <c r="AG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PND-*ANR</v>
      </c>
    </row>
    <row r="364" spans="2:33">
      <c r="O364" s="171" t="s">
        <v>2374</v>
      </c>
      <c r="T364" s="173" t="s">
        <v>3472</v>
      </c>
      <c r="U364" t="str">
        <f t="shared" si="20"/>
        <v>PONDA-Ambika Nagar</v>
      </c>
      <c r="V364" s="163">
        <v>0.52430555555555558</v>
      </c>
      <c r="AA364" s="165" t="str">
        <f t="shared" si="21"/>
        <v/>
      </c>
      <c r="AB364" t="str">
        <f t="shared" si="22"/>
        <v>BICHOLIM</v>
      </c>
      <c r="AC364" t="str">
        <f t="shared" si="23"/>
        <v>GA01U 4264</v>
      </c>
      <c r="AD364" t="str">
        <f>_xlfn.IFNA(VLOOKUP(PrivateSchedule[[#This Row],[ow]],RTARoutes[[StageCodes]:[RouteID]],6,FALSE), VLOOKUP(PrivateSchedule[[#This Row],[re]],RTARoutes[[StageCodes]:[RouteID]],6,FALSE))</f>
        <v>PVT30</v>
      </c>
      <c r="AE364" t="str" cm="1">
        <f t="array" ref="AE364">_xlfn.IFS( NOT(ISNA(VLOOKUP(PrivateSchedule[[#This Row],[ow]],RTARoutes[[StageCodes]:[RouteID]],6,FALSE))), "O",  NOT(ISNA(VLOOKUP(PrivateSchedule[[#This Row],[re]],RTARoutes[[StageCodes]:[RouteID]],6,FALSE))), "R")</f>
        <v>R</v>
      </c>
      <c r="AF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PND-*ANR</v>
      </c>
      <c r="AG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ANR-*PND</v>
      </c>
    </row>
    <row r="365" spans="2:33">
      <c r="O365" s="171" t="s">
        <v>3472</v>
      </c>
      <c r="T365" s="173" t="s">
        <v>2374</v>
      </c>
      <c r="U365" t="str">
        <f t="shared" si="20"/>
        <v>Ambika Nagar-PONDA</v>
      </c>
      <c r="V365" s="163">
        <v>0.61458333333333337</v>
      </c>
      <c r="AA365" s="165" t="str">
        <f t="shared" si="21"/>
        <v/>
      </c>
      <c r="AB365" t="str">
        <f t="shared" si="22"/>
        <v>BICHOLIM</v>
      </c>
      <c r="AC365" t="str">
        <f t="shared" si="23"/>
        <v>GA01U 4264</v>
      </c>
      <c r="AD365" t="str">
        <f>_xlfn.IFNA(VLOOKUP(PrivateSchedule[[#This Row],[ow]],RTARoutes[[StageCodes]:[RouteID]],6,FALSE), VLOOKUP(PrivateSchedule[[#This Row],[re]],RTARoutes[[StageCodes]:[RouteID]],6,FALSE))</f>
        <v>PVT30</v>
      </c>
      <c r="AE365" t="str" cm="1">
        <f t="array" ref="AE365">_xlfn.IFS( NOT(ISNA(VLOOKUP(PrivateSchedule[[#This Row],[ow]],RTARoutes[[StageCodes]:[RouteID]],6,FALSE))), "O",  NOT(ISNA(VLOOKUP(PrivateSchedule[[#This Row],[re]],RTARoutes[[StageCodes]:[RouteID]],6,FALSE))), "R")</f>
        <v>O</v>
      </c>
      <c r="AF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ANR-*PND</v>
      </c>
      <c r="AG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PND-*ANR</v>
      </c>
    </row>
    <row r="366" spans="2:33">
      <c r="O366" s="171" t="s">
        <v>2374</v>
      </c>
      <c r="T366" s="173" t="s">
        <v>3472</v>
      </c>
      <c r="U366" t="str">
        <f t="shared" si="20"/>
        <v>PONDA-Ambika Nagar</v>
      </c>
      <c r="V366" s="163">
        <v>0.68055555555555558</v>
      </c>
      <c r="AA366" s="165" t="str">
        <f t="shared" si="21"/>
        <v/>
      </c>
      <c r="AB366" t="str">
        <f t="shared" si="22"/>
        <v>BICHOLIM</v>
      </c>
      <c r="AC366" t="str">
        <f t="shared" si="23"/>
        <v>GA01U 4264</v>
      </c>
      <c r="AD366" t="str">
        <f>_xlfn.IFNA(VLOOKUP(PrivateSchedule[[#This Row],[ow]],RTARoutes[[StageCodes]:[RouteID]],6,FALSE), VLOOKUP(PrivateSchedule[[#This Row],[re]],RTARoutes[[StageCodes]:[RouteID]],6,FALSE))</f>
        <v>PVT30</v>
      </c>
      <c r="AE366" t="str" cm="1">
        <f t="array" ref="AE366">_xlfn.IFS( NOT(ISNA(VLOOKUP(PrivateSchedule[[#This Row],[ow]],RTARoutes[[StageCodes]:[RouteID]],6,FALSE))), "O",  NOT(ISNA(VLOOKUP(PrivateSchedule[[#This Row],[re]],RTARoutes[[StageCodes]:[RouteID]],6,FALSE))), "R")</f>
        <v>R</v>
      </c>
      <c r="AF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PND-*ANR</v>
      </c>
      <c r="AG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ANR-*PND</v>
      </c>
    </row>
    <row r="367" spans="2:33">
      <c r="O367" s="171" t="s">
        <v>3472</v>
      </c>
      <c r="T367" s="173" t="s">
        <v>2374</v>
      </c>
      <c r="U367" t="str">
        <f t="shared" si="20"/>
        <v>Ambika Nagar-PONDA</v>
      </c>
      <c r="V367" s="163">
        <v>0.71180555555555558</v>
      </c>
      <c r="AA367" s="165" t="str">
        <f t="shared" si="21"/>
        <v/>
      </c>
      <c r="AB367" t="str">
        <f t="shared" si="22"/>
        <v>BICHOLIM</v>
      </c>
      <c r="AC367" t="str">
        <f t="shared" si="23"/>
        <v>GA01U 4264</v>
      </c>
      <c r="AD367" t="str">
        <f>_xlfn.IFNA(VLOOKUP(PrivateSchedule[[#This Row],[ow]],RTARoutes[[StageCodes]:[RouteID]],6,FALSE), VLOOKUP(PrivateSchedule[[#This Row],[re]],RTARoutes[[StageCodes]:[RouteID]],6,FALSE))</f>
        <v>PVT30</v>
      </c>
      <c r="AE367" t="str" cm="1">
        <f t="array" ref="AE367">_xlfn.IFS( NOT(ISNA(VLOOKUP(PrivateSchedule[[#This Row],[ow]],RTARoutes[[StageCodes]:[RouteID]],6,FALSE))), "O",  NOT(ISNA(VLOOKUP(PrivateSchedule[[#This Row],[re]],RTARoutes[[StageCodes]:[RouteID]],6,FALSE))), "R")</f>
        <v>O</v>
      </c>
      <c r="AF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ANR-*PND</v>
      </c>
      <c r="AG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PND-*ANR</v>
      </c>
    </row>
    <row r="368" spans="2:33">
      <c r="O368" s="171" t="s">
        <v>2374</v>
      </c>
      <c r="T368" s="173" t="s">
        <v>3067</v>
      </c>
      <c r="U368" t="str">
        <f t="shared" si="20"/>
        <v>PONDA-VELGUEM</v>
      </c>
      <c r="V368" s="163">
        <v>0.82638888888888884</v>
      </c>
      <c r="AA368" s="165" t="str">
        <f t="shared" si="21"/>
        <v/>
      </c>
      <c r="AB368" t="str">
        <f t="shared" si="22"/>
        <v>BICHOLIM</v>
      </c>
      <c r="AC368" t="str">
        <f t="shared" si="23"/>
        <v>GA01U 4264</v>
      </c>
      <c r="AD368" t="str">
        <f>_xlfn.IFNA(VLOOKUP(PrivateSchedule[[#This Row],[ow]],RTARoutes[[StageCodes]:[RouteID]],6,FALSE), VLOOKUP(PrivateSchedule[[#This Row],[re]],RTARoutes[[StageCodes]:[RouteID]],6,FALSE))</f>
        <v>PVT425</v>
      </c>
      <c r="AE368" t="str" cm="1">
        <f t="array" ref="AE368">_xlfn.IFS( NOT(ISNA(VLOOKUP(PrivateSchedule[[#This Row],[ow]],RTARoutes[[StageCodes]:[RouteID]],6,FALSE))), "O",  NOT(ISNA(VLOOKUP(PrivateSchedule[[#This Row],[re]],RTARoutes[[StageCodes]:[RouteID]],6,FALSE))), "R")</f>
        <v>O</v>
      </c>
      <c r="AF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PND-*ULG</v>
      </c>
      <c r="AG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ULG-*PND</v>
      </c>
    </row>
    <row r="369" spans="2:33">
      <c r="B369" s="171" t="s">
        <v>236</v>
      </c>
      <c r="C369" s="172" t="s">
        <v>3742</v>
      </c>
      <c r="D369" s="172" t="s">
        <v>28</v>
      </c>
      <c r="E369" s="176">
        <v>42943</v>
      </c>
      <c r="F369" s="177">
        <v>44768</v>
      </c>
      <c r="G369" s="171" t="s">
        <v>3743</v>
      </c>
      <c r="H369" s="172" t="s">
        <v>3744</v>
      </c>
      <c r="J369" s="171" t="s">
        <v>235</v>
      </c>
      <c r="L369" s="172" t="s">
        <v>16</v>
      </c>
      <c r="M369" s="198">
        <v>27</v>
      </c>
      <c r="N369" s="199">
        <v>11</v>
      </c>
      <c r="O369" s="171" t="s">
        <v>2686</v>
      </c>
      <c r="T369" s="173" t="s">
        <v>3041</v>
      </c>
      <c r="U369" t="str">
        <f t="shared" si="20"/>
        <v>SHIGNE-VALPOI</v>
      </c>
      <c r="V369" s="163">
        <v>0.3125</v>
      </c>
      <c r="AA369" s="165" t="str">
        <f t="shared" si="21"/>
        <v/>
      </c>
      <c r="AB369" t="str">
        <f t="shared" si="22"/>
        <v>BICHOLIM</v>
      </c>
      <c r="AC369" t="str">
        <f t="shared" si="23"/>
        <v>GA01W 4101</v>
      </c>
      <c r="AD369" t="str">
        <f>_xlfn.IFNA(VLOOKUP(PrivateSchedule[[#This Row],[ow]],RTARoutes[[StageCodes]:[RouteID]],6,FALSE), VLOOKUP(PrivateSchedule[[#This Row],[re]],RTARoutes[[StageCodes]:[RouteID]],6,FALSE))</f>
        <v>PVT472</v>
      </c>
      <c r="AE369" t="str" cm="1">
        <f t="array" ref="AE369">_xlfn.IFS( NOT(ISNA(VLOOKUP(PrivateSchedule[[#This Row],[ow]],RTARoutes[[StageCodes]:[RouteID]],6,FALSE))), "O",  NOT(ISNA(VLOOKUP(PrivateSchedule[[#This Row],[re]],RTARoutes[[StageCodes]:[RouteID]],6,FALSE))), "R")</f>
        <v>R</v>
      </c>
      <c r="AF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SGN-*VLP</v>
      </c>
      <c r="AG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VLP-*SGN</v>
      </c>
    </row>
    <row r="370" spans="2:33">
      <c r="O370" s="171" t="s">
        <v>3041</v>
      </c>
      <c r="T370" s="173" t="s">
        <v>931</v>
      </c>
      <c r="U370" t="str">
        <f t="shared" si="20"/>
        <v>VALPOI-CHARAVNE X</v>
      </c>
      <c r="V370" s="163">
        <v>0.33680555555555558</v>
      </c>
      <c r="AA370" s="165" t="str">
        <f t="shared" si="21"/>
        <v/>
      </c>
      <c r="AB370" t="str">
        <f t="shared" si="22"/>
        <v>BICHOLIM</v>
      </c>
      <c r="AC370" t="str">
        <f t="shared" si="23"/>
        <v>GA01W 4101</v>
      </c>
      <c r="AD370" t="str">
        <f>_xlfn.IFNA(VLOOKUP(PrivateSchedule[[#This Row],[ow]],RTARoutes[[StageCodes]:[RouteID]],6,FALSE), VLOOKUP(PrivateSchedule[[#This Row],[re]],RTARoutes[[StageCodes]:[RouteID]],6,FALSE))</f>
        <v>PVT122</v>
      </c>
      <c r="AE370" t="str" cm="1">
        <f t="array" ref="AE370">_xlfn.IFS( NOT(ISNA(VLOOKUP(PrivateSchedule[[#This Row],[ow]],RTARoutes[[StageCodes]:[RouteID]],6,FALSE))), "O",  NOT(ISNA(VLOOKUP(PrivateSchedule[[#This Row],[re]],RTARoutes[[StageCodes]:[RouteID]],6,FALSE))), "R")</f>
        <v>R</v>
      </c>
      <c r="AF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VLP-*CRV</v>
      </c>
      <c r="AG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CRV-*VLP</v>
      </c>
    </row>
    <row r="371" spans="2:33">
      <c r="O371" s="171" t="s">
        <v>931</v>
      </c>
      <c r="T371" s="173" t="s">
        <v>3041</v>
      </c>
      <c r="U371" t="str">
        <f t="shared" si="20"/>
        <v>CHARAVNE X-VALPOI</v>
      </c>
      <c r="V371" s="163">
        <v>0.3576388888888889</v>
      </c>
      <c r="AA371" s="165" t="str">
        <f t="shared" si="21"/>
        <v/>
      </c>
      <c r="AB371" t="str">
        <f t="shared" si="22"/>
        <v>BICHOLIM</v>
      </c>
      <c r="AC371" t="str">
        <f t="shared" si="23"/>
        <v>GA01W 4101</v>
      </c>
      <c r="AD371" t="str">
        <f>_xlfn.IFNA(VLOOKUP(PrivateSchedule[[#This Row],[ow]],RTARoutes[[StageCodes]:[RouteID]],6,FALSE), VLOOKUP(PrivateSchedule[[#This Row],[re]],RTARoutes[[StageCodes]:[RouteID]],6,FALSE))</f>
        <v>PVT122</v>
      </c>
      <c r="AE371" t="str" cm="1">
        <f t="array" ref="AE371">_xlfn.IFS( NOT(ISNA(VLOOKUP(PrivateSchedule[[#This Row],[ow]],RTARoutes[[StageCodes]:[RouteID]],6,FALSE))), "O",  NOT(ISNA(VLOOKUP(PrivateSchedule[[#This Row],[re]],RTARoutes[[StageCodes]:[RouteID]],6,FALSE))), "R")</f>
        <v>O</v>
      </c>
      <c r="AF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372" spans="2:33">
      <c r="O372" s="171" t="s">
        <v>3041</v>
      </c>
      <c r="T372" s="173" t="s">
        <v>1587</v>
      </c>
      <c r="U372" t="str">
        <f t="shared" si="20"/>
        <v>VALPOI-KARMALI</v>
      </c>
      <c r="V372" s="163">
        <v>0.375</v>
      </c>
      <c r="AA372" s="165" t="str">
        <f t="shared" si="21"/>
        <v/>
      </c>
      <c r="AB372" t="str">
        <f t="shared" si="22"/>
        <v>BICHOLIM</v>
      </c>
      <c r="AC372" t="str">
        <f t="shared" si="23"/>
        <v>GA01W 4101</v>
      </c>
      <c r="AD372" t="str">
        <f>_xlfn.IFNA(VLOOKUP(PrivateSchedule[[#This Row],[ow]],RTARoutes[[StageCodes]:[RouteID]],6,FALSE), VLOOKUP(PrivateSchedule[[#This Row],[re]],RTARoutes[[StageCodes]:[RouteID]],6,FALSE))</f>
        <v>PVT229</v>
      </c>
      <c r="AE372" t="str" cm="1">
        <f t="array" ref="AE372">_xlfn.IFS( NOT(ISNA(VLOOKUP(PrivateSchedule[[#This Row],[ow]],RTARoutes[[StageCodes]:[RouteID]],6,FALSE))), "O",  NOT(ISNA(VLOOKUP(PrivateSchedule[[#This Row],[re]],RTARoutes[[StageCodes]:[RouteID]],6,FALSE))), "R")</f>
        <v>R</v>
      </c>
      <c r="AF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VLP-*KMI</v>
      </c>
      <c r="AG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KMI-*VLP</v>
      </c>
    </row>
    <row r="373" spans="2:33">
      <c r="O373" s="171" t="s">
        <v>1587</v>
      </c>
      <c r="T373" s="173" t="s">
        <v>3041</v>
      </c>
      <c r="U373" t="str">
        <f t="shared" si="20"/>
        <v>KARMALI-VALPOI</v>
      </c>
      <c r="V373" s="163">
        <v>0.39583333333333331</v>
      </c>
      <c r="AA373" s="165" t="str">
        <f t="shared" si="21"/>
        <v/>
      </c>
      <c r="AB373" t="str">
        <f t="shared" si="22"/>
        <v>BICHOLIM</v>
      </c>
      <c r="AC373" t="str">
        <f t="shared" si="23"/>
        <v>GA01W 4101</v>
      </c>
      <c r="AD373" t="str">
        <f>_xlfn.IFNA(VLOOKUP(PrivateSchedule[[#This Row],[ow]],RTARoutes[[StageCodes]:[RouteID]],6,FALSE), VLOOKUP(PrivateSchedule[[#This Row],[re]],RTARoutes[[StageCodes]:[RouteID]],6,FALSE))</f>
        <v>PVT229</v>
      </c>
      <c r="AE373" t="str" cm="1">
        <f t="array" ref="AE373">_xlfn.IFS( NOT(ISNA(VLOOKUP(PrivateSchedule[[#This Row],[ow]],RTARoutes[[StageCodes]:[RouteID]],6,FALSE))), "O",  NOT(ISNA(VLOOKUP(PrivateSchedule[[#This Row],[re]],RTARoutes[[StageCodes]:[RouteID]],6,FALSE))), "R")</f>
        <v>O</v>
      </c>
      <c r="AF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KMI-*VLP</v>
      </c>
      <c r="AG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VLP-*KMI</v>
      </c>
    </row>
    <row r="374" spans="2:33">
      <c r="O374" s="171" t="s">
        <v>3041</v>
      </c>
      <c r="T374" s="173" t="s">
        <v>1438</v>
      </c>
      <c r="U374" t="str">
        <f t="shared" si="20"/>
        <v>VALPOI-HIVRE</v>
      </c>
      <c r="V374" s="163">
        <v>0.41666666666666669</v>
      </c>
      <c r="AA374" s="165" t="str">
        <f t="shared" si="21"/>
        <v/>
      </c>
      <c r="AB374" t="str">
        <f t="shared" si="22"/>
        <v>BICHOLIM</v>
      </c>
      <c r="AC374" t="str">
        <f t="shared" si="23"/>
        <v>GA01W 4101</v>
      </c>
      <c r="AD374" t="str">
        <f>_xlfn.IFNA(VLOOKUP(PrivateSchedule[[#This Row],[ow]],RTARoutes[[StageCodes]:[RouteID]],6,FALSE), VLOOKUP(PrivateSchedule[[#This Row],[re]],RTARoutes[[StageCodes]:[RouteID]],6,FALSE))</f>
        <v>PVT204</v>
      </c>
      <c r="AE374" t="str" cm="1">
        <f t="array" ref="AE374">_xlfn.IFS( NOT(ISNA(VLOOKUP(PrivateSchedule[[#This Row],[ow]],RTARoutes[[StageCodes]:[RouteID]],6,FALSE))), "O",  NOT(ISNA(VLOOKUP(PrivateSchedule[[#This Row],[re]],RTARoutes[[StageCodes]:[RouteID]],6,FALSE))), "R")</f>
        <v>O</v>
      </c>
      <c r="AF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VLP-*HVR</v>
      </c>
      <c r="AG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HVR-*VLP</v>
      </c>
    </row>
    <row r="375" spans="2:33">
      <c r="O375" s="171" t="s">
        <v>1438</v>
      </c>
      <c r="T375" s="173" t="s">
        <v>3041</v>
      </c>
      <c r="U375" t="str">
        <f t="shared" si="20"/>
        <v>HIVRE-VALPOI</v>
      </c>
      <c r="V375" s="163">
        <v>0.4375</v>
      </c>
      <c r="AA375" s="165" t="str">
        <f t="shared" si="21"/>
        <v/>
      </c>
      <c r="AB375" t="str">
        <f t="shared" si="22"/>
        <v>BICHOLIM</v>
      </c>
      <c r="AC375" t="str">
        <f t="shared" si="23"/>
        <v>GA01W 4101</v>
      </c>
      <c r="AD375" t="str">
        <f>_xlfn.IFNA(VLOOKUP(PrivateSchedule[[#This Row],[ow]],RTARoutes[[StageCodes]:[RouteID]],6,FALSE), VLOOKUP(PrivateSchedule[[#This Row],[re]],RTARoutes[[StageCodes]:[RouteID]],6,FALSE))</f>
        <v>PVT204</v>
      </c>
      <c r="AE375" t="str" cm="1">
        <f t="array" ref="AE375">_xlfn.IFS( NOT(ISNA(VLOOKUP(PrivateSchedule[[#This Row],[ow]],RTARoutes[[StageCodes]:[RouteID]],6,FALSE))), "O",  NOT(ISNA(VLOOKUP(PrivateSchedule[[#This Row],[re]],RTARoutes[[StageCodes]:[RouteID]],6,FALSE))), "R")</f>
        <v>R</v>
      </c>
      <c r="AF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HVR-*VLP</v>
      </c>
      <c r="AG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VLP-*HVR</v>
      </c>
    </row>
    <row r="376" spans="2:33">
      <c r="O376" s="171" t="s">
        <v>3041</v>
      </c>
      <c r="T376" s="173" t="s">
        <v>2642</v>
      </c>
      <c r="U376" t="str">
        <f t="shared" si="20"/>
        <v>VALPOI-SAVARSHE</v>
      </c>
      <c r="V376" s="163">
        <v>0.54861111111111105</v>
      </c>
      <c r="AA376" s="165" t="str">
        <f t="shared" si="21"/>
        <v/>
      </c>
      <c r="AB376" t="str">
        <f t="shared" si="22"/>
        <v>BICHOLIM</v>
      </c>
      <c r="AC376" t="str">
        <f t="shared" si="23"/>
        <v>GA01W 4101</v>
      </c>
      <c r="AD376" t="str">
        <f>_xlfn.IFNA(VLOOKUP(PrivateSchedule[[#This Row],[ow]],RTARoutes[[StageCodes]:[RouteID]],6,FALSE), VLOOKUP(PrivateSchedule[[#This Row],[re]],RTARoutes[[StageCodes]:[RouteID]],6,FALSE))</f>
        <v>PVT489</v>
      </c>
      <c r="AE376" t="str" cm="1">
        <f t="array" ref="AE376">_xlfn.IFS( NOT(ISNA(VLOOKUP(PrivateSchedule[[#This Row],[ow]],RTARoutes[[StageCodes]:[RouteID]],6,FALSE))), "O",  NOT(ISNA(VLOOKUP(PrivateSchedule[[#This Row],[re]],RTARoutes[[StageCodes]:[RouteID]],6,FALSE))), "R")</f>
        <v>R</v>
      </c>
      <c r="AF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VLP-*SVR</v>
      </c>
      <c r="AG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SVR-*VLP</v>
      </c>
    </row>
    <row r="377" spans="2:33">
      <c r="O377" s="171" t="s">
        <v>2642</v>
      </c>
      <c r="T377" s="173" t="s">
        <v>3041</v>
      </c>
      <c r="U377" t="str">
        <f t="shared" si="20"/>
        <v>SAVARSHE-VALPOI</v>
      </c>
      <c r="V377" s="163">
        <v>0.56944444444444442</v>
      </c>
      <c r="AA377" s="165" t="str">
        <f t="shared" si="21"/>
        <v/>
      </c>
      <c r="AB377" t="str">
        <f t="shared" si="22"/>
        <v>BICHOLIM</v>
      </c>
      <c r="AC377" t="str">
        <f t="shared" si="23"/>
        <v>GA01W 4101</v>
      </c>
      <c r="AD377" t="str">
        <f>_xlfn.IFNA(VLOOKUP(PrivateSchedule[[#This Row],[ow]],RTARoutes[[StageCodes]:[RouteID]],6,FALSE), VLOOKUP(PrivateSchedule[[#This Row],[re]],RTARoutes[[StageCodes]:[RouteID]],6,FALSE))</f>
        <v>PVT489</v>
      </c>
      <c r="AE377" t="str" cm="1">
        <f t="array" ref="AE377">_xlfn.IFS( NOT(ISNA(VLOOKUP(PrivateSchedule[[#This Row],[ow]],RTARoutes[[StageCodes]:[RouteID]],6,FALSE))), "O",  NOT(ISNA(VLOOKUP(PrivateSchedule[[#This Row],[re]],RTARoutes[[StageCodes]:[RouteID]],6,FALSE))), "R")</f>
        <v>O</v>
      </c>
      <c r="AF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SVR-*VLP</v>
      </c>
      <c r="AG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VLP-*SVR</v>
      </c>
    </row>
    <row r="378" spans="2:33">
      <c r="O378" s="171" t="s">
        <v>3041</v>
      </c>
      <c r="T378" s="173" t="s">
        <v>2497</v>
      </c>
      <c r="U378" t="str">
        <f t="shared" si="20"/>
        <v>VALPOI-RIVE</v>
      </c>
      <c r="V378" s="163">
        <v>0.75694444444444453</v>
      </c>
      <c r="AA378" s="165" t="str">
        <f t="shared" si="21"/>
        <v/>
      </c>
      <c r="AB378" t="str">
        <f t="shared" si="22"/>
        <v>BICHOLIM</v>
      </c>
      <c r="AC378" t="str">
        <f t="shared" si="23"/>
        <v>GA01W 4101</v>
      </c>
      <c r="AD378" t="str">
        <f>_xlfn.IFNA(VLOOKUP(PrivateSchedule[[#This Row],[ow]],RTARoutes[[StageCodes]:[RouteID]],6,FALSE), VLOOKUP(PrivateSchedule[[#This Row],[re]],RTARoutes[[StageCodes]:[RouteID]],6,FALSE))</f>
        <v>PVT461</v>
      </c>
      <c r="AE378" t="str" cm="1">
        <f t="array" ref="AE378">_xlfn.IFS( NOT(ISNA(VLOOKUP(PrivateSchedule[[#This Row],[ow]],RTARoutes[[StageCodes]:[RouteID]],6,FALSE))), "O",  NOT(ISNA(VLOOKUP(PrivateSchedule[[#This Row],[re]],RTARoutes[[StageCodes]:[RouteID]],6,FALSE))), "R")</f>
        <v>R</v>
      </c>
      <c r="AF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VLP-*RVE</v>
      </c>
      <c r="AG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RVE-*VLP</v>
      </c>
    </row>
    <row r="379" spans="2:33">
      <c r="O379" s="171" t="s">
        <v>2497</v>
      </c>
      <c r="T379" s="173" t="s">
        <v>3041</v>
      </c>
      <c r="U379" t="str">
        <f t="shared" si="20"/>
        <v>RIVE-VALPOI</v>
      </c>
      <c r="V379" s="163">
        <v>0.77777777777777779</v>
      </c>
      <c r="AA379" s="165" t="str">
        <f t="shared" si="21"/>
        <v/>
      </c>
      <c r="AB379" t="str">
        <f t="shared" si="22"/>
        <v>BICHOLIM</v>
      </c>
      <c r="AC379" t="str">
        <f t="shared" si="23"/>
        <v>GA01W 4101</v>
      </c>
      <c r="AD379" t="str">
        <f>_xlfn.IFNA(VLOOKUP(PrivateSchedule[[#This Row],[ow]],RTARoutes[[StageCodes]:[RouteID]],6,FALSE), VLOOKUP(PrivateSchedule[[#This Row],[re]],RTARoutes[[StageCodes]:[RouteID]],6,FALSE))</f>
        <v>PVT461</v>
      </c>
      <c r="AE379" t="str" cm="1">
        <f t="array" ref="AE379">_xlfn.IFS( NOT(ISNA(VLOOKUP(PrivateSchedule[[#This Row],[ow]],RTARoutes[[StageCodes]:[RouteID]],6,FALSE))), "O",  NOT(ISNA(VLOOKUP(PrivateSchedule[[#This Row],[re]],RTARoutes[[StageCodes]:[RouteID]],6,FALSE))), "R")</f>
        <v>O</v>
      </c>
      <c r="AF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RVE-*VLP</v>
      </c>
      <c r="AG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VLP-*RVE</v>
      </c>
    </row>
    <row r="380" spans="2:33">
      <c r="O380" s="171" t="s">
        <v>3041</v>
      </c>
      <c r="T380" s="173" t="s">
        <v>2686</v>
      </c>
      <c r="U380" t="str">
        <f t="shared" si="20"/>
        <v>VALPOI-SHIGNE</v>
      </c>
      <c r="V380" s="163">
        <v>0.8125</v>
      </c>
      <c r="AA380" s="165" t="str">
        <f t="shared" si="21"/>
        <v/>
      </c>
      <c r="AB380" t="str">
        <f t="shared" si="22"/>
        <v>BICHOLIM</v>
      </c>
      <c r="AC380" t="str">
        <f t="shared" si="23"/>
        <v>GA01W 4101</v>
      </c>
      <c r="AD380" t="str">
        <f>_xlfn.IFNA(VLOOKUP(PrivateSchedule[[#This Row],[ow]],RTARoutes[[StageCodes]:[RouteID]],6,FALSE), VLOOKUP(PrivateSchedule[[#This Row],[re]],RTARoutes[[StageCodes]:[RouteID]],6,FALSE))</f>
        <v>PVT472</v>
      </c>
      <c r="AE380" t="str" cm="1">
        <f t="array" ref="AE380">_xlfn.IFS( NOT(ISNA(VLOOKUP(PrivateSchedule[[#This Row],[ow]],RTARoutes[[StageCodes]:[RouteID]],6,FALSE))), "O",  NOT(ISNA(VLOOKUP(PrivateSchedule[[#This Row],[re]],RTARoutes[[StageCodes]:[RouteID]],6,FALSE))), "R")</f>
        <v>O</v>
      </c>
      <c r="AF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VLP-*SGN</v>
      </c>
      <c r="AG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SGN-*VLP</v>
      </c>
    </row>
    <row r="381" spans="2:33">
      <c r="B381" s="171" t="s">
        <v>322</v>
      </c>
      <c r="C381" s="172" t="s">
        <v>3745</v>
      </c>
      <c r="D381" s="172" t="s">
        <v>28</v>
      </c>
      <c r="E381" s="176">
        <v>43186</v>
      </c>
      <c r="F381" s="177">
        <v>45011</v>
      </c>
      <c r="G381" s="171" t="s">
        <v>3746</v>
      </c>
      <c r="H381" s="172" t="s">
        <v>3747</v>
      </c>
      <c r="J381" s="171" t="s">
        <v>320</v>
      </c>
      <c r="L381" s="172" t="s">
        <v>16</v>
      </c>
      <c r="M381" s="198">
        <v>28</v>
      </c>
      <c r="N381" s="199">
        <v>9</v>
      </c>
      <c r="O381" s="171" t="s">
        <v>1882</v>
      </c>
      <c r="T381" s="173" t="s">
        <v>420</v>
      </c>
      <c r="U381" t="str">
        <f t="shared" si="20"/>
        <v>MAPUSA-BICHOLIM</v>
      </c>
      <c r="V381" s="163">
        <v>0.2638888888888889</v>
      </c>
      <c r="AA381" s="165" t="str">
        <f t="shared" si="21"/>
        <v/>
      </c>
      <c r="AB381" t="str">
        <f t="shared" si="22"/>
        <v>BICHOLIM</v>
      </c>
      <c r="AC381" t="str">
        <f t="shared" si="23"/>
        <v>GA03N 7311</v>
      </c>
      <c r="AD381" t="str">
        <f>_xlfn.IFNA(VLOOKUP(PrivateSchedule[[#This Row],[ow]],RTARoutes[[StageCodes]:[RouteID]],6,FALSE), VLOOKUP(PrivateSchedule[[#This Row],[re]],RTARoutes[[StageCodes]:[RouteID]],6,FALSE))</f>
        <v>PVT50</v>
      </c>
      <c r="AE381" t="str" cm="1">
        <f t="array" ref="AE381">_xlfn.IFS( NOT(ISNA(VLOOKUP(PrivateSchedule[[#This Row],[ow]],RTARoutes[[StageCodes]:[RouteID]],6,FALSE))), "O",  NOT(ISNA(VLOOKUP(PrivateSchedule[[#This Row],[re]],RTARoutes[[StageCodes]:[RouteID]],6,FALSE))), "R")</f>
        <v>O</v>
      </c>
      <c r="AF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382" spans="2:33">
      <c r="O382" s="171" t="s">
        <v>420</v>
      </c>
      <c r="P382" s="172" t="s">
        <v>3478</v>
      </c>
      <c r="T382" s="173" t="s">
        <v>2374</v>
      </c>
      <c r="U382" t="str">
        <f t="shared" si="20"/>
        <v>BICHOLIM-Honda tisk-PONDA</v>
      </c>
      <c r="V382" s="163">
        <v>0.2986111111111111</v>
      </c>
      <c r="AA382" s="165" t="str">
        <f t="shared" si="21"/>
        <v/>
      </c>
      <c r="AB382" t="str">
        <f t="shared" si="22"/>
        <v>BICHOLIM</v>
      </c>
      <c r="AC382" t="str">
        <f t="shared" si="23"/>
        <v>GA03N 7311</v>
      </c>
      <c r="AD382" t="str">
        <f>_xlfn.IFNA(VLOOKUP(PrivateSchedule[[#This Row],[ow]],RTARoutes[[StageCodes]:[RouteID]],6,FALSE), VLOOKUP(PrivateSchedule[[#This Row],[re]],RTARoutes[[StageCodes]:[RouteID]],6,FALSE))</f>
        <v>PVT41</v>
      </c>
      <c r="AE382" t="str" cm="1">
        <f t="array" ref="AE382">_xlfn.IFS( NOT(ISNA(VLOOKUP(PrivateSchedule[[#This Row],[ow]],RTARoutes[[StageCodes]:[RouteID]],6,FALSE))), "O",  NOT(ISNA(VLOOKUP(PrivateSchedule[[#This Row],[re]],RTARoutes[[StageCodes]:[RouteID]],6,FALSE))), "R")</f>
        <v>O</v>
      </c>
      <c r="AF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BCH-*HTS-*PND</v>
      </c>
      <c r="AG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PND-*HTS-*BCH</v>
      </c>
    </row>
    <row r="383" spans="2:33">
      <c r="O383" s="171" t="s">
        <v>2374</v>
      </c>
      <c r="T383" s="173" t="s">
        <v>420</v>
      </c>
      <c r="U383" t="str">
        <f t="shared" si="20"/>
        <v>PONDA-BICHOLIM</v>
      </c>
      <c r="V383" s="163">
        <v>0.3923611111111111</v>
      </c>
      <c r="AA383" s="165" t="str">
        <f t="shared" si="21"/>
        <v/>
      </c>
      <c r="AB383" t="str">
        <f t="shared" si="22"/>
        <v>BICHOLIM</v>
      </c>
      <c r="AC383" t="str">
        <f t="shared" si="23"/>
        <v>GA03N 7311</v>
      </c>
      <c r="AD383" t="str">
        <f>_xlfn.IFNA(VLOOKUP(PrivateSchedule[[#This Row],[ow]],RTARoutes[[StageCodes]:[RouteID]],6,FALSE), VLOOKUP(PrivateSchedule[[#This Row],[re]],RTARoutes[[StageCodes]:[RouteID]],6,FALSE))</f>
        <v>PVT39</v>
      </c>
      <c r="AE383" t="str" cm="1">
        <f t="array" ref="AE383">_xlfn.IFS( NOT(ISNA(VLOOKUP(PrivateSchedule[[#This Row],[ow]],RTARoutes[[StageCodes]:[RouteID]],6,FALSE))), "O",  NOT(ISNA(VLOOKUP(PrivateSchedule[[#This Row],[re]],RTARoutes[[StageCodes]:[RouteID]],6,FALSE))), "R")</f>
        <v>R</v>
      </c>
      <c r="AF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384" spans="2:33">
      <c r="O384" s="171" t="s">
        <v>420</v>
      </c>
      <c r="T384" s="173" t="s">
        <v>2374</v>
      </c>
      <c r="U384" t="str">
        <f t="shared" si="20"/>
        <v>BICHOLIM-PONDA</v>
      </c>
      <c r="V384" s="163">
        <v>0.50694444444444442</v>
      </c>
      <c r="AA384" s="165" t="str">
        <f t="shared" si="21"/>
        <v/>
      </c>
      <c r="AB384" t="str">
        <f t="shared" si="22"/>
        <v>BICHOLIM</v>
      </c>
      <c r="AC384" t="str">
        <f t="shared" si="23"/>
        <v>GA03N 7311</v>
      </c>
      <c r="AD384" t="str">
        <f>_xlfn.IFNA(VLOOKUP(PrivateSchedule[[#This Row],[ow]],RTARoutes[[StageCodes]:[RouteID]],6,FALSE), VLOOKUP(PrivateSchedule[[#This Row],[re]],RTARoutes[[StageCodes]:[RouteID]],6,FALSE))</f>
        <v>PVT39</v>
      </c>
      <c r="AE384" t="str" cm="1">
        <f t="array" ref="AE384">_xlfn.IFS( NOT(ISNA(VLOOKUP(PrivateSchedule[[#This Row],[ow]],RTARoutes[[StageCodes]:[RouteID]],6,FALSE))), "O",  NOT(ISNA(VLOOKUP(PrivateSchedule[[#This Row],[re]],RTARoutes[[StageCodes]:[RouteID]],6,FALSE))), "R")</f>
        <v>O</v>
      </c>
      <c r="AF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385" spans="2:33">
      <c r="O385" s="171" t="s">
        <v>2374</v>
      </c>
      <c r="T385" s="173" t="s">
        <v>1882</v>
      </c>
      <c r="U385" t="str">
        <f t="shared" si="20"/>
        <v>PONDA-MAPUSA</v>
      </c>
      <c r="V385" s="163">
        <v>0.70138888888888884</v>
      </c>
      <c r="AA385" s="165" t="str">
        <f t="shared" si="21"/>
        <v/>
      </c>
      <c r="AB385" t="str">
        <f t="shared" si="22"/>
        <v>BICHOLIM</v>
      </c>
      <c r="AC385" t="str">
        <f t="shared" si="23"/>
        <v>GA03N 7311</v>
      </c>
      <c r="AD385" t="str">
        <f>_xlfn.IFNA(VLOOKUP(PrivateSchedule[[#This Row],[ow]],RTARoutes[[StageCodes]:[RouteID]],6,FALSE), VLOOKUP(PrivateSchedule[[#This Row],[re]],RTARoutes[[StageCodes]:[RouteID]],6,FALSE))</f>
        <v>PVT292</v>
      </c>
      <c r="AE385" t="str" cm="1">
        <f t="array" ref="AE385">_xlfn.IFS( NOT(ISNA(VLOOKUP(PrivateSchedule[[#This Row],[ow]],RTARoutes[[StageCodes]:[RouteID]],6,FALSE))), "O",  NOT(ISNA(VLOOKUP(PrivateSchedule[[#This Row],[re]],RTARoutes[[StageCodes]:[RouteID]],6,FALSE))), "R")</f>
        <v>R</v>
      </c>
      <c r="AF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PND-*MPS</v>
      </c>
      <c r="AG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MPS-*PND</v>
      </c>
    </row>
    <row r="386" spans="2:33">
      <c r="B386" s="171" t="s">
        <v>131</v>
      </c>
      <c r="C386" s="172" t="s">
        <v>3748</v>
      </c>
      <c r="D386" s="172" t="s">
        <v>28</v>
      </c>
      <c r="E386" s="176">
        <v>43738</v>
      </c>
      <c r="F386" s="177">
        <v>45564</v>
      </c>
      <c r="G386" s="171" t="s">
        <v>3746</v>
      </c>
      <c r="H386" s="172" t="s">
        <v>3749</v>
      </c>
      <c r="J386" s="171" t="s">
        <v>130</v>
      </c>
      <c r="L386" s="172" t="s">
        <v>16</v>
      </c>
      <c r="M386" s="198">
        <v>28</v>
      </c>
      <c r="N386" s="199">
        <v>11</v>
      </c>
      <c r="O386" s="171" t="s">
        <v>1939</v>
      </c>
      <c r="T386" s="173" t="s">
        <v>2374</v>
      </c>
      <c r="U386" t="str">
        <f t="shared" si="20"/>
        <v>MENKURE-PONDA</v>
      </c>
      <c r="V386" s="163">
        <v>0.27083333333333331</v>
      </c>
      <c r="AA386" s="165" t="str">
        <f t="shared" si="21"/>
        <v/>
      </c>
      <c r="AB386" t="str">
        <f t="shared" si="22"/>
        <v>BICHOLIM</v>
      </c>
      <c r="AC386" t="str">
        <f t="shared" si="23"/>
        <v>GA04T 1537</v>
      </c>
      <c r="AD386" t="str">
        <f>_xlfn.IFNA(VLOOKUP(PrivateSchedule[[#This Row],[ow]],RTARoutes[[StageCodes]:[RouteID]],6,FALSE), VLOOKUP(PrivateSchedule[[#This Row],[re]],RTARoutes[[StageCodes]:[RouteID]],6,FALSE))</f>
        <v>PVT273</v>
      </c>
      <c r="AE386" t="str" cm="1">
        <f t="array" ref="AE386">_xlfn.IFS( NOT(ISNA(VLOOKUP(PrivateSchedule[[#This Row],[ow]],RTARoutes[[StageCodes]:[RouteID]],6,FALSE))), "O",  NOT(ISNA(VLOOKUP(PrivateSchedule[[#This Row],[re]],RTARoutes[[StageCodes]:[RouteID]],6,FALSE))), "R")</f>
        <v>O</v>
      </c>
      <c r="AF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387" spans="2:33">
      <c r="O387" s="171" t="s">
        <v>2374</v>
      </c>
      <c r="T387" s="173" t="s">
        <v>1939</v>
      </c>
      <c r="U387" t="str">
        <f t="shared" ref="U387:U450" si="24">_xlfn.IFNA(VLOOKUP($O387,Code2Loc,2,FALSE)
&amp; IF( OR( ISNA($P387), LEN($P387)=0), "",  "-" &amp; VLOOKUP($P387,Code2Loc,2,FALSE))
&amp; IF( OR( ISNA($Q387), LEN($Q387)=0), "",  "-" &amp; VLOOKUP($Q387,Code2Loc,2,FALSE))
&amp; IF( OR( ISNA($R387), LEN($R387)=0), "",  "-" &amp; VLOOKUP($R387,Code2Loc,2,FALSE))
&amp; IF( OR( ISNA($S387), LEN($S387)=0), "",  "-" &amp; VLOOKUP($S387,Code2Loc,2,FALSE))
&amp; IF( OR( ISNA($T387), LEN($T387)=0), "",  "-" &amp; VLOOKUP($T387,Code2Loc,2,FALSE)),"")</f>
        <v>PONDA-MENKURE</v>
      </c>
      <c r="V387" s="163">
        <v>0.38194444444444442</v>
      </c>
      <c r="AA387" s="165" t="str">
        <f t="shared" ref="AA387:AA450" si="25">IF(ISBLANK($V387), "", _xlfn.IFNA($V387 + _xlfn.IFNA( VLOOKUP($O387 &amp; IF(ISBLANK($P387),"", "-" &amp; $P387) &amp; IF(ISBLANK($Q387),"", "-" &amp; $Q387) &amp; IF(ISBLANK($R387),"", "-" &amp; $R387) &amp; IF(ISBLANK($S387),"", "-" &amp; $S387) &amp; IF(ISBLANK($T387),"", "-" &amp; $T387),TravelTime,8,FALSE), VLOOKUP($T387 &amp; IF(ISBLANK($S387),"", "-" &amp; $S387) &amp; IF(ISBLANK($R387),"", "-" &amp; $R387) &amp; IF(ISBLANK($Q387),"", "-" &amp; $Q387) &amp; IF(ISBLANK($P387),"", "-" &amp; $P387) &amp; IF(ISBLANK($O387),"", "-" &amp; $O387),TravelTime,8,FALSE)) / 1440, ""))</f>
        <v/>
      </c>
      <c r="AB387" t="str">
        <f t="shared" ref="AB387:AB450" si="26">IF(AND(LEN($A387)&lt;&gt;0,LEN($A387)&lt;&gt;0),$A387,$AB386)</f>
        <v>BICHOLIM</v>
      </c>
      <c r="AC387" t="str">
        <f t="shared" ref="AC387:AC450" si="27">IF(AND(LEN($J387)&lt;&gt;0,LEN($B387)&lt;&gt;0),$J387,$AC386)</f>
        <v>GA04T 1537</v>
      </c>
      <c r="AD387" t="str">
        <f>_xlfn.IFNA(VLOOKUP(PrivateSchedule[[#This Row],[ow]],RTARoutes[[StageCodes]:[RouteID]],6,FALSE), VLOOKUP(PrivateSchedule[[#This Row],[re]],RTARoutes[[StageCodes]:[RouteID]],6,FALSE))</f>
        <v>PVT273</v>
      </c>
      <c r="AE387" t="str" cm="1">
        <f t="array" ref="AE387">_xlfn.IFS( NOT(ISNA(VLOOKUP(PrivateSchedule[[#This Row],[ow]],RTARoutes[[StageCodes]:[RouteID]],6,FALSE))), "O",  NOT(ISNA(VLOOKUP(PrivateSchedule[[#This Row],[re]],RTARoutes[[StageCodes]:[RouteID]],6,FALSE))), "R")</f>
        <v>R</v>
      </c>
      <c r="AF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388" spans="2:33">
      <c r="O388" s="171" t="s">
        <v>1939</v>
      </c>
      <c r="T388" s="173" t="s">
        <v>2374</v>
      </c>
      <c r="U388" t="str">
        <f t="shared" si="24"/>
        <v>MENKURE-PONDA</v>
      </c>
      <c r="V388" s="163">
        <v>0.52083333333333337</v>
      </c>
      <c r="AA388" s="165" t="str">
        <f t="shared" si="25"/>
        <v/>
      </c>
      <c r="AB388" t="str">
        <f t="shared" si="26"/>
        <v>BICHOLIM</v>
      </c>
      <c r="AC388" t="str">
        <f t="shared" si="27"/>
        <v>GA04T 1537</v>
      </c>
      <c r="AD388" t="str">
        <f>_xlfn.IFNA(VLOOKUP(PrivateSchedule[[#This Row],[ow]],RTARoutes[[StageCodes]:[RouteID]],6,FALSE), VLOOKUP(PrivateSchedule[[#This Row],[re]],RTARoutes[[StageCodes]:[RouteID]],6,FALSE))</f>
        <v>PVT273</v>
      </c>
      <c r="AE388" t="str" cm="1">
        <f t="array" ref="AE388">_xlfn.IFS( NOT(ISNA(VLOOKUP(PrivateSchedule[[#This Row],[ow]],RTARoutes[[StageCodes]:[RouteID]],6,FALSE))), "O",  NOT(ISNA(VLOOKUP(PrivateSchedule[[#This Row],[re]],RTARoutes[[StageCodes]:[RouteID]],6,FALSE))), "R")</f>
        <v>O</v>
      </c>
      <c r="AF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389" spans="2:33">
      <c r="O389" s="171" t="s">
        <v>2374</v>
      </c>
      <c r="T389" s="173" t="s">
        <v>1939</v>
      </c>
      <c r="U389" t="str">
        <f t="shared" si="24"/>
        <v>PONDA-MENKURE</v>
      </c>
      <c r="V389" s="163">
        <v>0.63888888888888884</v>
      </c>
      <c r="AA389" s="165" t="str">
        <f t="shared" si="25"/>
        <v/>
      </c>
      <c r="AB389" t="str">
        <f t="shared" si="26"/>
        <v>BICHOLIM</v>
      </c>
      <c r="AC389" t="str">
        <f t="shared" si="27"/>
        <v>GA04T 1537</v>
      </c>
      <c r="AD389" t="str">
        <f>_xlfn.IFNA(VLOOKUP(PrivateSchedule[[#This Row],[ow]],RTARoutes[[StageCodes]:[RouteID]],6,FALSE), VLOOKUP(PrivateSchedule[[#This Row],[re]],RTARoutes[[StageCodes]:[RouteID]],6,FALSE))</f>
        <v>PVT273</v>
      </c>
      <c r="AE389" t="str" cm="1">
        <f t="array" ref="AE389">_xlfn.IFS( NOT(ISNA(VLOOKUP(PrivateSchedule[[#This Row],[ow]],RTARoutes[[StageCodes]:[RouteID]],6,FALSE))), "O",  NOT(ISNA(VLOOKUP(PrivateSchedule[[#This Row],[re]],RTARoutes[[StageCodes]:[RouteID]],6,FALSE))), "R")</f>
        <v>R</v>
      </c>
      <c r="AF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390" spans="2:33">
      <c r="B390" s="171" t="s">
        <v>205</v>
      </c>
      <c r="C390" s="172" t="s">
        <v>3750</v>
      </c>
      <c r="D390" s="172" t="s">
        <v>28</v>
      </c>
      <c r="E390" s="176">
        <v>43731</v>
      </c>
      <c r="F390" s="177">
        <v>45557</v>
      </c>
      <c r="G390" s="171" t="s">
        <v>3751</v>
      </c>
      <c r="H390" s="172" t="s">
        <v>3752</v>
      </c>
      <c r="J390" s="171" t="s">
        <v>203</v>
      </c>
      <c r="L390" s="172" t="s">
        <v>16</v>
      </c>
      <c r="M390" s="198">
        <v>29</v>
      </c>
      <c r="N390" s="199">
        <v>11</v>
      </c>
      <c r="O390" s="171" t="s">
        <v>3738</v>
      </c>
      <c r="T390" s="173" t="s">
        <v>2374</v>
      </c>
      <c r="U390" t="str">
        <f t="shared" si="24"/>
        <v>SAL-PONDA</v>
      </c>
      <c r="V390" s="163">
        <v>0.2986111111111111</v>
      </c>
      <c r="AA390" s="165" t="str">
        <f t="shared" si="25"/>
        <v/>
      </c>
      <c r="AB390" t="str">
        <f t="shared" si="26"/>
        <v>BICHOLIM</v>
      </c>
      <c r="AC390" t="str">
        <f t="shared" si="27"/>
        <v>GA01U 6208</v>
      </c>
      <c r="AD390" t="str">
        <f>_xlfn.IFNA(VLOOKUP(PrivateSchedule[[#This Row],[ow]],RTARoutes[[StageCodes]:[RouteID]],6,FALSE), VLOOKUP(PrivateSchedule[[#This Row],[re]],RTARoutes[[StageCodes]:[RouteID]],6,FALSE))</f>
        <v>PVT406</v>
      </c>
      <c r="AE390" t="str" cm="1">
        <f t="array" ref="AE390">_xlfn.IFS( NOT(ISNA(VLOOKUP(PrivateSchedule[[#This Row],[ow]],RTARoutes[[StageCodes]:[RouteID]],6,FALSE))), "O",  NOT(ISNA(VLOOKUP(PrivateSchedule[[#This Row],[re]],RTARoutes[[StageCodes]:[RouteID]],6,FALSE))), "R")</f>
        <v>R</v>
      </c>
      <c r="AF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Sal-*PND</v>
      </c>
      <c r="AG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PND-*Sal</v>
      </c>
    </row>
    <row r="391" spans="2:33">
      <c r="O391" s="171" t="s">
        <v>2374</v>
      </c>
      <c r="T391" s="173" t="s">
        <v>2558</v>
      </c>
      <c r="U391" t="str">
        <f t="shared" si="24"/>
        <v>PONDA-SAL</v>
      </c>
      <c r="V391" s="163">
        <v>0.4236111111111111</v>
      </c>
      <c r="AA391" s="165" t="str">
        <f t="shared" si="25"/>
        <v/>
      </c>
      <c r="AB391" t="str">
        <f t="shared" si="26"/>
        <v>BICHOLIM</v>
      </c>
      <c r="AC391" t="str">
        <f t="shared" si="27"/>
        <v>GA01U 6208</v>
      </c>
      <c r="AD391" t="str">
        <f>_xlfn.IFNA(VLOOKUP(PrivateSchedule[[#This Row],[ow]],RTARoutes[[StageCodes]:[RouteID]],6,FALSE), VLOOKUP(PrivateSchedule[[#This Row],[re]],RTARoutes[[StageCodes]:[RouteID]],6,FALSE))</f>
        <v>PVT406</v>
      </c>
      <c r="AE391" t="str" cm="1">
        <f t="array" ref="AE391">_xlfn.IFS( NOT(ISNA(VLOOKUP(PrivateSchedule[[#This Row],[ow]],RTARoutes[[StageCodes]:[RouteID]],6,FALSE))), "O",  NOT(ISNA(VLOOKUP(PrivateSchedule[[#This Row],[re]],RTARoutes[[StageCodes]:[RouteID]],6,FALSE))), "R")</f>
        <v>O</v>
      </c>
      <c r="AF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PND-*SAL</v>
      </c>
      <c r="AG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SAL-*PND</v>
      </c>
    </row>
    <row r="392" spans="2:33">
      <c r="O392" s="171" t="s">
        <v>2558</v>
      </c>
      <c r="T392" s="173" t="s">
        <v>2374</v>
      </c>
      <c r="U392" t="str">
        <f t="shared" si="24"/>
        <v>SAL-PONDA</v>
      </c>
      <c r="V392" s="163">
        <v>0.58680555555555558</v>
      </c>
      <c r="AA392" s="165" t="str">
        <f t="shared" si="25"/>
        <v/>
      </c>
      <c r="AB392" t="str">
        <f t="shared" si="26"/>
        <v>BICHOLIM</v>
      </c>
      <c r="AC392" t="str">
        <f t="shared" si="27"/>
        <v>GA01U 6208</v>
      </c>
      <c r="AD392" t="str">
        <f>_xlfn.IFNA(VLOOKUP(PrivateSchedule[[#This Row],[ow]],RTARoutes[[StageCodes]:[RouteID]],6,FALSE), VLOOKUP(PrivateSchedule[[#This Row],[re]],RTARoutes[[StageCodes]:[RouteID]],6,FALSE))</f>
        <v>PVT406</v>
      </c>
      <c r="AE392" t="str" cm="1">
        <f t="array" ref="AE392">_xlfn.IFS( NOT(ISNA(VLOOKUP(PrivateSchedule[[#This Row],[ow]],RTARoutes[[StageCodes]:[RouteID]],6,FALSE))), "O",  NOT(ISNA(VLOOKUP(PrivateSchedule[[#This Row],[re]],RTARoutes[[StageCodes]:[RouteID]],6,FALSE))), "R")</f>
        <v>R</v>
      </c>
      <c r="AF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SAL-*PND</v>
      </c>
      <c r="AG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PND-*SAL</v>
      </c>
    </row>
    <row r="393" spans="2:33">
      <c r="O393" s="171" t="s">
        <v>2374</v>
      </c>
      <c r="T393" s="173" t="s">
        <v>2558</v>
      </c>
      <c r="U393" t="str">
        <f t="shared" si="24"/>
        <v>PONDA-SAL</v>
      </c>
      <c r="V393" s="163">
        <v>0.74305555555555547</v>
      </c>
      <c r="AA393" s="165" t="str">
        <f t="shared" si="25"/>
        <v/>
      </c>
      <c r="AB393" t="str">
        <f t="shared" si="26"/>
        <v>BICHOLIM</v>
      </c>
      <c r="AC393" t="str">
        <f t="shared" si="27"/>
        <v>GA01U 6208</v>
      </c>
      <c r="AD393" t="str">
        <f>_xlfn.IFNA(VLOOKUP(PrivateSchedule[[#This Row],[ow]],RTARoutes[[StageCodes]:[RouteID]],6,FALSE), VLOOKUP(PrivateSchedule[[#This Row],[re]],RTARoutes[[StageCodes]:[RouteID]],6,FALSE))</f>
        <v>PVT406</v>
      </c>
      <c r="AE393" t="str" cm="1">
        <f t="array" ref="AE393">_xlfn.IFS( NOT(ISNA(VLOOKUP(PrivateSchedule[[#This Row],[ow]],RTARoutes[[StageCodes]:[RouteID]],6,FALSE))), "O",  NOT(ISNA(VLOOKUP(PrivateSchedule[[#This Row],[re]],RTARoutes[[StageCodes]:[RouteID]],6,FALSE))), "R")</f>
        <v>O</v>
      </c>
      <c r="AF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PND-*SAL</v>
      </c>
      <c r="AG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SAL-*PND</v>
      </c>
    </row>
    <row r="394" spans="2:33">
      <c r="B394" s="171" t="s">
        <v>325</v>
      </c>
      <c r="C394" s="172" t="s">
        <v>3753</v>
      </c>
      <c r="D394" s="172" t="s">
        <v>28</v>
      </c>
      <c r="E394" s="176">
        <v>43412</v>
      </c>
      <c r="F394" s="177">
        <v>45237</v>
      </c>
      <c r="G394" s="171" t="s">
        <v>3754</v>
      </c>
      <c r="H394" s="172" t="s">
        <v>3755</v>
      </c>
      <c r="J394" s="171" t="s">
        <v>324</v>
      </c>
      <c r="L394" s="172" t="s">
        <v>16</v>
      </c>
      <c r="M394" s="198">
        <v>29</v>
      </c>
      <c r="N394" s="199">
        <v>11</v>
      </c>
      <c r="O394" s="171" t="s">
        <v>1939</v>
      </c>
      <c r="T394" s="173" t="s">
        <v>2374</v>
      </c>
      <c r="U394" t="str">
        <f t="shared" si="24"/>
        <v>MENKURE-PONDA</v>
      </c>
      <c r="V394" s="163">
        <v>0.28472222222222221</v>
      </c>
      <c r="AA394" s="165" t="str">
        <f t="shared" si="25"/>
        <v/>
      </c>
      <c r="AB394" t="str">
        <f t="shared" si="26"/>
        <v>BICHOLIM</v>
      </c>
      <c r="AC394" t="str">
        <f t="shared" si="27"/>
        <v>GA03K 3529</v>
      </c>
      <c r="AD394" t="str">
        <f>_xlfn.IFNA(VLOOKUP(PrivateSchedule[[#This Row],[ow]],RTARoutes[[StageCodes]:[RouteID]],6,FALSE), VLOOKUP(PrivateSchedule[[#This Row],[re]],RTARoutes[[StageCodes]:[RouteID]],6,FALSE))</f>
        <v>PVT273</v>
      </c>
      <c r="AE394" t="str" cm="1">
        <f t="array" ref="AE394">_xlfn.IFS( NOT(ISNA(VLOOKUP(PrivateSchedule[[#This Row],[ow]],RTARoutes[[StageCodes]:[RouteID]],6,FALSE))), "O",  NOT(ISNA(VLOOKUP(PrivateSchedule[[#This Row],[re]],RTARoutes[[StageCodes]:[RouteID]],6,FALSE))), "R")</f>
        <v>O</v>
      </c>
      <c r="AF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395" spans="2:33">
      <c r="O395" s="171" t="s">
        <v>2374</v>
      </c>
      <c r="T395" s="173" t="s">
        <v>1939</v>
      </c>
      <c r="U395" t="str">
        <f t="shared" si="24"/>
        <v>PONDA-MENKURE</v>
      </c>
      <c r="V395" s="163">
        <v>0.40972222222222227</v>
      </c>
      <c r="AA395" s="165" t="str">
        <f t="shared" si="25"/>
        <v/>
      </c>
      <c r="AB395" t="str">
        <f t="shared" si="26"/>
        <v>BICHOLIM</v>
      </c>
      <c r="AC395" t="str">
        <f t="shared" si="27"/>
        <v>GA03K 3529</v>
      </c>
      <c r="AD395" t="str">
        <f>_xlfn.IFNA(VLOOKUP(PrivateSchedule[[#This Row],[ow]],RTARoutes[[StageCodes]:[RouteID]],6,FALSE), VLOOKUP(PrivateSchedule[[#This Row],[re]],RTARoutes[[StageCodes]:[RouteID]],6,FALSE))</f>
        <v>PVT273</v>
      </c>
      <c r="AE395" t="str" cm="1">
        <f t="array" ref="AE395">_xlfn.IFS( NOT(ISNA(VLOOKUP(PrivateSchedule[[#This Row],[ow]],RTARoutes[[StageCodes]:[RouteID]],6,FALSE))), "O",  NOT(ISNA(VLOOKUP(PrivateSchedule[[#This Row],[re]],RTARoutes[[StageCodes]:[RouteID]],6,FALSE))), "R")</f>
        <v>R</v>
      </c>
      <c r="AF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396" spans="2:33">
      <c r="O396" s="171" t="s">
        <v>1939</v>
      </c>
      <c r="T396" s="173" t="s">
        <v>2374</v>
      </c>
      <c r="U396" t="str">
        <f t="shared" si="24"/>
        <v>MENKURE-PONDA</v>
      </c>
      <c r="V396" s="163">
        <v>0.54861111111111105</v>
      </c>
      <c r="AA396" s="165" t="str">
        <f t="shared" si="25"/>
        <v/>
      </c>
      <c r="AB396" t="str">
        <f t="shared" si="26"/>
        <v>BICHOLIM</v>
      </c>
      <c r="AC396" t="str">
        <f t="shared" si="27"/>
        <v>GA03K 3529</v>
      </c>
      <c r="AD396" t="str">
        <f>_xlfn.IFNA(VLOOKUP(PrivateSchedule[[#This Row],[ow]],RTARoutes[[StageCodes]:[RouteID]],6,FALSE), VLOOKUP(PrivateSchedule[[#This Row],[re]],RTARoutes[[StageCodes]:[RouteID]],6,FALSE))</f>
        <v>PVT273</v>
      </c>
      <c r="AE396" t="str" cm="1">
        <f t="array" ref="AE396">_xlfn.IFS( NOT(ISNA(VLOOKUP(PrivateSchedule[[#This Row],[ow]],RTARoutes[[StageCodes]:[RouteID]],6,FALSE))), "O",  NOT(ISNA(VLOOKUP(PrivateSchedule[[#This Row],[re]],RTARoutes[[StageCodes]:[RouteID]],6,FALSE))), "R")</f>
        <v>O</v>
      </c>
      <c r="AF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397" spans="2:33">
      <c r="O397" s="171" t="s">
        <v>2374</v>
      </c>
      <c r="T397" s="173" t="s">
        <v>1939</v>
      </c>
      <c r="U397" t="str">
        <f t="shared" si="24"/>
        <v>PONDA-MENKURE</v>
      </c>
      <c r="V397" s="163">
        <v>0.70138888888888884</v>
      </c>
      <c r="AA397" s="165" t="str">
        <f t="shared" si="25"/>
        <v/>
      </c>
      <c r="AB397" t="str">
        <f t="shared" si="26"/>
        <v>BICHOLIM</v>
      </c>
      <c r="AC397" t="str">
        <f t="shared" si="27"/>
        <v>GA03K 3529</v>
      </c>
      <c r="AD397" t="str">
        <f>_xlfn.IFNA(VLOOKUP(PrivateSchedule[[#This Row],[ow]],RTARoutes[[StageCodes]:[RouteID]],6,FALSE), VLOOKUP(PrivateSchedule[[#This Row],[re]],RTARoutes[[StageCodes]:[RouteID]],6,FALSE))</f>
        <v>PVT273</v>
      </c>
      <c r="AE397" t="str" cm="1">
        <f t="array" ref="AE397">_xlfn.IFS( NOT(ISNA(VLOOKUP(PrivateSchedule[[#This Row],[ow]],RTARoutes[[StageCodes]:[RouteID]],6,FALSE))), "O",  NOT(ISNA(VLOOKUP(PrivateSchedule[[#This Row],[re]],RTARoutes[[StageCodes]:[RouteID]],6,FALSE))), "R")</f>
        <v>R</v>
      </c>
      <c r="AF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398" spans="2:33">
      <c r="B398" s="171" t="s">
        <v>115</v>
      </c>
      <c r="C398" s="172" t="s">
        <v>3756</v>
      </c>
      <c r="D398" s="172" t="s">
        <v>28</v>
      </c>
      <c r="E398" s="176">
        <v>42688</v>
      </c>
      <c r="F398" s="177">
        <v>44513</v>
      </c>
      <c r="G398" s="171" t="s">
        <v>3757</v>
      </c>
      <c r="H398" s="172" t="s">
        <v>3758</v>
      </c>
      <c r="J398" s="171" t="s">
        <v>113</v>
      </c>
      <c r="L398" s="172" t="s">
        <v>16</v>
      </c>
      <c r="M398" s="198">
        <v>36</v>
      </c>
      <c r="N398" s="199">
        <v>11</v>
      </c>
      <c r="O398" s="171" t="s">
        <v>1886</v>
      </c>
      <c r="T398" s="173" t="s">
        <v>2596</v>
      </c>
      <c r="U398" t="str">
        <f t="shared" si="24"/>
        <v>MARCEL-SANKHALI</v>
      </c>
      <c r="V398" s="163">
        <v>0.33333333333333331</v>
      </c>
      <c r="AA398" s="165" t="str">
        <f t="shared" si="25"/>
        <v/>
      </c>
      <c r="AB398" t="str">
        <f t="shared" si="26"/>
        <v>BICHOLIM</v>
      </c>
      <c r="AC398" t="str">
        <f t="shared" si="27"/>
        <v>GA05T 4822</v>
      </c>
      <c r="AD398" t="str">
        <f>_xlfn.IFNA(VLOOKUP(PrivateSchedule[[#This Row],[ow]],RTARoutes[[StageCodes]:[RouteID]],6,FALSE), VLOOKUP(PrivateSchedule[[#This Row],[re]],RTARoutes[[StageCodes]:[RouteID]],6,FALSE))</f>
        <v>PVT305</v>
      </c>
      <c r="AE398" t="str" cm="1">
        <f t="array" ref="AE398">_xlfn.IFS( NOT(ISNA(VLOOKUP(PrivateSchedule[[#This Row],[ow]],RTARoutes[[StageCodes]:[RouteID]],6,FALSE))), "O",  NOT(ISNA(VLOOKUP(PrivateSchedule[[#This Row],[re]],RTARoutes[[StageCodes]:[RouteID]],6,FALSE))), "R")</f>
        <v>O</v>
      </c>
      <c r="AF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MRC-*SKL</v>
      </c>
      <c r="AG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SKL-*MRC</v>
      </c>
    </row>
    <row r="399" spans="2:33">
      <c r="O399" s="171" t="s">
        <v>2596</v>
      </c>
      <c r="P399" s="172" t="s">
        <v>544</v>
      </c>
      <c r="T399" s="173" t="s">
        <v>2247</v>
      </c>
      <c r="U399" t="str">
        <f t="shared" si="24"/>
        <v>SANKHALI-AMONA-PANAJI</v>
      </c>
      <c r="V399" s="163">
        <v>0.40625</v>
      </c>
      <c r="AA399" s="165" t="str">
        <f t="shared" si="25"/>
        <v/>
      </c>
      <c r="AB399" t="str">
        <f t="shared" si="26"/>
        <v>BICHOLIM</v>
      </c>
      <c r="AC399" t="str">
        <f t="shared" si="27"/>
        <v>GA05T 4822</v>
      </c>
      <c r="AD399" t="e">
        <f>_xlfn.IFNA(VLOOKUP(PrivateSchedule[[#This Row],[ow]],RTARoutes[[StageCodes]:[RouteID]],6,FALSE), VLOOKUP(PrivateSchedule[[#This Row],[re]],RTARoutes[[StageCodes]:[RouteID]],6,FALSE))</f>
        <v>#N/A</v>
      </c>
      <c r="AE399" t="e" cm="1">
        <f t="array" ref="AE399">_xlfn.IFS( NOT(ISNA(VLOOKUP(PrivateSchedule[[#This Row],[ow]],RTARoutes[[StageCodes]:[RouteID]],6,FALSE))), "O",  NOT(ISNA(VLOOKUP(PrivateSchedule[[#This Row],[re]],RTARoutes[[StageCodes]:[RouteID]],6,FALSE))), "R")</f>
        <v>#N/A</v>
      </c>
      <c r="AF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SKL-*AMN-*PNJ</v>
      </c>
      <c r="AG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PNJ-*AMN-*SKL</v>
      </c>
    </row>
    <row r="400" spans="2:33">
      <c r="O400" s="171" t="s">
        <v>2247</v>
      </c>
      <c r="T400" s="173" t="s">
        <v>2596</v>
      </c>
      <c r="U400" t="str">
        <f t="shared" si="24"/>
        <v>PANAJI-SANKHALI</v>
      </c>
      <c r="V400" s="163">
        <v>0.41666666666666669</v>
      </c>
      <c r="AA400" s="165" t="str">
        <f t="shared" si="25"/>
        <v/>
      </c>
      <c r="AB400" t="str">
        <f t="shared" si="26"/>
        <v>BICHOLIM</v>
      </c>
      <c r="AC400" t="str">
        <f t="shared" si="27"/>
        <v>GA05T 4822</v>
      </c>
      <c r="AD400" t="str">
        <f>_xlfn.IFNA(VLOOKUP(PrivateSchedule[[#This Row],[ow]],RTARoutes[[StageCodes]:[RouteID]],6,FALSE), VLOOKUP(PrivateSchedule[[#This Row],[re]],RTARoutes[[StageCodes]:[RouteID]],6,FALSE))</f>
        <v>PVT445</v>
      </c>
      <c r="AE400" t="str" cm="1">
        <f t="array" ref="AE400">_xlfn.IFS( NOT(ISNA(VLOOKUP(PrivateSchedule[[#This Row],[ow]],RTARoutes[[StageCodes]:[RouteID]],6,FALSE))), "O",  NOT(ISNA(VLOOKUP(PrivateSchedule[[#This Row],[re]],RTARoutes[[StageCodes]:[RouteID]],6,FALSE))), "R")</f>
        <v>O</v>
      </c>
      <c r="AF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01" spans="2:33">
      <c r="O401" s="171" t="s">
        <v>2596</v>
      </c>
      <c r="T401" s="173" t="s">
        <v>2247</v>
      </c>
      <c r="U401" t="str">
        <f t="shared" si="24"/>
        <v>SANKHALI-PANAJI</v>
      </c>
      <c r="V401" s="163">
        <v>0.52430555555555558</v>
      </c>
      <c r="AA401" s="165" t="str">
        <f t="shared" si="25"/>
        <v/>
      </c>
      <c r="AB401" t="str">
        <f t="shared" si="26"/>
        <v>BICHOLIM</v>
      </c>
      <c r="AC401" t="str">
        <f t="shared" si="27"/>
        <v>GA05T 4822</v>
      </c>
      <c r="AD401" t="str">
        <f>_xlfn.IFNA(VLOOKUP(PrivateSchedule[[#This Row],[ow]],RTARoutes[[StageCodes]:[RouteID]],6,FALSE), VLOOKUP(PrivateSchedule[[#This Row],[re]],RTARoutes[[StageCodes]:[RouteID]],6,FALSE))</f>
        <v>PVT445</v>
      </c>
      <c r="AE401" t="str" cm="1">
        <f t="array" ref="AE401">_xlfn.IFS( NOT(ISNA(VLOOKUP(PrivateSchedule[[#This Row],[ow]],RTARoutes[[StageCodes]:[RouteID]],6,FALSE))), "O",  NOT(ISNA(VLOOKUP(PrivateSchedule[[#This Row],[re]],RTARoutes[[StageCodes]:[RouteID]],6,FALSE))), "R")</f>
        <v>R</v>
      </c>
      <c r="AF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02" spans="2:33">
      <c r="O402" s="171" t="s">
        <v>2247</v>
      </c>
      <c r="T402" s="173" t="s">
        <v>2596</v>
      </c>
      <c r="U402" t="str">
        <f t="shared" si="24"/>
        <v>PANAJI-SANKHALI</v>
      </c>
      <c r="V402" s="163">
        <v>0.59027777777777779</v>
      </c>
      <c r="AA402" s="165" t="str">
        <f t="shared" si="25"/>
        <v/>
      </c>
      <c r="AB402" t="str">
        <f t="shared" si="26"/>
        <v>BICHOLIM</v>
      </c>
      <c r="AC402" t="str">
        <f t="shared" si="27"/>
        <v>GA05T 4822</v>
      </c>
      <c r="AD402" t="str">
        <f>_xlfn.IFNA(VLOOKUP(PrivateSchedule[[#This Row],[ow]],RTARoutes[[StageCodes]:[RouteID]],6,FALSE), VLOOKUP(PrivateSchedule[[#This Row],[re]],RTARoutes[[StageCodes]:[RouteID]],6,FALSE))</f>
        <v>PVT445</v>
      </c>
      <c r="AE402" t="str" cm="1">
        <f t="array" ref="AE402">_xlfn.IFS( NOT(ISNA(VLOOKUP(PrivateSchedule[[#This Row],[ow]],RTARoutes[[StageCodes]:[RouteID]],6,FALSE))), "O",  NOT(ISNA(VLOOKUP(PrivateSchedule[[#This Row],[re]],RTARoutes[[StageCodes]:[RouteID]],6,FALSE))), "R")</f>
        <v>O</v>
      </c>
      <c r="AF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03" spans="2:33">
      <c r="O403" s="171" t="s">
        <v>2596</v>
      </c>
      <c r="T403" s="173" t="s">
        <v>2247</v>
      </c>
      <c r="U403" t="str">
        <f t="shared" si="24"/>
        <v>SANKHALI-PANAJI</v>
      </c>
      <c r="V403" s="163">
        <v>0.70486111111111116</v>
      </c>
      <c r="AA403" s="165" t="str">
        <f t="shared" si="25"/>
        <v/>
      </c>
      <c r="AB403" t="str">
        <f t="shared" si="26"/>
        <v>BICHOLIM</v>
      </c>
      <c r="AC403" t="str">
        <f t="shared" si="27"/>
        <v>GA05T 4822</v>
      </c>
      <c r="AD403" t="str">
        <f>_xlfn.IFNA(VLOOKUP(PrivateSchedule[[#This Row],[ow]],RTARoutes[[StageCodes]:[RouteID]],6,FALSE), VLOOKUP(PrivateSchedule[[#This Row],[re]],RTARoutes[[StageCodes]:[RouteID]],6,FALSE))</f>
        <v>PVT445</v>
      </c>
      <c r="AE403" t="str" cm="1">
        <f t="array" ref="AE403">_xlfn.IFS( NOT(ISNA(VLOOKUP(PrivateSchedule[[#This Row],[ow]],RTARoutes[[StageCodes]:[RouteID]],6,FALSE))), "O",  NOT(ISNA(VLOOKUP(PrivateSchedule[[#This Row],[re]],RTARoutes[[StageCodes]:[RouteID]],6,FALSE))), "R")</f>
        <v>R</v>
      </c>
      <c r="AF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04" spans="2:33">
      <c r="O404" s="171" t="s">
        <v>2247</v>
      </c>
      <c r="T404" s="173" t="s">
        <v>2596</v>
      </c>
      <c r="U404" t="str">
        <f t="shared" si="24"/>
        <v>PANAJI-SANKHALI</v>
      </c>
      <c r="V404" s="163">
        <v>0.76736111111111116</v>
      </c>
      <c r="AA404" s="165" t="str">
        <f t="shared" si="25"/>
        <v/>
      </c>
      <c r="AB404" t="str">
        <f t="shared" si="26"/>
        <v>BICHOLIM</v>
      </c>
      <c r="AC404" t="str">
        <f t="shared" si="27"/>
        <v>GA05T 4822</v>
      </c>
      <c r="AD404" t="str">
        <f>_xlfn.IFNA(VLOOKUP(PrivateSchedule[[#This Row],[ow]],RTARoutes[[StageCodes]:[RouteID]],6,FALSE), VLOOKUP(PrivateSchedule[[#This Row],[re]],RTARoutes[[StageCodes]:[RouteID]],6,FALSE))</f>
        <v>PVT445</v>
      </c>
      <c r="AE404" t="str" cm="1">
        <f t="array" ref="AE404">_xlfn.IFS( NOT(ISNA(VLOOKUP(PrivateSchedule[[#This Row],[ow]],RTARoutes[[StageCodes]:[RouteID]],6,FALSE))), "O",  NOT(ISNA(VLOOKUP(PrivateSchedule[[#This Row],[re]],RTARoutes[[StageCodes]:[RouteID]],6,FALSE))), "R")</f>
        <v>O</v>
      </c>
      <c r="AF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05" spans="2:33">
      <c r="O405" s="171" t="s">
        <v>2596</v>
      </c>
      <c r="T405" s="173" t="s">
        <v>1886</v>
      </c>
      <c r="U405" t="str">
        <f t="shared" si="24"/>
        <v>SANKHALI-MARCEL</v>
      </c>
      <c r="V405" s="163">
        <v>0.8125</v>
      </c>
      <c r="AA405" s="165" t="str">
        <f t="shared" si="25"/>
        <v/>
      </c>
      <c r="AB405" t="str">
        <f t="shared" si="26"/>
        <v>BICHOLIM</v>
      </c>
      <c r="AC405" t="str">
        <f t="shared" si="27"/>
        <v>GA05T 4822</v>
      </c>
      <c r="AD405" t="str">
        <f>_xlfn.IFNA(VLOOKUP(PrivateSchedule[[#This Row],[ow]],RTARoutes[[StageCodes]:[RouteID]],6,FALSE), VLOOKUP(PrivateSchedule[[#This Row],[re]],RTARoutes[[StageCodes]:[RouteID]],6,FALSE))</f>
        <v>PVT305</v>
      </c>
      <c r="AE405" t="str" cm="1">
        <f t="array" ref="AE405">_xlfn.IFS( NOT(ISNA(VLOOKUP(PrivateSchedule[[#This Row],[ow]],RTARoutes[[StageCodes]:[RouteID]],6,FALSE))), "O",  NOT(ISNA(VLOOKUP(PrivateSchedule[[#This Row],[re]],RTARoutes[[StageCodes]:[RouteID]],6,FALSE))), "R")</f>
        <v>R</v>
      </c>
      <c r="AF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SKL-*MRC</v>
      </c>
      <c r="AG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MRC-*SKL</v>
      </c>
    </row>
    <row r="406" spans="2:33">
      <c r="B406" s="171" t="s">
        <v>192</v>
      </c>
      <c r="C406" s="172" t="s">
        <v>3759</v>
      </c>
      <c r="D406" s="172" t="s">
        <v>28</v>
      </c>
      <c r="E406" s="176">
        <v>42551</v>
      </c>
      <c r="F406" s="177">
        <v>44376</v>
      </c>
      <c r="G406" s="171" t="s">
        <v>3760</v>
      </c>
      <c r="H406" s="172" t="s">
        <v>3761</v>
      </c>
      <c r="J406" s="171" t="s">
        <v>191</v>
      </c>
      <c r="L406" s="172" t="s">
        <v>16</v>
      </c>
      <c r="M406" s="198">
        <v>28</v>
      </c>
      <c r="N406" s="199">
        <v>11</v>
      </c>
      <c r="O406" s="171" t="s">
        <v>3474</v>
      </c>
      <c r="T406" s="173" t="s">
        <v>2374</v>
      </c>
      <c r="U406" t="str">
        <f t="shared" si="24"/>
        <v>Tiral (Usgao)-PONDA</v>
      </c>
      <c r="V406" s="163">
        <v>0.30555555555555552</v>
      </c>
      <c r="AA406" s="165" t="str">
        <f t="shared" si="25"/>
        <v/>
      </c>
      <c r="AB406" t="str">
        <f t="shared" si="26"/>
        <v>BICHOLIM</v>
      </c>
      <c r="AC406" t="str">
        <f t="shared" si="27"/>
        <v>GA05T 1512</v>
      </c>
      <c r="AD406" t="str">
        <f>_xlfn.IFNA(VLOOKUP(PrivateSchedule[[#This Row],[ow]],RTARoutes[[StageCodes]:[RouteID]],6,FALSE), VLOOKUP(PrivateSchedule[[#This Row],[re]],RTARoutes[[StageCodes]:[RouteID]],6,FALSE))</f>
        <v>PVT422</v>
      </c>
      <c r="AE406" t="str" cm="1">
        <f t="array" ref="AE406">_xlfn.IFS( NOT(ISNA(VLOOKUP(PrivateSchedule[[#This Row],[ow]],RTARoutes[[StageCodes]:[RouteID]],6,FALSE))), "O",  NOT(ISNA(VLOOKUP(PrivateSchedule[[#This Row],[re]],RTARoutes[[StageCodes]:[RouteID]],6,FALSE))), "R")</f>
        <v>R</v>
      </c>
      <c r="AF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TRG-*PND</v>
      </c>
      <c r="AG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PND-*TRG</v>
      </c>
    </row>
    <row r="407" spans="2:33">
      <c r="O407" s="171" t="s">
        <v>2374</v>
      </c>
      <c r="T407" s="173" t="s">
        <v>3474</v>
      </c>
      <c r="U407" t="str">
        <f t="shared" si="24"/>
        <v>PONDA-Tiral (Usgao)</v>
      </c>
      <c r="V407" s="163">
        <v>0.56944444444444442</v>
      </c>
      <c r="AA407" s="165" t="str">
        <f t="shared" si="25"/>
        <v/>
      </c>
      <c r="AB407" t="str">
        <f t="shared" si="26"/>
        <v>BICHOLIM</v>
      </c>
      <c r="AC407" t="str">
        <f t="shared" si="27"/>
        <v>GA05T 1512</v>
      </c>
      <c r="AD407" t="str">
        <f>_xlfn.IFNA(VLOOKUP(PrivateSchedule[[#This Row],[ow]],RTARoutes[[StageCodes]:[RouteID]],6,FALSE), VLOOKUP(PrivateSchedule[[#This Row],[re]],RTARoutes[[StageCodes]:[RouteID]],6,FALSE))</f>
        <v>PVT422</v>
      </c>
      <c r="AE407" t="str" cm="1">
        <f t="array" ref="AE407">_xlfn.IFS( NOT(ISNA(VLOOKUP(PrivateSchedule[[#This Row],[ow]],RTARoutes[[StageCodes]:[RouteID]],6,FALSE))), "O",  NOT(ISNA(VLOOKUP(PrivateSchedule[[#This Row],[re]],RTARoutes[[StageCodes]:[RouteID]],6,FALSE))), "R")</f>
        <v>O</v>
      </c>
      <c r="AF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PND-*TRG</v>
      </c>
      <c r="AG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TRG-*PND</v>
      </c>
    </row>
    <row r="408" spans="2:33">
      <c r="O408" s="171" t="s">
        <v>3474</v>
      </c>
      <c r="T408" s="173" t="s">
        <v>420</v>
      </c>
      <c r="U408" t="str">
        <f t="shared" si="24"/>
        <v>Tiral (Usgao)-BICHOLIM</v>
      </c>
      <c r="V408" s="163">
        <v>0.61458333333333337</v>
      </c>
      <c r="AA408" s="165" t="str">
        <f t="shared" si="25"/>
        <v/>
      </c>
      <c r="AB408" t="str">
        <f t="shared" si="26"/>
        <v>BICHOLIM</v>
      </c>
      <c r="AC408" t="str">
        <f t="shared" si="27"/>
        <v>GA05T 1512</v>
      </c>
      <c r="AD408" t="e">
        <f>_xlfn.IFNA(VLOOKUP(PrivateSchedule[[#This Row],[ow]],RTARoutes[[StageCodes]:[RouteID]],6,FALSE), VLOOKUP(PrivateSchedule[[#This Row],[re]],RTARoutes[[StageCodes]:[RouteID]],6,FALSE))</f>
        <v>#N/A</v>
      </c>
      <c r="AE408" t="e" cm="1">
        <f t="array" ref="AE408">_xlfn.IFS( NOT(ISNA(VLOOKUP(PrivateSchedule[[#This Row],[ow]],RTARoutes[[StageCodes]:[RouteID]],6,FALSE))), "O",  NOT(ISNA(VLOOKUP(PrivateSchedule[[#This Row],[re]],RTARoutes[[StageCodes]:[RouteID]],6,FALSE))), "R")</f>
        <v>#N/A</v>
      </c>
      <c r="AF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TRG-*BCH</v>
      </c>
      <c r="AG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BCH-*TRG</v>
      </c>
    </row>
    <row r="409" spans="2:33">
      <c r="O409" s="171" t="s">
        <v>420</v>
      </c>
      <c r="T409" s="173" t="s">
        <v>3002</v>
      </c>
      <c r="U409" t="str">
        <f t="shared" si="24"/>
        <v>BICHOLIM-USGAO TISK</v>
      </c>
      <c r="V409" s="163">
        <v>0.75</v>
      </c>
      <c r="AA409" s="165" t="str">
        <f t="shared" si="25"/>
        <v/>
      </c>
      <c r="AB409" t="str">
        <f t="shared" si="26"/>
        <v>BICHOLIM</v>
      </c>
      <c r="AC409" t="str">
        <f t="shared" si="27"/>
        <v>GA05T 1512</v>
      </c>
      <c r="AD409" t="str">
        <f>_xlfn.IFNA(VLOOKUP(PrivateSchedule[[#This Row],[ow]],RTARoutes[[StageCodes]:[RouteID]],6,FALSE), VLOOKUP(PrivateSchedule[[#This Row],[re]],RTARoutes[[StageCodes]:[RouteID]],6,FALSE))</f>
        <v>PVT63</v>
      </c>
      <c r="AE409" t="str" cm="1">
        <f t="array" ref="AE409">_xlfn.IFS( NOT(ISNA(VLOOKUP(PrivateSchedule[[#This Row],[ow]],RTARoutes[[StageCodes]:[RouteID]],6,FALSE))), "O",  NOT(ISNA(VLOOKUP(PrivateSchedule[[#This Row],[re]],RTARoutes[[StageCodes]:[RouteID]],6,FALSE))), "R")</f>
        <v>O</v>
      </c>
      <c r="AF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BCH-*USG</v>
      </c>
      <c r="AG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USG-*BCH</v>
      </c>
    </row>
    <row r="410" spans="2:33">
      <c r="B410" s="171" t="s">
        <v>242</v>
      </c>
      <c r="C410" s="172" t="s">
        <v>3762</v>
      </c>
      <c r="D410" s="172" t="s">
        <v>28</v>
      </c>
      <c r="E410" s="176">
        <v>42354</v>
      </c>
      <c r="F410" s="177">
        <v>44180</v>
      </c>
      <c r="G410" s="171" t="s">
        <v>3763</v>
      </c>
      <c r="H410" s="172" t="s">
        <v>3764</v>
      </c>
      <c r="J410" s="171" t="s">
        <v>241</v>
      </c>
      <c r="L410" s="172" t="s">
        <v>16</v>
      </c>
      <c r="M410" s="198">
        <v>27</v>
      </c>
      <c r="N410" s="199">
        <v>11</v>
      </c>
      <c r="O410" s="171" t="s">
        <v>2745</v>
      </c>
      <c r="T410" s="173" t="s">
        <v>3041</v>
      </c>
      <c r="U410" t="str">
        <f t="shared" si="24"/>
        <v>SIRSODE-VALPOI</v>
      </c>
      <c r="V410" s="163">
        <v>0.29166666666666669</v>
      </c>
      <c r="AA410" s="165" t="str">
        <f t="shared" si="25"/>
        <v/>
      </c>
      <c r="AB410" t="str">
        <f t="shared" si="26"/>
        <v>BICHOLIM</v>
      </c>
      <c r="AC410" t="str">
        <f t="shared" si="27"/>
        <v>GA01U 4445</v>
      </c>
      <c r="AD410" t="str">
        <f>_xlfn.IFNA(VLOOKUP(PrivateSchedule[[#This Row],[ow]],RTARoutes[[StageCodes]:[RouteID]],6,FALSE), VLOOKUP(PrivateSchedule[[#This Row],[re]],RTARoutes[[StageCodes]:[RouteID]],6,FALSE))</f>
        <v>PVT477</v>
      </c>
      <c r="AE410" t="str" cm="1">
        <f t="array" ref="AE410">_xlfn.IFS( NOT(ISNA(VLOOKUP(PrivateSchedule[[#This Row],[ow]],RTARoutes[[StageCodes]:[RouteID]],6,FALSE))), "O",  NOT(ISNA(VLOOKUP(PrivateSchedule[[#This Row],[re]],RTARoutes[[StageCodes]:[RouteID]],6,FALSE))), "R")</f>
        <v>O</v>
      </c>
      <c r="AF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SIS-*VLP</v>
      </c>
      <c r="AG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VLP-*SIS</v>
      </c>
    </row>
    <row r="411" spans="2:33">
      <c r="O411" s="171" t="s">
        <v>3041</v>
      </c>
      <c r="T411" s="173" t="s">
        <v>2646</v>
      </c>
      <c r="U411" t="str">
        <f t="shared" si="24"/>
        <v>VALPOI-SAVORDE TSK</v>
      </c>
      <c r="V411" s="163">
        <v>0.34027777777777773</v>
      </c>
      <c r="AA411" s="165" t="str">
        <f t="shared" si="25"/>
        <v/>
      </c>
      <c r="AB411" t="str">
        <f t="shared" si="26"/>
        <v>BICHOLIM</v>
      </c>
      <c r="AC411" t="str">
        <f t="shared" si="27"/>
        <v>GA01U 4445</v>
      </c>
      <c r="AD411" t="str">
        <f>_xlfn.IFNA(VLOOKUP(PrivateSchedule[[#This Row],[ow]],RTARoutes[[StageCodes]:[RouteID]],6,FALSE), VLOOKUP(PrivateSchedule[[#This Row],[re]],RTARoutes[[StageCodes]:[RouteID]],6,FALSE))</f>
        <v>PVT488</v>
      </c>
      <c r="AE411" t="str" cm="1">
        <f t="array" ref="AE411">_xlfn.IFS( NOT(ISNA(VLOOKUP(PrivateSchedule[[#This Row],[ow]],RTARoutes[[StageCodes]:[RouteID]],6,FALSE))), "O",  NOT(ISNA(VLOOKUP(PrivateSchedule[[#This Row],[re]],RTARoutes[[StageCodes]:[RouteID]],6,FALSE))), "R")</f>
        <v>R</v>
      </c>
      <c r="AF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VLP-*SVD</v>
      </c>
      <c r="AG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SVD-*VLP</v>
      </c>
    </row>
    <row r="412" spans="2:33">
      <c r="O412" s="171" t="s">
        <v>2646</v>
      </c>
      <c r="T412" s="173" t="s">
        <v>3041</v>
      </c>
      <c r="U412" t="str">
        <f t="shared" si="24"/>
        <v>SAVORDE TSK-VALPOI</v>
      </c>
      <c r="V412" s="163">
        <v>0.44791666666666669</v>
      </c>
      <c r="AA412" s="165" t="str">
        <f t="shared" si="25"/>
        <v/>
      </c>
      <c r="AB412" t="str">
        <f t="shared" si="26"/>
        <v>BICHOLIM</v>
      </c>
      <c r="AC412" t="str">
        <f t="shared" si="27"/>
        <v>GA01U 4445</v>
      </c>
      <c r="AD412" t="str">
        <f>_xlfn.IFNA(VLOOKUP(PrivateSchedule[[#This Row],[ow]],RTARoutes[[StageCodes]:[RouteID]],6,FALSE), VLOOKUP(PrivateSchedule[[#This Row],[re]],RTARoutes[[StageCodes]:[RouteID]],6,FALSE))</f>
        <v>PVT488</v>
      </c>
      <c r="AE412" t="str" cm="1">
        <f t="array" ref="AE412">_xlfn.IFS( NOT(ISNA(VLOOKUP(PrivateSchedule[[#This Row],[ow]],RTARoutes[[StageCodes]:[RouteID]],6,FALSE))), "O",  NOT(ISNA(VLOOKUP(PrivateSchedule[[#This Row],[re]],RTARoutes[[StageCodes]:[RouteID]],6,FALSE))), "R")</f>
        <v>O</v>
      </c>
      <c r="AF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413" spans="2:33">
      <c r="O413" s="171" t="s">
        <v>3041</v>
      </c>
      <c r="T413" s="173" t="s">
        <v>2646</v>
      </c>
      <c r="U413" t="str">
        <f t="shared" si="24"/>
        <v>VALPOI-SAVORDE TSK</v>
      </c>
      <c r="V413" s="163">
        <v>0.58333333333333337</v>
      </c>
      <c r="AA413" s="165" t="str">
        <f t="shared" si="25"/>
        <v/>
      </c>
      <c r="AB413" t="str">
        <f t="shared" si="26"/>
        <v>BICHOLIM</v>
      </c>
      <c r="AC413" t="str">
        <f t="shared" si="27"/>
        <v>GA01U 4445</v>
      </c>
      <c r="AD413" t="str">
        <f>_xlfn.IFNA(VLOOKUP(PrivateSchedule[[#This Row],[ow]],RTARoutes[[StageCodes]:[RouteID]],6,FALSE), VLOOKUP(PrivateSchedule[[#This Row],[re]],RTARoutes[[StageCodes]:[RouteID]],6,FALSE))</f>
        <v>PVT488</v>
      </c>
      <c r="AE413" t="str" cm="1">
        <f t="array" ref="AE413">_xlfn.IFS( NOT(ISNA(VLOOKUP(PrivateSchedule[[#This Row],[ow]],RTARoutes[[StageCodes]:[RouteID]],6,FALSE))), "O",  NOT(ISNA(VLOOKUP(PrivateSchedule[[#This Row],[re]],RTARoutes[[StageCodes]:[RouteID]],6,FALSE))), "R")</f>
        <v>R</v>
      </c>
      <c r="AF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VLP-*SVD</v>
      </c>
      <c r="AG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SVD-*VLP</v>
      </c>
    </row>
    <row r="414" spans="2:33">
      <c r="O414" s="171" t="s">
        <v>2646</v>
      </c>
      <c r="T414" s="173" t="s">
        <v>3041</v>
      </c>
      <c r="U414" t="str">
        <f t="shared" si="24"/>
        <v>SAVORDE TSK-VALPOI</v>
      </c>
      <c r="V414" s="163">
        <v>0.67361111111111116</v>
      </c>
      <c r="AA414" s="165" t="str">
        <f t="shared" si="25"/>
        <v/>
      </c>
      <c r="AB414" t="str">
        <f t="shared" si="26"/>
        <v>BICHOLIM</v>
      </c>
      <c r="AC414" t="str">
        <f t="shared" si="27"/>
        <v>GA01U 4445</v>
      </c>
      <c r="AD414" t="str">
        <f>_xlfn.IFNA(VLOOKUP(PrivateSchedule[[#This Row],[ow]],RTARoutes[[StageCodes]:[RouteID]],6,FALSE), VLOOKUP(PrivateSchedule[[#This Row],[re]],RTARoutes[[StageCodes]:[RouteID]],6,FALSE))</f>
        <v>PVT488</v>
      </c>
      <c r="AE414" t="str" cm="1">
        <f t="array" ref="AE414">_xlfn.IFS( NOT(ISNA(VLOOKUP(PrivateSchedule[[#This Row],[ow]],RTARoutes[[StageCodes]:[RouteID]],6,FALSE))), "O",  NOT(ISNA(VLOOKUP(PrivateSchedule[[#This Row],[re]],RTARoutes[[StageCodes]:[RouteID]],6,FALSE))), "R")</f>
        <v>O</v>
      </c>
      <c r="AF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415" spans="2:33">
      <c r="O415" s="171" t="s">
        <v>3041</v>
      </c>
      <c r="P415" s="172" t="s">
        <v>527</v>
      </c>
      <c r="T415" s="173" t="s">
        <v>821</v>
      </c>
      <c r="U415" t="str">
        <f t="shared" si="24"/>
        <v>VALPOI-AMBELI-BOLKARNE</v>
      </c>
      <c r="V415" s="163">
        <v>0.75347222222222221</v>
      </c>
      <c r="AA415" s="165" t="str">
        <f t="shared" si="25"/>
        <v/>
      </c>
      <c r="AB415" t="str">
        <f t="shared" si="26"/>
        <v>BICHOLIM</v>
      </c>
      <c r="AC415" t="str">
        <f t="shared" si="27"/>
        <v>GA01U 4445</v>
      </c>
      <c r="AD415" t="e">
        <f>_xlfn.IFNA(VLOOKUP(PrivateSchedule[[#This Row],[ow]],RTARoutes[[StageCodes]:[RouteID]],6,FALSE), VLOOKUP(PrivateSchedule[[#This Row],[re]],RTARoutes[[StageCodes]:[RouteID]],6,FALSE))</f>
        <v>#N/A</v>
      </c>
      <c r="AE415" t="e" cm="1">
        <f t="array" ref="AE415">_xlfn.IFS( NOT(ISNA(VLOOKUP(PrivateSchedule[[#This Row],[ow]],RTARoutes[[StageCodes]:[RouteID]],6,FALSE))), "O",  NOT(ISNA(VLOOKUP(PrivateSchedule[[#This Row],[re]],RTARoutes[[StageCodes]:[RouteID]],6,FALSE))), "R")</f>
        <v>#N/A</v>
      </c>
      <c r="AF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VLP-*AMB-*BKR</v>
      </c>
      <c r="AG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BKR-*AMB-*VLP</v>
      </c>
    </row>
    <row r="416" spans="2:33">
      <c r="B416" s="171" t="s">
        <v>313</v>
      </c>
      <c r="C416" s="172" t="s">
        <v>3765</v>
      </c>
      <c r="D416" s="172" t="s">
        <v>28</v>
      </c>
      <c r="E416" s="176">
        <v>43131</v>
      </c>
      <c r="F416" s="177">
        <v>44956</v>
      </c>
      <c r="G416" s="171" t="s">
        <v>3766</v>
      </c>
      <c r="H416" s="172" t="s">
        <v>3767</v>
      </c>
      <c r="J416" s="171" t="s">
        <v>311</v>
      </c>
      <c r="L416" s="172" t="s">
        <v>16</v>
      </c>
      <c r="M416" s="198">
        <v>42</v>
      </c>
      <c r="N416" s="199">
        <v>16</v>
      </c>
      <c r="O416" s="171" t="s">
        <v>676</v>
      </c>
      <c r="T416" s="173" t="s">
        <v>2247</v>
      </c>
      <c r="U416" t="str">
        <f t="shared" si="24"/>
        <v>BAMBOLI W/S-PANAJI</v>
      </c>
      <c r="V416" s="163">
        <v>0.21527777777777779</v>
      </c>
      <c r="AA416" s="165" t="str">
        <f t="shared" si="25"/>
        <v/>
      </c>
      <c r="AB416" t="str">
        <f t="shared" si="26"/>
        <v>BICHOLIM</v>
      </c>
      <c r="AC416" t="str">
        <f t="shared" si="27"/>
        <v>GA03T 6679</v>
      </c>
      <c r="AD416" t="str">
        <f>_xlfn.IFNA(VLOOKUP(PrivateSchedule[[#This Row],[ow]],RTARoutes[[StageCodes]:[RouteID]],6,FALSE), VLOOKUP(PrivateSchedule[[#This Row],[re]],RTARoutes[[StageCodes]:[RouteID]],6,FALSE))</f>
        <v>PVT97</v>
      </c>
      <c r="AE416" t="str" cm="1">
        <f t="array" ref="AE416">_xlfn.IFS( NOT(ISNA(VLOOKUP(PrivateSchedule[[#This Row],[ow]],RTARoutes[[StageCodes]:[RouteID]],6,FALSE))), "O",  NOT(ISNA(VLOOKUP(PrivateSchedule[[#This Row],[re]],RTARoutes[[StageCodes]:[RouteID]],6,FALSE))), "R")</f>
        <v>O</v>
      </c>
      <c r="AF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BWS-*PNJ</v>
      </c>
      <c r="AG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PNJ-*BWS</v>
      </c>
    </row>
    <row r="417" spans="2:33">
      <c r="O417" s="171" t="s">
        <v>2247</v>
      </c>
      <c r="T417" s="173" t="s">
        <v>3041</v>
      </c>
      <c r="U417" t="str">
        <f t="shared" si="24"/>
        <v>PANAJI-VALPOI</v>
      </c>
      <c r="V417" s="163">
        <v>0.23958333333333334</v>
      </c>
      <c r="AA417" s="165" t="str">
        <f t="shared" si="25"/>
        <v/>
      </c>
      <c r="AB417" t="str">
        <f t="shared" si="26"/>
        <v>BICHOLIM</v>
      </c>
      <c r="AC417" t="str">
        <f t="shared" si="27"/>
        <v>GA03T 6679</v>
      </c>
      <c r="AD417" t="str">
        <f>_xlfn.IFNA(VLOOKUP(PrivateSchedule[[#This Row],[ow]],RTARoutes[[StageCodes]:[RouteID]],6,FALSE), VLOOKUP(PrivateSchedule[[#This Row],[re]],RTARoutes[[StageCodes]:[RouteID]],6,FALSE))</f>
        <v>PVT437</v>
      </c>
      <c r="AE417" t="str" cm="1">
        <f t="array" ref="AE417">_xlfn.IFS( NOT(ISNA(VLOOKUP(PrivateSchedule[[#This Row],[ow]],RTARoutes[[StageCodes]:[RouteID]],6,FALSE))), "O",  NOT(ISNA(VLOOKUP(PrivateSchedule[[#This Row],[re]],RTARoutes[[StageCodes]:[RouteID]],6,FALSE))), "R")</f>
        <v>O</v>
      </c>
      <c r="AF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418" spans="2:33">
      <c r="O418" s="171" t="s">
        <v>3041</v>
      </c>
      <c r="T418" s="173" t="s">
        <v>676</v>
      </c>
      <c r="U418" t="str">
        <f t="shared" si="24"/>
        <v>VALPOI-BAMBOLI W/S</v>
      </c>
      <c r="V418" s="163">
        <v>0.3263888888888889</v>
      </c>
      <c r="AA418" s="165" t="str">
        <f t="shared" si="25"/>
        <v/>
      </c>
      <c r="AB418" t="str">
        <f t="shared" si="26"/>
        <v>BICHOLIM</v>
      </c>
      <c r="AC418" t="str">
        <f t="shared" si="27"/>
        <v>GA03T 6679</v>
      </c>
      <c r="AD418" t="e">
        <f>_xlfn.IFNA(VLOOKUP(PrivateSchedule[[#This Row],[ow]],RTARoutes[[StageCodes]:[RouteID]],6,FALSE), VLOOKUP(PrivateSchedule[[#This Row],[re]],RTARoutes[[StageCodes]:[RouteID]],6,FALSE))</f>
        <v>#N/A</v>
      </c>
      <c r="AE418" t="e" cm="1">
        <f t="array" ref="AE418">_xlfn.IFS( NOT(ISNA(VLOOKUP(PrivateSchedule[[#This Row],[ow]],RTARoutes[[StageCodes]:[RouteID]],6,FALSE))), "O",  NOT(ISNA(VLOOKUP(PrivateSchedule[[#This Row],[re]],RTARoutes[[StageCodes]:[RouteID]],6,FALSE))), "R")</f>
        <v>#N/A</v>
      </c>
      <c r="AF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VLP-*BWS</v>
      </c>
      <c r="AG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BWS-*VLP</v>
      </c>
    </row>
    <row r="419" spans="2:33">
      <c r="O419" s="171" t="s">
        <v>676</v>
      </c>
      <c r="P419" s="172" t="s">
        <v>2795</v>
      </c>
      <c r="T419" s="173" t="s">
        <v>2247</v>
      </c>
      <c r="U419" t="str">
        <f t="shared" si="24"/>
        <v>BAMBOLI W/S-ST.CRUZ-PANAJI</v>
      </c>
      <c r="V419" s="163">
        <v>0.4201388888888889</v>
      </c>
      <c r="AA419" s="165" t="str">
        <f t="shared" si="25"/>
        <v/>
      </c>
      <c r="AB419" t="str">
        <f t="shared" si="26"/>
        <v>BICHOLIM</v>
      </c>
      <c r="AC419" t="str">
        <f t="shared" si="27"/>
        <v>GA03T 6679</v>
      </c>
      <c r="AD419" t="str">
        <f>_xlfn.IFNA(VLOOKUP(PrivateSchedule[[#This Row],[ow]],RTARoutes[[StageCodes]:[RouteID]],6,FALSE), VLOOKUP(PrivateSchedule[[#This Row],[re]],RTARoutes[[StageCodes]:[RouteID]],6,FALSE))</f>
        <v>PVT97</v>
      </c>
      <c r="AE419" t="str" cm="1">
        <f t="array" ref="AE419">_xlfn.IFS( NOT(ISNA(VLOOKUP(PrivateSchedule[[#This Row],[ow]],RTARoutes[[StageCodes]:[RouteID]],6,FALSE))), "O",  NOT(ISNA(VLOOKUP(PrivateSchedule[[#This Row],[re]],RTARoutes[[StageCodes]:[RouteID]],6,FALSE))), "R")</f>
        <v>O</v>
      </c>
      <c r="AF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BWS-*STC-*PNJ</v>
      </c>
      <c r="AG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PNJ-*STC-*BWS</v>
      </c>
    </row>
    <row r="420" spans="2:33">
      <c r="O420" s="171" t="s">
        <v>2247</v>
      </c>
      <c r="T420" s="173" t="s">
        <v>1882</v>
      </c>
      <c r="U420" t="str">
        <f t="shared" si="24"/>
        <v>PANAJI-MAPUSA</v>
      </c>
      <c r="V420" s="163">
        <v>0.4375</v>
      </c>
      <c r="AA420" s="165" t="str">
        <f t="shared" si="25"/>
        <v/>
      </c>
      <c r="AB420" t="str">
        <f t="shared" si="26"/>
        <v>BICHOLIM</v>
      </c>
      <c r="AC420" t="str">
        <f t="shared" si="27"/>
        <v>GA03T 6679</v>
      </c>
      <c r="AD420" t="str">
        <f>_xlfn.IFNA(VLOOKUP(PrivateSchedule[[#This Row],[ow]],RTARoutes[[StageCodes]:[RouteID]],6,FALSE), VLOOKUP(PrivateSchedule[[#This Row],[re]],RTARoutes[[StageCodes]:[RouteID]],6,FALSE))</f>
        <v>PVT293</v>
      </c>
      <c r="AE420" t="str" cm="1">
        <f t="array" ref="AE420">_xlfn.IFS( NOT(ISNA(VLOOKUP(PrivateSchedule[[#This Row],[ow]],RTARoutes[[StageCodes]:[RouteID]],6,FALSE))), "O",  NOT(ISNA(VLOOKUP(PrivateSchedule[[#This Row],[re]],RTARoutes[[StageCodes]:[RouteID]],6,FALSE))), "R")</f>
        <v>R</v>
      </c>
      <c r="AF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PNJ-*MPS</v>
      </c>
      <c r="AG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MPS-*PNJ</v>
      </c>
    </row>
    <row r="421" spans="2:33">
      <c r="O421" s="171" t="s">
        <v>2247</v>
      </c>
      <c r="T421" s="173" t="s">
        <v>2247</v>
      </c>
      <c r="U421" t="str">
        <f t="shared" si="24"/>
        <v>PANAJI-PANAJI</v>
      </c>
      <c r="V421" s="163">
        <v>0.47569444444444442</v>
      </c>
      <c r="AA421" s="165" t="str">
        <f t="shared" si="25"/>
        <v/>
      </c>
      <c r="AB421" t="str">
        <f t="shared" si="26"/>
        <v>BICHOLIM</v>
      </c>
      <c r="AC421" t="str">
        <f t="shared" si="27"/>
        <v>GA03T 6679</v>
      </c>
      <c r="AD421" t="str">
        <f>_xlfn.IFNA(VLOOKUP(PrivateSchedule[[#This Row],[ow]],RTARoutes[[StageCodes]:[RouteID]],6,FALSE), VLOOKUP(PrivateSchedule[[#This Row],[re]],RTARoutes[[StageCodes]:[RouteID]],6,FALSE))</f>
        <v>PVT439</v>
      </c>
      <c r="AE421" t="str" cm="1">
        <f t="array" ref="AE421">_xlfn.IFS( NOT(ISNA(VLOOKUP(PrivateSchedule[[#This Row],[ow]],RTARoutes[[StageCodes]:[RouteID]],6,FALSE))), "O",  NOT(ISNA(VLOOKUP(PrivateSchedule[[#This Row],[re]],RTARoutes[[StageCodes]:[RouteID]],6,FALSE))), "R")</f>
        <v>O</v>
      </c>
      <c r="AF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PNJ-*PNJ</v>
      </c>
      <c r="AG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PNJ-*PNJ</v>
      </c>
    </row>
    <row r="422" spans="2:33">
      <c r="O422" s="171" t="s">
        <v>2247</v>
      </c>
      <c r="T422" s="173" t="s">
        <v>1882</v>
      </c>
      <c r="U422" t="str">
        <f t="shared" si="24"/>
        <v>PANAJI-MAPUSA</v>
      </c>
      <c r="V422" s="163">
        <v>0.52777777777777779</v>
      </c>
      <c r="AA422" s="165" t="str">
        <f t="shared" si="25"/>
        <v/>
      </c>
      <c r="AB422" t="str">
        <f t="shared" si="26"/>
        <v>BICHOLIM</v>
      </c>
      <c r="AC422" t="str">
        <f t="shared" si="27"/>
        <v>GA03T 6679</v>
      </c>
      <c r="AD422" t="str">
        <f>_xlfn.IFNA(VLOOKUP(PrivateSchedule[[#This Row],[ow]],RTARoutes[[StageCodes]:[RouteID]],6,FALSE), VLOOKUP(PrivateSchedule[[#This Row],[re]],RTARoutes[[StageCodes]:[RouteID]],6,FALSE))</f>
        <v>PVT293</v>
      </c>
      <c r="AE422" t="str" cm="1">
        <f t="array" ref="AE422">_xlfn.IFS( NOT(ISNA(VLOOKUP(PrivateSchedule[[#This Row],[ow]],RTARoutes[[StageCodes]:[RouteID]],6,FALSE))), "O",  NOT(ISNA(VLOOKUP(PrivateSchedule[[#This Row],[re]],RTARoutes[[StageCodes]:[RouteID]],6,FALSE))), "R")</f>
        <v>R</v>
      </c>
      <c r="AF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PNJ-*MPS</v>
      </c>
      <c r="AG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MPS-*PNJ</v>
      </c>
    </row>
    <row r="423" spans="2:33">
      <c r="O423" s="171" t="s">
        <v>1882</v>
      </c>
      <c r="T423" s="173" t="s">
        <v>2247</v>
      </c>
      <c r="U423" t="str">
        <f t="shared" si="24"/>
        <v>MAPUSA-PANAJI</v>
      </c>
      <c r="V423" s="163">
        <v>0.59027777777777779</v>
      </c>
      <c r="AA423" s="165" t="str">
        <f t="shared" si="25"/>
        <v/>
      </c>
      <c r="AB423" t="str">
        <f t="shared" si="26"/>
        <v>BICHOLIM</v>
      </c>
      <c r="AC423" t="str">
        <f t="shared" si="27"/>
        <v>GA03T 6679</v>
      </c>
      <c r="AD423" t="str">
        <f>_xlfn.IFNA(VLOOKUP(PrivateSchedule[[#This Row],[ow]],RTARoutes[[StageCodes]:[RouteID]],6,FALSE), VLOOKUP(PrivateSchedule[[#This Row],[re]],RTARoutes[[StageCodes]:[RouteID]],6,FALSE))</f>
        <v>PVT293</v>
      </c>
      <c r="AE423" t="str" cm="1">
        <f t="array" ref="AE423">_xlfn.IFS( NOT(ISNA(VLOOKUP(PrivateSchedule[[#This Row],[ow]],RTARoutes[[StageCodes]:[RouteID]],6,FALSE))), "O",  NOT(ISNA(VLOOKUP(PrivateSchedule[[#This Row],[re]],RTARoutes[[StageCodes]:[RouteID]],6,FALSE))), "R")</f>
        <v>O</v>
      </c>
      <c r="AF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MPS-*PNJ</v>
      </c>
      <c r="AG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</v>
      </c>
    </row>
    <row r="424" spans="2:33">
      <c r="O424" s="171" t="s">
        <v>2247</v>
      </c>
      <c r="T424" s="173" t="s">
        <v>3041</v>
      </c>
      <c r="U424" t="str">
        <f t="shared" si="24"/>
        <v>PANAJI-VALPOI</v>
      </c>
      <c r="V424" s="163">
        <v>0.63888888888888884</v>
      </c>
      <c r="AA424" s="165" t="str">
        <f t="shared" si="25"/>
        <v/>
      </c>
      <c r="AB424" t="str">
        <f t="shared" si="26"/>
        <v>BICHOLIM</v>
      </c>
      <c r="AC424" t="str">
        <f t="shared" si="27"/>
        <v>GA03T 6679</v>
      </c>
      <c r="AD424" t="str">
        <f>_xlfn.IFNA(VLOOKUP(PrivateSchedule[[#This Row],[ow]],RTARoutes[[StageCodes]:[RouteID]],6,FALSE), VLOOKUP(PrivateSchedule[[#This Row],[re]],RTARoutes[[StageCodes]:[RouteID]],6,FALSE))</f>
        <v>PVT437</v>
      </c>
      <c r="AE424" t="str" cm="1">
        <f t="array" ref="AE424">_xlfn.IFS( NOT(ISNA(VLOOKUP(PrivateSchedule[[#This Row],[ow]],RTARoutes[[StageCodes]:[RouteID]],6,FALSE))), "O",  NOT(ISNA(VLOOKUP(PrivateSchedule[[#This Row],[re]],RTARoutes[[StageCodes]:[RouteID]],6,FALSE))), "R")</f>
        <v>O</v>
      </c>
      <c r="AF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425" spans="2:33">
      <c r="O425" s="171" t="s">
        <v>3041</v>
      </c>
      <c r="T425" s="173" t="s">
        <v>1882</v>
      </c>
      <c r="U425" t="str">
        <f t="shared" si="24"/>
        <v>VALPOI-MAPUSA</v>
      </c>
      <c r="V425" s="163">
        <v>0.72916666666666663</v>
      </c>
      <c r="AA425" s="165" t="str">
        <f t="shared" si="25"/>
        <v/>
      </c>
      <c r="AB425" t="str">
        <f t="shared" si="26"/>
        <v>BICHOLIM</v>
      </c>
      <c r="AC425" t="str">
        <f t="shared" si="27"/>
        <v>GA03T 6679</v>
      </c>
      <c r="AD425" t="str">
        <f>_xlfn.IFNA(VLOOKUP(PrivateSchedule[[#This Row],[ow]],RTARoutes[[StageCodes]:[RouteID]],6,FALSE), VLOOKUP(PrivateSchedule[[#This Row],[re]],RTARoutes[[StageCodes]:[RouteID]],6,FALSE))</f>
        <v>PVT300</v>
      </c>
      <c r="AE425" t="str" cm="1">
        <f t="array" ref="AE425">_xlfn.IFS( NOT(ISNA(VLOOKUP(PrivateSchedule[[#This Row],[ow]],RTARoutes[[StageCodes]:[RouteID]],6,FALSE))), "O",  NOT(ISNA(VLOOKUP(PrivateSchedule[[#This Row],[re]],RTARoutes[[StageCodes]:[RouteID]],6,FALSE))), "R")</f>
        <v>R</v>
      </c>
      <c r="AF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426" spans="2:33">
      <c r="O426" s="171" t="s">
        <v>1882</v>
      </c>
      <c r="T426" s="173" t="s">
        <v>676</v>
      </c>
      <c r="U426" t="str">
        <f t="shared" si="24"/>
        <v>MAPUSA-BAMBOLI W/S</v>
      </c>
      <c r="V426" s="163">
        <v>0.80902777777777779</v>
      </c>
      <c r="AA426" s="165" t="str">
        <f t="shared" si="25"/>
        <v/>
      </c>
      <c r="AB426" t="str">
        <f t="shared" si="26"/>
        <v>BICHOLIM</v>
      </c>
      <c r="AC426" t="str">
        <f t="shared" si="27"/>
        <v>GA03T 6679</v>
      </c>
      <c r="AD426" t="e">
        <f>_xlfn.IFNA(VLOOKUP(PrivateSchedule[[#This Row],[ow]],RTARoutes[[StageCodes]:[RouteID]],6,FALSE), VLOOKUP(PrivateSchedule[[#This Row],[re]],RTARoutes[[StageCodes]:[RouteID]],6,FALSE))</f>
        <v>#N/A</v>
      </c>
      <c r="AE426" t="e" cm="1">
        <f t="array" ref="AE426">_xlfn.IFS( NOT(ISNA(VLOOKUP(PrivateSchedule[[#This Row],[ow]],RTARoutes[[StageCodes]:[RouteID]],6,FALSE))), "O",  NOT(ISNA(VLOOKUP(PrivateSchedule[[#This Row],[re]],RTARoutes[[StageCodes]:[RouteID]],6,FALSE))), "R")</f>
        <v>#N/A</v>
      </c>
      <c r="AF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MPS-*BWS</v>
      </c>
      <c r="AG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BWS-*MPS</v>
      </c>
    </row>
    <row r="427" spans="2:33">
      <c r="B427" s="171" t="s">
        <v>273</v>
      </c>
      <c r="C427" s="172" t="s">
        <v>3768</v>
      </c>
      <c r="D427" s="172" t="s">
        <v>28</v>
      </c>
      <c r="E427" s="176">
        <v>43368</v>
      </c>
      <c r="G427" s="171" t="s">
        <v>3769</v>
      </c>
      <c r="H427" s="172" t="s">
        <v>3770</v>
      </c>
      <c r="J427" s="171" t="s">
        <v>272</v>
      </c>
      <c r="L427" s="172" t="s">
        <v>16</v>
      </c>
      <c r="M427" s="198">
        <v>23</v>
      </c>
      <c r="N427" s="199">
        <v>9</v>
      </c>
      <c r="O427" s="171" t="s">
        <v>3476</v>
      </c>
      <c r="T427" s="173" t="s">
        <v>2646</v>
      </c>
      <c r="U427" t="str">
        <f t="shared" si="24"/>
        <v>Assordem-SAVORDE TSK</v>
      </c>
      <c r="V427" s="163">
        <v>0.28125</v>
      </c>
      <c r="AA427" s="165" t="str">
        <f t="shared" si="25"/>
        <v/>
      </c>
      <c r="AB427" t="str">
        <f t="shared" si="26"/>
        <v>BICHOLIM</v>
      </c>
      <c r="AC427" t="str">
        <f t="shared" si="27"/>
        <v>GA01U 2240</v>
      </c>
      <c r="AD427" t="str">
        <f>_xlfn.IFNA(VLOOKUP(PrivateSchedule[[#This Row],[ow]],RTARoutes[[StageCodes]:[RouteID]],6,FALSE), VLOOKUP(PrivateSchedule[[#This Row],[re]],RTARoutes[[StageCodes]:[RouteID]],6,FALSE))</f>
        <v>PVT34</v>
      </c>
      <c r="AE427" t="str" cm="1">
        <f t="array" ref="AE427">_xlfn.IFS( NOT(ISNA(VLOOKUP(PrivateSchedule[[#This Row],[ow]],RTARoutes[[StageCodes]:[RouteID]],6,FALSE))), "O",  NOT(ISNA(VLOOKUP(PrivateSchedule[[#This Row],[re]],RTARoutes[[StageCodes]:[RouteID]],6,FALSE))), "R")</f>
        <v>O</v>
      </c>
      <c r="AF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ASS-*SVD</v>
      </c>
      <c r="AG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SVD-*ASS</v>
      </c>
    </row>
    <row r="428" spans="2:33">
      <c r="J428" s="171" t="s">
        <v>5881</v>
      </c>
      <c r="O428" s="171" t="s">
        <v>2646</v>
      </c>
      <c r="T428" s="173" t="s">
        <v>3041</v>
      </c>
      <c r="U428" t="str">
        <f t="shared" si="24"/>
        <v>SAVORDE TSK-VALPOI</v>
      </c>
      <c r="V428" s="163">
        <v>0.39583333333333331</v>
      </c>
      <c r="AA428" s="165" t="str">
        <f t="shared" si="25"/>
        <v/>
      </c>
      <c r="AB428" t="str">
        <f t="shared" si="26"/>
        <v>BICHOLIM</v>
      </c>
      <c r="AC428" t="str">
        <f t="shared" si="27"/>
        <v>GA01U 2240</v>
      </c>
      <c r="AD428" t="str">
        <f>_xlfn.IFNA(VLOOKUP(PrivateSchedule[[#This Row],[ow]],RTARoutes[[StageCodes]:[RouteID]],6,FALSE), VLOOKUP(PrivateSchedule[[#This Row],[re]],RTARoutes[[StageCodes]:[RouteID]],6,FALSE))</f>
        <v>PVT488</v>
      </c>
      <c r="AE428" t="str" cm="1">
        <f t="array" ref="AE428">_xlfn.IFS( NOT(ISNA(VLOOKUP(PrivateSchedule[[#This Row],[ow]],RTARoutes[[StageCodes]:[RouteID]],6,FALSE))), "O",  NOT(ISNA(VLOOKUP(PrivateSchedule[[#This Row],[re]],RTARoutes[[StageCodes]:[RouteID]],6,FALSE))), "R")</f>
        <v>O</v>
      </c>
      <c r="AF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429" spans="2:33">
      <c r="O429" s="171" t="s">
        <v>3041</v>
      </c>
      <c r="T429" s="173" t="s">
        <v>2646</v>
      </c>
      <c r="U429" t="str">
        <f t="shared" si="24"/>
        <v>VALPOI-SAVORDE TSK</v>
      </c>
      <c r="V429" s="163">
        <v>0.47916666666666669</v>
      </c>
      <c r="AA429" s="165" t="str">
        <f t="shared" si="25"/>
        <v/>
      </c>
      <c r="AB429" t="str">
        <f t="shared" si="26"/>
        <v>BICHOLIM</v>
      </c>
      <c r="AC429" t="str">
        <f t="shared" si="27"/>
        <v>GA01U 2240</v>
      </c>
      <c r="AD429" t="str">
        <f>_xlfn.IFNA(VLOOKUP(PrivateSchedule[[#This Row],[ow]],RTARoutes[[StageCodes]:[RouteID]],6,FALSE), VLOOKUP(PrivateSchedule[[#This Row],[re]],RTARoutes[[StageCodes]:[RouteID]],6,FALSE))</f>
        <v>PVT488</v>
      </c>
      <c r="AE429" t="str" cm="1">
        <f t="array" ref="AE429">_xlfn.IFS( NOT(ISNA(VLOOKUP(PrivateSchedule[[#This Row],[ow]],RTARoutes[[StageCodes]:[RouteID]],6,FALSE))), "O",  NOT(ISNA(VLOOKUP(PrivateSchedule[[#This Row],[re]],RTARoutes[[StageCodes]:[RouteID]],6,FALSE))), "R")</f>
        <v>R</v>
      </c>
      <c r="AF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VLP-*SVD</v>
      </c>
      <c r="AG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SVD-*VLP</v>
      </c>
    </row>
    <row r="430" spans="2:33">
      <c r="O430" s="171" t="s">
        <v>2646</v>
      </c>
      <c r="T430" s="173" t="s">
        <v>3041</v>
      </c>
      <c r="U430" t="str">
        <f t="shared" si="24"/>
        <v>SAVORDE TSK-VALPOI</v>
      </c>
      <c r="V430" s="163">
        <v>0.60416666666666663</v>
      </c>
      <c r="AA430" s="165" t="str">
        <f t="shared" si="25"/>
        <v/>
      </c>
      <c r="AB430" t="str">
        <f t="shared" si="26"/>
        <v>BICHOLIM</v>
      </c>
      <c r="AC430" t="str">
        <f t="shared" si="27"/>
        <v>GA01U 2240</v>
      </c>
      <c r="AD430" t="str">
        <f>_xlfn.IFNA(VLOOKUP(PrivateSchedule[[#This Row],[ow]],RTARoutes[[StageCodes]:[RouteID]],6,FALSE), VLOOKUP(PrivateSchedule[[#This Row],[re]],RTARoutes[[StageCodes]:[RouteID]],6,FALSE))</f>
        <v>PVT488</v>
      </c>
      <c r="AE430" t="str" cm="1">
        <f t="array" ref="AE430">_xlfn.IFS( NOT(ISNA(VLOOKUP(PrivateSchedule[[#This Row],[ow]],RTARoutes[[StageCodes]:[RouteID]],6,FALSE))), "O",  NOT(ISNA(VLOOKUP(PrivateSchedule[[#This Row],[re]],RTARoutes[[StageCodes]:[RouteID]],6,FALSE))), "R")</f>
        <v>O</v>
      </c>
      <c r="AF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431" spans="2:33">
      <c r="O431" s="171" t="s">
        <v>3041</v>
      </c>
      <c r="T431" s="173" t="s">
        <v>3476</v>
      </c>
      <c r="U431" t="str">
        <f t="shared" si="24"/>
        <v>VALPOI-Assordem</v>
      </c>
      <c r="V431" s="163">
        <v>0.70833333333333337</v>
      </c>
      <c r="AA431" s="165" t="str">
        <f t="shared" si="25"/>
        <v/>
      </c>
      <c r="AB431" t="str">
        <f t="shared" si="26"/>
        <v>BICHOLIM</v>
      </c>
      <c r="AC431" t="str">
        <f t="shared" si="27"/>
        <v>GA01U 2240</v>
      </c>
      <c r="AD431" t="e">
        <f>_xlfn.IFNA(VLOOKUP(PrivateSchedule[[#This Row],[ow]],RTARoutes[[StageCodes]:[RouteID]],6,FALSE), VLOOKUP(PrivateSchedule[[#This Row],[re]],RTARoutes[[StageCodes]:[RouteID]],6,FALSE))</f>
        <v>#N/A</v>
      </c>
      <c r="AE431" t="e" cm="1">
        <f t="array" ref="AE431">_xlfn.IFS( NOT(ISNA(VLOOKUP(PrivateSchedule[[#This Row],[ow]],RTARoutes[[StageCodes]:[RouteID]],6,FALSE))), "O",  NOT(ISNA(VLOOKUP(PrivateSchedule[[#This Row],[re]],RTARoutes[[StageCodes]:[RouteID]],6,FALSE))), "R")</f>
        <v>#N/A</v>
      </c>
      <c r="AF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VLP-*ASS</v>
      </c>
      <c r="AG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ASS-*VLP</v>
      </c>
    </row>
    <row r="432" spans="2:33">
      <c r="B432" s="171" t="s">
        <v>119</v>
      </c>
      <c r="C432" s="172" t="s">
        <v>3771</v>
      </c>
      <c r="D432" s="172" t="s">
        <v>28</v>
      </c>
      <c r="E432" s="176">
        <v>43341</v>
      </c>
      <c r="F432" s="177">
        <v>45166</v>
      </c>
      <c r="G432" s="171" t="s">
        <v>3757</v>
      </c>
      <c r="H432" s="172" t="s">
        <v>3772</v>
      </c>
      <c r="J432" s="171" t="s">
        <v>117</v>
      </c>
      <c r="L432" s="172" t="s">
        <v>16</v>
      </c>
      <c r="M432" s="198">
        <v>27</v>
      </c>
      <c r="N432" s="199">
        <v>10</v>
      </c>
      <c r="O432" s="171" t="s">
        <v>1886</v>
      </c>
      <c r="T432" s="173" t="s">
        <v>2596</v>
      </c>
      <c r="U432" t="str">
        <f t="shared" si="24"/>
        <v>MARCEL-SANKHALI</v>
      </c>
      <c r="V432" s="163">
        <v>0.26041666666666669</v>
      </c>
      <c r="AA432" s="165" t="str">
        <f t="shared" si="25"/>
        <v/>
      </c>
      <c r="AB432" t="str">
        <f t="shared" si="26"/>
        <v>BICHOLIM</v>
      </c>
      <c r="AC432" t="str">
        <f t="shared" si="27"/>
        <v>GA01W 4322</v>
      </c>
      <c r="AD432" t="str">
        <f>_xlfn.IFNA(VLOOKUP(PrivateSchedule[[#This Row],[ow]],RTARoutes[[StageCodes]:[RouteID]],6,FALSE), VLOOKUP(PrivateSchedule[[#This Row],[re]],RTARoutes[[StageCodes]:[RouteID]],6,FALSE))</f>
        <v>PVT305</v>
      </c>
      <c r="AE432" t="str" cm="1">
        <f t="array" ref="AE432">_xlfn.IFS( NOT(ISNA(VLOOKUP(PrivateSchedule[[#This Row],[ow]],RTARoutes[[StageCodes]:[RouteID]],6,FALSE))), "O",  NOT(ISNA(VLOOKUP(PrivateSchedule[[#This Row],[re]],RTARoutes[[StageCodes]:[RouteID]],6,FALSE))), "R")</f>
        <v>O</v>
      </c>
      <c r="AF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MRC-*SKL</v>
      </c>
      <c r="AG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SKL-*MRC</v>
      </c>
    </row>
    <row r="433" spans="2:33">
      <c r="O433" s="171" t="s">
        <v>2596</v>
      </c>
      <c r="T433" s="173" t="s">
        <v>2247</v>
      </c>
      <c r="U433" t="str">
        <f t="shared" si="24"/>
        <v>SANKHALI-PANAJI</v>
      </c>
      <c r="V433" s="163">
        <v>0.28472222222222221</v>
      </c>
      <c r="AA433" s="165" t="str">
        <f t="shared" si="25"/>
        <v/>
      </c>
      <c r="AB433" t="str">
        <f t="shared" si="26"/>
        <v>BICHOLIM</v>
      </c>
      <c r="AC433" t="str">
        <f t="shared" si="27"/>
        <v>GA01W 4322</v>
      </c>
      <c r="AD433" t="str">
        <f>_xlfn.IFNA(VLOOKUP(PrivateSchedule[[#This Row],[ow]],RTARoutes[[StageCodes]:[RouteID]],6,FALSE), VLOOKUP(PrivateSchedule[[#This Row],[re]],RTARoutes[[StageCodes]:[RouteID]],6,FALSE))</f>
        <v>PVT445</v>
      </c>
      <c r="AE433" t="str" cm="1">
        <f t="array" ref="AE433">_xlfn.IFS( NOT(ISNA(VLOOKUP(PrivateSchedule[[#This Row],[ow]],RTARoutes[[StageCodes]:[RouteID]],6,FALSE))), "O",  NOT(ISNA(VLOOKUP(PrivateSchedule[[#This Row],[re]],RTARoutes[[StageCodes]:[RouteID]],6,FALSE))), "R")</f>
        <v>R</v>
      </c>
      <c r="AF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34" spans="2:33">
      <c r="O434" s="171" t="s">
        <v>2247</v>
      </c>
      <c r="T434" s="173" t="s">
        <v>2596</v>
      </c>
      <c r="U434" t="str">
        <f t="shared" si="24"/>
        <v>PANAJI-SANKHALI</v>
      </c>
      <c r="V434" s="163">
        <v>0.3298611111111111</v>
      </c>
      <c r="AA434" s="165" t="str">
        <f t="shared" si="25"/>
        <v/>
      </c>
      <c r="AB434" t="str">
        <f t="shared" si="26"/>
        <v>BICHOLIM</v>
      </c>
      <c r="AC434" t="str">
        <f t="shared" si="27"/>
        <v>GA01W 4322</v>
      </c>
      <c r="AD434" t="str">
        <f>_xlfn.IFNA(VLOOKUP(PrivateSchedule[[#This Row],[ow]],RTARoutes[[StageCodes]:[RouteID]],6,FALSE), VLOOKUP(PrivateSchedule[[#This Row],[re]],RTARoutes[[StageCodes]:[RouteID]],6,FALSE))</f>
        <v>PVT445</v>
      </c>
      <c r="AE434" t="str" cm="1">
        <f t="array" ref="AE434">_xlfn.IFS( NOT(ISNA(VLOOKUP(PrivateSchedule[[#This Row],[ow]],RTARoutes[[StageCodes]:[RouteID]],6,FALSE))), "O",  NOT(ISNA(VLOOKUP(PrivateSchedule[[#This Row],[re]],RTARoutes[[StageCodes]:[RouteID]],6,FALSE))), "R")</f>
        <v>O</v>
      </c>
      <c r="AF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35" spans="2:33">
      <c r="O435" s="171" t="s">
        <v>2596</v>
      </c>
      <c r="T435" s="173" t="s">
        <v>2247</v>
      </c>
      <c r="U435" t="str">
        <f t="shared" si="24"/>
        <v>SANKHALI-PANAJI</v>
      </c>
      <c r="V435" s="163">
        <v>0.38541666666666669</v>
      </c>
      <c r="AA435" s="165" t="str">
        <f t="shared" si="25"/>
        <v/>
      </c>
      <c r="AB435" t="str">
        <f t="shared" si="26"/>
        <v>BICHOLIM</v>
      </c>
      <c r="AC435" t="str">
        <f t="shared" si="27"/>
        <v>GA01W 4322</v>
      </c>
      <c r="AD435" t="str">
        <f>_xlfn.IFNA(VLOOKUP(PrivateSchedule[[#This Row],[ow]],RTARoutes[[StageCodes]:[RouteID]],6,FALSE), VLOOKUP(PrivateSchedule[[#This Row],[re]],RTARoutes[[StageCodes]:[RouteID]],6,FALSE))</f>
        <v>PVT445</v>
      </c>
      <c r="AE435" t="str" cm="1">
        <f t="array" ref="AE435">_xlfn.IFS( NOT(ISNA(VLOOKUP(PrivateSchedule[[#This Row],[ow]],RTARoutes[[StageCodes]:[RouteID]],6,FALSE))), "O",  NOT(ISNA(VLOOKUP(PrivateSchedule[[#This Row],[re]],RTARoutes[[StageCodes]:[RouteID]],6,FALSE))), "R")</f>
        <v>R</v>
      </c>
      <c r="AF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36" spans="2:33">
      <c r="O436" s="171" t="s">
        <v>2247</v>
      </c>
      <c r="T436" s="173" t="s">
        <v>2596</v>
      </c>
      <c r="U436" t="str">
        <f t="shared" si="24"/>
        <v>PANAJI-SANKHALI</v>
      </c>
      <c r="V436" s="163">
        <v>0.43402777777777779</v>
      </c>
      <c r="AA436" s="165" t="str">
        <f t="shared" si="25"/>
        <v/>
      </c>
      <c r="AB436" t="str">
        <f t="shared" si="26"/>
        <v>BICHOLIM</v>
      </c>
      <c r="AC436" t="str">
        <f t="shared" si="27"/>
        <v>GA01W 4322</v>
      </c>
      <c r="AD436" t="str">
        <f>_xlfn.IFNA(VLOOKUP(PrivateSchedule[[#This Row],[ow]],RTARoutes[[StageCodes]:[RouteID]],6,FALSE), VLOOKUP(PrivateSchedule[[#This Row],[re]],RTARoutes[[StageCodes]:[RouteID]],6,FALSE))</f>
        <v>PVT445</v>
      </c>
      <c r="AE436" t="str" cm="1">
        <f t="array" ref="AE436">_xlfn.IFS( NOT(ISNA(VLOOKUP(PrivateSchedule[[#This Row],[ow]],RTARoutes[[StageCodes]:[RouteID]],6,FALSE))), "O",  NOT(ISNA(VLOOKUP(PrivateSchedule[[#This Row],[re]],RTARoutes[[StageCodes]:[RouteID]],6,FALSE))), "R")</f>
        <v>O</v>
      </c>
      <c r="AF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37" spans="2:33">
      <c r="O437" s="171" t="s">
        <v>2596</v>
      </c>
      <c r="T437" s="173" t="s">
        <v>2247</v>
      </c>
      <c r="U437" t="str">
        <f t="shared" si="24"/>
        <v>SANKHALI-PANAJI</v>
      </c>
      <c r="V437" s="163">
        <v>0.51388888888888884</v>
      </c>
      <c r="AA437" s="165" t="str">
        <f t="shared" si="25"/>
        <v/>
      </c>
      <c r="AB437" t="str">
        <f t="shared" si="26"/>
        <v>BICHOLIM</v>
      </c>
      <c r="AC437" t="str">
        <f t="shared" si="27"/>
        <v>GA01W 4322</v>
      </c>
      <c r="AD437" t="str">
        <f>_xlfn.IFNA(VLOOKUP(PrivateSchedule[[#This Row],[ow]],RTARoutes[[StageCodes]:[RouteID]],6,FALSE), VLOOKUP(PrivateSchedule[[#This Row],[re]],RTARoutes[[StageCodes]:[RouteID]],6,FALSE))</f>
        <v>PVT445</v>
      </c>
      <c r="AE437" t="str" cm="1">
        <f t="array" ref="AE437">_xlfn.IFS( NOT(ISNA(VLOOKUP(PrivateSchedule[[#This Row],[ow]],RTARoutes[[StageCodes]:[RouteID]],6,FALSE))), "O",  NOT(ISNA(VLOOKUP(PrivateSchedule[[#This Row],[re]],RTARoutes[[StageCodes]:[RouteID]],6,FALSE))), "R")</f>
        <v>R</v>
      </c>
      <c r="AF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38" spans="2:33">
      <c r="O438" s="171" t="s">
        <v>2247</v>
      </c>
      <c r="T438" s="173" t="s">
        <v>2596</v>
      </c>
      <c r="U438" t="str">
        <f t="shared" si="24"/>
        <v>PANAJI-SANKHALI</v>
      </c>
      <c r="V438" s="163">
        <v>0.58333333333333337</v>
      </c>
      <c r="AA438" s="165" t="str">
        <f t="shared" si="25"/>
        <v/>
      </c>
      <c r="AB438" t="str">
        <f t="shared" si="26"/>
        <v>BICHOLIM</v>
      </c>
      <c r="AC438" t="str">
        <f t="shared" si="27"/>
        <v>GA01W 4322</v>
      </c>
      <c r="AD438" t="str">
        <f>_xlfn.IFNA(VLOOKUP(PrivateSchedule[[#This Row],[ow]],RTARoutes[[StageCodes]:[RouteID]],6,FALSE), VLOOKUP(PrivateSchedule[[#This Row],[re]],RTARoutes[[StageCodes]:[RouteID]],6,FALSE))</f>
        <v>PVT445</v>
      </c>
      <c r="AE438" t="str" cm="1">
        <f t="array" ref="AE438">_xlfn.IFS( NOT(ISNA(VLOOKUP(PrivateSchedule[[#This Row],[ow]],RTARoutes[[StageCodes]:[RouteID]],6,FALSE))), "O",  NOT(ISNA(VLOOKUP(PrivateSchedule[[#This Row],[re]],RTARoutes[[StageCodes]:[RouteID]],6,FALSE))), "R")</f>
        <v>O</v>
      </c>
      <c r="AF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39" spans="2:33">
      <c r="O439" s="171" t="s">
        <v>2596</v>
      </c>
      <c r="T439" s="173" t="s">
        <v>2247</v>
      </c>
      <c r="U439" t="str">
        <f t="shared" si="24"/>
        <v>SANKHALI-PANAJI</v>
      </c>
      <c r="V439" s="163">
        <v>0.63888888888888884</v>
      </c>
      <c r="AA439" s="165" t="str">
        <f t="shared" si="25"/>
        <v/>
      </c>
      <c r="AB439" t="str">
        <f t="shared" si="26"/>
        <v>BICHOLIM</v>
      </c>
      <c r="AC439" t="str">
        <f t="shared" si="27"/>
        <v>GA01W 4322</v>
      </c>
      <c r="AD439" t="str">
        <f>_xlfn.IFNA(VLOOKUP(PrivateSchedule[[#This Row],[ow]],RTARoutes[[StageCodes]:[RouteID]],6,FALSE), VLOOKUP(PrivateSchedule[[#This Row],[re]],RTARoutes[[StageCodes]:[RouteID]],6,FALSE))</f>
        <v>PVT445</v>
      </c>
      <c r="AE439" t="str" cm="1">
        <f t="array" ref="AE439">_xlfn.IFS( NOT(ISNA(VLOOKUP(PrivateSchedule[[#This Row],[ow]],RTARoutes[[StageCodes]:[RouteID]],6,FALSE))), "O",  NOT(ISNA(VLOOKUP(PrivateSchedule[[#This Row],[re]],RTARoutes[[StageCodes]:[RouteID]],6,FALSE))), "R")</f>
        <v>R</v>
      </c>
      <c r="AF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40" spans="2:33">
      <c r="O440" s="171" t="s">
        <v>2247</v>
      </c>
      <c r="T440" s="173" t="s">
        <v>2596</v>
      </c>
      <c r="U440" t="str">
        <f t="shared" si="24"/>
        <v>PANAJI-SANKHALI</v>
      </c>
      <c r="V440" s="163">
        <v>0.70138888888888884</v>
      </c>
      <c r="AA440" s="165" t="str">
        <f t="shared" si="25"/>
        <v/>
      </c>
      <c r="AB440" t="str">
        <f t="shared" si="26"/>
        <v>BICHOLIM</v>
      </c>
      <c r="AC440" t="str">
        <f t="shared" si="27"/>
        <v>GA01W 4322</v>
      </c>
      <c r="AD440" t="str">
        <f>_xlfn.IFNA(VLOOKUP(PrivateSchedule[[#This Row],[ow]],RTARoutes[[StageCodes]:[RouteID]],6,FALSE), VLOOKUP(PrivateSchedule[[#This Row],[re]],RTARoutes[[StageCodes]:[RouteID]],6,FALSE))</f>
        <v>PVT445</v>
      </c>
      <c r="AE440" t="str" cm="1">
        <f t="array" ref="AE440">_xlfn.IFS( NOT(ISNA(VLOOKUP(PrivateSchedule[[#This Row],[ow]],RTARoutes[[StageCodes]:[RouteID]],6,FALSE))), "O",  NOT(ISNA(VLOOKUP(PrivateSchedule[[#This Row],[re]],RTARoutes[[StageCodes]:[RouteID]],6,FALSE))), "R")</f>
        <v>O</v>
      </c>
      <c r="AF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41" spans="2:33">
      <c r="O441" s="171" t="s">
        <v>2596</v>
      </c>
      <c r="T441" s="173" t="s">
        <v>2247</v>
      </c>
      <c r="U441" t="str">
        <f t="shared" si="24"/>
        <v>SANKHALI-PANAJI</v>
      </c>
      <c r="V441" s="163">
        <v>0.75694444444444442</v>
      </c>
      <c r="AA441" s="165" t="str">
        <f t="shared" si="25"/>
        <v/>
      </c>
      <c r="AB441" t="str">
        <f t="shared" si="26"/>
        <v>BICHOLIM</v>
      </c>
      <c r="AC441" t="str">
        <f t="shared" si="27"/>
        <v>GA01W 4322</v>
      </c>
      <c r="AD441" t="str">
        <f>_xlfn.IFNA(VLOOKUP(PrivateSchedule[[#This Row],[ow]],RTARoutes[[StageCodes]:[RouteID]],6,FALSE), VLOOKUP(PrivateSchedule[[#This Row],[re]],RTARoutes[[StageCodes]:[RouteID]],6,FALSE))</f>
        <v>PVT445</v>
      </c>
      <c r="AE441" t="str" cm="1">
        <f t="array" ref="AE441">_xlfn.IFS( NOT(ISNA(VLOOKUP(PrivateSchedule[[#This Row],[ow]],RTARoutes[[StageCodes]:[RouteID]],6,FALSE))), "O",  NOT(ISNA(VLOOKUP(PrivateSchedule[[#This Row],[re]],RTARoutes[[StageCodes]:[RouteID]],6,FALSE))), "R")</f>
        <v>R</v>
      </c>
      <c r="AF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442" spans="2:33">
      <c r="O442" s="171" t="s">
        <v>2247</v>
      </c>
      <c r="T442" s="173" t="s">
        <v>2596</v>
      </c>
      <c r="U442" t="str">
        <f t="shared" si="24"/>
        <v>PANAJI-SANKHALI</v>
      </c>
      <c r="V442" s="163">
        <v>0.80208333333333337</v>
      </c>
      <c r="AA442" s="165" t="str">
        <f t="shared" si="25"/>
        <v/>
      </c>
      <c r="AB442" t="str">
        <f t="shared" si="26"/>
        <v>BICHOLIM</v>
      </c>
      <c r="AC442" t="str">
        <f t="shared" si="27"/>
        <v>GA01W 4322</v>
      </c>
      <c r="AD442" t="str">
        <f>_xlfn.IFNA(VLOOKUP(PrivateSchedule[[#This Row],[ow]],RTARoutes[[StageCodes]:[RouteID]],6,FALSE), VLOOKUP(PrivateSchedule[[#This Row],[re]],RTARoutes[[StageCodes]:[RouteID]],6,FALSE))</f>
        <v>PVT445</v>
      </c>
      <c r="AE442" t="str" cm="1">
        <f t="array" ref="AE442">_xlfn.IFS( NOT(ISNA(VLOOKUP(PrivateSchedule[[#This Row],[ow]],RTARoutes[[StageCodes]:[RouteID]],6,FALSE))), "O",  NOT(ISNA(VLOOKUP(PrivateSchedule[[#This Row],[re]],RTARoutes[[StageCodes]:[RouteID]],6,FALSE))), "R")</f>
        <v>O</v>
      </c>
      <c r="AF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443" spans="2:33">
      <c r="B443" s="171" t="s">
        <v>142</v>
      </c>
      <c r="C443" s="172" t="s">
        <v>3773</v>
      </c>
      <c r="D443" s="172" t="s">
        <v>28</v>
      </c>
      <c r="E443" s="176">
        <v>42918</v>
      </c>
      <c r="F443" s="177">
        <v>44743</v>
      </c>
      <c r="G443" s="171" t="s">
        <v>3774</v>
      </c>
      <c r="H443" s="172" t="s">
        <v>3775</v>
      </c>
      <c r="J443" s="171" t="s">
        <v>140</v>
      </c>
      <c r="L443" s="172" t="s">
        <v>16</v>
      </c>
      <c r="M443" s="198">
        <v>28</v>
      </c>
      <c r="N443" s="199">
        <v>10</v>
      </c>
      <c r="O443" s="171" t="s">
        <v>2106</v>
      </c>
      <c r="T443" s="173" t="s">
        <v>420</v>
      </c>
      <c r="U443" t="str">
        <f t="shared" si="24"/>
        <v>NARVA-BICHOLIM</v>
      </c>
      <c r="V443" s="163">
        <v>0.28819444444444442</v>
      </c>
      <c r="AA443" s="165" t="str">
        <f t="shared" si="25"/>
        <v/>
      </c>
      <c r="AB443" t="str">
        <f t="shared" si="26"/>
        <v>BICHOLIM</v>
      </c>
      <c r="AC443" t="str">
        <f t="shared" si="27"/>
        <v>GA04T 0886</v>
      </c>
      <c r="AD443" t="str">
        <f>_xlfn.IFNA(VLOOKUP(PrivateSchedule[[#This Row],[ow]],RTARoutes[[StageCodes]:[RouteID]],6,FALSE), VLOOKUP(PrivateSchedule[[#This Row],[re]],RTARoutes[[StageCodes]:[RouteID]],6,FALSE))</f>
        <v>PVT42</v>
      </c>
      <c r="AE443" t="str" cm="1">
        <f t="array" ref="AE443">_xlfn.IFS( NOT(ISNA(VLOOKUP(PrivateSchedule[[#This Row],[ow]],RTARoutes[[StageCodes]:[RouteID]],6,FALSE))), "O",  NOT(ISNA(VLOOKUP(PrivateSchedule[[#This Row],[re]],RTARoutes[[StageCodes]:[RouteID]],6,FALSE))), "R")</f>
        <v>R</v>
      </c>
      <c r="AF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44" spans="2:33">
      <c r="O444" s="171" t="s">
        <v>420</v>
      </c>
      <c r="T444" s="173" t="s">
        <v>2106</v>
      </c>
      <c r="U444" t="str">
        <f t="shared" si="24"/>
        <v>BICHOLIM-NARVA</v>
      </c>
      <c r="V444" s="163">
        <v>0.30902777777777779</v>
      </c>
      <c r="AA444" s="165" t="str">
        <f t="shared" si="25"/>
        <v/>
      </c>
      <c r="AB444" t="str">
        <f t="shared" si="26"/>
        <v>BICHOLIM</v>
      </c>
      <c r="AC444" t="str">
        <f t="shared" si="27"/>
        <v>GA04T 0886</v>
      </c>
      <c r="AD444" t="str">
        <f>_xlfn.IFNA(VLOOKUP(PrivateSchedule[[#This Row],[ow]],RTARoutes[[StageCodes]:[RouteID]],6,FALSE), VLOOKUP(PrivateSchedule[[#This Row],[re]],RTARoutes[[StageCodes]:[RouteID]],6,FALSE))</f>
        <v>PVT42</v>
      </c>
      <c r="AE444" t="str" cm="1">
        <f t="array" ref="AE444">_xlfn.IFS( NOT(ISNA(VLOOKUP(PrivateSchedule[[#This Row],[ow]],RTARoutes[[StageCodes]:[RouteID]],6,FALSE))), "O",  NOT(ISNA(VLOOKUP(PrivateSchedule[[#This Row],[re]],RTARoutes[[StageCodes]:[RouteID]],6,FALSE))), "R")</f>
        <v>O</v>
      </c>
      <c r="AF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45" spans="2:33">
      <c r="O445" s="171" t="s">
        <v>2106</v>
      </c>
      <c r="T445" s="173" t="s">
        <v>420</v>
      </c>
      <c r="U445" t="str">
        <f t="shared" si="24"/>
        <v>NARVA-BICHOLIM</v>
      </c>
      <c r="V445" s="163">
        <v>0.3263888888888889</v>
      </c>
      <c r="AA445" s="165" t="str">
        <f t="shared" si="25"/>
        <v/>
      </c>
      <c r="AB445" t="str">
        <f t="shared" si="26"/>
        <v>BICHOLIM</v>
      </c>
      <c r="AC445" t="str">
        <f t="shared" si="27"/>
        <v>GA04T 0886</v>
      </c>
      <c r="AD445" t="str">
        <f>_xlfn.IFNA(VLOOKUP(PrivateSchedule[[#This Row],[ow]],RTARoutes[[StageCodes]:[RouteID]],6,FALSE), VLOOKUP(PrivateSchedule[[#This Row],[re]],RTARoutes[[StageCodes]:[RouteID]],6,FALSE))</f>
        <v>PVT42</v>
      </c>
      <c r="AE445" t="str" cm="1">
        <f t="array" ref="AE445">_xlfn.IFS( NOT(ISNA(VLOOKUP(PrivateSchedule[[#This Row],[ow]],RTARoutes[[StageCodes]:[RouteID]],6,FALSE))), "O",  NOT(ISNA(VLOOKUP(PrivateSchedule[[#This Row],[re]],RTARoutes[[StageCodes]:[RouteID]],6,FALSE))), "R")</f>
        <v>R</v>
      </c>
      <c r="AF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46" spans="2:33">
      <c r="O446" s="171" t="s">
        <v>420</v>
      </c>
      <c r="T446" s="173" t="s">
        <v>2106</v>
      </c>
      <c r="U446" t="str">
        <f t="shared" si="24"/>
        <v>BICHOLIM-NARVA</v>
      </c>
      <c r="V446" s="163">
        <v>0.36458333333333331</v>
      </c>
      <c r="AA446" s="165" t="str">
        <f t="shared" si="25"/>
        <v/>
      </c>
      <c r="AB446" t="str">
        <f t="shared" si="26"/>
        <v>BICHOLIM</v>
      </c>
      <c r="AC446" t="str">
        <f t="shared" si="27"/>
        <v>GA04T 0886</v>
      </c>
      <c r="AD446" t="str">
        <f>_xlfn.IFNA(VLOOKUP(PrivateSchedule[[#This Row],[ow]],RTARoutes[[StageCodes]:[RouteID]],6,FALSE), VLOOKUP(PrivateSchedule[[#This Row],[re]],RTARoutes[[StageCodes]:[RouteID]],6,FALSE))</f>
        <v>PVT42</v>
      </c>
      <c r="AE446" t="str" cm="1">
        <f t="array" ref="AE446">_xlfn.IFS( NOT(ISNA(VLOOKUP(PrivateSchedule[[#This Row],[ow]],RTARoutes[[StageCodes]:[RouteID]],6,FALSE))), "O",  NOT(ISNA(VLOOKUP(PrivateSchedule[[#This Row],[re]],RTARoutes[[StageCodes]:[RouteID]],6,FALSE))), "R")</f>
        <v>O</v>
      </c>
      <c r="AF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47" spans="2:33">
      <c r="O447" s="171" t="s">
        <v>2106</v>
      </c>
      <c r="T447" s="173" t="s">
        <v>420</v>
      </c>
      <c r="U447" t="str">
        <f t="shared" si="24"/>
        <v>NARVA-BICHOLIM</v>
      </c>
      <c r="V447" s="163">
        <v>0.3888888888888889</v>
      </c>
      <c r="AA447" s="165" t="str">
        <f t="shared" si="25"/>
        <v/>
      </c>
      <c r="AB447" t="str">
        <f t="shared" si="26"/>
        <v>BICHOLIM</v>
      </c>
      <c r="AC447" t="str">
        <f t="shared" si="27"/>
        <v>GA04T 0886</v>
      </c>
      <c r="AD447" t="str">
        <f>_xlfn.IFNA(VLOOKUP(PrivateSchedule[[#This Row],[ow]],RTARoutes[[StageCodes]:[RouteID]],6,FALSE), VLOOKUP(PrivateSchedule[[#This Row],[re]],RTARoutes[[StageCodes]:[RouteID]],6,FALSE))</f>
        <v>PVT42</v>
      </c>
      <c r="AE447" t="str" cm="1">
        <f t="array" ref="AE447">_xlfn.IFS( NOT(ISNA(VLOOKUP(PrivateSchedule[[#This Row],[ow]],RTARoutes[[StageCodes]:[RouteID]],6,FALSE))), "O",  NOT(ISNA(VLOOKUP(PrivateSchedule[[#This Row],[re]],RTARoutes[[StageCodes]:[RouteID]],6,FALSE))), "R")</f>
        <v>R</v>
      </c>
      <c r="AF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48" spans="2:33">
      <c r="O448" s="171" t="s">
        <v>420</v>
      </c>
      <c r="T448" s="173" t="s">
        <v>2106</v>
      </c>
      <c r="U448" t="str">
        <f t="shared" si="24"/>
        <v>BICHOLIM-NARVA</v>
      </c>
      <c r="V448" s="163">
        <v>0.42708333333333331</v>
      </c>
      <c r="AA448" s="165" t="str">
        <f t="shared" si="25"/>
        <v/>
      </c>
      <c r="AB448" t="str">
        <f t="shared" si="26"/>
        <v>BICHOLIM</v>
      </c>
      <c r="AC448" t="str">
        <f t="shared" si="27"/>
        <v>GA04T 0886</v>
      </c>
      <c r="AD448" t="str">
        <f>_xlfn.IFNA(VLOOKUP(PrivateSchedule[[#This Row],[ow]],RTARoutes[[StageCodes]:[RouteID]],6,FALSE), VLOOKUP(PrivateSchedule[[#This Row],[re]],RTARoutes[[StageCodes]:[RouteID]],6,FALSE))</f>
        <v>PVT42</v>
      </c>
      <c r="AE448" t="str" cm="1">
        <f t="array" ref="AE448">_xlfn.IFS( NOT(ISNA(VLOOKUP(PrivateSchedule[[#This Row],[ow]],RTARoutes[[StageCodes]:[RouteID]],6,FALSE))), "O",  NOT(ISNA(VLOOKUP(PrivateSchedule[[#This Row],[re]],RTARoutes[[StageCodes]:[RouteID]],6,FALSE))), "R")</f>
        <v>O</v>
      </c>
      <c r="AF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49" spans="2:33">
      <c r="O449" s="171" t="s">
        <v>2106</v>
      </c>
      <c r="T449" s="173" t="s">
        <v>420</v>
      </c>
      <c r="U449" t="str">
        <f t="shared" si="24"/>
        <v>NARVA-BICHOLIM</v>
      </c>
      <c r="V449" s="163">
        <v>0.4513888888888889</v>
      </c>
      <c r="AA449" s="165" t="str">
        <f t="shared" si="25"/>
        <v/>
      </c>
      <c r="AB449" t="str">
        <f t="shared" si="26"/>
        <v>BICHOLIM</v>
      </c>
      <c r="AC449" t="str">
        <f t="shared" si="27"/>
        <v>GA04T 0886</v>
      </c>
      <c r="AD449" t="str">
        <f>_xlfn.IFNA(VLOOKUP(PrivateSchedule[[#This Row],[ow]],RTARoutes[[StageCodes]:[RouteID]],6,FALSE), VLOOKUP(PrivateSchedule[[#This Row],[re]],RTARoutes[[StageCodes]:[RouteID]],6,FALSE))</f>
        <v>PVT42</v>
      </c>
      <c r="AE449" t="str" cm="1">
        <f t="array" ref="AE449">_xlfn.IFS( NOT(ISNA(VLOOKUP(PrivateSchedule[[#This Row],[ow]],RTARoutes[[StageCodes]:[RouteID]],6,FALSE))), "O",  NOT(ISNA(VLOOKUP(PrivateSchedule[[#This Row],[re]],RTARoutes[[StageCodes]:[RouteID]],6,FALSE))), "R")</f>
        <v>R</v>
      </c>
      <c r="AF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50" spans="2:33">
      <c r="O450" s="171" t="s">
        <v>420</v>
      </c>
      <c r="T450" s="173" t="s">
        <v>2106</v>
      </c>
      <c r="U450" t="str">
        <f t="shared" si="24"/>
        <v>BICHOLIM-NARVA</v>
      </c>
      <c r="V450" s="163">
        <v>0.50347222222222221</v>
      </c>
      <c r="AA450" s="165" t="str">
        <f t="shared" si="25"/>
        <v/>
      </c>
      <c r="AB450" t="str">
        <f t="shared" si="26"/>
        <v>BICHOLIM</v>
      </c>
      <c r="AC450" t="str">
        <f t="shared" si="27"/>
        <v>GA04T 0886</v>
      </c>
      <c r="AD450" t="str">
        <f>_xlfn.IFNA(VLOOKUP(PrivateSchedule[[#This Row],[ow]],RTARoutes[[StageCodes]:[RouteID]],6,FALSE), VLOOKUP(PrivateSchedule[[#This Row],[re]],RTARoutes[[StageCodes]:[RouteID]],6,FALSE))</f>
        <v>PVT42</v>
      </c>
      <c r="AE450" t="str" cm="1">
        <f t="array" ref="AE450">_xlfn.IFS( NOT(ISNA(VLOOKUP(PrivateSchedule[[#This Row],[ow]],RTARoutes[[StageCodes]:[RouteID]],6,FALSE))), "O",  NOT(ISNA(VLOOKUP(PrivateSchedule[[#This Row],[re]],RTARoutes[[StageCodes]:[RouteID]],6,FALSE))), "R")</f>
        <v>O</v>
      </c>
      <c r="AF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51" spans="2:33">
      <c r="O451" s="171" t="s">
        <v>2106</v>
      </c>
      <c r="T451" s="173" t="s">
        <v>420</v>
      </c>
      <c r="U451" t="str">
        <f t="shared" ref="U451:U514" si="28">_xlfn.IFNA(VLOOKUP($O451,Code2Loc,2,FALSE)
&amp; IF( OR( ISNA($P451), LEN($P451)=0), "",  "-" &amp; VLOOKUP($P451,Code2Loc,2,FALSE))
&amp; IF( OR( ISNA($Q451), LEN($Q451)=0), "",  "-" &amp; VLOOKUP($Q451,Code2Loc,2,FALSE))
&amp; IF( OR( ISNA($R451), LEN($R451)=0), "",  "-" &amp; VLOOKUP($R451,Code2Loc,2,FALSE))
&amp; IF( OR( ISNA($S451), LEN($S451)=0), "",  "-" &amp; VLOOKUP($S451,Code2Loc,2,FALSE))
&amp; IF( OR( ISNA($T451), LEN($T451)=0), "",  "-" &amp; VLOOKUP($T451,Code2Loc,2,FALSE)),"")</f>
        <v>NARVA-BICHOLIM</v>
      </c>
      <c r="V451" s="163">
        <v>0.56597222222222221</v>
      </c>
      <c r="AA451" s="165" t="str">
        <f t="shared" ref="AA451:AA514" si="29">IF(ISBLANK($V451), "", _xlfn.IFNA($V451 + _xlfn.IFNA( VLOOKUP($O451 &amp; IF(ISBLANK($P451),"", "-" &amp; $P451) &amp; IF(ISBLANK($Q451),"", "-" &amp; $Q451) &amp; IF(ISBLANK($R451),"", "-" &amp; $R451) &amp; IF(ISBLANK($S451),"", "-" &amp; $S451) &amp; IF(ISBLANK($T451),"", "-" &amp; $T451),TravelTime,8,FALSE), VLOOKUP($T451 &amp; IF(ISBLANK($S451),"", "-" &amp; $S451) &amp; IF(ISBLANK($R451),"", "-" &amp; $R451) &amp; IF(ISBLANK($Q451),"", "-" &amp; $Q451) &amp; IF(ISBLANK($P451),"", "-" &amp; $P451) &amp; IF(ISBLANK($O451),"", "-" &amp; $O451),TravelTime,8,FALSE)) / 1440, ""))</f>
        <v/>
      </c>
      <c r="AB451" t="str">
        <f t="shared" ref="AB451:AB514" si="30">IF(AND(LEN($A451)&lt;&gt;0,LEN($A451)&lt;&gt;0),$A451,$AB450)</f>
        <v>BICHOLIM</v>
      </c>
      <c r="AC451" t="str">
        <f t="shared" ref="AC451:AC514" si="31">IF(AND(LEN($J451)&lt;&gt;0,LEN($B451)&lt;&gt;0),$J451,$AC450)</f>
        <v>GA04T 0886</v>
      </c>
      <c r="AD451" t="str">
        <f>_xlfn.IFNA(VLOOKUP(PrivateSchedule[[#This Row],[ow]],RTARoutes[[StageCodes]:[RouteID]],6,FALSE), VLOOKUP(PrivateSchedule[[#This Row],[re]],RTARoutes[[StageCodes]:[RouteID]],6,FALSE))</f>
        <v>PVT42</v>
      </c>
      <c r="AE451" t="str" cm="1">
        <f t="array" ref="AE451">_xlfn.IFS( NOT(ISNA(VLOOKUP(PrivateSchedule[[#This Row],[ow]],RTARoutes[[StageCodes]:[RouteID]],6,FALSE))), "O",  NOT(ISNA(VLOOKUP(PrivateSchedule[[#This Row],[re]],RTARoutes[[StageCodes]:[RouteID]],6,FALSE))), "R")</f>
        <v>R</v>
      </c>
      <c r="AF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52" spans="2:33">
      <c r="O452" s="171" t="s">
        <v>420</v>
      </c>
      <c r="T452" s="173" t="s">
        <v>2106</v>
      </c>
      <c r="U452" t="str">
        <f t="shared" si="28"/>
        <v>BICHOLIM-NARVA</v>
      </c>
      <c r="V452" s="163">
        <v>0.60763888888888884</v>
      </c>
      <c r="AA452" s="165" t="str">
        <f t="shared" si="29"/>
        <v/>
      </c>
      <c r="AB452" t="str">
        <f t="shared" si="30"/>
        <v>BICHOLIM</v>
      </c>
      <c r="AC452" t="str">
        <f t="shared" si="31"/>
        <v>GA04T 0886</v>
      </c>
      <c r="AD452" t="str">
        <f>_xlfn.IFNA(VLOOKUP(PrivateSchedule[[#This Row],[ow]],RTARoutes[[StageCodes]:[RouteID]],6,FALSE), VLOOKUP(PrivateSchedule[[#This Row],[re]],RTARoutes[[StageCodes]:[RouteID]],6,FALSE))</f>
        <v>PVT42</v>
      </c>
      <c r="AE452" t="str" cm="1">
        <f t="array" ref="AE452">_xlfn.IFS( NOT(ISNA(VLOOKUP(PrivateSchedule[[#This Row],[ow]],RTARoutes[[StageCodes]:[RouteID]],6,FALSE))), "O",  NOT(ISNA(VLOOKUP(PrivateSchedule[[#This Row],[re]],RTARoutes[[StageCodes]:[RouteID]],6,FALSE))), "R")</f>
        <v>O</v>
      </c>
      <c r="AF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53" spans="2:33">
      <c r="O453" s="171" t="s">
        <v>2106</v>
      </c>
      <c r="T453" s="173" t="s">
        <v>420</v>
      </c>
      <c r="U453" t="str">
        <f t="shared" si="28"/>
        <v>NARVA-BICHOLIM</v>
      </c>
      <c r="V453" s="163">
        <v>0.64930555555555558</v>
      </c>
      <c r="AA453" s="165" t="str">
        <f t="shared" si="29"/>
        <v/>
      </c>
      <c r="AB453" t="str">
        <f t="shared" si="30"/>
        <v>BICHOLIM</v>
      </c>
      <c r="AC453" t="str">
        <f t="shared" si="31"/>
        <v>GA04T 0886</v>
      </c>
      <c r="AD453" t="str">
        <f>_xlfn.IFNA(VLOOKUP(PrivateSchedule[[#This Row],[ow]],RTARoutes[[StageCodes]:[RouteID]],6,FALSE), VLOOKUP(PrivateSchedule[[#This Row],[re]],RTARoutes[[StageCodes]:[RouteID]],6,FALSE))</f>
        <v>PVT42</v>
      </c>
      <c r="AE453" t="str" cm="1">
        <f t="array" ref="AE453">_xlfn.IFS( NOT(ISNA(VLOOKUP(PrivateSchedule[[#This Row],[ow]],RTARoutes[[StageCodes]:[RouteID]],6,FALSE))), "O",  NOT(ISNA(VLOOKUP(PrivateSchedule[[#This Row],[re]],RTARoutes[[StageCodes]:[RouteID]],6,FALSE))), "R")</f>
        <v>R</v>
      </c>
      <c r="AF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54" spans="2:33">
      <c r="O454" s="171" t="s">
        <v>420</v>
      </c>
      <c r="T454" s="173" t="s">
        <v>2106</v>
      </c>
      <c r="U454" t="str">
        <f t="shared" si="28"/>
        <v>BICHOLIM-NARVA</v>
      </c>
      <c r="V454" s="163">
        <v>0.70138888888888884</v>
      </c>
      <c r="AA454" s="165" t="str">
        <f t="shared" si="29"/>
        <v/>
      </c>
      <c r="AB454" t="str">
        <f t="shared" si="30"/>
        <v>BICHOLIM</v>
      </c>
      <c r="AC454" t="str">
        <f t="shared" si="31"/>
        <v>GA04T 0886</v>
      </c>
      <c r="AD454" t="str">
        <f>_xlfn.IFNA(VLOOKUP(PrivateSchedule[[#This Row],[ow]],RTARoutes[[StageCodes]:[RouteID]],6,FALSE), VLOOKUP(PrivateSchedule[[#This Row],[re]],RTARoutes[[StageCodes]:[RouteID]],6,FALSE))</f>
        <v>PVT42</v>
      </c>
      <c r="AE454" t="str" cm="1">
        <f t="array" ref="AE454">_xlfn.IFS( NOT(ISNA(VLOOKUP(PrivateSchedule[[#This Row],[ow]],RTARoutes[[StageCodes]:[RouteID]],6,FALSE))), "O",  NOT(ISNA(VLOOKUP(PrivateSchedule[[#This Row],[re]],RTARoutes[[StageCodes]:[RouteID]],6,FALSE))), "R")</f>
        <v>O</v>
      </c>
      <c r="AF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55" spans="2:33">
      <c r="O455" s="171" t="s">
        <v>2106</v>
      </c>
      <c r="T455" s="173" t="s">
        <v>420</v>
      </c>
      <c r="U455" t="str">
        <f t="shared" si="28"/>
        <v>NARVA-BICHOLIM</v>
      </c>
      <c r="V455" s="163">
        <v>0.73263888888888884</v>
      </c>
      <c r="AA455" s="165" t="str">
        <f t="shared" si="29"/>
        <v/>
      </c>
      <c r="AB455" t="str">
        <f t="shared" si="30"/>
        <v>BICHOLIM</v>
      </c>
      <c r="AC455" t="str">
        <f t="shared" si="31"/>
        <v>GA04T 0886</v>
      </c>
      <c r="AD455" t="str">
        <f>_xlfn.IFNA(VLOOKUP(PrivateSchedule[[#This Row],[ow]],RTARoutes[[StageCodes]:[RouteID]],6,FALSE), VLOOKUP(PrivateSchedule[[#This Row],[re]],RTARoutes[[StageCodes]:[RouteID]],6,FALSE))</f>
        <v>PVT42</v>
      </c>
      <c r="AE455" t="str" cm="1">
        <f t="array" ref="AE455">_xlfn.IFS( NOT(ISNA(VLOOKUP(PrivateSchedule[[#This Row],[ow]],RTARoutes[[StageCodes]:[RouteID]],6,FALSE))), "O",  NOT(ISNA(VLOOKUP(PrivateSchedule[[#This Row],[re]],RTARoutes[[StageCodes]:[RouteID]],6,FALSE))), "R")</f>
        <v>R</v>
      </c>
      <c r="AF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56" spans="2:33">
      <c r="O456" s="171" t="s">
        <v>420</v>
      </c>
      <c r="T456" s="173" t="s">
        <v>2106</v>
      </c>
      <c r="U456" t="str">
        <f t="shared" si="28"/>
        <v>BICHOLIM-NARVA</v>
      </c>
      <c r="V456" s="163">
        <v>0.76736111111111116</v>
      </c>
      <c r="AA456" s="165" t="str">
        <f t="shared" si="29"/>
        <v/>
      </c>
      <c r="AB456" t="str">
        <f t="shared" si="30"/>
        <v>BICHOLIM</v>
      </c>
      <c r="AC456" t="str">
        <f t="shared" si="31"/>
        <v>GA04T 0886</v>
      </c>
      <c r="AD456" t="str">
        <f>_xlfn.IFNA(VLOOKUP(PrivateSchedule[[#This Row],[ow]],RTARoutes[[StageCodes]:[RouteID]],6,FALSE), VLOOKUP(PrivateSchedule[[#This Row],[re]],RTARoutes[[StageCodes]:[RouteID]],6,FALSE))</f>
        <v>PVT42</v>
      </c>
      <c r="AE456" t="str" cm="1">
        <f t="array" ref="AE456">_xlfn.IFS( NOT(ISNA(VLOOKUP(PrivateSchedule[[#This Row],[ow]],RTARoutes[[StageCodes]:[RouteID]],6,FALSE))), "O",  NOT(ISNA(VLOOKUP(PrivateSchedule[[#This Row],[re]],RTARoutes[[StageCodes]:[RouteID]],6,FALSE))), "R")</f>
        <v>O</v>
      </c>
      <c r="AF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57" spans="2:33">
      <c r="B457" s="171" t="s">
        <v>251</v>
      </c>
      <c r="C457" s="172" t="s">
        <v>3776</v>
      </c>
      <c r="D457" s="172" t="s">
        <v>28</v>
      </c>
      <c r="E457" s="176">
        <v>43148</v>
      </c>
      <c r="F457" s="177">
        <v>44975</v>
      </c>
      <c r="G457" s="171" t="s">
        <v>3777</v>
      </c>
      <c r="H457" s="172" t="s">
        <v>3778</v>
      </c>
      <c r="J457" s="171" t="s">
        <v>250</v>
      </c>
      <c r="L457" s="172" t="s">
        <v>16</v>
      </c>
      <c r="M457" s="198">
        <v>32</v>
      </c>
      <c r="N457" s="199">
        <v>12</v>
      </c>
      <c r="O457" s="171" t="s">
        <v>2771</v>
      </c>
      <c r="T457" s="173" t="s">
        <v>3041</v>
      </c>
      <c r="U457" t="str">
        <f t="shared" si="28"/>
        <v>SONAL-VALPOI</v>
      </c>
      <c r="V457" s="163">
        <v>0.27777777777777779</v>
      </c>
      <c r="AA457" s="165" t="str">
        <f t="shared" si="29"/>
        <v/>
      </c>
      <c r="AB457" t="str">
        <f t="shared" si="30"/>
        <v>BICHOLIM</v>
      </c>
      <c r="AC457" t="str">
        <f t="shared" si="31"/>
        <v>GA04T 1413</v>
      </c>
      <c r="AD457" t="str">
        <f>_xlfn.IFNA(VLOOKUP(PrivateSchedule[[#This Row],[ow]],RTARoutes[[StageCodes]:[RouteID]],6,FALSE), VLOOKUP(PrivateSchedule[[#This Row],[re]],RTARoutes[[StageCodes]:[RouteID]],6,FALSE))</f>
        <v>PVT483</v>
      </c>
      <c r="AE457" t="str" cm="1">
        <f t="array" ref="AE457">_xlfn.IFS( NOT(ISNA(VLOOKUP(PrivateSchedule[[#This Row],[ow]],RTARoutes[[StageCodes]:[RouteID]],6,FALSE))), "O",  NOT(ISNA(VLOOKUP(PrivateSchedule[[#This Row],[re]],RTARoutes[[StageCodes]:[RouteID]],6,FALSE))), "R")</f>
        <v>O</v>
      </c>
      <c r="AF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SNA-*VLP</v>
      </c>
      <c r="AG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VLP-*SNA</v>
      </c>
    </row>
    <row r="458" spans="2:33">
      <c r="O458" s="171" t="s">
        <v>3041</v>
      </c>
      <c r="T458" s="173" t="s">
        <v>1882</v>
      </c>
      <c r="U458" t="str">
        <f t="shared" si="28"/>
        <v>VALPOI-MAPUSA</v>
      </c>
      <c r="V458" s="163">
        <v>0.2951388888888889</v>
      </c>
      <c r="AA458" s="165" t="str">
        <f t="shared" si="29"/>
        <v/>
      </c>
      <c r="AB458" t="str">
        <f t="shared" si="30"/>
        <v>BICHOLIM</v>
      </c>
      <c r="AC458" t="str">
        <f t="shared" si="31"/>
        <v>GA04T 1413</v>
      </c>
      <c r="AD458" t="str">
        <f>_xlfn.IFNA(VLOOKUP(PrivateSchedule[[#This Row],[ow]],RTARoutes[[StageCodes]:[RouteID]],6,FALSE), VLOOKUP(PrivateSchedule[[#This Row],[re]],RTARoutes[[StageCodes]:[RouteID]],6,FALSE))</f>
        <v>PVT300</v>
      </c>
      <c r="AE458" t="str" cm="1">
        <f t="array" ref="AE458">_xlfn.IFS( NOT(ISNA(VLOOKUP(PrivateSchedule[[#This Row],[ow]],RTARoutes[[StageCodes]:[RouteID]],6,FALSE))), "O",  NOT(ISNA(VLOOKUP(PrivateSchedule[[#This Row],[re]],RTARoutes[[StageCodes]:[RouteID]],6,FALSE))), "R")</f>
        <v>R</v>
      </c>
      <c r="AF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459" spans="2:33">
      <c r="O459" s="171" t="s">
        <v>1882</v>
      </c>
      <c r="T459" s="173" t="s">
        <v>3041</v>
      </c>
      <c r="U459" t="str">
        <f t="shared" si="28"/>
        <v>MAPUSA-VALPOI</v>
      </c>
      <c r="V459" s="163">
        <v>0.36458333333333331</v>
      </c>
      <c r="AA459" s="165" t="str">
        <f t="shared" si="29"/>
        <v/>
      </c>
      <c r="AB459" t="str">
        <f t="shared" si="30"/>
        <v>BICHOLIM</v>
      </c>
      <c r="AC459" t="str">
        <f t="shared" si="31"/>
        <v>GA04T 1413</v>
      </c>
      <c r="AD459" t="str">
        <f>_xlfn.IFNA(VLOOKUP(PrivateSchedule[[#This Row],[ow]],RTARoutes[[StageCodes]:[RouteID]],6,FALSE), VLOOKUP(PrivateSchedule[[#This Row],[re]],RTARoutes[[StageCodes]:[RouteID]],6,FALSE))</f>
        <v>PVT300</v>
      </c>
      <c r="AE459" t="str" cm="1">
        <f t="array" ref="AE459">_xlfn.IFS( NOT(ISNA(VLOOKUP(PrivateSchedule[[#This Row],[ow]],RTARoutes[[StageCodes]:[RouteID]],6,FALSE))), "O",  NOT(ISNA(VLOOKUP(PrivateSchedule[[#This Row],[re]],RTARoutes[[StageCodes]:[RouteID]],6,FALSE))), "R")</f>
        <v>O</v>
      </c>
      <c r="AF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460" spans="2:33">
      <c r="O460" s="171" t="s">
        <v>3041</v>
      </c>
      <c r="T460" s="173" t="s">
        <v>2771</v>
      </c>
      <c r="U460" t="str">
        <f t="shared" si="28"/>
        <v>VALPOI-SONAL</v>
      </c>
      <c r="V460" s="163">
        <v>0.45833333333333331</v>
      </c>
      <c r="AA460" s="165" t="str">
        <f t="shared" si="29"/>
        <v/>
      </c>
      <c r="AB460" t="str">
        <f t="shared" si="30"/>
        <v>BICHOLIM</v>
      </c>
      <c r="AC460" t="str">
        <f t="shared" si="31"/>
        <v>GA04T 1413</v>
      </c>
      <c r="AD460" t="str">
        <f>_xlfn.IFNA(VLOOKUP(PrivateSchedule[[#This Row],[ow]],RTARoutes[[StageCodes]:[RouteID]],6,FALSE), VLOOKUP(PrivateSchedule[[#This Row],[re]],RTARoutes[[StageCodes]:[RouteID]],6,FALSE))</f>
        <v>PVT483</v>
      </c>
      <c r="AE460" t="str" cm="1">
        <f t="array" ref="AE460">_xlfn.IFS( NOT(ISNA(VLOOKUP(PrivateSchedule[[#This Row],[ow]],RTARoutes[[StageCodes]:[RouteID]],6,FALSE))), "O",  NOT(ISNA(VLOOKUP(PrivateSchedule[[#This Row],[re]],RTARoutes[[StageCodes]:[RouteID]],6,FALSE))), "R")</f>
        <v>R</v>
      </c>
      <c r="AF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VLP-*SNA</v>
      </c>
      <c r="AG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SNA-*VLP</v>
      </c>
    </row>
    <row r="461" spans="2:33">
      <c r="O461" s="171" t="s">
        <v>2771</v>
      </c>
      <c r="T461" s="173" t="s">
        <v>3041</v>
      </c>
      <c r="U461" t="str">
        <f t="shared" si="28"/>
        <v>SONAL-VALPOI</v>
      </c>
      <c r="V461" s="163">
        <v>0.47916666666666669</v>
      </c>
      <c r="AA461" s="165" t="str">
        <f t="shared" si="29"/>
        <v/>
      </c>
      <c r="AB461" t="str">
        <f t="shared" si="30"/>
        <v>BICHOLIM</v>
      </c>
      <c r="AC461" t="str">
        <f t="shared" si="31"/>
        <v>GA04T 1413</v>
      </c>
      <c r="AD461" t="str">
        <f>_xlfn.IFNA(VLOOKUP(PrivateSchedule[[#This Row],[ow]],RTARoutes[[StageCodes]:[RouteID]],6,FALSE), VLOOKUP(PrivateSchedule[[#This Row],[re]],RTARoutes[[StageCodes]:[RouteID]],6,FALSE))</f>
        <v>PVT483</v>
      </c>
      <c r="AE461" t="str" cm="1">
        <f t="array" ref="AE461">_xlfn.IFS( NOT(ISNA(VLOOKUP(PrivateSchedule[[#This Row],[ow]],RTARoutes[[StageCodes]:[RouteID]],6,FALSE))), "O",  NOT(ISNA(VLOOKUP(PrivateSchedule[[#This Row],[re]],RTARoutes[[StageCodes]:[RouteID]],6,FALSE))), "R")</f>
        <v>O</v>
      </c>
      <c r="AF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SNA-*VLP</v>
      </c>
      <c r="AG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VLP-*SNA</v>
      </c>
    </row>
    <row r="462" spans="2:33">
      <c r="O462" s="171" t="s">
        <v>3041</v>
      </c>
      <c r="T462" s="173" t="s">
        <v>1882</v>
      </c>
      <c r="U462" t="str">
        <f t="shared" si="28"/>
        <v>VALPOI-MAPUSA</v>
      </c>
      <c r="V462" s="163">
        <v>0.52777777777777779</v>
      </c>
      <c r="AA462" s="165" t="str">
        <f t="shared" si="29"/>
        <v/>
      </c>
      <c r="AB462" t="str">
        <f t="shared" si="30"/>
        <v>BICHOLIM</v>
      </c>
      <c r="AC462" t="str">
        <f t="shared" si="31"/>
        <v>GA04T 1413</v>
      </c>
      <c r="AD462" t="str">
        <f>_xlfn.IFNA(VLOOKUP(PrivateSchedule[[#This Row],[ow]],RTARoutes[[StageCodes]:[RouteID]],6,FALSE), VLOOKUP(PrivateSchedule[[#This Row],[re]],RTARoutes[[StageCodes]:[RouteID]],6,FALSE))</f>
        <v>PVT300</v>
      </c>
      <c r="AE462" t="str" cm="1">
        <f t="array" ref="AE462">_xlfn.IFS( NOT(ISNA(VLOOKUP(PrivateSchedule[[#This Row],[ow]],RTARoutes[[StageCodes]:[RouteID]],6,FALSE))), "O",  NOT(ISNA(VLOOKUP(PrivateSchedule[[#This Row],[re]],RTARoutes[[StageCodes]:[RouteID]],6,FALSE))), "R")</f>
        <v>R</v>
      </c>
      <c r="AF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463" spans="2:33">
      <c r="O463" s="171" t="s">
        <v>1882</v>
      </c>
      <c r="T463" s="173" t="s">
        <v>3041</v>
      </c>
      <c r="U463" t="str">
        <f t="shared" si="28"/>
        <v>MAPUSA-VALPOI</v>
      </c>
      <c r="V463" s="163">
        <v>0.59722222222222221</v>
      </c>
      <c r="AA463" s="165" t="str">
        <f t="shared" si="29"/>
        <v/>
      </c>
      <c r="AB463" t="str">
        <f t="shared" si="30"/>
        <v>BICHOLIM</v>
      </c>
      <c r="AC463" t="str">
        <f t="shared" si="31"/>
        <v>GA04T 1413</v>
      </c>
      <c r="AD463" t="str">
        <f>_xlfn.IFNA(VLOOKUP(PrivateSchedule[[#This Row],[ow]],RTARoutes[[StageCodes]:[RouteID]],6,FALSE), VLOOKUP(PrivateSchedule[[#This Row],[re]],RTARoutes[[StageCodes]:[RouteID]],6,FALSE))</f>
        <v>PVT300</v>
      </c>
      <c r="AE463" t="str" cm="1">
        <f t="array" ref="AE463">_xlfn.IFS( NOT(ISNA(VLOOKUP(PrivateSchedule[[#This Row],[ow]],RTARoutes[[StageCodes]:[RouteID]],6,FALSE))), "O",  NOT(ISNA(VLOOKUP(PrivateSchedule[[#This Row],[re]],RTARoutes[[StageCodes]:[RouteID]],6,FALSE))), "R")</f>
        <v>O</v>
      </c>
      <c r="AF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464" spans="2:33">
      <c r="O464" s="171" t="s">
        <v>3041</v>
      </c>
      <c r="T464" s="173" t="s">
        <v>1882</v>
      </c>
      <c r="U464" t="str">
        <f t="shared" si="28"/>
        <v>VALPOI-MAPUSA</v>
      </c>
      <c r="V464" s="163">
        <v>0.70833333333333337</v>
      </c>
      <c r="AA464" s="165" t="str">
        <f t="shared" si="29"/>
        <v/>
      </c>
      <c r="AB464" t="str">
        <f t="shared" si="30"/>
        <v>BICHOLIM</v>
      </c>
      <c r="AC464" t="str">
        <f t="shared" si="31"/>
        <v>GA04T 1413</v>
      </c>
      <c r="AD464" t="str">
        <f>_xlfn.IFNA(VLOOKUP(PrivateSchedule[[#This Row],[ow]],RTARoutes[[StageCodes]:[RouteID]],6,FALSE), VLOOKUP(PrivateSchedule[[#This Row],[re]],RTARoutes[[StageCodes]:[RouteID]],6,FALSE))</f>
        <v>PVT300</v>
      </c>
      <c r="AE464" t="str" cm="1">
        <f t="array" ref="AE464">_xlfn.IFS( NOT(ISNA(VLOOKUP(PrivateSchedule[[#This Row],[ow]],RTARoutes[[StageCodes]:[RouteID]],6,FALSE))), "O",  NOT(ISNA(VLOOKUP(PrivateSchedule[[#This Row],[re]],RTARoutes[[StageCodes]:[RouteID]],6,FALSE))), "R")</f>
        <v>R</v>
      </c>
      <c r="AF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465" spans="2:33">
      <c r="O465" s="171" t="s">
        <v>1882</v>
      </c>
      <c r="T465" s="173" t="s">
        <v>3041</v>
      </c>
      <c r="U465" t="str">
        <f t="shared" si="28"/>
        <v>MAPUSA-VALPOI</v>
      </c>
      <c r="V465" s="163">
        <v>0.79513888888888884</v>
      </c>
      <c r="AA465" s="165" t="str">
        <f t="shared" si="29"/>
        <v/>
      </c>
      <c r="AB465" t="str">
        <f t="shared" si="30"/>
        <v>BICHOLIM</v>
      </c>
      <c r="AC465" t="str">
        <f t="shared" si="31"/>
        <v>GA04T 1413</v>
      </c>
      <c r="AD465" t="str">
        <f>_xlfn.IFNA(VLOOKUP(PrivateSchedule[[#This Row],[ow]],RTARoutes[[StageCodes]:[RouteID]],6,FALSE), VLOOKUP(PrivateSchedule[[#This Row],[re]],RTARoutes[[StageCodes]:[RouteID]],6,FALSE))</f>
        <v>PVT300</v>
      </c>
      <c r="AE465" t="str" cm="1">
        <f t="array" ref="AE465">_xlfn.IFS( NOT(ISNA(VLOOKUP(PrivateSchedule[[#This Row],[ow]],RTARoutes[[StageCodes]:[RouteID]],6,FALSE))), "O",  NOT(ISNA(VLOOKUP(PrivateSchedule[[#This Row],[re]],RTARoutes[[StageCodes]:[RouteID]],6,FALSE))), "R")</f>
        <v>O</v>
      </c>
      <c r="AF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466" spans="2:33">
      <c r="B466" s="171" t="s">
        <v>195</v>
      </c>
      <c r="C466" s="172" t="s">
        <v>3779</v>
      </c>
      <c r="D466" s="172" t="s">
        <v>28</v>
      </c>
      <c r="E466" s="176">
        <v>43251</v>
      </c>
      <c r="F466" s="177">
        <v>44711</v>
      </c>
      <c r="G466" s="171" t="s">
        <v>3780</v>
      </c>
      <c r="H466" s="172" t="s">
        <v>3781</v>
      </c>
      <c r="J466" s="171" t="s">
        <v>194</v>
      </c>
      <c r="L466" s="172" t="s">
        <v>16</v>
      </c>
      <c r="M466" s="198">
        <v>27</v>
      </c>
      <c r="N466" s="199">
        <v>11</v>
      </c>
      <c r="O466" s="171" t="s">
        <v>3000</v>
      </c>
      <c r="T466" s="173" t="s">
        <v>2374</v>
      </c>
      <c r="U466" t="str">
        <f t="shared" si="28"/>
        <v>USGAO-PONDA</v>
      </c>
      <c r="V466" s="163">
        <v>0.30208333333333331</v>
      </c>
      <c r="AA466" s="165" t="str">
        <f t="shared" si="29"/>
        <v/>
      </c>
      <c r="AB466" t="str">
        <f t="shared" si="30"/>
        <v>BICHOLIM</v>
      </c>
      <c r="AC466" t="str">
        <f t="shared" si="31"/>
        <v>GA05T 2757</v>
      </c>
      <c r="AD466" t="str">
        <f>_xlfn.IFNA(VLOOKUP(PrivateSchedule[[#This Row],[ow]],RTARoutes[[StageCodes]:[RouteID]],6,FALSE), VLOOKUP(PrivateSchedule[[#This Row],[re]],RTARoutes[[StageCodes]:[RouteID]],6,FALSE))</f>
        <v>PVT423</v>
      </c>
      <c r="AE466" t="str" cm="1">
        <f t="array" ref="AE466">_xlfn.IFS( NOT(ISNA(VLOOKUP(PrivateSchedule[[#This Row],[ow]],RTARoutes[[StageCodes]:[RouteID]],6,FALSE))), "O",  NOT(ISNA(VLOOKUP(PrivateSchedule[[#This Row],[re]],RTARoutes[[StageCodes]:[RouteID]],6,FALSE))), "R")</f>
        <v>R</v>
      </c>
      <c r="AF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467" spans="2:33">
      <c r="O467" s="171" t="s">
        <v>2374</v>
      </c>
      <c r="T467" s="173" t="s">
        <v>420</v>
      </c>
      <c r="U467" t="str">
        <f t="shared" si="28"/>
        <v>PONDA-BICHOLIM</v>
      </c>
      <c r="V467" s="163">
        <v>0.39583333333333331</v>
      </c>
      <c r="AA467" s="165" t="str">
        <f t="shared" si="29"/>
        <v/>
      </c>
      <c r="AB467" t="str">
        <f t="shared" si="30"/>
        <v>BICHOLIM</v>
      </c>
      <c r="AC467" t="str">
        <f t="shared" si="31"/>
        <v>GA05T 2757</v>
      </c>
      <c r="AD467" t="str">
        <f>_xlfn.IFNA(VLOOKUP(PrivateSchedule[[#This Row],[ow]],RTARoutes[[StageCodes]:[RouteID]],6,FALSE), VLOOKUP(PrivateSchedule[[#This Row],[re]],RTARoutes[[StageCodes]:[RouteID]],6,FALSE))</f>
        <v>PVT39</v>
      </c>
      <c r="AE467" t="str" cm="1">
        <f t="array" ref="AE467">_xlfn.IFS( NOT(ISNA(VLOOKUP(PrivateSchedule[[#This Row],[ow]],RTARoutes[[StageCodes]:[RouteID]],6,FALSE))), "O",  NOT(ISNA(VLOOKUP(PrivateSchedule[[#This Row],[re]],RTARoutes[[StageCodes]:[RouteID]],6,FALSE))), "R")</f>
        <v>R</v>
      </c>
      <c r="AF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468" spans="2:33">
      <c r="O468" s="171" t="s">
        <v>420</v>
      </c>
      <c r="T468" s="173" t="s">
        <v>2374</v>
      </c>
      <c r="U468" t="str">
        <f t="shared" si="28"/>
        <v>BICHOLIM-PONDA</v>
      </c>
      <c r="V468" s="163">
        <v>0.51388888888888895</v>
      </c>
      <c r="AA468" s="165" t="str">
        <f t="shared" si="29"/>
        <v/>
      </c>
      <c r="AB468" t="str">
        <f t="shared" si="30"/>
        <v>BICHOLIM</v>
      </c>
      <c r="AC468" t="str">
        <f t="shared" si="31"/>
        <v>GA05T 2757</v>
      </c>
      <c r="AD468" t="str">
        <f>_xlfn.IFNA(VLOOKUP(PrivateSchedule[[#This Row],[ow]],RTARoutes[[StageCodes]:[RouteID]],6,FALSE), VLOOKUP(PrivateSchedule[[#This Row],[re]],RTARoutes[[StageCodes]:[RouteID]],6,FALSE))</f>
        <v>PVT39</v>
      </c>
      <c r="AE468" t="str" cm="1">
        <f t="array" ref="AE468">_xlfn.IFS( NOT(ISNA(VLOOKUP(PrivateSchedule[[#This Row],[ow]],RTARoutes[[StageCodes]:[RouteID]],6,FALSE))), "O",  NOT(ISNA(VLOOKUP(PrivateSchedule[[#This Row],[re]],RTARoutes[[StageCodes]:[RouteID]],6,FALSE))), "R")</f>
        <v>O</v>
      </c>
      <c r="AF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469" spans="2:33">
      <c r="O469" s="171" t="s">
        <v>2374</v>
      </c>
      <c r="T469" s="173" t="s">
        <v>420</v>
      </c>
      <c r="U469" t="str">
        <f t="shared" si="28"/>
        <v>PONDA-BICHOLIM</v>
      </c>
      <c r="V469" s="163">
        <v>0.63194444444444442</v>
      </c>
      <c r="AA469" s="165" t="str">
        <f t="shared" si="29"/>
        <v/>
      </c>
      <c r="AB469" t="str">
        <f t="shared" si="30"/>
        <v>BICHOLIM</v>
      </c>
      <c r="AC469" t="str">
        <f t="shared" si="31"/>
        <v>GA05T 2757</v>
      </c>
      <c r="AD469" t="str">
        <f>_xlfn.IFNA(VLOOKUP(PrivateSchedule[[#This Row],[ow]],RTARoutes[[StageCodes]:[RouteID]],6,FALSE), VLOOKUP(PrivateSchedule[[#This Row],[re]],RTARoutes[[StageCodes]:[RouteID]],6,FALSE))</f>
        <v>PVT39</v>
      </c>
      <c r="AE469" t="str" cm="1">
        <f t="array" ref="AE469">_xlfn.IFS( NOT(ISNA(VLOOKUP(PrivateSchedule[[#This Row],[ow]],RTARoutes[[StageCodes]:[RouteID]],6,FALSE))), "O",  NOT(ISNA(VLOOKUP(PrivateSchedule[[#This Row],[re]],RTARoutes[[StageCodes]:[RouteID]],6,FALSE))), "R")</f>
        <v>R</v>
      </c>
      <c r="AF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470" spans="2:33">
      <c r="O470" s="171" t="s">
        <v>420</v>
      </c>
      <c r="T470" s="173" t="s">
        <v>2374</v>
      </c>
      <c r="U470" t="str">
        <f t="shared" si="28"/>
        <v>BICHOLIM-PONDA</v>
      </c>
      <c r="V470" s="163">
        <v>0.72222222222222221</v>
      </c>
      <c r="AA470" s="165" t="str">
        <f t="shared" si="29"/>
        <v/>
      </c>
      <c r="AB470" t="str">
        <f t="shared" si="30"/>
        <v>BICHOLIM</v>
      </c>
      <c r="AC470" t="str">
        <f t="shared" si="31"/>
        <v>GA05T 2757</v>
      </c>
      <c r="AD470" t="str">
        <f>_xlfn.IFNA(VLOOKUP(PrivateSchedule[[#This Row],[ow]],RTARoutes[[StageCodes]:[RouteID]],6,FALSE), VLOOKUP(PrivateSchedule[[#This Row],[re]],RTARoutes[[StageCodes]:[RouteID]],6,FALSE))</f>
        <v>PVT39</v>
      </c>
      <c r="AE470" t="str" cm="1">
        <f t="array" ref="AE470">_xlfn.IFS( NOT(ISNA(VLOOKUP(PrivateSchedule[[#This Row],[ow]],RTARoutes[[StageCodes]:[RouteID]],6,FALSE))), "O",  NOT(ISNA(VLOOKUP(PrivateSchedule[[#This Row],[re]],RTARoutes[[StageCodes]:[RouteID]],6,FALSE))), "R")</f>
        <v>O</v>
      </c>
      <c r="AF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471" spans="2:33">
      <c r="O471" s="171" t="s">
        <v>2374</v>
      </c>
      <c r="T471" s="173" t="s">
        <v>2233</v>
      </c>
      <c r="U471" t="str">
        <f t="shared" si="28"/>
        <v>PONDA-PALE</v>
      </c>
      <c r="V471" s="163">
        <v>0.80902777777777779</v>
      </c>
      <c r="AA471" s="165" t="str">
        <f t="shared" si="29"/>
        <v/>
      </c>
      <c r="AB471" t="str">
        <f t="shared" si="30"/>
        <v>BICHOLIM</v>
      </c>
      <c r="AC471" t="str">
        <f t="shared" si="31"/>
        <v>GA05T 2757</v>
      </c>
      <c r="AD471" t="str">
        <f>_xlfn.IFNA(VLOOKUP(PrivateSchedule[[#This Row],[ow]],RTARoutes[[StageCodes]:[RouteID]],6,FALSE), VLOOKUP(PrivateSchedule[[#This Row],[re]],RTARoutes[[StageCodes]:[RouteID]],6,FALSE))</f>
        <v>PVT376</v>
      </c>
      <c r="AE471" t="str" cm="1">
        <f t="array" ref="AE471">_xlfn.IFS( NOT(ISNA(VLOOKUP(PrivateSchedule[[#This Row],[ow]],RTARoutes[[StageCodes]:[RouteID]],6,FALSE))), "O",  NOT(ISNA(VLOOKUP(PrivateSchedule[[#This Row],[re]],RTARoutes[[StageCodes]:[RouteID]],6,FALSE))), "R")</f>
        <v>R</v>
      </c>
      <c r="AF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472" spans="2:33">
      <c r="B472" s="171" t="s">
        <v>340</v>
      </c>
      <c r="C472" s="172" t="s">
        <v>3782</v>
      </c>
      <c r="D472" s="172" t="s">
        <v>28</v>
      </c>
      <c r="E472" s="176">
        <v>43791</v>
      </c>
      <c r="F472" s="177">
        <v>45617</v>
      </c>
      <c r="G472" s="171" t="s">
        <v>3783</v>
      </c>
      <c r="H472" s="172" t="s">
        <v>3784</v>
      </c>
      <c r="J472" s="171" t="s">
        <v>339</v>
      </c>
      <c r="L472" s="172" t="s">
        <v>16</v>
      </c>
      <c r="M472" s="198">
        <v>31</v>
      </c>
      <c r="N472" s="199">
        <v>12</v>
      </c>
      <c r="O472" s="171" t="s">
        <v>889</v>
      </c>
      <c r="T472" s="173" t="s">
        <v>3041</v>
      </c>
      <c r="U472" t="str">
        <f t="shared" si="28"/>
        <v>Caranzalem-VALPOI</v>
      </c>
      <c r="V472" s="163">
        <v>0.28472222222222221</v>
      </c>
      <c r="AA472" s="165" t="str">
        <f t="shared" si="29"/>
        <v/>
      </c>
      <c r="AB472" t="str">
        <f t="shared" si="30"/>
        <v>BICHOLIM</v>
      </c>
      <c r="AC472" t="str">
        <f t="shared" si="31"/>
        <v>GA04T 5227</v>
      </c>
      <c r="AD472" t="str">
        <f>_xlfn.IFNA(VLOOKUP(PrivateSchedule[[#This Row],[ow]],RTARoutes[[StageCodes]:[RouteID]],6,FALSE), VLOOKUP(PrivateSchedule[[#This Row],[re]],RTARoutes[[StageCodes]:[RouteID]],6,FALSE))</f>
        <v>PVT173</v>
      </c>
      <c r="AE472" t="str" cm="1">
        <f t="array" ref="AE472">_xlfn.IFS( NOT(ISNA(VLOOKUP(PrivateSchedule[[#This Row],[ow]],RTARoutes[[StageCodes]:[RouteID]],6,FALSE))), "O",  NOT(ISNA(VLOOKUP(PrivateSchedule[[#This Row],[re]],RTARoutes[[StageCodes]:[RouteID]],6,FALSE))), "R")</f>
        <v>O</v>
      </c>
      <c r="AF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CZL-*VLP</v>
      </c>
      <c r="AG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VLP-*CZL</v>
      </c>
    </row>
    <row r="473" spans="2:33">
      <c r="O473" s="171" t="s">
        <v>3041</v>
      </c>
      <c r="T473" s="173" t="s">
        <v>2247</v>
      </c>
      <c r="U473" t="str">
        <f t="shared" si="28"/>
        <v>VALPOI-PANAJI</v>
      </c>
      <c r="V473" s="163">
        <v>0.32291666666666669</v>
      </c>
      <c r="AA473" s="165" t="str">
        <f t="shared" si="29"/>
        <v/>
      </c>
      <c r="AB473" t="str">
        <f t="shared" si="30"/>
        <v>BICHOLIM</v>
      </c>
      <c r="AC473" t="str">
        <f t="shared" si="31"/>
        <v>GA04T 5227</v>
      </c>
      <c r="AD473" t="str">
        <f>_xlfn.IFNA(VLOOKUP(PrivateSchedule[[#This Row],[ow]],RTARoutes[[StageCodes]:[RouteID]],6,FALSE), VLOOKUP(PrivateSchedule[[#This Row],[re]],RTARoutes[[StageCodes]:[RouteID]],6,FALSE))</f>
        <v>PVT437</v>
      </c>
      <c r="AE473" t="str" cm="1">
        <f t="array" ref="AE473">_xlfn.IFS( NOT(ISNA(VLOOKUP(PrivateSchedule[[#This Row],[ow]],RTARoutes[[StageCodes]:[RouteID]],6,FALSE))), "O",  NOT(ISNA(VLOOKUP(PrivateSchedule[[#This Row],[re]],RTARoutes[[StageCodes]:[RouteID]],6,FALSE))), "R")</f>
        <v>R</v>
      </c>
      <c r="AF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474" spans="2:33">
      <c r="O474" s="171" t="s">
        <v>2247</v>
      </c>
      <c r="T474" s="173" t="s">
        <v>3041</v>
      </c>
      <c r="U474" t="str">
        <f t="shared" si="28"/>
        <v>PANAJI-VALPOI</v>
      </c>
      <c r="V474" s="163">
        <v>0.41319444444444442</v>
      </c>
      <c r="AA474" s="165" t="str">
        <f t="shared" si="29"/>
        <v/>
      </c>
      <c r="AB474" t="str">
        <f t="shared" si="30"/>
        <v>BICHOLIM</v>
      </c>
      <c r="AC474" t="str">
        <f t="shared" si="31"/>
        <v>GA04T 5227</v>
      </c>
      <c r="AD474" t="str">
        <f>_xlfn.IFNA(VLOOKUP(PrivateSchedule[[#This Row],[ow]],RTARoutes[[StageCodes]:[RouteID]],6,FALSE), VLOOKUP(PrivateSchedule[[#This Row],[re]],RTARoutes[[StageCodes]:[RouteID]],6,FALSE))</f>
        <v>PVT437</v>
      </c>
      <c r="AE474" t="str" cm="1">
        <f t="array" ref="AE474">_xlfn.IFS( NOT(ISNA(VLOOKUP(PrivateSchedule[[#This Row],[ow]],RTARoutes[[StageCodes]:[RouteID]],6,FALSE))), "O",  NOT(ISNA(VLOOKUP(PrivateSchedule[[#This Row],[re]],RTARoutes[[StageCodes]:[RouteID]],6,FALSE))), "R")</f>
        <v>O</v>
      </c>
      <c r="AF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475" spans="2:33">
      <c r="O475" s="171" t="s">
        <v>3041</v>
      </c>
      <c r="T475" s="173" t="s">
        <v>2247</v>
      </c>
      <c r="U475" t="str">
        <f t="shared" si="28"/>
        <v>VALPOI-PANAJI</v>
      </c>
      <c r="V475" s="163">
        <v>0.52083333333333337</v>
      </c>
      <c r="AA475" s="165" t="str">
        <f t="shared" si="29"/>
        <v/>
      </c>
      <c r="AB475" t="str">
        <f t="shared" si="30"/>
        <v>BICHOLIM</v>
      </c>
      <c r="AC475" t="str">
        <f t="shared" si="31"/>
        <v>GA04T 5227</v>
      </c>
      <c r="AD475" t="str">
        <f>_xlfn.IFNA(VLOOKUP(PrivateSchedule[[#This Row],[ow]],RTARoutes[[StageCodes]:[RouteID]],6,FALSE), VLOOKUP(PrivateSchedule[[#This Row],[re]],RTARoutes[[StageCodes]:[RouteID]],6,FALSE))</f>
        <v>PVT437</v>
      </c>
      <c r="AE475" t="str" cm="1">
        <f t="array" ref="AE475">_xlfn.IFS( NOT(ISNA(VLOOKUP(PrivateSchedule[[#This Row],[ow]],RTARoutes[[StageCodes]:[RouteID]],6,FALSE))), "O",  NOT(ISNA(VLOOKUP(PrivateSchedule[[#This Row],[re]],RTARoutes[[StageCodes]:[RouteID]],6,FALSE))), "R")</f>
        <v>R</v>
      </c>
      <c r="AF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476" spans="2:33">
      <c r="O476" s="171" t="s">
        <v>2247</v>
      </c>
      <c r="T476" s="173" t="s">
        <v>889</v>
      </c>
      <c r="U476" t="str">
        <f t="shared" si="28"/>
        <v>PANAJI-Caranzalem</v>
      </c>
      <c r="V476" s="163">
        <v>0.65277777777777779</v>
      </c>
      <c r="AA476" s="165" t="str">
        <f t="shared" si="29"/>
        <v/>
      </c>
      <c r="AB476" t="str">
        <f t="shared" si="30"/>
        <v>BICHOLIM</v>
      </c>
      <c r="AC476" t="str">
        <f t="shared" si="31"/>
        <v>GA04T 5227</v>
      </c>
      <c r="AD476" t="e">
        <f>_xlfn.IFNA(VLOOKUP(PrivateSchedule[[#This Row],[ow]],RTARoutes[[StageCodes]:[RouteID]],6,FALSE), VLOOKUP(PrivateSchedule[[#This Row],[re]],RTARoutes[[StageCodes]:[RouteID]],6,FALSE))</f>
        <v>#N/A</v>
      </c>
      <c r="AE476" t="e" cm="1">
        <f t="array" ref="AE476">_xlfn.IFS( NOT(ISNA(VLOOKUP(PrivateSchedule[[#This Row],[ow]],RTARoutes[[StageCodes]:[RouteID]],6,FALSE))), "O",  NOT(ISNA(VLOOKUP(PrivateSchedule[[#This Row],[re]],RTARoutes[[StageCodes]:[RouteID]],6,FALSE))), "R")</f>
        <v>#N/A</v>
      </c>
      <c r="AF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PNJ-*CZL</v>
      </c>
      <c r="AG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CZL-*PNJ</v>
      </c>
    </row>
    <row r="477" spans="2:33">
      <c r="B477" s="171" t="s">
        <v>145</v>
      </c>
      <c r="C477" s="172" t="s">
        <v>3785</v>
      </c>
      <c r="D477" s="172" t="s">
        <v>28</v>
      </c>
      <c r="E477" s="176">
        <v>43188</v>
      </c>
      <c r="F477" s="177">
        <v>45013</v>
      </c>
      <c r="G477" s="171" t="s">
        <v>3786</v>
      </c>
      <c r="H477" s="172" t="s">
        <v>3787</v>
      </c>
      <c r="J477" s="171" t="s">
        <v>144</v>
      </c>
      <c r="L477" s="172" t="s">
        <v>16</v>
      </c>
      <c r="M477" s="198">
        <v>32</v>
      </c>
      <c r="N477" s="199">
        <v>12</v>
      </c>
      <c r="O477" s="171" t="s">
        <v>2106</v>
      </c>
      <c r="T477" s="173" t="s">
        <v>420</v>
      </c>
      <c r="U477" t="str">
        <f t="shared" si="28"/>
        <v>NARVA-BICHOLIM</v>
      </c>
      <c r="V477" s="163">
        <v>0.27083333333333331</v>
      </c>
      <c r="AA477" s="165" t="str">
        <f t="shared" si="29"/>
        <v/>
      </c>
      <c r="AB477" t="str">
        <f t="shared" si="30"/>
        <v>BICHOLIM</v>
      </c>
      <c r="AC477" t="str">
        <f t="shared" si="31"/>
        <v>GA04T 4838</v>
      </c>
      <c r="AD477" t="str">
        <f>_xlfn.IFNA(VLOOKUP(PrivateSchedule[[#This Row],[ow]],RTARoutes[[StageCodes]:[RouteID]],6,FALSE), VLOOKUP(PrivateSchedule[[#This Row],[re]],RTARoutes[[StageCodes]:[RouteID]],6,FALSE))</f>
        <v>PVT42</v>
      </c>
      <c r="AE477" t="str" cm="1">
        <f t="array" ref="AE477">_xlfn.IFS( NOT(ISNA(VLOOKUP(PrivateSchedule[[#This Row],[ow]],RTARoutes[[StageCodes]:[RouteID]],6,FALSE))), "O",  NOT(ISNA(VLOOKUP(PrivateSchedule[[#This Row],[re]],RTARoutes[[StageCodes]:[RouteID]],6,FALSE))), "R")</f>
        <v>R</v>
      </c>
      <c r="AF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78" spans="2:33">
      <c r="O478" s="171" t="s">
        <v>420</v>
      </c>
      <c r="T478" s="173" t="s">
        <v>1882</v>
      </c>
      <c r="U478" t="str">
        <f t="shared" si="28"/>
        <v>BICHOLIM-MAPUSA</v>
      </c>
      <c r="V478" s="163">
        <v>0.2986111111111111</v>
      </c>
      <c r="AA478" s="165" t="str">
        <f t="shared" si="29"/>
        <v/>
      </c>
      <c r="AB478" t="str">
        <f t="shared" si="30"/>
        <v>BICHOLIM</v>
      </c>
      <c r="AC478" t="str">
        <f t="shared" si="31"/>
        <v>GA04T 4838</v>
      </c>
      <c r="AD478" t="str">
        <f>_xlfn.IFNA(VLOOKUP(PrivateSchedule[[#This Row],[ow]],RTARoutes[[StageCodes]:[RouteID]],6,FALSE), VLOOKUP(PrivateSchedule[[#This Row],[re]],RTARoutes[[StageCodes]:[RouteID]],6,FALSE))</f>
        <v>PVT50</v>
      </c>
      <c r="AE478" t="str" cm="1">
        <f t="array" ref="AE478">_xlfn.IFS( NOT(ISNA(VLOOKUP(PrivateSchedule[[#This Row],[ow]],RTARoutes[[StageCodes]:[RouteID]],6,FALSE))), "O",  NOT(ISNA(VLOOKUP(PrivateSchedule[[#This Row],[re]],RTARoutes[[StageCodes]:[RouteID]],6,FALSE))), "R")</f>
        <v>R</v>
      </c>
      <c r="AF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BCH-*MPS</v>
      </c>
      <c r="AG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MPS-*BCH</v>
      </c>
    </row>
    <row r="479" spans="2:33">
      <c r="O479" s="171" t="s">
        <v>1882</v>
      </c>
      <c r="T479" s="173" t="s">
        <v>2596</v>
      </c>
      <c r="U479" t="str">
        <f t="shared" si="28"/>
        <v>MAPUSA-SANKHALI</v>
      </c>
      <c r="V479" s="163">
        <v>0.34375</v>
      </c>
      <c r="AA479" s="165" t="str">
        <f t="shared" si="29"/>
        <v/>
      </c>
      <c r="AB479" t="str">
        <f t="shared" si="30"/>
        <v>BICHOLIM</v>
      </c>
      <c r="AC479" t="str">
        <f t="shared" si="31"/>
        <v>GA04T 4838</v>
      </c>
      <c r="AD479" t="str">
        <f>_xlfn.IFNA(VLOOKUP(PrivateSchedule[[#This Row],[ow]],RTARoutes[[StageCodes]:[RouteID]],6,FALSE), VLOOKUP(PrivateSchedule[[#This Row],[re]],RTARoutes[[StageCodes]:[RouteID]],6,FALSE))</f>
        <v>PVT297</v>
      </c>
      <c r="AE479" t="str" cm="1">
        <f t="array" ref="AE479">_xlfn.IFS( NOT(ISNA(VLOOKUP(PrivateSchedule[[#This Row],[ow]],RTARoutes[[StageCodes]:[RouteID]],6,FALSE))), "O",  NOT(ISNA(VLOOKUP(PrivateSchedule[[#This Row],[re]],RTARoutes[[StageCodes]:[RouteID]],6,FALSE))), "R")</f>
        <v>O</v>
      </c>
      <c r="AF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480" spans="2:33">
      <c r="O480" s="171" t="s">
        <v>2596</v>
      </c>
      <c r="T480" s="173" t="s">
        <v>1882</v>
      </c>
      <c r="U480" t="str">
        <f t="shared" si="28"/>
        <v>SANKHALI-MAPUSA</v>
      </c>
      <c r="V480" s="163">
        <v>0.41666666666666669</v>
      </c>
      <c r="AA480" s="165" t="str">
        <f t="shared" si="29"/>
        <v/>
      </c>
      <c r="AB480" t="str">
        <f t="shared" si="30"/>
        <v>BICHOLIM</v>
      </c>
      <c r="AC480" t="str">
        <f t="shared" si="31"/>
        <v>GA04T 4838</v>
      </c>
      <c r="AD480" t="str">
        <f>_xlfn.IFNA(VLOOKUP(PrivateSchedule[[#This Row],[ow]],RTARoutes[[StageCodes]:[RouteID]],6,FALSE), VLOOKUP(PrivateSchedule[[#This Row],[re]],RTARoutes[[StageCodes]:[RouteID]],6,FALSE))</f>
        <v>PVT297</v>
      </c>
      <c r="AE480" t="str" cm="1">
        <f t="array" ref="AE480">_xlfn.IFS( NOT(ISNA(VLOOKUP(PrivateSchedule[[#This Row],[ow]],RTARoutes[[StageCodes]:[RouteID]],6,FALSE))), "O",  NOT(ISNA(VLOOKUP(PrivateSchedule[[#This Row],[re]],RTARoutes[[StageCodes]:[RouteID]],6,FALSE))), "R")</f>
        <v>R</v>
      </c>
      <c r="AF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SKL-*MPS</v>
      </c>
      <c r="AG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MPS-*SKL</v>
      </c>
    </row>
    <row r="481" spans="2:33">
      <c r="O481" s="171" t="s">
        <v>1882</v>
      </c>
      <c r="T481" s="173" t="s">
        <v>420</v>
      </c>
      <c r="U481" t="str">
        <f t="shared" si="28"/>
        <v>MAPUSA-BICHOLIM</v>
      </c>
      <c r="V481" s="163">
        <v>0.4861111111111111</v>
      </c>
      <c r="AA481" s="165" t="str">
        <f t="shared" si="29"/>
        <v/>
      </c>
      <c r="AB481" t="str">
        <f t="shared" si="30"/>
        <v>BICHOLIM</v>
      </c>
      <c r="AC481" t="str">
        <f t="shared" si="31"/>
        <v>GA04T 4838</v>
      </c>
      <c r="AD481" t="str">
        <f>_xlfn.IFNA(VLOOKUP(PrivateSchedule[[#This Row],[ow]],RTARoutes[[StageCodes]:[RouteID]],6,FALSE), VLOOKUP(PrivateSchedule[[#This Row],[re]],RTARoutes[[StageCodes]:[RouteID]],6,FALSE))</f>
        <v>PVT50</v>
      </c>
      <c r="AE481" t="str" cm="1">
        <f t="array" ref="AE481">_xlfn.IFS( NOT(ISNA(VLOOKUP(PrivateSchedule[[#This Row],[ow]],RTARoutes[[StageCodes]:[RouteID]],6,FALSE))), "O",  NOT(ISNA(VLOOKUP(PrivateSchedule[[#This Row],[re]],RTARoutes[[StageCodes]:[RouteID]],6,FALSE))), "R")</f>
        <v>O</v>
      </c>
      <c r="AF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482" spans="2:33">
      <c r="O482" s="171" t="s">
        <v>420</v>
      </c>
      <c r="T482" s="173" t="s">
        <v>2106</v>
      </c>
      <c r="U482" t="str">
        <f t="shared" si="28"/>
        <v>BICHOLIM-NARVA</v>
      </c>
      <c r="V482" s="163">
        <v>0.52777777777777779</v>
      </c>
      <c r="AA482" s="165" t="str">
        <f t="shared" si="29"/>
        <v/>
      </c>
      <c r="AB482" t="str">
        <f t="shared" si="30"/>
        <v>BICHOLIM</v>
      </c>
      <c r="AC482" t="str">
        <f t="shared" si="31"/>
        <v>GA04T 4838</v>
      </c>
      <c r="AD482" t="str">
        <f>_xlfn.IFNA(VLOOKUP(PrivateSchedule[[#This Row],[ow]],RTARoutes[[StageCodes]:[RouteID]],6,FALSE), VLOOKUP(PrivateSchedule[[#This Row],[re]],RTARoutes[[StageCodes]:[RouteID]],6,FALSE))</f>
        <v>PVT42</v>
      </c>
      <c r="AE482" t="str" cm="1">
        <f t="array" ref="AE482">_xlfn.IFS( NOT(ISNA(VLOOKUP(PrivateSchedule[[#This Row],[ow]],RTARoutes[[StageCodes]:[RouteID]],6,FALSE))), "O",  NOT(ISNA(VLOOKUP(PrivateSchedule[[#This Row],[re]],RTARoutes[[StageCodes]:[RouteID]],6,FALSE))), "R")</f>
        <v>O</v>
      </c>
      <c r="AF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83" spans="2:33">
      <c r="O483" s="171" t="s">
        <v>2106</v>
      </c>
      <c r="T483" s="173" t="s">
        <v>420</v>
      </c>
      <c r="U483" t="str">
        <f t="shared" si="28"/>
        <v>NARVA-BICHOLIM</v>
      </c>
      <c r="V483" s="163">
        <v>0.57291666666666663</v>
      </c>
      <c r="AA483" s="165" t="str">
        <f t="shared" si="29"/>
        <v/>
      </c>
      <c r="AB483" t="str">
        <f t="shared" si="30"/>
        <v>BICHOLIM</v>
      </c>
      <c r="AC483" t="str">
        <f t="shared" si="31"/>
        <v>GA04T 4838</v>
      </c>
      <c r="AD483" t="str">
        <f>_xlfn.IFNA(VLOOKUP(PrivateSchedule[[#This Row],[ow]],RTARoutes[[StageCodes]:[RouteID]],6,FALSE), VLOOKUP(PrivateSchedule[[#This Row],[re]],RTARoutes[[StageCodes]:[RouteID]],6,FALSE))</f>
        <v>PVT42</v>
      </c>
      <c r="AE483" t="str" cm="1">
        <f t="array" ref="AE483">_xlfn.IFS( NOT(ISNA(VLOOKUP(PrivateSchedule[[#This Row],[ow]],RTARoutes[[StageCodes]:[RouteID]],6,FALSE))), "O",  NOT(ISNA(VLOOKUP(PrivateSchedule[[#This Row],[re]],RTARoutes[[StageCodes]:[RouteID]],6,FALSE))), "R")</f>
        <v>R</v>
      </c>
      <c r="AF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84" spans="2:33">
      <c r="O484" s="171" t="s">
        <v>420</v>
      </c>
      <c r="T484" s="173" t="s">
        <v>1882</v>
      </c>
      <c r="U484" t="str">
        <f t="shared" si="28"/>
        <v>BICHOLIM-MAPUSA</v>
      </c>
      <c r="V484" s="163">
        <v>0.59375</v>
      </c>
      <c r="AA484" s="165" t="str">
        <f t="shared" si="29"/>
        <v/>
      </c>
      <c r="AB484" t="str">
        <f t="shared" si="30"/>
        <v>BICHOLIM</v>
      </c>
      <c r="AC484" t="str">
        <f t="shared" si="31"/>
        <v>GA04T 4838</v>
      </c>
      <c r="AD484" t="str">
        <f>_xlfn.IFNA(VLOOKUP(PrivateSchedule[[#This Row],[ow]],RTARoutes[[StageCodes]:[RouteID]],6,FALSE), VLOOKUP(PrivateSchedule[[#This Row],[re]],RTARoutes[[StageCodes]:[RouteID]],6,FALSE))</f>
        <v>PVT50</v>
      </c>
      <c r="AE484" t="str" cm="1">
        <f t="array" ref="AE484">_xlfn.IFS( NOT(ISNA(VLOOKUP(PrivateSchedule[[#This Row],[ow]],RTARoutes[[StageCodes]:[RouteID]],6,FALSE))), "O",  NOT(ISNA(VLOOKUP(PrivateSchedule[[#This Row],[re]],RTARoutes[[StageCodes]:[RouteID]],6,FALSE))), "R")</f>
        <v>R</v>
      </c>
      <c r="AF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BCH-*MPS</v>
      </c>
      <c r="AG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MPS-*BCH</v>
      </c>
    </row>
    <row r="485" spans="2:33">
      <c r="O485" s="171" t="s">
        <v>1882</v>
      </c>
      <c r="T485" s="173" t="s">
        <v>2596</v>
      </c>
      <c r="U485" t="str">
        <f t="shared" si="28"/>
        <v>MAPUSA-SANKHALI</v>
      </c>
      <c r="V485" s="163">
        <v>0.65277777777777779</v>
      </c>
      <c r="AA485" s="165" t="str">
        <f t="shared" si="29"/>
        <v/>
      </c>
      <c r="AB485" t="str">
        <f t="shared" si="30"/>
        <v>BICHOLIM</v>
      </c>
      <c r="AC485" t="str">
        <f t="shared" si="31"/>
        <v>GA04T 4838</v>
      </c>
      <c r="AD485" t="str">
        <f>_xlfn.IFNA(VLOOKUP(PrivateSchedule[[#This Row],[ow]],RTARoutes[[StageCodes]:[RouteID]],6,FALSE), VLOOKUP(PrivateSchedule[[#This Row],[re]],RTARoutes[[StageCodes]:[RouteID]],6,FALSE))</f>
        <v>PVT297</v>
      </c>
      <c r="AE485" t="str" cm="1">
        <f t="array" ref="AE485">_xlfn.IFS( NOT(ISNA(VLOOKUP(PrivateSchedule[[#This Row],[ow]],RTARoutes[[StageCodes]:[RouteID]],6,FALSE))), "O",  NOT(ISNA(VLOOKUP(PrivateSchedule[[#This Row],[re]],RTARoutes[[StageCodes]:[RouteID]],6,FALSE))), "R")</f>
        <v>O</v>
      </c>
      <c r="AF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486" spans="2:33">
      <c r="O486" s="171" t="s">
        <v>2596</v>
      </c>
      <c r="T486" s="173" t="s">
        <v>2106</v>
      </c>
      <c r="U486" t="str">
        <f t="shared" si="28"/>
        <v>SANKHALI-NARVA</v>
      </c>
      <c r="V486" s="163">
        <v>0.70833333333333337</v>
      </c>
      <c r="AA486" s="165" t="str">
        <f t="shared" si="29"/>
        <v/>
      </c>
      <c r="AB486" t="str">
        <f t="shared" si="30"/>
        <v>BICHOLIM</v>
      </c>
      <c r="AC486" t="str">
        <f t="shared" si="31"/>
        <v>GA04T 4838</v>
      </c>
      <c r="AD486" t="e">
        <f>_xlfn.IFNA(VLOOKUP(PrivateSchedule[[#This Row],[ow]],RTARoutes[[StageCodes]:[RouteID]],6,FALSE), VLOOKUP(PrivateSchedule[[#This Row],[re]],RTARoutes[[StageCodes]:[RouteID]],6,FALSE))</f>
        <v>#N/A</v>
      </c>
      <c r="AE486" t="e" cm="1">
        <f t="array" ref="AE486">_xlfn.IFS( NOT(ISNA(VLOOKUP(PrivateSchedule[[#This Row],[ow]],RTARoutes[[StageCodes]:[RouteID]],6,FALSE))), "O",  NOT(ISNA(VLOOKUP(PrivateSchedule[[#This Row],[re]],RTARoutes[[StageCodes]:[RouteID]],6,FALSE))), "R")</f>
        <v>#N/A</v>
      </c>
      <c r="AF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SKL-*NAR</v>
      </c>
      <c r="AG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NAR-*SKL</v>
      </c>
    </row>
    <row r="487" spans="2:33">
      <c r="O487" s="171" t="s">
        <v>420</v>
      </c>
      <c r="T487" s="173" t="s">
        <v>2106</v>
      </c>
      <c r="U487" t="str">
        <f t="shared" si="28"/>
        <v>BICHOLIM-NARVA</v>
      </c>
      <c r="V487" s="163">
        <v>0.73958333333333337</v>
      </c>
      <c r="AA487" s="165" t="str">
        <f t="shared" si="29"/>
        <v/>
      </c>
      <c r="AB487" t="str">
        <f t="shared" si="30"/>
        <v>BICHOLIM</v>
      </c>
      <c r="AC487" t="str">
        <f t="shared" si="31"/>
        <v>GA04T 4838</v>
      </c>
      <c r="AD487" t="str">
        <f>_xlfn.IFNA(VLOOKUP(PrivateSchedule[[#This Row],[ow]],RTARoutes[[StageCodes]:[RouteID]],6,FALSE), VLOOKUP(PrivateSchedule[[#This Row],[re]],RTARoutes[[StageCodes]:[RouteID]],6,FALSE))</f>
        <v>PVT42</v>
      </c>
      <c r="AE487" t="str" cm="1">
        <f t="array" ref="AE487">_xlfn.IFS( NOT(ISNA(VLOOKUP(PrivateSchedule[[#This Row],[ow]],RTARoutes[[StageCodes]:[RouteID]],6,FALSE))), "O",  NOT(ISNA(VLOOKUP(PrivateSchedule[[#This Row],[re]],RTARoutes[[StageCodes]:[RouteID]],6,FALSE))), "R")</f>
        <v>O</v>
      </c>
      <c r="AF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488" spans="2:33">
      <c r="O488" s="171" t="s">
        <v>2106</v>
      </c>
      <c r="T488" s="173" t="s">
        <v>420</v>
      </c>
      <c r="U488" t="str">
        <f t="shared" si="28"/>
        <v>NARVA-BICHOLIM</v>
      </c>
      <c r="V488" s="163">
        <v>0.77083333333333337</v>
      </c>
      <c r="AA488" s="165" t="str">
        <f t="shared" si="29"/>
        <v/>
      </c>
      <c r="AB488" t="str">
        <f t="shared" si="30"/>
        <v>BICHOLIM</v>
      </c>
      <c r="AC488" t="str">
        <f t="shared" si="31"/>
        <v>GA04T 4838</v>
      </c>
      <c r="AD488" t="str">
        <f>_xlfn.IFNA(VLOOKUP(PrivateSchedule[[#This Row],[ow]],RTARoutes[[StageCodes]:[RouteID]],6,FALSE), VLOOKUP(PrivateSchedule[[#This Row],[re]],RTARoutes[[StageCodes]:[RouteID]],6,FALSE))</f>
        <v>PVT42</v>
      </c>
      <c r="AE488" t="str" cm="1">
        <f t="array" ref="AE488">_xlfn.IFS( NOT(ISNA(VLOOKUP(PrivateSchedule[[#This Row],[ow]],RTARoutes[[StageCodes]:[RouteID]],6,FALSE))), "O",  NOT(ISNA(VLOOKUP(PrivateSchedule[[#This Row],[re]],RTARoutes[[StageCodes]:[RouteID]],6,FALSE))), "R")</f>
        <v>R</v>
      </c>
      <c r="AF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489" spans="2:33">
      <c r="O489" s="171" t="s">
        <v>420</v>
      </c>
      <c r="T489" s="173" t="s">
        <v>2108</v>
      </c>
      <c r="U489" t="str">
        <f t="shared" si="28"/>
        <v>BICHOLIM-NARVA FERRY</v>
      </c>
      <c r="V489" s="163">
        <v>0.80208333333333337</v>
      </c>
      <c r="AA489" s="165" t="str">
        <f t="shared" si="29"/>
        <v/>
      </c>
      <c r="AB489" t="str">
        <f t="shared" si="30"/>
        <v>BICHOLIM</v>
      </c>
      <c r="AC489" t="str">
        <f t="shared" si="31"/>
        <v>GA04T 4838</v>
      </c>
      <c r="AD489" t="str">
        <f>_xlfn.IFNA(VLOOKUP(PrivateSchedule[[#This Row],[ow]],RTARoutes[[StageCodes]:[RouteID]],6,FALSE), VLOOKUP(PrivateSchedule[[#This Row],[re]],RTARoutes[[StageCodes]:[RouteID]],6,FALSE))</f>
        <v>PVT53</v>
      </c>
      <c r="AE489" t="str" cm="1">
        <f t="array" ref="AE489">_xlfn.IFS( NOT(ISNA(VLOOKUP(PrivateSchedule[[#This Row],[ow]],RTARoutes[[StageCodes]:[RouteID]],6,FALSE))), "O",  NOT(ISNA(VLOOKUP(PrivateSchedule[[#This Row],[re]],RTARoutes[[StageCodes]:[RouteID]],6,FALSE))), "R")</f>
        <v>O</v>
      </c>
      <c r="AF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BCH-*NRV</v>
      </c>
      <c r="AG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NRV-*BCH</v>
      </c>
    </row>
    <row r="490" spans="2:33">
      <c r="B490" s="171" t="s">
        <v>330</v>
      </c>
      <c r="C490" s="172" t="s">
        <v>3788</v>
      </c>
      <c r="D490" s="172" t="s">
        <v>28</v>
      </c>
      <c r="E490" s="176">
        <v>43131</v>
      </c>
      <c r="F490" s="177">
        <v>44956</v>
      </c>
      <c r="G490" s="171" t="s">
        <v>3789</v>
      </c>
      <c r="H490" s="172" t="s">
        <v>3790</v>
      </c>
      <c r="J490" s="171" t="s">
        <v>329</v>
      </c>
      <c r="L490" s="172" t="s">
        <v>16</v>
      </c>
      <c r="M490" s="198">
        <v>27</v>
      </c>
      <c r="N490" s="199">
        <v>11</v>
      </c>
      <c r="O490" s="171" t="s">
        <v>2558</v>
      </c>
      <c r="T490" s="173" t="s">
        <v>2247</v>
      </c>
      <c r="U490" t="str">
        <f t="shared" si="28"/>
        <v>SAL-PANAJI</v>
      </c>
      <c r="V490" s="163">
        <v>0.29166666666666669</v>
      </c>
      <c r="AA490" s="165" t="str">
        <f t="shared" si="29"/>
        <v/>
      </c>
      <c r="AB490" t="str">
        <f t="shared" si="30"/>
        <v>BICHOLIM</v>
      </c>
      <c r="AC490" t="str">
        <f t="shared" si="31"/>
        <v>GA01U 2234</v>
      </c>
      <c r="AD490" t="str">
        <f>_xlfn.IFNA(VLOOKUP(PrivateSchedule[[#This Row],[ow]],RTARoutes[[StageCodes]:[RouteID]],6,FALSE), VLOOKUP(PrivateSchedule[[#This Row],[re]],RTARoutes[[StageCodes]:[RouteID]],6,FALSE))</f>
        <v>PVT442</v>
      </c>
      <c r="AE490" t="str" cm="1">
        <f t="array" ref="AE490">_xlfn.IFS( NOT(ISNA(VLOOKUP(PrivateSchedule[[#This Row],[ow]],RTARoutes[[StageCodes]:[RouteID]],6,FALSE))), "O",  NOT(ISNA(VLOOKUP(PrivateSchedule[[#This Row],[re]],RTARoutes[[StageCodes]:[RouteID]],6,FALSE))), "R")</f>
        <v>R</v>
      </c>
      <c r="AF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SAL-*PNJ</v>
      </c>
      <c r="AG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PNJ-*SAL</v>
      </c>
    </row>
    <row r="491" spans="2:33">
      <c r="O491" s="171" t="s">
        <v>2247</v>
      </c>
      <c r="T491" s="173" t="s">
        <v>1882</v>
      </c>
      <c r="U491" t="str">
        <f t="shared" si="28"/>
        <v>PANAJI-MAPUSA</v>
      </c>
      <c r="V491" s="163">
        <v>0.36458333333333331</v>
      </c>
      <c r="AA491" s="165" t="str">
        <f t="shared" si="29"/>
        <v/>
      </c>
      <c r="AB491" t="str">
        <f t="shared" si="30"/>
        <v>BICHOLIM</v>
      </c>
      <c r="AC491" t="str">
        <f t="shared" si="31"/>
        <v>GA01U 2234</v>
      </c>
      <c r="AD491" t="str">
        <f>_xlfn.IFNA(VLOOKUP(PrivateSchedule[[#This Row],[ow]],RTARoutes[[StageCodes]:[RouteID]],6,FALSE), VLOOKUP(PrivateSchedule[[#This Row],[re]],RTARoutes[[StageCodes]:[RouteID]],6,FALSE))</f>
        <v>PVT293</v>
      </c>
      <c r="AE491" t="str" cm="1">
        <f t="array" ref="AE491">_xlfn.IFS( NOT(ISNA(VLOOKUP(PrivateSchedule[[#This Row],[ow]],RTARoutes[[StageCodes]:[RouteID]],6,FALSE))), "O",  NOT(ISNA(VLOOKUP(PrivateSchedule[[#This Row],[re]],RTARoutes[[StageCodes]:[RouteID]],6,FALSE))), "R")</f>
        <v>R</v>
      </c>
      <c r="AF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PNJ-*MPS</v>
      </c>
      <c r="AG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MPS-*PNJ</v>
      </c>
    </row>
    <row r="492" spans="2:33">
      <c r="O492" s="171" t="s">
        <v>1882</v>
      </c>
      <c r="T492" s="173" t="s">
        <v>2247</v>
      </c>
      <c r="U492" t="str">
        <f t="shared" si="28"/>
        <v>MAPUSA-PANAJI</v>
      </c>
      <c r="V492" s="163">
        <v>0.40277777777777773</v>
      </c>
      <c r="AA492" s="165" t="str">
        <f t="shared" si="29"/>
        <v/>
      </c>
      <c r="AB492" t="str">
        <f t="shared" si="30"/>
        <v>BICHOLIM</v>
      </c>
      <c r="AC492" t="str">
        <f t="shared" si="31"/>
        <v>GA01U 2234</v>
      </c>
      <c r="AD492" t="str">
        <f>_xlfn.IFNA(VLOOKUP(PrivateSchedule[[#This Row],[ow]],RTARoutes[[StageCodes]:[RouteID]],6,FALSE), VLOOKUP(PrivateSchedule[[#This Row],[re]],RTARoutes[[StageCodes]:[RouteID]],6,FALSE))</f>
        <v>PVT293</v>
      </c>
      <c r="AE492" t="str" cm="1">
        <f t="array" ref="AE492">_xlfn.IFS( NOT(ISNA(VLOOKUP(PrivateSchedule[[#This Row],[ow]],RTARoutes[[StageCodes]:[RouteID]],6,FALSE))), "O",  NOT(ISNA(VLOOKUP(PrivateSchedule[[#This Row],[re]],RTARoutes[[StageCodes]:[RouteID]],6,FALSE))), "R")</f>
        <v>O</v>
      </c>
      <c r="AF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MPS-*PNJ</v>
      </c>
      <c r="AG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</v>
      </c>
    </row>
    <row r="493" spans="2:33">
      <c r="O493" s="171" t="s">
        <v>2247</v>
      </c>
      <c r="T493" s="173" t="s">
        <v>1882</v>
      </c>
      <c r="U493" t="str">
        <f t="shared" si="28"/>
        <v>PANAJI-MAPUSA</v>
      </c>
      <c r="V493" s="163">
        <v>0.44097222222222227</v>
      </c>
      <c r="AA493" s="165" t="str">
        <f t="shared" si="29"/>
        <v/>
      </c>
      <c r="AB493" t="str">
        <f t="shared" si="30"/>
        <v>BICHOLIM</v>
      </c>
      <c r="AC493" t="str">
        <f t="shared" si="31"/>
        <v>GA01U 2234</v>
      </c>
      <c r="AD493" t="str">
        <f>_xlfn.IFNA(VLOOKUP(PrivateSchedule[[#This Row],[ow]],RTARoutes[[StageCodes]:[RouteID]],6,FALSE), VLOOKUP(PrivateSchedule[[#This Row],[re]],RTARoutes[[StageCodes]:[RouteID]],6,FALSE))</f>
        <v>PVT293</v>
      </c>
      <c r="AE493" t="str" cm="1">
        <f t="array" ref="AE493">_xlfn.IFS( NOT(ISNA(VLOOKUP(PrivateSchedule[[#This Row],[ow]],RTARoutes[[StageCodes]:[RouteID]],6,FALSE))), "O",  NOT(ISNA(VLOOKUP(PrivateSchedule[[#This Row],[re]],RTARoutes[[StageCodes]:[RouteID]],6,FALSE))), "R")</f>
        <v>R</v>
      </c>
      <c r="AF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PNJ-*MPS</v>
      </c>
      <c r="AG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MPS-*PNJ</v>
      </c>
    </row>
    <row r="494" spans="2:33">
      <c r="O494" s="171" t="s">
        <v>1882</v>
      </c>
      <c r="T494" s="173" t="s">
        <v>2558</v>
      </c>
      <c r="U494" t="str">
        <f t="shared" si="28"/>
        <v>MAPUSA-SAL</v>
      </c>
      <c r="V494" s="163">
        <v>0.45833333333333331</v>
      </c>
      <c r="AA494" s="165" t="str">
        <f t="shared" si="29"/>
        <v/>
      </c>
      <c r="AB494" t="str">
        <f t="shared" si="30"/>
        <v>BICHOLIM</v>
      </c>
      <c r="AC494" t="str">
        <f t="shared" si="31"/>
        <v>GA01U 2234</v>
      </c>
      <c r="AD494" t="str">
        <f>_xlfn.IFNA(VLOOKUP(PrivateSchedule[[#This Row],[ow]],RTARoutes[[StageCodes]:[RouteID]],6,FALSE), VLOOKUP(PrivateSchedule[[#This Row],[re]],RTARoutes[[StageCodes]:[RouteID]],6,FALSE))</f>
        <v>PVT290</v>
      </c>
      <c r="AE494" t="str" cm="1">
        <f t="array" ref="AE494">_xlfn.IFS( NOT(ISNA(VLOOKUP(PrivateSchedule[[#This Row],[ow]],RTARoutes[[StageCodes]:[RouteID]],6,FALSE))), "O",  NOT(ISNA(VLOOKUP(PrivateSchedule[[#This Row],[re]],RTARoutes[[StageCodes]:[RouteID]],6,FALSE))), "R")</f>
        <v>O</v>
      </c>
      <c r="AF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MPS-*SAL</v>
      </c>
      <c r="AG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SAL-*MPS</v>
      </c>
    </row>
    <row r="495" spans="2:33">
      <c r="O495" s="171" t="s">
        <v>2558</v>
      </c>
      <c r="T495" s="173" t="s">
        <v>1882</v>
      </c>
      <c r="U495" t="str">
        <f t="shared" si="28"/>
        <v>SAL-MAPUSA</v>
      </c>
      <c r="V495" s="163">
        <v>0.54166666666666663</v>
      </c>
      <c r="AA495" s="165" t="str">
        <f t="shared" si="29"/>
        <v/>
      </c>
      <c r="AB495" t="str">
        <f t="shared" si="30"/>
        <v>BICHOLIM</v>
      </c>
      <c r="AC495" t="str">
        <f t="shared" si="31"/>
        <v>GA01U 2234</v>
      </c>
      <c r="AD495" t="str">
        <f>_xlfn.IFNA(VLOOKUP(PrivateSchedule[[#This Row],[ow]],RTARoutes[[StageCodes]:[RouteID]],6,FALSE), VLOOKUP(PrivateSchedule[[#This Row],[re]],RTARoutes[[StageCodes]:[RouteID]],6,FALSE))</f>
        <v>PVT290</v>
      </c>
      <c r="AE495" t="str" cm="1">
        <f t="array" ref="AE495">_xlfn.IFS( NOT(ISNA(VLOOKUP(PrivateSchedule[[#This Row],[ow]],RTARoutes[[StageCodes]:[RouteID]],6,FALSE))), "O",  NOT(ISNA(VLOOKUP(PrivateSchedule[[#This Row],[re]],RTARoutes[[StageCodes]:[RouteID]],6,FALSE))), "R")</f>
        <v>R</v>
      </c>
      <c r="AF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496" spans="2:33">
      <c r="O496" s="171" t="s">
        <v>1882</v>
      </c>
      <c r="T496" s="173" t="s">
        <v>2247</v>
      </c>
      <c r="U496" t="str">
        <f t="shared" si="28"/>
        <v>MAPUSA-PANAJI</v>
      </c>
      <c r="V496" s="163">
        <v>0.72222222222222221</v>
      </c>
      <c r="AA496" s="165" t="str">
        <f t="shared" si="29"/>
        <v/>
      </c>
      <c r="AB496" t="str">
        <f t="shared" si="30"/>
        <v>BICHOLIM</v>
      </c>
      <c r="AC496" t="str">
        <f t="shared" si="31"/>
        <v>GA01U 2234</v>
      </c>
      <c r="AD496" t="str">
        <f>_xlfn.IFNA(VLOOKUP(PrivateSchedule[[#This Row],[ow]],RTARoutes[[StageCodes]:[RouteID]],6,FALSE), VLOOKUP(PrivateSchedule[[#This Row],[re]],RTARoutes[[StageCodes]:[RouteID]],6,FALSE))</f>
        <v>PVT293</v>
      </c>
      <c r="AE496" t="str" cm="1">
        <f t="array" ref="AE496">_xlfn.IFS( NOT(ISNA(VLOOKUP(PrivateSchedule[[#This Row],[ow]],RTARoutes[[StageCodes]:[RouteID]],6,FALSE))), "O",  NOT(ISNA(VLOOKUP(PrivateSchedule[[#This Row],[re]],RTARoutes[[StageCodes]:[RouteID]],6,FALSE))), "R")</f>
        <v>O</v>
      </c>
      <c r="AF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MPS-*PNJ</v>
      </c>
      <c r="AG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</v>
      </c>
    </row>
    <row r="497" spans="2:33">
      <c r="O497" s="171" t="s">
        <v>2247</v>
      </c>
      <c r="T497" s="173" t="s">
        <v>2558</v>
      </c>
      <c r="U497" t="str">
        <f t="shared" si="28"/>
        <v>PANAJI-SAL</v>
      </c>
      <c r="V497" s="163">
        <v>0.70486111111111116</v>
      </c>
      <c r="AA497" s="165" t="str">
        <f t="shared" si="29"/>
        <v/>
      </c>
      <c r="AB497" t="str">
        <f t="shared" si="30"/>
        <v>BICHOLIM</v>
      </c>
      <c r="AC497" t="str">
        <f t="shared" si="31"/>
        <v>GA01U 2234</v>
      </c>
      <c r="AD497" t="str">
        <f>_xlfn.IFNA(VLOOKUP(PrivateSchedule[[#This Row],[ow]],RTARoutes[[StageCodes]:[RouteID]],6,FALSE), VLOOKUP(PrivateSchedule[[#This Row],[re]],RTARoutes[[StageCodes]:[RouteID]],6,FALSE))</f>
        <v>PVT442</v>
      </c>
      <c r="AE497" t="str" cm="1">
        <f t="array" ref="AE497">_xlfn.IFS( NOT(ISNA(VLOOKUP(PrivateSchedule[[#This Row],[ow]],RTARoutes[[StageCodes]:[RouteID]],6,FALSE))), "O",  NOT(ISNA(VLOOKUP(PrivateSchedule[[#This Row],[re]],RTARoutes[[StageCodes]:[RouteID]],6,FALSE))), "R")</f>
        <v>O</v>
      </c>
      <c r="AF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PNJ-*SAL</v>
      </c>
      <c r="AG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SAL-*PNJ</v>
      </c>
    </row>
    <row r="498" spans="2:33">
      <c r="B498" s="171" t="s">
        <v>344</v>
      </c>
      <c r="C498" s="172" t="s">
        <v>3791</v>
      </c>
      <c r="D498" s="172" t="s">
        <v>28</v>
      </c>
      <c r="E498" s="176">
        <v>43138</v>
      </c>
      <c r="F498" s="177">
        <v>44963</v>
      </c>
      <c r="G498" s="171" t="s">
        <v>3792</v>
      </c>
      <c r="H498" s="172" t="s">
        <v>3793</v>
      </c>
      <c r="J498" s="171" t="s">
        <v>342</v>
      </c>
      <c r="L498" s="172" t="s">
        <v>16</v>
      </c>
      <c r="M498" s="198">
        <v>27</v>
      </c>
      <c r="N498" s="199">
        <v>10</v>
      </c>
      <c r="O498" s="171" t="s">
        <v>2092</v>
      </c>
      <c r="T498" s="173" t="s">
        <v>3041</v>
      </c>
      <c r="U498" t="str">
        <f t="shared" si="28"/>
        <v>NANELI-VALPOI</v>
      </c>
      <c r="V498" s="163">
        <v>0.2986111111111111</v>
      </c>
      <c r="AA498" s="165" t="str">
        <f t="shared" si="29"/>
        <v/>
      </c>
      <c r="AB498" t="str">
        <f t="shared" si="30"/>
        <v>BICHOLIM</v>
      </c>
      <c r="AC498" t="str">
        <f t="shared" si="31"/>
        <v>GA01U 3485</v>
      </c>
      <c r="AD498" t="str">
        <f>_xlfn.IFNA(VLOOKUP(PrivateSchedule[[#This Row],[ow]],RTARoutes[[StageCodes]:[RouteID]],6,FALSE), VLOOKUP(PrivateSchedule[[#This Row],[re]],RTARoutes[[StageCodes]:[RouteID]],6,FALSE))</f>
        <v>PVT355</v>
      </c>
      <c r="AE498" t="str" cm="1">
        <f t="array" ref="AE498">_xlfn.IFS( NOT(ISNA(VLOOKUP(PrivateSchedule[[#This Row],[ow]],RTARoutes[[StageCodes]:[RouteID]],6,FALSE))), "O",  NOT(ISNA(VLOOKUP(PrivateSchedule[[#This Row],[re]],RTARoutes[[StageCodes]:[RouteID]],6,FALSE))), "R")</f>
        <v>O</v>
      </c>
      <c r="AF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NNL-*VLP</v>
      </c>
      <c r="AG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VLP-*NNL</v>
      </c>
    </row>
    <row r="499" spans="2:33">
      <c r="O499" s="171" t="s">
        <v>3041</v>
      </c>
      <c r="T499" s="173" t="s">
        <v>2247</v>
      </c>
      <c r="U499" t="str">
        <f t="shared" si="28"/>
        <v>VALPOI-PANAJI</v>
      </c>
      <c r="V499" s="163">
        <v>0.31944444444444448</v>
      </c>
      <c r="AA499" s="165" t="str">
        <f t="shared" si="29"/>
        <v/>
      </c>
      <c r="AB499" t="str">
        <f t="shared" si="30"/>
        <v>BICHOLIM</v>
      </c>
      <c r="AC499" t="str">
        <f t="shared" si="31"/>
        <v>GA01U 3485</v>
      </c>
      <c r="AD499" t="str">
        <f>_xlfn.IFNA(VLOOKUP(PrivateSchedule[[#This Row],[ow]],RTARoutes[[StageCodes]:[RouteID]],6,FALSE), VLOOKUP(PrivateSchedule[[#This Row],[re]],RTARoutes[[StageCodes]:[RouteID]],6,FALSE))</f>
        <v>PVT437</v>
      </c>
      <c r="AE499" t="str" cm="1">
        <f t="array" ref="AE499">_xlfn.IFS( NOT(ISNA(VLOOKUP(PrivateSchedule[[#This Row],[ow]],RTARoutes[[StageCodes]:[RouteID]],6,FALSE))), "O",  NOT(ISNA(VLOOKUP(PrivateSchedule[[#This Row],[re]],RTARoutes[[StageCodes]:[RouteID]],6,FALSE))), "R")</f>
        <v>R</v>
      </c>
      <c r="AF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00" spans="2:33">
      <c r="O500" s="171" t="s">
        <v>2247</v>
      </c>
      <c r="T500" s="173" t="s">
        <v>3041</v>
      </c>
      <c r="U500" t="str">
        <f t="shared" si="28"/>
        <v>PANAJI-VALPOI</v>
      </c>
      <c r="V500" s="163">
        <v>0.41666666666666669</v>
      </c>
      <c r="AA500" s="165" t="str">
        <f t="shared" si="29"/>
        <v/>
      </c>
      <c r="AB500" t="str">
        <f t="shared" si="30"/>
        <v>BICHOLIM</v>
      </c>
      <c r="AC500" t="str">
        <f t="shared" si="31"/>
        <v>GA01U 3485</v>
      </c>
      <c r="AD500" t="str">
        <f>_xlfn.IFNA(VLOOKUP(PrivateSchedule[[#This Row],[ow]],RTARoutes[[StageCodes]:[RouteID]],6,FALSE), VLOOKUP(PrivateSchedule[[#This Row],[re]],RTARoutes[[StageCodes]:[RouteID]],6,FALSE))</f>
        <v>PVT437</v>
      </c>
      <c r="AE500" t="str" cm="1">
        <f t="array" ref="AE500">_xlfn.IFS( NOT(ISNA(VLOOKUP(PrivateSchedule[[#This Row],[ow]],RTARoutes[[StageCodes]:[RouteID]],6,FALSE))), "O",  NOT(ISNA(VLOOKUP(PrivateSchedule[[#This Row],[re]],RTARoutes[[StageCodes]:[RouteID]],6,FALSE))), "R")</f>
        <v>O</v>
      </c>
      <c r="AF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501" spans="2:33">
      <c r="O501" s="171" t="s">
        <v>3041</v>
      </c>
      <c r="T501" s="173" t="s">
        <v>2247</v>
      </c>
      <c r="U501" t="str">
        <f t="shared" si="28"/>
        <v>VALPOI-PANAJI</v>
      </c>
      <c r="V501" s="163">
        <v>0.53125</v>
      </c>
      <c r="AA501" s="165" t="str">
        <f t="shared" si="29"/>
        <v/>
      </c>
      <c r="AB501" t="str">
        <f t="shared" si="30"/>
        <v>BICHOLIM</v>
      </c>
      <c r="AC501" t="str">
        <f t="shared" si="31"/>
        <v>GA01U 3485</v>
      </c>
      <c r="AD501" t="str">
        <f>_xlfn.IFNA(VLOOKUP(PrivateSchedule[[#This Row],[ow]],RTARoutes[[StageCodes]:[RouteID]],6,FALSE), VLOOKUP(PrivateSchedule[[#This Row],[re]],RTARoutes[[StageCodes]:[RouteID]],6,FALSE))</f>
        <v>PVT437</v>
      </c>
      <c r="AE501" t="str" cm="1">
        <f t="array" ref="AE501">_xlfn.IFS( NOT(ISNA(VLOOKUP(PrivateSchedule[[#This Row],[ow]],RTARoutes[[StageCodes]:[RouteID]],6,FALSE))), "O",  NOT(ISNA(VLOOKUP(PrivateSchedule[[#This Row],[re]],RTARoutes[[StageCodes]:[RouteID]],6,FALSE))), "R")</f>
        <v>R</v>
      </c>
      <c r="AF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02" spans="2:33">
      <c r="O502" s="171" t="s">
        <v>2247</v>
      </c>
      <c r="T502" s="173" t="s">
        <v>2092</v>
      </c>
      <c r="U502" t="str">
        <f t="shared" si="28"/>
        <v>PANAJI-NANELI</v>
      </c>
      <c r="V502" s="163">
        <v>0.74305555555555547</v>
      </c>
      <c r="AA502" s="165" t="str">
        <f t="shared" si="29"/>
        <v/>
      </c>
      <c r="AB502" t="str">
        <f t="shared" si="30"/>
        <v>BICHOLIM</v>
      </c>
      <c r="AC502" t="str">
        <f t="shared" si="31"/>
        <v>GA01U 3485</v>
      </c>
      <c r="AD502" t="e">
        <f>_xlfn.IFNA(VLOOKUP(PrivateSchedule[[#This Row],[ow]],RTARoutes[[StageCodes]:[RouteID]],6,FALSE), VLOOKUP(PrivateSchedule[[#This Row],[re]],RTARoutes[[StageCodes]:[RouteID]],6,FALSE))</f>
        <v>#N/A</v>
      </c>
      <c r="AE502" t="e" cm="1">
        <f t="array" ref="AE502">_xlfn.IFS( NOT(ISNA(VLOOKUP(PrivateSchedule[[#This Row],[ow]],RTARoutes[[StageCodes]:[RouteID]],6,FALSE))), "O",  NOT(ISNA(VLOOKUP(PrivateSchedule[[#This Row],[re]],RTARoutes[[StageCodes]:[RouteID]],6,FALSE))), "R")</f>
        <v>#N/A</v>
      </c>
      <c r="AF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PNJ-*NNL</v>
      </c>
      <c r="AG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NNL-*PNJ</v>
      </c>
    </row>
    <row r="503" spans="2:33">
      <c r="B503" s="171" t="s">
        <v>26</v>
      </c>
      <c r="J503" s="171" t="s">
        <v>25</v>
      </c>
      <c r="U503" t="str">
        <f t="shared" si="28"/>
        <v/>
      </c>
      <c r="AA503" s="165" t="str">
        <f t="shared" si="29"/>
        <v/>
      </c>
      <c r="AB503" t="str">
        <f t="shared" si="30"/>
        <v>BICHOLIM</v>
      </c>
      <c r="AC503" t="str">
        <f t="shared" si="31"/>
        <v>GA01U 2699</v>
      </c>
      <c r="AD503" t="e">
        <f>_xlfn.IFNA(VLOOKUP(PrivateSchedule[[#This Row],[ow]],RTARoutes[[StageCodes]:[RouteID]],6,FALSE), VLOOKUP(PrivateSchedule[[#This Row],[re]],RTARoutes[[StageCodes]:[RouteID]],6,FALSE))</f>
        <v>#N/A</v>
      </c>
      <c r="AE503" t="e" cm="1">
        <f t="array" ref="AE503">_xlfn.IFS( NOT(ISNA(VLOOKUP(PrivateSchedule[[#This Row],[ow]],RTARoutes[[StageCodes]:[RouteID]],6,FALSE))), "O",  NOT(ISNA(VLOOKUP(PrivateSchedule[[#This Row],[re]],RTARoutes[[StageCodes]:[RouteID]],6,FALSE))), "R")</f>
        <v>#N/A</v>
      </c>
      <c r="AF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04" spans="2:33">
      <c r="B504" s="171" t="s">
        <v>36</v>
      </c>
      <c r="C504" s="172" t="s">
        <v>3794</v>
      </c>
      <c r="G504" s="171" t="s">
        <v>3795</v>
      </c>
      <c r="H504" s="172" t="s">
        <v>3796</v>
      </c>
      <c r="J504" s="171" t="s">
        <v>34</v>
      </c>
      <c r="O504" s="171" t="s">
        <v>784</v>
      </c>
      <c r="T504" s="173" t="s">
        <v>2247</v>
      </c>
      <c r="U504" t="str">
        <f t="shared" si="28"/>
        <v>BHIRONDA-PANAJI</v>
      </c>
      <c r="V504" s="163">
        <v>0.32291666666666669</v>
      </c>
      <c r="AA504" s="165" t="str">
        <f t="shared" si="29"/>
        <v/>
      </c>
      <c r="AB504" t="str">
        <f t="shared" si="30"/>
        <v>BICHOLIM</v>
      </c>
      <c r="AC504" t="str">
        <f t="shared" si="31"/>
        <v>GA04T 1130</v>
      </c>
      <c r="AD504" t="str">
        <f>_xlfn.IFNA(VLOOKUP(PrivateSchedule[[#This Row],[ow]],RTARoutes[[StageCodes]:[RouteID]],6,FALSE), VLOOKUP(PrivateSchedule[[#This Row],[re]],RTARoutes[[StageCodes]:[RouteID]],6,FALSE))</f>
        <v>PVT79</v>
      </c>
      <c r="AE504" t="str" cm="1">
        <f t="array" ref="AE504">_xlfn.IFS( NOT(ISNA(VLOOKUP(PrivateSchedule[[#This Row],[ow]],RTARoutes[[StageCodes]:[RouteID]],6,FALSE))), "O",  NOT(ISNA(VLOOKUP(PrivateSchedule[[#This Row],[re]],RTARoutes[[StageCodes]:[RouteID]],6,FALSE))), "R")</f>
        <v>R</v>
      </c>
      <c r="AF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BIR-*PNJ</v>
      </c>
      <c r="AG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PNJ-*BIR</v>
      </c>
    </row>
    <row r="505" spans="2:33">
      <c r="O505" s="171" t="s">
        <v>2247</v>
      </c>
      <c r="T505" s="173" t="s">
        <v>1648</v>
      </c>
      <c r="U505" t="str">
        <f t="shared" si="28"/>
        <v>PANAJI-KHADKI</v>
      </c>
      <c r="V505" s="163">
        <v>0.46875</v>
      </c>
      <c r="AA505" s="165" t="str">
        <f t="shared" si="29"/>
        <v/>
      </c>
      <c r="AB505" t="str">
        <f t="shared" si="30"/>
        <v>BICHOLIM</v>
      </c>
      <c r="AC505" t="str">
        <f t="shared" si="31"/>
        <v>GA04T 1130</v>
      </c>
      <c r="AD505" t="str">
        <f>_xlfn.IFNA(VLOOKUP(PrivateSchedule[[#This Row],[ow]],RTARoutes[[StageCodes]:[RouteID]],6,FALSE), VLOOKUP(PrivateSchedule[[#This Row],[re]],RTARoutes[[StageCodes]:[RouteID]],6,FALSE))</f>
        <v>PVT219</v>
      </c>
      <c r="AE505" t="str" cm="1">
        <f t="array" ref="AE505">_xlfn.IFS( NOT(ISNA(VLOOKUP(PrivateSchedule[[#This Row],[ow]],RTARoutes[[StageCodes]:[RouteID]],6,FALSE))), "O",  NOT(ISNA(VLOOKUP(PrivateSchedule[[#This Row],[re]],RTARoutes[[StageCodes]:[RouteID]],6,FALSE))), "R")</f>
        <v>R</v>
      </c>
      <c r="AF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PNJ-*KHD</v>
      </c>
      <c r="AG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KHD-*PNJ</v>
      </c>
    </row>
    <row r="506" spans="2:33">
      <c r="O506" s="171" t="s">
        <v>1648</v>
      </c>
      <c r="U506" t="str">
        <f t="shared" si="28"/>
        <v>KHADKI</v>
      </c>
      <c r="V506" s="163">
        <v>0.625</v>
      </c>
      <c r="AA506" s="165" t="str">
        <f t="shared" si="29"/>
        <v/>
      </c>
      <c r="AB506" t="str">
        <f t="shared" si="30"/>
        <v>BICHOLIM</v>
      </c>
      <c r="AC506" t="str">
        <f t="shared" si="31"/>
        <v>GA04T 1130</v>
      </c>
      <c r="AD506" t="str">
        <f>_xlfn.IFNA(VLOOKUP(PrivateSchedule[[#This Row],[ow]],RTARoutes[[StageCodes]:[RouteID]],6,FALSE), VLOOKUP(PrivateSchedule[[#This Row],[re]],RTARoutes[[StageCodes]:[RouteID]],6,FALSE))</f>
        <v>PVT219</v>
      </c>
      <c r="AE506" t="str" cm="1">
        <f t="array" ref="AE506">_xlfn.IFS( NOT(ISNA(VLOOKUP(PrivateSchedule[[#This Row],[ow]],RTARoutes[[StageCodes]:[RouteID]],6,FALSE))), "O",  NOT(ISNA(VLOOKUP(PrivateSchedule[[#This Row],[re]],RTARoutes[[StageCodes]:[RouteID]],6,FALSE))), "R")</f>
        <v>O</v>
      </c>
      <c r="AF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KHD-*</v>
      </c>
      <c r="AG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-*KHD</v>
      </c>
    </row>
    <row r="507" spans="2:33">
      <c r="O507" s="171" t="s">
        <v>1648</v>
      </c>
      <c r="T507" s="173" t="s">
        <v>2247</v>
      </c>
      <c r="U507" t="str">
        <f t="shared" si="28"/>
        <v>KHADKI-PANAJI</v>
      </c>
      <c r="V507" s="163">
        <v>0.69097222222222221</v>
      </c>
      <c r="AA507" s="165" t="str">
        <f t="shared" si="29"/>
        <v/>
      </c>
      <c r="AB507" t="str">
        <f t="shared" si="30"/>
        <v>BICHOLIM</v>
      </c>
      <c r="AC507" t="str">
        <f t="shared" si="31"/>
        <v>GA04T 1130</v>
      </c>
      <c r="AD507" t="str">
        <f>_xlfn.IFNA(VLOOKUP(PrivateSchedule[[#This Row],[ow]],RTARoutes[[StageCodes]:[RouteID]],6,FALSE), VLOOKUP(PrivateSchedule[[#This Row],[re]],RTARoutes[[StageCodes]:[RouteID]],6,FALSE))</f>
        <v>PVT219</v>
      </c>
      <c r="AE507" t="str" cm="1">
        <f t="array" ref="AE507">_xlfn.IFS( NOT(ISNA(VLOOKUP(PrivateSchedule[[#This Row],[ow]],RTARoutes[[StageCodes]:[RouteID]],6,FALSE))), "O",  NOT(ISNA(VLOOKUP(PrivateSchedule[[#This Row],[re]],RTARoutes[[StageCodes]:[RouteID]],6,FALSE))), "R")</f>
        <v>O</v>
      </c>
      <c r="AF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KHD-*PNJ</v>
      </c>
      <c r="AG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PNJ-*KHD</v>
      </c>
    </row>
    <row r="508" spans="2:33">
      <c r="O508" s="171" t="s">
        <v>2247</v>
      </c>
      <c r="P508" s="172" t="s">
        <v>2342</v>
      </c>
      <c r="T508" s="173" t="s">
        <v>420</v>
      </c>
      <c r="U508" t="str">
        <f t="shared" si="28"/>
        <v>PANAJI-PISSURLEM-BICHOLIM</v>
      </c>
      <c r="V508" s="163">
        <v>0.73958333333333337</v>
      </c>
      <c r="AA508" s="165" t="str">
        <f t="shared" si="29"/>
        <v/>
      </c>
      <c r="AB508" t="str">
        <f t="shared" si="30"/>
        <v>BICHOLIM</v>
      </c>
      <c r="AC508" t="str">
        <f t="shared" si="31"/>
        <v>GA04T 1130</v>
      </c>
      <c r="AD508" t="e">
        <f>_xlfn.IFNA(VLOOKUP(PrivateSchedule[[#This Row],[ow]],RTARoutes[[StageCodes]:[RouteID]],6,FALSE), VLOOKUP(PrivateSchedule[[#This Row],[re]],RTARoutes[[StageCodes]:[RouteID]],6,FALSE))</f>
        <v>#N/A</v>
      </c>
      <c r="AE508" t="e" cm="1">
        <f t="array" ref="AE508">_xlfn.IFS( NOT(ISNA(VLOOKUP(PrivateSchedule[[#This Row],[ow]],RTARoutes[[StageCodes]:[RouteID]],6,FALSE))), "O",  NOT(ISNA(VLOOKUP(PrivateSchedule[[#This Row],[re]],RTARoutes[[StageCodes]:[RouteID]],6,FALSE))), "R")</f>
        <v>#N/A</v>
      </c>
      <c r="AF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PNJ-*PSS-*BCH</v>
      </c>
      <c r="AG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BCH-*PSS-*PNJ</v>
      </c>
    </row>
    <row r="509" spans="2:33">
      <c r="B509" s="171" t="s">
        <v>57</v>
      </c>
      <c r="J509" s="171" t="s">
        <v>56</v>
      </c>
      <c r="U509" t="str">
        <f t="shared" si="28"/>
        <v/>
      </c>
      <c r="AA509" s="165" t="str">
        <f t="shared" si="29"/>
        <v/>
      </c>
      <c r="AB509" t="str">
        <f t="shared" si="30"/>
        <v>BICHOLIM</v>
      </c>
      <c r="AC509" t="str">
        <f t="shared" si="31"/>
        <v>GA04T 4338</v>
      </c>
      <c r="AD509" t="e">
        <f>_xlfn.IFNA(VLOOKUP(PrivateSchedule[[#This Row],[ow]],RTARoutes[[StageCodes]:[RouteID]],6,FALSE), VLOOKUP(PrivateSchedule[[#This Row],[re]],RTARoutes[[StageCodes]:[RouteID]],6,FALSE))</f>
        <v>#N/A</v>
      </c>
      <c r="AE509" t="e" cm="1">
        <f t="array" ref="AE509">_xlfn.IFS( NOT(ISNA(VLOOKUP(PrivateSchedule[[#This Row],[ow]],RTARoutes[[StageCodes]:[RouteID]],6,FALSE))), "O",  NOT(ISNA(VLOOKUP(PrivateSchedule[[#This Row],[re]],RTARoutes[[StageCodes]:[RouteID]],6,FALSE))), "R")</f>
        <v>#N/A</v>
      </c>
      <c r="AF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10" spans="2:33">
      <c r="B510" s="171" t="s">
        <v>60</v>
      </c>
      <c r="C510" s="172" t="s">
        <v>3797</v>
      </c>
      <c r="G510" s="171" t="s">
        <v>3798</v>
      </c>
      <c r="H510" s="172" t="s">
        <v>3799</v>
      </c>
      <c r="J510" s="171" t="s">
        <v>59</v>
      </c>
      <c r="O510" s="171" t="s">
        <v>931</v>
      </c>
      <c r="T510" s="173" t="s">
        <v>3041</v>
      </c>
      <c r="U510" t="str">
        <f t="shared" si="28"/>
        <v>CHARAVNE X-VALPOI</v>
      </c>
      <c r="V510" s="163">
        <v>0.2986111111111111</v>
      </c>
      <c r="AA510" s="165" t="str">
        <f t="shared" si="29"/>
        <v/>
      </c>
      <c r="AB510" t="str">
        <f t="shared" si="30"/>
        <v>BICHOLIM</v>
      </c>
      <c r="AC510" t="str">
        <f t="shared" si="31"/>
        <v>GA09U 2162</v>
      </c>
      <c r="AD510" t="str">
        <f>_xlfn.IFNA(VLOOKUP(PrivateSchedule[[#This Row],[ow]],RTARoutes[[StageCodes]:[RouteID]],6,FALSE), VLOOKUP(PrivateSchedule[[#This Row],[re]],RTARoutes[[StageCodes]:[RouteID]],6,FALSE))</f>
        <v>PVT122</v>
      </c>
      <c r="AE510" t="str" cm="1">
        <f t="array" ref="AE510">_xlfn.IFS( NOT(ISNA(VLOOKUP(PrivateSchedule[[#This Row],[ow]],RTARoutes[[StageCodes]:[RouteID]],6,FALSE))), "O",  NOT(ISNA(VLOOKUP(PrivateSchedule[[#This Row],[re]],RTARoutes[[StageCodes]:[RouteID]],6,FALSE))), "R")</f>
        <v>O</v>
      </c>
      <c r="AF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511" spans="2:33">
      <c r="O511" s="171" t="s">
        <v>3041</v>
      </c>
      <c r="T511" s="173" t="s">
        <v>2247</v>
      </c>
      <c r="U511" t="str">
        <f t="shared" si="28"/>
        <v>VALPOI-PANAJI</v>
      </c>
      <c r="V511" s="163">
        <v>0.31944444444444442</v>
      </c>
      <c r="AA511" s="165" t="str">
        <f t="shared" si="29"/>
        <v/>
      </c>
      <c r="AB511" t="str">
        <f t="shared" si="30"/>
        <v>BICHOLIM</v>
      </c>
      <c r="AC511" t="str">
        <f t="shared" si="31"/>
        <v>GA09U 2162</v>
      </c>
      <c r="AD511" t="str">
        <f>_xlfn.IFNA(VLOOKUP(PrivateSchedule[[#This Row],[ow]],RTARoutes[[StageCodes]:[RouteID]],6,FALSE), VLOOKUP(PrivateSchedule[[#This Row],[re]],RTARoutes[[StageCodes]:[RouteID]],6,FALSE))</f>
        <v>PVT437</v>
      </c>
      <c r="AE511" t="str" cm="1">
        <f t="array" ref="AE511">_xlfn.IFS( NOT(ISNA(VLOOKUP(PrivateSchedule[[#This Row],[ow]],RTARoutes[[StageCodes]:[RouteID]],6,FALSE))), "O",  NOT(ISNA(VLOOKUP(PrivateSchedule[[#This Row],[re]],RTARoutes[[StageCodes]:[RouteID]],6,FALSE))), "R")</f>
        <v>R</v>
      </c>
      <c r="AF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12" spans="2:33">
      <c r="O512" s="171" t="s">
        <v>2247</v>
      </c>
      <c r="T512" s="173" t="s">
        <v>3041</v>
      </c>
      <c r="U512" t="str">
        <f t="shared" si="28"/>
        <v>PANAJI-VALPOI</v>
      </c>
      <c r="V512" s="163">
        <v>0.47569444444444442</v>
      </c>
      <c r="AA512" s="165" t="str">
        <f t="shared" si="29"/>
        <v/>
      </c>
      <c r="AB512" t="str">
        <f t="shared" si="30"/>
        <v>BICHOLIM</v>
      </c>
      <c r="AC512" t="str">
        <f t="shared" si="31"/>
        <v>GA09U 2162</v>
      </c>
      <c r="AD512" t="str">
        <f>_xlfn.IFNA(VLOOKUP(PrivateSchedule[[#This Row],[ow]],RTARoutes[[StageCodes]:[RouteID]],6,FALSE), VLOOKUP(PrivateSchedule[[#This Row],[re]],RTARoutes[[StageCodes]:[RouteID]],6,FALSE))</f>
        <v>PVT437</v>
      </c>
      <c r="AE512" t="str" cm="1">
        <f t="array" ref="AE512">_xlfn.IFS( NOT(ISNA(VLOOKUP(PrivateSchedule[[#This Row],[ow]],RTARoutes[[StageCodes]:[RouteID]],6,FALSE))), "O",  NOT(ISNA(VLOOKUP(PrivateSchedule[[#This Row],[re]],RTARoutes[[StageCodes]:[RouteID]],6,FALSE))), "R")</f>
        <v>O</v>
      </c>
      <c r="AF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513" spans="2:33">
      <c r="O513" s="171" t="s">
        <v>3041</v>
      </c>
      <c r="T513" s="173" t="s">
        <v>931</v>
      </c>
      <c r="U513" t="str">
        <f t="shared" si="28"/>
        <v>VALPOI-CHARAVNE X</v>
      </c>
      <c r="V513" s="163">
        <v>0.59027777777777779</v>
      </c>
      <c r="AA513" s="165" t="str">
        <f t="shared" si="29"/>
        <v/>
      </c>
      <c r="AB513" t="str">
        <f t="shared" si="30"/>
        <v>BICHOLIM</v>
      </c>
      <c r="AC513" t="str">
        <f t="shared" si="31"/>
        <v>GA09U 2162</v>
      </c>
      <c r="AD513" t="str">
        <f>_xlfn.IFNA(VLOOKUP(PrivateSchedule[[#This Row],[ow]],RTARoutes[[StageCodes]:[RouteID]],6,FALSE), VLOOKUP(PrivateSchedule[[#This Row],[re]],RTARoutes[[StageCodes]:[RouteID]],6,FALSE))</f>
        <v>PVT122</v>
      </c>
      <c r="AE513" t="str" cm="1">
        <f t="array" ref="AE513">_xlfn.IFS( NOT(ISNA(VLOOKUP(PrivateSchedule[[#This Row],[ow]],RTARoutes[[StageCodes]:[RouteID]],6,FALSE))), "O",  NOT(ISNA(VLOOKUP(PrivateSchedule[[#This Row],[re]],RTARoutes[[StageCodes]:[RouteID]],6,FALSE))), "R")</f>
        <v>R</v>
      </c>
      <c r="AF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VLP-*CRV</v>
      </c>
      <c r="AG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CRV-*VLP</v>
      </c>
    </row>
    <row r="514" spans="2:33">
      <c r="O514" s="171" t="s">
        <v>931</v>
      </c>
      <c r="T514" s="173" t="s">
        <v>3041</v>
      </c>
      <c r="U514" t="str">
        <f t="shared" si="28"/>
        <v>CHARAVNE X-VALPOI</v>
      </c>
      <c r="V514" s="163">
        <v>0.63888888888888884</v>
      </c>
      <c r="AA514" s="165" t="str">
        <f t="shared" si="29"/>
        <v/>
      </c>
      <c r="AB514" t="str">
        <f t="shared" si="30"/>
        <v>BICHOLIM</v>
      </c>
      <c r="AC514" t="str">
        <f t="shared" si="31"/>
        <v>GA09U 2162</v>
      </c>
      <c r="AD514" t="str">
        <f>_xlfn.IFNA(VLOOKUP(PrivateSchedule[[#This Row],[ow]],RTARoutes[[StageCodes]:[RouteID]],6,FALSE), VLOOKUP(PrivateSchedule[[#This Row],[re]],RTARoutes[[StageCodes]:[RouteID]],6,FALSE))</f>
        <v>PVT122</v>
      </c>
      <c r="AE514" t="str" cm="1">
        <f t="array" ref="AE514">_xlfn.IFS( NOT(ISNA(VLOOKUP(PrivateSchedule[[#This Row],[ow]],RTARoutes[[StageCodes]:[RouteID]],6,FALSE))), "O",  NOT(ISNA(VLOOKUP(PrivateSchedule[[#This Row],[re]],RTARoutes[[StageCodes]:[RouteID]],6,FALSE))), "R")</f>
        <v>O</v>
      </c>
      <c r="AF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515" spans="2:33">
      <c r="O515" s="171" t="s">
        <v>3041</v>
      </c>
      <c r="T515" s="173" t="s">
        <v>2247</v>
      </c>
      <c r="U515" t="str">
        <f t="shared" ref="U515:U578" si="32">_xlfn.IFNA(VLOOKUP($O515,Code2Loc,2,FALSE)
&amp; IF( OR( ISNA($P515), LEN($P515)=0), "",  "-" &amp; VLOOKUP($P515,Code2Loc,2,FALSE))
&amp; IF( OR( ISNA($Q515), LEN($Q515)=0), "",  "-" &amp; VLOOKUP($Q515,Code2Loc,2,FALSE))
&amp; IF( OR( ISNA($R515), LEN($R515)=0), "",  "-" &amp; VLOOKUP($R515,Code2Loc,2,FALSE))
&amp; IF( OR( ISNA($S515), LEN($S515)=0), "",  "-" &amp; VLOOKUP($S515,Code2Loc,2,FALSE))
&amp; IF( OR( ISNA($T515), LEN($T515)=0), "",  "-" &amp; VLOOKUP($T515,Code2Loc,2,FALSE)),"")</f>
        <v>VALPOI-PANAJI</v>
      </c>
      <c r="V515" s="163">
        <v>0.65972222222222221</v>
      </c>
      <c r="AA515" s="165" t="str">
        <f t="shared" ref="AA515:AA578" si="33">IF(ISBLANK($V515), "", _xlfn.IFNA($V515 + _xlfn.IFNA( VLOOKUP($O515 &amp; IF(ISBLANK($P515),"", "-" &amp; $P515) &amp; IF(ISBLANK($Q515),"", "-" &amp; $Q515) &amp; IF(ISBLANK($R515),"", "-" &amp; $R515) &amp; IF(ISBLANK($S515),"", "-" &amp; $S515) &amp; IF(ISBLANK($T515),"", "-" &amp; $T515),TravelTime,8,FALSE), VLOOKUP($T515 &amp; IF(ISBLANK($S515),"", "-" &amp; $S515) &amp; IF(ISBLANK($R515),"", "-" &amp; $R515) &amp; IF(ISBLANK($Q515),"", "-" &amp; $Q515) &amp; IF(ISBLANK($P515),"", "-" &amp; $P515) &amp; IF(ISBLANK($O515),"", "-" &amp; $O515),TravelTime,8,FALSE)) / 1440, ""))</f>
        <v/>
      </c>
      <c r="AB515" t="str">
        <f t="shared" ref="AB515:AB578" si="34">IF(AND(LEN($A515)&lt;&gt;0,LEN($A515)&lt;&gt;0),$A515,$AB514)</f>
        <v>BICHOLIM</v>
      </c>
      <c r="AC515" t="str">
        <f t="shared" ref="AC515:AC578" si="35">IF(AND(LEN($J515)&lt;&gt;0,LEN($B515)&lt;&gt;0),$J515,$AC514)</f>
        <v>GA09U 2162</v>
      </c>
      <c r="AD515" t="str">
        <f>_xlfn.IFNA(VLOOKUP(PrivateSchedule[[#This Row],[ow]],RTARoutes[[StageCodes]:[RouteID]],6,FALSE), VLOOKUP(PrivateSchedule[[#This Row],[re]],RTARoutes[[StageCodes]:[RouteID]],6,FALSE))</f>
        <v>PVT437</v>
      </c>
      <c r="AE515" t="str" cm="1">
        <f t="array" ref="AE515">_xlfn.IFS( NOT(ISNA(VLOOKUP(PrivateSchedule[[#This Row],[ow]],RTARoutes[[StageCodes]:[RouteID]],6,FALSE))), "O",  NOT(ISNA(VLOOKUP(PrivateSchedule[[#This Row],[re]],RTARoutes[[StageCodes]:[RouteID]],6,FALSE))), "R")</f>
        <v>R</v>
      </c>
      <c r="AF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16" spans="2:33">
      <c r="O516" s="171" t="s">
        <v>2247</v>
      </c>
      <c r="T516" s="173" t="s">
        <v>931</v>
      </c>
      <c r="U516" t="str">
        <f t="shared" si="32"/>
        <v>PANAJI-CHARAVNE X</v>
      </c>
      <c r="V516" s="163">
        <v>0.76388888888888884</v>
      </c>
      <c r="AA516" s="165" t="str">
        <f t="shared" si="33"/>
        <v/>
      </c>
      <c r="AB516" t="str">
        <f t="shared" si="34"/>
        <v>BICHOLIM</v>
      </c>
      <c r="AC516" t="str">
        <f t="shared" si="35"/>
        <v>GA09U 2162</v>
      </c>
      <c r="AD516" t="e">
        <f>_xlfn.IFNA(VLOOKUP(PrivateSchedule[[#This Row],[ow]],RTARoutes[[StageCodes]:[RouteID]],6,FALSE), VLOOKUP(PrivateSchedule[[#This Row],[re]],RTARoutes[[StageCodes]:[RouteID]],6,FALSE))</f>
        <v>#N/A</v>
      </c>
      <c r="AE516" t="e" cm="1">
        <f t="array" ref="AE516">_xlfn.IFS( NOT(ISNA(VLOOKUP(PrivateSchedule[[#This Row],[ow]],RTARoutes[[StageCodes]:[RouteID]],6,FALSE))), "O",  NOT(ISNA(VLOOKUP(PrivateSchedule[[#This Row],[re]],RTARoutes[[StageCodes]:[RouteID]],6,FALSE))), "R")</f>
        <v>#N/A</v>
      </c>
      <c r="AF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PNJ-*CRV</v>
      </c>
      <c r="AG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CRV-*PNJ</v>
      </c>
    </row>
    <row r="517" spans="2:33">
      <c r="B517" s="171" t="s">
        <v>65</v>
      </c>
      <c r="C517" s="172" t="s">
        <v>3800</v>
      </c>
      <c r="G517" s="171" t="s">
        <v>3801</v>
      </c>
      <c r="H517" s="172" t="s">
        <v>3802</v>
      </c>
      <c r="J517" s="171" t="s">
        <v>63</v>
      </c>
      <c r="O517" s="171" t="s">
        <v>419</v>
      </c>
      <c r="T517" s="173" t="s">
        <v>420</v>
      </c>
      <c r="U517" t="str">
        <f t="shared" si="32"/>
        <v>Chorao-BICHOLIM</v>
      </c>
      <c r="V517" s="163">
        <v>0.28125</v>
      </c>
      <c r="AA517" s="165">
        <f t="shared" si="33"/>
        <v>0.2986111111111111</v>
      </c>
      <c r="AB517" t="str">
        <f t="shared" si="34"/>
        <v>BICHOLIM</v>
      </c>
      <c r="AC517" t="str">
        <f t="shared" si="35"/>
        <v>GA03N 6505</v>
      </c>
      <c r="AD517" t="str">
        <f>_xlfn.IFNA(VLOOKUP(PrivateSchedule[[#This Row],[ow]],RTARoutes[[StageCodes]:[RouteID]],6,FALSE), VLOOKUP(PrivateSchedule[[#This Row],[re]],RTARoutes[[StageCodes]:[RouteID]],6,FALSE))</f>
        <v>PVT38</v>
      </c>
      <c r="AE517" t="str" cm="1">
        <f t="array" ref="AE517">_xlfn.IFS( NOT(ISNA(VLOOKUP(PrivateSchedule[[#This Row],[ow]],RTARoutes[[StageCodes]:[RouteID]],6,FALSE))), "O",  NOT(ISNA(VLOOKUP(PrivateSchedule[[#This Row],[re]],RTARoutes[[StageCodes]:[RouteID]],6,FALSE))), "R")</f>
        <v>R</v>
      </c>
      <c r="AF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CHO-*BCH</v>
      </c>
      <c r="AG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BCH-*CHO</v>
      </c>
    </row>
    <row r="518" spans="2:33">
      <c r="O518" s="171" t="s">
        <v>420</v>
      </c>
      <c r="U518" t="str">
        <f t="shared" si="32"/>
        <v>BICHOLIM</v>
      </c>
      <c r="V518" s="163">
        <v>0.30902777777777779</v>
      </c>
      <c r="AA518" s="165" t="str">
        <f t="shared" si="33"/>
        <v/>
      </c>
      <c r="AB518" t="str">
        <f t="shared" si="34"/>
        <v>BICHOLIM</v>
      </c>
      <c r="AC518" t="str">
        <f t="shared" si="35"/>
        <v>GA03N 6505</v>
      </c>
      <c r="AD518" t="str">
        <f>_xlfn.IFNA(VLOOKUP(PrivateSchedule[[#This Row],[ow]],RTARoutes[[StageCodes]:[RouteID]],6,FALSE), VLOOKUP(PrivateSchedule[[#This Row],[re]],RTARoutes[[StageCodes]:[RouteID]],6,FALSE))</f>
        <v>PVT37</v>
      </c>
      <c r="AE518" t="str" cm="1">
        <f t="array" ref="AE518">_xlfn.IFS( NOT(ISNA(VLOOKUP(PrivateSchedule[[#This Row],[ow]],RTARoutes[[StageCodes]:[RouteID]],6,FALSE))), "O",  NOT(ISNA(VLOOKUP(PrivateSchedule[[#This Row],[re]],RTARoutes[[StageCodes]:[RouteID]],6,FALSE))), "R")</f>
        <v>O</v>
      </c>
      <c r="AF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</v>
      </c>
      <c r="AG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-*BCH</v>
      </c>
    </row>
    <row r="519" spans="2:33">
      <c r="T519" s="173" t="s">
        <v>2247</v>
      </c>
      <c r="U519" t="str">
        <f t="shared" si="32"/>
        <v/>
      </c>
      <c r="V519" s="163">
        <v>0.34027777777777779</v>
      </c>
      <c r="AA519" s="165" t="str">
        <f t="shared" si="33"/>
        <v/>
      </c>
      <c r="AB519" t="str">
        <f t="shared" si="34"/>
        <v>BICHOLIM</v>
      </c>
      <c r="AC519" t="str">
        <f t="shared" si="35"/>
        <v>GA03N 6505</v>
      </c>
      <c r="AD519" t="str">
        <f>_xlfn.IFNA(VLOOKUP(PrivateSchedule[[#This Row],[ow]],RTARoutes[[StageCodes]:[RouteID]],6,FALSE), VLOOKUP(PrivateSchedule[[#This Row],[re]],RTARoutes[[StageCodes]:[RouteID]],6,FALSE))</f>
        <v>PVT240</v>
      </c>
      <c r="AE519" t="str" cm="1">
        <f t="array" ref="AE519">_xlfn.IFS( NOT(ISNA(VLOOKUP(PrivateSchedule[[#This Row],[ow]],RTARoutes[[StageCodes]:[RouteID]],6,FALSE))), "O",  NOT(ISNA(VLOOKUP(PrivateSchedule[[#This Row],[re]],RTARoutes[[StageCodes]:[RouteID]],6,FALSE))), "R")</f>
        <v>R</v>
      </c>
      <c r="AF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-*PNJ</v>
      </c>
      <c r="AG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</v>
      </c>
    </row>
    <row r="520" spans="2:33">
      <c r="O520" s="171" t="s">
        <v>2247</v>
      </c>
      <c r="U520" t="str">
        <f t="shared" si="32"/>
        <v>PANAJI</v>
      </c>
      <c r="V520" s="163">
        <v>0.51388888888888884</v>
      </c>
      <c r="AA520" s="165" t="str">
        <f t="shared" si="33"/>
        <v/>
      </c>
      <c r="AB520" t="str">
        <f t="shared" si="34"/>
        <v>BICHOLIM</v>
      </c>
      <c r="AC520" t="str">
        <f t="shared" si="35"/>
        <v>GA03N 6505</v>
      </c>
      <c r="AD520" t="str">
        <f>_xlfn.IFNA(VLOOKUP(PrivateSchedule[[#This Row],[ow]],RTARoutes[[StageCodes]:[RouteID]],6,FALSE), VLOOKUP(PrivateSchedule[[#This Row],[re]],RTARoutes[[StageCodes]:[RouteID]],6,FALSE))</f>
        <v>PVT240</v>
      </c>
      <c r="AE520" t="str" cm="1">
        <f t="array" ref="AE520">_xlfn.IFS( NOT(ISNA(VLOOKUP(PrivateSchedule[[#This Row],[ow]],RTARoutes[[StageCodes]:[RouteID]],6,FALSE))), "O",  NOT(ISNA(VLOOKUP(PrivateSchedule[[#This Row],[re]],RTARoutes[[StageCodes]:[RouteID]],6,FALSE))), "R")</f>
        <v>O</v>
      </c>
      <c r="AF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</v>
      </c>
      <c r="AG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-*PNJ</v>
      </c>
    </row>
    <row r="521" spans="2:33">
      <c r="T521" s="173" t="s">
        <v>2247</v>
      </c>
      <c r="U521" t="str">
        <f t="shared" si="32"/>
        <v/>
      </c>
      <c r="V521" s="163">
        <v>0.58333333333333337</v>
      </c>
      <c r="AA521" s="165" t="str">
        <f t="shared" si="33"/>
        <v/>
      </c>
      <c r="AB521" t="str">
        <f t="shared" si="34"/>
        <v>BICHOLIM</v>
      </c>
      <c r="AC521" t="str">
        <f t="shared" si="35"/>
        <v>GA03N 6505</v>
      </c>
      <c r="AD521" t="str">
        <f>_xlfn.IFNA(VLOOKUP(PrivateSchedule[[#This Row],[ow]],RTARoutes[[StageCodes]:[RouteID]],6,FALSE), VLOOKUP(PrivateSchedule[[#This Row],[re]],RTARoutes[[StageCodes]:[RouteID]],6,FALSE))</f>
        <v>PVT240</v>
      </c>
      <c r="AE521" t="str" cm="1">
        <f t="array" ref="AE521">_xlfn.IFS( NOT(ISNA(VLOOKUP(PrivateSchedule[[#This Row],[ow]],RTARoutes[[StageCodes]:[RouteID]],6,FALSE))), "O",  NOT(ISNA(VLOOKUP(PrivateSchedule[[#This Row],[re]],RTARoutes[[StageCodes]:[RouteID]],6,FALSE))), "R")</f>
        <v>R</v>
      </c>
      <c r="AF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-*PNJ</v>
      </c>
      <c r="AG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</v>
      </c>
    </row>
    <row r="522" spans="2:33">
      <c r="O522" s="171" t="s">
        <v>2247</v>
      </c>
      <c r="T522" s="173" t="s">
        <v>2007</v>
      </c>
      <c r="U522" t="str">
        <f t="shared" si="32"/>
        <v>PANAJI-MORLE COLNY</v>
      </c>
      <c r="V522" s="163">
        <v>0.70138888888888884</v>
      </c>
      <c r="AA522" s="165" t="str">
        <f t="shared" si="33"/>
        <v/>
      </c>
      <c r="AB522" t="str">
        <f t="shared" si="34"/>
        <v>BICHOLIM</v>
      </c>
      <c r="AC522" t="str">
        <f t="shared" si="35"/>
        <v>GA03N 6505</v>
      </c>
      <c r="AD522" t="str">
        <f>_xlfn.IFNA(VLOOKUP(PrivateSchedule[[#This Row],[ow]],RTARoutes[[StageCodes]:[RouteID]],6,FALSE), VLOOKUP(PrivateSchedule[[#This Row],[re]],RTARoutes[[StageCodes]:[RouteID]],6,FALSE))</f>
        <v>PVT285</v>
      </c>
      <c r="AE522" t="str" cm="1">
        <f t="array" ref="AE522">_xlfn.IFS( NOT(ISNA(VLOOKUP(PrivateSchedule[[#This Row],[ow]],RTARoutes[[StageCodes]:[RouteID]],6,FALSE))), "O",  NOT(ISNA(VLOOKUP(PrivateSchedule[[#This Row],[re]],RTARoutes[[StageCodes]:[RouteID]],6,FALSE))), "R")</f>
        <v>R</v>
      </c>
      <c r="AF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PNJ-*MOC</v>
      </c>
      <c r="AG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MOC-*PNJ</v>
      </c>
    </row>
    <row r="523" spans="2:33">
      <c r="B523" s="171" t="s">
        <v>69</v>
      </c>
      <c r="C523" s="172" t="s">
        <v>3803</v>
      </c>
      <c r="G523" s="171" t="s">
        <v>3804</v>
      </c>
      <c r="H523" s="172" t="s">
        <v>3805</v>
      </c>
      <c r="J523" s="171" t="s">
        <v>67</v>
      </c>
      <c r="O523" s="171" t="s">
        <v>1404</v>
      </c>
      <c r="T523" s="173" t="s">
        <v>2596</v>
      </c>
      <c r="U523" t="str">
        <f t="shared" si="32"/>
        <v>HANKHANE-SANKHALI</v>
      </c>
      <c r="V523" s="163">
        <v>0.29166666666666669</v>
      </c>
      <c r="AA523" s="165" t="str">
        <f t="shared" si="33"/>
        <v/>
      </c>
      <c r="AB523" t="str">
        <f t="shared" si="34"/>
        <v>BICHOLIM</v>
      </c>
      <c r="AC523" t="str">
        <f t="shared" si="35"/>
        <v>GA04T 9192</v>
      </c>
      <c r="AD523" t="str">
        <f>_xlfn.IFNA(VLOOKUP(PrivateSchedule[[#This Row],[ow]],RTARoutes[[StageCodes]:[RouteID]],6,FALSE), VLOOKUP(PrivateSchedule[[#This Row],[re]],RTARoutes[[StageCodes]:[RouteID]],6,FALSE))</f>
        <v>PVT193</v>
      </c>
      <c r="AE523" t="str" cm="1">
        <f t="array" ref="AE523">_xlfn.IFS( NOT(ISNA(VLOOKUP(PrivateSchedule[[#This Row],[ow]],RTARoutes[[StageCodes]:[RouteID]],6,FALSE))), "O",  NOT(ISNA(VLOOKUP(PrivateSchedule[[#This Row],[re]],RTARoutes[[StageCodes]:[RouteID]],6,FALSE))), "R")</f>
        <v>O</v>
      </c>
      <c r="AF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HAN-*SKL</v>
      </c>
      <c r="AG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SKL-*HAN</v>
      </c>
    </row>
    <row r="524" spans="2:33">
      <c r="O524" s="171" t="s">
        <v>2596</v>
      </c>
      <c r="T524" s="173" t="s">
        <v>3482</v>
      </c>
      <c r="U524" t="str">
        <f t="shared" si="32"/>
        <v>SANKHALI-Kholpewadi</v>
      </c>
      <c r="V524" s="163">
        <v>0.37847222222222221</v>
      </c>
      <c r="AA524" s="165" t="str">
        <f t="shared" si="33"/>
        <v/>
      </c>
      <c r="AB524" t="str">
        <f t="shared" si="34"/>
        <v>BICHOLIM</v>
      </c>
      <c r="AC524" t="str">
        <f t="shared" si="35"/>
        <v>GA04T 9192</v>
      </c>
      <c r="AD524" t="str">
        <f>_xlfn.IFNA(VLOOKUP(PrivateSchedule[[#This Row],[ow]],RTARoutes[[StageCodes]:[RouteID]],6,FALSE), VLOOKUP(PrivateSchedule[[#This Row],[re]],RTARoutes[[StageCodes]:[RouteID]],6,FALSE))</f>
        <v>PVT250</v>
      </c>
      <c r="AE524" t="str" cm="1">
        <f t="array" ref="AE524">_xlfn.IFS( NOT(ISNA(VLOOKUP(PrivateSchedule[[#This Row],[ow]],RTARoutes[[StageCodes]:[RouteID]],6,FALSE))), "O",  NOT(ISNA(VLOOKUP(PrivateSchedule[[#This Row],[re]],RTARoutes[[StageCodes]:[RouteID]],6,FALSE))), "R")</f>
        <v>R</v>
      </c>
      <c r="AF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SKL-*KWI</v>
      </c>
      <c r="AG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KWI-*SKL</v>
      </c>
    </row>
    <row r="525" spans="2:33">
      <c r="O525" s="171" t="s">
        <v>3482</v>
      </c>
      <c r="T525" s="173" t="s">
        <v>2596</v>
      </c>
      <c r="U525" t="str">
        <f t="shared" si="32"/>
        <v>Kholpewadi-SANKHALI</v>
      </c>
      <c r="V525" s="163">
        <v>0.4375</v>
      </c>
      <c r="AA525" s="165" t="str">
        <f t="shared" si="33"/>
        <v/>
      </c>
      <c r="AB525" t="str">
        <f t="shared" si="34"/>
        <v>BICHOLIM</v>
      </c>
      <c r="AC525" t="str">
        <f t="shared" si="35"/>
        <v>GA04T 9192</v>
      </c>
      <c r="AD525" t="str">
        <f>_xlfn.IFNA(VLOOKUP(PrivateSchedule[[#This Row],[ow]],RTARoutes[[StageCodes]:[RouteID]],6,FALSE), VLOOKUP(PrivateSchedule[[#This Row],[re]],RTARoutes[[StageCodes]:[RouteID]],6,FALSE))</f>
        <v>PVT250</v>
      </c>
      <c r="AE525" t="str" cm="1">
        <f t="array" ref="AE525">_xlfn.IFS( NOT(ISNA(VLOOKUP(PrivateSchedule[[#This Row],[ow]],RTARoutes[[StageCodes]:[RouteID]],6,FALSE))), "O",  NOT(ISNA(VLOOKUP(PrivateSchedule[[#This Row],[re]],RTARoutes[[StageCodes]:[RouteID]],6,FALSE))), "R")</f>
        <v>O</v>
      </c>
      <c r="AF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KWI-*SKL</v>
      </c>
      <c r="AG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SKL-*KWI</v>
      </c>
    </row>
    <row r="526" spans="2:33">
      <c r="O526" s="171" t="s">
        <v>2596</v>
      </c>
      <c r="P526" s="172" t="s">
        <v>2602</v>
      </c>
      <c r="T526" s="173" t="s">
        <v>3482</v>
      </c>
      <c r="U526" t="str">
        <f t="shared" si="32"/>
        <v>SANKHALI-SARVAN-Kholpewadi</v>
      </c>
      <c r="V526" s="163">
        <v>0.53125</v>
      </c>
      <c r="AA526" s="165" t="str">
        <f t="shared" si="33"/>
        <v/>
      </c>
      <c r="AB526" t="str">
        <f t="shared" si="34"/>
        <v>BICHOLIM</v>
      </c>
      <c r="AC526" t="str">
        <f t="shared" si="35"/>
        <v>GA04T 9192</v>
      </c>
      <c r="AD526" t="e">
        <f>_xlfn.IFNA(VLOOKUP(PrivateSchedule[[#This Row],[ow]],RTARoutes[[StageCodes]:[RouteID]],6,FALSE), VLOOKUP(PrivateSchedule[[#This Row],[re]],RTARoutes[[StageCodes]:[RouteID]],6,FALSE))</f>
        <v>#N/A</v>
      </c>
      <c r="AE526" t="e" cm="1">
        <f t="array" ref="AE526">_xlfn.IFS( NOT(ISNA(VLOOKUP(PrivateSchedule[[#This Row],[ow]],RTARoutes[[StageCodes]:[RouteID]],6,FALSE))), "O",  NOT(ISNA(VLOOKUP(PrivateSchedule[[#This Row],[re]],RTARoutes[[StageCodes]:[RouteID]],6,FALSE))), "R")</f>
        <v>#N/A</v>
      </c>
      <c r="AF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SKL-*SRV-*KWI</v>
      </c>
      <c r="AG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KWI-*SRV-*SKL</v>
      </c>
    </row>
    <row r="527" spans="2:33">
      <c r="O527" s="171" t="s">
        <v>3482</v>
      </c>
      <c r="T527" s="173" t="s">
        <v>1882</v>
      </c>
      <c r="U527" t="str">
        <f t="shared" si="32"/>
        <v>Kholpewadi-MAPUSA</v>
      </c>
      <c r="V527" s="163">
        <v>0.59375</v>
      </c>
      <c r="AA527" s="165" t="str">
        <f t="shared" si="33"/>
        <v/>
      </c>
      <c r="AB527" t="str">
        <f t="shared" si="34"/>
        <v>BICHOLIM</v>
      </c>
      <c r="AC527" t="str">
        <f t="shared" si="35"/>
        <v>GA04T 9192</v>
      </c>
      <c r="AD527" t="str">
        <f>_xlfn.IFNA(VLOOKUP(PrivateSchedule[[#This Row],[ow]],RTARoutes[[StageCodes]:[RouteID]],6,FALSE), VLOOKUP(PrivateSchedule[[#This Row],[re]],RTARoutes[[StageCodes]:[RouteID]],6,FALSE))</f>
        <v>PVT248</v>
      </c>
      <c r="AE527" t="str" cm="1">
        <f t="array" ref="AE527">_xlfn.IFS( NOT(ISNA(VLOOKUP(PrivateSchedule[[#This Row],[ow]],RTARoutes[[StageCodes]:[RouteID]],6,FALSE))), "O",  NOT(ISNA(VLOOKUP(PrivateSchedule[[#This Row],[re]],RTARoutes[[StageCodes]:[RouteID]],6,FALSE))), "R")</f>
        <v>O</v>
      </c>
      <c r="AF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KWI-*MPS</v>
      </c>
      <c r="AG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MPS-*KWI</v>
      </c>
    </row>
    <row r="528" spans="2:33">
      <c r="O528" s="171" t="s">
        <v>1882</v>
      </c>
      <c r="P528" s="172" t="s">
        <v>1191</v>
      </c>
      <c r="T528" s="173" t="s">
        <v>3738</v>
      </c>
      <c r="U528" t="str">
        <f t="shared" si="32"/>
        <v>MAPUSA-DODAMARG-SAL</v>
      </c>
      <c r="V528" s="163">
        <v>0.6875</v>
      </c>
      <c r="AA528" s="165" t="str">
        <f t="shared" si="33"/>
        <v/>
      </c>
      <c r="AB528" t="str">
        <f t="shared" si="34"/>
        <v>BICHOLIM</v>
      </c>
      <c r="AC528" t="str">
        <f t="shared" si="35"/>
        <v>GA04T 9192</v>
      </c>
      <c r="AD528" t="str">
        <f>_xlfn.IFNA(VLOOKUP(PrivateSchedule[[#This Row],[ow]],RTARoutes[[StageCodes]:[RouteID]],6,FALSE), VLOOKUP(PrivateSchedule[[#This Row],[re]],RTARoutes[[StageCodes]:[RouteID]],6,FALSE))</f>
        <v>PVT290</v>
      </c>
      <c r="AE528" t="str" cm="1">
        <f t="array" ref="AE528">_xlfn.IFS( NOT(ISNA(VLOOKUP(PrivateSchedule[[#This Row],[ow]],RTARoutes[[StageCodes]:[RouteID]],6,FALSE))), "O",  NOT(ISNA(VLOOKUP(PrivateSchedule[[#This Row],[re]],RTARoutes[[StageCodes]:[RouteID]],6,FALSE))), "R")</f>
        <v>O</v>
      </c>
      <c r="AF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MPS-*DDM-*Sal</v>
      </c>
      <c r="AG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Sal-*DDM-*MPS</v>
      </c>
    </row>
    <row r="529" spans="2:33">
      <c r="O529" s="171" t="s">
        <v>3482</v>
      </c>
      <c r="P529" s="172" t="s">
        <v>1191</v>
      </c>
      <c r="T529" s="173" t="s">
        <v>1882</v>
      </c>
      <c r="U529" t="str">
        <f t="shared" si="32"/>
        <v>Kholpewadi-DODAMARG-MAPUSA</v>
      </c>
      <c r="V529" s="163">
        <v>0.72916666666666663</v>
      </c>
      <c r="AA529" s="165" t="str">
        <f t="shared" si="33"/>
        <v/>
      </c>
      <c r="AB529" t="str">
        <f t="shared" si="34"/>
        <v>BICHOLIM</v>
      </c>
      <c r="AC529" t="str">
        <f t="shared" si="35"/>
        <v>GA04T 9192</v>
      </c>
      <c r="AD529" t="str">
        <f>_xlfn.IFNA(VLOOKUP(PrivateSchedule[[#This Row],[ow]],RTARoutes[[StageCodes]:[RouteID]],6,FALSE), VLOOKUP(PrivateSchedule[[#This Row],[re]],RTARoutes[[StageCodes]:[RouteID]],6,FALSE))</f>
        <v>PVT248</v>
      </c>
      <c r="AE529" t="str" cm="1">
        <f t="array" ref="AE529">_xlfn.IFS( NOT(ISNA(VLOOKUP(PrivateSchedule[[#This Row],[ow]],RTARoutes[[StageCodes]:[RouteID]],6,FALSE))), "O",  NOT(ISNA(VLOOKUP(PrivateSchedule[[#This Row],[re]],RTARoutes[[StageCodes]:[RouteID]],6,FALSE))), "R")</f>
        <v>O</v>
      </c>
      <c r="AF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KWI-*DDM-*MPS</v>
      </c>
      <c r="AG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MPS-*DDM-*KWI</v>
      </c>
    </row>
    <row r="530" spans="2:33">
      <c r="O530" s="171" t="s">
        <v>1882</v>
      </c>
      <c r="P530" s="172" t="s">
        <v>1191</v>
      </c>
      <c r="T530" s="173" t="s">
        <v>1404</v>
      </c>
      <c r="U530" t="str">
        <f t="shared" si="32"/>
        <v>MAPUSA-DODAMARG-HANKHANE</v>
      </c>
      <c r="V530" s="163">
        <v>0.80208333333333337</v>
      </c>
      <c r="AA530" s="165" t="str">
        <f t="shared" si="33"/>
        <v/>
      </c>
      <c r="AB530" t="str">
        <f t="shared" si="34"/>
        <v>BICHOLIM</v>
      </c>
      <c r="AC530" t="str">
        <f t="shared" si="35"/>
        <v>GA04T 9192</v>
      </c>
      <c r="AD530" t="e">
        <f>_xlfn.IFNA(VLOOKUP(PrivateSchedule[[#This Row],[ow]],RTARoutes[[StageCodes]:[RouteID]],6,FALSE), VLOOKUP(PrivateSchedule[[#This Row],[re]],RTARoutes[[StageCodes]:[RouteID]],6,FALSE))</f>
        <v>#N/A</v>
      </c>
      <c r="AE530" t="e" cm="1">
        <f t="array" ref="AE530">_xlfn.IFS( NOT(ISNA(VLOOKUP(PrivateSchedule[[#This Row],[ow]],RTARoutes[[StageCodes]:[RouteID]],6,FALSE))), "O",  NOT(ISNA(VLOOKUP(PrivateSchedule[[#This Row],[re]],RTARoutes[[StageCodes]:[RouteID]],6,FALSE))), "R")</f>
        <v>#N/A</v>
      </c>
      <c r="AF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MPS-*DDM-*HAN</v>
      </c>
      <c r="AG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HAN-*DDM-*MPS</v>
      </c>
    </row>
    <row r="531" spans="2:33">
      <c r="B531" s="171" t="s">
        <v>73</v>
      </c>
      <c r="C531" s="172" t="s">
        <v>3806</v>
      </c>
      <c r="G531" s="171" t="s">
        <v>3807</v>
      </c>
      <c r="H531" s="172" t="s">
        <v>3808</v>
      </c>
      <c r="J531" s="171" t="s">
        <v>71</v>
      </c>
      <c r="O531" s="171" t="s">
        <v>1438</v>
      </c>
      <c r="T531" s="173" t="s">
        <v>3041</v>
      </c>
      <c r="U531" t="str">
        <f t="shared" si="32"/>
        <v>HIVRE-VALPOI</v>
      </c>
      <c r="V531" s="163">
        <v>0.33333333333333331</v>
      </c>
      <c r="AA531" s="165" t="str">
        <f t="shared" si="33"/>
        <v/>
      </c>
      <c r="AB531" t="str">
        <f t="shared" si="34"/>
        <v>BICHOLIM</v>
      </c>
      <c r="AC531" t="str">
        <f t="shared" si="35"/>
        <v>GA04T 5310</v>
      </c>
      <c r="AD531" t="str">
        <f>_xlfn.IFNA(VLOOKUP(PrivateSchedule[[#This Row],[ow]],RTARoutes[[StageCodes]:[RouteID]],6,FALSE), VLOOKUP(PrivateSchedule[[#This Row],[re]],RTARoutes[[StageCodes]:[RouteID]],6,FALSE))</f>
        <v>PVT204</v>
      </c>
      <c r="AE531" t="str" cm="1">
        <f t="array" ref="AE531">_xlfn.IFS( NOT(ISNA(VLOOKUP(PrivateSchedule[[#This Row],[ow]],RTARoutes[[StageCodes]:[RouteID]],6,FALSE))), "O",  NOT(ISNA(VLOOKUP(PrivateSchedule[[#This Row],[re]],RTARoutes[[StageCodes]:[RouteID]],6,FALSE))), "R")</f>
        <v>R</v>
      </c>
      <c r="AF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HVR-*VLP</v>
      </c>
      <c r="AG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VLP-*HVR</v>
      </c>
    </row>
    <row r="532" spans="2:33">
      <c r="O532" s="171" t="s">
        <v>3041</v>
      </c>
      <c r="T532" s="173" t="s">
        <v>2247</v>
      </c>
      <c r="U532" t="str">
        <f t="shared" si="32"/>
        <v>VALPOI-PANAJI</v>
      </c>
      <c r="V532" s="163">
        <v>0.36458333333333331</v>
      </c>
      <c r="AA532" s="165" t="str">
        <f t="shared" si="33"/>
        <v/>
      </c>
      <c r="AB532" t="str">
        <f t="shared" si="34"/>
        <v>BICHOLIM</v>
      </c>
      <c r="AC532" t="str">
        <f t="shared" si="35"/>
        <v>GA04T 5310</v>
      </c>
      <c r="AD532" t="str">
        <f>_xlfn.IFNA(VLOOKUP(PrivateSchedule[[#This Row],[ow]],RTARoutes[[StageCodes]:[RouteID]],6,FALSE), VLOOKUP(PrivateSchedule[[#This Row],[re]],RTARoutes[[StageCodes]:[RouteID]],6,FALSE))</f>
        <v>PVT437</v>
      </c>
      <c r="AE532" t="str" cm="1">
        <f t="array" ref="AE532">_xlfn.IFS( NOT(ISNA(VLOOKUP(PrivateSchedule[[#This Row],[ow]],RTARoutes[[StageCodes]:[RouteID]],6,FALSE))), "O",  NOT(ISNA(VLOOKUP(PrivateSchedule[[#This Row],[re]],RTARoutes[[StageCodes]:[RouteID]],6,FALSE))), "R")</f>
        <v>R</v>
      </c>
      <c r="AF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33" spans="2:33">
      <c r="O533" s="171" t="s">
        <v>2247</v>
      </c>
      <c r="T533" s="173" t="s">
        <v>3041</v>
      </c>
      <c r="U533" t="str">
        <f t="shared" si="32"/>
        <v>PANAJI-VALPOI</v>
      </c>
      <c r="V533" s="163">
        <v>0.46180555555555558</v>
      </c>
      <c r="AA533" s="165" t="str">
        <f t="shared" si="33"/>
        <v/>
      </c>
      <c r="AB533" t="str">
        <f t="shared" si="34"/>
        <v>BICHOLIM</v>
      </c>
      <c r="AC533" t="str">
        <f t="shared" si="35"/>
        <v>GA04T 5310</v>
      </c>
      <c r="AD533" t="str">
        <f>_xlfn.IFNA(VLOOKUP(PrivateSchedule[[#This Row],[ow]],RTARoutes[[StageCodes]:[RouteID]],6,FALSE), VLOOKUP(PrivateSchedule[[#This Row],[re]],RTARoutes[[StageCodes]:[RouteID]],6,FALSE))</f>
        <v>PVT437</v>
      </c>
      <c r="AE533" t="str" cm="1">
        <f t="array" ref="AE533">_xlfn.IFS( NOT(ISNA(VLOOKUP(PrivateSchedule[[#This Row],[ow]],RTARoutes[[StageCodes]:[RouteID]],6,FALSE))), "O",  NOT(ISNA(VLOOKUP(PrivateSchedule[[#This Row],[re]],RTARoutes[[StageCodes]:[RouteID]],6,FALSE))), "R")</f>
        <v>O</v>
      </c>
      <c r="AF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534" spans="2:33">
      <c r="O534" s="171" t="s">
        <v>3041</v>
      </c>
      <c r="T534" s="173" t="s">
        <v>1438</v>
      </c>
      <c r="U534" t="str">
        <f t="shared" si="32"/>
        <v>VALPOI-HIVRE</v>
      </c>
      <c r="V534" s="163">
        <v>0.55902777777777779</v>
      </c>
      <c r="AA534" s="165" t="str">
        <f t="shared" si="33"/>
        <v/>
      </c>
      <c r="AB534" t="str">
        <f t="shared" si="34"/>
        <v>BICHOLIM</v>
      </c>
      <c r="AC534" t="str">
        <f t="shared" si="35"/>
        <v>GA04T 5310</v>
      </c>
      <c r="AD534" t="str">
        <f>_xlfn.IFNA(VLOOKUP(PrivateSchedule[[#This Row],[ow]],RTARoutes[[StageCodes]:[RouteID]],6,FALSE), VLOOKUP(PrivateSchedule[[#This Row],[re]],RTARoutes[[StageCodes]:[RouteID]],6,FALSE))</f>
        <v>PVT204</v>
      </c>
      <c r="AE534" t="str" cm="1">
        <f t="array" ref="AE534">_xlfn.IFS( NOT(ISNA(VLOOKUP(PrivateSchedule[[#This Row],[ow]],RTARoutes[[StageCodes]:[RouteID]],6,FALSE))), "O",  NOT(ISNA(VLOOKUP(PrivateSchedule[[#This Row],[re]],RTARoutes[[StageCodes]:[RouteID]],6,FALSE))), "R")</f>
        <v>O</v>
      </c>
      <c r="AF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VLP-*HVR</v>
      </c>
      <c r="AG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HVR-*VLP</v>
      </c>
    </row>
    <row r="535" spans="2:33">
      <c r="O535" s="171" t="s">
        <v>1438</v>
      </c>
      <c r="T535" s="173" t="s">
        <v>3041</v>
      </c>
      <c r="U535" t="str">
        <f t="shared" si="32"/>
        <v>HIVRE-VALPOI</v>
      </c>
      <c r="V535" s="163">
        <v>0.59027777777777779</v>
      </c>
      <c r="AA535" s="165" t="str">
        <f t="shared" si="33"/>
        <v/>
      </c>
      <c r="AB535" t="str">
        <f t="shared" si="34"/>
        <v>BICHOLIM</v>
      </c>
      <c r="AC535" t="str">
        <f t="shared" si="35"/>
        <v>GA04T 5310</v>
      </c>
      <c r="AD535" t="str">
        <f>_xlfn.IFNA(VLOOKUP(PrivateSchedule[[#This Row],[ow]],RTARoutes[[StageCodes]:[RouteID]],6,FALSE), VLOOKUP(PrivateSchedule[[#This Row],[re]],RTARoutes[[StageCodes]:[RouteID]],6,FALSE))</f>
        <v>PVT204</v>
      </c>
      <c r="AE535" t="str" cm="1">
        <f t="array" ref="AE535">_xlfn.IFS( NOT(ISNA(VLOOKUP(PrivateSchedule[[#This Row],[ow]],RTARoutes[[StageCodes]:[RouteID]],6,FALSE))), "O",  NOT(ISNA(VLOOKUP(PrivateSchedule[[#This Row],[re]],RTARoutes[[StageCodes]:[RouteID]],6,FALSE))), "R")</f>
        <v>R</v>
      </c>
      <c r="AF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HVR-*VLP</v>
      </c>
      <c r="AG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VLP-*HVR</v>
      </c>
    </row>
    <row r="536" spans="2:33">
      <c r="O536" s="171" t="s">
        <v>3041</v>
      </c>
      <c r="T536" s="173" t="s">
        <v>2247</v>
      </c>
      <c r="U536" t="str">
        <f t="shared" si="32"/>
        <v>VALPOI-PANAJI</v>
      </c>
      <c r="V536" s="163">
        <v>0.61458333333333337</v>
      </c>
      <c r="AA536" s="165" t="str">
        <f t="shared" si="33"/>
        <v/>
      </c>
      <c r="AB536" t="str">
        <f t="shared" si="34"/>
        <v>BICHOLIM</v>
      </c>
      <c r="AC536" t="str">
        <f t="shared" si="35"/>
        <v>GA04T 5310</v>
      </c>
      <c r="AD536" t="str">
        <f>_xlfn.IFNA(VLOOKUP(PrivateSchedule[[#This Row],[ow]],RTARoutes[[StageCodes]:[RouteID]],6,FALSE), VLOOKUP(PrivateSchedule[[#This Row],[re]],RTARoutes[[StageCodes]:[RouteID]],6,FALSE))</f>
        <v>PVT437</v>
      </c>
      <c r="AE536" t="str" cm="1">
        <f t="array" ref="AE536">_xlfn.IFS( NOT(ISNA(VLOOKUP(PrivateSchedule[[#This Row],[ow]],RTARoutes[[StageCodes]:[RouteID]],6,FALSE))), "O",  NOT(ISNA(VLOOKUP(PrivateSchedule[[#This Row],[re]],RTARoutes[[StageCodes]:[RouteID]],6,FALSE))), "R")</f>
        <v>R</v>
      </c>
      <c r="AF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537" spans="2:33">
      <c r="O537" s="171" t="s">
        <v>2247</v>
      </c>
      <c r="T537" s="173" t="s">
        <v>3041</v>
      </c>
      <c r="U537" t="str">
        <f t="shared" si="32"/>
        <v>PANAJI-VALPOI</v>
      </c>
      <c r="V537" s="163">
        <v>0.72916666666666663</v>
      </c>
      <c r="AA537" s="165" t="str">
        <f t="shared" si="33"/>
        <v/>
      </c>
      <c r="AB537" t="str">
        <f t="shared" si="34"/>
        <v>BICHOLIM</v>
      </c>
      <c r="AC537" t="str">
        <f t="shared" si="35"/>
        <v>GA04T 5310</v>
      </c>
      <c r="AD537" t="str">
        <f>_xlfn.IFNA(VLOOKUP(PrivateSchedule[[#This Row],[ow]],RTARoutes[[StageCodes]:[RouteID]],6,FALSE), VLOOKUP(PrivateSchedule[[#This Row],[re]],RTARoutes[[StageCodes]:[RouteID]],6,FALSE))</f>
        <v>PVT437</v>
      </c>
      <c r="AE537" t="str" cm="1">
        <f t="array" ref="AE537">_xlfn.IFS( NOT(ISNA(VLOOKUP(PrivateSchedule[[#This Row],[ow]],RTARoutes[[StageCodes]:[RouteID]],6,FALSE))), "O",  NOT(ISNA(VLOOKUP(PrivateSchedule[[#This Row],[re]],RTARoutes[[StageCodes]:[RouteID]],6,FALSE))), "R")</f>
        <v>O</v>
      </c>
      <c r="AF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538" spans="2:33">
      <c r="O538" s="171" t="s">
        <v>3041</v>
      </c>
      <c r="T538" s="173" t="s">
        <v>1438</v>
      </c>
      <c r="U538" t="str">
        <f t="shared" si="32"/>
        <v>VALPOI-HIVRE</v>
      </c>
      <c r="V538" s="163">
        <v>0.83333333333333337</v>
      </c>
      <c r="AA538" s="165" t="str">
        <f t="shared" si="33"/>
        <v/>
      </c>
      <c r="AB538" t="str">
        <f t="shared" si="34"/>
        <v>BICHOLIM</v>
      </c>
      <c r="AC538" t="str">
        <f t="shared" si="35"/>
        <v>GA04T 5310</v>
      </c>
      <c r="AD538" t="str">
        <f>_xlfn.IFNA(VLOOKUP(PrivateSchedule[[#This Row],[ow]],RTARoutes[[StageCodes]:[RouteID]],6,FALSE), VLOOKUP(PrivateSchedule[[#This Row],[re]],RTARoutes[[StageCodes]:[RouteID]],6,FALSE))</f>
        <v>PVT204</v>
      </c>
      <c r="AE538" t="str" cm="1">
        <f t="array" ref="AE538">_xlfn.IFS( NOT(ISNA(VLOOKUP(PrivateSchedule[[#This Row],[ow]],RTARoutes[[StageCodes]:[RouteID]],6,FALSE))), "O",  NOT(ISNA(VLOOKUP(PrivateSchedule[[#This Row],[re]],RTARoutes[[StageCodes]:[RouteID]],6,FALSE))), "R")</f>
        <v>O</v>
      </c>
      <c r="AF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VLP-*HVR</v>
      </c>
      <c r="AG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HVR-*VLP</v>
      </c>
    </row>
    <row r="539" spans="2:33">
      <c r="B539" s="171" t="s">
        <v>77</v>
      </c>
      <c r="J539" s="171" t="s">
        <v>75</v>
      </c>
      <c r="K539" s="172" t="s">
        <v>3809</v>
      </c>
      <c r="U539" t="str">
        <f t="shared" si="32"/>
        <v/>
      </c>
      <c r="AA539" s="165" t="str">
        <f t="shared" si="33"/>
        <v/>
      </c>
      <c r="AB539" t="str">
        <f t="shared" si="34"/>
        <v>BICHOLIM</v>
      </c>
      <c r="AC539" t="str">
        <f t="shared" si="35"/>
        <v>GA04T 6021</v>
      </c>
      <c r="AD539" t="e">
        <f>_xlfn.IFNA(VLOOKUP(PrivateSchedule[[#This Row],[ow]],RTARoutes[[StageCodes]:[RouteID]],6,FALSE), VLOOKUP(PrivateSchedule[[#This Row],[re]],RTARoutes[[StageCodes]:[RouteID]],6,FALSE))</f>
        <v>#N/A</v>
      </c>
      <c r="AE539" t="e" cm="1">
        <f t="array" ref="AE539">_xlfn.IFS( NOT(ISNA(VLOOKUP(PrivateSchedule[[#This Row],[ow]],RTARoutes[[StageCodes]:[RouteID]],6,FALSE))), "O",  NOT(ISNA(VLOOKUP(PrivateSchedule[[#This Row],[re]],RTARoutes[[StageCodes]:[RouteID]],6,FALSE))), "R")</f>
        <v>#N/A</v>
      </c>
      <c r="AF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40" spans="2:33">
      <c r="O540" s="171" t="s">
        <v>2247</v>
      </c>
      <c r="P540" s="172" t="s">
        <v>3480</v>
      </c>
      <c r="T540" s="173" t="s">
        <v>3041</v>
      </c>
      <c r="U540" t="str">
        <f t="shared" si="32"/>
        <v>PANAJI-Mapusa Bye-pass-VALPOI</v>
      </c>
      <c r="V540" s="163">
        <v>0.35416666666666669</v>
      </c>
      <c r="AA540" s="165" t="str">
        <f t="shared" si="33"/>
        <v/>
      </c>
      <c r="AB540" t="str">
        <f t="shared" si="34"/>
        <v>BICHOLIM</v>
      </c>
      <c r="AC540" t="str">
        <f t="shared" si="35"/>
        <v>GA04T 6021</v>
      </c>
      <c r="AD540" t="str">
        <f>_xlfn.IFNA(VLOOKUP(PrivateSchedule[[#This Row],[ow]],RTARoutes[[StageCodes]:[RouteID]],6,FALSE), VLOOKUP(PrivateSchedule[[#This Row],[re]],RTARoutes[[StageCodes]:[RouteID]],6,FALSE))</f>
        <v>PVT438</v>
      </c>
      <c r="AE540" t="str" cm="1">
        <f t="array" ref="AE540">_xlfn.IFS( NOT(ISNA(VLOOKUP(PrivateSchedule[[#This Row],[ow]],RTARoutes[[StageCodes]:[RouteID]],6,FALSE))), "O",  NOT(ISNA(VLOOKUP(PrivateSchedule[[#This Row],[re]],RTARoutes[[StageCodes]:[RouteID]],6,FALSE))), "R")</f>
        <v>O</v>
      </c>
      <c r="AF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PNJ-*MBS-*VLP</v>
      </c>
      <c r="AG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VLP-*MBS-*PNJ</v>
      </c>
    </row>
    <row r="541" spans="2:33">
      <c r="O541" s="171" t="s">
        <v>3041</v>
      </c>
      <c r="P541" s="172" t="s">
        <v>1882</v>
      </c>
      <c r="T541" s="173" t="s">
        <v>2247</v>
      </c>
      <c r="U541" t="str">
        <f t="shared" si="32"/>
        <v>VALPOI-MAPUSA-PANAJI</v>
      </c>
      <c r="V541" s="163">
        <v>0.44097222222222227</v>
      </c>
      <c r="AA541" s="165" t="str">
        <f t="shared" si="33"/>
        <v/>
      </c>
      <c r="AB541" t="str">
        <f t="shared" si="34"/>
        <v>BICHOLIM</v>
      </c>
      <c r="AC541" t="str">
        <f t="shared" si="35"/>
        <v>GA04T 6021</v>
      </c>
      <c r="AD541" t="str">
        <f>_xlfn.IFNA(VLOOKUP(PrivateSchedule[[#This Row],[ow]],RTARoutes[[StageCodes]:[RouteID]],6,FALSE), VLOOKUP(PrivateSchedule[[#This Row],[re]],RTARoutes[[StageCodes]:[RouteID]],6,FALSE))</f>
        <v>PVT437</v>
      </c>
      <c r="AE541" t="str" cm="1">
        <f t="array" ref="AE541">_xlfn.IFS( NOT(ISNA(VLOOKUP(PrivateSchedule[[#This Row],[ow]],RTARoutes[[StageCodes]:[RouteID]],6,FALSE))), "O",  NOT(ISNA(VLOOKUP(PrivateSchedule[[#This Row],[re]],RTARoutes[[StageCodes]:[RouteID]],6,FALSE))), "R")</f>
        <v>R</v>
      </c>
      <c r="AF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VLP-*MPS-*PNJ</v>
      </c>
      <c r="AG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PNJ-*MPS-*VLP</v>
      </c>
    </row>
    <row r="542" spans="2:33">
      <c r="O542" s="171" t="s">
        <v>2247</v>
      </c>
      <c r="P542" s="172" t="s">
        <v>3480</v>
      </c>
      <c r="T542" s="173" t="s">
        <v>3041</v>
      </c>
      <c r="U542" t="str">
        <f t="shared" si="32"/>
        <v>PANAJI-Mapusa Bye-pass-VALPOI</v>
      </c>
      <c r="V542" s="163">
        <v>0.53125</v>
      </c>
      <c r="AA542" s="165" t="str">
        <f t="shared" si="33"/>
        <v/>
      </c>
      <c r="AB542" t="str">
        <f t="shared" si="34"/>
        <v>BICHOLIM</v>
      </c>
      <c r="AC542" t="str">
        <f t="shared" si="35"/>
        <v>GA04T 6021</v>
      </c>
      <c r="AD542" t="str">
        <f>_xlfn.IFNA(VLOOKUP(PrivateSchedule[[#This Row],[ow]],RTARoutes[[StageCodes]:[RouteID]],6,FALSE), VLOOKUP(PrivateSchedule[[#This Row],[re]],RTARoutes[[StageCodes]:[RouteID]],6,FALSE))</f>
        <v>PVT438</v>
      </c>
      <c r="AE542" t="str" cm="1">
        <f t="array" ref="AE542">_xlfn.IFS( NOT(ISNA(VLOOKUP(PrivateSchedule[[#This Row],[ow]],RTARoutes[[StageCodes]:[RouteID]],6,FALSE))), "O",  NOT(ISNA(VLOOKUP(PrivateSchedule[[#This Row],[re]],RTARoutes[[StageCodes]:[RouteID]],6,FALSE))), "R")</f>
        <v>O</v>
      </c>
      <c r="AF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PNJ-*MBS-*VLP</v>
      </c>
      <c r="AG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VLP-*MBS-*PNJ</v>
      </c>
    </row>
    <row r="543" spans="2:33">
      <c r="O543" s="171" t="s">
        <v>3041</v>
      </c>
      <c r="T543" s="173" t="s">
        <v>2902</v>
      </c>
      <c r="U543" t="str">
        <f t="shared" si="32"/>
        <v>VALPOI-THANE</v>
      </c>
      <c r="V543" s="163">
        <v>0.64583333333333337</v>
      </c>
      <c r="AA543" s="165" t="str">
        <f t="shared" si="33"/>
        <v/>
      </c>
      <c r="AB543" t="str">
        <f t="shared" si="34"/>
        <v>BICHOLIM</v>
      </c>
      <c r="AC543" t="str">
        <f t="shared" si="35"/>
        <v>GA04T 6021</v>
      </c>
      <c r="AD543" t="str">
        <f>_xlfn.IFNA(VLOOKUP(PrivateSchedule[[#This Row],[ow]],RTARoutes[[StageCodes]:[RouteID]],6,FALSE), VLOOKUP(PrivateSchedule[[#This Row],[re]],RTARoutes[[StageCodes]:[RouteID]],6,FALSE))</f>
        <v>PVT490</v>
      </c>
      <c r="AE543" t="str" cm="1">
        <f t="array" ref="AE543">_xlfn.IFS( NOT(ISNA(VLOOKUP(PrivateSchedule[[#This Row],[ow]],RTARoutes[[StageCodes]:[RouteID]],6,FALSE))), "O",  NOT(ISNA(VLOOKUP(PrivateSchedule[[#This Row],[re]],RTARoutes[[StageCodes]:[RouteID]],6,FALSE))), "R")</f>
        <v>O</v>
      </c>
      <c r="AF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VLP-*TNE</v>
      </c>
      <c r="AG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TNE-*VLP</v>
      </c>
    </row>
    <row r="544" spans="2:33">
      <c r="O544" s="171" t="s">
        <v>2902</v>
      </c>
      <c r="T544" s="173" t="s">
        <v>3041</v>
      </c>
      <c r="U544" t="str">
        <f t="shared" si="32"/>
        <v>THANE-VALPOI</v>
      </c>
      <c r="V544" s="163">
        <v>0.66666666666666663</v>
      </c>
      <c r="AA544" s="165" t="str">
        <f t="shared" si="33"/>
        <v/>
      </c>
      <c r="AB544" t="str">
        <f t="shared" si="34"/>
        <v>BICHOLIM</v>
      </c>
      <c r="AC544" t="str">
        <f t="shared" si="35"/>
        <v>GA04T 6021</v>
      </c>
      <c r="AD544" t="str">
        <f>_xlfn.IFNA(VLOOKUP(PrivateSchedule[[#This Row],[ow]],RTARoutes[[StageCodes]:[RouteID]],6,FALSE), VLOOKUP(PrivateSchedule[[#This Row],[re]],RTARoutes[[StageCodes]:[RouteID]],6,FALSE))</f>
        <v>PVT490</v>
      </c>
      <c r="AE544" t="str" cm="1">
        <f t="array" ref="AE544">_xlfn.IFS( NOT(ISNA(VLOOKUP(PrivateSchedule[[#This Row],[ow]],RTARoutes[[StageCodes]:[RouteID]],6,FALSE))), "O",  NOT(ISNA(VLOOKUP(PrivateSchedule[[#This Row],[re]],RTARoutes[[StageCodes]:[RouteID]],6,FALSE))), "R")</f>
        <v>R</v>
      </c>
      <c r="AF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TNE-*VLP</v>
      </c>
      <c r="AG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VLP-*TNE</v>
      </c>
    </row>
    <row r="545" spans="2:33">
      <c r="O545" s="171" t="s">
        <v>3041</v>
      </c>
      <c r="P545" s="172" t="s">
        <v>458</v>
      </c>
      <c r="T545" s="173" t="s">
        <v>1882</v>
      </c>
      <c r="U545" t="str">
        <f t="shared" si="32"/>
        <v>VALPOI-ADVOI-MAPUSA</v>
      </c>
      <c r="V545" s="163">
        <v>0.69097222222222221</v>
      </c>
      <c r="AA545" s="165" t="str">
        <f t="shared" si="33"/>
        <v/>
      </c>
      <c r="AB545" t="str">
        <f t="shared" si="34"/>
        <v>BICHOLIM</v>
      </c>
      <c r="AC545" t="str">
        <f t="shared" si="35"/>
        <v>GA04T 6021</v>
      </c>
      <c r="AD545" t="e">
        <f>_xlfn.IFNA(VLOOKUP(PrivateSchedule[[#This Row],[ow]],RTARoutes[[StageCodes]:[RouteID]],6,FALSE), VLOOKUP(PrivateSchedule[[#This Row],[re]],RTARoutes[[StageCodes]:[RouteID]],6,FALSE))</f>
        <v>#N/A</v>
      </c>
      <c r="AE545" t="e" cm="1">
        <f t="array" ref="AE545">_xlfn.IFS( NOT(ISNA(VLOOKUP(PrivateSchedule[[#This Row],[ow]],RTARoutes[[StageCodes]:[RouteID]],6,FALSE))), "O",  NOT(ISNA(VLOOKUP(PrivateSchedule[[#This Row],[re]],RTARoutes[[StageCodes]:[RouteID]],6,FALSE))), "R")</f>
        <v>#N/A</v>
      </c>
      <c r="AF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VLP-*ADV-*MPS</v>
      </c>
      <c r="AG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MPS-*ADV-*VLP</v>
      </c>
    </row>
    <row r="546" spans="2:33">
      <c r="O546" s="171" t="s">
        <v>1882</v>
      </c>
      <c r="T546" s="173" t="s">
        <v>1448</v>
      </c>
      <c r="U546" t="str">
        <f t="shared" si="32"/>
        <v>MAPUSA-HONDA VADAK</v>
      </c>
      <c r="V546" s="163">
        <v>0.79166666666666663</v>
      </c>
      <c r="AA546" s="165" t="str">
        <f t="shared" si="33"/>
        <v/>
      </c>
      <c r="AB546" t="str">
        <f t="shared" si="34"/>
        <v>BICHOLIM</v>
      </c>
      <c r="AC546" t="str">
        <f t="shared" si="35"/>
        <v>GA04T 6021</v>
      </c>
      <c r="AD546" t="e">
        <f>_xlfn.IFNA(VLOOKUP(PrivateSchedule[[#This Row],[ow]],RTARoutes[[StageCodes]:[RouteID]],6,FALSE), VLOOKUP(PrivateSchedule[[#This Row],[re]],RTARoutes[[StageCodes]:[RouteID]],6,FALSE))</f>
        <v>#N/A</v>
      </c>
      <c r="AE546" t="e" cm="1">
        <f t="array" ref="AE546">_xlfn.IFS( NOT(ISNA(VLOOKUP(PrivateSchedule[[#This Row],[ow]],RTARoutes[[StageCodes]:[RouteID]],6,FALSE))), "O",  NOT(ISNA(VLOOKUP(PrivateSchedule[[#This Row],[re]],RTARoutes[[StageCodes]:[RouteID]],6,FALSE))), "R")</f>
        <v>#N/A</v>
      </c>
      <c r="AF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MPS-*HVD</v>
      </c>
      <c r="AG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HVD-*MPS</v>
      </c>
    </row>
    <row r="547" spans="2:33">
      <c r="B547" s="171" t="s">
        <v>90</v>
      </c>
      <c r="J547" s="171" t="s">
        <v>88</v>
      </c>
      <c r="U547" t="str">
        <f t="shared" si="32"/>
        <v/>
      </c>
      <c r="AA547" s="165" t="str">
        <f t="shared" si="33"/>
        <v/>
      </c>
      <c r="AB547" t="str">
        <f t="shared" si="34"/>
        <v>BICHOLIM</v>
      </c>
      <c r="AC547" t="str">
        <f t="shared" si="35"/>
        <v>GA04T 2496</v>
      </c>
      <c r="AD547" t="e">
        <f>_xlfn.IFNA(VLOOKUP(PrivateSchedule[[#This Row],[ow]],RTARoutes[[StageCodes]:[RouteID]],6,FALSE), VLOOKUP(PrivateSchedule[[#This Row],[re]],RTARoutes[[StageCodes]:[RouteID]],6,FALSE))</f>
        <v>#N/A</v>
      </c>
      <c r="AE547" t="e" cm="1">
        <f t="array" ref="AE547">_xlfn.IFS( NOT(ISNA(VLOOKUP(PrivateSchedule[[#This Row],[ow]],RTARoutes[[StageCodes]:[RouteID]],6,FALSE))), "O",  NOT(ISNA(VLOOKUP(PrivateSchedule[[#This Row],[re]],RTARoutes[[StageCodes]:[RouteID]],6,FALSE))), "R")</f>
        <v>#N/A</v>
      </c>
      <c r="AF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48" spans="2:33">
      <c r="B548" s="171" t="s">
        <v>94</v>
      </c>
      <c r="J548" s="171" t="s">
        <v>92</v>
      </c>
      <c r="U548" t="str">
        <f t="shared" si="32"/>
        <v/>
      </c>
      <c r="AA548" s="165" t="str">
        <f t="shared" si="33"/>
        <v/>
      </c>
      <c r="AB548" t="str">
        <f t="shared" si="34"/>
        <v>BICHOLIM</v>
      </c>
      <c r="AC548" t="str">
        <f t="shared" si="35"/>
        <v>GA04T 0901</v>
      </c>
      <c r="AD548" t="e">
        <f>_xlfn.IFNA(VLOOKUP(PrivateSchedule[[#This Row],[ow]],RTARoutes[[StageCodes]:[RouteID]],6,FALSE), VLOOKUP(PrivateSchedule[[#This Row],[re]],RTARoutes[[StageCodes]:[RouteID]],6,FALSE))</f>
        <v>#N/A</v>
      </c>
      <c r="AE548" t="e" cm="1">
        <f t="array" ref="AE548">_xlfn.IFS( NOT(ISNA(VLOOKUP(PrivateSchedule[[#This Row],[ow]],RTARoutes[[StageCodes]:[RouteID]],6,FALSE))), "O",  NOT(ISNA(VLOOKUP(PrivateSchedule[[#This Row],[re]],RTARoutes[[StageCodes]:[RouteID]],6,FALSE))), "R")</f>
        <v>#N/A</v>
      </c>
      <c r="AF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49" spans="2:33">
      <c r="B549" s="171" t="s">
        <v>77</v>
      </c>
      <c r="J549" s="171" t="s">
        <v>75</v>
      </c>
      <c r="U549" t="str">
        <f t="shared" si="32"/>
        <v/>
      </c>
      <c r="AA549" s="165" t="str">
        <f t="shared" si="33"/>
        <v/>
      </c>
      <c r="AB549" t="str">
        <f t="shared" si="34"/>
        <v>BICHOLIM</v>
      </c>
      <c r="AC549" t="str">
        <f t="shared" si="35"/>
        <v>GA04T 6021</v>
      </c>
      <c r="AD549" t="e">
        <f>_xlfn.IFNA(VLOOKUP(PrivateSchedule[[#This Row],[ow]],RTARoutes[[StageCodes]:[RouteID]],6,FALSE), VLOOKUP(PrivateSchedule[[#This Row],[re]],RTARoutes[[StageCodes]:[RouteID]],6,FALSE))</f>
        <v>#N/A</v>
      </c>
      <c r="AE549" t="e" cm="1">
        <f t="array" ref="AE549">_xlfn.IFS( NOT(ISNA(VLOOKUP(PrivateSchedule[[#This Row],[ow]],RTARoutes[[StageCodes]:[RouteID]],6,FALSE))), "O",  NOT(ISNA(VLOOKUP(PrivateSchedule[[#This Row],[re]],RTARoutes[[StageCodes]:[RouteID]],6,FALSE))), "R")</f>
        <v>#N/A</v>
      </c>
      <c r="AF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50" spans="2:33">
      <c r="B550" s="171" t="s">
        <v>99</v>
      </c>
      <c r="J550" s="171" t="s">
        <v>98</v>
      </c>
      <c r="U550" t="str">
        <f t="shared" si="32"/>
        <v/>
      </c>
      <c r="AA550" s="165" t="str">
        <f t="shared" si="33"/>
        <v/>
      </c>
      <c r="AB550" t="str">
        <f t="shared" si="34"/>
        <v>BICHOLIM</v>
      </c>
      <c r="AC550" t="str">
        <f t="shared" si="35"/>
        <v>GA04T 1908</v>
      </c>
      <c r="AD550" t="e">
        <f>_xlfn.IFNA(VLOOKUP(PrivateSchedule[[#This Row],[ow]],RTARoutes[[StageCodes]:[RouteID]],6,FALSE), VLOOKUP(PrivateSchedule[[#This Row],[re]],RTARoutes[[StageCodes]:[RouteID]],6,FALSE))</f>
        <v>#N/A</v>
      </c>
      <c r="AE550" t="e" cm="1">
        <f t="array" ref="AE550">_xlfn.IFS( NOT(ISNA(VLOOKUP(PrivateSchedule[[#This Row],[ow]],RTARoutes[[StageCodes]:[RouteID]],6,FALSE))), "O",  NOT(ISNA(VLOOKUP(PrivateSchedule[[#This Row],[re]],RTARoutes[[StageCodes]:[RouteID]],6,FALSE))), "R")</f>
        <v>#N/A</v>
      </c>
      <c r="AF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51" spans="2:33">
      <c r="B551" s="171" t="s">
        <v>108</v>
      </c>
      <c r="C551" s="172" t="s">
        <v>3644</v>
      </c>
      <c r="G551" s="171" t="s">
        <v>3645</v>
      </c>
      <c r="H551" s="172" t="s">
        <v>3810</v>
      </c>
      <c r="J551" s="171" t="s">
        <v>107</v>
      </c>
      <c r="O551" s="171" t="s">
        <v>1638</v>
      </c>
      <c r="T551" s="173" t="s">
        <v>2467</v>
      </c>
      <c r="U551" t="str">
        <f t="shared" si="32"/>
        <v>KERI-RAVAN FATA</v>
      </c>
      <c r="V551" s="163">
        <v>0.29166666666666669</v>
      </c>
      <c r="AA551" s="165" t="str">
        <f t="shared" si="33"/>
        <v/>
      </c>
      <c r="AB551" t="str">
        <f t="shared" si="34"/>
        <v>BICHOLIM</v>
      </c>
      <c r="AC551" t="str">
        <f t="shared" si="35"/>
        <v>GA01U 2309</v>
      </c>
      <c r="AD551" t="str">
        <f>_xlfn.IFNA(VLOOKUP(PrivateSchedule[[#This Row],[ow]],RTARoutes[[StageCodes]:[RouteID]],6,FALSE), VLOOKUP(PrivateSchedule[[#This Row],[re]],RTARoutes[[StageCodes]:[RouteID]],6,FALSE))</f>
        <v>PVT241</v>
      </c>
      <c r="AE551" t="str" cm="1">
        <f t="array" ref="AE551">_xlfn.IFS( NOT(ISNA(VLOOKUP(PrivateSchedule[[#This Row],[ow]],RTARoutes[[StageCodes]:[RouteID]],6,FALSE))), "O",  NOT(ISNA(VLOOKUP(PrivateSchedule[[#This Row],[re]],RTARoutes[[StageCodes]:[RouteID]],6,FALSE))), "R")</f>
        <v>O</v>
      </c>
      <c r="AF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KRI-*RAV</v>
      </c>
      <c r="AG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RAV-*KRI</v>
      </c>
    </row>
    <row r="552" spans="2:33">
      <c r="O552" s="171" t="s">
        <v>2467</v>
      </c>
      <c r="T552" s="173" t="s">
        <v>2596</v>
      </c>
      <c r="U552" t="str">
        <f t="shared" si="32"/>
        <v>RAVAN FATA-SANKHALI</v>
      </c>
      <c r="V552" s="163">
        <v>0.30555555555555558</v>
      </c>
      <c r="AA552" s="165" t="str">
        <f t="shared" si="33"/>
        <v/>
      </c>
      <c r="AB552" t="str">
        <f t="shared" si="34"/>
        <v>BICHOLIM</v>
      </c>
      <c r="AC552" t="str">
        <f t="shared" si="35"/>
        <v>GA01U 2309</v>
      </c>
      <c r="AD552" t="str">
        <f>_xlfn.IFNA(VLOOKUP(PrivateSchedule[[#This Row],[ow]],RTARoutes[[StageCodes]:[RouteID]],6,FALSE), VLOOKUP(PrivateSchedule[[#This Row],[re]],RTARoutes[[StageCodes]:[RouteID]],6,FALSE))</f>
        <v>PVT460</v>
      </c>
      <c r="AE552" t="str" cm="1">
        <f t="array" ref="AE552">_xlfn.IFS( NOT(ISNA(VLOOKUP(PrivateSchedule[[#This Row],[ow]],RTARoutes[[StageCodes]:[RouteID]],6,FALSE))), "O",  NOT(ISNA(VLOOKUP(PrivateSchedule[[#This Row],[re]],RTARoutes[[StageCodes]:[RouteID]],6,FALSE))), "R")</f>
        <v>O</v>
      </c>
      <c r="AF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53" spans="2:33">
      <c r="O553" s="171" t="s">
        <v>2596</v>
      </c>
      <c r="T553" s="173" t="s">
        <v>1638</v>
      </c>
      <c r="U553" t="str">
        <f t="shared" si="32"/>
        <v>SANKHALI-KERI</v>
      </c>
      <c r="V553" s="163">
        <v>0.3263888888888889</v>
      </c>
      <c r="AA553" s="165" t="str">
        <f t="shared" si="33"/>
        <v/>
      </c>
      <c r="AB553" t="str">
        <f t="shared" si="34"/>
        <v>BICHOLIM</v>
      </c>
      <c r="AC553" t="str">
        <f t="shared" si="35"/>
        <v>GA01U 2309</v>
      </c>
      <c r="AD553" t="str">
        <f>_xlfn.IFNA(VLOOKUP(PrivateSchedule[[#This Row],[ow]],RTARoutes[[StageCodes]:[RouteID]],6,FALSE), VLOOKUP(PrivateSchedule[[#This Row],[re]],RTARoutes[[StageCodes]:[RouteID]],6,FALSE))</f>
        <v>PVT242</v>
      </c>
      <c r="AE553" t="str" cm="1">
        <f t="array" ref="AE553">_xlfn.IFS( NOT(ISNA(VLOOKUP(PrivateSchedule[[#This Row],[ow]],RTARoutes[[StageCodes]:[RouteID]],6,FALSE))), "O",  NOT(ISNA(VLOOKUP(PrivateSchedule[[#This Row],[re]],RTARoutes[[StageCodes]:[RouteID]],6,FALSE))), "R")</f>
        <v>R</v>
      </c>
      <c r="AF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554" spans="2:33">
      <c r="O554" s="171" t="s">
        <v>1638</v>
      </c>
      <c r="T554" s="173" t="s">
        <v>2596</v>
      </c>
      <c r="U554" t="str">
        <f t="shared" si="32"/>
        <v>KERI-SANKHALI</v>
      </c>
      <c r="V554" s="163">
        <v>0.3611111111111111</v>
      </c>
      <c r="AA554" s="165" t="str">
        <f t="shared" si="33"/>
        <v/>
      </c>
      <c r="AB554" t="str">
        <f t="shared" si="34"/>
        <v>BICHOLIM</v>
      </c>
      <c r="AC554" t="str">
        <f t="shared" si="35"/>
        <v>GA01U 2309</v>
      </c>
      <c r="AD554" t="str">
        <f>_xlfn.IFNA(VLOOKUP(PrivateSchedule[[#This Row],[ow]],RTARoutes[[StageCodes]:[RouteID]],6,FALSE), VLOOKUP(PrivateSchedule[[#This Row],[re]],RTARoutes[[StageCodes]:[RouteID]],6,FALSE))</f>
        <v>PVT242</v>
      </c>
      <c r="AE554" t="str" cm="1">
        <f t="array" ref="AE554">_xlfn.IFS( NOT(ISNA(VLOOKUP(PrivateSchedule[[#This Row],[ow]],RTARoutes[[StageCodes]:[RouteID]],6,FALSE))), "O",  NOT(ISNA(VLOOKUP(PrivateSchedule[[#This Row],[re]],RTARoutes[[StageCodes]:[RouteID]],6,FALSE))), "R")</f>
        <v>O</v>
      </c>
      <c r="AF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555" spans="2:33">
      <c r="O555" s="171" t="s">
        <v>2596</v>
      </c>
      <c r="P555" s="172" t="s">
        <v>1638</v>
      </c>
      <c r="T555" s="173" t="s">
        <v>2467</v>
      </c>
      <c r="U555" t="str">
        <f t="shared" si="32"/>
        <v>SANKHALI-KERI-RAVAN FATA</v>
      </c>
      <c r="V555" s="163">
        <v>0.40277777777777779</v>
      </c>
      <c r="AA555" s="165" t="str">
        <f t="shared" si="33"/>
        <v/>
      </c>
      <c r="AB555" t="str">
        <f t="shared" si="34"/>
        <v>BICHOLIM</v>
      </c>
      <c r="AC555" t="str">
        <f t="shared" si="35"/>
        <v>GA01U 2309</v>
      </c>
      <c r="AD555" t="e">
        <f>_xlfn.IFNA(VLOOKUP(PrivateSchedule[[#This Row],[ow]],RTARoutes[[StageCodes]:[RouteID]],6,FALSE), VLOOKUP(PrivateSchedule[[#This Row],[re]],RTARoutes[[StageCodes]:[RouteID]],6,FALSE))</f>
        <v>#N/A</v>
      </c>
      <c r="AE555" t="e" cm="1">
        <f t="array" ref="AE555">_xlfn.IFS( NOT(ISNA(VLOOKUP(PrivateSchedule[[#This Row],[ow]],RTARoutes[[StageCodes]:[RouteID]],6,FALSE))), "O",  NOT(ISNA(VLOOKUP(PrivateSchedule[[#This Row],[re]],RTARoutes[[StageCodes]:[RouteID]],6,FALSE))), "R")</f>
        <v>#N/A</v>
      </c>
      <c r="AF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SKL-*KRI-*RAV</v>
      </c>
      <c r="AG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RAV-*KRI-*SKL</v>
      </c>
    </row>
    <row r="556" spans="2:33">
      <c r="O556" s="171" t="s">
        <v>2467</v>
      </c>
      <c r="T556" s="173" t="s">
        <v>2596</v>
      </c>
      <c r="U556" t="str">
        <f t="shared" si="32"/>
        <v>RAVAN FATA-SANKHALI</v>
      </c>
      <c r="V556" s="163">
        <v>0.42708333333333331</v>
      </c>
      <c r="AA556" s="165" t="str">
        <f t="shared" si="33"/>
        <v/>
      </c>
      <c r="AB556" t="str">
        <f t="shared" si="34"/>
        <v>BICHOLIM</v>
      </c>
      <c r="AC556" t="str">
        <f t="shared" si="35"/>
        <v>GA01U 2309</v>
      </c>
      <c r="AD556" t="str">
        <f>_xlfn.IFNA(VLOOKUP(PrivateSchedule[[#This Row],[ow]],RTARoutes[[StageCodes]:[RouteID]],6,FALSE), VLOOKUP(PrivateSchedule[[#This Row],[re]],RTARoutes[[StageCodes]:[RouteID]],6,FALSE))</f>
        <v>PVT460</v>
      </c>
      <c r="AE556" t="str" cm="1">
        <f t="array" ref="AE556">_xlfn.IFS( NOT(ISNA(VLOOKUP(PrivateSchedule[[#This Row],[ow]],RTARoutes[[StageCodes]:[RouteID]],6,FALSE))), "O",  NOT(ISNA(VLOOKUP(PrivateSchedule[[#This Row],[re]],RTARoutes[[StageCodes]:[RouteID]],6,FALSE))), "R")</f>
        <v>O</v>
      </c>
      <c r="AF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57" spans="2:33">
      <c r="O557" s="171" t="s">
        <v>2596</v>
      </c>
      <c r="T557" s="173" t="s">
        <v>2467</v>
      </c>
      <c r="U557" t="str">
        <f t="shared" si="32"/>
        <v>SANKHALI-RAVAN FATA</v>
      </c>
      <c r="V557" s="163">
        <v>0.4513888888888889</v>
      </c>
      <c r="AA557" s="165" t="str">
        <f t="shared" si="33"/>
        <v/>
      </c>
      <c r="AB557" t="str">
        <f t="shared" si="34"/>
        <v>BICHOLIM</v>
      </c>
      <c r="AC557" t="str">
        <f t="shared" si="35"/>
        <v>GA01U 2309</v>
      </c>
      <c r="AD557" t="str">
        <f>_xlfn.IFNA(VLOOKUP(PrivateSchedule[[#This Row],[ow]],RTARoutes[[StageCodes]:[RouteID]],6,FALSE), VLOOKUP(PrivateSchedule[[#This Row],[re]],RTARoutes[[StageCodes]:[RouteID]],6,FALSE))</f>
        <v>PVT460</v>
      </c>
      <c r="AE557" t="str" cm="1">
        <f t="array" ref="AE557">_xlfn.IFS( NOT(ISNA(VLOOKUP(PrivateSchedule[[#This Row],[ow]],RTARoutes[[StageCodes]:[RouteID]],6,FALSE))), "O",  NOT(ISNA(VLOOKUP(PrivateSchedule[[#This Row],[re]],RTARoutes[[StageCodes]:[RouteID]],6,FALSE))), "R")</f>
        <v>R</v>
      </c>
      <c r="AF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558" spans="2:33">
      <c r="O558" s="171" t="s">
        <v>2467</v>
      </c>
      <c r="T558" s="173" t="s">
        <v>2596</v>
      </c>
      <c r="U558" t="str">
        <f t="shared" si="32"/>
        <v>RAVAN FATA-SANKHALI</v>
      </c>
      <c r="V558" s="163">
        <v>0.4861111111111111</v>
      </c>
      <c r="AA558" s="165" t="str">
        <f t="shared" si="33"/>
        <v/>
      </c>
      <c r="AB558" t="str">
        <f t="shared" si="34"/>
        <v>BICHOLIM</v>
      </c>
      <c r="AC558" t="str">
        <f t="shared" si="35"/>
        <v>GA01U 2309</v>
      </c>
      <c r="AD558" t="str">
        <f>_xlfn.IFNA(VLOOKUP(PrivateSchedule[[#This Row],[ow]],RTARoutes[[StageCodes]:[RouteID]],6,FALSE), VLOOKUP(PrivateSchedule[[#This Row],[re]],RTARoutes[[StageCodes]:[RouteID]],6,FALSE))</f>
        <v>PVT460</v>
      </c>
      <c r="AE558" t="str" cm="1">
        <f t="array" ref="AE558">_xlfn.IFS( NOT(ISNA(VLOOKUP(PrivateSchedule[[#This Row],[ow]],RTARoutes[[StageCodes]:[RouteID]],6,FALSE))), "O",  NOT(ISNA(VLOOKUP(PrivateSchedule[[#This Row],[re]],RTARoutes[[StageCodes]:[RouteID]],6,FALSE))), "R")</f>
        <v>O</v>
      </c>
      <c r="AF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59" spans="2:33">
      <c r="O559" s="171" t="s">
        <v>2596</v>
      </c>
      <c r="T559" s="173" t="s">
        <v>2467</v>
      </c>
      <c r="U559" t="str">
        <f t="shared" si="32"/>
        <v>SANKHALI-RAVAN FATA</v>
      </c>
      <c r="V559" s="163">
        <v>0.51388888888888884</v>
      </c>
      <c r="AA559" s="165" t="str">
        <f t="shared" si="33"/>
        <v/>
      </c>
      <c r="AB559" t="str">
        <f t="shared" si="34"/>
        <v>BICHOLIM</v>
      </c>
      <c r="AC559" t="str">
        <f t="shared" si="35"/>
        <v>GA01U 2309</v>
      </c>
      <c r="AD559" t="str">
        <f>_xlfn.IFNA(VLOOKUP(PrivateSchedule[[#This Row],[ow]],RTARoutes[[StageCodes]:[RouteID]],6,FALSE), VLOOKUP(PrivateSchedule[[#This Row],[re]],RTARoutes[[StageCodes]:[RouteID]],6,FALSE))</f>
        <v>PVT460</v>
      </c>
      <c r="AE559" t="str" cm="1">
        <f t="array" ref="AE559">_xlfn.IFS( NOT(ISNA(VLOOKUP(PrivateSchedule[[#This Row],[ow]],RTARoutes[[StageCodes]:[RouteID]],6,FALSE))), "O",  NOT(ISNA(VLOOKUP(PrivateSchedule[[#This Row],[re]],RTARoutes[[StageCodes]:[RouteID]],6,FALSE))), "R")</f>
        <v>R</v>
      </c>
      <c r="AF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560" spans="2:33">
      <c r="O560" s="171" t="s">
        <v>2467</v>
      </c>
      <c r="T560" s="173" t="s">
        <v>2596</v>
      </c>
      <c r="U560" t="str">
        <f t="shared" si="32"/>
        <v>RAVAN FATA-SANKHALI</v>
      </c>
      <c r="V560" s="163">
        <v>0.54166666666666663</v>
      </c>
      <c r="AA560" s="165" t="str">
        <f t="shared" si="33"/>
        <v/>
      </c>
      <c r="AB560" t="str">
        <f t="shared" si="34"/>
        <v>BICHOLIM</v>
      </c>
      <c r="AC560" t="str">
        <f t="shared" si="35"/>
        <v>GA01U 2309</v>
      </c>
      <c r="AD560" t="str">
        <f>_xlfn.IFNA(VLOOKUP(PrivateSchedule[[#This Row],[ow]],RTARoutes[[StageCodes]:[RouteID]],6,FALSE), VLOOKUP(PrivateSchedule[[#This Row],[re]],RTARoutes[[StageCodes]:[RouteID]],6,FALSE))</f>
        <v>PVT460</v>
      </c>
      <c r="AE560" t="str" cm="1">
        <f t="array" ref="AE560">_xlfn.IFS( NOT(ISNA(VLOOKUP(PrivateSchedule[[#This Row],[ow]],RTARoutes[[StageCodes]:[RouteID]],6,FALSE))), "O",  NOT(ISNA(VLOOKUP(PrivateSchedule[[#This Row],[re]],RTARoutes[[StageCodes]:[RouteID]],6,FALSE))), "R")</f>
        <v>O</v>
      </c>
      <c r="AF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61" spans="2:33">
      <c r="O561" s="171" t="s">
        <v>2596</v>
      </c>
      <c r="T561" s="173" t="s">
        <v>2467</v>
      </c>
      <c r="U561" t="str">
        <f t="shared" si="32"/>
        <v>SANKHALI-RAVAN FATA</v>
      </c>
      <c r="V561" s="163">
        <v>0.57291666666666663</v>
      </c>
      <c r="AA561" s="165" t="str">
        <f t="shared" si="33"/>
        <v/>
      </c>
      <c r="AB561" t="str">
        <f t="shared" si="34"/>
        <v>BICHOLIM</v>
      </c>
      <c r="AC561" t="str">
        <f t="shared" si="35"/>
        <v>GA01U 2309</v>
      </c>
      <c r="AD561" t="str">
        <f>_xlfn.IFNA(VLOOKUP(PrivateSchedule[[#This Row],[ow]],RTARoutes[[StageCodes]:[RouteID]],6,FALSE), VLOOKUP(PrivateSchedule[[#This Row],[re]],RTARoutes[[StageCodes]:[RouteID]],6,FALSE))</f>
        <v>PVT460</v>
      </c>
      <c r="AE561" t="str" cm="1">
        <f t="array" ref="AE561">_xlfn.IFS( NOT(ISNA(VLOOKUP(PrivateSchedule[[#This Row],[ow]],RTARoutes[[StageCodes]:[RouteID]],6,FALSE))), "O",  NOT(ISNA(VLOOKUP(PrivateSchedule[[#This Row],[re]],RTARoutes[[StageCodes]:[RouteID]],6,FALSE))), "R")</f>
        <v>R</v>
      </c>
      <c r="AF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562" spans="2:33">
      <c r="O562" s="171" t="s">
        <v>2467</v>
      </c>
      <c r="T562" s="173" t="s">
        <v>2596</v>
      </c>
      <c r="U562" t="str">
        <f t="shared" si="32"/>
        <v>RAVAN FATA-SANKHALI</v>
      </c>
      <c r="V562" s="163">
        <v>0.625</v>
      </c>
      <c r="AA562" s="165" t="str">
        <f t="shared" si="33"/>
        <v/>
      </c>
      <c r="AB562" t="str">
        <f t="shared" si="34"/>
        <v>BICHOLIM</v>
      </c>
      <c r="AC562" t="str">
        <f t="shared" si="35"/>
        <v>GA01U 2309</v>
      </c>
      <c r="AD562" t="str">
        <f>_xlfn.IFNA(VLOOKUP(PrivateSchedule[[#This Row],[ow]],RTARoutes[[StageCodes]:[RouteID]],6,FALSE), VLOOKUP(PrivateSchedule[[#This Row],[re]],RTARoutes[[StageCodes]:[RouteID]],6,FALSE))</f>
        <v>PVT460</v>
      </c>
      <c r="AE562" t="str" cm="1">
        <f t="array" ref="AE562">_xlfn.IFS( NOT(ISNA(VLOOKUP(PrivateSchedule[[#This Row],[ow]],RTARoutes[[StageCodes]:[RouteID]],6,FALSE))), "O",  NOT(ISNA(VLOOKUP(PrivateSchedule[[#This Row],[re]],RTARoutes[[StageCodes]:[RouteID]],6,FALSE))), "R")</f>
        <v>O</v>
      </c>
      <c r="AF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63" spans="2:33">
      <c r="O563" s="171" t="s">
        <v>2596</v>
      </c>
      <c r="T563" s="173" t="s">
        <v>2467</v>
      </c>
      <c r="U563" t="str">
        <f t="shared" si="32"/>
        <v>SANKHALI-RAVAN FATA</v>
      </c>
      <c r="V563" s="163">
        <v>0.65277777777777779</v>
      </c>
      <c r="AA563" s="165" t="str">
        <f t="shared" si="33"/>
        <v/>
      </c>
      <c r="AB563" t="str">
        <f t="shared" si="34"/>
        <v>BICHOLIM</v>
      </c>
      <c r="AC563" t="str">
        <f t="shared" si="35"/>
        <v>GA01U 2309</v>
      </c>
      <c r="AD563" t="str">
        <f>_xlfn.IFNA(VLOOKUP(PrivateSchedule[[#This Row],[ow]],RTARoutes[[StageCodes]:[RouteID]],6,FALSE), VLOOKUP(PrivateSchedule[[#This Row],[re]],RTARoutes[[StageCodes]:[RouteID]],6,FALSE))</f>
        <v>PVT460</v>
      </c>
      <c r="AE563" t="str" cm="1">
        <f t="array" ref="AE563">_xlfn.IFS( NOT(ISNA(VLOOKUP(PrivateSchedule[[#This Row],[ow]],RTARoutes[[StageCodes]:[RouteID]],6,FALSE))), "O",  NOT(ISNA(VLOOKUP(PrivateSchedule[[#This Row],[re]],RTARoutes[[StageCodes]:[RouteID]],6,FALSE))), "R")</f>
        <v>R</v>
      </c>
      <c r="AF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SKL-*RAV</v>
      </c>
      <c r="AG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RAV-*SKL</v>
      </c>
    </row>
    <row r="564" spans="2:33">
      <c r="O564" s="171" t="s">
        <v>2467</v>
      </c>
      <c r="T564" s="173" t="s">
        <v>2596</v>
      </c>
      <c r="U564" t="str">
        <f t="shared" si="32"/>
        <v>RAVAN FATA-SANKHALI</v>
      </c>
      <c r="V564" s="163">
        <v>0.67013888888888884</v>
      </c>
      <c r="AA564" s="165" t="str">
        <f t="shared" si="33"/>
        <v/>
      </c>
      <c r="AB564" t="str">
        <f t="shared" si="34"/>
        <v>BICHOLIM</v>
      </c>
      <c r="AC564" t="str">
        <f t="shared" si="35"/>
        <v>GA01U 2309</v>
      </c>
      <c r="AD564" t="str">
        <f>_xlfn.IFNA(VLOOKUP(PrivateSchedule[[#This Row],[ow]],RTARoutes[[StageCodes]:[RouteID]],6,FALSE), VLOOKUP(PrivateSchedule[[#This Row],[re]],RTARoutes[[StageCodes]:[RouteID]],6,FALSE))</f>
        <v>PVT460</v>
      </c>
      <c r="AE564" t="str" cm="1">
        <f t="array" ref="AE564">_xlfn.IFS( NOT(ISNA(VLOOKUP(PrivateSchedule[[#This Row],[ow]],RTARoutes[[StageCodes]:[RouteID]],6,FALSE))), "O",  NOT(ISNA(VLOOKUP(PrivateSchedule[[#This Row],[re]],RTARoutes[[StageCodes]:[RouteID]],6,FALSE))), "R")</f>
        <v>O</v>
      </c>
      <c r="AF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RAV-*SKL</v>
      </c>
      <c r="AG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SKL-*RAV</v>
      </c>
    </row>
    <row r="565" spans="2:33">
      <c r="O565" s="171" t="s">
        <v>2596</v>
      </c>
      <c r="T565" s="173" t="s">
        <v>1638</v>
      </c>
      <c r="U565" t="str">
        <f t="shared" si="32"/>
        <v>SANKHALI-KERI</v>
      </c>
      <c r="V565" s="163">
        <v>0.72916666666666663</v>
      </c>
      <c r="AA565" s="165" t="str">
        <f t="shared" si="33"/>
        <v/>
      </c>
      <c r="AB565" t="str">
        <f t="shared" si="34"/>
        <v>BICHOLIM</v>
      </c>
      <c r="AC565" t="str">
        <f t="shared" si="35"/>
        <v>GA01U 2309</v>
      </c>
      <c r="AD565" t="str">
        <f>_xlfn.IFNA(VLOOKUP(PrivateSchedule[[#This Row],[ow]],RTARoutes[[StageCodes]:[RouteID]],6,FALSE), VLOOKUP(PrivateSchedule[[#This Row],[re]],RTARoutes[[StageCodes]:[RouteID]],6,FALSE))</f>
        <v>PVT242</v>
      </c>
      <c r="AE565" t="str" cm="1">
        <f t="array" ref="AE565">_xlfn.IFS( NOT(ISNA(VLOOKUP(PrivateSchedule[[#This Row],[ow]],RTARoutes[[StageCodes]:[RouteID]],6,FALSE))), "O",  NOT(ISNA(VLOOKUP(PrivateSchedule[[#This Row],[re]],RTARoutes[[StageCodes]:[RouteID]],6,FALSE))), "R")</f>
        <v>R</v>
      </c>
      <c r="AF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566" spans="2:33">
      <c r="O566" s="171" t="s">
        <v>1638</v>
      </c>
      <c r="T566" s="173" t="s">
        <v>2596</v>
      </c>
      <c r="U566" t="str">
        <f t="shared" si="32"/>
        <v>KERI-SANKHALI</v>
      </c>
      <c r="V566" s="163">
        <v>0.75</v>
      </c>
      <c r="AA566" s="165" t="str">
        <f t="shared" si="33"/>
        <v/>
      </c>
      <c r="AB566" t="str">
        <f t="shared" si="34"/>
        <v>BICHOLIM</v>
      </c>
      <c r="AC566" t="str">
        <f t="shared" si="35"/>
        <v>GA01U 2309</v>
      </c>
      <c r="AD566" t="str">
        <f>_xlfn.IFNA(VLOOKUP(PrivateSchedule[[#This Row],[ow]],RTARoutes[[StageCodes]:[RouteID]],6,FALSE), VLOOKUP(PrivateSchedule[[#This Row],[re]],RTARoutes[[StageCodes]:[RouteID]],6,FALSE))</f>
        <v>PVT242</v>
      </c>
      <c r="AE566" t="str" cm="1">
        <f t="array" ref="AE566">_xlfn.IFS( NOT(ISNA(VLOOKUP(PrivateSchedule[[#This Row],[ow]],RTARoutes[[StageCodes]:[RouteID]],6,FALSE))), "O",  NOT(ISNA(VLOOKUP(PrivateSchedule[[#This Row],[re]],RTARoutes[[StageCodes]:[RouteID]],6,FALSE))), "R")</f>
        <v>O</v>
      </c>
      <c r="AF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KRI-*SKL</v>
      </c>
      <c r="AG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SKL-*KRI</v>
      </c>
    </row>
    <row r="567" spans="2:33">
      <c r="O567" s="171" t="s">
        <v>2596</v>
      </c>
      <c r="T567" s="173" t="s">
        <v>1638</v>
      </c>
      <c r="U567" t="str">
        <f t="shared" si="32"/>
        <v>SANKHALI-KERI</v>
      </c>
      <c r="V567" s="163">
        <v>0.77083333333333337</v>
      </c>
      <c r="AA567" s="165" t="str">
        <f t="shared" si="33"/>
        <v/>
      </c>
      <c r="AB567" t="str">
        <f t="shared" si="34"/>
        <v>BICHOLIM</v>
      </c>
      <c r="AC567" t="str">
        <f t="shared" si="35"/>
        <v>GA01U 2309</v>
      </c>
      <c r="AD567" t="str">
        <f>_xlfn.IFNA(VLOOKUP(PrivateSchedule[[#This Row],[ow]],RTARoutes[[StageCodes]:[RouteID]],6,FALSE), VLOOKUP(PrivateSchedule[[#This Row],[re]],RTARoutes[[StageCodes]:[RouteID]],6,FALSE))</f>
        <v>PVT242</v>
      </c>
      <c r="AE567" t="str" cm="1">
        <f t="array" ref="AE567">_xlfn.IFS( NOT(ISNA(VLOOKUP(PrivateSchedule[[#This Row],[ow]],RTARoutes[[StageCodes]:[RouteID]],6,FALSE))), "O",  NOT(ISNA(VLOOKUP(PrivateSchedule[[#This Row],[re]],RTARoutes[[StageCodes]:[RouteID]],6,FALSE))), "R")</f>
        <v>R</v>
      </c>
      <c r="AF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SKL-*KRI</v>
      </c>
      <c r="AG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KRI-*SKL</v>
      </c>
    </row>
    <row r="568" spans="2:33">
      <c r="B568" s="171" t="s">
        <v>111</v>
      </c>
      <c r="C568" s="172" t="s">
        <v>3811</v>
      </c>
      <c r="G568" s="171" t="s">
        <v>3812</v>
      </c>
      <c r="H568" s="172" t="s">
        <v>3813</v>
      </c>
      <c r="J568" s="171" t="s">
        <v>110</v>
      </c>
      <c r="O568" s="171" t="s">
        <v>3460</v>
      </c>
      <c r="P568" s="172" t="s">
        <v>3484</v>
      </c>
      <c r="T568" s="173" t="s">
        <v>1414</v>
      </c>
      <c r="U568" t="str">
        <f t="shared" si="32"/>
        <v>Saramanas-Bagwada-HARVALE</v>
      </c>
      <c r="V568" s="163">
        <v>0.28125</v>
      </c>
      <c r="AA568" s="165" t="str">
        <f t="shared" si="33"/>
        <v/>
      </c>
      <c r="AB568" t="str">
        <f t="shared" si="34"/>
        <v>BICHOLIM</v>
      </c>
      <c r="AC568" t="str">
        <f t="shared" si="35"/>
        <v>GA01U 2065</v>
      </c>
      <c r="AD568" t="e">
        <f>_xlfn.IFNA(VLOOKUP(PrivateSchedule[[#This Row],[ow]],RTARoutes[[StageCodes]:[RouteID]],6,FALSE), VLOOKUP(PrivateSchedule[[#This Row],[re]],RTARoutes[[StageCodes]:[RouteID]],6,FALSE))</f>
        <v>#N/A</v>
      </c>
      <c r="AE568" t="e" cm="1">
        <f t="array" ref="AE568">_xlfn.IFS( NOT(ISNA(VLOOKUP(PrivateSchedule[[#This Row],[ow]],RTARoutes[[StageCodes]:[RouteID]],6,FALSE))), "O",  NOT(ISNA(VLOOKUP(PrivateSchedule[[#This Row],[re]],RTARoutes[[StageCodes]:[RouteID]],6,FALSE))), "R")</f>
        <v>#N/A</v>
      </c>
      <c r="AF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SMS-*BAA-*HRV</v>
      </c>
      <c r="AG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HRV-*BAA-*SMS</v>
      </c>
    </row>
    <row r="569" spans="2:33">
      <c r="O569" s="171" t="s">
        <v>1414</v>
      </c>
      <c r="P569" s="172" t="s">
        <v>2602</v>
      </c>
      <c r="T569" s="173" t="s">
        <v>1882</v>
      </c>
      <c r="U569" t="str">
        <f t="shared" si="32"/>
        <v>HARVALE-SARVAN-MAPUSA</v>
      </c>
      <c r="V569" s="163">
        <v>0.31944444444444442</v>
      </c>
      <c r="AA569" s="165" t="str">
        <f t="shared" si="33"/>
        <v/>
      </c>
      <c r="AB569" t="str">
        <f t="shared" si="34"/>
        <v>BICHOLIM</v>
      </c>
      <c r="AC569" t="str">
        <f t="shared" si="35"/>
        <v>GA01U 2065</v>
      </c>
      <c r="AD569" t="str">
        <f>_xlfn.IFNA(VLOOKUP(PrivateSchedule[[#This Row],[ow]],RTARoutes[[StageCodes]:[RouteID]],6,FALSE), VLOOKUP(PrivateSchedule[[#This Row],[re]],RTARoutes[[StageCodes]:[RouteID]],6,FALSE))</f>
        <v>PVT201</v>
      </c>
      <c r="AE569" t="str" cm="1">
        <f t="array" ref="AE569">_xlfn.IFS( NOT(ISNA(VLOOKUP(PrivateSchedule[[#This Row],[ow]],RTARoutes[[StageCodes]:[RouteID]],6,FALSE))), "O",  NOT(ISNA(VLOOKUP(PrivateSchedule[[#This Row],[re]],RTARoutes[[StageCodes]:[RouteID]],6,FALSE))), "R")</f>
        <v>O</v>
      </c>
      <c r="AF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HRV-*SRV-*MPS</v>
      </c>
      <c r="AG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MPS-*SRV-*HRV</v>
      </c>
    </row>
    <row r="570" spans="2:33">
      <c r="O570" s="171" t="s">
        <v>1882</v>
      </c>
      <c r="T570" s="173" t="s">
        <v>2596</v>
      </c>
      <c r="U570" t="str">
        <f t="shared" si="32"/>
        <v>MAPUSA-SANKHALI</v>
      </c>
      <c r="V570" s="163">
        <v>0.38541666666666669</v>
      </c>
      <c r="AA570" s="165" t="str">
        <f t="shared" si="33"/>
        <v/>
      </c>
      <c r="AB570" t="str">
        <f t="shared" si="34"/>
        <v>BICHOLIM</v>
      </c>
      <c r="AC570" t="str">
        <f t="shared" si="35"/>
        <v>GA01U 2065</v>
      </c>
      <c r="AD570" t="str">
        <f>_xlfn.IFNA(VLOOKUP(PrivateSchedule[[#This Row],[ow]],RTARoutes[[StageCodes]:[RouteID]],6,FALSE), VLOOKUP(PrivateSchedule[[#This Row],[re]],RTARoutes[[StageCodes]:[RouteID]],6,FALSE))</f>
        <v>PVT297</v>
      </c>
      <c r="AE570" t="str" cm="1">
        <f t="array" ref="AE570">_xlfn.IFS( NOT(ISNA(VLOOKUP(PrivateSchedule[[#This Row],[ow]],RTARoutes[[StageCodes]:[RouteID]],6,FALSE))), "O",  NOT(ISNA(VLOOKUP(PrivateSchedule[[#This Row],[re]],RTARoutes[[StageCodes]:[RouteID]],6,FALSE))), "R")</f>
        <v>O</v>
      </c>
      <c r="AF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571" spans="2:33">
      <c r="O571" s="171" t="s">
        <v>2596</v>
      </c>
      <c r="T571" s="173" t="s">
        <v>1414</v>
      </c>
      <c r="U571" t="str">
        <f t="shared" si="32"/>
        <v>SANKHALI-HARVALE</v>
      </c>
      <c r="V571" s="163">
        <v>0.39583333333333331</v>
      </c>
      <c r="AA571" s="165" t="str">
        <f t="shared" si="33"/>
        <v/>
      </c>
      <c r="AB571" t="str">
        <f t="shared" si="34"/>
        <v>BICHOLIM</v>
      </c>
      <c r="AC571" t="str">
        <f t="shared" si="35"/>
        <v>GA01U 2065</v>
      </c>
      <c r="AD571" t="e">
        <f>_xlfn.IFNA(VLOOKUP(PrivateSchedule[[#This Row],[ow]],RTARoutes[[StageCodes]:[RouteID]],6,FALSE), VLOOKUP(PrivateSchedule[[#This Row],[re]],RTARoutes[[StageCodes]:[RouteID]],6,FALSE))</f>
        <v>#N/A</v>
      </c>
      <c r="AE571" t="e" cm="1">
        <f t="array" ref="AE571">_xlfn.IFS( NOT(ISNA(VLOOKUP(PrivateSchedule[[#This Row],[ow]],RTARoutes[[StageCodes]:[RouteID]],6,FALSE))), "O",  NOT(ISNA(VLOOKUP(PrivateSchedule[[#This Row],[re]],RTARoutes[[StageCodes]:[RouteID]],6,FALSE))), "R")</f>
        <v>#N/A</v>
      </c>
      <c r="AF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SKL-*HRV</v>
      </c>
      <c r="AG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HRV-*SKL</v>
      </c>
    </row>
    <row r="572" spans="2:33">
      <c r="O572" s="171" t="s">
        <v>1414</v>
      </c>
      <c r="T572" s="173" t="s">
        <v>1882</v>
      </c>
      <c r="U572" t="str">
        <f t="shared" si="32"/>
        <v>HARVALE-MAPUSA</v>
      </c>
      <c r="V572" s="163">
        <v>0.43055555555555558</v>
      </c>
      <c r="AA572" s="165" t="str">
        <f t="shared" si="33"/>
        <v/>
      </c>
      <c r="AB572" t="str">
        <f t="shared" si="34"/>
        <v>BICHOLIM</v>
      </c>
      <c r="AC572" t="str">
        <f t="shared" si="35"/>
        <v>GA01U 2065</v>
      </c>
      <c r="AD572" t="str">
        <f>_xlfn.IFNA(VLOOKUP(PrivateSchedule[[#This Row],[ow]],RTARoutes[[StageCodes]:[RouteID]],6,FALSE), VLOOKUP(PrivateSchedule[[#This Row],[re]],RTARoutes[[StageCodes]:[RouteID]],6,FALSE))</f>
        <v>PVT200</v>
      </c>
      <c r="AE572" t="str" cm="1">
        <f t="array" ref="AE572">_xlfn.IFS( NOT(ISNA(VLOOKUP(PrivateSchedule[[#This Row],[ow]],RTARoutes[[StageCodes]:[RouteID]],6,FALSE))), "O",  NOT(ISNA(VLOOKUP(PrivateSchedule[[#This Row],[re]],RTARoutes[[StageCodes]:[RouteID]],6,FALSE))), "R")</f>
        <v>O</v>
      </c>
      <c r="AF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HRV-*MPS</v>
      </c>
      <c r="AG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MPS-*HRV</v>
      </c>
    </row>
    <row r="573" spans="2:33">
      <c r="O573" s="171" t="s">
        <v>1882</v>
      </c>
      <c r="T573" s="173" t="s">
        <v>2596</v>
      </c>
      <c r="U573" t="str">
        <f t="shared" si="32"/>
        <v>MAPUSA-SANKHALI</v>
      </c>
      <c r="V573" s="163">
        <v>0.5</v>
      </c>
      <c r="AA573" s="165" t="str">
        <f t="shared" si="33"/>
        <v/>
      </c>
      <c r="AB573" t="str">
        <f t="shared" si="34"/>
        <v>BICHOLIM</v>
      </c>
      <c r="AC573" t="str">
        <f t="shared" si="35"/>
        <v>GA01U 2065</v>
      </c>
      <c r="AD573" t="str">
        <f>_xlfn.IFNA(VLOOKUP(PrivateSchedule[[#This Row],[ow]],RTARoutes[[StageCodes]:[RouteID]],6,FALSE), VLOOKUP(PrivateSchedule[[#This Row],[re]],RTARoutes[[StageCodes]:[RouteID]],6,FALSE))</f>
        <v>PVT297</v>
      </c>
      <c r="AE573" t="str" cm="1">
        <f t="array" ref="AE573">_xlfn.IFS( NOT(ISNA(VLOOKUP(PrivateSchedule[[#This Row],[ow]],RTARoutes[[StageCodes]:[RouteID]],6,FALSE))), "O",  NOT(ISNA(VLOOKUP(PrivateSchedule[[#This Row],[re]],RTARoutes[[StageCodes]:[RouteID]],6,FALSE))), "R")</f>
        <v>O</v>
      </c>
      <c r="AF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574" spans="2:33">
      <c r="O574" s="171" t="s">
        <v>2596</v>
      </c>
      <c r="T574" s="173" t="s">
        <v>1414</v>
      </c>
      <c r="U574" t="str">
        <f t="shared" si="32"/>
        <v>SANKHALI-HARVALE</v>
      </c>
      <c r="V574" s="163">
        <v>0.55555555555555558</v>
      </c>
      <c r="AA574" s="165" t="str">
        <f t="shared" si="33"/>
        <v/>
      </c>
      <c r="AB574" t="str">
        <f t="shared" si="34"/>
        <v>BICHOLIM</v>
      </c>
      <c r="AC574" t="str">
        <f t="shared" si="35"/>
        <v>GA01U 2065</v>
      </c>
      <c r="AD574" t="e">
        <f>_xlfn.IFNA(VLOOKUP(PrivateSchedule[[#This Row],[ow]],RTARoutes[[StageCodes]:[RouteID]],6,FALSE), VLOOKUP(PrivateSchedule[[#This Row],[re]],RTARoutes[[StageCodes]:[RouteID]],6,FALSE))</f>
        <v>#N/A</v>
      </c>
      <c r="AE574" t="e" cm="1">
        <f t="array" ref="AE574">_xlfn.IFS( NOT(ISNA(VLOOKUP(PrivateSchedule[[#This Row],[ow]],RTARoutes[[StageCodes]:[RouteID]],6,FALSE))), "O",  NOT(ISNA(VLOOKUP(PrivateSchedule[[#This Row],[re]],RTARoutes[[StageCodes]:[RouteID]],6,FALSE))), "R")</f>
        <v>#N/A</v>
      </c>
      <c r="AF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SKL-*HRV</v>
      </c>
      <c r="AG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HRV-*SKL</v>
      </c>
    </row>
    <row r="575" spans="2:33">
      <c r="O575" s="171" t="s">
        <v>1414</v>
      </c>
      <c r="T575" s="173" t="s">
        <v>1882</v>
      </c>
      <c r="U575" t="str">
        <f t="shared" si="32"/>
        <v>HARVALE-MAPUSA</v>
      </c>
      <c r="V575" s="163">
        <v>0.58333333333333337</v>
      </c>
      <c r="AA575" s="165" t="str">
        <f t="shared" si="33"/>
        <v/>
      </c>
      <c r="AB575" t="str">
        <f t="shared" si="34"/>
        <v>BICHOLIM</v>
      </c>
      <c r="AC575" t="str">
        <f t="shared" si="35"/>
        <v>GA01U 2065</v>
      </c>
      <c r="AD575" t="str">
        <f>_xlfn.IFNA(VLOOKUP(PrivateSchedule[[#This Row],[ow]],RTARoutes[[StageCodes]:[RouteID]],6,FALSE), VLOOKUP(PrivateSchedule[[#This Row],[re]],RTARoutes[[StageCodes]:[RouteID]],6,FALSE))</f>
        <v>PVT200</v>
      </c>
      <c r="AE575" t="str" cm="1">
        <f t="array" ref="AE575">_xlfn.IFS( NOT(ISNA(VLOOKUP(PrivateSchedule[[#This Row],[ow]],RTARoutes[[StageCodes]:[RouteID]],6,FALSE))), "O",  NOT(ISNA(VLOOKUP(PrivateSchedule[[#This Row],[re]],RTARoutes[[StageCodes]:[RouteID]],6,FALSE))), "R")</f>
        <v>O</v>
      </c>
      <c r="AF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HRV-*MPS</v>
      </c>
      <c r="AG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MPS-*HRV</v>
      </c>
    </row>
    <row r="576" spans="2:33">
      <c r="O576" s="171" t="s">
        <v>1882</v>
      </c>
      <c r="T576" s="173" t="s">
        <v>1414</v>
      </c>
      <c r="U576" t="str">
        <f t="shared" si="32"/>
        <v>MAPUSA-HARVALE</v>
      </c>
      <c r="V576" s="163">
        <v>0.71875</v>
      </c>
      <c r="AA576" s="165" t="str">
        <f t="shared" si="33"/>
        <v/>
      </c>
      <c r="AB576" t="str">
        <f t="shared" si="34"/>
        <v>BICHOLIM</v>
      </c>
      <c r="AC576" t="str">
        <f t="shared" si="35"/>
        <v>GA01U 2065</v>
      </c>
      <c r="AD576" t="str">
        <f>_xlfn.IFNA(VLOOKUP(PrivateSchedule[[#This Row],[ow]],RTARoutes[[StageCodes]:[RouteID]],6,FALSE), VLOOKUP(PrivateSchedule[[#This Row],[re]],RTARoutes[[StageCodes]:[RouteID]],6,FALSE))</f>
        <v>PVT200</v>
      </c>
      <c r="AE576" t="str" cm="1">
        <f t="array" ref="AE576">_xlfn.IFS( NOT(ISNA(VLOOKUP(PrivateSchedule[[#This Row],[ow]],RTARoutes[[StageCodes]:[RouteID]],6,FALSE))), "O",  NOT(ISNA(VLOOKUP(PrivateSchedule[[#This Row],[re]],RTARoutes[[StageCodes]:[RouteID]],6,FALSE))), "R")</f>
        <v>R</v>
      </c>
      <c r="AF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MPS-*HRV</v>
      </c>
      <c r="AG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HRV-*MPS</v>
      </c>
    </row>
    <row r="577" spans="2:33">
      <c r="O577" s="171" t="s">
        <v>1414</v>
      </c>
      <c r="P577" s="172" t="s">
        <v>2602</v>
      </c>
      <c r="T577" s="173" t="s">
        <v>3460</v>
      </c>
      <c r="U577" t="str">
        <f t="shared" si="32"/>
        <v>HARVALE-SARVAN-Saramanas</v>
      </c>
      <c r="V577" s="163">
        <v>0.78125</v>
      </c>
      <c r="AA577" s="165" t="str">
        <f t="shared" si="33"/>
        <v/>
      </c>
      <c r="AB577" t="str">
        <f t="shared" si="34"/>
        <v>BICHOLIM</v>
      </c>
      <c r="AC577" t="str">
        <f t="shared" si="35"/>
        <v>GA01U 2065</v>
      </c>
      <c r="AD577" t="str">
        <f>_xlfn.IFNA(VLOOKUP(PrivateSchedule[[#This Row],[ow]],RTARoutes[[StageCodes]:[RouteID]],6,FALSE), VLOOKUP(PrivateSchedule[[#This Row],[re]],RTARoutes[[StageCodes]:[RouteID]],6,FALSE))</f>
        <v>PVT202</v>
      </c>
      <c r="AE577" t="str" cm="1">
        <f t="array" ref="AE577">_xlfn.IFS( NOT(ISNA(VLOOKUP(PrivateSchedule[[#This Row],[ow]],RTARoutes[[StageCodes]:[RouteID]],6,FALSE))), "O",  NOT(ISNA(VLOOKUP(PrivateSchedule[[#This Row],[re]],RTARoutes[[StageCodes]:[RouteID]],6,FALSE))), "R")</f>
        <v>O</v>
      </c>
      <c r="AF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HRV-*SRV-*SMS</v>
      </c>
      <c r="AG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SMS-*SRV-*HRV</v>
      </c>
    </row>
    <row r="578" spans="2:33">
      <c r="B578" s="171" t="s">
        <v>125</v>
      </c>
      <c r="C578" s="172" t="s">
        <v>3814</v>
      </c>
      <c r="G578" s="171" t="s">
        <v>3815</v>
      </c>
      <c r="H578" s="172" t="s">
        <v>3816</v>
      </c>
      <c r="J578" s="171" t="s">
        <v>124</v>
      </c>
      <c r="O578" s="171" t="s">
        <v>1939</v>
      </c>
      <c r="T578" s="173" t="s">
        <v>2374</v>
      </c>
      <c r="U578" t="str">
        <f t="shared" si="32"/>
        <v>MENKURE-PONDA</v>
      </c>
      <c r="V578" s="163">
        <v>0.2638888888888889</v>
      </c>
      <c r="AA578" s="165" t="str">
        <f t="shared" si="33"/>
        <v/>
      </c>
      <c r="AB578" t="str">
        <f t="shared" si="34"/>
        <v>BICHOLIM</v>
      </c>
      <c r="AC578" t="str">
        <f t="shared" si="35"/>
        <v>GA01U 3565</v>
      </c>
      <c r="AD578" t="str">
        <f>_xlfn.IFNA(VLOOKUP(PrivateSchedule[[#This Row],[ow]],RTARoutes[[StageCodes]:[RouteID]],6,FALSE), VLOOKUP(PrivateSchedule[[#This Row],[re]],RTARoutes[[StageCodes]:[RouteID]],6,FALSE))</f>
        <v>PVT273</v>
      </c>
      <c r="AE578" t="str" cm="1">
        <f t="array" ref="AE578">_xlfn.IFS( NOT(ISNA(VLOOKUP(PrivateSchedule[[#This Row],[ow]],RTARoutes[[StageCodes]:[RouteID]],6,FALSE))), "O",  NOT(ISNA(VLOOKUP(PrivateSchedule[[#This Row],[re]],RTARoutes[[StageCodes]:[RouteID]],6,FALSE))), "R")</f>
        <v>O</v>
      </c>
      <c r="AF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579" spans="2:33">
      <c r="O579" s="171" t="s">
        <v>2374</v>
      </c>
      <c r="T579" s="173" t="s">
        <v>1939</v>
      </c>
      <c r="U579" t="str">
        <f t="shared" ref="U579:U642" si="36">_xlfn.IFNA(VLOOKUP($O579,Code2Loc,2,FALSE)
&amp; IF( OR( ISNA($P579), LEN($P579)=0), "",  "-" &amp; VLOOKUP($P579,Code2Loc,2,FALSE))
&amp; IF( OR( ISNA($Q579), LEN($Q579)=0), "",  "-" &amp; VLOOKUP($Q579,Code2Loc,2,FALSE))
&amp; IF( OR( ISNA($R579), LEN($R579)=0), "",  "-" &amp; VLOOKUP($R579,Code2Loc,2,FALSE))
&amp; IF( OR( ISNA($S579), LEN($S579)=0), "",  "-" &amp; VLOOKUP($S579,Code2Loc,2,FALSE))
&amp; IF( OR( ISNA($T579), LEN($T579)=0), "",  "-" &amp; VLOOKUP($T579,Code2Loc,2,FALSE)),"")</f>
        <v>PONDA-MENKURE</v>
      </c>
      <c r="V579" s="163">
        <v>0.37152777777777779</v>
      </c>
      <c r="AA579" s="165" t="str">
        <f t="shared" ref="AA579:AA642" si="37">IF(ISBLANK($V579), "", _xlfn.IFNA($V579 + _xlfn.IFNA( VLOOKUP($O579 &amp; IF(ISBLANK($P579),"", "-" &amp; $P579) &amp; IF(ISBLANK($Q579),"", "-" &amp; $Q579) &amp; IF(ISBLANK($R579),"", "-" &amp; $R579) &amp; IF(ISBLANK($S579),"", "-" &amp; $S579) &amp; IF(ISBLANK($T579),"", "-" &amp; $T579),TravelTime,8,FALSE), VLOOKUP($T579 &amp; IF(ISBLANK($S579),"", "-" &amp; $S579) &amp; IF(ISBLANK($R579),"", "-" &amp; $R579) &amp; IF(ISBLANK($Q579),"", "-" &amp; $Q579) &amp; IF(ISBLANK($P579),"", "-" &amp; $P579) &amp; IF(ISBLANK($O579),"", "-" &amp; $O579),TravelTime,8,FALSE)) / 1440, ""))</f>
        <v/>
      </c>
      <c r="AB579" t="str">
        <f t="shared" ref="AB579:AB642" si="38">IF(AND(LEN($A579)&lt;&gt;0,LEN($A579)&lt;&gt;0),$A579,$AB578)</f>
        <v>BICHOLIM</v>
      </c>
      <c r="AC579" t="str">
        <f t="shared" ref="AC579:AC642" si="39">IF(AND(LEN($J579)&lt;&gt;0,LEN($B579)&lt;&gt;0),$J579,$AC578)</f>
        <v>GA01U 3565</v>
      </c>
      <c r="AD579" t="str">
        <f>_xlfn.IFNA(VLOOKUP(PrivateSchedule[[#This Row],[ow]],RTARoutes[[StageCodes]:[RouteID]],6,FALSE), VLOOKUP(PrivateSchedule[[#This Row],[re]],RTARoutes[[StageCodes]:[RouteID]],6,FALSE))</f>
        <v>PVT273</v>
      </c>
      <c r="AE579" t="str" cm="1">
        <f t="array" ref="AE579">_xlfn.IFS( NOT(ISNA(VLOOKUP(PrivateSchedule[[#This Row],[ow]],RTARoutes[[StageCodes]:[RouteID]],6,FALSE))), "O",  NOT(ISNA(VLOOKUP(PrivateSchedule[[#This Row],[re]],RTARoutes[[StageCodes]:[RouteID]],6,FALSE))), "R")</f>
        <v>R</v>
      </c>
      <c r="AF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580" spans="2:33">
      <c r="O580" s="171" t="s">
        <v>1939</v>
      </c>
      <c r="T580" s="173" t="s">
        <v>2374</v>
      </c>
      <c r="U580" t="str">
        <f t="shared" si="36"/>
        <v>MENKURE-PONDA</v>
      </c>
      <c r="V580" s="163">
        <v>0.54166666666666663</v>
      </c>
      <c r="AA580" s="165" t="str">
        <f t="shared" si="37"/>
        <v/>
      </c>
      <c r="AB580" t="str">
        <f t="shared" si="38"/>
        <v>BICHOLIM</v>
      </c>
      <c r="AC580" t="str">
        <f t="shared" si="39"/>
        <v>GA01U 3565</v>
      </c>
      <c r="AD580" t="str">
        <f>_xlfn.IFNA(VLOOKUP(PrivateSchedule[[#This Row],[ow]],RTARoutes[[StageCodes]:[RouteID]],6,FALSE), VLOOKUP(PrivateSchedule[[#This Row],[re]],RTARoutes[[StageCodes]:[RouteID]],6,FALSE))</f>
        <v>PVT273</v>
      </c>
      <c r="AE580" t="str" cm="1">
        <f t="array" ref="AE580">_xlfn.IFS( NOT(ISNA(VLOOKUP(PrivateSchedule[[#This Row],[ow]],RTARoutes[[StageCodes]:[RouteID]],6,FALSE))), "O",  NOT(ISNA(VLOOKUP(PrivateSchedule[[#This Row],[re]],RTARoutes[[StageCodes]:[RouteID]],6,FALSE))), "R")</f>
        <v>O</v>
      </c>
      <c r="AF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MEN-*PND</v>
      </c>
      <c r="AG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PND-*MEN</v>
      </c>
    </row>
    <row r="581" spans="2:33">
      <c r="O581" s="171" t="s">
        <v>2374</v>
      </c>
      <c r="T581" s="173" t="s">
        <v>1939</v>
      </c>
      <c r="U581" t="str">
        <f t="shared" si="36"/>
        <v>PONDA-MENKURE</v>
      </c>
      <c r="V581" s="163">
        <v>0.67361111111111116</v>
      </c>
      <c r="AA581" s="165" t="str">
        <f t="shared" si="37"/>
        <v/>
      </c>
      <c r="AB581" t="str">
        <f t="shared" si="38"/>
        <v>BICHOLIM</v>
      </c>
      <c r="AC581" t="str">
        <f t="shared" si="39"/>
        <v>GA01U 3565</v>
      </c>
      <c r="AD581" t="str">
        <f>_xlfn.IFNA(VLOOKUP(PrivateSchedule[[#This Row],[ow]],RTARoutes[[StageCodes]:[RouteID]],6,FALSE), VLOOKUP(PrivateSchedule[[#This Row],[re]],RTARoutes[[StageCodes]:[RouteID]],6,FALSE))</f>
        <v>PVT273</v>
      </c>
      <c r="AE581" t="str" cm="1">
        <f t="array" ref="AE581">_xlfn.IFS( NOT(ISNA(VLOOKUP(PrivateSchedule[[#This Row],[ow]],RTARoutes[[StageCodes]:[RouteID]],6,FALSE))), "O",  NOT(ISNA(VLOOKUP(PrivateSchedule[[#This Row],[re]],RTARoutes[[StageCodes]:[RouteID]],6,FALSE))), "R")</f>
        <v>R</v>
      </c>
      <c r="AF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PND-*MEN</v>
      </c>
      <c r="AG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MEN-*PND</v>
      </c>
    </row>
    <row r="582" spans="2:33">
      <c r="B582" s="171" t="s">
        <v>128</v>
      </c>
      <c r="J582" s="171" t="s">
        <v>127</v>
      </c>
      <c r="U582" t="str">
        <f t="shared" si="36"/>
        <v/>
      </c>
      <c r="AA582" s="165" t="str">
        <f t="shared" si="37"/>
        <v/>
      </c>
      <c r="AB582" t="str">
        <f t="shared" si="38"/>
        <v>BICHOLIM</v>
      </c>
      <c r="AC582" t="str">
        <f t="shared" si="39"/>
        <v>GA04T 7516</v>
      </c>
      <c r="AD582" t="e">
        <f>_xlfn.IFNA(VLOOKUP(PrivateSchedule[[#This Row],[ow]],RTARoutes[[StageCodes]:[RouteID]],6,FALSE), VLOOKUP(PrivateSchedule[[#This Row],[re]],RTARoutes[[StageCodes]:[RouteID]],6,FALSE))</f>
        <v>#N/A</v>
      </c>
      <c r="AE582" t="e" cm="1">
        <f t="array" ref="AE582">_xlfn.IFS( NOT(ISNA(VLOOKUP(PrivateSchedule[[#This Row],[ow]],RTARoutes[[StageCodes]:[RouteID]],6,FALSE))), "O",  NOT(ISNA(VLOOKUP(PrivateSchedule[[#This Row],[re]],RTARoutes[[StageCodes]:[RouteID]],6,FALSE))), "R")</f>
        <v>#N/A</v>
      </c>
      <c r="AF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583" spans="2:33">
      <c r="B583" s="171" t="s">
        <v>138</v>
      </c>
      <c r="C583" s="172" t="s">
        <v>3817</v>
      </c>
      <c r="G583" s="171" t="s">
        <v>3818</v>
      </c>
      <c r="H583" s="172" t="s">
        <v>3819</v>
      </c>
      <c r="J583" s="171" t="s">
        <v>137</v>
      </c>
      <c r="O583" s="171" t="s">
        <v>2007</v>
      </c>
      <c r="T583" s="173" t="s">
        <v>2247</v>
      </c>
      <c r="U583" t="str">
        <f t="shared" si="36"/>
        <v>MORLE COLNY-PANAJI</v>
      </c>
      <c r="V583" s="163">
        <v>0.32291666666666669</v>
      </c>
      <c r="AA583" s="165" t="str">
        <f t="shared" si="37"/>
        <v/>
      </c>
      <c r="AB583" t="str">
        <f t="shared" si="38"/>
        <v>BICHOLIM</v>
      </c>
      <c r="AC583" t="str">
        <f t="shared" si="39"/>
        <v>GA03N 8501</v>
      </c>
      <c r="AD583" t="str">
        <f>_xlfn.IFNA(VLOOKUP(PrivateSchedule[[#This Row],[ow]],RTARoutes[[StageCodes]:[RouteID]],6,FALSE), VLOOKUP(PrivateSchedule[[#This Row],[re]],RTARoutes[[StageCodes]:[RouteID]],6,FALSE))</f>
        <v>PVT285</v>
      </c>
      <c r="AE583" t="str" cm="1">
        <f t="array" ref="AE583">_xlfn.IFS( NOT(ISNA(VLOOKUP(PrivateSchedule[[#This Row],[ow]],RTARoutes[[StageCodes]:[RouteID]],6,FALSE))), "O",  NOT(ISNA(VLOOKUP(PrivateSchedule[[#This Row],[re]],RTARoutes[[StageCodes]:[RouteID]],6,FALSE))), "R")</f>
        <v>O</v>
      </c>
      <c r="AF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MOC-*PNJ</v>
      </c>
      <c r="AG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PNJ-*MOC</v>
      </c>
    </row>
    <row r="584" spans="2:33">
      <c r="O584" s="171" t="s">
        <v>2247</v>
      </c>
      <c r="T584" s="173" t="s">
        <v>2007</v>
      </c>
      <c r="U584" t="str">
        <f t="shared" si="36"/>
        <v>PANAJI-MORLE COLNY</v>
      </c>
      <c r="V584" s="163">
        <v>0.5</v>
      </c>
      <c r="AA584" s="165" t="str">
        <f t="shared" si="37"/>
        <v/>
      </c>
      <c r="AB584" t="str">
        <f t="shared" si="38"/>
        <v>BICHOLIM</v>
      </c>
      <c r="AC584" t="str">
        <f t="shared" si="39"/>
        <v>GA03N 8501</v>
      </c>
      <c r="AD584" t="str">
        <f>_xlfn.IFNA(VLOOKUP(PrivateSchedule[[#This Row],[ow]],RTARoutes[[StageCodes]:[RouteID]],6,FALSE), VLOOKUP(PrivateSchedule[[#This Row],[re]],RTARoutes[[StageCodes]:[RouteID]],6,FALSE))</f>
        <v>PVT285</v>
      </c>
      <c r="AE584" t="str" cm="1">
        <f t="array" ref="AE584">_xlfn.IFS( NOT(ISNA(VLOOKUP(PrivateSchedule[[#This Row],[ow]],RTARoutes[[StageCodes]:[RouteID]],6,FALSE))), "O",  NOT(ISNA(VLOOKUP(PrivateSchedule[[#This Row],[re]],RTARoutes[[StageCodes]:[RouteID]],6,FALSE))), "R")</f>
        <v>R</v>
      </c>
      <c r="AF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PNJ-*MOC</v>
      </c>
      <c r="AG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MOC-*PNJ</v>
      </c>
    </row>
    <row r="585" spans="2:33">
      <c r="O585" s="171" t="s">
        <v>2007</v>
      </c>
      <c r="T585" s="173" t="s">
        <v>2247</v>
      </c>
      <c r="U585" t="str">
        <f t="shared" si="36"/>
        <v>MORLE COLNY-PANAJI</v>
      </c>
      <c r="V585" s="163">
        <v>0.61458333333333337</v>
      </c>
      <c r="AA585" s="165" t="str">
        <f t="shared" si="37"/>
        <v/>
      </c>
      <c r="AB585" t="str">
        <f t="shared" si="38"/>
        <v>BICHOLIM</v>
      </c>
      <c r="AC585" t="str">
        <f t="shared" si="39"/>
        <v>GA03N 8501</v>
      </c>
      <c r="AD585" t="str">
        <f>_xlfn.IFNA(VLOOKUP(PrivateSchedule[[#This Row],[ow]],RTARoutes[[StageCodes]:[RouteID]],6,FALSE), VLOOKUP(PrivateSchedule[[#This Row],[re]],RTARoutes[[StageCodes]:[RouteID]],6,FALSE))</f>
        <v>PVT285</v>
      </c>
      <c r="AE585" t="str" cm="1">
        <f t="array" ref="AE585">_xlfn.IFS( NOT(ISNA(VLOOKUP(PrivateSchedule[[#This Row],[ow]],RTARoutes[[StageCodes]:[RouteID]],6,FALSE))), "O",  NOT(ISNA(VLOOKUP(PrivateSchedule[[#This Row],[re]],RTARoutes[[StageCodes]:[RouteID]],6,FALSE))), "R")</f>
        <v>O</v>
      </c>
      <c r="AF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MOC-*PNJ</v>
      </c>
      <c r="AG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PNJ-*MOC</v>
      </c>
    </row>
    <row r="586" spans="2:33">
      <c r="O586" s="171" t="s">
        <v>2247</v>
      </c>
      <c r="T586" s="173" t="s">
        <v>2007</v>
      </c>
      <c r="U586" t="str">
        <f t="shared" si="36"/>
        <v>PANAJI-MORLE COLNY</v>
      </c>
      <c r="V586" s="163">
        <v>0.72569444444444442</v>
      </c>
      <c r="AA586" s="165" t="str">
        <f t="shared" si="37"/>
        <v/>
      </c>
      <c r="AB586" t="str">
        <f t="shared" si="38"/>
        <v>BICHOLIM</v>
      </c>
      <c r="AC586" t="str">
        <f t="shared" si="39"/>
        <v>GA03N 8501</v>
      </c>
      <c r="AD586" t="str">
        <f>_xlfn.IFNA(VLOOKUP(PrivateSchedule[[#This Row],[ow]],RTARoutes[[StageCodes]:[RouteID]],6,FALSE), VLOOKUP(PrivateSchedule[[#This Row],[re]],RTARoutes[[StageCodes]:[RouteID]],6,FALSE))</f>
        <v>PVT285</v>
      </c>
      <c r="AE586" t="str" cm="1">
        <f t="array" ref="AE586">_xlfn.IFS( NOT(ISNA(VLOOKUP(PrivateSchedule[[#This Row],[ow]],RTARoutes[[StageCodes]:[RouteID]],6,FALSE))), "O",  NOT(ISNA(VLOOKUP(PrivateSchedule[[#This Row],[re]],RTARoutes[[StageCodes]:[RouteID]],6,FALSE))), "R")</f>
        <v>R</v>
      </c>
      <c r="AF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PNJ-*MOC</v>
      </c>
      <c r="AG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MOC-*PNJ</v>
      </c>
    </row>
    <row r="587" spans="2:33">
      <c r="B587" s="171" t="s">
        <v>149</v>
      </c>
      <c r="C587" s="172" t="s">
        <v>3820</v>
      </c>
      <c r="G587" s="171" t="s">
        <v>3821</v>
      </c>
      <c r="H587" s="172" t="s">
        <v>3822</v>
      </c>
      <c r="J587" s="171" t="s">
        <v>147</v>
      </c>
      <c r="O587" s="171" t="s">
        <v>2598</v>
      </c>
      <c r="T587" s="173" t="s">
        <v>2106</v>
      </c>
      <c r="U587" t="str">
        <f t="shared" si="36"/>
        <v>SAPT. NARVA-NARVA</v>
      </c>
      <c r="V587" s="163">
        <v>0.33333333333333331</v>
      </c>
      <c r="AA587" s="165" t="str">
        <f t="shared" si="37"/>
        <v/>
      </c>
      <c r="AB587" t="str">
        <f t="shared" si="38"/>
        <v>BICHOLIM</v>
      </c>
      <c r="AC587" t="str">
        <f t="shared" si="39"/>
        <v>GA01U 2186</v>
      </c>
      <c r="AD587" t="e">
        <f>_xlfn.IFNA(VLOOKUP(PrivateSchedule[[#This Row],[ow]],RTARoutes[[StageCodes]:[RouteID]],6,FALSE), VLOOKUP(PrivateSchedule[[#This Row],[re]],RTARoutes[[StageCodes]:[RouteID]],6,FALSE))</f>
        <v>#N/A</v>
      </c>
      <c r="AE587" t="e" cm="1">
        <f t="array" ref="AE587">_xlfn.IFS( NOT(ISNA(VLOOKUP(PrivateSchedule[[#This Row],[ow]],RTARoutes[[StageCodes]:[RouteID]],6,FALSE))), "O",  NOT(ISNA(VLOOKUP(PrivateSchedule[[#This Row],[re]],RTARoutes[[StageCodes]:[RouteID]],6,FALSE))), "R")</f>
        <v>#N/A</v>
      </c>
      <c r="AF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SPT-*NAR</v>
      </c>
      <c r="AG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NAR-*SPT</v>
      </c>
    </row>
    <row r="588" spans="2:33">
      <c r="O588" s="171" t="s">
        <v>2106</v>
      </c>
      <c r="T588" s="173" t="s">
        <v>420</v>
      </c>
      <c r="U588" t="str">
        <f t="shared" si="36"/>
        <v>NARVA-BICHOLIM</v>
      </c>
      <c r="V588" s="163">
        <v>0.34375</v>
      </c>
      <c r="AA588" s="165" t="str">
        <f t="shared" si="37"/>
        <v/>
      </c>
      <c r="AB588" t="str">
        <f t="shared" si="38"/>
        <v>BICHOLIM</v>
      </c>
      <c r="AC588" t="str">
        <f t="shared" si="39"/>
        <v>GA01U 2186</v>
      </c>
      <c r="AD588" t="str">
        <f>_xlfn.IFNA(VLOOKUP(PrivateSchedule[[#This Row],[ow]],RTARoutes[[StageCodes]:[RouteID]],6,FALSE), VLOOKUP(PrivateSchedule[[#This Row],[re]],RTARoutes[[StageCodes]:[RouteID]],6,FALSE))</f>
        <v>PVT42</v>
      </c>
      <c r="AE588" t="str" cm="1">
        <f t="array" ref="AE588">_xlfn.IFS( NOT(ISNA(VLOOKUP(PrivateSchedule[[#This Row],[ow]],RTARoutes[[StageCodes]:[RouteID]],6,FALSE))), "O",  NOT(ISNA(VLOOKUP(PrivateSchedule[[#This Row],[re]],RTARoutes[[StageCodes]:[RouteID]],6,FALSE))), "R")</f>
        <v>R</v>
      </c>
      <c r="AF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589" spans="2:33">
      <c r="O589" s="171" t="s">
        <v>420</v>
      </c>
      <c r="T589" s="173" t="s">
        <v>2106</v>
      </c>
      <c r="U589" t="str">
        <f t="shared" si="36"/>
        <v>BICHOLIM-NARVA</v>
      </c>
      <c r="V589" s="163">
        <v>0.38194444444444442</v>
      </c>
      <c r="AA589" s="165" t="str">
        <f t="shared" si="37"/>
        <v/>
      </c>
      <c r="AB589" t="str">
        <f t="shared" si="38"/>
        <v>BICHOLIM</v>
      </c>
      <c r="AC589" t="str">
        <f t="shared" si="39"/>
        <v>GA01U 2186</v>
      </c>
      <c r="AD589" t="str">
        <f>_xlfn.IFNA(VLOOKUP(PrivateSchedule[[#This Row],[ow]],RTARoutes[[StageCodes]:[RouteID]],6,FALSE), VLOOKUP(PrivateSchedule[[#This Row],[re]],RTARoutes[[StageCodes]:[RouteID]],6,FALSE))</f>
        <v>PVT42</v>
      </c>
      <c r="AE589" t="str" cm="1">
        <f t="array" ref="AE589">_xlfn.IFS( NOT(ISNA(VLOOKUP(PrivateSchedule[[#This Row],[ow]],RTARoutes[[StageCodes]:[RouteID]],6,FALSE))), "O",  NOT(ISNA(VLOOKUP(PrivateSchedule[[#This Row],[re]],RTARoutes[[StageCodes]:[RouteID]],6,FALSE))), "R")</f>
        <v>O</v>
      </c>
      <c r="AF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590" spans="2:33">
      <c r="O590" s="171" t="s">
        <v>2106</v>
      </c>
      <c r="T590" s="173" t="s">
        <v>420</v>
      </c>
      <c r="U590" t="str">
        <f t="shared" si="36"/>
        <v>NARVA-BICHOLIM</v>
      </c>
      <c r="V590" s="163">
        <v>0.40972222222222227</v>
      </c>
      <c r="AA590" s="165" t="str">
        <f t="shared" si="37"/>
        <v/>
      </c>
      <c r="AB590" t="str">
        <f t="shared" si="38"/>
        <v>BICHOLIM</v>
      </c>
      <c r="AC590" t="str">
        <f t="shared" si="39"/>
        <v>GA01U 2186</v>
      </c>
      <c r="AD590" t="str">
        <f>_xlfn.IFNA(VLOOKUP(PrivateSchedule[[#This Row],[ow]],RTARoutes[[StageCodes]:[RouteID]],6,FALSE), VLOOKUP(PrivateSchedule[[#This Row],[re]],RTARoutes[[StageCodes]:[RouteID]],6,FALSE))</f>
        <v>PVT42</v>
      </c>
      <c r="AE590" t="str" cm="1">
        <f t="array" ref="AE590">_xlfn.IFS( NOT(ISNA(VLOOKUP(PrivateSchedule[[#This Row],[ow]],RTARoutes[[StageCodes]:[RouteID]],6,FALSE))), "O",  NOT(ISNA(VLOOKUP(PrivateSchedule[[#This Row],[re]],RTARoutes[[StageCodes]:[RouteID]],6,FALSE))), "R")</f>
        <v>R</v>
      </c>
      <c r="AF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591" spans="2:33">
      <c r="O591" s="171" t="s">
        <v>420</v>
      </c>
      <c r="T591" s="173" t="s">
        <v>2106</v>
      </c>
      <c r="U591" t="str">
        <f t="shared" si="36"/>
        <v>BICHOLIM-NARVA</v>
      </c>
      <c r="V591" s="163">
        <v>0.4513888888888889</v>
      </c>
      <c r="AA591" s="165" t="str">
        <f t="shared" si="37"/>
        <v/>
      </c>
      <c r="AB591" t="str">
        <f t="shared" si="38"/>
        <v>BICHOLIM</v>
      </c>
      <c r="AC591" t="str">
        <f t="shared" si="39"/>
        <v>GA01U 2186</v>
      </c>
      <c r="AD591" t="str">
        <f>_xlfn.IFNA(VLOOKUP(PrivateSchedule[[#This Row],[ow]],RTARoutes[[StageCodes]:[RouteID]],6,FALSE), VLOOKUP(PrivateSchedule[[#This Row],[re]],RTARoutes[[StageCodes]:[RouteID]],6,FALSE))</f>
        <v>PVT42</v>
      </c>
      <c r="AE591" t="str" cm="1">
        <f t="array" ref="AE591">_xlfn.IFS( NOT(ISNA(VLOOKUP(PrivateSchedule[[#This Row],[ow]],RTARoutes[[StageCodes]:[RouteID]],6,FALSE))), "O",  NOT(ISNA(VLOOKUP(PrivateSchedule[[#This Row],[re]],RTARoutes[[StageCodes]:[RouteID]],6,FALSE))), "R")</f>
        <v>O</v>
      </c>
      <c r="AF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592" spans="2:33">
      <c r="O592" s="171" t="s">
        <v>2106</v>
      </c>
      <c r="T592" s="173" t="s">
        <v>420</v>
      </c>
      <c r="U592" t="str">
        <f t="shared" si="36"/>
        <v>NARVA-BICHOLIM</v>
      </c>
      <c r="V592" s="163">
        <v>0.49305555555555558</v>
      </c>
      <c r="AA592" s="165" t="str">
        <f t="shared" si="37"/>
        <v/>
      </c>
      <c r="AB592" t="str">
        <f t="shared" si="38"/>
        <v>BICHOLIM</v>
      </c>
      <c r="AC592" t="str">
        <f t="shared" si="39"/>
        <v>GA01U 2186</v>
      </c>
      <c r="AD592" t="str">
        <f>_xlfn.IFNA(VLOOKUP(PrivateSchedule[[#This Row],[ow]],RTARoutes[[StageCodes]:[RouteID]],6,FALSE), VLOOKUP(PrivateSchedule[[#This Row],[re]],RTARoutes[[StageCodes]:[RouteID]],6,FALSE))</f>
        <v>PVT42</v>
      </c>
      <c r="AE592" t="str" cm="1">
        <f t="array" ref="AE592">_xlfn.IFS( NOT(ISNA(VLOOKUP(PrivateSchedule[[#This Row],[ow]],RTARoutes[[StageCodes]:[RouteID]],6,FALSE))), "O",  NOT(ISNA(VLOOKUP(PrivateSchedule[[#This Row],[re]],RTARoutes[[StageCodes]:[RouteID]],6,FALSE))), "R")</f>
        <v>R</v>
      </c>
      <c r="AF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593" spans="2:33">
      <c r="O593" s="171" t="s">
        <v>420</v>
      </c>
      <c r="T593" s="173" t="s">
        <v>2106</v>
      </c>
      <c r="U593" t="str">
        <f t="shared" si="36"/>
        <v>BICHOLIM-NARVA</v>
      </c>
      <c r="V593" s="163">
        <v>0.57291666666666663</v>
      </c>
      <c r="AA593" s="165" t="str">
        <f t="shared" si="37"/>
        <v/>
      </c>
      <c r="AB593" t="str">
        <f t="shared" si="38"/>
        <v>BICHOLIM</v>
      </c>
      <c r="AC593" t="str">
        <f t="shared" si="39"/>
        <v>GA01U 2186</v>
      </c>
      <c r="AD593" t="str">
        <f>_xlfn.IFNA(VLOOKUP(PrivateSchedule[[#This Row],[ow]],RTARoutes[[StageCodes]:[RouteID]],6,FALSE), VLOOKUP(PrivateSchedule[[#This Row],[re]],RTARoutes[[StageCodes]:[RouteID]],6,FALSE))</f>
        <v>PVT42</v>
      </c>
      <c r="AE593" t="str" cm="1">
        <f t="array" ref="AE593">_xlfn.IFS( NOT(ISNA(VLOOKUP(PrivateSchedule[[#This Row],[ow]],RTARoutes[[StageCodes]:[RouteID]],6,FALSE))), "O",  NOT(ISNA(VLOOKUP(PrivateSchedule[[#This Row],[re]],RTARoutes[[StageCodes]:[RouteID]],6,FALSE))), "R")</f>
        <v>O</v>
      </c>
      <c r="AF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594" spans="2:33">
      <c r="O594" s="171" t="s">
        <v>2106</v>
      </c>
      <c r="T594" s="173" t="s">
        <v>420</v>
      </c>
      <c r="U594" t="str">
        <f t="shared" si="36"/>
        <v>NARVA-BICHOLIM</v>
      </c>
      <c r="V594" s="163">
        <v>0.63194444444444442</v>
      </c>
      <c r="AA594" s="165" t="str">
        <f t="shared" si="37"/>
        <v/>
      </c>
      <c r="AB594" t="str">
        <f t="shared" si="38"/>
        <v>BICHOLIM</v>
      </c>
      <c r="AC594" t="str">
        <f t="shared" si="39"/>
        <v>GA01U 2186</v>
      </c>
      <c r="AD594" t="str">
        <f>_xlfn.IFNA(VLOOKUP(PrivateSchedule[[#This Row],[ow]],RTARoutes[[StageCodes]:[RouteID]],6,FALSE), VLOOKUP(PrivateSchedule[[#This Row],[re]],RTARoutes[[StageCodes]:[RouteID]],6,FALSE))</f>
        <v>PVT42</v>
      </c>
      <c r="AE594" t="str" cm="1">
        <f t="array" ref="AE594">_xlfn.IFS( NOT(ISNA(VLOOKUP(PrivateSchedule[[#This Row],[ow]],RTARoutes[[StageCodes]:[RouteID]],6,FALSE))), "O",  NOT(ISNA(VLOOKUP(PrivateSchedule[[#This Row],[re]],RTARoutes[[StageCodes]:[RouteID]],6,FALSE))), "R")</f>
        <v>R</v>
      </c>
      <c r="AF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595" spans="2:33">
      <c r="O595" s="171" t="s">
        <v>420</v>
      </c>
      <c r="T595" s="173" t="s">
        <v>2106</v>
      </c>
      <c r="U595" t="str">
        <f t="shared" si="36"/>
        <v>BICHOLIM-NARVA</v>
      </c>
      <c r="V595" s="163">
        <v>0.66666666666666663</v>
      </c>
      <c r="AA595" s="165" t="str">
        <f t="shared" si="37"/>
        <v/>
      </c>
      <c r="AB595" t="str">
        <f t="shared" si="38"/>
        <v>BICHOLIM</v>
      </c>
      <c r="AC595" t="str">
        <f t="shared" si="39"/>
        <v>GA01U 2186</v>
      </c>
      <c r="AD595" t="str">
        <f>_xlfn.IFNA(VLOOKUP(PrivateSchedule[[#This Row],[ow]],RTARoutes[[StageCodes]:[RouteID]],6,FALSE), VLOOKUP(PrivateSchedule[[#This Row],[re]],RTARoutes[[StageCodes]:[RouteID]],6,FALSE))</f>
        <v>PVT42</v>
      </c>
      <c r="AE595" t="str" cm="1">
        <f t="array" ref="AE595">_xlfn.IFS( NOT(ISNA(VLOOKUP(PrivateSchedule[[#This Row],[ow]],RTARoutes[[StageCodes]:[RouteID]],6,FALSE))), "O",  NOT(ISNA(VLOOKUP(PrivateSchedule[[#This Row],[re]],RTARoutes[[StageCodes]:[RouteID]],6,FALSE))), "R")</f>
        <v>O</v>
      </c>
      <c r="AF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596" spans="2:33">
      <c r="O596" s="171" t="s">
        <v>2106</v>
      </c>
      <c r="T596" s="173" t="s">
        <v>420</v>
      </c>
      <c r="U596" t="str">
        <f t="shared" si="36"/>
        <v>NARVA-BICHOLIM</v>
      </c>
      <c r="V596" s="163">
        <v>0.70138888888888884</v>
      </c>
      <c r="AA596" s="165" t="str">
        <f t="shared" si="37"/>
        <v/>
      </c>
      <c r="AB596" t="str">
        <f t="shared" si="38"/>
        <v>BICHOLIM</v>
      </c>
      <c r="AC596" t="str">
        <f t="shared" si="39"/>
        <v>GA01U 2186</v>
      </c>
      <c r="AD596" t="str">
        <f>_xlfn.IFNA(VLOOKUP(PrivateSchedule[[#This Row],[ow]],RTARoutes[[StageCodes]:[RouteID]],6,FALSE), VLOOKUP(PrivateSchedule[[#This Row],[re]],RTARoutes[[StageCodes]:[RouteID]],6,FALSE))</f>
        <v>PVT42</v>
      </c>
      <c r="AE596" t="str" cm="1">
        <f t="array" ref="AE596">_xlfn.IFS( NOT(ISNA(VLOOKUP(PrivateSchedule[[#This Row],[ow]],RTARoutes[[StageCodes]:[RouteID]],6,FALSE))), "O",  NOT(ISNA(VLOOKUP(PrivateSchedule[[#This Row],[re]],RTARoutes[[StageCodes]:[RouteID]],6,FALSE))), "R")</f>
        <v>R</v>
      </c>
      <c r="AF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597" spans="2:33">
      <c r="O597" s="171" t="s">
        <v>420</v>
      </c>
      <c r="T597" s="173" t="s">
        <v>2598</v>
      </c>
      <c r="U597" t="str">
        <f t="shared" si="36"/>
        <v>BICHOLIM-SAPT. NARVA</v>
      </c>
      <c r="V597" s="163">
        <v>0.75</v>
      </c>
      <c r="AA597" s="165" t="str">
        <f t="shared" si="37"/>
        <v/>
      </c>
      <c r="AB597" t="str">
        <f t="shared" si="38"/>
        <v>BICHOLIM</v>
      </c>
      <c r="AC597" t="str">
        <f t="shared" si="39"/>
        <v>GA01U 2186</v>
      </c>
      <c r="AD597" t="str">
        <f>_xlfn.IFNA(VLOOKUP(PrivateSchedule[[#This Row],[ow]],RTARoutes[[StageCodes]:[RouteID]],6,FALSE), VLOOKUP(PrivateSchedule[[#This Row],[re]],RTARoutes[[StageCodes]:[RouteID]],6,FALSE))</f>
        <v>PVT61</v>
      </c>
      <c r="AE597" t="str" cm="1">
        <f t="array" ref="AE597">_xlfn.IFS( NOT(ISNA(VLOOKUP(PrivateSchedule[[#This Row],[ow]],RTARoutes[[StageCodes]:[RouteID]],6,FALSE))), "O",  NOT(ISNA(VLOOKUP(PrivateSchedule[[#This Row],[re]],RTARoutes[[StageCodes]:[RouteID]],6,FALSE))), "R")</f>
        <v>O</v>
      </c>
      <c r="AF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BCH-*SPT</v>
      </c>
      <c r="AG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SPT-*BCH</v>
      </c>
    </row>
    <row r="598" spans="2:33">
      <c r="B598" s="171" t="s">
        <v>152</v>
      </c>
      <c r="C598" s="172" t="s">
        <v>3823</v>
      </c>
      <c r="G598" s="171" t="s">
        <v>3824</v>
      </c>
      <c r="H598" s="172" t="s">
        <v>3825</v>
      </c>
      <c r="J598" s="171" t="s">
        <v>151</v>
      </c>
      <c r="O598" s="171" t="s">
        <v>2106</v>
      </c>
      <c r="T598" s="173" t="s">
        <v>2247</v>
      </c>
      <c r="U598" t="str">
        <f t="shared" si="36"/>
        <v>NARVA-PANAJI</v>
      </c>
      <c r="V598" s="163">
        <v>0.2986111111111111</v>
      </c>
      <c r="AA598" s="165" t="str">
        <f t="shared" si="37"/>
        <v/>
      </c>
      <c r="AB598" t="str">
        <f t="shared" si="38"/>
        <v>BICHOLIM</v>
      </c>
      <c r="AC598" t="str">
        <f t="shared" si="39"/>
        <v>GA04T 4397</v>
      </c>
      <c r="AD598" t="str">
        <f>_xlfn.IFNA(VLOOKUP(PrivateSchedule[[#This Row],[ow]],RTARoutes[[StageCodes]:[RouteID]],6,FALSE), VLOOKUP(PrivateSchedule[[#This Row],[re]],RTARoutes[[StageCodes]:[RouteID]],6,FALSE))</f>
        <v>PVT354</v>
      </c>
      <c r="AE598" t="str" cm="1">
        <f t="array" ref="AE598">_xlfn.IFS( NOT(ISNA(VLOOKUP(PrivateSchedule[[#This Row],[ow]],RTARoutes[[StageCodes]:[RouteID]],6,FALSE))), "O",  NOT(ISNA(VLOOKUP(PrivateSchedule[[#This Row],[re]],RTARoutes[[StageCodes]:[RouteID]],6,FALSE))), "R")</f>
        <v>O</v>
      </c>
      <c r="AF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NAR-*PNJ</v>
      </c>
      <c r="AG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PNJ-*NAR</v>
      </c>
    </row>
    <row r="599" spans="2:33">
      <c r="O599" s="171" t="s">
        <v>2247</v>
      </c>
      <c r="T599" s="173" t="s">
        <v>420</v>
      </c>
      <c r="U599" t="str">
        <f t="shared" si="36"/>
        <v>PANAJI-BICHOLIM</v>
      </c>
      <c r="V599" s="163">
        <v>0.3888888888888889</v>
      </c>
      <c r="AA599" s="165" t="str">
        <f t="shared" si="37"/>
        <v/>
      </c>
      <c r="AB599" t="str">
        <f t="shared" si="38"/>
        <v>BICHOLIM</v>
      </c>
      <c r="AC599" t="str">
        <f t="shared" si="39"/>
        <v>GA04T 4397</v>
      </c>
      <c r="AD599" t="e">
        <f>_xlfn.IFNA(VLOOKUP(PrivateSchedule[[#This Row],[ow]],RTARoutes[[StageCodes]:[RouteID]],6,FALSE), VLOOKUP(PrivateSchedule[[#This Row],[re]],RTARoutes[[StageCodes]:[RouteID]],6,FALSE))</f>
        <v>#N/A</v>
      </c>
      <c r="AE599" t="e" cm="1">
        <f t="array" ref="AE599">_xlfn.IFS( NOT(ISNA(VLOOKUP(PrivateSchedule[[#This Row],[ow]],RTARoutes[[StageCodes]:[RouteID]],6,FALSE))), "O",  NOT(ISNA(VLOOKUP(PrivateSchedule[[#This Row],[re]],RTARoutes[[StageCodes]:[RouteID]],6,FALSE))), "R")</f>
        <v>#N/A</v>
      </c>
      <c r="AF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PNJ-*BCH</v>
      </c>
      <c r="AG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BCH-*PNJ</v>
      </c>
    </row>
    <row r="600" spans="2:33">
      <c r="O600" s="171" t="s">
        <v>420</v>
      </c>
      <c r="T600" s="173" t="s">
        <v>2106</v>
      </c>
      <c r="U600" t="str">
        <f t="shared" si="36"/>
        <v>BICHOLIM-NARVA</v>
      </c>
      <c r="V600" s="163">
        <v>0.5</v>
      </c>
      <c r="AA600" s="165" t="str">
        <f t="shared" si="37"/>
        <v/>
      </c>
      <c r="AB600" t="str">
        <f t="shared" si="38"/>
        <v>BICHOLIM</v>
      </c>
      <c r="AC600" t="str">
        <f t="shared" si="39"/>
        <v>GA04T 4397</v>
      </c>
      <c r="AD600" t="str">
        <f>_xlfn.IFNA(VLOOKUP(PrivateSchedule[[#This Row],[ow]],RTARoutes[[StageCodes]:[RouteID]],6,FALSE), VLOOKUP(PrivateSchedule[[#This Row],[re]],RTARoutes[[StageCodes]:[RouteID]],6,FALSE))</f>
        <v>PVT42</v>
      </c>
      <c r="AE600" t="str" cm="1">
        <f t="array" ref="AE600">_xlfn.IFS( NOT(ISNA(VLOOKUP(PrivateSchedule[[#This Row],[ow]],RTARoutes[[StageCodes]:[RouteID]],6,FALSE))), "O",  NOT(ISNA(VLOOKUP(PrivateSchedule[[#This Row],[re]],RTARoutes[[StageCodes]:[RouteID]],6,FALSE))), "R")</f>
        <v>O</v>
      </c>
      <c r="AF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601" spans="2:33">
      <c r="O601" s="171" t="s">
        <v>2106</v>
      </c>
      <c r="T601" s="173" t="s">
        <v>420</v>
      </c>
      <c r="U601" t="str">
        <f t="shared" si="36"/>
        <v>NARVA-BICHOLIM</v>
      </c>
      <c r="V601" s="163">
        <v>0.53125</v>
      </c>
      <c r="AA601" s="165" t="str">
        <f t="shared" si="37"/>
        <v/>
      </c>
      <c r="AB601" t="str">
        <f t="shared" si="38"/>
        <v>BICHOLIM</v>
      </c>
      <c r="AC601" t="str">
        <f t="shared" si="39"/>
        <v>GA04T 4397</v>
      </c>
      <c r="AD601" t="str">
        <f>_xlfn.IFNA(VLOOKUP(PrivateSchedule[[#This Row],[ow]],RTARoutes[[StageCodes]:[RouteID]],6,FALSE), VLOOKUP(PrivateSchedule[[#This Row],[re]],RTARoutes[[StageCodes]:[RouteID]],6,FALSE))</f>
        <v>PVT42</v>
      </c>
      <c r="AE601" t="str" cm="1">
        <f t="array" ref="AE601">_xlfn.IFS( NOT(ISNA(VLOOKUP(PrivateSchedule[[#This Row],[ow]],RTARoutes[[StageCodes]:[RouteID]],6,FALSE))), "O",  NOT(ISNA(VLOOKUP(PrivateSchedule[[#This Row],[re]],RTARoutes[[StageCodes]:[RouteID]],6,FALSE))), "R")</f>
        <v>R</v>
      </c>
      <c r="AF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NAR-*BCH</v>
      </c>
      <c r="AG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BCH-*NAR</v>
      </c>
    </row>
    <row r="602" spans="2:33">
      <c r="O602" s="171" t="s">
        <v>420</v>
      </c>
      <c r="T602" s="173" t="s">
        <v>2106</v>
      </c>
      <c r="U602" t="str">
        <f t="shared" si="36"/>
        <v>BICHOLIM-NARVA</v>
      </c>
      <c r="V602" s="163">
        <v>0.5625</v>
      </c>
      <c r="AA602" s="165" t="str">
        <f t="shared" si="37"/>
        <v/>
      </c>
      <c r="AB602" t="str">
        <f t="shared" si="38"/>
        <v>BICHOLIM</v>
      </c>
      <c r="AC602" t="str">
        <f t="shared" si="39"/>
        <v>GA04T 4397</v>
      </c>
      <c r="AD602" t="str">
        <f>_xlfn.IFNA(VLOOKUP(PrivateSchedule[[#This Row],[ow]],RTARoutes[[StageCodes]:[RouteID]],6,FALSE), VLOOKUP(PrivateSchedule[[#This Row],[re]],RTARoutes[[StageCodes]:[RouteID]],6,FALSE))</f>
        <v>PVT42</v>
      </c>
      <c r="AE602" t="str" cm="1">
        <f t="array" ref="AE602">_xlfn.IFS( NOT(ISNA(VLOOKUP(PrivateSchedule[[#This Row],[ow]],RTARoutes[[StageCodes]:[RouteID]],6,FALSE))), "O",  NOT(ISNA(VLOOKUP(PrivateSchedule[[#This Row],[re]],RTARoutes[[StageCodes]:[RouteID]],6,FALSE))), "R")</f>
        <v>O</v>
      </c>
      <c r="AF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603" spans="2:33">
      <c r="O603" s="171" t="s">
        <v>2106</v>
      </c>
      <c r="T603" s="173" t="s">
        <v>2247</v>
      </c>
      <c r="U603" t="str">
        <f t="shared" si="36"/>
        <v>NARVA-PANAJI</v>
      </c>
      <c r="V603" s="163">
        <v>0.59722222222222221</v>
      </c>
      <c r="AA603" s="165" t="str">
        <f t="shared" si="37"/>
        <v/>
      </c>
      <c r="AB603" t="str">
        <f t="shared" si="38"/>
        <v>BICHOLIM</v>
      </c>
      <c r="AC603" t="str">
        <f t="shared" si="39"/>
        <v>GA04T 4397</v>
      </c>
      <c r="AD603" t="str">
        <f>_xlfn.IFNA(VLOOKUP(PrivateSchedule[[#This Row],[ow]],RTARoutes[[StageCodes]:[RouteID]],6,FALSE), VLOOKUP(PrivateSchedule[[#This Row],[re]],RTARoutes[[StageCodes]:[RouteID]],6,FALSE))</f>
        <v>PVT354</v>
      </c>
      <c r="AE603" t="str" cm="1">
        <f t="array" ref="AE603">_xlfn.IFS( NOT(ISNA(VLOOKUP(PrivateSchedule[[#This Row],[ow]],RTARoutes[[StageCodes]:[RouteID]],6,FALSE))), "O",  NOT(ISNA(VLOOKUP(PrivateSchedule[[#This Row],[re]],RTARoutes[[StageCodes]:[RouteID]],6,FALSE))), "R")</f>
        <v>O</v>
      </c>
      <c r="AF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NAR-*PNJ</v>
      </c>
      <c r="AG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PNJ-*NAR</v>
      </c>
    </row>
    <row r="604" spans="2:33">
      <c r="O604" s="171" t="s">
        <v>2247</v>
      </c>
      <c r="T604" s="173" t="s">
        <v>420</v>
      </c>
      <c r="U604" t="str">
        <f t="shared" si="36"/>
        <v>PANAJI-BICHOLIM</v>
      </c>
      <c r="V604" s="163">
        <v>0.70833333333333337</v>
      </c>
      <c r="AA604" s="165" t="str">
        <f t="shared" si="37"/>
        <v/>
      </c>
      <c r="AB604" t="str">
        <f t="shared" si="38"/>
        <v>BICHOLIM</v>
      </c>
      <c r="AC604" t="str">
        <f t="shared" si="39"/>
        <v>GA04T 4397</v>
      </c>
      <c r="AD604" t="e">
        <f>_xlfn.IFNA(VLOOKUP(PrivateSchedule[[#This Row],[ow]],RTARoutes[[StageCodes]:[RouteID]],6,FALSE), VLOOKUP(PrivateSchedule[[#This Row],[re]],RTARoutes[[StageCodes]:[RouteID]],6,FALSE))</f>
        <v>#N/A</v>
      </c>
      <c r="AE604" t="e" cm="1">
        <f t="array" ref="AE604">_xlfn.IFS( NOT(ISNA(VLOOKUP(PrivateSchedule[[#This Row],[ow]],RTARoutes[[StageCodes]:[RouteID]],6,FALSE))), "O",  NOT(ISNA(VLOOKUP(PrivateSchedule[[#This Row],[re]],RTARoutes[[StageCodes]:[RouteID]],6,FALSE))), "R")</f>
        <v>#N/A</v>
      </c>
      <c r="AF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PNJ-*BCH</v>
      </c>
      <c r="AG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BCH-*PNJ</v>
      </c>
    </row>
    <row r="605" spans="2:33">
      <c r="O605" s="171" t="s">
        <v>420</v>
      </c>
      <c r="T605" s="173" t="s">
        <v>2106</v>
      </c>
      <c r="U605" t="str">
        <f t="shared" si="36"/>
        <v>BICHOLIM-NARVA</v>
      </c>
      <c r="V605" s="163">
        <v>0.78472222222222221</v>
      </c>
      <c r="AA605" s="165" t="str">
        <f t="shared" si="37"/>
        <v/>
      </c>
      <c r="AB605" t="str">
        <f t="shared" si="38"/>
        <v>BICHOLIM</v>
      </c>
      <c r="AC605" t="str">
        <f t="shared" si="39"/>
        <v>GA04T 4397</v>
      </c>
      <c r="AD605" t="str">
        <f>_xlfn.IFNA(VLOOKUP(PrivateSchedule[[#This Row],[ow]],RTARoutes[[StageCodes]:[RouteID]],6,FALSE), VLOOKUP(PrivateSchedule[[#This Row],[re]],RTARoutes[[StageCodes]:[RouteID]],6,FALSE))</f>
        <v>PVT42</v>
      </c>
      <c r="AE605" t="str" cm="1">
        <f t="array" ref="AE605">_xlfn.IFS( NOT(ISNA(VLOOKUP(PrivateSchedule[[#This Row],[ow]],RTARoutes[[StageCodes]:[RouteID]],6,FALSE))), "O",  NOT(ISNA(VLOOKUP(PrivateSchedule[[#This Row],[re]],RTARoutes[[StageCodes]:[RouteID]],6,FALSE))), "R")</f>
        <v>O</v>
      </c>
      <c r="AF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606" spans="2:33">
      <c r="B606" s="171" t="s">
        <v>155</v>
      </c>
      <c r="C606" s="172" t="s">
        <v>3826</v>
      </c>
      <c r="G606" s="171" t="s">
        <v>3827</v>
      </c>
      <c r="H606" s="172" t="s">
        <v>3828</v>
      </c>
      <c r="J606" s="171" t="s">
        <v>154</v>
      </c>
      <c r="O606" s="171" t="s">
        <v>2233</v>
      </c>
      <c r="T606" s="173" t="s">
        <v>420</v>
      </c>
      <c r="U606" t="str">
        <f t="shared" si="36"/>
        <v>PALE-BICHOLIM</v>
      </c>
      <c r="V606" s="163">
        <v>0.29166666666666669</v>
      </c>
      <c r="AA606" s="165" t="str">
        <f t="shared" si="37"/>
        <v/>
      </c>
      <c r="AB606" t="str">
        <f t="shared" si="38"/>
        <v>BICHOLIM</v>
      </c>
      <c r="AC606" t="str">
        <f t="shared" si="39"/>
        <v>GA01U 3279</v>
      </c>
      <c r="AD606" t="e">
        <f>_xlfn.IFNA(VLOOKUP(PrivateSchedule[[#This Row],[ow]],RTARoutes[[StageCodes]:[RouteID]],6,FALSE), VLOOKUP(PrivateSchedule[[#This Row],[re]],RTARoutes[[StageCodes]:[RouteID]],6,FALSE))</f>
        <v>#N/A</v>
      </c>
      <c r="AE606" t="e" cm="1">
        <f t="array" ref="AE606">_xlfn.IFS( NOT(ISNA(VLOOKUP(PrivateSchedule[[#This Row],[ow]],RTARoutes[[StageCodes]:[RouteID]],6,FALSE))), "O",  NOT(ISNA(VLOOKUP(PrivateSchedule[[#This Row],[re]],RTARoutes[[StageCodes]:[RouteID]],6,FALSE))), "R")</f>
        <v>#N/A</v>
      </c>
      <c r="AF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PLE-*BCH</v>
      </c>
      <c r="AG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BCH-*PLE</v>
      </c>
    </row>
    <row r="607" spans="2:33">
      <c r="O607" s="171" t="s">
        <v>420</v>
      </c>
      <c r="T607" s="173" t="s">
        <v>2374</v>
      </c>
      <c r="U607" t="str">
        <f t="shared" si="36"/>
        <v>BICHOLIM-PONDA</v>
      </c>
      <c r="V607" s="163">
        <v>0.33333333333333331</v>
      </c>
      <c r="AA607" s="165" t="str">
        <f t="shared" si="37"/>
        <v/>
      </c>
      <c r="AB607" t="str">
        <f t="shared" si="38"/>
        <v>BICHOLIM</v>
      </c>
      <c r="AC607" t="str">
        <f t="shared" si="39"/>
        <v>GA01U 3279</v>
      </c>
      <c r="AD607" t="str">
        <f>_xlfn.IFNA(VLOOKUP(PrivateSchedule[[#This Row],[ow]],RTARoutes[[StageCodes]:[RouteID]],6,FALSE), VLOOKUP(PrivateSchedule[[#This Row],[re]],RTARoutes[[StageCodes]:[RouteID]],6,FALSE))</f>
        <v>PVT39</v>
      </c>
      <c r="AE607" t="str" cm="1">
        <f t="array" ref="AE607">_xlfn.IFS( NOT(ISNA(VLOOKUP(PrivateSchedule[[#This Row],[ow]],RTARoutes[[StageCodes]:[RouteID]],6,FALSE))), "O",  NOT(ISNA(VLOOKUP(PrivateSchedule[[#This Row],[re]],RTARoutes[[StageCodes]:[RouteID]],6,FALSE))), "R")</f>
        <v>O</v>
      </c>
      <c r="AF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08" spans="2:33">
      <c r="O608" s="171" t="s">
        <v>2374</v>
      </c>
      <c r="T608" s="173" t="s">
        <v>420</v>
      </c>
      <c r="U608" t="str">
        <f t="shared" si="36"/>
        <v>PONDA-BICHOLIM</v>
      </c>
      <c r="V608" s="163">
        <v>0.41666666666666669</v>
      </c>
      <c r="AA608" s="165" t="str">
        <f t="shared" si="37"/>
        <v/>
      </c>
      <c r="AB608" t="str">
        <f t="shared" si="38"/>
        <v>BICHOLIM</v>
      </c>
      <c r="AC608" t="str">
        <f t="shared" si="39"/>
        <v>GA01U 3279</v>
      </c>
      <c r="AD608" t="str">
        <f>_xlfn.IFNA(VLOOKUP(PrivateSchedule[[#This Row],[ow]],RTARoutes[[StageCodes]:[RouteID]],6,FALSE), VLOOKUP(PrivateSchedule[[#This Row],[re]],RTARoutes[[StageCodes]:[RouteID]],6,FALSE))</f>
        <v>PVT39</v>
      </c>
      <c r="AE608" t="str" cm="1">
        <f t="array" ref="AE608">_xlfn.IFS( NOT(ISNA(VLOOKUP(PrivateSchedule[[#This Row],[ow]],RTARoutes[[StageCodes]:[RouteID]],6,FALSE))), "O",  NOT(ISNA(VLOOKUP(PrivateSchedule[[#This Row],[re]],RTARoutes[[StageCodes]:[RouteID]],6,FALSE))), "R")</f>
        <v>R</v>
      </c>
      <c r="AF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09" spans="2:33">
      <c r="O609" s="171" t="s">
        <v>420</v>
      </c>
      <c r="T609" s="173" t="s">
        <v>2374</v>
      </c>
      <c r="U609" t="str">
        <f t="shared" si="36"/>
        <v>BICHOLIM-PONDA</v>
      </c>
      <c r="V609" s="163">
        <v>0.52083333333333337</v>
      </c>
      <c r="AA609" s="165" t="str">
        <f t="shared" si="37"/>
        <v/>
      </c>
      <c r="AB609" t="str">
        <f t="shared" si="38"/>
        <v>BICHOLIM</v>
      </c>
      <c r="AC609" t="str">
        <f t="shared" si="39"/>
        <v>GA01U 3279</v>
      </c>
      <c r="AD609" t="str">
        <f>_xlfn.IFNA(VLOOKUP(PrivateSchedule[[#This Row],[ow]],RTARoutes[[StageCodes]:[RouteID]],6,FALSE), VLOOKUP(PrivateSchedule[[#This Row],[re]],RTARoutes[[StageCodes]:[RouteID]],6,FALSE))</f>
        <v>PVT39</v>
      </c>
      <c r="AE609" t="str" cm="1">
        <f t="array" ref="AE609">_xlfn.IFS( NOT(ISNA(VLOOKUP(PrivateSchedule[[#This Row],[ow]],RTARoutes[[StageCodes]:[RouteID]],6,FALSE))), "O",  NOT(ISNA(VLOOKUP(PrivateSchedule[[#This Row],[re]],RTARoutes[[StageCodes]:[RouteID]],6,FALSE))), "R")</f>
        <v>O</v>
      </c>
      <c r="AF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10" spans="2:33">
      <c r="O610" s="171" t="s">
        <v>2374</v>
      </c>
      <c r="T610" s="173" t="s">
        <v>420</v>
      </c>
      <c r="U610" t="str">
        <f t="shared" si="36"/>
        <v>PONDA-BICHOLIM</v>
      </c>
      <c r="V610" s="163">
        <v>0.64583333333333337</v>
      </c>
      <c r="AA610" s="165" t="str">
        <f t="shared" si="37"/>
        <v/>
      </c>
      <c r="AB610" t="str">
        <f t="shared" si="38"/>
        <v>BICHOLIM</v>
      </c>
      <c r="AC610" t="str">
        <f t="shared" si="39"/>
        <v>GA01U 3279</v>
      </c>
      <c r="AD610" t="str">
        <f>_xlfn.IFNA(VLOOKUP(PrivateSchedule[[#This Row],[ow]],RTARoutes[[StageCodes]:[RouteID]],6,FALSE), VLOOKUP(PrivateSchedule[[#This Row],[re]],RTARoutes[[StageCodes]:[RouteID]],6,FALSE))</f>
        <v>PVT39</v>
      </c>
      <c r="AE610" t="str" cm="1">
        <f t="array" ref="AE610">_xlfn.IFS( NOT(ISNA(VLOOKUP(PrivateSchedule[[#This Row],[ow]],RTARoutes[[StageCodes]:[RouteID]],6,FALSE))), "O",  NOT(ISNA(VLOOKUP(PrivateSchedule[[#This Row],[re]],RTARoutes[[StageCodes]:[RouteID]],6,FALSE))), "R")</f>
        <v>R</v>
      </c>
      <c r="AF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11" spans="2:33">
      <c r="O611" s="171" t="s">
        <v>420</v>
      </c>
      <c r="T611" s="173" t="s">
        <v>2374</v>
      </c>
      <c r="U611" t="str">
        <f t="shared" si="36"/>
        <v>BICHOLIM-PONDA</v>
      </c>
      <c r="V611" s="163">
        <v>0.72916666666666663</v>
      </c>
      <c r="AA611" s="165" t="str">
        <f t="shared" si="37"/>
        <v/>
      </c>
      <c r="AB611" t="str">
        <f t="shared" si="38"/>
        <v>BICHOLIM</v>
      </c>
      <c r="AC611" t="str">
        <f t="shared" si="39"/>
        <v>GA01U 3279</v>
      </c>
      <c r="AD611" t="str">
        <f>_xlfn.IFNA(VLOOKUP(PrivateSchedule[[#This Row],[ow]],RTARoutes[[StageCodes]:[RouteID]],6,FALSE), VLOOKUP(PrivateSchedule[[#This Row],[re]],RTARoutes[[StageCodes]:[RouteID]],6,FALSE))</f>
        <v>PVT39</v>
      </c>
      <c r="AE611" t="str" cm="1">
        <f t="array" ref="AE611">_xlfn.IFS( NOT(ISNA(VLOOKUP(PrivateSchedule[[#This Row],[ow]],RTARoutes[[StageCodes]:[RouteID]],6,FALSE))), "O",  NOT(ISNA(VLOOKUP(PrivateSchedule[[#This Row],[re]],RTARoutes[[StageCodes]:[RouteID]],6,FALSE))), "R")</f>
        <v>O</v>
      </c>
      <c r="AF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12" spans="2:33">
      <c r="O612" s="171" t="s">
        <v>2374</v>
      </c>
      <c r="T612" s="173" t="s">
        <v>2233</v>
      </c>
      <c r="U612" t="str">
        <f t="shared" si="36"/>
        <v>PONDA-PALE</v>
      </c>
      <c r="V612" s="163">
        <v>0.8125</v>
      </c>
      <c r="AA612" s="165" t="str">
        <f t="shared" si="37"/>
        <v/>
      </c>
      <c r="AB612" t="str">
        <f t="shared" si="38"/>
        <v>BICHOLIM</v>
      </c>
      <c r="AC612" t="str">
        <f t="shared" si="39"/>
        <v>GA01U 3279</v>
      </c>
      <c r="AD612" t="str">
        <f>_xlfn.IFNA(VLOOKUP(PrivateSchedule[[#This Row],[ow]],RTARoutes[[StageCodes]:[RouteID]],6,FALSE), VLOOKUP(PrivateSchedule[[#This Row],[re]],RTARoutes[[StageCodes]:[RouteID]],6,FALSE))</f>
        <v>PVT376</v>
      </c>
      <c r="AE612" t="str" cm="1">
        <f t="array" ref="AE612">_xlfn.IFS( NOT(ISNA(VLOOKUP(PrivateSchedule[[#This Row],[ow]],RTARoutes[[StageCodes]:[RouteID]],6,FALSE))), "O",  NOT(ISNA(VLOOKUP(PrivateSchedule[[#This Row],[re]],RTARoutes[[StageCodes]:[RouteID]],6,FALSE))), "R")</f>
        <v>R</v>
      </c>
      <c r="AF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613" spans="2:33">
      <c r="B613" s="171" t="s">
        <v>158</v>
      </c>
      <c r="C613" s="172" t="s">
        <v>3829</v>
      </c>
      <c r="G613" s="171" t="s">
        <v>3830</v>
      </c>
      <c r="H613" s="172" t="s">
        <v>3831</v>
      </c>
      <c r="J613" s="171" t="s">
        <v>157</v>
      </c>
      <c r="O613" s="171" t="s">
        <v>2233</v>
      </c>
      <c r="T613" s="173" t="s">
        <v>2374</v>
      </c>
      <c r="U613" t="str">
        <f t="shared" si="36"/>
        <v>PALE-PONDA</v>
      </c>
      <c r="V613" s="163">
        <v>0.27430555555555558</v>
      </c>
      <c r="AA613" s="165" t="str">
        <f t="shared" si="37"/>
        <v/>
      </c>
      <c r="AB613" t="str">
        <f t="shared" si="38"/>
        <v>BICHOLIM</v>
      </c>
      <c r="AC613" t="str">
        <f t="shared" si="39"/>
        <v>GA01W 4321</v>
      </c>
      <c r="AD613" t="str">
        <f>_xlfn.IFNA(VLOOKUP(PrivateSchedule[[#This Row],[ow]],RTARoutes[[StageCodes]:[RouteID]],6,FALSE), VLOOKUP(PrivateSchedule[[#This Row],[re]],RTARoutes[[StageCodes]:[RouteID]],6,FALSE))</f>
        <v>PVT376</v>
      </c>
      <c r="AE613" t="str" cm="1">
        <f t="array" ref="AE613">_xlfn.IFS( NOT(ISNA(VLOOKUP(PrivateSchedule[[#This Row],[ow]],RTARoutes[[StageCodes]:[RouteID]],6,FALSE))), "O",  NOT(ISNA(VLOOKUP(PrivateSchedule[[#This Row],[re]],RTARoutes[[StageCodes]:[RouteID]],6,FALSE))), "R")</f>
        <v>O</v>
      </c>
      <c r="AF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PLE-*PND</v>
      </c>
      <c r="AG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PND-*PLE</v>
      </c>
    </row>
    <row r="614" spans="2:33">
      <c r="O614" s="171" t="s">
        <v>2374</v>
      </c>
      <c r="T614" s="173" t="s">
        <v>420</v>
      </c>
      <c r="U614" t="str">
        <f t="shared" si="36"/>
        <v>PONDA-BICHOLIM</v>
      </c>
      <c r="V614" s="163">
        <v>0.31597222222222221</v>
      </c>
      <c r="AA614" s="165" t="str">
        <f t="shared" si="37"/>
        <v/>
      </c>
      <c r="AB614" t="str">
        <f t="shared" si="38"/>
        <v>BICHOLIM</v>
      </c>
      <c r="AC614" t="str">
        <f t="shared" si="39"/>
        <v>GA01W 4321</v>
      </c>
      <c r="AD614" t="str">
        <f>_xlfn.IFNA(VLOOKUP(PrivateSchedule[[#This Row],[ow]],RTARoutes[[StageCodes]:[RouteID]],6,FALSE), VLOOKUP(PrivateSchedule[[#This Row],[re]],RTARoutes[[StageCodes]:[RouteID]],6,FALSE))</f>
        <v>PVT39</v>
      </c>
      <c r="AE614" t="str" cm="1">
        <f t="array" ref="AE614">_xlfn.IFS( NOT(ISNA(VLOOKUP(PrivateSchedule[[#This Row],[ow]],RTARoutes[[StageCodes]:[RouteID]],6,FALSE))), "O",  NOT(ISNA(VLOOKUP(PrivateSchedule[[#This Row],[re]],RTARoutes[[StageCodes]:[RouteID]],6,FALSE))), "R")</f>
        <v>R</v>
      </c>
      <c r="AF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15" spans="2:33">
      <c r="O615" s="171" t="s">
        <v>420</v>
      </c>
      <c r="T615" s="173" t="s">
        <v>2374</v>
      </c>
      <c r="U615" t="str">
        <f t="shared" si="36"/>
        <v>BICHOLIM-PONDA</v>
      </c>
      <c r="V615" s="163">
        <v>0.39583333333333331</v>
      </c>
      <c r="AA615" s="165" t="str">
        <f t="shared" si="37"/>
        <v/>
      </c>
      <c r="AB615" t="str">
        <f t="shared" si="38"/>
        <v>BICHOLIM</v>
      </c>
      <c r="AC615" t="str">
        <f t="shared" si="39"/>
        <v>GA01W 4321</v>
      </c>
      <c r="AD615" t="str">
        <f>_xlfn.IFNA(VLOOKUP(PrivateSchedule[[#This Row],[ow]],RTARoutes[[StageCodes]:[RouteID]],6,FALSE), VLOOKUP(PrivateSchedule[[#This Row],[re]],RTARoutes[[StageCodes]:[RouteID]],6,FALSE))</f>
        <v>PVT39</v>
      </c>
      <c r="AE615" t="str" cm="1">
        <f t="array" ref="AE615">_xlfn.IFS( NOT(ISNA(VLOOKUP(PrivateSchedule[[#This Row],[ow]],RTARoutes[[StageCodes]:[RouteID]],6,FALSE))), "O",  NOT(ISNA(VLOOKUP(PrivateSchedule[[#This Row],[re]],RTARoutes[[StageCodes]:[RouteID]],6,FALSE))), "R")</f>
        <v>O</v>
      </c>
      <c r="AF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16" spans="2:33">
      <c r="O616" s="171" t="s">
        <v>2374</v>
      </c>
      <c r="T616" s="173" t="s">
        <v>420</v>
      </c>
      <c r="U616" t="str">
        <f t="shared" si="36"/>
        <v>PONDA-BICHOLIM</v>
      </c>
      <c r="V616" s="163">
        <v>0.52777777777777779</v>
      </c>
      <c r="AA616" s="165" t="str">
        <f t="shared" si="37"/>
        <v/>
      </c>
      <c r="AB616" t="str">
        <f t="shared" si="38"/>
        <v>BICHOLIM</v>
      </c>
      <c r="AC616" t="str">
        <f t="shared" si="39"/>
        <v>GA01W 4321</v>
      </c>
      <c r="AD616" t="str">
        <f>_xlfn.IFNA(VLOOKUP(PrivateSchedule[[#This Row],[ow]],RTARoutes[[StageCodes]:[RouteID]],6,FALSE), VLOOKUP(PrivateSchedule[[#This Row],[re]],RTARoutes[[StageCodes]:[RouteID]],6,FALSE))</f>
        <v>PVT39</v>
      </c>
      <c r="AE616" t="str" cm="1">
        <f t="array" ref="AE616">_xlfn.IFS( NOT(ISNA(VLOOKUP(PrivateSchedule[[#This Row],[ow]],RTARoutes[[StageCodes]:[RouteID]],6,FALSE))), "O",  NOT(ISNA(VLOOKUP(PrivateSchedule[[#This Row],[re]],RTARoutes[[StageCodes]:[RouteID]],6,FALSE))), "R")</f>
        <v>R</v>
      </c>
      <c r="AF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17" spans="2:33">
      <c r="O617" s="171" t="s">
        <v>420</v>
      </c>
      <c r="T617" s="173" t="s">
        <v>2374</v>
      </c>
      <c r="U617" t="str">
        <f t="shared" si="36"/>
        <v>BICHOLIM-PONDA</v>
      </c>
      <c r="V617" s="163">
        <v>0.65277777777777779</v>
      </c>
      <c r="AA617" s="165" t="str">
        <f t="shared" si="37"/>
        <v/>
      </c>
      <c r="AB617" t="str">
        <f t="shared" si="38"/>
        <v>BICHOLIM</v>
      </c>
      <c r="AC617" t="str">
        <f t="shared" si="39"/>
        <v>GA01W 4321</v>
      </c>
      <c r="AD617" t="str">
        <f>_xlfn.IFNA(VLOOKUP(PrivateSchedule[[#This Row],[ow]],RTARoutes[[StageCodes]:[RouteID]],6,FALSE), VLOOKUP(PrivateSchedule[[#This Row],[re]],RTARoutes[[StageCodes]:[RouteID]],6,FALSE))</f>
        <v>PVT39</v>
      </c>
      <c r="AE617" t="str" cm="1">
        <f t="array" ref="AE617">_xlfn.IFS( NOT(ISNA(VLOOKUP(PrivateSchedule[[#This Row],[ow]],RTARoutes[[StageCodes]:[RouteID]],6,FALSE))), "O",  NOT(ISNA(VLOOKUP(PrivateSchedule[[#This Row],[re]],RTARoutes[[StageCodes]:[RouteID]],6,FALSE))), "R")</f>
        <v>O</v>
      </c>
      <c r="AF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18" spans="2:33">
      <c r="O618" s="171" t="s">
        <v>2374</v>
      </c>
      <c r="T618" s="173" t="s">
        <v>2233</v>
      </c>
      <c r="U618" t="str">
        <f t="shared" si="36"/>
        <v>PONDA-PALE</v>
      </c>
      <c r="V618" s="163">
        <v>0.75</v>
      </c>
      <c r="AA618" s="165" t="str">
        <f t="shared" si="37"/>
        <v/>
      </c>
      <c r="AB618" t="str">
        <f t="shared" si="38"/>
        <v>BICHOLIM</v>
      </c>
      <c r="AC618" t="str">
        <f t="shared" si="39"/>
        <v>GA01W 4321</v>
      </c>
      <c r="AD618" t="str">
        <f>_xlfn.IFNA(VLOOKUP(PrivateSchedule[[#This Row],[ow]],RTARoutes[[StageCodes]:[RouteID]],6,FALSE), VLOOKUP(PrivateSchedule[[#This Row],[re]],RTARoutes[[StageCodes]:[RouteID]],6,FALSE))</f>
        <v>PVT376</v>
      </c>
      <c r="AE618" t="str" cm="1">
        <f t="array" ref="AE618">_xlfn.IFS( NOT(ISNA(VLOOKUP(PrivateSchedule[[#This Row],[ow]],RTARoutes[[StageCodes]:[RouteID]],6,FALSE))), "O",  NOT(ISNA(VLOOKUP(PrivateSchedule[[#This Row],[re]],RTARoutes[[StageCodes]:[RouteID]],6,FALSE))), "R")</f>
        <v>R</v>
      </c>
      <c r="AF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619" spans="2:33">
      <c r="B619" s="171" t="s">
        <v>161</v>
      </c>
      <c r="C619" s="172" t="s">
        <v>3832</v>
      </c>
      <c r="G619" s="171" t="s">
        <v>3833</v>
      </c>
      <c r="H619" s="172" t="s">
        <v>3834</v>
      </c>
      <c r="J619" s="171" t="s">
        <v>160</v>
      </c>
      <c r="O619" s="171" t="s">
        <v>2233</v>
      </c>
      <c r="T619" s="173" t="s">
        <v>2374</v>
      </c>
      <c r="U619" t="str">
        <f t="shared" si="36"/>
        <v>PALE-PONDA</v>
      </c>
      <c r="V619" s="163">
        <v>0.2638888888888889</v>
      </c>
      <c r="AA619" s="165" t="str">
        <f t="shared" si="37"/>
        <v/>
      </c>
      <c r="AB619" t="str">
        <f t="shared" si="38"/>
        <v>BICHOLIM</v>
      </c>
      <c r="AC619" t="str">
        <f t="shared" si="39"/>
        <v>GA01U 4121</v>
      </c>
      <c r="AD619" t="str">
        <f>_xlfn.IFNA(VLOOKUP(PrivateSchedule[[#This Row],[ow]],RTARoutes[[StageCodes]:[RouteID]],6,FALSE), VLOOKUP(PrivateSchedule[[#This Row],[re]],RTARoutes[[StageCodes]:[RouteID]],6,FALSE))</f>
        <v>PVT376</v>
      </c>
      <c r="AE619" t="str" cm="1">
        <f t="array" ref="AE619">_xlfn.IFS( NOT(ISNA(VLOOKUP(PrivateSchedule[[#This Row],[ow]],RTARoutes[[StageCodes]:[RouteID]],6,FALSE))), "O",  NOT(ISNA(VLOOKUP(PrivateSchedule[[#This Row],[re]],RTARoutes[[StageCodes]:[RouteID]],6,FALSE))), "R")</f>
        <v>O</v>
      </c>
      <c r="AF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PLE-*PND</v>
      </c>
      <c r="AG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PND-*PLE</v>
      </c>
    </row>
    <row r="620" spans="2:33">
      <c r="O620" s="171" t="s">
        <v>2374</v>
      </c>
      <c r="T620" s="173" t="s">
        <v>420</v>
      </c>
      <c r="U620" t="str">
        <f t="shared" si="36"/>
        <v>PONDA-BICHOLIM</v>
      </c>
      <c r="V620" s="163">
        <v>0.30902777777777779</v>
      </c>
      <c r="AA620" s="165" t="str">
        <f t="shared" si="37"/>
        <v/>
      </c>
      <c r="AB620" t="str">
        <f t="shared" si="38"/>
        <v>BICHOLIM</v>
      </c>
      <c r="AC620" t="str">
        <f t="shared" si="39"/>
        <v>GA01U 4121</v>
      </c>
      <c r="AD620" t="str">
        <f>_xlfn.IFNA(VLOOKUP(PrivateSchedule[[#This Row],[ow]],RTARoutes[[StageCodes]:[RouteID]],6,FALSE), VLOOKUP(PrivateSchedule[[#This Row],[re]],RTARoutes[[StageCodes]:[RouteID]],6,FALSE))</f>
        <v>PVT39</v>
      </c>
      <c r="AE620" t="str" cm="1">
        <f t="array" ref="AE620">_xlfn.IFS( NOT(ISNA(VLOOKUP(PrivateSchedule[[#This Row],[ow]],RTARoutes[[StageCodes]:[RouteID]],6,FALSE))), "O",  NOT(ISNA(VLOOKUP(PrivateSchedule[[#This Row],[re]],RTARoutes[[StageCodes]:[RouteID]],6,FALSE))), "R")</f>
        <v>R</v>
      </c>
      <c r="AF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21" spans="2:33">
      <c r="O621" s="171" t="s">
        <v>420</v>
      </c>
      <c r="T621" s="173" t="s">
        <v>2374</v>
      </c>
      <c r="U621" t="str">
        <f t="shared" si="36"/>
        <v>BICHOLIM-PONDA</v>
      </c>
      <c r="V621" s="163">
        <v>0.44444444444444442</v>
      </c>
      <c r="AA621" s="165" t="str">
        <f t="shared" si="37"/>
        <v/>
      </c>
      <c r="AB621" t="str">
        <f t="shared" si="38"/>
        <v>BICHOLIM</v>
      </c>
      <c r="AC621" t="str">
        <f t="shared" si="39"/>
        <v>GA01U 4121</v>
      </c>
      <c r="AD621" t="str">
        <f>_xlfn.IFNA(VLOOKUP(PrivateSchedule[[#This Row],[ow]],RTARoutes[[StageCodes]:[RouteID]],6,FALSE), VLOOKUP(PrivateSchedule[[#This Row],[re]],RTARoutes[[StageCodes]:[RouteID]],6,FALSE))</f>
        <v>PVT39</v>
      </c>
      <c r="AE621" t="str" cm="1">
        <f t="array" ref="AE621">_xlfn.IFS( NOT(ISNA(VLOOKUP(PrivateSchedule[[#This Row],[ow]],RTARoutes[[StageCodes]:[RouteID]],6,FALSE))), "O",  NOT(ISNA(VLOOKUP(PrivateSchedule[[#This Row],[re]],RTARoutes[[StageCodes]:[RouteID]],6,FALSE))), "R")</f>
        <v>O</v>
      </c>
      <c r="AF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22" spans="2:33">
      <c r="O622" s="171" t="s">
        <v>2374</v>
      </c>
      <c r="T622" s="173" t="s">
        <v>420</v>
      </c>
      <c r="U622" t="str">
        <f t="shared" si="36"/>
        <v>PONDA-BICHOLIM</v>
      </c>
      <c r="V622" s="163">
        <v>0.54166666666666663</v>
      </c>
      <c r="AA622" s="165" t="str">
        <f t="shared" si="37"/>
        <v/>
      </c>
      <c r="AB622" t="str">
        <f t="shared" si="38"/>
        <v>BICHOLIM</v>
      </c>
      <c r="AC622" t="str">
        <f t="shared" si="39"/>
        <v>GA01U 4121</v>
      </c>
      <c r="AD622" t="str">
        <f>_xlfn.IFNA(VLOOKUP(PrivateSchedule[[#This Row],[ow]],RTARoutes[[StageCodes]:[RouteID]],6,FALSE), VLOOKUP(PrivateSchedule[[#This Row],[re]],RTARoutes[[StageCodes]:[RouteID]],6,FALSE))</f>
        <v>PVT39</v>
      </c>
      <c r="AE622" t="str" cm="1">
        <f t="array" ref="AE622">_xlfn.IFS( NOT(ISNA(VLOOKUP(PrivateSchedule[[#This Row],[ow]],RTARoutes[[StageCodes]:[RouteID]],6,FALSE))), "O",  NOT(ISNA(VLOOKUP(PrivateSchedule[[#This Row],[re]],RTARoutes[[StageCodes]:[RouteID]],6,FALSE))), "R")</f>
        <v>R</v>
      </c>
      <c r="AF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23" spans="2:33">
      <c r="O623" s="171" t="s">
        <v>420</v>
      </c>
      <c r="T623" s="173" t="s">
        <v>2374</v>
      </c>
      <c r="U623" t="str">
        <f t="shared" si="36"/>
        <v>BICHOLIM-PONDA</v>
      </c>
      <c r="V623" s="163">
        <v>0.66666666666666663</v>
      </c>
      <c r="AA623" s="165" t="str">
        <f t="shared" si="37"/>
        <v/>
      </c>
      <c r="AB623" t="str">
        <f t="shared" si="38"/>
        <v>BICHOLIM</v>
      </c>
      <c r="AC623" t="str">
        <f t="shared" si="39"/>
        <v>GA01U 4121</v>
      </c>
      <c r="AD623" t="str">
        <f>_xlfn.IFNA(VLOOKUP(PrivateSchedule[[#This Row],[ow]],RTARoutes[[StageCodes]:[RouteID]],6,FALSE), VLOOKUP(PrivateSchedule[[#This Row],[re]],RTARoutes[[StageCodes]:[RouteID]],6,FALSE))</f>
        <v>PVT39</v>
      </c>
      <c r="AE623" t="str" cm="1">
        <f t="array" ref="AE623">_xlfn.IFS( NOT(ISNA(VLOOKUP(PrivateSchedule[[#This Row],[ow]],RTARoutes[[StageCodes]:[RouteID]],6,FALSE))), "O",  NOT(ISNA(VLOOKUP(PrivateSchedule[[#This Row],[re]],RTARoutes[[StageCodes]:[RouteID]],6,FALSE))), "R")</f>
        <v>O</v>
      </c>
      <c r="AF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24" spans="2:33">
      <c r="O624" s="171" t="s">
        <v>2374</v>
      </c>
      <c r="T624" s="173" t="s">
        <v>2233</v>
      </c>
      <c r="U624" t="str">
        <f t="shared" si="36"/>
        <v>PONDA-PALE</v>
      </c>
      <c r="V624" s="163">
        <v>0.75347222222222221</v>
      </c>
      <c r="AA624" s="165" t="str">
        <f t="shared" si="37"/>
        <v/>
      </c>
      <c r="AB624" t="str">
        <f t="shared" si="38"/>
        <v>BICHOLIM</v>
      </c>
      <c r="AC624" t="str">
        <f t="shared" si="39"/>
        <v>GA01U 4121</v>
      </c>
      <c r="AD624" t="str">
        <f>_xlfn.IFNA(VLOOKUP(PrivateSchedule[[#This Row],[ow]],RTARoutes[[StageCodes]:[RouteID]],6,FALSE), VLOOKUP(PrivateSchedule[[#This Row],[re]],RTARoutes[[StageCodes]:[RouteID]],6,FALSE))</f>
        <v>PVT376</v>
      </c>
      <c r="AE624" t="str" cm="1">
        <f t="array" ref="AE624">_xlfn.IFS( NOT(ISNA(VLOOKUP(PrivateSchedule[[#This Row],[ow]],RTARoutes[[StageCodes]:[RouteID]],6,FALSE))), "O",  NOT(ISNA(VLOOKUP(PrivateSchedule[[#This Row],[re]],RTARoutes[[StageCodes]:[RouteID]],6,FALSE))), "R")</f>
        <v>R</v>
      </c>
      <c r="AF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PND-*PLE</v>
      </c>
      <c r="AG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PLE-*PND</v>
      </c>
    </row>
    <row r="625" spans="2:33">
      <c r="B625" s="171" t="s">
        <v>165</v>
      </c>
      <c r="C625" s="172" t="s">
        <v>3835</v>
      </c>
      <c r="G625" s="171" t="s">
        <v>3836</v>
      </c>
      <c r="H625" s="172" t="s">
        <v>3837</v>
      </c>
      <c r="J625" s="171" t="s">
        <v>163</v>
      </c>
      <c r="O625" s="171" t="s">
        <v>2596</v>
      </c>
      <c r="T625" s="173" t="s">
        <v>3041</v>
      </c>
      <c r="U625" t="str">
        <f t="shared" si="36"/>
        <v>SANKHALI-VALPOI</v>
      </c>
      <c r="V625" s="163">
        <v>0.36458333333333331</v>
      </c>
      <c r="AA625" s="165" t="str">
        <f t="shared" si="37"/>
        <v/>
      </c>
      <c r="AB625" t="str">
        <f t="shared" si="38"/>
        <v>BICHOLIM</v>
      </c>
      <c r="AC625" t="str">
        <f t="shared" si="39"/>
        <v>GA01U 4993</v>
      </c>
      <c r="AD625" t="str">
        <f>_xlfn.IFNA(VLOOKUP(PrivateSchedule[[#This Row],[ow]],RTARoutes[[StageCodes]:[RouteID]],6,FALSE), VLOOKUP(PrivateSchedule[[#This Row],[re]],RTARoutes[[StageCodes]:[RouteID]],6,FALSE))</f>
        <v>PVT479</v>
      </c>
      <c r="AE625" t="str" cm="1">
        <f t="array" ref="AE625">_xlfn.IFS( NOT(ISNA(VLOOKUP(PrivateSchedule[[#This Row],[ow]],RTARoutes[[StageCodes]:[RouteID]],6,FALSE))), "O",  NOT(ISNA(VLOOKUP(PrivateSchedule[[#This Row],[re]],RTARoutes[[StageCodes]:[RouteID]],6,FALSE))), "R")</f>
        <v>O</v>
      </c>
      <c r="AF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SKL-*VLP</v>
      </c>
      <c r="AG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VLP-*SKL</v>
      </c>
    </row>
    <row r="626" spans="2:33">
      <c r="O626" s="171" t="s">
        <v>3041</v>
      </c>
      <c r="T626" s="173" t="s">
        <v>2686</v>
      </c>
      <c r="U626" t="str">
        <f t="shared" si="36"/>
        <v>VALPOI-SHIGNE</v>
      </c>
      <c r="V626" s="163">
        <v>0.42708333333333331</v>
      </c>
      <c r="AA626" s="165" t="str">
        <f t="shared" si="37"/>
        <v/>
      </c>
      <c r="AB626" t="str">
        <f t="shared" si="38"/>
        <v>BICHOLIM</v>
      </c>
      <c r="AC626" t="str">
        <f t="shared" si="39"/>
        <v>GA01U 4993</v>
      </c>
      <c r="AD626" t="str">
        <f>_xlfn.IFNA(VLOOKUP(PrivateSchedule[[#This Row],[ow]],RTARoutes[[StageCodes]:[RouteID]],6,FALSE), VLOOKUP(PrivateSchedule[[#This Row],[re]],RTARoutes[[StageCodes]:[RouteID]],6,FALSE))</f>
        <v>PVT472</v>
      </c>
      <c r="AE626" t="str" cm="1">
        <f t="array" ref="AE626">_xlfn.IFS( NOT(ISNA(VLOOKUP(PrivateSchedule[[#This Row],[ow]],RTARoutes[[StageCodes]:[RouteID]],6,FALSE))), "O",  NOT(ISNA(VLOOKUP(PrivateSchedule[[#This Row],[re]],RTARoutes[[StageCodes]:[RouteID]],6,FALSE))), "R")</f>
        <v>O</v>
      </c>
      <c r="AF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VLP-*SGN</v>
      </c>
      <c r="AG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SGN-*VLP</v>
      </c>
    </row>
    <row r="627" spans="2:33">
      <c r="O627" s="171" t="s">
        <v>2686</v>
      </c>
      <c r="T627" s="173" t="s">
        <v>2596</v>
      </c>
      <c r="U627" t="str">
        <f t="shared" si="36"/>
        <v>SHIGNE-SANKHALI</v>
      </c>
      <c r="V627" s="163">
        <v>0.46875</v>
      </c>
      <c r="AA627" s="165" t="str">
        <f t="shared" si="37"/>
        <v/>
      </c>
      <c r="AB627" t="str">
        <f t="shared" si="38"/>
        <v>BICHOLIM</v>
      </c>
      <c r="AC627" t="str">
        <f t="shared" si="39"/>
        <v>GA01U 4993</v>
      </c>
      <c r="AD627" t="str">
        <f>_xlfn.IFNA(VLOOKUP(PrivateSchedule[[#This Row],[ow]],RTARoutes[[StageCodes]:[RouteID]],6,FALSE), VLOOKUP(PrivateSchedule[[#This Row],[re]],RTARoutes[[StageCodes]:[RouteID]],6,FALSE))</f>
        <v>PVT473</v>
      </c>
      <c r="AE627" t="str" cm="1">
        <f t="array" ref="AE627">_xlfn.IFS( NOT(ISNA(VLOOKUP(PrivateSchedule[[#This Row],[ow]],RTARoutes[[StageCodes]:[RouteID]],6,FALSE))), "O",  NOT(ISNA(VLOOKUP(PrivateSchedule[[#This Row],[re]],RTARoutes[[StageCodes]:[RouteID]],6,FALSE))), "R")</f>
        <v>O</v>
      </c>
      <c r="AF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SGN-*SKL</v>
      </c>
      <c r="AG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SKL-*SGN</v>
      </c>
    </row>
    <row r="628" spans="2:33">
      <c r="O628" s="171" t="s">
        <v>2596</v>
      </c>
      <c r="T628" s="173" t="s">
        <v>3041</v>
      </c>
      <c r="U628" t="str">
        <f t="shared" si="36"/>
        <v>SANKHALI-VALPOI</v>
      </c>
      <c r="V628" s="163">
        <v>0.5</v>
      </c>
      <c r="AA628" s="165" t="str">
        <f t="shared" si="37"/>
        <v/>
      </c>
      <c r="AB628" t="str">
        <f t="shared" si="38"/>
        <v>BICHOLIM</v>
      </c>
      <c r="AC628" t="str">
        <f t="shared" si="39"/>
        <v>GA01U 4993</v>
      </c>
      <c r="AD628" t="str">
        <f>_xlfn.IFNA(VLOOKUP(PrivateSchedule[[#This Row],[ow]],RTARoutes[[StageCodes]:[RouteID]],6,FALSE), VLOOKUP(PrivateSchedule[[#This Row],[re]],RTARoutes[[StageCodes]:[RouteID]],6,FALSE))</f>
        <v>PVT479</v>
      </c>
      <c r="AE628" t="str" cm="1">
        <f t="array" ref="AE628">_xlfn.IFS( NOT(ISNA(VLOOKUP(PrivateSchedule[[#This Row],[ow]],RTARoutes[[StageCodes]:[RouteID]],6,FALSE))), "O",  NOT(ISNA(VLOOKUP(PrivateSchedule[[#This Row],[re]],RTARoutes[[StageCodes]:[RouteID]],6,FALSE))), "R")</f>
        <v>O</v>
      </c>
      <c r="AF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SKL-*VLP</v>
      </c>
      <c r="AG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VLP-*SKL</v>
      </c>
    </row>
    <row r="629" spans="2:33">
      <c r="O629" s="171" t="s">
        <v>3041</v>
      </c>
      <c r="T629" s="173" t="s">
        <v>2686</v>
      </c>
      <c r="U629" t="str">
        <f t="shared" si="36"/>
        <v>VALPOI-SHIGNE</v>
      </c>
      <c r="V629" s="163">
        <v>0.64583333333333337</v>
      </c>
      <c r="AA629" s="165" t="str">
        <f t="shared" si="37"/>
        <v/>
      </c>
      <c r="AB629" t="str">
        <f t="shared" si="38"/>
        <v>BICHOLIM</v>
      </c>
      <c r="AC629" t="str">
        <f t="shared" si="39"/>
        <v>GA01U 4993</v>
      </c>
      <c r="AD629" t="str">
        <f>_xlfn.IFNA(VLOOKUP(PrivateSchedule[[#This Row],[ow]],RTARoutes[[StageCodes]:[RouteID]],6,FALSE), VLOOKUP(PrivateSchedule[[#This Row],[re]],RTARoutes[[StageCodes]:[RouteID]],6,FALSE))</f>
        <v>PVT472</v>
      </c>
      <c r="AE629" t="str" cm="1">
        <f t="array" ref="AE629">_xlfn.IFS( NOT(ISNA(VLOOKUP(PrivateSchedule[[#This Row],[ow]],RTARoutes[[StageCodes]:[RouteID]],6,FALSE))), "O",  NOT(ISNA(VLOOKUP(PrivateSchedule[[#This Row],[re]],RTARoutes[[StageCodes]:[RouteID]],6,FALSE))), "R")</f>
        <v>O</v>
      </c>
      <c r="AF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VLP-*SGN</v>
      </c>
      <c r="AG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SGN-*VLP</v>
      </c>
    </row>
    <row r="630" spans="2:33">
      <c r="O630" s="171" t="s">
        <v>2686</v>
      </c>
      <c r="T630" s="173" t="s">
        <v>2596</v>
      </c>
      <c r="U630" t="str">
        <f t="shared" si="36"/>
        <v>SHIGNE-SANKHALI</v>
      </c>
      <c r="V630" s="163">
        <v>0.69791666666666663</v>
      </c>
      <c r="AA630" s="165" t="str">
        <f t="shared" si="37"/>
        <v/>
      </c>
      <c r="AB630" t="str">
        <f t="shared" si="38"/>
        <v>BICHOLIM</v>
      </c>
      <c r="AC630" t="str">
        <f t="shared" si="39"/>
        <v>GA01U 4993</v>
      </c>
      <c r="AD630" t="str">
        <f>_xlfn.IFNA(VLOOKUP(PrivateSchedule[[#This Row],[ow]],RTARoutes[[StageCodes]:[RouteID]],6,FALSE), VLOOKUP(PrivateSchedule[[#This Row],[re]],RTARoutes[[StageCodes]:[RouteID]],6,FALSE))</f>
        <v>PVT473</v>
      </c>
      <c r="AE630" t="str" cm="1">
        <f t="array" ref="AE630">_xlfn.IFS( NOT(ISNA(VLOOKUP(PrivateSchedule[[#This Row],[ow]],RTARoutes[[StageCodes]:[RouteID]],6,FALSE))), "O",  NOT(ISNA(VLOOKUP(PrivateSchedule[[#This Row],[re]],RTARoutes[[StageCodes]:[RouteID]],6,FALSE))), "R")</f>
        <v>O</v>
      </c>
      <c r="AF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SGN-*SKL</v>
      </c>
      <c r="AG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SKL-*SGN</v>
      </c>
    </row>
    <row r="631" spans="2:33">
      <c r="O631" s="171" t="s">
        <v>2596</v>
      </c>
      <c r="U631" t="str">
        <f t="shared" si="36"/>
        <v>SANKHALI</v>
      </c>
      <c r="V631" s="163">
        <v>0.77083333333333337</v>
      </c>
      <c r="AA631" s="165" t="str">
        <f t="shared" si="37"/>
        <v/>
      </c>
      <c r="AB631" t="str">
        <f t="shared" si="38"/>
        <v>BICHOLIM</v>
      </c>
      <c r="AC631" t="str">
        <f t="shared" si="39"/>
        <v>GA01U 4993</v>
      </c>
      <c r="AD631" t="str">
        <f>_xlfn.IFNA(VLOOKUP(PrivateSchedule[[#This Row],[ow]],RTARoutes[[StageCodes]:[RouteID]],6,FALSE), VLOOKUP(PrivateSchedule[[#This Row],[re]],RTARoutes[[StageCodes]:[RouteID]],6,FALSE))</f>
        <v>PVT479</v>
      </c>
      <c r="AE631" t="str" cm="1">
        <f t="array" ref="AE631">_xlfn.IFS( NOT(ISNA(VLOOKUP(PrivateSchedule[[#This Row],[ow]],RTARoutes[[StageCodes]:[RouteID]],6,FALSE))), "O",  NOT(ISNA(VLOOKUP(PrivateSchedule[[#This Row],[re]],RTARoutes[[StageCodes]:[RouteID]],6,FALSE))), "R")</f>
        <v>O</v>
      </c>
      <c r="AF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</v>
      </c>
      <c r="AG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-*SKL</v>
      </c>
    </row>
    <row r="632" spans="2:33">
      <c r="B632" s="171" t="s">
        <v>172</v>
      </c>
      <c r="C632" s="172" t="s">
        <v>3838</v>
      </c>
      <c r="G632" s="171" t="s">
        <v>3839</v>
      </c>
      <c r="H632" s="172" t="s">
        <v>3840</v>
      </c>
      <c r="J632" s="171" t="s">
        <v>171</v>
      </c>
      <c r="O632" s="171" t="s">
        <v>2330</v>
      </c>
      <c r="T632" s="173" t="s">
        <v>3460</v>
      </c>
      <c r="U632" t="str">
        <f t="shared" si="36"/>
        <v>PILGAO-Saramanas</v>
      </c>
      <c r="V632" s="163">
        <v>0.29166666666666669</v>
      </c>
      <c r="AA632" s="165" t="str">
        <f t="shared" si="37"/>
        <v/>
      </c>
      <c r="AB632" t="str">
        <f t="shared" si="38"/>
        <v>BICHOLIM</v>
      </c>
      <c r="AC632" t="str">
        <f t="shared" si="39"/>
        <v>GA04T-4254</v>
      </c>
      <c r="AD632" t="str">
        <f>_xlfn.IFNA(VLOOKUP(PrivateSchedule[[#This Row],[ow]],RTARoutes[[StageCodes]:[RouteID]],6,FALSE), VLOOKUP(PrivateSchedule[[#This Row],[re]],RTARoutes[[StageCodes]:[RouteID]],6,FALSE))</f>
        <v>PVT378</v>
      </c>
      <c r="AE632" t="str" cm="1">
        <f t="array" ref="AE632">_xlfn.IFS( NOT(ISNA(VLOOKUP(PrivateSchedule[[#This Row],[ow]],RTARoutes[[StageCodes]:[RouteID]],6,FALSE))), "O",  NOT(ISNA(VLOOKUP(PrivateSchedule[[#This Row],[re]],RTARoutes[[StageCodes]:[RouteID]],6,FALSE))), "R")</f>
        <v>O</v>
      </c>
      <c r="AF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PLG-*SMS</v>
      </c>
      <c r="AG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SMS-*PLG</v>
      </c>
    </row>
    <row r="633" spans="2:33">
      <c r="O633" s="171" t="s">
        <v>3460</v>
      </c>
      <c r="T633" s="173" t="s">
        <v>420</v>
      </c>
      <c r="U633" t="str">
        <f t="shared" si="36"/>
        <v>Saramanas-BICHOLIM</v>
      </c>
      <c r="V633" s="163">
        <v>0.30208333333333331</v>
      </c>
      <c r="AA633" s="165" t="str">
        <f t="shared" si="37"/>
        <v/>
      </c>
      <c r="AB633" t="str">
        <f t="shared" si="38"/>
        <v>BICHOLIM</v>
      </c>
      <c r="AC633" t="str">
        <f t="shared" si="39"/>
        <v>GA04T-4254</v>
      </c>
      <c r="AD633" t="str">
        <f>_xlfn.IFNA(VLOOKUP(PrivateSchedule[[#This Row],[ow]],RTARoutes[[StageCodes]:[RouteID]],6,FALSE), VLOOKUP(PrivateSchedule[[#This Row],[re]],RTARoutes[[StageCodes]:[RouteID]],6,FALSE))</f>
        <v>PVT60</v>
      </c>
      <c r="AE633" t="str" cm="1">
        <f t="array" ref="AE633">_xlfn.IFS( NOT(ISNA(VLOOKUP(PrivateSchedule[[#This Row],[ow]],RTARoutes[[StageCodes]:[RouteID]],6,FALSE))), "O",  NOT(ISNA(VLOOKUP(PrivateSchedule[[#This Row],[re]],RTARoutes[[StageCodes]:[RouteID]],6,FALSE))), "R")</f>
        <v>R</v>
      </c>
      <c r="AF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SMS-*BCH</v>
      </c>
      <c r="AG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BCH-*SMS</v>
      </c>
    </row>
    <row r="634" spans="2:33">
      <c r="O634" s="171" t="s">
        <v>420</v>
      </c>
      <c r="T634" s="173" t="s">
        <v>2330</v>
      </c>
      <c r="U634" t="str">
        <f t="shared" si="36"/>
        <v>BICHOLIM-PILGAO</v>
      </c>
      <c r="V634" s="163">
        <v>0.3125</v>
      </c>
      <c r="AA634" s="165" t="str">
        <f t="shared" si="37"/>
        <v/>
      </c>
      <c r="AB634" t="str">
        <f t="shared" si="38"/>
        <v>BICHOLIM</v>
      </c>
      <c r="AC634" t="str">
        <f t="shared" si="39"/>
        <v>GA04T-4254</v>
      </c>
      <c r="AD634" t="str">
        <f>_xlfn.IFNA(VLOOKUP(PrivateSchedule[[#This Row],[ow]],RTARoutes[[StageCodes]:[RouteID]],6,FALSE), VLOOKUP(PrivateSchedule[[#This Row],[re]],RTARoutes[[StageCodes]:[RouteID]],6,FALSE))</f>
        <v>PVT54</v>
      </c>
      <c r="AE634" t="str" cm="1">
        <f t="array" ref="AE634">_xlfn.IFS( NOT(ISNA(VLOOKUP(PrivateSchedule[[#This Row],[ow]],RTARoutes[[StageCodes]:[RouteID]],6,FALSE))), "O",  NOT(ISNA(VLOOKUP(PrivateSchedule[[#This Row],[re]],RTARoutes[[StageCodes]:[RouteID]],6,FALSE))), "R")</f>
        <v>O</v>
      </c>
      <c r="AF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35" spans="2:33">
      <c r="O635" s="171" t="s">
        <v>2330</v>
      </c>
      <c r="T635" s="173" t="s">
        <v>420</v>
      </c>
      <c r="U635" t="str">
        <f t="shared" si="36"/>
        <v>PILGAO-BICHOLIM</v>
      </c>
      <c r="V635" s="163">
        <v>0.32291666666666669</v>
      </c>
      <c r="AA635" s="165" t="str">
        <f t="shared" si="37"/>
        <v/>
      </c>
      <c r="AB635" t="str">
        <f t="shared" si="38"/>
        <v>BICHOLIM</v>
      </c>
      <c r="AC635" t="str">
        <f t="shared" si="39"/>
        <v>GA04T-4254</v>
      </c>
      <c r="AD635" t="str">
        <f>_xlfn.IFNA(VLOOKUP(PrivateSchedule[[#This Row],[ow]],RTARoutes[[StageCodes]:[RouteID]],6,FALSE), VLOOKUP(PrivateSchedule[[#This Row],[re]],RTARoutes[[StageCodes]:[RouteID]],6,FALSE))</f>
        <v>PVT54</v>
      </c>
      <c r="AE635" t="str" cm="1">
        <f t="array" ref="AE635">_xlfn.IFS( NOT(ISNA(VLOOKUP(PrivateSchedule[[#This Row],[ow]],RTARoutes[[StageCodes]:[RouteID]],6,FALSE))), "O",  NOT(ISNA(VLOOKUP(PrivateSchedule[[#This Row],[re]],RTARoutes[[StageCodes]:[RouteID]],6,FALSE))), "R")</f>
        <v>R</v>
      </c>
      <c r="AF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36" spans="2:33">
      <c r="O636" s="171" t="s">
        <v>420</v>
      </c>
      <c r="T636" s="173" t="s">
        <v>2330</v>
      </c>
      <c r="U636" t="str">
        <f t="shared" si="36"/>
        <v>BICHOLIM-PILGAO</v>
      </c>
      <c r="V636" s="163">
        <v>0.33680555555555558</v>
      </c>
      <c r="AA636" s="165" t="str">
        <f t="shared" si="37"/>
        <v/>
      </c>
      <c r="AB636" t="str">
        <f t="shared" si="38"/>
        <v>BICHOLIM</v>
      </c>
      <c r="AC636" t="str">
        <f t="shared" si="39"/>
        <v>GA04T-4254</v>
      </c>
      <c r="AD636" t="str">
        <f>_xlfn.IFNA(VLOOKUP(PrivateSchedule[[#This Row],[ow]],RTARoutes[[StageCodes]:[RouteID]],6,FALSE), VLOOKUP(PrivateSchedule[[#This Row],[re]],RTARoutes[[StageCodes]:[RouteID]],6,FALSE))</f>
        <v>PVT54</v>
      </c>
      <c r="AE636" t="str" cm="1">
        <f t="array" ref="AE636">_xlfn.IFS( NOT(ISNA(VLOOKUP(PrivateSchedule[[#This Row],[ow]],RTARoutes[[StageCodes]:[RouteID]],6,FALSE))), "O",  NOT(ISNA(VLOOKUP(PrivateSchedule[[#This Row],[re]],RTARoutes[[StageCodes]:[RouteID]],6,FALSE))), "R")</f>
        <v>O</v>
      </c>
      <c r="AF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37" spans="2:33">
      <c r="O637" s="171" t="s">
        <v>2330</v>
      </c>
      <c r="T637" s="173" t="s">
        <v>420</v>
      </c>
      <c r="U637" t="str">
        <f t="shared" si="36"/>
        <v>PILGAO-BICHOLIM</v>
      </c>
      <c r="V637" s="163">
        <v>0.3576388888888889</v>
      </c>
      <c r="AA637" s="165" t="str">
        <f t="shared" si="37"/>
        <v/>
      </c>
      <c r="AB637" t="str">
        <f t="shared" si="38"/>
        <v>BICHOLIM</v>
      </c>
      <c r="AC637" t="str">
        <f t="shared" si="39"/>
        <v>GA04T-4254</v>
      </c>
      <c r="AD637" t="str">
        <f>_xlfn.IFNA(VLOOKUP(PrivateSchedule[[#This Row],[ow]],RTARoutes[[StageCodes]:[RouteID]],6,FALSE), VLOOKUP(PrivateSchedule[[#This Row],[re]],RTARoutes[[StageCodes]:[RouteID]],6,FALSE))</f>
        <v>PVT54</v>
      </c>
      <c r="AE637" t="str" cm="1">
        <f t="array" ref="AE637">_xlfn.IFS( NOT(ISNA(VLOOKUP(PrivateSchedule[[#This Row],[ow]],RTARoutes[[StageCodes]:[RouteID]],6,FALSE))), "O",  NOT(ISNA(VLOOKUP(PrivateSchedule[[#This Row],[re]],RTARoutes[[StageCodes]:[RouteID]],6,FALSE))), "R")</f>
        <v>R</v>
      </c>
      <c r="AF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38" spans="2:33">
      <c r="O638" s="171" t="s">
        <v>420</v>
      </c>
      <c r="T638" s="173" t="s">
        <v>2330</v>
      </c>
      <c r="U638" t="str">
        <f t="shared" si="36"/>
        <v>BICHOLIM-PILGAO</v>
      </c>
      <c r="V638" s="163">
        <v>0.375</v>
      </c>
      <c r="AA638" s="165" t="str">
        <f t="shared" si="37"/>
        <v/>
      </c>
      <c r="AB638" t="str">
        <f t="shared" si="38"/>
        <v>BICHOLIM</v>
      </c>
      <c r="AC638" t="str">
        <f t="shared" si="39"/>
        <v>GA04T-4254</v>
      </c>
      <c r="AD638" t="str">
        <f>_xlfn.IFNA(VLOOKUP(PrivateSchedule[[#This Row],[ow]],RTARoutes[[StageCodes]:[RouteID]],6,FALSE), VLOOKUP(PrivateSchedule[[#This Row],[re]],RTARoutes[[StageCodes]:[RouteID]],6,FALSE))</f>
        <v>PVT54</v>
      </c>
      <c r="AE638" t="str" cm="1">
        <f t="array" ref="AE638">_xlfn.IFS( NOT(ISNA(VLOOKUP(PrivateSchedule[[#This Row],[ow]],RTARoutes[[StageCodes]:[RouteID]],6,FALSE))), "O",  NOT(ISNA(VLOOKUP(PrivateSchedule[[#This Row],[re]],RTARoutes[[StageCodes]:[RouteID]],6,FALSE))), "R")</f>
        <v>O</v>
      </c>
      <c r="AF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39" spans="2:33">
      <c r="O639" s="171" t="s">
        <v>2330</v>
      </c>
      <c r="T639" s="173" t="s">
        <v>420</v>
      </c>
      <c r="U639" t="str">
        <f t="shared" si="36"/>
        <v>PILGAO-BICHOLIM</v>
      </c>
      <c r="V639" s="163">
        <v>0.40625</v>
      </c>
      <c r="AA639" s="165" t="str">
        <f t="shared" si="37"/>
        <v/>
      </c>
      <c r="AB639" t="str">
        <f t="shared" si="38"/>
        <v>BICHOLIM</v>
      </c>
      <c r="AC639" t="str">
        <f t="shared" si="39"/>
        <v>GA04T-4254</v>
      </c>
      <c r="AD639" t="str">
        <f>_xlfn.IFNA(VLOOKUP(PrivateSchedule[[#This Row],[ow]],RTARoutes[[StageCodes]:[RouteID]],6,FALSE), VLOOKUP(PrivateSchedule[[#This Row],[re]],RTARoutes[[StageCodes]:[RouteID]],6,FALSE))</f>
        <v>PVT54</v>
      </c>
      <c r="AE639" t="str" cm="1">
        <f t="array" ref="AE639">_xlfn.IFS( NOT(ISNA(VLOOKUP(PrivateSchedule[[#This Row],[ow]],RTARoutes[[StageCodes]:[RouteID]],6,FALSE))), "O",  NOT(ISNA(VLOOKUP(PrivateSchedule[[#This Row],[re]],RTARoutes[[StageCodes]:[RouteID]],6,FALSE))), "R")</f>
        <v>R</v>
      </c>
      <c r="AF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40" spans="2:33">
      <c r="O640" s="171" t="s">
        <v>420</v>
      </c>
      <c r="T640" s="173" t="s">
        <v>2330</v>
      </c>
      <c r="U640" t="str">
        <f t="shared" si="36"/>
        <v>BICHOLIM-PILGAO</v>
      </c>
      <c r="V640" s="163">
        <v>0.44444444444444442</v>
      </c>
      <c r="AA640" s="165" t="str">
        <f t="shared" si="37"/>
        <v/>
      </c>
      <c r="AB640" t="str">
        <f t="shared" si="38"/>
        <v>BICHOLIM</v>
      </c>
      <c r="AC640" t="str">
        <f t="shared" si="39"/>
        <v>GA04T-4254</v>
      </c>
      <c r="AD640" t="str">
        <f>_xlfn.IFNA(VLOOKUP(PrivateSchedule[[#This Row],[ow]],RTARoutes[[StageCodes]:[RouteID]],6,FALSE), VLOOKUP(PrivateSchedule[[#This Row],[re]],RTARoutes[[StageCodes]:[RouteID]],6,FALSE))</f>
        <v>PVT54</v>
      </c>
      <c r="AE640" t="str" cm="1">
        <f t="array" ref="AE640">_xlfn.IFS( NOT(ISNA(VLOOKUP(PrivateSchedule[[#This Row],[ow]],RTARoutes[[StageCodes]:[RouteID]],6,FALSE))), "O",  NOT(ISNA(VLOOKUP(PrivateSchedule[[#This Row],[re]],RTARoutes[[StageCodes]:[RouteID]],6,FALSE))), "R")</f>
        <v>O</v>
      </c>
      <c r="AF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41" spans="2:33">
      <c r="O641" s="171" t="s">
        <v>2330</v>
      </c>
      <c r="T641" s="173" t="s">
        <v>2330</v>
      </c>
      <c r="U641" t="str">
        <f t="shared" si="36"/>
        <v>PILGAO-PILGAO</v>
      </c>
      <c r="V641" s="163">
        <v>0.4826388888888889</v>
      </c>
      <c r="AA641" s="165" t="str">
        <f t="shared" si="37"/>
        <v/>
      </c>
      <c r="AB641" t="str">
        <f t="shared" si="38"/>
        <v>BICHOLIM</v>
      </c>
      <c r="AC641" t="str">
        <f t="shared" si="39"/>
        <v>GA04T-4254</v>
      </c>
      <c r="AD641" t="str">
        <f>_xlfn.IFNA(VLOOKUP(PrivateSchedule[[#This Row],[ow]],RTARoutes[[StageCodes]:[RouteID]],6,FALSE), VLOOKUP(PrivateSchedule[[#This Row],[re]],RTARoutes[[StageCodes]:[RouteID]],6,FALSE))</f>
        <v>PVT377</v>
      </c>
      <c r="AE641" t="str" cm="1">
        <f t="array" ref="AE641">_xlfn.IFS( NOT(ISNA(VLOOKUP(PrivateSchedule[[#This Row],[ow]],RTARoutes[[StageCodes]:[RouteID]],6,FALSE))), "O",  NOT(ISNA(VLOOKUP(PrivateSchedule[[#This Row],[re]],RTARoutes[[StageCodes]:[RouteID]],6,FALSE))), "R")</f>
        <v>O</v>
      </c>
      <c r="AF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PLG-*PLG</v>
      </c>
      <c r="AG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PLG-*PLG</v>
      </c>
    </row>
    <row r="642" spans="2:33">
      <c r="O642" s="171" t="s">
        <v>420</v>
      </c>
      <c r="T642" s="173" t="s">
        <v>2330</v>
      </c>
      <c r="U642" t="str">
        <f t="shared" si="36"/>
        <v>BICHOLIM-PILGAO</v>
      </c>
      <c r="V642" s="163">
        <v>0.5</v>
      </c>
      <c r="AA642" s="165" t="str">
        <f t="shared" si="37"/>
        <v/>
      </c>
      <c r="AB642" t="str">
        <f t="shared" si="38"/>
        <v>BICHOLIM</v>
      </c>
      <c r="AC642" t="str">
        <f t="shared" si="39"/>
        <v>GA04T-4254</v>
      </c>
      <c r="AD642" t="str">
        <f>_xlfn.IFNA(VLOOKUP(PrivateSchedule[[#This Row],[ow]],RTARoutes[[StageCodes]:[RouteID]],6,FALSE), VLOOKUP(PrivateSchedule[[#This Row],[re]],RTARoutes[[StageCodes]:[RouteID]],6,FALSE))</f>
        <v>PVT54</v>
      </c>
      <c r="AE642" t="str" cm="1">
        <f t="array" ref="AE642">_xlfn.IFS( NOT(ISNA(VLOOKUP(PrivateSchedule[[#This Row],[ow]],RTARoutes[[StageCodes]:[RouteID]],6,FALSE))), "O",  NOT(ISNA(VLOOKUP(PrivateSchedule[[#This Row],[re]],RTARoutes[[StageCodes]:[RouteID]],6,FALSE))), "R")</f>
        <v>O</v>
      </c>
      <c r="AF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43" spans="2:33">
      <c r="O643" s="171" t="s">
        <v>2330</v>
      </c>
      <c r="T643" s="173" t="s">
        <v>420</v>
      </c>
      <c r="U643" t="str">
        <f t="shared" ref="U643:U706" si="40">_xlfn.IFNA(VLOOKUP($O643,Code2Loc,2,FALSE)
&amp; IF( OR( ISNA($P643), LEN($P643)=0), "",  "-" &amp; VLOOKUP($P643,Code2Loc,2,FALSE))
&amp; IF( OR( ISNA($Q643), LEN($Q643)=0), "",  "-" &amp; VLOOKUP($Q643,Code2Loc,2,FALSE))
&amp; IF( OR( ISNA($R643), LEN($R643)=0), "",  "-" &amp; VLOOKUP($R643,Code2Loc,2,FALSE))
&amp; IF( OR( ISNA($S643), LEN($S643)=0), "",  "-" &amp; VLOOKUP($S643,Code2Loc,2,FALSE))
&amp; IF( OR( ISNA($T643), LEN($T643)=0), "",  "-" &amp; VLOOKUP($T643,Code2Loc,2,FALSE)),"")</f>
        <v>PILGAO-BICHOLIM</v>
      </c>
      <c r="V643" s="163">
        <v>0.52083333333333337</v>
      </c>
      <c r="AA643" s="165" t="str">
        <f t="shared" ref="AA643:AA706" si="41">IF(ISBLANK($V643), "", _xlfn.IFNA($V643 + _xlfn.IFNA( VLOOKUP($O643 &amp; IF(ISBLANK($P643),"", "-" &amp; $P643) &amp; IF(ISBLANK($Q643),"", "-" &amp; $Q643) &amp; IF(ISBLANK($R643),"", "-" &amp; $R643) &amp; IF(ISBLANK($S643),"", "-" &amp; $S643) &amp; IF(ISBLANK($T643),"", "-" &amp; $T643),TravelTime,8,FALSE), VLOOKUP($T643 &amp; IF(ISBLANK($S643),"", "-" &amp; $S643) &amp; IF(ISBLANK($R643),"", "-" &amp; $R643) &amp; IF(ISBLANK($Q643),"", "-" &amp; $Q643) &amp; IF(ISBLANK($P643),"", "-" &amp; $P643) &amp; IF(ISBLANK($O643),"", "-" &amp; $O643),TravelTime,8,FALSE)) / 1440, ""))</f>
        <v/>
      </c>
      <c r="AB643" t="str">
        <f t="shared" ref="AB643:AB706" si="42">IF(AND(LEN($A643)&lt;&gt;0,LEN($A643)&lt;&gt;0),$A643,$AB642)</f>
        <v>BICHOLIM</v>
      </c>
      <c r="AC643" t="str">
        <f t="shared" ref="AC643:AC706" si="43">IF(AND(LEN($J643)&lt;&gt;0,LEN($B643)&lt;&gt;0),$J643,$AC642)</f>
        <v>GA04T-4254</v>
      </c>
      <c r="AD643" t="str">
        <f>_xlfn.IFNA(VLOOKUP(PrivateSchedule[[#This Row],[ow]],RTARoutes[[StageCodes]:[RouteID]],6,FALSE), VLOOKUP(PrivateSchedule[[#This Row],[re]],RTARoutes[[StageCodes]:[RouteID]],6,FALSE))</f>
        <v>PVT54</v>
      </c>
      <c r="AE643" t="str" cm="1">
        <f t="array" ref="AE643">_xlfn.IFS( NOT(ISNA(VLOOKUP(PrivateSchedule[[#This Row],[ow]],RTARoutes[[StageCodes]:[RouteID]],6,FALSE))), "O",  NOT(ISNA(VLOOKUP(PrivateSchedule[[#This Row],[re]],RTARoutes[[StageCodes]:[RouteID]],6,FALSE))), "R")</f>
        <v>R</v>
      </c>
      <c r="AF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44" spans="2:33">
      <c r="O644" s="171" t="s">
        <v>420</v>
      </c>
      <c r="T644" s="173" t="s">
        <v>2330</v>
      </c>
      <c r="U644" t="str">
        <f t="shared" si="40"/>
        <v>BICHOLIM-PILGAO</v>
      </c>
      <c r="V644" s="163">
        <v>0.54513888888888884</v>
      </c>
      <c r="AA644" s="165" t="str">
        <f t="shared" si="41"/>
        <v/>
      </c>
      <c r="AB644" t="str">
        <f t="shared" si="42"/>
        <v>BICHOLIM</v>
      </c>
      <c r="AC644" t="str">
        <f t="shared" si="43"/>
        <v>GA04T-4254</v>
      </c>
      <c r="AD644" t="str">
        <f>_xlfn.IFNA(VLOOKUP(PrivateSchedule[[#This Row],[ow]],RTARoutes[[StageCodes]:[RouteID]],6,FALSE), VLOOKUP(PrivateSchedule[[#This Row],[re]],RTARoutes[[StageCodes]:[RouteID]],6,FALSE))</f>
        <v>PVT54</v>
      </c>
      <c r="AE644" t="str" cm="1">
        <f t="array" ref="AE644">_xlfn.IFS( NOT(ISNA(VLOOKUP(PrivateSchedule[[#This Row],[ow]],RTARoutes[[StageCodes]:[RouteID]],6,FALSE))), "O",  NOT(ISNA(VLOOKUP(PrivateSchedule[[#This Row],[re]],RTARoutes[[StageCodes]:[RouteID]],6,FALSE))), "R")</f>
        <v>O</v>
      </c>
      <c r="AF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45" spans="2:33">
      <c r="O645" s="171" t="s">
        <v>2330</v>
      </c>
      <c r="T645" s="173" t="s">
        <v>420</v>
      </c>
      <c r="U645" t="str">
        <f t="shared" si="40"/>
        <v>PILGAO-BICHOLIM</v>
      </c>
      <c r="V645" s="163">
        <v>0.59375</v>
      </c>
      <c r="AA645" s="165" t="str">
        <f t="shared" si="41"/>
        <v/>
      </c>
      <c r="AB645" t="str">
        <f t="shared" si="42"/>
        <v>BICHOLIM</v>
      </c>
      <c r="AC645" t="str">
        <f t="shared" si="43"/>
        <v>GA04T-4254</v>
      </c>
      <c r="AD645" t="str">
        <f>_xlfn.IFNA(VLOOKUP(PrivateSchedule[[#This Row],[ow]],RTARoutes[[StageCodes]:[RouteID]],6,FALSE), VLOOKUP(PrivateSchedule[[#This Row],[re]],RTARoutes[[StageCodes]:[RouteID]],6,FALSE))</f>
        <v>PVT54</v>
      </c>
      <c r="AE645" t="str" cm="1">
        <f t="array" ref="AE645">_xlfn.IFS( NOT(ISNA(VLOOKUP(PrivateSchedule[[#This Row],[ow]],RTARoutes[[StageCodes]:[RouteID]],6,FALSE))), "O",  NOT(ISNA(VLOOKUP(PrivateSchedule[[#This Row],[re]],RTARoutes[[StageCodes]:[RouteID]],6,FALSE))), "R")</f>
        <v>R</v>
      </c>
      <c r="AF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46" spans="2:33">
      <c r="O646" s="171" t="s">
        <v>420</v>
      </c>
      <c r="T646" s="173" t="s">
        <v>2330</v>
      </c>
      <c r="U646" t="str">
        <f t="shared" si="40"/>
        <v>BICHOLIM-PILGAO</v>
      </c>
      <c r="V646" s="163">
        <v>0.60416666666666663</v>
      </c>
      <c r="AA646" s="165" t="str">
        <f t="shared" si="41"/>
        <v/>
      </c>
      <c r="AB646" t="str">
        <f t="shared" si="42"/>
        <v>BICHOLIM</v>
      </c>
      <c r="AC646" t="str">
        <f t="shared" si="43"/>
        <v>GA04T-4254</v>
      </c>
      <c r="AD646" t="str">
        <f>_xlfn.IFNA(VLOOKUP(PrivateSchedule[[#This Row],[ow]],RTARoutes[[StageCodes]:[RouteID]],6,FALSE), VLOOKUP(PrivateSchedule[[#This Row],[re]],RTARoutes[[StageCodes]:[RouteID]],6,FALSE))</f>
        <v>PVT54</v>
      </c>
      <c r="AE646" t="str" cm="1">
        <f t="array" ref="AE646">_xlfn.IFS( NOT(ISNA(VLOOKUP(PrivateSchedule[[#This Row],[ow]],RTARoutes[[StageCodes]:[RouteID]],6,FALSE))), "O",  NOT(ISNA(VLOOKUP(PrivateSchedule[[#This Row],[re]],RTARoutes[[StageCodes]:[RouteID]],6,FALSE))), "R")</f>
        <v>O</v>
      </c>
      <c r="AF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47" spans="2:33">
      <c r="O647" s="171" t="s">
        <v>2330</v>
      </c>
      <c r="T647" s="173" t="s">
        <v>420</v>
      </c>
      <c r="U647" t="str">
        <f t="shared" si="40"/>
        <v>PILGAO-BICHOLIM</v>
      </c>
      <c r="V647" s="163">
        <v>0.625</v>
      </c>
      <c r="AA647" s="165" t="str">
        <f t="shared" si="41"/>
        <v/>
      </c>
      <c r="AB647" t="str">
        <f t="shared" si="42"/>
        <v>BICHOLIM</v>
      </c>
      <c r="AC647" t="str">
        <f t="shared" si="43"/>
        <v>GA04T-4254</v>
      </c>
      <c r="AD647" t="str">
        <f>_xlfn.IFNA(VLOOKUP(PrivateSchedule[[#This Row],[ow]],RTARoutes[[StageCodes]:[RouteID]],6,FALSE), VLOOKUP(PrivateSchedule[[#This Row],[re]],RTARoutes[[StageCodes]:[RouteID]],6,FALSE))</f>
        <v>PVT54</v>
      </c>
      <c r="AE647" t="str" cm="1">
        <f t="array" ref="AE647">_xlfn.IFS( NOT(ISNA(VLOOKUP(PrivateSchedule[[#This Row],[ow]],RTARoutes[[StageCodes]:[RouteID]],6,FALSE))), "O",  NOT(ISNA(VLOOKUP(PrivateSchedule[[#This Row],[re]],RTARoutes[[StageCodes]:[RouteID]],6,FALSE))), "R")</f>
        <v>R</v>
      </c>
      <c r="AF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48" spans="2:33">
      <c r="O648" s="171" t="s">
        <v>420</v>
      </c>
      <c r="T648" s="173" t="s">
        <v>2330</v>
      </c>
      <c r="U648" t="str">
        <f t="shared" si="40"/>
        <v>BICHOLIM-PILGAO</v>
      </c>
      <c r="V648" s="163">
        <v>0.65277777777777779</v>
      </c>
      <c r="AA648" s="165" t="str">
        <f t="shared" si="41"/>
        <v/>
      </c>
      <c r="AB648" t="str">
        <f t="shared" si="42"/>
        <v>BICHOLIM</v>
      </c>
      <c r="AC648" t="str">
        <f t="shared" si="43"/>
        <v>GA04T-4254</v>
      </c>
      <c r="AD648" t="str">
        <f>_xlfn.IFNA(VLOOKUP(PrivateSchedule[[#This Row],[ow]],RTARoutes[[StageCodes]:[RouteID]],6,FALSE), VLOOKUP(PrivateSchedule[[#This Row],[re]],RTARoutes[[StageCodes]:[RouteID]],6,FALSE))</f>
        <v>PVT54</v>
      </c>
      <c r="AE648" t="str" cm="1">
        <f t="array" ref="AE648">_xlfn.IFS( NOT(ISNA(VLOOKUP(PrivateSchedule[[#This Row],[ow]],RTARoutes[[StageCodes]:[RouteID]],6,FALSE))), "O",  NOT(ISNA(VLOOKUP(PrivateSchedule[[#This Row],[re]],RTARoutes[[StageCodes]:[RouteID]],6,FALSE))), "R")</f>
        <v>O</v>
      </c>
      <c r="AF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49" spans="2:33">
      <c r="O649" s="171" t="s">
        <v>2330</v>
      </c>
      <c r="T649" s="173" t="s">
        <v>420</v>
      </c>
      <c r="U649" t="str">
        <f t="shared" si="40"/>
        <v>PILGAO-BICHOLIM</v>
      </c>
      <c r="V649" s="163">
        <v>0.68402777777777779</v>
      </c>
      <c r="AA649" s="165" t="str">
        <f t="shared" si="41"/>
        <v/>
      </c>
      <c r="AB649" t="str">
        <f t="shared" si="42"/>
        <v>BICHOLIM</v>
      </c>
      <c r="AC649" t="str">
        <f t="shared" si="43"/>
        <v>GA04T-4254</v>
      </c>
      <c r="AD649" t="str">
        <f>_xlfn.IFNA(VLOOKUP(PrivateSchedule[[#This Row],[ow]],RTARoutes[[StageCodes]:[RouteID]],6,FALSE), VLOOKUP(PrivateSchedule[[#This Row],[re]],RTARoutes[[StageCodes]:[RouteID]],6,FALSE))</f>
        <v>PVT54</v>
      </c>
      <c r="AE649" t="str" cm="1">
        <f t="array" ref="AE649">_xlfn.IFS( NOT(ISNA(VLOOKUP(PrivateSchedule[[#This Row],[ow]],RTARoutes[[StageCodes]:[RouteID]],6,FALSE))), "O",  NOT(ISNA(VLOOKUP(PrivateSchedule[[#This Row],[re]],RTARoutes[[StageCodes]:[RouteID]],6,FALSE))), "R")</f>
        <v>R</v>
      </c>
      <c r="AF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50" spans="2:33">
      <c r="O650" s="171" t="s">
        <v>420</v>
      </c>
      <c r="T650" s="173" t="s">
        <v>2330</v>
      </c>
      <c r="U650" t="str">
        <f t="shared" si="40"/>
        <v>BICHOLIM-PILGAO</v>
      </c>
      <c r="V650" s="163">
        <v>0.71875</v>
      </c>
      <c r="AA650" s="165" t="str">
        <f t="shared" si="41"/>
        <v/>
      </c>
      <c r="AB650" t="str">
        <f t="shared" si="42"/>
        <v>BICHOLIM</v>
      </c>
      <c r="AC650" t="str">
        <f t="shared" si="43"/>
        <v>GA04T-4254</v>
      </c>
      <c r="AD650" t="str">
        <f>_xlfn.IFNA(VLOOKUP(PrivateSchedule[[#This Row],[ow]],RTARoutes[[StageCodes]:[RouteID]],6,FALSE), VLOOKUP(PrivateSchedule[[#This Row],[re]],RTARoutes[[StageCodes]:[RouteID]],6,FALSE))</f>
        <v>PVT54</v>
      </c>
      <c r="AE650" t="str" cm="1">
        <f t="array" ref="AE650">_xlfn.IFS( NOT(ISNA(VLOOKUP(PrivateSchedule[[#This Row],[ow]],RTARoutes[[StageCodes]:[RouteID]],6,FALSE))), "O",  NOT(ISNA(VLOOKUP(PrivateSchedule[[#This Row],[re]],RTARoutes[[StageCodes]:[RouteID]],6,FALSE))), "R")</f>
        <v>O</v>
      </c>
      <c r="AF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51" spans="2:33">
      <c r="O651" s="171" t="s">
        <v>2330</v>
      </c>
      <c r="T651" s="173" t="s">
        <v>420</v>
      </c>
      <c r="U651" t="str">
        <f t="shared" si="40"/>
        <v>PILGAO-BICHOLIM</v>
      </c>
      <c r="V651" s="163">
        <v>0.74652777777777779</v>
      </c>
      <c r="AA651" s="165" t="str">
        <f t="shared" si="41"/>
        <v/>
      </c>
      <c r="AB651" t="str">
        <f t="shared" si="42"/>
        <v>BICHOLIM</v>
      </c>
      <c r="AC651" t="str">
        <f t="shared" si="43"/>
        <v>GA04T-4254</v>
      </c>
      <c r="AD651" t="str">
        <f>_xlfn.IFNA(VLOOKUP(PrivateSchedule[[#This Row],[ow]],RTARoutes[[StageCodes]:[RouteID]],6,FALSE), VLOOKUP(PrivateSchedule[[#This Row],[re]],RTARoutes[[StageCodes]:[RouteID]],6,FALSE))</f>
        <v>PVT54</v>
      </c>
      <c r="AE651" t="str" cm="1">
        <f t="array" ref="AE651">_xlfn.IFS( NOT(ISNA(VLOOKUP(PrivateSchedule[[#This Row],[ow]],RTARoutes[[StageCodes]:[RouteID]],6,FALSE))), "O",  NOT(ISNA(VLOOKUP(PrivateSchedule[[#This Row],[re]],RTARoutes[[StageCodes]:[RouteID]],6,FALSE))), "R")</f>
        <v>R</v>
      </c>
      <c r="AF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PLG-*BCH</v>
      </c>
      <c r="AG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BCH-*PLG</v>
      </c>
    </row>
    <row r="652" spans="2:33">
      <c r="O652" s="171" t="s">
        <v>420</v>
      </c>
      <c r="T652" s="173" t="s">
        <v>2330</v>
      </c>
      <c r="U652" t="str">
        <f t="shared" si="40"/>
        <v>BICHOLIM-PILGAO</v>
      </c>
      <c r="V652" s="163">
        <v>0.77777777777777779</v>
      </c>
      <c r="AA652" s="165" t="str">
        <f t="shared" si="41"/>
        <v/>
      </c>
      <c r="AB652" t="str">
        <f t="shared" si="42"/>
        <v>BICHOLIM</v>
      </c>
      <c r="AC652" t="str">
        <f t="shared" si="43"/>
        <v>GA04T-4254</v>
      </c>
      <c r="AD652" t="str">
        <f>_xlfn.IFNA(VLOOKUP(PrivateSchedule[[#This Row],[ow]],RTARoutes[[StageCodes]:[RouteID]],6,FALSE), VLOOKUP(PrivateSchedule[[#This Row],[re]],RTARoutes[[StageCodes]:[RouteID]],6,FALSE))</f>
        <v>PVT54</v>
      </c>
      <c r="AE652" t="str" cm="1">
        <f t="array" ref="AE652">_xlfn.IFS( NOT(ISNA(VLOOKUP(PrivateSchedule[[#This Row],[ow]],RTARoutes[[StageCodes]:[RouteID]],6,FALSE))), "O",  NOT(ISNA(VLOOKUP(PrivateSchedule[[#This Row],[re]],RTARoutes[[StageCodes]:[RouteID]],6,FALSE))), "R")</f>
        <v>O</v>
      </c>
      <c r="AF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BCH-*PLG</v>
      </c>
      <c r="AG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PLG-*BCH</v>
      </c>
    </row>
    <row r="653" spans="2:33">
      <c r="B653" s="171" t="s">
        <v>178</v>
      </c>
      <c r="J653" s="171" t="s">
        <v>177</v>
      </c>
      <c r="U653" t="str">
        <f t="shared" si="40"/>
        <v/>
      </c>
      <c r="AA653" s="165" t="str">
        <f t="shared" si="41"/>
        <v/>
      </c>
      <c r="AB653" t="str">
        <f t="shared" si="42"/>
        <v>BICHOLIM</v>
      </c>
      <c r="AC653" t="str">
        <f t="shared" si="43"/>
        <v>GA04T 9699</v>
      </c>
      <c r="AD653" t="e">
        <f>_xlfn.IFNA(VLOOKUP(PrivateSchedule[[#This Row],[ow]],RTARoutes[[StageCodes]:[RouteID]],6,FALSE), VLOOKUP(PrivateSchedule[[#This Row],[re]],RTARoutes[[StageCodes]:[RouteID]],6,FALSE))</f>
        <v>#N/A</v>
      </c>
      <c r="AE653" t="e" cm="1">
        <f t="array" ref="AE653">_xlfn.IFS( NOT(ISNA(VLOOKUP(PrivateSchedule[[#This Row],[ow]],RTARoutes[[StageCodes]:[RouteID]],6,FALSE))), "O",  NOT(ISNA(VLOOKUP(PrivateSchedule[[#This Row],[re]],RTARoutes[[StageCodes]:[RouteID]],6,FALSE))), "R")</f>
        <v>#N/A</v>
      </c>
      <c r="AF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654" spans="2:33">
      <c r="B654" s="171" t="s">
        <v>182</v>
      </c>
      <c r="C654" s="172" t="s">
        <v>3841</v>
      </c>
      <c r="J654" s="171" t="s">
        <v>180</v>
      </c>
      <c r="O654" s="171" t="s">
        <v>3486</v>
      </c>
      <c r="P654" s="172" t="s">
        <v>774</v>
      </c>
      <c r="T654" s="173" t="s">
        <v>1882</v>
      </c>
      <c r="U654" t="str">
        <f t="shared" si="40"/>
        <v>Podocem -BHATWADI-MAPUSA</v>
      </c>
      <c r="V654" s="163">
        <v>0.31597222222222221</v>
      </c>
      <c r="AA654" s="165" t="str">
        <f t="shared" si="41"/>
        <v/>
      </c>
      <c r="AB654" t="str">
        <f t="shared" si="42"/>
        <v>BICHOLIM</v>
      </c>
      <c r="AC654" t="str">
        <f t="shared" si="43"/>
        <v>GA01U 3199</v>
      </c>
      <c r="AD654" t="e">
        <f>_xlfn.IFNA(VLOOKUP(PrivateSchedule[[#This Row],[ow]],RTARoutes[[StageCodes]:[RouteID]],6,FALSE), VLOOKUP(PrivateSchedule[[#This Row],[re]],RTARoutes[[StageCodes]:[RouteID]],6,FALSE))</f>
        <v>#N/A</v>
      </c>
      <c r="AE654" t="e" cm="1">
        <f t="array" ref="AE654">_xlfn.IFS( NOT(ISNA(VLOOKUP(PrivateSchedule[[#This Row],[ow]],RTARoutes[[StageCodes]:[RouteID]],6,FALSE))), "O",  NOT(ISNA(VLOOKUP(PrivateSchedule[[#This Row],[re]],RTARoutes[[StageCodes]:[RouteID]],6,FALSE))), "R")</f>
        <v>#N/A</v>
      </c>
      <c r="AF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PCE-*BWD-*MPS</v>
      </c>
      <c r="AG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MPS-*BWD-*PCE</v>
      </c>
    </row>
    <row r="655" spans="2:33">
      <c r="O655" s="171" t="s">
        <v>1882</v>
      </c>
      <c r="T655" s="173" t="s">
        <v>3486</v>
      </c>
      <c r="U655" t="str">
        <f t="shared" si="40"/>
        <v xml:space="preserve">MAPUSA-Podocem </v>
      </c>
      <c r="V655" s="163">
        <v>0.39930555555555558</v>
      </c>
      <c r="AA655" s="165" t="str">
        <f t="shared" si="41"/>
        <v/>
      </c>
      <c r="AB655" t="str">
        <f t="shared" si="42"/>
        <v>BICHOLIM</v>
      </c>
      <c r="AC655" t="str">
        <f t="shared" si="43"/>
        <v>GA01U 3199</v>
      </c>
      <c r="AD655" t="str">
        <f>_xlfn.IFNA(VLOOKUP(PrivateSchedule[[#This Row],[ow]],RTARoutes[[StageCodes]:[RouteID]],6,FALSE), VLOOKUP(PrivateSchedule[[#This Row],[re]],RTARoutes[[StageCodes]:[RouteID]],6,FALSE))</f>
        <v>PVT291</v>
      </c>
      <c r="AE655" t="str" cm="1">
        <f t="array" ref="AE655">_xlfn.IFS( NOT(ISNA(VLOOKUP(PrivateSchedule[[#This Row],[ow]],RTARoutes[[StageCodes]:[RouteID]],6,FALSE))), "O",  NOT(ISNA(VLOOKUP(PrivateSchedule[[#This Row],[re]],RTARoutes[[StageCodes]:[RouteID]],6,FALSE))), "R")</f>
        <v>O</v>
      </c>
      <c r="AF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MPS-*PCE</v>
      </c>
      <c r="AG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PCE-*MPS</v>
      </c>
    </row>
    <row r="656" spans="2:33">
      <c r="O656" s="171" t="s">
        <v>3486</v>
      </c>
      <c r="P656" s="172" t="s">
        <v>774</v>
      </c>
      <c r="Q656" s="172" t="s">
        <v>3488</v>
      </c>
      <c r="T656" s="173" t="s">
        <v>2596</v>
      </c>
      <c r="U656" t="str">
        <f t="shared" si="40"/>
        <v>Podocem -BHATWADI-Zariwada-SANKHALI</v>
      </c>
      <c r="V656" s="163">
        <v>0.47222222222222227</v>
      </c>
      <c r="AA656" s="165" t="str">
        <f t="shared" si="41"/>
        <v/>
      </c>
      <c r="AB656" t="str">
        <f t="shared" si="42"/>
        <v>BICHOLIM</v>
      </c>
      <c r="AC656" t="str">
        <f t="shared" si="43"/>
        <v>GA01U 3199</v>
      </c>
      <c r="AD656" t="str">
        <f>_xlfn.IFNA(VLOOKUP(PrivateSchedule[[#This Row],[ow]],RTARoutes[[StageCodes]:[RouteID]],6,FALSE), VLOOKUP(PrivateSchedule[[#This Row],[re]],RTARoutes[[StageCodes]:[RouteID]],6,FALSE))</f>
        <v>PVT370</v>
      </c>
      <c r="AE656" t="str" cm="1">
        <f t="array" ref="AE656">_xlfn.IFS( NOT(ISNA(VLOOKUP(PrivateSchedule[[#This Row],[ow]],RTARoutes[[StageCodes]:[RouteID]],6,FALSE))), "O",  NOT(ISNA(VLOOKUP(PrivateSchedule[[#This Row],[re]],RTARoutes[[StageCodes]:[RouteID]],6,FALSE))), "R")</f>
        <v>O</v>
      </c>
      <c r="AF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PCE-*BWD-*ZDA-*SKL</v>
      </c>
      <c r="AG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SKL-*ZDA-*BWD-*PCE</v>
      </c>
    </row>
    <row r="657" spans="2:33">
      <c r="O657" s="171" t="s">
        <v>2596</v>
      </c>
      <c r="T657" s="173" t="s">
        <v>1882</v>
      </c>
      <c r="U657" t="str">
        <f t="shared" si="40"/>
        <v>SANKHALI-MAPUSA</v>
      </c>
      <c r="V657" s="163">
        <v>0.55208333333333337</v>
      </c>
      <c r="AA657" s="165" t="str">
        <f t="shared" si="41"/>
        <v/>
      </c>
      <c r="AB657" t="str">
        <f t="shared" si="42"/>
        <v>BICHOLIM</v>
      </c>
      <c r="AC657" t="str">
        <f t="shared" si="43"/>
        <v>GA01U 3199</v>
      </c>
      <c r="AD657" t="str">
        <f>_xlfn.IFNA(VLOOKUP(PrivateSchedule[[#This Row],[ow]],RTARoutes[[StageCodes]:[RouteID]],6,FALSE), VLOOKUP(PrivateSchedule[[#This Row],[re]],RTARoutes[[StageCodes]:[RouteID]],6,FALSE))</f>
        <v>PVT297</v>
      </c>
      <c r="AE657" t="str" cm="1">
        <f t="array" ref="AE657">_xlfn.IFS( NOT(ISNA(VLOOKUP(PrivateSchedule[[#This Row],[ow]],RTARoutes[[StageCodes]:[RouteID]],6,FALSE))), "O",  NOT(ISNA(VLOOKUP(PrivateSchedule[[#This Row],[re]],RTARoutes[[StageCodes]:[RouteID]],6,FALSE))), "R")</f>
        <v>R</v>
      </c>
      <c r="AF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SKL-*MPS</v>
      </c>
      <c r="AG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MPS-*SKL</v>
      </c>
    </row>
    <row r="658" spans="2:33">
      <c r="O658" s="171" t="s">
        <v>1882</v>
      </c>
      <c r="P658" s="172" t="s">
        <v>3488</v>
      </c>
      <c r="Q658" s="172" t="s">
        <v>3486</v>
      </c>
      <c r="T658" s="173" t="s">
        <v>3468</v>
      </c>
      <c r="U658" t="str">
        <f t="shared" si="40"/>
        <v>MAPUSA-Zariwada-Podocem -Kudchirem</v>
      </c>
      <c r="V658" s="163">
        <v>0.70833333333333337</v>
      </c>
      <c r="AA658" s="165" t="str">
        <f t="shared" si="41"/>
        <v/>
      </c>
      <c r="AB658" t="str">
        <f t="shared" si="42"/>
        <v>BICHOLIM</v>
      </c>
      <c r="AC658" t="str">
        <f t="shared" si="43"/>
        <v>GA01U 3199</v>
      </c>
      <c r="AD658" t="e">
        <f>_xlfn.IFNA(VLOOKUP(PrivateSchedule[[#This Row],[ow]],RTARoutes[[StageCodes]:[RouteID]],6,FALSE), VLOOKUP(PrivateSchedule[[#This Row],[re]],RTARoutes[[StageCodes]:[RouteID]],6,FALSE))</f>
        <v>#N/A</v>
      </c>
      <c r="AE658" t="e" cm="1">
        <f t="array" ref="AE658">_xlfn.IFS( NOT(ISNA(VLOOKUP(PrivateSchedule[[#This Row],[ow]],RTARoutes[[StageCodes]:[RouteID]],6,FALSE))), "O",  NOT(ISNA(VLOOKUP(PrivateSchedule[[#This Row],[re]],RTARoutes[[StageCodes]:[RouteID]],6,FALSE))), "R")</f>
        <v>#N/A</v>
      </c>
      <c r="AF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MPS-*ZDA-*PCE-*KUC</v>
      </c>
      <c r="AG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KUC-*PCE-*ZDA-*MPS</v>
      </c>
    </row>
    <row r="659" spans="2:33">
      <c r="O659" s="171" t="s">
        <v>3486</v>
      </c>
      <c r="P659" s="172" t="s">
        <v>774</v>
      </c>
      <c r="Q659" s="172" t="s">
        <v>3488</v>
      </c>
      <c r="T659" s="173" t="s">
        <v>1882</v>
      </c>
      <c r="U659" t="str">
        <f t="shared" si="40"/>
        <v>Podocem -BHATWADI-Zariwada-MAPUSA</v>
      </c>
      <c r="V659" s="163">
        <v>0.76041666666666663</v>
      </c>
      <c r="AA659" s="165" t="str">
        <f t="shared" si="41"/>
        <v/>
      </c>
      <c r="AB659" t="str">
        <f t="shared" si="42"/>
        <v>BICHOLIM</v>
      </c>
      <c r="AC659" t="str">
        <f t="shared" si="43"/>
        <v>GA01U 3199</v>
      </c>
      <c r="AD659" t="e">
        <f>_xlfn.IFNA(VLOOKUP(PrivateSchedule[[#This Row],[ow]],RTARoutes[[StageCodes]:[RouteID]],6,FALSE), VLOOKUP(PrivateSchedule[[#This Row],[re]],RTARoutes[[StageCodes]:[RouteID]],6,FALSE))</f>
        <v>#N/A</v>
      </c>
      <c r="AE659" t="e" cm="1">
        <f t="array" ref="AE659">_xlfn.IFS( NOT(ISNA(VLOOKUP(PrivateSchedule[[#This Row],[ow]],RTARoutes[[StageCodes]:[RouteID]],6,FALSE))), "O",  NOT(ISNA(VLOOKUP(PrivateSchedule[[#This Row],[re]],RTARoutes[[StageCodes]:[RouteID]],6,FALSE))), "R")</f>
        <v>#N/A</v>
      </c>
      <c r="AF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PCE-*BWD-*ZDA-*MPS</v>
      </c>
      <c r="AG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MPS-*ZDA-*BWD-*PCE</v>
      </c>
    </row>
    <row r="660" spans="2:33">
      <c r="O660" s="171" t="s">
        <v>1882</v>
      </c>
      <c r="T660" s="173" t="s">
        <v>774</v>
      </c>
      <c r="U660" t="str">
        <f t="shared" si="40"/>
        <v>MAPUSA-BHATWADI</v>
      </c>
      <c r="V660" s="163">
        <v>0.84722222222222221</v>
      </c>
      <c r="AA660" s="165" t="str">
        <f t="shared" si="41"/>
        <v/>
      </c>
      <c r="AB660" t="str">
        <f t="shared" si="42"/>
        <v>BICHOLIM</v>
      </c>
      <c r="AC660" t="str">
        <f t="shared" si="43"/>
        <v>GA01U 3199</v>
      </c>
      <c r="AD660" t="e">
        <f>_xlfn.IFNA(VLOOKUP(PrivateSchedule[[#This Row],[ow]],RTARoutes[[StageCodes]:[RouteID]],6,FALSE), VLOOKUP(PrivateSchedule[[#This Row],[re]],RTARoutes[[StageCodes]:[RouteID]],6,FALSE))</f>
        <v>#N/A</v>
      </c>
      <c r="AE660" t="e" cm="1">
        <f t="array" ref="AE660">_xlfn.IFS( NOT(ISNA(VLOOKUP(PrivateSchedule[[#This Row],[ow]],RTARoutes[[StageCodes]:[RouteID]],6,FALSE))), "O",  NOT(ISNA(VLOOKUP(PrivateSchedule[[#This Row],[re]],RTARoutes[[StageCodes]:[RouteID]],6,FALSE))), "R")</f>
        <v>#N/A</v>
      </c>
      <c r="AF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MPS-*BWD</v>
      </c>
      <c r="AG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BWD-*MPS</v>
      </c>
    </row>
    <row r="661" spans="2:33">
      <c r="B661" s="171" t="s">
        <v>186</v>
      </c>
      <c r="J661" s="171" t="s">
        <v>184</v>
      </c>
      <c r="U661" t="str">
        <f t="shared" si="40"/>
        <v/>
      </c>
      <c r="AA661" s="165" t="str">
        <f t="shared" si="41"/>
        <v/>
      </c>
      <c r="AB661" t="str">
        <f t="shared" si="42"/>
        <v>BICHOLIM</v>
      </c>
      <c r="AC661" t="str">
        <f t="shared" si="43"/>
        <v>GA04T 4334</v>
      </c>
      <c r="AD661" t="e">
        <f>_xlfn.IFNA(VLOOKUP(PrivateSchedule[[#This Row],[ow]],RTARoutes[[StageCodes]:[RouteID]],6,FALSE), VLOOKUP(PrivateSchedule[[#This Row],[re]],RTARoutes[[StageCodes]:[RouteID]],6,FALSE))</f>
        <v>#N/A</v>
      </c>
      <c r="AE661" t="e" cm="1">
        <f t="array" ref="AE661">_xlfn.IFS( NOT(ISNA(VLOOKUP(PrivateSchedule[[#This Row],[ow]],RTARoutes[[StageCodes]:[RouteID]],6,FALSE))), "O",  NOT(ISNA(VLOOKUP(PrivateSchedule[[#This Row],[re]],RTARoutes[[StageCodes]:[RouteID]],6,FALSE))), "R")</f>
        <v>#N/A</v>
      </c>
      <c r="AF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662" spans="2:33">
      <c r="B662" s="171" t="s">
        <v>201</v>
      </c>
      <c r="C662" s="172" t="s">
        <v>3842</v>
      </c>
      <c r="G662" s="171" t="s">
        <v>3843</v>
      </c>
      <c r="H662" s="172" t="s">
        <v>3844</v>
      </c>
      <c r="J662" s="171" t="s">
        <v>200</v>
      </c>
      <c r="O662" s="171" t="s">
        <v>3738</v>
      </c>
      <c r="T662" s="173" t="s">
        <v>1882</v>
      </c>
      <c r="U662" t="str">
        <f t="shared" si="40"/>
        <v>SAL-MAPUSA</v>
      </c>
      <c r="V662" s="163">
        <v>0.27083333333333331</v>
      </c>
      <c r="AA662" s="165" t="str">
        <f t="shared" si="41"/>
        <v/>
      </c>
      <c r="AB662" t="str">
        <f t="shared" si="42"/>
        <v>BICHOLIM</v>
      </c>
      <c r="AC662" t="str">
        <f t="shared" si="43"/>
        <v>GA01T 5111</v>
      </c>
      <c r="AD662" t="str">
        <f>_xlfn.IFNA(VLOOKUP(PrivateSchedule[[#This Row],[ow]],RTARoutes[[StageCodes]:[RouteID]],6,FALSE), VLOOKUP(PrivateSchedule[[#This Row],[re]],RTARoutes[[StageCodes]:[RouteID]],6,FALSE))</f>
        <v>PVT290</v>
      </c>
      <c r="AE662" t="str" cm="1">
        <f t="array" ref="AE662">_xlfn.IFS( NOT(ISNA(VLOOKUP(PrivateSchedule[[#This Row],[ow]],RTARoutes[[StageCodes]:[RouteID]],6,FALSE))), "O",  NOT(ISNA(VLOOKUP(PrivateSchedule[[#This Row],[re]],RTARoutes[[StageCodes]:[RouteID]],6,FALSE))), "R")</f>
        <v>R</v>
      </c>
      <c r="AF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663" spans="2:33">
      <c r="O663" s="171" t="s">
        <v>1882</v>
      </c>
      <c r="T663" s="173" t="s">
        <v>3738</v>
      </c>
      <c r="U663" t="str">
        <f t="shared" si="40"/>
        <v>MAPUSA-SAL</v>
      </c>
      <c r="V663" s="163">
        <v>0.33333333333333331</v>
      </c>
      <c r="AA663" s="165" t="str">
        <f t="shared" si="41"/>
        <v/>
      </c>
      <c r="AB663" t="str">
        <f t="shared" si="42"/>
        <v>BICHOLIM</v>
      </c>
      <c r="AC663" t="str">
        <f t="shared" si="43"/>
        <v>GA01T 5111</v>
      </c>
      <c r="AD663" t="str">
        <f>_xlfn.IFNA(VLOOKUP(PrivateSchedule[[#This Row],[ow]],RTARoutes[[StageCodes]:[RouteID]],6,FALSE), VLOOKUP(PrivateSchedule[[#This Row],[re]],RTARoutes[[StageCodes]:[RouteID]],6,FALSE))</f>
        <v>PVT290</v>
      </c>
      <c r="AE663" t="str" cm="1">
        <f t="array" ref="AE663">_xlfn.IFS( NOT(ISNA(VLOOKUP(PrivateSchedule[[#This Row],[ow]],RTARoutes[[StageCodes]:[RouteID]],6,FALSE))), "O",  NOT(ISNA(VLOOKUP(PrivateSchedule[[#This Row],[re]],RTARoutes[[StageCodes]:[RouteID]],6,FALSE))), "R")</f>
        <v>O</v>
      </c>
      <c r="AF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MPS-*Sal</v>
      </c>
      <c r="AG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Sal-*MPS</v>
      </c>
    </row>
    <row r="664" spans="2:33">
      <c r="O664" s="171" t="s">
        <v>3738</v>
      </c>
      <c r="T664" s="173" t="s">
        <v>1882</v>
      </c>
      <c r="U664" t="str">
        <f t="shared" si="40"/>
        <v>SAL-MAPUSA</v>
      </c>
      <c r="V664" s="163">
        <v>0.39583333333333331</v>
      </c>
      <c r="AA664" s="165" t="str">
        <f t="shared" si="41"/>
        <v/>
      </c>
      <c r="AB664" t="str">
        <f t="shared" si="42"/>
        <v>BICHOLIM</v>
      </c>
      <c r="AC664" t="str">
        <f t="shared" si="43"/>
        <v>GA01T 5111</v>
      </c>
      <c r="AD664" t="str">
        <f>_xlfn.IFNA(VLOOKUP(PrivateSchedule[[#This Row],[ow]],RTARoutes[[StageCodes]:[RouteID]],6,FALSE), VLOOKUP(PrivateSchedule[[#This Row],[re]],RTARoutes[[StageCodes]:[RouteID]],6,FALSE))</f>
        <v>PVT290</v>
      </c>
      <c r="AE664" t="str" cm="1">
        <f t="array" ref="AE664">_xlfn.IFS( NOT(ISNA(VLOOKUP(PrivateSchedule[[#This Row],[ow]],RTARoutes[[StageCodes]:[RouteID]],6,FALSE))), "O",  NOT(ISNA(VLOOKUP(PrivateSchedule[[#This Row],[re]],RTARoutes[[StageCodes]:[RouteID]],6,FALSE))), "R")</f>
        <v>R</v>
      </c>
      <c r="AF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665" spans="2:33">
      <c r="O665" s="171" t="s">
        <v>1882</v>
      </c>
      <c r="T665" s="173" t="s">
        <v>3738</v>
      </c>
      <c r="U665" t="str">
        <f t="shared" si="40"/>
        <v>MAPUSA-SAL</v>
      </c>
      <c r="V665" s="163">
        <v>0.47569444444444442</v>
      </c>
      <c r="AA665" s="165" t="str">
        <f t="shared" si="41"/>
        <v/>
      </c>
      <c r="AB665" t="str">
        <f t="shared" si="42"/>
        <v>BICHOLIM</v>
      </c>
      <c r="AC665" t="str">
        <f t="shared" si="43"/>
        <v>GA01T 5111</v>
      </c>
      <c r="AD665" t="str">
        <f>_xlfn.IFNA(VLOOKUP(PrivateSchedule[[#This Row],[ow]],RTARoutes[[StageCodes]:[RouteID]],6,FALSE), VLOOKUP(PrivateSchedule[[#This Row],[re]],RTARoutes[[StageCodes]:[RouteID]],6,FALSE))</f>
        <v>PVT290</v>
      </c>
      <c r="AE665" t="str" cm="1">
        <f t="array" ref="AE665">_xlfn.IFS( NOT(ISNA(VLOOKUP(PrivateSchedule[[#This Row],[ow]],RTARoutes[[StageCodes]:[RouteID]],6,FALSE))), "O",  NOT(ISNA(VLOOKUP(PrivateSchedule[[#This Row],[re]],RTARoutes[[StageCodes]:[RouteID]],6,FALSE))), "R")</f>
        <v>O</v>
      </c>
      <c r="AF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MPS-*Sal</v>
      </c>
      <c r="AG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Sal-*MPS</v>
      </c>
    </row>
    <row r="666" spans="2:33">
      <c r="O666" s="171" t="s">
        <v>3738</v>
      </c>
      <c r="T666" s="173" t="s">
        <v>1882</v>
      </c>
      <c r="U666" t="str">
        <f t="shared" si="40"/>
        <v>SAL-MAPUSA</v>
      </c>
      <c r="V666" s="163">
        <v>0.53125</v>
      </c>
      <c r="AA666" s="165" t="str">
        <f t="shared" si="41"/>
        <v/>
      </c>
      <c r="AB666" t="str">
        <f t="shared" si="42"/>
        <v>BICHOLIM</v>
      </c>
      <c r="AC666" t="str">
        <f t="shared" si="43"/>
        <v>GA01T 5111</v>
      </c>
      <c r="AD666" t="str">
        <f>_xlfn.IFNA(VLOOKUP(PrivateSchedule[[#This Row],[ow]],RTARoutes[[StageCodes]:[RouteID]],6,FALSE), VLOOKUP(PrivateSchedule[[#This Row],[re]],RTARoutes[[StageCodes]:[RouteID]],6,FALSE))</f>
        <v>PVT290</v>
      </c>
      <c r="AE666" t="str" cm="1">
        <f t="array" ref="AE666">_xlfn.IFS( NOT(ISNA(VLOOKUP(PrivateSchedule[[#This Row],[ow]],RTARoutes[[StageCodes]:[RouteID]],6,FALSE))), "O",  NOT(ISNA(VLOOKUP(PrivateSchedule[[#This Row],[re]],RTARoutes[[StageCodes]:[RouteID]],6,FALSE))), "R")</f>
        <v>R</v>
      </c>
      <c r="AF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667" spans="2:33">
      <c r="O667" s="171" t="s">
        <v>3738</v>
      </c>
      <c r="T667" s="173" t="s">
        <v>1882</v>
      </c>
      <c r="U667" t="str">
        <f t="shared" si="40"/>
        <v>SAL-MAPUSA</v>
      </c>
      <c r="V667" s="163">
        <v>0.64583333333333337</v>
      </c>
      <c r="AA667" s="165" t="str">
        <f t="shared" si="41"/>
        <v/>
      </c>
      <c r="AB667" t="str">
        <f t="shared" si="42"/>
        <v>BICHOLIM</v>
      </c>
      <c r="AC667" t="str">
        <f t="shared" si="43"/>
        <v>GA01T 5111</v>
      </c>
      <c r="AD667" t="str">
        <f>_xlfn.IFNA(VLOOKUP(PrivateSchedule[[#This Row],[ow]],RTARoutes[[StageCodes]:[RouteID]],6,FALSE), VLOOKUP(PrivateSchedule[[#This Row],[re]],RTARoutes[[StageCodes]:[RouteID]],6,FALSE))</f>
        <v>PVT290</v>
      </c>
      <c r="AE667" t="str" cm="1">
        <f t="array" ref="AE667">_xlfn.IFS( NOT(ISNA(VLOOKUP(PrivateSchedule[[#This Row],[ow]],RTARoutes[[StageCodes]:[RouteID]],6,FALSE))), "O",  NOT(ISNA(VLOOKUP(PrivateSchedule[[#This Row],[re]],RTARoutes[[StageCodes]:[RouteID]],6,FALSE))), "R")</f>
        <v>R</v>
      </c>
      <c r="AF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Sal-*MPS</v>
      </c>
      <c r="AG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MPS-*Sal</v>
      </c>
    </row>
    <row r="668" spans="2:33">
      <c r="O668" s="171" t="s">
        <v>1882</v>
      </c>
      <c r="T668" s="173" t="s">
        <v>3738</v>
      </c>
      <c r="U668" t="str">
        <f t="shared" si="40"/>
        <v>MAPUSA-SAL</v>
      </c>
      <c r="V668" s="163">
        <v>0.74305555555555547</v>
      </c>
      <c r="AA668" s="165" t="str">
        <f t="shared" si="41"/>
        <v/>
      </c>
      <c r="AB668" t="str">
        <f t="shared" si="42"/>
        <v>BICHOLIM</v>
      </c>
      <c r="AC668" t="str">
        <f t="shared" si="43"/>
        <v>GA01T 5111</v>
      </c>
      <c r="AD668" t="str">
        <f>_xlfn.IFNA(VLOOKUP(PrivateSchedule[[#This Row],[ow]],RTARoutes[[StageCodes]:[RouteID]],6,FALSE), VLOOKUP(PrivateSchedule[[#This Row],[re]],RTARoutes[[StageCodes]:[RouteID]],6,FALSE))</f>
        <v>PVT290</v>
      </c>
      <c r="AE668" t="str" cm="1">
        <f t="array" ref="AE668">_xlfn.IFS( NOT(ISNA(VLOOKUP(PrivateSchedule[[#This Row],[ow]],RTARoutes[[StageCodes]:[RouteID]],6,FALSE))), "O",  NOT(ISNA(VLOOKUP(PrivateSchedule[[#This Row],[re]],RTARoutes[[StageCodes]:[RouteID]],6,FALSE))), "R")</f>
        <v>O</v>
      </c>
      <c r="AF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MPS-*Sal</v>
      </c>
      <c r="AG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Sal-*MPS</v>
      </c>
    </row>
    <row r="669" spans="2:33">
      <c r="O669" s="171" t="s">
        <v>2247</v>
      </c>
      <c r="P669" s="172" t="s">
        <v>3498</v>
      </c>
      <c r="T669" s="173" t="s">
        <v>2247</v>
      </c>
      <c r="U669" t="str">
        <f t="shared" si="40"/>
        <v>PANAJI-Panaji Bye pass-PANAJI</v>
      </c>
      <c r="V669" s="163">
        <v>0.33680555555555558</v>
      </c>
      <c r="AA669" s="165" t="str">
        <f t="shared" si="41"/>
        <v/>
      </c>
      <c r="AB669" t="str">
        <f t="shared" si="42"/>
        <v>BICHOLIM</v>
      </c>
      <c r="AC669" t="str">
        <f t="shared" si="43"/>
        <v>GA01T 5111</v>
      </c>
      <c r="AD669" t="str">
        <f>_xlfn.IFNA(VLOOKUP(PrivateSchedule[[#This Row],[ow]],RTARoutes[[StageCodes]:[RouteID]],6,FALSE), VLOOKUP(PrivateSchedule[[#This Row],[re]],RTARoutes[[StageCodes]:[RouteID]],6,FALSE))</f>
        <v>PVT439</v>
      </c>
      <c r="AE669" t="str" cm="1">
        <f t="array" ref="AE669">_xlfn.IFS( NOT(ISNA(VLOOKUP(PrivateSchedule[[#This Row],[ow]],RTARoutes[[StageCodes]:[RouteID]],6,FALSE))), "O",  NOT(ISNA(VLOOKUP(PrivateSchedule[[#This Row],[re]],RTARoutes[[StageCodes]:[RouteID]],6,FALSE))), "R")</f>
        <v>O</v>
      </c>
      <c r="AF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PNJ-*PBS-*PNJ</v>
      </c>
      <c r="AG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PNJ-*PBS-*PNJ</v>
      </c>
    </row>
    <row r="670" spans="2:33">
      <c r="O670" s="171" t="s">
        <v>2596</v>
      </c>
      <c r="T670" s="173" t="s">
        <v>1882</v>
      </c>
      <c r="U670" t="str">
        <f t="shared" si="40"/>
        <v>SANKHALI-MAPUSA</v>
      </c>
      <c r="V670" s="163">
        <v>0.40277777777777779</v>
      </c>
      <c r="AA670" s="165" t="str">
        <f t="shared" si="41"/>
        <v/>
      </c>
      <c r="AB670" t="str">
        <f t="shared" si="42"/>
        <v>BICHOLIM</v>
      </c>
      <c r="AC670" t="str">
        <f t="shared" si="43"/>
        <v>GA01T 5111</v>
      </c>
      <c r="AD670" t="str">
        <f>_xlfn.IFNA(VLOOKUP(PrivateSchedule[[#This Row],[ow]],RTARoutes[[StageCodes]:[RouteID]],6,FALSE), VLOOKUP(PrivateSchedule[[#This Row],[re]],RTARoutes[[StageCodes]:[RouteID]],6,FALSE))</f>
        <v>PVT297</v>
      </c>
      <c r="AE670" t="str" cm="1">
        <f t="array" ref="AE670">_xlfn.IFS( NOT(ISNA(VLOOKUP(PrivateSchedule[[#This Row],[ow]],RTARoutes[[StageCodes]:[RouteID]],6,FALSE))), "O",  NOT(ISNA(VLOOKUP(PrivateSchedule[[#This Row],[re]],RTARoutes[[StageCodes]:[RouteID]],6,FALSE))), "R")</f>
        <v>R</v>
      </c>
      <c r="AF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SKL-*MPS</v>
      </c>
      <c r="AG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MPS-*SKL</v>
      </c>
    </row>
    <row r="671" spans="2:33">
      <c r="O671" s="171" t="s">
        <v>1882</v>
      </c>
      <c r="T671" s="173" t="s">
        <v>2596</v>
      </c>
      <c r="U671" t="str">
        <f t="shared" si="40"/>
        <v>MAPUSA-SANKHALI</v>
      </c>
      <c r="V671" s="163">
        <v>0.52777777777777779</v>
      </c>
      <c r="AA671" s="165" t="str">
        <f t="shared" si="41"/>
        <v/>
      </c>
      <c r="AB671" t="str">
        <f t="shared" si="42"/>
        <v>BICHOLIM</v>
      </c>
      <c r="AC671" t="str">
        <f t="shared" si="43"/>
        <v>GA01T 5111</v>
      </c>
      <c r="AD671" t="str">
        <f>_xlfn.IFNA(VLOOKUP(PrivateSchedule[[#This Row],[ow]],RTARoutes[[StageCodes]:[RouteID]],6,FALSE), VLOOKUP(PrivateSchedule[[#This Row],[re]],RTARoutes[[StageCodes]:[RouteID]],6,FALSE))</f>
        <v>PVT297</v>
      </c>
      <c r="AE671" t="str" cm="1">
        <f t="array" ref="AE671">_xlfn.IFS( NOT(ISNA(VLOOKUP(PrivateSchedule[[#This Row],[ow]],RTARoutes[[StageCodes]:[RouteID]],6,FALSE))), "O",  NOT(ISNA(VLOOKUP(PrivateSchedule[[#This Row],[re]],RTARoutes[[StageCodes]:[RouteID]],6,FALSE))), "R")</f>
        <v>O</v>
      </c>
      <c r="AF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672" spans="2:33">
      <c r="O672" s="171" t="s">
        <v>2596</v>
      </c>
      <c r="T672" s="173" t="s">
        <v>2247</v>
      </c>
      <c r="U672" t="str">
        <f t="shared" si="40"/>
        <v>SANKHALI-PANAJI</v>
      </c>
      <c r="V672" s="163">
        <v>0.6875</v>
      </c>
      <c r="AA672" s="165" t="str">
        <f t="shared" si="41"/>
        <v/>
      </c>
      <c r="AB672" t="str">
        <f t="shared" si="42"/>
        <v>BICHOLIM</v>
      </c>
      <c r="AC672" t="str">
        <f t="shared" si="43"/>
        <v>GA01T 5111</v>
      </c>
      <c r="AD672" t="str">
        <f>_xlfn.IFNA(VLOOKUP(PrivateSchedule[[#This Row],[ow]],RTARoutes[[StageCodes]:[RouteID]],6,FALSE), VLOOKUP(PrivateSchedule[[#This Row],[re]],RTARoutes[[StageCodes]:[RouteID]],6,FALSE))</f>
        <v>PVT445</v>
      </c>
      <c r="AE672" t="str" cm="1">
        <f t="array" ref="AE672">_xlfn.IFS( NOT(ISNA(VLOOKUP(PrivateSchedule[[#This Row],[ow]],RTARoutes[[StageCodes]:[RouteID]],6,FALSE))), "O",  NOT(ISNA(VLOOKUP(PrivateSchedule[[#This Row],[re]],RTARoutes[[StageCodes]:[RouteID]],6,FALSE))), "R")</f>
        <v>R</v>
      </c>
      <c r="AF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673" spans="2:33">
      <c r="O673" s="171" t="s">
        <v>2247</v>
      </c>
      <c r="T673" s="173" t="s">
        <v>2596</v>
      </c>
      <c r="U673" t="str">
        <f t="shared" si="40"/>
        <v>PANAJI-SANKHALI</v>
      </c>
      <c r="V673" s="163">
        <v>0.81944444444444453</v>
      </c>
      <c r="AA673" s="165" t="str">
        <f t="shared" si="41"/>
        <v/>
      </c>
      <c r="AB673" t="str">
        <f t="shared" si="42"/>
        <v>BICHOLIM</v>
      </c>
      <c r="AC673" t="str">
        <f t="shared" si="43"/>
        <v>GA01T 5111</v>
      </c>
      <c r="AD673" t="str">
        <f>_xlfn.IFNA(VLOOKUP(PrivateSchedule[[#This Row],[ow]],RTARoutes[[StageCodes]:[RouteID]],6,FALSE), VLOOKUP(PrivateSchedule[[#This Row],[re]],RTARoutes[[StageCodes]:[RouteID]],6,FALSE))</f>
        <v>PVT445</v>
      </c>
      <c r="AE673" t="str" cm="1">
        <f t="array" ref="AE673">_xlfn.IFS( NOT(ISNA(VLOOKUP(PrivateSchedule[[#This Row],[ow]],RTARoutes[[StageCodes]:[RouteID]],6,FALSE))), "O",  NOT(ISNA(VLOOKUP(PrivateSchedule[[#This Row],[re]],RTARoutes[[StageCodes]:[RouteID]],6,FALSE))), "R")</f>
        <v>O</v>
      </c>
      <c r="AF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674" spans="2:33">
      <c r="B674" s="171" t="s">
        <v>215</v>
      </c>
      <c r="J674" s="171" t="s">
        <v>214</v>
      </c>
      <c r="U674" t="str">
        <f t="shared" si="40"/>
        <v/>
      </c>
      <c r="AA674" s="165" t="str">
        <f t="shared" si="41"/>
        <v/>
      </c>
      <c r="AB674" t="str">
        <f t="shared" si="42"/>
        <v>BICHOLIM</v>
      </c>
      <c r="AC674" t="str">
        <f t="shared" si="43"/>
        <v>GA04T 4476</v>
      </c>
      <c r="AD674" t="e">
        <f>_xlfn.IFNA(VLOOKUP(PrivateSchedule[[#This Row],[ow]],RTARoutes[[StageCodes]:[RouteID]],6,FALSE), VLOOKUP(PrivateSchedule[[#This Row],[re]],RTARoutes[[StageCodes]:[RouteID]],6,FALSE))</f>
        <v>#N/A</v>
      </c>
      <c r="AE674" t="e" cm="1">
        <f t="array" ref="AE674">_xlfn.IFS( NOT(ISNA(VLOOKUP(PrivateSchedule[[#This Row],[ow]],RTARoutes[[StageCodes]:[RouteID]],6,FALSE))), "O",  NOT(ISNA(VLOOKUP(PrivateSchedule[[#This Row],[re]],RTARoutes[[StageCodes]:[RouteID]],6,FALSE))), "R")</f>
        <v>#N/A</v>
      </c>
      <c r="AF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675" spans="2:33">
      <c r="B675" s="171" t="s">
        <v>218</v>
      </c>
      <c r="C675" s="172" t="s">
        <v>3845</v>
      </c>
      <c r="G675" s="171" t="s">
        <v>3846</v>
      </c>
      <c r="H675" s="172" t="s">
        <v>3847</v>
      </c>
      <c r="J675" s="171" t="s">
        <v>217</v>
      </c>
      <c r="O675" s="171" t="s">
        <v>2596</v>
      </c>
      <c r="T675" s="173" t="s">
        <v>1882</v>
      </c>
      <c r="U675" t="str">
        <f t="shared" si="40"/>
        <v>SANKHALI-MAPUSA</v>
      </c>
      <c r="V675" s="163">
        <v>0.25694444444444448</v>
      </c>
      <c r="AA675" s="165" t="str">
        <f t="shared" si="41"/>
        <v/>
      </c>
      <c r="AB675" t="str">
        <f t="shared" si="42"/>
        <v>BICHOLIM</v>
      </c>
      <c r="AC675" t="str">
        <f t="shared" si="43"/>
        <v>GA01T 9408</v>
      </c>
      <c r="AD675" t="str">
        <f>_xlfn.IFNA(VLOOKUP(PrivateSchedule[[#This Row],[ow]],RTARoutes[[StageCodes]:[RouteID]],6,FALSE), VLOOKUP(PrivateSchedule[[#This Row],[re]],RTARoutes[[StageCodes]:[RouteID]],6,FALSE))</f>
        <v>PVT297</v>
      </c>
      <c r="AE675" t="str" cm="1">
        <f t="array" ref="AE675">_xlfn.IFS( NOT(ISNA(VLOOKUP(PrivateSchedule[[#This Row],[ow]],RTARoutes[[StageCodes]:[RouteID]],6,FALSE))), "O",  NOT(ISNA(VLOOKUP(PrivateSchedule[[#This Row],[re]],RTARoutes[[StageCodes]:[RouteID]],6,FALSE))), "R")</f>
        <v>R</v>
      </c>
      <c r="AF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SKL-*MPS</v>
      </c>
      <c r="AG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MPS-*SKL</v>
      </c>
    </row>
    <row r="676" spans="2:33">
      <c r="O676" s="171" t="s">
        <v>1882</v>
      </c>
      <c r="T676" s="173" t="s">
        <v>2374</v>
      </c>
      <c r="U676" t="str">
        <f t="shared" si="40"/>
        <v>MAPUSA-PONDA</v>
      </c>
      <c r="V676" s="163">
        <v>0.31597222222222221</v>
      </c>
      <c r="AA676" s="165" t="str">
        <f t="shared" si="41"/>
        <v/>
      </c>
      <c r="AB676" t="str">
        <f t="shared" si="42"/>
        <v>BICHOLIM</v>
      </c>
      <c r="AC676" t="str">
        <f t="shared" si="43"/>
        <v>GA01T 9408</v>
      </c>
      <c r="AD676" t="str">
        <f>_xlfn.IFNA(VLOOKUP(PrivateSchedule[[#This Row],[ow]],RTARoutes[[StageCodes]:[RouteID]],6,FALSE), VLOOKUP(PrivateSchedule[[#This Row],[re]],RTARoutes[[StageCodes]:[RouteID]],6,FALSE))</f>
        <v>PVT292</v>
      </c>
      <c r="AE676" t="str" cm="1">
        <f t="array" ref="AE676">_xlfn.IFS( NOT(ISNA(VLOOKUP(PrivateSchedule[[#This Row],[ow]],RTARoutes[[StageCodes]:[RouteID]],6,FALSE))), "O",  NOT(ISNA(VLOOKUP(PrivateSchedule[[#This Row],[re]],RTARoutes[[StageCodes]:[RouteID]],6,FALSE))), "R")</f>
        <v>O</v>
      </c>
      <c r="AF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MPS-*PND</v>
      </c>
      <c r="AG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PND-*MPS</v>
      </c>
    </row>
    <row r="677" spans="2:33">
      <c r="O677" s="171" t="s">
        <v>2374</v>
      </c>
      <c r="T677" s="173" t="s">
        <v>420</v>
      </c>
      <c r="U677" t="str">
        <f t="shared" si="40"/>
        <v>PONDA-BICHOLIM</v>
      </c>
      <c r="V677" s="163">
        <v>0.4513888888888889</v>
      </c>
      <c r="AA677" s="165" t="str">
        <f t="shared" si="41"/>
        <v/>
      </c>
      <c r="AB677" t="str">
        <f t="shared" si="42"/>
        <v>BICHOLIM</v>
      </c>
      <c r="AC677" t="str">
        <f t="shared" si="43"/>
        <v>GA01T 9408</v>
      </c>
      <c r="AD677" t="str">
        <f>_xlfn.IFNA(VLOOKUP(PrivateSchedule[[#This Row],[ow]],RTARoutes[[StageCodes]:[RouteID]],6,FALSE), VLOOKUP(PrivateSchedule[[#This Row],[re]],RTARoutes[[StageCodes]:[RouteID]],6,FALSE))</f>
        <v>PVT39</v>
      </c>
      <c r="AE677" t="str" cm="1">
        <f t="array" ref="AE677">_xlfn.IFS( NOT(ISNA(VLOOKUP(PrivateSchedule[[#This Row],[ow]],RTARoutes[[StageCodes]:[RouteID]],6,FALSE))), "O",  NOT(ISNA(VLOOKUP(PrivateSchedule[[#This Row],[re]],RTARoutes[[StageCodes]:[RouteID]],6,FALSE))), "R")</f>
        <v>R</v>
      </c>
      <c r="AF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78" spans="2:33">
      <c r="O678" s="171" t="s">
        <v>420</v>
      </c>
      <c r="T678" s="173" t="s">
        <v>2374</v>
      </c>
      <c r="U678" t="str">
        <f t="shared" si="40"/>
        <v>BICHOLIM-PONDA</v>
      </c>
      <c r="V678" s="163">
        <v>0.57986111111111116</v>
      </c>
      <c r="AA678" s="165" t="str">
        <f t="shared" si="41"/>
        <v/>
      </c>
      <c r="AB678" t="str">
        <f t="shared" si="42"/>
        <v>BICHOLIM</v>
      </c>
      <c r="AC678" t="str">
        <f t="shared" si="43"/>
        <v>GA01T 9408</v>
      </c>
      <c r="AD678" t="str">
        <f>_xlfn.IFNA(VLOOKUP(PrivateSchedule[[#This Row],[ow]],RTARoutes[[StageCodes]:[RouteID]],6,FALSE), VLOOKUP(PrivateSchedule[[#This Row],[re]],RTARoutes[[StageCodes]:[RouteID]],6,FALSE))</f>
        <v>PVT39</v>
      </c>
      <c r="AE678" t="str" cm="1">
        <f t="array" ref="AE678">_xlfn.IFS( NOT(ISNA(VLOOKUP(PrivateSchedule[[#This Row],[ow]],RTARoutes[[StageCodes]:[RouteID]],6,FALSE))), "O",  NOT(ISNA(VLOOKUP(PrivateSchedule[[#This Row],[re]],RTARoutes[[StageCodes]:[RouteID]],6,FALSE))), "R")</f>
        <v>O</v>
      </c>
      <c r="AF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79" spans="2:33">
      <c r="O679" s="171" t="s">
        <v>2374</v>
      </c>
      <c r="T679" s="173" t="s">
        <v>1882</v>
      </c>
      <c r="U679" t="str">
        <f t="shared" si="40"/>
        <v>PONDA-MAPUSA</v>
      </c>
      <c r="V679" s="163">
        <v>0.6875</v>
      </c>
      <c r="AA679" s="165" t="str">
        <f t="shared" si="41"/>
        <v/>
      </c>
      <c r="AB679" t="str">
        <f t="shared" si="42"/>
        <v>BICHOLIM</v>
      </c>
      <c r="AC679" t="str">
        <f t="shared" si="43"/>
        <v>GA01T 9408</v>
      </c>
      <c r="AD679" t="str">
        <f>_xlfn.IFNA(VLOOKUP(PrivateSchedule[[#This Row],[ow]],RTARoutes[[StageCodes]:[RouteID]],6,FALSE), VLOOKUP(PrivateSchedule[[#This Row],[re]],RTARoutes[[StageCodes]:[RouteID]],6,FALSE))</f>
        <v>PVT292</v>
      </c>
      <c r="AE679" t="str" cm="1">
        <f t="array" ref="AE679">_xlfn.IFS( NOT(ISNA(VLOOKUP(PrivateSchedule[[#This Row],[ow]],RTARoutes[[StageCodes]:[RouteID]],6,FALSE))), "O",  NOT(ISNA(VLOOKUP(PrivateSchedule[[#This Row],[re]],RTARoutes[[StageCodes]:[RouteID]],6,FALSE))), "R")</f>
        <v>R</v>
      </c>
      <c r="AF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PND-*MPS</v>
      </c>
      <c r="AG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MPS-*PND</v>
      </c>
    </row>
    <row r="680" spans="2:33">
      <c r="O680" s="171" t="s">
        <v>1882</v>
      </c>
      <c r="T680" s="173" t="s">
        <v>2596</v>
      </c>
      <c r="U680" t="str">
        <f t="shared" si="40"/>
        <v>MAPUSA-SANKHALI</v>
      </c>
      <c r="V680" s="163">
        <v>0.78819444444444442</v>
      </c>
      <c r="AA680" s="165" t="str">
        <f t="shared" si="41"/>
        <v/>
      </c>
      <c r="AB680" t="str">
        <f t="shared" si="42"/>
        <v>BICHOLIM</v>
      </c>
      <c r="AC680" t="str">
        <f t="shared" si="43"/>
        <v>GA01T 9408</v>
      </c>
      <c r="AD680" t="str">
        <f>_xlfn.IFNA(VLOOKUP(PrivateSchedule[[#This Row],[ow]],RTARoutes[[StageCodes]:[RouteID]],6,FALSE), VLOOKUP(PrivateSchedule[[#This Row],[re]],RTARoutes[[StageCodes]:[RouteID]],6,FALSE))</f>
        <v>PVT297</v>
      </c>
      <c r="AE680" t="str" cm="1">
        <f t="array" ref="AE680">_xlfn.IFS( NOT(ISNA(VLOOKUP(PrivateSchedule[[#This Row],[ow]],RTARoutes[[StageCodes]:[RouteID]],6,FALSE))), "O",  NOT(ISNA(VLOOKUP(PrivateSchedule[[#This Row],[re]],RTARoutes[[StageCodes]:[RouteID]],6,FALSE))), "R")</f>
        <v>O</v>
      </c>
      <c r="AF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681" spans="2:33">
      <c r="B681" s="171" t="s">
        <v>224</v>
      </c>
      <c r="C681" s="172" t="s">
        <v>3848</v>
      </c>
      <c r="G681" s="171" t="s">
        <v>3849</v>
      </c>
      <c r="H681" s="172" t="s">
        <v>3850</v>
      </c>
      <c r="J681" s="171" t="s">
        <v>222</v>
      </c>
      <c r="O681" s="171" t="s">
        <v>2596</v>
      </c>
      <c r="T681" s="173" t="s">
        <v>1882</v>
      </c>
      <c r="U681" t="str">
        <f t="shared" si="40"/>
        <v>SANKHALI-MAPUSA</v>
      </c>
      <c r="V681" s="163">
        <v>0.23611111111111113</v>
      </c>
      <c r="AA681" s="165" t="str">
        <f t="shared" si="41"/>
        <v/>
      </c>
      <c r="AB681" t="str">
        <f t="shared" si="42"/>
        <v>BICHOLIM</v>
      </c>
      <c r="AC681" t="str">
        <f t="shared" si="43"/>
        <v>GA04T 5091</v>
      </c>
      <c r="AD681" t="str">
        <f>_xlfn.IFNA(VLOOKUP(PrivateSchedule[[#This Row],[ow]],RTARoutes[[StageCodes]:[RouteID]],6,FALSE), VLOOKUP(PrivateSchedule[[#This Row],[re]],RTARoutes[[StageCodes]:[RouteID]],6,FALSE))</f>
        <v>PVT297</v>
      </c>
      <c r="AE681" t="str" cm="1">
        <f t="array" ref="AE681">_xlfn.IFS( NOT(ISNA(VLOOKUP(PrivateSchedule[[#This Row],[ow]],RTARoutes[[StageCodes]:[RouteID]],6,FALSE))), "O",  NOT(ISNA(VLOOKUP(PrivateSchedule[[#This Row],[re]],RTARoutes[[StageCodes]:[RouteID]],6,FALSE))), "R")</f>
        <v>R</v>
      </c>
      <c r="AF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SKL-*MPS</v>
      </c>
      <c r="AG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MPS-*SKL</v>
      </c>
    </row>
    <row r="682" spans="2:33">
      <c r="O682" s="171" t="s">
        <v>1882</v>
      </c>
      <c r="T682" s="173" t="s">
        <v>3041</v>
      </c>
      <c r="U682" t="str">
        <f t="shared" si="40"/>
        <v>MAPUSA-VALPOI</v>
      </c>
      <c r="V682" s="163">
        <v>0.28125</v>
      </c>
      <c r="AA682" s="165" t="str">
        <f t="shared" si="41"/>
        <v/>
      </c>
      <c r="AB682" t="str">
        <f t="shared" si="42"/>
        <v>BICHOLIM</v>
      </c>
      <c r="AC682" t="str">
        <f t="shared" si="43"/>
        <v>GA04T 5091</v>
      </c>
      <c r="AD682" t="str">
        <f>_xlfn.IFNA(VLOOKUP(PrivateSchedule[[#This Row],[ow]],RTARoutes[[StageCodes]:[RouteID]],6,FALSE), VLOOKUP(PrivateSchedule[[#This Row],[re]],RTARoutes[[StageCodes]:[RouteID]],6,FALSE))</f>
        <v>PVT300</v>
      </c>
      <c r="AE682" t="str" cm="1">
        <f t="array" ref="AE682">_xlfn.IFS( NOT(ISNA(VLOOKUP(PrivateSchedule[[#This Row],[ow]],RTARoutes[[StageCodes]:[RouteID]],6,FALSE))), "O",  NOT(ISNA(VLOOKUP(PrivateSchedule[[#This Row],[re]],RTARoutes[[StageCodes]:[RouteID]],6,FALSE))), "R")</f>
        <v>O</v>
      </c>
      <c r="AF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683" spans="2:33">
      <c r="O683" s="171" t="s">
        <v>3041</v>
      </c>
      <c r="T683" s="173" t="s">
        <v>1882</v>
      </c>
      <c r="U683" t="str">
        <f t="shared" si="40"/>
        <v>VALPOI-MAPUSA</v>
      </c>
      <c r="V683" s="163">
        <v>0.39583333333333331</v>
      </c>
      <c r="AA683" s="165" t="str">
        <f t="shared" si="41"/>
        <v/>
      </c>
      <c r="AB683" t="str">
        <f t="shared" si="42"/>
        <v>BICHOLIM</v>
      </c>
      <c r="AC683" t="str">
        <f t="shared" si="43"/>
        <v>GA04T 5091</v>
      </c>
      <c r="AD683" t="str">
        <f>_xlfn.IFNA(VLOOKUP(PrivateSchedule[[#This Row],[ow]],RTARoutes[[StageCodes]:[RouteID]],6,FALSE), VLOOKUP(PrivateSchedule[[#This Row],[re]],RTARoutes[[StageCodes]:[RouteID]],6,FALSE))</f>
        <v>PVT300</v>
      </c>
      <c r="AE683" t="str" cm="1">
        <f t="array" ref="AE683">_xlfn.IFS( NOT(ISNA(VLOOKUP(PrivateSchedule[[#This Row],[ow]],RTARoutes[[StageCodes]:[RouteID]],6,FALSE))), "O",  NOT(ISNA(VLOOKUP(PrivateSchedule[[#This Row],[re]],RTARoutes[[StageCodes]:[RouteID]],6,FALSE))), "R")</f>
        <v>R</v>
      </c>
      <c r="AF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684" spans="2:33">
      <c r="O684" s="171" t="s">
        <v>1882</v>
      </c>
      <c r="T684" s="173" t="s">
        <v>3041</v>
      </c>
      <c r="U684" t="str">
        <f t="shared" si="40"/>
        <v>MAPUSA-VALPOI</v>
      </c>
      <c r="V684" s="163">
        <v>0.52083333333333337</v>
      </c>
      <c r="AA684" s="165" t="str">
        <f t="shared" si="41"/>
        <v/>
      </c>
      <c r="AB684" t="str">
        <f t="shared" si="42"/>
        <v>BICHOLIM</v>
      </c>
      <c r="AC684" t="str">
        <f t="shared" si="43"/>
        <v>GA04T 5091</v>
      </c>
      <c r="AD684" t="str">
        <f>_xlfn.IFNA(VLOOKUP(PrivateSchedule[[#This Row],[ow]],RTARoutes[[StageCodes]:[RouteID]],6,FALSE), VLOOKUP(PrivateSchedule[[#This Row],[re]],RTARoutes[[StageCodes]:[RouteID]],6,FALSE))</f>
        <v>PVT300</v>
      </c>
      <c r="AE684" t="str" cm="1">
        <f t="array" ref="AE684">_xlfn.IFS( NOT(ISNA(VLOOKUP(PrivateSchedule[[#This Row],[ow]],RTARoutes[[StageCodes]:[RouteID]],6,FALSE))), "O",  NOT(ISNA(VLOOKUP(PrivateSchedule[[#This Row],[re]],RTARoutes[[StageCodes]:[RouteID]],6,FALSE))), "R")</f>
        <v>O</v>
      </c>
      <c r="AF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685" spans="2:33">
      <c r="O685" s="171" t="s">
        <v>3041</v>
      </c>
      <c r="T685" s="173" t="s">
        <v>2247</v>
      </c>
      <c r="U685" t="str">
        <f t="shared" si="40"/>
        <v>VALPOI-PANAJI</v>
      </c>
      <c r="V685" s="163">
        <v>0.67708333333333337</v>
      </c>
      <c r="AA685" s="165" t="str">
        <f t="shared" si="41"/>
        <v/>
      </c>
      <c r="AB685" t="str">
        <f t="shared" si="42"/>
        <v>BICHOLIM</v>
      </c>
      <c r="AC685" t="str">
        <f t="shared" si="43"/>
        <v>GA04T 5091</v>
      </c>
      <c r="AD685" t="str">
        <f>_xlfn.IFNA(VLOOKUP(PrivateSchedule[[#This Row],[ow]],RTARoutes[[StageCodes]:[RouteID]],6,FALSE), VLOOKUP(PrivateSchedule[[#This Row],[re]],RTARoutes[[StageCodes]:[RouteID]],6,FALSE))</f>
        <v>PVT437</v>
      </c>
      <c r="AE685" t="str" cm="1">
        <f t="array" ref="AE685">_xlfn.IFS( NOT(ISNA(VLOOKUP(PrivateSchedule[[#This Row],[ow]],RTARoutes[[StageCodes]:[RouteID]],6,FALSE))), "O",  NOT(ISNA(VLOOKUP(PrivateSchedule[[#This Row],[re]],RTARoutes[[StageCodes]:[RouteID]],6,FALSE))), "R")</f>
        <v>R</v>
      </c>
      <c r="AF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686" spans="2:33">
      <c r="O686" s="171" t="s">
        <v>2247</v>
      </c>
      <c r="P686" s="172" t="s">
        <v>3500</v>
      </c>
      <c r="Q686" s="172" t="s">
        <v>1931</v>
      </c>
      <c r="T686" s="173" t="s">
        <v>2596</v>
      </c>
      <c r="U686" t="str">
        <f t="shared" si="40"/>
        <v>PANAJI-Sarvan Bye pass-MAYEM LAKE-SANKHALI</v>
      </c>
      <c r="V686" s="163">
        <v>0.78472222222222221</v>
      </c>
      <c r="AA686" s="165" t="str">
        <f t="shared" si="41"/>
        <v/>
      </c>
      <c r="AB686" t="str">
        <f t="shared" si="42"/>
        <v>BICHOLIM</v>
      </c>
      <c r="AC686" t="str">
        <f t="shared" si="43"/>
        <v>GA04T 5091</v>
      </c>
      <c r="AD686" t="str">
        <f>_xlfn.IFNA(VLOOKUP(PrivateSchedule[[#This Row],[ow]],RTARoutes[[StageCodes]:[RouteID]],6,FALSE), VLOOKUP(PrivateSchedule[[#This Row],[re]],RTARoutes[[StageCodes]:[RouteID]],6,FALSE))</f>
        <v>PVT445</v>
      </c>
      <c r="AE686" t="str" cm="1">
        <f t="array" ref="AE686">_xlfn.IFS( NOT(ISNA(VLOOKUP(PrivateSchedule[[#This Row],[ow]],RTARoutes[[StageCodes]:[RouteID]],6,FALSE))), "O",  NOT(ISNA(VLOOKUP(PrivateSchedule[[#This Row],[re]],RTARoutes[[StageCodes]:[RouteID]],6,FALSE))), "R")</f>
        <v>O</v>
      </c>
      <c r="AF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PNJ-*SBS-*MYM-*SKL</v>
      </c>
      <c r="AG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SKL-*MYM-*SBS-*PNJ</v>
      </c>
    </row>
    <row r="687" spans="2:33">
      <c r="B687" s="171" t="s">
        <v>227</v>
      </c>
      <c r="C687" s="172" t="s">
        <v>3851</v>
      </c>
      <c r="G687" s="171" t="s">
        <v>3852</v>
      </c>
      <c r="H687" s="172" t="s">
        <v>3853</v>
      </c>
      <c r="J687" s="171" t="s">
        <v>226</v>
      </c>
      <c r="O687" s="171" t="s">
        <v>2007</v>
      </c>
      <c r="P687" s="172" t="s">
        <v>1446</v>
      </c>
      <c r="T687" s="173" t="s">
        <v>2247</v>
      </c>
      <c r="U687" t="str">
        <f t="shared" si="40"/>
        <v>MORLE COLNY-HONDA-PANAJI</v>
      </c>
      <c r="V687" s="163">
        <v>0.2638888888888889</v>
      </c>
      <c r="AA687" s="165" t="str">
        <f t="shared" si="41"/>
        <v/>
      </c>
      <c r="AB687" t="str">
        <f t="shared" si="42"/>
        <v>BICHOLIM</v>
      </c>
      <c r="AC687" t="str">
        <f t="shared" si="43"/>
        <v>GA04T 1131</v>
      </c>
      <c r="AD687" t="str">
        <f>_xlfn.IFNA(VLOOKUP(PrivateSchedule[[#This Row],[ow]],RTARoutes[[StageCodes]:[RouteID]],6,FALSE), VLOOKUP(PrivateSchedule[[#This Row],[re]],RTARoutes[[StageCodes]:[RouteID]],6,FALSE))</f>
        <v>PVT285</v>
      </c>
      <c r="AE687" t="str" cm="1">
        <f t="array" ref="AE687">_xlfn.IFS( NOT(ISNA(VLOOKUP(PrivateSchedule[[#This Row],[ow]],RTARoutes[[StageCodes]:[RouteID]],6,FALSE))), "O",  NOT(ISNA(VLOOKUP(PrivateSchedule[[#This Row],[re]],RTARoutes[[StageCodes]:[RouteID]],6,FALSE))), "R")</f>
        <v>O</v>
      </c>
      <c r="AF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MOC-*HND-*PNJ</v>
      </c>
      <c r="AG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PNJ-*HND-*MOC</v>
      </c>
    </row>
    <row r="688" spans="2:33">
      <c r="O688" s="171" t="s">
        <v>2247</v>
      </c>
      <c r="P688" s="172" t="s">
        <v>3498</v>
      </c>
      <c r="T688" s="173" t="s">
        <v>3041</v>
      </c>
      <c r="U688" t="str">
        <f t="shared" si="40"/>
        <v>PANAJI-Panaji Bye pass-VALPOI</v>
      </c>
      <c r="V688" s="163">
        <v>0.34375</v>
      </c>
      <c r="AA688" s="165" t="str">
        <f t="shared" si="41"/>
        <v/>
      </c>
      <c r="AB688" t="str">
        <f t="shared" si="42"/>
        <v>BICHOLIM</v>
      </c>
      <c r="AC688" t="str">
        <f t="shared" si="43"/>
        <v>GA04T 1131</v>
      </c>
      <c r="AD688" t="str">
        <f>_xlfn.IFNA(VLOOKUP(PrivateSchedule[[#This Row],[ow]],RTARoutes[[StageCodes]:[RouteID]],6,FALSE), VLOOKUP(PrivateSchedule[[#This Row],[re]],RTARoutes[[StageCodes]:[RouteID]],6,FALSE))</f>
        <v>PVT440</v>
      </c>
      <c r="AE688" t="str" cm="1">
        <f t="array" ref="AE688">_xlfn.IFS( NOT(ISNA(VLOOKUP(PrivateSchedule[[#This Row],[ow]],RTARoutes[[StageCodes]:[RouteID]],6,FALSE))), "O",  NOT(ISNA(VLOOKUP(PrivateSchedule[[#This Row],[re]],RTARoutes[[StageCodes]:[RouteID]],6,FALSE))), "R")</f>
        <v>O</v>
      </c>
      <c r="AF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PNJ-*PBS-*VLP</v>
      </c>
      <c r="AG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VLP-*PBS-*PNJ</v>
      </c>
    </row>
    <row r="689" spans="2:33">
      <c r="O689" s="171" t="s">
        <v>3041</v>
      </c>
      <c r="T689" s="173" t="s">
        <v>1882</v>
      </c>
      <c r="U689" t="str">
        <f t="shared" si="40"/>
        <v>VALPOI-MAPUSA</v>
      </c>
      <c r="V689" s="163">
        <v>0.46180555555555558</v>
      </c>
      <c r="AA689" s="165" t="str">
        <f t="shared" si="41"/>
        <v/>
      </c>
      <c r="AB689" t="str">
        <f t="shared" si="42"/>
        <v>BICHOLIM</v>
      </c>
      <c r="AC689" t="str">
        <f t="shared" si="43"/>
        <v>GA04T 1131</v>
      </c>
      <c r="AD689" t="str">
        <f>_xlfn.IFNA(VLOOKUP(PrivateSchedule[[#This Row],[ow]],RTARoutes[[StageCodes]:[RouteID]],6,FALSE), VLOOKUP(PrivateSchedule[[#This Row],[re]],RTARoutes[[StageCodes]:[RouteID]],6,FALSE))</f>
        <v>PVT300</v>
      </c>
      <c r="AE689" t="str" cm="1">
        <f t="array" ref="AE689">_xlfn.IFS( NOT(ISNA(VLOOKUP(PrivateSchedule[[#This Row],[ow]],RTARoutes[[StageCodes]:[RouteID]],6,FALSE))), "O",  NOT(ISNA(VLOOKUP(PrivateSchedule[[#This Row],[re]],RTARoutes[[StageCodes]:[RouteID]],6,FALSE))), "R")</f>
        <v>R</v>
      </c>
      <c r="AF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690" spans="2:33">
      <c r="O690" s="171" t="s">
        <v>1882</v>
      </c>
      <c r="T690" s="173" t="s">
        <v>3041</v>
      </c>
      <c r="U690" t="str">
        <f t="shared" si="40"/>
        <v>MAPUSA-VALPOI</v>
      </c>
      <c r="V690" s="163">
        <v>0.61458333333333337</v>
      </c>
      <c r="AA690" s="165" t="str">
        <f t="shared" si="41"/>
        <v/>
      </c>
      <c r="AB690" t="str">
        <f t="shared" si="42"/>
        <v>BICHOLIM</v>
      </c>
      <c r="AC690" t="str">
        <f t="shared" si="43"/>
        <v>GA04T 1131</v>
      </c>
      <c r="AD690" t="str">
        <f>_xlfn.IFNA(VLOOKUP(PrivateSchedule[[#This Row],[ow]],RTARoutes[[StageCodes]:[RouteID]],6,FALSE), VLOOKUP(PrivateSchedule[[#This Row],[re]],RTARoutes[[StageCodes]:[RouteID]],6,FALSE))</f>
        <v>PVT300</v>
      </c>
      <c r="AE690" t="str" cm="1">
        <f t="array" ref="AE690">_xlfn.IFS( NOT(ISNA(VLOOKUP(PrivateSchedule[[#This Row],[ow]],RTARoutes[[StageCodes]:[RouteID]],6,FALSE))), "O",  NOT(ISNA(VLOOKUP(PrivateSchedule[[#This Row],[re]],RTARoutes[[StageCodes]:[RouteID]],6,FALSE))), "R")</f>
        <v>O</v>
      </c>
      <c r="AF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691" spans="2:33">
      <c r="O691" s="171" t="s">
        <v>3041</v>
      </c>
      <c r="T691" s="173" t="s">
        <v>2247</v>
      </c>
      <c r="U691" t="str">
        <f t="shared" si="40"/>
        <v>VALPOI-PANAJI</v>
      </c>
      <c r="V691" s="163">
        <v>0.71875</v>
      </c>
      <c r="AA691" s="165" t="str">
        <f t="shared" si="41"/>
        <v/>
      </c>
      <c r="AB691" t="str">
        <f t="shared" si="42"/>
        <v>BICHOLIM</v>
      </c>
      <c r="AC691" t="str">
        <f t="shared" si="43"/>
        <v>GA04T 1131</v>
      </c>
      <c r="AD691" t="str">
        <f>_xlfn.IFNA(VLOOKUP(PrivateSchedule[[#This Row],[ow]],RTARoutes[[StageCodes]:[RouteID]],6,FALSE), VLOOKUP(PrivateSchedule[[#This Row],[re]],RTARoutes[[StageCodes]:[RouteID]],6,FALSE))</f>
        <v>PVT437</v>
      </c>
      <c r="AE691" t="str" cm="1">
        <f t="array" ref="AE691">_xlfn.IFS( NOT(ISNA(VLOOKUP(PrivateSchedule[[#This Row],[ow]],RTARoutes[[StageCodes]:[RouteID]],6,FALSE))), "O",  NOT(ISNA(VLOOKUP(PrivateSchedule[[#This Row],[re]],RTARoutes[[StageCodes]:[RouteID]],6,FALSE))), "R")</f>
        <v>R</v>
      </c>
      <c r="AF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692" spans="2:33">
      <c r="O692" s="171" t="s">
        <v>1882</v>
      </c>
      <c r="T692" s="173" t="s">
        <v>3041</v>
      </c>
      <c r="U692" t="str">
        <f t="shared" si="40"/>
        <v>MAPUSA-VALPOI</v>
      </c>
      <c r="V692" s="163">
        <v>0.60763888888888895</v>
      </c>
      <c r="AA692" s="165" t="str">
        <f t="shared" si="41"/>
        <v/>
      </c>
      <c r="AB692" t="str">
        <f t="shared" si="42"/>
        <v>BICHOLIM</v>
      </c>
      <c r="AC692" t="str">
        <f t="shared" si="43"/>
        <v>GA04T 1131</v>
      </c>
      <c r="AD692" t="str">
        <f>_xlfn.IFNA(VLOOKUP(PrivateSchedule[[#This Row],[ow]],RTARoutes[[StageCodes]:[RouteID]],6,FALSE), VLOOKUP(PrivateSchedule[[#This Row],[re]],RTARoutes[[StageCodes]:[RouteID]],6,FALSE))</f>
        <v>PVT300</v>
      </c>
      <c r="AE692" t="str" cm="1">
        <f t="array" ref="AE692">_xlfn.IFS( NOT(ISNA(VLOOKUP(PrivateSchedule[[#This Row],[ow]],RTARoutes[[StageCodes]:[RouteID]],6,FALSE))), "O",  NOT(ISNA(VLOOKUP(PrivateSchedule[[#This Row],[re]],RTARoutes[[StageCodes]:[RouteID]],6,FALSE))), "R")</f>
        <v>O</v>
      </c>
      <c r="AF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693" spans="2:33">
      <c r="O693" s="171" t="s">
        <v>2247</v>
      </c>
      <c r="P693" s="172" t="s">
        <v>1882</v>
      </c>
      <c r="T693" s="173" t="s">
        <v>2007</v>
      </c>
      <c r="U693" t="str">
        <f t="shared" si="40"/>
        <v>PANAJI-MAPUSA-MORLE COLNY</v>
      </c>
      <c r="V693" s="163">
        <v>0.80208333333333337</v>
      </c>
      <c r="AA693" s="165" t="str">
        <f t="shared" si="41"/>
        <v/>
      </c>
      <c r="AB693" t="str">
        <f t="shared" si="42"/>
        <v>BICHOLIM</v>
      </c>
      <c r="AC693" t="str">
        <f t="shared" si="43"/>
        <v>GA04T 1131</v>
      </c>
      <c r="AD693" t="e">
        <f>_xlfn.IFNA(VLOOKUP(PrivateSchedule[[#This Row],[ow]],RTARoutes[[StageCodes]:[RouteID]],6,FALSE), VLOOKUP(PrivateSchedule[[#This Row],[re]],RTARoutes[[StageCodes]:[RouteID]],6,FALSE))</f>
        <v>#N/A</v>
      </c>
      <c r="AE693" t="e" cm="1">
        <f t="array" ref="AE693">_xlfn.IFS( NOT(ISNA(VLOOKUP(PrivateSchedule[[#This Row],[ow]],RTARoutes[[StageCodes]:[RouteID]],6,FALSE))), "O",  NOT(ISNA(VLOOKUP(PrivateSchedule[[#This Row],[re]],RTARoutes[[StageCodes]:[RouteID]],6,FALSE))), "R")</f>
        <v>#N/A</v>
      </c>
      <c r="AF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PNJ-*MPS-*MOC</v>
      </c>
      <c r="AG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MOC-*MPS-*PNJ</v>
      </c>
    </row>
    <row r="694" spans="2:33">
      <c r="B694" s="171" t="s">
        <v>230</v>
      </c>
      <c r="C694" s="172" t="s">
        <v>3854</v>
      </c>
      <c r="G694" s="171" t="s">
        <v>3855</v>
      </c>
      <c r="H694" s="172" t="s">
        <v>3856</v>
      </c>
      <c r="J694" s="171" t="s">
        <v>229</v>
      </c>
      <c r="O694" s="171" t="s">
        <v>3496</v>
      </c>
      <c r="T694" s="173" t="s">
        <v>2374</v>
      </c>
      <c r="U694" t="str">
        <f t="shared" si="40"/>
        <v>Shelpe-PONDA</v>
      </c>
      <c r="V694" s="163">
        <v>0.34375</v>
      </c>
      <c r="AA694" s="165" t="str">
        <f t="shared" si="41"/>
        <v/>
      </c>
      <c r="AB694" t="str">
        <f t="shared" si="42"/>
        <v>BICHOLIM</v>
      </c>
      <c r="AC694" t="str">
        <f t="shared" si="43"/>
        <v>GA04T 3543</v>
      </c>
      <c r="AD694" t="str">
        <f>_xlfn.IFNA(VLOOKUP(PrivateSchedule[[#This Row],[ow]],RTARoutes[[StageCodes]:[RouteID]],6,FALSE), VLOOKUP(PrivateSchedule[[#This Row],[re]],RTARoutes[[StageCodes]:[RouteID]],6,FALSE))</f>
        <v>PVT414</v>
      </c>
      <c r="AE694" t="str" cm="1">
        <f t="array" ref="AE694">_xlfn.IFS( NOT(ISNA(VLOOKUP(PrivateSchedule[[#This Row],[ow]],RTARoutes[[StageCodes]:[RouteID]],6,FALSE))), "O",  NOT(ISNA(VLOOKUP(PrivateSchedule[[#This Row],[re]],RTARoutes[[StageCodes]:[RouteID]],6,FALSE))), "R")</f>
        <v>R</v>
      </c>
      <c r="AF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SPE-*PND</v>
      </c>
      <c r="AG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PND-*SPE</v>
      </c>
    </row>
    <row r="695" spans="2:33">
      <c r="O695" s="171" t="s">
        <v>2374</v>
      </c>
      <c r="T695" s="173" t="s">
        <v>3496</v>
      </c>
      <c r="U695" t="str">
        <f t="shared" si="40"/>
        <v>PONDA-Shelpe</v>
      </c>
      <c r="V695" s="163">
        <v>0.43402777777777773</v>
      </c>
      <c r="AA695" s="165" t="str">
        <f t="shared" si="41"/>
        <v/>
      </c>
      <c r="AB695" t="str">
        <f t="shared" si="42"/>
        <v>BICHOLIM</v>
      </c>
      <c r="AC695" t="str">
        <f t="shared" si="43"/>
        <v>GA04T 3543</v>
      </c>
      <c r="AD695" t="str">
        <f>_xlfn.IFNA(VLOOKUP(PrivateSchedule[[#This Row],[ow]],RTARoutes[[StageCodes]:[RouteID]],6,FALSE), VLOOKUP(PrivateSchedule[[#This Row],[re]],RTARoutes[[StageCodes]:[RouteID]],6,FALSE))</f>
        <v>PVT414</v>
      </c>
      <c r="AE695" t="str" cm="1">
        <f t="array" ref="AE695">_xlfn.IFS( NOT(ISNA(VLOOKUP(PrivateSchedule[[#This Row],[ow]],RTARoutes[[StageCodes]:[RouteID]],6,FALSE))), "O",  NOT(ISNA(VLOOKUP(PrivateSchedule[[#This Row],[re]],RTARoutes[[StageCodes]:[RouteID]],6,FALSE))), "R")</f>
        <v>O</v>
      </c>
      <c r="AF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PND-*SPE</v>
      </c>
      <c r="AG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SPE-*PND</v>
      </c>
    </row>
    <row r="696" spans="2:33">
      <c r="O696" s="171" t="s">
        <v>3496</v>
      </c>
      <c r="T696" s="173" t="s">
        <v>2374</v>
      </c>
      <c r="U696" t="str">
        <f t="shared" si="40"/>
        <v>Shelpe-PONDA</v>
      </c>
      <c r="V696" s="163">
        <v>0.47916666666666669</v>
      </c>
      <c r="AA696" s="165" t="str">
        <f t="shared" si="41"/>
        <v/>
      </c>
      <c r="AB696" t="str">
        <f t="shared" si="42"/>
        <v>BICHOLIM</v>
      </c>
      <c r="AC696" t="str">
        <f t="shared" si="43"/>
        <v>GA04T 3543</v>
      </c>
      <c r="AD696" t="str">
        <f>_xlfn.IFNA(VLOOKUP(PrivateSchedule[[#This Row],[ow]],RTARoutes[[StageCodes]:[RouteID]],6,FALSE), VLOOKUP(PrivateSchedule[[#This Row],[re]],RTARoutes[[StageCodes]:[RouteID]],6,FALSE))</f>
        <v>PVT414</v>
      </c>
      <c r="AE696" t="str" cm="1">
        <f t="array" ref="AE696">_xlfn.IFS( NOT(ISNA(VLOOKUP(PrivateSchedule[[#This Row],[ow]],RTARoutes[[StageCodes]:[RouteID]],6,FALSE))), "O",  NOT(ISNA(VLOOKUP(PrivateSchedule[[#This Row],[re]],RTARoutes[[StageCodes]:[RouteID]],6,FALSE))), "R")</f>
        <v>R</v>
      </c>
      <c r="AF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SPE-*PND</v>
      </c>
      <c r="AG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PND-*SPE</v>
      </c>
    </row>
    <row r="697" spans="2:33">
      <c r="O697" s="171" t="s">
        <v>2374</v>
      </c>
      <c r="T697" s="173" t="s">
        <v>3496</v>
      </c>
      <c r="U697" t="str">
        <f t="shared" si="40"/>
        <v>PONDA-Shelpe</v>
      </c>
      <c r="V697" s="163">
        <v>0.54513888888888895</v>
      </c>
      <c r="AA697" s="165" t="str">
        <f t="shared" si="41"/>
        <v/>
      </c>
      <c r="AB697" t="str">
        <f t="shared" si="42"/>
        <v>BICHOLIM</v>
      </c>
      <c r="AC697" t="str">
        <f t="shared" si="43"/>
        <v>GA04T 3543</v>
      </c>
      <c r="AD697" t="str">
        <f>_xlfn.IFNA(VLOOKUP(PrivateSchedule[[#This Row],[ow]],RTARoutes[[StageCodes]:[RouteID]],6,FALSE), VLOOKUP(PrivateSchedule[[#This Row],[re]],RTARoutes[[StageCodes]:[RouteID]],6,FALSE))</f>
        <v>PVT414</v>
      </c>
      <c r="AE697" t="str" cm="1">
        <f t="array" ref="AE697">_xlfn.IFS( NOT(ISNA(VLOOKUP(PrivateSchedule[[#This Row],[ow]],RTARoutes[[StageCodes]:[RouteID]],6,FALSE))), "O",  NOT(ISNA(VLOOKUP(PrivateSchedule[[#This Row],[re]],RTARoutes[[StageCodes]:[RouteID]],6,FALSE))), "R")</f>
        <v>O</v>
      </c>
      <c r="AF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PND-*SPE</v>
      </c>
      <c r="AG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SPE-*PND</v>
      </c>
    </row>
    <row r="698" spans="2:33">
      <c r="O698" s="171" t="s">
        <v>3496</v>
      </c>
      <c r="T698" s="173" t="s">
        <v>2374</v>
      </c>
      <c r="U698" t="str">
        <f t="shared" si="40"/>
        <v>Shelpe-PONDA</v>
      </c>
      <c r="V698" s="163">
        <v>0.64930555555555558</v>
      </c>
      <c r="AA698" s="165" t="str">
        <f t="shared" si="41"/>
        <v/>
      </c>
      <c r="AB698" t="str">
        <f t="shared" si="42"/>
        <v>BICHOLIM</v>
      </c>
      <c r="AC698" t="str">
        <f t="shared" si="43"/>
        <v>GA04T 3543</v>
      </c>
      <c r="AD698" t="str">
        <f>_xlfn.IFNA(VLOOKUP(PrivateSchedule[[#This Row],[ow]],RTARoutes[[StageCodes]:[RouteID]],6,FALSE), VLOOKUP(PrivateSchedule[[#This Row],[re]],RTARoutes[[StageCodes]:[RouteID]],6,FALSE))</f>
        <v>PVT414</v>
      </c>
      <c r="AE698" t="str" cm="1">
        <f t="array" ref="AE698">_xlfn.IFS( NOT(ISNA(VLOOKUP(PrivateSchedule[[#This Row],[ow]],RTARoutes[[StageCodes]:[RouteID]],6,FALSE))), "O",  NOT(ISNA(VLOOKUP(PrivateSchedule[[#This Row],[re]],RTARoutes[[StageCodes]:[RouteID]],6,FALSE))), "R")</f>
        <v>R</v>
      </c>
      <c r="AF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SPE-*PND</v>
      </c>
      <c r="AG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PND-*SPE</v>
      </c>
    </row>
    <row r="699" spans="2:33">
      <c r="O699" s="171" t="s">
        <v>2374</v>
      </c>
      <c r="T699" s="173" t="s">
        <v>3496</v>
      </c>
      <c r="U699" t="str">
        <f t="shared" si="40"/>
        <v>PONDA-Shelpe</v>
      </c>
      <c r="V699" s="163">
        <v>0.71527777777777779</v>
      </c>
      <c r="AA699" s="165" t="str">
        <f t="shared" si="41"/>
        <v/>
      </c>
      <c r="AB699" t="str">
        <f t="shared" si="42"/>
        <v>BICHOLIM</v>
      </c>
      <c r="AC699" t="str">
        <f t="shared" si="43"/>
        <v>GA04T 3543</v>
      </c>
      <c r="AD699" t="str">
        <f>_xlfn.IFNA(VLOOKUP(PrivateSchedule[[#This Row],[ow]],RTARoutes[[StageCodes]:[RouteID]],6,FALSE), VLOOKUP(PrivateSchedule[[#This Row],[re]],RTARoutes[[StageCodes]:[RouteID]],6,FALSE))</f>
        <v>PVT414</v>
      </c>
      <c r="AE699" t="str" cm="1">
        <f t="array" ref="AE699">_xlfn.IFS( NOT(ISNA(VLOOKUP(PrivateSchedule[[#This Row],[ow]],RTARoutes[[StageCodes]:[RouteID]],6,FALSE))), "O",  NOT(ISNA(VLOOKUP(PrivateSchedule[[#This Row],[re]],RTARoutes[[StageCodes]:[RouteID]],6,FALSE))), "R")</f>
        <v>O</v>
      </c>
      <c r="AF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PND-*SPE</v>
      </c>
      <c r="AG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SPE-*PND</v>
      </c>
    </row>
    <row r="700" spans="2:33">
      <c r="B700" s="171" t="s">
        <v>245</v>
      </c>
      <c r="C700" s="172" t="s">
        <v>3857</v>
      </c>
      <c r="G700" s="171" t="s">
        <v>3858</v>
      </c>
      <c r="H700" s="172" t="s">
        <v>3859</v>
      </c>
      <c r="J700" s="171" t="s">
        <v>244</v>
      </c>
      <c r="O700" s="171" t="s">
        <v>3458</v>
      </c>
      <c r="T700" s="173" t="s">
        <v>1882</v>
      </c>
      <c r="U700" t="str">
        <f t="shared" si="40"/>
        <v>Shikeri-MAPUSA</v>
      </c>
      <c r="V700" s="163">
        <v>0.28125</v>
      </c>
      <c r="AA700" s="165" t="str">
        <f t="shared" si="41"/>
        <v/>
      </c>
      <c r="AB700" t="str">
        <f t="shared" si="42"/>
        <v>BICHOLIM</v>
      </c>
      <c r="AC700" t="str">
        <f t="shared" si="43"/>
        <v>GA04T 4938</v>
      </c>
      <c r="AD700" t="str">
        <f>_xlfn.IFNA(VLOOKUP(PrivateSchedule[[#This Row],[ow]],RTARoutes[[StageCodes]:[RouteID]],6,FALSE), VLOOKUP(PrivateSchedule[[#This Row],[re]],RTARoutes[[StageCodes]:[RouteID]],6,FALSE))</f>
        <v>PVT296</v>
      </c>
      <c r="AE700" t="str" cm="1">
        <f t="array" ref="AE700">_xlfn.IFS( NOT(ISNA(VLOOKUP(PrivateSchedule[[#This Row],[ow]],RTARoutes[[StageCodes]:[RouteID]],6,FALSE))), "O",  NOT(ISNA(VLOOKUP(PrivateSchedule[[#This Row],[re]],RTARoutes[[StageCodes]:[RouteID]],6,FALSE))), "R")</f>
        <v>R</v>
      </c>
      <c r="AF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SKE-*MPS</v>
      </c>
      <c r="AG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MPS-*SKE</v>
      </c>
    </row>
    <row r="701" spans="2:33">
      <c r="O701" s="171" t="s">
        <v>1882</v>
      </c>
      <c r="T701" s="173" t="s">
        <v>2596</v>
      </c>
      <c r="U701" t="str">
        <f t="shared" si="40"/>
        <v>MAPUSA-SANKHALI</v>
      </c>
      <c r="V701" s="163">
        <v>0.35069444444444442</v>
      </c>
      <c r="AA701" s="165" t="str">
        <f t="shared" si="41"/>
        <v/>
      </c>
      <c r="AB701" t="str">
        <f t="shared" si="42"/>
        <v>BICHOLIM</v>
      </c>
      <c r="AC701" t="str">
        <f t="shared" si="43"/>
        <v>GA04T 4938</v>
      </c>
      <c r="AD701" t="str">
        <f>_xlfn.IFNA(VLOOKUP(PrivateSchedule[[#This Row],[ow]],RTARoutes[[StageCodes]:[RouteID]],6,FALSE), VLOOKUP(PrivateSchedule[[#This Row],[re]],RTARoutes[[StageCodes]:[RouteID]],6,FALSE))</f>
        <v>PVT297</v>
      </c>
      <c r="AE701" t="str" cm="1">
        <f t="array" ref="AE701">_xlfn.IFS( NOT(ISNA(VLOOKUP(PrivateSchedule[[#This Row],[ow]],RTARoutes[[StageCodes]:[RouteID]],6,FALSE))), "O",  NOT(ISNA(VLOOKUP(PrivateSchedule[[#This Row],[re]],RTARoutes[[StageCodes]:[RouteID]],6,FALSE))), "R")</f>
        <v>O</v>
      </c>
      <c r="AF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702" spans="2:33">
      <c r="O702" s="171" t="s">
        <v>2596</v>
      </c>
      <c r="T702" s="173" t="s">
        <v>2247</v>
      </c>
      <c r="U702" t="str">
        <f t="shared" si="40"/>
        <v>SANKHALI-PANAJI</v>
      </c>
      <c r="V702" s="163">
        <v>0.41319444444444442</v>
      </c>
      <c r="AA702" s="165" t="str">
        <f t="shared" si="41"/>
        <v/>
      </c>
      <c r="AB702" t="str">
        <f t="shared" si="42"/>
        <v>BICHOLIM</v>
      </c>
      <c r="AC702" t="str">
        <f t="shared" si="43"/>
        <v>GA04T 4938</v>
      </c>
      <c r="AD702" t="str">
        <f>_xlfn.IFNA(VLOOKUP(PrivateSchedule[[#This Row],[ow]],RTARoutes[[StageCodes]:[RouteID]],6,FALSE), VLOOKUP(PrivateSchedule[[#This Row],[re]],RTARoutes[[StageCodes]:[RouteID]],6,FALSE))</f>
        <v>PVT445</v>
      </c>
      <c r="AE702" t="str" cm="1">
        <f t="array" ref="AE702">_xlfn.IFS( NOT(ISNA(VLOOKUP(PrivateSchedule[[#This Row],[ow]],RTARoutes[[StageCodes]:[RouteID]],6,FALSE))), "O",  NOT(ISNA(VLOOKUP(PrivateSchedule[[#This Row],[re]],RTARoutes[[StageCodes]:[RouteID]],6,FALSE))), "R")</f>
        <v>R</v>
      </c>
      <c r="AF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SKL-*PNJ</v>
      </c>
      <c r="AG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PNJ-*SKL</v>
      </c>
    </row>
    <row r="703" spans="2:33">
      <c r="O703" s="171" t="s">
        <v>2247</v>
      </c>
      <c r="P703" s="172" t="s">
        <v>2602</v>
      </c>
      <c r="Q703" s="172" t="s">
        <v>1573</v>
      </c>
      <c r="T703" s="173" t="s">
        <v>2596</v>
      </c>
      <c r="U703" t="str">
        <f t="shared" si="40"/>
        <v>PANAJI-SARVAN-KARAPUR-SANKHALI</v>
      </c>
      <c r="V703" s="163">
        <v>0.51736111111111105</v>
      </c>
      <c r="AA703" s="165" t="str">
        <f t="shared" si="41"/>
        <v/>
      </c>
      <c r="AB703" t="str">
        <f t="shared" si="42"/>
        <v>BICHOLIM</v>
      </c>
      <c r="AC703" t="str">
        <f t="shared" si="43"/>
        <v>GA04T 4938</v>
      </c>
      <c r="AD703" t="str">
        <f>_xlfn.IFNA(VLOOKUP(PrivateSchedule[[#This Row],[ow]],RTARoutes[[StageCodes]:[RouteID]],6,FALSE), VLOOKUP(PrivateSchedule[[#This Row],[re]],RTARoutes[[StageCodes]:[RouteID]],6,FALSE))</f>
        <v>PVT449</v>
      </c>
      <c r="AE703" t="str" cm="1">
        <f t="array" ref="AE703">_xlfn.IFS( NOT(ISNA(VLOOKUP(PrivateSchedule[[#This Row],[ow]],RTARoutes[[StageCodes]:[RouteID]],6,FALSE))), "O",  NOT(ISNA(VLOOKUP(PrivateSchedule[[#This Row],[re]],RTARoutes[[StageCodes]:[RouteID]],6,FALSE))), "R")</f>
        <v>O</v>
      </c>
      <c r="AF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PNJ-*SRV-*KRA-*SKL</v>
      </c>
      <c r="AG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SKL-*KRA-*SRV-*PNJ</v>
      </c>
    </row>
    <row r="704" spans="2:33">
      <c r="O704" s="171" t="s">
        <v>2596</v>
      </c>
      <c r="P704" s="172" t="s">
        <v>2602</v>
      </c>
      <c r="Q704" s="172" t="s">
        <v>1573</v>
      </c>
      <c r="R704" s="172" t="s">
        <v>420</v>
      </c>
      <c r="T704" s="173" t="s">
        <v>2247</v>
      </c>
      <c r="U704" t="str">
        <f t="shared" si="40"/>
        <v>SANKHALI-SARVAN-KARAPUR-BICHOLIM-PANAJI</v>
      </c>
      <c r="V704" s="163">
        <v>0.62152777777777779</v>
      </c>
      <c r="AA704" s="165" t="str">
        <f t="shared" si="41"/>
        <v/>
      </c>
      <c r="AB704" t="str">
        <f t="shared" si="42"/>
        <v>BICHOLIM</v>
      </c>
      <c r="AC704" t="str">
        <f t="shared" si="43"/>
        <v>GA04T 4938</v>
      </c>
      <c r="AD704" t="e">
        <f>_xlfn.IFNA(VLOOKUP(PrivateSchedule[[#This Row],[ow]],RTARoutes[[StageCodes]:[RouteID]],6,FALSE), VLOOKUP(PrivateSchedule[[#This Row],[re]],RTARoutes[[StageCodes]:[RouteID]],6,FALSE))</f>
        <v>#N/A</v>
      </c>
      <c r="AE704" t="e" cm="1">
        <f t="array" ref="AE704">_xlfn.IFS( NOT(ISNA(VLOOKUP(PrivateSchedule[[#This Row],[ow]],RTARoutes[[StageCodes]:[RouteID]],6,FALSE))), "O",  NOT(ISNA(VLOOKUP(PrivateSchedule[[#This Row],[re]],RTARoutes[[StageCodes]:[RouteID]],6,FALSE))), "R")</f>
        <v>#N/A</v>
      </c>
      <c r="AF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SKL-*SRV-*KRA-*BCH-*PNJ</v>
      </c>
      <c r="AG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PNJ-*BCH-*KRA-*SRV-*SKL</v>
      </c>
    </row>
    <row r="705" spans="2:33">
      <c r="O705" s="171" t="s">
        <v>2247</v>
      </c>
      <c r="T705" s="173" t="s">
        <v>2596</v>
      </c>
      <c r="U705" t="str">
        <f t="shared" si="40"/>
        <v>PANAJI-SANKHALI</v>
      </c>
      <c r="V705" s="163">
        <v>0.71527777777777779</v>
      </c>
      <c r="AA705" s="165" t="str">
        <f t="shared" si="41"/>
        <v/>
      </c>
      <c r="AB705" t="str">
        <f t="shared" si="42"/>
        <v>BICHOLIM</v>
      </c>
      <c r="AC705" t="str">
        <f t="shared" si="43"/>
        <v>GA04T 4938</v>
      </c>
      <c r="AD705" t="str">
        <f>_xlfn.IFNA(VLOOKUP(PrivateSchedule[[#This Row],[ow]],RTARoutes[[StageCodes]:[RouteID]],6,FALSE), VLOOKUP(PrivateSchedule[[#This Row],[re]],RTARoutes[[StageCodes]:[RouteID]],6,FALSE))</f>
        <v>PVT445</v>
      </c>
      <c r="AE705" t="str" cm="1">
        <f t="array" ref="AE705">_xlfn.IFS( NOT(ISNA(VLOOKUP(PrivateSchedule[[#This Row],[ow]],RTARoutes[[StageCodes]:[RouteID]],6,FALSE))), "O",  NOT(ISNA(VLOOKUP(PrivateSchedule[[#This Row],[re]],RTARoutes[[StageCodes]:[RouteID]],6,FALSE))), "R")</f>
        <v>O</v>
      </c>
      <c r="AF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</v>
      </c>
      <c r="AG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SKL-*PNJ</v>
      </c>
    </row>
    <row r="706" spans="2:33">
      <c r="O706" s="171" t="s">
        <v>2596</v>
      </c>
      <c r="T706" s="173" t="s">
        <v>2356</v>
      </c>
      <c r="U706" t="str">
        <f t="shared" si="40"/>
        <v>SANKHALI-POIRA</v>
      </c>
      <c r="V706" s="163">
        <v>0.77430555555555547</v>
      </c>
      <c r="AA706" s="165" t="str">
        <f t="shared" si="41"/>
        <v/>
      </c>
      <c r="AB706" t="str">
        <f t="shared" si="42"/>
        <v>BICHOLIM</v>
      </c>
      <c r="AC706" t="str">
        <f t="shared" si="43"/>
        <v>GA04T 4938</v>
      </c>
      <c r="AD706" t="e">
        <f>_xlfn.IFNA(VLOOKUP(PrivateSchedule[[#This Row],[ow]],RTARoutes[[StageCodes]:[RouteID]],6,FALSE), VLOOKUP(PrivateSchedule[[#This Row],[re]],RTARoutes[[StageCodes]:[RouteID]],6,FALSE))</f>
        <v>#N/A</v>
      </c>
      <c r="AE706" t="e" cm="1">
        <f t="array" ref="AE706">_xlfn.IFS( NOT(ISNA(VLOOKUP(PrivateSchedule[[#This Row],[ow]],RTARoutes[[StageCodes]:[RouteID]],6,FALSE))), "O",  NOT(ISNA(VLOOKUP(PrivateSchedule[[#This Row],[re]],RTARoutes[[StageCodes]:[RouteID]],6,FALSE))), "R")</f>
        <v>#N/A</v>
      </c>
      <c r="AF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SKL-*PRA</v>
      </c>
      <c r="AG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PRA-*SKL</v>
      </c>
    </row>
    <row r="707" spans="2:33">
      <c r="O707" s="171" t="s">
        <v>420</v>
      </c>
      <c r="T707" s="173" t="s">
        <v>2356</v>
      </c>
      <c r="U707" t="str">
        <f t="shared" ref="U707:U770" si="44">_xlfn.IFNA(VLOOKUP($O707,Code2Loc,2,FALSE)
&amp; IF( OR( ISNA($P707), LEN($P707)=0), "",  "-" &amp; VLOOKUP($P707,Code2Loc,2,FALSE))
&amp; IF( OR( ISNA($Q707), LEN($Q707)=0), "",  "-" &amp; VLOOKUP($Q707,Code2Loc,2,FALSE))
&amp; IF( OR( ISNA($R707), LEN($R707)=0), "",  "-" &amp; VLOOKUP($R707,Code2Loc,2,FALSE))
&amp; IF( OR( ISNA($S707), LEN($S707)=0), "",  "-" &amp; VLOOKUP($S707,Code2Loc,2,FALSE))
&amp; IF( OR( ISNA($T707), LEN($T707)=0), "",  "-" &amp; VLOOKUP($T707,Code2Loc,2,FALSE)),"")</f>
        <v>BICHOLIM-POIRA</v>
      </c>
      <c r="V707" s="163">
        <v>0.80208333333333337</v>
      </c>
      <c r="AA707" s="165" t="str">
        <f t="shared" ref="AA707:AA770" si="45">IF(ISBLANK($V707), "", _xlfn.IFNA($V707 + _xlfn.IFNA( VLOOKUP($O707 &amp; IF(ISBLANK($P707),"", "-" &amp; $P707) &amp; IF(ISBLANK($Q707),"", "-" &amp; $Q707) &amp; IF(ISBLANK($R707),"", "-" &amp; $R707) &amp; IF(ISBLANK($S707),"", "-" &amp; $S707) &amp; IF(ISBLANK($T707),"", "-" &amp; $T707),TravelTime,8,FALSE), VLOOKUP($T707 &amp; IF(ISBLANK($S707),"", "-" &amp; $S707) &amp; IF(ISBLANK($R707),"", "-" &amp; $R707) &amp; IF(ISBLANK($Q707),"", "-" &amp; $Q707) &amp; IF(ISBLANK($P707),"", "-" &amp; $P707) &amp; IF(ISBLANK($O707),"", "-" &amp; $O707),TravelTime,8,FALSE)) / 1440, ""))</f>
        <v/>
      </c>
      <c r="AB707" t="str">
        <f t="shared" ref="AB707:AB770" si="46">IF(AND(LEN($A707)&lt;&gt;0,LEN($A707)&lt;&gt;0),$A707,$AB706)</f>
        <v>BICHOLIM</v>
      </c>
      <c r="AC707" t="str">
        <f t="shared" ref="AC707:AC770" si="47">IF(AND(LEN($J707)&lt;&gt;0,LEN($B707)&lt;&gt;0),$J707,$AC706)</f>
        <v>GA04T 4938</v>
      </c>
      <c r="AD707" t="str">
        <f>_xlfn.IFNA(VLOOKUP(PrivateSchedule[[#This Row],[ow]],RTARoutes[[StageCodes]:[RouteID]],6,FALSE), VLOOKUP(PrivateSchedule[[#This Row],[re]],RTARoutes[[StageCodes]:[RouteID]],6,FALSE))</f>
        <v>PVT56</v>
      </c>
      <c r="AE707" t="str" cm="1">
        <f t="array" ref="AE707">_xlfn.IFS( NOT(ISNA(VLOOKUP(PrivateSchedule[[#This Row],[ow]],RTARoutes[[StageCodes]:[RouteID]],6,FALSE))), "O",  NOT(ISNA(VLOOKUP(PrivateSchedule[[#This Row],[re]],RTARoutes[[StageCodes]:[RouteID]],6,FALSE))), "R")</f>
        <v>O</v>
      </c>
      <c r="AF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BCH-*PRA</v>
      </c>
      <c r="AG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PRA-*BCH</v>
      </c>
    </row>
    <row r="708" spans="2:33">
      <c r="B708" s="171" t="s">
        <v>257</v>
      </c>
      <c r="C708" s="172" t="s">
        <v>3860</v>
      </c>
      <c r="G708" s="171" t="s">
        <v>3861</v>
      </c>
      <c r="H708" s="172" t="s">
        <v>3862</v>
      </c>
      <c r="J708" s="171" t="s">
        <v>256</v>
      </c>
      <c r="O708" s="171" t="s">
        <v>3000</v>
      </c>
      <c r="T708" s="173" t="s">
        <v>420</v>
      </c>
      <c r="U708" t="str">
        <f t="shared" si="44"/>
        <v>USGAO-BICHOLIM</v>
      </c>
      <c r="V708" s="163">
        <v>0.27083333333333331</v>
      </c>
      <c r="AA708" s="165" t="str">
        <f t="shared" si="45"/>
        <v/>
      </c>
      <c r="AB708" t="str">
        <f t="shared" si="46"/>
        <v>BICHOLIM</v>
      </c>
      <c r="AC708" t="str">
        <f t="shared" si="47"/>
        <v>GA01U 2228</v>
      </c>
      <c r="AD708" t="str">
        <f>_xlfn.IFNA(VLOOKUP(PrivateSchedule[[#This Row],[ow]],RTARoutes[[StageCodes]:[RouteID]],6,FALSE), VLOOKUP(PrivateSchedule[[#This Row],[re]],RTARoutes[[StageCodes]:[RouteID]],6,FALSE))</f>
        <v>PVT37</v>
      </c>
      <c r="AE708" t="str" cm="1">
        <f t="array" ref="AE708">_xlfn.IFS( NOT(ISNA(VLOOKUP(PrivateSchedule[[#This Row],[ow]],RTARoutes[[StageCodes]:[RouteID]],6,FALSE))), "O",  NOT(ISNA(VLOOKUP(PrivateSchedule[[#This Row],[re]],RTARoutes[[StageCodes]:[RouteID]],6,FALSE))), "R")</f>
        <v>R</v>
      </c>
      <c r="AF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UGO-*BCH</v>
      </c>
      <c r="AG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BCH-*UGO</v>
      </c>
    </row>
    <row r="709" spans="2:33">
      <c r="O709" s="171" t="s">
        <v>420</v>
      </c>
      <c r="T709" s="173" t="s">
        <v>2374</v>
      </c>
      <c r="U709" t="str">
        <f t="shared" si="44"/>
        <v>BICHOLIM-PONDA</v>
      </c>
      <c r="V709" s="163">
        <v>0.3263888888888889</v>
      </c>
      <c r="AA709" s="165" t="str">
        <f t="shared" si="45"/>
        <v/>
      </c>
      <c r="AB709" t="str">
        <f t="shared" si="46"/>
        <v>BICHOLIM</v>
      </c>
      <c r="AC709" t="str">
        <f t="shared" si="47"/>
        <v>GA01U 2228</v>
      </c>
      <c r="AD709" t="str">
        <f>_xlfn.IFNA(VLOOKUP(PrivateSchedule[[#This Row],[ow]],RTARoutes[[StageCodes]:[RouteID]],6,FALSE), VLOOKUP(PrivateSchedule[[#This Row],[re]],RTARoutes[[StageCodes]:[RouteID]],6,FALSE))</f>
        <v>PVT39</v>
      </c>
      <c r="AE709" t="str" cm="1">
        <f t="array" ref="AE709">_xlfn.IFS( NOT(ISNA(VLOOKUP(PrivateSchedule[[#This Row],[ow]],RTARoutes[[StageCodes]:[RouteID]],6,FALSE))), "O",  NOT(ISNA(VLOOKUP(PrivateSchedule[[#This Row],[re]],RTARoutes[[StageCodes]:[RouteID]],6,FALSE))), "R")</f>
        <v>O</v>
      </c>
      <c r="AF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710" spans="2:33">
      <c r="O710" s="171" t="s">
        <v>2374</v>
      </c>
      <c r="T710" s="173" t="s">
        <v>420</v>
      </c>
      <c r="U710" t="str">
        <f t="shared" si="44"/>
        <v>PONDA-BICHOLIM</v>
      </c>
      <c r="V710" s="163">
        <v>0.42708333333333331</v>
      </c>
      <c r="AA710" s="165" t="str">
        <f t="shared" si="45"/>
        <v/>
      </c>
      <c r="AB710" t="str">
        <f t="shared" si="46"/>
        <v>BICHOLIM</v>
      </c>
      <c r="AC710" t="str">
        <f t="shared" si="47"/>
        <v>GA01U 2228</v>
      </c>
      <c r="AD710" t="str">
        <f>_xlfn.IFNA(VLOOKUP(PrivateSchedule[[#This Row],[ow]],RTARoutes[[StageCodes]:[RouteID]],6,FALSE), VLOOKUP(PrivateSchedule[[#This Row],[re]],RTARoutes[[StageCodes]:[RouteID]],6,FALSE))</f>
        <v>PVT39</v>
      </c>
      <c r="AE710" t="str" cm="1">
        <f t="array" ref="AE710">_xlfn.IFS( NOT(ISNA(VLOOKUP(PrivateSchedule[[#This Row],[ow]],RTARoutes[[StageCodes]:[RouteID]],6,FALSE))), "O",  NOT(ISNA(VLOOKUP(PrivateSchedule[[#This Row],[re]],RTARoutes[[StageCodes]:[RouteID]],6,FALSE))), "R")</f>
        <v>R</v>
      </c>
      <c r="AF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711" spans="2:33">
      <c r="O711" s="171" t="s">
        <v>420</v>
      </c>
      <c r="T711" s="173" t="s">
        <v>2374</v>
      </c>
      <c r="U711" t="str">
        <f t="shared" si="44"/>
        <v>BICHOLIM-PONDA</v>
      </c>
      <c r="V711" s="163">
        <v>0.53472222222222221</v>
      </c>
      <c r="AA711" s="165" t="str">
        <f t="shared" si="45"/>
        <v/>
      </c>
      <c r="AB711" t="str">
        <f t="shared" si="46"/>
        <v>BICHOLIM</v>
      </c>
      <c r="AC711" t="str">
        <f t="shared" si="47"/>
        <v>GA01U 2228</v>
      </c>
      <c r="AD711" t="str">
        <f>_xlfn.IFNA(VLOOKUP(PrivateSchedule[[#This Row],[ow]],RTARoutes[[StageCodes]:[RouteID]],6,FALSE), VLOOKUP(PrivateSchedule[[#This Row],[re]],RTARoutes[[StageCodes]:[RouteID]],6,FALSE))</f>
        <v>PVT39</v>
      </c>
      <c r="AE711" t="str" cm="1">
        <f t="array" ref="AE711">_xlfn.IFS( NOT(ISNA(VLOOKUP(PrivateSchedule[[#This Row],[ow]],RTARoutes[[StageCodes]:[RouteID]],6,FALSE))), "O",  NOT(ISNA(VLOOKUP(PrivateSchedule[[#This Row],[re]],RTARoutes[[StageCodes]:[RouteID]],6,FALSE))), "R")</f>
        <v>O</v>
      </c>
      <c r="AF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712" spans="2:33">
      <c r="O712" s="171" t="s">
        <v>2374</v>
      </c>
      <c r="T712" s="173" t="s">
        <v>1882</v>
      </c>
      <c r="U712" t="str">
        <f t="shared" si="44"/>
        <v>PONDA-MAPUSA</v>
      </c>
      <c r="V712" s="163">
        <v>0.65277777777777779</v>
      </c>
      <c r="AA712" s="165" t="str">
        <f t="shared" si="45"/>
        <v/>
      </c>
      <c r="AB712" t="str">
        <f t="shared" si="46"/>
        <v>BICHOLIM</v>
      </c>
      <c r="AC712" t="str">
        <f t="shared" si="47"/>
        <v>GA01U 2228</v>
      </c>
      <c r="AD712" t="str">
        <f>_xlfn.IFNA(VLOOKUP(PrivateSchedule[[#This Row],[ow]],RTARoutes[[StageCodes]:[RouteID]],6,FALSE), VLOOKUP(PrivateSchedule[[#This Row],[re]],RTARoutes[[StageCodes]:[RouteID]],6,FALSE))</f>
        <v>PVT292</v>
      </c>
      <c r="AE712" t="str" cm="1">
        <f t="array" ref="AE712">_xlfn.IFS( NOT(ISNA(VLOOKUP(PrivateSchedule[[#This Row],[ow]],RTARoutes[[StageCodes]:[RouteID]],6,FALSE))), "O",  NOT(ISNA(VLOOKUP(PrivateSchedule[[#This Row],[re]],RTARoutes[[StageCodes]:[RouteID]],6,FALSE))), "R")</f>
        <v>R</v>
      </c>
      <c r="AF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PND-*MPS</v>
      </c>
      <c r="AG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MPS-*PND</v>
      </c>
    </row>
    <row r="713" spans="2:33">
      <c r="O713" s="171" t="s">
        <v>1882</v>
      </c>
      <c r="T713" s="173" t="s">
        <v>3000</v>
      </c>
      <c r="U713" t="str">
        <f t="shared" si="44"/>
        <v>MAPUSA-USGAO</v>
      </c>
      <c r="V713" s="163">
        <v>0.77777777777777779</v>
      </c>
      <c r="AA713" s="165" t="str">
        <f t="shared" si="45"/>
        <v/>
      </c>
      <c r="AB713" t="str">
        <f t="shared" si="46"/>
        <v>BICHOLIM</v>
      </c>
      <c r="AC713" t="str">
        <f t="shared" si="47"/>
        <v>GA01U 2228</v>
      </c>
      <c r="AD713" t="str">
        <f>_xlfn.IFNA(VLOOKUP(PrivateSchedule[[#This Row],[ow]],RTARoutes[[StageCodes]:[RouteID]],6,FALSE), VLOOKUP(PrivateSchedule[[#This Row],[re]],RTARoutes[[StageCodes]:[RouteID]],6,FALSE))</f>
        <v>PVT299</v>
      </c>
      <c r="AE713" t="str" cm="1">
        <f t="array" ref="AE713">_xlfn.IFS( NOT(ISNA(VLOOKUP(PrivateSchedule[[#This Row],[ow]],RTARoutes[[StageCodes]:[RouteID]],6,FALSE))), "O",  NOT(ISNA(VLOOKUP(PrivateSchedule[[#This Row],[re]],RTARoutes[[StageCodes]:[RouteID]],6,FALSE))), "R")</f>
        <v>O</v>
      </c>
      <c r="AF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MPS-*UGO</v>
      </c>
      <c r="AG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UGO-*MPS</v>
      </c>
    </row>
    <row r="714" spans="2:33">
      <c r="B714" s="171" t="s">
        <v>260</v>
      </c>
      <c r="C714" s="172" t="s">
        <v>3863</v>
      </c>
      <c r="G714" s="171" t="s">
        <v>3864</v>
      </c>
      <c r="H714" s="172" t="s">
        <v>3865</v>
      </c>
      <c r="J714" s="171" t="s">
        <v>259</v>
      </c>
      <c r="O714" s="171" t="s">
        <v>3041</v>
      </c>
      <c r="T714" s="173" t="s">
        <v>1882</v>
      </c>
      <c r="U714" t="str">
        <f t="shared" si="44"/>
        <v>VALPOI-MAPUSA</v>
      </c>
      <c r="V714" s="163">
        <v>0.2638888888888889</v>
      </c>
      <c r="AA714" s="165" t="str">
        <f t="shared" si="45"/>
        <v/>
      </c>
      <c r="AB714" t="str">
        <f t="shared" si="46"/>
        <v>BICHOLIM</v>
      </c>
      <c r="AC714" t="str">
        <f t="shared" si="47"/>
        <v>GA04T 2738</v>
      </c>
      <c r="AD714" t="str">
        <f>_xlfn.IFNA(VLOOKUP(PrivateSchedule[[#This Row],[ow]],RTARoutes[[StageCodes]:[RouteID]],6,FALSE), VLOOKUP(PrivateSchedule[[#This Row],[re]],RTARoutes[[StageCodes]:[RouteID]],6,FALSE))</f>
        <v>PVT300</v>
      </c>
      <c r="AE714" t="str" cm="1">
        <f t="array" ref="AE714">_xlfn.IFS( NOT(ISNA(VLOOKUP(PrivateSchedule[[#This Row],[ow]],RTARoutes[[StageCodes]:[RouteID]],6,FALSE))), "O",  NOT(ISNA(VLOOKUP(PrivateSchedule[[#This Row],[re]],RTARoutes[[StageCodes]:[RouteID]],6,FALSE))), "R")</f>
        <v>R</v>
      </c>
      <c r="AF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715" spans="2:33">
      <c r="O715" s="171" t="s">
        <v>1882</v>
      </c>
      <c r="T715" s="173" t="s">
        <v>3041</v>
      </c>
      <c r="U715" t="str">
        <f t="shared" si="44"/>
        <v>MAPUSA-VALPOI</v>
      </c>
      <c r="V715" s="163">
        <v>0.3263888888888889</v>
      </c>
      <c r="AA715" s="165" t="str">
        <f t="shared" si="45"/>
        <v/>
      </c>
      <c r="AB715" t="str">
        <f t="shared" si="46"/>
        <v>BICHOLIM</v>
      </c>
      <c r="AC715" t="str">
        <f t="shared" si="47"/>
        <v>GA04T 2738</v>
      </c>
      <c r="AD715" t="str">
        <f>_xlfn.IFNA(VLOOKUP(PrivateSchedule[[#This Row],[ow]],RTARoutes[[StageCodes]:[RouteID]],6,FALSE), VLOOKUP(PrivateSchedule[[#This Row],[re]],RTARoutes[[StageCodes]:[RouteID]],6,FALSE))</f>
        <v>PVT300</v>
      </c>
      <c r="AE715" t="str" cm="1">
        <f t="array" ref="AE715">_xlfn.IFS( NOT(ISNA(VLOOKUP(PrivateSchedule[[#This Row],[ow]],RTARoutes[[StageCodes]:[RouteID]],6,FALSE))), "O",  NOT(ISNA(VLOOKUP(PrivateSchedule[[#This Row],[re]],RTARoutes[[StageCodes]:[RouteID]],6,FALSE))), "R")</f>
        <v>O</v>
      </c>
      <c r="AF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716" spans="2:33">
      <c r="O716" s="171" t="s">
        <v>3041</v>
      </c>
      <c r="T716" s="173" t="s">
        <v>1882</v>
      </c>
      <c r="U716" t="str">
        <f t="shared" si="44"/>
        <v>VALPOI-MAPUSA</v>
      </c>
      <c r="V716" s="163">
        <v>0.4375</v>
      </c>
      <c r="AA716" s="165" t="str">
        <f t="shared" si="45"/>
        <v/>
      </c>
      <c r="AB716" t="str">
        <f t="shared" si="46"/>
        <v>BICHOLIM</v>
      </c>
      <c r="AC716" t="str">
        <f t="shared" si="47"/>
        <v>GA04T 2738</v>
      </c>
      <c r="AD716" t="str">
        <f>_xlfn.IFNA(VLOOKUP(PrivateSchedule[[#This Row],[ow]],RTARoutes[[StageCodes]:[RouteID]],6,FALSE), VLOOKUP(PrivateSchedule[[#This Row],[re]],RTARoutes[[StageCodes]:[RouteID]],6,FALSE))</f>
        <v>PVT300</v>
      </c>
      <c r="AE716" t="str" cm="1">
        <f t="array" ref="AE716">_xlfn.IFS( NOT(ISNA(VLOOKUP(PrivateSchedule[[#This Row],[ow]],RTARoutes[[StageCodes]:[RouteID]],6,FALSE))), "O",  NOT(ISNA(VLOOKUP(PrivateSchedule[[#This Row],[re]],RTARoutes[[StageCodes]:[RouteID]],6,FALSE))), "R")</f>
        <v>R</v>
      </c>
      <c r="AF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717" spans="2:33">
      <c r="O717" s="171" t="s">
        <v>1882</v>
      </c>
      <c r="T717" s="173" t="s">
        <v>3041</v>
      </c>
      <c r="U717" t="str">
        <f t="shared" si="44"/>
        <v>MAPUSA-VALPOI</v>
      </c>
      <c r="V717" s="163">
        <v>0.53472222222222221</v>
      </c>
      <c r="AA717" s="165" t="str">
        <f t="shared" si="45"/>
        <v/>
      </c>
      <c r="AB717" t="str">
        <f t="shared" si="46"/>
        <v>BICHOLIM</v>
      </c>
      <c r="AC717" t="str">
        <f t="shared" si="47"/>
        <v>GA04T 2738</v>
      </c>
      <c r="AD717" t="str">
        <f>_xlfn.IFNA(VLOOKUP(PrivateSchedule[[#This Row],[ow]],RTARoutes[[StageCodes]:[RouteID]],6,FALSE), VLOOKUP(PrivateSchedule[[#This Row],[re]],RTARoutes[[StageCodes]:[RouteID]],6,FALSE))</f>
        <v>PVT300</v>
      </c>
      <c r="AE717" t="str" cm="1">
        <f t="array" ref="AE717">_xlfn.IFS( NOT(ISNA(VLOOKUP(PrivateSchedule[[#This Row],[ow]],RTARoutes[[StageCodes]:[RouteID]],6,FALSE))), "O",  NOT(ISNA(VLOOKUP(PrivateSchedule[[#This Row],[re]],RTARoutes[[StageCodes]:[RouteID]],6,FALSE))), "R")</f>
        <v>O</v>
      </c>
      <c r="AF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718" spans="2:33">
      <c r="O718" s="171" t="s">
        <v>3041</v>
      </c>
      <c r="T718" s="173" t="s">
        <v>1882</v>
      </c>
      <c r="U718" t="str">
        <f t="shared" si="44"/>
        <v>VALPOI-MAPUSA</v>
      </c>
      <c r="V718" s="163">
        <v>0.68055555555555547</v>
      </c>
      <c r="AA718" s="165" t="str">
        <f t="shared" si="45"/>
        <v/>
      </c>
      <c r="AB718" t="str">
        <f t="shared" si="46"/>
        <v>BICHOLIM</v>
      </c>
      <c r="AC718" t="str">
        <f t="shared" si="47"/>
        <v>GA04T 2738</v>
      </c>
      <c r="AD718" t="str">
        <f>_xlfn.IFNA(VLOOKUP(PrivateSchedule[[#This Row],[ow]],RTARoutes[[StageCodes]:[RouteID]],6,FALSE), VLOOKUP(PrivateSchedule[[#This Row],[re]],RTARoutes[[StageCodes]:[RouteID]],6,FALSE))</f>
        <v>PVT300</v>
      </c>
      <c r="AE718" t="str" cm="1">
        <f t="array" ref="AE718">_xlfn.IFS( NOT(ISNA(VLOOKUP(PrivateSchedule[[#This Row],[ow]],RTARoutes[[StageCodes]:[RouteID]],6,FALSE))), "O",  NOT(ISNA(VLOOKUP(PrivateSchedule[[#This Row],[re]],RTARoutes[[StageCodes]:[RouteID]],6,FALSE))), "R")</f>
        <v>R</v>
      </c>
      <c r="AF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719" spans="2:33">
      <c r="O719" s="171" t="s">
        <v>1882</v>
      </c>
      <c r="T719" s="173" t="s">
        <v>3041</v>
      </c>
      <c r="U719" t="str">
        <f t="shared" si="44"/>
        <v>MAPUSA-VALPOI</v>
      </c>
      <c r="V719" s="163">
        <v>0.75694444444444453</v>
      </c>
      <c r="AA719" s="165" t="str">
        <f t="shared" si="45"/>
        <v/>
      </c>
      <c r="AB719" t="str">
        <f t="shared" si="46"/>
        <v>BICHOLIM</v>
      </c>
      <c r="AC719" t="str">
        <f t="shared" si="47"/>
        <v>GA04T 2738</v>
      </c>
      <c r="AD719" t="str">
        <f>_xlfn.IFNA(VLOOKUP(PrivateSchedule[[#This Row],[ow]],RTARoutes[[StageCodes]:[RouteID]],6,FALSE), VLOOKUP(PrivateSchedule[[#This Row],[re]],RTARoutes[[StageCodes]:[RouteID]],6,FALSE))</f>
        <v>PVT300</v>
      </c>
      <c r="AE719" t="str" cm="1">
        <f t="array" ref="AE719">_xlfn.IFS( NOT(ISNA(VLOOKUP(PrivateSchedule[[#This Row],[ow]],RTARoutes[[StageCodes]:[RouteID]],6,FALSE))), "O",  NOT(ISNA(VLOOKUP(PrivateSchedule[[#This Row],[re]],RTARoutes[[StageCodes]:[RouteID]],6,FALSE))), "R")</f>
        <v>O</v>
      </c>
      <c r="AF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MPS-*VLP</v>
      </c>
      <c r="AG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VLP-*MPS</v>
      </c>
    </row>
    <row r="720" spans="2:33">
      <c r="B720" s="171" t="s">
        <v>262</v>
      </c>
      <c r="J720" s="171" t="s">
        <v>261</v>
      </c>
      <c r="U720" t="str">
        <f t="shared" si="44"/>
        <v/>
      </c>
      <c r="AA720" s="165" t="str">
        <f t="shared" si="45"/>
        <v/>
      </c>
      <c r="AB720" t="str">
        <f t="shared" si="46"/>
        <v>BICHOLIM</v>
      </c>
      <c r="AC720" t="str">
        <f t="shared" si="47"/>
        <v>GA03K 5630</v>
      </c>
      <c r="AD720" t="e">
        <f>_xlfn.IFNA(VLOOKUP(PrivateSchedule[[#This Row],[ow]],RTARoutes[[StageCodes]:[RouteID]],6,FALSE), VLOOKUP(PrivateSchedule[[#This Row],[re]],RTARoutes[[StageCodes]:[RouteID]],6,FALSE))</f>
        <v>#N/A</v>
      </c>
      <c r="AE720" t="e" cm="1">
        <f t="array" ref="AE720">_xlfn.IFS( NOT(ISNA(VLOOKUP(PrivateSchedule[[#This Row],[ow]],RTARoutes[[StageCodes]:[RouteID]],6,FALSE))), "O",  NOT(ISNA(VLOOKUP(PrivateSchedule[[#This Row],[re]],RTARoutes[[StageCodes]:[RouteID]],6,FALSE))), "R")</f>
        <v>#N/A</v>
      </c>
      <c r="AF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721" spans="2:33">
      <c r="B721" s="171" t="s">
        <v>264</v>
      </c>
      <c r="C721" s="172" t="s">
        <v>3866</v>
      </c>
      <c r="G721" s="171" t="s">
        <v>3867</v>
      </c>
      <c r="H721" s="172" t="s">
        <v>3868</v>
      </c>
      <c r="J721" s="171" t="s">
        <v>263</v>
      </c>
      <c r="O721" s="171" t="s">
        <v>3041</v>
      </c>
      <c r="T721" s="173" t="s">
        <v>2247</v>
      </c>
      <c r="U721" t="str">
        <f t="shared" si="44"/>
        <v>VALPOI-PANAJI</v>
      </c>
      <c r="V721" s="163">
        <v>0.25347222222222221</v>
      </c>
      <c r="AA721" s="165" t="str">
        <f t="shared" si="45"/>
        <v/>
      </c>
      <c r="AB721" t="str">
        <f t="shared" si="46"/>
        <v>BICHOLIM</v>
      </c>
      <c r="AC721" t="str">
        <f t="shared" si="47"/>
        <v>GA01U 2810</v>
      </c>
      <c r="AD721" t="str">
        <f>_xlfn.IFNA(VLOOKUP(PrivateSchedule[[#This Row],[ow]],RTARoutes[[StageCodes]:[RouteID]],6,FALSE), VLOOKUP(PrivateSchedule[[#This Row],[re]],RTARoutes[[StageCodes]:[RouteID]],6,FALSE))</f>
        <v>PVT437</v>
      </c>
      <c r="AE721" t="str" cm="1">
        <f t="array" ref="AE721">_xlfn.IFS( NOT(ISNA(VLOOKUP(PrivateSchedule[[#This Row],[ow]],RTARoutes[[StageCodes]:[RouteID]],6,FALSE))), "O",  NOT(ISNA(VLOOKUP(PrivateSchedule[[#This Row],[re]],RTARoutes[[StageCodes]:[RouteID]],6,FALSE))), "R")</f>
        <v>R</v>
      </c>
      <c r="AF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22" spans="2:33">
      <c r="O722" s="171" t="s">
        <v>2247</v>
      </c>
      <c r="T722" s="173" t="s">
        <v>3041</v>
      </c>
      <c r="U722" t="str">
        <f t="shared" si="44"/>
        <v>PANAJI-VALPOI</v>
      </c>
      <c r="V722" s="163">
        <v>0.34722222222222227</v>
      </c>
      <c r="AA722" s="165" t="str">
        <f t="shared" si="45"/>
        <v/>
      </c>
      <c r="AB722" t="str">
        <f t="shared" si="46"/>
        <v>BICHOLIM</v>
      </c>
      <c r="AC722" t="str">
        <f t="shared" si="47"/>
        <v>GA01U 2810</v>
      </c>
      <c r="AD722" t="str">
        <f>_xlfn.IFNA(VLOOKUP(PrivateSchedule[[#This Row],[ow]],RTARoutes[[StageCodes]:[RouteID]],6,FALSE), VLOOKUP(PrivateSchedule[[#This Row],[re]],RTARoutes[[StageCodes]:[RouteID]],6,FALSE))</f>
        <v>PVT437</v>
      </c>
      <c r="AE722" t="str" cm="1">
        <f t="array" ref="AE722">_xlfn.IFS( NOT(ISNA(VLOOKUP(PrivateSchedule[[#This Row],[ow]],RTARoutes[[StageCodes]:[RouteID]],6,FALSE))), "O",  NOT(ISNA(VLOOKUP(PrivateSchedule[[#This Row],[re]],RTARoutes[[StageCodes]:[RouteID]],6,FALSE))), "R")</f>
        <v>O</v>
      </c>
      <c r="AF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23" spans="2:33">
      <c r="O723" s="171" t="s">
        <v>3041</v>
      </c>
      <c r="T723" s="173" t="s">
        <v>2247</v>
      </c>
      <c r="U723" t="str">
        <f t="shared" si="44"/>
        <v>VALPOI-PANAJI</v>
      </c>
      <c r="V723" s="163">
        <v>0.47430555555555554</v>
      </c>
      <c r="AA723" s="165" t="str">
        <f t="shared" si="45"/>
        <v/>
      </c>
      <c r="AB723" t="str">
        <f t="shared" si="46"/>
        <v>BICHOLIM</v>
      </c>
      <c r="AC723" t="str">
        <f t="shared" si="47"/>
        <v>GA01U 2810</v>
      </c>
      <c r="AD723" t="str">
        <f>_xlfn.IFNA(VLOOKUP(PrivateSchedule[[#This Row],[ow]],RTARoutes[[StageCodes]:[RouteID]],6,FALSE), VLOOKUP(PrivateSchedule[[#This Row],[re]],RTARoutes[[StageCodes]:[RouteID]],6,FALSE))</f>
        <v>PVT437</v>
      </c>
      <c r="AE723" t="str" cm="1">
        <f t="array" ref="AE723">_xlfn.IFS( NOT(ISNA(VLOOKUP(PrivateSchedule[[#This Row],[ow]],RTARoutes[[StageCodes]:[RouteID]],6,FALSE))), "O",  NOT(ISNA(VLOOKUP(PrivateSchedule[[#This Row],[re]],RTARoutes[[StageCodes]:[RouteID]],6,FALSE))), "R")</f>
        <v>R</v>
      </c>
      <c r="AF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24" spans="2:33">
      <c r="O724" s="171" t="s">
        <v>2247</v>
      </c>
      <c r="T724" s="173" t="s">
        <v>3041</v>
      </c>
      <c r="U724" t="str">
        <f t="shared" si="44"/>
        <v>PANAJI-VALPOI</v>
      </c>
      <c r="V724" s="163">
        <v>0.63194444444444442</v>
      </c>
      <c r="AA724" s="165" t="str">
        <f t="shared" si="45"/>
        <v/>
      </c>
      <c r="AB724" t="str">
        <f t="shared" si="46"/>
        <v>BICHOLIM</v>
      </c>
      <c r="AC724" t="str">
        <f t="shared" si="47"/>
        <v>GA01U 2810</v>
      </c>
      <c r="AD724" t="str">
        <f>_xlfn.IFNA(VLOOKUP(PrivateSchedule[[#This Row],[ow]],RTARoutes[[StageCodes]:[RouteID]],6,FALSE), VLOOKUP(PrivateSchedule[[#This Row],[re]],RTARoutes[[StageCodes]:[RouteID]],6,FALSE))</f>
        <v>PVT437</v>
      </c>
      <c r="AE724" t="str" cm="1">
        <f t="array" ref="AE724">_xlfn.IFS( NOT(ISNA(VLOOKUP(PrivateSchedule[[#This Row],[ow]],RTARoutes[[StageCodes]:[RouteID]],6,FALSE))), "O",  NOT(ISNA(VLOOKUP(PrivateSchedule[[#This Row],[re]],RTARoutes[[StageCodes]:[RouteID]],6,FALSE))), "R")</f>
        <v>O</v>
      </c>
      <c r="AF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25" spans="2:33">
      <c r="B725" s="171" t="s">
        <v>267</v>
      </c>
      <c r="C725" s="172" t="s">
        <v>3869</v>
      </c>
      <c r="G725" s="171" t="s">
        <v>3870</v>
      </c>
      <c r="H725" s="172" t="s">
        <v>3871</v>
      </c>
      <c r="J725" s="171" t="s">
        <v>266</v>
      </c>
      <c r="O725" s="171" t="s">
        <v>2247</v>
      </c>
      <c r="T725" s="173" t="s">
        <v>3041</v>
      </c>
      <c r="U725" t="str">
        <f t="shared" si="44"/>
        <v>PANAJI-VALPOI</v>
      </c>
      <c r="V725" s="163">
        <v>0.31944444444444448</v>
      </c>
      <c r="AA725" s="165" t="str">
        <f t="shared" si="45"/>
        <v/>
      </c>
      <c r="AB725" t="str">
        <f t="shared" si="46"/>
        <v>BICHOLIM</v>
      </c>
      <c r="AC725" t="str">
        <f t="shared" si="47"/>
        <v>GA03K 5537</v>
      </c>
      <c r="AD725" t="str">
        <f>_xlfn.IFNA(VLOOKUP(PrivateSchedule[[#This Row],[ow]],RTARoutes[[StageCodes]:[RouteID]],6,FALSE), VLOOKUP(PrivateSchedule[[#This Row],[re]],RTARoutes[[StageCodes]:[RouteID]],6,FALSE))</f>
        <v>PVT437</v>
      </c>
      <c r="AE725" t="str" cm="1">
        <f t="array" ref="AE725">_xlfn.IFS( NOT(ISNA(VLOOKUP(PrivateSchedule[[#This Row],[ow]],RTARoutes[[StageCodes]:[RouteID]],6,FALSE))), "O",  NOT(ISNA(VLOOKUP(PrivateSchedule[[#This Row],[re]],RTARoutes[[StageCodes]:[RouteID]],6,FALSE))), "R")</f>
        <v>O</v>
      </c>
      <c r="AF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26" spans="2:33">
      <c r="O726" s="171" t="s">
        <v>3041</v>
      </c>
      <c r="T726" s="173" t="s">
        <v>2247</v>
      </c>
      <c r="U726" t="str">
        <f t="shared" si="44"/>
        <v>VALPOI-PANAJI</v>
      </c>
      <c r="V726" s="163">
        <v>0.43402777777777773</v>
      </c>
      <c r="AA726" s="165" t="str">
        <f t="shared" si="45"/>
        <v/>
      </c>
      <c r="AB726" t="str">
        <f t="shared" si="46"/>
        <v>BICHOLIM</v>
      </c>
      <c r="AC726" t="str">
        <f t="shared" si="47"/>
        <v>GA03K 5537</v>
      </c>
      <c r="AD726" t="str">
        <f>_xlfn.IFNA(VLOOKUP(PrivateSchedule[[#This Row],[ow]],RTARoutes[[StageCodes]:[RouteID]],6,FALSE), VLOOKUP(PrivateSchedule[[#This Row],[re]],RTARoutes[[StageCodes]:[RouteID]],6,FALSE))</f>
        <v>PVT437</v>
      </c>
      <c r="AE726" t="str" cm="1">
        <f t="array" ref="AE726">_xlfn.IFS( NOT(ISNA(VLOOKUP(PrivateSchedule[[#This Row],[ow]],RTARoutes[[StageCodes]:[RouteID]],6,FALSE))), "O",  NOT(ISNA(VLOOKUP(PrivateSchedule[[#This Row],[re]],RTARoutes[[StageCodes]:[RouteID]],6,FALSE))), "R")</f>
        <v>R</v>
      </c>
      <c r="AF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27" spans="2:33">
      <c r="O727" s="171" t="s">
        <v>2247</v>
      </c>
      <c r="T727" s="173" t="s">
        <v>3041</v>
      </c>
      <c r="U727" t="str">
        <f t="shared" si="44"/>
        <v>PANAJI-VALPOI</v>
      </c>
      <c r="V727" s="163">
        <v>0.57638888888888895</v>
      </c>
      <c r="AA727" s="165" t="str">
        <f t="shared" si="45"/>
        <v/>
      </c>
      <c r="AB727" t="str">
        <f t="shared" si="46"/>
        <v>BICHOLIM</v>
      </c>
      <c r="AC727" t="str">
        <f t="shared" si="47"/>
        <v>GA03K 5537</v>
      </c>
      <c r="AD727" t="str">
        <f>_xlfn.IFNA(VLOOKUP(PrivateSchedule[[#This Row],[ow]],RTARoutes[[StageCodes]:[RouteID]],6,FALSE), VLOOKUP(PrivateSchedule[[#This Row],[re]],RTARoutes[[StageCodes]:[RouteID]],6,FALSE))</f>
        <v>PVT437</v>
      </c>
      <c r="AE727" t="str" cm="1">
        <f t="array" ref="AE727">_xlfn.IFS( NOT(ISNA(VLOOKUP(PrivateSchedule[[#This Row],[ow]],RTARoutes[[StageCodes]:[RouteID]],6,FALSE))), "O",  NOT(ISNA(VLOOKUP(PrivateSchedule[[#This Row],[re]],RTARoutes[[StageCodes]:[RouteID]],6,FALSE))), "R")</f>
        <v>O</v>
      </c>
      <c r="AF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28" spans="2:33">
      <c r="O728" s="171" t="s">
        <v>3041</v>
      </c>
      <c r="T728" s="173" t="s">
        <v>1882</v>
      </c>
      <c r="U728" t="str">
        <f t="shared" si="44"/>
        <v>VALPOI-MAPUSA</v>
      </c>
      <c r="V728" s="163">
        <v>0.71180555555555547</v>
      </c>
      <c r="AA728" s="165" t="str">
        <f t="shared" si="45"/>
        <v/>
      </c>
      <c r="AB728" t="str">
        <f t="shared" si="46"/>
        <v>BICHOLIM</v>
      </c>
      <c r="AC728" t="str">
        <f t="shared" si="47"/>
        <v>GA03K 5537</v>
      </c>
      <c r="AD728" t="str">
        <f>_xlfn.IFNA(VLOOKUP(PrivateSchedule[[#This Row],[ow]],RTARoutes[[StageCodes]:[RouteID]],6,FALSE), VLOOKUP(PrivateSchedule[[#This Row],[re]],RTARoutes[[StageCodes]:[RouteID]],6,FALSE))</f>
        <v>PVT300</v>
      </c>
      <c r="AE728" t="str" cm="1">
        <f t="array" ref="AE728">_xlfn.IFS( NOT(ISNA(VLOOKUP(PrivateSchedule[[#This Row],[ow]],RTARoutes[[StageCodes]:[RouteID]],6,FALSE))), "O",  NOT(ISNA(VLOOKUP(PrivateSchedule[[#This Row],[re]],RTARoutes[[StageCodes]:[RouteID]],6,FALSE))), "R")</f>
        <v>R</v>
      </c>
      <c r="AF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VLP-*MPS</v>
      </c>
      <c r="AG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MPS-*VLP</v>
      </c>
    </row>
    <row r="729" spans="2:33">
      <c r="O729" s="171" t="s">
        <v>1882</v>
      </c>
      <c r="T729" s="173" t="s">
        <v>2247</v>
      </c>
      <c r="U729" t="str">
        <f t="shared" si="44"/>
        <v>MAPUSA-PANAJI</v>
      </c>
      <c r="V729" s="163">
        <v>0.79513888888888884</v>
      </c>
      <c r="AA729" s="165" t="str">
        <f t="shared" si="45"/>
        <v/>
      </c>
      <c r="AB729" t="str">
        <f t="shared" si="46"/>
        <v>BICHOLIM</v>
      </c>
      <c r="AC729" t="str">
        <f t="shared" si="47"/>
        <v>GA03K 5537</v>
      </c>
      <c r="AD729" t="str">
        <f>_xlfn.IFNA(VLOOKUP(PrivateSchedule[[#This Row],[ow]],RTARoutes[[StageCodes]:[RouteID]],6,FALSE), VLOOKUP(PrivateSchedule[[#This Row],[re]],RTARoutes[[StageCodes]:[RouteID]],6,FALSE))</f>
        <v>PVT293</v>
      </c>
      <c r="AE729" t="str" cm="1">
        <f t="array" ref="AE729">_xlfn.IFS( NOT(ISNA(VLOOKUP(PrivateSchedule[[#This Row],[ow]],RTARoutes[[StageCodes]:[RouteID]],6,FALSE))), "O",  NOT(ISNA(VLOOKUP(PrivateSchedule[[#This Row],[re]],RTARoutes[[StageCodes]:[RouteID]],6,FALSE))), "R")</f>
        <v>O</v>
      </c>
      <c r="AF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MPS-*PNJ</v>
      </c>
      <c r="AG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PNJ-*MPS</v>
      </c>
    </row>
    <row r="730" spans="2:33">
      <c r="B730" s="171" t="s">
        <v>271</v>
      </c>
      <c r="C730" s="172" t="s">
        <v>3869</v>
      </c>
      <c r="G730" s="171" t="s">
        <v>3872</v>
      </c>
      <c r="H730" s="172" t="s">
        <v>3873</v>
      </c>
      <c r="J730" s="171" t="s">
        <v>269</v>
      </c>
      <c r="O730" s="171" t="s">
        <v>2247</v>
      </c>
      <c r="T730" s="173" t="s">
        <v>3041</v>
      </c>
      <c r="U730" t="str">
        <f t="shared" si="44"/>
        <v>PANAJI-VALPOI</v>
      </c>
      <c r="V730" s="163">
        <v>0.30555555555555552</v>
      </c>
      <c r="AA730" s="165" t="str">
        <f t="shared" si="45"/>
        <v/>
      </c>
      <c r="AB730" t="str">
        <f t="shared" si="46"/>
        <v>BICHOLIM</v>
      </c>
      <c r="AC730" t="str">
        <f t="shared" si="47"/>
        <v>GA03K 8394</v>
      </c>
      <c r="AD730" t="str">
        <f>_xlfn.IFNA(VLOOKUP(PrivateSchedule[[#This Row],[ow]],RTARoutes[[StageCodes]:[RouteID]],6,FALSE), VLOOKUP(PrivateSchedule[[#This Row],[re]],RTARoutes[[StageCodes]:[RouteID]],6,FALSE))</f>
        <v>PVT437</v>
      </c>
      <c r="AE730" t="str" cm="1">
        <f t="array" ref="AE730">_xlfn.IFS( NOT(ISNA(VLOOKUP(PrivateSchedule[[#This Row],[ow]],RTARoutes[[StageCodes]:[RouteID]],6,FALSE))), "O",  NOT(ISNA(VLOOKUP(PrivateSchedule[[#This Row],[re]],RTARoutes[[StageCodes]:[RouteID]],6,FALSE))), "R")</f>
        <v>O</v>
      </c>
      <c r="AF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31" spans="2:33">
      <c r="O731" s="171" t="s">
        <v>3041</v>
      </c>
      <c r="T731" s="173" t="s">
        <v>2247</v>
      </c>
      <c r="U731" t="str">
        <f t="shared" si="44"/>
        <v>VALPOI-PANAJI</v>
      </c>
      <c r="V731" s="163">
        <v>0.4236111111111111</v>
      </c>
      <c r="AA731" s="165" t="str">
        <f t="shared" si="45"/>
        <v/>
      </c>
      <c r="AB731" t="str">
        <f t="shared" si="46"/>
        <v>BICHOLIM</v>
      </c>
      <c r="AC731" t="str">
        <f t="shared" si="47"/>
        <v>GA03K 8394</v>
      </c>
      <c r="AD731" t="str">
        <f>_xlfn.IFNA(VLOOKUP(PrivateSchedule[[#This Row],[ow]],RTARoutes[[StageCodes]:[RouteID]],6,FALSE), VLOOKUP(PrivateSchedule[[#This Row],[re]],RTARoutes[[StageCodes]:[RouteID]],6,FALSE))</f>
        <v>PVT437</v>
      </c>
      <c r="AE731" t="str" cm="1">
        <f t="array" ref="AE731">_xlfn.IFS( NOT(ISNA(VLOOKUP(PrivateSchedule[[#This Row],[ow]],RTARoutes[[StageCodes]:[RouteID]],6,FALSE))), "O",  NOT(ISNA(VLOOKUP(PrivateSchedule[[#This Row],[re]],RTARoutes[[StageCodes]:[RouteID]],6,FALSE))), "R")</f>
        <v>R</v>
      </c>
      <c r="AF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32" spans="2:33">
      <c r="O732" s="171" t="s">
        <v>2247</v>
      </c>
      <c r="T732" s="173" t="s">
        <v>3041</v>
      </c>
      <c r="U732" t="str">
        <f t="shared" si="44"/>
        <v>PANAJI-VALPOI</v>
      </c>
      <c r="V732" s="163">
        <v>0.59027777777777779</v>
      </c>
      <c r="AA732" s="165" t="str">
        <f t="shared" si="45"/>
        <v/>
      </c>
      <c r="AB732" t="str">
        <f t="shared" si="46"/>
        <v>BICHOLIM</v>
      </c>
      <c r="AC732" t="str">
        <f t="shared" si="47"/>
        <v>GA03K 8394</v>
      </c>
      <c r="AD732" t="str">
        <f>_xlfn.IFNA(VLOOKUP(PrivateSchedule[[#This Row],[ow]],RTARoutes[[StageCodes]:[RouteID]],6,FALSE), VLOOKUP(PrivateSchedule[[#This Row],[re]],RTARoutes[[StageCodes]:[RouteID]],6,FALSE))</f>
        <v>PVT437</v>
      </c>
      <c r="AE732" t="str" cm="1">
        <f t="array" ref="AE732">_xlfn.IFS( NOT(ISNA(VLOOKUP(PrivateSchedule[[#This Row],[ow]],RTARoutes[[StageCodes]:[RouteID]],6,FALSE))), "O",  NOT(ISNA(VLOOKUP(PrivateSchedule[[#This Row],[re]],RTARoutes[[StageCodes]:[RouteID]],6,FALSE))), "R")</f>
        <v>O</v>
      </c>
      <c r="AF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33" spans="2:33">
      <c r="O733" s="171" t="s">
        <v>3041</v>
      </c>
      <c r="T733" s="173" t="s">
        <v>2247</v>
      </c>
      <c r="U733" t="str">
        <f t="shared" si="44"/>
        <v>VALPOI-PANAJI</v>
      </c>
      <c r="V733" s="163">
        <v>0.70486111111111116</v>
      </c>
      <c r="AA733" s="165" t="str">
        <f t="shared" si="45"/>
        <v/>
      </c>
      <c r="AB733" t="str">
        <f t="shared" si="46"/>
        <v>BICHOLIM</v>
      </c>
      <c r="AC733" t="str">
        <f t="shared" si="47"/>
        <v>GA03K 8394</v>
      </c>
      <c r="AD733" t="str">
        <f>_xlfn.IFNA(VLOOKUP(PrivateSchedule[[#This Row],[ow]],RTARoutes[[StageCodes]:[RouteID]],6,FALSE), VLOOKUP(PrivateSchedule[[#This Row],[re]],RTARoutes[[StageCodes]:[RouteID]],6,FALSE))</f>
        <v>PVT437</v>
      </c>
      <c r="AE733" t="str" cm="1">
        <f t="array" ref="AE733">_xlfn.IFS( NOT(ISNA(VLOOKUP(PrivateSchedule[[#This Row],[ow]],RTARoutes[[StageCodes]:[RouteID]],6,FALSE))), "O",  NOT(ISNA(VLOOKUP(PrivateSchedule[[#This Row],[re]],RTARoutes[[StageCodes]:[RouteID]],6,FALSE))), "R")</f>
        <v>R</v>
      </c>
      <c r="AF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34" spans="2:33">
      <c r="B734" s="171" t="s">
        <v>280</v>
      </c>
      <c r="C734" s="172" t="s">
        <v>3874</v>
      </c>
      <c r="J734" s="171" t="s">
        <v>278</v>
      </c>
      <c r="O734" s="171" t="s">
        <v>3067</v>
      </c>
      <c r="T734" s="173" t="s">
        <v>2374</v>
      </c>
      <c r="U734" t="str">
        <f t="shared" si="44"/>
        <v>VELGUEM-PONDA</v>
      </c>
      <c r="V734" s="163">
        <v>0.31597222222222221</v>
      </c>
      <c r="AA734" s="165" t="str">
        <f t="shared" si="45"/>
        <v/>
      </c>
      <c r="AB734" t="str">
        <f t="shared" si="46"/>
        <v>BICHOLIM</v>
      </c>
      <c r="AC734" t="str">
        <f t="shared" si="47"/>
        <v>GA01W 4516</v>
      </c>
      <c r="AD734" t="str">
        <f>_xlfn.IFNA(VLOOKUP(PrivateSchedule[[#This Row],[ow]],RTARoutes[[StageCodes]:[RouteID]],6,FALSE), VLOOKUP(PrivateSchedule[[#This Row],[re]],RTARoutes[[StageCodes]:[RouteID]],6,FALSE))</f>
        <v>PVT425</v>
      </c>
      <c r="AE734" t="str" cm="1">
        <f t="array" ref="AE734">_xlfn.IFS( NOT(ISNA(VLOOKUP(PrivateSchedule[[#This Row],[ow]],RTARoutes[[StageCodes]:[RouteID]],6,FALSE))), "O",  NOT(ISNA(VLOOKUP(PrivateSchedule[[#This Row],[re]],RTARoutes[[StageCodes]:[RouteID]],6,FALSE))), "R")</f>
        <v>R</v>
      </c>
      <c r="AF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ULG-*PND</v>
      </c>
      <c r="AG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PND-*ULG</v>
      </c>
    </row>
    <row r="735" spans="2:33">
      <c r="O735" s="171" t="s">
        <v>2374</v>
      </c>
      <c r="U735" t="str">
        <f t="shared" si="44"/>
        <v>PONDA</v>
      </c>
      <c r="V735" s="163">
        <v>0.3888888888888889</v>
      </c>
      <c r="AA735" s="165" t="str">
        <f t="shared" si="45"/>
        <v/>
      </c>
      <c r="AB735" t="str">
        <f t="shared" si="46"/>
        <v>BICHOLIM</v>
      </c>
      <c r="AC735" t="str">
        <f t="shared" si="47"/>
        <v>GA01W 4516</v>
      </c>
      <c r="AD735" t="str">
        <f>_xlfn.IFNA(VLOOKUP(PrivateSchedule[[#This Row],[ow]],RTARoutes[[StageCodes]:[RouteID]],6,FALSE), VLOOKUP(PrivateSchedule[[#This Row],[re]],RTARoutes[[StageCodes]:[RouteID]],6,FALSE))</f>
        <v>PVT153</v>
      </c>
      <c r="AE735" t="str" cm="1">
        <f t="array" ref="AE735">_xlfn.IFS( NOT(ISNA(VLOOKUP(PrivateSchedule[[#This Row],[ow]],RTARoutes[[StageCodes]:[RouteID]],6,FALSE))), "O",  NOT(ISNA(VLOOKUP(PrivateSchedule[[#This Row],[re]],RTARoutes[[StageCodes]:[RouteID]],6,FALSE))), "R")</f>
        <v>O</v>
      </c>
      <c r="AF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</v>
      </c>
      <c r="AG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-*PND</v>
      </c>
    </row>
    <row r="736" spans="2:33">
      <c r="O736" s="171" t="s">
        <v>2374</v>
      </c>
      <c r="T736" s="173" t="s">
        <v>420</v>
      </c>
      <c r="U736" t="str">
        <f t="shared" si="44"/>
        <v>PONDA-BICHOLIM</v>
      </c>
      <c r="V736" s="163">
        <v>0.33680555555555558</v>
      </c>
      <c r="AA736" s="165" t="str">
        <f t="shared" si="45"/>
        <v/>
      </c>
      <c r="AB736" t="str">
        <f t="shared" si="46"/>
        <v>BICHOLIM</v>
      </c>
      <c r="AC736" t="str">
        <f t="shared" si="47"/>
        <v>GA01W 4516</v>
      </c>
      <c r="AD736" t="str">
        <f>_xlfn.IFNA(VLOOKUP(PrivateSchedule[[#This Row],[ow]],RTARoutes[[StageCodes]:[RouteID]],6,FALSE), VLOOKUP(PrivateSchedule[[#This Row],[re]],RTARoutes[[StageCodes]:[RouteID]],6,FALSE))</f>
        <v>PVT39</v>
      </c>
      <c r="AE736" t="str" cm="1">
        <f t="array" ref="AE736">_xlfn.IFS( NOT(ISNA(VLOOKUP(PrivateSchedule[[#This Row],[ow]],RTARoutes[[StageCodes]:[RouteID]],6,FALSE))), "O",  NOT(ISNA(VLOOKUP(PrivateSchedule[[#This Row],[re]],RTARoutes[[StageCodes]:[RouteID]],6,FALSE))), "R")</f>
        <v>R</v>
      </c>
      <c r="AF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737" spans="2:33">
      <c r="O737" s="171" t="s">
        <v>420</v>
      </c>
      <c r="T737" s="173" t="s">
        <v>3067</v>
      </c>
      <c r="U737" t="str">
        <f t="shared" si="44"/>
        <v>BICHOLIM-VELGUEM</v>
      </c>
      <c r="V737" s="163">
        <v>0.69097222222222221</v>
      </c>
      <c r="AA737" s="165" t="str">
        <f t="shared" si="45"/>
        <v/>
      </c>
      <c r="AB737" t="str">
        <f t="shared" si="46"/>
        <v>BICHOLIM</v>
      </c>
      <c r="AC737" t="str">
        <f t="shared" si="47"/>
        <v>GA01W 4516</v>
      </c>
      <c r="AD737" t="str">
        <f>_xlfn.IFNA(VLOOKUP(PrivateSchedule[[#This Row],[ow]],RTARoutes[[StageCodes]:[RouteID]],6,FALSE), VLOOKUP(PrivateSchedule[[#This Row],[re]],RTARoutes[[StageCodes]:[RouteID]],6,FALSE))</f>
        <v>PVT62</v>
      </c>
      <c r="AE737" t="str" cm="1">
        <f t="array" ref="AE737">_xlfn.IFS( NOT(ISNA(VLOOKUP(PrivateSchedule[[#This Row],[ow]],RTARoutes[[StageCodes]:[RouteID]],6,FALSE))), "O",  NOT(ISNA(VLOOKUP(PrivateSchedule[[#This Row],[re]],RTARoutes[[StageCodes]:[RouteID]],6,FALSE))), "R")</f>
        <v>O</v>
      </c>
      <c r="AF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BCH-*ULG</v>
      </c>
      <c r="AG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ULG-*BCH</v>
      </c>
    </row>
    <row r="738" spans="2:33">
      <c r="B738" s="171" t="s">
        <v>293</v>
      </c>
      <c r="C738" s="172" t="s">
        <v>3875</v>
      </c>
      <c r="G738" s="171" t="s">
        <v>3876</v>
      </c>
      <c r="H738" s="172" t="s">
        <v>3877</v>
      </c>
      <c r="J738" s="171" t="s">
        <v>291</v>
      </c>
      <c r="O738" s="171" t="s">
        <v>3119</v>
      </c>
      <c r="T738" s="173" t="s">
        <v>2247</v>
      </c>
      <c r="U738" t="str">
        <f t="shared" si="44"/>
        <v>VIRDI-PANAJI</v>
      </c>
      <c r="V738" s="163">
        <v>0.2986111111111111</v>
      </c>
      <c r="AA738" s="165" t="str">
        <f t="shared" si="45"/>
        <v/>
      </c>
      <c r="AB738" t="str">
        <f t="shared" si="46"/>
        <v>BICHOLIM</v>
      </c>
      <c r="AC738" t="str">
        <f t="shared" si="47"/>
        <v>GA04T 6299</v>
      </c>
      <c r="AD738" t="str">
        <f>_xlfn.IFNA(VLOOKUP(PrivateSchedule[[#This Row],[ow]],RTARoutes[[StageCodes]:[RouteID]],6,FALSE), VLOOKUP(PrivateSchedule[[#This Row],[re]],RTARoutes[[StageCodes]:[RouteID]],6,FALSE))</f>
        <v>PVT457</v>
      </c>
      <c r="AE738" t="str" cm="1">
        <f t="array" ref="AE738">_xlfn.IFS( NOT(ISNA(VLOOKUP(PrivateSchedule[[#This Row],[ow]],RTARoutes[[StageCodes]:[RouteID]],6,FALSE))), "O",  NOT(ISNA(VLOOKUP(PrivateSchedule[[#This Row],[re]],RTARoutes[[StageCodes]:[RouteID]],6,FALSE))), "R")</f>
        <v>R</v>
      </c>
      <c r="AF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VRD-*PNJ</v>
      </c>
      <c r="AG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PNJ-*VRD</v>
      </c>
    </row>
    <row r="739" spans="2:33">
      <c r="O739" s="171" t="s">
        <v>2247</v>
      </c>
      <c r="T739" s="173" t="s">
        <v>3119</v>
      </c>
      <c r="U739" t="str">
        <f t="shared" si="44"/>
        <v>PANAJI-VIRDI</v>
      </c>
      <c r="V739" s="163">
        <v>0.50694444444444442</v>
      </c>
      <c r="AA739" s="165" t="str">
        <f t="shared" si="45"/>
        <v/>
      </c>
      <c r="AB739" t="str">
        <f t="shared" si="46"/>
        <v>BICHOLIM</v>
      </c>
      <c r="AC739" t="str">
        <f t="shared" si="47"/>
        <v>GA04T 6299</v>
      </c>
      <c r="AD739" t="str">
        <f>_xlfn.IFNA(VLOOKUP(PrivateSchedule[[#This Row],[ow]],RTARoutes[[StageCodes]:[RouteID]],6,FALSE), VLOOKUP(PrivateSchedule[[#This Row],[re]],RTARoutes[[StageCodes]:[RouteID]],6,FALSE))</f>
        <v>PVT457</v>
      </c>
      <c r="AE739" t="str" cm="1">
        <f t="array" ref="AE739">_xlfn.IFS( NOT(ISNA(VLOOKUP(PrivateSchedule[[#This Row],[ow]],RTARoutes[[StageCodes]:[RouteID]],6,FALSE))), "O",  NOT(ISNA(VLOOKUP(PrivateSchedule[[#This Row],[re]],RTARoutes[[StageCodes]:[RouteID]],6,FALSE))), "R")</f>
        <v>O</v>
      </c>
      <c r="AF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PNJ-*VRD</v>
      </c>
      <c r="AG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VRD-*PNJ</v>
      </c>
    </row>
    <row r="740" spans="2:33">
      <c r="O740" s="171" t="s">
        <v>3119</v>
      </c>
      <c r="T740" s="173" t="s">
        <v>1882</v>
      </c>
      <c r="U740" t="str">
        <f t="shared" si="44"/>
        <v>VIRDI-MAPUSA</v>
      </c>
      <c r="V740" s="163">
        <v>0.59027777777777779</v>
      </c>
      <c r="AA740" s="165" t="str">
        <f t="shared" si="45"/>
        <v/>
      </c>
      <c r="AB740" t="str">
        <f t="shared" si="46"/>
        <v>BICHOLIM</v>
      </c>
      <c r="AC740" t="str">
        <f t="shared" si="47"/>
        <v>GA04T 6299</v>
      </c>
      <c r="AD740" t="str">
        <f>_xlfn.IFNA(VLOOKUP(PrivateSchedule[[#This Row],[ow]],RTARoutes[[StageCodes]:[RouteID]],6,FALSE), VLOOKUP(PrivateSchedule[[#This Row],[re]],RTARoutes[[StageCodes]:[RouteID]],6,FALSE))</f>
        <v>PVT303</v>
      </c>
      <c r="AE740" t="str" cm="1">
        <f t="array" ref="AE740">_xlfn.IFS( NOT(ISNA(VLOOKUP(PrivateSchedule[[#This Row],[ow]],RTARoutes[[StageCodes]:[RouteID]],6,FALSE))), "O",  NOT(ISNA(VLOOKUP(PrivateSchedule[[#This Row],[re]],RTARoutes[[StageCodes]:[RouteID]],6,FALSE))), "R")</f>
        <v>R</v>
      </c>
      <c r="AF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VRD-*MPS</v>
      </c>
      <c r="AG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MPS-*VRD</v>
      </c>
    </row>
    <row r="741" spans="2:33">
      <c r="O741" s="171" t="s">
        <v>1882</v>
      </c>
      <c r="T741" s="173" t="s">
        <v>3119</v>
      </c>
      <c r="U741" t="str">
        <f t="shared" si="44"/>
        <v>MAPUSA-VIRDI</v>
      </c>
      <c r="V741" s="163">
        <v>0.69791666666666663</v>
      </c>
      <c r="AA741" s="165" t="str">
        <f t="shared" si="45"/>
        <v/>
      </c>
      <c r="AB741" t="str">
        <f t="shared" si="46"/>
        <v>BICHOLIM</v>
      </c>
      <c r="AC741" t="str">
        <f t="shared" si="47"/>
        <v>GA04T 6299</v>
      </c>
      <c r="AD741" t="str">
        <f>_xlfn.IFNA(VLOOKUP(PrivateSchedule[[#This Row],[ow]],RTARoutes[[StageCodes]:[RouteID]],6,FALSE), VLOOKUP(PrivateSchedule[[#This Row],[re]],RTARoutes[[StageCodes]:[RouteID]],6,FALSE))</f>
        <v>PVT303</v>
      </c>
      <c r="AE741" t="str" cm="1">
        <f t="array" ref="AE741">_xlfn.IFS( NOT(ISNA(VLOOKUP(PrivateSchedule[[#This Row],[ow]],RTARoutes[[StageCodes]:[RouteID]],6,FALSE))), "O",  NOT(ISNA(VLOOKUP(PrivateSchedule[[#This Row],[re]],RTARoutes[[StageCodes]:[RouteID]],6,FALSE))), "R")</f>
        <v>O</v>
      </c>
      <c r="AF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MPS-*VRD</v>
      </c>
      <c r="AG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VRD-*MPS</v>
      </c>
    </row>
    <row r="742" spans="2:33">
      <c r="O742" s="171" t="s">
        <v>3119</v>
      </c>
      <c r="T742" s="173" t="s">
        <v>1882</v>
      </c>
      <c r="U742" t="str">
        <f t="shared" si="44"/>
        <v>VIRDI-MAPUSA</v>
      </c>
      <c r="V742" s="163">
        <v>0.75694444444444453</v>
      </c>
      <c r="AA742" s="165" t="str">
        <f t="shared" si="45"/>
        <v/>
      </c>
      <c r="AB742" t="str">
        <f t="shared" si="46"/>
        <v>BICHOLIM</v>
      </c>
      <c r="AC742" t="str">
        <f t="shared" si="47"/>
        <v>GA04T 6299</v>
      </c>
      <c r="AD742" t="str">
        <f>_xlfn.IFNA(VLOOKUP(PrivateSchedule[[#This Row],[ow]],RTARoutes[[StageCodes]:[RouteID]],6,FALSE), VLOOKUP(PrivateSchedule[[#This Row],[re]],RTARoutes[[StageCodes]:[RouteID]],6,FALSE))</f>
        <v>PVT303</v>
      </c>
      <c r="AE742" t="str" cm="1">
        <f t="array" ref="AE742">_xlfn.IFS( NOT(ISNA(VLOOKUP(PrivateSchedule[[#This Row],[ow]],RTARoutes[[StageCodes]:[RouteID]],6,FALSE))), "O",  NOT(ISNA(VLOOKUP(PrivateSchedule[[#This Row],[re]],RTARoutes[[StageCodes]:[RouteID]],6,FALSE))), "R")</f>
        <v>R</v>
      </c>
      <c r="AF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VRD-*MPS</v>
      </c>
      <c r="AG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MPS-*VRD</v>
      </c>
    </row>
    <row r="743" spans="2:33">
      <c r="O743" s="171" t="s">
        <v>1882</v>
      </c>
      <c r="T743" s="173" t="s">
        <v>3119</v>
      </c>
      <c r="U743" t="str">
        <f t="shared" si="44"/>
        <v>MAPUSA-VIRDI</v>
      </c>
      <c r="V743" s="163">
        <v>0.82986111111111116</v>
      </c>
      <c r="AA743" s="165" t="str">
        <f t="shared" si="45"/>
        <v/>
      </c>
      <c r="AB743" t="str">
        <f t="shared" si="46"/>
        <v>BICHOLIM</v>
      </c>
      <c r="AC743" t="str">
        <f t="shared" si="47"/>
        <v>GA04T 6299</v>
      </c>
      <c r="AD743" t="str">
        <f>_xlfn.IFNA(VLOOKUP(PrivateSchedule[[#This Row],[ow]],RTARoutes[[StageCodes]:[RouteID]],6,FALSE), VLOOKUP(PrivateSchedule[[#This Row],[re]],RTARoutes[[StageCodes]:[RouteID]],6,FALSE))</f>
        <v>PVT303</v>
      </c>
      <c r="AE743" t="str" cm="1">
        <f t="array" ref="AE743">_xlfn.IFS( NOT(ISNA(VLOOKUP(PrivateSchedule[[#This Row],[ow]],RTARoutes[[StageCodes]:[RouteID]],6,FALSE))), "O",  NOT(ISNA(VLOOKUP(PrivateSchedule[[#This Row],[re]],RTARoutes[[StageCodes]:[RouteID]],6,FALSE))), "R")</f>
        <v>O</v>
      </c>
      <c r="AF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MPS-*VRD</v>
      </c>
      <c r="AG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VRD-*MPS</v>
      </c>
    </row>
    <row r="744" spans="2:33">
      <c r="B744" s="171" t="s">
        <v>302</v>
      </c>
      <c r="C744" s="172" t="s">
        <v>3878</v>
      </c>
      <c r="G744" s="171" t="s">
        <v>3879</v>
      </c>
      <c r="H744" s="172" t="s">
        <v>3880</v>
      </c>
      <c r="J744" s="171" t="s">
        <v>301</v>
      </c>
      <c r="O744" s="171" t="s">
        <v>3189</v>
      </c>
      <c r="T744" s="173" t="s">
        <v>3041</v>
      </c>
      <c r="U744" t="str">
        <f t="shared" si="44"/>
        <v>ZARME-VALPOI</v>
      </c>
      <c r="V744" s="163">
        <v>0.2673611111111111</v>
      </c>
      <c r="AA744" s="165" t="str">
        <f t="shared" si="45"/>
        <v/>
      </c>
      <c r="AB744" t="str">
        <f t="shared" si="46"/>
        <v>BICHOLIM</v>
      </c>
      <c r="AC744" t="str">
        <f t="shared" si="47"/>
        <v>GA04T 6499</v>
      </c>
      <c r="AD744" t="str">
        <f>_xlfn.IFNA(VLOOKUP(PrivateSchedule[[#This Row],[ow]],RTARoutes[[StageCodes]:[RouteID]],6,FALSE), VLOOKUP(PrivateSchedule[[#This Row],[re]],RTARoutes[[StageCodes]:[RouteID]],6,FALSE))</f>
        <v>PVT499</v>
      </c>
      <c r="AE744" t="str" cm="1">
        <f t="array" ref="AE744">_xlfn.IFS( NOT(ISNA(VLOOKUP(PrivateSchedule[[#This Row],[ow]],RTARoutes[[StageCodes]:[RouteID]],6,FALSE))), "O",  NOT(ISNA(VLOOKUP(PrivateSchedule[[#This Row],[re]],RTARoutes[[StageCodes]:[RouteID]],6,FALSE))), "R")</f>
        <v>R</v>
      </c>
      <c r="AF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45" spans="2:33">
      <c r="O745" s="171" t="s">
        <v>3041</v>
      </c>
      <c r="T745" s="173" t="s">
        <v>2247</v>
      </c>
      <c r="U745" t="str">
        <f t="shared" si="44"/>
        <v>VALPOI-PANAJI</v>
      </c>
      <c r="V745" s="163">
        <v>0.28472222222222221</v>
      </c>
      <c r="AA745" s="165" t="str">
        <f t="shared" si="45"/>
        <v/>
      </c>
      <c r="AB745" t="str">
        <f t="shared" si="46"/>
        <v>BICHOLIM</v>
      </c>
      <c r="AC745" t="str">
        <f t="shared" si="47"/>
        <v>GA04T 6499</v>
      </c>
      <c r="AD745" t="str">
        <f>_xlfn.IFNA(VLOOKUP(PrivateSchedule[[#This Row],[ow]],RTARoutes[[StageCodes]:[RouteID]],6,FALSE), VLOOKUP(PrivateSchedule[[#This Row],[re]],RTARoutes[[StageCodes]:[RouteID]],6,FALSE))</f>
        <v>PVT437</v>
      </c>
      <c r="AE745" t="str" cm="1">
        <f t="array" ref="AE745">_xlfn.IFS( NOT(ISNA(VLOOKUP(PrivateSchedule[[#This Row],[ow]],RTARoutes[[StageCodes]:[RouteID]],6,FALSE))), "O",  NOT(ISNA(VLOOKUP(PrivateSchedule[[#This Row],[re]],RTARoutes[[StageCodes]:[RouteID]],6,FALSE))), "R")</f>
        <v>R</v>
      </c>
      <c r="AF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46" spans="2:33">
      <c r="O746" s="171" t="s">
        <v>2247</v>
      </c>
      <c r="T746" s="173" t="s">
        <v>3041</v>
      </c>
      <c r="U746" t="str">
        <f t="shared" si="44"/>
        <v>PANAJI-VALPOI</v>
      </c>
      <c r="V746" s="163">
        <v>0.36805555555555558</v>
      </c>
      <c r="AA746" s="165" t="str">
        <f t="shared" si="45"/>
        <v/>
      </c>
      <c r="AB746" t="str">
        <f t="shared" si="46"/>
        <v>BICHOLIM</v>
      </c>
      <c r="AC746" t="str">
        <f t="shared" si="47"/>
        <v>GA04T 6499</v>
      </c>
      <c r="AD746" t="str">
        <f>_xlfn.IFNA(VLOOKUP(PrivateSchedule[[#This Row],[ow]],RTARoutes[[StageCodes]:[RouteID]],6,FALSE), VLOOKUP(PrivateSchedule[[#This Row],[re]],RTARoutes[[StageCodes]:[RouteID]],6,FALSE))</f>
        <v>PVT437</v>
      </c>
      <c r="AE746" t="str" cm="1">
        <f t="array" ref="AE746">_xlfn.IFS( NOT(ISNA(VLOOKUP(PrivateSchedule[[#This Row],[ow]],RTARoutes[[StageCodes]:[RouteID]],6,FALSE))), "O",  NOT(ISNA(VLOOKUP(PrivateSchedule[[#This Row],[re]],RTARoutes[[StageCodes]:[RouteID]],6,FALSE))), "R")</f>
        <v>O</v>
      </c>
      <c r="AF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47" spans="2:33">
      <c r="O747" s="171" t="s">
        <v>3041</v>
      </c>
      <c r="T747" s="173" t="s">
        <v>3189</v>
      </c>
      <c r="U747" t="str">
        <f t="shared" si="44"/>
        <v>VALPOI-ZARME</v>
      </c>
      <c r="V747" s="163">
        <v>0.47222222222222227</v>
      </c>
      <c r="AA747" s="165" t="str">
        <f t="shared" si="45"/>
        <v/>
      </c>
      <c r="AB747" t="str">
        <f t="shared" si="46"/>
        <v>BICHOLIM</v>
      </c>
      <c r="AC747" t="str">
        <f t="shared" si="47"/>
        <v>GA04T 6499</v>
      </c>
      <c r="AD747" t="str">
        <f>_xlfn.IFNA(VLOOKUP(PrivateSchedule[[#This Row],[ow]],RTARoutes[[StageCodes]:[RouteID]],6,FALSE), VLOOKUP(PrivateSchedule[[#This Row],[re]],RTARoutes[[StageCodes]:[RouteID]],6,FALSE))</f>
        <v>PVT499</v>
      </c>
      <c r="AE747" t="str" cm="1">
        <f t="array" ref="AE747">_xlfn.IFS( NOT(ISNA(VLOOKUP(PrivateSchedule[[#This Row],[ow]],RTARoutes[[StageCodes]:[RouteID]],6,FALSE))), "O",  NOT(ISNA(VLOOKUP(PrivateSchedule[[#This Row],[re]],RTARoutes[[StageCodes]:[RouteID]],6,FALSE))), "R")</f>
        <v>O</v>
      </c>
      <c r="AF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48" spans="2:33">
      <c r="O748" s="171" t="s">
        <v>3189</v>
      </c>
      <c r="T748" s="173" t="s">
        <v>2247</v>
      </c>
      <c r="U748" t="str">
        <f t="shared" si="44"/>
        <v>ZARME-PANAJI</v>
      </c>
      <c r="V748" s="163">
        <v>0.48958333333333331</v>
      </c>
      <c r="AA748" s="165" t="str">
        <f t="shared" si="45"/>
        <v/>
      </c>
      <c r="AB748" t="str">
        <f t="shared" si="46"/>
        <v>BICHOLIM</v>
      </c>
      <c r="AC748" t="str">
        <f t="shared" si="47"/>
        <v>GA04T 6499</v>
      </c>
      <c r="AD748" t="e">
        <f>_xlfn.IFNA(VLOOKUP(PrivateSchedule[[#This Row],[ow]],RTARoutes[[StageCodes]:[RouteID]],6,FALSE), VLOOKUP(PrivateSchedule[[#This Row],[re]],RTARoutes[[StageCodes]:[RouteID]],6,FALSE))</f>
        <v>#N/A</v>
      </c>
      <c r="AE748" t="e" cm="1">
        <f t="array" ref="AE748">_xlfn.IFS( NOT(ISNA(VLOOKUP(PrivateSchedule[[#This Row],[ow]],RTARoutes[[StageCodes]:[RouteID]],6,FALSE))), "O",  NOT(ISNA(VLOOKUP(PrivateSchedule[[#This Row],[re]],RTARoutes[[StageCodes]:[RouteID]],6,FALSE))), "R")</f>
        <v>#N/A</v>
      </c>
      <c r="AF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ZRM-*PNJ</v>
      </c>
      <c r="AG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PNJ-*ZRM</v>
      </c>
    </row>
    <row r="749" spans="2:33">
      <c r="O749" s="171" t="s">
        <v>2247</v>
      </c>
      <c r="T749" s="173" t="s">
        <v>3041</v>
      </c>
      <c r="U749" t="str">
        <f t="shared" si="44"/>
        <v>PANAJI-VALPOI</v>
      </c>
      <c r="V749" s="163">
        <v>0.68055555555555547</v>
      </c>
      <c r="AA749" s="165" t="str">
        <f t="shared" si="45"/>
        <v/>
      </c>
      <c r="AB749" t="str">
        <f t="shared" si="46"/>
        <v>BICHOLIM</v>
      </c>
      <c r="AC749" t="str">
        <f t="shared" si="47"/>
        <v>GA04T 6499</v>
      </c>
      <c r="AD749" t="str">
        <f>_xlfn.IFNA(VLOOKUP(PrivateSchedule[[#This Row],[ow]],RTARoutes[[StageCodes]:[RouteID]],6,FALSE), VLOOKUP(PrivateSchedule[[#This Row],[re]],RTARoutes[[StageCodes]:[RouteID]],6,FALSE))</f>
        <v>PVT437</v>
      </c>
      <c r="AE749" t="str" cm="1">
        <f t="array" ref="AE749">_xlfn.IFS( NOT(ISNA(VLOOKUP(PrivateSchedule[[#This Row],[ow]],RTARoutes[[StageCodes]:[RouteID]],6,FALSE))), "O",  NOT(ISNA(VLOOKUP(PrivateSchedule[[#This Row],[re]],RTARoutes[[StageCodes]:[RouteID]],6,FALSE))), "R")</f>
        <v>O</v>
      </c>
      <c r="AF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50" spans="2:33">
      <c r="O750" s="171" t="s">
        <v>3041</v>
      </c>
      <c r="T750" s="173" t="s">
        <v>3189</v>
      </c>
      <c r="U750" t="str">
        <f t="shared" si="44"/>
        <v>VALPOI-ZARME</v>
      </c>
      <c r="V750" s="163">
        <v>0.78125</v>
      </c>
      <c r="AA750" s="165" t="str">
        <f t="shared" si="45"/>
        <v/>
      </c>
      <c r="AB750" t="str">
        <f t="shared" si="46"/>
        <v>BICHOLIM</v>
      </c>
      <c r="AC750" t="str">
        <f t="shared" si="47"/>
        <v>GA04T 6499</v>
      </c>
      <c r="AD750" t="str">
        <f>_xlfn.IFNA(VLOOKUP(PrivateSchedule[[#This Row],[ow]],RTARoutes[[StageCodes]:[RouteID]],6,FALSE), VLOOKUP(PrivateSchedule[[#This Row],[re]],RTARoutes[[StageCodes]:[RouteID]],6,FALSE))</f>
        <v>PVT499</v>
      </c>
      <c r="AE750" t="str" cm="1">
        <f t="array" ref="AE750">_xlfn.IFS( NOT(ISNA(VLOOKUP(PrivateSchedule[[#This Row],[ow]],RTARoutes[[StageCodes]:[RouteID]],6,FALSE))), "O",  NOT(ISNA(VLOOKUP(PrivateSchedule[[#This Row],[re]],RTARoutes[[StageCodes]:[RouteID]],6,FALSE))), "R")</f>
        <v>O</v>
      </c>
      <c r="AF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51" spans="2:33">
      <c r="B751" s="171" t="s">
        <v>305</v>
      </c>
      <c r="C751" s="172" t="s">
        <v>3881</v>
      </c>
      <c r="J751" s="171" t="s">
        <v>304</v>
      </c>
      <c r="O751" s="171" t="s">
        <v>2596</v>
      </c>
      <c r="P751" s="172" t="s">
        <v>3490</v>
      </c>
      <c r="T751" s="173" t="s">
        <v>3041</v>
      </c>
      <c r="U751" t="str">
        <f t="shared" si="44"/>
        <v>SANKHALI-Kumbharkhan-VALPOI</v>
      </c>
      <c r="V751" s="163">
        <v>0.2986111111111111</v>
      </c>
      <c r="AA751" s="165" t="str">
        <f t="shared" si="45"/>
        <v/>
      </c>
      <c r="AB751" t="str">
        <f t="shared" si="46"/>
        <v>BICHOLIM</v>
      </c>
      <c r="AC751" t="str">
        <f t="shared" si="47"/>
        <v>GA01U 2307</v>
      </c>
      <c r="AD751" t="str">
        <f>_xlfn.IFNA(VLOOKUP(PrivateSchedule[[#This Row],[ow]],RTARoutes[[StageCodes]:[RouteID]],6,FALSE), VLOOKUP(PrivateSchedule[[#This Row],[re]],RTARoutes[[StageCodes]:[RouteID]],6,FALSE))</f>
        <v>PVT479</v>
      </c>
      <c r="AE751" t="str" cm="1">
        <f t="array" ref="AE751">_xlfn.IFS( NOT(ISNA(VLOOKUP(PrivateSchedule[[#This Row],[ow]],RTARoutes[[StageCodes]:[RouteID]],6,FALSE))), "O",  NOT(ISNA(VLOOKUP(PrivateSchedule[[#This Row],[re]],RTARoutes[[StageCodes]:[RouteID]],6,FALSE))), "R")</f>
        <v>O</v>
      </c>
      <c r="AF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SKL-*KUA-*VLP</v>
      </c>
      <c r="AG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VLP-*KUA-*SKL</v>
      </c>
    </row>
    <row r="752" spans="2:33">
      <c r="O752" s="171" t="s">
        <v>3041</v>
      </c>
      <c r="T752" s="173" t="s">
        <v>3189</v>
      </c>
      <c r="U752" t="str">
        <f t="shared" si="44"/>
        <v>VALPOI-ZARME</v>
      </c>
      <c r="V752" s="163">
        <v>0.33680555555555558</v>
      </c>
      <c r="AA752" s="165" t="str">
        <f t="shared" si="45"/>
        <v/>
      </c>
      <c r="AB752" t="str">
        <f t="shared" si="46"/>
        <v>BICHOLIM</v>
      </c>
      <c r="AC752" t="str">
        <f t="shared" si="47"/>
        <v>GA01U 2307</v>
      </c>
      <c r="AD752" t="str">
        <f>_xlfn.IFNA(VLOOKUP(PrivateSchedule[[#This Row],[ow]],RTARoutes[[StageCodes]:[RouteID]],6,FALSE), VLOOKUP(PrivateSchedule[[#This Row],[re]],RTARoutes[[StageCodes]:[RouteID]],6,FALSE))</f>
        <v>PVT499</v>
      </c>
      <c r="AE752" t="str" cm="1">
        <f t="array" ref="AE752">_xlfn.IFS( NOT(ISNA(VLOOKUP(PrivateSchedule[[#This Row],[ow]],RTARoutes[[StageCodes]:[RouteID]],6,FALSE))), "O",  NOT(ISNA(VLOOKUP(PrivateSchedule[[#This Row],[re]],RTARoutes[[StageCodes]:[RouteID]],6,FALSE))), "R")</f>
        <v>O</v>
      </c>
      <c r="AF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53" spans="15:33">
      <c r="O753" s="171" t="s">
        <v>3189</v>
      </c>
      <c r="T753" s="173" t="s">
        <v>3041</v>
      </c>
      <c r="U753" t="str">
        <f t="shared" si="44"/>
        <v>ZARME-VALPOI</v>
      </c>
      <c r="V753" s="163">
        <v>0.3576388888888889</v>
      </c>
      <c r="AA753" s="165" t="str">
        <f t="shared" si="45"/>
        <v/>
      </c>
      <c r="AB753" t="str">
        <f t="shared" si="46"/>
        <v>BICHOLIM</v>
      </c>
      <c r="AC753" t="str">
        <f t="shared" si="47"/>
        <v>GA01U 2307</v>
      </c>
      <c r="AD753" t="str">
        <f>_xlfn.IFNA(VLOOKUP(PrivateSchedule[[#This Row],[ow]],RTARoutes[[StageCodes]:[RouteID]],6,FALSE), VLOOKUP(PrivateSchedule[[#This Row],[re]],RTARoutes[[StageCodes]:[RouteID]],6,FALSE))</f>
        <v>PVT499</v>
      </c>
      <c r="AE753" t="str" cm="1">
        <f t="array" ref="AE753">_xlfn.IFS( NOT(ISNA(VLOOKUP(PrivateSchedule[[#This Row],[ow]],RTARoutes[[StageCodes]:[RouteID]],6,FALSE))), "O",  NOT(ISNA(VLOOKUP(PrivateSchedule[[#This Row],[re]],RTARoutes[[StageCodes]:[RouteID]],6,FALSE))), "R")</f>
        <v>R</v>
      </c>
      <c r="AF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54" spans="15:33">
      <c r="O754" s="171" t="s">
        <v>3041</v>
      </c>
      <c r="T754" s="173" t="s">
        <v>931</v>
      </c>
      <c r="U754" t="str">
        <f t="shared" si="44"/>
        <v>VALPOI-CHARAVNE X</v>
      </c>
      <c r="V754" s="163">
        <v>0.375</v>
      </c>
      <c r="AA754" s="165" t="str">
        <f t="shared" si="45"/>
        <v/>
      </c>
      <c r="AB754" t="str">
        <f t="shared" si="46"/>
        <v>BICHOLIM</v>
      </c>
      <c r="AC754" t="str">
        <f t="shared" si="47"/>
        <v>GA01U 2307</v>
      </c>
      <c r="AD754" t="str">
        <f>_xlfn.IFNA(VLOOKUP(PrivateSchedule[[#This Row],[ow]],RTARoutes[[StageCodes]:[RouteID]],6,FALSE), VLOOKUP(PrivateSchedule[[#This Row],[re]],RTARoutes[[StageCodes]:[RouteID]],6,FALSE))</f>
        <v>PVT122</v>
      </c>
      <c r="AE754" t="str" cm="1">
        <f t="array" ref="AE754">_xlfn.IFS( NOT(ISNA(VLOOKUP(PrivateSchedule[[#This Row],[ow]],RTARoutes[[StageCodes]:[RouteID]],6,FALSE))), "O",  NOT(ISNA(VLOOKUP(PrivateSchedule[[#This Row],[re]],RTARoutes[[StageCodes]:[RouteID]],6,FALSE))), "R")</f>
        <v>R</v>
      </c>
      <c r="AF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VLP-*CRV</v>
      </c>
      <c r="AG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CRV-*VLP</v>
      </c>
    </row>
    <row r="755" spans="15:33">
      <c r="O755" s="171" t="s">
        <v>931</v>
      </c>
      <c r="T755" s="173" t="s">
        <v>3041</v>
      </c>
      <c r="U755" t="str">
        <f t="shared" si="44"/>
        <v>CHARAVNE X-VALPOI</v>
      </c>
      <c r="V755" s="163">
        <v>0.3923611111111111</v>
      </c>
      <c r="AA755" s="165" t="str">
        <f t="shared" si="45"/>
        <v/>
      </c>
      <c r="AB755" t="str">
        <f t="shared" si="46"/>
        <v>BICHOLIM</v>
      </c>
      <c r="AC755" t="str">
        <f t="shared" si="47"/>
        <v>GA01U 2307</v>
      </c>
      <c r="AD755" t="str">
        <f>_xlfn.IFNA(VLOOKUP(PrivateSchedule[[#This Row],[ow]],RTARoutes[[StageCodes]:[RouteID]],6,FALSE), VLOOKUP(PrivateSchedule[[#This Row],[re]],RTARoutes[[StageCodes]:[RouteID]],6,FALSE))</f>
        <v>PVT122</v>
      </c>
      <c r="AE755" t="str" cm="1">
        <f t="array" ref="AE755">_xlfn.IFS( NOT(ISNA(VLOOKUP(PrivateSchedule[[#This Row],[ow]],RTARoutes[[StageCodes]:[RouteID]],6,FALSE))), "O",  NOT(ISNA(VLOOKUP(PrivateSchedule[[#This Row],[re]],RTARoutes[[StageCodes]:[RouteID]],6,FALSE))), "R")</f>
        <v>O</v>
      </c>
      <c r="AF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CRV-*VLP</v>
      </c>
      <c r="AG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VLP-*CRV</v>
      </c>
    </row>
    <row r="756" spans="15:33">
      <c r="O756" s="171" t="s">
        <v>3041</v>
      </c>
      <c r="T756" s="173" t="s">
        <v>3189</v>
      </c>
      <c r="U756" t="str">
        <f t="shared" si="44"/>
        <v>VALPOI-ZARME</v>
      </c>
      <c r="V756" s="163">
        <v>0.4201388888888889</v>
      </c>
      <c r="AA756" s="165" t="str">
        <f t="shared" si="45"/>
        <v/>
      </c>
      <c r="AB756" t="str">
        <f t="shared" si="46"/>
        <v>BICHOLIM</v>
      </c>
      <c r="AC756" t="str">
        <f t="shared" si="47"/>
        <v>GA01U 2307</v>
      </c>
      <c r="AD756" t="str">
        <f>_xlfn.IFNA(VLOOKUP(PrivateSchedule[[#This Row],[ow]],RTARoutes[[StageCodes]:[RouteID]],6,FALSE), VLOOKUP(PrivateSchedule[[#This Row],[re]],RTARoutes[[StageCodes]:[RouteID]],6,FALSE))</f>
        <v>PVT499</v>
      </c>
      <c r="AE756" t="str" cm="1">
        <f t="array" ref="AE756">_xlfn.IFS( NOT(ISNA(VLOOKUP(PrivateSchedule[[#This Row],[ow]],RTARoutes[[StageCodes]:[RouteID]],6,FALSE))), "O",  NOT(ISNA(VLOOKUP(PrivateSchedule[[#This Row],[re]],RTARoutes[[StageCodes]:[RouteID]],6,FALSE))), "R")</f>
        <v>O</v>
      </c>
      <c r="AF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57" spans="15:33">
      <c r="O757" s="171" t="s">
        <v>3189</v>
      </c>
      <c r="T757" s="173" t="s">
        <v>3041</v>
      </c>
      <c r="U757" t="str">
        <f t="shared" si="44"/>
        <v>ZARME-VALPOI</v>
      </c>
      <c r="V757" s="163">
        <v>0.44097222222222227</v>
      </c>
      <c r="AA757" s="165" t="str">
        <f t="shared" si="45"/>
        <v/>
      </c>
      <c r="AB757" t="str">
        <f t="shared" si="46"/>
        <v>BICHOLIM</v>
      </c>
      <c r="AC757" t="str">
        <f t="shared" si="47"/>
        <v>GA01U 2307</v>
      </c>
      <c r="AD757" t="str">
        <f>_xlfn.IFNA(VLOOKUP(PrivateSchedule[[#This Row],[ow]],RTARoutes[[StageCodes]:[RouteID]],6,FALSE), VLOOKUP(PrivateSchedule[[#This Row],[re]],RTARoutes[[StageCodes]:[RouteID]],6,FALSE))</f>
        <v>PVT499</v>
      </c>
      <c r="AE757" t="str" cm="1">
        <f t="array" ref="AE757">_xlfn.IFS( NOT(ISNA(VLOOKUP(PrivateSchedule[[#This Row],[ow]],RTARoutes[[StageCodes]:[RouteID]],6,FALSE))), "O",  NOT(ISNA(VLOOKUP(PrivateSchedule[[#This Row],[re]],RTARoutes[[StageCodes]:[RouteID]],6,FALSE))), "R")</f>
        <v>R</v>
      </c>
      <c r="AF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58" spans="15:33">
      <c r="O758" s="171" t="s">
        <v>3041</v>
      </c>
      <c r="T758" s="173" t="s">
        <v>2646</v>
      </c>
      <c r="U758" t="str">
        <f t="shared" si="44"/>
        <v>VALPOI-SAVORDE TSK</v>
      </c>
      <c r="V758" s="163">
        <v>0.46180555555555558</v>
      </c>
      <c r="AA758" s="165" t="str">
        <f t="shared" si="45"/>
        <v/>
      </c>
      <c r="AB758" t="str">
        <f t="shared" si="46"/>
        <v>BICHOLIM</v>
      </c>
      <c r="AC758" t="str">
        <f t="shared" si="47"/>
        <v>GA01U 2307</v>
      </c>
      <c r="AD758" t="str">
        <f>_xlfn.IFNA(VLOOKUP(PrivateSchedule[[#This Row],[ow]],RTARoutes[[StageCodes]:[RouteID]],6,FALSE), VLOOKUP(PrivateSchedule[[#This Row],[re]],RTARoutes[[StageCodes]:[RouteID]],6,FALSE))</f>
        <v>PVT488</v>
      </c>
      <c r="AE758" t="str" cm="1">
        <f t="array" ref="AE758">_xlfn.IFS( NOT(ISNA(VLOOKUP(PrivateSchedule[[#This Row],[ow]],RTARoutes[[StageCodes]:[RouteID]],6,FALSE))), "O",  NOT(ISNA(VLOOKUP(PrivateSchedule[[#This Row],[re]],RTARoutes[[StageCodes]:[RouteID]],6,FALSE))), "R")</f>
        <v>R</v>
      </c>
      <c r="AF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VLP-*SVD</v>
      </c>
      <c r="AG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SVD-*VLP</v>
      </c>
    </row>
    <row r="759" spans="15:33">
      <c r="O759" s="171" t="s">
        <v>2646</v>
      </c>
      <c r="T759" s="173" t="s">
        <v>3041</v>
      </c>
      <c r="U759" t="str">
        <f t="shared" si="44"/>
        <v>SAVORDE TSK-VALPOI</v>
      </c>
      <c r="V759" s="163">
        <v>0.50347222222222221</v>
      </c>
      <c r="AA759" s="165" t="str">
        <f t="shared" si="45"/>
        <v/>
      </c>
      <c r="AB759" t="str">
        <f t="shared" si="46"/>
        <v>BICHOLIM</v>
      </c>
      <c r="AC759" t="str">
        <f t="shared" si="47"/>
        <v>GA01U 2307</v>
      </c>
      <c r="AD759" t="str">
        <f>_xlfn.IFNA(VLOOKUP(PrivateSchedule[[#This Row],[ow]],RTARoutes[[StageCodes]:[RouteID]],6,FALSE), VLOOKUP(PrivateSchedule[[#This Row],[re]],RTARoutes[[StageCodes]:[RouteID]],6,FALSE))</f>
        <v>PVT488</v>
      </c>
      <c r="AE759" t="str" cm="1">
        <f t="array" ref="AE759">_xlfn.IFS( NOT(ISNA(VLOOKUP(PrivateSchedule[[#This Row],[ow]],RTARoutes[[StageCodes]:[RouteID]],6,FALSE))), "O",  NOT(ISNA(VLOOKUP(PrivateSchedule[[#This Row],[re]],RTARoutes[[StageCodes]:[RouteID]],6,FALSE))), "R")</f>
        <v>O</v>
      </c>
      <c r="AF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760" spans="15:33">
      <c r="O760" s="171" t="s">
        <v>3041</v>
      </c>
      <c r="T760" s="173" t="s">
        <v>3189</v>
      </c>
      <c r="U760" t="str">
        <f t="shared" si="44"/>
        <v>VALPOI-ZARME</v>
      </c>
      <c r="V760" s="163">
        <v>0.53125</v>
      </c>
      <c r="AA760" s="165" t="str">
        <f t="shared" si="45"/>
        <v/>
      </c>
      <c r="AB760" t="str">
        <f t="shared" si="46"/>
        <v>BICHOLIM</v>
      </c>
      <c r="AC760" t="str">
        <f t="shared" si="47"/>
        <v>GA01U 2307</v>
      </c>
      <c r="AD760" t="str">
        <f>_xlfn.IFNA(VLOOKUP(PrivateSchedule[[#This Row],[ow]],RTARoutes[[StageCodes]:[RouteID]],6,FALSE), VLOOKUP(PrivateSchedule[[#This Row],[re]],RTARoutes[[StageCodes]:[RouteID]],6,FALSE))</f>
        <v>PVT499</v>
      </c>
      <c r="AE760" t="str" cm="1">
        <f t="array" ref="AE760">_xlfn.IFS( NOT(ISNA(VLOOKUP(PrivateSchedule[[#This Row],[ow]],RTARoutes[[StageCodes]:[RouteID]],6,FALSE))), "O",  NOT(ISNA(VLOOKUP(PrivateSchedule[[#This Row],[re]],RTARoutes[[StageCodes]:[RouteID]],6,FALSE))), "R")</f>
        <v>O</v>
      </c>
      <c r="AF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61" spans="15:33">
      <c r="O761" s="171" t="s">
        <v>3189</v>
      </c>
      <c r="T761" s="173" t="s">
        <v>3041</v>
      </c>
      <c r="U761" t="str">
        <f t="shared" si="44"/>
        <v>ZARME-VALPOI</v>
      </c>
      <c r="V761" s="163">
        <v>0.54861111111111105</v>
      </c>
      <c r="AA761" s="165" t="str">
        <f t="shared" si="45"/>
        <v/>
      </c>
      <c r="AB761" t="str">
        <f t="shared" si="46"/>
        <v>BICHOLIM</v>
      </c>
      <c r="AC761" t="str">
        <f t="shared" si="47"/>
        <v>GA01U 2307</v>
      </c>
      <c r="AD761" t="str">
        <f>_xlfn.IFNA(VLOOKUP(PrivateSchedule[[#This Row],[ow]],RTARoutes[[StageCodes]:[RouteID]],6,FALSE), VLOOKUP(PrivateSchedule[[#This Row],[re]],RTARoutes[[StageCodes]:[RouteID]],6,FALSE))</f>
        <v>PVT499</v>
      </c>
      <c r="AE761" t="str" cm="1">
        <f t="array" ref="AE761">_xlfn.IFS( NOT(ISNA(VLOOKUP(PrivateSchedule[[#This Row],[ow]],RTARoutes[[StageCodes]:[RouteID]],6,FALSE))), "O",  NOT(ISNA(VLOOKUP(PrivateSchedule[[#This Row],[re]],RTARoutes[[StageCodes]:[RouteID]],6,FALSE))), "R")</f>
        <v>R</v>
      </c>
      <c r="AF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62" spans="15:33">
      <c r="O762" s="171" t="s">
        <v>3041</v>
      </c>
      <c r="T762" s="173" t="s">
        <v>2646</v>
      </c>
      <c r="U762" t="str">
        <f t="shared" si="44"/>
        <v>VALPOI-SAVORDE TSK</v>
      </c>
      <c r="V762" s="163">
        <v>0.56597222222222221</v>
      </c>
      <c r="AA762" s="165" t="str">
        <f t="shared" si="45"/>
        <v/>
      </c>
      <c r="AB762" t="str">
        <f t="shared" si="46"/>
        <v>BICHOLIM</v>
      </c>
      <c r="AC762" t="str">
        <f t="shared" si="47"/>
        <v>GA01U 2307</v>
      </c>
      <c r="AD762" t="str">
        <f>_xlfn.IFNA(VLOOKUP(PrivateSchedule[[#This Row],[ow]],RTARoutes[[StageCodes]:[RouteID]],6,FALSE), VLOOKUP(PrivateSchedule[[#This Row],[re]],RTARoutes[[StageCodes]:[RouteID]],6,FALSE))</f>
        <v>PVT488</v>
      </c>
      <c r="AE762" t="str" cm="1">
        <f t="array" ref="AE762">_xlfn.IFS( NOT(ISNA(VLOOKUP(PrivateSchedule[[#This Row],[ow]],RTARoutes[[StageCodes]:[RouteID]],6,FALSE))), "O",  NOT(ISNA(VLOOKUP(PrivateSchedule[[#This Row],[re]],RTARoutes[[StageCodes]:[RouteID]],6,FALSE))), "R")</f>
        <v>R</v>
      </c>
      <c r="AF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VLP-*SVD</v>
      </c>
      <c r="AG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SVD-*VLP</v>
      </c>
    </row>
    <row r="763" spans="15:33">
      <c r="O763" s="171" t="s">
        <v>2646</v>
      </c>
      <c r="T763" s="173" t="s">
        <v>3041</v>
      </c>
      <c r="U763" t="str">
        <f t="shared" si="44"/>
        <v>SAVORDE TSK-VALPOI</v>
      </c>
      <c r="V763" s="163">
        <v>0.58680555555555558</v>
      </c>
      <c r="AA763" s="165" t="str">
        <f t="shared" si="45"/>
        <v/>
      </c>
      <c r="AB763" t="str">
        <f t="shared" si="46"/>
        <v>BICHOLIM</v>
      </c>
      <c r="AC763" t="str">
        <f t="shared" si="47"/>
        <v>GA01U 2307</v>
      </c>
      <c r="AD763" t="str">
        <f>_xlfn.IFNA(VLOOKUP(PrivateSchedule[[#This Row],[ow]],RTARoutes[[StageCodes]:[RouteID]],6,FALSE), VLOOKUP(PrivateSchedule[[#This Row],[re]],RTARoutes[[StageCodes]:[RouteID]],6,FALSE))</f>
        <v>PVT488</v>
      </c>
      <c r="AE763" t="str" cm="1">
        <f t="array" ref="AE763">_xlfn.IFS( NOT(ISNA(VLOOKUP(PrivateSchedule[[#This Row],[ow]],RTARoutes[[StageCodes]:[RouteID]],6,FALSE))), "O",  NOT(ISNA(VLOOKUP(PrivateSchedule[[#This Row],[re]],RTARoutes[[StageCodes]:[RouteID]],6,FALSE))), "R")</f>
        <v>O</v>
      </c>
      <c r="AF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SVD-*VLP</v>
      </c>
      <c r="AG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VLP-*SVD</v>
      </c>
    </row>
    <row r="764" spans="15:33">
      <c r="O764" s="171" t="s">
        <v>3041</v>
      </c>
      <c r="T764" s="173" t="s">
        <v>3189</v>
      </c>
      <c r="U764" t="str">
        <f t="shared" si="44"/>
        <v>VALPOI-ZARME</v>
      </c>
      <c r="V764" s="163">
        <v>0.60416666666666663</v>
      </c>
      <c r="AA764" s="165" t="str">
        <f t="shared" si="45"/>
        <v/>
      </c>
      <c r="AB764" t="str">
        <f t="shared" si="46"/>
        <v>BICHOLIM</v>
      </c>
      <c r="AC764" t="str">
        <f t="shared" si="47"/>
        <v>GA01U 2307</v>
      </c>
      <c r="AD764" t="str">
        <f>_xlfn.IFNA(VLOOKUP(PrivateSchedule[[#This Row],[ow]],RTARoutes[[StageCodes]:[RouteID]],6,FALSE), VLOOKUP(PrivateSchedule[[#This Row],[re]],RTARoutes[[StageCodes]:[RouteID]],6,FALSE))</f>
        <v>PVT499</v>
      </c>
      <c r="AE764" t="str" cm="1">
        <f t="array" ref="AE764">_xlfn.IFS( NOT(ISNA(VLOOKUP(PrivateSchedule[[#This Row],[ow]],RTARoutes[[StageCodes]:[RouteID]],6,FALSE))), "O",  NOT(ISNA(VLOOKUP(PrivateSchedule[[#This Row],[re]],RTARoutes[[StageCodes]:[RouteID]],6,FALSE))), "R")</f>
        <v>O</v>
      </c>
      <c r="AF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65" spans="15:33">
      <c r="O765" s="171" t="s">
        <v>3189</v>
      </c>
      <c r="T765" s="173" t="s">
        <v>3041</v>
      </c>
      <c r="U765" t="str">
        <f t="shared" si="44"/>
        <v>ZARME-VALPOI</v>
      </c>
      <c r="V765" s="163">
        <v>0.63541666666666663</v>
      </c>
      <c r="AA765" s="165" t="str">
        <f t="shared" si="45"/>
        <v/>
      </c>
      <c r="AB765" t="str">
        <f t="shared" si="46"/>
        <v>BICHOLIM</v>
      </c>
      <c r="AC765" t="str">
        <f t="shared" si="47"/>
        <v>GA01U 2307</v>
      </c>
      <c r="AD765" t="str">
        <f>_xlfn.IFNA(VLOOKUP(PrivateSchedule[[#This Row],[ow]],RTARoutes[[StageCodes]:[RouteID]],6,FALSE), VLOOKUP(PrivateSchedule[[#This Row],[re]],RTARoutes[[StageCodes]:[RouteID]],6,FALSE))</f>
        <v>PVT499</v>
      </c>
      <c r="AE765" t="str" cm="1">
        <f t="array" ref="AE765">_xlfn.IFS( NOT(ISNA(VLOOKUP(PrivateSchedule[[#This Row],[ow]],RTARoutes[[StageCodes]:[RouteID]],6,FALSE))), "O",  NOT(ISNA(VLOOKUP(PrivateSchedule[[#This Row],[re]],RTARoutes[[StageCodes]:[RouteID]],6,FALSE))), "R")</f>
        <v>R</v>
      </c>
      <c r="AF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66" spans="15:33">
      <c r="O766" s="171" t="s">
        <v>3041</v>
      </c>
      <c r="T766" s="173" t="s">
        <v>3189</v>
      </c>
      <c r="U766" t="str">
        <f t="shared" si="44"/>
        <v>VALPOI-ZARME</v>
      </c>
      <c r="V766" s="163">
        <v>0.64930555555555558</v>
      </c>
      <c r="AA766" s="165" t="str">
        <f t="shared" si="45"/>
        <v/>
      </c>
      <c r="AB766" t="str">
        <f t="shared" si="46"/>
        <v>BICHOLIM</v>
      </c>
      <c r="AC766" t="str">
        <f t="shared" si="47"/>
        <v>GA01U 2307</v>
      </c>
      <c r="AD766" t="str">
        <f>_xlfn.IFNA(VLOOKUP(PrivateSchedule[[#This Row],[ow]],RTARoutes[[StageCodes]:[RouteID]],6,FALSE), VLOOKUP(PrivateSchedule[[#This Row],[re]],RTARoutes[[StageCodes]:[RouteID]],6,FALSE))</f>
        <v>PVT499</v>
      </c>
      <c r="AE766" t="str" cm="1">
        <f t="array" ref="AE766">_xlfn.IFS( NOT(ISNA(VLOOKUP(PrivateSchedule[[#This Row],[ow]],RTARoutes[[StageCodes]:[RouteID]],6,FALSE))), "O",  NOT(ISNA(VLOOKUP(PrivateSchedule[[#This Row],[re]],RTARoutes[[StageCodes]:[RouteID]],6,FALSE))), "R")</f>
        <v>O</v>
      </c>
      <c r="AF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67" spans="15:33">
      <c r="O767" s="171" t="s">
        <v>3189</v>
      </c>
      <c r="T767" s="173" t="s">
        <v>3041</v>
      </c>
      <c r="U767" t="str">
        <f t="shared" si="44"/>
        <v>ZARME-VALPOI</v>
      </c>
      <c r="V767" s="163">
        <v>0.66666666666666663</v>
      </c>
      <c r="AA767" s="165" t="str">
        <f t="shared" si="45"/>
        <v/>
      </c>
      <c r="AB767" t="str">
        <f t="shared" si="46"/>
        <v>BICHOLIM</v>
      </c>
      <c r="AC767" t="str">
        <f t="shared" si="47"/>
        <v>GA01U 2307</v>
      </c>
      <c r="AD767" t="str">
        <f>_xlfn.IFNA(VLOOKUP(PrivateSchedule[[#This Row],[ow]],RTARoutes[[StageCodes]:[RouteID]],6,FALSE), VLOOKUP(PrivateSchedule[[#This Row],[re]],RTARoutes[[StageCodes]:[RouteID]],6,FALSE))</f>
        <v>PVT499</v>
      </c>
      <c r="AE767" t="str" cm="1">
        <f t="array" ref="AE767">_xlfn.IFS( NOT(ISNA(VLOOKUP(PrivateSchedule[[#This Row],[ow]],RTARoutes[[StageCodes]:[RouteID]],6,FALSE))), "O",  NOT(ISNA(VLOOKUP(PrivateSchedule[[#This Row],[re]],RTARoutes[[StageCodes]:[RouteID]],6,FALSE))), "R")</f>
        <v>R</v>
      </c>
      <c r="AF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68" spans="15:33">
      <c r="O768" s="171" t="s">
        <v>3041</v>
      </c>
      <c r="T768" s="173" t="s">
        <v>3189</v>
      </c>
      <c r="U768" t="str">
        <f t="shared" si="44"/>
        <v>VALPOI-ZARME</v>
      </c>
      <c r="V768" s="163">
        <v>0.6875</v>
      </c>
      <c r="AA768" s="165" t="str">
        <f t="shared" si="45"/>
        <v/>
      </c>
      <c r="AB768" t="str">
        <f t="shared" si="46"/>
        <v>BICHOLIM</v>
      </c>
      <c r="AC768" t="str">
        <f t="shared" si="47"/>
        <v>GA01U 2307</v>
      </c>
      <c r="AD768" t="str">
        <f>_xlfn.IFNA(VLOOKUP(PrivateSchedule[[#This Row],[ow]],RTARoutes[[StageCodes]:[RouteID]],6,FALSE), VLOOKUP(PrivateSchedule[[#This Row],[re]],RTARoutes[[StageCodes]:[RouteID]],6,FALSE))</f>
        <v>PVT499</v>
      </c>
      <c r="AE768" t="str" cm="1">
        <f t="array" ref="AE768">_xlfn.IFS( NOT(ISNA(VLOOKUP(PrivateSchedule[[#This Row],[ow]],RTARoutes[[StageCodes]:[RouteID]],6,FALSE))), "O",  NOT(ISNA(VLOOKUP(PrivateSchedule[[#This Row],[re]],RTARoutes[[StageCodes]:[RouteID]],6,FALSE))), "R")</f>
        <v>O</v>
      </c>
      <c r="AF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69" spans="2:33">
      <c r="O769" s="171" t="s">
        <v>3189</v>
      </c>
      <c r="T769" s="173" t="s">
        <v>3041</v>
      </c>
      <c r="U769" t="str">
        <f t="shared" si="44"/>
        <v>ZARME-VALPOI</v>
      </c>
      <c r="V769" s="163">
        <v>0.70833333333333337</v>
      </c>
      <c r="AA769" s="165" t="str">
        <f t="shared" si="45"/>
        <v/>
      </c>
      <c r="AB769" t="str">
        <f t="shared" si="46"/>
        <v>BICHOLIM</v>
      </c>
      <c r="AC769" t="str">
        <f t="shared" si="47"/>
        <v>GA01U 2307</v>
      </c>
      <c r="AD769" t="str">
        <f>_xlfn.IFNA(VLOOKUP(PrivateSchedule[[#This Row],[ow]],RTARoutes[[StageCodes]:[RouteID]],6,FALSE), VLOOKUP(PrivateSchedule[[#This Row],[re]],RTARoutes[[StageCodes]:[RouteID]],6,FALSE))</f>
        <v>PVT499</v>
      </c>
      <c r="AE769" t="str" cm="1">
        <f t="array" ref="AE769">_xlfn.IFS( NOT(ISNA(VLOOKUP(PrivateSchedule[[#This Row],[ow]],RTARoutes[[StageCodes]:[RouteID]],6,FALSE))), "O",  NOT(ISNA(VLOOKUP(PrivateSchedule[[#This Row],[re]],RTARoutes[[StageCodes]:[RouteID]],6,FALSE))), "R")</f>
        <v>R</v>
      </c>
      <c r="AF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70" spans="2:33">
      <c r="O770" s="171" t="s">
        <v>3041</v>
      </c>
      <c r="T770" s="173" t="s">
        <v>3189</v>
      </c>
      <c r="U770" t="str">
        <f t="shared" si="44"/>
        <v>VALPOI-ZARME</v>
      </c>
      <c r="V770" s="163">
        <v>0.72916666666666663</v>
      </c>
      <c r="AA770" s="165" t="str">
        <f t="shared" si="45"/>
        <v/>
      </c>
      <c r="AB770" t="str">
        <f t="shared" si="46"/>
        <v>BICHOLIM</v>
      </c>
      <c r="AC770" t="str">
        <f t="shared" si="47"/>
        <v>GA01U 2307</v>
      </c>
      <c r="AD770" t="str">
        <f>_xlfn.IFNA(VLOOKUP(PrivateSchedule[[#This Row],[ow]],RTARoutes[[StageCodes]:[RouteID]],6,FALSE), VLOOKUP(PrivateSchedule[[#This Row],[re]],RTARoutes[[StageCodes]:[RouteID]],6,FALSE))</f>
        <v>PVT499</v>
      </c>
      <c r="AE770" t="str" cm="1">
        <f t="array" ref="AE770">_xlfn.IFS( NOT(ISNA(VLOOKUP(PrivateSchedule[[#This Row],[ow]],RTARoutes[[StageCodes]:[RouteID]],6,FALSE))), "O",  NOT(ISNA(VLOOKUP(PrivateSchedule[[#This Row],[re]],RTARoutes[[StageCodes]:[RouteID]],6,FALSE))), "R")</f>
        <v>O</v>
      </c>
      <c r="AF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VLP-*ZRM</v>
      </c>
      <c r="AG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ZRM-*VLP</v>
      </c>
    </row>
    <row r="771" spans="2:33">
      <c r="O771" s="171" t="s">
        <v>3189</v>
      </c>
      <c r="T771" s="173" t="s">
        <v>3041</v>
      </c>
      <c r="U771" t="str">
        <f t="shared" ref="U771:U834" si="48">_xlfn.IFNA(VLOOKUP($O771,Code2Loc,2,FALSE)
&amp; IF( OR( ISNA($P771), LEN($P771)=0), "",  "-" &amp; VLOOKUP($P771,Code2Loc,2,FALSE))
&amp; IF( OR( ISNA($Q771), LEN($Q771)=0), "",  "-" &amp; VLOOKUP($Q771,Code2Loc,2,FALSE))
&amp; IF( OR( ISNA($R771), LEN($R771)=0), "",  "-" &amp; VLOOKUP($R771,Code2Loc,2,FALSE))
&amp; IF( OR( ISNA($S771), LEN($S771)=0), "",  "-" &amp; VLOOKUP($S771,Code2Loc,2,FALSE))
&amp; IF( OR( ISNA($T771), LEN($T771)=0), "",  "-" &amp; VLOOKUP($T771,Code2Loc,2,FALSE)),"")</f>
        <v>ZARME-VALPOI</v>
      </c>
      <c r="V771" s="163">
        <v>0.75</v>
      </c>
      <c r="AA771" s="165" t="str">
        <f t="shared" ref="AA771:AA834" si="49">IF(ISBLANK($V771), "", _xlfn.IFNA($V771 + _xlfn.IFNA( VLOOKUP($O771 &amp; IF(ISBLANK($P771),"", "-" &amp; $P771) &amp; IF(ISBLANK($Q771),"", "-" &amp; $Q771) &amp; IF(ISBLANK($R771),"", "-" &amp; $R771) &amp; IF(ISBLANK($S771),"", "-" &amp; $S771) &amp; IF(ISBLANK($T771),"", "-" &amp; $T771),TravelTime,8,FALSE), VLOOKUP($T771 &amp; IF(ISBLANK($S771),"", "-" &amp; $S771) &amp; IF(ISBLANK($R771),"", "-" &amp; $R771) &amp; IF(ISBLANK($Q771),"", "-" &amp; $Q771) &amp; IF(ISBLANK($P771),"", "-" &amp; $P771) &amp; IF(ISBLANK($O771),"", "-" &amp; $O771),TravelTime,8,FALSE)) / 1440, ""))</f>
        <v/>
      </c>
      <c r="AB771" t="str">
        <f t="shared" ref="AB771:AB834" si="50">IF(AND(LEN($A771)&lt;&gt;0,LEN($A771)&lt;&gt;0),$A771,$AB770)</f>
        <v>BICHOLIM</v>
      </c>
      <c r="AC771" t="str">
        <f t="shared" ref="AC771:AC834" si="51">IF(AND(LEN($J771)&lt;&gt;0,LEN($B771)&lt;&gt;0),$J771,$AC770)</f>
        <v>GA01U 2307</v>
      </c>
      <c r="AD771" t="str">
        <f>_xlfn.IFNA(VLOOKUP(PrivateSchedule[[#This Row],[ow]],RTARoutes[[StageCodes]:[RouteID]],6,FALSE), VLOOKUP(PrivateSchedule[[#This Row],[re]],RTARoutes[[StageCodes]:[RouteID]],6,FALSE))</f>
        <v>PVT499</v>
      </c>
      <c r="AE771" t="str" cm="1">
        <f t="array" ref="AE771">_xlfn.IFS( NOT(ISNA(VLOOKUP(PrivateSchedule[[#This Row],[ow]],RTARoutes[[StageCodes]:[RouteID]],6,FALSE))), "O",  NOT(ISNA(VLOOKUP(PrivateSchedule[[#This Row],[re]],RTARoutes[[StageCodes]:[RouteID]],6,FALSE))), "R")</f>
        <v>R</v>
      </c>
      <c r="AF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ZRM-*VLP</v>
      </c>
      <c r="AG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VLP-*ZRM</v>
      </c>
    </row>
    <row r="772" spans="2:33">
      <c r="O772" s="171" t="s">
        <v>3041</v>
      </c>
      <c r="T772" s="173" t="s">
        <v>2596</v>
      </c>
      <c r="U772" t="str">
        <f t="shared" si="48"/>
        <v>VALPOI-SANKHALI</v>
      </c>
      <c r="V772" s="163">
        <v>0.77083333333333337</v>
      </c>
      <c r="AA772" s="165" t="str">
        <f t="shared" si="49"/>
        <v/>
      </c>
      <c r="AB772" t="str">
        <f t="shared" si="50"/>
        <v>BICHOLIM</v>
      </c>
      <c r="AC772" t="str">
        <f t="shared" si="51"/>
        <v>GA01U 2307</v>
      </c>
      <c r="AD772" t="str">
        <f>_xlfn.IFNA(VLOOKUP(PrivateSchedule[[#This Row],[ow]],RTARoutes[[StageCodes]:[RouteID]],6,FALSE), VLOOKUP(PrivateSchedule[[#This Row],[re]],RTARoutes[[StageCodes]:[RouteID]],6,FALSE))</f>
        <v>PVT479</v>
      </c>
      <c r="AE772" t="str" cm="1">
        <f t="array" ref="AE772">_xlfn.IFS( NOT(ISNA(VLOOKUP(PrivateSchedule[[#This Row],[ow]],RTARoutes[[StageCodes]:[RouteID]],6,FALSE))), "O",  NOT(ISNA(VLOOKUP(PrivateSchedule[[#This Row],[re]],RTARoutes[[StageCodes]:[RouteID]],6,FALSE))), "R")</f>
        <v>R</v>
      </c>
      <c r="AF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VLP-*SKL</v>
      </c>
      <c r="AG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SKL-*VLP</v>
      </c>
    </row>
    <row r="773" spans="2:33">
      <c r="B773" s="171" t="s">
        <v>333</v>
      </c>
      <c r="C773" s="172" t="s">
        <v>3882</v>
      </c>
      <c r="G773" s="171" t="s">
        <v>3883</v>
      </c>
      <c r="H773" s="172" t="s">
        <v>3884</v>
      </c>
      <c r="J773" s="171" t="s">
        <v>332</v>
      </c>
      <c r="O773" s="171" t="s">
        <v>2598</v>
      </c>
      <c r="T773" s="173" t="s">
        <v>1882</v>
      </c>
      <c r="U773" t="str">
        <f t="shared" si="48"/>
        <v>SAPT. NARVA-MAPUSA</v>
      </c>
      <c r="V773" s="163">
        <v>0.2951388888888889</v>
      </c>
      <c r="AA773" s="165" t="str">
        <f t="shared" si="49"/>
        <v/>
      </c>
      <c r="AB773" t="str">
        <f t="shared" si="50"/>
        <v>BICHOLIM</v>
      </c>
      <c r="AC773" t="str">
        <f t="shared" si="51"/>
        <v>GA04T 9496</v>
      </c>
      <c r="AD773" t="e">
        <f>_xlfn.IFNA(VLOOKUP(PrivateSchedule[[#This Row],[ow]],RTARoutes[[StageCodes]:[RouteID]],6,FALSE), VLOOKUP(PrivateSchedule[[#This Row],[re]],RTARoutes[[StageCodes]:[RouteID]],6,FALSE))</f>
        <v>#N/A</v>
      </c>
      <c r="AE773" t="e" cm="1">
        <f t="array" ref="AE773">_xlfn.IFS( NOT(ISNA(VLOOKUP(PrivateSchedule[[#This Row],[ow]],RTARoutes[[StageCodes]:[RouteID]],6,FALSE))), "O",  NOT(ISNA(VLOOKUP(PrivateSchedule[[#This Row],[re]],RTARoutes[[StageCodes]:[RouteID]],6,FALSE))), "R")</f>
        <v>#N/A</v>
      </c>
      <c r="AF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SPT-*MPS</v>
      </c>
      <c r="AG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MPS-*SPT</v>
      </c>
    </row>
    <row r="774" spans="2:33">
      <c r="O774" s="171" t="s">
        <v>1882</v>
      </c>
      <c r="T774" s="173" t="s">
        <v>420</v>
      </c>
      <c r="U774" t="str">
        <f t="shared" si="48"/>
        <v>MAPUSA-BICHOLIM</v>
      </c>
      <c r="V774" s="163">
        <v>0.37847222222222227</v>
      </c>
      <c r="AA774" s="165" t="str">
        <f t="shared" si="49"/>
        <v/>
      </c>
      <c r="AB774" t="str">
        <f t="shared" si="50"/>
        <v>BICHOLIM</v>
      </c>
      <c r="AC774" t="str">
        <f t="shared" si="51"/>
        <v>GA04T 9496</v>
      </c>
      <c r="AD774" t="str">
        <f>_xlfn.IFNA(VLOOKUP(PrivateSchedule[[#This Row],[ow]],RTARoutes[[StageCodes]:[RouteID]],6,FALSE), VLOOKUP(PrivateSchedule[[#This Row],[re]],RTARoutes[[StageCodes]:[RouteID]],6,FALSE))</f>
        <v>PVT50</v>
      </c>
      <c r="AE774" t="str" cm="1">
        <f t="array" ref="AE774">_xlfn.IFS( NOT(ISNA(VLOOKUP(PrivateSchedule[[#This Row],[ow]],RTARoutes[[StageCodes]:[RouteID]],6,FALSE))), "O",  NOT(ISNA(VLOOKUP(PrivateSchedule[[#This Row],[re]],RTARoutes[[StageCodes]:[RouteID]],6,FALSE))), "R")</f>
        <v>O</v>
      </c>
      <c r="AF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775" spans="2:33">
      <c r="O775" s="171" t="s">
        <v>420</v>
      </c>
      <c r="T775" s="173" t="s">
        <v>2106</v>
      </c>
      <c r="U775" t="str">
        <f t="shared" si="48"/>
        <v>BICHOLIM-NARVA</v>
      </c>
      <c r="V775" s="163">
        <v>0.41319444444444442</v>
      </c>
      <c r="AA775" s="165" t="str">
        <f t="shared" si="49"/>
        <v/>
      </c>
      <c r="AB775" t="str">
        <f t="shared" si="50"/>
        <v>BICHOLIM</v>
      </c>
      <c r="AC775" t="str">
        <f t="shared" si="51"/>
        <v>GA04T 9496</v>
      </c>
      <c r="AD775" t="str">
        <f>_xlfn.IFNA(VLOOKUP(PrivateSchedule[[#This Row],[ow]],RTARoutes[[StageCodes]:[RouteID]],6,FALSE), VLOOKUP(PrivateSchedule[[#This Row],[re]],RTARoutes[[StageCodes]:[RouteID]],6,FALSE))</f>
        <v>PVT42</v>
      </c>
      <c r="AE775" t="str" cm="1">
        <f t="array" ref="AE775">_xlfn.IFS( NOT(ISNA(VLOOKUP(PrivateSchedule[[#This Row],[ow]],RTARoutes[[StageCodes]:[RouteID]],6,FALSE))), "O",  NOT(ISNA(VLOOKUP(PrivateSchedule[[#This Row],[re]],RTARoutes[[StageCodes]:[RouteID]],6,FALSE))), "R")</f>
        <v>O</v>
      </c>
      <c r="AF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776" spans="2:33">
      <c r="O776" s="171" t="s">
        <v>2598</v>
      </c>
      <c r="T776" s="173" t="s">
        <v>1882</v>
      </c>
      <c r="U776" t="str">
        <f t="shared" si="48"/>
        <v>SAPT. NARVA-MAPUSA</v>
      </c>
      <c r="V776" s="163">
        <v>0.4375</v>
      </c>
      <c r="AA776" s="165" t="str">
        <f t="shared" si="49"/>
        <v/>
      </c>
      <c r="AB776" t="str">
        <f t="shared" si="50"/>
        <v>BICHOLIM</v>
      </c>
      <c r="AC776" t="str">
        <f t="shared" si="51"/>
        <v>GA04T 9496</v>
      </c>
      <c r="AD776" t="e">
        <f>_xlfn.IFNA(VLOOKUP(PrivateSchedule[[#This Row],[ow]],RTARoutes[[StageCodes]:[RouteID]],6,FALSE), VLOOKUP(PrivateSchedule[[#This Row],[re]],RTARoutes[[StageCodes]:[RouteID]],6,FALSE))</f>
        <v>#N/A</v>
      </c>
      <c r="AE776" t="e" cm="1">
        <f t="array" ref="AE776">_xlfn.IFS( NOT(ISNA(VLOOKUP(PrivateSchedule[[#This Row],[ow]],RTARoutes[[StageCodes]:[RouteID]],6,FALSE))), "O",  NOT(ISNA(VLOOKUP(PrivateSchedule[[#This Row],[re]],RTARoutes[[StageCodes]:[RouteID]],6,FALSE))), "R")</f>
        <v>#N/A</v>
      </c>
      <c r="AF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SPT-*MPS</v>
      </c>
      <c r="AG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MPS-*SPT</v>
      </c>
    </row>
    <row r="777" spans="2:33">
      <c r="O777" s="171" t="s">
        <v>1882</v>
      </c>
      <c r="T777" s="173" t="s">
        <v>420</v>
      </c>
      <c r="U777" t="str">
        <f t="shared" si="48"/>
        <v>MAPUSA-BICHOLIM</v>
      </c>
      <c r="V777" s="163">
        <v>0.54513888888888895</v>
      </c>
      <c r="AA777" s="165" t="str">
        <f t="shared" si="49"/>
        <v/>
      </c>
      <c r="AB777" t="str">
        <f t="shared" si="50"/>
        <v>BICHOLIM</v>
      </c>
      <c r="AC777" t="str">
        <f t="shared" si="51"/>
        <v>GA04T 9496</v>
      </c>
      <c r="AD777" t="str">
        <f>_xlfn.IFNA(VLOOKUP(PrivateSchedule[[#This Row],[ow]],RTARoutes[[StageCodes]:[RouteID]],6,FALSE), VLOOKUP(PrivateSchedule[[#This Row],[re]],RTARoutes[[StageCodes]:[RouteID]],6,FALSE))</f>
        <v>PVT50</v>
      </c>
      <c r="AE777" t="str" cm="1">
        <f t="array" ref="AE777">_xlfn.IFS( NOT(ISNA(VLOOKUP(PrivateSchedule[[#This Row],[ow]],RTARoutes[[StageCodes]:[RouteID]],6,FALSE))), "O",  NOT(ISNA(VLOOKUP(PrivateSchedule[[#This Row],[re]],RTARoutes[[StageCodes]:[RouteID]],6,FALSE))), "R")</f>
        <v>O</v>
      </c>
      <c r="AF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MPS-*BCH</v>
      </c>
      <c r="AG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BCH-*MPS</v>
      </c>
    </row>
    <row r="778" spans="2:33">
      <c r="O778" s="171" t="s">
        <v>420</v>
      </c>
      <c r="T778" s="173" t="s">
        <v>2106</v>
      </c>
      <c r="U778" t="str">
        <f t="shared" si="48"/>
        <v>BICHOLIM-NARVA</v>
      </c>
      <c r="V778" s="163">
        <v>0.59375</v>
      </c>
      <c r="AA778" s="165" t="str">
        <f t="shared" si="49"/>
        <v/>
      </c>
      <c r="AB778" t="str">
        <f t="shared" si="50"/>
        <v>BICHOLIM</v>
      </c>
      <c r="AC778" t="str">
        <f t="shared" si="51"/>
        <v>GA04T 9496</v>
      </c>
      <c r="AD778" t="str">
        <f>_xlfn.IFNA(VLOOKUP(PrivateSchedule[[#This Row],[ow]],RTARoutes[[StageCodes]:[RouteID]],6,FALSE), VLOOKUP(PrivateSchedule[[#This Row],[re]],RTARoutes[[StageCodes]:[RouteID]],6,FALSE))</f>
        <v>PVT42</v>
      </c>
      <c r="AE778" t="str" cm="1">
        <f t="array" ref="AE778">_xlfn.IFS( NOT(ISNA(VLOOKUP(PrivateSchedule[[#This Row],[ow]],RTARoutes[[StageCodes]:[RouteID]],6,FALSE))), "O",  NOT(ISNA(VLOOKUP(PrivateSchedule[[#This Row],[re]],RTARoutes[[StageCodes]:[RouteID]],6,FALSE))), "R")</f>
        <v>O</v>
      </c>
      <c r="AF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779" spans="2:33">
      <c r="O779" s="171" t="s">
        <v>2106</v>
      </c>
      <c r="T779" s="173" t="s">
        <v>1882</v>
      </c>
      <c r="U779" t="str">
        <f t="shared" si="48"/>
        <v>NARVA-MAPUSA</v>
      </c>
      <c r="V779" s="163">
        <v>0.62152777777777779</v>
      </c>
      <c r="AA779" s="165" t="str">
        <f t="shared" si="49"/>
        <v/>
      </c>
      <c r="AB779" t="str">
        <f t="shared" si="50"/>
        <v>BICHOLIM</v>
      </c>
      <c r="AC779" t="str">
        <f t="shared" si="51"/>
        <v>GA04T 9496</v>
      </c>
      <c r="AD779" t="e">
        <f>_xlfn.IFNA(VLOOKUP(PrivateSchedule[[#This Row],[ow]],RTARoutes[[StageCodes]:[RouteID]],6,FALSE), VLOOKUP(PrivateSchedule[[#This Row],[re]],RTARoutes[[StageCodes]:[RouteID]],6,FALSE))</f>
        <v>#N/A</v>
      </c>
      <c r="AE779" t="e" cm="1">
        <f t="array" ref="AE779">_xlfn.IFS( NOT(ISNA(VLOOKUP(PrivateSchedule[[#This Row],[ow]],RTARoutes[[StageCodes]:[RouteID]],6,FALSE))), "O",  NOT(ISNA(VLOOKUP(PrivateSchedule[[#This Row],[re]],RTARoutes[[StageCodes]:[RouteID]],6,FALSE))), "R")</f>
        <v>#N/A</v>
      </c>
      <c r="AF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NAR-*MPS</v>
      </c>
      <c r="AG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MPS-*NAR</v>
      </c>
    </row>
    <row r="780" spans="2:33">
      <c r="O780" s="171" t="s">
        <v>1882</v>
      </c>
      <c r="T780" s="173" t="s">
        <v>2596</v>
      </c>
      <c r="U780" t="str">
        <f t="shared" si="48"/>
        <v>MAPUSA-SANKHALI</v>
      </c>
      <c r="V780" s="163">
        <v>0.70138888888888884</v>
      </c>
      <c r="AA780" s="165" t="str">
        <f t="shared" si="49"/>
        <v/>
      </c>
      <c r="AB780" t="str">
        <f t="shared" si="50"/>
        <v>BICHOLIM</v>
      </c>
      <c r="AC780" t="str">
        <f t="shared" si="51"/>
        <v>GA04T 9496</v>
      </c>
      <c r="AD780" t="str">
        <f>_xlfn.IFNA(VLOOKUP(PrivateSchedule[[#This Row],[ow]],RTARoutes[[StageCodes]:[RouteID]],6,FALSE), VLOOKUP(PrivateSchedule[[#This Row],[re]],RTARoutes[[StageCodes]:[RouteID]],6,FALSE))</f>
        <v>PVT297</v>
      </c>
      <c r="AE780" t="str" cm="1">
        <f t="array" ref="AE780">_xlfn.IFS( NOT(ISNA(VLOOKUP(PrivateSchedule[[#This Row],[ow]],RTARoutes[[StageCodes]:[RouteID]],6,FALSE))), "O",  NOT(ISNA(VLOOKUP(PrivateSchedule[[#This Row],[re]],RTARoutes[[StageCodes]:[RouteID]],6,FALSE))), "R")</f>
        <v>O</v>
      </c>
      <c r="AF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MPS-*SKL</v>
      </c>
      <c r="AG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SKL-*MPS</v>
      </c>
    </row>
    <row r="781" spans="2:33">
      <c r="O781" s="171" t="s">
        <v>2596</v>
      </c>
      <c r="P781" s="172" t="s">
        <v>2602</v>
      </c>
      <c r="T781" s="173" t="s">
        <v>420</v>
      </c>
      <c r="U781" t="str">
        <f t="shared" si="48"/>
        <v>SANKHALI-SARVAN-BICHOLIM</v>
      </c>
      <c r="V781" s="163">
        <v>0.76041666666666663</v>
      </c>
      <c r="AA781" s="165" t="str">
        <f t="shared" si="49"/>
        <v/>
      </c>
      <c r="AB781" t="str">
        <f t="shared" si="50"/>
        <v>BICHOLIM</v>
      </c>
      <c r="AC781" t="str">
        <f t="shared" si="51"/>
        <v>GA04T 9496</v>
      </c>
      <c r="AD781" t="e">
        <f>_xlfn.IFNA(VLOOKUP(PrivateSchedule[[#This Row],[ow]],RTARoutes[[StageCodes]:[RouteID]],6,FALSE), VLOOKUP(PrivateSchedule[[#This Row],[re]],RTARoutes[[StageCodes]:[RouteID]],6,FALSE))</f>
        <v>#N/A</v>
      </c>
      <c r="AE781" t="e" cm="1">
        <f t="array" ref="AE781">_xlfn.IFS( NOT(ISNA(VLOOKUP(PrivateSchedule[[#This Row],[ow]],RTARoutes[[StageCodes]:[RouteID]],6,FALSE))), "O",  NOT(ISNA(VLOOKUP(PrivateSchedule[[#This Row],[re]],RTARoutes[[StageCodes]:[RouteID]],6,FALSE))), "R")</f>
        <v>#N/A</v>
      </c>
      <c r="AF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SKL-*SRV-*BCH</v>
      </c>
      <c r="AG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BCH-*SRV-*SKL</v>
      </c>
    </row>
    <row r="782" spans="2:33">
      <c r="O782" s="171" t="s">
        <v>420</v>
      </c>
      <c r="T782" s="173" t="s">
        <v>2106</v>
      </c>
      <c r="U782" t="str">
        <f t="shared" si="48"/>
        <v>BICHOLIM-NARVA</v>
      </c>
      <c r="V782" s="163">
        <v>0.79513888888888884</v>
      </c>
      <c r="AA782" s="165" t="str">
        <f t="shared" si="49"/>
        <v/>
      </c>
      <c r="AB782" t="str">
        <f t="shared" si="50"/>
        <v>BICHOLIM</v>
      </c>
      <c r="AC782" t="str">
        <f t="shared" si="51"/>
        <v>GA04T 9496</v>
      </c>
      <c r="AD782" t="str">
        <f>_xlfn.IFNA(VLOOKUP(PrivateSchedule[[#This Row],[ow]],RTARoutes[[StageCodes]:[RouteID]],6,FALSE), VLOOKUP(PrivateSchedule[[#This Row],[re]],RTARoutes[[StageCodes]:[RouteID]],6,FALSE))</f>
        <v>PVT42</v>
      </c>
      <c r="AE782" t="str" cm="1">
        <f t="array" ref="AE782">_xlfn.IFS( NOT(ISNA(VLOOKUP(PrivateSchedule[[#This Row],[ow]],RTARoutes[[StageCodes]:[RouteID]],6,FALSE))), "O",  NOT(ISNA(VLOOKUP(PrivateSchedule[[#This Row],[re]],RTARoutes[[StageCodes]:[RouteID]],6,FALSE))), "R")</f>
        <v>O</v>
      </c>
      <c r="AF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783" spans="2:33">
      <c r="B783" s="171" t="s">
        <v>354</v>
      </c>
      <c r="C783" s="172" t="s">
        <v>3885</v>
      </c>
      <c r="G783" s="171" t="s">
        <v>3886</v>
      </c>
      <c r="H783" s="172" t="s">
        <v>3887</v>
      </c>
      <c r="J783" s="171" t="s">
        <v>352</v>
      </c>
      <c r="O783" s="171" t="s">
        <v>3494</v>
      </c>
      <c r="T783" s="173" t="s">
        <v>2247</v>
      </c>
      <c r="U783" t="str">
        <f t="shared" si="48"/>
        <v>Nerul-PANAJI</v>
      </c>
      <c r="V783" s="163">
        <v>0.27083333333333331</v>
      </c>
      <c r="AA783" s="165" t="str">
        <f t="shared" si="49"/>
        <v/>
      </c>
      <c r="AB783" t="str">
        <f t="shared" si="50"/>
        <v>BICHOLIM</v>
      </c>
      <c r="AC783" t="str">
        <f t="shared" si="51"/>
        <v>GA03W 2765</v>
      </c>
      <c r="AD783" t="str">
        <f>_xlfn.IFNA(VLOOKUP(PrivateSchedule[[#This Row],[ow]],RTARoutes[[StageCodes]:[RouteID]],6,FALSE), VLOOKUP(PrivateSchedule[[#This Row],[re]],RTARoutes[[StageCodes]:[RouteID]],6,FALSE))</f>
        <v>PVT359</v>
      </c>
      <c r="AE783" t="str" cm="1">
        <f t="array" ref="AE783">_xlfn.IFS( NOT(ISNA(VLOOKUP(PrivateSchedule[[#This Row],[ow]],RTARoutes[[StageCodes]:[RouteID]],6,FALSE))), "O",  NOT(ISNA(VLOOKUP(PrivateSchedule[[#This Row],[re]],RTARoutes[[StageCodes]:[RouteID]],6,FALSE))), "R")</f>
        <v>O</v>
      </c>
      <c r="AF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NUL-*PNJ</v>
      </c>
      <c r="AG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PNJ-*NUL</v>
      </c>
    </row>
    <row r="784" spans="2:33">
      <c r="O784" s="171" t="s">
        <v>2247</v>
      </c>
      <c r="T784" s="173" t="s">
        <v>3041</v>
      </c>
      <c r="U784" t="str">
        <f t="shared" si="48"/>
        <v>PANAJI-VALPOI</v>
      </c>
      <c r="V784" s="163">
        <v>0.2986111111111111</v>
      </c>
      <c r="AA784" s="165" t="str">
        <f t="shared" si="49"/>
        <v/>
      </c>
      <c r="AB784" t="str">
        <f t="shared" si="50"/>
        <v>BICHOLIM</v>
      </c>
      <c r="AC784" t="str">
        <f t="shared" si="51"/>
        <v>GA03W 2765</v>
      </c>
      <c r="AD784" t="str">
        <f>_xlfn.IFNA(VLOOKUP(PrivateSchedule[[#This Row],[ow]],RTARoutes[[StageCodes]:[RouteID]],6,FALSE), VLOOKUP(PrivateSchedule[[#This Row],[re]],RTARoutes[[StageCodes]:[RouteID]],6,FALSE))</f>
        <v>PVT437</v>
      </c>
      <c r="AE784" t="str" cm="1">
        <f t="array" ref="AE784">_xlfn.IFS( NOT(ISNA(VLOOKUP(PrivateSchedule[[#This Row],[ow]],RTARoutes[[StageCodes]:[RouteID]],6,FALSE))), "O",  NOT(ISNA(VLOOKUP(PrivateSchedule[[#This Row],[re]],RTARoutes[[StageCodes]:[RouteID]],6,FALSE))), "R")</f>
        <v>O</v>
      </c>
      <c r="AF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85" spans="2:33">
      <c r="O785" s="171" t="s">
        <v>3041</v>
      </c>
      <c r="T785" s="173" t="s">
        <v>2247</v>
      </c>
      <c r="U785" t="str">
        <f t="shared" si="48"/>
        <v>VALPOI-PANAJI</v>
      </c>
      <c r="V785" s="163">
        <v>0.41666666666666669</v>
      </c>
      <c r="AA785" s="165" t="str">
        <f t="shared" si="49"/>
        <v/>
      </c>
      <c r="AB785" t="str">
        <f t="shared" si="50"/>
        <v>BICHOLIM</v>
      </c>
      <c r="AC785" t="str">
        <f t="shared" si="51"/>
        <v>GA03W 2765</v>
      </c>
      <c r="AD785" t="str">
        <f>_xlfn.IFNA(VLOOKUP(PrivateSchedule[[#This Row],[ow]],RTARoutes[[StageCodes]:[RouteID]],6,FALSE), VLOOKUP(PrivateSchedule[[#This Row],[re]],RTARoutes[[StageCodes]:[RouteID]],6,FALSE))</f>
        <v>PVT437</v>
      </c>
      <c r="AE785" t="str" cm="1">
        <f t="array" ref="AE785">_xlfn.IFS( NOT(ISNA(VLOOKUP(PrivateSchedule[[#This Row],[ow]],RTARoutes[[StageCodes]:[RouteID]],6,FALSE))), "O",  NOT(ISNA(VLOOKUP(PrivateSchedule[[#This Row],[re]],RTARoutes[[StageCodes]:[RouteID]],6,FALSE))), "R")</f>
        <v>R</v>
      </c>
      <c r="AF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86" spans="2:33">
      <c r="O786" s="171" t="s">
        <v>2247</v>
      </c>
      <c r="T786" s="173" t="s">
        <v>3041</v>
      </c>
      <c r="U786" t="str">
        <f t="shared" si="48"/>
        <v>PANAJI-VALPOI</v>
      </c>
      <c r="V786" s="163">
        <v>0.5625</v>
      </c>
      <c r="AA786" s="165" t="str">
        <f t="shared" si="49"/>
        <v/>
      </c>
      <c r="AB786" t="str">
        <f t="shared" si="50"/>
        <v>BICHOLIM</v>
      </c>
      <c r="AC786" t="str">
        <f t="shared" si="51"/>
        <v>GA03W 2765</v>
      </c>
      <c r="AD786" t="str">
        <f>_xlfn.IFNA(VLOOKUP(PrivateSchedule[[#This Row],[ow]],RTARoutes[[StageCodes]:[RouteID]],6,FALSE), VLOOKUP(PrivateSchedule[[#This Row],[re]],RTARoutes[[StageCodes]:[RouteID]],6,FALSE))</f>
        <v>PVT437</v>
      </c>
      <c r="AE786" t="str" cm="1">
        <f t="array" ref="AE786">_xlfn.IFS( NOT(ISNA(VLOOKUP(PrivateSchedule[[#This Row],[ow]],RTARoutes[[StageCodes]:[RouteID]],6,FALSE))), "O",  NOT(ISNA(VLOOKUP(PrivateSchedule[[#This Row],[re]],RTARoutes[[StageCodes]:[RouteID]],6,FALSE))), "R")</f>
        <v>O</v>
      </c>
      <c r="AF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787" spans="2:33">
      <c r="O787" s="171" t="s">
        <v>3041</v>
      </c>
      <c r="T787" s="173" t="s">
        <v>2247</v>
      </c>
      <c r="U787" t="str">
        <f t="shared" si="48"/>
        <v>VALPOI-PANAJI</v>
      </c>
      <c r="V787" s="163">
        <v>0.78472222222222221</v>
      </c>
      <c r="AA787" s="165" t="str">
        <f t="shared" si="49"/>
        <v/>
      </c>
      <c r="AB787" t="str">
        <f t="shared" si="50"/>
        <v>BICHOLIM</v>
      </c>
      <c r="AC787" t="str">
        <f t="shared" si="51"/>
        <v>GA03W 2765</v>
      </c>
      <c r="AD787" t="str">
        <f>_xlfn.IFNA(VLOOKUP(PrivateSchedule[[#This Row],[ow]],RTARoutes[[StageCodes]:[RouteID]],6,FALSE), VLOOKUP(PrivateSchedule[[#This Row],[re]],RTARoutes[[StageCodes]:[RouteID]],6,FALSE))</f>
        <v>PVT437</v>
      </c>
      <c r="AE787" t="str" cm="1">
        <f t="array" ref="AE787">_xlfn.IFS( NOT(ISNA(VLOOKUP(PrivateSchedule[[#This Row],[ow]],RTARoutes[[StageCodes]:[RouteID]],6,FALSE))), "O",  NOT(ISNA(VLOOKUP(PrivateSchedule[[#This Row],[re]],RTARoutes[[StageCodes]:[RouteID]],6,FALSE))), "R")</f>
        <v>R</v>
      </c>
      <c r="AF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788" spans="2:33">
      <c r="O788" s="171" t="s">
        <v>2247</v>
      </c>
      <c r="T788" s="173" t="s">
        <v>3494</v>
      </c>
      <c r="U788" t="str">
        <f t="shared" si="48"/>
        <v>PANAJI-Nerul</v>
      </c>
      <c r="V788" s="163">
        <v>0.79166666666666663</v>
      </c>
      <c r="AA788" s="165" t="str">
        <f t="shared" si="49"/>
        <v/>
      </c>
      <c r="AB788" t="str">
        <f t="shared" si="50"/>
        <v>BICHOLIM</v>
      </c>
      <c r="AC788" t="str">
        <f t="shared" si="51"/>
        <v>GA03W 2765</v>
      </c>
      <c r="AD788" t="str">
        <f>_xlfn.IFNA(VLOOKUP(PrivateSchedule[[#This Row],[ow]],RTARoutes[[StageCodes]:[RouteID]],6,FALSE), VLOOKUP(PrivateSchedule[[#This Row],[re]],RTARoutes[[StageCodes]:[RouteID]],6,FALSE))</f>
        <v>PVT359</v>
      </c>
      <c r="AE788" t="str" cm="1">
        <f t="array" ref="AE788">_xlfn.IFS( NOT(ISNA(VLOOKUP(PrivateSchedule[[#This Row],[ow]],RTARoutes[[StageCodes]:[RouteID]],6,FALSE))), "O",  NOT(ISNA(VLOOKUP(PrivateSchedule[[#This Row],[re]],RTARoutes[[StageCodes]:[RouteID]],6,FALSE))), "R")</f>
        <v>R</v>
      </c>
      <c r="AF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PNJ-*NUL</v>
      </c>
      <c r="AG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NUL-*PNJ</v>
      </c>
    </row>
    <row r="789" spans="2:33">
      <c r="B789" s="171" t="s">
        <v>358</v>
      </c>
      <c r="C789" s="172" t="s">
        <v>3888</v>
      </c>
      <c r="G789" s="171" t="s">
        <v>3889</v>
      </c>
      <c r="H789" s="172" t="s">
        <v>3890</v>
      </c>
      <c r="J789" s="171" t="s">
        <v>356</v>
      </c>
      <c r="O789" s="171" t="s">
        <v>2686</v>
      </c>
      <c r="P789" s="172" t="s">
        <v>1587</v>
      </c>
      <c r="T789" s="173" t="s">
        <v>3041</v>
      </c>
      <c r="U789" t="str">
        <f t="shared" si="48"/>
        <v>SHIGNE-KARMALI-VALPOI</v>
      </c>
      <c r="V789" s="163">
        <v>0.27083333333333331</v>
      </c>
      <c r="AA789" s="165" t="str">
        <f t="shared" si="49"/>
        <v/>
      </c>
      <c r="AB789" t="str">
        <f t="shared" si="50"/>
        <v>BICHOLIM</v>
      </c>
      <c r="AC789" t="str">
        <f t="shared" si="51"/>
        <v>GA04T 6949</v>
      </c>
      <c r="AD789" t="str">
        <f>_xlfn.IFNA(VLOOKUP(PrivateSchedule[[#This Row],[ow]],RTARoutes[[StageCodes]:[RouteID]],6,FALSE), VLOOKUP(PrivateSchedule[[#This Row],[re]],RTARoutes[[StageCodes]:[RouteID]],6,FALSE))</f>
        <v>PVT472</v>
      </c>
      <c r="AE789" t="str" cm="1">
        <f t="array" ref="AE789">_xlfn.IFS( NOT(ISNA(VLOOKUP(PrivateSchedule[[#This Row],[ow]],RTARoutes[[StageCodes]:[RouteID]],6,FALSE))), "O",  NOT(ISNA(VLOOKUP(PrivateSchedule[[#This Row],[re]],RTARoutes[[StageCodes]:[RouteID]],6,FALSE))), "R")</f>
        <v>R</v>
      </c>
      <c r="AF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SGN-*KMI-*VLP</v>
      </c>
      <c r="AG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VLP-*KMI-*SGN</v>
      </c>
    </row>
    <row r="790" spans="2:33">
      <c r="O790" s="171" t="s">
        <v>3041</v>
      </c>
      <c r="T790" s="173" t="s">
        <v>2374</v>
      </c>
      <c r="U790" t="str">
        <f t="shared" si="48"/>
        <v>VALPOI-PONDA</v>
      </c>
      <c r="V790" s="163">
        <v>0.29166666666666669</v>
      </c>
      <c r="AA790" s="165" t="str">
        <f t="shared" si="49"/>
        <v/>
      </c>
      <c r="AB790" t="str">
        <f t="shared" si="50"/>
        <v>BICHOLIM</v>
      </c>
      <c r="AC790" t="str">
        <f t="shared" si="51"/>
        <v>GA04T 6949</v>
      </c>
      <c r="AD790" t="str">
        <f>_xlfn.IFNA(VLOOKUP(PrivateSchedule[[#This Row],[ow]],RTARoutes[[StageCodes]:[RouteID]],6,FALSE), VLOOKUP(PrivateSchedule[[#This Row],[re]],RTARoutes[[StageCodes]:[RouteID]],6,FALSE))</f>
        <v>PVT431</v>
      </c>
      <c r="AE790" t="str" cm="1">
        <f t="array" ref="AE790">_xlfn.IFS( NOT(ISNA(VLOOKUP(PrivateSchedule[[#This Row],[ow]],RTARoutes[[StageCodes]:[RouteID]],6,FALSE))), "O",  NOT(ISNA(VLOOKUP(PrivateSchedule[[#This Row],[re]],RTARoutes[[StageCodes]:[RouteID]],6,FALSE))), "R")</f>
        <v>R</v>
      </c>
      <c r="AF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791" spans="2:33">
      <c r="O791" s="171" t="s">
        <v>2374</v>
      </c>
      <c r="T791" s="173" t="s">
        <v>3041</v>
      </c>
      <c r="U791" t="str">
        <f t="shared" si="48"/>
        <v>PONDA-VALPOI</v>
      </c>
      <c r="V791" s="163">
        <v>0.36805555555555558</v>
      </c>
      <c r="AA791" s="165" t="str">
        <f t="shared" si="49"/>
        <v/>
      </c>
      <c r="AB791" t="str">
        <f t="shared" si="50"/>
        <v>BICHOLIM</v>
      </c>
      <c r="AC791" t="str">
        <f t="shared" si="51"/>
        <v>GA04T 6949</v>
      </c>
      <c r="AD791" t="str">
        <f>_xlfn.IFNA(VLOOKUP(PrivateSchedule[[#This Row],[ow]],RTARoutes[[StageCodes]:[RouteID]],6,FALSE), VLOOKUP(PrivateSchedule[[#This Row],[re]],RTARoutes[[StageCodes]:[RouteID]],6,FALSE))</f>
        <v>PVT431</v>
      </c>
      <c r="AE791" t="str" cm="1">
        <f t="array" ref="AE791">_xlfn.IFS( NOT(ISNA(VLOOKUP(PrivateSchedule[[#This Row],[ow]],RTARoutes[[StageCodes]:[RouteID]],6,FALSE))), "O",  NOT(ISNA(VLOOKUP(PrivateSchedule[[#This Row],[re]],RTARoutes[[StageCodes]:[RouteID]],6,FALSE))), "R")</f>
        <v>O</v>
      </c>
      <c r="AF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792" spans="2:33">
      <c r="O792" s="171" t="s">
        <v>3041</v>
      </c>
      <c r="T792" s="173" t="s">
        <v>2902</v>
      </c>
      <c r="U792" t="str">
        <f t="shared" si="48"/>
        <v>VALPOI-THANE</v>
      </c>
      <c r="V792" s="163">
        <v>0.4375</v>
      </c>
      <c r="AA792" s="165" t="str">
        <f t="shared" si="49"/>
        <v/>
      </c>
      <c r="AB792" t="str">
        <f t="shared" si="50"/>
        <v>BICHOLIM</v>
      </c>
      <c r="AC792" t="str">
        <f t="shared" si="51"/>
        <v>GA04T 6949</v>
      </c>
      <c r="AD792" t="str">
        <f>_xlfn.IFNA(VLOOKUP(PrivateSchedule[[#This Row],[ow]],RTARoutes[[StageCodes]:[RouteID]],6,FALSE), VLOOKUP(PrivateSchedule[[#This Row],[re]],RTARoutes[[StageCodes]:[RouteID]],6,FALSE))</f>
        <v>PVT490</v>
      </c>
      <c r="AE792" t="str" cm="1">
        <f t="array" ref="AE792">_xlfn.IFS( NOT(ISNA(VLOOKUP(PrivateSchedule[[#This Row],[ow]],RTARoutes[[StageCodes]:[RouteID]],6,FALSE))), "O",  NOT(ISNA(VLOOKUP(PrivateSchedule[[#This Row],[re]],RTARoutes[[StageCodes]:[RouteID]],6,FALSE))), "R")</f>
        <v>O</v>
      </c>
      <c r="AF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VLP-*TNE</v>
      </c>
      <c r="AG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TNE-*VLP</v>
      </c>
    </row>
    <row r="793" spans="2:33">
      <c r="O793" s="171" t="s">
        <v>2902</v>
      </c>
      <c r="T793" s="173" t="s">
        <v>3041</v>
      </c>
      <c r="U793" t="str">
        <f t="shared" si="48"/>
        <v>THANE-VALPOI</v>
      </c>
      <c r="V793" s="163">
        <v>0.45833333333333331</v>
      </c>
      <c r="AA793" s="165" t="str">
        <f t="shared" si="49"/>
        <v/>
      </c>
      <c r="AB793" t="str">
        <f t="shared" si="50"/>
        <v>BICHOLIM</v>
      </c>
      <c r="AC793" t="str">
        <f t="shared" si="51"/>
        <v>GA04T 6949</v>
      </c>
      <c r="AD793" t="str">
        <f>_xlfn.IFNA(VLOOKUP(PrivateSchedule[[#This Row],[ow]],RTARoutes[[StageCodes]:[RouteID]],6,FALSE), VLOOKUP(PrivateSchedule[[#This Row],[re]],RTARoutes[[StageCodes]:[RouteID]],6,FALSE))</f>
        <v>PVT490</v>
      </c>
      <c r="AE793" t="str" cm="1">
        <f t="array" ref="AE793">_xlfn.IFS( NOT(ISNA(VLOOKUP(PrivateSchedule[[#This Row],[ow]],RTARoutes[[StageCodes]:[RouteID]],6,FALSE))), "O",  NOT(ISNA(VLOOKUP(PrivateSchedule[[#This Row],[re]],RTARoutes[[StageCodes]:[RouteID]],6,FALSE))), "R")</f>
        <v>R</v>
      </c>
      <c r="AF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TNE-*VLP</v>
      </c>
      <c r="AG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VLP-*TNE</v>
      </c>
    </row>
    <row r="794" spans="2:33">
      <c r="O794" s="171" t="s">
        <v>3041</v>
      </c>
      <c r="S794" s="172" t="s">
        <v>2686</v>
      </c>
      <c r="T794" s="173" t="s">
        <v>1587</v>
      </c>
      <c r="U794" t="str">
        <f t="shared" si="48"/>
        <v>VALPOI-SHIGNE-KARMALI</v>
      </c>
      <c r="V794" s="163">
        <v>0.54513888888888895</v>
      </c>
      <c r="AA794" s="165" t="str">
        <f t="shared" si="49"/>
        <v/>
      </c>
      <c r="AB794" t="str">
        <f t="shared" si="50"/>
        <v>BICHOLIM</v>
      </c>
      <c r="AC794" t="str">
        <f t="shared" si="51"/>
        <v>GA04T 6949</v>
      </c>
      <c r="AD794" t="e">
        <f>_xlfn.IFNA(VLOOKUP(PrivateSchedule[[#This Row],[ow]],RTARoutes[[StageCodes]:[RouteID]],6,FALSE), VLOOKUP(PrivateSchedule[[#This Row],[re]],RTARoutes[[StageCodes]:[RouteID]],6,FALSE))</f>
        <v>#N/A</v>
      </c>
      <c r="AE794" t="e" cm="1">
        <f t="array" ref="AE794">_xlfn.IFS( NOT(ISNA(VLOOKUP(PrivateSchedule[[#This Row],[ow]],RTARoutes[[StageCodes]:[RouteID]],6,FALSE))), "O",  NOT(ISNA(VLOOKUP(PrivateSchedule[[#This Row],[re]],RTARoutes[[StageCodes]:[RouteID]],6,FALSE))), "R")</f>
        <v>#N/A</v>
      </c>
      <c r="AF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VLP-*SGN-*KMI</v>
      </c>
      <c r="AG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KMI-*SGN-*VLP</v>
      </c>
    </row>
    <row r="795" spans="2:33">
      <c r="O795" s="171" t="s">
        <v>2686</v>
      </c>
      <c r="P795" s="172" t="s">
        <v>1587</v>
      </c>
      <c r="T795" s="173" t="s">
        <v>3041</v>
      </c>
      <c r="U795" t="str">
        <f t="shared" si="48"/>
        <v>SHIGNE-KARMALI-VALPOI</v>
      </c>
      <c r="V795" s="163">
        <v>0.57291666666666663</v>
      </c>
      <c r="AA795" s="165" t="str">
        <f t="shared" si="49"/>
        <v/>
      </c>
      <c r="AB795" t="str">
        <f t="shared" si="50"/>
        <v>BICHOLIM</v>
      </c>
      <c r="AC795" t="str">
        <f t="shared" si="51"/>
        <v>GA04T 6949</v>
      </c>
      <c r="AD795" t="str">
        <f>_xlfn.IFNA(VLOOKUP(PrivateSchedule[[#This Row],[ow]],RTARoutes[[StageCodes]:[RouteID]],6,FALSE), VLOOKUP(PrivateSchedule[[#This Row],[re]],RTARoutes[[StageCodes]:[RouteID]],6,FALSE))</f>
        <v>PVT472</v>
      </c>
      <c r="AE795" t="str" cm="1">
        <f t="array" ref="AE795">_xlfn.IFS( NOT(ISNA(VLOOKUP(PrivateSchedule[[#This Row],[ow]],RTARoutes[[StageCodes]:[RouteID]],6,FALSE))), "O",  NOT(ISNA(VLOOKUP(PrivateSchedule[[#This Row],[re]],RTARoutes[[StageCodes]:[RouteID]],6,FALSE))), "R")</f>
        <v>R</v>
      </c>
      <c r="AF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SGN-*KMI-*VLP</v>
      </c>
      <c r="AG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VLP-*KMI-*SGN</v>
      </c>
    </row>
    <row r="796" spans="2:33">
      <c r="O796" s="171" t="s">
        <v>3041</v>
      </c>
      <c r="T796" s="173" t="s">
        <v>2374</v>
      </c>
      <c r="U796" t="str">
        <f t="shared" si="48"/>
        <v>VALPOI-PONDA</v>
      </c>
      <c r="V796" s="163">
        <v>0.61111111111111105</v>
      </c>
      <c r="AA796" s="165" t="str">
        <f t="shared" si="49"/>
        <v/>
      </c>
      <c r="AB796" t="str">
        <f t="shared" si="50"/>
        <v>BICHOLIM</v>
      </c>
      <c r="AC796" t="str">
        <f t="shared" si="51"/>
        <v>GA04T 6949</v>
      </c>
      <c r="AD796" t="str">
        <f>_xlfn.IFNA(VLOOKUP(PrivateSchedule[[#This Row],[ow]],RTARoutes[[StageCodes]:[RouteID]],6,FALSE), VLOOKUP(PrivateSchedule[[#This Row],[re]],RTARoutes[[StageCodes]:[RouteID]],6,FALSE))</f>
        <v>PVT431</v>
      </c>
      <c r="AE796" t="str" cm="1">
        <f t="array" ref="AE796">_xlfn.IFS( NOT(ISNA(VLOOKUP(PrivateSchedule[[#This Row],[ow]],RTARoutes[[StageCodes]:[RouteID]],6,FALSE))), "O",  NOT(ISNA(VLOOKUP(PrivateSchedule[[#This Row],[re]],RTARoutes[[StageCodes]:[RouteID]],6,FALSE))), "R")</f>
        <v>R</v>
      </c>
      <c r="AF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797" spans="2:33">
      <c r="O797" s="171" t="s">
        <v>2374</v>
      </c>
      <c r="T797" s="173" t="s">
        <v>3041</v>
      </c>
      <c r="U797" t="str">
        <f t="shared" si="48"/>
        <v>PONDA-VALPOI</v>
      </c>
      <c r="V797" s="163">
        <v>0.72222222222222221</v>
      </c>
      <c r="AA797" s="165" t="str">
        <f t="shared" si="49"/>
        <v/>
      </c>
      <c r="AB797" t="str">
        <f t="shared" si="50"/>
        <v>BICHOLIM</v>
      </c>
      <c r="AC797" t="str">
        <f t="shared" si="51"/>
        <v>GA04T 6949</v>
      </c>
      <c r="AD797" t="str">
        <f>_xlfn.IFNA(VLOOKUP(PrivateSchedule[[#This Row],[ow]],RTARoutes[[StageCodes]:[RouteID]],6,FALSE), VLOOKUP(PrivateSchedule[[#This Row],[re]],RTARoutes[[StageCodes]:[RouteID]],6,FALSE))</f>
        <v>PVT431</v>
      </c>
      <c r="AE797" t="str" cm="1">
        <f t="array" ref="AE797">_xlfn.IFS( NOT(ISNA(VLOOKUP(PrivateSchedule[[#This Row],[ow]],RTARoutes[[StageCodes]:[RouteID]],6,FALSE))), "O",  NOT(ISNA(VLOOKUP(PrivateSchedule[[#This Row],[re]],RTARoutes[[StageCodes]:[RouteID]],6,FALSE))), "R")</f>
        <v>O</v>
      </c>
      <c r="AF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798" spans="2:33">
      <c r="O798" s="171" t="s">
        <v>3041</v>
      </c>
      <c r="S798" s="172" t="s">
        <v>2686</v>
      </c>
      <c r="T798" s="173" t="s">
        <v>1587</v>
      </c>
      <c r="U798" t="str">
        <f t="shared" si="48"/>
        <v>VALPOI-SHIGNE-KARMALI</v>
      </c>
      <c r="V798" s="163">
        <v>0.79861111111111116</v>
      </c>
      <c r="AA798" s="165" t="str">
        <f t="shared" si="49"/>
        <v/>
      </c>
      <c r="AB798" t="str">
        <f t="shared" si="50"/>
        <v>BICHOLIM</v>
      </c>
      <c r="AC798" t="str">
        <f t="shared" si="51"/>
        <v>GA04T 6949</v>
      </c>
      <c r="AD798" t="e">
        <f>_xlfn.IFNA(VLOOKUP(PrivateSchedule[[#This Row],[ow]],RTARoutes[[StageCodes]:[RouteID]],6,FALSE), VLOOKUP(PrivateSchedule[[#This Row],[re]],RTARoutes[[StageCodes]:[RouteID]],6,FALSE))</f>
        <v>#N/A</v>
      </c>
      <c r="AE798" t="e" cm="1">
        <f t="array" ref="AE798">_xlfn.IFS( NOT(ISNA(VLOOKUP(PrivateSchedule[[#This Row],[ow]],RTARoutes[[StageCodes]:[RouteID]],6,FALSE))), "O",  NOT(ISNA(VLOOKUP(PrivateSchedule[[#This Row],[re]],RTARoutes[[StageCodes]:[RouteID]],6,FALSE))), "R")</f>
        <v>#N/A</v>
      </c>
      <c r="AF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VLP-*SGN-*KMI</v>
      </c>
      <c r="AG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KMI-*SGN-*VLP</v>
      </c>
    </row>
    <row r="799" spans="2:33">
      <c r="B799" s="171" t="s">
        <v>361</v>
      </c>
      <c r="C799" s="172" t="s">
        <v>3891</v>
      </c>
      <c r="G799" s="171" t="s">
        <v>3892</v>
      </c>
      <c r="H799" s="172" t="s">
        <v>3893</v>
      </c>
      <c r="J799" s="171" t="s">
        <v>360</v>
      </c>
      <c r="O799" s="171" t="s">
        <v>420</v>
      </c>
      <c r="T799" s="173" t="s">
        <v>3041</v>
      </c>
      <c r="U799" t="str">
        <f t="shared" si="48"/>
        <v>BICHOLIM-VALPOI</v>
      </c>
      <c r="V799" s="163">
        <v>0.27083333333333331</v>
      </c>
      <c r="AA799" s="165" t="str">
        <f t="shared" si="49"/>
        <v/>
      </c>
      <c r="AB799" t="str">
        <f t="shared" si="50"/>
        <v>BICHOLIM</v>
      </c>
      <c r="AC799" t="str">
        <f t="shared" si="51"/>
        <v>GA04T 3908</v>
      </c>
      <c r="AD799" t="str">
        <f>_xlfn.IFNA(VLOOKUP(PrivateSchedule[[#This Row],[ow]],RTARoutes[[StageCodes]:[RouteID]],6,FALSE), VLOOKUP(PrivateSchedule[[#This Row],[re]],RTARoutes[[StageCodes]:[RouteID]],6,FALSE))</f>
        <v>PVT64</v>
      </c>
      <c r="AE799" t="str" cm="1">
        <f t="array" ref="AE799">_xlfn.IFS( NOT(ISNA(VLOOKUP(PrivateSchedule[[#This Row],[ow]],RTARoutes[[StageCodes]:[RouteID]],6,FALSE))), "O",  NOT(ISNA(VLOOKUP(PrivateSchedule[[#This Row],[re]],RTARoutes[[StageCodes]:[RouteID]],6,FALSE))), "R")</f>
        <v>O</v>
      </c>
      <c r="AF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BCH-*VLP</v>
      </c>
      <c r="AG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VLP-*BCH</v>
      </c>
    </row>
    <row r="800" spans="2:33">
      <c r="O800" s="171" t="s">
        <v>3041</v>
      </c>
      <c r="T800" s="173" t="s">
        <v>2247</v>
      </c>
      <c r="U800" t="str">
        <f t="shared" si="48"/>
        <v>VALPOI-PANAJI</v>
      </c>
      <c r="V800" s="163">
        <v>0.31597222222222221</v>
      </c>
      <c r="AA800" s="165" t="str">
        <f t="shared" si="49"/>
        <v/>
      </c>
      <c r="AB800" t="str">
        <f t="shared" si="50"/>
        <v>BICHOLIM</v>
      </c>
      <c r="AC800" t="str">
        <f t="shared" si="51"/>
        <v>GA04T 3908</v>
      </c>
      <c r="AD800" t="str">
        <f>_xlfn.IFNA(VLOOKUP(PrivateSchedule[[#This Row],[ow]],RTARoutes[[StageCodes]:[RouteID]],6,FALSE), VLOOKUP(PrivateSchedule[[#This Row],[re]],RTARoutes[[StageCodes]:[RouteID]],6,FALSE))</f>
        <v>PVT437</v>
      </c>
      <c r="AE800" t="str" cm="1">
        <f t="array" ref="AE800">_xlfn.IFS( NOT(ISNA(VLOOKUP(PrivateSchedule[[#This Row],[ow]],RTARoutes[[StageCodes]:[RouteID]],6,FALSE))), "O",  NOT(ISNA(VLOOKUP(PrivateSchedule[[#This Row],[re]],RTARoutes[[StageCodes]:[RouteID]],6,FALSE))), "R")</f>
        <v>R</v>
      </c>
      <c r="AF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01" spans="2:33">
      <c r="O801" s="171" t="s">
        <v>2247</v>
      </c>
      <c r="T801" s="173" t="s">
        <v>3041</v>
      </c>
      <c r="U801" t="str">
        <f t="shared" si="48"/>
        <v>PANAJI-VALPOI</v>
      </c>
      <c r="V801" s="163">
        <v>0.44791666666666669</v>
      </c>
      <c r="AA801" s="165" t="str">
        <f t="shared" si="49"/>
        <v/>
      </c>
      <c r="AB801" t="str">
        <f t="shared" si="50"/>
        <v>BICHOLIM</v>
      </c>
      <c r="AC801" t="str">
        <f t="shared" si="51"/>
        <v>GA04T 3908</v>
      </c>
      <c r="AD801" t="str">
        <f>_xlfn.IFNA(VLOOKUP(PrivateSchedule[[#This Row],[ow]],RTARoutes[[StageCodes]:[RouteID]],6,FALSE), VLOOKUP(PrivateSchedule[[#This Row],[re]],RTARoutes[[StageCodes]:[RouteID]],6,FALSE))</f>
        <v>PVT437</v>
      </c>
      <c r="AE801" t="str" cm="1">
        <f t="array" ref="AE801">_xlfn.IFS( NOT(ISNA(VLOOKUP(PrivateSchedule[[#This Row],[ow]],RTARoutes[[StageCodes]:[RouteID]],6,FALSE))), "O",  NOT(ISNA(VLOOKUP(PrivateSchedule[[#This Row],[re]],RTARoutes[[StageCodes]:[RouteID]],6,FALSE))), "R")</f>
        <v>O</v>
      </c>
      <c r="AF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02" spans="2:33">
      <c r="O802" s="171" t="s">
        <v>3041</v>
      </c>
      <c r="T802" s="173" t="s">
        <v>2247</v>
      </c>
      <c r="U802" t="str">
        <f t="shared" si="48"/>
        <v>VALPOI-PANAJI</v>
      </c>
      <c r="V802" s="163">
        <v>0.54513888888888895</v>
      </c>
      <c r="AA802" s="165" t="str">
        <f t="shared" si="49"/>
        <v/>
      </c>
      <c r="AB802" t="str">
        <f t="shared" si="50"/>
        <v>BICHOLIM</v>
      </c>
      <c r="AC802" t="str">
        <f t="shared" si="51"/>
        <v>GA04T 3908</v>
      </c>
      <c r="AD802" t="str">
        <f>_xlfn.IFNA(VLOOKUP(PrivateSchedule[[#This Row],[ow]],RTARoutes[[StageCodes]:[RouteID]],6,FALSE), VLOOKUP(PrivateSchedule[[#This Row],[re]],RTARoutes[[StageCodes]:[RouteID]],6,FALSE))</f>
        <v>PVT437</v>
      </c>
      <c r="AE802" t="str" cm="1">
        <f t="array" ref="AE802">_xlfn.IFS( NOT(ISNA(VLOOKUP(PrivateSchedule[[#This Row],[ow]],RTARoutes[[StageCodes]:[RouteID]],6,FALSE))), "O",  NOT(ISNA(VLOOKUP(PrivateSchedule[[#This Row],[re]],RTARoutes[[StageCodes]:[RouteID]],6,FALSE))), "R")</f>
        <v>R</v>
      </c>
      <c r="AF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03" spans="2:33">
      <c r="O803" s="171" t="s">
        <v>2247</v>
      </c>
      <c r="T803" s="173" t="s">
        <v>3041</v>
      </c>
      <c r="U803" t="str">
        <f t="shared" si="48"/>
        <v>PANAJI-VALPOI</v>
      </c>
      <c r="V803" s="163">
        <v>0.71180555555555547</v>
      </c>
      <c r="AA803" s="165" t="str">
        <f t="shared" si="49"/>
        <v/>
      </c>
      <c r="AB803" t="str">
        <f t="shared" si="50"/>
        <v>BICHOLIM</v>
      </c>
      <c r="AC803" t="str">
        <f t="shared" si="51"/>
        <v>GA04T 3908</v>
      </c>
      <c r="AD803" t="str">
        <f>_xlfn.IFNA(VLOOKUP(PrivateSchedule[[#This Row],[ow]],RTARoutes[[StageCodes]:[RouteID]],6,FALSE), VLOOKUP(PrivateSchedule[[#This Row],[re]],RTARoutes[[StageCodes]:[RouteID]],6,FALSE))</f>
        <v>PVT437</v>
      </c>
      <c r="AE803" t="str" cm="1">
        <f t="array" ref="AE803">_xlfn.IFS( NOT(ISNA(VLOOKUP(PrivateSchedule[[#This Row],[ow]],RTARoutes[[StageCodes]:[RouteID]],6,FALSE))), "O",  NOT(ISNA(VLOOKUP(PrivateSchedule[[#This Row],[re]],RTARoutes[[StageCodes]:[RouteID]],6,FALSE))), "R")</f>
        <v>O</v>
      </c>
      <c r="AF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04" spans="2:33">
      <c r="O804" s="171" t="s">
        <v>3041</v>
      </c>
      <c r="T804" s="173" t="s">
        <v>420</v>
      </c>
      <c r="U804" t="str">
        <f t="shared" si="48"/>
        <v>VALPOI-BICHOLIM</v>
      </c>
      <c r="V804" s="163">
        <v>0.79166666666666663</v>
      </c>
      <c r="AA804" s="165" t="str">
        <f t="shared" si="49"/>
        <v/>
      </c>
      <c r="AB804" t="str">
        <f t="shared" si="50"/>
        <v>BICHOLIM</v>
      </c>
      <c r="AC804" t="str">
        <f t="shared" si="51"/>
        <v>GA04T 3908</v>
      </c>
      <c r="AD804" t="str">
        <f>_xlfn.IFNA(VLOOKUP(PrivateSchedule[[#This Row],[ow]],RTARoutes[[StageCodes]:[RouteID]],6,FALSE), VLOOKUP(PrivateSchedule[[#This Row],[re]],RTARoutes[[StageCodes]:[RouteID]],6,FALSE))</f>
        <v>PVT64</v>
      </c>
      <c r="AE804" t="str" cm="1">
        <f t="array" ref="AE804">_xlfn.IFS( NOT(ISNA(VLOOKUP(PrivateSchedule[[#This Row],[ow]],RTARoutes[[StageCodes]:[RouteID]],6,FALSE))), "O",  NOT(ISNA(VLOOKUP(PrivateSchedule[[#This Row],[re]],RTARoutes[[StageCodes]:[RouteID]],6,FALSE))), "R")</f>
        <v>R</v>
      </c>
      <c r="AF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VLP-*BCH</v>
      </c>
      <c r="AG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BCH-*VLP</v>
      </c>
    </row>
    <row r="805" spans="2:33">
      <c r="B805" s="171" t="s">
        <v>364</v>
      </c>
      <c r="C805" s="172" t="s">
        <v>3894</v>
      </c>
      <c r="G805" s="171" t="s">
        <v>3895</v>
      </c>
      <c r="H805" s="172" t="s">
        <v>3896</v>
      </c>
      <c r="J805" s="171" t="s">
        <v>363</v>
      </c>
      <c r="O805" s="171" t="s">
        <v>3492</v>
      </c>
      <c r="T805" s="173" t="s">
        <v>3041</v>
      </c>
      <c r="U805" t="str">
        <f t="shared" si="48"/>
        <v>Copardem-VALPOI</v>
      </c>
      <c r="V805" s="163">
        <v>0.33680555555555558</v>
      </c>
      <c r="AA805" s="165" t="str">
        <f t="shared" si="49"/>
        <v/>
      </c>
      <c r="AB805" t="str">
        <f t="shared" si="50"/>
        <v>BICHOLIM</v>
      </c>
      <c r="AC805" t="str">
        <f t="shared" si="51"/>
        <v>GA04T 4530</v>
      </c>
      <c r="AD805" t="str">
        <f>_xlfn.IFNA(VLOOKUP(PrivateSchedule[[#This Row],[ow]],RTARoutes[[StageCodes]:[RouteID]],6,FALSE), VLOOKUP(PrivateSchedule[[#This Row],[re]],RTARoutes[[StageCodes]:[RouteID]],6,FALSE))</f>
        <v>PVT99</v>
      </c>
      <c r="AE805" t="str" cm="1">
        <f t="array" ref="AE805">_xlfn.IFS( NOT(ISNA(VLOOKUP(PrivateSchedule[[#This Row],[ow]],RTARoutes[[StageCodes]:[RouteID]],6,FALSE))), "O",  NOT(ISNA(VLOOKUP(PrivateSchedule[[#This Row],[re]],RTARoutes[[StageCodes]:[RouteID]],6,FALSE))), "R")</f>
        <v>O</v>
      </c>
      <c r="AF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CDE-*VLP</v>
      </c>
      <c r="AG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VLP-*CDE</v>
      </c>
    </row>
    <row r="806" spans="2:33">
      <c r="O806" s="171" t="s">
        <v>3041</v>
      </c>
      <c r="T806" s="173" t="s">
        <v>2247</v>
      </c>
      <c r="U806" t="str">
        <f t="shared" si="48"/>
        <v>VALPOI-PANAJI</v>
      </c>
      <c r="V806" s="163">
        <v>0.35069444444444442</v>
      </c>
      <c r="AA806" s="165" t="str">
        <f t="shared" si="49"/>
        <v/>
      </c>
      <c r="AB806" t="str">
        <f t="shared" si="50"/>
        <v>BICHOLIM</v>
      </c>
      <c r="AC806" t="str">
        <f t="shared" si="51"/>
        <v>GA04T 4530</v>
      </c>
      <c r="AD806" t="str">
        <f>_xlfn.IFNA(VLOOKUP(PrivateSchedule[[#This Row],[ow]],RTARoutes[[StageCodes]:[RouteID]],6,FALSE), VLOOKUP(PrivateSchedule[[#This Row],[re]],RTARoutes[[StageCodes]:[RouteID]],6,FALSE))</f>
        <v>PVT437</v>
      </c>
      <c r="AE806" t="str" cm="1">
        <f t="array" ref="AE806">_xlfn.IFS( NOT(ISNA(VLOOKUP(PrivateSchedule[[#This Row],[ow]],RTARoutes[[StageCodes]:[RouteID]],6,FALSE))), "O",  NOT(ISNA(VLOOKUP(PrivateSchedule[[#This Row],[re]],RTARoutes[[StageCodes]:[RouteID]],6,FALSE))), "R")</f>
        <v>R</v>
      </c>
      <c r="AF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07" spans="2:33">
      <c r="O807" s="171" t="s">
        <v>2247</v>
      </c>
      <c r="T807" s="173" t="s">
        <v>3041</v>
      </c>
      <c r="U807" t="str">
        <f t="shared" si="48"/>
        <v>PANAJI-VALPOI</v>
      </c>
      <c r="V807" s="163">
        <v>0.50694444444444442</v>
      </c>
      <c r="AA807" s="165" t="str">
        <f t="shared" si="49"/>
        <v/>
      </c>
      <c r="AB807" t="str">
        <f t="shared" si="50"/>
        <v>BICHOLIM</v>
      </c>
      <c r="AC807" t="str">
        <f t="shared" si="51"/>
        <v>GA04T 4530</v>
      </c>
      <c r="AD807" t="str">
        <f>_xlfn.IFNA(VLOOKUP(PrivateSchedule[[#This Row],[ow]],RTARoutes[[StageCodes]:[RouteID]],6,FALSE), VLOOKUP(PrivateSchedule[[#This Row],[re]],RTARoutes[[StageCodes]:[RouteID]],6,FALSE))</f>
        <v>PVT437</v>
      </c>
      <c r="AE807" t="str" cm="1">
        <f t="array" ref="AE807">_xlfn.IFS( NOT(ISNA(VLOOKUP(PrivateSchedule[[#This Row],[ow]],RTARoutes[[StageCodes]:[RouteID]],6,FALSE))), "O",  NOT(ISNA(VLOOKUP(PrivateSchedule[[#This Row],[re]],RTARoutes[[StageCodes]:[RouteID]],6,FALSE))), "R")</f>
        <v>O</v>
      </c>
      <c r="AF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08" spans="2:33">
      <c r="O808" s="171" t="s">
        <v>3041</v>
      </c>
      <c r="T808" s="173" t="s">
        <v>2247</v>
      </c>
      <c r="U808" t="str">
        <f t="shared" si="48"/>
        <v>VALPOI-PANAJI</v>
      </c>
      <c r="V808" s="163">
        <v>0.63541666666666663</v>
      </c>
      <c r="AA808" s="165" t="str">
        <f t="shared" si="49"/>
        <v/>
      </c>
      <c r="AB808" t="str">
        <f t="shared" si="50"/>
        <v>BICHOLIM</v>
      </c>
      <c r="AC808" t="str">
        <f t="shared" si="51"/>
        <v>GA04T 4530</v>
      </c>
      <c r="AD808" t="str">
        <f>_xlfn.IFNA(VLOOKUP(PrivateSchedule[[#This Row],[ow]],RTARoutes[[StageCodes]:[RouteID]],6,FALSE), VLOOKUP(PrivateSchedule[[#This Row],[re]],RTARoutes[[StageCodes]:[RouteID]],6,FALSE))</f>
        <v>PVT437</v>
      </c>
      <c r="AE808" t="str" cm="1">
        <f t="array" ref="AE808">_xlfn.IFS( NOT(ISNA(VLOOKUP(PrivateSchedule[[#This Row],[ow]],RTARoutes[[StageCodes]:[RouteID]],6,FALSE))), "O",  NOT(ISNA(VLOOKUP(PrivateSchedule[[#This Row],[re]],RTARoutes[[StageCodes]:[RouteID]],6,FALSE))), "R")</f>
        <v>R</v>
      </c>
      <c r="AF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09" spans="2:33">
      <c r="O809" s="171" t="s">
        <v>2247</v>
      </c>
      <c r="T809" s="173" t="s">
        <v>3492</v>
      </c>
      <c r="U809" t="str">
        <f t="shared" si="48"/>
        <v>PANAJI-Copardem</v>
      </c>
      <c r="V809" s="163">
        <v>0.79861111111111116</v>
      </c>
      <c r="AA809" s="165" t="str">
        <f t="shared" si="49"/>
        <v/>
      </c>
      <c r="AB809" t="str">
        <f t="shared" si="50"/>
        <v>BICHOLIM</v>
      </c>
      <c r="AC809" t="str">
        <f t="shared" si="51"/>
        <v>GA04T 4530</v>
      </c>
      <c r="AD809" t="e">
        <f>_xlfn.IFNA(VLOOKUP(PrivateSchedule[[#This Row],[ow]],RTARoutes[[StageCodes]:[RouteID]],6,FALSE), VLOOKUP(PrivateSchedule[[#This Row],[re]],RTARoutes[[StageCodes]:[RouteID]],6,FALSE))</f>
        <v>#N/A</v>
      </c>
      <c r="AE809" t="e" cm="1">
        <f t="array" ref="AE809">_xlfn.IFS( NOT(ISNA(VLOOKUP(PrivateSchedule[[#This Row],[ow]],RTARoutes[[StageCodes]:[RouteID]],6,FALSE))), "O",  NOT(ISNA(VLOOKUP(PrivateSchedule[[#This Row],[re]],RTARoutes[[StageCodes]:[RouteID]],6,FALSE))), "R")</f>
        <v>#N/A</v>
      </c>
      <c r="AF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PNJ-*CDE</v>
      </c>
      <c r="AG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CDE-*PNJ</v>
      </c>
    </row>
    <row r="810" spans="2:33">
      <c r="B810" s="171" t="s">
        <v>367</v>
      </c>
      <c r="C810" s="172" t="s">
        <v>3897</v>
      </c>
      <c r="G810" s="171" t="s">
        <v>3898</v>
      </c>
      <c r="H810" s="172" t="s">
        <v>3899</v>
      </c>
      <c r="J810" s="171" t="s">
        <v>366</v>
      </c>
      <c r="O810" s="171" t="s">
        <v>1438</v>
      </c>
      <c r="T810" s="173" t="s">
        <v>3041</v>
      </c>
      <c r="U810" t="str">
        <f t="shared" si="48"/>
        <v>HIVRE-VALPOI</v>
      </c>
      <c r="V810" s="163">
        <v>0.28472222222222221</v>
      </c>
      <c r="AA810" s="165" t="str">
        <f t="shared" si="49"/>
        <v/>
      </c>
      <c r="AB810" t="str">
        <f t="shared" si="50"/>
        <v>BICHOLIM</v>
      </c>
      <c r="AC810" t="str">
        <f t="shared" si="51"/>
        <v>GA07F 0503</v>
      </c>
      <c r="AD810" t="str">
        <f>_xlfn.IFNA(VLOOKUP(PrivateSchedule[[#This Row],[ow]],RTARoutes[[StageCodes]:[RouteID]],6,FALSE), VLOOKUP(PrivateSchedule[[#This Row],[re]],RTARoutes[[StageCodes]:[RouteID]],6,FALSE))</f>
        <v>PVT204</v>
      </c>
      <c r="AE810" t="str" cm="1">
        <f t="array" ref="AE810">_xlfn.IFS( NOT(ISNA(VLOOKUP(PrivateSchedule[[#This Row],[ow]],RTARoutes[[StageCodes]:[RouteID]],6,FALSE))), "O",  NOT(ISNA(VLOOKUP(PrivateSchedule[[#This Row],[re]],RTARoutes[[StageCodes]:[RouteID]],6,FALSE))), "R")</f>
        <v>R</v>
      </c>
      <c r="AF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HVR-*VLP</v>
      </c>
      <c r="AG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VLP-*HVR</v>
      </c>
    </row>
    <row r="811" spans="2:33">
      <c r="O811" s="171" t="s">
        <v>3041</v>
      </c>
      <c r="T811" s="173" t="s">
        <v>2247</v>
      </c>
      <c r="U811" t="str">
        <f t="shared" si="48"/>
        <v>VALPOI-PANAJI</v>
      </c>
      <c r="V811" s="163">
        <v>0.30555555555555552</v>
      </c>
      <c r="AA811" s="165" t="str">
        <f t="shared" si="49"/>
        <v/>
      </c>
      <c r="AB811" t="str">
        <f t="shared" si="50"/>
        <v>BICHOLIM</v>
      </c>
      <c r="AC811" t="str">
        <f t="shared" si="51"/>
        <v>GA07F 0503</v>
      </c>
      <c r="AD811" t="str">
        <f>_xlfn.IFNA(VLOOKUP(PrivateSchedule[[#This Row],[ow]],RTARoutes[[StageCodes]:[RouteID]],6,FALSE), VLOOKUP(PrivateSchedule[[#This Row],[re]],RTARoutes[[StageCodes]:[RouteID]],6,FALSE))</f>
        <v>PVT437</v>
      </c>
      <c r="AE811" t="str" cm="1">
        <f t="array" ref="AE811">_xlfn.IFS( NOT(ISNA(VLOOKUP(PrivateSchedule[[#This Row],[ow]],RTARoutes[[StageCodes]:[RouteID]],6,FALSE))), "O",  NOT(ISNA(VLOOKUP(PrivateSchedule[[#This Row],[re]],RTARoutes[[StageCodes]:[RouteID]],6,FALSE))), "R")</f>
        <v>R</v>
      </c>
      <c r="AF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12" spans="2:33">
      <c r="O812" s="171" t="s">
        <v>2247</v>
      </c>
      <c r="T812" s="173" t="s">
        <v>1438</v>
      </c>
      <c r="U812" t="str">
        <f t="shared" si="48"/>
        <v>PANAJI-HIVRE</v>
      </c>
      <c r="V812" s="163">
        <v>0.42708333333333331</v>
      </c>
      <c r="AA812" s="165" t="str">
        <f t="shared" si="49"/>
        <v/>
      </c>
      <c r="AB812" t="str">
        <f t="shared" si="50"/>
        <v>BICHOLIM</v>
      </c>
      <c r="AC812" t="str">
        <f t="shared" si="51"/>
        <v>GA07F 0503</v>
      </c>
      <c r="AD812" t="e">
        <f>_xlfn.IFNA(VLOOKUP(PrivateSchedule[[#This Row],[ow]],RTARoutes[[StageCodes]:[RouteID]],6,FALSE), VLOOKUP(PrivateSchedule[[#This Row],[re]],RTARoutes[[StageCodes]:[RouteID]],6,FALSE))</f>
        <v>#N/A</v>
      </c>
      <c r="AE812" t="e" cm="1">
        <f t="array" ref="AE812">_xlfn.IFS( NOT(ISNA(VLOOKUP(PrivateSchedule[[#This Row],[ow]],RTARoutes[[StageCodes]:[RouteID]],6,FALSE))), "O",  NOT(ISNA(VLOOKUP(PrivateSchedule[[#This Row],[re]],RTARoutes[[StageCodes]:[RouteID]],6,FALSE))), "R")</f>
        <v>#N/A</v>
      </c>
      <c r="AF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PNJ-*HVR</v>
      </c>
      <c r="AG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HVR-*PNJ</v>
      </c>
    </row>
    <row r="813" spans="2:33">
      <c r="O813" s="171" t="s">
        <v>1438</v>
      </c>
      <c r="T813" s="173" t="s">
        <v>3041</v>
      </c>
      <c r="U813" t="str">
        <f t="shared" si="48"/>
        <v>HIVRE-VALPOI</v>
      </c>
      <c r="V813" s="163">
        <v>0.54166666666666663</v>
      </c>
      <c r="AA813" s="165" t="str">
        <f t="shared" si="49"/>
        <v/>
      </c>
      <c r="AB813" t="str">
        <f t="shared" si="50"/>
        <v>BICHOLIM</v>
      </c>
      <c r="AC813" t="str">
        <f t="shared" si="51"/>
        <v>GA07F 0503</v>
      </c>
      <c r="AD813" t="str">
        <f>_xlfn.IFNA(VLOOKUP(PrivateSchedule[[#This Row],[ow]],RTARoutes[[StageCodes]:[RouteID]],6,FALSE), VLOOKUP(PrivateSchedule[[#This Row],[re]],RTARoutes[[StageCodes]:[RouteID]],6,FALSE))</f>
        <v>PVT204</v>
      </c>
      <c r="AE813" t="str" cm="1">
        <f t="array" ref="AE813">_xlfn.IFS( NOT(ISNA(VLOOKUP(PrivateSchedule[[#This Row],[ow]],RTARoutes[[StageCodes]:[RouteID]],6,FALSE))), "O",  NOT(ISNA(VLOOKUP(PrivateSchedule[[#This Row],[re]],RTARoutes[[StageCodes]:[RouteID]],6,FALSE))), "R")</f>
        <v>R</v>
      </c>
      <c r="AF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HVR-*VLP</v>
      </c>
      <c r="AG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VLP-*HVR</v>
      </c>
    </row>
    <row r="814" spans="2:33">
      <c r="O814" s="171" t="s">
        <v>3041</v>
      </c>
      <c r="T814" s="173" t="s">
        <v>2247</v>
      </c>
      <c r="U814" t="str">
        <f t="shared" si="48"/>
        <v>VALPOI-PANAJI</v>
      </c>
      <c r="V814" s="163">
        <v>0.55902777777777779</v>
      </c>
      <c r="AA814" s="165" t="str">
        <f t="shared" si="49"/>
        <v/>
      </c>
      <c r="AB814" t="str">
        <f t="shared" si="50"/>
        <v>BICHOLIM</v>
      </c>
      <c r="AC814" t="str">
        <f t="shared" si="51"/>
        <v>GA07F 0503</v>
      </c>
      <c r="AD814" t="str">
        <f>_xlfn.IFNA(VLOOKUP(PrivateSchedule[[#This Row],[ow]],RTARoutes[[StageCodes]:[RouteID]],6,FALSE), VLOOKUP(PrivateSchedule[[#This Row],[re]],RTARoutes[[StageCodes]:[RouteID]],6,FALSE))</f>
        <v>PVT437</v>
      </c>
      <c r="AE814" t="str" cm="1">
        <f t="array" ref="AE814">_xlfn.IFS( NOT(ISNA(VLOOKUP(PrivateSchedule[[#This Row],[ow]],RTARoutes[[StageCodes]:[RouteID]],6,FALSE))), "O",  NOT(ISNA(VLOOKUP(PrivateSchedule[[#This Row],[re]],RTARoutes[[StageCodes]:[RouteID]],6,FALSE))), "R")</f>
        <v>R</v>
      </c>
      <c r="AF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15" spans="2:33">
      <c r="O815" s="171" t="s">
        <v>2247</v>
      </c>
      <c r="T815" s="173" t="s">
        <v>1438</v>
      </c>
      <c r="U815" t="str">
        <f t="shared" si="48"/>
        <v>PANAJI-HIVRE</v>
      </c>
      <c r="V815" s="163">
        <v>0.70486111111111116</v>
      </c>
      <c r="AA815" s="165" t="str">
        <f t="shared" si="49"/>
        <v/>
      </c>
      <c r="AB815" t="str">
        <f t="shared" si="50"/>
        <v>BICHOLIM</v>
      </c>
      <c r="AC815" t="str">
        <f t="shared" si="51"/>
        <v>GA07F 0503</v>
      </c>
      <c r="AD815" t="e">
        <f>_xlfn.IFNA(VLOOKUP(PrivateSchedule[[#This Row],[ow]],RTARoutes[[StageCodes]:[RouteID]],6,FALSE), VLOOKUP(PrivateSchedule[[#This Row],[re]],RTARoutes[[StageCodes]:[RouteID]],6,FALSE))</f>
        <v>#N/A</v>
      </c>
      <c r="AE815" t="e" cm="1">
        <f t="array" ref="AE815">_xlfn.IFS( NOT(ISNA(VLOOKUP(PrivateSchedule[[#This Row],[ow]],RTARoutes[[StageCodes]:[RouteID]],6,FALSE))), "O",  NOT(ISNA(VLOOKUP(PrivateSchedule[[#This Row],[re]],RTARoutes[[StageCodes]:[RouteID]],6,FALSE))), "R")</f>
        <v>#N/A</v>
      </c>
      <c r="AF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PNJ-*HVR</v>
      </c>
      <c r="AG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HVR-*PNJ</v>
      </c>
    </row>
    <row r="816" spans="2:33">
      <c r="B816" s="171" t="s">
        <v>370</v>
      </c>
      <c r="J816" s="171" t="s">
        <v>369</v>
      </c>
      <c r="U816" t="str">
        <f t="shared" si="48"/>
        <v/>
      </c>
      <c r="AA816" s="165" t="str">
        <f t="shared" si="49"/>
        <v/>
      </c>
      <c r="AB816" t="str">
        <f t="shared" si="50"/>
        <v>BICHOLIM</v>
      </c>
      <c r="AC816" t="str">
        <f t="shared" si="51"/>
        <v>GA03W 9588</v>
      </c>
      <c r="AD816" t="e">
        <f>_xlfn.IFNA(VLOOKUP(PrivateSchedule[[#This Row],[ow]],RTARoutes[[StageCodes]:[RouteID]],6,FALSE), VLOOKUP(PrivateSchedule[[#This Row],[re]],RTARoutes[[StageCodes]:[RouteID]],6,FALSE))</f>
        <v>#N/A</v>
      </c>
      <c r="AE816" t="e" cm="1">
        <f t="array" ref="AE816">_xlfn.IFS( NOT(ISNA(VLOOKUP(PrivateSchedule[[#This Row],[ow]],RTARoutes[[StageCodes]:[RouteID]],6,FALSE))), "O",  NOT(ISNA(VLOOKUP(PrivateSchedule[[#This Row],[re]],RTARoutes[[StageCodes]:[RouteID]],6,FALSE))), "R")</f>
        <v>#N/A</v>
      </c>
      <c r="AF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817" spans="2:33">
      <c r="B817" s="171" t="s">
        <v>376</v>
      </c>
      <c r="C817" s="172" t="s">
        <v>3900</v>
      </c>
      <c r="G817" s="171" t="s">
        <v>3901</v>
      </c>
      <c r="H817" s="172" t="s">
        <v>3902</v>
      </c>
      <c r="J817" s="171" t="s">
        <v>375</v>
      </c>
      <c r="O817" s="171" t="s">
        <v>2338</v>
      </c>
      <c r="T817" s="173" t="s">
        <v>2374</v>
      </c>
      <c r="U817" t="str">
        <f t="shared" si="48"/>
        <v>PIRNA-PONDA</v>
      </c>
      <c r="V817" s="163">
        <v>0.31944444444444448</v>
      </c>
      <c r="AA817" s="165" t="str">
        <f t="shared" si="49"/>
        <v/>
      </c>
      <c r="AB817" t="str">
        <f t="shared" si="50"/>
        <v>BICHOLIM</v>
      </c>
      <c r="AC817" t="str">
        <f t="shared" si="51"/>
        <v>GA05T 3227</v>
      </c>
      <c r="AD817" t="str">
        <f>_xlfn.IFNA(VLOOKUP(PrivateSchedule[[#This Row],[ow]],RTARoutes[[StageCodes]:[RouteID]],6,FALSE), VLOOKUP(PrivateSchedule[[#This Row],[re]],RTARoutes[[StageCodes]:[RouteID]],6,FALSE))</f>
        <v>PVT379</v>
      </c>
      <c r="AE817" t="str" cm="1">
        <f t="array" ref="AE817">_xlfn.IFS( NOT(ISNA(VLOOKUP(PrivateSchedule[[#This Row],[ow]],RTARoutes[[StageCodes]:[RouteID]],6,FALSE))), "O",  NOT(ISNA(VLOOKUP(PrivateSchedule[[#This Row],[re]],RTARoutes[[StageCodes]:[RouteID]],6,FALSE))), "R")</f>
        <v>O</v>
      </c>
      <c r="AF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PNA-*PND</v>
      </c>
      <c r="AG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PND-*PNA</v>
      </c>
    </row>
    <row r="818" spans="2:33">
      <c r="O818" s="171" t="s">
        <v>2374</v>
      </c>
      <c r="T818" s="173" t="s">
        <v>2596</v>
      </c>
      <c r="U818" t="str">
        <f t="shared" si="48"/>
        <v>PONDA-SANKHALI</v>
      </c>
      <c r="V818" s="163">
        <v>0.46875</v>
      </c>
      <c r="AA818" s="165" t="str">
        <f t="shared" si="49"/>
        <v/>
      </c>
      <c r="AB818" t="str">
        <f t="shared" si="50"/>
        <v>BICHOLIM</v>
      </c>
      <c r="AC818" t="str">
        <f t="shared" si="51"/>
        <v>GA05T 3227</v>
      </c>
      <c r="AD818" t="str">
        <f>_xlfn.IFNA(VLOOKUP(PrivateSchedule[[#This Row],[ow]],RTARoutes[[StageCodes]:[RouteID]],6,FALSE), VLOOKUP(PrivateSchedule[[#This Row],[re]],RTARoutes[[StageCodes]:[RouteID]],6,FALSE))</f>
        <v>PVT412</v>
      </c>
      <c r="AE818" t="str" cm="1">
        <f t="array" ref="AE818">_xlfn.IFS( NOT(ISNA(VLOOKUP(PrivateSchedule[[#This Row],[ow]],RTARoutes[[StageCodes]:[RouteID]],6,FALSE))), "O",  NOT(ISNA(VLOOKUP(PrivateSchedule[[#This Row],[re]],RTARoutes[[StageCodes]:[RouteID]],6,FALSE))), "R")</f>
        <v>O</v>
      </c>
      <c r="AF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PND-*SKL</v>
      </c>
      <c r="AG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SKL-*PND</v>
      </c>
    </row>
    <row r="819" spans="2:33">
      <c r="O819" s="171" t="s">
        <v>2596</v>
      </c>
      <c r="P819" s="172" t="s">
        <v>2602</v>
      </c>
      <c r="T819" s="173" t="s">
        <v>420</v>
      </c>
      <c r="U819" t="str">
        <f t="shared" si="48"/>
        <v>SANKHALI-SARVAN-BICHOLIM</v>
      </c>
      <c r="V819" s="163">
        <v>0.5625</v>
      </c>
      <c r="AA819" s="165" t="str">
        <f t="shared" si="49"/>
        <v/>
      </c>
      <c r="AB819" t="str">
        <f t="shared" si="50"/>
        <v>BICHOLIM</v>
      </c>
      <c r="AC819" t="str">
        <f t="shared" si="51"/>
        <v>GA05T 3227</v>
      </c>
      <c r="AD819" t="e">
        <f>_xlfn.IFNA(VLOOKUP(PrivateSchedule[[#This Row],[ow]],RTARoutes[[StageCodes]:[RouteID]],6,FALSE), VLOOKUP(PrivateSchedule[[#This Row],[re]],RTARoutes[[StageCodes]:[RouteID]],6,FALSE))</f>
        <v>#N/A</v>
      </c>
      <c r="AE819" t="e" cm="1">
        <f t="array" ref="AE819">_xlfn.IFS( NOT(ISNA(VLOOKUP(PrivateSchedule[[#This Row],[ow]],RTARoutes[[StageCodes]:[RouteID]],6,FALSE))), "O",  NOT(ISNA(VLOOKUP(PrivateSchedule[[#This Row],[re]],RTARoutes[[StageCodes]:[RouteID]],6,FALSE))), "R")</f>
        <v>#N/A</v>
      </c>
      <c r="AF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SKL-*SRV-*BCH</v>
      </c>
      <c r="AG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BCH-*SRV-*SKL</v>
      </c>
    </row>
    <row r="820" spans="2:33">
      <c r="O820" s="171" t="s">
        <v>420</v>
      </c>
      <c r="T820" s="173" t="s">
        <v>2374</v>
      </c>
      <c r="U820" t="str">
        <f t="shared" si="48"/>
        <v>BICHOLIM-PONDA</v>
      </c>
      <c r="V820" s="163">
        <v>0.61111111111111105</v>
      </c>
      <c r="AA820" s="165" t="str">
        <f t="shared" si="49"/>
        <v/>
      </c>
      <c r="AB820" t="str">
        <f t="shared" si="50"/>
        <v>BICHOLIM</v>
      </c>
      <c r="AC820" t="str">
        <f t="shared" si="51"/>
        <v>GA05T 3227</v>
      </c>
      <c r="AD820" t="str">
        <f>_xlfn.IFNA(VLOOKUP(PrivateSchedule[[#This Row],[ow]],RTARoutes[[StageCodes]:[RouteID]],6,FALSE), VLOOKUP(PrivateSchedule[[#This Row],[re]],RTARoutes[[StageCodes]:[RouteID]],6,FALSE))</f>
        <v>PVT39</v>
      </c>
      <c r="AE820" t="str" cm="1">
        <f t="array" ref="AE820">_xlfn.IFS( NOT(ISNA(VLOOKUP(PrivateSchedule[[#This Row],[ow]],RTARoutes[[StageCodes]:[RouteID]],6,FALSE))), "O",  NOT(ISNA(VLOOKUP(PrivateSchedule[[#This Row],[re]],RTARoutes[[StageCodes]:[RouteID]],6,FALSE))), "R")</f>
        <v>O</v>
      </c>
      <c r="AF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821" spans="2:33">
      <c r="O821" s="171" t="s">
        <v>2374</v>
      </c>
      <c r="T821" s="173" t="s">
        <v>2338</v>
      </c>
      <c r="U821" t="str">
        <f t="shared" si="48"/>
        <v>PONDA-PIRNA</v>
      </c>
      <c r="V821" s="163">
        <v>0.70833333333333337</v>
      </c>
      <c r="AA821" s="165" t="str">
        <f t="shared" si="49"/>
        <v/>
      </c>
      <c r="AB821" t="str">
        <f t="shared" si="50"/>
        <v>BICHOLIM</v>
      </c>
      <c r="AC821" t="str">
        <f t="shared" si="51"/>
        <v>GA05T 3227</v>
      </c>
      <c r="AD821" t="str">
        <f>_xlfn.IFNA(VLOOKUP(PrivateSchedule[[#This Row],[ow]],RTARoutes[[StageCodes]:[RouteID]],6,FALSE), VLOOKUP(PrivateSchedule[[#This Row],[re]],RTARoutes[[StageCodes]:[RouteID]],6,FALSE))</f>
        <v>PVT379</v>
      </c>
      <c r="AE821" t="str" cm="1">
        <f t="array" ref="AE821">_xlfn.IFS( NOT(ISNA(VLOOKUP(PrivateSchedule[[#This Row],[ow]],RTARoutes[[StageCodes]:[RouteID]],6,FALSE))), "O",  NOT(ISNA(VLOOKUP(PrivateSchedule[[#This Row],[re]],RTARoutes[[StageCodes]:[RouteID]],6,FALSE))), "R")</f>
        <v>R</v>
      </c>
      <c r="AF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PND-*PNA</v>
      </c>
      <c r="AG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PNA-*PND</v>
      </c>
    </row>
    <row r="822" spans="2:33">
      <c r="B822" s="171" t="s">
        <v>350</v>
      </c>
      <c r="C822" s="172" t="s">
        <v>3903</v>
      </c>
      <c r="G822" s="171" t="s">
        <v>3645</v>
      </c>
      <c r="H822" s="172" t="s">
        <v>3646</v>
      </c>
      <c r="J822" s="171" t="s">
        <v>349</v>
      </c>
      <c r="O822" s="171" t="s">
        <v>1854</v>
      </c>
      <c r="T822" s="173" t="s">
        <v>3041</v>
      </c>
      <c r="U822" t="str">
        <f t="shared" si="48"/>
        <v>MALPAN-VALPOI</v>
      </c>
      <c r="V822" s="163">
        <v>0.3125</v>
      </c>
      <c r="AA822" s="165" t="str">
        <f t="shared" si="49"/>
        <v/>
      </c>
      <c r="AB822" t="str">
        <f t="shared" si="50"/>
        <v>BICHOLIM</v>
      </c>
      <c r="AC822" t="str">
        <f t="shared" si="51"/>
        <v>GA04T 2309</v>
      </c>
      <c r="AD822" t="str">
        <f>_xlfn.IFNA(VLOOKUP(PrivateSchedule[[#This Row],[ow]],RTARoutes[[StageCodes]:[RouteID]],6,FALSE), VLOOKUP(PrivateSchedule[[#This Row],[re]],RTARoutes[[StageCodes]:[RouteID]],6,FALSE))</f>
        <v>PVT288</v>
      </c>
      <c r="AE822" t="str" cm="1">
        <f t="array" ref="AE822">_xlfn.IFS( NOT(ISNA(VLOOKUP(PrivateSchedule[[#This Row],[ow]],RTARoutes[[StageCodes]:[RouteID]],6,FALSE))), "O",  NOT(ISNA(VLOOKUP(PrivateSchedule[[#This Row],[re]],RTARoutes[[StageCodes]:[RouteID]],6,FALSE))), "R")</f>
        <v>O</v>
      </c>
      <c r="AF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MPL-*VLP</v>
      </c>
      <c r="AG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VLP-*MPL</v>
      </c>
    </row>
    <row r="823" spans="2:33">
      <c r="O823" s="171" t="s">
        <v>3041</v>
      </c>
      <c r="T823" s="173" t="s">
        <v>2374</v>
      </c>
      <c r="U823" t="str">
        <f t="shared" si="48"/>
        <v>VALPOI-PONDA</v>
      </c>
      <c r="V823" s="163">
        <v>0.32291666666666669</v>
      </c>
      <c r="AA823" s="165" t="str">
        <f t="shared" si="49"/>
        <v/>
      </c>
      <c r="AB823" t="str">
        <f t="shared" si="50"/>
        <v>BICHOLIM</v>
      </c>
      <c r="AC823" t="str">
        <f t="shared" si="51"/>
        <v>GA04T 2309</v>
      </c>
      <c r="AD823" t="str">
        <f>_xlfn.IFNA(VLOOKUP(PrivateSchedule[[#This Row],[ow]],RTARoutes[[StageCodes]:[RouteID]],6,FALSE), VLOOKUP(PrivateSchedule[[#This Row],[re]],RTARoutes[[StageCodes]:[RouteID]],6,FALSE))</f>
        <v>PVT431</v>
      </c>
      <c r="AE823" t="str" cm="1">
        <f t="array" ref="AE823">_xlfn.IFS( NOT(ISNA(VLOOKUP(PrivateSchedule[[#This Row],[ow]],RTARoutes[[StageCodes]:[RouteID]],6,FALSE))), "O",  NOT(ISNA(VLOOKUP(PrivateSchedule[[#This Row],[re]],RTARoutes[[StageCodes]:[RouteID]],6,FALSE))), "R")</f>
        <v>R</v>
      </c>
      <c r="AF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824" spans="2:33">
      <c r="O824" s="171" t="s">
        <v>2374</v>
      </c>
      <c r="T824" s="173" t="s">
        <v>3041</v>
      </c>
      <c r="U824" t="str">
        <f t="shared" si="48"/>
        <v>PONDA-VALPOI</v>
      </c>
      <c r="V824" s="163">
        <v>0.3923611111111111</v>
      </c>
      <c r="AA824" s="165" t="str">
        <f t="shared" si="49"/>
        <v/>
      </c>
      <c r="AB824" t="str">
        <f t="shared" si="50"/>
        <v>BICHOLIM</v>
      </c>
      <c r="AC824" t="str">
        <f t="shared" si="51"/>
        <v>GA04T 2309</v>
      </c>
      <c r="AD824" t="str">
        <f>_xlfn.IFNA(VLOOKUP(PrivateSchedule[[#This Row],[ow]],RTARoutes[[StageCodes]:[RouteID]],6,FALSE), VLOOKUP(PrivateSchedule[[#This Row],[re]],RTARoutes[[StageCodes]:[RouteID]],6,FALSE))</f>
        <v>PVT431</v>
      </c>
      <c r="AE824" t="str" cm="1">
        <f t="array" ref="AE824">_xlfn.IFS( NOT(ISNA(VLOOKUP(PrivateSchedule[[#This Row],[ow]],RTARoutes[[StageCodes]:[RouteID]],6,FALSE))), "O",  NOT(ISNA(VLOOKUP(PrivateSchedule[[#This Row],[re]],RTARoutes[[StageCodes]:[RouteID]],6,FALSE))), "R")</f>
        <v>O</v>
      </c>
      <c r="AF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825" spans="2:33">
      <c r="O825" s="171" t="s">
        <v>3041</v>
      </c>
      <c r="T825" s="173" t="s">
        <v>2374</v>
      </c>
      <c r="U825" t="str">
        <f t="shared" si="48"/>
        <v>VALPOI-PONDA</v>
      </c>
      <c r="V825" s="163">
        <v>0.46180555555555558</v>
      </c>
      <c r="AA825" s="165" t="str">
        <f t="shared" si="49"/>
        <v/>
      </c>
      <c r="AB825" t="str">
        <f t="shared" si="50"/>
        <v>BICHOLIM</v>
      </c>
      <c r="AC825" t="str">
        <f t="shared" si="51"/>
        <v>GA04T 2309</v>
      </c>
      <c r="AD825" t="str">
        <f>_xlfn.IFNA(VLOOKUP(PrivateSchedule[[#This Row],[ow]],RTARoutes[[StageCodes]:[RouteID]],6,FALSE), VLOOKUP(PrivateSchedule[[#This Row],[re]],RTARoutes[[StageCodes]:[RouteID]],6,FALSE))</f>
        <v>PVT431</v>
      </c>
      <c r="AE825" t="str" cm="1">
        <f t="array" ref="AE825">_xlfn.IFS( NOT(ISNA(VLOOKUP(PrivateSchedule[[#This Row],[ow]],RTARoutes[[StageCodes]:[RouteID]],6,FALSE))), "O",  NOT(ISNA(VLOOKUP(PrivateSchedule[[#This Row],[re]],RTARoutes[[StageCodes]:[RouteID]],6,FALSE))), "R")</f>
        <v>R</v>
      </c>
      <c r="AF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826" spans="2:33">
      <c r="O826" s="171" t="s">
        <v>2374</v>
      </c>
      <c r="T826" s="173" t="s">
        <v>3041</v>
      </c>
      <c r="U826" t="str">
        <f t="shared" si="48"/>
        <v>PONDA-VALPOI</v>
      </c>
      <c r="V826" s="163">
        <v>0.55208333333333337</v>
      </c>
      <c r="AA826" s="165" t="str">
        <f t="shared" si="49"/>
        <v/>
      </c>
      <c r="AB826" t="str">
        <f t="shared" si="50"/>
        <v>BICHOLIM</v>
      </c>
      <c r="AC826" t="str">
        <f t="shared" si="51"/>
        <v>GA04T 2309</v>
      </c>
      <c r="AD826" t="str">
        <f>_xlfn.IFNA(VLOOKUP(PrivateSchedule[[#This Row],[ow]],RTARoutes[[StageCodes]:[RouteID]],6,FALSE), VLOOKUP(PrivateSchedule[[#This Row],[re]],RTARoutes[[StageCodes]:[RouteID]],6,FALSE))</f>
        <v>PVT431</v>
      </c>
      <c r="AE826" t="str" cm="1">
        <f t="array" ref="AE826">_xlfn.IFS( NOT(ISNA(VLOOKUP(PrivateSchedule[[#This Row],[ow]],RTARoutes[[StageCodes]:[RouteID]],6,FALSE))), "O",  NOT(ISNA(VLOOKUP(PrivateSchedule[[#This Row],[re]],RTARoutes[[StageCodes]:[RouteID]],6,FALSE))), "R")</f>
        <v>O</v>
      </c>
      <c r="AF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827" spans="2:33">
      <c r="O827" s="171" t="s">
        <v>3041</v>
      </c>
      <c r="T827" s="173" t="s">
        <v>2374</v>
      </c>
      <c r="U827" t="str">
        <f t="shared" si="48"/>
        <v>VALPOI-PONDA</v>
      </c>
      <c r="V827" s="163">
        <v>0.62847222222222221</v>
      </c>
      <c r="AA827" s="165" t="str">
        <f t="shared" si="49"/>
        <v/>
      </c>
      <c r="AB827" t="str">
        <f t="shared" si="50"/>
        <v>BICHOLIM</v>
      </c>
      <c r="AC827" t="str">
        <f t="shared" si="51"/>
        <v>GA04T 2309</v>
      </c>
      <c r="AD827" t="str">
        <f>_xlfn.IFNA(VLOOKUP(PrivateSchedule[[#This Row],[ow]],RTARoutes[[StageCodes]:[RouteID]],6,FALSE), VLOOKUP(PrivateSchedule[[#This Row],[re]],RTARoutes[[StageCodes]:[RouteID]],6,FALSE))</f>
        <v>PVT431</v>
      </c>
      <c r="AE827" t="str" cm="1">
        <f t="array" ref="AE827">_xlfn.IFS( NOT(ISNA(VLOOKUP(PrivateSchedule[[#This Row],[ow]],RTARoutes[[StageCodes]:[RouteID]],6,FALSE))), "O",  NOT(ISNA(VLOOKUP(PrivateSchedule[[#This Row],[re]],RTARoutes[[StageCodes]:[RouteID]],6,FALSE))), "R")</f>
        <v>R</v>
      </c>
      <c r="AF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828" spans="2:33">
      <c r="O828" s="171" t="s">
        <v>2374</v>
      </c>
      <c r="T828" s="173" t="s">
        <v>1854</v>
      </c>
      <c r="U828" t="str">
        <f t="shared" si="48"/>
        <v>PONDA-MALPAN</v>
      </c>
      <c r="V828" s="163">
        <v>0.78819444444444453</v>
      </c>
      <c r="AA828" s="165" t="str">
        <f t="shared" si="49"/>
        <v/>
      </c>
      <c r="AB828" t="str">
        <f t="shared" si="50"/>
        <v>BICHOLIM</v>
      </c>
      <c r="AC828" t="str">
        <f t="shared" si="51"/>
        <v>GA04T 2309</v>
      </c>
      <c r="AD828" t="e">
        <f>_xlfn.IFNA(VLOOKUP(PrivateSchedule[[#This Row],[ow]],RTARoutes[[StageCodes]:[RouteID]],6,FALSE), VLOOKUP(PrivateSchedule[[#This Row],[re]],RTARoutes[[StageCodes]:[RouteID]],6,FALSE))</f>
        <v>#N/A</v>
      </c>
      <c r="AE828" t="e" cm="1">
        <f t="array" ref="AE828">_xlfn.IFS( NOT(ISNA(VLOOKUP(PrivateSchedule[[#This Row],[ow]],RTARoutes[[StageCodes]:[RouteID]],6,FALSE))), "O",  NOT(ISNA(VLOOKUP(PrivateSchedule[[#This Row],[re]],RTARoutes[[StageCodes]:[RouteID]],6,FALSE))), "R")</f>
        <v>#N/A</v>
      </c>
      <c r="AF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PND-*MPL</v>
      </c>
      <c r="AG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MPL-*PND</v>
      </c>
    </row>
    <row r="829" spans="2:33">
      <c r="B829" s="171" t="s">
        <v>390</v>
      </c>
      <c r="C829" s="172" t="s">
        <v>3904</v>
      </c>
      <c r="G829" s="171" t="s">
        <v>3905</v>
      </c>
      <c r="H829" s="172" t="s">
        <v>3906</v>
      </c>
      <c r="J829" s="171" t="s">
        <v>389</v>
      </c>
      <c r="O829" s="171" t="s">
        <v>2221</v>
      </c>
      <c r="T829" s="173" t="s">
        <v>2374</v>
      </c>
      <c r="U829" t="str">
        <f t="shared" si="48"/>
        <v>PAIKUL-PONDA</v>
      </c>
      <c r="V829" s="163">
        <v>0.32291666666666669</v>
      </c>
      <c r="AA829" s="165" t="str">
        <f t="shared" si="49"/>
        <v/>
      </c>
      <c r="AB829" t="str">
        <f t="shared" si="50"/>
        <v>BICHOLIM</v>
      </c>
      <c r="AC829" t="str">
        <f t="shared" si="51"/>
        <v>GA04T 4362</v>
      </c>
      <c r="AD829" t="str">
        <f>_xlfn.IFNA(VLOOKUP(PrivateSchedule[[#This Row],[ow]],RTARoutes[[StageCodes]:[RouteID]],6,FALSE), VLOOKUP(PrivateSchedule[[#This Row],[re]],RTARoutes[[StageCodes]:[RouteID]],6,FALSE))</f>
        <v>PVT375</v>
      </c>
      <c r="AE829" t="str" cm="1">
        <f t="array" ref="AE829">_xlfn.IFS( NOT(ISNA(VLOOKUP(PrivateSchedule[[#This Row],[ow]],RTARoutes[[StageCodes]:[RouteID]],6,FALSE))), "O",  NOT(ISNA(VLOOKUP(PrivateSchedule[[#This Row],[re]],RTARoutes[[StageCodes]:[RouteID]],6,FALSE))), "R")</f>
        <v>O</v>
      </c>
      <c r="AF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PKL-*PND</v>
      </c>
      <c r="AG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PND-*PKL</v>
      </c>
    </row>
    <row r="830" spans="2:33">
      <c r="O830" s="171" t="s">
        <v>2374</v>
      </c>
      <c r="T830" s="173" t="s">
        <v>3041</v>
      </c>
      <c r="U830" t="str">
        <f t="shared" si="48"/>
        <v>PONDA-VALPOI</v>
      </c>
      <c r="V830" s="163">
        <v>0.38194444444444442</v>
      </c>
      <c r="AA830" s="165" t="str">
        <f t="shared" si="49"/>
        <v/>
      </c>
      <c r="AB830" t="str">
        <f t="shared" si="50"/>
        <v>BICHOLIM</v>
      </c>
      <c r="AC830" t="str">
        <f t="shared" si="51"/>
        <v>GA04T 4362</v>
      </c>
      <c r="AD830" t="str">
        <f>_xlfn.IFNA(VLOOKUP(PrivateSchedule[[#This Row],[ow]],RTARoutes[[StageCodes]:[RouteID]],6,FALSE), VLOOKUP(PrivateSchedule[[#This Row],[re]],RTARoutes[[StageCodes]:[RouteID]],6,FALSE))</f>
        <v>PVT431</v>
      </c>
      <c r="AE830" t="str" cm="1">
        <f t="array" ref="AE830">_xlfn.IFS( NOT(ISNA(VLOOKUP(PrivateSchedule[[#This Row],[ow]],RTARoutes[[StageCodes]:[RouteID]],6,FALSE))), "O",  NOT(ISNA(VLOOKUP(PrivateSchedule[[#This Row],[re]],RTARoutes[[StageCodes]:[RouteID]],6,FALSE))), "R")</f>
        <v>O</v>
      </c>
      <c r="AF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831" spans="2:33">
      <c r="O831" s="171" t="s">
        <v>3041</v>
      </c>
      <c r="T831" s="173" t="s">
        <v>2374</v>
      </c>
      <c r="U831" t="str">
        <f t="shared" si="48"/>
        <v>VALPOI-PONDA</v>
      </c>
      <c r="V831" s="163">
        <v>0.44444444444444442</v>
      </c>
      <c r="AA831" s="165" t="str">
        <f t="shared" si="49"/>
        <v/>
      </c>
      <c r="AB831" t="str">
        <f t="shared" si="50"/>
        <v>BICHOLIM</v>
      </c>
      <c r="AC831" t="str">
        <f t="shared" si="51"/>
        <v>GA04T 4362</v>
      </c>
      <c r="AD831" t="str">
        <f>_xlfn.IFNA(VLOOKUP(PrivateSchedule[[#This Row],[ow]],RTARoutes[[StageCodes]:[RouteID]],6,FALSE), VLOOKUP(PrivateSchedule[[#This Row],[re]],RTARoutes[[StageCodes]:[RouteID]],6,FALSE))</f>
        <v>PVT431</v>
      </c>
      <c r="AE831" t="str" cm="1">
        <f t="array" ref="AE831">_xlfn.IFS( NOT(ISNA(VLOOKUP(PrivateSchedule[[#This Row],[ow]],RTARoutes[[StageCodes]:[RouteID]],6,FALSE))), "O",  NOT(ISNA(VLOOKUP(PrivateSchedule[[#This Row],[re]],RTARoutes[[StageCodes]:[RouteID]],6,FALSE))), "R")</f>
        <v>R</v>
      </c>
      <c r="AF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832" spans="2:33">
      <c r="O832" s="171" t="s">
        <v>2374</v>
      </c>
      <c r="T832" s="173" t="s">
        <v>3041</v>
      </c>
      <c r="U832" t="str">
        <f t="shared" si="48"/>
        <v>PONDA-VALPOI</v>
      </c>
      <c r="V832" s="163">
        <v>0.50694444444444442</v>
      </c>
      <c r="AA832" s="165" t="str">
        <f t="shared" si="49"/>
        <v/>
      </c>
      <c r="AB832" t="str">
        <f t="shared" si="50"/>
        <v>BICHOLIM</v>
      </c>
      <c r="AC832" t="str">
        <f t="shared" si="51"/>
        <v>GA04T 4362</v>
      </c>
      <c r="AD832" t="str">
        <f>_xlfn.IFNA(VLOOKUP(PrivateSchedule[[#This Row],[ow]],RTARoutes[[StageCodes]:[RouteID]],6,FALSE), VLOOKUP(PrivateSchedule[[#This Row],[re]],RTARoutes[[StageCodes]:[RouteID]],6,FALSE))</f>
        <v>PVT431</v>
      </c>
      <c r="AE832" t="str" cm="1">
        <f t="array" ref="AE832">_xlfn.IFS( NOT(ISNA(VLOOKUP(PrivateSchedule[[#This Row],[ow]],RTARoutes[[StageCodes]:[RouteID]],6,FALSE))), "O",  NOT(ISNA(VLOOKUP(PrivateSchedule[[#This Row],[re]],RTARoutes[[StageCodes]:[RouteID]],6,FALSE))), "R")</f>
        <v>O</v>
      </c>
      <c r="AF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833" spans="2:33">
      <c r="O833" s="171" t="s">
        <v>3041</v>
      </c>
      <c r="T833" s="173" t="s">
        <v>2374</v>
      </c>
      <c r="U833" t="str">
        <f t="shared" si="48"/>
        <v>VALPOI-PONDA</v>
      </c>
      <c r="V833" s="163">
        <v>0.5625</v>
      </c>
      <c r="AA833" s="165" t="str">
        <f t="shared" si="49"/>
        <v/>
      </c>
      <c r="AB833" t="str">
        <f t="shared" si="50"/>
        <v>BICHOLIM</v>
      </c>
      <c r="AC833" t="str">
        <f t="shared" si="51"/>
        <v>GA04T 4362</v>
      </c>
      <c r="AD833" t="str">
        <f>_xlfn.IFNA(VLOOKUP(PrivateSchedule[[#This Row],[ow]],RTARoutes[[StageCodes]:[RouteID]],6,FALSE), VLOOKUP(PrivateSchedule[[#This Row],[re]],RTARoutes[[StageCodes]:[RouteID]],6,FALSE))</f>
        <v>PVT431</v>
      </c>
      <c r="AE833" t="str" cm="1">
        <f t="array" ref="AE833">_xlfn.IFS( NOT(ISNA(VLOOKUP(PrivateSchedule[[#This Row],[ow]],RTARoutes[[StageCodes]:[RouteID]],6,FALSE))), "O",  NOT(ISNA(VLOOKUP(PrivateSchedule[[#This Row],[re]],RTARoutes[[StageCodes]:[RouteID]],6,FALSE))), "R")</f>
        <v>R</v>
      </c>
      <c r="AF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834" spans="2:33">
      <c r="O834" s="171" t="s">
        <v>2374</v>
      </c>
      <c r="T834" s="173" t="s">
        <v>2221</v>
      </c>
      <c r="U834" t="str">
        <f t="shared" si="48"/>
        <v>PONDA-PAIKUL</v>
      </c>
      <c r="V834" s="163">
        <v>0.69791666666666663</v>
      </c>
      <c r="AA834" s="165" t="str">
        <f t="shared" si="49"/>
        <v/>
      </c>
      <c r="AB834" t="str">
        <f t="shared" si="50"/>
        <v>BICHOLIM</v>
      </c>
      <c r="AC834" t="str">
        <f t="shared" si="51"/>
        <v>GA04T 4362</v>
      </c>
      <c r="AD834" t="str">
        <f>_xlfn.IFNA(VLOOKUP(PrivateSchedule[[#This Row],[ow]],RTARoutes[[StageCodes]:[RouteID]],6,FALSE), VLOOKUP(PrivateSchedule[[#This Row],[re]],RTARoutes[[StageCodes]:[RouteID]],6,FALSE))</f>
        <v>PVT375</v>
      </c>
      <c r="AE834" t="str" cm="1">
        <f t="array" ref="AE834">_xlfn.IFS( NOT(ISNA(VLOOKUP(PrivateSchedule[[#This Row],[ow]],RTARoutes[[StageCodes]:[RouteID]],6,FALSE))), "O",  NOT(ISNA(VLOOKUP(PrivateSchedule[[#This Row],[re]],RTARoutes[[StageCodes]:[RouteID]],6,FALSE))), "R")</f>
        <v>R</v>
      </c>
      <c r="AF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PND-*PKL</v>
      </c>
      <c r="AG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PKL-*PND</v>
      </c>
    </row>
    <row r="835" spans="2:33">
      <c r="O835" s="171" t="s">
        <v>2221</v>
      </c>
      <c r="U835" t="str">
        <f t="shared" ref="U835:U898" si="52">_xlfn.IFNA(VLOOKUP($O835,Code2Loc,2,FALSE)
&amp; IF( OR( ISNA($P835), LEN($P835)=0), "",  "-" &amp; VLOOKUP($P835,Code2Loc,2,FALSE))
&amp; IF( OR( ISNA($Q835), LEN($Q835)=0), "",  "-" &amp; VLOOKUP($Q835,Code2Loc,2,FALSE))
&amp; IF( OR( ISNA($R835), LEN($R835)=0), "",  "-" &amp; VLOOKUP($R835,Code2Loc,2,FALSE))
&amp; IF( OR( ISNA($S835), LEN($S835)=0), "",  "-" &amp; VLOOKUP($S835,Code2Loc,2,FALSE))
&amp; IF( OR( ISNA($T835), LEN($T835)=0), "",  "-" &amp; VLOOKUP($T835,Code2Loc,2,FALSE)),"")</f>
        <v>PAIKUL</v>
      </c>
      <c r="V835" s="163">
        <v>0.72916666666666663</v>
      </c>
      <c r="AA835" s="165" t="str">
        <f t="shared" ref="AA835:AA898" si="53">IF(ISBLANK($V835), "", _xlfn.IFNA($V835 + _xlfn.IFNA( VLOOKUP($O835 &amp; IF(ISBLANK($P835),"", "-" &amp; $P835) &amp; IF(ISBLANK($Q835),"", "-" &amp; $Q835) &amp; IF(ISBLANK($R835),"", "-" &amp; $R835) &amp; IF(ISBLANK($S835),"", "-" &amp; $S835) &amp; IF(ISBLANK($T835),"", "-" &amp; $T835),TravelTime,8,FALSE), VLOOKUP($T835 &amp; IF(ISBLANK($S835),"", "-" &amp; $S835) &amp; IF(ISBLANK($R835),"", "-" &amp; $R835) &amp; IF(ISBLANK($Q835),"", "-" &amp; $Q835) &amp; IF(ISBLANK($P835),"", "-" &amp; $P835) &amp; IF(ISBLANK($O835),"", "-" &amp; $O835),TravelTime,8,FALSE)) / 1440, ""))</f>
        <v/>
      </c>
      <c r="AB835" t="str">
        <f t="shared" ref="AB835:AB898" si="54">IF(AND(LEN($A835)&lt;&gt;0,LEN($A835)&lt;&gt;0),$A835,$AB834)</f>
        <v>BICHOLIM</v>
      </c>
      <c r="AC835" t="str">
        <f t="shared" ref="AC835:AC898" si="55">IF(AND(LEN($J835)&lt;&gt;0,LEN($B835)&lt;&gt;0),$J835,$AC834)</f>
        <v>GA04T 4362</v>
      </c>
      <c r="AD835" t="str">
        <f>_xlfn.IFNA(VLOOKUP(PrivateSchedule[[#This Row],[ow]],RTARoutes[[StageCodes]:[RouteID]],6,FALSE), VLOOKUP(PrivateSchedule[[#This Row],[re]],RTARoutes[[StageCodes]:[RouteID]],6,FALSE))</f>
        <v>PVT375</v>
      </c>
      <c r="AE835" t="str" cm="1">
        <f t="array" ref="AE835">_xlfn.IFS( NOT(ISNA(VLOOKUP(PrivateSchedule[[#This Row],[ow]],RTARoutes[[StageCodes]:[RouteID]],6,FALSE))), "O",  NOT(ISNA(VLOOKUP(PrivateSchedule[[#This Row],[re]],RTARoutes[[StageCodes]:[RouteID]],6,FALSE))), "R")</f>
        <v>O</v>
      </c>
      <c r="AF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PKL-*</v>
      </c>
      <c r="AG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-*PKL</v>
      </c>
    </row>
    <row r="836" spans="2:33">
      <c r="B836" s="171" t="s">
        <v>397</v>
      </c>
      <c r="C836" s="172" t="s">
        <v>3907</v>
      </c>
      <c r="G836" s="171" t="s">
        <v>3908</v>
      </c>
      <c r="H836" s="172" t="s">
        <v>3909</v>
      </c>
      <c r="J836" s="171" t="s">
        <v>396</v>
      </c>
      <c r="O836" s="171" t="s">
        <v>784</v>
      </c>
      <c r="T836" s="173" t="s">
        <v>3041</v>
      </c>
      <c r="U836" t="str">
        <f t="shared" si="52"/>
        <v>BHIRONDA-VALPOI</v>
      </c>
      <c r="V836" s="163">
        <v>0.33333333333333331</v>
      </c>
      <c r="AA836" s="165" t="str">
        <f t="shared" si="53"/>
        <v/>
      </c>
      <c r="AB836" t="str">
        <f t="shared" si="54"/>
        <v>BICHOLIM</v>
      </c>
      <c r="AC836" t="str">
        <f t="shared" si="55"/>
        <v>Ga04t 5917</v>
      </c>
      <c r="AD836" t="str">
        <f>_xlfn.IFNA(VLOOKUP(PrivateSchedule[[#This Row],[ow]],RTARoutes[[StageCodes]:[RouteID]],6,FALSE), VLOOKUP(PrivateSchedule[[#This Row],[re]],RTARoutes[[StageCodes]:[RouteID]],6,FALSE))</f>
        <v>PVT80</v>
      </c>
      <c r="AE836" t="str" cm="1">
        <f t="array" ref="AE836">_xlfn.IFS( NOT(ISNA(VLOOKUP(PrivateSchedule[[#This Row],[ow]],RTARoutes[[StageCodes]:[RouteID]],6,FALSE))), "O",  NOT(ISNA(VLOOKUP(PrivateSchedule[[#This Row],[re]],RTARoutes[[StageCodes]:[RouteID]],6,FALSE))), "R")</f>
        <v>O</v>
      </c>
      <c r="AF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BIR-*VLP</v>
      </c>
      <c r="AG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VLP-*BIR</v>
      </c>
    </row>
    <row r="837" spans="2:33">
      <c r="O837" s="171" t="s">
        <v>3041</v>
      </c>
      <c r="T837" s="173" t="s">
        <v>2247</v>
      </c>
      <c r="U837" t="str">
        <f t="shared" si="52"/>
        <v>VALPOI-PANAJI</v>
      </c>
      <c r="V837" s="163">
        <v>0.3576388888888889</v>
      </c>
      <c r="AA837" s="165" t="str">
        <f t="shared" si="53"/>
        <v/>
      </c>
      <c r="AB837" t="str">
        <f t="shared" si="54"/>
        <v>BICHOLIM</v>
      </c>
      <c r="AC837" t="str">
        <f t="shared" si="55"/>
        <v>Ga04t 5917</v>
      </c>
      <c r="AD837" t="str">
        <f>_xlfn.IFNA(VLOOKUP(PrivateSchedule[[#This Row],[ow]],RTARoutes[[StageCodes]:[RouteID]],6,FALSE), VLOOKUP(PrivateSchedule[[#This Row],[re]],RTARoutes[[StageCodes]:[RouteID]],6,FALSE))</f>
        <v>PVT437</v>
      </c>
      <c r="AE837" t="str" cm="1">
        <f t="array" ref="AE837">_xlfn.IFS( NOT(ISNA(VLOOKUP(PrivateSchedule[[#This Row],[ow]],RTARoutes[[StageCodes]:[RouteID]],6,FALSE))), "O",  NOT(ISNA(VLOOKUP(PrivateSchedule[[#This Row],[re]],RTARoutes[[StageCodes]:[RouteID]],6,FALSE))), "R")</f>
        <v>R</v>
      </c>
      <c r="AF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38" spans="2:33">
      <c r="O838" s="171" t="s">
        <v>2247</v>
      </c>
      <c r="T838" s="173" t="s">
        <v>3041</v>
      </c>
      <c r="U838" t="str">
        <f t="shared" si="52"/>
        <v>PANAJI-VALPOI</v>
      </c>
      <c r="V838" s="163">
        <v>0.46527777777777773</v>
      </c>
      <c r="AA838" s="165" t="str">
        <f t="shared" si="53"/>
        <v/>
      </c>
      <c r="AB838" t="str">
        <f t="shared" si="54"/>
        <v>BICHOLIM</v>
      </c>
      <c r="AC838" t="str">
        <f t="shared" si="55"/>
        <v>Ga04t 5917</v>
      </c>
      <c r="AD838" t="str">
        <f>_xlfn.IFNA(VLOOKUP(PrivateSchedule[[#This Row],[ow]],RTARoutes[[StageCodes]:[RouteID]],6,FALSE), VLOOKUP(PrivateSchedule[[#This Row],[re]],RTARoutes[[StageCodes]:[RouteID]],6,FALSE))</f>
        <v>PVT437</v>
      </c>
      <c r="AE838" t="str" cm="1">
        <f t="array" ref="AE838">_xlfn.IFS( NOT(ISNA(VLOOKUP(PrivateSchedule[[#This Row],[ow]],RTARoutes[[StageCodes]:[RouteID]],6,FALSE))), "O",  NOT(ISNA(VLOOKUP(PrivateSchedule[[#This Row],[re]],RTARoutes[[StageCodes]:[RouteID]],6,FALSE))), "R")</f>
        <v>O</v>
      </c>
      <c r="AF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39" spans="2:33">
      <c r="O839" s="171" t="s">
        <v>3041</v>
      </c>
      <c r="T839" s="173" t="s">
        <v>2247</v>
      </c>
      <c r="U839" t="str">
        <f t="shared" si="52"/>
        <v>VALPOI-PANAJI</v>
      </c>
      <c r="V839" s="163">
        <v>0.56597222222222221</v>
      </c>
      <c r="AA839" s="165" t="str">
        <f t="shared" si="53"/>
        <v/>
      </c>
      <c r="AB839" t="str">
        <f t="shared" si="54"/>
        <v>BICHOLIM</v>
      </c>
      <c r="AC839" t="str">
        <f t="shared" si="55"/>
        <v>Ga04t 5917</v>
      </c>
      <c r="AD839" t="str">
        <f>_xlfn.IFNA(VLOOKUP(PrivateSchedule[[#This Row],[ow]],RTARoutes[[StageCodes]:[RouteID]],6,FALSE), VLOOKUP(PrivateSchedule[[#This Row],[re]],RTARoutes[[StageCodes]:[RouteID]],6,FALSE))</f>
        <v>PVT437</v>
      </c>
      <c r="AE839" t="str" cm="1">
        <f t="array" ref="AE839">_xlfn.IFS( NOT(ISNA(VLOOKUP(PrivateSchedule[[#This Row],[ow]],RTARoutes[[StageCodes]:[RouteID]],6,FALSE))), "O",  NOT(ISNA(VLOOKUP(PrivateSchedule[[#This Row],[re]],RTARoutes[[StageCodes]:[RouteID]],6,FALSE))), "R")</f>
        <v>R</v>
      </c>
      <c r="AF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40" spans="2:33">
      <c r="O840" s="171" t="s">
        <v>2247</v>
      </c>
      <c r="T840" s="173" t="s">
        <v>784</v>
      </c>
      <c r="U840" t="str">
        <f t="shared" si="52"/>
        <v>PANAJI-BHIRONDA</v>
      </c>
      <c r="V840" s="163">
        <v>0.68402777777777779</v>
      </c>
      <c r="AA840" s="165" t="str">
        <f t="shared" si="53"/>
        <v/>
      </c>
      <c r="AB840" t="str">
        <f t="shared" si="54"/>
        <v>BICHOLIM</v>
      </c>
      <c r="AC840" t="str">
        <f t="shared" si="55"/>
        <v>Ga04t 5917</v>
      </c>
      <c r="AD840" t="str">
        <f>_xlfn.IFNA(VLOOKUP(PrivateSchedule[[#This Row],[ow]],RTARoutes[[StageCodes]:[RouteID]],6,FALSE), VLOOKUP(PrivateSchedule[[#This Row],[re]],RTARoutes[[StageCodes]:[RouteID]],6,FALSE))</f>
        <v>PVT79</v>
      </c>
      <c r="AE840" t="str" cm="1">
        <f t="array" ref="AE840">_xlfn.IFS( NOT(ISNA(VLOOKUP(PrivateSchedule[[#This Row],[ow]],RTARoutes[[StageCodes]:[RouteID]],6,FALSE))), "O",  NOT(ISNA(VLOOKUP(PrivateSchedule[[#This Row],[re]],RTARoutes[[StageCodes]:[RouteID]],6,FALSE))), "R")</f>
        <v>O</v>
      </c>
      <c r="AF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PNJ-*BIR</v>
      </c>
      <c r="AG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BIR-*PNJ</v>
      </c>
    </row>
    <row r="841" spans="2:33">
      <c r="B841" s="171" t="s">
        <v>400</v>
      </c>
      <c r="C841" s="172" t="s">
        <v>3910</v>
      </c>
      <c r="G841" s="171" t="s">
        <v>3911</v>
      </c>
      <c r="H841" s="172" t="s">
        <v>3912</v>
      </c>
      <c r="J841" s="171" t="s">
        <v>399</v>
      </c>
      <c r="O841" s="171" t="s">
        <v>2247</v>
      </c>
      <c r="T841" s="173" t="s">
        <v>3041</v>
      </c>
      <c r="U841" t="str">
        <f t="shared" si="52"/>
        <v>PANAJI-VALPOI</v>
      </c>
      <c r="V841" s="163">
        <v>0.33333333333333331</v>
      </c>
      <c r="AA841" s="165" t="str">
        <f t="shared" si="53"/>
        <v/>
      </c>
      <c r="AB841" t="str">
        <f t="shared" si="54"/>
        <v>BICHOLIM</v>
      </c>
      <c r="AC841" t="str">
        <f t="shared" si="55"/>
        <v>GA01U 5235</v>
      </c>
      <c r="AD841" t="str">
        <f>_xlfn.IFNA(VLOOKUP(PrivateSchedule[[#This Row],[ow]],RTARoutes[[StageCodes]:[RouteID]],6,FALSE), VLOOKUP(PrivateSchedule[[#This Row],[re]],RTARoutes[[StageCodes]:[RouteID]],6,FALSE))</f>
        <v>PVT437</v>
      </c>
      <c r="AE841" t="str" cm="1">
        <f t="array" ref="AE841">_xlfn.IFS( NOT(ISNA(VLOOKUP(PrivateSchedule[[#This Row],[ow]],RTARoutes[[StageCodes]:[RouteID]],6,FALSE))), "O",  NOT(ISNA(VLOOKUP(PrivateSchedule[[#This Row],[re]],RTARoutes[[StageCodes]:[RouteID]],6,FALSE))), "R")</f>
        <v>O</v>
      </c>
      <c r="AF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42" spans="2:33">
      <c r="O842" s="171" t="s">
        <v>3041</v>
      </c>
      <c r="T842" s="173" t="s">
        <v>2247</v>
      </c>
      <c r="U842" t="str">
        <f t="shared" si="52"/>
        <v>VALPOI-PANAJI</v>
      </c>
      <c r="V842" s="163">
        <v>0.4826388888888889</v>
      </c>
      <c r="AA842" s="165" t="str">
        <f t="shared" si="53"/>
        <v/>
      </c>
      <c r="AB842" t="str">
        <f t="shared" si="54"/>
        <v>BICHOLIM</v>
      </c>
      <c r="AC842" t="str">
        <f t="shared" si="55"/>
        <v>GA01U 5235</v>
      </c>
      <c r="AD842" t="str">
        <f>_xlfn.IFNA(VLOOKUP(PrivateSchedule[[#This Row],[ow]],RTARoutes[[StageCodes]:[RouteID]],6,FALSE), VLOOKUP(PrivateSchedule[[#This Row],[re]],RTARoutes[[StageCodes]:[RouteID]],6,FALSE))</f>
        <v>PVT437</v>
      </c>
      <c r="AE842" t="str" cm="1">
        <f t="array" ref="AE842">_xlfn.IFS( NOT(ISNA(VLOOKUP(PrivateSchedule[[#This Row],[ow]],RTARoutes[[StageCodes]:[RouteID]],6,FALSE))), "O",  NOT(ISNA(VLOOKUP(PrivateSchedule[[#This Row],[re]],RTARoutes[[StageCodes]:[RouteID]],6,FALSE))), "R")</f>
        <v>R</v>
      </c>
      <c r="AF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43" spans="2:33">
      <c r="O843" s="171" t="s">
        <v>2247</v>
      </c>
      <c r="T843" s="173" t="s">
        <v>3041</v>
      </c>
      <c r="U843" t="str">
        <f t="shared" si="52"/>
        <v>PANAJI-VALPOI</v>
      </c>
      <c r="V843" s="163">
        <v>0.60416666666666663</v>
      </c>
      <c r="AA843" s="165" t="str">
        <f t="shared" si="53"/>
        <v/>
      </c>
      <c r="AB843" t="str">
        <f t="shared" si="54"/>
        <v>BICHOLIM</v>
      </c>
      <c r="AC843" t="str">
        <f t="shared" si="55"/>
        <v>GA01U 5235</v>
      </c>
      <c r="AD843" t="str">
        <f>_xlfn.IFNA(VLOOKUP(PrivateSchedule[[#This Row],[ow]],RTARoutes[[StageCodes]:[RouteID]],6,FALSE), VLOOKUP(PrivateSchedule[[#This Row],[re]],RTARoutes[[StageCodes]:[RouteID]],6,FALSE))</f>
        <v>PVT437</v>
      </c>
      <c r="AE843" t="str" cm="1">
        <f t="array" ref="AE843">_xlfn.IFS( NOT(ISNA(VLOOKUP(PrivateSchedule[[#This Row],[ow]],RTARoutes[[StageCodes]:[RouteID]],6,FALSE))), "O",  NOT(ISNA(VLOOKUP(PrivateSchedule[[#This Row],[re]],RTARoutes[[StageCodes]:[RouteID]],6,FALSE))), "R")</f>
        <v>O</v>
      </c>
      <c r="AF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PNJ-*VLP</v>
      </c>
      <c r="AG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VLP-*PNJ</v>
      </c>
    </row>
    <row r="844" spans="2:33">
      <c r="O844" s="171" t="s">
        <v>3041</v>
      </c>
      <c r="T844" s="173" t="s">
        <v>2247</v>
      </c>
      <c r="U844" t="str">
        <f t="shared" si="52"/>
        <v>VALPOI-PANAJI</v>
      </c>
      <c r="V844" s="163">
        <v>0.74652777777777779</v>
      </c>
      <c r="AA844" s="165" t="str">
        <f t="shared" si="53"/>
        <v/>
      </c>
      <c r="AB844" t="str">
        <f t="shared" si="54"/>
        <v>BICHOLIM</v>
      </c>
      <c r="AC844" t="str">
        <f t="shared" si="55"/>
        <v>GA01U 5235</v>
      </c>
      <c r="AD844" t="str">
        <f>_xlfn.IFNA(VLOOKUP(PrivateSchedule[[#This Row],[ow]],RTARoutes[[StageCodes]:[RouteID]],6,FALSE), VLOOKUP(PrivateSchedule[[#This Row],[re]],RTARoutes[[StageCodes]:[RouteID]],6,FALSE))</f>
        <v>PVT437</v>
      </c>
      <c r="AE844" t="str" cm="1">
        <f t="array" ref="AE844">_xlfn.IFS( NOT(ISNA(VLOOKUP(PrivateSchedule[[#This Row],[ow]],RTARoutes[[StageCodes]:[RouteID]],6,FALSE))), "O",  NOT(ISNA(VLOOKUP(PrivateSchedule[[#This Row],[re]],RTARoutes[[StageCodes]:[RouteID]],6,FALSE))), "R")</f>
        <v>R</v>
      </c>
      <c r="AF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VLP-*PNJ</v>
      </c>
      <c r="AG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PNJ-*VLP</v>
      </c>
    </row>
    <row r="845" spans="2:33">
      <c r="B845" s="171" t="s">
        <v>403</v>
      </c>
      <c r="C845" s="172" t="s">
        <v>3913</v>
      </c>
      <c r="G845" s="171" t="s">
        <v>3914</v>
      </c>
      <c r="H845" s="172" t="s">
        <v>3825</v>
      </c>
      <c r="J845" s="171" t="s">
        <v>402</v>
      </c>
      <c r="O845" s="171" t="s">
        <v>2106</v>
      </c>
      <c r="T845" s="173" t="s">
        <v>2247</v>
      </c>
      <c r="U845" t="str">
        <f t="shared" si="52"/>
        <v>NARVA-PANAJI</v>
      </c>
      <c r="V845" s="163">
        <v>0.2951388888888889</v>
      </c>
      <c r="AA845" s="165" t="str">
        <f t="shared" si="53"/>
        <v/>
      </c>
      <c r="AB845" t="str">
        <f t="shared" si="54"/>
        <v>BICHOLIM</v>
      </c>
      <c r="AC845" t="str">
        <f t="shared" si="55"/>
        <v>GA04T 4309</v>
      </c>
      <c r="AD845" t="str">
        <f>_xlfn.IFNA(VLOOKUP(PrivateSchedule[[#This Row],[ow]],RTARoutes[[StageCodes]:[RouteID]],6,FALSE), VLOOKUP(PrivateSchedule[[#This Row],[re]],RTARoutes[[StageCodes]:[RouteID]],6,FALSE))</f>
        <v>PVT354</v>
      </c>
      <c r="AE845" t="str" cm="1">
        <f t="array" ref="AE845">_xlfn.IFS( NOT(ISNA(VLOOKUP(PrivateSchedule[[#This Row],[ow]],RTARoutes[[StageCodes]:[RouteID]],6,FALSE))), "O",  NOT(ISNA(VLOOKUP(PrivateSchedule[[#This Row],[re]],RTARoutes[[StageCodes]:[RouteID]],6,FALSE))), "R")</f>
        <v>O</v>
      </c>
      <c r="AF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NAR-*PNJ</v>
      </c>
      <c r="AG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PNJ-*NAR</v>
      </c>
    </row>
    <row r="846" spans="2:33">
      <c r="O846" s="171" t="s">
        <v>2247</v>
      </c>
      <c r="T846" s="173" t="s">
        <v>420</v>
      </c>
      <c r="U846" t="str">
        <f t="shared" si="52"/>
        <v>PANAJI-BICHOLIM</v>
      </c>
      <c r="V846" s="163">
        <v>0.3923611111111111</v>
      </c>
      <c r="AA846" s="165" t="str">
        <f t="shared" si="53"/>
        <v/>
      </c>
      <c r="AB846" t="str">
        <f t="shared" si="54"/>
        <v>BICHOLIM</v>
      </c>
      <c r="AC846" t="str">
        <f t="shared" si="55"/>
        <v>GA04T 4309</v>
      </c>
      <c r="AD846" t="e">
        <f>_xlfn.IFNA(VLOOKUP(PrivateSchedule[[#This Row],[ow]],RTARoutes[[StageCodes]:[RouteID]],6,FALSE), VLOOKUP(PrivateSchedule[[#This Row],[re]],RTARoutes[[StageCodes]:[RouteID]],6,FALSE))</f>
        <v>#N/A</v>
      </c>
      <c r="AE846" t="e" cm="1">
        <f t="array" ref="AE846">_xlfn.IFS( NOT(ISNA(VLOOKUP(PrivateSchedule[[#This Row],[ow]],RTARoutes[[StageCodes]:[RouteID]],6,FALSE))), "O",  NOT(ISNA(VLOOKUP(PrivateSchedule[[#This Row],[re]],RTARoutes[[StageCodes]:[RouteID]],6,FALSE))), "R")</f>
        <v>#N/A</v>
      </c>
      <c r="AF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PNJ-*BCH</v>
      </c>
      <c r="AG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BCH-*PNJ</v>
      </c>
    </row>
    <row r="847" spans="2:33">
      <c r="O847" s="171" t="s">
        <v>420</v>
      </c>
      <c r="T847" s="173" t="s">
        <v>2106</v>
      </c>
      <c r="U847" t="str">
        <f t="shared" si="52"/>
        <v>BICHOLIM-NARVA</v>
      </c>
      <c r="V847" s="163">
        <v>0.4826388888888889</v>
      </c>
      <c r="AA847" s="165" t="str">
        <f t="shared" si="53"/>
        <v/>
      </c>
      <c r="AB847" t="str">
        <f t="shared" si="54"/>
        <v>BICHOLIM</v>
      </c>
      <c r="AC847" t="str">
        <f t="shared" si="55"/>
        <v>GA04T 4309</v>
      </c>
      <c r="AD847" t="str">
        <f>_xlfn.IFNA(VLOOKUP(PrivateSchedule[[#This Row],[ow]],RTARoutes[[StageCodes]:[RouteID]],6,FALSE), VLOOKUP(PrivateSchedule[[#This Row],[re]],RTARoutes[[StageCodes]:[RouteID]],6,FALSE))</f>
        <v>PVT42</v>
      </c>
      <c r="AE847" t="str" cm="1">
        <f t="array" ref="AE847">_xlfn.IFS( NOT(ISNA(VLOOKUP(PrivateSchedule[[#This Row],[ow]],RTARoutes[[StageCodes]:[RouteID]],6,FALSE))), "O",  NOT(ISNA(VLOOKUP(PrivateSchedule[[#This Row],[re]],RTARoutes[[StageCodes]:[RouteID]],6,FALSE))), "R")</f>
        <v>O</v>
      </c>
      <c r="AF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BCH-*NAR</v>
      </c>
      <c r="AG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NAR-*BCH</v>
      </c>
    </row>
    <row r="848" spans="2:33">
      <c r="O848" s="171" t="s">
        <v>2106</v>
      </c>
      <c r="T848" s="173" t="s">
        <v>2247</v>
      </c>
      <c r="U848" t="str">
        <f t="shared" si="52"/>
        <v>NARVA-PANAJI</v>
      </c>
      <c r="V848" s="163">
        <v>0.52430555555555558</v>
      </c>
      <c r="AA848" s="165" t="str">
        <f t="shared" si="53"/>
        <v/>
      </c>
      <c r="AB848" t="str">
        <f t="shared" si="54"/>
        <v>BICHOLIM</v>
      </c>
      <c r="AC848" t="str">
        <f t="shared" si="55"/>
        <v>GA04T 4309</v>
      </c>
      <c r="AD848" t="str">
        <f>_xlfn.IFNA(VLOOKUP(PrivateSchedule[[#This Row],[ow]],RTARoutes[[StageCodes]:[RouteID]],6,FALSE), VLOOKUP(PrivateSchedule[[#This Row],[re]],RTARoutes[[StageCodes]:[RouteID]],6,FALSE))</f>
        <v>PVT354</v>
      </c>
      <c r="AE848" t="str" cm="1">
        <f t="array" ref="AE848">_xlfn.IFS( NOT(ISNA(VLOOKUP(PrivateSchedule[[#This Row],[ow]],RTARoutes[[StageCodes]:[RouteID]],6,FALSE))), "O",  NOT(ISNA(VLOOKUP(PrivateSchedule[[#This Row],[re]],RTARoutes[[StageCodes]:[RouteID]],6,FALSE))), "R")</f>
        <v>O</v>
      </c>
      <c r="AF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NAR-*PNJ</v>
      </c>
      <c r="AG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PNJ-*NAR</v>
      </c>
    </row>
    <row r="849" spans="1:33">
      <c r="O849" s="171" t="s">
        <v>2247</v>
      </c>
      <c r="P849" s="172" t="s">
        <v>2596</v>
      </c>
      <c r="T849" s="173" t="s">
        <v>420</v>
      </c>
      <c r="U849" t="str">
        <f t="shared" si="52"/>
        <v>PANAJI-SANKHALI-BICHOLIM</v>
      </c>
      <c r="V849" s="163">
        <v>0.69791666666666663</v>
      </c>
      <c r="AA849" s="165" t="str">
        <f t="shared" si="53"/>
        <v/>
      </c>
      <c r="AB849" t="str">
        <f t="shared" si="54"/>
        <v>BICHOLIM</v>
      </c>
      <c r="AC849" t="str">
        <f t="shared" si="55"/>
        <v>GA04T 4309</v>
      </c>
      <c r="AD849" t="e">
        <f>_xlfn.IFNA(VLOOKUP(PrivateSchedule[[#This Row],[ow]],RTARoutes[[StageCodes]:[RouteID]],6,FALSE), VLOOKUP(PrivateSchedule[[#This Row],[re]],RTARoutes[[StageCodes]:[RouteID]],6,FALSE))</f>
        <v>#N/A</v>
      </c>
      <c r="AE849" t="e" cm="1">
        <f t="array" ref="AE849">_xlfn.IFS( NOT(ISNA(VLOOKUP(PrivateSchedule[[#This Row],[ow]],RTARoutes[[StageCodes]:[RouteID]],6,FALSE))), "O",  NOT(ISNA(VLOOKUP(PrivateSchedule[[#This Row],[re]],RTARoutes[[StageCodes]:[RouteID]],6,FALSE))), "R")</f>
        <v>#N/A</v>
      </c>
      <c r="AF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PNJ-*SKL-*BCH</v>
      </c>
      <c r="AG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BCH-*SKL-*PNJ</v>
      </c>
    </row>
    <row r="850" spans="1:33">
      <c r="O850" s="171" t="s">
        <v>420</v>
      </c>
      <c r="P850" s="172" t="s">
        <v>3502</v>
      </c>
      <c r="T850" s="173" t="s">
        <v>2106</v>
      </c>
      <c r="U850" t="str">
        <f t="shared" si="52"/>
        <v>BICHOLIM-Kelbai wada-NARVA</v>
      </c>
      <c r="V850" s="163">
        <v>0.76736111111111116</v>
      </c>
      <c r="AA850" s="165" t="str">
        <f t="shared" si="53"/>
        <v/>
      </c>
      <c r="AB850" t="str">
        <f t="shared" si="54"/>
        <v>BICHOLIM</v>
      </c>
      <c r="AC850" t="str">
        <f t="shared" si="55"/>
        <v>GA04T 4309</v>
      </c>
      <c r="AD850" t="str">
        <f>_xlfn.IFNA(VLOOKUP(PrivateSchedule[[#This Row],[ow]],RTARoutes[[StageCodes]:[RouteID]],6,FALSE), VLOOKUP(PrivateSchedule[[#This Row],[re]],RTARoutes[[StageCodes]:[RouteID]],6,FALSE))</f>
        <v>PVT42</v>
      </c>
      <c r="AE850" t="str" cm="1">
        <f t="array" ref="AE850">_xlfn.IFS( NOT(ISNA(VLOOKUP(PrivateSchedule[[#This Row],[ow]],RTARoutes[[StageCodes]:[RouteID]],6,FALSE))), "O",  NOT(ISNA(VLOOKUP(PrivateSchedule[[#This Row],[re]],RTARoutes[[StageCodes]:[RouteID]],6,FALSE))), "R")</f>
        <v>O</v>
      </c>
      <c r="AF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BCH-*KDA-*NAR</v>
      </c>
      <c r="AG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NAR-*KDA-*BCH</v>
      </c>
    </row>
    <row r="851" spans="1:33">
      <c r="B851" s="171" t="s">
        <v>406</v>
      </c>
      <c r="J851" s="171" t="s">
        <v>405</v>
      </c>
      <c r="U851" t="str">
        <f t="shared" si="52"/>
        <v/>
      </c>
      <c r="AA851" s="165" t="str">
        <f t="shared" si="53"/>
        <v/>
      </c>
      <c r="AB851" t="str">
        <f t="shared" si="54"/>
        <v>BICHOLIM</v>
      </c>
      <c r="AC851" t="str">
        <f t="shared" si="55"/>
        <v>GA03N 1023</v>
      </c>
      <c r="AD851" t="e">
        <f>_xlfn.IFNA(VLOOKUP(PrivateSchedule[[#This Row],[ow]],RTARoutes[[StageCodes]:[RouteID]],6,FALSE), VLOOKUP(PrivateSchedule[[#This Row],[re]],RTARoutes[[StageCodes]:[RouteID]],6,FALSE))</f>
        <v>#N/A</v>
      </c>
      <c r="AE851" t="e" cm="1">
        <f t="array" ref="AE851">_xlfn.IFS( NOT(ISNA(VLOOKUP(PrivateSchedule[[#This Row],[ow]],RTARoutes[[StageCodes]:[RouteID]],6,FALSE))), "O",  NOT(ISNA(VLOOKUP(PrivateSchedule[[#This Row],[re]],RTARoutes[[StageCodes]:[RouteID]],6,FALSE))), "R")</f>
        <v>#N/A</v>
      </c>
      <c r="AF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852" spans="1:33">
      <c r="B852" s="171" t="s">
        <v>409</v>
      </c>
      <c r="J852" s="171" t="s">
        <v>408</v>
      </c>
      <c r="U852" t="str">
        <f t="shared" si="52"/>
        <v/>
      </c>
      <c r="AA852" s="165" t="str">
        <f t="shared" si="53"/>
        <v/>
      </c>
      <c r="AB852" t="str">
        <f t="shared" si="54"/>
        <v>BICHOLIM</v>
      </c>
      <c r="AC852" t="str">
        <f t="shared" si="55"/>
        <v>GA04T 1175</v>
      </c>
      <c r="AD852" t="e">
        <f>_xlfn.IFNA(VLOOKUP(PrivateSchedule[[#This Row],[ow]],RTARoutes[[StageCodes]:[RouteID]],6,FALSE), VLOOKUP(PrivateSchedule[[#This Row],[re]],RTARoutes[[StageCodes]:[RouteID]],6,FALSE))</f>
        <v>#N/A</v>
      </c>
      <c r="AE852" t="e" cm="1">
        <f t="array" ref="AE852">_xlfn.IFS( NOT(ISNA(VLOOKUP(PrivateSchedule[[#This Row],[ow]],RTARoutes[[StageCodes]:[RouteID]],6,FALSE))), "O",  NOT(ISNA(VLOOKUP(PrivateSchedule[[#This Row],[re]],RTARoutes[[StageCodes]:[RouteID]],6,FALSE))), "R")</f>
        <v>#N/A</v>
      </c>
      <c r="AF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853" spans="1:33">
      <c r="A853" t="s">
        <v>421</v>
      </c>
      <c r="B853" s="171" t="s">
        <v>3915</v>
      </c>
      <c r="C853" s="172" t="s">
        <v>3916</v>
      </c>
      <c r="E853" s="176" t="s">
        <v>3917</v>
      </c>
      <c r="F853" s="177">
        <v>43933</v>
      </c>
      <c r="G853" s="171" t="s">
        <v>3918</v>
      </c>
      <c r="H853" s="172" t="s">
        <v>3919</v>
      </c>
      <c r="J853" s="171" t="s">
        <v>3920</v>
      </c>
      <c r="L853" s="172" t="s">
        <v>16</v>
      </c>
      <c r="M853" s="198">
        <v>31</v>
      </c>
      <c r="O853" s="171" t="s">
        <v>664</v>
      </c>
      <c r="T853" s="173" t="s">
        <v>480</v>
      </c>
      <c r="U853" t="str">
        <f t="shared" si="52"/>
        <v>BAINA-AIRPORT</v>
      </c>
      <c r="V853" s="163">
        <v>0.27083333333333331</v>
      </c>
      <c r="AA853" s="165" t="str">
        <f t="shared" si="53"/>
        <v/>
      </c>
      <c r="AB853" t="str">
        <f t="shared" si="54"/>
        <v>VSD</v>
      </c>
      <c r="AC853" t="str">
        <f t="shared" si="55"/>
        <v>GA06T3807</v>
      </c>
      <c r="AD853" t="str">
        <f>_xlfn.IFNA(VLOOKUP(PrivateSchedule[[#This Row],[ow]],RTARoutes[[StageCodes]:[RouteID]],6,FALSE), VLOOKUP(PrivateSchedule[[#This Row],[re]],RTARoutes[[StageCodes]:[RouteID]],6,FALSE))</f>
        <v>PVT21</v>
      </c>
      <c r="AE853" t="str" cm="1">
        <f t="array" ref="AE853">_xlfn.IFS( NOT(ISNA(VLOOKUP(PrivateSchedule[[#This Row],[ow]],RTARoutes[[StageCodes]:[RouteID]],6,FALSE))), "O",  NOT(ISNA(VLOOKUP(PrivateSchedule[[#This Row],[re]],RTARoutes[[StageCodes]:[RouteID]],6,FALSE))), "R")</f>
        <v>R</v>
      </c>
      <c r="AF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54" spans="1:33">
      <c r="O854" s="171" t="s">
        <v>480</v>
      </c>
      <c r="T854" s="173" t="s">
        <v>664</v>
      </c>
      <c r="U854" t="str">
        <f t="shared" si="52"/>
        <v>AIRPORT-BAINA</v>
      </c>
      <c r="V854" s="163">
        <v>0.30902777777777779</v>
      </c>
      <c r="AA854" s="165" t="str">
        <f t="shared" si="53"/>
        <v/>
      </c>
      <c r="AB854" t="str">
        <f t="shared" si="54"/>
        <v>VSD</v>
      </c>
      <c r="AC854" t="str">
        <f t="shared" si="55"/>
        <v>GA06T3807</v>
      </c>
      <c r="AD854" t="str">
        <f>_xlfn.IFNA(VLOOKUP(PrivateSchedule[[#This Row],[ow]],RTARoutes[[StageCodes]:[RouteID]],6,FALSE), VLOOKUP(PrivateSchedule[[#This Row],[re]],RTARoutes[[StageCodes]:[RouteID]],6,FALSE))</f>
        <v>PVT21</v>
      </c>
      <c r="AE854" t="str" cm="1">
        <f t="array" ref="AE854">_xlfn.IFS( NOT(ISNA(VLOOKUP(PrivateSchedule[[#This Row],[ow]],RTARoutes[[StageCodes]:[RouteID]],6,FALSE))), "O",  NOT(ISNA(VLOOKUP(PrivateSchedule[[#This Row],[re]],RTARoutes[[StageCodes]:[RouteID]],6,FALSE))), "R")</f>
        <v>O</v>
      </c>
      <c r="AF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55" spans="1:33">
      <c r="O855" s="171" t="s">
        <v>664</v>
      </c>
      <c r="T855" s="173" t="s">
        <v>480</v>
      </c>
      <c r="U855" t="str">
        <f t="shared" si="52"/>
        <v>BAINA-AIRPORT</v>
      </c>
      <c r="V855" s="163">
        <v>0.33680555555555558</v>
      </c>
      <c r="AA855" s="165" t="str">
        <f t="shared" si="53"/>
        <v/>
      </c>
      <c r="AB855" t="str">
        <f t="shared" si="54"/>
        <v>VSD</v>
      </c>
      <c r="AC855" t="str">
        <f t="shared" si="55"/>
        <v>GA06T3807</v>
      </c>
      <c r="AD855" t="str">
        <f>_xlfn.IFNA(VLOOKUP(PrivateSchedule[[#This Row],[ow]],RTARoutes[[StageCodes]:[RouteID]],6,FALSE), VLOOKUP(PrivateSchedule[[#This Row],[re]],RTARoutes[[StageCodes]:[RouteID]],6,FALSE))</f>
        <v>PVT21</v>
      </c>
      <c r="AE855" t="str" cm="1">
        <f t="array" ref="AE855">_xlfn.IFS( NOT(ISNA(VLOOKUP(PrivateSchedule[[#This Row],[ow]],RTARoutes[[StageCodes]:[RouteID]],6,FALSE))), "O",  NOT(ISNA(VLOOKUP(PrivateSchedule[[#This Row],[re]],RTARoutes[[StageCodes]:[RouteID]],6,FALSE))), "R")</f>
        <v>R</v>
      </c>
      <c r="AF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56" spans="1:33">
      <c r="O856" s="171" t="s">
        <v>480</v>
      </c>
      <c r="T856" s="173" t="s">
        <v>664</v>
      </c>
      <c r="U856" t="str">
        <f t="shared" si="52"/>
        <v>AIRPORT-BAINA</v>
      </c>
      <c r="V856" s="163">
        <v>0.36458333333333331</v>
      </c>
      <c r="AA856" s="165" t="str">
        <f t="shared" si="53"/>
        <v/>
      </c>
      <c r="AB856" t="str">
        <f t="shared" si="54"/>
        <v>VSD</v>
      </c>
      <c r="AC856" t="str">
        <f t="shared" si="55"/>
        <v>GA06T3807</v>
      </c>
      <c r="AD856" t="str">
        <f>_xlfn.IFNA(VLOOKUP(PrivateSchedule[[#This Row],[ow]],RTARoutes[[StageCodes]:[RouteID]],6,FALSE), VLOOKUP(PrivateSchedule[[#This Row],[re]],RTARoutes[[StageCodes]:[RouteID]],6,FALSE))</f>
        <v>PVT21</v>
      </c>
      <c r="AE856" t="str" cm="1">
        <f t="array" ref="AE856">_xlfn.IFS( NOT(ISNA(VLOOKUP(PrivateSchedule[[#This Row],[ow]],RTARoutes[[StageCodes]:[RouteID]],6,FALSE))), "O",  NOT(ISNA(VLOOKUP(PrivateSchedule[[#This Row],[re]],RTARoutes[[StageCodes]:[RouteID]],6,FALSE))), "R")</f>
        <v>O</v>
      </c>
      <c r="AF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57" spans="1:33">
      <c r="O857" s="171" t="s">
        <v>664</v>
      </c>
      <c r="T857" s="173" t="s">
        <v>480</v>
      </c>
      <c r="U857" t="str">
        <f t="shared" si="52"/>
        <v>BAINA-AIRPORT</v>
      </c>
      <c r="V857" s="163">
        <v>0.3923611111111111</v>
      </c>
      <c r="AA857" s="165" t="str">
        <f t="shared" si="53"/>
        <v/>
      </c>
      <c r="AB857" t="str">
        <f t="shared" si="54"/>
        <v>VSD</v>
      </c>
      <c r="AC857" t="str">
        <f t="shared" si="55"/>
        <v>GA06T3807</v>
      </c>
      <c r="AD857" t="str">
        <f>_xlfn.IFNA(VLOOKUP(PrivateSchedule[[#This Row],[ow]],RTARoutes[[StageCodes]:[RouteID]],6,FALSE), VLOOKUP(PrivateSchedule[[#This Row],[re]],RTARoutes[[StageCodes]:[RouteID]],6,FALSE))</f>
        <v>PVT21</v>
      </c>
      <c r="AE857" t="str" cm="1">
        <f t="array" ref="AE857">_xlfn.IFS( NOT(ISNA(VLOOKUP(PrivateSchedule[[#This Row],[ow]],RTARoutes[[StageCodes]:[RouteID]],6,FALSE))), "O",  NOT(ISNA(VLOOKUP(PrivateSchedule[[#This Row],[re]],RTARoutes[[StageCodes]:[RouteID]],6,FALSE))), "R")</f>
        <v>R</v>
      </c>
      <c r="AF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58" spans="1:33">
      <c r="O858" s="171" t="s">
        <v>480</v>
      </c>
      <c r="T858" s="173" t="s">
        <v>664</v>
      </c>
      <c r="U858" t="str">
        <f t="shared" si="52"/>
        <v>AIRPORT-BAINA</v>
      </c>
      <c r="V858" s="163">
        <v>0.4375</v>
      </c>
      <c r="AA858" s="165" t="str">
        <f t="shared" si="53"/>
        <v/>
      </c>
      <c r="AB858" t="str">
        <f t="shared" si="54"/>
        <v>VSD</v>
      </c>
      <c r="AC858" t="str">
        <f t="shared" si="55"/>
        <v>GA06T3807</v>
      </c>
      <c r="AD858" t="str">
        <f>_xlfn.IFNA(VLOOKUP(PrivateSchedule[[#This Row],[ow]],RTARoutes[[StageCodes]:[RouteID]],6,FALSE), VLOOKUP(PrivateSchedule[[#This Row],[re]],RTARoutes[[StageCodes]:[RouteID]],6,FALSE))</f>
        <v>PVT21</v>
      </c>
      <c r="AE858" t="str" cm="1">
        <f t="array" ref="AE858">_xlfn.IFS( NOT(ISNA(VLOOKUP(PrivateSchedule[[#This Row],[ow]],RTARoutes[[StageCodes]:[RouteID]],6,FALSE))), "O",  NOT(ISNA(VLOOKUP(PrivateSchedule[[#This Row],[re]],RTARoutes[[StageCodes]:[RouteID]],6,FALSE))), "R")</f>
        <v>O</v>
      </c>
      <c r="AF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59" spans="1:33">
      <c r="O859" s="171" t="s">
        <v>664</v>
      </c>
      <c r="P859" s="172" t="s">
        <v>421</v>
      </c>
      <c r="T859" s="173" t="s">
        <v>480</v>
      </c>
      <c r="U859" t="str">
        <f t="shared" si="52"/>
        <v>BAINA-VASCO-AIRPORT</v>
      </c>
      <c r="V859" s="163">
        <v>0.49305555555555558</v>
      </c>
      <c r="AA859" s="165" t="str">
        <f t="shared" si="53"/>
        <v/>
      </c>
      <c r="AB859" t="str">
        <f t="shared" si="54"/>
        <v>VSD</v>
      </c>
      <c r="AC859" t="str">
        <f t="shared" si="55"/>
        <v>GA06T3807</v>
      </c>
      <c r="AD859" t="e">
        <f>_xlfn.IFNA(VLOOKUP(PrivateSchedule[[#This Row],[ow]],RTARoutes[[StageCodes]:[RouteID]],6,FALSE), VLOOKUP(PrivateSchedule[[#This Row],[re]],RTARoutes[[StageCodes]:[RouteID]],6,FALSE))</f>
        <v>#N/A</v>
      </c>
      <c r="AE859" t="e" cm="1">
        <f t="array" ref="AE859">_xlfn.IFS( NOT(ISNA(VLOOKUP(PrivateSchedule[[#This Row],[ow]],RTARoutes[[StageCodes]:[RouteID]],6,FALSE))), "O",  NOT(ISNA(VLOOKUP(PrivateSchedule[[#This Row],[re]],RTARoutes[[StageCodes]:[RouteID]],6,FALSE))), "R")</f>
        <v>#N/A</v>
      </c>
      <c r="AF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60" spans="1:33">
      <c r="O860" s="171" t="s">
        <v>480</v>
      </c>
      <c r="T860" s="173" t="s">
        <v>664</v>
      </c>
      <c r="U860" t="str">
        <f t="shared" si="52"/>
        <v>AIRPORT-BAINA</v>
      </c>
      <c r="V860" s="163">
        <v>0.53125</v>
      </c>
      <c r="AA860" s="165" t="str">
        <f t="shared" si="53"/>
        <v/>
      </c>
      <c r="AB860" t="str">
        <f t="shared" si="54"/>
        <v>VSD</v>
      </c>
      <c r="AC860" t="str">
        <f t="shared" si="55"/>
        <v>GA06T3807</v>
      </c>
      <c r="AD860" t="str">
        <f>_xlfn.IFNA(VLOOKUP(PrivateSchedule[[#This Row],[ow]],RTARoutes[[StageCodes]:[RouteID]],6,FALSE), VLOOKUP(PrivateSchedule[[#This Row],[re]],RTARoutes[[StageCodes]:[RouteID]],6,FALSE))</f>
        <v>PVT21</v>
      </c>
      <c r="AE860" t="str" cm="1">
        <f t="array" ref="AE860">_xlfn.IFS( NOT(ISNA(VLOOKUP(PrivateSchedule[[#This Row],[ow]],RTARoutes[[StageCodes]:[RouteID]],6,FALSE))), "O",  NOT(ISNA(VLOOKUP(PrivateSchedule[[#This Row],[re]],RTARoutes[[StageCodes]:[RouteID]],6,FALSE))), "R")</f>
        <v>O</v>
      </c>
      <c r="AF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61" spans="1:33">
      <c r="O861" s="171" t="s">
        <v>664</v>
      </c>
      <c r="T861" s="173" t="s">
        <v>480</v>
      </c>
      <c r="U861" t="str">
        <f t="shared" si="52"/>
        <v>BAINA-AIRPORT</v>
      </c>
      <c r="V861" s="163">
        <v>0.55902777777777779</v>
      </c>
      <c r="AA861" s="165" t="str">
        <f t="shared" si="53"/>
        <v/>
      </c>
      <c r="AB861" t="str">
        <f t="shared" si="54"/>
        <v>VSD</v>
      </c>
      <c r="AC861" t="str">
        <f t="shared" si="55"/>
        <v>GA06T3807</v>
      </c>
      <c r="AD861" t="str">
        <f>_xlfn.IFNA(VLOOKUP(PrivateSchedule[[#This Row],[ow]],RTARoutes[[StageCodes]:[RouteID]],6,FALSE), VLOOKUP(PrivateSchedule[[#This Row],[re]],RTARoutes[[StageCodes]:[RouteID]],6,FALSE))</f>
        <v>PVT21</v>
      </c>
      <c r="AE861" t="str" cm="1">
        <f t="array" ref="AE861">_xlfn.IFS( NOT(ISNA(VLOOKUP(PrivateSchedule[[#This Row],[ow]],RTARoutes[[StageCodes]:[RouteID]],6,FALSE))), "O",  NOT(ISNA(VLOOKUP(PrivateSchedule[[#This Row],[re]],RTARoutes[[StageCodes]:[RouteID]],6,FALSE))), "R")</f>
        <v>R</v>
      </c>
      <c r="AF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62" spans="1:33">
      <c r="O862" s="171" t="s">
        <v>480</v>
      </c>
      <c r="T862" s="173" t="s">
        <v>664</v>
      </c>
      <c r="U862" t="str">
        <f t="shared" si="52"/>
        <v>AIRPORT-BAINA</v>
      </c>
      <c r="V862" s="163">
        <v>0.60416666666666663</v>
      </c>
      <c r="AA862" s="165" t="str">
        <f t="shared" si="53"/>
        <v/>
      </c>
      <c r="AB862" t="str">
        <f t="shared" si="54"/>
        <v>VSD</v>
      </c>
      <c r="AC862" t="str">
        <f t="shared" si="55"/>
        <v>GA06T3807</v>
      </c>
      <c r="AD862" t="str">
        <f>_xlfn.IFNA(VLOOKUP(PrivateSchedule[[#This Row],[ow]],RTARoutes[[StageCodes]:[RouteID]],6,FALSE), VLOOKUP(PrivateSchedule[[#This Row],[re]],RTARoutes[[StageCodes]:[RouteID]],6,FALSE))</f>
        <v>PVT21</v>
      </c>
      <c r="AE862" t="str" cm="1">
        <f t="array" ref="AE862">_xlfn.IFS( NOT(ISNA(VLOOKUP(PrivateSchedule[[#This Row],[ow]],RTARoutes[[StageCodes]:[RouteID]],6,FALSE))), "O",  NOT(ISNA(VLOOKUP(PrivateSchedule[[#This Row],[re]],RTARoutes[[StageCodes]:[RouteID]],6,FALSE))), "R")</f>
        <v>O</v>
      </c>
      <c r="AF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63" spans="1:33">
      <c r="O863" s="171" t="s">
        <v>664</v>
      </c>
      <c r="P863" s="172" t="s">
        <v>421</v>
      </c>
      <c r="T863" s="173" t="s">
        <v>480</v>
      </c>
      <c r="U863" t="str">
        <f t="shared" si="52"/>
        <v>BAINA-VASCO-AIRPORT</v>
      </c>
      <c r="V863" s="163">
        <v>0.65972222222222221</v>
      </c>
      <c r="AA863" s="165" t="str">
        <f t="shared" si="53"/>
        <v/>
      </c>
      <c r="AB863" t="str">
        <f t="shared" si="54"/>
        <v>VSD</v>
      </c>
      <c r="AC863" t="str">
        <f t="shared" si="55"/>
        <v>GA06T3807</v>
      </c>
      <c r="AD863" t="e">
        <f>_xlfn.IFNA(VLOOKUP(PrivateSchedule[[#This Row],[ow]],RTARoutes[[StageCodes]:[RouteID]],6,FALSE), VLOOKUP(PrivateSchedule[[#This Row],[re]],RTARoutes[[StageCodes]:[RouteID]],6,FALSE))</f>
        <v>#N/A</v>
      </c>
      <c r="AE863" t="e" cm="1">
        <f t="array" ref="AE863">_xlfn.IFS( NOT(ISNA(VLOOKUP(PrivateSchedule[[#This Row],[ow]],RTARoutes[[StageCodes]:[RouteID]],6,FALSE))), "O",  NOT(ISNA(VLOOKUP(PrivateSchedule[[#This Row],[re]],RTARoutes[[StageCodes]:[RouteID]],6,FALSE))), "R")</f>
        <v>#N/A</v>
      </c>
      <c r="AF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64" spans="1:33">
      <c r="O864" s="171" t="s">
        <v>480</v>
      </c>
      <c r="T864" s="173" t="s">
        <v>664</v>
      </c>
      <c r="U864" t="str">
        <f t="shared" si="52"/>
        <v>AIRPORT-BAINA</v>
      </c>
      <c r="V864" s="163">
        <v>0.69791666666666663</v>
      </c>
      <c r="AA864" s="165" t="str">
        <f t="shared" si="53"/>
        <v/>
      </c>
      <c r="AB864" t="str">
        <f t="shared" si="54"/>
        <v>VSD</v>
      </c>
      <c r="AC864" t="str">
        <f t="shared" si="55"/>
        <v>GA06T3807</v>
      </c>
      <c r="AD864" t="str">
        <f>_xlfn.IFNA(VLOOKUP(PrivateSchedule[[#This Row],[ow]],RTARoutes[[StageCodes]:[RouteID]],6,FALSE), VLOOKUP(PrivateSchedule[[#This Row],[re]],RTARoutes[[StageCodes]:[RouteID]],6,FALSE))</f>
        <v>PVT21</v>
      </c>
      <c r="AE864" t="str" cm="1">
        <f t="array" ref="AE864">_xlfn.IFS( NOT(ISNA(VLOOKUP(PrivateSchedule[[#This Row],[ow]],RTARoutes[[StageCodes]:[RouteID]],6,FALSE))), "O",  NOT(ISNA(VLOOKUP(PrivateSchedule[[#This Row],[re]],RTARoutes[[StageCodes]:[RouteID]],6,FALSE))), "R")</f>
        <v>O</v>
      </c>
      <c r="AF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65" spans="2:33">
      <c r="O865" s="171" t="s">
        <v>664</v>
      </c>
      <c r="T865" s="173" t="s">
        <v>480</v>
      </c>
      <c r="U865" t="str">
        <f t="shared" si="52"/>
        <v>BAINA-AIRPORT</v>
      </c>
      <c r="V865" s="163">
        <v>0.72569444444444442</v>
      </c>
      <c r="AA865" s="165" t="str">
        <f t="shared" si="53"/>
        <v/>
      </c>
      <c r="AB865" t="str">
        <f t="shared" si="54"/>
        <v>VSD</v>
      </c>
      <c r="AC865" t="str">
        <f t="shared" si="55"/>
        <v>GA06T3807</v>
      </c>
      <c r="AD865" t="str">
        <f>_xlfn.IFNA(VLOOKUP(PrivateSchedule[[#This Row],[ow]],RTARoutes[[StageCodes]:[RouteID]],6,FALSE), VLOOKUP(PrivateSchedule[[#This Row],[re]],RTARoutes[[StageCodes]:[RouteID]],6,FALSE))</f>
        <v>PVT21</v>
      </c>
      <c r="AE865" t="str" cm="1">
        <f t="array" ref="AE865">_xlfn.IFS( NOT(ISNA(VLOOKUP(PrivateSchedule[[#This Row],[ow]],RTARoutes[[StageCodes]:[RouteID]],6,FALSE))), "O",  NOT(ISNA(VLOOKUP(PrivateSchedule[[#This Row],[re]],RTARoutes[[StageCodes]:[RouteID]],6,FALSE))), "R")</f>
        <v>R</v>
      </c>
      <c r="AF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66" spans="2:33">
      <c r="O866" s="171" t="s">
        <v>480</v>
      </c>
      <c r="T866" s="173" t="s">
        <v>664</v>
      </c>
      <c r="U866" t="str">
        <f t="shared" si="52"/>
        <v>AIRPORT-BAINA</v>
      </c>
      <c r="V866" s="163">
        <v>0.75347222222222221</v>
      </c>
      <c r="AA866" s="165" t="str">
        <f t="shared" si="53"/>
        <v/>
      </c>
      <c r="AB866" t="str">
        <f t="shared" si="54"/>
        <v>VSD</v>
      </c>
      <c r="AC866" t="str">
        <f t="shared" si="55"/>
        <v>GA06T3807</v>
      </c>
      <c r="AD866" t="str">
        <f>_xlfn.IFNA(VLOOKUP(PrivateSchedule[[#This Row],[ow]],RTARoutes[[StageCodes]:[RouteID]],6,FALSE), VLOOKUP(PrivateSchedule[[#This Row],[re]],RTARoutes[[StageCodes]:[RouteID]],6,FALSE))</f>
        <v>PVT21</v>
      </c>
      <c r="AE866" t="str" cm="1">
        <f t="array" ref="AE866">_xlfn.IFS( NOT(ISNA(VLOOKUP(PrivateSchedule[[#This Row],[ow]],RTARoutes[[StageCodes]:[RouteID]],6,FALSE))), "O",  NOT(ISNA(VLOOKUP(PrivateSchedule[[#This Row],[re]],RTARoutes[[StageCodes]:[RouteID]],6,FALSE))), "R")</f>
        <v>O</v>
      </c>
      <c r="AF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67" spans="2:33">
      <c r="O867" s="171" t="s">
        <v>664</v>
      </c>
      <c r="T867" s="173" t="s">
        <v>480</v>
      </c>
      <c r="U867" t="str">
        <f t="shared" si="52"/>
        <v>BAINA-AIRPORT</v>
      </c>
      <c r="V867" s="163">
        <v>0.78125</v>
      </c>
      <c r="AA867" s="165" t="str">
        <f t="shared" si="53"/>
        <v/>
      </c>
      <c r="AB867" t="str">
        <f t="shared" si="54"/>
        <v>VSD</v>
      </c>
      <c r="AC867" t="str">
        <f t="shared" si="55"/>
        <v>GA06T3807</v>
      </c>
      <c r="AD867" t="str">
        <f>_xlfn.IFNA(VLOOKUP(PrivateSchedule[[#This Row],[ow]],RTARoutes[[StageCodes]:[RouteID]],6,FALSE), VLOOKUP(PrivateSchedule[[#This Row],[re]],RTARoutes[[StageCodes]:[RouteID]],6,FALSE))</f>
        <v>PVT21</v>
      </c>
      <c r="AE867" t="str" cm="1">
        <f t="array" ref="AE867">_xlfn.IFS( NOT(ISNA(VLOOKUP(PrivateSchedule[[#This Row],[ow]],RTARoutes[[StageCodes]:[RouteID]],6,FALSE))), "O",  NOT(ISNA(VLOOKUP(PrivateSchedule[[#This Row],[re]],RTARoutes[[StageCodes]:[RouteID]],6,FALSE))), "R")</f>
        <v>R</v>
      </c>
      <c r="AF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68" spans="2:33">
      <c r="O868" s="171" t="s">
        <v>480</v>
      </c>
      <c r="T868" s="173" t="s">
        <v>664</v>
      </c>
      <c r="U868" t="str">
        <f t="shared" si="52"/>
        <v>AIRPORT-BAINA</v>
      </c>
      <c r="V868" s="163">
        <v>0.82638888888888884</v>
      </c>
      <c r="AA868" s="165" t="str">
        <f t="shared" si="53"/>
        <v/>
      </c>
      <c r="AB868" t="str">
        <f t="shared" si="54"/>
        <v>VSD</v>
      </c>
      <c r="AC868" t="str">
        <f t="shared" si="55"/>
        <v>GA06T3807</v>
      </c>
      <c r="AD868" t="str">
        <f>_xlfn.IFNA(VLOOKUP(PrivateSchedule[[#This Row],[ow]],RTARoutes[[StageCodes]:[RouteID]],6,FALSE), VLOOKUP(PrivateSchedule[[#This Row],[re]],RTARoutes[[StageCodes]:[RouteID]],6,FALSE))</f>
        <v>PVT21</v>
      </c>
      <c r="AE868" t="str" cm="1">
        <f t="array" ref="AE868">_xlfn.IFS( NOT(ISNA(VLOOKUP(PrivateSchedule[[#This Row],[ow]],RTARoutes[[StageCodes]:[RouteID]],6,FALSE))), "O",  NOT(ISNA(VLOOKUP(PrivateSchedule[[#This Row],[re]],RTARoutes[[StageCodes]:[RouteID]],6,FALSE))), "R")</f>
        <v>O</v>
      </c>
      <c r="AF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69" spans="2:33">
      <c r="B869" s="171" t="s">
        <v>3921</v>
      </c>
      <c r="D869" s="172" t="s">
        <v>3922</v>
      </c>
      <c r="E869" s="176">
        <v>43831</v>
      </c>
      <c r="F869" s="177">
        <v>43951</v>
      </c>
      <c r="J869" s="171" t="s">
        <v>3923</v>
      </c>
      <c r="L869" s="172" t="s">
        <v>16</v>
      </c>
      <c r="M869" s="198">
        <v>29</v>
      </c>
      <c r="O869" s="171" t="s">
        <v>664</v>
      </c>
      <c r="T869" s="173" t="s">
        <v>480</v>
      </c>
      <c r="U869" t="str">
        <f t="shared" si="52"/>
        <v>BAINA-AIRPORT</v>
      </c>
      <c r="V869" s="163">
        <v>0.27777777777777779</v>
      </c>
      <c r="AA869" s="165" t="str">
        <f t="shared" si="53"/>
        <v/>
      </c>
      <c r="AB869" t="str">
        <f t="shared" si="54"/>
        <v>VSD</v>
      </c>
      <c r="AC869" t="str">
        <f t="shared" si="55"/>
        <v>GA02V4163</v>
      </c>
      <c r="AD869" t="str">
        <f>_xlfn.IFNA(VLOOKUP(PrivateSchedule[[#This Row],[ow]],RTARoutes[[StageCodes]:[RouteID]],6,FALSE), VLOOKUP(PrivateSchedule[[#This Row],[re]],RTARoutes[[StageCodes]:[RouteID]],6,FALSE))</f>
        <v>PVT21</v>
      </c>
      <c r="AE869" t="str" cm="1">
        <f t="array" ref="AE869">_xlfn.IFS( NOT(ISNA(VLOOKUP(PrivateSchedule[[#This Row],[ow]],RTARoutes[[StageCodes]:[RouteID]],6,FALSE))), "O",  NOT(ISNA(VLOOKUP(PrivateSchedule[[#This Row],[re]],RTARoutes[[StageCodes]:[RouteID]],6,FALSE))), "R")</f>
        <v>R</v>
      </c>
      <c r="AF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70" spans="2:33">
      <c r="O870" s="171" t="s">
        <v>480</v>
      </c>
      <c r="T870" s="173" t="s">
        <v>664</v>
      </c>
      <c r="U870" t="str">
        <f t="shared" si="52"/>
        <v>AIRPORT-BAINA</v>
      </c>
      <c r="V870" s="163">
        <v>0.3125</v>
      </c>
      <c r="AA870" s="165" t="str">
        <f t="shared" si="53"/>
        <v/>
      </c>
      <c r="AB870" t="str">
        <f t="shared" si="54"/>
        <v>VSD</v>
      </c>
      <c r="AC870" t="str">
        <f t="shared" si="55"/>
        <v>GA02V4163</v>
      </c>
      <c r="AD870" t="str">
        <f>_xlfn.IFNA(VLOOKUP(PrivateSchedule[[#This Row],[ow]],RTARoutes[[StageCodes]:[RouteID]],6,FALSE), VLOOKUP(PrivateSchedule[[#This Row],[re]],RTARoutes[[StageCodes]:[RouteID]],6,FALSE))</f>
        <v>PVT21</v>
      </c>
      <c r="AE870" t="str" cm="1">
        <f t="array" ref="AE870">_xlfn.IFS( NOT(ISNA(VLOOKUP(PrivateSchedule[[#This Row],[ow]],RTARoutes[[StageCodes]:[RouteID]],6,FALSE))), "O",  NOT(ISNA(VLOOKUP(PrivateSchedule[[#This Row],[re]],RTARoutes[[StageCodes]:[RouteID]],6,FALSE))), "R")</f>
        <v>O</v>
      </c>
      <c r="AF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71" spans="2:33">
      <c r="O871" s="171" t="s">
        <v>664</v>
      </c>
      <c r="T871" s="173" t="s">
        <v>480</v>
      </c>
      <c r="U871" t="str">
        <f t="shared" si="52"/>
        <v>BAINA-AIRPORT</v>
      </c>
      <c r="V871" s="163">
        <v>0.34027777777777779</v>
      </c>
      <c r="AA871" s="165" t="str">
        <f t="shared" si="53"/>
        <v/>
      </c>
      <c r="AB871" t="str">
        <f t="shared" si="54"/>
        <v>VSD</v>
      </c>
      <c r="AC871" t="str">
        <f t="shared" si="55"/>
        <v>GA02V4163</v>
      </c>
      <c r="AD871" t="str">
        <f>_xlfn.IFNA(VLOOKUP(PrivateSchedule[[#This Row],[ow]],RTARoutes[[StageCodes]:[RouteID]],6,FALSE), VLOOKUP(PrivateSchedule[[#This Row],[re]],RTARoutes[[StageCodes]:[RouteID]],6,FALSE))</f>
        <v>PVT21</v>
      </c>
      <c r="AE871" t="str" cm="1">
        <f t="array" ref="AE871">_xlfn.IFS( NOT(ISNA(VLOOKUP(PrivateSchedule[[#This Row],[ow]],RTARoutes[[StageCodes]:[RouteID]],6,FALSE))), "O",  NOT(ISNA(VLOOKUP(PrivateSchedule[[#This Row],[re]],RTARoutes[[StageCodes]:[RouteID]],6,FALSE))), "R")</f>
        <v>R</v>
      </c>
      <c r="AF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72" spans="2:33">
      <c r="O872" s="171" t="s">
        <v>480</v>
      </c>
      <c r="T872" s="173" t="s">
        <v>664</v>
      </c>
      <c r="U872" t="str">
        <f t="shared" si="52"/>
        <v>AIRPORT-BAINA</v>
      </c>
      <c r="V872" s="163">
        <v>0.36805555555555558</v>
      </c>
      <c r="AA872" s="165" t="str">
        <f t="shared" si="53"/>
        <v/>
      </c>
      <c r="AB872" t="str">
        <f t="shared" si="54"/>
        <v>VSD</v>
      </c>
      <c r="AC872" t="str">
        <f t="shared" si="55"/>
        <v>GA02V4163</v>
      </c>
      <c r="AD872" t="str">
        <f>_xlfn.IFNA(VLOOKUP(PrivateSchedule[[#This Row],[ow]],RTARoutes[[StageCodes]:[RouteID]],6,FALSE), VLOOKUP(PrivateSchedule[[#This Row],[re]],RTARoutes[[StageCodes]:[RouteID]],6,FALSE))</f>
        <v>PVT21</v>
      </c>
      <c r="AE872" t="str" cm="1">
        <f t="array" ref="AE872">_xlfn.IFS( NOT(ISNA(VLOOKUP(PrivateSchedule[[#This Row],[ow]],RTARoutes[[StageCodes]:[RouteID]],6,FALSE))), "O",  NOT(ISNA(VLOOKUP(PrivateSchedule[[#This Row],[re]],RTARoutes[[StageCodes]:[RouteID]],6,FALSE))), "R")</f>
        <v>O</v>
      </c>
      <c r="AF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73" spans="2:33">
      <c r="O873" s="171" t="s">
        <v>664</v>
      </c>
      <c r="T873" s="173" t="s">
        <v>480</v>
      </c>
      <c r="U873" t="str">
        <f t="shared" si="52"/>
        <v>BAINA-AIRPORT</v>
      </c>
      <c r="V873" s="163">
        <v>0.39583333333333331</v>
      </c>
      <c r="AA873" s="165" t="str">
        <f t="shared" si="53"/>
        <v/>
      </c>
      <c r="AB873" t="str">
        <f t="shared" si="54"/>
        <v>VSD</v>
      </c>
      <c r="AC873" t="str">
        <f t="shared" si="55"/>
        <v>GA02V4163</v>
      </c>
      <c r="AD873" t="str">
        <f>_xlfn.IFNA(VLOOKUP(PrivateSchedule[[#This Row],[ow]],RTARoutes[[StageCodes]:[RouteID]],6,FALSE), VLOOKUP(PrivateSchedule[[#This Row],[re]],RTARoutes[[StageCodes]:[RouteID]],6,FALSE))</f>
        <v>PVT21</v>
      </c>
      <c r="AE873" t="str" cm="1">
        <f t="array" ref="AE873">_xlfn.IFS( NOT(ISNA(VLOOKUP(PrivateSchedule[[#This Row],[ow]],RTARoutes[[StageCodes]:[RouteID]],6,FALSE))), "O",  NOT(ISNA(VLOOKUP(PrivateSchedule[[#This Row],[re]],RTARoutes[[StageCodes]:[RouteID]],6,FALSE))), "R")</f>
        <v>R</v>
      </c>
      <c r="AF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74" spans="2:33">
      <c r="O874" s="171" t="s">
        <v>480</v>
      </c>
      <c r="T874" s="173" t="s">
        <v>664</v>
      </c>
      <c r="U874" t="str">
        <f t="shared" si="52"/>
        <v>AIRPORT-BAINA</v>
      </c>
      <c r="V874" s="163">
        <v>0.44444444444444442</v>
      </c>
      <c r="AA874" s="165" t="str">
        <f t="shared" si="53"/>
        <v/>
      </c>
      <c r="AB874" t="str">
        <f t="shared" si="54"/>
        <v>VSD</v>
      </c>
      <c r="AC874" t="str">
        <f t="shared" si="55"/>
        <v>GA02V4163</v>
      </c>
      <c r="AD874" t="str">
        <f>_xlfn.IFNA(VLOOKUP(PrivateSchedule[[#This Row],[ow]],RTARoutes[[StageCodes]:[RouteID]],6,FALSE), VLOOKUP(PrivateSchedule[[#This Row],[re]],RTARoutes[[StageCodes]:[RouteID]],6,FALSE))</f>
        <v>PVT21</v>
      </c>
      <c r="AE874" t="str" cm="1">
        <f t="array" ref="AE874">_xlfn.IFS( NOT(ISNA(VLOOKUP(PrivateSchedule[[#This Row],[ow]],RTARoutes[[StageCodes]:[RouteID]],6,FALSE))), "O",  NOT(ISNA(VLOOKUP(PrivateSchedule[[#This Row],[re]],RTARoutes[[StageCodes]:[RouteID]],6,FALSE))), "R")</f>
        <v>O</v>
      </c>
      <c r="AF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75" spans="2:33">
      <c r="O875" s="171" t="s">
        <v>664</v>
      </c>
      <c r="P875" s="172" t="s">
        <v>421</v>
      </c>
      <c r="T875" s="173" t="s">
        <v>480</v>
      </c>
      <c r="U875" t="str">
        <f t="shared" si="52"/>
        <v>BAINA-VASCO-AIRPORT</v>
      </c>
      <c r="V875" s="163">
        <v>0.5</v>
      </c>
      <c r="AA875" s="165" t="str">
        <f t="shared" si="53"/>
        <v/>
      </c>
      <c r="AB875" t="str">
        <f t="shared" si="54"/>
        <v>VSD</v>
      </c>
      <c r="AC875" t="str">
        <f t="shared" si="55"/>
        <v>GA02V4163</v>
      </c>
      <c r="AD875" t="e">
        <f>_xlfn.IFNA(VLOOKUP(PrivateSchedule[[#This Row],[ow]],RTARoutes[[StageCodes]:[RouteID]],6,FALSE), VLOOKUP(PrivateSchedule[[#This Row],[re]],RTARoutes[[StageCodes]:[RouteID]],6,FALSE))</f>
        <v>#N/A</v>
      </c>
      <c r="AE875" t="e" cm="1">
        <f t="array" ref="AE875">_xlfn.IFS( NOT(ISNA(VLOOKUP(PrivateSchedule[[#This Row],[ow]],RTARoutes[[StageCodes]:[RouteID]],6,FALSE))), "O",  NOT(ISNA(VLOOKUP(PrivateSchedule[[#This Row],[re]],RTARoutes[[StageCodes]:[RouteID]],6,FALSE))), "R")</f>
        <v>#N/A</v>
      </c>
      <c r="AF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76" spans="2:33">
      <c r="O876" s="171" t="s">
        <v>480</v>
      </c>
      <c r="T876" s="173" t="s">
        <v>664</v>
      </c>
      <c r="U876" t="str">
        <f t="shared" si="52"/>
        <v>AIRPORT-BAINA</v>
      </c>
      <c r="V876" s="163">
        <v>0.53472222222222221</v>
      </c>
      <c r="AA876" s="165" t="str">
        <f t="shared" si="53"/>
        <v/>
      </c>
      <c r="AB876" t="str">
        <f t="shared" si="54"/>
        <v>VSD</v>
      </c>
      <c r="AC876" t="str">
        <f t="shared" si="55"/>
        <v>GA02V4163</v>
      </c>
      <c r="AD876" t="str">
        <f>_xlfn.IFNA(VLOOKUP(PrivateSchedule[[#This Row],[ow]],RTARoutes[[StageCodes]:[RouteID]],6,FALSE), VLOOKUP(PrivateSchedule[[#This Row],[re]],RTARoutes[[StageCodes]:[RouteID]],6,FALSE))</f>
        <v>PVT21</v>
      </c>
      <c r="AE876" t="str" cm="1">
        <f t="array" ref="AE876">_xlfn.IFS( NOT(ISNA(VLOOKUP(PrivateSchedule[[#This Row],[ow]],RTARoutes[[StageCodes]:[RouteID]],6,FALSE))), "O",  NOT(ISNA(VLOOKUP(PrivateSchedule[[#This Row],[re]],RTARoutes[[StageCodes]:[RouteID]],6,FALSE))), "R")</f>
        <v>O</v>
      </c>
      <c r="AF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77" spans="2:33">
      <c r="O877" s="171" t="s">
        <v>664</v>
      </c>
      <c r="T877" s="173" t="s">
        <v>480</v>
      </c>
      <c r="U877" t="str">
        <f t="shared" si="52"/>
        <v>BAINA-AIRPORT</v>
      </c>
      <c r="V877" s="163">
        <v>0.5625</v>
      </c>
      <c r="AA877" s="165" t="str">
        <f t="shared" si="53"/>
        <v/>
      </c>
      <c r="AB877" t="str">
        <f t="shared" si="54"/>
        <v>VSD</v>
      </c>
      <c r="AC877" t="str">
        <f t="shared" si="55"/>
        <v>GA02V4163</v>
      </c>
      <c r="AD877" t="str">
        <f>_xlfn.IFNA(VLOOKUP(PrivateSchedule[[#This Row],[ow]],RTARoutes[[StageCodes]:[RouteID]],6,FALSE), VLOOKUP(PrivateSchedule[[#This Row],[re]],RTARoutes[[StageCodes]:[RouteID]],6,FALSE))</f>
        <v>PVT21</v>
      </c>
      <c r="AE877" t="str" cm="1">
        <f t="array" ref="AE877">_xlfn.IFS( NOT(ISNA(VLOOKUP(PrivateSchedule[[#This Row],[ow]],RTARoutes[[StageCodes]:[RouteID]],6,FALSE))), "O",  NOT(ISNA(VLOOKUP(PrivateSchedule[[#This Row],[re]],RTARoutes[[StageCodes]:[RouteID]],6,FALSE))), "R")</f>
        <v>R</v>
      </c>
      <c r="AF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78" spans="2:33">
      <c r="O878" s="171" t="s">
        <v>480</v>
      </c>
      <c r="T878" s="173" t="s">
        <v>664</v>
      </c>
      <c r="U878" t="str">
        <f t="shared" si="52"/>
        <v>AIRPORT-BAINA</v>
      </c>
      <c r="V878" s="163">
        <v>0.61111111111111116</v>
      </c>
      <c r="AA878" s="165" t="str">
        <f t="shared" si="53"/>
        <v/>
      </c>
      <c r="AB878" t="str">
        <f t="shared" si="54"/>
        <v>VSD</v>
      </c>
      <c r="AC878" t="str">
        <f t="shared" si="55"/>
        <v>GA02V4163</v>
      </c>
      <c r="AD878" t="str">
        <f>_xlfn.IFNA(VLOOKUP(PrivateSchedule[[#This Row],[ow]],RTARoutes[[StageCodes]:[RouteID]],6,FALSE), VLOOKUP(PrivateSchedule[[#This Row],[re]],RTARoutes[[StageCodes]:[RouteID]],6,FALSE))</f>
        <v>PVT21</v>
      </c>
      <c r="AE878" t="str" cm="1">
        <f t="array" ref="AE878">_xlfn.IFS( NOT(ISNA(VLOOKUP(PrivateSchedule[[#This Row],[ow]],RTARoutes[[StageCodes]:[RouteID]],6,FALSE))), "O",  NOT(ISNA(VLOOKUP(PrivateSchedule[[#This Row],[re]],RTARoutes[[StageCodes]:[RouteID]],6,FALSE))), "R")</f>
        <v>O</v>
      </c>
      <c r="AF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79" spans="2:33">
      <c r="O879" s="171" t="s">
        <v>664</v>
      </c>
      <c r="P879" s="172" t="s">
        <v>421</v>
      </c>
      <c r="T879" s="173" t="s">
        <v>480</v>
      </c>
      <c r="U879" t="str">
        <f t="shared" si="52"/>
        <v>BAINA-VASCO-AIRPORT</v>
      </c>
      <c r="V879" s="163">
        <v>0.66666666666666663</v>
      </c>
      <c r="AA879" s="165" t="str">
        <f t="shared" si="53"/>
        <v/>
      </c>
      <c r="AB879" t="str">
        <f t="shared" si="54"/>
        <v>VSD</v>
      </c>
      <c r="AC879" t="str">
        <f t="shared" si="55"/>
        <v>GA02V4163</v>
      </c>
      <c r="AD879" t="e">
        <f>_xlfn.IFNA(VLOOKUP(PrivateSchedule[[#This Row],[ow]],RTARoutes[[StageCodes]:[RouteID]],6,FALSE), VLOOKUP(PrivateSchedule[[#This Row],[re]],RTARoutes[[StageCodes]:[RouteID]],6,FALSE))</f>
        <v>#N/A</v>
      </c>
      <c r="AE879" t="e" cm="1">
        <f t="array" ref="AE879">_xlfn.IFS( NOT(ISNA(VLOOKUP(PrivateSchedule[[#This Row],[ow]],RTARoutes[[StageCodes]:[RouteID]],6,FALSE))), "O",  NOT(ISNA(VLOOKUP(PrivateSchedule[[#This Row],[re]],RTARoutes[[StageCodes]:[RouteID]],6,FALSE))), "R")</f>
        <v>#N/A</v>
      </c>
      <c r="AF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80" spans="2:33">
      <c r="O880" s="171" t="s">
        <v>480</v>
      </c>
      <c r="T880" s="173" t="s">
        <v>664</v>
      </c>
      <c r="U880" t="str">
        <f t="shared" si="52"/>
        <v>AIRPORT-BAINA</v>
      </c>
      <c r="V880" s="163">
        <v>0.70138888888888884</v>
      </c>
      <c r="AA880" s="165" t="str">
        <f t="shared" si="53"/>
        <v/>
      </c>
      <c r="AB880" t="str">
        <f t="shared" si="54"/>
        <v>VSD</v>
      </c>
      <c r="AC880" t="str">
        <f t="shared" si="55"/>
        <v>GA02V4163</v>
      </c>
      <c r="AD880" t="str">
        <f>_xlfn.IFNA(VLOOKUP(PrivateSchedule[[#This Row],[ow]],RTARoutes[[StageCodes]:[RouteID]],6,FALSE), VLOOKUP(PrivateSchedule[[#This Row],[re]],RTARoutes[[StageCodes]:[RouteID]],6,FALSE))</f>
        <v>PVT21</v>
      </c>
      <c r="AE880" t="str" cm="1">
        <f t="array" ref="AE880">_xlfn.IFS( NOT(ISNA(VLOOKUP(PrivateSchedule[[#This Row],[ow]],RTARoutes[[StageCodes]:[RouteID]],6,FALSE))), "O",  NOT(ISNA(VLOOKUP(PrivateSchedule[[#This Row],[re]],RTARoutes[[StageCodes]:[RouteID]],6,FALSE))), "R")</f>
        <v>O</v>
      </c>
      <c r="AF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81" spans="2:33">
      <c r="O881" s="171" t="s">
        <v>664</v>
      </c>
      <c r="T881" s="173" t="s">
        <v>480</v>
      </c>
      <c r="U881" t="str">
        <f t="shared" si="52"/>
        <v>BAINA-AIRPORT</v>
      </c>
      <c r="V881" s="163">
        <v>0.72916666666666663</v>
      </c>
      <c r="AA881" s="165" t="str">
        <f t="shared" si="53"/>
        <v/>
      </c>
      <c r="AB881" t="str">
        <f t="shared" si="54"/>
        <v>VSD</v>
      </c>
      <c r="AC881" t="str">
        <f t="shared" si="55"/>
        <v>GA02V4163</v>
      </c>
      <c r="AD881" t="str">
        <f>_xlfn.IFNA(VLOOKUP(PrivateSchedule[[#This Row],[ow]],RTARoutes[[StageCodes]:[RouteID]],6,FALSE), VLOOKUP(PrivateSchedule[[#This Row],[re]],RTARoutes[[StageCodes]:[RouteID]],6,FALSE))</f>
        <v>PVT21</v>
      </c>
      <c r="AE881" t="str" cm="1">
        <f t="array" ref="AE881">_xlfn.IFS( NOT(ISNA(VLOOKUP(PrivateSchedule[[#This Row],[ow]],RTARoutes[[StageCodes]:[RouteID]],6,FALSE))), "O",  NOT(ISNA(VLOOKUP(PrivateSchedule[[#This Row],[re]],RTARoutes[[StageCodes]:[RouteID]],6,FALSE))), "R")</f>
        <v>R</v>
      </c>
      <c r="AF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82" spans="2:33">
      <c r="O882" s="171" t="s">
        <v>480</v>
      </c>
      <c r="T882" s="173" t="s">
        <v>664</v>
      </c>
      <c r="U882" t="str">
        <f t="shared" si="52"/>
        <v>AIRPORT-BAINA</v>
      </c>
      <c r="V882" s="163">
        <v>0.75694444444444442</v>
      </c>
      <c r="AA882" s="165" t="str">
        <f t="shared" si="53"/>
        <v/>
      </c>
      <c r="AB882" t="str">
        <f t="shared" si="54"/>
        <v>VSD</v>
      </c>
      <c r="AC882" t="str">
        <f t="shared" si="55"/>
        <v>GA02V4163</v>
      </c>
      <c r="AD882" t="str">
        <f>_xlfn.IFNA(VLOOKUP(PrivateSchedule[[#This Row],[ow]],RTARoutes[[StageCodes]:[RouteID]],6,FALSE), VLOOKUP(PrivateSchedule[[#This Row],[re]],RTARoutes[[StageCodes]:[RouteID]],6,FALSE))</f>
        <v>PVT21</v>
      </c>
      <c r="AE882" t="str" cm="1">
        <f t="array" ref="AE882">_xlfn.IFS( NOT(ISNA(VLOOKUP(PrivateSchedule[[#This Row],[ow]],RTARoutes[[StageCodes]:[RouteID]],6,FALSE))), "O",  NOT(ISNA(VLOOKUP(PrivateSchedule[[#This Row],[re]],RTARoutes[[StageCodes]:[RouteID]],6,FALSE))), "R")</f>
        <v>O</v>
      </c>
      <c r="AF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83" spans="2:33">
      <c r="O883" s="171" t="s">
        <v>664</v>
      </c>
      <c r="T883" s="173" t="s">
        <v>480</v>
      </c>
      <c r="U883" t="str">
        <f t="shared" si="52"/>
        <v>BAINA-AIRPORT</v>
      </c>
      <c r="V883" s="163">
        <v>0.78472222222222221</v>
      </c>
      <c r="AA883" s="165" t="str">
        <f t="shared" si="53"/>
        <v/>
      </c>
      <c r="AB883" t="str">
        <f t="shared" si="54"/>
        <v>VSD</v>
      </c>
      <c r="AC883" t="str">
        <f t="shared" si="55"/>
        <v>GA02V4163</v>
      </c>
      <c r="AD883" t="str">
        <f>_xlfn.IFNA(VLOOKUP(PrivateSchedule[[#This Row],[ow]],RTARoutes[[StageCodes]:[RouteID]],6,FALSE), VLOOKUP(PrivateSchedule[[#This Row],[re]],RTARoutes[[StageCodes]:[RouteID]],6,FALSE))</f>
        <v>PVT21</v>
      </c>
      <c r="AE883" t="str" cm="1">
        <f t="array" ref="AE883">_xlfn.IFS( NOT(ISNA(VLOOKUP(PrivateSchedule[[#This Row],[ow]],RTARoutes[[StageCodes]:[RouteID]],6,FALSE))), "O",  NOT(ISNA(VLOOKUP(PrivateSchedule[[#This Row],[re]],RTARoutes[[StageCodes]:[RouteID]],6,FALSE))), "R")</f>
        <v>R</v>
      </c>
      <c r="AF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84" spans="2:33">
      <c r="O884" s="171" t="s">
        <v>480</v>
      </c>
      <c r="T884" s="173" t="s">
        <v>664</v>
      </c>
      <c r="U884" t="str">
        <f t="shared" si="52"/>
        <v>AIRPORT-BAINA</v>
      </c>
      <c r="V884" s="163">
        <v>0.83333333333333337</v>
      </c>
      <c r="AA884" s="165" t="str">
        <f t="shared" si="53"/>
        <v/>
      </c>
      <c r="AB884" t="str">
        <f t="shared" si="54"/>
        <v>VSD</v>
      </c>
      <c r="AC884" t="str">
        <f t="shared" si="55"/>
        <v>GA02V4163</v>
      </c>
      <c r="AD884" t="str">
        <f>_xlfn.IFNA(VLOOKUP(PrivateSchedule[[#This Row],[ow]],RTARoutes[[StageCodes]:[RouteID]],6,FALSE), VLOOKUP(PrivateSchedule[[#This Row],[re]],RTARoutes[[StageCodes]:[RouteID]],6,FALSE))</f>
        <v>PVT21</v>
      </c>
      <c r="AE884" t="str" cm="1">
        <f t="array" ref="AE884">_xlfn.IFS( NOT(ISNA(VLOOKUP(PrivateSchedule[[#This Row],[ow]],RTARoutes[[StageCodes]:[RouteID]],6,FALSE))), "O",  NOT(ISNA(VLOOKUP(PrivateSchedule[[#This Row],[re]],RTARoutes[[StageCodes]:[RouteID]],6,FALSE))), "R")</f>
        <v>O</v>
      </c>
      <c r="AF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85" spans="2:33">
      <c r="B885" s="171" t="s">
        <v>3924</v>
      </c>
      <c r="E885" s="176" t="s">
        <v>3925</v>
      </c>
      <c r="F885" s="177">
        <v>44282</v>
      </c>
      <c r="J885" s="171" t="s">
        <v>3926</v>
      </c>
      <c r="L885" s="172" t="s">
        <v>16</v>
      </c>
      <c r="M885" s="198">
        <v>27</v>
      </c>
      <c r="O885" s="171" t="s">
        <v>664</v>
      </c>
      <c r="T885" s="173" t="s">
        <v>480</v>
      </c>
      <c r="U885" t="str">
        <f t="shared" si="52"/>
        <v>BAINA-AIRPORT</v>
      </c>
      <c r="V885" s="163">
        <v>0.28472222222222221</v>
      </c>
      <c r="AA885" s="165" t="str">
        <f t="shared" si="53"/>
        <v/>
      </c>
      <c r="AB885" t="str">
        <f t="shared" si="54"/>
        <v>VSD</v>
      </c>
      <c r="AC885" t="str">
        <f t="shared" si="55"/>
        <v>GA06T1902</v>
      </c>
      <c r="AD885" t="str">
        <f>_xlfn.IFNA(VLOOKUP(PrivateSchedule[[#This Row],[ow]],RTARoutes[[StageCodes]:[RouteID]],6,FALSE), VLOOKUP(PrivateSchedule[[#This Row],[re]],RTARoutes[[StageCodes]:[RouteID]],6,FALSE))</f>
        <v>PVT21</v>
      </c>
      <c r="AE885" t="str" cm="1">
        <f t="array" ref="AE885">_xlfn.IFS( NOT(ISNA(VLOOKUP(PrivateSchedule[[#This Row],[ow]],RTARoutes[[StageCodes]:[RouteID]],6,FALSE))), "O",  NOT(ISNA(VLOOKUP(PrivateSchedule[[#This Row],[re]],RTARoutes[[StageCodes]:[RouteID]],6,FALSE))), "R")</f>
        <v>R</v>
      </c>
      <c r="AF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86" spans="2:33">
      <c r="O886" s="171" t="s">
        <v>480</v>
      </c>
      <c r="T886" s="173" t="s">
        <v>664</v>
      </c>
      <c r="U886" t="str">
        <f t="shared" si="52"/>
        <v>AIRPORT-BAINA</v>
      </c>
      <c r="V886" s="163">
        <v>0.31597222222222221</v>
      </c>
      <c r="AA886" s="165" t="str">
        <f t="shared" si="53"/>
        <v/>
      </c>
      <c r="AB886" t="str">
        <f t="shared" si="54"/>
        <v>VSD</v>
      </c>
      <c r="AC886" t="str">
        <f t="shared" si="55"/>
        <v>GA06T1902</v>
      </c>
      <c r="AD886" t="str">
        <f>_xlfn.IFNA(VLOOKUP(PrivateSchedule[[#This Row],[ow]],RTARoutes[[StageCodes]:[RouteID]],6,FALSE), VLOOKUP(PrivateSchedule[[#This Row],[re]],RTARoutes[[StageCodes]:[RouteID]],6,FALSE))</f>
        <v>PVT21</v>
      </c>
      <c r="AE886" t="str" cm="1">
        <f t="array" ref="AE886">_xlfn.IFS( NOT(ISNA(VLOOKUP(PrivateSchedule[[#This Row],[ow]],RTARoutes[[StageCodes]:[RouteID]],6,FALSE))), "O",  NOT(ISNA(VLOOKUP(PrivateSchedule[[#This Row],[re]],RTARoutes[[StageCodes]:[RouteID]],6,FALSE))), "R")</f>
        <v>O</v>
      </c>
      <c r="AF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87" spans="2:33">
      <c r="O887" s="171" t="s">
        <v>664</v>
      </c>
      <c r="T887" s="173" t="s">
        <v>480</v>
      </c>
      <c r="U887" t="str">
        <f t="shared" si="52"/>
        <v>BAINA-AIRPORT</v>
      </c>
      <c r="V887" s="163">
        <v>0.34375</v>
      </c>
      <c r="AA887" s="165" t="str">
        <f t="shared" si="53"/>
        <v/>
      </c>
      <c r="AB887" t="str">
        <f t="shared" si="54"/>
        <v>VSD</v>
      </c>
      <c r="AC887" t="str">
        <f t="shared" si="55"/>
        <v>GA06T1902</v>
      </c>
      <c r="AD887" t="str">
        <f>_xlfn.IFNA(VLOOKUP(PrivateSchedule[[#This Row],[ow]],RTARoutes[[StageCodes]:[RouteID]],6,FALSE), VLOOKUP(PrivateSchedule[[#This Row],[re]],RTARoutes[[StageCodes]:[RouteID]],6,FALSE))</f>
        <v>PVT21</v>
      </c>
      <c r="AE887" t="str" cm="1">
        <f t="array" ref="AE887">_xlfn.IFS( NOT(ISNA(VLOOKUP(PrivateSchedule[[#This Row],[ow]],RTARoutes[[StageCodes]:[RouteID]],6,FALSE))), "O",  NOT(ISNA(VLOOKUP(PrivateSchedule[[#This Row],[re]],RTARoutes[[StageCodes]:[RouteID]],6,FALSE))), "R")</f>
        <v>R</v>
      </c>
      <c r="AF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88" spans="2:33">
      <c r="O888" s="171" t="s">
        <v>480</v>
      </c>
      <c r="T888" s="173" t="s">
        <v>664</v>
      </c>
      <c r="U888" t="str">
        <f t="shared" si="52"/>
        <v>AIRPORT-BAINA</v>
      </c>
      <c r="V888" s="163">
        <v>0.37152777777777779</v>
      </c>
      <c r="AA888" s="165" t="str">
        <f t="shared" si="53"/>
        <v/>
      </c>
      <c r="AB888" t="str">
        <f t="shared" si="54"/>
        <v>VSD</v>
      </c>
      <c r="AC888" t="str">
        <f t="shared" si="55"/>
        <v>GA06T1902</v>
      </c>
      <c r="AD888" t="str">
        <f>_xlfn.IFNA(VLOOKUP(PrivateSchedule[[#This Row],[ow]],RTARoutes[[StageCodes]:[RouteID]],6,FALSE), VLOOKUP(PrivateSchedule[[#This Row],[re]],RTARoutes[[StageCodes]:[RouteID]],6,FALSE))</f>
        <v>PVT21</v>
      </c>
      <c r="AE888" t="str" cm="1">
        <f t="array" ref="AE888">_xlfn.IFS( NOT(ISNA(VLOOKUP(PrivateSchedule[[#This Row],[ow]],RTARoutes[[StageCodes]:[RouteID]],6,FALSE))), "O",  NOT(ISNA(VLOOKUP(PrivateSchedule[[#This Row],[re]],RTARoutes[[StageCodes]:[RouteID]],6,FALSE))), "R")</f>
        <v>O</v>
      </c>
      <c r="AF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89" spans="2:33">
      <c r="O889" s="171" t="s">
        <v>664</v>
      </c>
      <c r="T889" s="173" t="s">
        <v>480</v>
      </c>
      <c r="U889" t="str">
        <f t="shared" si="52"/>
        <v>BAINA-AIRPORT</v>
      </c>
      <c r="V889" s="163">
        <v>0.39930555555555558</v>
      </c>
      <c r="AA889" s="165" t="str">
        <f t="shared" si="53"/>
        <v/>
      </c>
      <c r="AB889" t="str">
        <f t="shared" si="54"/>
        <v>VSD</v>
      </c>
      <c r="AC889" t="str">
        <f t="shared" si="55"/>
        <v>GA06T1902</v>
      </c>
      <c r="AD889" t="str">
        <f>_xlfn.IFNA(VLOOKUP(PrivateSchedule[[#This Row],[ow]],RTARoutes[[StageCodes]:[RouteID]],6,FALSE), VLOOKUP(PrivateSchedule[[#This Row],[re]],RTARoutes[[StageCodes]:[RouteID]],6,FALSE))</f>
        <v>PVT21</v>
      </c>
      <c r="AE889" t="str" cm="1">
        <f t="array" ref="AE889">_xlfn.IFS( NOT(ISNA(VLOOKUP(PrivateSchedule[[#This Row],[ow]],RTARoutes[[StageCodes]:[RouteID]],6,FALSE))), "O",  NOT(ISNA(VLOOKUP(PrivateSchedule[[#This Row],[re]],RTARoutes[[StageCodes]:[RouteID]],6,FALSE))), "R")</f>
        <v>R</v>
      </c>
      <c r="AF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90" spans="2:33">
      <c r="O890" s="171" t="s">
        <v>480</v>
      </c>
      <c r="T890" s="173" t="s">
        <v>664</v>
      </c>
      <c r="U890" t="str">
        <f t="shared" si="52"/>
        <v>AIRPORT-BAINA</v>
      </c>
      <c r="V890" s="163">
        <v>0.4513888888888889</v>
      </c>
      <c r="AA890" s="165" t="str">
        <f t="shared" si="53"/>
        <v/>
      </c>
      <c r="AB890" t="str">
        <f t="shared" si="54"/>
        <v>VSD</v>
      </c>
      <c r="AC890" t="str">
        <f t="shared" si="55"/>
        <v>GA06T1902</v>
      </c>
      <c r="AD890" t="str">
        <f>_xlfn.IFNA(VLOOKUP(PrivateSchedule[[#This Row],[ow]],RTARoutes[[StageCodes]:[RouteID]],6,FALSE), VLOOKUP(PrivateSchedule[[#This Row],[re]],RTARoutes[[StageCodes]:[RouteID]],6,FALSE))</f>
        <v>PVT21</v>
      </c>
      <c r="AE890" t="str" cm="1">
        <f t="array" ref="AE890">_xlfn.IFS( NOT(ISNA(VLOOKUP(PrivateSchedule[[#This Row],[ow]],RTARoutes[[StageCodes]:[RouteID]],6,FALSE))), "O",  NOT(ISNA(VLOOKUP(PrivateSchedule[[#This Row],[re]],RTARoutes[[StageCodes]:[RouteID]],6,FALSE))), "R")</f>
        <v>O</v>
      </c>
      <c r="AF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91" spans="2:33">
      <c r="O891" s="171" t="s">
        <v>664</v>
      </c>
      <c r="P891" s="172" t="s">
        <v>421</v>
      </c>
      <c r="T891" s="173" t="s">
        <v>480</v>
      </c>
      <c r="U891" t="str">
        <f t="shared" si="52"/>
        <v>BAINA-VASCO-AIRPORT</v>
      </c>
      <c r="V891" s="163">
        <v>0.50694444444444442</v>
      </c>
      <c r="AA891" s="165" t="str">
        <f t="shared" si="53"/>
        <v/>
      </c>
      <c r="AB891" t="str">
        <f t="shared" si="54"/>
        <v>VSD</v>
      </c>
      <c r="AC891" t="str">
        <f t="shared" si="55"/>
        <v>GA06T1902</v>
      </c>
      <c r="AD891" t="e">
        <f>_xlfn.IFNA(VLOOKUP(PrivateSchedule[[#This Row],[ow]],RTARoutes[[StageCodes]:[RouteID]],6,FALSE), VLOOKUP(PrivateSchedule[[#This Row],[re]],RTARoutes[[StageCodes]:[RouteID]],6,FALSE))</f>
        <v>#N/A</v>
      </c>
      <c r="AE891" t="e" cm="1">
        <f t="array" ref="AE891">_xlfn.IFS( NOT(ISNA(VLOOKUP(PrivateSchedule[[#This Row],[ow]],RTARoutes[[StageCodes]:[RouteID]],6,FALSE))), "O",  NOT(ISNA(VLOOKUP(PrivateSchedule[[#This Row],[re]],RTARoutes[[StageCodes]:[RouteID]],6,FALSE))), "R")</f>
        <v>#N/A</v>
      </c>
      <c r="AF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92" spans="2:33">
      <c r="O892" s="171" t="s">
        <v>480</v>
      </c>
      <c r="T892" s="173" t="s">
        <v>664</v>
      </c>
      <c r="U892" t="str">
        <f t="shared" si="52"/>
        <v>AIRPORT-BAINA</v>
      </c>
      <c r="V892" s="163">
        <v>0.53819444444444442</v>
      </c>
      <c r="AA892" s="165" t="str">
        <f t="shared" si="53"/>
        <v/>
      </c>
      <c r="AB892" t="str">
        <f t="shared" si="54"/>
        <v>VSD</v>
      </c>
      <c r="AC892" t="str">
        <f t="shared" si="55"/>
        <v>GA06T1902</v>
      </c>
      <c r="AD892" t="str">
        <f>_xlfn.IFNA(VLOOKUP(PrivateSchedule[[#This Row],[ow]],RTARoutes[[StageCodes]:[RouteID]],6,FALSE), VLOOKUP(PrivateSchedule[[#This Row],[re]],RTARoutes[[StageCodes]:[RouteID]],6,FALSE))</f>
        <v>PVT21</v>
      </c>
      <c r="AE892" t="str" cm="1">
        <f t="array" ref="AE892">_xlfn.IFS( NOT(ISNA(VLOOKUP(PrivateSchedule[[#This Row],[ow]],RTARoutes[[StageCodes]:[RouteID]],6,FALSE))), "O",  NOT(ISNA(VLOOKUP(PrivateSchedule[[#This Row],[re]],RTARoutes[[StageCodes]:[RouteID]],6,FALSE))), "R")</f>
        <v>O</v>
      </c>
      <c r="AF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93" spans="2:33">
      <c r="O893" s="171" t="s">
        <v>664</v>
      </c>
      <c r="T893" s="173" t="s">
        <v>480</v>
      </c>
      <c r="U893" t="str">
        <f t="shared" si="52"/>
        <v>BAINA-AIRPORT</v>
      </c>
      <c r="V893" s="163">
        <v>0.56597222222222221</v>
      </c>
      <c r="AA893" s="165" t="str">
        <f t="shared" si="53"/>
        <v/>
      </c>
      <c r="AB893" t="str">
        <f t="shared" si="54"/>
        <v>VSD</v>
      </c>
      <c r="AC893" t="str">
        <f t="shared" si="55"/>
        <v>GA06T1902</v>
      </c>
      <c r="AD893" t="str">
        <f>_xlfn.IFNA(VLOOKUP(PrivateSchedule[[#This Row],[ow]],RTARoutes[[StageCodes]:[RouteID]],6,FALSE), VLOOKUP(PrivateSchedule[[#This Row],[re]],RTARoutes[[StageCodes]:[RouteID]],6,FALSE))</f>
        <v>PVT21</v>
      </c>
      <c r="AE893" t="str" cm="1">
        <f t="array" ref="AE893">_xlfn.IFS( NOT(ISNA(VLOOKUP(PrivateSchedule[[#This Row],[ow]],RTARoutes[[StageCodes]:[RouteID]],6,FALSE))), "O",  NOT(ISNA(VLOOKUP(PrivateSchedule[[#This Row],[re]],RTARoutes[[StageCodes]:[RouteID]],6,FALSE))), "R")</f>
        <v>R</v>
      </c>
      <c r="AF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94" spans="2:33">
      <c r="O894" s="171" t="s">
        <v>480</v>
      </c>
      <c r="T894" s="173" t="s">
        <v>664</v>
      </c>
      <c r="U894" t="str">
        <f t="shared" si="52"/>
        <v>AIRPORT-BAINA</v>
      </c>
      <c r="V894" s="163">
        <v>0.61805555555555558</v>
      </c>
      <c r="AA894" s="165" t="str">
        <f t="shared" si="53"/>
        <v/>
      </c>
      <c r="AB894" t="str">
        <f t="shared" si="54"/>
        <v>VSD</v>
      </c>
      <c r="AC894" t="str">
        <f t="shared" si="55"/>
        <v>GA06T1902</v>
      </c>
      <c r="AD894" t="str">
        <f>_xlfn.IFNA(VLOOKUP(PrivateSchedule[[#This Row],[ow]],RTARoutes[[StageCodes]:[RouteID]],6,FALSE), VLOOKUP(PrivateSchedule[[#This Row],[re]],RTARoutes[[StageCodes]:[RouteID]],6,FALSE))</f>
        <v>PVT21</v>
      </c>
      <c r="AE894" t="str" cm="1">
        <f t="array" ref="AE894">_xlfn.IFS( NOT(ISNA(VLOOKUP(PrivateSchedule[[#This Row],[ow]],RTARoutes[[StageCodes]:[RouteID]],6,FALSE))), "O",  NOT(ISNA(VLOOKUP(PrivateSchedule[[#This Row],[re]],RTARoutes[[StageCodes]:[RouteID]],6,FALSE))), "R")</f>
        <v>O</v>
      </c>
      <c r="AF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95" spans="2:33">
      <c r="O895" s="171" t="s">
        <v>664</v>
      </c>
      <c r="P895" s="172" t="s">
        <v>421</v>
      </c>
      <c r="T895" s="173" t="s">
        <v>480</v>
      </c>
      <c r="U895" t="str">
        <f t="shared" si="52"/>
        <v>BAINA-VASCO-AIRPORT</v>
      </c>
      <c r="V895" s="163">
        <v>0.67361111111111116</v>
      </c>
      <c r="AA895" s="165" t="str">
        <f t="shared" si="53"/>
        <v/>
      </c>
      <c r="AB895" t="str">
        <f t="shared" si="54"/>
        <v>VSD</v>
      </c>
      <c r="AC895" t="str">
        <f t="shared" si="55"/>
        <v>GA06T1902</v>
      </c>
      <c r="AD895" t="e">
        <f>_xlfn.IFNA(VLOOKUP(PrivateSchedule[[#This Row],[ow]],RTARoutes[[StageCodes]:[RouteID]],6,FALSE), VLOOKUP(PrivateSchedule[[#This Row],[re]],RTARoutes[[StageCodes]:[RouteID]],6,FALSE))</f>
        <v>#N/A</v>
      </c>
      <c r="AE895" t="e" cm="1">
        <f t="array" ref="AE895">_xlfn.IFS( NOT(ISNA(VLOOKUP(PrivateSchedule[[#This Row],[ow]],RTARoutes[[StageCodes]:[RouteID]],6,FALSE))), "O",  NOT(ISNA(VLOOKUP(PrivateSchedule[[#This Row],[re]],RTARoutes[[StageCodes]:[RouteID]],6,FALSE))), "R")</f>
        <v>#N/A</v>
      </c>
      <c r="AF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896" spans="2:33">
      <c r="O896" s="171" t="s">
        <v>480</v>
      </c>
      <c r="T896" s="173" t="s">
        <v>664</v>
      </c>
      <c r="U896" t="str">
        <f t="shared" si="52"/>
        <v>AIRPORT-BAINA</v>
      </c>
      <c r="V896" s="163">
        <v>0.70486111111111116</v>
      </c>
      <c r="AA896" s="165" t="str">
        <f t="shared" si="53"/>
        <v/>
      </c>
      <c r="AB896" t="str">
        <f t="shared" si="54"/>
        <v>VSD</v>
      </c>
      <c r="AC896" t="str">
        <f t="shared" si="55"/>
        <v>GA06T1902</v>
      </c>
      <c r="AD896" t="str">
        <f>_xlfn.IFNA(VLOOKUP(PrivateSchedule[[#This Row],[ow]],RTARoutes[[StageCodes]:[RouteID]],6,FALSE), VLOOKUP(PrivateSchedule[[#This Row],[re]],RTARoutes[[StageCodes]:[RouteID]],6,FALSE))</f>
        <v>PVT21</v>
      </c>
      <c r="AE896" t="str" cm="1">
        <f t="array" ref="AE896">_xlfn.IFS( NOT(ISNA(VLOOKUP(PrivateSchedule[[#This Row],[ow]],RTARoutes[[StageCodes]:[RouteID]],6,FALSE))), "O",  NOT(ISNA(VLOOKUP(PrivateSchedule[[#This Row],[re]],RTARoutes[[StageCodes]:[RouteID]],6,FALSE))), "R")</f>
        <v>O</v>
      </c>
      <c r="AF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97" spans="2:33">
      <c r="O897" s="171" t="s">
        <v>664</v>
      </c>
      <c r="T897" s="173" t="s">
        <v>480</v>
      </c>
      <c r="U897" t="str">
        <f t="shared" si="52"/>
        <v>BAINA-AIRPORT</v>
      </c>
      <c r="V897" s="163">
        <v>0.73263888888888884</v>
      </c>
      <c r="AA897" s="165" t="str">
        <f t="shared" si="53"/>
        <v/>
      </c>
      <c r="AB897" t="str">
        <f t="shared" si="54"/>
        <v>VSD</v>
      </c>
      <c r="AC897" t="str">
        <f t="shared" si="55"/>
        <v>GA06T1902</v>
      </c>
      <c r="AD897" t="str">
        <f>_xlfn.IFNA(VLOOKUP(PrivateSchedule[[#This Row],[ow]],RTARoutes[[StageCodes]:[RouteID]],6,FALSE), VLOOKUP(PrivateSchedule[[#This Row],[re]],RTARoutes[[StageCodes]:[RouteID]],6,FALSE))</f>
        <v>PVT21</v>
      </c>
      <c r="AE897" t="str" cm="1">
        <f t="array" ref="AE897">_xlfn.IFS( NOT(ISNA(VLOOKUP(PrivateSchedule[[#This Row],[ow]],RTARoutes[[StageCodes]:[RouteID]],6,FALSE))), "O",  NOT(ISNA(VLOOKUP(PrivateSchedule[[#This Row],[re]],RTARoutes[[StageCodes]:[RouteID]],6,FALSE))), "R")</f>
        <v>R</v>
      </c>
      <c r="AF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898" spans="2:33">
      <c r="O898" s="171" t="s">
        <v>480</v>
      </c>
      <c r="T898" s="173" t="s">
        <v>664</v>
      </c>
      <c r="U898" t="str">
        <f t="shared" si="52"/>
        <v>AIRPORT-BAINA</v>
      </c>
      <c r="V898" s="163">
        <v>0.76041666666666663</v>
      </c>
      <c r="AA898" s="165" t="str">
        <f t="shared" si="53"/>
        <v/>
      </c>
      <c r="AB898" t="str">
        <f t="shared" si="54"/>
        <v>VSD</v>
      </c>
      <c r="AC898" t="str">
        <f t="shared" si="55"/>
        <v>GA06T1902</v>
      </c>
      <c r="AD898" t="str">
        <f>_xlfn.IFNA(VLOOKUP(PrivateSchedule[[#This Row],[ow]],RTARoutes[[StageCodes]:[RouteID]],6,FALSE), VLOOKUP(PrivateSchedule[[#This Row],[re]],RTARoutes[[StageCodes]:[RouteID]],6,FALSE))</f>
        <v>PVT21</v>
      </c>
      <c r="AE898" t="str" cm="1">
        <f t="array" ref="AE898">_xlfn.IFS( NOT(ISNA(VLOOKUP(PrivateSchedule[[#This Row],[ow]],RTARoutes[[StageCodes]:[RouteID]],6,FALSE))), "O",  NOT(ISNA(VLOOKUP(PrivateSchedule[[#This Row],[re]],RTARoutes[[StageCodes]:[RouteID]],6,FALSE))), "R")</f>
        <v>O</v>
      </c>
      <c r="AF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899" spans="2:33">
      <c r="O899" s="171" t="s">
        <v>664</v>
      </c>
      <c r="T899" s="173" t="s">
        <v>480</v>
      </c>
      <c r="U899" t="str">
        <f t="shared" ref="U899:U962" si="56">_xlfn.IFNA(VLOOKUP($O899,Code2Loc,2,FALSE)
&amp; IF( OR( ISNA($P899), LEN($P899)=0), "",  "-" &amp; VLOOKUP($P899,Code2Loc,2,FALSE))
&amp; IF( OR( ISNA($Q899), LEN($Q899)=0), "",  "-" &amp; VLOOKUP($Q899,Code2Loc,2,FALSE))
&amp; IF( OR( ISNA($R899), LEN($R899)=0), "",  "-" &amp; VLOOKUP($R899,Code2Loc,2,FALSE))
&amp; IF( OR( ISNA($S899), LEN($S899)=0), "",  "-" &amp; VLOOKUP($S899,Code2Loc,2,FALSE))
&amp; IF( OR( ISNA($T899), LEN($T899)=0), "",  "-" &amp; VLOOKUP($T899,Code2Loc,2,FALSE)),"")</f>
        <v>BAINA-AIRPORT</v>
      </c>
      <c r="V899" s="163">
        <v>0.78819444444444442</v>
      </c>
      <c r="AA899" s="165" t="str">
        <f t="shared" ref="AA899:AA962" si="57">IF(ISBLANK($V899), "", _xlfn.IFNA($V899 + _xlfn.IFNA( VLOOKUP($O899 &amp; IF(ISBLANK($P899),"", "-" &amp; $P899) &amp; IF(ISBLANK($Q899),"", "-" &amp; $Q899) &amp; IF(ISBLANK($R899),"", "-" &amp; $R899) &amp; IF(ISBLANK($S899),"", "-" &amp; $S899) &amp; IF(ISBLANK($T899),"", "-" &amp; $T899),TravelTime,8,FALSE), VLOOKUP($T899 &amp; IF(ISBLANK($S899),"", "-" &amp; $S899) &amp; IF(ISBLANK($R899),"", "-" &amp; $R899) &amp; IF(ISBLANK($Q899),"", "-" &amp; $Q899) &amp; IF(ISBLANK($P899),"", "-" &amp; $P899) &amp; IF(ISBLANK($O899),"", "-" &amp; $O899),TravelTime,8,FALSE)) / 1440, ""))</f>
        <v/>
      </c>
      <c r="AB899" t="str">
        <f t="shared" ref="AB899:AB962" si="58">IF(AND(LEN($A899)&lt;&gt;0,LEN($A899)&lt;&gt;0),$A899,$AB898)</f>
        <v>VSD</v>
      </c>
      <c r="AC899" t="str">
        <f t="shared" ref="AC899:AC962" si="59">IF(AND(LEN($J899)&lt;&gt;0,LEN($B899)&lt;&gt;0),$J899,$AC898)</f>
        <v>GA06T1902</v>
      </c>
      <c r="AD899" t="str">
        <f>_xlfn.IFNA(VLOOKUP(PrivateSchedule[[#This Row],[ow]],RTARoutes[[StageCodes]:[RouteID]],6,FALSE), VLOOKUP(PrivateSchedule[[#This Row],[re]],RTARoutes[[StageCodes]:[RouteID]],6,FALSE))</f>
        <v>PVT21</v>
      </c>
      <c r="AE899" t="str" cm="1">
        <f t="array" ref="AE899">_xlfn.IFS( NOT(ISNA(VLOOKUP(PrivateSchedule[[#This Row],[ow]],RTARoutes[[StageCodes]:[RouteID]],6,FALSE))), "O",  NOT(ISNA(VLOOKUP(PrivateSchedule[[#This Row],[re]],RTARoutes[[StageCodes]:[RouteID]],6,FALSE))), "R")</f>
        <v>R</v>
      </c>
      <c r="AF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00" spans="2:33">
      <c r="O900" s="171" t="s">
        <v>480</v>
      </c>
      <c r="T900" s="173" t="s">
        <v>664</v>
      </c>
      <c r="U900" t="str">
        <f t="shared" si="56"/>
        <v>AIRPORT-BAINA</v>
      </c>
      <c r="V900" s="163">
        <v>0.84027777777777779</v>
      </c>
      <c r="AA900" s="165" t="str">
        <f t="shared" si="57"/>
        <v/>
      </c>
      <c r="AB900" t="str">
        <f t="shared" si="58"/>
        <v>VSD</v>
      </c>
      <c r="AC900" t="str">
        <f t="shared" si="59"/>
        <v>GA06T1902</v>
      </c>
      <c r="AD900" t="str">
        <f>_xlfn.IFNA(VLOOKUP(PrivateSchedule[[#This Row],[ow]],RTARoutes[[StageCodes]:[RouteID]],6,FALSE), VLOOKUP(PrivateSchedule[[#This Row],[re]],RTARoutes[[StageCodes]:[RouteID]],6,FALSE))</f>
        <v>PVT21</v>
      </c>
      <c r="AE900" t="str" cm="1">
        <f t="array" ref="AE900">_xlfn.IFS( NOT(ISNA(VLOOKUP(PrivateSchedule[[#This Row],[ow]],RTARoutes[[StageCodes]:[RouteID]],6,FALSE))), "O",  NOT(ISNA(VLOOKUP(PrivateSchedule[[#This Row],[re]],RTARoutes[[StageCodes]:[RouteID]],6,FALSE))), "R")</f>
        <v>O</v>
      </c>
      <c r="AF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01" spans="2:33">
      <c r="B901" s="171" t="s">
        <v>3927</v>
      </c>
      <c r="E901" s="176" t="s">
        <v>3928</v>
      </c>
      <c r="F901" s="177" t="s">
        <v>3929</v>
      </c>
      <c r="J901" s="171" t="s">
        <v>3930</v>
      </c>
      <c r="L901" s="172" t="s">
        <v>16</v>
      </c>
      <c r="M901" s="198">
        <v>28</v>
      </c>
      <c r="N901" s="199">
        <v>11</v>
      </c>
      <c r="O901" s="171" t="s">
        <v>664</v>
      </c>
      <c r="T901" s="173" t="s">
        <v>480</v>
      </c>
      <c r="U901" t="str">
        <f t="shared" si="56"/>
        <v>BAINA-AIRPORT</v>
      </c>
      <c r="V901" s="163">
        <v>0.29166666666666669</v>
      </c>
      <c r="AA901" s="165" t="str">
        <f t="shared" si="57"/>
        <v/>
      </c>
      <c r="AB901" t="str">
        <f t="shared" si="58"/>
        <v>VSD</v>
      </c>
      <c r="AC901" t="str">
        <f t="shared" si="59"/>
        <v>GA06T0365</v>
      </c>
      <c r="AD901" t="str">
        <f>_xlfn.IFNA(VLOOKUP(PrivateSchedule[[#This Row],[ow]],RTARoutes[[StageCodes]:[RouteID]],6,FALSE), VLOOKUP(PrivateSchedule[[#This Row],[re]],RTARoutes[[StageCodes]:[RouteID]],6,FALSE))</f>
        <v>PVT21</v>
      </c>
      <c r="AE901" t="str" cm="1">
        <f t="array" ref="AE901">_xlfn.IFS( NOT(ISNA(VLOOKUP(PrivateSchedule[[#This Row],[ow]],RTARoutes[[StageCodes]:[RouteID]],6,FALSE))), "O",  NOT(ISNA(VLOOKUP(PrivateSchedule[[#This Row],[re]],RTARoutes[[StageCodes]:[RouteID]],6,FALSE))), "R")</f>
        <v>R</v>
      </c>
      <c r="AF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02" spans="2:33">
      <c r="O902" s="171" t="s">
        <v>480</v>
      </c>
      <c r="T902" s="173" t="s">
        <v>664</v>
      </c>
      <c r="U902" t="str">
        <f t="shared" si="56"/>
        <v>AIRPORT-BAINA</v>
      </c>
      <c r="V902" s="163">
        <v>0.31944444444444442</v>
      </c>
      <c r="AA902" s="165" t="str">
        <f t="shared" si="57"/>
        <v/>
      </c>
      <c r="AB902" t="str">
        <f t="shared" si="58"/>
        <v>VSD</v>
      </c>
      <c r="AC902" t="str">
        <f t="shared" si="59"/>
        <v>GA06T0365</v>
      </c>
      <c r="AD902" t="str">
        <f>_xlfn.IFNA(VLOOKUP(PrivateSchedule[[#This Row],[ow]],RTARoutes[[StageCodes]:[RouteID]],6,FALSE), VLOOKUP(PrivateSchedule[[#This Row],[re]],RTARoutes[[StageCodes]:[RouteID]],6,FALSE))</f>
        <v>PVT21</v>
      </c>
      <c r="AE902" t="str" cm="1">
        <f t="array" ref="AE902">_xlfn.IFS( NOT(ISNA(VLOOKUP(PrivateSchedule[[#This Row],[ow]],RTARoutes[[StageCodes]:[RouteID]],6,FALSE))), "O",  NOT(ISNA(VLOOKUP(PrivateSchedule[[#This Row],[re]],RTARoutes[[StageCodes]:[RouteID]],6,FALSE))), "R")</f>
        <v>O</v>
      </c>
      <c r="AF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03" spans="2:33">
      <c r="O903" s="171" t="s">
        <v>664</v>
      </c>
      <c r="T903" s="173" t="s">
        <v>480</v>
      </c>
      <c r="U903" t="str">
        <f t="shared" si="56"/>
        <v>BAINA-AIRPORT</v>
      </c>
      <c r="V903" s="163">
        <v>0.34722222222222221</v>
      </c>
      <c r="AA903" s="165" t="str">
        <f t="shared" si="57"/>
        <v/>
      </c>
      <c r="AB903" t="str">
        <f t="shared" si="58"/>
        <v>VSD</v>
      </c>
      <c r="AC903" t="str">
        <f t="shared" si="59"/>
        <v>GA06T0365</v>
      </c>
      <c r="AD903" t="str">
        <f>_xlfn.IFNA(VLOOKUP(PrivateSchedule[[#This Row],[ow]],RTARoutes[[StageCodes]:[RouteID]],6,FALSE), VLOOKUP(PrivateSchedule[[#This Row],[re]],RTARoutes[[StageCodes]:[RouteID]],6,FALSE))</f>
        <v>PVT21</v>
      </c>
      <c r="AE903" t="str" cm="1">
        <f t="array" ref="AE903">_xlfn.IFS( NOT(ISNA(VLOOKUP(PrivateSchedule[[#This Row],[ow]],RTARoutes[[StageCodes]:[RouteID]],6,FALSE))), "O",  NOT(ISNA(VLOOKUP(PrivateSchedule[[#This Row],[re]],RTARoutes[[StageCodes]:[RouteID]],6,FALSE))), "R")</f>
        <v>R</v>
      </c>
      <c r="AF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04" spans="2:33">
      <c r="O904" s="171" t="s">
        <v>480</v>
      </c>
      <c r="T904" s="173" t="s">
        <v>664</v>
      </c>
      <c r="U904" t="str">
        <f t="shared" si="56"/>
        <v>AIRPORT-BAINA</v>
      </c>
      <c r="V904" s="163">
        <v>0.375</v>
      </c>
      <c r="AA904" s="165" t="str">
        <f t="shared" si="57"/>
        <v/>
      </c>
      <c r="AB904" t="str">
        <f t="shared" si="58"/>
        <v>VSD</v>
      </c>
      <c r="AC904" t="str">
        <f t="shared" si="59"/>
        <v>GA06T0365</v>
      </c>
      <c r="AD904" t="str">
        <f>_xlfn.IFNA(VLOOKUP(PrivateSchedule[[#This Row],[ow]],RTARoutes[[StageCodes]:[RouteID]],6,FALSE), VLOOKUP(PrivateSchedule[[#This Row],[re]],RTARoutes[[StageCodes]:[RouteID]],6,FALSE))</f>
        <v>PVT21</v>
      </c>
      <c r="AE904" t="str" cm="1">
        <f t="array" ref="AE904">_xlfn.IFS( NOT(ISNA(VLOOKUP(PrivateSchedule[[#This Row],[ow]],RTARoutes[[StageCodes]:[RouteID]],6,FALSE))), "O",  NOT(ISNA(VLOOKUP(PrivateSchedule[[#This Row],[re]],RTARoutes[[StageCodes]:[RouteID]],6,FALSE))), "R")</f>
        <v>O</v>
      </c>
      <c r="AF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05" spans="2:33">
      <c r="O905" s="171" t="s">
        <v>664</v>
      </c>
      <c r="T905" s="173" t="s">
        <v>480</v>
      </c>
      <c r="U905" t="str">
        <f t="shared" si="56"/>
        <v>BAINA-AIRPORT</v>
      </c>
      <c r="V905" s="163">
        <v>0.40277777777777779</v>
      </c>
      <c r="AA905" s="165" t="str">
        <f t="shared" si="57"/>
        <v/>
      </c>
      <c r="AB905" t="str">
        <f t="shared" si="58"/>
        <v>VSD</v>
      </c>
      <c r="AC905" t="str">
        <f t="shared" si="59"/>
        <v>GA06T0365</v>
      </c>
      <c r="AD905" t="str">
        <f>_xlfn.IFNA(VLOOKUP(PrivateSchedule[[#This Row],[ow]],RTARoutes[[StageCodes]:[RouteID]],6,FALSE), VLOOKUP(PrivateSchedule[[#This Row],[re]],RTARoutes[[StageCodes]:[RouteID]],6,FALSE))</f>
        <v>PVT21</v>
      </c>
      <c r="AE905" t="str" cm="1">
        <f t="array" ref="AE905">_xlfn.IFS( NOT(ISNA(VLOOKUP(PrivateSchedule[[#This Row],[ow]],RTARoutes[[StageCodes]:[RouteID]],6,FALSE))), "O",  NOT(ISNA(VLOOKUP(PrivateSchedule[[#This Row],[re]],RTARoutes[[StageCodes]:[RouteID]],6,FALSE))), "R")</f>
        <v>R</v>
      </c>
      <c r="AF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06" spans="2:33">
      <c r="O906" s="171" t="s">
        <v>480</v>
      </c>
      <c r="T906" s="173" t="s">
        <v>664</v>
      </c>
      <c r="U906" t="str">
        <f t="shared" si="56"/>
        <v>AIRPORT-BAINA</v>
      </c>
      <c r="V906" s="163">
        <v>0.45833333333333331</v>
      </c>
      <c r="AA906" s="165" t="str">
        <f t="shared" si="57"/>
        <v/>
      </c>
      <c r="AB906" t="str">
        <f t="shared" si="58"/>
        <v>VSD</v>
      </c>
      <c r="AC906" t="str">
        <f t="shared" si="59"/>
        <v>GA06T0365</v>
      </c>
      <c r="AD906" t="str">
        <f>_xlfn.IFNA(VLOOKUP(PrivateSchedule[[#This Row],[ow]],RTARoutes[[StageCodes]:[RouteID]],6,FALSE), VLOOKUP(PrivateSchedule[[#This Row],[re]],RTARoutes[[StageCodes]:[RouteID]],6,FALSE))</f>
        <v>PVT21</v>
      </c>
      <c r="AE906" t="str" cm="1">
        <f t="array" ref="AE906">_xlfn.IFS( NOT(ISNA(VLOOKUP(PrivateSchedule[[#This Row],[ow]],RTARoutes[[StageCodes]:[RouteID]],6,FALSE))), "O",  NOT(ISNA(VLOOKUP(PrivateSchedule[[#This Row],[re]],RTARoutes[[StageCodes]:[RouteID]],6,FALSE))), "R")</f>
        <v>O</v>
      </c>
      <c r="AF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07" spans="2:33">
      <c r="O907" s="171" t="s">
        <v>664</v>
      </c>
      <c r="P907" s="172" t="s">
        <v>421</v>
      </c>
      <c r="T907" s="173" t="s">
        <v>480</v>
      </c>
      <c r="U907" t="str">
        <f t="shared" si="56"/>
        <v>BAINA-VASCO-AIRPORT</v>
      </c>
      <c r="V907" s="163">
        <v>0.51388888888888884</v>
      </c>
      <c r="AA907" s="165" t="str">
        <f t="shared" si="57"/>
        <v/>
      </c>
      <c r="AB907" t="str">
        <f t="shared" si="58"/>
        <v>VSD</v>
      </c>
      <c r="AC907" t="str">
        <f t="shared" si="59"/>
        <v>GA06T0365</v>
      </c>
      <c r="AD907" t="e">
        <f>_xlfn.IFNA(VLOOKUP(PrivateSchedule[[#This Row],[ow]],RTARoutes[[StageCodes]:[RouteID]],6,FALSE), VLOOKUP(PrivateSchedule[[#This Row],[re]],RTARoutes[[StageCodes]:[RouteID]],6,FALSE))</f>
        <v>#N/A</v>
      </c>
      <c r="AE907" t="e" cm="1">
        <f t="array" ref="AE907">_xlfn.IFS( NOT(ISNA(VLOOKUP(PrivateSchedule[[#This Row],[ow]],RTARoutes[[StageCodes]:[RouteID]],6,FALSE))), "O",  NOT(ISNA(VLOOKUP(PrivateSchedule[[#This Row],[re]],RTARoutes[[StageCodes]:[RouteID]],6,FALSE))), "R")</f>
        <v>#N/A</v>
      </c>
      <c r="AF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08" spans="2:33">
      <c r="O908" s="171" t="s">
        <v>480</v>
      </c>
      <c r="T908" s="173" t="s">
        <v>664</v>
      </c>
      <c r="U908" t="str">
        <f t="shared" si="56"/>
        <v>AIRPORT-BAINA</v>
      </c>
      <c r="V908" s="163">
        <v>0.54166666666666663</v>
      </c>
      <c r="AA908" s="165" t="str">
        <f t="shared" si="57"/>
        <v/>
      </c>
      <c r="AB908" t="str">
        <f t="shared" si="58"/>
        <v>VSD</v>
      </c>
      <c r="AC908" t="str">
        <f t="shared" si="59"/>
        <v>GA06T0365</v>
      </c>
      <c r="AD908" t="str">
        <f>_xlfn.IFNA(VLOOKUP(PrivateSchedule[[#This Row],[ow]],RTARoutes[[StageCodes]:[RouteID]],6,FALSE), VLOOKUP(PrivateSchedule[[#This Row],[re]],RTARoutes[[StageCodes]:[RouteID]],6,FALSE))</f>
        <v>PVT21</v>
      </c>
      <c r="AE908" t="str" cm="1">
        <f t="array" ref="AE908">_xlfn.IFS( NOT(ISNA(VLOOKUP(PrivateSchedule[[#This Row],[ow]],RTARoutes[[StageCodes]:[RouteID]],6,FALSE))), "O",  NOT(ISNA(VLOOKUP(PrivateSchedule[[#This Row],[re]],RTARoutes[[StageCodes]:[RouteID]],6,FALSE))), "R")</f>
        <v>O</v>
      </c>
      <c r="AF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09" spans="2:33">
      <c r="O909" s="171" t="s">
        <v>664</v>
      </c>
      <c r="T909" s="173" t="s">
        <v>480</v>
      </c>
      <c r="U909" t="str">
        <f t="shared" si="56"/>
        <v>BAINA-AIRPORT</v>
      </c>
      <c r="V909" s="163">
        <v>0.56944444444444442</v>
      </c>
      <c r="AA909" s="165" t="str">
        <f t="shared" si="57"/>
        <v/>
      </c>
      <c r="AB909" t="str">
        <f t="shared" si="58"/>
        <v>VSD</v>
      </c>
      <c r="AC909" t="str">
        <f t="shared" si="59"/>
        <v>GA06T0365</v>
      </c>
      <c r="AD909" t="str">
        <f>_xlfn.IFNA(VLOOKUP(PrivateSchedule[[#This Row],[ow]],RTARoutes[[StageCodes]:[RouteID]],6,FALSE), VLOOKUP(PrivateSchedule[[#This Row],[re]],RTARoutes[[StageCodes]:[RouteID]],6,FALSE))</f>
        <v>PVT21</v>
      </c>
      <c r="AE909" t="str" cm="1">
        <f t="array" ref="AE909">_xlfn.IFS( NOT(ISNA(VLOOKUP(PrivateSchedule[[#This Row],[ow]],RTARoutes[[StageCodes]:[RouteID]],6,FALSE))), "O",  NOT(ISNA(VLOOKUP(PrivateSchedule[[#This Row],[re]],RTARoutes[[StageCodes]:[RouteID]],6,FALSE))), "R")</f>
        <v>R</v>
      </c>
      <c r="AF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10" spans="2:33">
      <c r="O910" s="171" t="s">
        <v>480</v>
      </c>
      <c r="T910" s="173" t="s">
        <v>664</v>
      </c>
      <c r="U910" t="str">
        <f t="shared" si="56"/>
        <v>AIRPORT-BAINA</v>
      </c>
      <c r="V910" s="163">
        <v>0.625</v>
      </c>
      <c r="AA910" s="165" t="str">
        <f t="shared" si="57"/>
        <v/>
      </c>
      <c r="AB910" t="str">
        <f t="shared" si="58"/>
        <v>VSD</v>
      </c>
      <c r="AC910" t="str">
        <f t="shared" si="59"/>
        <v>GA06T0365</v>
      </c>
      <c r="AD910" t="str">
        <f>_xlfn.IFNA(VLOOKUP(PrivateSchedule[[#This Row],[ow]],RTARoutes[[StageCodes]:[RouteID]],6,FALSE), VLOOKUP(PrivateSchedule[[#This Row],[re]],RTARoutes[[StageCodes]:[RouteID]],6,FALSE))</f>
        <v>PVT21</v>
      </c>
      <c r="AE910" t="str" cm="1">
        <f t="array" ref="AE910">_xlfn.IFS( NOT(ISNA(VLOOKUP(PrivateSchedule[[#This Row],[ow]],RTARoutes[[StageCodes]:[RouteID]],6,FALSE))), "O",  NOT(ISNA(VLOOKUP(PrivateSchedule[[#This Row],[re]],RTARoutes[[StageCodes]:[RouteID]],6,FALSE))), "R")</f>
        <v>O</v>
      </c>
      <c r="AF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11" spans="2:33">
      <c r="O911" s="171" t="s">
        <v>664</v>
      </c>
      <c r="P911" s="172" t="s">
        <v>421</v>
      </c>
      <c r="T911" s="173" t="s">
        <v>480</v>
      </c>
      <c r="U911" t="str">
        <f t="shared" si="56"/>
        <v>BAINA-VASCO-AIRPORT</v>
      </c>
      <c r="V911" s="163">
        <v>0.68055555555555558</v>
      </c>
      <c r="AA911" s="165" t="str">
        <f t="shared" si="57"/>
        <v/>
      </c>
      <c r="AB911" t="str">
        <f t="shared" si="58"/>
        <v>VSD</v>
      </c>
      <c r="AC911" t="str">
        <f t="shared" si="59"/>
        <v>GA06T0365</v>
      </c>
      <c r="AD911" t="e">
        <f>_xlfn.IFNA(VLOOKUP(PrivateSchedule[[#This Row],[ow]],RTARoutes[[StageCodes]:[RouteID]],6,FALSE), VLOOKUP(PrivateSchedule[[#This Row],[re]],RTARoutes[[StageCodes]:[RouteID]],6,FALSE))</f>
        <v>#N/A</v>
      </c>
      <c r="AE911" t="e" cm="1">
        <f t="array" ref="AE911">_xlfn.IFS( NOT(ISNA(VLOOKUP(PrivateSchedule[[#This Row],[ow]],RTARoutes[[StageCodes]:[RouteID]],6,FALSE))), "O",  NOT(ISNA(VLOOKUP(PrivateSchedule[[#This Row],[re]],RTARoutes[[StageCodes]:[RouteID]],6,FALSE))), "R")</f>
        <v>#N/A</v>
      </c>
      <c r="AF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12" spans="2:33">
      <c r="O912" s="171" t="s">
        <v>480</v>
      </c>
      <c r="T912" s="173" t="s">
        <v>664</v>
      </c>
      <c r="U912" t="str">
        <f t="shared" si="56"/>
        <v>AIRPORT-BAINA</v>
      </c>
      <c r="V912" s="163">
        <v>0.70833333333333337</v>
      </c>
      <c r="AA912" s="165" t="str">
        <f t="shared" si="57"/>
        <v/>
      </c>
      <c r="AB912" t="str">
        <f t="shared" si="58"/>
        <v>VSD</v>
      </c>
      <c r="AC912" t="str">
        <f t="shared" si="59"/>
        <v>GA06T0365</v>
      </c>
      <c r="AD912" t="str">
        <f>_xlfn.IFNA(VLOOKUP(PrivateSchedule[[#This Row],[ow]],RTARoutes[[StageCodes]:[RouteID]],6,FALSE), VLOOKUP(PrivateSchedule[[#This Row],[re]],RTARoutes[[StageCodes]:[RouteID]],6,FALSE))</f>
        <v>PVT21</v>
      </c>
      <c r="AE912" t="str" cm="1">
        <f t="array" ref="AE912">_xlfn.IFS( NOT(ISNA(VLOOKUP(PrivateSchedule[[#This Row],[ow]],RTARoutes[[StageCodes]:[RouteID]],6,FALSE))), "O",  NOT(ISNA(VLOOKUP(PrivateSchedule[[#This Row],[re]],RTARoutes[[StageCodes]:[RouteID]],6,FALSE))), "R")</f>
        <v>O</v>
      </c>
      <c r="AF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13" spans="2:33">
      <c r="O913" s="171" t="s">
        <v>664</v>
      </c>
      <c r="T913" s="173" t="s">
        <v>480</v>
      </c>
      <c r="U913" t="str">
        <f t="shared" si="56"/>
        <v>BAINA-AIRPORT</v>
      </c>
      <c r="V913" s="163">
        <v>0.73611111111111116</v>
      </c>
      <c r="AA913" s="165" t="str">
        <f t="shared" si="57"/>
        <v/>
      </c>
      <c r="AB913" t="str">
        <f t="shared" si="58"/>
        <v>VSD</v>
      </c>
      <c r="AC913" t="str">
        <f t="shared" si="59"/>
        <v>GA06T0365</v>
      </c>
      <c r="AD913" t="str">
        <f>_xlfn.IFNA(VLOOKUP(PrivateSchedule[[#This Row],[ow]],RTARoutes[[StageCodes]:[RouteID]],6,FALSE), VLOOKUP(PrivateSchedule[[#This Row],[re]],RTARoutes[[StageCodes]:[RouteID]],6,FALSE))</f>
        <v>PVT21</v>
      </c>
      <c r="AE913" t="str" cm="1">
        <f t="array" ref="AE913">_xlfn.IFS( NOT(ISNA(VLOOKUP(PrivateSchedule[[#This Row],[ow]],RTARoutes[[StageCodes]:[RouteID]],6,FALSE))), "O",  NOT(ISNA(VLOOKUP(PrivateSchedule[[#This Row],[re]],RTARoutes[[StageCodes]:[RouteID]],6,FALSE))), "R")</f>
        <v>R</v>
      </c>
      <c r="AF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14" spans="2:33">
      <c r="O914" s="171" t="s">
        <v>480</v>
      </c>
      <c r="T914" s="173" t="s">
        <v>664</v>
      </c>
      <c r="U914" t="str">
        <f t="shared" si="56"/>
        <v>AIRPORT-BAINA</v>
      </c>
      <c r="V914" s="163">
        <v>0.76388888888888884</v>
      </c>
      <c r="AA914" s="165" t="str">
        <f t="shared" si="57"/>
        <v/>
      </c>
      <c r="AB914" t="str">
        <f t="shared" si="58"/>
        <v>VSD</v>
      </c>
      <c r="AC914" t="str">
        <f t="shared" si="59"/>
        <v>GA06T0365</v>
      </c>
      <c r="AD914" t="str">
        <f>_xlfn.IFNA(VLOOKUP(PrivateSchedule[[#This Row],[ow]],RTARoutes[[StageCodes]:[RouteID]],6,FALSE), VLOOKUP(PrivateSchedule[[#This Row],[re]],RTARoutes[[StageCodes]:[RouteID]],6,FALSE))</f>
        <v>PVT21</v>
      </c>
      <c r="AE914" t="str" cm="1">
        <f t="array" ref="AE914">_xlfn.IFS( NOT(ISNA(VLOOKUP(PrivateSchedule[[#This Row],[ow]],RTARoutes[[StageCodes]:[RouteID]],6,FALSE))), "O",  NOT(ISNA(VLOOKUP(PrivateSchedule[[#This Row],[re]],RTARoutes[[StageCodes]:[RouteID]],6,FALSE))), "R")</f>
        <v>O</v>
      </c>
      <c r="AF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15" spans="2:33">
      <c r="O915" s="171" t="s">
        <v>664</v>
      </c>
      <c r="T915" s="173" t="s">
        <v>480</v>
      </c>
      <c r="U915" t="str">
        <f t="shared" si="56"/>
        <v>BAINA-AIRPORT</v>
      </c>
      <c r="V915" s="163">
        <v>0.79166666666666663</v>
      </c>
      <c r="AA915" s="165" t="str">
        <f t="shared" si="57"/>
        <v/>
      </c>
      <c r="AB915" t="str">
        <f t="shared" si="58"/>
        <v>VSD</v>
      </c>
      <c r="AC915" t="str">
        <f t="shared" si="59"/>
        <v>GA06T0365</v>
      </c>
      <c r="AD915" t="str">
        <f>_xlfn.IFNA(VLOOKUP(PrivateSchedule[[#This Row],[ow]],RTARoutes[[StageCodes]:[RouteID]],6,FALSE), VLOOKUP(PrivateSchedule[[#This Row],[re]],RTARoutes[[StageCodes]:[RouteID]],6,FALSE))</f>
        <v>PVT21</v>
      </c>
      <c r="AE915" t="str" cm="1">
        <f t="array" ref="AE915">_xlfn.IFS( NOT(ISNA(VLOOKUP(PrivateSchedule[[#This Row],[ow]],RTARoutes[[StageCodes]:[RouteID]],6,FALSE))), "O",  NOT(ISNA(VLOOKUP(PrivateSchedule[[#This Row],[re]],RTARoutes[[StageCodes]:[RouteID]],6,FALSE))), "R")</f>
        <v>R</v>
      </c>
      <c r="AF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16" spans="2:33">
      <c r="O916" s="171" t="s">
        <v>480</v>
      </c>
      <c r="T916" s="173" t="s">
        <v>664</v>
      </c>
      <c r="U916" t="str">
        <f t="shared" si="56"/>
        <v>AIRPORT-BAINA</v>
      </c>
      <c r="V916" s="163">
        <v>0.84722222222222221</v>
      </c>
      <c r="AA916" s="165" t="str">
        <f t="shared" si="57"/>
        <v/>
      </c>
      <c r="AB916" t="str">
        <f t="shared" si="58"/>
        <v>VSD</v>
      </c>
      <c r="AC916" t="str">
        <f t="shared" si="59"/>
        <v>GA06T0365</v>
      </c>
      <c r="AD916" t="str">
        <f>_xlfn.IFNA(VLOOKUP(PrivateSchedule[[#This Row],[ow]],RTARoutes[[StageCodes]:[RouteID]],6,FALSE), VLOOKUP(PrivateSchedule[[#This Row],[re]],RTARoutes[[StageCodes]:[RouteID]],6,FALSE))</f>
        <v>PVT21</v>
      </c>
      <c r="AE916" t="str" cm="1">
        <f t="array" ref="AE916">_xlfn.IFS( NOT(ISNA(VLOOKUP(PrivateSchedule[[#This Row],[ow]],RTARoutes[[StageCodes]:[RouteID]],6,FALSE))), "O",  NOT(ISNA(VLOOKUP(PrivateSchedule[[#This Row],[re]],RTARoutes[[StageCodes]:[RouteID]],6,FALSE))), "R")</f>
        <v>O</v>
      </c>
      <c r="AF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17" spans="2:33">
      <c r="B917" s="171" t="s">
        <v>3931</v>
      </c>
      <c r="E917" s="176" t="s">
        <v>3932</v>
      </c>
      <c r="F917" s="177" t="s">
        <v>3933</v>
      </c>
      <c r="J917" s="171" t="s">
        <v>3934</v>
      </c>
      <c r="L917" s="172" t="s">
        <v>16</v>
      </c>
      <c r="M917" s="198">
        <v>31</v>
      </c>
      <c r="N917" s="199">
        <v>12</v>
      </c>
      <c r="O917" s="171" t="s">
        <v>664</v>
      </c>
      <c r="T917" s="173" t="s">
        <v>480</v>
      </c>
      <c r="U917" t="str">
        <f t="shared" si="56"/>
        <v>BAINA-AIRPORT</v>
      </c>
      <c r="V917" s="163">
        <v>0.2951388888888889</v>
      </c>
      <c r="AA917" s="165" t="str">
        <f t="shared" si="57"/>
        <v/>
      </c>
      <c r="AB917" t="str">
        <f t="shared" si="58"/>
        <v>VSD</v>
      </c>
      <c r="AC917" t="str">
        <f t="shared" si="59"/>
        <v>GA06T3327</v>
      </c>
      <c r="AD917" t="str">
        <f>_xlfn.IFNA(VLOOKUP(PrivateSchedule[[#This Row],[ow]],RTARoutes[[StageCodes]:[RouteID]],6,FALSE), VLOOKUP(PrivateSchedule[[#This Row],[re]],RTARoutes[[StageCodes]:[RouteID]],6,FALSE))</f>
        <v>PVT21</v>
      </c>
      <c r="AE917" t="str" cm="1">
        <f t="array" ref="AE917">_xlfn.IFS( NOT(ISNA(VLOOKUP(PrivateSchedule[[#This Row],[ow]],RTARoutes[[StageCodes]:[RouteID]],6,FALSE))), "O",  NOT(ISNA(VLOOKUP(PrivateSchedule[[#This Row],[re]],RTARoutes[[StageCodes]:[RouteID]],6,FALSE))), "R")</f>
        <v>R</v>
      </c>
      <c r="AF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18" spans="2:33">
      <c r="O918" s="171" t="s">
        <v>480</v>
      </c>
      <c r="T918" s="173" t="s">
        <v>664</v>
      </c>
      <c r="U918" t="str">
        <f t="shared" si="56"/>
        <v>AIRPORT-BAINA</v>
      </c>
      <c r="V918" s="163">
        <v>0.32291666666666669</v>
      </c>
      <c r="AA918" s="165" t="str">
        <f t="shared" si="57"/>
        <v/>
      </c>
      <c r="AB918" t="str">
        <f t="shared" si="58"/>
        <v>VSD</v>
      </c>
      <c r="AC918" t="str">
        <f t="shared" si="59"/>
        <v>GA06T3327</v>
      </c>
      <c r="AD918" t="str">
        <f>_xlfn.IFNA(VLOOKUP(PrivateSchedule[[#This Row],[ow]],RTARoutes[[StageCodes]:[RouteID]],6,FALSE), VLOOKUP(PrivateSchedule[[#This Row],[re]],RTARoutes[[StageCodes]:[RouteID]],6,FALSE))</f>
        <v>PVT21</v>
      </c>
      <c r="AE918" t="str" cm="1">
        <f t="array" ref="AE918">_xlfn.IFS( NOT(ISNA(VLOOKUP(PrivateSchedule[[#This Row],[ow]],RTARoutes[[StageCodes]:[RouteID]],6,FALSE))), "O",  NOT(ISNA(VLOOKUP(PrivateSchedule[[#This Row],[re]],RTARoutes[[StageCodes]:[RouteID]],6,FALSE))), "R")</f>
        <v>O</v>
      </c>
      <c r="AF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19" spans="2:33">
      <c r="O919" s="171" t="s">
        <v>664</v>
      </c>
      <c r="T919" s="173" t="s">
        <v>480</v>
      </c>
      <c r="U919" t="str">
        <f t="shared" si="56"/>
        <v>BAINA-AIRPORT</v>
      </c>
      <c r="V919" s="163">
        <v>0.35069444444444442</v>
      </c>
      <c r="AA919" s="165" t="str">
        <f t="shared" si="57"/>
        <v/>
      </c>
      <c r="AB919" t="str">
        <f t="shared" si="58"/>
        <v>VSD</v>
      </c>
      <c r="AC919" t="str">
        <f t="shared" si="59"/>
        <v>GA06T3327</v>
      </c>
      <c r="AD919" t="str">
        <f>_xlfn.IFNA(VLOOKUP(PrivateSchedule[[#This Row],[ow]],RTARoutes[[StageCodes]:[RouteID]],6,FALSE), VLOOKUP(PrivateSchedule[[#This Row],[re]],RTARoutes[[StageCodes]:[RouteID]],6,FALSE))</f>
        <v>PVT21</v>
      </c>
      <c r="AE919" t="str" cm="1">
        <f t="array" ref="AE919">_xlfn.IFS( NOT(ISNA(VLOOKUP(PrivateSchedule[[#This Row],[ow]],RTARoutes[[StageCodes]:[RouteID]],6,FALSE))), "O",  NOT(ISNA(VLOOKUP(PrivateSchedule[[#This Row],[re]],RTARoutes[[StageCodes]:[RouteID]],6,FALSE))), "R")</f>
        <v>R</v>
      </c>
      <c r="AF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20" spans="2:33">
      <c r="O920" s="171" t="s">
        <v>480</v>
      </c>
      <c r="T920" s="173" t="s">
        <v>664</v>
      </c>
      <c r="U920" t="str">
        <f t="shared" si="56"/>
        <v>AIRPORT-BAINA</v>
      </c>
      <c r="V920" s="163">
        <v>0.37847222222222221</v>
      </c>
      <c r="AA920" s="165" t="str">
        <f t="shared" si="57"/>
        <v/>
      </c>
      <c r="AB920" t="str">
        <f t="shared" si="58"/>
        <v>VSD</v>
      </c>
      <c r="AC920" t="str">
        <f t="shared" si="59"/>
        <v>GA06T3327</v>
      </c>
      <c r="AD920" t="str">
        <f>_xlfn.IFNA(VLOOKUP(PrivateSchedule[[#This Row],[ow]],RTARoutes[[StageCodes]:[RouteID]],6,FALSE), VLOOKUP(PrivateSchedule[[#This Row],[re]],RTARoutes[[StageCodes]:[RouteID]],6,FALSE))</f>
        <v>PVT21</v>
      </c>
      <c r="AE920" t="str" cm="1">
        <f t="array" ref="AE920">_xlfn.IFS( NOT(ISNA(VLOOKUP(PrivateSchedule[[#This Row],[ow]],RTARoutes[[StageCodes]:[RouteID]],6,FALSE))), "O",  NOT(ISNA(VLOOKUP(PrivateSchedule[[#This Row],[re]],RTARoutes[[StageCodes]:[RouteID]],6,FALSE))), "R")</f>
        <v>O</v>
      </c>
      <c r="AF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21" spans="2:33">
      <c r="O921" s="171" t="s">
        <v>664</v>
      </c>
      <c r="P921" s="172" t="s">
        <v>421</v>
      </c>
      <c r="T921" s="173" t="s">
        <v>480</v>
      </c>
      <c r="U921" t="str">
        <f t="shared" si="56"/>
        <v>BAINA-VASCO-AIRPORT</v>
      </c>
      <c r="V921" s="163">
        <v>0.40972222222222221</v>
      </c>
      <c r="AA921" s="165" t="str">
        <f t="shared" si="57"/>
        <v/>
      </c>
      <c r="AB921" t="str">
        <f t="shared" si="58"/>
        <v>VSD</v>
      </c>
      <c r="AC921" t="str">
        <f t="shared" si="59"/>
        <v>GA06T3327</v>
      </c>
      <c r="AD921" t="e">
        <f>_xlfn.IFNA(VLOOKUP(PrivateSchedule[[#This Row],[ow]],RTARoutes[[StageCodes]:[RouteID]],6,FALSE), VLOOKUP(PrivateSchedule[[#This Row],[re]],RTARoutes[[StageCodes]:[RouteID]],6,FALSE))</f>
        <v>#N/A</v>
      </c>
      <c r="AE921" t="e" cm="1">
        <f t="array" ref="AE921">_xlfn.IFS( NOT(ISNA(VLOOKUP(PrivateSchedule[[#This Row],[ow]],RTARoutes[[StageCodes]:[RouteID]],6,FALSE))), "O",  NOT(ISNA(VLOOKUP(PrivateSchedule[[#This Row],[re]],RTARoutes[[StageCodes]:[RouteID]],6,FALSE))), "R")</f>
        <v>#N/A</v>
      </c>
      <c r="AF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22" spans="2:33">
      <c r="O922" s="171" t="s">
        <v>480</v>
      </c>
      <c r="T922" s="173" t="s">
        <v>664</v>
      </c>
      <c r="U922" t="str">
        <f t="shared" si="56"/>
        <v>AIRPORT-BAINA</v>
      </c>
      <c r="V922" s="163">
        <v>0.46527777777777779</v>
      </c>
      <c r="AA922" s="165" t="str">
        <f t="shared" si="57"/>
        <v/>
      </c>
      <c r="AB922" t="str">
        <f t="shared" si="58"/>
        <v>VSD</v>
      </c>
      <c r="AC922" t="str">
        <f t="shared" si="59"/>
        <v>GA06T3327</v>
      </c>
      <c r="AD922" t="str">
        <f>_xlfn.IFNA(VLOOKUP(PrivateSchedule[[#This Row],[ow]],RTARoutes[[StageCodes]:[RouteID]],6,FALSE), VLOOKUP(PrivateSchedule[[#This Row],[re]],RTARoutes[[StageCodes]:[RouteID]],6,FALSE))</f>
        <v>PVT21</v>
      </c>
      <c r="AE922" t="str" cm="1">
        <f t="array" ref="AE922">_xlfn.IFS( NOT(ISNA(VLOOKUP(PrivateSchedule[[#This Row],[ow]],RTARoutes[[StageCodes]:[RouteID]],6,FALSE))), "O",  NOT(ISNA(VLOOKUP(PrivateSchedule[[#This Row],[re]],RTARoutes[[StageCodes]:[RouteID]],6,FALSE))), "R")</f>
        <v>O</v>
      </c>
      <c r="AF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23" spans="2:33">
      <c r="O923" s="171" t="s">
        <v>664</v>
      </c>
      <c r="T923" s="173" t="s">
        <v>480</v>
      </c>
      <c r="U923" t="str">
        <f t="shared" si="56"/>
        <v>BAINA-AIRPORT</v>
      </c>
      <c r="V923" s="163">
        <v>0.51736111111111116</v>
      </c>
      <c r="AA923" s="165" t="str">
        <f t="shared" si="57"/>
        <v/>
      </c>
      <c r="AB923" t="str">
        <f t="shared" si="58"/>
        <v>VSD</v>
      </c>
      <c r="AC923" t="str">
        <f t="shared" si="59"/>
        <v>GA06T3327</v>
      </c>
      <c r="AD923" t="str">
        <f>_xlfn.IFNA(VLOOKUP(PrivateSchedule[[#This Row],[ow]],RTARoutes[[StageCodes]:[RouteID]],6,FALSE), VLOOKUP(PrivateSchedule[[#This Row],[re]],RTARoutes[[StageCodes]:[RouteID]],6,FALSE))</f>
        <v>PVT21</v>
      </c>
      <c r="AE923" t="str" cm="1">
        <f t="array" ref="AE923">_xlfn.IFS( NOT(ISNA(VLOOKUP(PrivateSchedule[[#This Row],[ow]],RTARoutes[[StageCodes]:[RouteID]],6,FALSE))), "O",  NOT(ISNA(VLOOKUP(PrivateSchedule[[#This Row],[re]],RTARoutes[[StageCodes]:[RouteID]],6,FALSE))), "R")</f>
        <v>R</v>
      </c>
      <c r="AF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24" spans="2:33">
      <c r="O924" s="171" t="s">
        <v>480</v>
      </c>
      <c r="T924" s="173" t="s">
        <v>664</v>
      </c>
      <c r="U924" t="str">
        <f t="shared" si="56"/>
        <v>AIRPORT-BAINA</v>
      </c>
      <c r="V924" s="163">
        <v>0.54513888888888884</v>
      </c>
      <c r="AA924" s="165" t="str">
        <f t="shared" si="57"/>
        <v/>
      </c>
      <c r="AB924" t="str">
        <f t="shared" si="58"/>
        <v>VSD</v>
      </c>
      <c r="AC924" t="str">
        <f t="shared" si="59"/>
        <v>GA06T3327</v>
      </c>
      <c r="AD924" t="str">
        <f>_xlfn.IFNA(VLOOKUP(PrivateSchedule[[#This Row],[ow]],RTARoutes[[StageCodes]:[RouteID]],6,FALSE), VLOOKUP(PrivateSchedule[[#This Row],[re]],RTARoutes[[StageCodes]:[RouteID]],6,FALSE))</f>
        <v>PVT21</v>
      </c>
      <c r="AE924" t="str" cm="1">
        <f t="array" ref="AE924">_xlfn.IFS( NOT(ISNA(VLOOKUP(PrivateSchedule[[#This Row],[ow]],RTARoutes[[StageCodes]:[RouteID]],6,FALSE))), "O",  NOT(ISNA(VLOOKUP(PrivateSchedule[[#This Row],[re]],RTARoutes[[StageCodes]:[RouteID]],6,FALSE))), "R")</f>
        <v>O</v>
      </c>
      <c r="AF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25" spans="2:33">
      <c r="O925" s="171" t="s">
        <v>664</v>
      </c>
      <c r="P925" s="172" t="s">
        <v>421</v>
      </c>
      <c r="T925" s="173" t="s">
        <v>480</v>
      </c>
      <c r="U925" t="str">
        <f t="shared" si="56"/>
        <v>BAINA-VASCO-AIRPORT</v>
      </c>
      <c r="V925" s="163">
        <v>0.57638888888888884</v>
      </c>
      <c r="AA925" s="165" t="str">
        <f t="shared" si="57"/>
        <v/>
      </c>
      <c r="AB925" t="str">
        <f t="shared" si="58"/>
        <v>VSD</v>
      </c>
      <c r="AC925" t="str">
        <f t="shared" si="59"/>
        <v>GA06T3327</v>
      </c>
      <c r="AD925" t="e">
        <f>_xlfn.IFNA(VLOOKUP(PrivateSchedule[[#This Row],[ow]],RTARoutes[[StageCodes]:[RouteID]],6,FALSE), VLOOKUP(PrivateSchedule[[#This Row],[re]],RTARoutes[[StageCodes]:[RouteID]],6,FALSE))</f>
        <v>#N/A</v>
      </c>
      <c r="AE925" t="e" cm="1">
        <f t="array" ref="AE925">_xlfn.IFS( NOT(ISNA(VLOOKUP(PrivateSchedule[[#This Row],[ow]],RTARoutes[[StageCodes]:[RouteID]],6,FALSE))), "O",  NOT(ISNA(VLOOKUP(PrivateSchedule[[#This Row],[re]],RTARoutes[[StageCodes]:[RouteID]],6,FALSE))), "R")</f>
        <v>#N/A</v>
      </c>
      <c r="AF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26" spans="2:33">
      <c r="O926" s="171" t="s">
        <v>480</v>
      </c>
      <c r="T926" s="173" t="s">
        <v>664</v>
      </c>
      <c r="U926" t="str">
        <f t="shared" si="56"/>
        <v>AIRPORT-BAINA</v>
      </c>
      <c r="V926" s="163">
        <v>0.63194444444444442</v>
      </c>
      <c r="AA926" s="165" t="str">
        <f t="shared" si="57"/>
        <v/>
      </c>
      <c r="AB926" t="str">
        <f t="shared" si="58"/>
        <v>VSD</v>
      </c>
      <c r="AC926" t="str">
        <f t="shared" si="59"/>
        <v>GA06T3327</v>
      </c>
      <c r="AD926" t="str">
        <f>_xlfn.IFNA(VLOOKUP(PrivateSchedule[[#This Row],[ow]],RTARoutes[[StageCodes]:[RouteID]],6,FALSE), VLOOKUP(PrivateSchedule[[#This Row],[re]],RTARoutes[[StageCodes]:[RouteID]],6,FALSE))</f>
        <v>PVT21</v>
      </c>
      <c r="AE926" t="str" cm="1">
        <f t="array" ref="AE926">_xlfn.IFS( NOT(ISNA(VLOOKUP(PrivateSchedule[[#This Row],[ow]],RTARoutes[[StageCodes]:[RouteID]],6,FALSE))), "O",  NOT(ISNA(VLOOKUP(PrivateSchedule[[#This Row],[re]],RTARoutes[[StageCodes]:[RouteID]],6,FALSE))), "R")</f>
        <v>O</v>
      </c>
      <c r="AF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27" spans="2:33">
      <c r="O927" s="171" t="s">
        <v>664</v>
      </c>
      <c r="T927" s="173" t="s">
        <v>480</v>
      </c>
      <c r="U927" t="str">
        <f t="shared" si="56"/>
        <v>BAINA-AIRPORT</v>
      </c>
      <c r="V927" s="163">
        <v>0.68402777777777779</v>
      </c>
      <c r="AA927" s="165" t="str">
        <f t="shared" si="57"/>
        <v/>
      </c>
      <c r="AB927" t="str">
        <f t="shared" si="58"/>
        <v>VSD</v>
      </c>
      <c r="AC927" t="str">
        <f t="shared" si="59"/>
        <v>GA06T3327</v>
      </c>
      <c r="AD927" t="str">
        <f>_xlfn.IFNA(VLOOKUP(PrivateSchedule[[#This Row],[ow]],RTARoutes[[StageCodes]:[RouteID]],6,FALSE), VLOOKUP(PrivateSchedule[[#This Row],[re]],RTARoutes[[StageCodes]:[RouteID]],6,FALSE))</f>
        <v>PVT21</v>
      </c>
      <c r="AE927" t="str" cm="1">
        <f t="array" ref="AE927">_xlfn.IFS( NOT(ISNA(VLOOKUP(PrivateSchedule[[#This Row],[ow]],RTARoutes[[StageCodes]:[RouteID]],6,FALSE))), "O",  NOT(ISNA(VLOOKUP(PrivateSchedule[[#This Row],[re]],RTARoutes[[StageCodes]:[RouteID]],6,FALSE))), "R")</f>
        <v>R</v>
      </c>
      <c r="AF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28" spans="2:33">
      <c r="O928" s="171" t="s">
        <v>480</v>
      </c>
      <c r="T928" s="173" t="s">
        <v>664</v>
      </c>
      <c r="U928" t="str">
        <f t="shared" si="56"/>
        <v>AIRPORT-BAINA</v>
      </c>
      <c r="V928" s="163">
        <v>0.71180555555555558</v>
      </c>
      <c r="AA928" s="165" t="str">
        <f t="shared" si="57"/>
        <v/>
      </c>
      <c r="AB928" t="str">
        <f t="shared" si="58"/>
        <v>VSD</v>
      </c>
      <c r="AC928" t="str">
        <f t="shared" si="59"/>
        <v>GA06T3327</v>
      </c>
      <c r="AD928" t="str">
        <f>_xlfn.IFNA(VLOOKUP(PrivateSchedule[[#This Row],[ow]],RTARoutes[[StageCodes]:[RouteID]],6,FALSE), VLOOKUP(PrivateSchedule[[#This Row],[re]],RTARoutes[[StageCodes]:[RouteID]],6,FALSE))</f>
        <v>PVT21</v>
      </c>
      <c r="AE928" t="str" cm="1">
        <f t="array" ref="AE928">_xlfn.IFS( NOT(ISNA(VLOOKUP(PrivateSchedule[[#This Row],[ow]],RTARoutes[[StageCodes]:[RouteID]],6,FALSE))), "O",  NOT(ISNA(VLOOKUP(PrivateSchedule[[#This Row],[re]],RTARoutes[[StageCodes]:[RouteID]],6,FALSE))), "R")</f>
        <v>O</v>
      </c>
      <c r="AF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29" spans="2:33">
      <c r="O929" s="171" t="s">
        <v>664</v>
      </c>
      <c r="T929" s="173" t="s">
        <v>480</v>
      </c>
      <c r="U929" t="str">
        <f t="shared" si="56"/>
        <v>BAINA-AIRPORT</v>
      </c>
      <c r="V929" s="163">
        <v>0.73958333333333337</v>
      </c>
      <c r="AA929" s="165" t="str">
        <f t="shared" si="57"/>
        <v/>
      </c>
      <c r="AB929" t="str">
        <f t="shared" si="58"/>
        <v>VSD</v>
      </c>
      <c r="AC929" t="str">
        <f t="shared" si="59"/>
        <v>GA06T3327</v>
      </c>
      <c r="AD929" t="str">
        <f>_xlfn.IFNA(VLOOKUP(PrivateSchedule[[#This Row],[ow]],RTARoutes[[StageCodes]:[RouteID]],6,FALSE), VLOOKUP(PrivateSchedule[[#This Row],[re]],RTARoutes[[StageCodes]:[RouteID]],6,FALSE))</f>
        <v>PVT21</v>
      </c>
      <c r="AE929" t="str" cm="1">
        <f t="array" ref="AE929">_xlfn.IFS( NOT(ISNA(VLOOKUP(PrivateSchedule[[#This Row],[ow]],RTARoutes[[StageCodes]:[RouteID]],6,FALSE))), "O",  NOT(ISNA(VLOOKUP(PrivateSchedule[[#This Row],[re]],RTARoutes[[StageCodes]:[RouteID]],6,FALSE))), "R")</f>
        <v>R</v>
      </c>
      <c r="AF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30" spans="2:33">
      <c r="O930" s="171" t="s">
        <v>480</v>
      </c>
      <c r="T930" s="173" t="s">
        <v>664</v>
      </c>
      <c r="U930" t="str">
        <f t="shared" si="56"/>
        <v>AIRPORT-BAINA</v>
      </c>
      <c r="V930" s="163">
        <v>0.76736111111111116</v>
      </c>
      <c r="AA930" s="165" t="str">
        <f t="shared" si="57"/>
        <v/>
      </c>
      <c r="AB930" t="str">
        <f t="shared" si="58"/>
        <v>VSD</v>
      </c>
      <c r="AC930" t="str">
        <f t="shared" si="59"/>
        <v>GA06T3327</v>
      </c>
      <c r="AD930" t="str">
        <f>_xlfn.IFNA(VLOOKUP(PrivateSchedule[[#This Row],[ow]],RTARoutes[[StageCodes]:[RouteID]],6,FALSE), VLOOKUP(PrivateSchedule[[#This Row],[re]],RTARoutes[[StageCodes]:[RouteID]],6,FALSE))</f>
        <v>PVT21</v>
      </c>
      <c r="AE930" t="str" cm="1">
        <f t="array" ref="AE930">_xlfn.IFS( NOT(ISNA(VLOOKUP(PrivateSchedule[[#This Row],[ow]],RTARoutes[[StageCodes]:[RouteID]],6,FALSE))), "O",  NOT(ISNA(VLOOKUP(PrivateSchedule[[#This Row],[re]],RTARoutes[[StageCodes]:[RouteID]],6,FALSE))), "R")</f>
        <v>O</v>
      </c>
      <c r="AF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31" spans="2:33">
      <c r="O931" s="171" t="s">
        <v>664</v>
      </c>
      <c r="T931" s="173" t="s">
        <v>480</v>
      </c>
      <c r="U931" t="str">
        <f t="shared" si="56"/>
        <v>BAINA-AIRPORT</v>
      </c>
      <c r="V931" s="163">
        <v>0.79861111111111116</v>
      </c>
      <c r="AA931" s="165" t="str">
        <f t="shared" si="57"/>
        <v/>
      </c>
      <c r="AB931" t="str">
        <f t="shared" si="58"/>
        <v>VSD</v>
      </c>
      <c r="AC931" t="str">
        <f t="shared" si="59"/>
        <v>GA06T3327</v>
      </c>
      <c r="AD931" t="str">
        <f>_xlfn.IFNA(VLOOKUP(PrivateSchedule[[#This Row],[ow]],RTARoutes[[StageCodes]:[RouteID]],6,FALSE), VLOOKUP(PrivateSchedule[[#This Row],[re]],RTARoutes[[StageCodes]:[RouteID]],6,FALSE))</f>
        <v>PVT21</v>
      </c>
      <c r="AE931" t="str" cm="1">
        <f t="array" ref="AE931">_xlfn.IFS( NOT(ISNA(VLOOKUP(PrivateSchedule[[#This Row],[ow]],RTARoutes[[StageCodes]:[RouteID]],6,FALSE))), "O",  NOT(ISNA(VLOOKUP(PrivateSchedule[[#This Row],[re]],RTARoutes[[StageCodes]:[RouteID]],6,FALSE))), "R")</f>
        <v>R</v>
      </c>
      <c r="AF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32" spans="2:33">
      <c r="O932" s="171" t="s">
        <v>480</v>
      </c>
      <c r="T932" s="173" t="s">
        <v>664</v>
      </c>
      <c r="U932" t="str">
        <f t="shared" si="56"/>
        <v>AIRPORT-BAINA</v>
      </c>
      <c r="V932" s="163">
        <v>0.85416666666666663</v>
      </c>
      <c r="AA932" s="165" t="str">
        <f t="shared" si="57"/>
        <v/>
      </c>
      <c r="AB932" t="str">
        <f t="shared" si="58"/>
        <v>VSD</v>
      </c>
      <c r="AC932" t="str">
        <f t="shared" si="59"/>
        <v>GA06T3327</v>
      </c>
      <c r="AD932" t="str">
        <f>_xlfn.IFNA(VLOOKUP(PrivateSchedule[[#This Row],[ow]],RTARoutes[[StageCodes]:[RouteID]],6,FALSE), VLOOKUP(PrivateSchedule[[#This Row],[re]],RTARoutes[[StageCodes]:[RouteID]],6,FALSE))</f>
        <v>PVT21</v>
      </c>
      <c r="AE932" t="str" cm="1">
        <f t="array" ref="AE932">_xlfn.IFS( NOT(ISNA(VLOOKUP(PrivateSchedule[[#This Row],[ow]],RTARoutes[[StageCodes]:[RouteID]],6,FALSE))), "O",  NOT(ISNA(VLOOKUP(PrivateSchedule[[#This Row],[re]],RTARoutes[[StageCodes]:[RouteID]],6,FALSE))), "R")</f>
        <v>O</v>
      </c>
      <c r="AF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33" spans="2:33">
      <c r="B933" s="171" t="s">
        <v>3935</v>
      </c>
      <c r="E933" s="176" t="s">
        <v>3936</v>
      </c>
      <c r="F933" s="177" t="s">
        <v>3937</v>
      </c>
      <c r="J933" s="171" t="s">
        <v>3938</v>
      </c>
      <c r="L933" s="172" t="s">
        <v>16</v>
      </c>
      <c r="M933" s="198">
        <v>23</v>
      </c>
      <c r="N933" s="199">
        <v>9</v>
      </c>
      <c r="O933" s="171" t="s">
        <v>664</v>
      </c>
      <c r="T933" s="173" t="s">
        <v>480</v>
      </c>
      <c r="U933" t="str">
        <f t="shared" si="56"/>
        <v>BAINA-AIRPORT</v>
      </c>
      <c r="V933" s="163">
        <v>0.2986111111111111</v>
      </c>
      <c r="AA933" s="165" t="str">
        <f t="shared" si="57"/>
        <v/>
      </c>
      <c r="AB933" t="str">
        <f t="shared" si="58"/>
        <v>VSD</v>
      </c>
      <c r="AC933" t="str">
        <f t="shared" si="59"/>
        <v>GA09U5625</v>
      </c>
      <c r="AD933" t="str">
        <f>_xlfn.IFNA(VLOOKUP(PrivateSchedule[[#This Row],[ow]],RTARoutes[[StageCodes]:[RouteID]],6,FALSE), VLOOKUP(PrivateSchedule[[#This Row],[re]],RTARoutes[[StageCodes]:[RouteID]],6,FALSE))</f>
        <v>PVT21</v>
      </c>
      <c r="AE933" t="str" cm="1">
        <f t="array" ref="AE933">_xlfn.IFS( NOT(ISNA(VLOOKUP(PrivateSchedule[[#This Row],[ow]],RTARoutes[[StageCodes]:[RouteID]],6,FALSE))), "O",  NOT(ISNA(VLOOKUP(PrivateSchedule[[#This Row],[re]],RTARoutes[[StageCodes]:[RouteID]],6,FALSE))), "R")</f>
        <v>R</v>
      </c>
      <c r="AF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34" spans="2:33">
      <c r="O934" s="171" t="s">
        <v>480</v>
      </c>
      <c r="T934" s="173" t="s">
        <v>664</v>
      </c>
      <c r="U934" t="str">
        <f t="shared" si="56"/>
        <v>AIRPORT-BAINA</v>
      </c>
      <c r="V934" s="163">
        <v>0.3263888888888889</v>
      </c>
      <c r="AA934" s="165" t="str">
        <f t="shared" si="57"/>
        <v/>
      </c>
      <c r="AB934" t="str">
        <f t="shared" si="58"/>
        <v>VSD</v>
      </c>
      <c r="AC934" t="str">
        <f t="shared" si="59"/>
        <v>GA09U5625</v>
      </c>
      <c r="AD934" t="str">
        <f>_xlfn.IFNA(VLOOKUP(PrivateSchedule[[#This Row],[ow]],RTARoutes[[StageCodes]:[RouteID]],6,FALSE), VLOOKUP(PrivateSchedule[[#This Row],[re]],RTARoutes[[StageCodes]:[RouteID]],6,FALSE))</f>
        <v>PVT21</v>
      </c>
      <c r="AE934" t="str" cm="1">
        <f t="array" ref="AE934">_xlfn.IFS( NOT(ISNA(VLOOKUP(PrivateSchedule[[#This Row],[ow]],RTARoutes[[StageCodes]:[RouteID]],6,FALSE))), "O",  NOT(ISNA(VLOOKUP(PrivateSchedule[[#This Row],[re]],RTARoutes[[StageCodes]:[RouteID]],6,FALSE))), "R")</f>
        <v>O</v>
      </c>
      <c r="AF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35" spans="2:33">
      <c r="O935" s="171" t="s">
        <v>664</v>
      </c>
      <c r="T935" s="173" t="s">
        <v>480</v>
      </c>
      <c r="U935" t="str">
        <f t="shared" si="56"/>
        <v>BAINA-AIRPORT</v>
      </c>
      <c r="V935" s="163">
        <v>0.35416666666666669</v>
      </c>
      <c r="AA935" s="165" t="str">
        <f t="shared" si="57"/>
        <v/>
      </c>
      <c r="AB935" t="str">
        <f t="shared" si="58"/>
        <v>VSD</v>
      </c>
      <c r="AC935" t="str">
        <f t="shared" si="59"/>
        <v>GA09U5625</v>
      </c>
      <c r="AD935" t="str">
        <f>_xlfn.IFNA(VLOOKUP(PrivateSchedule[[#This Row],[ow]],RTARoutes[[StageCodes]:[RouteID]],6,FALSE), VLOOKUP(PrivateSchedule[[#This Row],[re]],RTARoutes[[StageCodes]:[RouteID]],6,FALSE))</f>
        <v>PVT21</v>
      </c>
      <c r="AE935" t="str" cm="1">
        <f t="array" ref="AE935">_xlfn.IFS( NOT(ISNA(VLOOKUP(PrivateSchedule[[#This Row],[ow]],RTARoutes[[StageCodes]:[RouteID]],6,FALSE))), "O",  NOT(ISNA(VLOOKUP(PrivateSchedule[[#This Row],[re]],RTARoutes[[StageCodes]:[RouteID]],6,FALSE))), "R")</f>
        <v>R</v>
      </c>
      <c r="AF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36" spans="2:33">
      <c r="O936" s="171" t="s">
        <v>480</v>
      </c>
      <c r="T936" s="173" t="s">
        <v>664</v>
      </c>
      <c r="U936" t="str">
        <f t="shared" si="56"/>
        <v>AIRPORT-BAINA</v>
      </c>
      <c r="V936" s="163">
        <v>0.38194444444444442</v>
      </c>
      <c r="AA936" s="165" t="str">
        <f t="shared" si="57"/>
        <v/>
      </c>
      <c r="AB936" t="str">
        <f t="shared" si="58"/>
        <v>VSD</v>
      </c>
      <c r="AC936" t="str">
        <f t="shared" si="59"/>
        <v>GA09U5625</v>
      </c>
      <c r="AD936" t="str">
        <f>_xlfn.IFNA(VLOOKUP(PrivateSchedule[[#This Row],[ow]],RTARoutes[[StageCodes]:[RouteID]],6,FALSE), VLOOKUP(PrivateSchedule[[#This Row],[re]],RTARoutes[[StageCodes]:[RouteID]],6,FALSE))</f>
        <v>PVT21</v>
      </c>
      <c r="AE936" t="str" cm="1">
        <f t="array" ref="AE936">_xlfn.IFS( NOT(ISNA(VLOOKUP(PrivateSchedule[[#This Row],[ow]],RTARoutes[[StageCodes]:[RouteID]],6,FALSE))), "O",  NOT(ISNA(VLOOKUP(PrivateSchedule[[#This Row],[re]],RTARoutes[[StageCodes]:[RouteID]],6,FALSE))), "R")</f>
        <v>O</v>
      </c>
      <c r="AF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37" spans="2:33">
      <c r="O937" s="171" t="s">
        <v>664</v>
      </c>
      <c r="P937" s="172" t="s">
        <v>421</v>
      </c>
      <c r="T937" s="173" t="s">
        <v>480</v>
      </c>
      <c r="U937" t="str">
        <f t="shared" si="56"/>
        <v>BAINA-VASCO-AIRPORT</v>
      </c>
      <c r="V937" s="163">
        <v>0.41666666666666669</v>
      </c>
      <c r="AA937" s="165" t="str">
        <f t="shared" si="57"/>
        <v/>
      </c>
      <c r="AB937" t="str">
        <f t="shared" si="58"/>
        <v>VSD</v>
      </c>
      <c r="AC937" t="str">
        <f t="shared" si="59"/>
        <v>GA09U5625</v>
      </c>
      <c r="AD937" t="e">
        <f>_xlfn.IFNA(VLOOKUP(PrivateSchedule[[#This Row],[ow]],RTARoutes[[StageCodes]:[RouteID]],6,FALSE), VLOOKUP(PrivateSchedule[[#This Row],[re]],RTARoutes[[StageCodes]:[RouteID]],6,FALSE))</f>
        <v>#N/A</v>
      </c>
      <c r="AE937" t="e" cm="1">
        <f t="array" ref="AE937">_xlfn.IFS( NOT(ISNA(VLOOKUP(PrivateSchedule[[#This Row],[ow]],RTARoutes[[StageCodes]:[RouteID]],6,FALSE))), "O",  NOT(ISNA(VLOOKUP(PrivateSchedule[[#This Row],[re]],RTARoutes[[StageCodes]:[RouteID]],6,FALSE))), "R")</f>
        <v>#N/A</v>
      </c>
      <c r="AF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38" spans="2:33">
      <c r="O938" s="171" t="s">
        <v>480</v>
      </c>
      <c r="T938" s="173" t="s">
        <v>664</v>
      </c>
      <c r="U938" t="str">
        <f t="shared" si="56"/>
        <v>AIRPORT-BAINA</v>
      </c>
      <c r="V938" s="163">
        <v>0.47222222222222221</v>
      </c>
      <c r="AA938" s="165" t="str">
        <f t="shared" si="57"/>
        <v/>
      </c>
      <c r="AB938" t="str">
        <f t="shared" si="58"/>
        <v>VSD</v>
      </c>
      <c r="AC938" t="str">
        <f t="shared" si="59"/>
        <v>GA09U5625</v>
      </c>
      <c r="AD938" t="str">
        <f>_xlfn.IFNA(VLOOKUP(PrivateSchedule[[#This Row],[ow]],RTARoutes[[StageCodes]:[RouteID]],6,FALSE), VLOOKUP(PrivateSchedule[[#This Row],[re]],RTARoutes[[StageCodes]:[RouteID]],6,FALSE))</f>
        <v>PVT21</v>
      </c>
      <c r="AE938" t="str" cm="1">
        <f t="array" ref="AE938">_xlfn.IFS( NOT(ISNA(VLOOKUP(PrivateSchedule[[#This Row],[ow]],RTARoutes[[StageCodes]:[RouteID]],6,FALSE))), "O",  NOT(ISNA(VLOOKUP(PrivateSchedule[[#This Row],[re]],RTARoutes[[StageCodes]:[RouteID]],6,FALSE))), "R")</f>
        <v>O</v>
      </c>
      <c r="AF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39" spans="2:33">
      <c r="O939" s="171" t="s">
        <v>664</v>
      </c>
      <c r="T939" s="173" t="s">
        <v>480</v>
      </c>
      <c r="U939" t="str">
        <f t="shared" si="56"/>
        <v>BAINA-AIRPORT</v>
      </c>
      <c r="V939" s="163">
        <v>0.52083333333333337</v>
      </c>
      <c r="AA939" s="165" t="str">
        <f t="shared" si="57"/>
        <v/>
      </c>
      <c r="AB939" t="str">
        <f t="shared" si="58"/>
        <v>VSD</v>
      </c>
      <c r="AC939" t="str">
        <f t="shared" si="59"/>
        <v>GA09U5625</v>
      </c>
      <c r="AD939" t="str">
        <f>_xlfn.IFNA(VLOOKUP(PrivateSchedule[[#This Row],[ow]],RTARoutes[[StageCodes]:[RouteID]],6,FALSE), VLOOKUP(PrivateSchedule[[#This Row],[re]],RTARoutes[[StageCodes]:[RouteID]],6,FALSE))</f>
        <v>PVT21</v>
      </c>
      <c r="AE939" t="str" cm="1">
        <f t="array" ref="AE939">_xlfn.IFS( NOT(ISNA(VLOOKUP(PrivateSchedule[[#This Row],[ow]],RTARoutes[[StageCodes]:[RouteID]],6,FALSE))), "O",  NOT(ISNA(VLOOKUP(PrivateSchedule[[#This Row],[re]],RTARoutes[[StageCodes]:[RouteID]],6,FALSE))), "R")</f>
        <v>R</v>
      </c>
      <c r="AF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40" spans="2:33">
      <c r="O940" s="171" t="s">
        <v>480</v>
      </c>
      <c r="T940" s="173" t="s">
        <v>664</v>
      </c>
      <c r="U940" t="str">
        <f t="shared" si="56"/>
        <v>AIRPORT-BAINA</v>
      </c>
      <c r="V940" s="163">
        <v>0.54861111111111116</v>
      </c>
      <c r="AA940" s="165" t="str">
        <f t="shared" si="57"/>
        <v/>
      </c>
      <c r="AB940" t="str">
        <f t="shared" si="58"/>
        <v>VSD</v>
      </c>
      <c r="AC940" t="str">
        <f t="shared" si="59"/>
        <v>GA09U5625</v>
      </c>
      <c r="AD940" t="str">
        <f>_xlfn.IFNA(VLOOKUP(PrivateSchedule[[#This Row],[ow]],RTARoutes[[StageCodes]:[RouteID]],6,FALSE), VLOOKUP(PrivateSchedule[[#This Row],[re]],RTARoutes[[StageCodes]:[RouteID]],6,FALSE))</f>
        <v>PVT21</v>
      </c>
      <c r="AE940" t="str" cm="1">
        <f t="array" ref="AE940">_xlfn.IFS( NOT(ISNA(VLOOKUP(PrivateSchedule[[#This Row],[ow]],RTARoutes[[StageCodes]:[RouteID]],6,FALSE))), "O",  NOT(ISNA(VLOOKUP(PrivateSchedule[[#This Row],[re]],RTARoutes[[StageCodes]:[RouteID]],6,FALSE))), "R")</f>
        <v>O</v>
      </c>
      <c r="AF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41" spans="2:33">
      <c r="O941" s="171" t="s">
        <v>664</v>
      </c>
      <c r="P941" s="172" t="s">
        <v>421</v>
      </c>
      <c r="T941" s="173" t="s">
        <v>480</v>
      </c>
      <c r="U941" t="str">
        <f t="shared" si="56"/>
        <v>BAINA-VASCO-AIRPORT</v>
      </c>
      <c r="V941" s="163">
        <v>0.58333333333333337</v>
      </c>
      <c r="AA941" s="165" t="str">
        <f t="shared" si="57"/>
        <v/>
      </c>
      <c r="AB941" t="str">
        <f t="shared" si="58"/>
        <v>VSD</v>
      </c>
      <c r="AC941" t="str">
        <f t="shared" si="59"/>
        <v>GA09U5625</v>
      </c>
      <c r="AD941" t="e">
        <f>_xlfn.IFNA(VLOOKUP(PrivateSchedule[[#This Row],[ow]],RTARoutes[[StageCodes]:[RouteID]],6,FALSE), VLOOKUP(PrivateSchedule[[#This Row],[re]],RTARoutes[[StageCodes]:[RouteID]],6,FALSE))</f>
        <v>#N/A</v>
      </c>
      <c r="AE941" t="e" cm="1">
        <f t="array" ref="AE941">_xlfn.IFS( NOT(ISNA(VLOOKUP(PrivateSchedule[[#This Row],[ow]],RTARoutes[[StageCodes]:[RouteID]],6,FALSE))), "O",  NOT(ISNA(VLOOKUP(PrivateSchedule[[#This Row],[re]],RTARoutes[[StageCodes]:[RouteID]],6,FALSE))), "R")</f>
        <v>#N/A</v>
      </c>
      <c r="AF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42" spans="2:33">
      <c r="O942" s="171" t="s">
        <v>480</v>
      </c>
      <c r="T942" s="173" t="s">
        <v>664</v>
      </c>
      <c r="U942" t="str">
        <f t="shared" si="56"/>
        <v>AIRPORT-BAINA</v>
      </c>
      <c r="V942" s="163">
        <v>0.63888888888888884</v>
      </c>
      <c r="AA942" s="165" t="str">
        <f t="shared" si="57"/>
        <v/>
      </c>
      <c r="AB942" t="str">
        <f t="shared" si="58"/>
        <v>VSD</v>
      </c>
      <c r="AC942" t="str">
        <f t="shared" si="59"/>
        <v>GA09U5625</v>
      </c>
      <c r="AD942" t="str">
        <f>_xlfn.IFNA(VLOOKUP(PrivateSchedule[[#This Row],[ow]],RTARoutes[[StageCodes]:[RouteID]],6,FALSE), VLOOKUP(PrivateSchedule[[#This Row],[re]],RTARoutes[[StageCodes]:[RouteID]],6,FALSE))</f>
        <v>PVT21</v>
      </c>
      <c r="AE942" t="str" cm="1">
        <f t="array" ref="AE942">_xlfn.IFS( NOT(ISNA(VLOOKUP(PrivateSchedule[[#This Row],[ow]],RTARoutes[[StageCodes]:[RouteID]],6,FALSE))), "O",  NOT(ISNA(VLOOKUP(PrivateSchedule[[#This Row],[re]],RTARoutes[[StageCodes]:[RouteID]],6,FALSE))), "R")</f>
        <v>O</v>
      </c>
      <c r="AF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43" spans="2:33">
      <c r="O943" s="171" t="s">
        <v>664</v>
      </c>
      <c r="T943" s="173" t="s">
        <v>480</v>
      </c>
      <c r="U943" t="str">
        <f t="shared" si="56"/>
        <v>BAINA-AIRPORT</v>
      </c>
      <c r="V943" s="163">
        <v>0.6875</v>
      </c>
      <c r="AA943" s="165" t="str">
        <f t="shared" si="57"/>
        <v/>
      </c>
      <c r="AB943" t="str">
        <f t="shared" si="58"/>
        <v>VSD</v>
      </c>
      <c r="AC943" t="str">
        <f t="shared" si="59"/>
        <v>GA09U5625</v>
      </c>
      <c r="AD943" t="str">
        <f>_xlfn.IFNA(VLOOKUP(PrivateSchedule[[#This Row],[ow]],RTARoutes[[StageCodes]:[RouteID]],6,FALSE), VLOOKUP(PrivateSchedule[[#This Row],[re]],RTARoutes[[StageCodes]:[RouteID]],6,FALSE))</f>
        <v>PVT21</v>
      </c>
      <c r="AE943" t="str" cm="1">
        <f t="array" ref="AE943">_xlfn.IFS( NOT(ISNA(VLOOKUP(PrivateSchedule[[#This Row],[ow]],RTARoutes[[StageCodes]:[RouteID]],6,FALSE))), "O",  NOT(ISNA(VLOOKUP(PrivateSchedule[[#This Row],[re]],RTARoutes[[StageCodes]:[RouteID]],6,FALSE))), "R")</f>
        <v>R</v>
      </c>
      <c r="AF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44" spans="2:33">
      <c r="O944" s="171" t="s">
        <v>480</v>
      </c>
      <c r="T944" s="173" t="s">
        <v>664</v>
      </c>
      <c r="U944" t="str">
        <f t="shared" si="56"/>
        <v>AIRPORT-BAINA</v>
      </c>
      <c r="V944" s="163">
        <v>0.71527777777777779</v>
      </c>
      <c r="AA944" s="165" t="str">
        <f t="shared" si="57"/>
        <v/>
      </c>
      <c r="AB944" t="str">
        <f t="shared" si="58"/>
        <v>VSD</v>
      </c>
      <c r="AC944" t="str">
        <f t="shared" si="59"/>
        <v>GA09U5625</v>
      </c>
      <c r="AD944" t="str">
        <f>_xlfn.IFNA(VLOOKUP(PrivateSchedule[[#This Row],[ow]],RTARoutes[[StageCodes]:[RouteID]],6,FALSE), VLOOKUP(PrivateSchedule[[#This Row],[re]],RTARoutes[[StageCodes]:[RouteID]],6,FALSE))</f>
        <v>PVT21</v>
      </c>
      <c r="AE944" t="str" cm="1">
        <f t="array" ref="AE944">_xlfn.IFS( NOT(ISNA(VLOOKUP(PrivateSchedule[[#This Row],[ow]],RTARoutes[[StageCodes]:[RouteID]],6,FALSE))), "O",  NOT(ISNA(VLOOKUP(PrivateSchedule[[#This Row],[re]],RTARoutes[[StageCodes]:[RouteID]],6,FALSE))), "R")</f>
        <v>O</v>
      </c>
      <c r="AF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45" spans="2:33">
      <c r="O945" s="171" t="s">
        <v>664</v>
      </c>
      <c r="T945" s="173" t="s">
        <v>480</v>
      </c>
      <c r="U945" t="str">
        <f t="shared" si="56"/>
        <v>BAINA-AIRPORT</v>
      </c>
      <c r="V945" s="163">
        <v>0.74305555555555558</v>
      </c>
      <c r="AA945" s="165" t="str">
        <f t="shared" si="57"/>
        <v/>
      </c>
      <c r="AB945" t="str">
        <f t="shared" si="58"/>
        <v>VSD</v>
      </c>
      <c r="AC945" t="str">
        <f t="shared" si="59"/>
        <v>GA09U5625</v>
      </c>
      <c r="AD945" t="str">
        <f>_xlfn.IFNA(VLOOKUP(PrivateSchedule[[#This Row],[ow]],RTARoutes[[StageCodes]:[RouteID]],6,FALSE), VLOOKUP(PrivateSchedule[[#This Row],[re]],RTARoutes[[StageCodes]:[RouteID]],6,FALSE))</f>
        <v>PVT21</v>
      </c>
      <c r="AE945" t="str" cm="1">
        <f t="array" ref="AE945">_xlfn.IFS( NOT(ISNA(VLOOKUP(PrivateSchedule[[#This Row],[ow]],RTARoutes[[StageCodes]:[RouteID]],6,FALSE))), "O",  NOT(ISNA(VLOOKUP(PrivateSchedule[[#This Row],[re]],RTARoutes[[StageCodes]:[RouteID]],6,FALSE))), "R")</f>
        <v>R</v>
      </c>
      <c r="AF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46" spans="2:33">
      <c r="O946" s="171" t="s">
        <v>480</v>
      </c>
      <c r="T946" s="173" t="s">
        <v>664</v>
      </c>
      <c r="U946" t="str">
        <f t="shared" si="56"/>
        <v>AIRPORT-BAINA</v>
      </c>
      <c r="V946" s="163">
        <v>0.77083333333333337</v>
      </c>
      <c r="AA946" s="165" t="str">
        <f t="shared" si="57"/>
        <v/>
      </c>
      <c r="AB946" t="str">
        <f t="shared" si="58"/>
        <v>VSD</v>
      </c>
      <c r="AC946" t="str">
        <f t="shared" si="59"/>
        <v>GA09U5625</v>
      </c>
      <c r="AD946" t="str">
        <f>_xlfn.IFNA(VLOOKUP(PrivateSchedule[[#This Row],[ow]],RTARoutes[[StageCodes]:[RouteID]],6,FALSE), VLOOKUP(PrivateSchedule[[#This Row],[re]],RTARoutes[[StageCodes]:[RouteID]],6,FALSE))</f>
        <v>PVT21</v>
      </c>
      <c r="AE946" t="str" cm="1">
        <f t="array" ref="AE946">_xlfn.IFS( NOT(ISNA(VLOOKUP(PrivateSchedule[[#This Row],[ow]],RTARoutes[[StageCodes]:[RouteID]],6,FALSE))), "O",  NOT(ISNA(VLOOKUP(PrivateSchedule[[#This Row],[re]],RTARoutes[[StageCodes]:[RouteID]],6,FALSE))), "R")</f>
        <v>O</v>
      </c>
      <c r="AF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47" spans="2:33">
      <c r="O947" s="171" t="s">
        <v>664</v>
      </c>
      <c r="T947" s="173" t="s">
        <v>480</v>
      </c>
      <c r="U947" t="str">
        <f t="shared" si="56"/>
        <v>BAINA-AIRPORT</v>
      </c>
      <c r="V947" s="163">
        <v>0.80555555555555558</v>
      </c>
      <c r="AA947" s="165" t="str">
        <f t="shared" si="57"/>
        <v/>
      </c>
      <c r="AB947" t="str">
        <f t="shared" si="58"/>
        <v>VSD</v>
      </c>
      <c r="AC947" t="str">
        <f t="shared" si="59"/>
        <v>GA09U5625</v>
      </c>
      <c r="AD947" t="str">
        <f>_xlfn.IFNA(VLOOKUP(PrivateSchedule[[#This Row],[ow]],RTARoutes[[StageCodes]:[RouteID]],6,FALSE), VLOOKUP(PrivateSchedule[[#This Row],[re]],RTARoutes[[StageCodes]:[RouteID]],6,FALSE))</f>
        <v>PVT21</v>
      </c>
      <c r="AE947" t="str" cm="1">
        <f t="array" ref="AE947">_xlfn.IFS( NOT(ISNA(VLOOKUP(PrivateSchedule[[#This Row],[ow]],RTARoutes[[StageCodes]:[RouteID]],6,FALSE))), "O",  NOT(ISNA(VLOOKUP(PrivateSchedule[[#This Row],[re]],RTARoutes[[StageCodes]:[RouteID]],6,FALSE))), "R")</f>
        <v>R</v>
      </c>
      <c r="AF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48" spans="2:33">
      <c r="O948" s="171" t="s">
        <v>480</v>
      </c>
      <c r="T948" s="173" t="s">
        <v>664</v>
      </c>
      <c r="U948" t="str">
        <f t="shared" si="56"/>
        <v>AIRPORT-BAINA</v>
      </c>
      <c r="V948" s="163">
        <v>0.86111111111111116</v>
      </c>
      <c r="AA948" s="165" t="str">
        <f t="shared" si="57"/>
        <v/>
      </c>
      <c r="AB948" t="str">
        <f t="shared" si="58"/>
        <v>VSD</v>
      </c>
      <c r="AC948" t="str">
        <f t="shared" si="59"/>
        <v>GA09U5625</v>
      </c>
      <c r="AD948" t="str">
        <f>_xlfn.IFNA(VLOOKUP(PrivateSchedule[[#This Row],[ow]],RTARoutes[[StageCodes]:[RouteID]],6,FALSE), VLOOKUP(PrivateSchedule[[#This Row],[re]],RTARoutes[[StageCodes]:[RouteID]],6,FALSE))</f>
        <v>PVT21</v>
      </c>
      <c r="AE948" t="str" cm="1">
        <f t="array" ref="AE948">_xlfn.IFS( NOT(ISNA(VLOOKUP(PrivateSchedule[[#This Row],[ow]],RTARoutes[[StageCodes]:[RouteID]],6,FALSE))), "O",  NOT(ISNA(VLOOKUP(PrivateSchedule[[#This Row],[re]],RTARoutes[[StageCodes]:[RouteID]],6,FALSE))), "R")</f>
        <v>O</v>
      </c>
      <c r="AF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49" spans="2:33">
      <c r="B949" s="171" t="s">
        <v>3939</v>
      </c>
      <c r="E949" s="176" t="s">
        <v>3940</v>
      </c>
      <c r="F949" s="177" t="s">
        <v>3941</v>
      </c>
      <c r="J949" s="171" t="s">
        <v>3942</v>
      </c>
      <c r="L949" s="172" t="s">
        <v>16</v>
      </c>
      <c r="M949" s="198">
        <v>27</v>
      </c>
      <c r="O949" s="171" t="s">
        <v>664</v>
      </c>
      <c r="T949" s="173" t="s">
        <v>480</v>
      </c>
      <c r="U949" t="str">
        <f t="shared" si="56"/>
        <v>BAINA-AIRPORT</v>
      </c>
      <c r="V949" s="163">
        <v>0.30555555555555558</v>
      </c>
      <c r="AA949" s="165" t="str">
        <f t="shared" si="57"/>
        <v/>
      </c>
      <c r="AB949" t="str">
        <f t="shared" si="58"/>
        <v>VSD</v>
      </c>
      <c r="AC949" t="str">
        <f t="shared" si="59"/>
        <v>GA01W4916</v>
      </c>
      <c r="AD949" t="str">
        <f>_xlfn.IFNA(VLOOKUP(PrivateSchedule[[#This Row],[ow]],RTARoutes[[StageCodes]:[RouteID]],6,FALSE), VLOOKUP(PrivateSchedule[[#This Row],[re]],RTARoutes[[StageCodes]:[RouteID]],6,FALSE))</f>
        <v>PVT21</v>
      </c>
      <c r="AE949" t="str" cm="1">
        <f t="array" ref="AE949">_xlfn.IFS( NOT(ISNA(VLOOKUP(PrivateSchedule[[#This Row],[ow]],RTARoutes[[StageCodes]:[RouteID]],6,FALSE))), "O",  NOT(ISNA(VLOOKUP(PrivateSchedule[[#This Row],[re]],RTARoutes[[StageCodes]:[RouteID]],6,FALSE))), "R")</f>
        <v>R</v>
      </c>
      <c r="AF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50" spans="2:33">
      <c r="O950" s="171" t="s">
        <v>480</v>
      </c>
      <c r="T950" s="173" t="s">
        <v>664</v>
      </c>
      <c r="U950" t="str">
        <f t="shared" si="56"/>
        <v>AIRPORT-BAINA</v>
      </c>
      <c r="V950" s="163">
        <v>0.33333333333333331</v>
      </c>
      <c r="AA950" s="165" t="str">
        <f t="shared" si="57"/>
        <v/>
      </c>
      <c r="AB950" t="str">
        <f t="shared" si="58"/>
        <v>VSD</v>
      </c>
      <c r="AC950" t="str">
        <f t="shared" si="59"/>
        <v>GA01W4916</v>
      </c>
      <c r="AD950" t="str">
        <f>_xlfn.IFNA(VLOOKUP(PrivateSchedule[[#This Row],[ow]],RTARoutes[[StageCodes]:[RouteID]],6,FALSE), VLOOKUP(PrivateSchedule[[#This Row],[re]],RTARoutes[[StageCodes]:[RouteID]],6,FALSE))</f>
        <v>PVT21</v>
      </c>
      <c r="AE950" t="str" cm="1">
        <f t="array" ref="AE950">_xlfn.IFS( NOT(ISNA(VLOOKUP(PrivateSchedule[[#This Row],[ow]],RTARoutes[[StageCodes]:[RouteID]],6,FALSE))), "O",  NOT(ISNA(VLOOKUP(PrivateSchedule[[#This Row],[re]],RTARoutes[[StageCodes]:[RouteID]],6,FALSE))), "R")</f>
        <v>O</v>
      </c>
      <c r="AF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51" spans="2:33">
      <c r="O951" s="171" t="s">
        <v>664</v>
      </c>
      <c r="T951" s="173" t="s">
        <v>480</v>
      </c>
      <c r="U951" t="str">
        <f t="shared" si="56"/>
        <v>BAINA-AIRPORT</v>
      </c>
      <c r="V951" s="163">
        <v>0.3611111111111111</v>
      </c>
      <c r="AA951" s="165" t="str">
        <f t="shared" si="57"/>
        <v/>
      </c>
      <c r="AB951" t="str">
        <f t="shared" si="58"/>
        <v>VSD</v>
      </c>
      <c r="AC951" t="str">
        <f t="shared" si="59"/>
        <v>GA01W4916</v>
      </c>
      <c r="AD951" t="str">
        <f>_xlfn.IFNA(VLOOKUP(PrivateSchedule[[#This Row],[ow]],RTARoutes[[StageCodes]:[RouteID]],6,FALSE), VLOOKUP(PrivateSchedule[[#This Row],[re]],RTARoutes[[StageCodes]:[RouteID]],6,FALSE))</f>
        <v>PVT21</v>
      </c>
      <c r="AE951" t="str" cm="1">
        <f t="array" ref="AE951">_xlfn.IFS( NOT(ISNA(VLOOKUP(PrivateSchedule[[#This Row],[ow]],RTARoutes[[StageCodes]:[RouteID]],6,FALSE))), "O",  NOT(ISNA(VLOOKUP(PrivateSchedule[[#This Row],[re]],RTARoutes[[StageCodes]:[RouteID]],6,FALSE))), "R")</f>
        <v>R</v>
      </c>
      <c r="AF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52" spans="2:33">
      <c r="O952" s="171" t="s">
        <v>480</v>
      </c>
      <c r="T952" s="173" t="s">
        <v>664</v>
      </c>
      <c r="U952" t="str">
        <f t="shared" si="56"/>
        <v>AIRPORT-BAINA</v>
      </c>
      <c r="V952" s="163">
        <v>0.3888888888888889</v>
      </c>
      <c r="AA952" s="165" t="str">
        <f t="shared" si="57"/>
        <v/>
      </c>
      <c r="AB952" t="str">
        <f t="shared" si="58"/>
        <v>VSD</v>
      </c>
      <c r="AC952" t="str">
        <f t="shared" si="59"/>
        <v>GA01W4916</v>
      </c>
      <c r="AD952" t="str">
        <f>_xlfn.IFNA(VLOOKUP(PrivateSchedule[[#This Row],[ow]],RTARoutes[[StageCodes]:[RouteID]],6,FALSE), VLOOKUP(PrivateSchedule[[#This Row],[re]],RTARoutes[[StageCodes]:[RouteID]],6,FALSE))</f>
        <v>PVT21</v>
      </c>
      <c r="AE952" t="str" cm="1">
        <f t="array" ref="AE952">_xlfn.IFS( NOT(ISNA(VLOOKUP(PrivateSchedule[[#This Row],[ow]],RTARoutes[[StageCodes]:[RouteID]],6,FALSE))), "O",  NOT(ISNA(VLOOKUP(PrivateSchedule[[#This Row],[re]],RTARoutes[[StageCodes]:[RouteID]],6,FALSE))), "R")</f>
        <v>O</v>
      </c>
      <c r="AF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53" spans="2:33">
      <c r="O953" s="171" t="s">
        <v>664</v>
      </c>
      <c r="T953" s="173" t="s">
        <v>480</v>
      </c>
      <c r="U953" t="str">
        <f t="shared" si="56"/>
        <v>BAINA-AIRPORT</v>
      </c>
      <c r="V953" s="163">
        <v>0.43055555555555558</v>
      </c>
      <c r="AA953" s="165" t="str">
        <f t="shared" si="57"/>
        <v/>
      </c>
      <c r="AB953" t="str">
        <f t="shared" si="58"/>
        <v>VSD</v>
      </c>
      <c r="AC953" t="str">
        <f t="shared" si="59"/>
        <v>GA01W4916</v>
      </c>
      <c r="AD953" t="str">
        <f>_xlfn.IFNA(VLOOKUP(PrivateSchedule[[#This Row],[ow]],RTARoutes[[StageCodes]:[RouteID]],6,FALSE), VLOOKUP(PrivateSchedule[[#This Row],[re]],RTARoutes[[StageCodes]:[RouteID]],6,FALSE))</f>
        <v>PVT21</v>
      </c>
      <c r="AE953" t="str" cm="1">
        <f t="array" ref="AE953">_xlfn.IFS( NOT(ISNA(VLOOKUP(PrivateSchedule[[#This Row],[ow]],RTARoutes[[StageCodes]:[RouteID]],6,FALSE))), "O",  NOT(ISNA(VLOOKUP(PrivateSchedule[[#This Row],[re]],RTARoutes[[StageCodes]:[RouteID]],6,FALSE))), "R")</f>
        <v>R</v>
      </c>
      <c r="AF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54" spans="2:33">
      <c r="O954" s="171" t="s">
        <v>480</v>
      </c>
      <c r="T954" s="173" t="s">
        <v>664</v>
      </c>
      <c r="U954" t="str">
        <f t="shared" si="56"/>
        <v>AIRPORT-BAINA</v>
      </c>
      <c r="V954" s="163">
        <v>0.4861111111111111</v>
      </c>
      <c r="AA954" s="165" t="str">
        <f t="shared" si="57"/>
        <v/>
      </c>
      <c r="AB954" t="str">
        <f t="shared" si="58"/>
        <v>VSD</v>
      </c>
      <c r="AC954" t="str">
        <f t="shared" si="59"/>
        <v>GA01W4916</v>
      </c>
      <c r="AD954" t="str">
        <f>_xlfn.IFNA(VLOOKUP(PrivateSchedule[[#This Row],[ow]],RTARoutes[[StageCodes]:[RouteID]],6,FALSE), VLOOKUP(PrivateSchedule[[#This Row],[re]],RTARoutes[[StageCodes]:[RouteID]],6,FALSE))</f>
        <v>PVT21</v>
      </c>
      <c r="AE954" t="str" cm="1">
        <f t="array" ref="AE954">_xlfn.IFS( NOT(ISNA(VLOOKUP(PrivateSchedule[[#This Row],[ow]],RTARoutes[[StageCodes]:[RouteID]],6,FALSE))), "O",  NOT(ISNA(VLOOKUP(PrivateSchedule[[#This Row],[re]],RTARoutes[[StageCodes]:[RouteID]],6,FALSE))), "R")</f>
        <v>O</v>
      </c>
      <c r="AF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55" spans="2:33">
      <c r="O955" s="171" t="s">
        <v>664</v>
      </c>
      <c r="P955" s="172" t="s">
        <v>421</v>
      </c>
      <c r="T955" s="173" t="s">
        <v>480</v>
      </c>
      <c r="U955" t="str">
        <f t="shared" si="56"/>
        <v>BAINA-VASCO-AIRPORT</v>
      </c>
      <c r="V955" s="163">
        <v>0.52777777777777779</v>
      </c>
      <c r="AA955" s="165" t="str">
        <f t="shared" si="57"/>
        <v/>
      </c>
      <c r="AB955" t="str">
        <f t="shared" si="58"/>
        <v>VSD</v>
      </c>
      <c r="AC955" t="str">
        <f t="shared" si="59"/>
        <v>GA01W4916</v>
      </c>
      <c r="AD955" t="e">
        <f>_xlfn.IFNA(VLOOKUP(PrivateSchedule[[#This Row],[ow]],RTARoutes[[StageCodes]:[RouteID]],6,FALSE), VLOOKUP(PrivateSchedule[[#This Row],[re]],RTARoutes[[StageCodes]:[RouteID]],6,FALSE))</f>
        <v>#N/A</v>
      </c>
      <c r="AE955" t="e" cm="1">
        <f t="array" ref="AE955">_xlfn.IFS( NOT(ISNA(VLOOKUP(PrivateSchedule[[#This Row],[ow]],RTARoutes[[StageCodes]:[RouteID]],6,FALSE))), "O",  NOT(ISNA(VLOOKUP(PrivateSchedule[[#This Row],[re]],RTARoutes[[StageCodes]:[RouteID]],6,FALSE))), "R")</f>
        <v>#N/A</v>
      </c>
      <c r="AF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56" spans="2:33">
      <c r="O956" s="171" t="s">
        <v>480</v>
      </c>
      <c r="T956" s="173" t="s">
        <v>664</v>
      </c>
      <c r="U956" t="str">
        <f t="shared" si="56"/>
        <v>AIRPORT-BAINA</v>
      </c>
      <c r="V956" s="163">
        <v>0.55555555555555558</v>
      </c>
      <c r="AA956" s="165" t="str">
        <f t="shared" si="57"/>
        <v/>
      </c>
      <c r="AB956" t="str">
        <f t="shared" si="58"/>
        <v>VSD</v>
      </c>
      <c r="AC956" t="str">
        <f t="shared" si="59"/>
        <v>GA01W4916</v>
      </c>
      <c r="AD956" t="str">
        <f>_xlfn.IFNA(VLOOKUP(PrivateSchedule[[#This Row],[ow]],RTARoutes[[StageCodes]:[RouteID]],6,FALSE), VLOOKUP(PrivateSchedule[[#This Row],[re]],RTARoutes[[StageCodes]:[RouteID]],6,FALSE))</f>
        <v>PVT21</v>
      </c>
      <c r="AE956" t="str" cm="1">
        <f t="array" ref="AE956">_xlfn.IFS( NOT(ISNA(VLOOKUP(PrivateSchedule[[#This Row],[ow]],RTARoutes[[StageCodes]:[RouteID]],6,FALSE))), "O",  NOT(ISNA(VLOOKUP(PrivateSchedule[[#This Row],[re]],RTARoutes[[StageCodes]:[RouteID]],6,FALSE))), "R")</f>
        <v>O</v>
      </c>
      <c r="AF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57" spans="2:33">
      <c r="O957" s="171" t="s">
        <v>664</v>
      </c>
      <c r="T957" s="173" t="s">
        <v>480</v>
      </c>
      <c r="U957" t="str">
        <f t="shared" si="56"/>
        <v>BAINA-AIRPORT</v>
      </c>
      <c r="V957" s="163">
        <v>0.59722222222222221</v>
      </c>
      <c r="AA957" s="165" t="str">
        <f t="shared" si="57"/>
        <v/>
      </c>
      <c r="AB957" t="str">
        <f t="shared" si="58"/>
        <v>VSD</v>
      </c>
      <c r="AC957" t="str">
        <f t="shared" si="59"/>
        <v>GA01W4916</v>
      </c>
      <c r="AD957" t="str">
        <f>_xlfn.IFNA(VLOOKUP(PrivateSchedule[[#This Row],[ow]],RTARoutes[[StageCodes]:[RouteID]],6,FALSE), VLOOKUP(PrivateSchedule[[#This Row],[re]],RTARoutes[[StageCodes]:[RouteID]],6,FALSE))</f>
        <v>PVT21</v>
      </c>
      <c r="AE957" t="str" cm="1">
        <f t="array" ref="AE957">_xlfn.IFS( NOT(ISNA(VLOOKUP(PrivateSchedule[[#This Row],[ow]],RTARoutes[[StageCodes]:[RouteID]],6,FALSE))), "O",  NOT(ISNA(VLOOKUP(PrivateSchedule[[#This Row],[re]],RTARoutes[[StageCodes]:[RouteID]],6,FALSE))), "R")</f>
        <v>R</v>
      </c>
      <c r="AF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58" spans="2:33">
      <c r="O958" s="171" t="s">
        <v>480</v>
      </c>
      <c r="T958" s="173" t="s">
        <v>664</v>
      </c>
      <c r="U958" t="str">
        <f t="shared" si="56"/>
        <v>AIRPORT-BAINA</v>
      </c>
      <c r="V958" s="163">
        <v>0.65277777777777779</v>
      </c>
      <c r="AA958" s="165" t="str">
        <f t="shared" si="57"/>
        <v/>
      </c>
      <c r="AB958" t="str">
        <f t="shared" si="58"/>
        <v>VSD</v>
      </c>
      <c r="AC958" t="str">
        <f t="shared" si="59"/>
        <v>GA01W4916</v>
      </c>
      <c r="AD958" t="str">
        <f>_xlfn.IFNA(VLOOKUP(PrivateSchedule[[#This Row],[ow]],RTARoutes[[StageCodes]:[RouteID]],6,FALSE), VLOOKUP(PrivateSchedule[[#This Row],[re]],RTARoutes[[StageCodes]:[RouteID]],6,FALSE))</f>
        <v>PVT21</v>
      </c>
      <c r="AE958" t="str" cm="1">
        <f t="array" ref="AE958">_xlfn.IFS( NOT(ISNA(VLOOKUP(PrivateSchedule[[#This Row],[ow]],RTARoutes[[StageCodes]:[RouteID]],6,FALSE))), "O",  NOT(ISNA(VLOOKUP(PrivateSchedule[[#This Row],[re]],RTARoutes[[StageCodes]:[RouteID]],6,FALSE))), "R")</f>
        <v>O</v>
      </c>
      <c r="AF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59" spans="2:33">
      <c r="O959" s="171" t="s">
        <v>664</v>
      </c>
      <c r="P959" s="172" t="s">
        <v>421</v>
      </c>
      <c r="T959" s="173" t="s">
        <v>480</v>
      </c>
      <c r="U959" t="str">
        <f t="shared" si="56"/>
        <v>BAINA-VASCO-AIRPORT</v>
      </c>
      <c r="V959" s="163">
        <v>0.69444444444444442</v>
      </c>
      <c r="AA959" s="165" t="str">
        <f t="shared" si="57"/>
        <v/>
      </c>
      <c r="AB959" t="str">
        <f t="shared" si="58"/>
        <v>VSD</v>
      </c>
      <c r="AC959" t="str">
        <f t="shared" si="59"/>
        <v>GA01W4916</v>
      </c>
      <c r="AD959" t="e">
        <f>_xlfn.IFNA(VLOOKUP(PrivateSchedule[[#This Row],[ow]],RTARoutes[[StageCodes]:[RouteID]],6,FALSE), VLOOKUP(PrivateSchedule[[#This Row],[re]],RTARoutes[[StageCodes]:[RouteID]],6,FALSE))</f>
        <v>#N/A</v>
      </c>
      <c r="AE959" t="e" cm="1">
        <f t="array" ref="AE959">_xlfn.IFS( NOT(ISNA(VLOOKUP(PrivateSchedule[[#This Row],[ow]],RTARoutes[[StageCodes]:[RouteID]],6,FALSE))), "O",  NOT(ISNA(VLOOKUP(PrivateSchedule[[#This Row],[re]],RTARoutes[[StageCodes]:[RouteID]],6,FALSE))), "R")</f>
        <v>#N/A</v>
      </c>
      <c r="AF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60" spans="2:33">
      <c r="O960" s="171" t="s">
        <v>480</v>
      </c>
      <c r="T960" s="173" t="s">
        <v>664</v>
      </c>
      <c r="U960" t="str">
        <f t="shared" si="56"/>
        <v>AIRPORT-BAINA</v>
      </c>
      <c r="V960" s="163">
        <v>0.72222222222222221</v>
      </c>
      <c r="AA960" s="165" t="str">
        <f t="shared" si="57"/>
        <v/>
      </c>
      <c r="AB960" t="str">
        <f t="shared" si="58"/>
        <v>VSD</v>
      </c>
      <c r="AC960" t="str">
        <f t="shared" si="59"/>
        <v>GA01W4916</v>
      </c>
      <c r="AD960" t="str">
        <f>_xlfn.IFNA(VLOOKUP(PrivateSchedule[[#This Row],[ow]],RTARoutes[[StageCodes]:[RouteID]],6,FALSE), VLOOKUP(PrivateSchedule[[#This Row],[re]],RTARoutes[[StageCodes]:[RouteID]],6,FALSE))</f>
        <v>PVT21</v>
      </c>
      <c r="AE960" t="str" cm="1">
        <f t="array" ref="AE960">_xlfn.IFS( NOT(ISNA(VLOOKUP(PrivateSchedule[[#This Row],[ow]],RTARoutes[[StageCodes]:[RouteID]],6,FALSE))), "O",  NOT(ISNA(VLOOKUP(PrivateSchedule[[#This Row],[re]],RTARoutes[[StageCodes]:[RouteID]],6,FALSE))), "R")</f>
        <v>O</v>
      </c>
      <c r="AF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61" spans="2:33">
      <c r="O961" s="171" t="s">
        <v>664</v>
      </c>
      <c r="T961" s="173" t="s">
        <v>480</v>
      </c>
      <c r="U961" t="str">
        <f t="shared" si="56"/>
        <v>BAINA-AIRPORT</v>
      </c>
      <c r="V961" s="163">
        <v>0.75</v>
      </c>
      <c r="AA961" s="165" t="str">
        <f t="shared" si="57"/>
        <v/>
      </c>
      <c r="AB961" t="str">
        <f t="shared" si="58"/>
        <v>VSD</v>
      </c>
      <c r="AC961" t="str">
        <f t="shared" si="59"/>
        <v>GA01W4916</v>
      </c>
      <c r="AD961" t="str">
        <f>_xlfn.IFNA(VLOOKUP(PrivateSchedule[[#This Row],[ow]],RTARoutes[[StageCodes]:[RouteID]],6,FALSE), VLOOKUP(PrivateSchedule[[#This Row],[re]],RTARoutes[[StageCodes]:[RouteID]],6,FALSE))</f>
        <v>PVT21</v>
      </c>
      <c r="AE961" t="str" cm="1">
        <f t="array" ref="AE961">_xlfn.IFS( NOT(ISNA(VLOOKUP(PrivateSchedule[[#This Row],[ow]],RTARoutes[[StageCodes]:[RouteID]],6,FALSE))), "O",  NOT(ISNA(VLOOKUP(PrivateSchedule[[#This Row],[re]],RTARoutes[[StageCodes]:[RouteID]],6,FALSE))), "R")</f>
        <v>R</v>
      </c>
      <c r="AF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62" spans="2:33">
      <c r="O962" s="171" t="s">
        <v>480</v>
      </c>
      <c r="T962" s="173" t="s">
        <v>664</v>
      </c>
      <c r="U962" t="str">
        <f t="shared" si="56"/>
        <v>AIRPORT-BAINA</v>
      </c>
      <c r="V962" s="163">
        <v>0.77777777777777779</v>
      </c>
      <c r="AA962" s="165" t="str">
        <f t="shared" si="57"/>
        <v/>
      </c>
      <c r="AB962" t="str">
        <f t="shared" si="58"/>
        <v>VSD</v>
      </c>
      <c r="AC962" t="str">
        <f t="shared" si="59"/>
        <v>GA01W4916</v>
      </c>
      <c r="AD962" t="str">
        <f>_xlfn.IFNA(VLOOKUP(PrivateSchedule[[#This Row],[ow]],RTARoutes[[StageCodes]:[RouteID]],6,FALSE), VLOOKUP(PrivateSchedule[[#This Row],[re]],RTARoutes[[StageCodes]:[RouteID]],6,FALSE))</f>
        <v>PVT21</v>
      </c>
      <c r="AE962" t="str" cm="1">
        <f t="array" ref="AE962">_xlfn.IFS( NOT(ISNA(VLOOKUP(PrivateSchedule[[#This Row],[ow]],RTARoutes[[StageCodes]:[RouteID]],6,FALSE))), "O",  NOT(ISNA(VLOOKUP(PrivateSchedule[[#This Row],[re]],RTARoutes[[StageCodes]:[RouteID]],6,FALSE))), "R")</f>
        <v>O</v>
      </c>
      <c r="AF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63" spans="2:33">
      <c r="O963" s="171" t="s">
        <v>664</v>
      </c>
      <c r="T963" s="173" t="s">
        <v>480</v>
      </c>
      <c r="U963" t="str">
        <f t="shared" ref="U963:U1026" si="60">_xlfn.IFNA(VLOOKUP($O963,Code2Loc,2,FALSE)
&amp; IF( OR( ISNA($P963), LEN($P963)=0), "",  "-" &amp; VLOOKUP($P963,Code2Loc,2,FALSE))
&amp; IF( OR( ISNA($Q963), LEN($Q963)=0), "",  "-" &amp; VLOOKUP($Q963,Code2Loc,2,FALSE))
&amp; IF( OR( ISNA($R963), LEN($R963)=0), "",  "-" &amp; VLOOKUP($R963,Code2Loc,2,FALSE))
&amp; IF( OR( ISNA($S963), LEN($S963)=0), "",  "-" &amp; VLOOKUP($S963,Code2Loc,2,FALSE))
&amp; IF( OR( ISNA($T963), LEN($T963)=0), "",  "-" &amp; VLOOKUP($T963,Code2Loc,2,FALSE)),"")</f>
        <v>BAINA-AIRPORT</v>
      </c>
      <c r="V963" s="163">
        <v>0.81944444444444442</v>
      </c>
      <c r="AA963" s="165" t="str">
        <f t="shared" ref="AA963:AA1026" si="61">IF(ISBLANK($V963), "", _xlfn.IFNA($V963 + _xlfn.IFNA( VLOOKUP($O963 &amp; IF(ISBLANK($P963),"", "-" &amp; $P963) &amp; IF(ISBLANK($Q963),"", "-" &amp; $Q963) &amp; IF(ISBLANK($R963),"", "-" &amp; $R963) &amp; IF(ISBLANK($S963),"", "-" &amp; $S963) &amp; IF(ISBLANK($T963),"", "-" &amp; $T963),TravelTime,8,FALSE), VLOOKUP($T963 &amp; IF(ISBLANK($S963),"", "-" &amp; $S963) &amp; IF(ISBLANK($R963),"", "-" &amp; $R963) &amp; IF(ISBLANK($Q963),"", "-" &amp; $Q963) &amp; IF(ISBLANK($P963),"", "-" &amp; $P963) &amp; IF(ISBLANK($O963),"", "-" &amp; $O963),TravelTime,8,FALSE)) / 1440, ""))</f>
        <v/>
      </c>
      <c r="AB963" t="str">
        <f t="shared" ref="AB963:AB1026" si="62">IF(AND(LEN($A963)&lt;&gt;0,LEN($A963)&lt;&gt;0),$A963,$AB962)</f>
        <v>VSD</v>
      </c>
      <c r="AC963" t="str">
        <f t="shared" ref="AC963:AC1026" si="63">IF(AND(LEN($J963)&lt;&gt;0,LEN($B963)&lt;&gt;0),$J963,$AC962)</f>
        <v>GA01W4916</v>
      </c>
      <c r="AD963" t="str">
        <f>_xlfn.IFNA(VLOOKUP(PrivateSchedule[[#This Row],[ow]],RTARoutes[[StageCodes]:[RouteID]],6,FALSE), VLOOKUP(PrivateSchedule[[#This Row],[re]],RTARoutes[[StageCodes]:[RouteID]],6,FALSE))</f>
        <v>PVT21</v>
      </c>
      <c r="AE963" t="str" cm="1">
        <f t="array" ref="AE963">_xlfn.IFS( NOT(ISNA(VLOOKUP(PrivateSchedule[[#This Row],[ow]],RTARoutes[[StageCodes]:[RouteID]],6,FALSE))), "O",  NOT(ISNA(VLOOKUP(PrivateSchedule[[#This Row],[re]],RTARoutes[[StageCodes]:[RouteID]],6,FALSE))), "R")</f>
        <v>R</v>
      </c>
      <c r="AF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64" spans="2:33">
      <c r="O964" s="171" t="s">
        <v>480</v>
      </c>
      <c r="T964" s="173" t="s">
        <v>664</v>
      </c>
      <c r="U964" t="str">
        <f t="shared" si="60"/>
        <v>AIRPORT-BAINA</v>
      </c>
      <c r="V964" s="163">
        <v>0.875</v>
      </c>
      <c r="AA964" s="165" t="str">
        <f t="shared" si="61"/>
        <v/>
      </c>
      <c r="AB964" t="str">
        <f t="shared" si="62"/>
        <v>VSD</v>
      </c>
      <c r="AC964" t="str">
        <f t="shared" si="63"/>
        <v>GA01W4916</v>
      </c>
      <c r="AD964" t="str">
        <f>_xlfn.IFNA(VLOOKUP(PrivateSchedule[[#This Row],[ow]],RTARoutes[[StageCodes]:[RouteID]],6,FALSE), VLOOKUP(PrivateSchedule[[#This Row],[re]],RTARoutes[[StageCodes]:[RouteID]],6,FALSE))</f>
        <v>PVT21</v>
      </c>
      <c r="AE964" t="str" cm="1">
        <f t="array" ref="AE964">_xlfn.IFS( NOT(ISNA(VLOOKUP(PrivateSchedule[[#This Row],[ow]],RTARoutes[[StageCodes]:[RouteID]],6,FALSE))), "O",  NOT(ISNA(VLOOKUP(PrivateSchedule[[#This Row],[re]],RTARoutes[[StageCodes]:[RouteID]],6,FALSE))), "R")</f>
        <v>O</v>
      </c>
      <c r="AF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65" spans="2:33">
      <c r="B965" s="171" t="s">
        <v>3943</v>
      </c>
      <c r="E965" s="176" t="s">
        <v>3944</v>
      </c>
      <c r="F965" s="177" t="s">
        <v>3945</v>
      </c>
      <c r="J965" s="171" t="s">
        <v>3946</v>
      </c>
      <c r="L965" s="172" t="s">
        <v>16</v>
      </c>
      <c r="M965" s="198">
        <v>27</v>
      </c>
      <c r="N965" s="199">
        <v>11</v>
      </c>
      <c r="O965" s="171" t="s">
        <v>664</v>
      </c>
      <c r="T965" s="173" t="s">
        <v>480</v>
      </c>
      <c r="U965" t="str">
        <f t="shared" si="60"/>
        <v>BAINA-AIRPORT</v>
      </c>
      <c r="V965" s="163">
        <v>0.30208333333333331</v>
      </c>
      <c r="AA965" s="165" t="str">
        <f t="shared" si="61"/>
        <v/>
      </c>
      <c r="AB965" t="str">
        <f t="shared" si="62"/>
        <v>VSD</v>
      </c>
      <c r="AC965" t="str">
        <f t="shared" si="63"/>
        <v>GA01U2926</v>
      </c>
      <c r="AD965" t="str">
        <f>_xlfn.IFNA(VLOOKUP(PrivateSchedule[[#This Row],[ow]],RTARoutes[[StageCodes]:[RouteID]],6,FALSE), VLOOKUP(PrivateSchedule[[#This Row],[re]],RTARoutes[[StageCodes]:[RouteID]],6,FALSE))</f>
        <v>PVT21</v>
      </c>
      <c r="AE965" t="str" cm="1">
        <f t="array" ref="AE965">_xlfn.IFS( NOT(ISNA(VLOOKUP(PrivateSchedule[[#This Row],[ow]],RTARoutes[[StageCodes]:[RouteID]],6,FALSE))), "O",  NOT(ISNA(VLOOKUP(PrivateSchedule[[#This Row],[re]],RTARoutes[[StageCodes]:[RouteID]],6,FALSE))), "R")</f>
        <v>R</v>
      </c>
      <c r="AF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66" spans="2:33">
      <c r="O966" s="171" t="s">
        <v>480</v>
      </c>
      <c r="T966" s="173" t="s">
        <v>664</v>
      </c>
      <c r="U966" t="str">
        <f t="shared" si="60"/>
        <v>AIRPORT-BAINA</v>
      </c>
      <c r="V966" s="163">
        <v>0.3298611111111111</v>
      </c>
      <c r="AA966" s="165" t="str">
        <f t="shared" si="61"/>
        <v/>
      </c>
      <c r="AB966" t="str">
        <f t="shared" si="62"/>
        <v>VSD</v>
      </c>
      <c r="AC966" t="str">
        <f t="shared" si="63"/>
        <v>GA01U2926</v>
      </c>
      <c r="AD966" t="str">
        <f>_xlfn.IFNA(VLOOKUP(PrivateSchedule[[#This Row],[ow]],RTARoutes[[StageCodes]:[RouteID]],6,FALSE), VLOOKUP(PrivateSchedule[[#This Row],[re]],RTARoutes[[StageCodes]:[RouteID]],6,FALSE))</f>
        <v>PVT21</v>
      </c>
      <c r="AE966" t="str" cm="1">
        <f t="array" ref="AE966">_xlfn.IFS( NOT(ISNA(VLOOKUP(PrivateSchedule[[#This Row],[ow]],RTARoutes[[StageCodes]:[RouteID]],6,FALSE))), "O",  NOT(ISNA(VLOOKUP(PrivateSchedule[[#This Row],[re]],RTARoutes[[StageCodes]:[RouteID]],6,FALSE))), "R")</f>
        <v>O</v>
      </c>
      <c r="AF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67" spans="2:33">
      <c r="O967" s="171" t="s">
        <v>664</v>
      </c>
      <c r="T967" s="173" t="s">
        <v>480</v>
      </c>
      <c r="U967" t="str">
        <f t="shared" si="60"/>
        <v>BAINA-AIRPORT</v>
      </c>
      <c r="V967" s="163">
        <v>0.3576388888888889</v>
      </c>
      <c r="AA967" s="165" t="str">
        <f t="shared" si="61"/>
        <v/>
      </c>
      <c r="AB967" t="str">
        <f t="shared" si="62"/>
        <v>VSD</v>
      </c>
      <c r="AC967" t="str">
        <f t="shared" si="63"/>
        <v>GA01U2926</v>
      </c>
      <c r="AD967" t="str">
        <f>_xlfn.IFNA(VLOOKUP(PrivateSchedule[[#This Row],[ow]],RTARoutes[[StageCodes]:[RouteID]],6,FALSE), VLOOKUP(PrivateSchedule[[#This Row],[re]],RTARoutes[[StageCodes]:[RouteID]],6,FALSE))</f>
        <v>PVT21</v>
      </c>
      <c r="AE967" t="str" cm="1">
        <f t="array" ref="AE967">_xlfn.IFS( NOT(ISNA(VLOOKUP(PrivateSchedule[[#This Row],[ow]],RTARoutes[[StageCodes]:[RouteID]],6,FALSE))), "O",  NOT(ISNA(VLOOKUP(PrivateSchedule[[#This Row],[re]],RTARoutes[[StageCodes]:[RouteID]],6,FALSE))), "R")</f>
        <v>R</v>
      </c>
      <c r="AF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68" spans="2:33">
      <c r="O968" s="171" t="s">
        <v>480</v>
      </c>
      <c r="T968" s="173" t="s">
        <v>664</v>
      </c>
      <c r="U968" t="str">
        <f t="shared" si="60"/>
        <v>AIRPORT-BAINA</v>
      </c>
      <c r="V968" s="163">
        <v>0.38541666666666669</v>
      </c>
      <c r="AA968" s="165" t="str">
        <f t="shared" si="61"/>
        <v/>
      </c>
      <c r="AB968" t="str">
        <f t="shared" si="62"/>
        <v>VSD</v>
      </c>
      <c r="AC968" t="str">
        <f t="shared" si="63"/>
        <v>GA01U2926</v>
      </c>
      <c r="AD968" t="str">
        <f>_xlfn.IFNA(VLOOKUP(PrivateSchedule[[#This Row],[ow]],RTARoutes[[StageCodes]:[RouteID]],6,FALSE), VLOOKUP(PrivateSchedule[[#This Row],[re]],RTARoutes[[StageCodes]:[RouteID]],6,FALSE))</f>
        <v>PVT21</v>
      </c>
      <c r="AE968" t="str" cm="1">
        <f t="array" ref="AE968">_xlfn.IFS( NOT(ISNA(VLOOKUP(PrivateSchedule[[#This Row],[ow]],RTARoutes[[StageCodes]:[RouteID]],6,FALSE))), "O",  NOT(ISNA(VLOOKUP(PrivateSchedule[[#This Row],[re]],RTARoutes[[StageCodes]:[RouteID]],6,FALSE))), "R")</f>
        <v>O</v>
      </c>
      <c r="AF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69" spans="2:33">
      <c r="O969" s="171" t="s">
        <v>664</v>
      </c>
      <c r="P969" s="172" t="s">
        <v>421</v>
      </c>
      <c r="T969" s="173" t="s">
        <v>480</v>
      </c>
      <c r="U969" t="str">
        <f t="shared" si="60"/>
        <v>BAINA-VASCO-AIRPORT</v>
      </c>
      <c r="V969" s="163">
        <v>0.4236111111111111</v>
      </c>
      <c r="AA969" s="165" t="str">
        <f t="shared" si="61"/>
        <v/>
      </c>
      <c r="AB969" t="str">
        <f t="shared" si="62"/>
        <v>VSD</v>
      </c>
      <c r="AC969" t="str">
        <f t="shared" si="63"/>
        <v>GA01U2926</v>
      </c>
      <c r="AD969" t="e">
        <f>_xlfn.IFNA(VLOOKUP(PrivateSchedule[[#This Row],[ow]],RTARoutes[[StageCodes]:[RouteID]],6,FALSE), VLOOKUP(PrivateSchedule[[#This Row],[re]],RTARoutes[[StageCodes]:[RouteID]],6,FALSE))</f>
        <v>#N/A</v>
      </c>
      <c r="AE969" t="e" cm="1">
        <f t="array" ref="AE969">_xlfn.IFS( NOT(ISNA(VLOOKUP(PrivateSchedule[[#This Row],[ow]],RTARoutes[[StageCodes]:[RouteID]],6,FALSE))), "O",  NOT(ISNA(VLOOKUP(PrivateSchedule[[#This Row],[re]],RTARoutes[[StageCodes]:[RouteID]],6,FALSE))), "R")</f>
        <v>#N/A</v>
      </c>
      <c r="AF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70" spans="2:33">
      <c r="O970" s="171" t="s">
        <v>480</v>
      </c>
      <c r="T970" s="173" t="s">
        <v>664</v>
      </c>
      <c r="U970" t="str">
        <f t="shared" si="60"/>
        <v>AIRPORT-BAINA</v>
      </c>
      <c r="V970" s="163">
        <v>0.47916666666666669</v>
      </c>
      <c r="AA970" s="165" t="str">
        <f t="shared" si="61"/>
        <v/>
      </c>
      <c r="AB970" t="str">
        <f t="shared" si="62"/>
        <v>VSD</v>
      </c>
      <c r="AC970" t="str">
        <f t="shared" si="63"/>
        <v>GA01U2926</v>
      </c>
      <c r="AD970" t="str">
        <f>_xlfn.IFNA(VLOOKUP(PrivateSchedule[[#This Row],[ow]],RTARoutes[[StageCodes]:[RouteID]],6,FALSE), VLOOKUP(PrivateSchedule[[#This Row],[re]],RTARoutes[[StageCodes]:[RouteID]],6,FALSE))</f>
        <v>PVT21</v>
      </c>
      <c r="AE970" t="str" cm="1">
        <f t="array" ref="AE970">_xlfn.IFS( NOT(ISNA(VLOOKUP(PrivateSchedule[[#This Row],[ow]],RTARoutes[[StageCodes]:[RouteID]],6,FALSE))), "O",  NOT(ISNA(VLOOKUP(PrivateSchedule[[#This Row],[re]],RTARoutes[[StageCodes]:[RouteID]],6,FALSE))), "R")</f>
        <v>O</v>
      </c>
      <c r="AF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71" spans="2:33">
      <c r="O971" s="171" t="s">
        <v>664</v>
      </c>
      <c r="T971" s="173" t="s">
        <v>480</v>
      </c>
      <c r="U971" t="str">
        <f t="shared" si="60"/>
        <v>BAINA-AIRPORT</v>
      </c>
      <c r="V971" s="163">
        <v>0.52430555555555558</v>
      </c>
      <c r="AA971" s="165" t="str">
        <f t="shared" si="61"/>
        <v/>
      </c>
      <c r="AB971" t="str">
        <f t="shared" si="62"/>
        <v>VSD</v>
      </c>
      <c r="AC971" t="str">
        <f t="shared" si="63"/>
        <v>GA01U2926</v>
      </c>
      <c r="AD971" t="str">
        <f>_xlfn.IFNA(VLOOKUP(PrivateSchedule[[#This Row],[ow]],RTARoutes[[StageCodes]:[RouteID]],6,FALSE), VLOOKUP(PrivateSchedule[[#This Row],[re]],RTARoutes[[StageCodes]:[RouteID]],6,FALSE))</f>
        <v>PVT21</v>
      </c>
      <c r="AE971" t="str" cm="1">
        <f t="array" ref="AE971">_xlfn.IFS( NOT(ISNA(VLOOKUP(PrivateSchedule[[#This Row],[ow]],RTARoutes[[StageCodes]:[RouteID]],6,FALSE))), "O",  NOT(ISNA(VLOOKUP(PrivateSchedule[[#This Row],[re]],RTARoutes[[StageCodes]:[RouteID]],6,FALSE))), "R")</f>
        <v>R</v>
      </c>
      <c r="AF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72" spans="2:33">
      <c r="O972" s="171" t="s">
        <v>480</v>
      </c>
      <c r="T972" s="173" t="s">
        <v>664</v>
      </c>
      <c r="U972" t="str">
        <f t="shared" si="60"/>
        <v>AIRPORT-BAINA</v>
      </c>
      <c r="V972" s="163">
        <v>0.55208333333333337</v>
      </c>
      <c r="AA972" s="165" t="str">
        <f t="shared" si="61"/>
        <v/>
      </c>
      <c r="AB972" t="str">
        <f t="shared" si="62"/>
        <v>VSD</v>
      </c>
      <c r="AC972" t="str">
        <f t="shared" si="63"/>
        <v>GA01U2926</v>
      </c>
      <c r="AD972" t="str">
        <f>_xlfn.IFNA(VLOOKUP(PrivateSchedule[[#This Row],[ow]],RTARoutes[[StageCodes]:[RouteID]],6,FALSE), VLOOKUP(PrivateSchedule[[#This Row],[re]],RTARoutes[[StageCodes]:[RouteID]],6,FALSE))</f>
        <v>PVT21</v>
      </c>
      <c r="AE972" t="str" cm="1">
        <f t="array" ref="AE972">_xlfn.IFS( NOT(ISNA(VLOOKUP(PrivateSchedule[[#This Row],[ow]],RTARoutes[[StageCodes]:[RouteID]],6,FALSE))), "O",  NOT(ISNA(VLOOKUP(PrivateSchedule[[#This Row],[re]],RTARoutes[[StageCodes]:[RouteID]],6,FALSE))), "R")</f>
        <v>O</v>
      </c>
      <c r="AF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73" spans="2:33">
      <c r="O973" s="171" t="s">
        <v>664</v>
      </c>
      <c r="P973" s="172" t="s">
        <v>421</v>
      </c>
      <c r="T973" s="173" t="s">
        <v>480</v>
      </c>
      <c r="U973" t="str">
        <f t="shared" si="60"/>
        <v>BAINA-VASCO-AIRPORT</v>
      </c>
      <c r="V973" s="163">
        <v>0.59027777777777779</v>
      </c>
      <c r="AA973" s="165" t="str">
        <f t="shared" si="61"/>
        <v/>
      </c>
      <c r="AB973" t="str">
        <f t="shared" si="62"/>
        <v>VSD</v>
      </c>
      <c r="AC973" t="str">
        <f t="shared" si="63"/>
        <v>GA01U2926</v>
      </c>
      <c r="AD973" t="e">
        <f>_xlfn.IFNA(VLOOKUP(PrivateSchedule[[#This Row],[ow]],RTARoutes[[StageCodes]:[RouteID]],6,FALSE), VLOOKUP(PrivateSchedule[[#This Row],[re]],RTARoutes[[StageCodes]:[RouteID]],6,FALSE))</f>
        <v>#N/A</v>
      </c>
      <c r="AE973" t="e" cm="1">
        <f t="array" ref="AE973">_xlfn.IFS( NOT(ISNA(VLOOKUP(PrivateSchedule[[#This Row],[ow]],RTARoutes[[StageCodes]:[RouteID]],6,FALSE))), "O",  NOT(ISNA(VLOOKUP(PrivateSchedule[[#This Row],[re]],RTARoutes[[StageCodes]:[RouteID]],6,FALSE))), "R")</f>
        <v>#N/A</v>
      </c>
      <c r="AF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74" spans="2:33">
      <c r="O974" s="171" t="s">
        <v>480</v>
      </c>
      <c r="T974" s="173" t="s">
        <v>664</v>
      </c>
      <c r="U974" t="str">
        <f t="shared" si="60"/>
        <v>AIRPORT-BAINA</v>
      </c>
      <c r="V974" s="163">
        <v>0.64583333333333337</v>
      </c>
      <c r="AA974" s="165" t="str">
        <f t="shared" si="61"/>
        <v/>
      </c>
      <c r="AB974" t="str">
        <f t="shared" si="62"/>
        <v>VSD</v>
      </c>
      <c r="AC974" t="str">
        <f t="shared" si="63"/>
        <v>GA01U2926</v>
      </c>
      <c r="AD974" t="str">
        <f>_xlfn.IFNA(VLOOKUP(PrivateSchedule[[#This Row],[ow]],RTARoutes[[StageCodes]:[RouteID]],6,FALSE), VLOOKUP(PrivateSchedule[[#This Row],[re]],RTARoutes[[StageCodes]:[RouteID]],6,FALSE))</f>
        <v>PVT21</v>
      </c>
      <c r="AE974" t="str" cm="1">
        <f t="array" ref="AE974">_xlfn.IFS( NOT(ISNA(VLOOKUP(PrivateSchedule[[#This Row],[ow]],RTARoutes[[StageCodes]:[RouteID]],6,FALSE))), "O",  NOT(ISNA(VLOOKUP(PrivateSchedule[[#This Row],[re]],RTARoutes[[StageCodes]:[RouteID]],6,FALSE))), "R")</f>
        <v>O</v>
      </c>
      <c r="AF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75" spans="2:33">
      <c r="O975" s="171" t="s">
        <v>664</v>
      </c>
      <c r="T975" s="173" t="s">
        <v>480</v>
      </c>
      <c r="U975" t="str">
        <f t="shared" si="60"/>
        <v>BAINA-AIRPORT</v>
      </c>
      <c r="V975" s="163">
        <v>0.69097222222222221</v>
      </c>
      <c r="AA975" s="165" t="str">
        <f t="shared" si="61"/>
        <v/>
      </c>
      <c r="AB975" t="str">
        <f t="shared" si="62"/>
        <v>VSD</v>
      </c>
      <c r="AC975" t="str">
        <f t="shared" si="63"/>
        <v>GA01U2926</v>
      </c>
      <c r="AD975" t="str">
        <f>_xlfn.IFNA(VLOOKUP(PrivateSchedule[[#This Row],[ow]],RTARoutes[[StageCodes]:[RouteID]],6,FALSE), VLOOKUP(PrivateSchedule[[#This Row],[re]],RTARoutes[[StageCodes]:[RouteID]],6,FALSE))</f>
        <v>PVT21</v>
      </c>
      <c r="AE975" t="str" cm="1">
        <f t="array" ref="AE975">_xlfn.IFS( NOT(ISNA(VLOOKUP(PrivateSchedule[[#This Row],[ow]],RTARoutes[[StageCodes]:[RouteID]],6,FALSE))), "O",  NOT(ISNA(VLOOKUP(PrivateSchedule[[#This Row],[re]],RTARoutes[[StageCodes]:[RouteID]],6,FALSE))), "R")</f>
        <v>R</v>
      </c>
      <c r="AF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76" spans="2:33">
      <c r="O976" s="171" t="s">
        <v>480</v>
      </c>
      <c r="T976" s="173" t="s">
        <v>664</v>
      </c>
      <c r="U976" t="str">
        <f t="shared" si="60"/>
        <v>AIRPORT-BAINA</v>
      </c>
      <c r="V976" s="163">
        <v>0.71875</v>
      </c>
      <c r="AA976" s="165" t="str">
        <f t="shared" si="61"/>
        <v/>
      </c>
      <c r="AB976" t="str">
        <f t="shared" si="62"/>
        <v>VSD</v>
      </c>
      <c r="AC976" t="str">
        <f t="shared" si="63"/>
        <v>GA01U2926</v>
      </c>
      <c r="AD976" t="str">
        <f>_xlfn.IFNA(VLOOKUP(PrivateSchedule[[#This Row],[ow]],RTARoutes[[StageCodes]:[RouteID]],6,FALSE), VLOOKUP(PrivateSchedule[[#This Row],[re]],RTARoutes[[StageCodes]:[RouteID]],6,FALSE))</f>
        <v>PVT21</v>
      </c>
      <c r="AE976" t="str" cm="1">
        <f t="array" ref="AE976">_xlfn.IFS( NOT(ISNA(VLOOKUP(PrivateSchedule[[#This Row],[ow]],RTARoutes[[StageCodes]:[RouteID]],6,FALSE))), "O",  NOT(ISNA(VLOOKUP(PrivateSchedule[[#This Row],[re]],RTARoutes[[StageCodes]:[RouteID]],6,FALSE))), "R")</f>
        <v>O</v>
      </c>
      <c r="AF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77" spans="2:33">
      <c r="O977" s="171" t="s">
        <v>664</v>
      </c>
      <c r="T977" s="173" t="s">
        <v>480</v>
      </c>
      <c r="U977" t="str">
        <f t="shared" si="60"/>
        <v>BAINA-AIRPORT</v>
      </c>
      <c r="V977" s="163">
        <v>0.74652777777777779</v>
      </c>
      <c r="AA977" s="165" t="str">
        <f t="shared" si="61"/>
        <v/>
      </c>
      <c r="AB977" t="str">
        <f t="shared" si="62"/>
        <v>VSD</v>
      </c>
      <c r="AC977" t="str">
        <f t="shared" si="63"/>
        <v>GA01U2926</v>
      </c>
      <c r="AD977" t="str">
        <f>_xlfn.IFNA(VLOOKUP(PrivateSchedule[[#This Row],[ow]],RTARoutes[[StageCodes]:[RouteID]],6,FALSE), VLOOKUP(PrivateSchedule[[#This Row],[re]],RTARoutes[[StageCodes]:[RouteID]],6,FALSE))</f>
        <v>PVT21</v>
      </c>
      <c r="AE977" t="str" cm="1">
        <f t="array" ref="AE977">_xlfn.IFS( NOT(ISNA(VLOOKUP(PrivateSchedule[[#This Row],[ow]],RTARoutes[[StageCodes]:[RouteID]],6,FALSE))), "O",  NOT(ISNA(VLOOKUP(PrivateSchedule[[#This Row],[re]],RTARoutes[[StageCodes]:[RouteID]],6,FALSE))), "R")</f>
        <v>R</v>
      </c>
      <c r="AF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78" spans="2:33">
      <c r="O978" s="171" t="s">
        <v>480</v>
      </c>
      <c r="T978" s="173" t="s">
        <v>664</v>
      </c>
      <c r="U978" t="str">
        <f t="shared" si="60"/>
        <v>AIRPORT-BAINA</v>
      </c>
      <c r="V978" s="163">
        <v>0.77430555555555558</v>
      </c>
      <c r="AA978" s="165" t="str">
        <f t="shared" si="61"/>
        <v/>
      </c>
      <c r="AB978" t="str">
        <f t="shared" si="62"/>
        <v>VSD</v>
      </c>
      <c r="AC978" t="str">
        <f t="shared" si="63"/>
        <v>GA01U2926</v>
      </c>
      <c r="AD978" t="str">
        <f>_xlfn.IFNA(VLOOKUP(PrivateSchedule[[#This Row],[ow]],RTARoutes[[StageCodes]:[RouteID]],6,FALSE), VLOOKUP(PrivateSchedule[[#This Row],[re]],RTARoutes[[StageCodes]:[RouteID]],6,FALSE))</f>
        <v>PVT21</v>
      </c>
      <c r="AE978" t="str" cm="1">
        <f t="array" ref="AE978">_xlfn.IFS( NOT(ISNA(VLOOKUP(PrivateSchedule[[#This Row],[ow]],RTARoutes[[StageCodes]:[RouteID]],6,FALSE))), "O",  NOT(ISNA(VLOOKUP(PrivateSchedule[[#This Row],[re]],RTARoutes[[StageCodes]:[RouteID]],6,FALSE))), "R")</f>
        <v>O</v>
      </c>
      <c r="AF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79" spans="2:33">
      <c r="O979" s="171" t="s">
        <v>664</v>
      </c>
      <c r="T979" s="173" t="s">
        <v>480</v>
      </c>
      <c r="U979" t="str">
        <f t="shared" si="60"/>
        <v>BAINA-AIRPORT</v>
      </c>
      <c r="V979" s="163">
        <v>0.8125</v>
      </c>
      <c r="AA979" s="165" t="str">
        <f t="shared" si="61"/>
        <v/>
      </c>
      <c r="AB979" t="str">
        <f t="shared" si="62"/>
        <v>VSD</v>
      </c>
      <c r="AC979" t="str">
        <f t="shared" si="63"/>
        <v>GA01U2926</v>
      </c>
      <c r="AD979" t="str">
        <f>_xlfn.IFNA(VLOOKUP(PrivateSchedule[[#This Row],[ow]],RTARoutes[[StageCodes]:[RouteID]],6,FALSE), VLOOKUP(PrivateSchedule[[#This Row],[re]],RTARoutes[[StageCodes]:[RouteID]],6,FALSE))</f>
        <v>PVT21</v>
      </c>
      <c r="AE979" t="str" cm="1">
        <f t="array" ref="AE979">_xlfn.IFS( NOT(ISNA(VLOOKUP(PrivateSchedule[[#This Row],[ow]],RTARoutes[[StageCodes]:[RouteID]],6,FALSE))), "O",  NOT(ISNA(VLOOKUP(PrivateSchedule[[#This Row],[re]],RTARoutes[[StageCodes]:[RouteID]],6,FALSE))), "R")</f>
        <v>R</v>
      </c>
      <c r="AF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80" spans="2:33">
      <c r="O980" s="171" t="s">
        <v>480</v>
      </c>
      <c r="T980" s="173" t="s">
        <v>664</v>
      </c>
      <c r="U980" t="str">
        <f t="shared" si="60"/>
        <v>AIRPORT-BAINA</v>
      </c>
      <c r="V980" s="163">
        <v>0.86805555555555558</v>
      </c>
      <c r="AA980" s="165" t="str">
        <f t="shared" si="61"/>
        <v/>
      </c>
      <c r="AB980" t="str">
        <f t="shared" si="62"/>
        <v>VSD</v>
      </c>
      <c r="AC980" t="str">
        <f t="shared" si="63"/>
        <v>GA01U2926</v>
      </c>
      <c r="AD980" t="str">
        <f>_xlfn.IFNA(VLOOKUP(PrivateSchedule[[#This Row],[ow]],RTARoutes[[StageCodes]:[RouteID]],6,FALSE), VLOOKUP(PrivateSchedule[[#This Row],[re]],RTARoutes[[StageCodes]:[RouteID]],6,FALSE))</f>
        <v>PVT21</v>
      </c>
      <c r="AE980" t="str" cm="1">
        <f t="array" ref="AE980">_xlfn.IFS( NOT(ISNA(VLOOKUP(PrivateSchedule[[#This Row],[ow]],RTARoutes[[StageCodes]:[RouteID]],6,FALSE))), "O",  NOT(ISNA(VLOOKUP(PrivateSchedule[[#This Row],[re]],RTARoutes[[StageCodes]:[RouteID]],6,FALSE))), "R")</f>
        <v>O</v>
      </c>
      <c r="AF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81" spans="2:33">
      <c r="B981" s="171" t="s">
        <v>3947</v>
      </c>
      <c r="E981" s="176" t="s">
        <v>3948</v>
      </c>
      <c r="F981" s="177" t="s">
        <v>3949</v>
      </c>
      <c r="J981" s="171" t="s">
        <v>3950</v>
      </c>
      <c r="L981" s="172" t="s">
        <v>16</v>
      </c>
      <c r="M981" s="198">
        <v>27</v>
      </c>
      <c r="N981" s="199">
        <v>11</v>
      </c>
      <c r="O981" s="171" t="s">
        <v>480</v>
      </c>
      <c r="T981" s="173" t="s">
        <v>664</v>
      </c>
      <c r="U981" t="str">
        <f t="shared" si="60"/>
        <v>AIRPORT-BAINA</v>
      </c>
      <c r="V981" s="163">
        <v>0.27083333333333331</v>
      </c>
      <c r="AA981" s="165" t="str">
        <f t="shared" si="61"/>
        <v/>
      </c>
      <c r="AB981" t="str">
        <f t="shared" si="62"/>
        <v>VSD</v>
      </c>
      <c r="AC981" t="str">
        <f t="shared" si="63"/>
        <v>GA02V4180</v>
      </c>
      <c r="AD981" t="str">
        <f>_xlfn.IFNA(VLOOKUP(PrivateSchedule[[#This Row],[ow]],RTARoutes[[StageCodes]:[RouteID]],6,FALSE), VLOOKUP(PrivateSchedule[[#This Row],[re]],RTARoutes[[StageCodes]:[RouteID]],6,FALSE))</f>
        <v>PVT21</v>
      </c>
      <c r="AE981" t="str" cm="1">
        <f t="array" ref="AE981">_xlfn.IFS( NOT(ISNA(VLOOKUP(PrivateSchedule[[#This Row],[ow]],RTARoutes[[StageCodes]:[RouteID]],6,FALSE))), "O",  NOT(ISNA(VLOOKUP(PrivateSchedule[[#This Row],[re]],RTARoutes[[StageCodes]:[RouteID]],6,FALSE))), "R")</f>
        <v>O</v>
      </c>
      <c r="AF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82" spans="2:33">
      <c r="O982" s="171" t="s">
        <v>664</v>
      </c>
      <c r="T982" s="173" t="s">
        <v>480</v>
      </c>
      <c r="U982" t="str">
        <f t="shared" si="60"/>
        <v>BAINA-AIRPORT</v>
      </c>
      <c r="V982" s="163">
        <v>0.30902777777777779</v>
      </c>
      <c r="AA982" s="165" t="str">
        <f t="shared" si="61"/>
        <v/>
      </c>
      <c r="AB982" t="str">
        <f t="shared" si="62"/>
        <v>VSD</v>
      </c>
      <c r="AC982" t="str">
        <f t="shared" si="63"/>
        <v>GA02V4180</v>
      </c>
      <c r="AD982" t="str">
        <f>_xlfn.IFNA(VLOOKUP(PrivateSchedule[[#This Row],[ow]],RTARoutes[[StageCodes]:[RouteID]],6,FALSE), VLOOKUP(PrivateSchedule[[#This Row],[re]],RTARoutes[[StageCodes]:[RouteID]],6,FALSE))</f>
        <v>PVT21</v>
      </c>
      <c r="AE982" t="str" cm="1">
        <f t="array" ref="AE982">_xlfn.IFS( NOT(ISNA(VLOOKUP(PrivateSchedule[[#This Row],[ow]],RTARoutes[[StageCodes]:[RouteID]],6,FALSE))), "O",  NOT(ISNA(VLOOKUP(PrivateSchedule[[#This Row],[re]],RTARoutes[[StageCodes]:[RouteID]],6,FALSE))), "R")</f>
        <v>R</v>
      </c>
      <c r="AF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83" spans="2:33">
      <c r="O983" s="171" t="s">
        <v>480</v>
      </c>
      <c r="T983" s="173" t="s">
        <v>664</v>
      </c>
      <c r="U983" t="str">
        <f t="shared" si="60"/>
        <v>AIRPORT-BAINA</v>
      </c>
      <c r="V983" s="163">
        <v>0.33680555555555558</v>
      </c>
      <c r="AA983" s="165" t="str">
        <f t="shared" si="61"/>
        <v/>
      </c>
      <c r="AB983" t="str">
        <f t="shared" si="62"/>
        <v>VSD</v>
      </c>
      <c r="AC983" t="str">
        <f t="shared" si="63"/>
        <v>GA02V4180</v>
      </c>
      <c r="AD983" t="str">
        <f>_xlfn.IFNA(VLOOKUP(PrivateSchedule[[#This Row],[ow]],RTARoutes[[StageCodes]:[RouteID]],6,FALSE), VLOOKUP(PrivateSchedule[[#This Row],[re]],RTARoutes[[StageCodes]:[RouteID]],6,FALSE))</f>
        <v>PVT21</v>
      </c>
      <c r="AE983" t="str" cm="1">
        <f t="array" ref="AE983">_xlfn.IFS( NOT(ISNA(VLOOKUP(PrivateSchedule[[#This Row],[ow]],RTARoutes[[StageCodes]:[RouteID]],6,FALSE))), "O",  NOT(ISNA(VLOOKUP(PrivateSchedule[[#This Row],[re]],RTARoutes[[StageCodes]:[RouteID]],6,FALSE))), "R")</f>
        <v>O</v>
      </c>
      <c r="AF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84" spans="2:33">
      <c r="O984" s="171" t="s">
        <v>664</v>
      </c>
      <c r="T984" s="173" t="s">
        <v>480</v>
      </c>
      <c r="U984" t="str">
        <f t="shared" si="60"/>
        <v>BAINA-AIRPORT</v>
      </c>
      <c r="V984" s="163">
        <v>0.36458333333333331</v>
      </c>
      <c r="AA984" s="165" t="str">
        <f t="shared" si="61"/>
        <v/>
      </c>
      <c r="AB984" t="str">
        <f t="shared" si="62"/>
        <v>VSD</v>
      </c>
      <c r="AC984" t="str">
        <f t="shared" si="63"/>
        <v>GA02V4180</v>
      </c>
      <c r="AD984" t="str">
        <f>_xlfn.IFNA(VLOOKUP(PrivateSchedule[[#This Row],[ow]],RTARoutes[[StageCodes]:[RouteID]],6,FALSE), VLOOKUP(PrivateSchedule[[#This Row],[re]],RTARoutes[[StageCodes]:[RouteID]],6,FALSE))</f>
        <v>PVT21</v>
      </c>
      <c r="AE984" t="str" cm="1">
        <f t="array" ref="AE984">_xlfn.IFS( NOT(ISNA(VLOOKUP(PrivateSchedule[[#This Row],[ow]],RTARoutes[[StageCodes]:[RouteID]],6,FALSE))), "O",  NOT(ISNA(VLOOKUP(PrivateSchedule[[#This Row],[re]],RTARoutes[[StageCodes]:[RouteID]],6,FALSE))), "R")</f>
        <v>R</v>
      </c>
      <c r="AF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85" spans="2:33">
      <c r="O985" s="171" t="s">
        <v>480</v>
      </c>
      <c r="T985" s="173" t="s">
        <v>664</v>
      </c>
      <c r="U985" t="str">
        <f t="shared" si="60"/>
        <v>AIRPORT-BAINA</v>
      </c>
      <c r="V985" s="163">
        <v>0.3923611111111111</v>
      </c>
      <c r="AA985" s="165" t="str">
        <f t="shared" si="61"/>
        <v/>
      </c>
      <c r="AB985" t="str">
        <f t="shared" si="62"/>
        <v>VSD</v>
      </c>
      <c r="AC985" t="str">
        <f t="shared" si="63"/>
        <v>GA02V4180</v>
      </c>
      <c r="AD985" t="str">
        <f>_xlfn.IFNA(VLOOKUP(PrivateSchedule[[#This Row],[ow]],RTARoutes[[StageCodes]:[RouteID]],6,FALSE), VLOOKUP(PrivateSchedule[[#This Row],[re]],RTARoutes[[StageCodes]:[RouteID]],6,FALSE))</f>
        <v>PVT21</v>
      </c>
      <c r="AE985" t="str" cm="1">
        <f t="array" ref="AE985">_xlfn.IFS( NOT(ISNA(VLOOKUP(PrivateSchedule[[#This Row],[ow]],RTARoutes[[StageCodes]:[RouteID]],6,FALSE))), "O",  NOT(ISNA(VLOOKUP(PrivateSchedule[[#This Row],[re]],RTARoutes[[StageCodes]:[RouteID]],6,FALSE))), "R")</f>
        <v>O</v>
      </c>
      <c r="AF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86" spans="2:33">
      <c r="O986" s="171" t="s">
        <v>664</v>
      </c>
      <c r="P986" s="172" t="s">
        <v>421</v>
      </c>
      <c r="T986" s="173" t="s">
        <v>480</v>
      </c>
      <c r="U986" t="str">
        <f t="shared" si="60"/>
        <v>BAINA-VASCO-AIRPORT</v>
      </c>
      <c r="V986" s="163">
        <v>0.4375</v>
      </c>
      <c r="AA986" s="165" t="str">
        <f t="shared" si="61"/>
        <v/>
      </c>
      <c r="AB986" t="str">
        <f t="shared" si="62"/>
        <v>VSD</v>
      </c>
      <c r="AC986" t="str">
        <f t="shared" si="63"/>
        <v>GA02V4180</v>
      </c>
      <c r="AD986" t="e">
        <f>_xlfn.IFNA(VLOOKUP(PrivateSchedule[[#This Row],[ow]],RTARoutes[[StageCodes]:[RouteID]],6,FALSE), VLOOKUP(PrivateSchedule[[#This Row],[re]],RTARoutes[[StageCodes]:[RouteID]],6,FALSE))</f>
        <v>#N/A</v>
      </c>
      <c r="AE986" t="e" cm="1">
        <f t="array" ref="AE986">_xlfn.IFS( NOT(ISNA(VLOOKUP(PrivateSchedule[[#This Row],[ow]],RTARoutes[[StageCodes]:[RouteID]],6,FALSE))), "O",  NOT(ISNA(VLOOKUP(PrivateSchedule[[#This Row],[re]],RTARoutes[[StageCodes]:[RouteID]],6,FALSE))), "R")</f>
        <v>#N/A</v>
      </c>
      <c r="AF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87" spans="2:33">
      <c r="O987" s="171" t="s">
        <v>480</v>
      </c>
      <c r="T987" s="173" t="s">
        <v>664</v>
      </c>
      <c r="U987" t="str">
        <f t="shared" si="60"/>
        <v>AIRPORT-BAINA</v>
      </c>
      <c r="V987" s="163">
        <v>0.49305555555555558</v>
      </c>
      <c r="AA987" s="165" t="str">
        <f t="shared" si="61"/>
        <v/>
      </c>
      <c r="AB987" t="str">
        <f t="shared" si="62"/>
        <v>VSD</v>
      </c>
      <c r="AC987" t="str">
        <f t="shared" si="63"/>
        <v>GA02V4180</v>
      </c>
      <c r="AD987" t="str">
        <f>_xlfn.IFNA(VLOOKUP(PrivateSchedule[[#This Row],[ow]],RTARoutes[[StageCodes]:[RouteID]],6,FALSE), VLOOKUP(PrivateSchedule[[#This Row],[re]],RTARoutes[[StageCodes]:[RouteID]],6,FALSE))</f>
        <v>PVT21</v>
      </c>
      <c r="AE987" t="str" cm="1">
        <f t="array" ref="AE987">_xlfn.IFS( NOT(ISNA(VLOOKUP(PrivateSchedule[[#This Row],[ow]],RTARoutes[[StageCodes]:[RouteID]],6,FALSE))), "O",  NOT(ISNA(VLOOKUP(PrivateSchedule[[#This Row],[re]],RTARoutes[[StageCodes]:[RouteID]],6,FALSE))), "R")</f>
        <v>O</v>
      </c>
      <c r="AF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88" spans="2:33">
      <c r="O988" s="171" t="s">
        <v>664</v>
      </c>
      <c r="T988" s="173" t="s">
        <v>480</v>
      </c>
      <c r="U988" t="str">
        <f t="shared" si="60"/>
        <v>BAINA-AIRPORT</v>
      </c>
      <c r="V988" s="163">
        <v>0.53125</v>
      </c>
      <c r="AA988" s="165" t="str">
        <f t="shared" si="61"/>
        <v/>
      </c>
      <c r="AB988" t="str">
        <f t="shared" si="62"/>
        <v>VSD</v>
      </c>
      <c r="AC988" t="str">
        <f t="shared" si="63"/>
        <v>GA02V4180</v>
      </c>
      <c r="AD988" t="str">
        <f>_xlfn.IFNA(VLOOKUP(PrivateSchedule[[#This Row],[ow]],RTARoutes[[StageCodes]:[RouteID]],6,FALSE), VLOOKUP(PrivateSchedule[[#This Row],[re]],RTARoutes[[StageCodes]:[RouteID]],6,FALSE))</f>
        <v>PVT21</v>
      </c>
      <c r="AE988" t="str" cm="1">
        <f t="array" ref="AE988">_xlfn.IFS( NOT(ISNA(VLOOKUP(PrivateSchedule[[#This Row],[ow]],RTARoutes[[StageCodes]:[RouteID]],6,FALSE))), "O",  NOT(ISNA(VLOOKUP(PrivateSchedule[[#This Row],[re]],RTARoutes[[StageCodes]:[RouteID]],6,FALSE))), "R")</f>
        <v>R</v>
      </c>
      <c r="AF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89" spans="2:33">
      <c r="O989" s="171" t="s">
        <v>480</v>
      </c>
      <c r="T989" s="173" t="s">
        <v>664</v>
      </c>
      <c r="U989" t="str">
        <f t="shared" si="60"/>
        <v>AIRPORT-BAINA</v>
      </c>
      <c r="V989" s="163">
        <v>0.55902777777777779</v>
      </c>
      <c r="AA989" s="165" t="str">
        <f t="shared" si="61"/>
        <v/>
      </c>
      <c r="AB989" t="str">
        <f t="shared" si="62"/>
        <v>VSD</v>
      </c>
      <c r="AC989" t="str">
        <f t="shared" si="63"/>
        <v>GA02V4180</v>
      </c>
      <c r="AD989" t="str">
        <f>_xlfn.IFNA(VLOOKUP(PrivateSchedule[[#This Row],[ow]],RTARoutes[[StageCodes]:[RouteID]],6,FALSE), VLOOKUP(PrivateSchedule[[#This Row],[re]],RTARoutes[[StageCodes]:[RouteID]],6,FALSE))</f>
        <v>PVT21</v>
      </c>
      <c r="AE989" t="str" cm="1">
        <f t="array" ref="AE989">_xlfn.IFS( NOT(ISNA(VLOOKUP(PrivateSchedule[[#This Row],[ow]],RTARoutes[[StageCodes]:[RouteID]],6,FALSE))), "O",  NOT(ISNA(VLOOKUP(PrivateSchedule[[#This Row],[re]],RTARoutes[[StageCodes]:[RouteID]],6,FALSE))), "R")</f>
        <v>O</v>
      </c>
      <c r="AF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90" spans="2:33">
      <c r="O990" s="171" t="s">
        <v>664</v>
      </c>
      <c r="P990" s="172" t="s">
        <v>421</v>
      </c>
      <c r="T990" s="173" t="s">
        <v>480</v>
      </c>
      <c r="U990" t="str">
        <f t="shared" si="60"/>
        <v>BAINA-VASCO-AIRPORT</v>
      </c>
      <c r="V990" s="163">
        <v>0.60416666666666663</v>
      </c>
      <c r="AA990" s="165" t="str">
        <f t="shared" si="61"/>
        <v/>
      </c>
      <c r="AB990" t="str">
        <f t="shared" si="62"/>
        <v>VSD</v>
      </c>
      <c r="AC990" t="str">
        <f t="shared" si="63"/>
        <v>GA02V4180</v>
      </c>
      <c r="AD990" t="e">
        <f>_xlfn.IFNA(VLOOKUP(PrivateSchedule[[#This Row],[ow]],RTARoutes[[StageCodes]:[RouteID]],6,FALSE), VLOOKUP(PrivateSchedule[[#This Row],[re]],RTARoutes[[StageCodes]:[RouteID]],6,FALSE))</f>
        <v>#N/A</v>
      </c>
      <c r="AE990" t="e" cm="1">
        <f t="array" ref="AE990">_xlfn.IFS( NOT(ISNA(VLOOKUP(PrivateSchedule[[#This Row],[ow]],RTARoutes[[StageCodes]:[RouteID]],6,FALSE))), "O",  NOT(ISNA(VLOOKUP(PrivateSchedule[[#This Row],[re]],RTARoutes[[StageCodes]:[RouteID]],6,FALSE))), "R")</f>
        <v>#N/A</v>
      </c>
      <c r="AF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991" spans="2:33">
      <c r="O991" s="171" t="s">
        <v>480</v>
      </c>
      <c r="T991" s="173" t="s">
        <v>664</v>
      </c>
      <c r="U991" t="str">
        <f t="shared" si="60"/>
        <v>AIRPORT-BAINA</v>
      </c>
      <c r="V991" s="163">
        <v>0.65972222222222221</v>
      </c>
      <c r="AA991" s="165" t="str">
        <f t="shared" si="61"/>
        <v/>
      </c>
      <c r="AB991" t="str">
        <f t="shared" si="62"/>
        <v>VSD</v>
      </c>
      <c r="AC991" t="str">
        <f t="shared" si="63"/>
        <v>GA02V4180</v>
      </c>
      <c r="AD991" t="str">
        <f>_xlfn.IFNA(VLOOKUP(PrivateSchedule[[#This Row],[ow]],RTARoutes[[StageCodes]:[RouteID]],6,FALSE), VLOOKUP(PrivateSchedule[[#This Row],[re]],RTARoutes[[StageCodes]:[RouteID]],6,FALSE))</f>
        <v>PVT21</v>
      </c>
      <c r="AE991" t="str" cm="1">
        <f t="array" ref="AE991">_xlfn.IFS( NOT(ISNA(VLOOKUP(PrivateSchedule[[#This Row],[ow]],RTARoutes[[StageCodes]:[RouteID]],6,FALSE))), "O",  NOT(ISNA(VLOOKUP(PrivateSchedule[[#This Row],[re]],RTARoutes[[StageCodes]:[RouteID]],6,FALSE))), "R")</f>
        <v>O</v>
      </c>
      <c r="AF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92" spans="2:33">
      <c r="O992" s="171" t="s">
        <v>664</v>
      </c>
      <c r="T992" s="173" t="s">
        <v>480</v>
      </c>
      <c r="U992" t="str">
        <f t="shared" si="60"/>
        <v>BAINA-AIRPORT</v>
      </c>
      <c r="V992" s="163">
        <v>0.69791666666666663</v>
      </c>
      <c r="AA992" s="165" t="str">
        <f t="shared" si="61"/>
        <v/>
      </c>
      <c r="AB992" t="str">
        <f t="shared" si="62"/>
        <v>VSD</v>
      </c>
      <c r="AC992" t="str">
        <f t="shared" si="63"/>
        <v>GA02V4180</v>
      </c>
      <c r="AD992" t="str">
        <f>_xlfn.IFNA(VLOOKUP(PrivateSchedule[[#This Row],[ow]],RTARoutes[[StageCodes]:[RouteID]],6,FALSE), VLOOKUP(PrivateSchedule[[#This Row],[re]],RTARoutes[[StageCodes]:[RouteID]],6,FALSE))</f>
        <v>PVT21</v>
      </c>
      <c r="AE992" t="str" cm="1">
        <f t="array" ref="AE992">_xlfn.IFS( NOT(ISNA(VLOOKUP(PrivateSchedule[[#This Row],[ow]],RTARoutes[[StageCodes]:[RouteID]],6,FALSE))), "O",  NOT(ISNA(VLOOKUP(PrivateSchedule[[#This Row],[re]],RTARoutes[[StageCodes]:[RouteID]],6,FALSE))), "R")</f>
        <v>R</v>
      </c>
      <c r="AF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93" spans="2:33">
      <c r="O993" s="171" t="s">
        <v>480</v>
      </c>
      <c r="T993" s="173" t="s">
        <v>664</v>
      </c>
      <c r="U993" t="str">
        <f t="shared" si="60"/>
        <v>AIRPORT-BAINA</v>
      </c>
      <c r="V993" s="163">
        <v>0.72569444444444442</v>
      </c>
      <c r="AA993" s="165" t="str">
        <f t="shared" si="61"/>
        <v/>
      </c>
      <c r="AB993" t="str">
        <f t="shared" si="62"/>
        <v>VSD</v>
      </c>
      <c r="AC993" t="str">
        <f t="shared" si="63"/>
        <v>GA02V4180</v>
      </c>
      <c r="AD993" t="str">
        <f>_xlfn.IFNA(VLOOKUP(PrivateSchedule[[#This Row],[ow]],RTARoutes[[StageCodes]:[RouteID]],6,FALSE), VLOOKUP(PrivateSchedule[[#This Row],[re]],RTARoutes[[StageCodes]:[RouteID]],6,FALSE))</f>
        <v>PVT21</v>
      </c>
      <c r="AE993" t="str" cm="1">
        <f t="array" ref="AE993">_xlfn.IFS( NOT(ISNA(VLOOKUP(PrivateSchedule[[#This Row],[ow]],RTARoutes[[StageCodes]:[RouteID]],6,FALSE))), "O",  NOT(ISNA(VLOOKUP(PrivateSchedule[[#This Row],[re]],RTARoutes[[StageCodes]:[RouteID]],6,FALSE))), "R")</f>
        <v>O</v>
      </c>
      <c r="AF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94" spans="2:33">
      <c r="O994" s="171" t="s">
        <v>664</v>
      </c>
      <c r="T994" s="173" t="s">
        <v>480</v>
      </c>
      <c r="U994" t="str">
        <f t="shared" si="60"/>
        <v>BAINA-AIRPORT</v>
      </c>
      <c r="V994" s="163">
        <v>0.75347222222222221</v>
      </c>
      <c r="AA994" s="165" t="str">
        <f t="shared" si="61"/>
        <v/>
      </c>
      <c r="AB994" t="str">
        <f t="shared" si="62"/>
        <v>VSD</v>
      </c>
      <c r="AC994" t="str">
        <f t="shared" si="63"/>
        <v>GA02V4180</v>
      </c>
      <c r="AD994" t="str">
        <f>_xlfn.IFNA(VLOOKUP(PrivateSchedule[[#This Row],[ow]],RTARoutes[[StageCodes]:[RouteID]],6,FALSE), VLOOKUP(PrivateSchedule[[#This Row],[re]],RTARoutes[[StageCodes]:[RouteID]],6,FALSE))</f>
        <v>PVT21</v>
      </c>
      <c r="AE994" t="str" cm="1">
        <f t="array" ref="AE994">_xlfn.IFS( NOT(ISNA(VLOOKUP(PrivateSchedule[[#This Row],[ow]],RTARoutes[[StageCodes]:[RouteID]],6,FALSE))), "O",  NOT(ISNA(VLOOKUP(PrivateSchedule[[#This Row],[re]],RTARoutes[[StageCodes]:[RouteID]],6,FALSE))), "R")</f>
        <v>R</v>
      </c>
      <c r="AF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95" spans="2:33">
      <c r="O995" s="171" t="s">
        <v>480</v>
      </c>
      <c r="T995" s="173" t="s">
        <v>664</v>
      </c>
      <c r="U995" t="str">
        <f t="shared" si="60"/>
        <v>AIRPORT-BAINA</v>
      </c>
      <c r="V995" s="163">
        <v>0.78125</v>
      </c>
      <c r="AA995" s="165" t="str">
        <f t="shared" si="61"/>
        <v/>
      </c>
      <c r="AB995" t="str">
        <f t="shared" si="62"/>
        <v>VSD</v>
      </c>
      <c r="AC995" t="str">
        <f t="shared" si="63"/>
        <v>GA02V4180</v>
      </c>
      <c r="AD995" t="str">
        <f>_xlfn.IFNA(VLOOKUP(PrivateSchedule[[#This Row],[ow]],RTARoutes[[StageCodes]:[RouteID]],6,FALSE), VLOOKUP(PrivateSchedule[[#This Row],[re]],RTARoutes[[StageCodes]:[RouteID]],6,FALSE))</f>
        <v>PVT21</v>
      </c>
      <c r="AE995" t="str" cm="1">
        <f t="array" ref="AE995">_xlfn.IFS( NOT(ISNA(VLOOKUP(PrivateSchedule[[#This Row],[ow]],RTARoutes[[StageCodes]:[RouteID]],6,FALSE))), "O",  NOT(ISNA(VLOOKUP(PrivateSchedule[[#This Row],[re]],RTARoutes[[StageCodes]:[RouteID]],6,FALSE))), "R")</f>
        <v>O</v>
      </c>
      <c r="AF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96" spans="2:33">
      <c r="O996" s="171" t="s">
        <v>664</v>
      </c>
      <c r="T996" s="173" t="s">
        <v>480</v>
      </c>
      <c r="U996" t="str">
        <f t="shared" si="60"/>
        <v>BAINA-AIRPORT</v>
      </c>
      <c r="V996" s="163">
        <v>0.82638888888888884</v>
      </c>
      <c r="AA996" s="165" t="str">
        <f t="shared" si="61"/>
        <v/>
      </c>
      <c r="AB996" t="str">
        <f t="shared" si="62"/>
        <v>VSD</v>
      </c>
      <c r="AC996" t="str">
        <f t="shared" si="63"/>
        <v>GA02V4180</v>
      </c>
      <c r="AD996" t="str">
        <f>_xlfn.IFNA(VLOOKUP(PrivateSchedule[[#This Row],[ow]],RTARoutes[[StageCodes]:[RouteID]],6,FALSE), VLOOKUP(PrivateSchedule[[#This Row],[re]],RTARoutes[[StageCodes]:[RouteID]],6,FALSE))</f>
        <v>PVT21</v>
      </c>
      <c r="AE996" t="str" cm="1">
        <f t="array" ref="AE996">_xlfn.IFS( NOT(ISNA(VLOOKUP(PrivateSchedule[[#This Row],[ow]],RTARoutes[[StageCodes]:[RouteID]],6,FALSE))), "O",  NOT(ISNA(VLOOKUP(PrivateSchedule[[#This Row],[re]],RTARoutes[[StageCodes]:[RouteID]],6,FALSE))), "R")</f>
        <v>R</v>
      </c>
      <c r="AF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97" spans="2:33">
      <c r="B997" s="171" t="s">
        <v>3951</v>
      </c>
      <c r="E997" s="176" t="s">
        <v>3952</v>
      </c>
      <c r="F997" s="177" t="s">
        <v>3953</v>
      </c>
      <c r="J997" s="171" t="s">
        <v>3954</v>
      </c>
      <c r="L997" s="172" t="s">
        <v>16</v>
      </c>
      <c r="M997" s="198">
        <v>27</v>
      </c>
      <c r="N997" s="199">
        <v>11</v>
      </c>
      <c r="O997" s="171" t="s">
        <v>480</v>
      </c>
      <c r="T997" s="173" t="s">
        <v>664</v>
      </c>
      <c r="U997" t="str">
        <f t="shared" si="60"/>
        <v>AIRPORT-BAINA</v>
      </c>
      <c r="V997" s="163">
        <v>0.27777777777777779</v>
      </c>
      <c r="AA997" s="165" t="str">
        <f t="shared" si="61"/>
        <v/>
      </c>
      <c r="AB997" t="str">
        <f t="shared" si="62"/>
        <v>VSD</v>
      </c>
      <c r="AC997" t="str">
        <f t="shared" si="63"/>
        <v>GA02V4218</v>
      </c>
      <c r="AD997" t="str">
        <f>_xlfn.IFNA(VLOOKUP(PrivateSchedule[[#This Row],[ow]],RTARoutes[[StageCodes]:[RouteID]],6,FALSE), VLOOKUP(PrivateSchedule[[#This Row],[re]],RTARoutes[[StageCodes]:[RouteID]],6,FALSE))</f>
        <v>PVT21</v>
      </c>
      <c r="AE997" t="str" cm="1">
        <f t="array" ref="AE997">_xlfn.IFS( NOT(ISNA(VLOOKUP(PrivateSchedule[[#This Row],[ow]],RTARoutes[[StageCodes]:[RouteID]],6,FALSE))), "O",  NOT(ISNA(VLOOKUP(PrivateSchedule[[#This Row],[re]],RTARoutes[[StageCodes]:[RouteID]],6,FALSE))), "R")</f>
        <v>O</v>
      </c>
      <c r="AF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998" spans="2:33">
      <c r="O998" s="171" t="s">
        <v>664</v>
      </c>
      <c r="T998" s="173" t="s">
        <v>480</v>
      </c>
      <c r="U998" t="str">
        <f t="shared" si="60"/>
        <v>BAINA-AIRPORT</v>
      </c>
      <c r="V998" s="163">
        <v>0.3125</v>
      </c>
      <c r="AA998" s="165" t="str">
        <f t="shared" si="61"/>
        <v/>
      </c>
      <c r="AB998" t="str">
        <f t="shared" si="62"/>
        <v>VSD</v>
      </c>
      <c r="AC998" t="str">
        <f t="shared" si="63"/>
        <v>GA02V4218</v>
      </c>
      <c r="AD998" t="str">
        <f>_xlfn.IFNA(VLOOKUP(PrivateSchedule[[#This Row],[ow]],RTARoutes[[StageCodes]:[RouteID]],6,FALSE), VLOOKUP(PrivateSchedule[[#This Row],[re]],RTARoutes[[StageCodes]:[RouteID]],6,FALSE))</f>
        <v>PVT21</v>
      </c>
      <c r="AE998" t="str" cm="1">
        <f t="array" ref="AE998">_xlfn.IFS( NOT(ISNA(VLOOKUP(PrivateSchedule[[#This Row],[ow]],RTARoutes[[StageCodes]:[RouteID]],6,FALSE))), "O",  NOT(ISNA(VLOOKUP(PrivateSchedule[[#This Row],[re]],RTARoutes[[StageCodes]:[RouteID]],6,FALSE))), "R")</f>
        <v>R</v>
      </c>
      <c r="AF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999" spans="2:33">
      <c r="O999" s="171" t="s">
        <v>480</v>
      </c>
      <c r="T999" s="173" t="s">
        <v>664</v>
      </c>
      <c r="U999" t="str">
        <f t="shared" si="60"/>
        <v>AIRPORT-BAINA</v>
      </c>
      <c r="V999" s="163">
        <v>0.34027777777777779</v>
      </c>
      <c r="AA999" s="165" t="str">
        <f t="shared" si="61"/>
        <v/>
      </c>
      <c r="AB999" t="str">
        <f t="shared" si="62"/>
        <v>VSD</v>
      </c>
      <c r="AC999" t="str">
        <f t="shared" si="63"/>
        <v>GA02V4218</v>
      </c>
      <c r="AD999" t="str">
        <f>_xlfn.IFNA(VLOOKUP(PrivateSchedule[[#This Row],[ow]],RTARoutes[[StageCodes]:[RouteID]],6,FALSE), VLOOKUP(PrivateSchedule[[#This Row],[re]],RTARoutes[[StageCodes]:[RouteID]],6,FALSE))</f>
        <v>PVT21</v>
      </c>
      <c r="AE999" t="str" cm="1">
        <f t="array" ref="AE999">_xlfn.IFS( NOT(ISNA(VLOOKUP(PrivateSchedule[[#This Row],[ow]],RTARoutes[[StageCodes]:[RouteID]],6,FALSE))), "O",  NOT(ISNA(VLOOKUP(PrivateSchedule[[#This Row],[re]],RTARoutes[[StageCodes]:[RouteID]],6,FALSE))), "R")</f>
        <v>O</v>
      </c>
      <c r="AF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00" spans="2:33">
      <c r="O1000" s="171" t="s">
        <v>664</v>
      </c>
      <c r="T1000" s="173" t="s">
        <v>480</v>
      </c>
      <c r="U1000" t="str">
        <f t="shared" si="60"/>
        <v>BAINA-AIRPORT</v>
      </c>
      <c r="V1000" s="163">
        <v>0.36805555555555558</v>
      </c>
      <c r="AA1000" s="165" t="str">
        <f t="shared" si="61"/>
        <v/>
      </c>
      <c r="AB1000" t="str">
        <f t="shared" si="62"/>
        <v>VSD</v>
      </c>
      <c r="AC1000" t="str">
        <f t="shared" si="63"/>
        <v>GA02V4218</v>
      </c>
      <c r="AD1000" t="str">
        <f>_xlfn.IFNA(VLOOKUP(PrivateSchedule[[#This Row],[ow]],RTARoutes[[StageCodes]:[RouteID]],6,FALSE), VLOOKUP(PrivateSchedule[[#This Row],[re]],RTARoutes[[StageCodes]:[RouteID]],6,FALSE))</f>
        <v>PVT21</v>
      </c>
      <c r="AE1000" t="str" cm="1">
        <f t="array" ref="AE1000">_xlfn.IFS( NOT(ISNA(VLOOKUP(PrivateSchedule[[#This Row],[ow]],RTARoutes[[StageCodes]:[RouteID]],6,FALSE))), "O",  NOT(ISNA(VLOOKUP(PrivateSchedule[[#This Row],[re]],RTARoutes[[StageCodes]:[RouteID]],6,FALSE))), "R")</f>
        <v>R</v>
      </c>
      <c r="AF1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01" spans="2:33">
      <c r="O1001" s="171" t="s">
        <v>480</v>
      </c>
      <c r="T1001" s="173" t="s">
        <v>664</v>
      </c>
      <c r="U1001" t="str">
        <f t="shared" si="60"/>
        <v>AIRPORT-BAINA</v>
      </c>
      <c r="V1001" s="163">
        <v>0.39583333333333331</v>
      </c>
      <c r="AA1001" s="165" t="str">
        <f t="shared" si="61"/>
        <v/>
      </c>
      <c r="AB1001" t="str">
        <f t="shared" si="62"/>
        <v>VSD</v>
      </c>
      <c r="AC1001" t="str">
        <f t="shared" si="63"/>
        <v>GA02V4218</v>
      </c>
      <c r="AD1001" t="str">
        <f>_xlfn.IFNA(VLOOKUP(PrivateSchedule[[#This Row],[ow]],RTARoutes[[StageCodes]:[RouteID]],6,FALSE), VLOOKUP(PrivateSchedule[[#This Row],[re]],RTARoutes[[StageCodes]:[RouteID]],6,FALSE))</f>
        <v>PVT21</v>
      </c>
      <c r="AE1001" t="str" cm="1">
        <f t="array" ref="AE1001">_xlfn.IFS( NOT(ISNA(VLOOKUP(PrivateSchedule[[#This Row],[ow]],RTARoutes[[StageCodes]:[RouteID]],6,FALSE))), "O",  NOT(ISNA(VLOOKUP(PrivateSchedule[[#This Row],[re]],RTARoutes[[StageCodes]:[RouteID]],6,FALSE))), "R")</f>
        <v>O</v>
      </c>
      <c r="AF1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02" spans="2:33">
      <c r="O1002" s="171" t="s">
        <v>664</v>
      </c>
      <c r="P1002" s="172" t="s">
        <v>421</v>
      </c>
      <c r="T1002" s="173" t="s">
        <v>480</v>
      </c>
      <c r="U1002" t="str">
        <f t="shared" si="60"/>
        <v>BAINA-VASCO-AIRPORT</v>
      </c>
      <c r="V1002" s="163">
        <v>0.44444444444444442</v>
      </c>
      <c r="AA1002" s="165" t="str">
        <f t="shared" si="61"/>
        <v/>
      </c>
      <c r="AB1002" t="str">
        <f t="shared" si="62"/>
        <v>VSD</v>
      </c>
      <c r="AC1002" t="str">
        <f t="shared" si="63"/>
        <v>GA02V4218</v>
      </c>
      <c r="AD1002" t="e">
        <f>_xlfn.IFNA(VLOOKUP(PrivateSchedule[[#This Row],[ow]],RTARoutes[[StageCodes]:[RouteID]],6,FALSE), VLOOKUP(PrivateSchedule[[#This Row],[re]],RTARoutes[[StageCodes]:[RouteID]],6,FALSE))</f>
        <v>#N/A</v>
      </c>
      <c r="AE1002" t="e" cm="1">
        <f t="array" ref="AE1002">_xlfn.IFS( NOT(ISNA(VLOOKUP(PrivateSchedule[[#This Row],[ow]],RTARoutes[[StageCodes]:[RouteID]],6,FALSE))), "O",  NOT(ISNA(VLOOKUP(PrivateSchedule[[#This Row],[re]],RTARoutes[[StageCodes]:[RouteID]],6,FALSE))), "R")</f>
        <v>#N/A</v>
      </c>
      <c r="AF1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03" spans="2:33">
      <c r="O1003" s="171" t="s">
        <v>480</v>
      </c>
      <c r="T1003" s="173" t="s">
        <v>664</v>
      </c>
      <c r="U1003" t="str">
        <f t="shared" si="60"/>
        <v>AIRPORT-BAINA</v>
      </c>
      <c r="V1003" s="163">
        <v>0.5</v>
      </c>
      <c r="AA1003" s="165" t="str">
        <f t="shared" si="61"/>
        <v/>
      </c>
      <c r="AB1003" t="str">
        <f t="shared" si="62"/>
        <v>VSD</v>
      </c>
      <c r="AC1003" t="str">
        <f t="shared" si="63"/>
        <v>GA02V4218</v>
      </c>
      <c r="AD1003" t="str">
        <f>_xlfn.IFNA(VLOOKUP(PrivateSchedule[[#This Row],[ow]],RTARoutes[[StageCodes]:[RouteID]],6,FALSE), VLOOKUP(PrivateSchedule[[#This Row],[re]],RTARoutes[[StageCodes]:[RouteID]],6,FALSE))</f>
        <v>PVT21</v>
      </c>
      <c r="AE1003" t="str" cm="1">
        <f t="array" ref="AE1003">_xlfn.IFS( NOT(ISNA(VLOOKUP(PrivateSchedule[[#This Row],[ow]],RTARoutes[[StageCodes]:[RouteID]],6,FALSE))), "O",  NOT(ISNA(VLOOKUP(PrivateSchedule[[#This Row],[re]],RTARoutes[[StageCodes]:[RouteID]],6,FALSE))), "R")</f>
        <v>O</v>
      </c>
      <c r="AF1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04" spans="2:33">
      <c r="O1004" s="171" t="s">
        <v>664</v>
      </c>
      <c r="T1004" s="173" t="s">
        <v>480</v>
      </c>
      <c r="U1004" t="str">
        <f t="shared" si="60"/>
        <v>BAINA-AIRPORT</v>
      </c>
      <c r="V1004" s="163">
        <v>0.53472222222222221</v>
      </c>
      <c r="AA1004" s="165" t="str">
        <f t="shared" si="61"/>
        <v/>
      </c>
      <c r="AB1004" t="str">
        <f t="shared" si="62"/>
        <v>VSD</v>
      </c>
      <c r="AC1004" t="str">
        <f t="shared" si="63"/>
        <v>GA02V4218</v>
      </c>
      <c r="AD1004" t="str">
        <f>_xlfn.IFNA(VLOOKUP(PrivateSchedule[[#This Row],[ow]],RTARoutes[[StageCodes]:[RouteID]],6,FALSE), VLOOKUP(PrivateSchedule[[#This Row],[re]],RTARoutes[[StageCodes]:[RouteID]],6,FALSE))</f>
        <v>PVT21</v>
      </c>
      <c r="AE1004" t="str" cm="1">
        <f t="array" ref="AE1004">_xlfn.IFS( NOT(ISNA(VLOOKUP(PrivateSchedule[[#This Row],[ow]],RTARoutes[[StageCodes]:[RouteID]],6,FALSE))), "O",  NOT(ISNA(VLOOKUP(PrivateSchedule[[#This Row],[re]],RTARoutes[[StageCodes]:[RouteID]],6,FALSE))), "R")</f>
        <v>R</v>
      </c>
      <c r="AF1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05" spans="2:33">
      <c r="O1005" s="171" t="s">
        <v>480</v>
      </c>
      <c r="T1005" s="173" t="s">
        <v>664</v>
      </c>
      <c r="U1005" t="str">
        <f t="shared" si="60"/>
        <v>AIRPORT-BAINA</v>
      </c>
      <c r="V1005" s="163">
        <v>0.5625</v>
      </c>
      <c r="AA1005" s="165" t="str">
        <f t="shared" si="61"/>
        <v/>
      </c>
      <c r="AB1005" t="str">
        <f t="shared" si="62"/>
        <v>VSD</v>
      </c>
      <c r="AC1005" t="str">
        <f t="shared" si="63"/>
        <v>GA02V4218</v>
      </c>
      <c r="AD1005" t="str">
        <f>_xlfn.IFNA(VLOOKUP(PrivateSchedule[[#This Row],[ow]],RTARoutes[[StageCodes]:[RouteID]],6,FALSE), VLOOKUP(PrivateSchedule[[#This Row],[re]],RTARoutes[[StageCodes]:[RouteID]],6,FALSE))</f>
        <v>PVT21</v>
      </c>
      <c r="AE1005" t="str" cm="1">
        <f t="array" ref="AE1005">_xlfn.IFS( NOT(ISNA(VLOOKUP(PrivateSchedule[[#This Row],[ow]],RTARoutes[[StageCodes]:[RouteID]],6,FALSE))), "O",  NOT(ISNA(VLOOKUP(PrivateSchedule[[#This Row],[re]],RTARoutes[[StageCodes]:[RouteID]],6,FALSE))), "R")</f>
        <v>O</v>
      </c>
      <c r="AF1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06" spans="2:33">
      <c r="O1006" s="171" t="s">
        <v>664</v>
      </c>
      <c r="P1006" s="172" t="s">
        <v>421</v>
      </c>
      <c r="T1006" s="173" t="s">
        <v>480</v>
      </c>
      <c r="U1006" t="str">
        <f t="shared" si="60"/>
        <v>BAINA-VASCO-AIRPORT</v>
      </c>
      <c r="V1006" s="163">
        <v>0.61111111111111116</v>
      </c>
      <c r="AA1006" s="165" t="str">
        <f t="shared" si="61"/>
        <v/>
      </c>
      <c r="AB1006" t="str">
        <f t="shared" si="62"/>
        <v>VSD</v>
      </c>
      <c r="AC1006" t="str">
        <f t="shared" si="63"/>
        <v>GA02V4218</v>
      </c>
      <c r="AD1006" t="e">
        <f>_xlfn.IFNA(VLOOKUP(PrivateSchedule[[#This Row],[ow]],RTARoutes[[StageCodes]:[RouteID]],6,FALSE), VLOOKUP(PrivateSchedule[[#This Row],[re]],RTARoutes[[StageCodes]:[RouteID]],6,FALSE))</f>
        <v>#N/A</v>
      </c>
      <c r="AE1006" t="e" cm="1">
        <f t="array" ref="AE1006">_xlfn.IFS( NOT(ISNA(VLOOKUP(PrivateSchedule[[#This Row],[ow]],RTARoutes[[StageCodes]:[RouteID]],6,FALSE))), "O",  NOT(ISNA(VLOOKUP(PrivateSchedule[[#This Row],[re]],RTARoutes[[StageCodes]:[RouteID]],6,FALSE))), "R")</f>
        <v>#N/A</v>
      </c>
      <c r="AF1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07" spans="2:33">
      <c r="O1007" s="171" t="s">
        <v>480</v>
      </c>
      <c r="T1007" s="173" t="s">
        <v>664</v>
      </c>
      <c r="U1007" t="str">
        <f t="shared" si="60"/>
        <v>AIRPORT-BAINA</v>
      </c>
      <c r="V1007" s="163">
        <v>0.66666666666666663</v>
      </c>
      <c r="AA1007" s="165" t="str">
        <f t="shared" si="61"/>
        <v/>
      </c>
      <c r="AB1007" t="str">
        <f t="shared" si="62"/>
        <v>VSD</v>
      </c>
      <c r="AC1007" t="str">
        <f t="shared" si="63"/>
        <v>GA02V4218</v>
      </c>
      <c r="AD1007" t="str">
        <f>_xlfn.IFNA(VLOOKUP(PrivateSchedule[[#This Row],[ow]],RTARoutes[[StageCodes]:[RouteID]],6,FALSE), VLOOKUP(PrivateSchedule[[#This Row],[re]],RTARoutes[[StageCodes]:[RouteID]],6,FALSE))</f>
        <v>PVT21</v>
      </c>
      <c r="AE1007" t="str" cm="1">
        <f t="array" ref="AE1007">_xlfn.IFS( NOT(ISNA(VLOOKUP(PrivateSchedule[[#This Row],[ow]],RTARoutes[[StageCodes]:[RouteID]],6,FALSE))), "O",  NOT(ISNA(VLOOKUP(PrivateSchedule[[#This Row],[re]],RTARoutes[[StageCodes]:[RouteID]],6,FALSE))), "R")</f>
        <v>O</v>
      </c>
      <c r="AF1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08" spans="2:33">
      <c r="O1008" s="171" t="s">
        <v>664</v>
      </c>
      <c r="T1008" s="173" t="s">
        <v>480</v>
      </c>
      <c r="U1008" t="str">
        <f t="shared" si="60"/>
        <v>BAINA-AIRPORT</v>
      </c>
      <c r="V1008" s="163">
        <v>0.70138888888888884</v>
      </c>
      <c r="AA1008" s="165" t="str">
        <f t="shared" si="61"/>
        <v/>
      </c>
      <c r="AB1008" t="str">
        <f t="shared" si="62"/>
        <v>VSD</v>
      </c>
      <c r="AC1008" t="str">
        <f t="shared" si="63"/>
        <v>GA02V4218</v>
      </c>
      <c r="AD1008" t="str">
        <f>_xlfn.IFNA(VLOOKUP(PrivateSchedule[[#This Row],[ow]],RTARoutes[[StageCodes]:[RouteID]],6,FALSE), VLOOKUP(PrivateSchedule[[#This Row],[re]],RTARoutes[[StageCodes]:[RouteID]],6,FALSE))</f>
        <v>PVT21</v>
      </c>
      <c r="AE1008" t="str" cm="1">
        <f t="array" ref="AE1008">_xlfn.IFS( NOT(ISNA(VLOOKUP(PrivateSchedule[[#This Row],[ow]],RTARoutes[[StageCodes]:[RouteID]],6,FALSE))), "O",  NOT(ISNA(VLOOKUP(PrivateSchedule[[#This Row],[re]],RTARoutes[[StageCodes]:[RouteID]],6,FALSE))), "R")</f>
        <v>R</v>
      </c>
      <c r="AF1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09" spans="2:33">
      <c r="O1009" s="171" t="s">
        <v>480</v>
      </c>
      <c r="T1009" s="173" t="s">
        <v>664</v>
      </c>
      <c r="U1009" t="str">
        <f t="shared" si="60"/>
        <v>AIRPORT-BAINA</v>
      </c>
      <c r="V1009" s="163">
        <v>0.72916666666666663</v>
      </c>
      <c r="AA1009" s="165" t="str">
        <f t="shared" si="61"/>
        <v/>
      </c>
      <c r="AB1009" t="str">
        <f t="shared" si="62"/>
        <v>VSD</v>
      </c>
      <c r="AC1009" t="str">
        <f t="shared" si="63"/>
        <v>GA02V4218</v>
      </c>
      <c r="AD1009" t="str">
        <f>_xlfn.IFNA(VLOOKUP(PrivateSchedule[[#This Row],[ow]],RTARoutes[[StageCodes]:[RouteID]],6,FALSE), VLOOKUP(PrivateSchedule[[#This Row],[re]],RTARoutes[[StageCodes]:[RouteID]],6,FALSE))</f>
        <v>PVT21</v>
      </c>
      <c r="AE1009" t="str" cm="1">
        <f t="array" ref="AE1009">_xlfn.IFS( NOT(ISNA(VLOOKUP(PrivateSchedule[[#This Row],[ow]],RTARoutes[[StageCodes]:[RouteID]],6,FALSE))), "O",  NOT(ISNA(VLOOKUP(PrivateSchedule[[#This Row],[re]],RTARoutes[[StageCodes]:[RouteID]],6,FALSE))), "R")</f>
        <v>O</v>
      </c>
      <c r="AF1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10" spans="2:33">
      <c r="O1010" s="171" t="s">
        <v>664</v>
      </c>
      <c r="T1010" s="173" t="s">
        <v>480</v>
      </c>
      <c r="U1010" t="str">
        <f t="shared" si="60"/>
        <v>BAINA-AIRPORT</v>
      </c>
      <c r="V1010" s="163">
        <v>0.75694444444444442</v>
      </c>
      <c r="AA1010" s="165" t="str">
        <f t="shared" si="61"/>
        <v/>
      </c>
      <c r="AB1010" t="str">
        <f t="shared" si="62"/>
        <v>VSD</v>
      </c>
      <c r="AC1010" t="str">
        <f t="shared" si="63"/>
        <v>GA02V4218</v>
      </c>
      <c r="AD1010" t="str">
        <f>_xlfn.IFNA(VLOOKUP(PrivateSchedule[[#This Row],[ow]],RTARoutes[[StageCodes]:[RouteID]],6,FALSE), VLOOKUP(PrivateSchedule[[#This Row],[re]],RTARoutes[[StageCodes]:[RouteID]],6,FALSE))</f>
        <v>PVT21</v>
      </c>
      <c r="AE1010" t="str" cm="1">
        <f t="array" ref="AE1010">_xlfn.IFS( NOT(ISNA(VLOOKUP(PrivateSchedule[[#This Row],[ow]],RTARoutes[[StageCodes]:[RouteID]],6,FALSE))), "O",  NOT(ISNA(VLOOKUP(PrivateSchedule[[#This Row],[re]],RTARoutes[[StageCodes]:[RouteID]],6,FALSE))), "R")</f>
        <v>R</v>
      </c>
      <c r="AF1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11" spans="2:33">
      <c r="O1011" s="171" t="s">
        <v>480</v>
      </c>
      <c r="T1011" s="173" t="s">
        <v>664</v>
      </c>
      <c r="U1011" t="str">
        <f t="shared" si="60"/>
        <v>AIRPORT-BAINA</v>
      </c>
      <c r="V1011" s="163">
        <v>0.78472222222222221</v>
      </c>
      <c r="AA1011" s="165" t="str">
        <f t="shared" si="61"/>
        <v/>
      </c>
      <c r="AB1011" t="str">
        <f t="shared" si="62"/>
        <v>VSD</v>
      </c>
      <c r="AC1011" t="str">
        <f t="shared" si="63"/>
        <v>GA02V4218</v>
      </c>
      <c r="AD1011" t="str">
        <f>_xlfn.IFNA(VLOOKUP(PrivateSchedule[[#This Row],[ow]],RTARoutes[[StageCodes]:[RouteID]],6,FALSE), VLOOKUP(PrivateSchedule[[#This Row],[re]],RTARoutes[[StageCodes]:[RouteID]],6,FALSE))</f>
        <v>PVT21</v>
      </c>
      <c r="AE1011" t="str" cm="1">
        <f t="array" ref="AE1011">_xlfn.IFS( NOT(ISNA(VLOOKUP(PrivateSchedule[[#This Row],[ow]],RTARoutes[[StageCodes]:[RouteID]],6,FALSE))), "O",  NOT(ISNA(VLOOKUP(PrivateSchedule[[#This Row],[re]],RTARoutes[[StageCodes]:[RouteID]],6,FALSE))), "R")</f>
        <v>O</v>
      </c>
      <c r="AF1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12" spans="2:33">
      <c r="O1012" s="171" t="s">
        <v>664</v>
      </c>
      <c r="T1012" s="173" t="s">
        <v>480</v>
      </c>
      <c r="U1012" t="str">
        <f t="shared" si="60"/>
        <v>BAINA-AIRPORT</v>
      </c>
      <c r="V1012" s="163">
        <v>0.83333333333333337</v>
      </c>
      <c r="AA1012" s="165" t="str">
        <f t="shared" si="61"/>
        <v/>
      </c>
      <c r="AB1012" t="str">
        <f t="shared" si="62"/>
        <v>VSD</v>
      </c>
      <c r="AC1012" t="str">
        <f t="shared" si="63"/>
        <v>GA02V4218</v>
      </c>
      <c r="AD1012" t="str">
        <f>_xlfn.IFNA(VLOOKUP(PrivateSchedule[[#This Row],[ow]],RTARoutes[[StageCodes]:[RouteID]],6,FALSE), VLOOKUP(PrivateSchedule[[#This Row],[re]],RTARoutes[[StageCodes]:[RouteID]],6,FALSE))</f>
        <v>PVT21</v>
      </c>
      <c r="AE1012" t="str" cm="1">
        <f t="array" ref="AE1012">_xlfn.IFS( NOT(ISNA(VLOOKUP(PrivateSchedule[[#This Row],[ow]],RTARoutes[[StageCodes]:[RouteID]],6,FALSE))), "O",  NOT(ISNA(VLOOKUP(PrivateSchedule[[#This Row],[re]],RTARoutes[[StageCodes]:[RouteID]],6,FALSE))), "R")</f>
        <v>R</v>
      </c>
      <c r="AF1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13" spans="2:33">
      <c r="B1013" s="171" t="s">
        <v>3955</v>
      </c>
      <c r="E1013" s="176" t="s">
        <v>3956</v>
      </c>
      <c r="F1013" s="177" t="s">
        <v>3957</v>
      </c>
      <c r="J1013" s="171" t="s">
        <v>3958</v>
      </c>
      <c r="L1013" s="172" t="s">
        <v>16</v>
      </c>
      <c r="M1013" s="198">
        <v>31</v>
      </c>
      <c r="O1013" s="171" t="s">
        <v>480</v>
      </c>
      <c r="T1013" s="173" t="s">
        <v>664</v>
      </c>
      <c r="U1013" t="str">
        <f t="shared" si="60"/>
        <v>AIRPORT-BAINA</v>
      </c>
      <c r="V1013" s="163">
        <v>0.28472222222222221</v>
      </c>
      <c r="AA1013" s="165" t="str">
        <f t="shared" si="61"/>
        <v/>
      </c>
      <c r="AB1013" t="str">
        <f t="shared" si="62"/>
        <v>VSD</v>
      </c>
      <c r="AC1013" t="str">
        <f t="shared" si="63"/>
        <v>GA06T4848</v>
      </c>
      <c r="AD1013" t="str">
        <f>_xlfn.IFNA(VLOOKUP(PrivateSchedule[[#This Row],[ow]],RTARoutes[[StageCodes]:[RouteID]],6,FALSE), VLOOKUP(PrivateSchedule[[#This Row],[re]],RTARoutes[[StageCodes]:[RouteID]],6,FALSE))</f>
        <v>PVT21</v>
      </c>
      <c r="AE1013" t="str" cm="1">
        <f t="array" ref="AE1013">_xlfn.IFS( NOT(ISNA(VLOOKUP(PrivateSchedule[[#This Row],[ow]],RTARoutes[[StageCodes]:[RouteID]],6,FALSE))), "O",  NOT(ISNA(VLOOKUP(PrivateSchedule[[#This Row],[re]],RTARoutes[[StageCodes]:[RouteID]],6,FALSE))), "R")</f>
        <v>O</v>
      </c>
      <c r="AF1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14" spans="2:33">
      <c r="O1014" s="171" t="s">
        <v>664</v>
      </c>
      <c r="T1014" s="173" t="s">
        <v>480</v>
      </c>
      <c r="U1014" t="str">
        <f t="shared" si="60"/>
        <v>BAINA-AIRPORT</v>
      </c>
      <c r="V1014" s="163">
        <v>0.31597222222222221</v>
      </c>
      <c r="AA1014" s="165" t="str">
        <f t="shared" si="61"/>
        <v/>
      </c>
      <c r="AB1014" t="str">
        <f t="shared" si="62"/>
        <v>VSD</v>
      </c>
      <c r="AC1014" t="str">
        <f t="shared" si="63"/>
        <v>GA06T4848</v>
      </c>
      <c r="AD1014" t="str">
        <f>_xlfn.IFNA(VLOOKUP(PrivateSchedule[[#This Row],[ow]],RTARoutes[[StageCodes]:[RouteID]],6,FALSE), VLOOKUP(PrivateSchedule[[#This Row],[re]],RTARoutes[[StageCodes]:[RouteID]],6,FALSE))</f>
        <v>PVT21</v>
      </c>
      <c r="AE1014" t="str" cm="1">
        <f t="array" ref="AE1014">_xlfn.IFS( NOT(ISNA(VLOOKUP(PrivateSchedule[[#This Row],[ow]],RTARoutes[[StageCodes]:[RouteID]],6,FALSE))), "O",  NOT(ISNA(VLOOKUP(PrivateSchedule[[#This Row],[re]],RTARoutes[[StageCodes]:[RouteID]],6,FALSE))), "R")</f>
        <v>R</v>
      </c>
      <c r="AF1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15" spans="2:33">
      <c r="O1015" s="171" t="s">
        <v>480</v>
      </c>
      <c r="T1015" s="173" t="s">
        <v>664</v>
      </c>
      <c r="U1015" t="str">
        <f t="shared" si="60"/>
        <v>AIRPORT-BAINA</v>
      </c>
      <c r="V1015" s="163">
        <v>0.34375</v>
      </c>
      <c r="AA1015" s="165" t="str">
        <f t="shared" si="61"/>
        <v/>
      </c>
      <c r="AB1015" t="str">
        <f t="shared" si="62"/>
        <v>VSD</v>
      </c>
      <c r="AC1015" t="str">
        <f t="shared" si="63"/>
        <v>GA06T4848</v>
      </c>
      <c r="AD1015" t="str">
        <f>_xlfn.IFNA(VLOOKUP(PrivateSchedule[[#This Row],[ow]],RTARoutes[[StageCodes]:[RouteID]],6,FALSE), VLOOKUP(PrivateSchedule[[#This Row],[re]],RTARoutes[[StageCodes]:[RouteID]],6,FALSE))</f>
        <v>PVT21</v>
      </c>
      <c r="AE1015" t="str" cm="1">
        <f t="array" ref="AE1015">_xlfn.IFS( NOT(ISNA(VLOOKUP(PrivateSchedule[[#This Row],[ow]],RTARoutes[[StageCodes]:[RouteID]],6,FALSE))), "O",  NOT(ISNA(VLOOKUP(PrivateSchedule[[#This Row],[re]],RTARoutes[[StageCodes]:[RouteID]],6,FALSE))), "R")</f>
        <v>O</v>
      </c>
      <c r="AF1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16" spans="2:33">
      <c r="O1016" s="171" t="s">
        <v>664</v>
      </c>
      <c r="T1016" s="173" t="s">
        <v>480</v>
      </c>
      <c r="U1016" t="str">
        <f t="shared" si="60"/>
        <v>BAINA-AIRPORT</v>
      </c>
      <c r="V1016" s="163">
        <v>0.37152777777777779</v>
      </c>
      <c r="AA1016" s="165" t="str">
        <f t="shared" si="61"/>
        <v/>
      </c>
      <c r="AB1016" t="str">
        <f t="shared" si="62"/>
        <v>VSD</v>
      </c>
      <c r="AC1016" t="str">
        <f t="shared" si="63"/>
        <v>GA06T4848</v>
      </c>
      <c r="AD1016" t="str">
        <f>_xlfn.IFNA(VLOOKUP(PrivateSchedule[[#This Row],[ow]],RTARoutes[[StageCodes]:[RouteID]],6,FALSE), VLOOKUP(PrivateSchedule[[#This Row],[re]],RTARoutes[[StageCodes]:[RouteID]],6,FALSE))</f>
        <v>PVT21</v>
      </c>
      <c r="AE1016" t="str" cm="1">
        <f t="array" ref="AE1016">_xlfn.IFS( NOT(ISNA(VLOOKUP(PrivateSchedule[[#This Row],[ow]],RTARoutes[[StageCodes]:[RouteID]],6,FALSE))), "O",  NOT(ISNA(VLOOKUP(PrivateSchedule[[#This Row],[re]],RTARoutes[[StageCodes]:[RouteID]],6,FALSE))), "R")</f>
        <v>R</v>
      </c>
      <c r="AF1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17" spans="2:33">
      <c r="O1017" s="171" t="s">
        <v>480</v>
      </c>
      <c r="T1017" s="173" t="s">
        <v>664</v>
      </c>
      <c r="U1017" t="str">
        <f t="shared" si="60"/>
        <v>AIRPORT-BAINA</v>
      </c>
      <c r="V1017" s="163">
        <v>0.39930555555555558</v>
      </c>
      <c r="AA1017" s="165" t="str">
        <f t="shared" si="61"/>
        <v/>
      </c>
      <c r="AB1017" t="str">
        <f t="shared" si="62"/>
        <v>VSD</v>
      </c>
      <c r="AC1017" t="str">
        <f t="shared" si="63"/>
        <v>GA06T4848</v>
      </c>
      <c r="AD1017" t="str">
        <f>_xlfn.IFNA(VLOOKUP(PrivateSchedule[[#This Row],[ow]],RTARoutes[[StageCodes]:[RouteID]],6,FALSE), VLOOKUP(PrivateSchedule[[#This Row],[re]],RTARoutes[[StageCodes]:[RouteID]],6,FALSE))</f>
        <v>PVT21</v>
      </c>
      <c r="AE1017" t="str" cm="1">
        <f t="array" ref="AE1017">_xlfn.IFS( NOT(ISNA(VLOOKUP(PrivateSchedule[[#This Row],[ow]],RTARoutes[[StageCodes]:[RouteID]],6,FALSE))), "O",  NOT(ISNA(VLOOKUP(PrivateSchedule[[#This Row],[re]],RTARoutes[[StageCodes]:[RouteID]],6,FALSE))), "R")</f>
        <v>O</v>
      </c>
      <c r="AF1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18" spans="2:33">
      <c r="O1018" s="171" t="s">
        <v>664</v>
      </c>
      <c r="P1018" s="172" t="s">
        <v>421</v>
      </c>
      <c r="T1018" s="173" t="s">
        <v>480</v>
      </c>
      <c r="U1018" t="str">
        <f t="shared" si="60"/>
        <v>BAINA-VASCO-AIRPORT</v>
      </c>
      <c r="V1018" s="163">
        <v>0.4513888888888889</v>
      </c>
      <c r="AA1018" s="165" t="str">
        <f t="shared" si="61"/>
        <v/>
      </c>
      <c r="AB1018" t="str">
        <f t="shared" si="62"/>
        <v>VSD</v>
      </c>
      <c r="AC1018" t="str">
        <f t="shared" si="63"/>
        <v>GA06T4848</v>
      </c>
      <c r="AD1018" t="e">
        <f>_xlfn.IFNA(VLOOKUP(PrivateSchedule[[#This Row],[ow]],RTARoutes[[StageCodes]:[RouteID]],6,FALSE), VLOOKUP(PrivateSchedule[[#This Row],[re]],RTARoutes[[StageCodes]:[RouteID]],6,FALSE))</f>
        <v>#N/A</v>
      </c>
      <c r="AE1018" t="e" cm="1">
        <f t="array" ref="AE1018">_xlfn.IFS( NOT(ISNA(VLOOKUP(PrivateSchedule[[#This Row],[ow]],RTARoutes[[StageCodes]:[RouteID]],6,FALSE))), "O",  NOT(ISNA(VLOOKUP(PrivateSchedule[[#This Row],[re]],RTARoutes[[StageCodes]:[RouteID]],6,FALSE))), "R")</f>
        <v>#N/A</v>
      </c>
      <c r="AF1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19" spans="2:33">
      <c r="O1019" s="171" t="s">
        <v>480</v>
      </c>
      <c r="T1019" s="173" t="s">
        <v>664</v>
      </c>
      <c r="U1019" t="str">
        <f t="shared" si="60"/>
        <v>AIRPORT-BAINA</v>
      </c>
      <c r="V1019" s="163">
        <v>0.50694444444444442</v>
      </c>
      <c r="AA1019" s="165" t="str">
        <f t="shared" si="61"/>
        <v/>
      </c>
      <c r="AB1019" t="str">
        <f t="shared" si="62"/>
        <v>VSD</v>
      </c>
      <c r="AC1019" t="str">
        <f t="shared" si="63"/>
        <v>GA06T4848</v>
      </c>
      <c r="AD1019" t="str">
        <f>_xlfn.IFNA(VLOOKUP(PrivateSchedule[[#This Row],[ow]],RTARoutes[[StageCodes]:[RouteID]],6,FALSE), VLOOKUP(PrivateSchedule[[#This Row],[re]],RTARoutes[[StageCodes]:[RouteID]],6,FALSE))</f>
        <v>PVT21</v>
      </c>
      <c r="AE1019" t="str" cm="1">
        <f t="array" ref="AE1019">_xlfn.IFS( NOT(ISNA(VLOOKUP(PrivateSchedule[[#This Row],[ow]],RTARoutes[[StageCodes]:[RouteID]],6,FALSE))), "O",  NOT(ISNA(VLOOKUP(PrivateSchedule[[#This Row],[re]],RTARoutes[[StageCodes]:[RouteID]],6,FALSE))), "R")</f>
        <v>O</v>
      </c>
      <c r="AF1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20" spans="2:33">
      <c r="O1020" s="171" t="s">
        <v>664</v>
      </c>
      <c r="T1020" s="173" t="s">
        <v>480</v>
      </c>
      <c r="U1020" t="str">
        <f t="shared" si="60"/>
        <v>BAINA-AIRPORT</v>
      </c>
      <c r="V1020" s="163">
        <v>0.53819444444444442</v>
      </c>
      <c r="AA1020" s="165" t="str">
        <f t="shared" si="61"/>
        <v/>
      </c>
      <c r="AB1020" t="str">
        <f t="shared" si="62"/>
        <v>VSD</v>
      </c>
      <c r="AC1020" t="str">
        <f t="shared" si="63"/>
        <v>GA06T4848</v>
      </c>
      <c r="AD1020" t="str">
        <f>_xlfn.IFNA(VLOOKUP(PrivateSchedule[[#This Row],[ow]],RTARoutes[[StageCodes]:[RouteID]],6,FALSE), VLOOKUP(PrivateSchedule[[#This Row],[re]],RTARoutes[[StageCodes]:[RouteID]],6,FALSE))</f>
        <v>PVT21</v>
      </c>
      <c r="AE1020" t="str" cm="1">
        <f t="array" ref="AE1020">_xlfn.IFS( NOT(ISNA(VLOOKUP(PrivateSchedule[[#This Row],[ow]],RTARoutes[[StageCodes]:[RouteID]],6,FALSE))), "O",  NOT(ISNA(VLOOKUP(PrivateSchedule[[#This Row],[re]],RTARoutes[[StageCodes]:[RouteID]],6,FALSE))), "R")</f>
        <v>R</v>
      </c>
      <c r="AF1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21" spans="2:33">
      <c r="O1021" s="171" t="s">
        <v>480</v>
      </c>
      <c r="T1021" s="173" t="s">
        <v>664</v>
      </c>
      <c r="U1021" t="str">
        <f t="shared" si="60"/>
        <v>AIRPORT-BAINA</v>
      </c>
      <c r="V1021" s="163">
        <v>0.56597222222222221</v>
      </c>
      <c r="AA1021" s="165" t="str">
        <f t="shared" si="61"/>
        <v/>
      </c>
      <c r="AB1021" t="str">
        <f t="shared" si="62"/>
        <v>VSD</v>
      </c>
      <c r="AC1021" t="str">
        <f t="shared" si="63"/>
        <v>GA06T4848</v>
      </c>
      <c r="AD1021" t="str">
        <f>_xlfn.IFNA(VLOOKUP(PrivateSchedule[[#This Row],[ow]],RTARoutes[[StageCodes]:[RouteID]],6,FALSE), VLOOKUP(PrivateSchedule[[#This Row],[re]],RTARoutes[[StageCodes]:[RouteID]],6,FALSE))</f>
        <v>PVT21</v>
      </c>
      <c r="AE1021" t="str" cm="1">
        <f t="array" ref="AE1021">_xlfn.IFS( NOT(ISNA(VLOOKUP(PrivateSchedule[[#This Row],[ow]],RTARoutes[[StageCodes]:[RouteID]],6,FALSE))), "O",  NOT(ISNA(VLOOKUP(PrivateSchedule[[#This Row],[re]],RTARoutes[[StageCodes]:[RouteID]],6,FALSE))), "R")</f>
        <v>O</v>
      </c>
      <c r="AF1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22" spans="2:33">
      <c r="O1022" s="171" t="s">
        <v>664</v>
      </c>
      <c r="P1022" s="172" t="s">
        <v>421</v>
      </c>
      <c r="T1022" s="173" t="s">
        <v>480</v>
      </c>
      <c r="U1022" t="str">
        <f t="shared" si="60"/>
        <v>BAINA-VASCO-AIRPORT</v>
      </c>
      <c r="V1022" s="163">
        <v>0.61805555555555558</v>
      </c>
      <c r="AA1022" s="165" t="str">
        <f t="shared" si="61"/>
        <v/>
      </c>
      <c r="AB1022" t="str">
        <f t="shared" si="62"/>
        <v>VSD</v>
      </c>
      <c r="AC1022" t="str">
        <f t="shared" si="63"/>
        <v>GA06T4848</v>
      </c>
      <c r="AD1022" t="e">
        <f>_xlfn.IFNA(VLOOKUP(PrivateSchedule[[#This Row],[ow]],RTARoutes[[StageCodes]:[RouteID]],6,FALSE), VLOOKUP(PrivateSchedule[[#This Row],[re]],RTARoutes[[StageCodes]:[RouteID]],6,FALSE))</f>
        <v>#N/A</v>
      </c>
      <c r="AE1022" t="e" cm="1">
        <f t="array" ref="AE1022">_xlfn.IFS( NOT(ISNA(VLOOKUP(PrivateSchedule[[#This Row],[ow]],RTARoutes[[StageCodes]:[RouteID]],6,FALSE))), "O",  NOT(ISNA(VLOOKUP(PrivateSchedule[[#This Row],[re]],RTARoutes[[StageCodes]:[RouteID]],6,FALSE))), "R")</f>
        <v>#N/A</v>
      </c>
      <c r="AF1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23" spans="2:33">
      <c r="O1023" s="171" t="s">
        <v>480</v>
      </c>
      <c r="T1023" s="173" t="s">
        <v>664</v>
      </c>
      <c r="U1023" t="str">
        <f t="shared" si="60"/>
        <v>AIRPORT-BAINA</v>
      </c>
      <c r="V1023" s="163">
        <v>0.67361111111111116</v>
      </c>
      <c r="AA1023" s="165" t="str">
        <f t="shared" si="61"/>
        <v/>
      </c>
      <c r="AB1023" t="str">
        <f t="shared" si="62"/>
        <v>VSD</v>
      </c>
      <c r="AC1023" t="str">
        <f t="shared" si="63"/>
        <v>GA06T4848</v>
      </c>
      <c r="AD1023" t="str">
        <f>_xlfn.IFNA(VLOOKUP(PrivateSchedule[[#This Row],[ow]],RTARoutes[[StageCodes]:[RouteID]],6,FALSE), VLOOKUP(PrivateSchedule[[#This Row],[re]],RTARoutes[[StageCodes]:[RouteID]],6,FALSE))</f>
        <v>PVT21</v>
      </c>
      <c r="AE1023" t="str" cm="1">
        <f t="array" ref="AE1023">_xlfn.IFS( NOT(ISNA(VLOOKUP(PrivateSchedule[[#This Row],[ow]],RTARoutes[[StageCodes]:[RouteID]],6,FALSE))), "O",  NOT(ISNA(VLOOKUP(PrivateSchedule[[#This Row],[re]],RTARoutes[[StageCodes]:[RouteID]],6,FALSE))), "R")</f>
        <v>O</v>
      </c>
      <c r="AF1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24" spans="2:33">
      <c r="O1024" s="171" t="s">
        <v>664</v>
      </c>
      <c r="T1024" s="173" t="s">
        <v>480</v>
      </c>
      <c r="U1024" t="str">
        <f t="shared" si="60"/>
        <v>BAINA-AIRPORT</v>
      </c>
      <c r="V1024" s="163">
        <v>0.70486111111111116</v>
      </c>
      <c r="AA1024" s="165" t="str">
        <f t="shared" si="61"/>
        <v/>
      </c>
      <c r="AB1024" t="str">
        <f t="shared" si="62"/>
        <v>VSD</v>
      </c>
      <c r="AC1024" t="str">
        <f t="shared" si="63"/>
        <v>GA06T4848</v>
      </c>
      <c r="AD1024" t="str">
        <f>_xlfn.IFNA(VLOOKUP(PrivateSchedule[[#This Row],[ow]],RTARoutes[[StageCodes]:[RouteID]],6,FALSE), VLOOKUP(PrivateSchedule[[#This Row],[re]],RTARoutes[[StageCodes]:[RouteID]],6,FALSE))</f>
        <v>PVT21</v>
      </c>
      <c r="AE1024" t="str" cm="1">
        <f t="array" ref="AE1024">_xlfn.IFS( NOT(ISNA(VLOOKUP(PrivateSchedule[[#This Row],[ow]],RTARoutes[[StageCodes]:[RouteID]],6,FALSE))), "O",  NOT(ISNA(VLOOKUP(PrivateSchedule[[#This Row],[re]],RTARoutes[[StageCodes]:[RouteID]],6,FALSE))), "R")</f>
        <v>R</v>
      </c>
      <c r="AF1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25" spans="2:33">
      <c r="O1025" s="171" t="s">
        <v>480</v>
      </c>
      <c r="T1025" s="173" t="s">
        <v>664</v>
      </c>
      <c r="U1025" t="str">
        <f t="shared" si="60"/>
        <v>AIRPORT-BAINA</v>
      </c>
      <c r="V1025" s="163">
        <v>0.73263888888888884</v>
      </c>
      <c r="AA1025" s="165" t="str">
        <f t="shared" si="61"/>
        <v/>
      </c>
      <c r="AB1025" t="str">
        <f t="shared" si="62"/>
        <v>VSD</v>
      </c>
      <c r="AC1025" t="str">
        <f t="shared" si="63"/>
        <v>GA06T4848</v>
      </c>
      <c r="AD1025" t="str">
        <f>_xlfn.IFNA(VLOOKUP(PrivateSchedule[[#This Row],[ow]],RTARoutes[[StageCodes]:[RouteID]],6,FALSE), VLOOKUP(PrivateSchedule[[#This Row],[re]],RTARoutes[[StageCodes]:[RouteID]],6,FALSE))</f>
        <v>PVT21</v>
      </c>
      <c r="AE1025" t="str" cm="1">
        <f t="array" ref="AE1025">_xlfn.IFS( NOT(ISNA(VLOOKUP(PrivateSchedule[[#This Row],[ow]],RTARoutes[[StageCodes]:[RouteID]],6,FALSE))), "O",  NOT(ISNA(VLOOKUP(PrivateSchedule[[#This Row],[re]],RTARoutes[[StageCodes]:[RouteID]],6,FALSE))), "R")</f>
        <v>O</v>
      </c>
      <c r="AF1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26" spans="2:33">
      <c r="O1026" s="171" t="s">
        <v>664</v>
      </c>
      <c r="T1026" s="173" t="s">
        <v>480</v>
      </c>
      <c r="U1026" t="str">
        <f t="shared" si="60"/>
        <v>BAINA-AIRPORT</v>
      </c>
      <c r="V1026" s="163">
        <v>0.76041666666666663</v>
      </c>
      <c r="AA1026" s="165" t="str">
        <f t="shared" si="61"/>
        <v/>
      </c>
      <c r="AB1026" t="str">
        <f t="shared" si="62"/>
        <v>VSD</v>
      </c>
      <c r="AC1026" t="str">
        <f t="shared" si="63"/>
        <v>GA06T4848</v>
      </c>
      <c r="AD1026" t="str">
        <f>_xlfn.IFNA(VLOOKUP(PrivateSchedule[[#This Row],[ow]],RTARoutes[[StageCodes]:[RouteID]],6,FALSE), VLOOKUP(PrivateSchedule[[#This Row],[re]],RTARoutes[[StageCodes]:[RouteID]],6,FALSE))</f>
        <v>PVT21</v>
      </c>
      <c r="AE1026" t="str" cm="1">
        <f t="array" ref="AE1026">_xlfn.IFS( NOT(ISNA(VLOOKUP(PrivateSchedule[[#This Row],[ow]],RTARoutes[[StageCodes]:[RouteID]],6,FALSE))), "O",  NOT(ISNA(VLOOKUP(PrivateSchedule[[#This Row],[re]],RTARoutes[[StageCodes]:[RouteID]],6,FALSE))), "R")</f>
        <v>R</v>
      </c>
      <c r="AF1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27" spans="2:33">
      <c r="O1027" s="171" t="s">
        <v>480</v>
      </c>
      <c r="T1027" s="173" t="s">
        <v>664</v>
      </c>
      <c r="U1027" t="str">
        <f t="shared" ref="U1027:U1090" si="64">_xlfn.IFNA(VLOOKUP($O1027,Code2Loc,2,FALSE)
&amp; IF( OR( ISNA($P1027), LEN($P1027)=0), "",  "-" &amp; VLOOKUP($P1027,Code2Loc,2,FALSE))
&amp; IF( OR( ISNA($Q1027), LEN($Q1027)=0), "",  "-" &amp; VLOOKUP($Q1027,Code2Loc,2,FALSE))
&amp; IF( OR( ISNA($R1027), LEN($R1027)=0), "",  "-" &amp; VLOOKUP($R1027,Code2Loc,2,FALSE))
&amp; IF( OR( ISNA($S1027), LEN($S1027)=0), "",  "-" &amp; VLOOKUP($S1027,Code2Loc,2,FALSE))
&amp; IF( OR( ISNA($T1027), LEN($T1027)=0), "",  "-" &amp; VLOOKUP($T1027,Code2Loc,2,FALSE)),"")</f>
        <v>AIRPORT-BAINA</v>
      </c>
      <c r="V1027" s="163">
        <v>0.78819444444444442</v>
      </c>
      <c r="AA1027" s="165" t="str">
        <f t="shared" ref="AA1027:AA1090" si="65">IF(ISBLANK($V1027), "", _xlfn.IFNA($V1027 + _xlfn.IFNA( VLOOKUP($O1027 &amp; IF(ISBLANK($P1027),"", "-" &amp; $P1027) &amp; IF(ISBLANK($Q1027),"", "-" &amp; $Q1027) &amp; IF(ISBLANK($R1027),"", "-" &amp; $R1027) &amp; IF(ISBLANK($S1027),"", "-" &amp; $S1027) &amp; IF(ISBLANK($T1027),"", "-" &amp; $T1027),TravelTime,8,FALSE), VLOOKUP($T1027 &amp; IF(ISBLANK($S1027),"", "-" &amp; $S1027) &amp; IF(ISBLANK($R1027),"", "-" &amp; $R1027) &amp; IF(ISBLANK($Q1027),"", "-" &amp; $Q1027) &amp; IF(ISBLANK($P1027),"", "-" &amp; $P1027) &amp; IF(ISBLANK($O1027),"", "-" &amp; $O1027),TravelTime,8,FALSE)) / 1440, ""))</f>
        <v/>
      </c>
      <c r="AB1027" t="str">
        <f t="shared" ref="AB1027:AB1090" si="66">IF(AND(LEN($A1027)&lt;&gt;0,LEN($A1027)&lt;&gt;0),$A1027,$AB1026)</f>
        <v>VSD</v>
      </c>
      <c r="AC1027" t="str">
        <f t="shared" ref="AC1027:AC1090" si="67">IF(AND(LEN($J1027)&lt;&gt;0,LEN($B1027)&lt;&gt;0),$J1027,$AC1026)</f>
        <v>GA06T4848</v>
      </c>
      <c r="AD1027" t="str">
        <f>_xlfn.IFNA(VLOOKUP(PrivateSchedule[[#This Row],[ow]],RTARoutes[[StageCodes]:[RouteID]],6,FALSE), VLOOKUP(PrivateSchedule[[#This Row],[re]],RTARoutes[[StageCodes]:[RouteID]],6,FALSE))</f>
        <v>PVT21</v>
      </c>
      <c r="AE1027" t="str" cm="1">
        <f t="array" ref="AE1027">_xlfn.IFS( NOT(ISNA(VLOOKUP(PrivateSchedule[[#This Row],[ow]],RTARoutes[[StageCodes]:[RouteID]],6,FALSE))), "O",  NOT(ISNA(VLOOKUP(PrivateSchedule[[#This Row],[re]],RTARoutes[[StageCodes]:[RouteID]],6,FALSE))), "R")</f>
        <v>O</v>
      </c>
      <c r="AF1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28" spans="2:33">
      <c r="O1028" s="171" t="s">
        <v>664</v>
      </c>
      <c r="T1028" s="173" t="s">
        <v>480</v>
      </c>
      <c r="U1028" t="str">
        <f t="shared" si="64"/>
        <v>BAINA-AIRPORT</v>
      </c>
      <c r="V1028" s="163">
        <v>0.84027777777777779</v>
      </c>
      <c r="AA1028" s="165" t="str">
        <f t="shared" si="65"/>
        <v/>
      </c>
      <c r="AB1028" t="str">
        <f t="shared" si="66"/>
        <v>VSD</v>
      </c>
      <c r="AC1028" t="str">
        <f t="shared" si="67"/>
        <v>GA06T4848</v>
      </c>
      <c r="AD1028" t="str">
        <f>_xlfn.IFNA(VLOOKUP(PrivateSchedule[[#This Row],[ow]],RTARoutes[[StageCodes]:[RouteID]],6,FALSE), VLOOKUP(PrivateSchedule[[#This Row],[re]],RTARoutes[[StageCodes]:[RouteID]],6,FALSE))</f>
        <v>PVT21</v>
      </c>
      <c r="AE1028" t="str" cm="1">
        <f t="array" ref="AE1028">_xlfn.IFS( NOT(ISNA(VLOOKUP(PrivateSchedule[[#This Row],[ow]],RTARoutes[[StageCodes]:[RouteID]],6,FALSE))), "O",  NOT(ISNA(VLOOKUP(PrivateSchedule[[#This Row],[re]],RTARoutes[[StageCodes]:[RouteID]],6,FALSE))), "R")</f>
        <v>R</v>
      </c>
      <c r="AF1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29" spans="2:33">
      <c r="B1029" s="171" t="s">
        <v>3959</v>
      </c>
      <c r="E1029" s="176" t="s">
        <v>3960</v>
      </c>
      <c r="F1029" s="177">
        <v>44217</v>
      </c>
      <c r="J1029" s="171" t="s">
        <v>3961</v>
      </c>
      <c r="L1029" s="172" t="s">
        <v>16</v>
      </c>
      <c r="M1029" s="198">
        <v>27</v>
      </c>
      <c r="N1029" s="199">
        <v>11</v>
      </c>
      <c r="O1029" s="171" t="s">
        <v>480</v>
      </c>
      <c r="T1029" s="173" t="s">
        <v>664</v>
      </c>
      <c r="U1029" t="str">
        <f t="shared" si="64"/>
        <v>AIRPORT-BAINA</v>
      </c>
      <c r="V1029" s="163">
        <v>0.30555555555555558</v>
      </c>
      <c r="AA1029" s="165" t="str">
        <f t="shared" si="65"/>
        <v/>
      </c>
      <c r="AB1029" t="str">
        <f t="shared" si="66"/>
        <v>VSD</v>
      </c>
      <c r="AC1029" t="str">
        <f t="shared" si="67"/>
        <v>GA01U2350</v>
      </c>
      <c r="AD1029" t="str">
        <f>_xlfn.IFNA(VLOOKUP(PrivateSchedule[[#This Row],[ow]],RTARoutes[[StageCodes]:[RouteID]],6,FALSE), VLOOKUP(PrivateSchedule[[#This Row],[re]],RTARoutes[[StageCodes]:[RouteID]],6,FALSE))</f>
        <v>PVT21</v>
      </c>
      <c r="AE1029" t="str" cm="1">
        <f t="array" ref="AE1029">_xlfn.IFS( NOT(ISNA(VLOOKUP(PrivateSchedule[[#This Row],[ow]],RTARoutes[[StageCodes]:[RouteID]],6,FALSE))), "O",  NOT(ISNA(VLOOKUP(PrivateSchedule[[#This Row],[re]],RTARoutes[[StageCodes]:[RouteID]],6,FALSE))), "R")</f>
        <v>O</v>
      </c>
      <c r="AF1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30" spans="2:33">
      <c r="O1030" s="171" t="s">
        <v>664</v>
      </c>
      <c r="T1030" s="173" t="s">
        <v>480</v>
      </c>
      <c r="U1030" t="str">
        <f t="shared" si="64"/>
        <v>BAINA-AIRPORT</v>
      </c>
      <c r="V1030" s="163">
        <v>0.33333333333333331</v>
      </c>
      <c r="AA1030" s="165" t="str">
        <f t="shared" si="65"/>
        <v/>
      </c>
      <c r="AB1030" t="str">
        <f t="shared" si="66"/>
        <v>VSD</v>
      </c>
      <c r="AC1030" t="str">
        <f t="shared" si="67"/>
        <v>GA01U2350</v>
      </c>
      <c r="AD1030" t="str">
        <f>_xlfn.IFNA(VLOOKUP(PrivateSchedule[[#This Row],[ow]],RTARoutes[[StageCodes]:[RouteID]],6,FALSE), VLOOKUP(PrivateSchedule[[#This Row],[re]],RTARoutes[[StageCodes]:[RouteID]],6,FALSE))</f>
        <v>PVT21</v>
      </c>
      <c r="AE1030" t="str" cm="1">
        <f t="array" ref="AE1030">_xlfn.IFS( NOT(ISNA(VLOOKUP(PrivateSchedule[[#This Row],[ow]],RTARoutes[[StageCodes]:[RouteID]],6,FALSE))), "O",  NOT(ISNA(VLOOKUP(PrivateSchedule[[#This Row],[re]],RTARoutes[[StageCodes]:[RouteID]],6,FALSE))), "R")</f>
        <v>R</v>
      </c>
      <c r="AF1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31" spans="2:33">
      <c r="O1031" s="171" t="s">
        <v>480</v>
      </c>
      <c r="T1031" s="173" t="s">
        <v>664</v>
      </c>
      <c r="U1031" t="str">
        <f t="shared" si="64"/>
        <v>AIRPORT-BAINA</v>
      </c>
      <c r="V1031" s="163">
        <v>0.3611111111111111</v>
      </c>
      <c r="AA1031" s="165" t="str">
        <f t="shared" si="65"/>
        <v/>
      </c>
      <c r="AB1031" t="str">
        <f t="shared" si="66"/>
        <v>VSD</v>
      </c>
      <c r="AC1031" t="str">
        <f t="shared" si="67"/>
        <v>GA01U2350</v>
      </c>
      <c r="AD1031" t="str">
        <f>_xlfn.IFNA(VLOOKUP(PrivateSchedule[[#This Row],[ow]],RTARoutes[[StageCodes]:[RouteID]],6,FALSE), VLOOKUP(PrivateSchedule[[#This Row],[re]],RTARoutes[[StageCodes]:[RouteID]],6,FALSE))</f>
        <v>PVT21</v>
      </c>
      <c r="AE1031" t="str" cm="1">
        <f t="array" ref="AE1031">_xlfn.IFS( NOT(ISNA(VLOOKUP(PrivateSchedule[[#This Row],[ow]],RTARoutes[[StageCodes]:[RouteID]],6,FALSE))), "O",  NOT(ISNA(VLOOKUP(PrivateSchedule[[#This Row],[re]],RTARoutes[[StageCodes]:[RouteID]],6,FALSE))), "R")</f>
        <v>O</v>
      </c>
      <c r="AF1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32" spans="2:33">
      <c r="O1032" s="171" t="s">
        <v>664</v>
      </c>
      <c r="T1032" s="173" t="s">
        <v>480</v>
      </c>
      <c r="U1032" t="str">
        <f t="shared" si="64"/>
        <v>BAINA-AIRPORT</v>
      </c>
      <c r="V1032" s="163">
        <v>0.3888888888888889</v>
      </c>
      <c r="AA1032" s="165" t="str">
        <f t="shared" si="65"/>
        <v/>
      </c>
      <c r="AB1032" t="str">
        <f t="shared" si="66"/>
        <v>VSD</v>
      </c>
      <c r="AC1032" t="str">
        <f t="shared" si="67"/>
        <v>GA01U2350</v>
      </c>
      <c r="AD1032" t="str">
        <f>_xlfn.IFNA(VLOOKUP(PrivateSchedule[[#This Row],[ow]],RTARoutes[[StageCodes]:[RouteID]],6,FALSE), VLOOKUP(PrivateSchedule[[#This Row],[re]],RTARoutes[[StageCodes]:[RouteID]],6,FALSE))</f>
        <v>PVT21</v>
      </c>
      <c r="AE1032" t="str" cm="1">
        <f t="array" ref="AE1032">_xlfn.IFS( NOT(ISNA(VLOOKUP(PrivateSchedule[[#This Row],[ow]],RTARoutes[[StageCodes]:[RouteID]],6,FALSE))), "O",  NOT(ISNA(VLOOKUP(PrivateSchedule[[#This Row],[re]],RTARoutes[[StageCodes]:[RouteID]],6,FALSE))), "R")</f>
        <v>R</v>
      </c>
      <c r="AF1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33" spans="2:33">
      <c r="O1033" s="171" t="s">
        <v>480</v>
      </c>
      <c r="T1033" s="173" t="s">
        <v>664</v>
      </c>
      <c r="U1033" t="str">
        <f t="shared" si="64"/>
        <v>AIRPORT-BAINA</v>
      </c>
      <c r="V1033" s="163">
        <v>0.43055555555555558</v>
      </c>
      <c r="AA1033" s="165" t="str">
        <f t="shared" si="65"/>
        <v/>
      </c>
      <c r="AB1033" t="str">
        <f t="shared" si="66"/>
        <v>VSD</v>
      </c>
      <c r="AC1033" t="str">
        <f t="shared" si="67"/>
        <v>GA01U2350</v>
      </c>
      <c r="AD1033" t="str">
        <f>_xlfn.IFNA(VLOOKUP(PrivateSchedule[[#This Row],[ow]],RTARoutes[[StageCodes]:[RouteID]],6,FALSE), VLOOKUP(PrivateSchedule[[#This Row],[re]],RTARoutes[[StageCodes]:[RouteID]],6,FALSE))</f>
        <v>PVT21</v>
      </c>
      <c r="AE1033" t="str" cm="1">
        <f t="array" ref="AE1033">_xlfn.IFS( NOT(ISNA(VLOOKUP(PrivateSchedule[[#This Row],[ow]],RTARoutes[[StageCodes]:[RouteID]],6,FALSE))), "O",  NOT(ISNA(VLOOKUP(PrivateSchedule[[#This Row],[re]],RTARoutes[[StageCodes]:[RouteID]],6,FALSE))), "R")</f>
        <v>O</v>
      </c>
      <c r="AF1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34" spans="2:33">
      <c r="O1034" s="171" t="s">
        <v>664</v>
      </c>
      <c r="P1034" s="172" t="s">
        <v>421</v>
      </c>
      <c r="T1034" s="173" t="s">
        <v>480</v>
      </c>
      <c r="U1034" t="str">
        <f t="shared" si="64"/>
        <v>BAINA-VASCO-AIRPORT</v>
      </c>
      <c r="V1034" s="163">
        <v>0.4861111111111111</v>
      </c>
      <c r="AA1034" s="165" t="str">
        <f t="shared" si="65"/>
        <v/>
      </c>
      <c r="AB1034" t="str">
        <f t="shared" si="66"/>
        <v>VSD</v>
      </c>
      <c r="AC1034" t="str">
        <f t="shared" si="67"/>
        <v>GA01U2350</v>
      </c>
      <c r="AD1034" t="e">
        <f>_xlfn.IFNA(VLOOKUP(PrivateSchedule[[#This Row],[ow]],RTARoutes[[StageCodes]:[RouteID]],6,FALSE), VLOOKUP(PrivateSchedule[[#This Row],[re]],RTARoutes[[StageCodes]:[RouteID]],6,FALSE))</f>
        <v>#N/A</v>
      </c>
      <c r="AE1034" t="e" cm="1">
        <f t="array" ref="AE1034">_xlfn.IFS( NOT(ISNA(VLOOKUP(PrivateSchedule[[#This Row],[ow]],RTARoutes[[StageCodes]:[RouteID]],6,FALSE))), "O",  NOT(ISNA(VLOOKUP(PrivateSchedule[[#This Row],[re]],RTARoutes[[StageCodes]:[RouteID]],6,FALSE))), "R")</f>
        <v>#N/A</v>
      </c>
      <c r="AF1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35" spans="2:33">
      <c r="O1035" s="171" t="s">
        <v>480</v>
      </c>
      <c r="T1035" s="173" t="s">
        <v>664</v>
      </c>
      <c r="U1035" t="str">
        <f t="shared" si="64"/>
        <v>AIRPORT-BAINA</v>
      </c>
      <c r="V1035" s="163">
        <v>0.52777777777777779</v>
      </c>
      <c r="AA1035" s="165" t="str">
        <f t="shared" si="65"/>
        <v/>
      </c>
      <c r="AB1035" t="str">
        <f t="shared" si="66"/>
        <v>VSD</v>
      </c>
      <c r="AC1035" t="str">
        <f t="shared" si="67"/>
        <v>GA01U2350</v>
      </c>
      <c r="AD1035" t="str">
        <f>_xlfn.IFNA(VLOOKUP(PrivateSchedule[[#This Row],[ow]],RTARoutes[[StageCodes]:[RouteID]],6,FALSE), VLOOKUP(PrivateSchedule[[#This Row],[re]],RTARoutes[[StageCodes]:[RouteID]],6,FALSE))</f>
        <v>PVT21</v>
      </c>
      <c r="AE1035" t="str" cm="1">
        <f t="array" ref="AE1035">_xlfn.IFS( NOT(ISNA(VLOOKUP(PrivateSchedule[[#This Row],[ow]],RTARoutes[[StageCodes]:[RouteID]],6,FALSE))), "O",  NOT(ISNA(VLOOKUP(PrivateSchedule[[#This Row],[re]],RTARoutes[[StageCodes]:[RouteID]],6,FALSE))), "R")</f>
        <v>O</v>
      </c>
      <c r="AF1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36" spans="2:33">
      <c r="O1036" s="171" t="s">
        <v>664</v>
      </c>
      <c r="T1036" s="173" t="s">
        <v>480</v>
      </c>
      <c r="U1036" t="str">
        <f t="shared" si="64"/>
        <v>BAINA-AIRPORT</v>
      </c>
      <c r="V1036" s="163">
        <v>0.55555555555555558</v>
      </c>
      <c r="AA1036" s="165" t="str">
        <f t="shared" si="65"/>
        <v/>
      </c>
      <c r="AB1036" t="str">
        <f t="shared" si="66"/>
        <v>VSD</v>
      </c>
      <c r="AC1036" t="str">
        <f t="shared" si="67"/>
        <v>GA01U2350</v>
      </c>
      <c r="AD1036" t="str">
        <f>_xlfn.IFNA(VLOOKUP(PrivateSchedule[[#This Row],[ow]],RTARoutes[[StageCodes]:[RouteID]],6,FALSE), VLOOKUP(PrivateSchedule[[#This Row],[re]],RTARoutes[[StageCodes]:[RouteID]],6,FALSE))</f>
        <v>PVT21</v>
      </c>
      <c r="AE1036" t="str" cm="1">
        <f t="array" ref="AE1036">_xlfn.IFS( NOT(ISNA(VLOOKUP(PrivateSchedule[[#This Row],[ow]],RTARoutes[[StageCodes]:[RouteID]],6,FALSE))), "O",  NOT(ISNA(VLOOKUP(PrivateSchedule[[#This Row],[re]],RTARoutes[[StageCodes]:[RouteID]],6,FALSE))), "R")</f>
        <v>R</v>
      </c>
      <c r="AF1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37" spans="2:33">
      <c r="O1037" s="171" t="s">
        <v>480</v>
      </c>
      <c r="T1037" s="173" t="s">
        <v>664</v>
      </c>
      <c r="U1037" t="str">
        <f t="shared" si="64"/>
        <v>AIRPORT-BAINA</v>
      </c>
      <c r="V1037" s="163">
        <v>0.59722222222222221</v>
      </c>
      <c r="AA1037" s="165" t="str">
        <f t="shared" si="65"/>
        <v/>
      </c>
      <c r="AB1037" t="str">
        <f t="shared" si="66"/>
        <v>VSD</v>
      </c>
      <c r="AC1037" t="str">
        <f t="shared" si="67"/>
        <v>GA01U2350</v>
      </c>
      <c r="AD1037" t="str">
        <f>_xlfn.IFNA(VLOOKUP(PrivateSchedule[[#This Row],[ow]],RTARoutes[[StageCodes]:[RouteID]],6,FALSE), VLOOKUP(PrivateSchedule[[#This Row],[re]],RTARoutes[[StageCodes]:[RouteID]],6,FALSE))</f>
        <v>PVT21</v>
      </c>
      <c r="AE1037" t="str" cm="1">
        <f t="array" ref="AE1037">_xlfn.IFS( NOT(ISNA(VLOOKUP(PrivateSchedule[[#This Row],[ow]],RTARoutes[[StageCodes]:[RouteID]],6,FALSE))), "O",  NOT(ISNA(VLOOKUP(PrivateSchedule[[#This Row],[re]],RTARoutes[[StageCodes]:[RouteID]],6,FALSE))), "R")</f>
        <v>O</v>
      </c>
      <c r="AF1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38" spans="2:33">
      <c r="O1038" s="171" t="s">
        <v>664</v>
      </c>
      <c r="P1038" s="172" t="s">
        <v>421</v>
      </c>
      <c r="T1038" s="173" t="s">
        <v>480</v>
      </c>
      <c r="U1038" t="str">
        <f t="shared" si="64"/>
        <v>BAINA-VASCO-AIRPORT</v>
      </c>
      <c r="V1038" s="163">
        <v>0.65277777777777779</v>
      </c>
      <c r="AA1038" s="165" t="str">
        <f t="shared" si="65"/>
        <v/>
      </c>
      <c r="AB1038" t="str">
        <f t="shared" si="66"/>
        <v>VSD</v>
      </c>
      <c r="AC1038" t="str">
        <f t="shared" si="67"/>
        <v>GA01U2350</v>
      </c>
      <c r="AD1038" t="e">
        <f>_xlfn.IFNA(VLOOKUP(PrivateSchedule[[#This Row],[ow]],RTARoutes[[StageCodes]:[RouteID]],6,FALSE), VLOOKUP(PrivateSchedule[[#This Row],[re]],RTARoutes[[StageCodes]:[RouteID]],6,FALSE))</f>
        <v>#N/A</v>
      </c>
      <c r="AE1038" t="e" cm="1">
        <f t="array" ref="AE1038">_xlfn.IFS( NOT(ISNA(VLOOKUP(PrivateSchedule[[#This Row],[ow]],RTARoutes[[StageCodes]:[RouteID]],6,FALSE))), "O",  NOT(ISNA(VLOOKUP(PrivateSchedule[[#This Row],[re]],RTARoutes[[StageCodes]:[RouteID]],6,FALSE))), "R")</f>
        <v>#N/A</v>
      </c>
      <c r="AF1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39" spans="2:33">
      <c r="O1039" s="171" t="s">
        <v>480</v>
      </c>
      <c r="T1039" s="173" t="s">
        <v>664</v>
      </c>
      <c r="U1039" t="str">
        <f t="shared" si="64"/>
        <v>AIRPORT-BAINA</v>
      </c>
      <c r="V1039" s="163">
        <v>0.69444444444444442</v>
      </c>
      <c r="AA1039" s="165" t="str">
        <f t="shared" si="65"/>
        <v/>
      </c>
      <c r="AB1039" t="str">
        <f t="shared" si="66"/>
        <v>VSD</v>
      </c>
      <c r="AC1039" t="str">
        <f t="shared" si="67"/>
        <v>GA01U2350</v>
      </c>
      <c r="AD1039" t="str">
        <f>_xlfn.IFNA(VLOOKUP(PrivateSchedule[[#This Row],[ow]],RTARoutes[[StageCodes]:[RouteID]],6,FALSE), VLOOKUP(PrivateSchedule[[#This Row],[re]],RTARoutes[[StageCodes]:[RouteID]],6,FALSE))</f>
        <v>PVT21</v>
      </c>
      <c r="AE1039" t="str" cm="1">
        <f t="array" ref="AE1039">_xlfn.IFS( NOT(ISNA(VLOOKUP(PrivateSchedule[[#This Row],[ow]],RTARoutes[[StageCodes]:[RouteID]],6,FALSE))), "O",  NOT(ISNA(VLOOKUP(PrivateSchedule[[#This Row],[re]],RTARoutes[[StageCodes]:[RouteID]],6,FALSE))), "R")</f>
        <v>O</v>
      </c>
      <c r="AF1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40" spans="2:33">
      <c r="O1040" s="171" t="s">
        <v>664</v>
      </c>
      <c r="T1040" s="173" t="s">
        <v>480</v>
      </c>
      <c r="U1040" t="str">
        <f t="shared" si="64"/>
        <v>BAINA-AIRPORT</v>
      </c>
      <c r="V1040" s="163">
        <v>0.72222222222222221</v>
      </c>
      <c r="AA1040" s="165" t="str">
        <f t="shared" si="65"/>
        <v/>
      </c>
      <c r="AB1040" t="str">
        <f t="shared" si="66"/>
        <v>VSD</v>
      </c>
      <c r="AC1040" t="str">
        <f t="shared" si="67"/>
        <v>GA01U2350</v>
      </c>
      <c r="AD1040" t="str">
        <f>_xlfn.IFNA(VLOOKUP(PrivateSchedule[[#This Row],[ow]],RTARoutes[[StageCodes]:[RouteID]],6,FALSE), VLOOKUP(PrivateSchedule[[#This Row],[re]],RTARoutes[[StageCodes]:[RouteID]],6,FALSE))</f>
        <v>PVT21</v>
      </c>
      <c r="AE1040" t="str" cm="1">
        <f t="array" ref="AE1040">_xlfn.IFS( NOT(ISNA(VLOOKUP(PrivateSchedule[[#This Row],[ow]],RTARoutes[[StageCodes]:[RouteID]],6,FALSE))), "O",  NOT(ISNA(VLOOKUP(PrivateSchedule[[#This Row],[re]],RTARoutes[[StageCodes]:[RouteID]],6,FALSE))), "R")</f>
        <v>R</v>
      </c>
      <c r="AF1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41" spans="2:33">
      <c r="O1041" s="171" t="s">
        <v>480</v>
      </c>
      <c r="T1041" s="173" t="s">
        <v>664</v>
      </c>
      <c r="U1041" t="str">
        <f t="shared" si="64"/>
        <v>AIRPORT-BAINA</v>
      </c>
      <c r="V1041" s="163">
        <v>0.75</v>
      </c>
      <c r="AA1041" s="165" t="str">
        <f t="shared" si="65"/>
        <v/>
      </c>
      <c r="AB1041" t="str">
        <f t="shared" si="66"/>
        <v>VSD</v>
      </c>
      <c r="AC1041" t="str">
        <f t="shared" si="67"/>
        <v>GA01U2350</v>
      </c>
      <c r="AD1041" t="str">
        <f>_xlfn.IFNA(VLOOKUP(PrivateSchedule[[#This Row],[ow]],RTARoutes[[StageCodes]:[RouteID]],6,FALSE), VLOOKUP(PrivateSchedule[[#This Row],[re]],RTARoutes[[StageCodes]:[RouteID]],6,FALSE))</f>
        <v>PVT21</v>
      </c>
      <c r="AE1041" t="str" cm="1">
        <f t="array" ref="AE1041">_xlfn.IFS( NOT(ISNA(VLOOKUP(PrivateSchedule[[#This Row],[ow]],RTARoutes[[StageCodes]:[RouteID]],6,FALSE))), "O",  NOT(ISNA(VLOOKUP(PrivateSchedule[[#This Row],[re]],RTARoutes[[StageCodes]:[RouteID]],6,FALSE))), "R")</f>
        <v>O</v>
      </c>
      <c r="AF1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42" spans="2:33">
      <c r="O1042" s="171" t="s">
        <v>664</v>
      </c>
      <c r="T1042" s="173" t="s">
        <v>480</v>
      </c>
      <c r="U1042" t="str">
        <f t="shared" si="64"/>
        <v>BAINA-AIRPORT</v>
      </c>
      <c r="V1042" s="163">
        <v>0.77777777777777779</v>
      </c>
      <c r="AA1042" s="165" t="str">
        <f t="shared" si="65"/>
        <v/>
      </c>
      <c r="AB1042" t="str">
        <f t="shared" si="66"/>
        <v>VSD</v>
      </c>
      <c r="AC1042" t="str">
        <f t="shared" si="67"/>
        <v>GA01U2350</v>
      </c>
      <c r="AD1042" t="str">
        <f>_xlfn.IFNA(VLOOKUP(PrivateSchedule[[#This Row],[ow]],RTARoutes[[StageCodes]:[RouteID]],6,FALSE), VLOOKUP(PrivateSchedule[[#This Row],[re]],RTARoutes[[StageCodes]:[RouteID]],6,FALSE))</f>
        <v>PVT21</v>
      </c>
      <c r="AE1042" t="str" cm="1">
        <f t="array" ref="AE1042">_xlfn.IFS( NOT(ISNA(VLOOKUP(PrivateSchedule[[#This Row],[ow]],RTARoutes[[StageCodes]:[RouteID]],6,FALSE))), "O",  NOT(ISNA(VLOOKUP(PrivateSchedule[[#This Row],[re]],RTARoutes[[StageCodes]:[RouteID]],6,FALSE))), "R")</f>
        <v>R</v>
      </c>
      <c r="AF1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43" spans="2:33">
      <c r="O1043" s="171" t="s">
        <v>480</v>
      </c>
      <c r="T1043" s="173" t="s">
        <v>664</v>
      </c>
      <c r="U1043" t="str">
        <f t="shared" si="64"/>
        <v>AIRPORT-BAINA</v>
      </c>
      <c r="V1043" s="163">
        <v>0.81944444444444442</v>
      </c>
      <c r="AA1043" s="165" t="str">
        <f t="shared" si="65"/>
        <v/>
      </c>
      <c r="AB1043" t="str">
        <f t="shared" si="66"/>
        <v>VSD</v>
      </c>
      <c r="AC1043" t="str">
        <f t="shared" si="67"/>
        <v>GA01U2350</v>
      </c>
      <c r="AD1043" t="str">
        <f>_xlfn.IFNA(VLOOKUP(PrivateSchedule[[#This Row],[ow]],RTARoutes[[StageCodes]:[RouteID]],6,FALSE), VLOOKUP(PrivateSchedule[[#This Row],[re]],RTARoutes[[StageCodes]:[RouteID]],6,FALSE))</f>
        <v>PVT21</v>
      </c>
      <c r="AE1043" t="str" cm="1">
        <f t="array" ref="AE1043">_xlfn.IFS( NOT(ISNA(VLOOKUP(PrivateSchedule[[#This Row],[ow]],RTARoutes[[StageCodes]:[RouteID]],6,FALSE))), "O",  NOT(ISNA(VLOOKUP(PrivateSchedule[[#This Row],[re]],RTARoutes[[StageCodes]:[RouteID]],6,FALSE))), "R")</f>
        <v>O</v>
      </c>
      <c r="AF1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44" spans="2:33">
      <c r="O1044" s="171" t="s">
        <v>664</v>
      </c>
      <c r="T1044" s="173" t="s">
        <v>480</v>
      </c>
      <c r="U1044" t="str">
        <f t="shared" si="64"/>
        <v>BAINA-AIRPORT</v>
      </c>
      <c r="V1044" s="163">
        <v>0.875</v>
      </c>
      <c r="AA1044" s="165" t="str">
        <f t="shared" si="65"/>
        <v/>
      </c>
      <c r="AB1044" t="str">
        <f t="shared" si="66"/>
        <v>VSD</v>
      </c>
      <c r="AC1044" t="str">
        <f t="shared" si="67"/>
        <v>GA01U2350</v>
      </c>
      <c r="AD1044" t="str">
        <f>_xlfn.IFNA(VLOOKUP(PrivateSchedule[[#This Row],[ow]],RTARoutes[[StageCodes]:[RouteID]],6,FALSE), VLOOKUP(PrivateSchedule[[#This Row],[re]],RTARoutes[[StageCodes]:[RouteID]],6,FALSE))</f>
        <v>PVT21</v>
      </c>
      <c r="AE1044" t="str" cm="1">
        <f t="array" ref="AE1044">_xlfn.IFS( NOT(ISNA(VLOOKUP(PrivateSchedule[[#This Row],[ow]],RTARoutes[[StageCodes]:[RouteID]],6,FALSE))), "O",  NOT(ISNA(VLOOKUP(PrivateSchedule[[#This Row],[re]],RTARoutes[[StageCodes]:[RouteID]],6,FALSE))), "R")</f>
        <v>R</v>
      </c>
      <c r="AF1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45" spans="2:33">
      <c r="B1045" s="171" t="s">
        <v>3962</v>
      </c>
      <c r="E1045" s="176" t="s">
        <v>3963</v>
      </c>
      <c r="F1045" s="177" t="s">
        <v>3964</v>
      </c>
      <c r="J1045" s="171" t="s">
        <v>3965</v>
      </c>
      <c r="L1045" s="172" t="s">
        <v>16</v>
      </c>
      <c r="M1045" s="198">
        <v>27</v>
      </c>
      <c r="N1045" s="199">
        <v>9</v>
      </c>
      <c r="O1045" s="171" t="s">
        <v>480</v>
      </c>
      <c r="T1045" s="173" t="s">
        <v>664</v>
      </c>
      <c r="U1045" t="str">
        <f t="shared" si="64"/>
        <v>AIRPORT-BAINA</v>
      </c>
      <c r="V1045" s="163">
        <v>0.29166666666666669</v>
      </c>
      <c r="AA1045" s="165" t="str">
        <f t="shared" si="65"/>
        <v/>
      </c>
      <c r="AB1045" t="str">
        <f t="shared" si="66"/>
        <v>VSD</v>
      </c>
      <c r="AC1045" t="str">
        <f t="shared" si="67"/>
        <v>GA04T1339</v>
      </c>
      <c r="AD1045" t="str">
        <f>_xlfn.IFNA(VLOOKUP(PrivateSchedule[[#This Row],[ow]],RTARoutes[[StageCodes]:[RouteID]],6,FALSE), VLOOKUP(PrivateSchedule[[#This Row],[re]],RTARoutes[[StageCodes]:[RouteID]],6,FALSE))</f>
        <v>PVT21</v>
      </c>
      <c r="AE1045" t="str" cm="1">
        <f t="array" ref="AE1045">_xlfn.IFS( NOT(ISNA(VLOOKUP(PrivateSchedule[[#This Row],[ow]],RTARoutes[[StageCodes]:[RouteID]],6,FALSE))), "O",  NOT(ISNA(VLOOKUP(PrivateSchedule[[#This Row],[re]],RTARoutes[[StageCodes]:[RouteID]],6,FALSE))), "R")</f>
        <v>O</v>
      </c>
      <c r="AF1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46" spans="2:33">
      <c r="O1046" s="171" t="s">
        <v>664</v>
      </c>
      <c r="T1046" s="173" t="s">
        <v>480</v>
      </c>
      <c r="U1046" t="str">
        <f t="shared" si="64"/>
        <v>BAINA-AIRPORT</v>
      </c>
      <c r="V1046" s="163">
        <v>0.31944444444444442</v>
      </c>
      <c r="AA1046" s="165" t="str">
        <f t="shared" si="65"/>
        <v/>
      </c>
      <c r="AB1046" t="str">
        <f t="shared" si="66"/>
        <v>VSD</v>
      </c>
      <c r="AC1046" t="str">
        <f t="shared" si="67"/>
        <v>GA04T1339</v>
      </c>
      <c r="AD1046" t="str">
        <f>_xlfn.IFNA(VLOOKUP(PrivateSchedule[[#This Row],[ow]],RTARoutes[[StageCodes]:[RouteID]],6,FALSE), VLOOKUP(PrivateSchedule[[#This Row],[re]],RTARoutes[[StageCodes]:[RouteID]],6,FALSE))</f>
        <v>PVT21</v>
      </c>
      <c r="AE1046" t="str" cm="1">
        <f t="array" ref="AE1046">_xlfn.IFS( NOT(ISNA(VLOOKUP(PrivateSchedule[[#This Row],[ow]],RTARoutes[[StageCodes]:[RouteID]],6,FALSE))), "O",  NOT(ISNA(VLOOKUP(PrivateSchedule[[#This Row],[re]],RTARoutes[[StageCodes]:[RouteID]],6,FALSE))), "R")</f>
        <v>R</v>
      </c>
      <c r="AF1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47" spans="2:33">
      <c r="O1047" s="171" t="s">
        <v>480</v>
      </c>
      <c r="T1047" s="173" t="s">
        <v>664</v>
      </c>
      <c r="U1047" t="str">
        <f t="shared" si="64"/>
        <v>AIRPORT-BAINA</v>
      </c>
      <c r="V1047" s="163">
        <v>0.34722222222222221</v>
      </c>
      <c r="AA1047" s="165" t="str">
        <f t="shared" si="65"/>
        <v/>
      </c>
      <c r="AB1047" t="str">
        <f t="shared" si="66"/>
        <v>VSD</v>
      </c>
      <c r="AC1047" t="str">
        <f t="shared" si="67"/>
        <v>GA04T1339</v>
      </c>
      <c r="AD1047" t="str">
        <f>_xlfn.IFNA(VLOOKUP(PrivateSchedule[[#This Row],[ow]],RTARoutes[[StageCodes]:[RouteID]],6,FALSE), VLOOKUP(PrivateSchedule[[#This Row],[re]],RTARoutes[[StageCodes]:[RouteID]],6,FALSE))</f>
        <v>PVT21</v>
      </c>
      <c r="AE1047" t="str" cm="1">
        <f t="array" ref="AE1047">_xlfn.IFS( NOT(ISNA(VLOOKUP(PrivateSchedule[[#This Row],[ow]],RTARoutes[[StageCodes]:[RouteID]],6,FALSE))), "O",  NOT(ISNA(VLOOKUP(PrivateSchedule[[#This Row],[re]],RTARoutes[[StageCodes]:[RouteID]],6,FALSE))), "R")</f>
        <v>O</v>
      </c>
      <c r="AF1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48" spans="2:33">
      <c r="O1048" s="171" t="s">
        <v>664</v>
      </c>
      <c r="T1048" s="173" t="s">
        <v>480</v>
      </c>
      <c r="U1048" t="str">
        <f t="shared" si="64"/>
        <v>BAINA-AIRPORT</v>
      </c>
      <c r="V1048" s="163">
        <v>0.375</v>
      </c>
      <c r="AA1048" s="165" t="str">
        <f t="shared" si="65"/>
        <v/>
      </c>
      <c r="AB1048" t="str">
        <f t="shared" si="66"/>
        <v>VSD</v>
      </c>
      <c r="AC1048" t="str">
        <f t="shared" si="67"/>
        <v>GA04T1339</v>
      </c>
      <c r="AD1048" t="str">
        <f>_xlfn.IFNA(VLOOKUP(PrivateSchedule[[#This Row],[ow]],RTARoutes[[StageCodes]:[RouteID]],6,FALSE), VLOOKUP(PrivateSchedule[[#This Row],[re]],RTARoutes[[StageCodes]:[RouteID]],6,FALSE))</f>
        <v>PVT21</v>
      </c>
      <c r="AE1048" t="str" cm="1">
        <f t="array" ref="AE1048">_xlfn.IFS( NOT(ISNA(VLOOKUP(PrivateSchedule[[#This Row],[ow]],RTARoutes[[StageCodes]:[RouteID]],6,FALSE))), "O",  NOT(ISNA(VLOOKUP(PrivateSchedule[[#This Row],[re]],RTARoutes[[StageCodes]:[RouteID]],6,FALSE))), "R")</f>
        <v>R</v>
      </c>
      <c r="AF1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49" spans="2:33">
      <c r="O1049" s="171" t="s">
        <v>480</v>
      </c>
      <c r="T1049" s="173" t="s">
        <v>664</v>
      </c>
      <c r="U1049" t="str">
        <f t="shared" si="64"/>
        <v>AIRPORT-BAINA</v>
      </c>
      <c r="V1049" s="163">
        <v>0.40277777777777779</v>
      </c>
      <c r="AA1049" s="165" t="str">
        <f t="shared" si="65"/>
        <v/>
      </c>
      <c r="AB1049" t="str">
        <f t="shared" si="66"/>
        <v>VSD</v>
      </c>
      <c r="AC1049" t="str">
        <f t="shared" si="67"/>
        <v>GA04T1339</v>
      </c>
      <c r="AD1049" t="str">
        <f>_xlfn.IFNA(VLOOKUP(PrivateSchedule[[#This Row],[ow]],RTARoutes[[StageCodes]:[RouteID]],6,FALSE), VLOOKUP(PrivateSchedule[[#This Row],[re]],RTARoutes[[StageCodes]:[RouteID]],6,FALSE))</f>
        <v>PVT21</v>
      </c>
      <c r="AE1049" t="str" cm="1">
        <f t="array" ref="AE1049">_xlfn.IFS( NOT(ISNA(VLOOKUP(PrivateSchedule[[#This Row],[ow]],RTARoutes[[StageCodes]:[RouteID]],6,FALSE))), "O",  NOT(ISNA(VLOOKUP(PrivateSchedule[[#This Row],[re]],RTARoutes[[StageCodes]:[RouteID]],6,FALSE))), "R")</f>
        <v>O</v>
      </c>
      <c r="AF1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50" spans="2:33">
      <c r="O1050" s="171" t="s">
        <v>664</v>
      </c>
      <c r="P1050" s="172" t="s">
        <v>421</v>
      </c>
      <c r="T1050" s="173" t="s">
        <v>480</v>
      </c>
      <c r="U1050" t="str">
        <f t="shared" si="64"/>
        <v>BAINA-VASCO-AIRPORT</v>
      </c>
      <c r="V1050" s="163">
        <v>0.45833333333333331</v>
      </c>
      <c r="AA1050" s="165" t="str">
        <f t="shared" si="65"/>
        <v/>
      </c>
      <c r="AB1050" t="str">
        <f t="shared" si="66"/>
        <v>VSD</v>
      </c>
      <c r="AC1050" t="str">
        <f t="shared" si="67"/>
        <v>GA04T1339</v>
      </c>
      <c r="AD1050" t="e">
        <f>_xlfn.IFNA(VLOOKUP(PrivateSchedule[[#This Row],[ow]],RTARoutes[[StageCodes]:[RouteID]],6,FALSE), VLOOKUP(PrivateSchedule[[#This Row],[re]],RTARoutes[[StageCodes]:[RouteID]],6,FALSE))</f>
        <v>#N/A</v>
      </c>
      <c r="AE1050" t="e" cm="1">
        <f t="array" ref="AE1050">_xlfn.IFS( NOT(ISNA(VLOOKUP(PrivateSchedule[[#This Row],[ow]],RTARoutes[[StageCodes]:[RouteID]],6,FALSE))), "O",  NOT(ISNA(VLOOKUP(PrivateSchedule[[#This Row],[re]],RTARoutes[[StageCodes]:[RouteID]],6,FALSE))), "R")</f>
        <v>#N/A</v>
      </c>
      <c r="AF1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51" spans="2:33">
      <c r="O1051" s="171" t="s">
        <v>480</v>
      </c>
      <c r="T1051" s="173" t="s">
        <v>664</v>
      </c>
      <c r="U1051" t="str">
        <f t="shared" si="64"/>
        <v>AIRPORT-BAINA</v>
      </c>
      <c r="V1051" s="163">
        <v>0.51388888888888884</v>
      </c>
      <c r="AA1051" s="165" t="str">
        <f t="shared" si="65"/>
        <v/>
      </c>
      <c r="AB1051" t="str">
        <f t="shared" si="66"/>
        <v>VSD</v>
      </c>
      <c r="AC1051" t="str">
        <f t="shared" si="67"/>
        <v>GA04T1339</v>
      </c>
      <c r="AD1051" t="str">
        <f>_xlfn.IFNA(VLOOKUP(PrivateSchedule[[#This Row],[ow]],RTARoutes[[StageCodes]:[RouteID]],6,FALSE), VLOOKUP(PrivateSchedule[[#This Row],[re]],RTARoutes[[StageCodes]:[RouteID]],6,FALSE))</f>
        <v>PVT21</v>
      </c>
      <c r="AE1051" t="str" cm="1">
        <f t="array" ref="AE1051">_xlfn.IFS( NOT(ISNA(VLOOKUP(PrivateSchedule[[#This Row],[ow]],RTARoutes[[StageCodes]:[RouteID]],6,FALSE))), "O",  NOT(ISNA(VLOOKUP(PrivateSchedule[[#This Row],[re]],RTARoutes[[StageCodes]:[RouteID]],6,FALSE))), "R")</f>
        <v>O</v>
      </c>
      <c r="AF1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52" spans="2:33">
      <c r="O1052" s="171" t="s">
        <v>664</v>
      </c>
      <c r="T1052" s="173" t="s">
        <v>480</v>
      </c>
      <c r="U1052" t="str">
        <f t="shared" si="64"/>
        <v>BAINA-AIRPORT</v>
      </c>
      <c r="V1052" s="163">
        <v>0.54166666666666663</v>
      </c>
      <c r="AA1052" s="165" t="str">
        <f t="shared" si="65"/>
        <v/>
      </c>
      <c r="AB1052" t="str">
        <f t="shared" si="66"/>
        <v>VSD</v>
      </c>
      <c r="AC1052" t="str">
        <f t="shared" si="67"/>
        <v>GA04T1339</v>
      </c>
      <c r="AD1052" t="str">
        <f>_xlfn.IFNA(VLOOKUP(PrivateSchedule[[#This Row],[ow]],RTARoutes[[StageCodes]:[RouteID]],6,FALSE), VLOOKUP(PrivateSchedule[[#This Row],[re]],RTARoutes[[StageCodes]:[RouteID]],6,FALSE))</f>
        <v>PVT21</v>
      </c>
      <c r="AE1052" t="str" cm="1">
        <f t="array" ref="AE1052">_xlfn.IFS( NOT(ISNA(VLOOKUP(PrivateSchedule[[#This Row],[ow]],RTARoutes[[StageCodes]:[RouteID]],6,FALSE))), "O",  NOT(ISNA(VLOOKUP(PrivateSchedule[[#This Row],[re]],RTARoutes[[StageCodes]:[RouteID]],6,FALSE))), "R")</f>
        <v>R</v>
      </c>
      <c r="AF1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53" spans="2:33">
      <c r="O1053" s="171" t="s">
        <v>480</v>
      </c>
      <c r="T1053" s="173" t="s">
        <v>664</v>
      </c>
      <c r="U1053" t="str">
        <f t="shared" si="64"/>
        <v>AIRPORT-BAINA</v>
      </c>
      <c r="V1053" s="163">
        <v>0.56944444444444442</v>
      </c>
      <c r="AA1053" s="165" t="str">
        <f t="shared" si="65"/>
        <v/>
      </c>
      <c r="AB1053" t="str">
        <f t="shared" si="66"/>
        <v>VSD</v>
      </c>
      <c r="AC1053" t="str">
        <f t="shared" si="67"/>
        <v>GA04T1339</v>
      </c>
      <c r="AD1053" t="str">
        <f>_xlfn.IFNA(VLOOKUP(PrivateSchedule[[#This Row],[ow]],RTARoutes[[StageCodes]:[RouteID]],6,FALSE), VLOOKUP(PrivateSchedule[[#This Row],[re]],RTARoutes[[StageCodes]:[RouteID]],6,FALSE))</f>
        <v>PVT21</v>
      </c>
      <c r="AE1053" t="str" cm="1">
        <f t="array" ref="AE1053">_xlfn.IFS( NOT(ISNA(VLOOKUP(PrivateSchedule[[#This Row],[ow]],RTARoutes[[StageCodes]:[RouteID]],6,FALSE))), "O",  NOT(ISNA(VLOOKUP(PrivateSchedule[[#This Row],[re]],RTARoutes[[StageCodes]:[RouteID]],6,FALSE))), "R")</f>
        <v>O</v>
      </c>
      <c r="AF1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54" spans="2:33">
      <c r="O1054" s="171" t="s">
        <v>664</v>
      </c>
      <c r="P1054" s="172" t="s">
        <v>421</v>
      </c>
      <c r="T1054" s="173" t="s">
        <v>480</v>
      </c>
      <c r="U1054" t="str">
        <f t="shared" si="64"/>
        <v>BAINA-VASCO-AIRPORT</v>
      </c>
      <c r="V1054" s="163">
        <v>0.625</v>
      </c>
      <c r="AA1054" s="165" t="str">
        <f t="shared" si="65"/>
        <v/>
      </c>
      <c r="AB1054" t="str">
        <f t="shared" si="66"/>
        <v>VSD</v>
      </c>
      <c r="AC1054" t="str">
        <f t="shared" si="67"/>
        <v>GA04T1339</v>
      </c>
      <c r="AD1054" t="e">
        <f>_xlfn.IFNA(VLOOKUP(PrivateSchedule[[#This Row],[ow]],RTARoutes[[StageCodes]:[RouteID]],6,FALSE), VLOOKUP(PrivateSchedule[[#This Row],[re]],RTARoutes[[StageCodes]:[RouteID]],6,FALSE))</f>
        <v>#N/A</v>
      </c>
      <c r="AE1054" t="e" cm="1">
        <f t="array" ref="AE1054">_xlfn.IFS( NOT(ISNA(VLOOKUP(PrivateSchedule[[#This Row],[ow]],RTARoutes[[StageCodes]:[RouteID]],6,FALSE))), "O",  NOT(ISNA(VLOOKUP(PrivateSchedule[[#This Row],[re]],RTARoutes[[StageCodes]:[RouteID]],6,FALSE))), "R")</f>
        <v>#N/A</v>
      </c>
      <c r="AF1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55" spans="2:33">
      <c r="O1055" s="171" t="s">
        <v>480</v>
      </c>
      <c r="T1055" s="173" t="s">
        <v>664</v>
      </c>
      <c r="U1055" t="str">
        <f t="shared" si="64"/>
        <v>AIRPORT-BAINA</v>
      </c>
      <c r="V1055" s="163">
        <v>0.68055555555555558</v>
      </c>
      <c r="AA1055" s="165" t="str">
        <f t="shared" si="65"/>
        <v/>
      </c>
      <c r="AB1055" t="str">
        <f t="shared" si="66"/>
        <v>VSD</v>
      </c>
      <c r="AC1055" t="str">
        <f t="shared" si="67"/>
        <v>GA04T1339</v>
      </c>
      <c r="AD1055" t="str">
        <f>_xlfn.IFNA(VLOOKUP(PrivateSchedule[[#This Row],[ow]],RTARoutes[[StageCodes]:[RouteID]],6,FALSE), VLOOKUP(PrivateSchedule[[#This Row],[re]],RTARoutes[[StageCodes]:[RouteID]],6,FALSE))</f>
        <v>PVT21</v>
      </c>
      <c r="AE1055" t="str" cm="1">
        <f t="array" ref="AE1055">_xlfn.IFS( NOT(ISNA(VLOOKUP(PrivateSchedule[[#This Row],[ow]],RTARoutes[[StageCodes]:[RouteID]],6,FALSE))), "O",  NOT(ISNA(VLOOKUP(PrivateSchedule[[#This Row],[re]],RTARoutes[[StageCodes]:[RouteID]],6,FALSE))), "R")</f>
        <v>O</v>
      </c>
      <c r="AF1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56" spans="2:33">
      <c r="O1056" s="171" t="s">
        <v>664</v>
      </c>
      <c r="T1056" s="173" t="s">
        <v>480</v>
      </c>
      <c r="U1056" t="str">
        <f t="shared" si="64"/>
        <v>BAINA-AIRPORT</v>
      </c>
      <c r="V1056" s="163">
        <v>0.70833333333333337</v>
      </c>
      <c r="AA1056" s="165" t="str">
        <f t="shared" si="65"/>
        <v/>
      </c>
      <c r="AB1056" t="str">
        <f t="shared" si="66"/>
        <v>VSD</v>
      </c>
      <c r="AC1056" t="str">
        <f t="shared" si="67"/>
        <v>GA04T1339</v>
      </c>
      <c r="AD1056" t="str">
        <f>_xlfn.IFNA(VLOOKUP(PrivateSchedule[[#This Row],[ow]],RTARoutes[[StageCodes]:[RouteID]],6,FALSE), VLOOKUP(PrivateSchedule[[#This Row],[re]],RTARoutes[[StageCodes]:[RouteID]],6,FALSE))</f>
        <v>PVT21</v>
      </c>
      <c r="AE1056" t="str" cm="1">
        <f t="array" ref="AE1056">_xlfn.IFS( NOT(ISNA(VLOOKUP(PrivateSchedule[[#This Row],[ow]],RTARoutes[[StageCodes]:[RouteID]],6,FALSE))), "O",  NOT(ISNA(VLOOKUP(PrivateSchedule[[#This Row],[re]],RTARoutes[[StageCodes]:[RouteID]],6,FALSE))), "R")</f>
        <v>R</v>
      </c>
      <c r="AF1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57" spans="2:33">
      <c r="O1057" s="171" t="s">
        <v>480</v>
      </c>
      <c r="T1057" s="173" t="s">
        <v>664</v>
      </c>
      <c r="U1057" t="str">
        <f t="shared" si="64"/>
        <v>AIRPORT-BAINA</v>
      </c>
      <c r="V1057" s="163">
        <v>0.73611111111111116</v>
      </c>
      <c r="AA1057" s="165" t="str">
        <f t="shared" si="65"/>
        <v/>
      </c>
      <c r="AB1057" t="str">
        <f t="shared" si="66"/>
        <v>VSD</v>
      </c>
      <c r="AC1057" t="str">
        <f t="shared" si="67"/>
        <v>GA04T1339</v>
      </c>
      <c r="AD1057" t="str">
        <f>_xlfn.IFNA(VLOOKUP(PrivateSchedule[[#This Row],[ow]],RTARoutes[[StageCodes]:[RouteID]],6,FALSE), VLOOKUP(PrivateSchedule[[#This Row],[re]],RTARoutes[[StageCodes]:[RouteID]],6,FALSE))</f>
        <v>PVT21</v>
      </c>
      <c r="AE1057" t="str" cm="1">
        <f t="array" ref="AE1057">_xlfn.IFS( NOT(ISNA(VLOOKUP(PrivateSchedule[[#This Row],[ow]],RTARoutes[[StageCodes]:[RouteID]],6,FALSE))), "O",  NOT(ISNA(VLOOKUP(PrivateSchedule[[#This Row],[re]],RTARoutes[[StageCodes]:[RouteID]],6,FALSE))), "R")</f>
        <v>O</v>
      </c>
      <c r="AF1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58" spans="2:33">
      <c r="O1058" s="171" t="s">
        <v>664</v>
      </c>
      <c r="T1058" s="173" t="s">
        <v>480</v>
      </c>
      <c r="U1058" t="str">
        <f t="shared" si="64"/>
        <v>BAINA-AIRPORT</v>
      </c>
      <c r="V1058" s="163">
        <v>0.76388888888888884</v>
      </c>
      <c r="AA1058" s="165" t="str">
        <f t="shared" si="65"/>
        <v/>
      </c>
      <c r="AB1058" t="str">
        <f t="shared" si="66"/>
        <v>VSD</v>
      </c>
      <c r="AC1058" t="str">
        <f t="shared" si="67"/>
        <v>GA04T1339</v>
      </c>
      <c r="AD1058" t="str">
        <f>_xlfn.IFNA(VLOOKUP(PrivateSchedule[[#This Row],[ow]],RTARoutes[[StageCodes]:[RouteID]],6,FALSE), VLOOKUP(PrivateSchedule[[#This Row],[re]],RTARoutes[[StageCodes]:[RouteID]],6,FALSE))</f>
        <v>PVT21</v>
      </c>
      <c r="AE1058" t="str" cm="1">
        <f t="array" ref="AE1058">_xlfn.IFS( NOT(ISNA(VLOOKUP(PrivateSchedule[[#This Row],[ow]],RTARoutes[[StageCodes]:[RouteID]],6,FALSE))), "O",  NOT(ISNA(VLOOKUP(PrivateSchedule[[#This Row],[re]],RTARoutes[[StageCodes]:[RouteID]],6,FALSE))), "R")</f>
        <v>R</v>
      </c>
      <c r="AF1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59" spans="2:33">
      <c r="O1059" s="171" t="s">
        <v>480</v>
      </c>
      <c r="T1059" s="173" t="s">
        <v>664</v>
      </c>
      <c r="U1059" t="str">
        <f t="shared" si="64"/>
        <v>AIRPORT-BAINA</v>
      </c>
      <c r="V1059" s="163">
        <v>0.79166666666666663</v>
      </c>
      <c r="AA1059" s="165" t="str">
        <f t="shared" si="65"/>
        <v/>
      </c>
      <c r="AB1059" t="str">
        <f t="shared" si="66"/>
        <v>VSD</v>
      </c>
      <c r="AC1059" t="str">
        <f t="shared" si="67"/>
        <v>GA04T1339</v>
      </c>
      <c r="AD1059" t="str">
        <f>_xlfn.IFNA(VLOOKUP(PrivateSchedule[[#This Row],[ow]],RTARoutes[[StageCodes]:[RouteID]],6,FALSE), VLOOKUP(PrivateSchedule[[#This Row],[re]],RTARoutes[[StageCodes]:[RouteID]],6,FALSE))</f>
        <v>PVT21</v>
      </c>
      <c r="AE1059" t="str" cm="1">
        <f t="array" ref="AE1059">_xlfn.IFS( NOT(ISNA(VLOOKUP(PrivateSchedule[[#This Row],[ow]],RTARoutes[[StageCodes]:[RouteID]],6,FALSE))), "O",  NOT(ISNA(VLOOKUP(PrivateSchedule[[#This Row],[re]],RTARoutes[[StageCodes]:[RouteID]],6,FALSE))), "R")</f>
        <v>O</v>
      </c>
      <c r="AF1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60" spans="2:33">
      <c r="O1060" s="171" t="s">
        <v>664</v>
      </c>
      <c r="T1060" s="173" t="s">
        <v>480</v>
      </c>
      <c r="U1060" t="str">
        <f t="shared" si="64"/>
        <v>BAINA-AIRPORT</v>
      </c>
      <c r="V1060" s="163">
        <v>0.84722222222222221</v>
      </c>
      <c r="AA1060" s="165" t="str">
        <f t="shared" si="65"/>
        <v/>
      </c>
      <c r="AB1060" t="str">
        <f t="shared" si="66"/>
        <v>VSD</v>
      </c>
      <c r="AC1060" t="str">
        <f t="shared" si="67"/>
        <v>GA04T1339</v>
      </c>
      <c r="AD1060" t="str">
        <f>_xlfn.IFNA(VLOOKUP(PrivateSchedule[[#This Row],[ow]],RTARoutes[[StageCodes]:[RouteID]],6,FALSE), VLOOKUP(PrivateSchedule[[#This Row],[re]],RTARoutes[[StageCodes]:[RouteID]],6,FALSE))</f>
        <v>PVT21</v>
      </c>
      <c r="AE1060" t="str" cm="1">
        <f t="array" ref="AE1060">_xlfn.IFS( NOT(ISNA(VLOOKUP(PrivateSchedule[[#This Row],[ow]],RTARoutes[[StageCodes]:[RouteID]],6,FALSE))), "O",  NOT(ISNA(VLOOKUP(PrivateSchedule[[#This Row],[re]],RTARoutes[[StageCodes]:[RouteID]],6,FALSE))), "R")</f>
        <v>R</v>
      </c>
      <c r="AF1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61" spans="2:33">
      <c r="B1061" s="171" t="s">
        <v>3966</v>
      </c>
      <c r="E1061" s="176" t="s">
        <v>3967</v>
      </c>
      <c r="F1061" s="177">
        <v>44344</v>
      </c>
      <c r="J1061" s="171" t="s">
        <v>3968</v>
      </c>
      <c r="L1061" s="172" t="s">
        <v>16</v>
      </c>
      <c r="M1061" s="198">
        <v>27</v>
      </c>
      <c r="N1061" s="199">
        <v>10</v>
      </c>
      <c r="O1061" s="171" t="s">
        <v>480</v>
      </c>
      <c r="T1061" s="173" t="s">
        <v>664</v>
      </c>
      <c r="U1061" t="str">
        <f t="shared" si="64"/>
        <v>AIRPORT-BAINA</v>
      </c>
      <c r="V1061" s="163">
        <v>0.30208333333333331</v>
      </c>
      <c r="AA1061" s="165" t="str">
        <f t="shared" si="65"/>
        <v/>
      </c>
      <c r="AB1061" t="str">
        <f t="shared" si="66"/>
        <v>VSD</v>
      </c>
      <c r="AC1061" t="str">
        <f t="shared" si="67"/>
        <v>GA02Z5639</v>
      </c>
      <c r="AD1061" t="str">
        <f>_xlfn.IFNA(VLOOKUP(PrivateSchedule[[#This Row],[ow]],RTARoutes[[StageCodes]:[RouteID]],6,FALSE), VLOOKUP(PrivateSchedule[[#This Row],[re]],RTARoutes[[StageCodes]:[RouteID]],6,FALSE))</f>
        <v>PVT21</v>
      </c>
      <c r="AE1061" t="str" cm="1">
        <f t="array" ref="AE1061">_xlfn.IFS( NOT(ISNA(VLOOKUP(PrivateSchedule[[#This Row],[ow]],RTARoutes[[StageCodes]:[RouteID]],6,FALSE))), "O",  NOT(ISNA(VLOOKUP(PrivateSchedule[[#This Row],[re]],RTARoutes[[StageCodes]:[RouteID]],6,FALSE))), "R")</f>
        <v>O</v>
      </c>
      <c r="AF1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62" spans="2:33">
      <c r="O1062" s="171" t="s">
        <v>664</v>
      </c>
      <c r="T1062" s="173" t="s">
        <v>480</v>
      </c>
      <c r="U1062" t="str">
        <f t="shared" si="64"/>
        <v>BAINA-AIRPORT</v>
      </c>
      <c r="V1062" s="163">
        <v>0.3298611111111111</v>
      </c>
      <c r="AA1062" s="165" t="str">
        <f t="shared" si="65"/>
        <v/>
      </c>
      <c r="AB1062" t="str">
        <f t="shared" si="66"/>
        <v>VSD</v>
      </c>
      <c r="AC1062" t="str">
        <f t="shared" si="67"/>
        <v>GA02Z5639</v>
      </c>
      <c r="AD1062" t="str">
        <f>_xlfn.IFNA(VLOOKUP(PrivateSchedule[[#This Row],[ow]],RTARoutes[[StageCodes]:[RouteID]],6,FALSE), VLOOKUP(PrivateSchedule[[#This Row],[re]],RTARoutes[[StageCodes]:[RouteID]],6,FALSE))</f>
        <v>PVT21</v>
      </c>
      <c r="AE1062" t="str" cm="1">
        <f t="array" ref="AE1062">_xlfn.IFS( NOT(ISNA(VLOOKUP(PrivateSchedule[[#This Row],[ow]],RTARoutes[[StageCodes]:[RouteID]],6,FALSE))), "O",  NOT(ISNA(VLOOKUP(PrivateSchedule[[#This Row],[re]],RTARoutes[[StageCodes]:[RouteID]],6,FALSE))), "R")</f>
        <v>R</v>
      </c>
      <c r="AF1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63" spans="2:33">
      <c r="O1063" s="171" t="s">
        <v>480</v>
      </c>
      <c r="T1063" s="173" t="s">
        <v>664</v>
      </c>
      <c r="U1063" t="str">
        <f t="shared" si="64"/>
        <v>AIRPORT-BAINA</v>
      </c>
      <c r="V1063" s="163">
        <v>0.3576388888888889</v>
      </c>
      <c r="AA1063" s="165" t="str">
        <f t="shared" si="65"/>
        <v/>
      </c>
      <c r="AB1063" t="str">
        <f t="shared" si="66"/>
        <v>VSD</v>
      </c>
      <c r="AC1063" t="str">
        <f t="shared" si="67"/>
        <v>GA02Z5639</v>
      </c>
      <c r="AD1063" t="str">
        <f>_xlfn.IFNA(VLOOKUP(PrivateSchedule[[#This Row],[ow]],RTARoutes[[StageCodes]:[RouteID]],6,FALSE), VLOOKUP(PrivateSchedule[[#This Row],[re]],RTARoutes[[StageCodes]:[RouteID]],6,FALSE))</f>
        <v>PVT21</v>
      </c>
      <c r="AE1063" t="str" cm="1">
        <f t="array" ref="AE1063">_xlfn.IFS( NOT(ISNA(VLOOKUP(PrivateSchedule[[#This Row],[ow]],RTARoutes[[StageCodes]:[RouteID]],6,FALSE))), "O",  NOT(ISNA(VLOOKUP(PrivateSchedule[[#This Row],[re]],RTARoutes[[StageCodes]:[RouteID]],6,FALSE))), "R")</f>
        <v>O</v>
      </c>
      <c r="AF1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64" spans="2:33">
      <c r="O1064" s="171" t="s">
        <v>664</v>
      </c>
      <c r="T1064" s="173" t="s">
        <v>480</v>
      </c>
      <c r="U1064" t="str">
        <f t="shared" si="64"/>
        <v>BAINA-AIRPORT</v>
      </c>
      <c r="V1064" s="163">
        <v>0.38541666666666669</v>
      </c>
      <c r="AA1064" s="165" t="str">
        <f t="shared" si="65"/>
        <v/>
      </c>
      <c r="AB1064" t="str">
        <f t="shared" si="66"/>
        <v>VSD</v>
      </c>
      <c r="AC1064" t="str">
        <f t="shared" si="67"/>
        <v>GA02Z5639</v>
      </c>
      <c r="AD1064" t="str">
        <f>_xlfn.IFNA(VLOOKUP(PrivateSchedule[[#This Row],[ow]],RTARoutes[[StageCodes]:[RouteID]],6,FALSE), VLOOKUP(PrivateSchedule[[#This Row],[re]],RTARoutes[[StageCodes]:[RouteID]],6,FALSE))</f>
        <v>PVT21</v>
      </c>
      <c r="AE1064" t="str" cm="1">
        <f t="array" ref="AE1064">_xlfn.IFS( NOT(ISNA(VLOOKUP(PrivateSchedule[[#This Row],[ow]],RTARoutes[[StageCodes]:[RouteID]],6,FALSE))), "O",  NOT(ISNA(VLOOKUP(PrivateSchedule[[#This Row],[re]],RTARoutes[[StageCodes]:[RouteID]],6,FALSE))), "R")</f>
        <v>R</v>
      </c>
      <c r="AF1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65" spans="2:33">
      <c r="O1065" s="171" t="s">
        <v>480</v>
      </c>
      <c r="T1065" s="173" t="s">
        <v>664</v>
      </c>
      <c r="U1065" t="str">
        <f t="shared" si="64"/>
        <v>AIRPORT-BAINA</v>
      </c>
      <c r="V1065" s="163">
        <v>0.4236111111111111</v>
      </c>
      <c r="AA1065" s="165" t="str">
        <f t="shared" si="65"/>
        <v/>
      </c>
      <c r="AB1065" t="str">
        <f t="shared" si="66"/>
        <v>VSD</v>
      </c>
      <c r="AC1065" t="str">
        <f t="shared" si="67"/>
        <v>GA02Z5639</v>
      </c>
      <c r="AD1065" t="str">
        <f>_xlfn.IFNA(VLOOKUP(PrivateSchedule[[#This Row],[ow]],RTARoutes[[StageCodes]:[RouteID]],6,FALSE), VLOOKUP(PrivateSchedule[[#This Row],[re]],RTARoutes[[StageCodes]:[RouteID]],6,FALSE))</f>
        <v>PVT21</v>
      </c>
      <c r="AE1065" t="str" cm="1">
        <f t="array" ref="AE1065">_xlfn.IFS( NOT(ISNA(VLOOKUP(PrivateSchedule[[#This Row],[ow]],RTARoutes[[StageCodes]:[RouteID]],6,FALSE))), "O",  NOT(ISNA(VLOOKUP(PrivateSchedule[[#This Row],[re]],RTARoutes[[StageCodes]:[RouteID]],6,FALSE))), "R")</f>
        <v>O</v>
      </c>
      <c r="AF1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66" spans="2:33">
      <c r="O1066" s="171" t="s">
        <v>664</v>
      </c>
      <c r="P1066" s="172" t="s">
        <v>421</v>
      </c>
      <c r="T1066" s="173" t="s">
        <v>480</v>
      </c>
      <c r="U1066" t="str">
        <f t="shared" si="64"/>
        <v>BAINA-VASCO-AIRPORT</v>
      </c>
      <c r="V1066" s="163">
        <v>0.47916666666666669</v>
      </c>
      <c r="AA1066" s="165" t="str">
        <f t="shared" si="65"/>
        <v/>
      </c>
      <c r="AB1066" t="str">
        <f t="shared" si="66"/>
        <v>VSD</v>
      </c>
      <c r="AC1066" t="str">
        <f t="shared" si="67"/>
        <v>GA02Z5639</v>
      </c>
      <c r="AD1066" t="e">
        <f>_xlfn.IFNA(VLOOKUP(PrivateSchedule[[#This Row],[ow]],RTARoutes[[StageCodes]:[RouteID]],6,FALSE), VLOOKUP(PrivateSchedule[[#This Row],[re]],RTARoutes[[StageCodes]:[RouteID]],6,FALSE))</f>
        <v>#N/A</v>
      </c>
      <c r="AE1066" t="e" cm="1">
        <f t="array" ref="AE1066">_xlfn.IFS( NOT(ISNA(VLOOKUP(PrivateSchedule[[#This Row],[ow]],RTARoutes[[StageCodes]:[RouteID]],6,FALSE))), "O",  NOT(ISNA(VLOOKUP(PrivateSchedule[[#This Row],[re]],RTARoutes[[StageCodes]:[RouteID]],6,FALSE))), "R")</f>
        <v>#N/A</v>
      </c>
      <c r="AF1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67" spans="2:33">
      <c r="O1067" s="171" t="s">
        <v>480</v>
      </c>
      <c r="T1067" s="173" t="s">
        <v>664</v>
      </c>
      <c r="U1067" t="str">
        <f t="shared" si="64"/>
        <v>AIRPORT-BAINA</v>
      </c>
      <c r="V1067" s="163">
        <v>0.52430555555555558</v>
      </c>
      <c r="AA1067" s="165" t="str">
        <f t="shared" si="65"/>
        <v/>
      </c>
      <c r="AB1067" t="str">
        <f t="shared" si="66"/>
        <v>VSD</v>
      </c>
      <c r="AC1067" t="str">
        <f t="shared" si="67"/>
        <v>GA02Z5639</v>
      </c>
      <c r="AD1067" t="str">
        <f>_xlfn.IFNA(VLOOKUP(PrivateSchedule[[#This Row],[ow]],RTARoutes[[StageCodes]:[RouteID]],6,FALSE), VLOOKUP(PrivateSchedule[[#This Row],[re]],RTARoutes[[StageCodes]:[RouteID]],6,FALSE))</f>
        <v>PVT21</v>
      </c>
      <c r="AE1067" t="str" cm="1">
        <f t="array" ref="AE1067">_xlfn.IFS( NOT(ISNA(VLOOKUP(PrivateSchedule[[#This Row],[ow]],RTARoutes[[StageCodes]:[RouteID]],6,FALSE))), "O",  NOT(ISNA(VLOOKUP(PrivateSchedule[[#This Row],[re]],RTARoutes[[StageCodes]:[RouteID]],6,FALSE))), "R")</f>
        <v>O</v>
      </c>
      <c r="AF1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68" spans="2:33">
      <c r="O1068" s="171" t="s">
        <v>664</v>
      </c>
      <c r="T1068" s="173" t="s">
        <v>480</v>
      </c>
      <c r="U1068" t="str">
        <f t="shared" si="64"/>
        <v>BAINA-AIRPORT</v>
      </c>
      <c r="V1068" s="163">
        <v>0.55208333333333337</v>
      </c>
      <c r="AA1068" s="165" t="str">
        <f t="shared" si="65"/>
        <v/>
      </c>
      <c r="AB1068" t="str">
        <f t="shared" si="66"/>
        <v>VSD</v>
      </c>
      <c r="AC1068" t="str">
        <f t="shared" si="67"/>
        <v>GA02Z5639</v>
      </c>
      <c r="AD1068" t="str">
        <f>_xlfn.IFNA(VLOOKUP(PrivateSchedule[[#This Row],[ow]],RTARoutes[[StageCodes]:[RouteID]],6,FALSE), VLOOKUP(PrivateSchedule[[#This Row],[re]],RTARoutes[[StageCodes]:[RouteID]],6,FALSE))</f>
        <v>PVT21</v>
      </c>
      <c r="AE1068" t="str" cm="1">
        <f t="array" ref="AE1068">_xlfn.IFS( NOT(ISNA(VLOOKUP(PrivateSchedule[[#This Row],[ow]],RTARoutes[[StageCodes]:[RouteID]],6,FALSE))), "O",  NOT(ISNA(VLOOKUP(PrivateSchedule[[#This Row],[re]],RTARoutes[[StageCodes]:[RouteID]],6,FALSE))), "R")</f>
        <v>R</v>
      </c>
      <c r="AF1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69" spans="2:33">
      <c r="O1069" s="171" t="s">
        <v>480</v>
      </c>
      <c r="T1069" s="173" t="s">
        <v>664</v>
      </c>
      <c r="U1069" t="str">
        <f t="shared" si="64"/>
        <v>AIRPORT-BAINA</v>
      </c>
      <c r="V1069" s="163">
        <v>0.59027777777777779</v>
      </c>
      <c r="AA1069" s="165" t="str">
        <f t="shared" si="65"/>
        <v/>
      </c>
      <c r="AB1069" t="str">
        <f t="shared" si="66"/>
        <v>VSD</v>
      </c>
      <c r="AC1069" t="str">
        <f t="shared" si="67"/>
        <v>GA02Z5639</v>
      </c>
      <c r="AD1069" t="str">
        <f>_xlfn.IFNA(VLOOKUP(PrivateSchedule[[#This Row],[ow]],RTARoutes[[StageCodes]:[RouteID]],6,FALSE), VLOOKUP(PrivateSchedule[[#This Row],[re]],RTARoutes[[StageCodes]:[RouteID]],6,FALSE))</f>
        <v>PVT21</v>
      </c>
      <c r="AE1069" t="str" cm="1">
        <f t="array" ref="AE1069">_xlfn.IFS( NOT(ISNA(VLOOKUP(PrivateSchedule[[#This Row],[ow]],RTARoutes[[StageCodes]:[RouteID]],6,FALSE))), "O",  NOT(ISNA(VLOOKUP(PrivateSchedule[[#This Row],[re]],RTARoutes[[StageCodes]:[RouteID]],6,FALSE))), "R")</f>
        <v>O</v>
      </c>
      <c r="AF1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70" spans="2:33">
      <c r="O1070" s="171" t="s">
        <v>664</v>
      </c>
      <c r="P1070" s="172" t="s">
        <v>421</v>
      </c>
      <c r="T1070" s="173" t="s">
        <v>480</v>
      </c>
      <c r="U1070" t="str">
        <f t="shared" si="64"/>
        <v>BAINA-VASCO-AIRPORT</v>
      </c>
      <c r="V1070" s="163">
        <v>0.64583333333333337</v>
      </c>
      <c r="AA1070" s="165" t="str">
        <f t="shared" si="65"/>
        <v/>
      </c>
      <c r="AB1070" t="str">
        <f t="shared" si="66"/>
        <v>VSD</v>
      </c>
      <c r="AC1070" t="str">
        <f t="shared" si="67"/>
        <v>GA02Z5639</v>
      </c>
      <c r="AD1070" t="e">
        <f>_xlfn.IFNA(VLOOKUP(PrivateSchedule[[#This Row],[ow]],RTARoutes[[StageCodes]:[RouteID]],6,FALSE), VLOOKUP(PrivateSchedule[[#This Row],[re]],RTARoutes[[StageCodes]:[RouteID]],6,FALSE))</f>
        <v>#N/A</v>
      </c>
      <c r="AE1070" t="e" cm="1">
        <f t="array" ref="AE1070">_xlfn.IFS( NOT(ISNA(VLOOKUP(PrivateSchedule[[#This Row],[ow]],RTARoutes[[StageCodes]:[RouteID]],6,FALSE))), "O",  NOT(ISNA(VLOOKUP(PrivateSchedule[[#This Row],[re]],RTARoutes[[StageCodes]:[RouteID]],6,FALSE))), "R")</f>
        <v>#N/A</v>
      </c>
      <c r="AF1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71" spans="2:33">
      <c r="O1071" s="171" t="s">
        <v>480</v>
      </c>
      <c r="T1071" s="173" t="s">
        <v>664</v>
      </c>
      <c r="U1071" t="str">
        <f t="shared" si="64"/>
        <v>AIRPORT-BAINA</v>
      </c>
      <c r="V1071" s="163">
        <v>0.69097222222222221</v>
      </c>
      <c r="AA1071" s="165" t="str">
        <f t="shared" si="65"/>
        <v/>
      </c>
      <c r="AB1071" t="str">
        <f t="shared" si="66"/>
        <v>VSD</v>
      </c>
      <c r="AC1071" t="str">
        <f t="shared" si="67"/>
        <v>GA02Z5639</v>
      </c>
      <c r="AD1071" t="str">
        <f>_xlfn.IFNA(VLOOKUP(PrivateSchedule[[#This Row],[ow]],RTARoutes[[StageCodes]:[RouteID]],6,FALSE), VLOOKUP(PrivateSchedule[[#This Row],[re]],RTARoutes[[StageCodes]:[RouteID]],6,FALSE))</f>
        <v>PVT21</v>
      </c>
      <c r="AE1071" t="str" cm="1">
        <f t="array" ref="AE1071">_xlfn.IFS( NOT(ISNA(VLOOKUP(PrivateSchedule[[#This Row],[ow]],RTARoutes[[StageCodes]:[RouteID]],6,FALSE))), "O",  NOT(ISNA(VLOOKUP(PrivateSchedule[[#This Row],[re]],RTARoutes[[StageCodes]:[RouteID]],6,FALSE))), "R")</f>
        <v>O</v>
      </c>
      <c r="AF1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72" spans="2:33">
      <c r="O1072" s="171" t="s">
        <v>664</v>
      </c>
      <c r="T1072" s="173" t="s">
        <v>480</v>
      </c>
      <c r="U1072" t="str">
        <f t="shared" si="64"/>
        <v>BAINA-AIRPORT</v>
      </c>
      <c r="V1072" s="163">
        <v>0.71875</v>
      </c>
      <c r="AA1072" s="165" t="str">
        <f t="shared" si="65"/>
        <v/>
      </c>
      <c r="AB1072" t="str">
        <f t="shared" si="66"/>
        <v>VSD</v>
      </c>
      <c r="AC1072" t="str">
        <f t="shared" si="67"/>
        <v>GA02Z5639</v>
      </c>
      <c r="AD1072" t="str">
        <f>_xlfn.IFNA(VLOOKUP(PrivateSchedule[[#This Row],[ow]],RTARoutes[[StageCodes]:[RouteID]],6,FALSE), VLOOKUP(PrivateSchedule[[#This Row],[re]],RTARoutes[[StageCodes]:[RouteID]],6,FALSE))</f>
        <v>PVT21</v>
      </c>
      <c r="AE1072" t="str" cm="1">
        <f t="array" ref="AE1072">_xlfn.IFS( NOT(ISNA(VLOOKUP(PrivateSchedule[[#This Row],[ow]],RTARoutes[[StageCodes]:[RouteID]],6,FALSE))), "O",  NOT(ISNA(VLOOKUP(PrivateSchedule[[#This Row],[re]],RTARoutes[[StageCodes]:[RouteID]],6,FALSE))), "R")</f>
        <v>R</v>
      </c>
      <c r="AF1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73" spans="2:33">
      <c r="O1073" s="171" t="s">
        <v>480</v>
      </c>
      <c r="T1073" s="173" t="s">
        <v>664</v>
      </c>
      <c r="U1073" t="str">
        <f t="shared" si="64"/>
        <v>AIRPORT-BAINA</v>
      </c>
      <c r="V1073" s="163">
        <v>0.74652777777777779</v>
      </c>
      <c r="AA1073" s="165" t="str">
        <f t="shared" si="65"/>
        <v/>
      </c>
      <c r="AB1073" t="str">
        <f t="shared" si="66"/>
        <v>VSD</v>
      </c>
      <c r="AC1073" t="str">
        <f t="shared" si="67"/>
        <v>GA02Z5639</v>
      </c>
      <c r="AD1073" t="str">
        <f>_xlfn.IFNA(VLOOKUP(PrivateSchedule[[#This Row],[ow]],RTARoutes[[StageCodes]:[RouteID]],6,FALSE), VLOOKUP(PrivateSchedule[[#This Row],[re]],RTARoutes[[StageCodes]:[RouteID]],6,FALSE))</f>
        <v>PVT21</v>
      </c>
      <c r="AE1073" t="str" cm="1">
        <f t="array" ref="AE1073">_xlfn.IFS( NOT(ISNA(VLOOKUP(PrivateSchedule[[#This Row],[ow]],RTARoutes[[StageCodes]:[RouteID]],6,FALSE))), "O",  NOT(ISNA(VLOOKUP(PrivateSchedule[[#This Row],[re]],RTARoutes[[StageCodes]:[RouteID]],6,FALSE))), "R")</f>
        <v>O</v>
      </c>
      <c r="AF1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74" spans="2:33">
      <c r="O1074" s="171" t="s">
        <v>664</v>
      </c>
      <c r="T1074" s="173" t="s">
        <v>480</v>
      </c>
      <c r="U1074" t="str">
        <f t="shared" si="64"/>
        <v>BAINA-AIRPORT</v>
      </c>
      <c r="V1074" s="163">
        <v>0.77430555555555558</v>
      </c>
      <c r="AA1074" s="165" t="str">
        <f t="shared" si="65"/>
        <v/>
      </c>
      <c r="AB1074" t="str">
        <f t="shared" si="66"/>
        <v>VSD</v>
      </c>
      <c r="AC1074" t="str">
        <f t="shared" si="67"/>
        <v>GA02Z5639</v>
      </c>
      <c r="AD1074" t="str">
        <f>_xlfn.IFNA(VLOOKUP(PrivateSchedule[[#This Row],[ow]],RTARoutes[[StageCodes]:[RouteID]],6,FALSE), VLOOKUP(PrivateSchedule[[#This Row],[re]],RTARoutes[[StageCodes]:[RouteID]],6,FALSE))</f>
        <v>PVT21</v>
      </c>
      <c r="AE1074" t="str" cm="1">
        <f t="array" ref="AE1074">_xlfn.IFS( NOT(ISNA(VLOOKUP(PrivateSchedule[[#This Row],[ow]],RTARoutes[[StageCodes]:[RouteID]],6,FALSE))), "O",  NOT(ISNA(VLOOKUP(PrivateSchedule[[#This Row],[re]],RTARoutes[[StageCodes]:[RouteID]],6,FALSE))), "R")</f>
        <v>R</v>
      </c>
      <c r="AF1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75" spans="2:33">
      <c r="O1075" s="171" t="s">
        <v>480</v>
      </c>
      <c r="T1075" s="173" t="s">
        <v>664</v>
      </c>
      <c r="U1075" t="str">
        <f t="shared" si="64"/>
        <v>AIRPORT-BAINA</v>
      </c>
      <c r="V1075" s="163">
        <v>0.8125</v>
      </c>
      <c r="AA1075" s="165" t="str">
        <f t="shared" si="65"/>
        <v/>
      </c>
      <c r="AB1075" t="str">
        <f t="shared" si="66"/>
        <v>VSD</v>
      </c>
      <c r="AC1075" t="str">
        <f t="shared" si="67"/>
        <v>GA02Z5639</v>
      </c>
      <c r="AD1075" t="str">
        <f>_xlfn.IFNA(VLOOKUP(PrivateSchedule[[#This Row],[ow]],RTARoutes[[StageCodes]:[RouteID]],6,FALSE), VLOOKUP(PrivateSchedule[[#This Row],[re]],RTARoutes[[StageCodes]:[RouteID]],6,FALSE))</f>
        <v>PVT21</v>
      </c>
      <c r="AE1075" t="str" cm="1">
        <f t="array" ref="AE1075">_xlfn.IFS( NOT(ISNA(VLOOKUP(PrivateSchedule[[#This Row],[ow]],RTARoutes[[StageCodes]:[RouteID]],6,FALSE))), "O",  NOT(ISNA(VLOOKUP(PrivateSchedule[[#This Row],[re]],RTARoutes[[StageCodes]:[RouteID]],6,FALSE))), "R")</f>
        <v>O</v>
      </c>
      <c r="AF1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76" spans="2:33">
      <c r="O1076" s="171" t="s">
        <v>664</v>
      </c>
      <c r="T1076" s="173" t="s">
        <v>480</v>
      </c>
      <c r="U1076" t="str">
        <f t="shared" si="64"/>
        <v>BAINA-AIRPORT</v>
      </c>
      <c r="V1076" s="163">
        <v>0.86805555555555558</v>
      </c>
      <c r="AA1076" s="165" t="str">
        <f t="shared" si="65"/>
        <v/>
      </c>
      <c r="AB1076" t="str">
        <f t="shared" si="66"/>
        <v>VSD</v>
      </c>
      <c r="AC1076" t="str">
        <f t="shared" si="67"/>
        <v>GA02Z5639</v>
      </c>
      <c r="AD1076" t="str">
        <f>_xlfn.IFNA(VLOOKUP(PrivateSchedule[[#This Row],[ow]],RTARoutes[[StageCodes]:[RouteID]],6,FALSE), VLOOKUP(PrivateSchedule[[#This Row],[re]],RTARoutes[[StageCodes]:[RouteID]],6,FALSE))</f>
        <v>PVT21</v>
      </c>
      <c r="AE1076" t="str" cm="1">
        <f t="array" ref="AE1076">_xlfn.IFS( NOT(ISNA(VLOOKUP(PrivateSchedule[[#This Row],[ow]],RTARoutes[[StageCodes]:[RouteID]],6,FALSE))), "O",  NOT(ISNA(VLOOKUP(PrivateSchedule[[#This Row],[re]],RTARoutes[[StageCodes]:[RouteID]],6,FALSE))), "R")</f>
        <v>R</v>
      </c>
      <c r="AF1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77" spans="2:33">
      <c r="B1077" s="171" t="s">
        <v>3969</v>
      </c>
      <c r="E1077" s="176" t="s">
        <v>3970</v>
      </c>
      <c r="F1077" s="177" t="s">
        <v>3971</v>
      </c>
      <c r="J1077" s="171" t="s">
        <v>3972</v>
      </c>
      <c r="L1077" s="172" t="s">
        <v>16</v>
      </c>
      <c r="M1077" s="198">
        <v>31</v>
      </c>
      <c r="N1077" s="199">
        <v>12</v>
      </c>
      <c r="O1077" s="171" t="s">
        <v>480</v>
      </c>
      <c r="T1077" s="173" t="s">
        <v>664</v>
      </c>
      <c r="U1077" t="str">
        <f t="shared" si="64"/>
        <v>AIRPORT-BAINA</v>
      </c>
      <c r="V1077" s="163">
        <v>0.2951388888888889</v>
      </c>
      <c r="AA1077" s="165" t="str">
        <f t="shared" si="65"/>
        <v/>
      </c>
      <c r="AB1077" t="str">
        <f t="shared" si="66"/>
        <v>VSD</v>
      </c>
      <c r="AC1077" t="str">
        <f t="shared" si="67"/>
        <v>GA04T4969</v>
      </c>
      <c r="AD1077" t="str">
        <f>_xlfn.IFNA(VLOOKUP(PrivateSchedule[[#This Row],[ow]],RTARoutes[[StageCodes]:[RouteID]],6,FALSE), VLOOKUP(PrivateSchedule[[#This Row],[re]],RTARoutes[[StageCodes]:[RouteID]],6,FALSE))</f>
        <v>PVT21</v>
      </c>
      <c r="AE1077" t="str" cm="1">
        <f t="array" ref="AE1077">_xlfn.IFS( NOT(ISNA(VLOOKUP(PrivateSchedule[[#This Row],[ow]],RTARoutes[[StageCodes]:[RouteID]],6,FALSE))), "O",  NOT(ISNA(VLOOKUP(PrivateSchedule[[#This Row],[re]],RTARoutes[[StageCodes]:[RouteID]],6,FALSE))), "R")</f>
        <v>O</v>
      </c>
      <c r="AF1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78" spans="2:33">
      <c r="O1078" s="171" t="s">
        <v>664</v>
      </c>
      <c r="T1078" s="173" t="s">
        <v>480</v>
      </c>
      <c r="U1078" t="str">
        <f t="shared" si="64"/>
        <v>BAINA-AIRPORT</v>
      </c>
      <c r="V1078" s="163">
        <v>0.32291666666666669</v>
      </c>
      <c r="AA1078" s="165" t="str">
        <f t="shared" si="65"/>
        <v/>
      </c>
      <c r="AB1078" t="str">
        <f t="shared" si="66"/>
        <v>VSD</v>
      </c>
      <c r="AC1078" t="str">
        <f t="shared" si="67"/>
        <v>GA04T4969</v>
      </c>
      <c r="AD1078" t="str">
        <f>_xlfn.IFNA(VLOOKUP(PrivateSchedule[[#This Row],[ow]],RTARoutes[[StageCodes]:[RouteID]],6,FALSE), VLOOKUP(PrivateSchedule[[#This Row],[re]],RTARoutes[[StageCodes]:[RouteID]],6,FALSE))</f>
        <v>PVT21</v>
      </c>
      <c r="AE1078" t="str" cm="1">
        <f t="array" ref="AE1078">_xlfn.IFS( NOT(ISNA(VLOOKUP(PrivateSchedule[[#This Row],[ow]],RTARoutes[[StageCodes]:[RouteID]],6,FALSE))), "O",  NOT(ISNA(VLOOKUP(PrivateSchedule[[#This Row],[re]],RTARoutes[[StageCodes]:[RouteID]],6,FALSE))), "R")</f>
        <v>R</v>
      </c>
      <c r="AF1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79" spans="2:33">
      <c r="O1079" s="171" t="s">
        <v>480</v>
      </c>
      <c r="T1079" s="173" t="s">
        <v>664</v>
      </c>
      <c r="U1079" t="str">
        <f t="shared" si="64"/>
        <v>AIRPORT-BAINA</v>
      </c>
      <c r="V1079" s="163">
        <v>0.35069444444444442</v>
      </c>
      <c r="AA1079" s="165" t="str">
        <f t="shared" si="65"/>
        <v/>
      </c>
      <c r="AB1079" t="str">
        <f t="shared" si="66"/>
        <v>VSD</v>
      </c>
      <c r="AC1079" t="str">
        <f t="shared" si="67"/>
        <v>GA04T4969</v>
      </c>
      <c r="AD1079" t="str">
        <f>_xlfn.IFNA(VLOOKUP(PrivateSchedule[[#This Row],[ow]],RTARoutes[[StageCodes]:[RouteID]],6,FALSE), VLOOKUP(PrivateSchedule[[#This Row],[re]],RTARoutes[[StageCodes]:[RouteID]],6,FALSE))</f>
        <v>PVT21</v>
      </c>
      <c r="AE1079" t="str" cm="1">
        <f t="array" ref="AE1079">_xlfn.IFS( NOT(ISNA(VLOOKUP(PrivateSchedule[[#This Row],[ow]],RTARoutes[[StageCodes]:[RouteID]],6,FALSE))), "O",  NOT(ISNA(VLOOKUP(PrivateSchedule[[#This Row],[re]],RTARoutes[[StageCodes]:[RouteID]],6,FALSE))), "R")</f>
        <v>O</v>
      </c>
      <c r="AF1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80" spans="2:33">
      <c r="O1080" s="171" t="s">
        <v>664</v>
      </c>
      <c r="T1080" s="173" t="s">
        <v>480</v>
      </c>
      <c r="U1080" t="str">
        <f t="shared" si="64"/>
        <v>BAINA-AIRPORT</v>
      </c>
      <c r="V1080" s="163">
        <v>0.37847222222222221</v>
      </c>
      <c r="AA1080" s="165" t="str">
        <f t="shared" si="65"/>
        <v/>
      </c>
      <c r="AB1080" t="str">
        <f t="shared" si="66"/>
        <v>VSD</v>
      </c>
      <c r="AC1080" t="str">
        <f t="shared" si="67"/>
        <v>GA04T4969</v>
      </c>
      <c r="AD1080" t="str">
        <f>_xlfn.IFNA(VLOOKUP(PrivateSchedule[[#This Row],[ow]],RTARoutes[[StageCodes]:[RouteID]],6,FALSE), VLOOKUP(PrivateSchedule[[#This Row],[re]],RTARoutes[[StageCodes]:[RouteID]],6,FALSE))</f>
        <v>PVT21</v>
      </c>
      <c r="AE1080" t="str" cm="1">
        <f t="array" ref="AE1080">_xlfn.IFS( NOT(ISNA(VLOOKUP(PrivateSchedule[[#This Row],[ow]],RTARoutes[[StageCodes]:[RouteID]],6,FALSE))), "O",  NOT(ISNA(VLOOKUP(PrivateSchedule[[#This Row],[re]],RTARoutes[[StageCodes]:[RouteID]],6,FALSE))), "R")</f>
        <v>R</v>
      </c>
      <c r="AF1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81" spans="2:33">
      <c r="O1081" s="171" t="s">
        <v>480</v>
      </c>
      <c r="T1081" s="173" t="s">
        <v>664</v>
      </c>
      <c r="U1081" t="str">
        <f t="shared" si="64"/>
        <v>AIRPORT-BAINA</v>
      </c>
      <c r="V1081" s="163">
        <v>0.40972222222222221</v>
      </c>
      <c r="AA1081" s="165" t="str">
        <f t="shared" si="65"/>
        <v/>
      </c>
      <c r="AB1081" t="str">
        <f t="shared" si="66"/>
        <v>VSD</v>
      </c>
      <c r="AC1081" t="str">
        <f t="shared" si="67"/>
        <v>GA04T4969</v>
      </c>
      <c r="AD1081" t="str">
        <f>_xlfn.IFNA(VLOOKUP(PrivateSchedule[[#This Row],[ow]],RTARoutes[[StageCodes]:[RouteID]],6,FALSE), VLOOKUP(PrivateSchedule[[#This Row],[re]],RTARoutes[[StageCodes]:[RouteID]],6,FALSE))</f>
        <v>PVT21</v>
      </c>
      <c r="AE1081" t="str" cm="1">
        <f t="array" ref="AE1081">_xlfn.IFS( NOT(ISNA(VLOOKUP(PrivateSchedule[[#This Row],[ow]],RTARoutes[[StageCodes]:[RouteID]],6,FALSE))), "O",  NOT(ISNA(VLOOKUP(PrivateSchedule[[#This Row],[re]],RTARoutes[[StageCodes]:[RouteID]],6,FALSE))), "R")</f>
        <v>O</v>
      </c>
      <c r="AF1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82" spans="2:33">
      <c r="O1082" s="171" t="s">
        <v>664</v>
      </c>
      <c r="P1082" s="172" t="s">
        <v>421</v>
      </c>
      <c r="T1082" s="173" t="s">
        <v>480</v>
      </c>
      <c r="U1082" t="str">
        <f t="shared" si="64"/>
        <v>BAINA-VASCO-AIRPORT</v>
      </c>
      <c r="V1082" s="163">
        <v>0.46527777777777779</v>
      </c>
      <c r="AA1082" s="165" t="str">
        <f t="shared" si="65"/>
        <v/>
      </c>
      <c r="AB1082" t="str">
        <f t="shared" si="66"/>
        <v>VSD</v>
      </c>
      <c r="AC1082" t="str">
        <f t="shared" si="67"/>
        <v>GA04T4969</v>
      </c>
      <c r="AD1082" t="e">
        <f>_xlfn.IFNA(VLOOKUP(PrivateSchedule[[#This Row],[ow]],RTARoutes[[StageCodes]:[RouteID]],6,FALSE), VLOOKUP(PrivateSchedule[[#This Row],[re]],RTARoutes[[StageCodes]:[RouteID]],6,FALSE))</f>
        <v>#N/A</v>
      </c>
      <c r="AE1082" t="e" cm="1">
        <f t="array" ref="AE1082">_xlfn.IFS( NOT(ISNA(VLOOKUP(PrivateSchedule[[#This Row],[ow]],RTARoutes[[StageCodes]:[RouteID]],6,FALSE))), "O",  NOT(ISNA(VLOOKUP(PrivateSchedule[[#This Row],[re]],RTARoutes[[StageCodes]:[RouteID]],6,FALSE))), "R")</f>
        <v>#N/A</v>
      </c>
      <c r="AF1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83" spans="2:33">
      <c r="O1083" s="171" t="s">
        <v>480</v>
      </c>
      <c r="T1083" s="173" t="s">
        <v>664</v>
      </c>
      <c r="U1083" t="str">
        <f t="shared" si="64"/>
        <v>AIRPORT-BAINA</v>
      </c>
      <c r="V1083" s="163">
        <v>0.51736111111111116</v>
      </c>
      <c r="AA1083" s="165" t="str">
        <f t="shared" si="65"/>
        <v/>
      </c>
      <c r="AB1083" t="str">
        <f t="shared" si="66"/>
        <v>VSD</v>
      </c>
      <c r="AC1083" t="str">
        <f t="shared" si="67"/>
        <v>GA04T4969</v>
      </c>
      <c r="AD1083" t="str">
        <f>_xlfn.IFNA(VLOOKUP(PrivateSchedule[[#This Row],[ow]],RTARoutes[[StageCodes]:[RouteID]],6,FALSE), VLOOKUP(PrivateSchedule[[#This Row],[re]],RTARoutes[[StageCodes]:[RouteID]],6,FALSE))</f>
        <v>PVT21</v>
      </c>
      <c r="AE1083" t="str" cm="1">
        <f t="array" ref="AE1083">_xlfn.IFS( NOT(ISNA(VLOOKUP(PrivateSchedule[[#This Row],[ow]],RTARoutes[[StageCodes]:[RouteID]],6,FALSE))), "O",  NOT(ISNA(VLOOKUP(PrivateSchedule[[#This Row],[re]],RTARoutes[[StageCodes]:[RouteID]],6,FALSE))), "R")</f>
        <v>O</v>
      </c>
      <c r="AF1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84" spans="2:33">
      <c r="O1084" s="171" t="s">
        <v>664</v>
      </c>
      <c r="T1084" s="173" t="s">
        <v>480</v>
      </c>
      <c r="U1084" t="str">
        <f t="shared" si="64"/>
        <v>BAINA-AIRPORT</v>
      </c>
      <c r="V1084" s="163">
        <v>0.54513888888888884</v>
      </c>
      <c r="AA1084" s="165" t="str">
        <f t="shared" si="65"/>
        <v/>
      </c>
      <c r="AB1084" t="str">
        <f t="shared" si="66"/>
        <v>VSD</v>
      </c>
      <c r="AC1084" t="str">
        <f t="shared" si="67"/>
        <v>GA04T4969</v>
      </c>
      <c r="AD1084" t="str">
        <f>_xlfn.IFNA(VLOOKUP(PrivateSchedule[[#This Row],[ow]],RTARoutes[[StageCodes]:[RouteID]],6,FALSE), VLOOKUP(PrivateSchedule[[#This Row],[re]],RTARoutes[[StageCodes]:[RouteID]],6,FALSE))</f>
        <v>PVT21</v>
      </c>
      <c r="AE1084" t="str" cm="1">
        <f t="array" ref="AE1084">_xlfn.IFS( NOT(ISNA(VLOOKUP(PrivateSchedule[[#This Row],[ow]],RTARoutes[[StageCodes]:[RouteID]],6,FALSE))), "O",  NOT(ISNA(VLOOKUP(PrivateSchedule[[#This Row],[re]],RTARoutes[[StageCodes]:[RouteID]],6,FALSE))), "R")</f>
        <v>R</v>
      </c>
      <c r="AF1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85" spans="2:33">
      <c r="O1085" s="171" t="s">
        <v>480</v>
      </c>
      <c r="T1085" s="173" t="s">
        <v>664</v>
      </c>
      <c r="U1085" t="str">
        <f t="shared" si="64"/>
        <v>AIRPORT-BAINA</v>
      </c>
      <c r="V1085" s="163">
        <v>0.57638888888888884</v>
      </c>
      <c r="AA1085" s="165" t="str">
        <f t="shared" si="65"/>
        <v/>
      </c>
      <c r="AB1085" t="str">
        <f t="shared" si="66"/>
        <v>VSD</v>
      </c>
      <c r="AC1085" t="str">
        <f t="shared" si="67"/>
        <v>GA04T4969</v>
      </c>
      <c r="AD1085" t="str">
        <f>_xlfn.IFNA(VLOOKUP(PrivateSchedule[[#This Row],[ow]],RTARoutes[[StageCodes]:[RouteID]],6,FALSE), VLOOKUP(PrivateSchedule[[#This Row],[re]],RTARoutes[[StageCodes]:[RouteID]],6,FALSE))</f>
        <v>PVT21</v>
      </c>
      <c r="AE1085" t="str" cm="1">
        <f t="array" ref="AE1085">_xlfn.IFS( NOT(ISNA(VLOOKUP(PrivateSchedule[[#This Row],[ow]],RTARoutes[[StageCodes]:[RouteID]],6,FALSE))), "O",  NOT(ISNA(VLOOKUP(PrivateSchedule[[#This Row],[re]],RTARoutes[[StageCodes]:[RouteID]],6,FALSE))), "R")</f>
        <v>O</v>
      </c>
      <c r="AF1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86" spans="2:33">
      <c r="O1086" s="171" t="s">
        <v>664</v>
      </c>
      <c r="P1086" s="172" t="s">
        <v>421</v>
      </c>
      <c r="T1086" s="173" t="s">
        <v>480</v>
      </c>
      <c r="U1086" t="str">
        <f t="shared" si="64"/>
        <v>BAINA-VASCO-AIRPORT</v>
      </c>
      <c r="V1086" s="163">
        <v>0.63194444444444442</v>
      </c>
      <c r="AA1086" s="165" t="str">
        <f t="shared" si="65"/>
        <v/>
      </c>
      <c r="AB1086" t="str">
        <f t="shared" si="66"/>
        <v>VSD</v>
      </c>
      <c r="AC1086" t="str">
        <f t="shared" si="67"/>
        <v>GA04T4969</v>
      </c>
      <c r="AD1086" t="e">
        <f>_xlfn.IFNA(VLOOKUP(PrivateSchedule[[#This Row],[ow]],RTARoutes[[StageCodes]:[RouteID]],6,FALSE), VLOOKUP(PrivateSchedule[[#This Row],[re]],RTARoutes[[StageCodes]:[RouteID]],6,FALSE))</f>
        <v>#N/A</v>
      </c>
      <c r="AE1086" t="e" cm="1">
        <f t="array" ref="AE1086">_xlfn.IFS( NOT(ISNA(VLOOKUP(PrivateSchedule[[#This Row],[ow]],RTARoutes[[StageCodes]:[RouteID]],6,FALSE))), "O",  NOT(ISNA(VLOOKUP(PrivateSchedule[[#This Row],[re]],RTARoutes[[StageCodes]:[RouteID]],6,FALSE))), "R")</f>
        <v>#N/A</v>
      </c>
      <c r="AF1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87" spans="2:33">
      <c r="O1087" s="171" t="s">
        <v>480</v>
      </c>
      <c r="T1087" s="173" t="s">
        <v>664</v>
      </c>
      <c r="U1087" t="str">
        <f t="shared" si="64"/>
        <v>AIRPORT-BAINA</v>
      </c>
      <c r="V1087" s="163">
        <v>0.68402777777777779</v>
      </c>
      <c r="AA1087" s="165" t="str">
        <f t="shared" si="65"/>
        <v/>
      </c>
      <c r="AB1087" t="str">
        <f t="shared" si="66"/>
        <v>VSD</v>
      </c>
      <c r="AC1087" t="str">
        <f t="shared" si="67"/>
        <v>GA04T4969</v>
      </c>
      <c r="AD1087" t="str">
        <f>_xlfn.IFNA(VLOOKUP(PrivateSchedule[[#This Row],[ow]],RTARoutes[[StageCodes]:[RouteID]],6,FALSE), VLOOKUP(PrivateSchedule[[#This Row],[re]],RTARoutes[[StageCodes]:[RouteID]],6,FALSE))</f>
        <v>PVT21</v>
      </c>
      <c r="AE1087" t="str" cm="1">
        <f t="array" ref="AE1087">_xlfn.IFS( NOT(ISNA(VLOOKUP(PrivateSchedule[[#This Row],[ow]],RTARoutes[[StageCodes]:[RouteID]],6,FALSE))), "O",  NOT(ISNA(VLOOKUP(PrivateSchedule[[#This Row],[re]],RTARoutes[[StageCodes]:[RouteID]],6,FALSE))), "R")</f>
        <v>O</v>
      </c>
      <c r="AF1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88" spans="2:33">
      <c r="O1088" s="171" t="s">
        <v>664</v>
      </c>
      <c r="T1088" s="173" t="s">
        <v>480</v>
      </c>
      <c r="U1088" t="str">
        <f t="shared" si="64"/>
        <v>BAINA-AIRPORT</v>
      </c>
      <c r="V1088" s="163">
        <v>0.71180555555555558</v>
      </c>
      <c r="AA1088" s="165" t="str">
        <f t="shared" si="65"/>
        <v/>
      </c>
      <c r="AB1088" t="str">
        <f t="shared" si="66"/>
        <v>VSD</v>
      </c>
      <c r="AC1088" t="str">
        <f t="shared" si="67"/>
        <v>GA04T4969</v>
      </c>
      <c r="AD1088" t="str">
        <f>_xlfn.IFNA(VLOOKUP(PrivateSchedule[[#This Row],[ow]],RTARoutes[[StageCodes]:[RouteID]],6,FALSE), VLOOKUP(PrivateSchedule[[#This Row],[re]],RTARoutes[[StageCodes]:[RouteID]],6,FALSE))</f>
        <v>PVT21</v>
      </c>
      <c r="AE1088" t="str" cm="1">
        <f t="array" ref="AE1088">_xlfn.IFS( NOT(ISNA(VLOOKUP(PrivateSchedule[[#This Row],[ow]],RTARoutes[[StageCodes]:[RouteID]],6,FALSE))), "O",  NOT(ISNA(VLOOKUP(PrivateSchedule[[#This Row],[re]],RTARoutes[[StageCodes]:[RouteID]],6,FALSE))), "R")</f>
        <v>R</v>
      </c>
      <c r="AF1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89" spans="2:33">
      <c r="O1089" s="171" t="s">
        <v>480</v>
      </c>
      <c r="T1089" s="173" t="s">
        <v>664</v>
      </c>
      <c r="U1089" t="str">
        <f t="shared" si="64"/>
        <v>AIRPORT-BAINA</v>
      </c>
      <c r="V1089" s="163">
        <v>0.73958333333333337</v>
      </c>
      <c r="AA1089" s="165" t="str">
        <f t="shared" si="65"/>
        <v/>
      </c>
      <c r="AB1089" t="str">
        <f t="shared" si="66"/>
        <v>VSD</v>
      </c>
      <c r="AC1089" t="str">
        <f t="shared" si="67"/>
        <v>GA04T4969</v>
      </c>
      <c r="AD1089" t="str">
        <f>_xlfn.IFNA(VLOOKUP(PrivateSchedule[[#This Row],[ow]],RTARoutes[[StageCodes]:[RouteID]],6,FALSE), VLOOKUP(PrivateSchedule[[#This Row],[re]],RTARoutes[[StageCodes]:[RouteID]],6,FALSE))</f>
        <v>PVT21</v>
      </c>
      <c r="AE1089" t="str" cm="1">
        <f t="array" ref="AE1089">_xlfn.IFS( NOT(ISNA(VLOOKUP(PrivateSchedule[[#This Row],[ow]],RTARoutes[[StageCodes]:[RouteID]],6,FALSE))), "O",  NOT(ISNA(VLOOKUP(PrivateSchedule[[#This Row],[re]],RTARoutes[[StageCodes]:[RouteID]],6,FALSE))), "R")</f>
        <v>O</v>
      </c>
      <c r="AF1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90" spans="2:33">
      <c r="O1090" s="171" t="s">
        <v>664</v>
      </c>
      <c r="T1090" s="173" t="s">
        <v>480</v>
      </c>
      <c r="U1090" t="str">
        <f t="shared" si="64"/>
        <v>BAINA-AIRPORT</v>
      </c>
      <c r="V1090" s="163">
        <v>0.76736111111111116</v>
      </c>
      <c r="AA1090" s="165" t="str">
        <f t="shared" si="65"/>
        <v/>
      </c>
      <c r="AB1090" t="str">
        <f t="shared" si="66"/>
        <v>VSD</v>
      </c>
      <c r="AC1090" t="str">
        <f t="shared" si="67"/>
        <v>GA04T4969</v>
      </c>
      <c r="AD1090" t="str">
        <f>_xlfn.IFNA(VLOOKUP(PrivateSchedule[[#This Row],[ow]],RTARoutes[[StageCodes]:[RouteID]],6,FALSE), VLOOKUP(PrivateSchedule[[#This Row],[re]],RTARoutes[[StageCodes]:[RouteID]],6,FALSE))</f>
        <v>PVT21</v>
      </c>
      <c r="AE1090" t="str" cm="1">
        <f t="array" ref="AE1090">_xlfn.IFS( NOT(ISNA(VLOOKUP(PrivateSchedule[[#This Row],[ow]],RTARoutes[[StageCodes]:[RouteID]],6,FALSE))), "O",  NOT(ISNA(VLOOKUP(PrivateSchedule[[#This Row],[re]],RTARoutes[[StageCodes]:[RouteID]],6,FALSE))), "R")</f>
        <v>R</v>
      </c>
      <c r="AF1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91" spans="2:33">
      <c r="O1091" s="171" t="s">
        <v>480</v>
      </c>
      <c r="T1091" s="173" t="s">
        <v>664</v>
      </c>
      <c r="U1091" t="str">
        <f t="shared" ref="U1091:U1154" si="68">_xlfn.IFNA(VLOOKUP($O1091,Code2Loc,2,FALSE)
&amp; IF( OR( ISNA($P1091), LEN($P1091)=0), "",  "-" &amp; VLOOKUP($P1091,Code2Loc,2,FALSE))
&amp; IF( OR( ISNA($Q1091), LEN($Q1091)=0), "",  "-" &amp; VLOOKUP($Q1091,Code2Loc,2,FALSE))
&amp; IF( OR( ISNA($R1091), LEN($R1091)=0), "",  "-" &amp; VLOOKUP($R1091,Code2Loc,2,FALSE))
&amp; IF( OR( ISNA($S1091), LEN($S1091)=0), "",  "-" &amp; VLOOKUP($S1091,Code2Loc,2,FALSE))
&amp; IF( OR( ISNA($T1091), LEN($T1091)=0), "",  "-" &amp; VLOOKUP($T1091,Code2Loc,2,FALSE)),"")</f>
        <v>AIRPORT-BAINA</v>
      </c>
      <c r="V1091" s="163">
        <v>0.79861111111111116</v>
      </c>
      <c r="AA1091" s="165" t="str">
        <f t="shared" ref="AA1091:AA1154" si="69">IF(ISBLANK($V1091), "", _xlfn.IFNA($V1091 + _xlfn.IFNA( VLOOKUP($O1091 &amp; IF(ISBLANK($P1091),"", "-" &amp; $P1091) &amp; IF(ISBLANK($Q1091),"", "-" &amp; $Q1091) &amp; IF(ISBLANK($R1091),"", "-" &amp; $R1091) &amp; IF(ISBLANK($S1091),"", "-" &amp; $S1091) &amp; IF(ISBLANK($T1091),"", "-" &amp; $T1091),TravelTime,8,FALSE), VLOOKUP($T1091 &amp; IF(ISBLANK($S1091),"", "-" &amp; $S1091) &amp; IF(ISBLANK($R1091),"", "-" &amp; $R1091) &amp; IF(ISBLANK($Q1091),"", "-" &amp; $Q1091) &amp; IF(ISBLANK($P1091),"", "-" &amp; $P1091) &amp; IF(ISBLANK($O1091),"", "-" &amp; $O1091),TravelTime,8,FALSE)) / 1440, ""))</f>
        <v/>
      </c>
      <c r="AB1091" t="str">
        <f t="shared" ref="AB1091:AB1154" si="70">IF(AND(LEN($A1091)&lt;&gt;0,LEN($A1091)&lt;&gt;0),$A1091,$AB1090)</f>
        <v>VSD</v>
      </c>
      <c r="AC1091" t="str">
        <f t="shared" ref="AC1091:AC1154" si="71">IF(AND(LEN($J1091)&lt;&gt;0,LEN($B1091)&lt;&gt;0),$J1091,$AC1090)</f>
        <v>GA04T4969</v>
      </c>
      <c r="AD1091" t="str">
        <f>_xlfn.IFNA(VLOOKUP(PrivateSchedule[[#This Row],[ow]],RTARoutes[[StageCodes]:[RouteID]],6,FALSE), VLOOKUP(PrivateSchedule[[#This Row],[re]],RTARoutes[[StageCodes]:[RouteID]],6,FALSE))</f>
        <v>PVT21</v>
      </c>
      <c r="AE1091" t="str" cm="1">
        <f t="array" ref="AE1091">_xlfn.IFS( NOT(ISNA(VLOOKUP(PrivateSchedule[[#This Row],[ow]],RTARoutes[[StageCodes]:[RouteID]],6,FALSE))), "O",  NOT(ISNA(VLOOKUP(PrivateSchedule[[#This Row],[re]],RTARoutes[[StageCodes]:[RouteID]],6,FALSE))), "R")</f>
        <v>O</v>
      </c>
      <c r="AF1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92" spans="2:33">
      <c r="O1092" s="171" t="s">
        <v>664</v>
      </c>
      <c r="T1092" s="173" t="s">
        <v>480</v>
      </c>
      <c r="U1092" t="str">
        <f t="shared" si="68"/>
        <v>BAINA-AIRPORT</v>
      </c>
      <c r="V1092" s="163">
        <v>0.85416666666666663</v>
      </c>
      <c r="AA1092" s="165" t="str">
        <f t="shared" si="69"/>
        <v/>
      </c>
      <c r="AB1092" t="str">
        <f t="shared" si="70"/>
        <v>VSD</v>
      </c>
      <c r="AC1092" t="str">
        <f t="shared" si="71"/>
        <v>GA04T4969</v>
      </c>
      <c r="AD1092" t="str">
        <f>_xlfn.IFNA(VLOOKUP(PrivateSchedule[[#This Row],[ow]],RTARoutes[[StageCodes]:[RouteID]],6,FALSE), VLOOKUP(PrivateSchedule[[#This Row],[re]],RTARoutes[[StageCodes]:[RouteID]],6,FALSE))</f>
        <v>PVT21</v>
      </c>
      <c r="AE1092" t="str" cm="1">
        <f t="array" ref="AE1092">_xlfn.IFS( NOT(ISNA(VLOOKUP(PrivateSchedule[[#This Row],[ow]],RTARoutes[[StageCodes]:[RouteID]],6,FALSE))), "O",  NOT(ISNA(VLOOKUP(PrivateSchedule[[#This Row],[re]],RTARoutes[[StageCodes]:[RouteID]],6,FALSE))), "R")</f>
        <v>R</v>
      </c>
      <c r="AF1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93" spans="2:33">
      <c r="B1093" s="171" t="s">
        <v>3973</v>
      </c>
      <c r="E1093" s="176" t="s">
        <v>3917</v>
      </c>
      <c r="F1093" s="177" t="s">
        <v>3974</v>
      </c>
      <c r="J1093" s="171" t="s">
        <v>3975</v>
      </c>
      <c r="L1093" s="172" t="s">
        <v>16</v>
      </c>
      <c r="M1093" s="198">
        <v>27</v>
      </c>
      <c r="N1093" s="199">
        <v>10</v>
      </c>
      <c r="O1093" s="171" t="s">
        <v>480</v>
      </c>
      <c r="T1093" s="173" t="s">
        <v>664</v>
      </c>
      <c r="U1093" t="str">
        <f t="shared" si="68"/>
        <v>AIRPORT-BAINA</v>
      </c>
      <c r="V1093" s="163">
        <v>0.2986111111111111</v>
      </c>
      <c r="AA1093" s="165" t="str">
        <f t="shared" si="69"/>
        <v/>
      </c>
      <c r="AB1093" t="str">
        <f t="shared" si="70"/>
        <v>VSD</v>
      </c>
      <c r="AC1093" t="str">
        <f t="shared" si="71"/>
        <v>GA02V4182</v>
      </c>
      <c r="AD1093" t="str">
        <f>_xlfn.IFNA(VLOOKUP(PrivateSchedule[[#This Row],[ow]],RTARoutes[[StageCodes]:[RouteID]],6,FALSE), VLOOKUP(PrivateSchedule[[#This Row],[re]],RTARoutes[[StageCodes]:[RouteID]],6,FALSE))</f>
        <v>PVT21</v>
      </c>
      <c r="AE1093" t="str" cm="1">
        <f t="array" ref="AE1093">_xlfn.IFS( NOT(ISNA(VLOOKUP(PrivateSchedule[[#This Row],[ow]],RTARoutes[[StageCodes]:[RouteID]],6,FALSE))), "O",  NOT(ISNA(VLOOKUP(PrivateSchedule[[#This Row],[re]],RTARoutes[[StageCodes]:[RouteID]],6,FALSE))), "R")</f>
        <v>O</v>
      </c>
      <c r="AF1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94" spans="2:33">
      <c r="O1094" s="171" t="s">
        <v>664</v>
      </c>
      <c r="T1094" s="173" t="s">
        <v>480</v>
      </c>
      <c r="U1094" t="str">
        <f t="shared" si="68"/>
        <v>BAINA-AIRPORT</v>
      </c>
      <c r="V1094" s="163">
        <v>0.3263888888888889</v>
      </c>
      <c r="AA1094" s="165" t="str">
        <f t="shared" si="69"/>
        <v/>
      </c>
      <c r="AB1094" t="str">
        <f t="shared" si="70"/>
        <v>VSD</v>
      </c>
      <c r="AC1094" t="str">
        <f t="shared" si="71"/>
        <v>GA02V4182</v>
      </c>
      <c r="AD1094" t="str">
        <f>_xlfn.IFNA(VLOOKUP(PrivateSchedule[[#This Row],[ow]],RTARoutes[[StageCodes]:[RouteID]],6,FALSE), VLOOKUP(PrivateSchedule[[#This Row],[re]],RTARoutes[[StageCodes]:[RouteID]],6,FALSE))</f>
        <v>PVT21</v>
      </c>
      <c r="AE1094" t="str" cm="1">
        <f t="array" ref="AE1094">_xlfn.IFS( NOT(ISNA(VLOOKUP(PrivateSchedule[[#This Row],[ow]],RTARoutes[[StageCodes]:[RouteID]],6,FALSE))), "O",  NOT(ISNA(VLOOKUP(PrivateSchedule[[#This Row],[re]],RTARoutes[[StageCodes]:[RouteID]],6,FALSE))), "R")</f>
        <v>R</v>
      </c>
      <c r="AF1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95" spans="2:33">
      <c r="O1095" s="171" t="s">
        <v>480</v>
      </c>
      <c r="T1095" s="173" t="s">
        <v>664</v>
      </c>
      <c r="U1095" t="str">
        <f t="shared" si="68"/>
        <v>AIRPORT-BAINA</v>
      </c>
      <c r="V1095" s="163">
        <v>0.35416666666666669</v>
      </c>
      <c r="AA1095" s="165" t="str">
        <f t="shared" si="69"/>
        <v/>
      </c>
      <c r="AB1095" t="str">
        <f t="shared" si="70"/>
        <v>VSD</v>
      </c>
      <c r="AC1095" t="str">
        <f t="shared" si="71"/>
        <v>GA02V4182</v>
      </c>
      <c r="AD1095" t="str">
        <f>_xlfn.IFNA(VLOOKUP(PrivateSchedule[[#This Row],[ow]],RTARoutes[[StageCodes]:[RouteID]],6,FALSE), VLOOKUP(PrivateSchedule[[#This Row],[re]],RTARoutes[[StageCodes]:[RouteID]],6,FALSE))</f>
        <v>PVT21</v>
      </c>
      <c r="AE1095" t="str" cm="1">
        <f t="array" ref="AE1095">_xlfn.IFS( NOT(ISNA(VLOOKUP(PrivateSchedule[[#This Row],[ow]],RTARoutes[[StageCodes]:[RouteID]],6,FALSE))), "O",  NOT(ISNA(VLOOKUP(PrivateSchedule[[#This Row],[re]],RTARoutes[[StageCodes]:[RouteID]],6,FALSE))), "R")</f>
        <v>O</v>
      </c>
      <c r="AF1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96" spans="2:33">
      <c r="O1096" s="171" t="s">
        <v>664</v>
      </c>
      <c r="T1096" s="173" t="s">
        <v>480</v>
      </c>
      <c r="U1096" t="str">
        <f t="shared" si="68"/>
        <v>BAINA-AIRPORT</v>
      </c>
      <c r="V1096" s="163">
        <v>0.38194444444444442</v>
      </c>
      <c r="AA1096" s="165" t="str">
        <f t="shared" si="69"/>
        <v/>
      </c>
      <c r="AB1096" t="str">
        <f t="shared" si="70"/>
        <v>VSD</v>
      </c>
      <c r="AC1096" t="str">
        <f t="shared" si="71"/>
        <v>GA02V4182</v>
      </c>
      <c r="AD1096" t="str">
        <f>_xlfn.IFNA(VLOOKUP(PrivateSchedule[[#This Row],[ow]],RTARoutes[[StageCodes]:[RouteID]],6,FALSE), VLOOKUP(PrivateSchedule[[#This Row],[re]],RTARoutes[[StageCodes]:[RouteID]],6,FALSE))</f>
        <v>PVT21</v>
      </c>
      <c r="AE1096" t="str" cm="1">
        <f t="array" ref="AE1096">_xlfn.IFS( NOT(ISNA(VLOOKUP(PrivateSchedule[[#This Row],[ow]],RTARoutes[[StageCodes]:[RouteID]],6,FALSE))), "O",  NOT(ISNA(VLOOKUP(PrivateSchedule[[#This Row],[re]],RTARoutes[[StageCodes]:[RouteID]],6,FALSE))), "R")</f>
        <v>R</v>
      </c>
      <c r="AF1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097" spans="2:33">
      <c r="O1097" s="171" t="s">
        <v>480</v>
      </c>
      <c r="T1097" s="173" t="s">
        <v>664</v>
      </c>
      <c r="U1097" t="str">
        <f t="shared" si="68"/>
        <v>AIRPORT-BAINA</v>
      </c>
      <c r="V1097" s="163">
        <v>0.41666666666666669</v>
      </c>
      <c r="AA1097" s="165" t="str">
        <f t="shared" si="69"/>
        <v/>
      </c>
      <c r="AB1097" t="str">
        <f t="shared" si="70"/>
        <v>VSD</v>
      </c>
      <c r="AC1097" t="str">
        <f t="shared" si="71"/>
        <v>GA02V4182</v>
      </c>
      <c r="AD1097" t="str">
        <f>_xlfn.IFNA(VLOOKUP(PrivateSchedule[[#This Row],[ow]],RTARoutes[[StageCodes]:[RouteID]],6,FALSE), VLOOKUP(PrivateSchedule[[#This Row],[re]],RTARoutes[[StageCodes]:[RouteID]],6,FALSE))</f>
        <v>PVT21</v>
      </c>
      <c r="AE1097" t="str" cm="1">
        <f t="array" ref="AE1097">_xlfn.IFS( NOT(ISNA(VLOOKUP(PrivateSchedule[[#This Row],[ow]],RTARoutes[[StageCodes]:[RouteID]],6,FALSE))), "O",  NOT(ISNA(VLOOKUP(PrivateSchedule[[#This Row],[re]],RTARoutes[[StageCodes]:[RouteID]],6,FALSE))), "R")</f>
        <v>O</v>
      </c>
      <c r="AF1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098" spans="2:33">
      <c r="O1098" s="171" t="s">
        <v>664</v>
      </c>
      <c r="P1098" s="172" t="s">
        <v>421</v>
      </c>
      <c r="T1098" s="173" t="s">
        <v>480</v>
      </c>
      <c r="U1098" t="str">
        <f t="shared" si="68"/>
        <v>BAINA-VASCO-AIRPORT</v>
      </c>
      <c r="V1098" s="163">
        <v>0.47222222222222221</v>
      </c>
      <c r="AA1098" s="165" t="str">
        <f t="shared" si="69"/>
        <v/>
      </c>
      <c r="AB1098" t="str">
        <f t="shared" si="70"/>
        <v>VSD</v>
      </c>
      <c r="AC1098" t="str">
        <f t="shared" si="71"/>
        <v>GA02V4182</v>
      </c>
      <c r="AD1098" t="e">
        <f>_xlfn.IFNA(VLOOKUP(PrivateSchedule[[#This Row],[ow]],RTARoutes[[StageCodes]:[RouteID]],6,FALSE), VLOOKUP(PrivateSchedule[[#This Row],[re]],RTARoutes[[StageCodes]:[RouteID]],6,FALSE))</f>
        <v>#N/A</v>
      </c>
      <c r="AE1098" t="e" cm="1">
        <f t="array" ref="AE1098">_xlfn.IFS( NOT(ISNA(VLOOKUP(PrivateSchedule[[#This Row],[ow]],RTARoutes[[StageCodes]:[RouteID]],6,FALSE))), "O",  NOT(ISNA(VLOOKUP(PrivateSchedule[[#This Row],[re]],RTARoutes[[StageCodes]:[RouteID]],6,FALSE))), "R")</f>
        <v>#N/A</v>
      </c>
      <c r="AF1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099" spans="2:33">
      <c r="O1099" s="171" t="s">
        <v>480</v>
      </c>
      <c r="T1099" s="173" t="s">
        <v>664</v>
      </c>
      <c r="U1099" t="str">
        <f t="shared" si="68"/>
        <v>AIRPORT-BAINA</v>
      </c>
      <c r="V1099" s="163">
        <v>0.52083333333333337</v>
      </c>
      <c r="AA1099" s="165" t="str">
        <f t="shared" si="69"/>
        <v/>
      </c>
      <c r="AB1099" t="str">
        <f t="shared" si="70"/>
        <v>VSD</v>
      </c>
      <c r="AC1099" t="str">
        <f t="shared" si="71"/>
        <v>GA02V4182</v>
      </c>
      <c r="AD1099" t="str">
        <f>_xlfn.IFNA(VLOOKUP(PrivateSchedule[[#This Row],[ow]],RTARoutes[[StageCodes]:[RouteID]],6,FALSE), VLOOKUP(PrivateSchedule[[#This Row],[re]],RTARoutes[[StageCodes]:[RouteID]],6,FALSE))</f>
        <v>PVT21</v>
      </c>
      <c r="AE1099" t="str" cm="1">
        <f t="array" ref="AE1099">_xlfn.IFS( NOT(ISNA(VLOOKUP(PrivateSchedule[[#This Row],[ow]],RTARoutes[[StageCodes]:[RouteID]],6,FALSE))), "O",  NOT(ISNA(VLOOKUP(PrivateSchedule[[#This Row],[re]],RTARoutes[[StageCodes]:[RouteID]],6,FALSE))), "R")</f>
        <v>O</v>
      </c>
      <c r="AF1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100" spans="2:33">
      <c r="O1100" s="171" t="s">
        <v>664</v>
      </c>
      <c r="T1100" s="173" t="s">
        <v>480</v>
      </c>
      <c r="U1100" t="str">
        <f t="shared" si="68"/>
        <v>BAINA-AIRPORT</v>
      </c>
      <c r="V1100" s="163">
        <v>0.54861111111111116</v>
      </c>
      <c r="AA1100" s="165" t="str">
        <f t="shared" si="69"/>
        <v/>
      </c>
      <c r="AB1100" t="str">
        <f t="shared" si="70"/>
        <v>VSD</v>
      </c>
      <c r="AC1100" t="str">
        <f t="shared" si="71"/>
        <v>GA02V4182</v>
      </c>
      <c r="AD1100" t="str">
        <f>_xlfn.IFNA(VLOOKUP(PrivateSchedule[[#This Row],[ow]],RTARoutes[[StageCodes]:[RouteID]],6,FALSE), VLOOKUP(PrivateSchedule[[#This Row],[re]],RTARoutes[[StageCodes]:[RouteID]],6,FALSE))</f>
        <v>PVT21</v>
      </c>
      <c r="AE1100" t="str" cm="1">
        <f t="array" ref="AE1100">_xlfn.IFS( NOT(ISNA(VLOOKUP(PrivateSchedule[[#This Row],[ow]],RTARoutes[[StageCodes]:[RouteID]],6,FALSE))), "O",  NOT(ISNA(VLOOKUP(PrivateSchedule[[#This Row],[re]],RTARoutes[[StageCodes]:[RouteID]],6,FALSE))), "R")</f>
        <v>R</v>
      </c>
      <c r="AF1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101" spans="2:33">
      <c r="O1101" s="171" t="s">
        <v>480</v>
      </c>
      <c r="T1101" s="173" t="s">
        <v>664</v>
      </c>
      <c r="U1101" t="str">
        <f t="shared" si="68"/>
        <v>AIRPORT-BAINA</v>
      </c>
      <c r="V1101" s="163">
        <v>0.58333333333333337</v>
      </c>
      <c r="AA1101" s="165" t="str">
        <f t="shared" si="69"/>
        <v/>
      </c>
      <c r="AB1101" t="str">
        <f t="shared" si="70"/>
        <v>VSD</v>
      </c>
      <c r="AC1101" t="str">
        <f t="shared" si="71"/>
        <v>GA02V4182</v>
      </c>
      <c r="AD1101" t="str">
        <f>_xlfn.IFNA(VLOOKUP(PrivateSchedule[[#This Row],[ow]],RTARoutes[[StageCodes]:[RouteID]],6,FALSE), VLOOKUP(PrivateSchedule[[#This Row],[re]],RTARoutes[[StageCodes]:[RouteID]],6,FALSE))</f>
        <v>PVT21</v>
      </c>
      <c r="AE1101" t="str" cm="1">
        <f t="array" ref="AE1101">_xlfn.IFS( NOT(ISNA(VLOOKUP(PrivateSchedule[[#This Row],[ow]],RTARoutes[[StageCodes]:[RouteID]],6,FALSE))), "O",  NOT(ISNA(VLOOKUP(PrivateSchedule[[#This Row],[re]],RTARoutes[[StageCodes]:[RouteID]],6,FALSE))), "R")</f>
        <v>O</v>
      </c>
      <c r="AF1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102" spans="2:33">
      <c r="O1102" s="171" t="s">
        <v>664</v>
      </c>
      <c r="P1102" s="172" t="s">
        <v>421</v>
      </c>
      <c r="T1102" s="173" t="s">
        <v>480</v>
      </c>
      <c r="U1102" t="str">
        <f t="shared" si="68"/>
        <v>BAINA-VASCO-AIRPORT</v>
      </c>
      <c r="V1102" s="163">
        <v>0.63888888888888884</v>
      </c>
      <c r="AA1102" s="165" t="str">
        <f t="shared" si="69"/>
        <v/>
      </c>
      <c r="AB1102" t="str">
        <f t="shared" si="70"/>
        <v>VSD</v>
      </c>
      <c r="AC1102" t="str">
        <f t="shared" si="71"/>
        <v>GA02V4182</v>
      </c>
      <c r="AD1102" t="e">
        <f>_xlfn.IFNA(VLOOKUP(PrivateSchedule[[#This Row],[ow]],RTARoutes[[StageCodes]:[RouteID]],6,FALSE), VLOOKUP(PrivateSchedule[[#This Row],[re]],RTARoutes[[StageCodes]:[RouteID]],6,FALSE))</f>
        <v>#N/A</v>
      </c>
      <c r="AE1102" t="e" cm="1">
        <f t="array" ref="AE1102">_xlfn.IFS( NOT(ISNA(VLOOKUP(PrivateSchedule[[#This Row],[ow]],RTARoutes[[StageCodes]:[RouteID]],6,FALSE))), "O",  NOT(ISNA(VLOOKUP(PrivateSchedule[[#This Row],[re]],RTARoutes[[StageCodes]:[RouteID]],6,FALSE))), "R")</f>
        <v>#N/A</v>
      </c>
      <c r="AF1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BNA-*VSD-*AIR</v>
      </c>
      <c r="AG1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AIR-*VSD-*BNA</v>
      </c>
    </row>
    <row r="1103" spans="2:33">
      <c r="O1103" s="171" t="s">
        <v>480</v>
      </c>
      <c r="T1103" s="173" t="s">
        <v>664</v>
      </c>
      <c r="U1103" t="str">
        <f t="shared" si="68"/>
        <v>AIRPORT-BAINA</v>
      </c>
      <c r="V1103" s="163">
        <v>0.6875</v>
      </c>
      <c r="AA1103" s="165" t="str">
        <f t="shared" si="69"/>
        <v/>
      </c>
      <c r="AB1103" t="str">
        <f t="shared" si="70"/>
        <v>VSD</v>
      </c>
      <c r="AC1103" t="str">
        <f t="shared" si="71"/>
        <v>GA02V4182</v>
      </c>
      <c r="AD1103" t="str">
        <f>_xlfn.IFNA(VLOOKUP(PrivateSchedule[[#This Row],[ow]],RTARoutes[[StageCodes]:[RouteID]],6,FALSE), VLOOKUP(PrivateSchedule[[#This Row],[re]],RTARoutes[[StageCodes]:[RouteID]],6,FALSE))</f>
        <v>PVT21</v>
      </c>
      <c r="AE1103" t="str" cm="1">
        <f t="array" ref="AE1103">_xlfn.IFS( NOT(ISNA(VLOOKUP(PrivateSchedule[[#This Row],[ow]],RTARoutes[[StageCodes]:[RouteID]],6,FALSE))), "O",  NOT(ISNA(VLOOKUP(PrivateSchedule[[#This Row],[re]],RTARoutes[[StageCodes]:[RouteID]],6,FALSE))), "R")</f>
        <v>O</v>
      </c>
      <c r="AF1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104" spans="2:33">
      <c r="O1104" s="171" t="s">
        <v>664</v>
      </c>
      <c r="T1104" s="173" t="s">
        <v>480</v>
      </c>
      <c r="U1104" t="str">
        <f t="shared" si="68"/>
        <v>BAINA-AIRPORT</v>
      </c>
      <c r="V1104" s="163">
        <v>0.71527777777777779</v>
      </c>
      <c r="AA1104" s="165" t="str">
        <f t="shared" si="69"/>
        <v/>
      </c>
      <c r="AB1104" t="str">
        <f t="shared" si="70"/>
        <v>VSD</v>
      </c>
      <c r="AC1104" t="str">
        <f t="shared" si="71"/>
        <v>GA02V4182</v>
      </c>
      <c r="AD1104" t="str">
        <f>_xlfn.IFNA(VLOOKUP(PrivateSchedule[[#This Row],[ow]],RTARoutes[[StageCodes]:[RouteID]],6,FALSE), VLOOKUP(PrivateSchedule[[#This Row],[re]],RTARoutes[[StageCodes]:[RouteID]],6,FALSE))</f>
        <v>PVT21</v>
      </c>
      <c r="AE1104" t="str" cm="1">
        <f t="array" ref="AE1104">_xlfn.IFS( NOT(ISNA(VLOOKUP(PrivateSchedule[[#This Row],[ow]],RTARoutes[[StageCodes]:[RouteID]],6,FALSE))), "O",  NOT(ISNA(VLOOKUP(PrivateSchedule[[#This Row],[re]],RTARoutes[[StageCodes]:[RouteID]],6,FALSE))), "R")</f>
        <v>R</v>
      </c>
      <c r="AF1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105" spans="2:33">
      <c r="O1105" s="171" t="s">
        <v>480</v>
      </c>
      <c r="T1105" s="173" t="s">
        <v>664</v>
      </c>
      <c r="U1105" t="str">
        <f t="shared" si="68"/>
        <v>AIRPORT-BAINA</v>
      </c>
      <c r="V1105" s="163">
        <v>0.74305555555555558</v>
      </c>
      <c r="AA1105" s="165" t="str">
        <f t="shared" si="69"/>
        <v/>
      </c>
      <c r="AB1105" t="str">
        <f t="shared" si="70"/>
        <v>VSD</v>
      </c>
      <c r="AC1105" t="str">
        <f t="shared" si="71"/>
        <v>GA02V4182</v>
      </c>
      <c r="AD1105" t="str">
        <f>_xlfn.IFNA(VLOOKUP(PrivateSchedule[[#This Row],[ow]],RTARoutes[[StageCodes]:[RouteID]],6,FALSE), VLOOKUP(PrivateSchedule[[#This Row],[re]],RTARoutes[[StageCodes]:[RouteID]],6,FALSE))</f>
        <v>PVT21</v>
      </c>
      <c r="AE1105" t="str" cm="1">
        <f t="array" ref="AE1105">_xlfn.IFS( NOT(ISNA(VLOOKUP(PrivateSchedule[[#This Row],[ow]],RTARoutes[[StageCodes]:[RouteID]],6,FALSE))), "O",  NOT(ISNA(VLOOKUP(PrivateSchedule[[#This Row],[re]],RTARoutes[[StageCodes]:[RouteID]],6,FALSE))), "R")</f>
        <v>O</v>
      </c>
      <c r="AF1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106" spans="2:33">
      <c r="O1106" s="171" t="s">
        <v>664</v>
      </c>
      <c r="T1106" s="173" t="s">
        <v>480</v>
      </c>
      <c r="U1106" t="str">
        <f t="shared" si="68"/>
        <v>BAINA-AIRPORT</v>
      </c>
      <c r="V1106" s="163">
        <v>0.77083333333333337</v>
      </c>
      <c r="AA1106" s="165" t="str">
        <f t="shared" si="69"/>
        <v/>
      </c>
      <c r="AB1106" t="str">
        <f t="shared" si="70"/>
        <v>VSD</v>
      </c>
      <c r="AC1106" t="str">
        <f t="shared" si="71"/>
        <v>GA02V4182</v>
      </c>
      <c r="AD1106" t="str">
        <f>_xlfn.IFNA(VLOOKUP(PrivateSchedule[[#This Row],[ow]],RTARoutes[[StageCodes]:[RouteID]],6,FALSE), VLOOKUP(PrivateSchedule[[#This Row],[re]],RTARoutes[[StageCodes]:[RouteID]],6,FALSE))</f>
        <v>PVT21</v>
      </c>
      <c r="AE1106" t="str" cm="1">
        <f t="array" ref="AE1106">_xlfn.IFS( NOT(ISNA(VLOOKUP(PrivateSchedule[[#This Row],[ow]],RTARoutes[[StageCodes]:[RouteID]],6,FALSE))), "O",  NOT(ISNA(VLOOKUP(PrivateSchedule[[#This Row],[re]],RTARoutes[[StageCodes]:[RouteID]],6,FALSE))), "R")</f>
        <v>R</v>
      </c>
      <c r="AF1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107" spans="2:33">
      <c r="O1107" s="171" t="s">
        <v>480</v>
      </c>
      <c r="T1107" s="173" t="s">
        <v>664</v>
      </c>
      <c r="U1107" t="str">
        <f t="shared" si="68"/>
        <v>AIRPORT-BAINA</v>
      </c>
      <c r="V1107" s="163">
        <v>0.80555555555555558</v>
      </c>
      <c r="AA1107" s="165" t="str">
        <f t="shared" si="69"/>
        <v/>
      </c>
      <c r="AB1107" t="str">
        <f t="shared" si="70"/>
        <v>VSD</v>
      </c>
      <c r="AC1107" t="str">
        <f t="shared" si="71"/>
        <v>GA02V4182</v>
      </c>
      <c r="AD1107" t="str">
        <f>_xlfn.IFNA(VLOOKUP(PrivateSchedule[[#This Row],[ow]],RTARoutes[[StageCodes]:[RouteID]],6,FALSE), VLOOKUP(PrivateSchedule[[#This Row],[re]],RTARoutes[[StageCodes]:[RouteID]],6,FALSE))</f>
        <v>PVT21</v>
      </c>
      <c r="AE1107" t="str" cm="1">
        <f t="array" ref="AE1107">_xlfn.IFS( NOT(ISNA(VLOOKUP(PrivateSchedule[[#This Row],[ow]],RTARoutes[[StageCodes]:[RouteID]],6,FALSE))), "O",  NOT(ISNA(VLOOKUP(PrivateSchedule[[#This Row],[re]],RTARoutes[[StageCodes]:[RouteID]],6,FALSE))), "R")</f>
        <v>O</v>
      </c>
      <c r="AF1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AIR-*BNA</v>
      </c>
      <c r="AG1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BNA-*AIR</v>
      </c>
    </row>
    <row r="1108" spans="2:33">
      <c r="O1108" s="171" t="s">
        <v>664</v>
      </c>
      <c r="T1108" s="173" t="s">
        <v>480</v>
      </c>
      <c r="U1108" t="str">
        <f t="shared" si="68"/>
        <v>BAINA-AIRPORT</v>
      </c>
      <c r="V1108" s="163">
        <v>0.86111111111111116</v>
      </c>
      <c r="AA1108" s="165" t="str">
        <f t="shared" si="69"/>
        <v/>
      </c>
      <c r="AB1108" t="str">
        <f t="shared" si="70"/>
        <v>VSD</v>
      </c>
      <c r="AC1108" t="str">
        <f t="shared" si="71"/>
        <v>GA02V4182</v>
      </c>
      <c r="AD1108" t="str">
        <f>_xlfn.IFNA(VLOOKUP(PrivateSchedule[[#This Row],[ow]],RTARoutes[[StageCodes]:[RouteID]],6,FALSE), VLOOKUP(PrivateSchedule[[#This Row],[re]],RTARoutes[[StageCodes]:[RouteID]],6,FALSE))</f>
        <v>PVT21</v>
      </c>
      <c r="AE1108" t="str" cm="1">
        <f t="array" ref="AE1108">_xlfn.IFS( NOT(ISNA(VLOOKUP(PrivateSchedule[[#This Row],[ow]],RTARoutes[[StageCodes]:[RouteID]],6,FALSE))), "O",  NOT(ISNA(VLOOKUP(PrivateSchedule[[#This Row],[re]],RTARoutes[[StageCodes]:[RouteID]],6,FALSE))), "R")</f>
        <v>R</v>
      </c>
      <c r="AF1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BNA-*AIR</v>
      </c>
      <c r="AG1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AIR-*BNA</v>
      </c>
    </row>
    <row r="1109" spans="2:33">
      <c r="B1109" s="171" t="s">
        <v>3976</v>
      </c>
      <c r="E1109" s="176" t="s">
        <v>3977</v>
      </c>
      <c r="F1109" s="177">
        <v>45045</v>
      </c>
      <c r="J1109" s="171" t="s">
        <v>3978</v>
      </c>
      <c r="L1109" s="172" t="s">
        <v>16</v>
      </c>
      <c r="M1109" s="198">
        <v>27</v>
      </c>
      <c r="N1109" s="199">
        <v>11</v>
      </c>
      <c r="O1109" s="171" t="s">
        <v>422</v>
      </c>
      <c r="T1109" s="173" t="s">
        <v>421</v>
      </c>
      <c r="U1109" t="str">
        <f t="shared" si="68"/>
        <v>NEW VADDEM-VASCO</v>
      </c>
      <c r="V1109" s="163">
        <v>0.27083333333333331</v>
      </c>
      <c r="AA1109" s="165">
        <f t="shared" si="69"/>
        <v>0.28472222222222221</v>
      </c>
      <c r="AB1109" t="str">
        <f t="shared" si="70"/>
        <v>VSD</v>
      </c>
      <c r="AC1109" t="str">
        <f t="shared" si="71"/>
        <v>GA01T9407</v>
      </c>
      <c r="AD1109" t="str">
        <f>_xlfn.IFNA(VLOOKUP(PrivateSchedule[[#This Row],[ow]],RTARoutes[[StageCodes]:[RouteID]],6,FALSE), VLOOKUP(PrivateSchedule[[#This Row],[re]],RTARoutes[[StageCodes]:[RouteID]],6,FALSE))</f>
        <v>PVT360</v>
      </c>
      <c r="AE1109" t="str" cm="1">
        <f t="array" ref="AE1109">_xlfn.IFS( NOT(ISNA(VLOOKUP(PrivateSchedule[[#This Row],[ow]],RTARoutes[[StageCodes]:[RouteID]],6,FALSE))), "O",  NOT(ISNA(VLOOKUP(PrivateSchedule[[#This Row],[re]],RTARoutes[[StageCodes]:[RouteID]],6,FALSE))), "R")</f>
        <v>O</v>
      </c>
      <c r="AF1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10" spans="2:33">
      <c r="O1110" s="171" t="s">
        <v>421</v>
      </c>
      <c r="T1110" s="173" t="s">
        <v>422</v>
      </c>
      <c r="U1110" t="str">
        <f t="shared" si="68"/>
        <v>VASCO-NEW VADDEM</v>
      </c>
      <c r="V1110" s="163">
        <v>0.28472222222222221</v>
      </c>
      <c r="AA1110" s="165">
        <f t="shared" si="69"/>
        <v>0.2986111111111111</v>
      </c>
      <c r="AB1110" t="str">
        <f t="shared" si="70"/>
        <v>VSD</v>
      </c>
      <c r="AC1110" t="str">
        <f t="shared" si="71"/>
        <v>GA01T9407</v>
      </c>
      <c r="AD1110" t="str">
        <f>_xlfn.IFNA(VLOOKUP(PrivateSchedule[[#This Row],[ow]],RTARoutes[[StageCodes]:[RouteID]],6,FALSE), VLOOKUP(PrivateSchedule[[#This Row],[re]],RTARoutes[[StageCodes]:[RouteID]],6,FALSE))</f>
        <v>PVT360</v>
      </c>
      <c r="AE1110" t="str" cm="1">
        <f t="array" ref="AE1110">_xlfn.IFS( NOT(ISNA(VLOOKUP(PrivateSchedule[[#This Row],[ow]],RTARoutes[[StageCodes]:[RouteID]],6,FALSE))), "O",  NOT(ISNA(VLOOKUP(PrivateSchedule[[#This Row],[re]],RTARoutes[[StageCodes]:[RouteID]],6,FALSE))), "R")</f>
        <v>R</v>
      </c>
      <c r="AF1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11" spans="2:33">
      <c r="O1111" s="171" t="s">
        <v>422</v>
      </c>
      <c r="T1111" s="173" t="s">
        <v>421</v>
      </c>
      <c r="U1111" t="str">
        <f t="shared" si="68"/>
        <v>NEW VADDEM-VASCO</v>
      </c>
      <c r="V1111" s="163">
        <v>0.31597222222222221</v>
      </c>
      <c r="AA1111" s="165">
        <f t="shared" si="69"/>
        <v>0.3298611111111111</v>
      </c>
      <c r="AB1111" t="str">
        <f t="shared" si="70"/>
        <v>VSD</v>
      </c>
      <c r="AC1111" t="str">
        <f t="shared" si="71"/>
        <v>GA01T9407</v>
      </c>
      <c r="AD1111" t="str">
        <f>_xlfn.IFNA(VLOOKUP(PrivateSchedule[[#This Row],[ow]],RTARoutes[[StageCodes]:[RouteID]],6,FALSE), VLOOKUP(PrivateSchedule[[#This Row],[re]],RTARoutes[[StageCodes]:[RouteID]],6,FALSE))</f>
        <v>PVT360</v>
      </c>
      <c r="AE1111" t="str" cm="1">
        <f t="array" ref="AE1111">_xlfn.IFS( NOT(ISNA(VLOOKUP(PrivateSchedule[[#This Row],[ow]],RTARoutes[[StageCodes]:[RouteID]],6,FALSE))), "O",  NOT(ISNA(VLOOKUP(PrivateSchedule[[#This Row],[re]],RTARoutes[[StageCodes]:[RouteID]],6,FALSE))), "R")</f>
        <v>O</v>
      </c>
      <c r="AF1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12" spans="2:33">
      <c r="O1112" s="171" t="s">
        <v>421</v>
      </c>
      <c r="T1112" s="173" t="s">
        <v>422</v>
      </c>
      <c r="U1112" t="str">
        <f t="shared" si="68"/>
        <v>VASCO-NEW VADDEM</v>
      </c>
      <c r="V1112" s="163">
        <v>0.3298611111111111</v>
      </c>
      <c r="AA1112" s="165">
        <f t="shared" si="69"/>
        <v>0.34375</v>
      </c>
      <c r="AB1112" t="str">
        <f t="shared" si="70"/>
        <v>VSD</v>
      </c>
      <c r="AC1112" t="str">
        <f t="shared" si="71"/>
        <v>GA01T9407</v>
      </c>
      <c r="AD1112" t="str">
        <f>_xlfn.IFNA(VLOOKUP(PrivateSchedule[[#This Row],[ow]],RTARoutes[[StageCodes]:[RouteID]],6,FALSE), VLOOKUP(PrivateSchedule[[#This Row],[re]],RTARoutes[[StageCodes]:[RouteID]],6,FALSE))</f>
        <v>PVT360</v>
      </c>
      <c r="AE1112" t="str" cm="1">
        <f t="array" ref="AE1112">_xlfn.IFS( NOT(ISNA(VLOOKUP(PrivateSchedule[[#This Row],[ow]],RTARoutes[[StageCodes]:[RouteID]],6,FALSE))), "O",  NOT(ISNA(VLOOKUP(PrivateSchedule[[#This Row],[re]],RTARoutes[[StageCodes]:[RouteID]],6,FALSE))), "R")</f>
        <v>R</v>
      </c>
      <c r="AF1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13" spans="2:33">
      <c r="O1113" s="171" t="s">
        <v>422</v>
      </c>
      <c r="T1113" s="173" t="s">
        <v>421</v>
      </c>
      <c r="U1113" t="str">
        <f t="shared" si="68"/>
        <v>NEW VADDEM-VASCO</v>
      </c>
      <c r="V1113" s="163">
        <v>0.3611111111111111</v>
      </c>
      <c r="AA1113" s="165">
        <f t="shared" si="69"/>
        <v>0.375</v>
      </c>
      <c r="AB1113" t="str">
        <f t="shared" si="70"/>
        <v>VSD</v>
      </c>
      <c r="AC1113" t="str">
        <f t="shared" si="71"/>
        <v>GA01T9407</v>
      </c>
      <c r="AD1113" t="str">
        <f>_xlfn.IFNA(VLOOKUP(PrivateSchedule[[#This Row],[ow]],RTARoutes[[StageCodes]:[RouteID]],6,FALSE), VLOOKUP(PrivateSchedule[[#This Row],[re]],RTARoutes[[StageCodes]:[RouteID]],6,FALSE))</f>
        <v>PVT360</v>
      </c>
      <c r="AE1113" t="str" cm="1">
        <f t="array" ref="AE1113">_xlfn.IFS( NOT(ISNA(VLOOKUP(PrivateSchedule[[#This Row],[ow]],RTARoutes[[StageCodes]:[RouteID]],6,FALSE))), "O",  NOT(ISNA(VLOOKUP(PrivateSchedule[[#This Row],[re]],RTARoutes[[StageCodes]:[RouteID]],6,FALSE))), "R")</f>
        <v>O</v>
      </c>
      <c r="AF1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14" spans="2:33">
      <c r="O1114" s="171" t="s">
        <v>421</v>
      </c>
      <c r="T1114" s="173" t="s">
        <v>422</v>
      </c>
      <c r="U1114" t="str">
        <f t="shared" si="68"/>
        <v>VASCO-NEW VADDEM</v>
      </c>
      <c r="V1114" s="163">
        <v>0.375</v>
      </c>
      <c r="AA1114" s="165">
        <f t="shared" si="69"/>
        <v>0.3888888888888889</v>
      </c>
      <c r="AB1114" t="str">
        <f t="shared" si="70"/>
        <v>VSD</v>
      </c>
      <c r="AC1114" t="str">
        <f t="shared" si="71"/>
        <v>GA01T9407</v>
      </c>
      <c r="AD1114" t="str">
        <f>_xlfn.IFNA(VLOOKUP(PrivateSchedule[[#This Row],[ow]],RTARoutes[[StageCodes]:[RouteID]],6,FALSE), VLOOKUP(PrivateSchedule[[#This Row],[re]],RTARoutes[[StageCodes]:[RouteID]],6,FALSE))</f>
        <v>PVT360</v>
      </c>
      <c r="AE1114" t="str" cm="1">
        <f t="array" ref="AE1114">_xlfn.IFS( NOT(ISNA(VLOOKUP(PrivateSchedule[[#This Row],[ow]],RTARoutes[[StageCodes]:[RouteID]],6,FALSE))), "O",  NOT(ISNA(VLOOKUP(PrivateSchedule[[#This Row],[re]],RTARoutes[[StageCodes]:[RouteID]],6,FALSE))), "R")</f>
        <v>R</v>
      </c>
      <c r="AF1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15" spans="2:33">
      <c r="O1115" s="171" t="s">
        <v>422</v>
      </c>
      <c r="T1115" s="173" t="s">
        <v>421</v>
      </c>
      <c r="U1115" t="str">
        <f t="shared" si="68"/>
        <v>NEW VADDEM-VASCO</v>
      </c>
      <c r="V1115" s="163">
        <v>0.41319444444444442</v>
      </c>
      <c r="AA1115" s="165">
        <f t="shared" si="69"/>
        <v>0.42708333333333331</v>
      </c>
      <c r="AB1115" t="str">
        <f t="shared" si="70"/>
        <v>VSD</v>
      </c>
      <c r="AC1115" t="str">
        <f t="shared" si="71"/>
        <v>GA01T9407</v>
      </c>
      <c r="AD1115" t="str">
        <f>_xlfn.IFNA(VLOOKUP(PrivateSchedule[[#This Row],[ow]],RTARoutes[[StageCodes]:[RouteID]],6,FALSE), VLOOKUP(PrivateSchedule[[#This Row],[re]],RTARoutes[[StageCodes]:[RouteID]],6,FALSE))</f>
        <v>PVT360</v>
      </c>
      <c r="AE1115" t="str" cm="1">
        <f t="array" ref="AE1115">_xlfn.IFS( NOT(ISNA(VLOOKUP(PrivateSchedule[[#This Row],[ow]],RTARoutes[[StageCodes]:[RouteID]],6,FALSE))), "O",  NOT(ISNA(VLOOKUP(PrivateSchedule[[#This Row],[re]],RTARoutes[[StageCodes]:[RouteID]],6,FALSE))), "R")</f>
        <v>O</v>
      </c>
      <c r="AF1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16" spans="2:33">
      <c r="O1116" s="171" t="s">
        <v>421</v>
      </c>
      <c r="T1116" s="173" t="s">
        <v>422</v>
      </c>
      <c r="U1116" t="str">
        <f t="shared" si="68"/>
        <v>VASCO-NEW VADDEM</v>
      </c>
      <c r="V1116" s="163">
        <v>0.42708333333333331</v>
      </c>
      <c r="AA1116" s="165">
        <f t="shared" si="69"/>
        <v>0.44097222222222221</v>
      </c>
      <c r="AB1116" t="str">
        <f t="shared" si="70"/>
        <v>VSD</v>
      </c>
      <c r="AC1116" t="str">
        <f t="shared" si="71"/>
        <v>GA01T9407</v>
      </c>
      <c r="AD1116" t="str">
        <f>_xlfn.IFNA(VLOOKUP(PrivateSchedule[[#This Row],[ow]],RTARoutes[[StageCodes]:[RouteID]],6,FALSE), VLOOKUP(PrivateSchedule[[#This Row],[re]],RTARoutes[[StageCodes]:[RouteID]],6,FALSE))</f>
        <v>PVT360</v>
      </c>
      <c r="AE1116" t="str" cm="1">
        <f t="array" ref="AE1116">_xlfn.IFS( NOT(ISNA(VLOOKUP(PrivateSchedule[[#This Row],[ow]],RTARoutes[[StageCodes]:[RouteID]],6,FALSE))), "O",  NOT(ISNA(VLOOKUP(PrivateSchedule[[#This Row],[re]],RTARoutes[[StageCodes]:[RouteID]],6,FALSE))), "R")</f>
        <v>R</v>
      </c>
      <c r="AF1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17" spans="2:33">
      <c r="O1117" s="171" t="s">
        <v>422</v>
      </c>
      <c r="T1117" s="173" t="s">
        <v>421</v>
      </c>
      <c r="U1117" t="str">
        <f t="shared" si="68"/>
        <v>NEW VADDEM-VASCO</v>
      </c>
      <c r="V1117" s="163">
        <v>0.4513888888888889</v>
      </c>
      <c r="AA1117" s="165">
        <f t="shared" si="69"/>
        <v>0.46527777777777779</v>
      </c>
      <c r="AB1117" t="str">
        <f t="shared" si="70"/>
        <v>VSD</v>
      </c>
      <c r="AC1117" t="str">
        <f t="shared" si="71"/>
        <v>GA01T9407</v>
      </c>
      <c r="AD1117" t="str">
        <f>_xlfn.IFNA(VLOOKUP(PrivateSchedule[[#This Row],[ow]],RTARoutes[[StageCodes]:[RouteID]],6,FALSE), VLOOKUP(PrivateSchedule[[#This Row],[re]],RTARoutes[[StageCodes]:[RouteID]],6,FALSE))</f>
        <v>PVT360</v>
      </c>
      <c r="AE1117" t="str" cm="1">
        <f t="array" ref="AE1117">_xlfn.IFS( NOT(ISNA(VLOOKUP(PrivateSchedule[[#This Row],[ow]],RTARoutes[[StageCodes]:[RouteID]],6,FALSE))), "O",  NOT(ISNA(VLOOKUP(PrivateSchedule[[#This Row],[re]],RTARoutes[[StageCodes]:[RouteID]],6,FALSE))), "R")</f>
        <v>O</v>
      </c>
      <c r="AF1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18" spans="2:33">
      <c r="O1118" s="171" t="s">
        <v>421</v>
      </c>
      <c r="T1118" s="173" t="s">
        <v>422</v>
      </c>
      <c r="U1118" t="str">
        <f t="shared" si="68"/>
        <v>VASCO-NEW VADDEM</v>
      </c>
      <c r="V1118" s="163">
        <v>0.46527777777777779</v>
      </c>
      <c r="AA1118" s="165">
        <f t="shared" si="69"/>
        <v>0.47916666666666669</v>
      </c>
      <c r="AB1118" t="str">
        <f t="shared" si="70"/>
        <v>VSD</v>
      </c>
      <c r="AC1118" t="str">
        <f t="shared" si="71"/>
        <v>GA01T9407</v>
      </c>
      <c r="AD1118" t="str">
        <f>_xlfn.IFNA(VLOOKUP(PrivateSchedule[[#This Row],[ow]],RTARoutes[[StageCodes]:[RouteID]],6,FALSE), VLOOKUP(PrivateSchedule[[#This Row],[re]],RTARoutes[[StageCodes]:[RouteID]],6,FALSE))</f>
        <v>PVT360</v>
      </c>
      <c r="AE1118" t="str" cm="1">
        <f t="array" ref="AE1118">_xlfn.IFS( NOT(ISNA(VLOOKUP(PrivateSchedule[[#This Row],[ow]],RTARoutes[[StageCodes]:[RouteID]],6,FALSE))), "O",  NOT(ISNA(VLOOKUP(PrivateSchedule[[#This Row],[re]],RTARoutes[[StageCodes]:[RouteID]],6,FALSE))), "R")</f>
        <v>R</v>
      </c>
      <c r="AF1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19" spans="2:33">
      <c r="O1119" s="171" t="s">
        <v>422</v>
      </c>
      <c r="T1119" s="173" t="s">
        <v>421</v>
      </c>
      <c r="U1119" t="str">
        <f t="shared" si="68"/>
        <v>NEW VADDEM-VASCO</v>
      </c>
      <c r="V1119" s="163">
        <v>0.4826388888888889</v>
      </c>
      <c r="AA1119" s="165">
        <f t="shared" si="69"/>
        <v>0.49652777777777779</v>
      </c>
      <c r="AB1119" t="str">
        <f t="shared" si="70"/>
        <v>VSD</v>
      </c>
      <c r="AC1119" t="str">
        <f t="shared" si="71"/>
        <v>GA01T9407</v>
      </c>
      <c r="AD1119" t="str">
        <f>_xlfn.IFNA(VLOOKUP(PrivateSchedule[[#This Row],[ow]],RTARoutes[[StageCodes]:[RouteID]],6,FALSE), VLOOKUP(PrivateSchedule[[#This Row],[re]],RTARoutes[[StageCodes]:[RouteID]],6,FALSE))</f>
        <v>PVT360</v>
      </c>
      <c r="AE1119" t="str" cm="1">
        <f t="array" ref="AE1119">_xlfn.IFS( NOT(ISNA(VLOOKUP(PrivateSchedule[[#This Row],[ow]],RTARoutes[[StageCodes]:[RouteID]],6,FALSE))), "O",  NOT(ISNA(VLOOKUP(PrivateSchedule[[#This Row],[re]],RTARoutes[[StageCodes]:[RouteID]],6,FALSE))), "R")</f>
        <v>O</v>
      </c>
      <c r="AF1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20" spans="2:33">
      <c r="O1120" s="171" t="s">
        <v>421</v>
      </c>
      <c r="T1120" s="173" t="s">
        <v>422</v>
      </c>
      <c r="U1120" t="str">
        <f t="shared" si="68"/>
        <v>VASCO-NEW VADDEM</v>
      </c>
      <c r="V1120" s="163">
        <v>0.49652777777777779</v>
      </c>
      <c r="AA1120" s="165">
        <f t="shared" si="69"/>
        <v>0.51041666666666663</v>
      </c>
      <c r="AB1120" t="str">
        <f t="shared" si="70"/>
        <v>VSD</v>
      </c>
      <c r="AC1120" t="str">
        <f t="shared" si="71"/>
        <v>GA01T9407</v>
      </c>
      <c r="AD1120" t="str">
        <f>_xlfn.IFNA(VLOOKUP(PrivateSchedule[[#This Row],[ow]],RTARoutes[[StageCodes]:[RouteID]],6,FALSE), VLOOKUP(PrivateSchedule[[#This Row],[re]],RTARoutes[[StageCodes]:[RouteID]],6,FALSE))</f>
        <v>PVT360</v>
      </c>
      <c r="AE1120" t="str" cm="1">
        <f t="array" ref="AE1120">_xlfn.IFS( NOT(ISNA(VLOOKUP(PrivateSchedule[[#This Row],[ow]],RTARoutes[[StageCodes]:[RouteID]],6,FALSE))), "O",  NOT(ISNA(VLOOKUP(PrivateSchedule[[#This Row],[re]],RTARoutes[[StageCodes]:[RouteID]],6,FALSE))), "R")</f>
        <v>R</v>
      </c>
      <c r="AF1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21" spans="2:33">
      <c r="O1121" s="171" t="s">
        <v>422</v>
      </c>
      <c r="T1121" s="173" t="s">
        <v>421</v>
      </c>
      <c r="U1121" t="str">
        <f t="shared" si="68"/>
        <v>NEW VADDEM-VASCO</v>
      </c>
      <c r="V1121" s="163">
        <v>0.53472222222222221</v>
      </c>
      <c r="AA1121" s="165">
        <f t="shared" si="69"/>
        <v>0.54861111111111105</v>
      </c>
      <c r="AB1121" t="str">
        <f t="shared" si="70"/>
        <v>VSD</v>
      </c>
      <c r="AC1121" t="str">
        <f t="shared" si="71"/>
        <v>GA01T9407</v>
      </c>
      <c r="AD1121" t="str">
        <f>_xlfn.IFNA(VLOOKUP(PrivateSchedule[[#This Row],[ow]],RTARoutes[[StageCodes]:[RouteID]],6,FALSE), VLOOKUP(PrivateSchedule[[#This Row],[re]],RTARoutes[[StageCodes]:[RouteID]],6,FALSE))</f>
        <v>PVT360</v>
      </c>
      <c r="AE1121" t="str" cm="1">
        <f t="array" ref="AE1121">_xlfn.IFS( NOT(ISNA(VLOOKUP(PrivateSchedule[[#This Row],[ow]],RTARoutes[[StageCodes]:[RouteID]],6,FALSE))), "O",  NOT(ISNA(VLOOKUP(PrivateSchedule[[#This Row],[re]],RTARoutes[[StageCodes]:[RouteID]],6,FALSE))), "R")</f>
        <v>O</v>
      </c>
      <c r="AF1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22" spans="2:33">
      <c r="O1122" s="171" t="s">
        <v>421</v>
      </c>
      <c r="T1122" s="173" t="s">
        <v>422</v>
      </c>
      <c r="U1122" t="str">
        <f t="shared" si="68"/>
        <v>VASCO-NEW VADDEM</v>
      </c>
      <c r="V1122" s="163">
        <v>0.54861111111111116</v>
      </c>
      <c r="AA1122" s="165">
        <f t="shared" si="69"/>
        <v>0.5625</v>
      </c>
      <c r="AB1122" t="str">
        <f t="shared" si="70"/>
        <v>VSD</v>
      </c>
      <c r="AC1122" t="str">
        <f t="shared" si="71"/>
        <v>GA01T9407</v>
      </c>
      <c r="AD1122" t="str">
        <f>_xlfn.IFNA(VLOOKUP(PrivateSchedule[[#This Row],[ow]],RTARoutes[[StageCodes]:[RouteID]],6,FALSE), VLOOKUP(PrivateSchedule[[#This Row],[re]],RTARoutes[[StageCodes]:[RouteID]],6,FALSE))</f>
        <v>PVT360</v>
      </c>
      <c r="AE1122" t="str" cm="1">
        <f t="array" ref="AE1122">_xlfn.IFS( NOT(ISNA(VLOOKUP(PrivateSchedule[[#This Row],[ow]],RTARoutes[[StageCodes]:[RouteID]],6,FALSE))), "O",  NOT(ISNA(VLOOKUP(PrivateSchedule[[#This Row],[re]],RTARoutes[[StageCodes]:[RouteID]],6,FALSE))), "R")</f>
        <v>R</v>
      </c>
      <c r="AF1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23" spans="2:33">
      <c r="O1123" s="171" t="s">
        <v>422</v>
      </c>
      <c r="T1123" s="173" t="s">
        <v>421</v>
      </c>
      <c r="U1123" t="str">
        <f t="shared" si="68"/>
        <v>NEW VADDEM-VASCO</v>
      </c>
      <c r="V1123" s="163">
        <v>0.58333333333333337</v>
      </c>
      <c r="AA1123" s="165">
        <f t="shared" si="69"/>
        <v>0.59722222222222221</v>
      </c>
      <c r="AB1123" t="str">
        <f t="shared" si="70"/>
        <v>VSD</v>
      </c>
      <c r="AC1123" t="str">
        <f t="shared" si="71"/>
        <v>GA01T9407</v>
      </c>
      <c r="AD1123" t="str">
        <f>_xlfn.IFNA(VLOOKUP(PrivateSchedule[[#This Row],[ow]],RTARoutes[[StageCodes]:[RouteID]],6,FALSE), VLOOKUP(PrivateSchedule[[#This Row],[re]],RTARoutes[[StageCodes]:[RouteID]],6,FALSE))</f>
        <v>PVT360</v>
      </c>
      <c r="AE1123" t="str" cm="1">
        <f t="array" ref="AE1123">_xlfn.IFS( NOT(ISNA(VLOOKUP(PrivateSchedule[[#This Row],[ow]],RTARoutes[[StageCodes]:[RouteID]],6,FALSE))), "O",  NOT(ISNA(VLOOKUP(PrivateSchedule[[#This Row],[re]],RTARoutes[[StageCodes]:[RouteID]],6,FALSE))), "R")</f>
        <v>O</v>
      </c>
      <c r="AF1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24" spans="2:33">
      <c r="O1124" s="171" t="s">
        <v>421</v>
      </c>
      <c r="T1124" s="173" t="s">
        <v>422</v>
      </c>
      <c r="U1124" t="str">
        <f t="shared" si="68"/>
        <v>VASCO-NEW VADDEM</v>
      </c>
      <c r="V1124" s="163">
        <v>0.60069444444444442</v>
      </c>
      <c r="AA1124" s="165">
        <f t="shared" si="69"/>
        <v>0.61458333333333326</v>
      </c>
      <c r="AB1124" t="str">
        <f t="shared" si="70"/>
        <v>VSD</v>
      </c>
      <c r="AC1124" t="str">
        <f t="shared" si="71"/>
        <v>GA01T9407</v>
      </c>
      <c r="AD1124" t="str">
        <f>_xlfn.IFNA(VLOOKUP(PrivateSchedule[[#This Row],[ow]],RTARoutes[[StageCodes]:[RouteID]],6,FALSE), VLOOKUP(PrivateSchedule[[#This Row],[re]],RTARoutes[[StageCodes]:[RouteID]],6,FALSE))</f>
        <v>PVT360</v>
      </c>
      <c r="AE1124" t="str" cm="1">
        <f t="array" ref="AE1124">_xlfn.IFS( NOT(ISNA(VLOOKUP(PrivateSchedule[[#This Row],[ow]],RTARoutes[[StageCodes]:[RouteID]],6,FALSE))), "O",  NOT(ISNA(VLOOKUP(PrivateSchedule[[#This Row],[re]],RTARoutes[[StageCodes]:[RouteID]],6,FALSE))), "R")</f>
        <v>R</v>
      </c>
      <c r="AF1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25" spans="2:33">
      <c r="O1125" s="171" t="s">
        <v>422</v>
      </c>
      <c r="T1125" s="173" t="s">
        <v>421</v>
      </c>
      <c r="U1125" t="str">
        <f t="shared" si="68"/>
        <v>NEW VADDEM-VASCO</v>
      </c>
      <c r="V1125" s="163">
        <v>0.68402777777777779</v>
      </c>
      <c r="AA1125" s="165">
        <f t="shared" si="69"/>
        <v>0.69791666666666663</v>
      </c>
      <c r="AB1125" t="str">
        <f t="shared" si="70"/>
        <v>VSD</v>
      </c>
      <c r="AC1125" t="str">
        <f t="shared" si="71"/>
        <v>GA01T9407</v>
      </c>
      <c r="AD1125" t="str">
        <f>_xlfn.IFNA(VLOOKUP(PrivateSchedule[[#This Row],[ow]],RTARoutes[[StageCodes]:[RouteID]],6,FALSE), VLOOKUP(PrivateSchedule[[#This Row],[re]],RTARoutes[[StageCodes]:[RouteID]],6,FALSE))</f>
        <v>PVT360</v>
      </c>
      <c r="AE1125" t="str" cm="1">
        <f t="array" ref="AE1125">_xlfn.IFS( NOT(ISNA(VLOOKUP(PrivateSchedule[[#This Row],[ow]],RTARoutes[[StageCodes]:[RouteID]],6,FALSE))), "O",  NOT(ISNA(VLOOKUP(PrivateSchedule[[#This Row],[re]],RTARoutes[[StageCodes]:[RouteID]],6,FALSE))), "R")</f>
        <v>O</v>
      </c>
      <c r="AF1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26" spans="2:33">
      <c r="O1126" s="171" t="s">
        <v>421</v>
      </c>
      <c r="T1126" s="173" t="s">
        <v>422</v>
      </c>
      <c r="U1126" t="str">
        <f t="shared" si="68"/>
        <v>VASCO-NEW VADDEM</v>
      </c>
      <c r="V1126" s="163">
        <v>0.69791666666666663</v>
      </c>
      <c r="AA1126" s="165">
        <f t="shared" si="69"/>
        <v>0.71180555555555547</v>
      </c>
      <c r="AB1126" t="str">
        <f t="shared" si="70"/>
        <v>VSD</v>
      </c>
      <c r="AC1126" t="str">
        <f t="shared" si="71"/>
        <v>GA01T9407</v>
      </c>
      <c r="AD1126" t="str">
        <f>_xlfn.IFNA(VLOOKUP(PrivateSchedule[[#This Row],[ow]],RTARoutes[[StageCodes]:[RouteID]],6,FALSE), VLOOKUP(PrivateSchedule[[#This Row],[re]],RTARoutes[[StageCodes]:[RouteID]],6,FALSE))</f>
        <v>PVT360</v>
      </c>
      <c r="AE1126" t="str" cm="1">
        <f t="array" ref="AE1126">_xlfn.IFS( NOT(ISNA(VLOOKUP(PrivateSchedule[[#This Row],[ow]],RTARoutes[[StageCodes]:[RouteID]],6,FALSE))), "O",  NOT(ISNA(VLOOKUP(PrivateSchedule[[#This Row],[re]],RTARoutes[[StageCodes]:[RouteID]],6,FALSE))), "R")</f>
        <v>R</v>
      </c>
      <c r="AF1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27" spans="2:33">
      <c r="O1127" s="171" t="s">
        <v>422</v>
      </c>
      <c r="T1127" s="173" t="s">
        <v>421</v>
      </c>
      <c r="U1127" t="str">
        <f t="shared" si="68"/>
        <v>NEW VADDEM-VASCO</v>
      </c>
      <c r="V1127" s="163">
        <v>0.72222222222222221</v>
      </c>
      <c r="AA1127" s="165">
        <f t="shared" si="69"/>
        <v>0.73611111111111105</v>
      </c>
      <c r="AB1127" t="str">
        <f t="shared" si="70"/>
        <v>VSD</v>
      </c>
      <c r="AC1127" t="str">
        <f t="shared" si="71"/>
        <v>GA01T9407</v>
      </c>
      <c r="AD1127" t="str">
        <f>_xlfn.IFNA(VLOOKUP(PrivateSchedule[[#This Row],[ow]],RTARoutes[[StageCodes]:[RouteID]],6,FALSE), VLOOKUP(PrivateSchedule[[#This Row],[re]],RTARoutes[[StageCodes]:[RouteID]],6,FALSE))</f>
        <v>PVT360</v>
      </c>
      <c r="AE1127" t="str" cm="1">
        <f t="array" ref="AE1127">_xlfn.IFS( NOT(ISNA(VLOOKUP(PrivateSchedule[[#This Row],[ow]],RTARoutes[[StageCodes]:[RouteID]],6,FALSE))), "O",  NOT(ISNA(VLOOKUP(PrivateSchedule[[#This Row],[re]],RTARoutes[[StageCodes]:[RouteID]],6,FALSE))), "R")</f>
        <v>O</v>
      </c>
      <c r="AF1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28" spans="2:33">
      <c r="O1128" s="171" t="s">
        <v>421</v>
      </c>
      <c r="T1128" s="173" t="s">
        <v>422</v>
      </c>
      <c r="U1128" t="str">
        <f t="shared" si="68"/>
        <v>VASCO-NEW VADDEM</v>
      </c>
      <c r="V1128" s="163">
        <v>0.73611111111111116</v>
      </c>
      <c r="AA1128" s="165">
        <f t="shared" si="69"/>
        <v>0.75</v>
      </c>
      <c r="AB1128" t="str">
        <f t="shared" si="70"/>
        <v>VSD</v>
      </c>
      <c r="AC1128" t="str">
        <f t="shared" si="71"/>
        <v>GA01T9407</v>
      </c>
      <c r="AD1128" t="str">
        <f>_xlfn.IFNA(VLOOKUP(PrivateSchedule[[#This Row],[ow]],RTARoutes[[StageCodes]:[RouteID]],6,FALSE), VLOOKUP(PrivateSchedule[[#This Row],[re]],RTARoutes[[StageCodes]:[RouteID]],6,FALSE))</f>
        <v>PVT360</v>
      </c>
      <c r="AE1128" t="str" cm="1">
        <f t="array" ref="AE1128">_xlfn.IFS( NOT(ISNA(VLOOKUP(PrivateSchedule[[#This Row],[ow]],RTARoutes[[StageCodes]:[RouteID]],6,FALSE))), "O",  NOT(ISNA(VLOOKUP(PrivateSchedule[[#This Row],[re]],RTARoutes[[StageCodes]:[RouteID]],6,FALSE))), "R")</f>
        <v>R</v>
      </c>
      <c r="AF1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29" spans="2:33">
      <c r="O1129" s="171" t="s">
        <v>422</v>
      </c>
      <c r="T1129" s="173" t="s">
        <v>421</v>
      </c>
      <c r="U1129" t="str">
        <f t="shared" si="68"/>
        <v>NEW VADDEM-VASCO</v>
      </c>
      <c r="V1129" s="163">
        <v>0.76041666666666663</v>
      </c>
      <c r="AA1129" s="165">
        <f t="shared" si="69"/>
        <v>0.77430555555555547</v>
      </c>
      <c r="AB1129" t="str">
        <f t="shared" si="70"/>
        <v>VSD</v>
      </c>
      <c r="AC1129" t="str">
        <f t="shared" si="71"/>
        <v>GA01T9407</v>
      </c>
      <c r="AD1129" t="str">
        <f>_xlfn.IFNA(VLOOKUP(PrivateSchedule[[#This Row],[ow]],RTARoutes[[StageCodes]:[RouteID]],6,FALSE), VLOOKUP(PrivateSchedule[[#This Row],[re]],RTARoutes[[StageCodes]:[RouteID]],6,FALSE))</f>
        <v>PVT360</v>
      </c>
      <c r="AE1129" t="str" cm="1">
        <f t="array" ref="AE1129">_xlfn.IFS( NOT(ISNA(VLOOKUP(PrivateSchedule[[#This Row],[ow]],RTARoutes[[StageCodes]:[RouteID]],6,FALSE))), "O",  NOT(ISNA(VLOOKUP(PrivateSchedule[[#This Row],[re]],RTARoutes[[StageCodes]:[RouteID]],6,FALSE))), "R")</f>
        <v>O</v>
      </c>
      <c r="AF1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30" spans="2:33">
      <c r="O1130" s="171" t="s">
        <v>421</v>
      </c>
      <c r="T1130" s="173" t="s">
        <v>422</v>
      </c>
      <c r="U1130" t="str">
        <f t="shared" si="68"/>
        <v>VASCO-NEW VADDEM</v>
      </c>
      <c r="V1130" s="163">
        <v>0.77430555555555558</v>
      </c>
      <c r="AA1130" s="165">
        <f t="shared" si="69"/>
        <v>0.78819444444444442</v>
      </c>
      <c r="AB1130" t="str">
        <f t="shared" si="70"/>
        <v>VSD</v>
      </c>
      <c r="AC1130" t="str">
        <f t="shared" si="71"/>
        <v>GA01T9407</v>
      </c>
      <c r="AD1130" t="str">
        <f>_xlfn.IFNA(VLOOKUP(PrivateSchedule[[#This Row],[ow]],RTARoutes[[StageCodes]:[RouteID]],6,FALSE), VLOOKUP(PrivateSchedule[[#This Row],[re]],RTARoutes[[StageCodes]:[RouteID]],6,FALSE))</f>
        <v>PVT360</v>
      </c>
      <c r="AE1130" t="str" cm="1">
        <f t="array" ref="AE1130">_xlfn.IFS( NOT(ISNA(VLOOKUP(PrivateSchedule[[#This Row],[ow]],RTARoutes[[StageCodes]:[RouteID]],6,FALSE))), "O",  NOT(ISNA(VLOOKUP(PrivateSchedule[[#This Row],[re]],RTARoutes[[StageCodes]:[RouteID]],6,FALSE))), "R")</f>
        <v>R</v>
      </c>
      <c r="AF1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31" spans="2:33">
      <c r="O1131" s="171" t="s">
        <v>422</v>
      </c>
      <c r="T1131" s="173" t="s">
        <v>421</v>
      </c>
      <c r="U1131" t="str">
        <f t="shared" si="68"/>
        <v>NEW VADDEM-VASCO</v>
      </c>
      <c r="V1131" s="163">
        <v>0.80208333333333337</v>
      </c>
      <c r="AA1131" s="165">
        <f t="shared" si="69"/>
        <v>0.81597222222222221</v>
      </c>
      <c r="AB1131" t="str">
        <f t="shared" si="70"/>
        <v>VSD</v>
      </c>
      <c r="AC1131" t="str">
        <f t="shared" si="71"/>
        <v>GA01T9407</v>
      </c>
      <c r="AD1131" t="str">
        <f>_xlfn.IFNA(VLOOKUP(PrivateSchedule[[#This Row],[ow]],RTARoutes[[StageCodes]:[RouteID]],6,FALSE), VLOOKUP(PrivateSchedule[[#This Row],[re]],RTARoutes[[StageCodes]:[RouteID]],6,FALSE))</f>
        <v>PVT360</v>
      </c>
      <c r="AE1131" t="str" cm="1">
        <f t="array" ref="AE1131">_xlfn.IFS( NOT(ISNA(VLOOKUP(PrivateSchedule[[#This Row],[ow]],RTARoutes[[StageCodes]:[RouteID]],6,FALSE))), "O",  NOT(ISNA(VLOOKUP(PrivateSchedule[[#This Row],[re]],RTARoutes[[StageCodes]:[RouteID]],6,FALSE))), "R")</f>
        <v>O</v>
      </c>
      <c r="AF1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32" spans="2:33">
      <c r="O1132" s="171" t="s">
        <v>421</v>
      </c>
      <c r="T1132" s="173" t="s">
        <v>422</v>
      </c>
      <c r="U1132" t="str">
        <f t="shared" si="68"/>
        <v>VASCO-NEW VADDEM</v>
      </c>
      <c r="V1132" s="163">
        <v>0.81666666666666665</v>
      </c>
      <c r="AA1132" s="165">
        <f t="shared" si="69"/>
        <v>0.83055555555555549</v>
      </c>
      <c r="AB1132" t="str">
        <f t="shared" si="70"/>
        <v>VSD</v>
      </c>
      <c r="AC1132" t="str">
        <f t="shared" si="71"/>
        <v>GA01T9407</v>
      </c>
      <c r="AD1132" t="str">
        <f>_xlfn.IFNA(VLOOKUP(PrivateSchedule[[#This Row],[ow]],RTARoutes[[StageCodes]:[RouteID]],6,FALSE), VLOOKUP(PrivateSchedule[[#This Row],[re]],RTARoutes[[StageCodes]:[RouteID]],6,FALSE))</f>
        <v>PVT360</v>
      </c>
      <c r="AE1132" t="str" cm="1">
        <f t="array" ref="AE1132">_xlfn.IFS( NOT(ISNA(VLOOKUP(PrivateSchedule[[#This Row],[ow]],RTARoutes[[StageCodes]:[RouteID]],6,FALSE))), "O",  NOT(ISNA(VLOOKUP(PrivateSchedule[[#This Row],[re]],RTARoutes[[StageCodes]:[RouteID]],6,FALSE))), "R")</f>
        <v>R</v>
      </c>
      <c r="AF1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33" spans="2:33">
      <c r="O1133" s="171" t="s">
        <v>422</v>
      </c>
      <c r="T1133" s="173" t="s">
        <v>421</v>
      </c>
      <c r="U1133" t="str">
        <f t="shared" si="68"/>
        <v>NEW VADDEM-VASCO</v>
      </c>
      <c r="V1133" s="163">
        <v>0.83333333333333337</v>
      </c>
      <c r="AA1133" s="165">
        <f t="shared" si="69"/>
        <v>0.84722222222222221</v>
      </c>
      <c r="AB1133" t="str">
        <f t="shared" si="70"/>
        <v>VSD</v>
      </c>
      <c r="AC1133" t="str">
        <f t="shared" si="71"/>
        <v>GA01T9407</v>
      </c>
      <c r="AD1133" t="str">
        <f>_xlfn.IFNA(VLOOKUP(PrivateSchedule[[#This Row],[ow]],RTARoutes[[StageCodes]:[RouteID]],6,FALSE), VLOOKUP(PrivateSchedule[[#This Row],[re]],RTARoutes[[StageCodes]:[RouteID]],6,FALSE))</f>
        <v>PVT360</v>
      </c>
      <c r="AE1133" t="str" cm="1">
        <f t="array" ref="AE1133">_xlfn.IFS( NOT(ISNA(VLOOKUP(PrivateSchedule[[#This Row],[ow]],RTARoutes[[StageCodes]:[RouteID]],6,FALSE))), "O",  NOT(ISNA(VLOOKUP(PrivateSchedule[[#This Row],[re]],RTARoutes[[StageCodes]:[RouteID]],6,FALSE))), "R")</f>
        <v>O</v>
      </c>
      <c r="AF1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34" spans="2:33">
      <c r="O1134" s="171" t="s">
        <v>421</v>
      </c>
      <c r="T1134" s="173" t="s">
        <v>422</v>
      </c>
      <c r="U1134" t="str">
        <f t="shared" si="68"/>
        <v>VASCO-NEW VADDEM</v>
      </c>
      <c r="V1134" s="163">
        <v>0.84722222222222221</v>
      </c>
      <c r="AA1134" s="165">
        <f t="shared" si="69"/>
        <v>0.86111111111111105</v>
      </c>
      <c r="AB1134" t="str">
        <f t="shared" si="70"/>
        <v>VSD</v>
      </c>
      <c r="AC1134" t="str">
        <f t="shared" si="71"/>
        <v>GA01T9407</v>
      </c>
      <c r="AD1134" t="str">
        <f>_xlfn.IFNA(VLOOKUP(PrivateSchedule[[#This Row],[ow]],RTARoutes[[StageCodes]:[RouteID]],6,FALSE), VLOOKUP(PrivateSchedule[[#This Row],[re]],RTARoutes[[StageCodes]:[RouteID]],6,FALSE))</f>
        <v>PVT360</v>
      </c>
      <c r="AE1134" t="str" cm="1">
        <f t="array" ref="AE1134">_xlfn.IFS( NOT(ISNA(VLOOKUP(PrivateSchedule[[#This Row],[ow]],RTARoutes[[StageCodes]:[RouteID]],6,FALSE))), "O",  NOT(ISNA(VLOOKUP(PrivateSchedule[[#This Row],[re]],RTARoutes[[StageCodes]:[RouteID]],6,FALSE))), "R")</f>
        <v>R</v>
      </c>
      <c r="AF1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35" spans="2:33">
      <c r="B1135" s="171" t="s">
        <v>3979</v>
      </c>
      <c r="E1135" s="176" t="s">
        <v>3980</v>
      </c>
      <c r="F1135" s="177">
        <v>43976</v>
      </c>
      <c r="J1135" s="171" t="s">
        <v>3981</v>
      </c>
      <c r="L1135" s="172" t="s">
        <v>16</v>
      </c>
      <c r="M1135" s="198">
        <v>27</v>
      </c>
      <c r="N1135" s="199">
        <v>11</v>
      </c>
      <c r="O1135" s="171" t="s">
        <v>422</v>
      </c>
      <c r="T1135" s="173" t="s">
        <v>421</v>
      </c>
      <c r="U1135" t="str">
        <f t="shared" si="68"/>
        <v>NEW VADDEM-VASCO</v>
      </c>
      <c r="V1135" s="163">
        <v>0.27777777777777779</v>
      </c>
      <c r="AA1135" s="165">
        <f t="shared" si="69"/>
        <v>0.29166666666666669</v>
      </c>
      <c r="AB1135" t="str">
        <f t="shared" si="70"/>
        <v>VSD</v>
      </c>
      <c r="AC1135" t="str">
        <f t="shared" si="71"/>
        <v>GA02V4164</v>
      </c>
      <c r="AD1135" t="str">
        <f>_xlfn.IFNA(VLOOKUP(PrivateSchedule[[#This Row],[ow]],RTARoutes[[StageCodes]:[RouteID]],6,FALSE), VLOOKUP(PrivateSchedule[[#This Row],[re]],RTARoutes[[StageCodes]:[RouteID]],6,FALSE))</f>
        <v>PVT360</v>
      </c>
      <c r="AE1135" t="str" cm="1">
        <f t="array" ref="AE1135">_xlfn.IFS( NOT(ISNA(VLOOKUP(PrivateSchedule[[#This Row],[ow]],RTARoutes[[StageCodes]:[RouteID]],6,FALSE))), "O",  NOT(ISNA(VLOOKUP(PrivateSchedule[[#This Row],[re]],RTARoutes[[StageCodes]:[RouteID]],6,FALSE))), "R")</f>
        <v>O</v>
      </c>
      <c r="AF1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36" spans="2:33">
      <c r="O1136" s="171" t="s">
        <v>421</v>
      </c>
      <c r="T1136" s="173" t="s">
        <v>422</v>
      </c>
      <c r="U1136" t="str">
        <f t="shared" si="68"/>
        <v>VASCO-NEW VADDEM</v>
      </c>
      <c r="V1136" s="163">
        <v>0.29166666666666669</v>
      </c>
      <c r="AA1136" s="165">
        <f t="shared" si="69"/>
        <v>0.30555555555555558</v>
      </c>
      <c r="AB1136" t="str">
        <f t="shared" si="70"/>
        <v>VSD</v>
      </c>
      <c r="AC1136" t="str">
        <f t="shared" si="71"/>
        <v>GA02V4164</v>
      </c>
      <c r="AD1136" t="str">
        <f>_xlfn.IFNA(VLOOKUP(PrivateSchedule[[#This Row],[ow]],RTARoutes[[StageCodes]:[RouteID]],6,FALSE), VLOOKUP(PrivateSchedule[[#This Row],[re]],RTARoutes[[StageCodes]:[RouteID]],6,FALSE))</f>
        <v>PVT360</v>
      </c>
      <c r="AE1136" t="str" cm="1">
        <f t="array" ref="AE1136">_xlfn.IFS( NOT(ISNA(VLOOKUP(PrivateSchedule[[#This Row],[ow]],RTARoutes[[StageCodes]:[RouteID]],6,FALSE))), "O",  NOT(ISNA(VLOOKUP(PrivateSchedule[[#This Row],[re]],RTARoutes[[StageCodes]:[RouteID]],6,FALSE))), "R")</f>
        <v>R</v>
      </c>
      <c r="AF1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37" spans="15:33">
      <c r="O1137" s="171" t="s">
        <v>422</v>
      </c>
      <c r="T1137" s="173" t="s">
        <v>421</v>
      </c>
      <c r="U1137" t="str">
        <f t="shared" si="68"/>
        <v>NEW VADDEM-VASCO</v>
      </c>
      <c r="V1137" s="163">
        <v>0.32291666666666669</v>
      </c>
      <c r="AA1137" s="165">
        <f t="shared" si="69"/>
        <v>0.33680555555555558</v>
      </c>
      <c r="AB1137" t="str">
        <f t="shared" si="70"/>
        <v>VSD</v>
      </c>
      <c r="AC1137" t="str">
        <f t="shared" si="71"/>
        <v>GA02V4164</v>
      </c>
      <c r="AD1137" t="str">
        <f>_xlfn.IFNA(VLOOKUP(PrivateSchedule[[#This Row],[ow]],RTARoutes[[StageCodes]:[RouteID]],6,FALSE), VLOOKUP(PrivateSchedule[[#This Row],[re]],RTARoutes[[StageCodes]:[RouteID]],6,FALSE))</f>
        <v>PVT360</v>
      </c>
      <c r="AE1137" t="str" cm="1">
        <f t="array" ref="AE1137">_xlfn.IFS( NOT(ISNA(VLOOKUP(PrivateSchedule[[#This Row],[ow]],RTARoutes[[StageCodes]:[RouteID]],6,FALSE))), "O",  NOT(ISNA(VLOOKUP(PrivateSchedule[[#This Row],[re]],RTARoutes[[StageCodes]:[RouteID]],6,FALSE))), "R")</f>
        <v>O</v>
      </c>
      <c r="AF1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38" spans="15:33">
      <c r="O1138" s="171" t="s">
        <v>421</v>
      </c>
      <c r="T1138" s="173" t="s">
        <v>422</v>
      </c>
      <c r="U1138" t="str">
        <f t="shared" si="68"/>
        <v>VASCO-NEW VADDEM</v>
      </c>
      <c r="V1138" s="163">
        <v>0.33680555555555558</v>
      </c>
      <c r="AA1138" s="165">
        <f t="shared" si="69"/>
        <v>0.35069444444444448</v>
      </c>
      <c r="AB1138" t="str">
        <f t="shared" si="70"/>
        <v>VSD</v>
      </c>
      <c r="AC1138" t="str">
        <f t="shared" si="71"/>
        <v>GA02V4164</v>
      </c>
      <c r="AD1138" t="str">
        <f>_xlfn.IFNA(VLOOKUP(PrivateSchedule[[#This Row],[ow]],RTARoutes[[StageCodes]:[RouteID]],6,FALSE), VLOOKUP(PrivateSchedule[[#This Row],[re]],RTARoutes[[StageCodes]:[RouteID]],6,FALSE))</f>
        <v>PVT360</v>
      </c>
      <c r="AE1138" t="str" cm="1">
        <f t="array" ref="AE1138">_xlfn.IFS( NOT(ISNA(VLOOKUP(PrivateSchedule[[#This Row],[ow]],RTARoutes[[StageCodes]:[RouteID]],6,FALSE))), "O",  NOT(ISNA(VLOOKUP(PrivateSchedule[[#This Row],[re]],RTARoutes[[StageCodes]:[RouteID]],6,FALSE))), "R")</f>
        <v>R</v>
      </c>
      <c r="AF1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39" spans="15:33">
      <c r="O1139" s="171" t="s">
        <v>422</v>
      </c>
      <c r="T1139" s="173" t="s">
        <v>421</v>
      </c>
      <c r="U1139" t="str">
        <f t="shared" si="68"/>
        <v>NEW VADDEM-VASCO</v>
      </c>
      <c r="V1139" s="163">
        <v>0.3576388888888889</v>
      </c>
      <c r="AA1139" s="165">
        <f t="shared" si="69"/>
        <v>0.37152777777777779</v>
      </c>
      <c r="AB1139" t="str">
        <f t="shared" si="70"/>
        <v>VSD</v>
      </c>
      <c r="AC1139" t="str">
        <f t="shared" si="71"/>
        <v>GA02V4164</v>
      </c>
      <c r="AD1139" t="str">
        <f>_xlfn.IFNA(VLOOKUP(PrivateSchedule[[#This Row],[ow]],RTARoutes[[StageCodes]:[RouteID]],6,FALSE), VLOOKUP(PrivateSchedule[[#This Row],[re]],RTARoutes[[StageCodes]:[RouteID]],6,FALSE))</f>
        <v>PVT360</v>
      </c>
      <c r="AE1139" t="str" cm="1">
        <f t="array" ref="AE1139">_xlfn.IFS( NOT(ISNA(VLOOKUP(PrivateSchedule[[#This Row],[ow]],RTARoutes[[StageCodes]:[RouteID]],6,FALSE))), "O",  NOT(ISNA(VLOOKUP(PrivateSchedule[[#This Row],[re]],RTARoutes[[StageCodes]:[RouteID]],6,FALSE))), "R")</f>
        <v>O</v>
      </c>
      <c r="AF1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40" spans="15:33">
      <c r="O1140" s="171" t="s">
        <v>421</v>
      </c>
      <c r="T1140" s="173" t="s">
        <v>422</v>
      </c>
      <c r="U1140" t="str">
        <f t="shared" si="68"/>
        <v>VASCO-NEW VADDEM</v>
      </c>
      <c r="V1140" s="163">
        <v>0.37152777777777779</v>
      </c>
      <c r="AA1140" s="165">
        <f t="shared" si="69"/>
        <v>0.38541666666666669</v>
      </c>
      <c r="AB1140" t="str">
        <f t="shared" si="70"/>
        <v>VSD</v>
      </c>
      <c r="AC1140" t="str">
        <f t="shared" si="71"/>
        <v>GA02V4164</v>
      </c>
      <c r="AD1140" t="str">
        <f>_xlfn.IFNA(VLOOKUP(PrivateSchedule[[#This Row],[ow]],RTARoutes[[StageCodes]:[RouteID]],6,FALSE), VLOOKUP(PrivateSchedule[[#This Row],[re]],RTARoutes[[StageCodes]:[RouteID]],6,FALSE))</f>
        <v>PVT360</v>
      </c>
      <c r="AE1140" t="str" cm="1">
        <f t="array" ref="AE1140">_xlfn.IFS( NOT(ISNA(VLOOKUP(PrivateSchedule[[#This Row],[ow]],RTARoutes[[StageCodes]:[RouteID]],6,FALSE))), "O",  NOT(ISNA(VLOOKUP(PrivateSchedule[[#This Row],[re]],RTARoutes[[StageCodes]:[RouteID]],6,FALSE))), "R")</f>
        <v>R</v>
      </c>
      <c r="AF1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41" spans="15:33">
      <c r="O1141" s="171" t="s">
        <v>422</v>
      </c>
      <c r="T1141" s="173" t="s">
        <v>421</v>
      </c>
      <c r="U1141" t="str">
        <f t="shared" si="68"/>
        <v>NEW VADDEM-VASCO</v>
      </c>
      <c r="V1141" s="163">
        <v>0.40972222222222221</v>
      </c>
      <c r="AA1141" s="165">
        <f t="shared" si="69"/>
        <v>0.4236111111111111</v>
      </c>
      <c r="AB1141" t="str">
        <f t="shared" si="70"/>
        <v>VSD</v>
      </c>
      <c r="AC1141" t="str">
        <f t="shared" si="71"/>
        <v>GA02V4164</v>
      </c>
      <c r="AD1141" t="str">
        <f>_xlfn.IFNA(VLOOKUP(PrivateSchedule[[#This Row],[ow]],RTARoutes[[StageCodes]:[RouteID]],6,FALSE), VLOOKUP(PrivateSchedule[[#This Row],[re]],RTARoutes[[StageCodes]:[RouteID]],6,FALSE))</f>
        <v>PVT360</v>
      </c>
      <c r="AE1141" t="str" cm="1">
        <f t="array" ref="AE1141">_xlfn.IFS( NOT(ISNA(VLOOKUP(PrivateSchedule[[#This Row],[ow]],RTARoutes[[StageCodes]:[RouteID]],6,FALSE))), "O",  NOT(ISNA(VLOOKUP(PrivateSchedule[[#This Row],[re]],RTARoutes[[StageCodes]:[RouteID]],6,FALSE))), "R")</f>
        <v>O</v>
      </c>
      <c r="AF1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42" spans="15:33">
      <c r="O1142" s="171" t="s">
        <v>421</v>
      </c>
      <c r="T1142" s="173" t="s">
        <v>422</v>
      </c>
      <c r="U1142" t="str">
        <f t="shared" si="68"/>
        <v>VASCO-NEW VADDEM</v>
      </c>
      <c r="V1142" s="163">
        <v>0.4236111111111111</v>
      </c>
      <c r="AA1142" s="165">
        <f t="shared" si="69"/>
        <v>0.4375</v>
      </c>
      <c r="AB1142" t="str">
        <f t="shared" si="70"/>
        <v>VSD</v>
      </c>
      <c r="AC1142" t="str">
        <f t="shared" si="71"/>
        <v>GA02V4164</v>
      </c>
      <c r="AD1142" t="str">
        <f>_xlfn.IFNA(VLOOKUP(PrivateSchedule[[#This Row],[ow]],RTARoutes[[StageCodes]:[RouteID]],6,FALSE), VLOOKUP(PrivateSchedule[[#This Row],[re]],RTARoutes[[StageCodes]:[RouteID]],6,FALSE))</f>
        <v>PVT360</v>
      </c>
      <c r="AE1142" t="str" cm="1">
        <f t="array" ref="AE1142">_xlfn.IFS( NOT(ISNA(VLOOKUP(PrivateSchedule[[#This Row],[ow]],RTARoutes[[StageCodes]:[RouteID]],6,FALSE))), "O",  NOT(ISNA(VLOOKUP(PrivateSchedule[[#This Row],[re]],RTARoutes[[StageCodes]:[RouteID]],6,FALSE))), "R")</f>
        <v>R</v>
      </c>
      <c r="AF1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43" spans="15:33">
      <c r="O1143" s="171" t="s">
        <v>422</v>
      </c>
      <c r="T1143" s="173" t="s">
        <v>421</v>
      </c>
      <c r="U1143" t="str">
        <f t="shared" si="68"/>
        <v>NEW VADDEM-VASCO</v>
      </c>
      <c r="V1143" s="163">
        <v>0.44444444444444442</v>
      </c>
      <c r="AA1143" s="165">
        <f t="shared" si="69"/>
        <v>0.45833333333333331</v>
      </c>
      <c r="AB1143" t="str">
        <f t="shared" si="70"/>
        <v>VSD</v>
      </c>
      <c r="AC1143" t="str">
        <f t="shared" si="71"/>
        <v>GA02V4164</v>
      </c>
      <c r="AD1143" t="str">
        <f>_xlfn.IFNA(VLOOKUP(PrivateSchedule[[#This Row],[ow]],RTARoutes[[StageCodes]:[RouteID]],6,FALSE), VLOOKUP(PrivateSchedule[[#This Row],[re]],RTARoutes[[StageCodes]:[RouteID]],6,FALSE))</f>
        <v>PVT360</v>
      </c>
      <c r="AE1143" t="str" cm="1">
        <f t="array" ref="AE1143">_xlfn.IFS( NOT(ISNA(VLOOKUP(PrivateSchedule[[#This Row],[ow]],RTARoutes[[StageCodes]:[RouteID]],6,FALSE))), "O",  NOT(ISNA(VLOOKUP(PrivateSchedule[[#This Row],[re]],RTARoutes[[StageCodes]:[RouteID]],6,FALSE))), "R")</f>
        <v>O</v>
      </c>
      <c r="AF1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44" spans="15:33">
      <c r="O1144" s="171" t="s">
        <v>421</v>
      </c>
      <c r="T1144" s="173" t="s">
        <v>422</v>
      </c>
      <c r="U1144" t="str">
        <f t="shared" si="68"/>
        <v>VASCO-NEW VADDEM</v>
      </c>
      <c r="V1144" s="163">
        <v>0.45833333333333331</v>
      </c>
      <c r="AA1144" s="165">
        <f t="shared" si="69"/>
        <v>0.47222222222222221</v>
      </c>
      <c r="AB1144" t="str">
        <f t="shared" si="70"/>
        <v>VSD</v>
      </c>
      <c r="AC1144" t="str">
        <f t="shared" si="71"/>
        <v>GA02V4164</v>
      </c>
      <c r="AD1144" t="str">
        <f>_xlfn.IFNA(VLOOKUP(PrivateSchedule[[#This Row],[ow]],RTARoutes[[StageCodes]:[RouteID]],6,FALSE), VLOOKUP(PrivateSchedule[[#This Row],[re]],RTARoutes[[StageCodes]:[RouteID]],6,FALSE))</f>
        <v>PVT360</v>
      </c>
      <c r="AE1144" t="str" cm="1">
        <f t="array" ref="AE1144">_xlfn.IFS( NOT(ISNA(VLOOKUP(PrivateSchedule[[#This Row],[ow]],RTARoutes[[StageCodes]:[RouteID]],6,FALSE))), "O",  NOT(ISNA(VLOOKUP(PrivateSchedule[[#This Row],[re]],RTARoutes[[StageCodes]:[RouteID]],6,FALSE))), "R")</f>
        <v>R</v>
      </c>
      <c r="AF1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45" spans="15:33">
      <c r="O1145" s="171" t="s">
        <v>422</v>
      </c>
      <c r="T1145" s="173" t="s">
        <v>421</v>
      </c>
      <c r="U1145" t="str">
        <f t="shared" si="68"/>
        <v>NEW VADDEM-VASCO</v>
      </c>
      <c r="V1145" s="163">
        <v>0.50694444444444442</v>
      </c>
      <c r="AA1145" s="165">
        <f t="shared" si="69"/>
        <v>0.52083333333333326</v>
      </c>
      <c r="AB1145" t="str">
        <f t="shared" si="70"/>
        <v>VSD</v>
      </c>
      <c r="AC1145" t="str">
        <f t="shared" si="71"/>
        <v>GA02V4164</v>
      </c>
      <c r="AD1145" t="str">
        <f>_xlfn.IFNA(VLOOKUP(PrivateSchedule[[#This Row],[ow]],RTARoutes[[StageCodes]:[RouteID]],6,FALSE), VLOOKUP(PrivateSchedule[[#This Row],[re]],RTARoutes[[StageCodes]:[RouteID]],6,FALSE))</f>
        <v>PVT360</v>
      </c>
      <c r="AE1145" t="str" cm="1">
        <f t="array" ref="AE1145">_xlfn.IFS( NOT(ISNA(VLOOKUP(PrivateSchedule[[#This Row],[ow]],RTARoutes[[StageCodes]:[RouteID]],6,FALSE))), "O",  NOT(ISNA(VLOOKUP(PrivateSchedule[[#This Row],[re]],RTARoutes[[StageCodes]:[RouteID]],6,FALSE))), "R")</f>
        <v>O</v>
      </c>
      <c r="AF1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46" spans="15:33">
      <c r="O1146" s="171" t="s">
        <v>421</v>
      </c>
      <c r="T1146" s="173" t="s">
        <v>422</v>
      </c>
      <c r="U1146" t="str">
        <f t="shared" si="68"/>
        <v>VASCO-NEW VADDEM</v>
      </c>
      <c r="V1146" s="163">
        <v>0.52083333333333337</v>
      </c>
      <c r="AA1146" s="165">
        <f t="shared" si="69"/>
        <v>0.53472222222222221</v>
      </c>
      <c r="AB1146" t="str">
        <f t="shared" si="70"/>
        <v>VSD</v>
      </c>
      <c r="AC1146" t="str">
        <f t="shared" si="71"/>
        <v>GA02V4164</v>
      </c>
      <c r="AD1146" t="str">
        <f>_xlfn.IFNA(VLOOKUP(PrivateSchedule[[#This Row],[ow]],RTARoutes[[StageCodes]:[RouteID]],6,FALSE), VLOOKUP(PrivateSchedule[[#This Row],[re]],RTARoutes[[StageCodes]:[RouteID]],6,FALSE))</f>
        <v>PVT360</v>
      </c>
      <c r="AE1146" t="str" cm="1">
        <f t="array" ref="AE1146">_xlfn.IFS( NOT(ISNA(VLOOKUP(PrivateSchedule[[#This Row],[ow]],RTARoutes[[StageCodes]:[RouteID]],6,FALSE))), "O",  NOT(ISNA(VLOOKUP(PrivateSchedule[[#This Row],[re]],RTARoutes[[StageCodes]:[RouteID]],6,FALSE))), "R")</f>
        <v>R</v>
      </c>
      <c r="AF1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47" spans="15:33">
      <c r="O1147" s="171" t="s">
        <v>422</v>
      </c>
      <c r="T1147" s="173" t="s">
        <v>421</v>
      </c>
      <c r="U1147" t="str">
        <f t="shared" si="68"/>
        <v>NEW VADDEM-VASCO</v>
      </c>
      <c r="V1147" s="163">
        <v>0.54166666666666663</v>
      </c>
      <c r="AA1147" s="165">
        <f t="shared" si="69"/>
        <v>0.55555555555555547</v>
      </c>
      <c r="AB1147" t="str">
        <f t="shared" si="70"/>
        <v>VSD</v>
      </c>
      <c r="AC1147" t="str">
        <f t="shared" si="71"/>
        <v>GA02V4164</v>
      </c>
      <c r="AD1147" t="str">
        <f>_xlfn.IFNA(VLOOKUP(PrivateSchedule[[#This Row],[ow]],RTARoutes[[StageCodes]:[RouteID]],6,FALSE), VLOOKUP(PrivateSchedule[[#This Row],[re]],RTARoutes[[StageCodes]:[RouteID]],6,FALSE))</f>
        <v>PVT360</v>
      </c>
      <c r="AE1147" t="str" cm="1">
        <f t="array" ref="AE1147">_xlfn.IFS( NOT(ISNA(VLOOKUP(PrivateSchedule[[#This Row],[ow]],RTARoutes[[StageCodes]:[RouteID]],6,FALSE))), "O",  NOT(ISNA(VLOOKUP(PrivateSchedule[[#This Row],[re]],RTARoutes[[StageCodes]:[RouteID]],6,FALSE))), "R")</f>
        <v>O</v>
      </c>
      <c r="AF1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48" spans="15:33">
      <c r="O1148" s="171" t="s">
        <v>421</v>
      </c>
      <c r="T1148" s="173" t="s">
        <v>422</v>
      </c>
      <c r="U1148" t="str">
        <f t="shared" si="68"/>
        <v>VASCO-NEW VADDEM</v>
      </c>
      <c r="V1148" s="163">
        <v>0.55555555555555558</v>
      </c>
      <c r="AA1148" s="165">
        <f t="shared" si="69"/>
        <v>0.56944444444444442</v>
      </c>
      <c r="AB1148" t="str">
        <f t="shared" si="70"/>
        <v>VSD</v>
      </c>
      <c r="AC1148" t="str">
        <f t="shared" si="71"/>
        <v>GA02V4164</v>
      </c>
      <c r="AD1148" t="str">
        <f>_xlfn.IFNA(VLOOKUP(PrivateSchedule[[#This Row],[ow]],RTARoutes[[StageCodes]:[RouteID]],6,FALSE), VLOOKUP(PrivateSchedule[[#This Row],[re]],RTARoutes[[StageCodes]:[RouteID]],6,FALSE))</f>
        <v>PVT360</v>
      </c>
      <c r="AE1148" t="str" cm="1">
        <f t="array" ref="AE1148">_xlfn.IFS( NOT(ISNA(VLOOKUP(PrivateSchedule[[#This Row],[ow]],RTARoutes[[StageCodes]:[RouteID]],6,FALSE))), "O",  NOT(ISNA(VLOOKUP(PrivateSchedule[[#This Row],[re]],RTARoutes[[StageCodes]:[RouteID]],6,FALSE))), "R")</f>
        <v>R</v>
      </c>
      <c r="AF1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49" spans="15:33">
      <c r="O1149" s="171" t="s">
        <v>422</v>
      </c>
      <c r="T1149" s="173" t="s">
        <v>421</v>
      </c>
      <c r="U1149" t="str">
        <f t="shared" si="68"/>
        <v>NEW VADDEM-VASCO</v>
      </c>
      <c r="V1149" s="163">
        <v>0.57638888888888884</v>
      </c>
      <c r="AA1149" s="165">
        <f t="shared" si="69"/>
        <v>0.59027777777777768</v>
      </c>
      <c r="AB1149" t="str">
        <f t="shared" si="70"/>
        <v>VSD</v>
      </c>
      <c r="AC1149" t="str">
        <f t="shared" si="71"/>
        <v>GA02V4164</v>
      </c>
      <c r="AD1149" t="str">
        <f>_xlfn.IFNA(VLOOKUP(PrivateSchedule[[#This Row],[ow]],RTARoutes[[StageCodes]:[RouteID]],6,FALSE), VLOOKUP(PrivateSchedule[[#This Row],[re]],RTARoutes[[StageCodes]:[RouteID]],6,FALSE))</f>
        <v>PVT360</v>
      </c>
      <c r="AE1149" t="str" cm="1">
        <f t="array" ref="AE1149">_xlfn.IFS( NOT(ISNA(VLOOKUP(PrivateSchedule[[#This Row],[ow]],RTARoutes[[StageCodes]:[RouteID]],6,FALSE))), "O",  NOT(ISNA(VLOOKUP(PrivateSchedule[[#This Row],[re]],RTARoutes[[StageCodes]:[RouteID]],6,FALSE))), "R")</f>
        <v>O</v>
      </c>
      <c r="AF1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50" spans="15:33">
      <c r="O1150" s="171" t="s">
        <v>421</v>
      </c>
      <c r="T1150" s="173" t="s">
        <v>422</v>
      </c>
      <c r="U1150" t="str">
        <f t="shared" si="68"/>
        <v>VASCO-NEW VADDEM</v>
      </c>
      <c r="V1150" s="163">
        <v>0.59375</v>
      </c>
      <c r="AA1150" s="165">
        <f t="shared" si="69"/>
        <v>0.60763888888888884</v>
      </c>
      <c r="AB1150" t="str">
        <f t="shared" si="70"/>
        <v>VSD</v>
      </c>
      <c r="AC1150" t="str">
        <f t="shared" si="71"/>
        <v>GA02V4164</v>
      </c>
      <c r="AD1150" t="str">
        <f>_xlfn.IFNA(VLOOKUP(PrivateSchedule[[#This Row],[ow]],RTARoutes[[StageCodes]:[RouteID]],6,FALSE), VLOOKUP(PrivateSchedule[[#This Row],[re]],RTARoutes[[StageCodes]:[RouteID]],6,FALSE))</f>
        <v>PVT360</v>
      </c>
      <c r="AE1150" t="str" cm="1">
        <f t="array" ref="AE1150">_xlfn.IFS( NOT(ISNA(VLOOKUP(PrivateSchedule[[#This Row],[ow]],RTARoutes[[StageCodes]:[RouteID]],6,FALSE))), "O",  NOT(ISNA(VLOOKUP(PrivateSchedule[[#This Row],[re]],RTARoutes[[StageCodes]:[RouteID]],6,FALSE))), "R")</f>
        <v>R</v>
      </c>
      <c r="AF1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51" spans="15:33">
      <c r="O1151" s="171" t="s">
        <v>422</v>
      </c>
      <c r="T1151" s="173" t="s">
        <v>421</v>
      </c>
      <c r="U1151" t="str">
        <f t="shared" si="68"/>
        <v>NEW VADDEM-VASCO</v>
      </c>
      <c r="V1151" s="163">
        <v>0.66666666666666663</v>
      </c>
      <c r="AA1151" s="165">
        <f t="shared" si="69"/>
        <v>0.68055555555555547</v>
      </c>
      <c r="AB1151" t="str">
        <f t="shared" si="70"/>
        <v>VSD</v>
      </c>
      <c r="AC1151" t="str">
        <f t="shared" si="71"/>
        <v>GA02V4164</v>
      </c>
      <c r="AD1151" t="str">
        <f>_xlfn.IFNA(VLOOKUP(PrivateSchedule[[#This Row],[ow]],RTARoutes[[StageCodes]:[RouteID]],6,FALSE), VLOOKUP(PrivateSchedule[[#This Row],[re]],RTARoutes[[StageCodes]:[RouteID]],6,FALSE))</f>
        <v>PVT360</v>
      </c>
      <c r="AE1151" t="str" cm="1">
        <f t="array" ref="AE1151">_xlfn.IFS( NOT(ISNA(VLOOKUP(PrivateSchedule[[#This Row],[ow]],RTARoutes[[StageCodes]:[RouteID]],6,FALSE))), "O",  NOT(ISNA(VLOOKUP(PrivateSchedule[[#This Row],[re]],RTARoutes[[StageCodes]:[RouteID]],6,FALSE))), "R")</f>
        <v>O</v>
      </c>
      <c r="AF1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52" spans="15:33">
      <c r="O1152" s="171" t="s">
        <v>421</v>
      </c>
      <c r="T1152" s="173" t="s">
        <v>422</v>
      </c>
      <c r="U1152" t="str">
        <f t="shared" si="68"/>
        <v>VASCO-NEW VADDEM</v>
      </c>
      <c r="V1152" s="163">
        <v>0.68055555555555558</v>
      </c>
      <c r="AA1152" s="165">
        <f t="shared" si="69"/>
        <v>0.69444444444444442</v>
      </c>
      <c r="AB1152" t="str">
        <f t="shared" si="70"/>
        <v>VSD</v>
      </c>
      <c r="AC1152" t="str">
        <f t="shared" si="71"/>
        <v>GA02V4164</v>
      </c>
      <c r="AD1152" t="str">
        <f>_xlfn.IFNA(VLOOKUP(PrivateSchedule[[#This Row],[ow]],RTARoutes[[StageCodes]:[RouteID]],6,FALSE), VLOOKUP(PrivateSchedule[[#This Row],[re]],RTARoutes[[StageCodes]:[RouteID]],6,FALSE))</f>
        <v>PVT360</v>
      </c>
      <c r="AE1152" t="str" cm="1">
        <f t="array" ref="AE1152">_xlfn.IFS( NOT(ISNA(VLOOKUP(PrivateSchedule[[#This Row],[ow]],RTARoutes[[StageCodes]:[RouteID]],6,FALSE))), "O",  NOT(ISNA(VLOOKUP(PrivateSchedule[[#This Row],[re]],RTARoutes[[StageCodes]:[RouteID]],6,FALSE))), "R")</f>
        <v>R</v>
      </c>
      <c r="AF1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53" spans="2:33">
      <c r="O1153" s="171" t="s">
        <v>422</v>
      </c>
      <c r="T1153" s="173" t="s">
        <v>421</v>
      </c>
      <c r="U1153" t="str">
        <f t="shared" si="68"/>
        <v>NEW VADDEM-VASCO</v>
      </c>
      <c r="V1153" s="163">
        <v>0.69791666666666663</v>
      </c>
      <c r="AA1153" s="165">
        <f t="shared" si="69"/>
        <v>0.71180555555555547</v>
      </c>
      <c r="AB1153" t="str">
        <f t="shared" si="70"/>
        <v>VSD</v>
      </c>
      <c r="AC1153" t="str">
        <f t="shared" si="71"/>
        <v>GA02V4164</v>
      </c>
      <c r="AD1153" t="str">
        <f>_xlfn.IFNA(VLOOKUP(PrivateSchedule[[#This Row],[ow]],RTARoutes[[StageCodes]:[RouteID]],6,FALSE), VLOOKUP(PrivateSchedule[[#This Row],[re]],RTARoutes[[StageCodes]:[RouteID]],6,FALSE))</f>
        <v>PVT360</v>
      </c>
      <c r="AE1153" t="str" cm="1">
        <f t="array" ref="AE1153">_xlfn.IFS( NOT(ISNA(VLOOKUP(PrivateSchedule[[#This Row],[ow]],RTARoutes[[StageCodes]:[RouteID]],6,FALSE))), "O",  NOT(ISNA(VLOOKUP(PrivateSchedule[[#This Row],[re]],RTARoutes[[StageCodes]:[RouteID]],6,FALSE))), "R")</f>
        <v>O</v>
      </c>
      <c r="AF1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54" spans="2:33">
      <c r="O1154" s="171" t="s">
        <v>421</v>
      </c>
      <c r="T1154" s="173" t="s">
        <v>422</v>
      </c>
      <c r="U1154" t="str">
        <f t="shared" si="68"/>
        <v>VASCO-NEW VADDEM</v>
      </c>
      <c r="V1154" s="163">
        <v>0.71180555555555558</v>
      </c>
      <c r="AA1154" s="165">
        <f t="shared" si="69"/>
        <v>0.72569444444444442</v>
      </c>
      <c r="AB1154" t="str">
        <f t="shared" si="70"/>
        <v>VSD</v>
      </c>
      <c r="AC1154" t="str">
        <f t="shared" si="71"/>
        <v>GA02V4164</v>
      </c>
      <c r="AD1154" t="str">
        <f>_xlfn.IFNA(VLOOKUP(PrivateSchedule[[#This Row],[ow]],RTARoutes[[StageCodes]:[RouteID]],6,FALSE), VLOOKUP(PrivateSchedule[[#This Row],[re]],RTARoutes[[StageCodes]:[RouteID]],6,FALSE))</f>
        <v>PVT360</v>
      </c>
      <c r="AE1154" t="str" cm="1">
        <f t="array" ref="AE1154">_xlfn.IFS( NOT(ISNA(VLOOKUP(PrivateSchedule[[#This Row],[ow]],RTARoutes[[StageCodes]:[RouteID]],6,FALSE))), "O",  NOT(ISNA(VLOOKUP(PrivateSchedule[[#This Row],[re]],RTARoutes[[StageCodes]:[RouteID]],6,FALSE))), "R")</f>
        <v>R</v>
      </c>
      <c r="AF1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55" spans="2:33">
      <c r="O1155" s="171" t="s">
        <v>422</v>
      </c>
      <c r="T1155" s="173" t="s">
        <v>421</v>
      </c>
      <c r="U1155" t="str">
        <f t="shared" ref="U1155:U1218" si="72">_xlfn.IFNA(VLOOKUP($O1155,Code2Loc,2,FALSE)
&amp; IF( OR( ISNA($P1155), LEN($P1155)=0), "",  "-" &amp; VLOOKUP($P1155,Code2Loc,2,FALSE))
&amp; IF( OR( ISNA($Q1155), LEN($Q1155)=0), "",  "-" &amp; VLOOKUP($Q1155,Code2Loc,2,FALSE))
&amp; IF( OR( ISNA($R1155), LEN($R1155)=0), "",  "-" &amp; VLOOKUP($R1155,Code2Loc,2,FALSE))
&amp; IF( OR( ISNA($S1155), LEN($S1155)=0), "",  "-" &amp; VLOOKUP($S1155,Code2Loc,2,FALSE))
&amp; IF( OR( ISNA($T1155), LEN($T1155)=0), "",  "-" &amp; VLOOKUP($T1155,Code2Loc,2,FALSE)),"")</f>
        <v>NEW VADDEM-VASCO</v>
      </c>
      <c r="V1155" s="163">
        <v>0.73611111111111116</v>
      </c>
      <c r="AA1155" s="165">
        <f t="shared" ref="AA1155:AA1218" si="73">IF(ISBLANK($V1155), "", _xlfn.IFNA($V1155 + _xlfn.IFNA( VLOOKUP($O1155 &amp; IF(ISBLANK($P1155),"", "-" &amp; $P1155) &amp; IF(ISBLANK($Q1155),"", "-" &amp; $Q1155) &amp; IF(ISBLANK($R1155),"", "-" &amp; $R1155) &amp; IF(ISBLANK($S1155),"", "-" &amp; $S1155) &amp; IF(ISBLANK($T1155),"", "-" &amp; $T1155),TravelTime,8,FALSE), VLOOKUP($T1155 &amp; IF(ISBLANK($S1155),"", "-" &amp; $S1155) &amp; IF(ISBLANK($R1155),"", "-" &amp; $R1155) &amp; IF(ISBLANK($Q1155),"", "-" &amp; $Q1155) &amp; IF(ISBLANK($P1155),"", "-" &amp; $P1155) &amp; IF(ISBLANK($O1155),"", "-" &amp; $O1155),TravelTime,8,FALSE)) / 1440, ""))</f>
        <v>0.75</v>
      </c>
      <c r="AB1155" t="str">
        <f t="shared" ref="AB1155:AB1218" si="74">IF(AND(LEN($A1155)&lt;&gt;0,LEN($A1155)&lt;&gt;0),$A1155,$AB1154)</f>
        <v>VSD</v>
      </c>
      <c r="AC1155" t="str">
        <f t="shared" ref="AC1155:AC1218" si="75">IF(AND(LEN($J1155)&lt;&gt;0,LEN($B1155)&lt;&gt;0),$J1155,$AC1154)</f>
        <v>GA02V4164</v>
      </c>
      <c r="AD1155" t="str">
        <f>_xlfn.IFNA(VLOOKUP(PrivateSchedule[[#This Row],[ow]],RTARoutes[[StageCodes]:[RouteID]],6,FALSE), VLOOKUP(PrivateSchedule[[#This Row],[re]],RTARoutes[[StageCodes]:[RouteID]],6,FALSE))</f>
        <v>PVT360</v>
      </c>
      <c r="AE1155" t="str" cm="1">
        <f t="array" ref="AE1155">_xlfn.IFS( NOT(ISNA(VLOOKUP(PrivateSchedule[[#This Row],[ow]],RTARoutes[[StageCodes]:[RouteID]],6,FALSE))), "O",  NOT(ISNA(VLOOKUP(PrivateSchedule[[#This Row],[re]],RTARoutes[[StageCodes]:[RouteID]],6,FALSE))), "R")</f>
        <v>O</v>
      </c>
      <c r="AF1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56" spans="2:33">
      <c r="O1156" s="171" t="s">
        <v>421</v>
      </c>
      <c r="T1156" s="173" t="s">
        <v>422</v>
      </c>
      <c r="U1156" t="str">
        <f t="shared" si="72"/>
        <v>VASCO-NEW VADDEM</v>
      </c>
      <c r="V1156" s="163">
        <v>0.75</v>
      </c>
      <c r="AA1156" s="165">
        <f t="shared" si="73"/>
        <v>0.76388888888888884</v>
      </c>
      <c r="AB1156" t="str">
        <f t="shared" si="74"/>
        <v>VSD</v>
      </c>
      <c r="AC1156" t="str">
        <f t="shared" si="75"/>
        <v>GA02V4164</v>
      </c>
      <c r="AD1156" t="str">
        <f>_xlfn.IFNA(VLOOKUP(PrivateSchedule[[#This Row],[ow]],RTARoutes[[StageCodes]:[RouteID]],6,FALSE), VLOOKUP(PrivateSchedule[[#This Row],[re]],RTARoutes[[StageCodes]:[RouteID]],6,FALSE))</f>
        <v>PVT360</v>
      </c>
      <c r="AE1156" t="str" cm="1">
        <f t="array" ref="AE1156">_xlfn.IFS( NOT(ISNA(VLOOKUP(PrivateSchedule[[#This Row],[ow]],RTARoutes[[StageCodes]:[RouteID]],6,FALSE))), "O",  NOT(ISNA(VLOOKUP(PrivateSchedule[[#This Row],[re]],RTARoutes[[StageCodes]:[RouteID]],6,FALSE))), "R")</f>
        <v>R</v>
      </c>
      <c r="AF1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57" spans="2:33">
      <c r="O1157" s="171" t="s">
        <v>422</v>
      </c>
      <c r="T1157" s="173" t="s">
        <v>421</v>
      </c>
      <c r="U1157" t="str">
        <f t="shared" si="72"/>
        <v>NEW VADDEM-VASCO</v>
      </c>
      <c r="V1157" s="163">
        <v>0.79861111111111116</v>
      </c>
      <c r="AA1157" s="165">
        <f t="shared" si="73"/>
        <v>0.8125</v>
      </c>
      <c r="AB1157" t="str">
        <f t="shared" si="74"/>
        <v>VSD</v>
      </c>
      <c r="AC1157" t="str">
        <f t="shared" si="75"/>
        <v>GA02V4164</v>
      </c>
      <c r="AD1157" t="str">
        <f>_xlfn.IFNA(VLOOKUP(PrivateSchedule[[#This Row],[ow]],RTARoutes[[StageCodes]:[RouteID]],6,FALSE), VLOOKUP(PrivateSchedule[[#This Row],[re]],RTARoutes[[StageCodes]:[RouteID]],6,FALSE))</f>
        <v>PVT360</v>
      </c>
      <c r="AE1157" t="str" cm="1">
        <f t="array" ref="AE1157">_xlfn.IFS( NOT(ISNA(VLOOKUP(PrivateSchedule[[#This Row],[ow]],RTARoutes[[StageCodes]:[RouteID]],6,FALSE))), "O",  NOT(ISNA(VLOOKUP(PrivateSchedule[[#This Row],[re]],RTARoutes[[StageCodes]:[RouteID]],6,FALSE))), "R")</f>
        <v>O</v>
      </c>
      <c r="AF1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58" spans="2:33">
      <c r="O1158" s="171" t="s">
        <v>421</v>
      </c>
      <c r="T1158" s="173" t="s">
        <v>422</v>
      </c>
      <c r="U1158" t="str">
        <f t="shared" si="72"/>
        <v>VASCO-NEW VADDEM</v>
      </c>
      <c r="V1158" s="163">
        <v>0.8125</v>
      </c>
      <c r="AA1158" s="165">
        <f t="shared" si="73"/>
        <v>0.82638888888888884</v>
      </c>
      <c r="AB1158" t="str">
        <f t="shared" si="74"/>
        <v>VSD</v>
      </c>
      <c r="AC1158" t="str">
        <f t="shared" si="75"/>
        <v>GA02V4164</v>
      </c>
      <c r="AD1158" t="str">
        <f>_xlfn.IFNA(VLOOKUP(PrivateSchedule[[#This Row],[ow]],RTARoutes[[StageCodes]:[RouteID]],6,FALSE), VLOOKUP(PrivateSchedule[[#This Row],[re]],RTARoutes[[StageCodes]:[RouteID]],6,FALSE))</f>
        <v>PVT360</v>
      </c>
      <c r="AE1158" t="str" cm="1">
        <f t="array" ref="AE1158">_xlfn.IFS( NOT(ISNA(VLOOKUP(PrivateSchedule[[#This Row],[ow]],RTARoutes[[StageCodes]:[RouteID]],6,FALSE))), "O",  NOT(ISNA(VLOOKUP(PrivateSchedule[[#This Row],[re]],RTARoutes[[StageCodes]:[RouteID]],6,FALSE))), "R")</f>
        <v>R</v>
      </c>
      <c r="AF1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59" spans="2:33">
      <c r="O1159" s="171" t="s">
        <v>422</v>
      </c>
      <c r="T1159" s="173" t="s">
        <v>421</v>
      </c>
      <c r="U1159" t="str">
        <f t="shared" si="72"/>
        <v>NEW VADDEM-VASCO</v>
      </c>
      <c r="V1159" s="163">
        <v>0.84027777777777779</v>
      </c>
      <c r="AA1159" s="165">
        <f t="shared" si="73"/>
        <v>0.85416666666666663</v>
      </c>
      <c r="AB1159" t="str">
        <f t="shared" si="74"/>
        <v>VSD</v>
      </c>
      <c r="AC1159" t="str">
        <f t="shared" si="75"/>
        <v>GA02V4164</v>
      </c>
      <c r="AD1159" t="str">
        <f>_xlfn.IFNA(VLOOKUP(PrivateSchedule[[#This Row],[ow]],RTARoutes[[StageCodes]:[RouteID]],6,FALSE), VLOOKUP(PrivateSchedule[[#This Row],[re]],RTARoutes[[StageCodes]:[RouteID]],6,FALSE))</f>
        <v>PVT360</v>
      </c>
      <c r="AE1159" t="str" cm="1">
        <f t="array" ref="AE1159">_xlfn.IFS( NOT(ISNA(VLOOKUP(PrivateSchedule[[#This Row],[ow]],RTARoutes[[StageCodes]:[RouteID]],6,FALSE))), "O",  NOT(ISNA(VLOOKUP(PrivateSchedule[[#This Row],[re]],RTARoutes[[StageCodes]:[RouteID]],6,FALSE))), "R")</f>
        <v>O</v>
      </c>
      <c r="AF1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60" spans="2:33">
      <c r="O1160" s="171" t="s">
        <v>421</v>
      </c>
      <c r="T1160" s="173" t="s">
        <v>422</v>
      </c>
      <c r="U1160" t="str">
        <f t="shared" si="72"/>
        <v>VASCO-NEW VADDEM</v>
      </c>
      <c r="V1160" s="163">
        <v>0.85416666666666663</v>
      </c>
      <c r="AA1160" s="165">
        <f t="shared" si="73"/>
        <v>0.86805555555555547</v>
      </c>
      <c r="AB1160" t="str">
        <f t="shared" si="74"/>
        <v>VSD</v>
      </c>
      <c r="AC1160" t="str">
        <f t="shared" si="75"/>
        <v>GA02V4164</v>
      </c>
      <c r="AD1160" t="str">
        <f>_xlfn.IFNA(VLOOKUP(PrivateSchedule[[#This Row],[ow]],RTARoutes[[StageCodes]:[RouteID]],6,FALSE), VLOOKUP(PrivateSchedule[[#This Row],[re]],RTARoutes[[StageCodes]:[RouteID]],6,FALSE))</f>
        <v>PVT360</v>
      </c>
      <c r="AE1160" t="str" cm="1">
        <f t="array" ref="AE1160">_xlfn.IFS( NOT(ISNA(VLOOKUP(PrivateSchedule[[#This Row],[ow]],RTARoutes[[StageCodes]:[RouteID]],6,FALSE))), "O",  NOT(ISNA(VLOOKUP(PrivateSchedule[[#This Row],[re]],RTARoutes[[StageCodes]:[RouteID]],6,FALSE))), "R")</f>
        <v>R</v>
      </c>
      <c r="AF1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61" spans="2:33">
      <c r="B1161" s="171" t="s">
        <v>3982</v>
      </c>
      <c r="E1161" s="176" t="s">
        <v>3983</v>
      </c>
      <c r="F1161" s="177">
        <v>44332</v>
      </c>
      <c r="J1161" s="171" t="s">
        <v>3984</v>
      </c>
      <c r="L1161" s="172" t="s">
        <v>16</v>
      </c>
      <c r="M1161" s="198">
        <v>27</v>
      </c>
      <c r="N1161" s="199">
        <v>11</v>
      </c>
      <c r="O1161" s="171" t="s">
        <v>422</v>
      </c>
      <c r="T1161" s="173" t="s">
        <v>421</v>
      </c>
      <c r="U1161" t="str">
        <f t="shared" si="72"/>
        <v>NEW VADDEM-VASCO</v>
      </c>
      <c r="V1161" s="163">
        <v>0.27430555555555558</v>
      </c>
      <c r="AA1161" s="165">
        <f t="shared" si="73"/>
        <v>0.28819444444444448</v>
      </c>
      <c r="AB1161" t="str">
        <f t="shared" si="74"/>
        <v>VSD</v>
      </c>
      <c r="AC1161" t="str">
        <f t="shared" si="75"/>
        <v>GA02V4566</v>
      </c>
      <c r="AD1161" t="str">
        <f>_xlfn.IFNA(VLOOKUP(PrivateSchedule[[#This Row],[ow]],RTARoutes[[StageCodes]:[RouteID]],6,FALSE), VLOOKUP(PrivateSchedule[[#This Row],[re]],RTARoutes[[StageCodes]:[RouteID]],6,FALSE))</f>
        <v>PVT360</v>
      </c>
      <c r="AE1161" t="str" cm="1">
        <f t="array" ref="AE1161">_xlfn.IFS( NOT(ISNA(VLOOKUP(PrivateSchedule[[#This Row],[ow]],RTARoutes[[StageCodes]:[RouteID]],6,FALSE))), "O",  NOT(ISNA(VLOOKUP(PrivateSchedule[[#This Row],[re]],RTARoutes[[StageCodes]:[RouteID]],6,FALSE))), "R")</f>
        <v>O</v>
      </c>
      <c r="AF1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62" spans="2:33">
      <c r="O1162" s="171" t="s">
        <v>421</v>
      </c>
      <c r="T1162" s="173" t="s">
        <v>422</v>
      </c>
      <c r="U1162" t="str">
        <f t="shared" si="72"/>
        <v>VASCO-NEW VADDEM</v>
      </c>
      <c r="V1162" s="163">
        <v>0.28819444444444442</v>
      </c>
      <c r="AA1162" s="165">
        <f t="shared" si="73"/>
        <v>0.30208333333333331</v>
      </c>
      <c r="AB1162" t="str">
        <f t="shared" si="74"/>
        <v>VSD</v>
      </c>
      <c r="AC1162" t="str">
        <f t="shared" si="75"/>
        <v>GA02V4566</v>
      </c>
      <c r="AD1162" t="str">
        <f>_xlfn.IFNA(VLOOKUP(PrivateSchedule[[#This Row],[ow]],RTARoutes[[StageCodes]:[RouteID]],6,FALSE), VLOOKUP(PrivateSchedule[[#This Row],[re]],RTARoutes[[StageCodes]:[RouteID]],6,FALSE))</f>
        <v>PVT360</v>
      </c>
      <c r="AE1162" t="str" cm="1">
        <f t="array" ref="AE1162">_xlfn.IFS( NOT(ISNA(VLOOKUP(PrivateSchedule[[#This Row],[ow]],RTARoutes[[StageCodes]:[RouteID]],6,FALSE))), "O",  NOT(ISNA(VLOOKUP(PrivateSchedule[[#This Row],[re]],RTARoutes[[StageCodes]:[RouteID]],6,FALSE))), "R")</f>
        <v>R</v>
      </c>
      <c r="AF1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63" spans="2:33">
      <c r="O1163" s="171" t="s">
        <v>422</v>
      </c>
      <c r="T1163" s="173" t="s">
        <v>421</v>
      </c>
      <c r="U1163" t="str">
        <f t="shared" si="72"/>
        <v>NEW VADDEM-VASCO</v>
      </c>
      <c r="V1163" s="163">
        <v>0.31944444444444442</v>
      </c>
      <c r="AA1163" s="165">
        <f t="shared" si="73"/>
        <v>0.33333333333333331</v>
      </c>
      <c r="AB1163" t="str">
        <f t="shared" si="74"/>
        <v>VSD</v>
      </c>
      <c r="AC1163" t="str">
        <f t="shared" si="75"/>
        <v>GA02V4566</v>
      </c>
      <c r="AD1163" t="str">
        <f>_xlfn.IFNA(VLOOKUP(PrivateSchedule[[#This Row],[ow]],RTARoutes[[StageCodes]:[RouteID]],6,FALSE), VLOOKUP(PrivateSchedule[[#This Row],[re]],RTARoutes[[StageCodes]:[RouteID]],6,FALSE))</f>
        <v>PVT360</v>
      </c>
      <c r="AE1163" t="str" cm="1">
        <f t="array" ref="AE1163">_xlfn.IFS( NOT(ISNA(VLOOKUP(PrivateSchedule[[#This Row],[ow]],RTARoutes[[StageCodes]:[RouteID]],6,FALSE))), "O",  NOT(ISNA(VLOOKUP(PrivateSchedule[[#This Row],[re]],RTARoutes[[StageCodes]:[RouteID]],6,FALSE))), "R")</f>
        <v>O</v>
      </c>
      <c r="AF1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64" spans="2:33">
      <c r="O1164" s="171" t="s">
        <v>421</v>
      </c>
      <c r="T1164" s="173" t="s">
        <v>422</v>
      </c>
      <c r="U1164" t="str">
        <f t="shared" si="72"/>
        <v>VASCO-NEW VADDEM</v>
      </c>
      <c r="V1164" s="163">
        <v>0.33333333333333331</v>
      </c>
      <c r="AA1164" s="165">
        <f t="shared" si="73"/>
        <v>0.34722222222222221</v>
      </c>
      <c r="AB1164" t="str">
        <f t="shared" si="74"/>
        <v>VSD</v>
      </c>
      <c r="AC1164" t="str">
        <f t="shared" si="75"/>
        <v>GA02V4566</v>
      </c>
      <c r="AD1164" t="str">
        <f>_xlfn.IFNA(VLOOKUP(PrivateSchedule[[#This Row],[ow]],RTARoutes[[StageCodes]:[RouteID]],6,FALSE), VLOOKUP(PrivateSchedule[[#This Row],[re]],RTARoutes[[StageCodes]:[RouteID]],6,FALSE))</f>
        <v>PVT360</v>
      </c>
      <c r="AE1164" t="str" cm="1">
        <f t="array" ref="AE1164">_xlfn.IFS( NOT(ISNA(VLOOKUP(PrivateSchedule[[#This Row],[ow]],RTARoutes[[StageCodes]:[RouteID]],6,FALSE))), "O",  NOT(ISNA(VLOOKUP(PrivateSchedule[[#This Row],[re]],RTARoutes[[StageCodes]:[RouteID]],6,FALSE))), "R")</f>
        <v>R</v>
      </c>
      <c r="AF1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65" spans="2:33">
      <c r="O1165" s="171" t="s">
        <v>422</v>
      </c>
      <c r="T1165" s="173" t="s">
        <v>421</v>
      </c>
      <c r="U1165" t="str">
        <f t="shared" si="72"/>
        <v>NEW VADDEM-VASCO</v>
      </c>
      <c r="V1165" s="163">
        <v>0.36458333333333331</v>
      </c>
      <c r="AA1165" s="165">
        <f t="shared" si="73"/>
        <v>0.37847222222222221</v>
      </c>
      <c r="AB1165" t="str">
        <f t="shared" si="74"/>
        <v>VSD</v>
      </c>
      <c r="AC1165" t="str">
        <f t="shared" si="75"/>
        <v>GA02V4566</v>
      </c>
      <c r="AD1165" t="str">
        <f>_xlfn.IFNA(VLOOKUP(PrivateSchedule[[#This Row],[ow]],RTARoutes[[StageCodes]:[RouteID]],6,FALSE), VLOOKUP(PrivateSchedule[[#This Row],[re]],RTARoutes[[StageCodes]:[RouteID]],6,FALSE))</f>
        <v>PVT360</v>
      </c>
      <c r="AE1165" t="str" cm="1">
        <f t="array" ref="AE1165">_xlfn.IFS( NOT(ISNA(VLOOKUP(PrivateSchedule[[#This Row],[ow]],RTARoutes[[StageCodes]:[RouteID]],6,FALSE))), "O",  NOT(ISNA(VLOOKUP(PrivateSchedule[[#This Row],[re]],RTARoutes[[StageCodes]:[RouteID]],6,FALSE))), "R")</f>
        <v>O</v>
      </c>
      <c r="AF1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66" spans="2:33">
      <c r="O1166" s="171" t="s">
        <v>421</v>
      </c>
      <c r="T1166" s="173" t="s">
        <v>422</v>
      </c>
      <c r="U1166" t="str">
        <f t="shared" si="72"/>
        <v>VASCO-NEW VADDEM</v>
      </c>
      <c r="V1166" s="163">
        <v>0.37847222222222221</v>
      </c>
      <c r="AA1166" s="165">
        <f t="shared" si="73"/>
        <v>0.3923611111111111</v>
      </c>
      <c r="AB1166" t="str">
        <f t="shared" si="74"/>
        <v>VSD</v>
      </c>
      <c r="AC1166" t="str">
        <f t="shared" si="75"/>
        <v>GA02V4566</v>
      </c>
      <c r="AD1166" t="str">
        <f>_xlfn.IFNA(VLOOKUP(PrivateSchedule[[#This Row],[ow]],RTARoutes[[StageCodes]:[RouteID]],6,FALSE), VLOOKUP(PrivateSchedule[[#This Row],[re]],RTARoutes[[StageCodes]:[RouteID]],6,FALSE))</f>
        <v>PVT360</v>
      </c>
      <c r="AE1166" t="str" cm="1">
        <f t="array" ref="AE1166">_xlfn.IFS( NOT(ISNA(VLOOKUP(PrivateSchedule[[#This Row],[ow]],RTARoutes[[StageCodes]:[RouteID]],6,FALSE))), "O",  NOT(ISNA(VLOOKUP(PrivateSchedule[[#This Row],[re]],RTARoutes[[StageCodes]:[RouteID]],6,FALSE))), "R")</f>
        <v>R</v>
      </c>
      <c r="AF1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67" spans="2:33">
      <c r="O1167" s="171" t="s">
        <v>422</v>
      </c>
      <c r="T1167" s="173" t="s">
        <v>421</v>
      </c>
      <c r="U1167" t="str">
        <f t="shared" si="72"/>
        <v>NEW VADDEM-VASCO</v>
      </c>
      <c r="V1167" s="163">
        <v>0.40277777777777779</v>
      </c>
      <c r="AA1167" s="165">
        <f t="shared" si="73"/>
        <v>0.41666666666666669</v>
      </c>
      <c r="AB1167" t="str">
        <f t="shared" si="74"/>
        <v>VSD</v>
      </c>
      <c r="AC1167" t="str">
        <f t="shared" si="75"/>
        <v>GA02V4566</v>
      </c>
      <c r="AD1167" t="str">
        <f>_xlfn.IFNA(VLOOKUP(PrivateSchedule[[#This Row],[ow]],RTARoutes[[StageCodes]:[RouteID]],6,FALSE), VLOOKUP(PrivateSchedule[[#This Row],[re]],RTARoutes[[StageCodes]:[RouteID]],6,FALSE))</f>
        <v>PVT360</v>
      </c>
      <c r="AE1167" t="str" cm="1">
        <f t="array" ref="AE1167">_xlfn.IFS( NOT(ISNA(VLOOKUP(PrivateSchedule[[#This Row],[ow]],RTARoutes[[StageCodes]:[RouteID]],6,FALSE))), "O",  NOT(ISNA(VLOOKUP(PrivateSchedule[[#This Row],[re]],RTARoutes[[StageCodes]:[RouteID]],6,FALSE))), "R")</f>
        <v>O</v>
      </c>
      <c r="AF1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68" spans="2:33">
      <c r="O1168" s="171" t="s">
        <v>421</v>
      </c>
      <c r="T1168" s="173" t="s">
        <v>422</v>
      </c>
      <c r="U1168" t="str">
        <f t="shared" si="72"/>
        <v>VASCO-NEW VADDEM</v>
      </c>
      <c r="V1168" s="163">
        <v>0.41666666666666669</v>
      </c>
      <c r="AA1168" s="165">
        <f t="shared" si="73"/>
        <v>0.43055555555555558</v>
      </c>
      <c r="AB1168" t="str">
        <f t="shared" si="74"/>
        <v>VSD</v>
      </c>
      <c r="AC1168" t="str">
        <f t="shared" si="75"/>
        <v>GA02V4566</v>
      </c>
      <c r="AD1168" t="str">
        <f>_xlfn.IFNA(VLOOKUP(PrivateSchedule[[#This Row],[ow]],RTARoutes[[StageCodes]:[RouteID]],6,FALSE), VLOOKUP(PrivateSchedule[[#This Row],[re]],RTARoutes[[StageCodes]:[RouteID]],6,FALSE))</f>
        <v>PVT360</v>
      </c>
      <c r="AE1168" t="str" cm="1">
        <f t="array" ref="AE1168">_xlfn.IFS( NOT(ISNA(VLOOKUP(PrivateSchedule[[#This Row],[ow]],RTARoutes[[StageCodes]:[RouteID]],6,FALSE))), "O",  NOT(ISNA(VLOOKUP(PrivateSchedule[[#This Row],[re]],RTARoutes[[StageCodes]:[RouteID]],6,FALSE))), "R")</f>
        <v>R</v>
      </c>
      <c r="AF1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69" spans="15:33">
      <c r="O1169" s="171" t="s">
        <v>422</v>
      </c>
      <c r="T1169" s="173" t="s">
        <v>421</v>
      </c>
      <c r="U1169" t="str">
        <f t="shared" si="72"/>
        <v>NEW VADDEM-VASCO</v>
      </c>
      <c r="V1169" s="163">
        <v>0.45833333333333331</v>
      </c>
      <c r="AA1169" s="165">
        <f t="shared" si="73"/>
        <v>0.47222222222222221</v>
      </c>
      <c r="AB1169" t="str">
        <f t="shared" si="74"/>
        <v>VSD</v>
      </c>
      <c r="AC1169" t="str">
        <f t="shared" si="75"/>
        <v>GA02V4566</v>
      </c>
      <c r="AD1169" t="str">
        <f>_xlfn.IFNA(VLOOKUP(PrivateSchedule[[#This Row],[ow]],RTARoutes[[StageCodes]:[RouteID]],6,FALSE), VLOOKUP(PrivateSchedule[[#This Row],[re]],RTARoutes[[StageCodes]:[RouteID]],6,FALSE))</f>
        <v>PVT360</v>
      </c>
      <c r="AE1169" t="str" cm="1">
        <f t="array" ref="AE1169">_xlfn.IFS( NOT(ISNA(VLOOKUP(PrivateSchedule[[#This Row],[ow]],RTARoutes[[StageCodes]:[RouteID]],6,FALSE))), "O",  NOT(ISNA(VLOOKUP(PrivateSchedule[[#This Row],[re]],RTARoutes[[StageCodes]:[RouteID]],6,FALSE))), "R")</f>
        <v>O</v>
      </c>
      <c r="AF1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70" spans="15:33">
      <c r="O1170" s="171" t="s">
        <v>421</v>
      </c>
      <c r="T1170" s="173" t="s">
        <v>422</v>
      </c>
      <c r="U1170" t="str">
        <f t="shared" si="72"/>
        <v>VASCO-NEW VADDEM</v>
      </c>
      <c r="V1170" s="163">
        <v>0.47222222222222221</v>
      </c>
      <c r="AA1170" s="165">
        <f t="shared" si="73"/>
        <v>0.4861111111111111</v>
      </c>
      <c r="AB1170" t="str">
        <f t="shared" si="74"/>
        <v>VSD</v>
      </c>
      <c r="AC1170" t="str">
        <f t="shared" si="75"/>
        <v>GA02V4566</v>
      </c>
      <c r="AD1170" t="str">
        <f>_xlfn.IFNA(VLOOKUP(PrivateSchedule[[#This Row],[ow]],RTARoutes[[StageCodes]:[RouteID]],6,FALSE), VLOOKUP(PrivateSchedule[[#This Row],[re]],RTARoutes[[StageCodes]:[RouteID]],6,FALSE))</f>
        <v>PVT360</v>
      </c>
      <c r="AE1170" t="str" cm="1">
        <f t="array" ref="AE1170">_xlfn.IFS( NOT(ISNA(VLOOKUP(PrivateSchedule[[#This Row],[ow]],RTARoutes[[StageCodes]:[RouteID]],6,FALSE))), "O",  NOT(ISNA(VLOOKUP(PrivateSchedule[[#This Row],[re]],RTARoutes[[StageCodes]:[RouteID]],6,FALSE))), "R")</f>
        <v>R</v>
      </c>
      <c r="AF1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71" spans="15:33">
      <c r="O1171" s="171" t="s">
        <v>422</v>
      </c>
      <c r="T1171" s="173" t="s">
        <v>421</v>
      </c>
      <c r="U1171" t="str">
        <f t="shared" si="72"/>
        <v>NEW VADDEM-VASCO</v>
      </c>
      <c r="V1171" s="163">
        <v>0.4861111111111111</v>
      </c>
      <c r="AA1171" s="165">
        <f t="shared" si="73"/>
        <v>0.5</v>
      </c>
      <c r="AB1171" t="str">
        <f t="shared" si="74"/>
        <v>VSD</v>
      </c>
      <c r="AC1171" t="str">
        <f t="shared" si="75"/>
        <v>GA02V4566</v>
      </c>
      <c r="AD1171" t="str">
        <f>_xlfn.IFNA(VLOOKUP(PrivateSchedule[[#This Row],[ow]],RTARoutes[[StageCodes]:[RouteID]],6,FALSE), VLOOKUP(PrivateSchedule[[#This Row],[re]],RTARoutes[[StageCodes]:[RouteID]],6,FALSE))</f>
        <v>PVT360</v>
      </c>
      <c r="AE1171" t="str" cm="1">
        <f t="array" ref="AE1171">_xlfn.IFS( NOT(ISNA(VLOOKUP(PrivateSchedule[[#This Row],[ow]],RTARoutes[[StageCodes]:[RouteID]],6,FALSE))), "O",  NOT(ISNA(VLOOKUP(PrivateSchedule[[#This Row],[re]],RTARoutes[[StageCodes]:[RouteID]],6,FALSE))), "R")</f>
        <v>O</v>
      </c>
      <c r="AF1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72" spans="15:33">
      <c r="O1172" s="171" t="s">
        <v>421</v>
      </c>
      <c r="T1172" s="173" t="s">
        <v>422</v>
      </c>
      <c r="U1172" t="str">
        <f t="shared" si="72"/>
        <v>VASCO-NEW VADDEM</v>
      </c>
      <c r="V1172" s="163">
        <v>0.5</v>
      </c>
      <c r="AA1172" s="165">
        <f t="shared" si="73"/>
        <v>0.51388888888888884</v>
      </c>
      <c r="AB1172" t="str">
        <f t="shared" si="74"/>
        <v>VSD</v>
      </c>
      <c r="AC1172" t="str">
        <f t="shared" si="75"/>
        <v>GA02V4566</v>
      </c>
      <c r="AD1172" t="str">
        <f>_xlfn.IFNA(VLOOKUP(PrivateSchedule[[#This Row],[ow]],RTARoutes[[StageCodes]:[RouteID]],6,FALSE), VLOOKUP(PrivateSchedule[[#This Row],[re]],RTARoutes[[StageCodes]:[RouteID]],6,FALSE))</f>
        <v>PVT360</v>
      </c>
      <c r="AE1172" t="str" cm="1">
        <f t="array" ref="AE1172">_xlfn.IFS( NOT(ISNA(VLOOKUP(PrivateSchedule[[#This Row],[ow]],RTARoutes[[StageCodes]:[RouteID]],6,FALSE))), "O",  NOT(ISNA(VLOOKUP(PrivateSchedule[[#This Row],[re]],RTARoutes[[StageCodes]:[RouteID]],6,FALSE))), "R")</f>
        <v>R</v>
      </c>
      <c r="AF1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73" spans="15:33">
      <c r="O1173" s="171" t="s">
        <v>422</v>
      </c>
      <c r="T1173" s="173" t="s">
        <v>421</v>
      </c>
      <c r="U1173" t="str">
        <f t="shared" si="72"/>
        <v>NEW VADDEM-VASCO</v>
      </c>
      <c r="V1173" s="163">
        <v>0.56944444444444442</v>
      </c>
      <c r="AA1173" s="165">
        <f t="shared" si="73"/>
        <v>0.58333333333333326</v>
      </c>
      <c r="AB1173" t="str">
        <f t="shared" si="74"/>
        <v>VSD</v>
      </c>
      <c r="AC1173" t="str">
        <f t="shared" si="75"/>
        <v>GA02V4566</v>
      </c>
      <c r="AD1173" t="str">
        <f>_xlfn.IFNA(VLOOKUP(PrivateSchedule[[#This Row],[ow]],RTARoutes[[StageCodes]:[RouteID]],6,FALSE), VLOOKUP(PrivateSchedule[[#This Row],[re]],RTARoutes[[StageCodes]:[RouteID]],6,FALSE))</f>
        <v>PVT360</v>
      </c>
      <c r="AE1173" t="str" cm="1">
        <f t="array" ref="AE1173">_xlfn.IFS( NOT(ISNA(VLOOKUP(PrivateSchedule[[#This Row],[ow]],RTARoutes[[StageCodes]:[RouteID]],6,FALSE))), "O",  NOT(ISNA(VLOOKUP(PrivateSchedule[[#This Row],[re]],RTARoutes[[StageCodes]:[RouteID]],6,FALSE))), "R")</f>
        <v>O</v>
      </c>
      <c r="AF1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74" spans="15:33">
      <c r="O1174" s="171" t="s">
        <v>421</v>
      </c>
      <c r="T1174" s="173" t="s">
        <v>422</v>
      </c>
      <c r="U1174" t="str">
        <f t="shared" si="72"/>
        <v>VASCO-NEW VADDEM</v>
      </c>
      <c r="V1174" s="163">
        <v>0.58333333333333337</v>
      </c>
      <c r="AA1174" s="165">
        <f t="shared" si="73"/>
        <v>0.59722222222222221</v>
      </c>
      <c r="AB1174" t="str">
        <f t="shared" si="74"/>
        <v>VSD</v>
      </c>
      <c r="AC1174" t="str">
        <f t="shared" si="75"/>
        <v>GA02V4566</v>
      </c>
      <c r="AD1174" t="str">
        <f>_xlfn.IFNA(VLOOKUP(PrivateSchedule[[#This Row],[ow]],RTARoutes[[StageCodes]:[RouteID]],6,FALSE), VLOOKUP(PrivateSchedule[[#This Row],[re]],RTARoutes[[StageCodes]:[RouteID]],6,FALSE))</f>
        <v>PVT360</v>
      </c>
      <c r="AE1174" t="str" cm="1">
        <f t="array" ref="AE1174">_xlfn.IFS( NOT(ISNA(VLOOKUP(PrivateSchedule[[#This Row],[ow]],RTARoutes[[StageCodes]:[RouteID]],6,FALSE))), "O",  NOT(ISNA(VLOOKUP(PrivateSchedule[[#This Row],[re]],RTARoutes[[StageCodes]:[RouteID]],6,FALSE))), "R")</f>
        <v>R</v>
      </c>
      <c r="AF1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75" spans="15:33">
      <c r="O1175" s="171" t="s">
        <v>422</v>
      </c>
      <c r="T1175" s="173" t="s">
        <v>421</v>
      </c>
      <c r="U1175" t="str">
        <f t="shared" si="72"/>
        <v>NEW VADDEM-VASCO</v>
      </c>
      <c r="V1175" s="163">
        <v>0.63194444444444442</v>
      </c>
      <c r="AA1175" s="165">
        <f t="shared" si="73"/>
        <v>0.64583333333333326</v>
      </c>
      <c r="AB1175" t="str">
        <f t="shared" si="74"/>
        <v>VSD</v>
      </c>
      <c r="AC1175" t="str">
        <f t="shared" si="75"/>
        <v>GA02V4566</v>
      </c>
      <c r="AD1175" t="str">
        <f>_xlfn.IFNA(VLOOKUP(PrivateSchedule[[#This Row],[ow]],RTARoutes[[StageCodes]:[RouteID]],6,FALSE), VLOOKUP(PrivateSchedule[[#This Row],[re]],RTARoutes[[StageCodes]:[RouteID]],6,FALSE))</f>
        <v>PVT360</v>
      </c>
      <c r="AE1175" t="str" cm="1">
        <f t="array" ref="AE1175">_xlfn.IFS( NOT(ISNA(VLOOKUP(PrivateSchedule[[#This Row],[ow]],RTARoutes[[StageCodes]:[RouteID]],6,FALSE))), "O",  NOT(ISNA(VLOOKUP(PrivateSchedule[[#This Row],[re]],RTARoutes[[StageCodes]:[RouteID]],6,FALSE))), "R")</f>
        <v>O</v>
      </c>
      <c r="AF1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76" spans="15:33">
      <c r="O1176" s="171" t="s">
        <v>421</v>
      </c>
      <c r="T1176" s="173" t="s">
        <v>422</v>
      </c>
      <c r="U1176" t="str">
        <f t="shared" si="72"/>
        <v>VASCO-NEW VADDEM</v>
      </c>
      <c r="V1176" s="163">
        <v>0.64930555555555558</v>
      </c>
      <c r="AA1176" s="165">
        <f t="shared" si="73"/>
        <v>0.66319444444444442</v>
      </c>
      <c r="AB1176" t="str">
        <f t="shared" si="74"/>
        <v>VSD</v>
      </c>
      <c r="AC1176" t="str">
        <f t="shared" si="75"/>
        <v>GA02V4566</v>
      </c>
      <c r="AD1176" t="str">
        <f>_xlfn.IFNA(VLOOKUP(PrivateSchedule[[#This Row],[ow]],RTARoutes[[StageCodes]:[RouteID]],6,FALSE), VLOOKUP(PrivateSchedule[[#This Row],[re]],RTARoutes[[StageCodes]:[RouteID]],6,FALSE))</f>
        <v>PVT360</v>
      </c>
      <c r="AE1176" t="str" cm="1">
        <f t="array" ref="AE1176">_xlfn.IFS( NOT(ISNA(VLOOKUP(PrivateSchedule[[#This Row],[ow]],RTARoutes[[StageCodes]:[RouteID]],6,FALSE))), "O",  NOT(ISNA(VLOOKUP(PrivateSchedule[[#This Row],[re]],RTARoutes[[StageCodes]:[RouteID]],6,FALSE))), "R")</f>
        <v>R</v>
      </c>
      <c r="AF1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77" spans="15:33">
      <c r="O1177" s="171" t="s">
        <v>422</v>
      </c>
      <c r="T1177" s="173" t="s">
        <v>421</v>
      </c>
      <c r="U1177" t="str">
        <f t="shared" si="72"/>
        <v>NEW VADDEM-VASCO</v>
      </c>
      <c r="V1177" s="163">
        <v>0.67708333333333337</v>
      </c>
      <c r="AA1177" s="165">
        <f t="shared" si="73"/>
        <v>0.69097222222222221</v>
      </c>
      <c r="AB1177" t="str">
        <f t="shared" si="74"/>
        <v>VSD</v>
      </c>
      <c r="AC1177" t="str">
        <f t="shared" si="75"/>
        <v>GA02V4566</v>
      </c>
      <c r="AD1177" t="str">
        <f>_xlfn.IFNA(VLOOKUP(PrivateSchedule[[#This Row],[ow]],RTARoutes[[StageCodes]:[RouteID]],6,FALSE), VLOOKUP(PrivateSchedule[[#This Row],[re]],RTARoutes[[StageCodes]:[RouteID]],6,FALSE))</f>
        <v>PVT360</v>
      </c>
      <c r="AE1177" t="str" cm="1">
        <f t="array" ref="AE1177">_xlfn.IFS( NOT(ISNA(VLOOKUP(PrivateSchedule[[#This Row],[ow]],RTARoutes[[StageCodes]:[RouteID]],6,FALSE))), "O",  NOT(ISNA(VLOOKUP(PrivateSchedule[[#This Row],[re]],RTARoutes[[StageCodes]:[RouteID]],6,FALSE))), "R")</f>
        <v>O</v>
      </c>
      <c r="AF1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78" spans="15:33">
      <c r="O1178" s="171" t="s">
        <v>421</v>
      </c>
      <c r="T1178" s="173" t="s">
        <v>422</v>
      </c>
      <c r="U1178" t="str">
        <f t="shared" si="72"/>
        <v>VASCO-NEW VADDEM</v>
      </c>
      <c r="V1178" s="163">
        <v>0.69097222222222221</v>
      </c>
      <c r="AA1178" s="165">
        <f t="shared" si="73"/>
        <v>0.70486111111111105</v>
      </c>
      <c r="AB1178" t="str">
        <f t="shared" si="74"/>
        <v>VSD</v>
      </c>
      <c r="AC1178" t="str">
        <f t="shared" si="75"/>
        <v>GA02V4566</v>
      </c>
      <c r="AD1178" t="str">
        <f>_xlfn.IFNA(VLOOKUP(PrivateSchedule[[#This Row],[ow]],RTARoutes[[StageCodes]:[RouteID]],6,FALSE), VLOOKUP(PrivateSchedule[[#This Row],[re]],RTARoutes[[StageCodes]:[RouteID]],6,FALSE))</f>
        <v>PVT360</v>
      </c>
      <c r="AE1178" t="str" cm="1">
        <f t="array" ref="AE1178">_xlfn.IFS( NOT(ISNA(VLOOKUP(PrivateSchedule[[#This Row],[ow]],RTARoutes[[StageCodes]:[RouteID]],6,FALSE))), "O",  NOT(ISNA(VLOOKUP(PrivateSchedule[[#This Row],[re]],RTARoutes[[StageCodes]:[RouteID]],6,FALSE))), "R")</f>
        <v>R</v>
      </c>
      <c r="AF1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79" spans="15:33">
      <c r="O1179" s="171" t="s">
        <v>422</v>
      </c>
      <c r="T1179" s="173" t="s">
        <v>421</v>
      </c>
      <c r="U1179" t="str">
        <f t="shared" si="72"/>
        <v>NEW VADDEM-VASCO</v>
      </c>
      <c r="V1179" s="163">
        <v>0.71875</v>
      </c>
      <c r="AA1179" s="165">
        <f t="shared" si="73"/>
        <v>0.73263888888888884</v>
      </c>
      <c r="AB1179" t="str">
        <f t="shared" si="74"/>
        <v>VSD</v>
      </c>
      <c r="AC1179" t="str">
        <f t="shared" si="75"/>
        <v>GA02V4566</v>
      </c>
      <c r="AD1179" t="str">
        <f>_xlfn.IFNA(VLOOKUP(PrivateSchedule[[#This Row],[ow]],RTARoutes[[StageCodes]:[RouteID]],6,FALSE), VLOOKUP(PrivateSchedule[[#This Row],[re]],RTARoutes[[StageCodes]:[RouteID]],6,FALSE))</f>
        <v>PVT360</v>
      </c>
      <c r="AE1179" t="str" cm="1">
        <f t="array" ref="AE1179">_xlfn.IFS( NOT(ISNA(VLOOKUP(PrivateSchedule[[#This Row],[ow]],RTARoutes[[StageCodes]:[RouteID]],6,FALSE))), "O",  NOT(ISNA(VLOOKUP(PrivateSchedule[[#This Row],[re]],RTARoutes[[StageCodes]:[RouteID]],6,FALSE))), "R")</f>
        <v>O</v>
      </c>
      <c r="AF1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80" spans="15:33">
      <c r="O1180" s="171" t="s">
        <v>421</v>
      </c>
      <c r="T1180" s="173" t="s">
        <v>422</v>
      </c>
      <c r="U1180" t="str">
        <f t="shared" si="72"/>
        <v>VASCO-NEW VADDEM</v>
      </c>
      <c r="V1180" s="163">
        <v>0.73263888888888884</v>
      </c>
      <c r="AA1180" s="165">
        <f t="shared" si="73"/>
        <v>0.74652777777777768</v>
      </c>
      <c r="AB1180" t="str">
        <f t="shared" si="74"/>
        <v>VSD</v>
      </c>
      <c r="AC1180" t="str">
        <f t="shared" si="75"/>
        <v>GA02V4566</v>
      </c>
      <c r="AD1180" t="str">
        <f>_xlfn.IFNA(VLOOKUP(PrivateSchedule[[#This Row],[ow]],RTARoutes[[StageCodes]:[RouteID]],6,FALSE), VLOOKUP(PrivateSchedule[[#This Row],[re]],RTARoutes[[StageCodes]:[RouteID]],6,FALSE))</f>
        <v>PVT360</v>
      </c>
      <c r="AE1180" t="str" cm="1">
        <f t="array" ref="AE1180">_xlfn.IFS( NOT(ISNA(VLOOKUP(PrivateSchedule[[#This Row],[ow]],RTARoutes[[StageCodes]:[RouteID]],6,FALSE))), "O",  NOT(ISNA(VLOOKUP(PrivateSchedule[[#This Row],[re]],RTARoutes[[StageCodes]:[RouteID]],6,FALSE))), "R")</f>
        <v>R</v>
      </c>
      <c r="AF1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81" spans="15:33">
      <c r="O1181" s="171" t="s">
        <v>422</v>
      </c>
      <c r="T1181" s="173" t="s">
        <v>421</v>
      </c>
      <c r="U1181" t="str">
        <f t="shared" si="72"/>
        <v>NEW VADDEM-VASCO</v>
      </c>
      <c r="V1181" s="163">
        <v>0.75347222222222221</v>
      </c>
      <c r="AA1181" s="165">
        <f t="shared" si="73"/>
        <v>0.76736111111111105</v>
      </c>
      <c r="AB1181" t="str">
        <f t="shared" si="74"/>
        <v>VSD</v>
      </c>
      <c r="AC1181" t="str">
        <f t="shared" si="75"/>
        <v>GA02V4566</v>
      </c>
      <c r="AD1181" t="str">
        <f>_xlfn.IFNA(VLOOKUP(PrivateSchedule[[#This Row],[ow]],RTARoutes[[StageCodes]:[RouteID]],6,FALSE), VLOOKUP(PrivateSchedule[[#This Row],[re]],RTARoutes[[StageCodes]:[RouteID]],6,FALSE))</f>
        <v>PVT360</v>
      </c>
      <c r="AE1181" t="str" cm="1">
        <f t="array" ref="AE1181">_xlfn.IFS( NOT(ISNA(VLOOKUP(PrivateSchedule[[#This Row],[ow]],RTARoutes[[StageCodes]:[RouteID]],6,FALSE))), "O",  NOT(ISNA(VLOOKUP(PrivateSchedule[[#This Row],[re]],RTARoutes[[StageCodes]:[RouteID]],6,FALSE))), "R")</f>
        <v>O</v>
      </c>
      <c r="AF1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82" spans="15:33">
      <c r="O1182" s="171" t="s">
        <v>421</v>
      </c>
      <c r="T1182" s="173" t="s">
        <v>422</v>
      </c>
      <c r="U1182" t="str">
        <f t="shared" si="72"/>
        <v>VASCO-NEW VADDEM</v>
      </c>
      <c r="V1182" s="163">
        <v>0.76736111111111116</v>
      </c>
      <c r="AA1182" s="165">
        <f t="shared" si="73"/>
        <v>0.78125</v>
      </c>
      <c r="AB1182" t="str">
        <f t="shared" si="74"/>
        <v>VSD</v>
      </c>
      <c r="AC1182" t="str">
        <f t="shared" si="75"/>
        <v>GA02V4566</v>
      </c>
      <c r="AD1182" t="str">
        <f>_xlfn.IFNA(VLOOKUP(PrivateSchedule[[#This Row],[ow]],RTARoutes[[StageCodes]:[RouteID]],6,FALSE), VLOOKUP(PrivateSchedule[[#This Row],[re]],RTARoutes[[StageCodes]:[RouteID]],6,FALSE))</f>
        <v>PVT360</v>
      </c>
      <c r="AE1182" t="str" cm="1">
        <f t="array" ref="AE1182">_xlfn.IFS( NOT(ISNA(VLOOKUP(PrivateSchedule[[#This Row],[ow]],RTARoutes[[StageCodes]:[RouteID]],6,FALSE))), "O",  NOT(ISNA(VLOOKUP(PrivateSchedule[[#This Row],[re]],RTARoutes[[StageCodes]:[RouteID]],6,FALSE))), "R")</f>
        <v>R</v>
      </c>
      <c r="AF1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83" spans="15:33">
      <c r="O1183" s="171" t="s">
        <v>422</v>
      </c>
      <c r="T1183" s="173" t="s">
        <v>421</v>
      </c>
      <c r="U1183" t="str">
        <f t="shared" si="72"/>
        <v>NEW VADDEM-VASCO</v>
      </c>
      <c r="V1183" s="163">
        <v>0.79166666666666663</v>
      </c>
      <c r="AA1183" s="165">
        <f t="shared" si="73"/>
        <v>0.80555555555555547</v>
      </c>
      <c r="AB1183" t="str">
        <f t="shared" si="74"/>
        <v>VSD</v>
      </c>
      <c r="AC1183" t="str">
        <f t="shared" si="75"/>
        <v>GA02V4566</v>
      </c>
      <c r="AD1183" t="str">
        <f>_xlfn.IFNA(VLOOKUP(PrivateSchedule[[#This Row],[ow]],RTARoutes[[StageCodes]:[RouteID]],6,FALSE), VLOOKUP(PrivateSchedule[[#This Row],[re]],RTARoutes[[StageCodes]:[RouteID]],6,FALSE))</f>
        <v>PVT360</v>
      </c>
      <c r="AE1183" t="str" cm="1">
        <f t="array" ref="AE1183">_xlfn.IFS( NOT(ISNA(VLOOKUP(PrivateSchedule[[#This Row],[ow]],RTARoutes[[StageCodes]:[RouteID]],6,FALSE))), "O",  NOT(ISNA(VLOOKUP(PrivateSchedule[[#This Row],[re]],RTARoutes[[StageCodes]:[RouteID]],6,FALSE))), "R")</f>
        <v>O</v>
      </c>
      <c r="AF1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84" spans="15:33">
      <c r="O1184" s="171" t="s">
        <v>421</v>
      </c>
      <c r="T1184" s="173" t="s">
        <v>422</v>
      </c>
      <c r="U1184" t="str">
        <f t="shared" si="72"/>
        <v>VASCO-NEW VADDEM</v>
      </c>
      <c r="V1184" s="163">
        <v>0.80555555555555558</v>
      </c>
      <c r="AA1184" s="165">
        <f t="shared" si="73"/>
        <v>0.81944444444444442</v>
      </c>
      <c r="AB1184" t="str">
        <f t="shared" si="74"/>
        <v>VSD</v>
      </c>
      <c r="AC1184" t="str">
        <f t="shared" si="75"/>
        <v>GA02V4566</v>
      </c>
      <c r="AD1184" t="str">
        <f>_xlfn.IFNA(VLOOKUP(PrivateSchedule[[#This Row],[ow]],RTARoutes[[StageCodes]:[RouteID]],6,FALSE), VLOOKUP(PrivateSchedule[[#This Row],[re]],RTARoutes[[StageCodes]:[RouteID]],6,FALSE))</f>
        <v>PVT360</v>
      </c>
      <c r="AE1184" t="str" cm="1">
        <f t="array" ref="AE1184">_xlfn.IFS( NOT(ISNA(VLOOKUP(PrivateSchedule[[#This Row],[ow]],RTARoutes[[StageCodes]:[RouteID]],6,FALSE))), "O",  NOT(ISNA(VLOOKUP(PrivateSchedule[[#This Row],[re]],RTARoutes[[StageCodes]:[RouteID]],6,FALSE))), "R")</f>
        <v>R</v>
      </c>
      <c r="AF1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85" spans="2:33">
      <c r="O1185" s="171" t="s">
        <v>422</v>
      </c>
      <c r="T1185" s="173" t="s">
        <v>421</v>
      </c>
      <c r="U1185" t="str">
        <f t="shared" si="72"/>
        <v>NEW VADDEM-VASCO</v>
      </c>
      <c r="V1185" s="163">
        <v>0.83680555555555558</v>
      </c>
      <c r="AA1185" s="165">
        <f t="shared" si="73"/>
        <v>0.85069444444444442</v>
      </c>
      <c r="AB1185" t="str">
        <f t="shared" si="74"/>
        <v>VSD</v>
      </c>
      <c r="AC1185" t="str">
        <f t="shared" si="75"/>
        <v>GA02V4566</v>
      </c>
      <c r="AD1185" t="str">
        <f>_xlfn.IFNA(VLOOKUP(PrivateSchedule[[#This Row],[ow]],RTARoutes[[StageCodes]:[RouteID]],6,FALSE), VLOOKUP(PrivateSchedule[[#This Row],[re]],RTARoutes[[StageCodes]:[RouteID]],6,FALSE))</f>
        <v>PVT360</v>
      </c>
      <c r="AE1185" t="str" cm="1">
        <f t="array" ref="AE1185">_xlfn.IFS( NOT(ISNA(VLOOKUP(PrivateSchedule[[#This Row],[ow]],RTARoutes[[StageCodes]:[RouteID]],6,FALSE))), "O",  NOT(ISNA(VLOOKUP(PrivateSchedule[[#This Row],[re]],RTARoutes[[StageCodes]:[RouteID]],6,FALSE))), "R")</f>
        <v>O</v>
      </c>
      <c r="AF1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86" spans="2:33">
      <c r="O1186" s="171" t="s">
        <v>421</v>
      </c>
      <c r="T1186" s="173" t="s">
        <v>422</v>
      </c>
      <c r="U1186" t="str">
        <f t="shared" si="72"/>
        <v>VASCO-NEW VADDEM</v>
      </c>
      <c r="V1186" s="163">
        <v>0.85069444444444442</v>
      </c>
      <c r="AA1186" s="165">
        <f t="shared" si="73"/>
        <v>0.86458333333333326</v>
      </c>
      <c r="AB1186" t="str">
        <f t="shared" si="74"/>
        <v>VSD</v>
      </c>
      <c r="AC1186" t="str">
        <f t="shared" si="75"/>
        <v>GA02V4566</v>
      </c>
      <c r="AD1186" t="str">
        <f>_xlfn.IFNA(VLOOKUP(PrivateSchedule[[#This Row],[ow]],RTARoutes[[StageCodes]:[RouteID]],6,FALSE), VLOOKUP(PrivateSchedule[[#This Row],[re]],RTARoutes[[StageCodes]:[RouteID]],6,FALSE))</f>
        <v>PVT360</v>
      </c>
      <c r="AE1186" t="str" cm="1">
        <f t="array" ref="AE1186">_xlfn.IFS( NOT(ISNA(VLOOKUP(PrivateSchedule[[#This Row],[ow]],RTARoutes[[StageCodes]:[RouteID]],6,FALSE))), "O",  NOT(ISNA(VLOOKUP(PrivateSchedule[[#This Row],[re]],RTARoutes[[StageCodes]:[RouteID]],6,FALSE))), "R")</f>
        <v>R</v>
      </c>
      <c r="AF1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87" spans="2:33">
      <c r="B1187" s="171" t="s">
        <v>3985</v>
      </c>
      <c r="E1187" s="176" t="s">
        <v>3986</v>
      </c>
      <c r="F1187" s="177">
        <v>45320</v>
      </c>
      <c r="J1187" s="171" t="s">
        <v>3987</v>
      </c>
      <c r="L1187" s="172" t="s">
        <v>16</v>
      </c>
      <c r="M1187" s="198">
        <v>31</v>
      </c>
      <c r="N1187" s="199">
        <v>12</v>
      </c>
      <c r="O1187" s="171" t="s">
        <v>422</v>
      </c>
      <c r="T1187" s="173" t="s">
        <v>421</v>
      </c>
      <c r="U1187" t="str">
        <f t="shared" si="72"/>
        <v>NEW VADDEM-VASCO</v>
      </c>
      <c r="V1187" s="163">
        <v>0.28125</v>
      </c>
      <c r="AA1187" s="165">
        <f t="shared" si="73"/>
        <v>0.2951388888888889</v>
      </c>
      <c r="AB1187" t="str">
        <f t="shared" si="74"/>
        <v>VSD</v>
      </c>
      <c r="AC1187" t="str">
        <f t="shared" si="75"/>
        <v>GA06T4375</v>
      </c>
      <c r="AD1187" t="str">
        <f>_xlfn.IFNA(VLOOKUP(PrivateSchedule[[#This Row],[ow]],RTARoutes[[StageCodes]:[RouteID]],6,FALSE), VLOOKUP(PrivateSchedule[[#This Row],[re]],RTARoutes[[StageCodes]:[RouteID]],6,FALSE))</f>
        <v>PVT360</v>
      </c>
      <c r="AE1187" t="str" cm="1">
        <f t="array" ref="AE1187">_xlfn.IFS( NOT(ISNA(VLOOKUP(PrivateSchedule[[#This Row],[ow]],RTARoutes[[StageCodes]:[RouteID]],6,FALSE))), "O",  NOT(ISNA(VLOOKUP(PrivateSchedule[[#This Row],[re]],RTARoutes[[StageCodes]:[RouteID]],6,FALSE))), "R")</f>
        <v>O</v>
      </c>
      <c r="AF1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88" spans="2:33">
      <c r="O1188" s="171" t="s">
        <v>421</v>
      </c>
      <c r="T1188" s="173" t="s">
        <v>422</v>
      </c>
      <c r="U1188" t="str">
        <f t="shared" si="72"/>
        <v>VASCO-NEW VADDEM</v>
      </c>
      <c r="V1188" s="163">
        <v>0.2951388888888889</v>
      </c>
      <c r="AA1188" s="165">
        <f t="shared" si="73"/>
        <v>0.30902777777777779</v>
      </c>
      <c r="AB1188" t="str">
        <f t="shared" si="74"/>
        <v>VSD</v>
      </c>
      <c r="AC1188" t="str">
        <f t="shared" si="75"/>
        <v>GA06T4375</v>
      </c>
      <c r="AD1188" t="str">
        <f>_xlfn.IFNA(VLOOKUP(PrivateSchedule[[#This Row],[ow]],RTARoutes[[StageCodes]:[RouteID]],6,FALSE), VLOOKUP(PrivateSchedule[[#This Row],[re]],RTARoutes[[StageCodes]:[RouteID]],6,FALSE))</f>
        <v>PVT360</v>
      </c>
      <c r="AE1188" t="str" cm="1">
        <f t="array" ref="AE1188">_xlfn.IFS( NOT(ISNA(VLOOKUP(PrivateSchedule[[#This Row],[ow]],RTARoutes[[StageCodes]:[RouteID]],6,FALSE))), "O",  NOT(ISNA(VLOOKUP(PrivateSchedule[[#This Row],[re]],RTARoutes[[StageCodes]:[RouteID]],6,FALSE))), "R")</f>
        <v>R</v>
      </c>
      <c r="AF1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89" spans="2:33">
      <c r="O1189" s="171" t="s">
        <v>422</v>
      </c>
      <c r="T1189" s="173" t="s">
        <v>421</v>
      </c>
      <c r="U1189" t="str">
        <f t="shared" si="72"/>
        <v>NEW VADDEM-VASCO</v>
      </c>
      <c r="V1189" s="163">
        <v>0.3263888888888889</v>
      </c>
      <c r="AA1189" s="165">
        <f t="shared" si="73"/>
        <v>0.34027777777777779</v>
      </c>
      <c r="AB1189" t="str">
        <f t="shared" si="74"/>
        <v>VSD</v>
      </c>
      <c r="AC1189" t="str">
        <f t="shared" si="75"/>
        <v>GA06T4375</v>
      </c>
      <c r="AD1189" t="str">
        <f>_xlfn.IFNA(VLOOKUP(PrivateSchedule[[#This Row],[ow]],RTARoutes[[StageCodes]:[RouteID]],6,FALSE), VLOOKUP(PrivateSchedule[[#This Row],[re]],RTARoutes[[StageCodes]:[RouteID]],6,FALSE))</f>
        <v>PVT360</v>
      </c>
      <c r="AE1189" t="str" cm="1">
        <f t="array" ref="AE1189">_xlfn.IFS( NOT(ISNA(VLOOKUP(PrivateSchedule[[#This Row],[ow]],RTARoutes[[StageCodes]:[RouteID]],6,FALSE))), "O",  NOT(ISNA(VLOOKUP(PrivateSchedule[[#This Row],[re]],RTARoutes[[StageCodes]:[RouteID]],6,FALSE))), "R")</f>
        <v>O</v>
      </c>
      <c r="AF1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90" spans="2:33">
      <c r="O1190" s="171" t="s">
        <v>421</v>
      </c>
      <c r="T1190" s="173" t="s">
        <v>422</v>
      </c>
      <c r="U1190" t="str">
        <f t="shared" si="72"/>
        <v>VASCO-NEW VADDEM</v>
      </c>
      <c r="V1190" s="163">
        <v>0.34027777777777779</v>
      </c>
      <c r="AA1190" s="165">
        <f t="shared" si="73"/>
        <v>0.35416666666666669</v>
      </c>
      <c r="AB1190" t="str">
        <f t="shared" si="74"/>
        <v>VSD</v>
      </c>
      <c r="AC1190" t="str">
        <f t="shared" si="75"/>
        <v>GA06T4375</v>
      </c>
      <c r="AD1190" t="str">
        <f>_xlfn.IFNA(VLOOKUP(PrivateSchedule[[#This Row],[ow]],RTARoutes[[StageCodes]:[RouteID]],6,FALSE), VLOOKUP(PrivateSchedule[[#This Row],[re]],RTARoutes[[StageCodes]:[RouteID]],6,FALSE))</f>
        <v>PVT360</v>
      </c>
      <c r="AE1190" t="str" cm="1">
        <f t="array" ref="AE1190">_xlfn.IFS( NOT(ISNA(VLOOKUP(PrivateSchedule[[#This Row],[ow]],RTARoutes[[StageCodes]:[RouteID]],6,FALSE))), "O",  NOT(ISNA(VLOOKUP(PrivateSchedule[[#This Row],[re]],RTARoutes[[StageCodes]:[RouteID]],6,FALSE))), "R")</f>
        <v>R</v>
      </c>
      <c r="AF1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91" spans="2:33">
      <c r="O1191" s="171" t="s">
        <v>422</v>
      </c>
      <c r="T1191" s="173" t="s">
        <v>421</v>
      </c>
      <c r="U1191" t="str">
        <f t="shared" si="72"/>
        <v>NEW VADDEM-VASCO</v>
      </c>
      <c r="V1191" s="163">
        <v>0.37152777777777779</v>
      </c>
      <c r="AA1191" s="165">
        <f t="shared" si="73"/>
        <v>0.38541666666666669</v>
      </c>
      <c r="AB1191" t="str">
        <f t="shared" si="74"/>
        <v>VSD</v>
      </c>
      <c r="AC1191" t="str">
        <f t="shared" si="75"/>
        <v>GA06T4375</v>
      </c>
      <c r="AD1191" t="str">
        <f>_xlfn.IFNA(VLOOKUP(PrivateSchedule[[#This Row],[ow]],RTARoutes[[StageCodes]:[RouteID]],6,FALSE), VLOOKUP(PrivateSchedule[[#This Row],[re]],RTARoutes[[StageCodes]:[RouteID]],6,FALSE))</f>
        <v>PVT360</v>
      </c>
      <c r="AE1191" t="str" cm="1">
        <f t="array" ref="AE1191">_xlfn.IFS( NOT(ISNA(VLOOKUP(PrivateSchedule[[#This Row],[ow]],RTARoutes[[StageCodes]:[RouteID]],6,FALSE))), "O",  NOT(ISNA(VLOOKUP(PrivateSchedule[[#This Row],[re]],RTARoutes[[StageCodes]:[RouteID]],6,FALSE))), "R")</f>
        <v>O</v>
      </c>
      <c r="AF1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92" spans="2:33">
      <c r="O1192" s="171" t="s">
        <v>421</v>
      </c>
      <c r="T1192" s="173" t="s">
        <v>422</v>
      </c>
      <c r="U1192" t="str">
        <f t="shared" si="72"/>
        <v>VASCO-NEW VADDEM</v>
      </c>
      <c r="V1192" s="163">
        <v>0.38541666666666669</v>
      </c>
      <c r="AA1192" s="165">
        <f t="shared" si="73"/>
        <v>0.39930555555555558</v>
      </c>
      <c r="AB1192" t="str">
        <f t="shared" si="74"/>
        <v>VSD</v>
      </c>
      <c r="AC1192" t="str">
        <f t="shared" si="75"/>
        <v>GA06T4375</v>
      </c>
      <c r="AD1192" t="str">
        <f>_xlfn.IFNA(VLOOKUP(PrivateSchedule[[#This Row],[ow]],RTARoutes[[StageCodes]:[RouteID]],6,FALSE), VLOOKUP(PrivateSchedule[[#This Row],[re]],RTARoutes[[StageCodes]:[RouteID]],6,FALSE))</f>
        <v>PVT360</v>
      </c>
      <c r="AE1192" t="str" cm="1">
        <f t="array" ref="AE1192">_xlfn.IFS( NOT(ISNA(VLOOKUP(PrivateSchedule[[#This Row],[ow]],RTARoutes[[StageCodes]:[RouteID]],6,FALSE))), "O",  NOT(ISNA(VLOOKUP(PrivateSchedule[[#This Row],[re]],RTARoutes[[StageCodes]:[RouteID]],6,FALSE))), "R")</f>
        <v>R</v>
      </c>
      <c r="AF1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93" spans="2:33">
      <c r="O1193" s="171" t="s">
        <v>422</v>
      </c>
      <c r="T1193" s="173" t="s">
        <v>421</v>
      </c>
      <c r="U1193" t="str">
        <f t="shared" si="72"/>
        <v>NEW VADDEM-VASCO</v>
      </c>
      <c r="V1193" s="163">
        <v>0.39930555555555558</v>
      </c>
      <c r="AA1193" s="165">
        <f t="shared" si="73"/>
        <v>0.41319444444444448</v>
      </c>
      <c r="AB1193" t="str">
        <f t="shared" si="74"/>
        <v>VSD</v>
      </c>
      <c r="AC1193" t="str">
        <f t="shared" si="75"/>
        <v>GA06T4375</v>
      </c>
      <c r="AD1193" t="str">
        <f>_xlfn.IFNA(VLOOKUP(PrivateSchedule[[#This Row],[ow]],RTARoutes[[StageCodes]:[RouteID]],6,FALSE), VLOOKUP(PrivateSchedule[[#This Row],[re]],RTARoutes[[StageCodes]:[RouteID]],6,FALSE))</f>
        <v>PVT360</v>
      </c>
      <c r="AE1193" t="str" cm="1">
        <f t="array" ref="AE1193">_xlfn.IFS( NOT(ISNA(VLOOKUP(PrivateSchedule[[#This Row],[ow]],RTARoutes[[StageCodes]:[RouteID]],6,FALSE))), "O",  NOT(ISNA(VLOOKUP(PrivateSchedule[[#This Row],[re]],RTARoutes[[StageCodes]:[RouteID]],6,FALSE))), "R")</f>
        <v>O</v>
      </c>
      <c r="AF1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94" spans="2:33">
      <c r="O1194" s="171" t="s">
        <v>421</v>
      </c>
      <c r="T1194" s="173" t="s">
        <v>422</v>
      </c>
      <c r="U1194" t="str">
        <f t="shared" si="72"/>
        <v>VASCO-NEW VADDEM</v>
      </c>
      <c r="V1194" s="163">
        <v>0.41319444444444442</v>
      </c>
      <c r="AA1194" s="165">
        <f t="shared" si="73"/>
        <v>0.42708333333333331</v>
      </c>
      <c r="AB1194" t="str">
        <f t="shared" si="74"/>
        <v>VSD</v>
      </c>
      <c r="AC1194" t="str">
        <f t="shared" si="75"/>
        <v>GA06T4375</v>
      </c>
      <c r="AD1194" t="str">
        <f>_xlfn.IFNA(VLOOKUP(PrivateSchedule[[#This Row],[ow]],RTARoutes[[StageCodes]:[RouteID]],6,FALSE), VLOOKUP(PrivateSchedule[[#This Row],[re]],RTARoutes[[StageCodes]:[RouteID]],6,FALSE))</f>
        <v>PVT360</v>
      </c>
      <c r="AE1194" t="str" cm="1">
        <f t="array" ref="AE1194">_xlfn.IFS( NOT(ISNA(VLOOKUP(PrivateSchedule[[#This Row],[ow]],RTARoutes[[StageCodes]:[RouteID]],6,FALSE))), "O",  NOT(ISNA(VLOOKUP(PrivateSchedule[[#This Row],[re]],RTARoutes[[StageCodes]:[RouteID]],6,FALSE))), "R")</f>
        <v>R</v>
      </c>
      <c r="AF1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95" spans="2:33">
      <c r="O1195" s="171" t="s">
        <v>422</v>
      </c>
      <c r="T1195" s="173" t="s">
        <v>421</v>
      </c>
      <c r="U1195" t="str">
        <f t="shared" si="72"/>
        <v>NEW VADDEM-VASCO</v>
      </c>
      <c r="V1195" s="163">
        <v>0.44097222222222221</v>
      </c>
      <c r="AA1195" s="165">
        <f t="shared" si="73"/>
        <v>0.4548611111111111</v>
      </c>
      <c r="AB1195" t="str">
        <f t="shared" si="74"/>
        <v>VSD</v>
      </c>
      <c r="AC1195" t="str">
        <f t="shared" si="75"/>
        <v>GA06T4375</v>
      </c>
      <c r="AD1195" t="str">
        <f>_xlfn.IFNA(VLOOKUP(PrivateSchedule[[#This Row],[ow]],RTARoutes[[StageCodes]:[RouteID]],6,FALSE), VLOOKUP(PrivateSchedule[[#This Row],[re]],RTARoutes[[StageCodes]:[RouteID]],6,FALSE))</f>
        <v>PVT360</v>
      </c>
      <c r="AE1195" t="str" cm="1">
        <f t="array" ref="AE1195">_xlfn.IFS( NOT(ISNA(VLOOKUP(PrivateSchedule[[#This Row],[ow]],RTARoutes[[StageCodes]:[RouteID]],6,FALSE))), "O",  NOT(ISNA(VLOOKUP(PrivateSchedule[[#This Row],[re]],RTARoutes[[StageCodes]:[RouteID]],6,FALSE))), "R")</f>
        <v>O</v>
      </c>
      <c r="AF1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96" spans="2:33">
      <c r="O1196" s="171" t="s">
        <v>421</v>
      </c>
      <c r="T1196" s="173" t="s">
        <v>422</v>
      </c>
      <c r="U1196" t="str">
        <f t="shared" si="72"/>
        <v>VASCO-NEW VADDEM</v>
      </c>
      <c r="V1196" s="163">
        <v>0.4548611111111111</v>
      </c>
      <c r="AA1196" s="165">
        <f t="shared" si="73"/>
        <v>0.46875</v>
      </c>
      <c r="AB1196" t="str">
        <f t="shared" si="74"/>
        <v>VSD</v>
      </c>
      <c r="AC1196" t="str">
        <f t="shared" si="75"/>
        <v>GA06T4375</v>
      </c>
      <c r="AD1196" t="str">
        <f>_xlfn.IFNA(VLOOKUP(PrivateSchedule[[#This Row],[ow]],RTARoutes[[StageCodes]:[RouteID]],6,FALSE), VLOOKUP(PrivateSchedule[[#This Row],[re]],RTARoutes[[StageCodes]:[RouteID]],6,FALSE))</f>
        <v>PVT360</v>
      </c>
      <c r="AE1196" t="str" cm="1">
        <f t="array" ref="AE1196">_xlfn.IFS( NOT(ISNA(VLOOKUP(PrivateSchedule[[#This Row],[ow]],RTARoutes[[StageCodes]:[RouteID]],6,FALSE))), "O",  NOT(ISNA(VLOOKUP(PrivateSchedule[[#This Row],[re]],RTARoutes[[StageCodes]:[RouteID]],6,FALSE))), "R")</f>
        <v>R</v>
      </c>
      <c r="AF1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97" spans="2:33">
      <c r="O1197" s="171" t="s">
        <v>422</v>
      </c>
      <c r="T1197" s="173" t="s">
        <v>421</v>
      </c>
      <c r="U1197" t="str">
        <f t="shared" si="72"/>
        <v>NEW VADDEM-VASCO</v>
      </c>
      <c r="V1197" s="163">
        <v>0.48958333333333331</v>
      </c>
      <c r="AA1197" s="165">
        <f t="shared" si="73"/>
        <v>0.50347222222222221</v>
      </c>
      <c r="AB1197" t="str">
        <f t="shared" si="74"/>
        <v>VSD</v>
      </c>
      <c r="AC1197" t="str">
        <f t="shared" si="75"/>
        <v>GA06T4375</v>
      </c>
      <c r="AD1197" t="str">
        <f>_xlfn.IFNA(VLOOKUP(PrivateSchedule[[#This Row],[ow]],RTARoutes[[StageCodes]:[RouteID]],6,FALSE), VLOOKUP(PrivateSchedule[[#This Row],[re]],RTARoutes[[StageCodes]:[RouteID]],6,FALSE))</f>
        <v>PVT360</v>
      </c>
      <c r="AE1197" t="str" cm="1">
        <f t="array" ref="AE1197">_xlfn.IFS( NOT(ISNA(VLOOKUP(PrivateSchedule[[#This Row],[ow]],RTARoutes[[StageCodes]:[RouteID]],6,FALSE))), "O",  NOT(ISNA(VLOOKUP(PrivateSchedule[[#This Row],[re]],RTARoutes[[StageCodes]:[RouteID]],6,FALSE))), "R")</f>
        <v>O</v>
      </c>
      <c r="AF1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198" spans="2:33">
      <c r="O1198" s="171" t="s">
        <v>421</v>
      </c>
      <c r="T1198" s="173" t="s">
        <v>422</v>
      </c>
      <c r="U1198" t="str">
        <f t="shared" si="72"/>
        <v>VASCO-NEW VADDEM</v>
      </c>
      <c r="V1198" s="163">
        <v>0.50347222222222221</v>
      </c>
      <c r="AA1198" s="165">
        <f t="shared" si="73"/>
        <v>0.51736111111111105</v>
      </c>
      <c r="AB1198" t="str">
        <f t="shared" si="74"/>
        <v>VSD</v>
      </c>
      <c r="AC1198" t="str">
        <f t="shared" si="75"/>
        <v>GA06T4375</v>
      </c>
      <c r="AD1198" t="str">
        <f>_xlfn.IFNA(VLOOKUP(PrivateSchedule[[#This Row],[ow]],RTARoutes[[StageCodes]:[RouteID]],6,FALSE), VLOOKUP(PrivateSchedule[[#This Row],[re]],RTARoutes[[StageCodes]:[RouteID]],6,FALSE))</f>
        <v>PVT360</v>
      </c>
      <c r="AE1198" t="str" cm="1">
        <f t="array" ref="AE1198">_xlfn.IFS( NOT(ISNA(VLOOKUP(PrivateSchedule[[#This Row],[ow]],RTARoutes[[StageCodes]:[RouteID]],6,FALSE))), "O",  NOT(ISNA(VLOOKUP(PrivateSchedule[[#This Row],[re]],RTARoutes[[StageCodes]:[RouteID]],6,FALSE))), "R")</f>
        <v>R</v>
      </c>
      <c r="AF1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199" spans="2:33">
      <c r="O1199" s="171" t="s">
        <v>422</v>
      </c>
      <c r="T1199" s="173" t="s">
        <v>421</v>
      </c>
      <c r="U1199" t="str">
        <f t="shared" si="72"/>
        <v>NEW VADDEM-VASCO</v>
      </c>
      <c r="V1199" s="163">
        <v>0.53819444444444442</v>
      </c>
      <c r="AA1199" s="165">
        <f t="shared" si="73"/>
        <v>0.55208333333333326</v>
      </c>
      <c r="AB1199" t="str">
        <f t="shared" si="74"/>
        <v>VSD</v>
      </c>
      <c r="AC1199" t="str">
        <f t="shared" si="75"/>
        <v>GA06T4375</v>
      </c>
      <c r="AD1199" t="str">
        <f>_xlfn.IFNA(VLOOKUP(PrivateSchedule[[#This Row],[ow]],RTARoutes[[StageCodes]:[RouteID]],6,FALSE), VLOOKUP(PrivateSchedule[[#This Row],[re]],RTARoutes[[StageCodes]:[RouteID]],6,FALSE))</f>
        <v>PVT360</v>
      </c>
      <c r="AE1199" t="str" cm="1">
        <f t="array" ref="AE1199">_xlfn.IFS( NOT(ISNA(VLOOKUP(PrivateSchedule[[#This Row],[ow]],RTARoutes[[StageCodes]:[RouteID]],6,FALSE))), "O",  NOT(ISNA(VLOOKUP(PrivateSchedule[[#This Row],[re]],RTARoutes[[StageCodes]:[RouteID]],6,FALSE))), "R")</f>
        <v>O</v>
      </c>
      <c r="AF1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00" spans="2:33">
      <c r="O1200" s="171" t="s">
        <v>421</v>
      </c>
      <c r="T1200" s="173" t="s">
        <v>422</v>
      </c>
      <c r="U1200" t="str">
        <f t="shared" si="72"/>
        <v>VASCO-NEW VADDEM</v>
      </c>
      <c r="V1200" s="163">
        <v>0.55208333333333337</v>
      </c>
      <c r="AA1200" s="165">
        <f t="shared" si="73"/>
        <v>0.56597222222222221</v>
      </c>
      <c r="AB1200" t="str">
        <f t="shared" si="74"/>
        <v>VSD</v>
      </c>
      <c r="AC1200" t="str">
        <f t="shared" si="75"/>
        <v>GA06T4375</v>
      </c>
      <c r="AD1200" t="str">
        <f>_xlfn.IFNA(VLOOKUP(PrivateSchedule[[#This Row],[ow]],RTARoutes[[StageCodes]:[RouteID]],6,FALSE), VLOOKUP(PrivateSchedule[[#This Row],[re]],RTARoutes[[StageCodes]:[RouteID]],6,FALSE))</f>
        <v>PVT360</v>
      </c>
      <c r="AE1200" t="str" cm="1">
        <f t="array" ref="AE1200">_xlfn.IFS( NOT(ISNA(VLOOKUP(PrivateSchedule[[#This Row],[ow]],RTARoutes[[StageCodes]:[RouteID]],6,FALSE))), "O",  NOT(ISNA(VLOOKUP(PrivateSchedule[[#This Row],[re]],RTARoutes[[StageCodes]:[RouteID]],6,FALSE))), "R")</f>
        <v>R</v>
      </c>
      <c r="AF1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01" spans="2:33">
      <c r="O1201" s="171" t="s">
        <v>422</v>
      </c>
      <c r="T1201" s="173" t="s">
        <v>421</v>
      </c>
      <c r="U1201" t="str">
        <f t="shared" si="72"/>
        <v>NEW VADDEM-VASCO</v>
      </c>
      <c r="V1201" s="163">
        <v>0.65277777777777779</v>
      </c>
      <c r="AA1201" s="165">
        <f t="shared" si="73"/>
        <v>0.66666666666666663</v>
      </c>
      <c r="AB1201" t="str">
        <f t="shared" si="74"/>
        <v>VSD</v>
      </c>
      <c r="AC1201" t="str">
        <f t="shared" si="75"/>
        <v>GA06T4375</v>
      </c>
      <c r="AD1201" t="str">
        <f>_xlfn.IFNA(VLOOKUP(PrivateSchedule[[#This Row],[ow]],RTARoutes[[StageCodes]:[RouteID]],6,FALSE), VLOOKUP(PrivateSchedule[[#This Row],[re]],RTARoutes[[StageCodes]:[RouteID]],6,FALSE))</f>
        <v>PVT360</v>
      </c>
      <c r="AE1201" t="str" cm="1">
        <f t="array" ref="AE1201">_xlfn.IFS( NOT(ISNA(VLOOKUP(PrivateSchedule[[#This Row],[ow]],RTARoutes[[StageCodes]:[RouteID]],6,FALSE))), "O",  NOT(ISNA(VLOOKUP(PrivateSchedule[[#This Row],[re]],RTARoutes[[StageCodes]:[RouteID]],6,FALSE))), "R")</f>
        <v>O</v>
      </c>
      <c r="AF1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02" spans="2:33">
      <c r="O1202" s="171" t="s">
        <v>421</v>
      </c>
      <c r="T1202" s="173" t="s">
        <v>422</v>
      </c>
      <c r="U1202" t="str">
        <f t="shared" si="72"/>
        <v>VASCO-NEW VADDEM</v>
      </c>
      <c r="V1202" s="163">
        <v>0.67013888888888884</v>
      </c>
      <c r="AA1202" s="165">
        <f t="shared" si="73"/>
        <v>0.68402777777777768</v>
      </c>
      <c r="AB1202" t="str">
        <f t="shared" si="74"/>
        <v>VSD</v>
      </c>
      <c r="AC1202" t="str">
        <f t="shared" si="75"/>
        <v>GA06T4375</v>
      </c>
      <c r="AD1202" t="str">
        <f>_xlfn.IFNA(VLOOKUP(PrivateSchedule[[#This Row],[ow]],RTARoutes[[StageCodes]:[RouteID]],6,FALSE), VLOOKUP(PrivateSchedule[[#This Row],[re]],RTARoutes[[StageCodes]:[RouteID]],6,FALSE))</f>
        <v>PVT360</v>
      </c>
      <c r="AE1202" t="str" cm="1">
        <f t="array" ref="AE1202">_xlfn.IFS( NOT(ISNA(VLOOKUP(PrivateSchedule[[#This Row],[ow]],RTARoutes[[StageCodes]:[RouteID]],6,FALSE))), "O",  NOT(ISNA(VLOOKUP(PrivateSchedule[[#This Row],[re]],RTARoutes[[StageCodes]:[RouteID]],6,FALSE))), "R")</f>
        <v>R</v>
      </c>
      <c r="AF1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03" spans="2:33">
      <c r="O1203" s="171" t="s">
        <v>422</v>
      </c>
      <c r="T1203" s="173" t="s">
        <v>421</v>
      </c>
      <c r="U1203" t="str">
        <f t="shared" si="72"/>
        <v>NEW VADDEM-VASCO</v>
      </c>
      <c r="V1203" s="163">
        <v>0.6875</v>
      </c>
      <c r="AA1203" s="165">
        <f t="shared" si="73"/>
        <v>0.70138888888888884</v>
      </c>
      <c r="AB1203" t="str">
        <f t="shared" si="74"/>
        <v>VSD</v>
      </c>
      <c r="AC1203" t="str">
        <f t="shared" si="75"/>
        <v>GA06T4375</v>
      </c>
      <c r="AD1203" t="str">
        <f>_xlfn.IFNA(VLOOKUP(PrivateSchedule[[#This Row],[ow]],RTARoutes[[StageCodes]:[RouteID]],6,FALSE), VLOOKUP(PrivateSchedule[[#This Row],[re]],RTARoutes[[StageCodes]:[RouteID]],6,FALSE))</f>
        <v>PVT360</v>
      </c>
      <c r="AE1203" t="str" cm="1">
        <f t="array" ref="AE1203">_xlfn.IFS( NOT(ISNA(VLOOKUP(PrivateSchedule[[#This Row],[ow]],RTARoutes[[StageCodes]:[RouteID]],6,FALSE))), "O",  NOT(ISNA(VLOOKUP(PrivateSchedule[[#This Row],[re]],RTARoutes[[StageCodes]:[RouteID]],6,FALSE))), "R")</f>
        <v>O</v>
      </c>
      <c r="AF1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04" spans="2:33">
      <c r="O1204" s="171" t="s">
        <v>421</v>
      </c>
      <c r="T1204" s="173" t="s">
        <v>422</v>
      </c>
      <c r="U1204" t="str">
        <f t="shared" si="72"/>
        <v>VASCO-NEW VADDEM</v>
      </c>
      <c r="V1204" s="163">
        <v>0.70138888888888884</v>
      </c>
      <c r="AA1204" s="165">
        <f t="shared" si="73"/>
        <v>0.71527777777777768</v>
      </c>
      <c r="AB1204" t="str">
        <f t="shared" si="74"/>
        <v>VSD</v>
      </c>
      <c r="AC1204" t="str">
        <f t="shared" si="75"/>
        <v>GA06T4375</v>
      </c>
      <c r="AD1204" t="str">
        <f>_xlfn.IFNA(VLOOKUP(PrivateSchedule[[#This Row],[ow]],RTARoutes[[StageCodes]:[RouteID]],6,FALSE), VLOOKUP(PrivateSchedule[[#This Row],[re]],RTARoutes[[StageCodes]:[RouteID]],6,FALSE))</f>
        <v>PVT360</v>
      </c>
      <c r="AE1204" t="str" cm="1">
        <f t="array" ref="AE1204">_xlfn.IFS( NOT(ISNA(VLOOKUP(PrivateSchedule[[#This Row],[ow]],RTARoutes[[StageCodes]:[RouteID]],6,FALSE))), "O",  NOT(ISNA(VLOOKUP(PrivateSchedule[[#This Row],[re]],RTARoutes[[StageCodes]:[RouteID]],6,FALSE))), "R")</f>
        <v>R</v>
      </c>
      <c r="AF1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05" spans="2:33">
      <c r="O1205" s="171" t="s">
        <v>422</v>
      </c>
      <c r="T1205" s="173" t="s">
        <v>421</v>
      </c>
      <c r="U1205" t="str">
        <f t="shared" si="72"/>
        <v>NEW VADDEM-VASCO</v>
      </c>
      <c r="V1205" s="163">
        <v>0.72916666666666663</v>
      </c>
      <c r="AA1205" s="165">
        <f t="shared" si="73"/>
        <v>0.74305555555555547</v>
      </c>
      <c r="AB1205" t="str">
        <f t="shared" si="74"/>
        <v>VSD</v>
      </c>
      <c r="AC1205" t="str">
        <f t="shared" si="75"/>
        <v>GA06T4375</v>
      </c>
      <c r="AD1205" t="str">
        <f>_xlfn.IFNA(VLOOKUP(PrivateSchedule[[#This Row],[ow]],RTARoutes[[StageCodes]:[RouteID]],6,FALSE), VLOOKUP(PrivateSchedule[[#This Row],[re]],RTARoutes[[StageCodes]:[RouteID]],6,FALSE))</f>
        <v>PVT360</v>
      </c>
      <c r="AE1205" t="str" cm="1">
        <f t="array" ref="AE1205">_xlfn.IFS( NOT(ISNA(VLOOKUP(PrivateSchedule[[#This Row],[ow]],RTARoutes[[StageCodes]:[RouteID]],6,FALSE))), "O",  NOT(ISNA(VLOOKUP(PrivateSchedule[[#This Row],[re]],RTARoutes[[StageCodes]:[RouteID]],6,FALSE))), "R")</f>
        <v>O</v>
      </c>
      <c r="AF1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06" spans="2:33">
      <c r="O1206" s="171" t="s">
        <v>421</v>
      </c>
      <c r="T1206" s="173" t="s">
        <v>422</v>
      </c>
      <c r="U1206" t="str">
        <f t="shared" si="72"/>
        <v>VASCO-NEW VADDEM</v>
      </c>
      <c r="V1206" s="163">
        <v>0.74305555555555558</v>
      </c>
      <c r="AA1206" s="165">
        <f t="shared" si="73"/>
        <v>0.75694444444444442</v>
      </c>
      <c r="AB1206" t="str">
        <f t="shared" si="74"/>
        <v>VSD</v>
      </c>
      <c r="AC1206" t="str">
        <f t="shared" si="75"/>
        <v>GA06T4375</v>
      </c>
      <c r="AD1206" t="str">
        <f>_xlfn.IFNA(VLOOKUP(PrivateSchedule[[#This Row],[ow]],RTARoutes[[StageCodes]:[RouteID]],6,FALSE), VLOOKUP(PrivateSchedule[[#This Row],[re]],RTARoutes[[StageCodes]:[RouteID]],6,FALSE))</f>
        <v>PVT360</v>
      </c>
      <c r="AE1206" t="str" cm="1">
        <f t="array" ref="AE1206">_xlfn.IFS( NOT(ISNA(VLOOKUP(PrivateSchedule[[#This Row],[ow]],RTARoutes[[StageCodes]:[RouteID]],6,FALSE))), "O",  NOT(ISNA(VLOOKUP(PrivateSchedule[[#This Row],[re]],RTARoutes[[StageCodes]:[RouteID]],6,FALSE))), "R")</f>
        <v>R</v>
      </c>
      <c r="AF1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07" spans="2:33">
      <c r="O1207" s="171" t="s">
        <v>422</v>
      </c>
      <c r="T1207" s="173" t="s">
        <v>421</v>
      </c>
      <c r="U1207" t="str">
        <f t="shared" si="72"/>
        <v>NEW VADDEM-VASCO</v>
      </c>
      <c r="V1207" s="163">
        <v>0.76736111111111116</v>
      </c>
      <c r="AA1207" s="165">
        <f t="shared" si="73"/>
        <v>0.78125</v>
      </c>
      <c r="AB1207" t="str">
        <f t="shared" si="74"/>
        <v>VSD</v>
      </c>
      <c r="AC1207" t="str">
        <f t="shared" si="75"/>
        <v>GA06T4375</v>
      </c>
      <c r="AD1207" t="str">
        <f>_xlfn.IFNA(VLOOKUP(PrivateSchedule[[#This Row],[ow]],RTARoutes[[StageCodes]:[RouteID]],6,FALSE), VLOOKUP(PrivateSchedule[[#This Row],[re]],RTARoutes[[StageCodes]:[RouteID]],6,FALSE))</f>
        <v>PVT360</v>
      </c>
      <c r="AE1207" t="str" cm="1">
        <f t="array" ref="AE1207">_xlfn.IFS( NOT(ISNA(VLOOKUP(PrivateSchedule[[#This Row],[ow]],RTARoutes[[StageCodes]:[RouteID]],6,FALSE))), "O",  NOT(ISNA(VLOOKUP(PrivateSchedule[[#This Row],[re]],RTARoutes[[StageCodes]:[RouteID]],6,FALSE))), "R")</f>
        <v>O</v>
      </c>
      <c r="AF1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08" spans="2:33">
      <c r="O1208" s="171" t="s">
        <v>421</v>
      </c>
      <c r="T1208" s="173" t="s">
        <v>422</v>
      </c>
      <c r="U1208" t="str">
        <f t="shared" si="72"/>
        <v>VASCO-NEW VADDEM</v>
      </c>
      <c r="V1208" s="163">
        <v>0.78125</v>
      </c>
      <c r="AA1208" s="165">
        <f t="shared" si="73"/>
        <v>0.79513888888888884</v>
      </c>
      <c r="AB1208" t="str">
        <f t="shared" si="74"/>
        <v>VSD</v>
      </c>
      <c r="AC1208" t="str">
        <f t="shared" si="75"/>
        <v>GA06T4375</v>
      </c>
      <c r="AD1208" t="str">
        <f>_xlfn.IFNA(VLOOKUP(PrivateSchedule[[#This Row],[ow]],RTARoutes[[StageCodes]:[RouteID]],6,FALSE), VLOOKUP(PrivateSchedule[[#This Row],[re]],RTARoutes[[StageCodes]:[RouteID]],6,FALSE))</f>
        <v>PVT360</v>
      </c>
      <c r="AE1208" t="str" cm="1">
        <f t="array" ref="AE1208">_xlfn.IFS( NOT(ISNA(VLOOKUP(PrivateSchedule[[#This Row],[ow]],RTARoutes[[StageCodes]:[RouteID]],6,FALSE))), "O",  NOT(ISNA(VLOOKUP(PrivateSchedule[[#This Row],[re]],RTARoutes[[StageCodes]:[RouteID]],6,FALSE))), "R")</f>
        <v>R</v>
      </c>
      <c r="AF1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09" spans="2:33">
      <c r="O1209" s="171" t="s">
        <v>422</v>
      </c>
      <c r="T1209" s="173" t="s">
        <v>421</v>
      </c>
      <c r="U1209" t="str">
        <f t="shared" si="72"/>
        <v>NEW VADDEM-VASCO</v>
      </c>
      <c r="V1209" s="163">
        <v>0.80555555555555558</v>
      </c>
      <c r="AA1209" s="165">
        <f t="shared" si="73"/>
        <v>0.81944444444444442</v>
      </c>
      <c r="AB1209" t="str">
        <f t="shared" si="74"/>
        <v>VSD</v>
      </c>
      <c r="AC1209" t="str">
        <f t="shared" si="75"/>
        <v>GA06T4375</v>
      </c>
      <c r="AD1209" t="str">
        <f>_xlfn.IFNA(VLOOKUP(PrivateSchedule[[#This Row],[ow]],RTARoutes[[StageCodes]:[RouteID]],6,FALSE), VLOOKUP(PrivateSchedule[[#This Row],[re]],RTARoutes[[StageCodes]:[RouteID]],6,FALSE))</f>
        <v>PVT360</v>
      </c>
      <c r="AE1209" t="str" cm="1">
        <f t="array" ref="AE1209">_xlfn.IFS( NOT(ISNA(VLOOKUP(PrivateSchedule[[#This Row],[ow]],RTARoutes[[StageCodes]:[RouteID]],6,FALSE))), "O",  NOT(ISNA(VLOOKUP(PrivateSchedule[[#This Row],[re]],RTARoutes[[StageCodes]:[RouteID]],6,FALSE))), "R")</f>
        <v>O</v>
      </c>
      <c r="AF1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10" spans="2:33">
      <c r="O1210" s="171" t="s">
        <v>421</v>
      </c>
      <c r="T1210" s="173" t="s">
        <v>422</v>
      </c>
      <c r="U1210" t="str">
        <f t="shared" si="72"/>
        <v>VASCO-NEW VADDEM</v>
      </c>
      <c r="V1210" s="163">
        <v>0.81944444444444442</v>
      </c>
      <c r="AA1210" s="165">
        <f t="shared" si="73"/>
        <v>0.83333333333333326</v>
      </c>
      <c r="AB1210" t="str">
        <f t="shared" si="74"/>
        <v>VSD</v>
      </c>
      <c r="AC1210" t="str">
        <f t="shared" si="75"/>
        <v>GA06T4375</v>
      </c>
      <c r="AD1210" t="str">
        <f>_xlfn.IFNA(VLOOKUP(PrivateSchedule[[#This Row],[ow]],RTARoutes[[StageCodes]:[RouteID]],6,FALSE), VLOOKUP(PrivateSchedule[[#This Row],[re]],RTARoutes[[StageCodes]:[RouteID]],6,FALSE))</f>
        <v>PVT360</v>
      </c>
      <c r="AE1210" t="str" cm="1">
        <f t="array" ref="AE1210">_xlfn.IFS( NOT(ISNA(VLOOKUP(PrivateSchedule[[#This Row],[ow]],RTARoutes[[StageCodes]:[RouteID]],6,FALSE))), "O",  NOT(ISNA(VLOOKUP(PrivateSchedule[[#This Row],[re]],RTARoutes[[StageCodes]:[RouteID]],6,FALSE))), "R")</f>
        <v>R</v>
      </c>
      <c r="AF1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11" spans="2:33">
      <c r="O1211" s="171" t="s">
        <v>422</v>
      </c>
      <c r="T1211" s="173" t="s">
        <v>421</v>
      </c>
      <c r="U1211" t="str">
        <f t="shared" si="72"/>
        <v>NEW VADDEM-VASCO</v>
      </c>
      <c r="V1211" s="163">
        <v>0.84375</v>
      </c>
      <c r="AA1211" s="165">
        <f t="shared" si="73"/>
        <v>0.85763888888888884</v>
      </c>
      <c r="AB1211" t="str">
        <f t="shared" si="74"/>
        <v>VSD</v>
      </c>
      <c r="AC1211" t="str">
        <f t="shared" si="75"/>
        <v>GA06T4375</v>
      </c>
      <c r="AD1211" t="str">
        <f>_xlfn.IFNA(VLOOKUP(PrivateSchedule[[#This Row],[ow]],RTARoutes[[StageCodes]:[RouteID]],6,FALSE), VLOOKUP(PrivateSchedule[[#This Row],[re]],RTARoutes[[StageCodes]:[RouteID]],6,FALSE))</f>
        <v>PVT360</v>
      </c>
      <c r="AE1211" t="str" cm="1">
        <f t="array" ref="AE1211">_xlfn.IFS( NOT(ISNA(VLOOKUP(PrivateSchedule[[#This Row],[ow]],RTARoutes[[StageCodes]:[RouteID]],6,FALSE))), "O",  NOT(ISNA(VLOOKUP(PrivateSchedule[[#This Row],[re]],RTARoutes[[StageCodes]:[RouteID]],6,FALSE))), "R")</f>
        <v>O</v>
      </c>
      <c r="AF1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12" spans="2:33">
      <c r="O1212" s="171" t="s">
        <v>421</v>
      </c>
      <c r="T1212" s="173" t="s">
        <v>422</v>
      </c>
      <c r="U1212" t="str">
        <f t="shared" si="72"/>
        <v>VASCO-NEW VADDEM</v>
      </c>
      <c r="V1212" s="163">
        <v>0.85763888888888884</v>
      </c>
      <c r="AA1212" s="165">
        <f t="shared" si="73"/>
        <v>0.87152777777777768</v>
      </c>
      <c r="AB1212" t="str">
        <f t="shared" si="74"/>
        <v>VSD</v>
      </c>
      <c r="AC1212" t="str">
        <f t="shared" si="75"/>
        <v>GA06T4375</v>
      </c>
      <c r="AD1212" t="str">
        <f>_xlfn.IFNA(VLOOKUP(PrivateSchedule[[#This Row],[ow]],RTARoutes[[StageCodes]:[RouteID]],6,FALSE), VLOOKUP(PrivateSchedule[[#This Row],[re]],RTARoutes[[StageCodes]:[RouteID]],6,FALSE))</f>
        <v>PVT360</v>
      </c>
      <c r="AE1212" t="str" cm="1">
        <f t="array" ref="AE1212">_xlfn.IFS( NOT(ISNA(VLOOKUP(PrivateSchedule[[#This Row],[ow]],RTARoutes[[StageCodes]:[RouteID]],6,FALSE))), "O",  NOT(ISNA(VLOOKUP(PrivateSchedule[[#This Row],[re]],RTARoutes[[StageCodes]:[RouteID]],6,FALSE))), "R")</f>
        <v>R</v>
      </c>
      <c r="AF1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13" spans="2:33">
      <c r="B1213" s="171" t="s">
        <v>3988</v>
      </c>
      <c r="E1213" s="176" t="s">
        <v>3989</v>
      </c>
      <c r="F1213" s="177" t="s">
        <v>3990</v>
      </c>
      <c r="J1213" s="171" t="s">
        <v>3991</v>
      </c>
      <c r="L1213" s="172" t="s">
        <v>16</v>
      </c>
      <c r="M1213" s="198">
        <v>27</v>
      </c>
      <c r="N1213" s="199">
        <v>11</v>
      </c>
      <c r="O1213" s="171" t="s">
        <v>422</v>
      </c>
      <c r="T1213" s="173" t="s">
        <v>421</v>
      </c>
      <c r="U1213" t="str">
        <f t="shared" si="72"/>
        <v>NEW VADDEM-VASCO</v>
      </c>
      <c r="V1213" s="163">
        <v>0.28472222222222221</v>
      </c>
      <c r="AA1213" s="165">
        <f t="shared" si="73"/>
        <v>0.2986111111111111</v>
      </c>
      <c r="AB1213" t="str">
        <f t="shared" si="74"/>
        <v>VSD</v>
      </c>
      <c r="AC1213" t="str">
        <f t="shared" si="75"/>
        <v>GA08T4104</v>
      </c>
      <c r="AD1213" t="str">
        <f>_xlfn.IFNA(VLOOKUP(PrivateSchedule[[#This Row],[ow]],RTARoutes[[StageCodes]:[RouteID]],6,FALSE), VLOOKUP(PrivateSchedule[[#This Row],[re]],RTARoutes[[StageCodes]:[RouteID]],6,FALSE))</f>
        <v>PVT360</v>
      </c>
      <c r="AE1213" t="str" cm="1">
        <f t="array" ref="AE1213">_xlfn.IFS( NOT(ISNA(VLOOKUP(PrivateSchedule[[#This Row],[ow]],RTARoutes[[StageCodes]:[RouteID]],6,FALSE))), "O",  NOT(ISNA(VLOOKUP(PrivateSchedule[[#This Row],[re]],RTARoutes[[StageCodes]:[RouteID]],6,FALSE))), "R")</f>
        <v>O</v>
      </c>
      <c r="AF1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14" spans="2:33">
      <c r="O1214" s="171" t="s">
        <v>421</v>
      </c>
      <c r="T1214" s="173" t="s">
        <v>422</v>
      </c>
      <c r="U1214" t="str">
        <f t="shared" si="72"/>
        <v>VASCO-NEW VADDEM</v>
      </c>
      <c r="V1214" s="163">
        <v>0.2986111111111111</v>
      </c>
      <c r="AA1214" s="165">
        <f t="shared" si="73"/>
        <v>0.3125</v>
      </c>
      <c r="AB1214" t="str">
        <f t="shared" si="74"/>
        <v>VSD</v>
      </c>
      <c r="AC1214" t="str">
        <f t="shared" si="75"/>
        <v>GA08T4104</v>
      </c>
      <c r="AD1214" t="str">
        <f>_xlfn.IFNA(VLOOKUP(PrivateSchedule[[#This Row],[ow]],RTARoutes[[StageCodes]:[RouteID]],6,FALSE), VLOOKUP(PrivateSchedule[[#This Row],[re]],RTARoutes[[StageCodes]:[RouteID]],6,FALSE))</f>
        <v>PVT360</v>
      </c>
      <c r="AE1214" t="str" cm="1">
        <f t="array" ref="AE1214">_xlfn.IFS( NOT(ISNA(VLOOKUP(PrivateSchedule[[#This Row],[ow]],RTARoutes[[StageCodes]:[RouteID]],6,FALSE))), "O",  NOT(ISNA(VLOOKUP(PrivateSchedule[[#This Row],[re]],RTARoutes[[StageCodes]:[RouteID]],6,FALSE))), "R")</f>
        <v>R</v>
      </c>
      <c r="AF1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15" spans="2:33">
      <c r="O1215" s="171" t="s">
        <v>422</v>
      </c>
      <c r="T1215" s="173" t="s">
        <v>421</v>
      </c>
      <c r="U1215" t="str">
        <f t="shared" si="72"/>
        <v>NEW VADDEM-VASCO</v>
      </c>
      <c r="V1215" s="163">
        <v>0.3298611111111111</v>
      </c>
      <c r="AA1215" s="165">
        <f t="shared" si="73"/>
        <v>0.34375</v>
      </c>
      <c r="AB1215" t="str">
        <f t="shared" si="74"/>
        <v>VSD</v>
      </c>
      <c r="AC1215" t="str">
        <f t="shared" si="75"/>
        <v>GA08T4104</v>
      </c>
      <c r="AD1215" t="str">
        <f>_xlfn.IFNA(VLOOKUP(PrivateSchedule[[#This Row],[ow]],RTARoutes[[StageCodes]:[RouteID]],6,FALSE), VLOOKUP(PrivateSchedule[[#This Row],[re]],RTARoutes[[StageCodes]:[RouteID]],6,FALSE))</f>
        <v>PVT360</v>
      </c>
      <c r="AE1215" t="str" cm="1">
        <f t="array" ref="AE1215">_xlfn.IFS( NOT(ISNA(VLOOKUP(PrivateSchedule[[#This Row],[ow]],RTARoutes[[StageCodes]:[RouteID]],6,FALSE))), "O",  NOT(ISNA(VLOOKUP(PrivateSchedule[[#This Row],[re]],RTARoutes[[StageCodes]:[RouteID]],6,FALSE))), "R")</f>
        <v>O</v>
      </c>
      <c r="AF1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16" spans="2:33">
      <c r="O1216" s="171" t="s">
        <v>421</v>
      </c>
      <c r="T1216" s="173" t="s">
        <v>422</v>
      </c>
      <c r="U1216" t="str">
        <f t="shared" si="72"/>
        <v>VASCO-NEW VADDEM</v>
      </c>
      <c r="V1216" s="163">
        <v>0.34375</v>
      </c>
      <c r="AA1216" s="165">
        <f t="shared" si="73"/>
        <v>0.3576388888888889</v>
      </c>
      <c r="AB1216" t="str">
        <f t="shared" si="74"/>
        <v>VSD</v>
      </c>
      <c r="AC1216" t="str">
        <f t="shared" si="75"/>
        <v>GA08T4104</v>
      </c>
      <c r="AD1216" t="str">
        <f>_xlfn.IFNA(VLOOKUP(PrivateSchedule[[#This Row],[ow]],RTARoutes[[StageCodes]:[RouteID]],6,FALSE), VLOOKUP(PrivateSchedule[[#This Row],[re]],RTARoutes[[StageCodes]:[RouteID]],6,FALSE))</f>
        <v>PVT360</v>
      </c>
      <c r="AE1216" t="str" cm="1">
        <f t="array" ref="AE1216">_xlfn.IFS( NOT(ISNA(VLOOKUP(PrivateSchedule[[#This Row],[ow]],RTARoutes[[StageCodes]:[RouteID]],6,FALSE))), "O",  NOT(ISNA(VLOOKUP(PrivateSchedule[[#This Row],[re]],RTARoutes[[StageCodes]:[RouteID]],6,FALSE))), "R")</f>
        <v>R</v>
      </c>
      <c r="AF1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17" spans="15:33">
      <c r="O1217" s="171" t="s">
        <v>422</v>
      </c>
      <c r="T1217" s="173" t="s">
        <v>421</v>
      </c>
      <c r="U1217" t="str">
        <f t="shared" si="72"/>
        <v>NEW VADDEM-VASCO</v>
      </c>
      <c r="V1217" s="163">
        <v>0.36805555555555558</v>
      </c>
      <c r="AA1217" s="165">
        <f t="shared" si="73"/>
        <v>0.38194444444444448</v>
      </c>
      <c r="AB1217" t="str">
        <f t="shared" si="74"/>
        <v>VSD</v>
      </c>
      <c r="AC1217" t="str">
        <f t="shared" si="75"/>
        <v>GA08T4104</v>
      </c>
      <c r="AD1217" t="str">
        <f>_xlfn.IFNA(VLOOKUP(PrivateSchedule[[#This Row],[ow]],RTARoutes[[StageCodes]:[RouteID]],6,FALSE), VLOOKUP(PrivateSchedule[[#This Row],[re]],RTARoutes[[StageCodes]:[RouteID]],6,FALSE))</f>
        <v>PVT360</v>
      </c>
      <c r="AE1217" t="str" cm="1">
        <f t="array" ref="AE1217">_xlfn.IFS( NOT(ISNA(VLOOKUP(PrivateSchedule[[#This Row],[ow]],RTARoutes[[StageCodes]:[RouteID]],6,FALSE))), "O",  NOT(ISNA(VLOOKUP(PrivateSchedule[[#This Row],[re]],RTARoutes[[StageCodes]:[RouteID]],6,FALSE))), "R")</f>
        <v>O</v>
      </c>
      <c r="AF1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18" spans="15:33">
      <c r="O1218" s="171" t="s">
        <v>421</v>
      </c>
      <c r="T1218" s="173" t="s">
        <v>422</v>
      </c>
      <c r="U1218" t="str">
        <f t="shared" si="72"/>
        <v>VASCO-NEW VADDEM</v>
      </c>
      <c r="V1218" s="163">
        <v>0.38194444444444442</v>
      </c>
      <c r="AA1218" s="165">
        <f t="shared" si="73"/>
        <v>0.39583333333333331</v>
      </c>
      <c r="AB1218" t="str">
        <f t="shared" si="74"/>
        <v>VSD</v>
      </c>
      <c r="AC1218" t="str">
        <f t="shared" si="75"/>
        <v>GA08T4104</v>
      </c>
      <c r="AD1218" t="str">
        <f>_xlfn.IFNA(VLOOKUP(PrivateSchedule[[#This Row],[ow]],RTARoutes[[StageCodes]:[RouteID]],6,FALSE), VLOOKUP(PrivateSchedule[[#This Row],[re]],RTARoutes[[StageCodes]:[RouteID]],6,FALSE))</f>
        <v>PVT360</v>
      </c>
      <c r="AE1218" t="str" cm="1">
        <f t="array" ref="AE1218">_xlfn.IFS( NOT(ISNA(VLOOKUP(PrivateSchedule[[#This Row],[ow]],RTARoutes[[StageCodes]:[RouteID]],6,FALSE))), "O",  NOT(ISNA(VLOOKUP(PrivateSchedule[[#This Row],[re]],RTARoutes[[StageCodes]:[RouteID]],6,FALSE))), "R")</f>
        <v>R</v>
      </c>
      <c r="AF1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19" spans="15:33">
      <c r="O1219" s="171" t="s">
        <v>422</v>
      </c>
      <c r="T1219" s="173" t="s">
        <v>421</v>
      </c>
      <c r="U1219" t="str">
        <f t="shared" ref="U1219:U1282" si="76">_xlfn.IFNA(VLOOKUP($O1219,Code2Loc,2,FALSE)
&amp; IF( OR( ISNA($P1219), LEN($P1219)=0), "",  "-" &amp; VLOOKUP($P1219,Code2Loc,2,FALSE))
&amp; IF( OR( ISNA($Q1219), LEN($Q1219)=0), "",  "-" &amp; VLOOKUP($Q1219,Code2Loc,2,FALSE))
&amp; IF( OR( ISNA($R1219), LEN($R1219)=0), "",  "-" &amp; VLOOKUP($R1219,Code2Loc,2,FALSE))
&amp; IF( OR( ISNA($S1219), LEN($S1219)=0), "",  "-" &amp; VLOOKUP($S1219,Code2Loc,2,FALSE))
&amp; IF( OR( ISNA($T1219), LEN($T1219)=0), "",  "-" &amp; VLOOKUP($T1219,Code2Loc,2,FALSE)),"")</f>
        <v>NEW VADDEM-VASCO</v>
      </c>
      <c r="V1219" s="163">
        <v>0.40625</v>
      </c>
      <c r="AA1219" s="165">
        <f t="shared" ref="AA1219:AA1282" si="77">IF(ISBLANK($V1219), "", _xlfn.IFNA($V1219 + _xlfn.IFNA( VLOOKUP($O1219 &amp; IF(ISBLANK($P1219),"", "-" &amp; $P1219) &amp; IF(ISBLANK($Q1219),"", "-" &amp; $Q1219) &amp; IF(ISBLANK($R1219),"", "-" &amp; $R1219) &amp; IF(ISBLANK($S1219),"", "-" &amp; $S1219) &amp; IF(ISBLANK($T1219),"", "-" &amp; $T1219),TravelTime,8,FALSE), VLOOKUP($T1219 &amp; IF(ISBLANK($S1219),"", "-" &amp; $S1219) &amp; IF(ISBLANK($R1219),"", "-" &amp; $R1219) &amp; IF(ISBLANK($Q1219),"", "-" &amp; $Q1219) &amp; IF(ISBLANK($P1219),"", "-" &amp; $P1219) &amp; IF(ISBLANK($O1219),"", "-" &amp; $O1219),TravelTime,8,FALSE)) / 1440, ""))</f>
        <v>0.4201388888888889</v>
      </c>
      <c r="AB1219" t="str">
        <f t="shared" ref="AB1219:AB1282" si="78">IF(AND(LEN($A1219)&lt;&gt;0,LEN($A1219)&lt;&gt;0),$A1219,$AB1218)</f>
        <v>VSD</v>
      </c>
      <c r="AC1219" t="str">
        <f t="shared" ref="AC1219:AC1282" si="79">IF(AND(LEN($J1219)&lt;&gt;0,LEN($B1219)&lt;&gt;0),$J1219,$AC1218)</f>
        <v>GA08T4104</v>
      </c>
      <c r="AD1219" t="str">
        <f>_xlfn.IFNA(VLOOKUP(PrivateSchedule[[#This Row],[ow]],RTARoutes[[StageCodes]:[RouteID]],6,FALSE), VLOOKUP(PrivateSchedule[[#This Row],[re]],RTARoutes[[StageCodes]:[RouteID]],6,FALSE))</f>
        <v>PVT360</v>
      </c>
      <c r="AE1219" t="str" cm="1">
        <f t="array" ref="AE1219">_xlfn.IFS( NOT(ISNA(VLOOKUP(PrivateSchedule[[#This Row],[ow]],RTARoutes[[StageCodes]:[RouteID]],6,FALSE))), "O",  NOT(ISNA(VLOOKUP(PrivateSchedule[[#This Row],[re]],RTARoutes[[StageCodes]:[RouteID]],6,FALSE))), "R")</f>
        <v>O</v>
      </c>
      <c r="AF1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20" spans="15:33">
      <c r="O1220" s="171" t="s">
        <v>421</v>
      </c>
      <c r="T1220" s="173" t="s">
        <v>422</v>
      </c>
      <c r="U1220" t="str">
        <f t="shared" si="76"/>
        <v>VASCO-NEW VADDEM</v>
      </c>
      <c r="V1220" s="163">
        <v>0.4201388888888889</v>
      </c>
      <c r="AA1220" s="165">
        <f t="shared" si="77"/>
        <v>0.43402777777777779</v>
      </c>
      <c r="AB1220" t="str">
        <f t="shared" si="78"/>
        <v>VSD</v>
      </c>
      <c r="AC1220" t="str">
        <f t="shared" si="79"/>
        <v>GA08T4104</v>
      </c>
      <c r="AD1220" t="str">
        <f>_xlfn.IFNA(VLOOKUP(PrivateSchedule[[#This Row],[ow]],RTARoutes[[StageCodes]:[RouteID]],6,FALSE), VLOOKUP(PrivateSchedule[[#This Row],[re]],RTARoutes[[StageCodes]:[RouteID]],6,FALSE))</f>
        <v>PVT360</v>
      </c>
      <c r="AE1220" t="str" cm="1">
        <f t="array" ref="AE1220">_xlfn.IFS( NOT(ISNA(VLOOKUP(PrivateSchedule[[#This Row],[ow]],RTARoutes[[StageCodes]:[RouteID]],6,FALSE))), "O",  NOT(ISNA(VLOOKUP(PrivateSchedule[[#This Row],[re]],RTARoutes[[StageCodes]:[RouteID]],6,FALSE))), "R")</f>
        <v>R</v>
      </c>
      <c r="AF1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21" spans="15:33">
      <c r="O1221" s="171" t="s">
        <v>422</v>
      </c>
      <c r="T1221" s="173" t="s">
        <v>421</v>
      </c>
      <c r="U1221" t="str">
        <f t="shared" si="76"/>
        <v>NEW VADDEM-VASCO</v>
      </c>
      <c r="V1221" s="163">
        <v>0.46527777777777779</v>
      </c>
      <c r="AA1221" s="165">
        <f t="shared" si="77"/>
        <v>0.47916666666666669</v>
      </c>
      <c r="AB1221" t="str">
        <f t="shared" si="78"/>
        <v>VSD</v>
      </c>
      <c r="AC1221" t="str">
        <f t="shared" si="79"/>
        <v>GA08T4104</v>
      </c>
      <c r="AD1221" t="str">
        <f>_xlfn.IFNA(VLOOKUP(PrivateSchedule[[#This Row],[ow]],RTARoutes[[StageCodes]:[RouteID]],6,FALSE), VLOOKUP(PrivateSchedule[[#This Row],[re]],RTARoutes[[StageCodes]:[RouteID]],6,FALSE))</f>
        <v>PVT360</v>
      </c>
      <c r="AE1221" t="str" cm="1">
        <f t="array" ref="AE1221">_xlfn.IFS( NOT(ISNA(VLOOKUP(PrivateSchedule[[#This Row],[ow]],RTARoutes[[StageCodes]:[RouteID]],6,FALSE))), "O",  NOT(ISNA(VLOOKUP(PrivateSchedule[[#This Row],[re]],RTARoutes[[StageCodes]:[RouteID]],6,FALSE))), "R")</f>
        <v>O</v>
      </c>
      <c r="AF1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22" spans="15:33">
      <c r="O1222" s="171" t="s">
        <v>421</v>
      </c>
      <c r="T1222" s="173" t="s">
        <v>422</v>
      </c>
      <c r="U1222" t="str">
        <f t="shared" si="76"/>
        <v>VASCO-NEW VADDEM</v>
      </c>
      <c r="V1222" s="163">
        <v>0.47916666666666669</v>
      </c>
      <c r="AA1222" s="165">
        <f t="shared" si="77"/>
        <v>0.49305555555555558</v>
      </c>
      <c r="AB1222" t="str">
        <f t="shared" si="78"/>
        <v>VSD</v>
      </c>
      <c r="AC1222" t="str">
        <f t="shared" si="79"/>
        <v>GA08T4104</v>
      </c>
      <c r="AD1222" t="str">
        <f>_xlfn.IFNA(VLOOKUP(PrivateSchedule[[#This Row],[ow]],RTARoutes[[StageCodes]:[RouteID]],6,FALSE), VLOOKUP(PrivateSchedule[[#This Row],[re]],RTARoutes[[StageCodes]:[RouteID]],6,FALSE))</f>
        <v>PVT360</v>
      </c>
      <c r="AE1222" t="str" cm="1">
        <f t="array" ref="AE1222">_xlfn.IFS( NOT(ISNA(VLOOKUP(PrivateSchedule[[#This Row],[ow]],RTARoutes[[StageCodes]:[RouteID]],6,FALSE))), "O",  NOT(ISNA(VLOOKUP(PrivateSchedule[[#This Row],[re]],RTARoutes[[StageCodes]:[RouteID]],6,FALSE))), "R")</f>
        <v>R</v>
      </c>
      <c r="AF1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23" spans="15:33">
      <c r="O1223" s="171" t="s">
        <v>422</v>
      </c>
      <c r="T1223" s="173" t="s">
        <v>421</v>
      </c>
      <c r="U1223" t="str">
        <f t="shared" si="76"/>
        <v>NEW VADDEM-VASCO</v>
      </c>
      <c r="V1223" s="163">
        <v>0.52083333333333337</v>
      </c>
      <c r="AA1223" s="165">
        <f t="shared" si="77"/>
        <v>0.53472222222222221</v>
      </c>
      <c r="AB1223" t="str">
        <f t="shared" si="78"/>
        <v>VSD</v>
      </c>
      <c r="AC1223" t="str">
        <f t="shared" si="79"/>
        <v>GA08T4104</v>
      </c>
      <c r="AD1223" t="str">
        <f>_xlfn.IFNA(VLOOKUP(PrivateSchedule[[#This Row],[ow]],RTARoutes[[StageCodes]:[RouteID]],6,FALSE), VLOOKUP(PrivateSchedule[[#This Row],[re]],RTARoutes[[StageCodes]:[RouteID]],6,FALSE))</f>
        <v>PVT360</v>
      </c>
      <c r="AE1223" t="str" cm="1">
        <f t="array" ref="AE1223">_xlfn.IFS( NOT(ISNA(VLOOKUP(PrivateSchedule[[#This Row],[ow]],RTARoutes[[StageCodes]:[RouteID]],6,FALSE))), "O",  NOT(ISNA(VLOOKUP(PrivateSchedule[[#This Row],[re]],RTARoutes[[StageCodes]:[RouteID]],6,FALSE))), "R")</f>
        <v>O</v>
      </c>
      <c r="AF1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24" spans="15:33">
      <c r="O1224" s="171" t="s">
        <v>421</v>
      </c>
      <c r="T1224" s="173" t="s">
        <v>422</v>
      </c>
      <c r="U1224" t="str">
        <f t="shared" si="76"/>
        <v>VASCO-NEW VADDEM</v>
      </c>
      <c r="V1224" s="163">
        <v>0.53472222222222221</v>
      </c>
      <c r="AA1224" s="165">
        <f t="shared" si="77"/>
        <v>0.54861111111111105</v>
      </c>
      <c r="AB1224" t="str">
        <f t="shared" si="78"/>
        <v>VSD</v>
      </c>
      <c r="AC1224" t="str">
        <f t="shared" si="79"/>
        <v>GA08T4104</v>
      </c>
      <c r="AD1224" t="str">
        <f>_xlfn.IFNA(VLOOKUP(PrivateSchedule[[#This Row],[ow]],RTARoutes[[StageCodes]:[RouteID]],6,FALSE), VLOOKUP(PrivateSchedule[[#This Row],[re]],RTARoutes[[StageCodes]:[RouteID]],6,FALSE))</f>
        <v>PVT360</v>
      </c>
      <c r="AE1224" t="str" cm="1">
        <f t="array" ref="AE1224">_xlfn.IFS( NOT(ISNA(VLOOKUP(PrivateSchedule[[#This Row],[ow]],RTARoutes[[StageCodes]:[RouteID]],6,FALSE))), "O",  NOT(ISNA(VLOOKUP(PrivateSchedule[[#This Row],[re]],RTARoutes[[StageCodes]:[RouteID]],6,FALSE))), "R")</f>
        <v>R</v>
      </c>
      <c r="AF1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25" spans="15:33">
      <c r="O1225" s="171" t="s">
        <v>422</v>
      </c>
      <c r="T1225" s="173" t="s">
        <v>421</v>
      </c>
      <c r="U1225" t="str">
        <f t="shared" si="76"/>
        <v>NEW VADDEM-VASCO</v>
      </c>
      <c r="V1225" s="163">
        <v>0.55902777777777779</v>
      </c>
      <c r="AA1225" s="165">
        <f t="shared" si="77"/>
        <v>0.57291666666666663</v>
      </c>
      <c r="AB1225" t="str">
        <f t="shared" si="78"/>
        <v>VSD</v>
      </c>
      <c r="AC1225" t="str">
        <f t="shared" si="79"/>
        <v>GA08T4104</v>
      </c>
      <c r="AD1225" t="str">
        <f>_xlfn.IFNA(VLOOKUP(PrivateSchedule[[#This Row],[ow]],RTARoutes[[StageCodes]:[RouteID]],6,FALSE), VLOOKUP(PrivateSchedule[[#This Row],[re]],RTARoutes[[StageCodes]:[RouteID]],6,FALSE))</f>
        <v>PVT360</v>
      </c>
      <c r="AE1225" t="str" cm="1">
        <f t="array" ref="AE1225">_xlfn.IFS( NOT(ISNA(VLOOKUP(PrivateSchedule[[#This Row],[ow]],RTARoutes[[StageCodes]:[RouteID]],6,FALSE))), "O",  NOT(ISNA(VLOOKUP(PrivateSchedule[[#This Row],[re]],RTARoutes[[StageCodes]:[RouteID]],6,FALSE))), "R")</f>
        <v>O</v>
      </c>
      <c r="AF1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26" spans="15:33">
      <c r="O1226" s="171" t="s">
        <v>421</v>
      </c>
      <c r="T1226" s="173" t="s">
        <v>422</v>
      </c>
      <c r="U1226" t="str">
        <f t="shared" si="76"/>
        <v>VASCO-NEW VADDEM</v>
      </c>
      <c r="V1226" s="163">
        <v>0.57291666666666663</v>
      </c>
      <c r="AA1226" s="165">
        <f t="shared" si="77"/>
        <v>0.58680555555555547</v>
      </c>
      <c r="AB1226" t="str">
        <f t="shared" si="78"/>
        <v>VSD</v>
      </c>
      <c r="AC1226" t="str">
        <f t="shared" si="79"/>
        <v>GA08T4104</v>
      </c>
      <c r="AD1226" t="str">
        <f>_xlfn.IFNA(VLOOKUP(PrivateSchedule[[#This Row],[ow]],RTARoutes[[StageCodes]:[RouteID]],6,FALSE), VLOOKUP(PrivateSchedule[[#This Row],[re]],RTARoutes[[StageCodes]:[RouteID]],6,FALSE))</f>
        <v>PVT360</v>
      </c>
      <c r="AE1226" t="str" cm="1">
        <f t="array" ref="AE1226">_xlfn.IFS( NOT(ISNA(VLOOKUP(PrivateSchedule[[#This Row],[ow]],RTARoutes[[StageCodes]:[RouteID]],6,FALSE))), "O",  NOT(ISNA(VLOOKUP(PrivateSchedule[[#This Row],[re]],RTARoutes[[StageCodes]:[RouteID]],6,FALSE))), "R")</f>
        <v>R</v>
      </c>
      <c r="AF1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27" spans="15:33">
      <c r="O1227" s="171" t="s">
        <v>422</v>
      </c>
      <c r="T1227" s="173" t="s">
        <v>421</v>
      </c>
      <c r="U1227" t="str">
        <f t="shared" si="76"/>
        <v>NEW VADDEM-VASCO</v>
      </c>
      <c r="V1227" s="163">
        <v>0.63888888888888884</v>
      </c>
      <c r="AA1227" s="165">
        <f t="shared" si="77"/>
        <v>0.65277777777777768</v>
      </c>
      <c r="AB1227" t="str">
        <f t="shared" si="78"/>
        <v>VSD</v>
      </c>
      <c r="AC1227" t="str">
        <f t="shared" si="79"/>
        <v>GA08T4104</v>
      </c>
      <c r="AD1227" t="str">
        <f>_xlfn.IFNA(VLOOKUP(PrivateSchedule[[#This Row],[ow]],RTARoutes[[StageCodes]:[RouteID]],6,FALSE), VLOOKUP(PrivateSchedule[[#This Row],[re]],RTARoutes[[StageCodes]:[RouteID]],6,FALSE))</f>
        <v>PVT360</v>
      </c>
      <c r="AE1227" t="str" cm="1">
        <f t="array" ref="AE1227">_xlfn.IFS( NOT(ISNA(VLOOKUP(PrivateSchedule[[#This Row],[ow]],RTARoutes[[StageCodes]:[RouteID]],6,FALSE))), "O",  NOT(ISNA(VLOOKUP(PrivateSchedule[[#This Row],[re]],RTARoutes[[StageCodes]:[RouteID]],6,FALSE))), "R")</f>
        <v>O</v>
      </c>
      <c r="AF1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28" spans="15:33">
      <c r="O1228" s="171" t="s">
        <v>421</v>
      </c>
      <c r="T1228" s="173" t="s">
        <v>422</v>
      </c>
      <c r="U1228" t="str">
        <f t="shared" si="76"/>
        <v>VASCO-NEW VADDEM</v>
      </c>
      <c r="V1228" s="163">
        <v>0.65625</v>
      </c>
      <c r="AA1228" s="165">
        <f t="shared" si="77"/>
        <v>0.67013888888888884</v>
      </c>
      <c r="AB1228" t="str">
        <f t="shared" si="78"/>
        <v>VSD</v>
      </c>
      <c r="AC1228" t="str">
        <f t="shared" si="79"/>
        <v>GA08T4104</v>
      </c>
      <c r="AD1228" t="str">
        <f>_xlfn.IFNA(VLOOKUP(PrivateSchedule[[#This Row],[ow]],RTARoutes[[StageCodes]:[RouteID]],6,FALSE), VLOOKUP(PrivateSchedule[[#This Row],[re]],RTARoutes[[StageCodes]:[RouteID]],6,FALSE))</f>
        <v>PVT360</v>
      </c>
      <c r="AE1228" t="str" cm="1">
        <f t="array" ref="AE1228">_xlfn.IFS( NOT(ISNA(VLOOKUP(PrivateSchedule[[#This Row],[ow]],RTARoutes[[StageCodes]:[RouteID]],6,FALSE))), "O",  NOT(ISNA(VLOOKUP(PrivateSchedule[[#This Row],[re]],RTARoutes[[StageCodes]:[RouteID]],6,FALSE))), "R")</f>
        <v>R</v>
      </c>
      <c r="AF1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29" spans="15:33">
      <c r="O1229" s="171" t="s">
        <v>422</v>
      </c>
      <c r="T1229" s="173" t="s">
        <v>421</v>
      </c>
      <c r="U1229" t="str">
        <f t="shared" si="76"/>
        <v>NEW VADDEM-VASCO</v>
      </c>
      <c r="V1229" s="163">
        <v>0.70486111111111116</v>
      </c>
      <c r="AA1229" s="165">
        <f t="shared" si="77"/>
        <v>0.71875</v>
      </c>
      <c r="AB1229" t="str">
        <f t="shared" si="78"/>
        <v>VSD</v>
      </c>
      <c r="AC1229" t="str">
        <f t="shared" si="79"/>
        <v>GA08T4104</v>
      </c>
      <c r="AD1229" t="str">
        <f>_xlfn.IFNA(VLOOKUP(PrivateSchedule[[#This Row],[ow]],RTARoutes[[StageCodes]:[RouteID]],6,FALSE), VLOOKUP(PrivateSchedule[[#This Row],[re]],RTARoutes[[StageCodes]:[RouteID]],6,FALSE))</f>
        <v>PVT360</v>
      </c>
      <c r="AE1229" t="str" cm="1">
        <f t="array" ref="AE1229">_xlfn.IFS( NOT(ISNA(VLOOKUP(PrivateSchedule[[#This Row],[ow]],RTARoutes[[StageCodes]:[RouteID]],6,FALSE))), "O",  NOT(ISNA(VLOOKUP(PrivateSchedule[[#This Row],[re]],RTARoutes[[StageCodes]:[RouteID]],6,FALSE))), "R")</f>
        <v>O</v>
      </c>
      <c r="AF1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30" spans="15:33">
      <c r="O1230" s="171" t="s">
        <v>421</v>
      </c>
      <c r="T1230" s="173" t="s">
        <v>422</v>
      </c>
      <c r="U1230" t="str">
        <f t="shared" si="76"/>
        <v>VASCO-NEW VADDEM</v>
      </c>
      <c r="V1230" s="163">
        <v>0.71875</v>
      </c>
      <c r="AA1230" s="165">
        <f t="shared" si="77"/>
        <v>0.73263888888888884</v>
      </c>
      <c r="AB1230" t="str">
        <f t="shared" si="78"/>
        <v>VSD</v>
      </c>
      <c r="AC1230" t="str">
        <f t="shared" si="79"/>
        <v>GA08T4104</v>
      </c>
      <c r="AD1230" t="str">
        <f>_xlfn.IFNA(VLOOKUP(PrivateSchedule[[#This Row],[ow]],RTARoutes[[StageCodes]:[RouteID]],6,FALSE), VLOOKUP(PrivateSchedule[[#This Row],[re]],RTARoutes[[StageCodes]:[RouteID]],6,FALSE))</f>
        <v>PVT360</v>
      </c>
      <c r="AE1230" t="str" cm="1">
        <f t="array" ref="AE1230">_xlfn.IFS( NOT(ISNA(VLOOKUP(PrivateSchedule[[#This Row],[ow]],RTARoutes[[StageCodes]:[RouteID]],6,FALSE))), "O",  NOT(ISNA(VLOOKUP(PrivateSchedule[[#This Row],[re]],RTARoutes[[StageCodes]:[RouteID]],6,FALSE))), "R")</f>
        <v>R</v>
      </c>
      <c r="AF1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31" spans="15:33">
      <c r="O1231" s="171" t="s">
        <v>422</v>
      </c>
      <c r="T1231" s="173" t="s">
        <v>421</v>
      </c>
      <c r="U1231" t="str">
        <f t="shared" si="76"/>
        <v>NEW VADDEM-VASCO</v>
      </c>
      <c r="V1231" s="163">
        <v>0.74305555555555558</v>
      </c>
      <c r="AA1231" s="165">
        <f t="shared" si="77"/>
        <v>0.75694444444444442</v>
      </c>
      <c r="AB1231" t="str">
        <f t="shared" si="78"/>
        <v>VSD</v>
      </c>
      <c r="AC1231" t="str">
        <f t="shared" si="79"/>
        <v>GA08T4104</v>
      </c>
      <c r="AD1231" t="str">
        <f>_xlfn.IFNA(VLOOKUP(PrivateSchedule[[#This Row],[ow]],RTARoutes[[StageCodes]:[RouteID]],6,FALSE), VLOOKUP(PrivateSchedule[[#This Row],[re]],RTARoutes[[StageCodes]:[RouteID]],6,FALSE))</f>
        <v>PVT360</v>
      </c>
      <c r="AE1231" t="str" cm="1">
        <f t="array" ref="AE1231">_xlfn.IFS( NOT(ISNA(VLOOKUP(PrivateSchedule[[#This Row],[ow]],RTARoutes[[StageCodes]:[RouteID]],6,FALSE))), "O",  NOT(ISNA(VLOOKUP(PrivateSchedule[[#This Row],[re]],RTARoutes[[StageCodes]:[RouteID]],6,FALSE))), "R")</f>
        <v>O</v>
      </c>
      <c r="AF1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32" spans="15:33">
      <c r="O1232" s="171" t="s">
        <v>421</v>
      </c>
      <c r="T1232" s="173" t="s">
        <v>422</v>
      </c>
      <c r="U1232" t="str">
        <f t="shared" si="76"/>
        <v>VASCO-NEW VADDEM</v>
      </c>
      <c r="V1232" s="163">
        <v>0.75694444444444442</v>
      </c>
      <c r="AA1232" s="165">
        <f t="shared" si="77"/>
        <v>0.77083333333333326</v>
      </c>
      <c r="AB1232" t="str">
        <f t="shared" si="78"/>
        <v>VSD</v>
      </c>
      <c r="AC1232" t="str">
        <f t="shared" si="79"/>
        <v>GA08T4104</v>
      </c>
      <c r="AD1232" t="str">
        <f>_xlfn.IFNA(VLOOKUP(PrivateSchedule[[#This Row],[ow]],RTARoutes[[StageCodes]:[RouteID]],6,FALSE), VLOOKUP(PrivateSchedule[[#This Row],[re]],RTARoutes[[StageCodes]:[RouteID]],6,FALSE))</f>
        <v>PVT360</v>
      </c>
      <c r="AE1232" t="str" cm="1">
        <f t="array" ref="AE1232">_xlfn.IFS( NOT(ISNA(VLOOKUP(PrivateSchedule[[#This Row],[ow]],RTARoutes[[StageCodes]:[RouteID]],6,FALSE))), "O",  NOT(ISNA(VLOOKUP(PrivateSchedule[[#This Row],[re]],RTARoutes[[StageCodes]:[RouteID]],6,FALSE))), "R")</f>
        <v>R</v>
      </c>
      <c r="AF1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33" spans="2:33">
      <c r="O1233" s="171" t="s">
        <v>422</v>
      </c>
      <c r="T1233" s="173" t="s">
        <v>421</v>
      </c>
      <c r="U1233" t="str">
        <f t="shared" si="76"/>
        <v>NEW VADDEM-VASCO</v>
      </c>
      <c r="V1233" s="163">
        <v>0.77430555555555558</v>
      </c>
      <c r="AA1233" s="165">
        <f t="shared" si="77"/>
        <v>0.78819444444444442</v>
      </c>
      <c r="AB1233" t="str">
        <f t="shared" si="78"/>
        <v>VSD</v>
      </c>
      <c r="AC1233" t="str">
        <f t="shared" si="79"/>
        <v>GA08T4104</v>
      </c>
      <c r="AD1233" t="str">
        <f>_xlfn.IFNA(VLOOKUP(PrivateSchedule[[#This Row],[ow]],RTARoutes[[StageCodes]:[RouteID]],6,FALSE), VLOOKUP(PrivateSchedule[[#This Row],[re]],RTARoutes[[StageCodes]:[RouteID]],6,FALSE))</f>
        <v>PVT360</v>
      </c>
      <c r="AE1233" t="str" cm="1">
        <f t="array" ref="AE1233">_xlfn.IFS( NOT(ISNA(VLOOKUP(PrivateSchedule[[#This Row],[ow]],RTARoutes[[StageCodes]:[RouteID]],6,FALSE))), "O",  NOT(ISNA(VLOOKUP(PrivateSchedule[[#This Row],[re]],RTARoutes[[StageCodes]:[RouteID]],6,FALSE))), "R")</f>
        <v>O</v>
      </c>
      <c r="AF1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34" spans="2:33">
      <c r="O1234" s="171" t="s">
        <v>421</v>
      </c>
      <c r="T1234" s="173" t="s">
        <v>422</v>
      </c>
      <c r="U1234" t="str">
        <f t="shared" si="76"/>
        <v>VASCO-NEW VADDEM</v>
      </c>
      <c r="V1234" s="163">
        <v>0.78819444444444442</v>
      </c>
      <c r="AA1234" s="165">
        <f t="shared" si="77"/>
        <v>0.80208333333333326</v>
      </c>
      <c r="AB1234" t="str">
        <f t="shared" si="78"/>
        <v>VSD</v>
      </c>
      <c r="AC1234" t="str">
        <f t="shared" si="79"/>
        <v>GA08T4104</v>
      </c>
      <c r="AD1234" t="str">
        <f>_xlfn.IFNA(VLOOKUP(PrivateSchedule[[#This Row],[ow]],RTARoutes[[StageCodes]:[RouteID]],6,FALSE), VLOOKUP(PrivateSchedule[[#This Row],[re]],RTARoutes[[StageCodes]:[RouteID]],6,FALSE))</f>
        <v>PVT360</v>
      </c>
      <c r="AE1234" t="str" cm="1">
        <f t="array" ref="AE1234">_xlfn.IFS( NOT(ISNA(VLOOKUP(PrivateSchedule[[#This Row],[ow]],RTARoutes[[StageCodes]:[RouteID]],6,FALSE))), "O",  NOT(ISNA(VLOOKUP(PrivateSchedule[[#This Row],[re]],RTARoutes[[StageCodes]:[RouteID]],6,FALSE))), "R")</f>
        <v>R</v>
      </c>
      <c r="AF1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35" spans="2:33">
      <c r="O1235" s="171" t="s">
        <v>422</v>
      </c>
      <c r="T1235" s="173" t="s">
        <v>421</v>
      </c>
      <c r="U1235" t="str">
        <f t="shared" si="76"/>
        <v>NEW VADDEM-VASCO</v>
      </c>
      <c r="V1235" s="163">
        <v>0.8125</v>
      </c>
      <c r="AA1235" s="165">
        <f t="shared" si="77"/>
        <v>0.82638888888888884</v>
      </c>
      <c r="AB1235" t="str">
        <f t="shared" si="78"/>
        <v>VSD</v>
      </c>
      <c r="AC1235" t="str">
        <f t="shared" si="79"/>
        <v>GA08T4104</v>
      </c>
      <c r="AD1235" t="str">
        <f>_xlfn.IFNA(VLOOKUP(PrivateSchedule[[#This Row],[ow]],RTARoutes[[StageCodes]:[RouteID]],6,FALSE), VLOOKUP(PrivateSchedule[[#This Row],[re]],RTARoutes[[StageCodes]:[RouteID]],6,FALSE))</f>
        <v>PVT360</v>
      </c>
      <c r="AE1235" t="str" cm="1">
        <f t="array" ref="AE1235">_xlfn.IFS( NOT(ISNA(VLOOKUP(PrivateSchedule[[#This Row],[ow]],RTARoutes[[StageCodes]:[RouteID]],6,FALSE))), "O",  NOT(ISNA(VLOOKUP(PrivateSchedule[[#This Row],[re]],RTARoutes[[StageCodes]:[RouteID]],6,FALSE))), "R")</f>
        <v>O</v>
      </c>
      <c r="AF1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36" spans="2:33">
      <c r="O1236" s="171" t="s">
        <v>421</v>
      </c>
      <c r="T1236" s="173" t="s">
        <v>422</v>
      </c>
      <c r="U1236" t="str">
        <f t="shared" si="76"/>
        <v>VASCO-NEW VADDEM</v>
      </c>
      <c r="V1236" s="163">
        <v>0.82638888888888884</v>
      </c>
      <c r="AA1236" s="165">
        <f t="shared" si="77"/>
        <v>0.84027777777777768</v>
      </c>
      <c r="AB1236" t="str">
        <f t="shared" si="78"/>
        <v>VSD</v>
      </c>
      <c r="AC1236" t="str">
        <f t="shared" si="79"/>
        <v>GA08T4104</v>
      </c>
      <c r="AD1236" t="str">
        <f>_xlfn.IFNA(VLOOKUP(PrivateSchedule[[#This Row],[ow]],RTARoutes[[StageCodes]:[RouteID]],6,FALSE), VLOOKUP(PrivateSchedule[[#This Row],[re]],RTARoutes[[StageCodes]:[RouteID]],6,FALSE))</f>
        <v>PVT360</v>
      </c>
      <c r="AE1236" t="str" cm="1">
        <f t="array" ref="AE1236">_xlfn.IFS( NOT(ISNA(VLOOKUP(PrivateSchedule[[#This Row],[ow]],RTARoutes[[StageCodes]:[RouteID]],6,FALSE))), "O",  NOT(ISNA(VLOOKUP(PrivateSchedule[[#This Row],[re]],RTARoutes[[StageCodes]:[RouteID]],6,FALSE))), "R")</f>
        <v>R</v>
      </c>
      <c r="AF1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37" spans="2:33">
      <c r="O1237" s="171" t="s">
        <v>422</v>
      </c>
      <c r="T1237" s="173" t="s">
        <v>421</v>
      </c>
      <c r="U1237" t="str">
        <f t="shared" si="76"/>
        <v>NEW VADDEM-VASCO</v>
      </c>
      <c r="V1237" s="163">
        <v>0.84722222222222221</v>
      </c>
      <c r="AA1237" s="165">
        <f t="shared" si="77"/>
        <v>0.86111111111111105</v>
      </c>
      <c r="AB1237" t="str">
        <f t="shared" si="78"/>
        <v>VSD</v>
      </c>
      <c r="AC1237" t="str">
        <f t="shared" si="79"/>
        <v>GA08T4104</v>
      </c>
      <c r="AD1237" t="str">
        <f>_xlfn.IFNA(VLOOKUP(PrivateSchedule[[#This Row],[ow]],RTARoutes[[StageCodes]:[RouteID]],6,FALSE), VLOOKUP(PrivateSchedule[[#This Row],[re]],RTARoutes[[StageCodes]:[RouteID]],6,FALSE))</f>
        <v>PVT360</v>
      </c>
      <c r="AE1237" t="str" cm="1">
        <f t="array" ref="AE1237">_xlfn.IFS( NOT(ISNA(VLOOKUP(PrivateSchedule[[#This Row],[ow]],RTARoutes[[StageCodes]:[RouteID]],6,FALSE))), "O",  NOT(ISNA(VLOOKUP(PrivateSchedule[[#This Row],[re]],RTARoutes[[StageCodes]:[RouteID]],6,FALSE))), "R")</f>
        <v>O</v>
      </c>
      <c r="AF1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38" spans="2:33">
      <c r="O1238" s="171" t="s">
        <v>421</v>
      </c>
      <c r="T1238" s="173" t="s">
        <v>422</v>
      </c>
      <c r="U1238" t="str">
        <f t="shared" si="76"/>
        <v>VASCO-NEW VADDEM</v>
      </c>
      <c r="V1238" s="163">
        <v>0.86111111111111116</v>
      </c>
      <c r="AA1238" s="165">
        <f t="shared" si="77"/>
        <v>0.875</v>
      </c>
      <c r="AB1238" t="str">
        <f t="shared" si="78"/>
        <v>VSD</v>
      </c>
      <c r="AC1238" t="str">
        <f t="shared" si="79"/>
        <v>GA08T4104</v>
      </c>
      <c r="AD1238" t="str">
        <f>_xlfn.IFNA(VLOOKUP(PrivateSchedule[[#This Row],[ow]],RTARoutes[[StageCodes]:[RouteID]],6,FALSE), VLOOKUP(PrivateSchedule[[#This Row],[re]],RTARoutes[[StageCodes]:[RouteID]],6,FALSE))</f>
        <v>PVT360</v>
      </c>
      <c r="AE1238" t="str" cm="1">
        <f t="array" ref="AE1238">_xlfn.IFS( NOT(ISNA(VLOOKUP(PrivateSchedule[[#This Row],[ow]],RTARoutes[[StageCodes]:[RouteID]],6,FALSE))), "O",  NOT(ISNA(VLOOKUP(PrivateSchedule[[#This Row],[re]],RTARoutes[[StageCodes]:[RouteID]],6,FALSE))), "R")</f>
        <v>R</v>
      </c>
      <c r="AF1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39" spans="2:33">
      <c r="B1239" s="171" t="s">
        <v>3988</v>
      </c>
      <c r="E1239" s="176" t="s">
        <v>3989</v>
      </c>
      <c r="F1239" s="177" t="s">
        <v>3990</v>
      </c>
      <c r="J1239" s="171" t="s">
        <v>3991</v>
      </c>
      <c r="L1239" s="172" t="s">
        <v>16</v>
      </c>
      <c r="M1239" s="198">
        <v>27</v>
      </c>
      <c r="N1239" s="199">
        <v>11</v>
      </c>
      <c r="O1239" s="171" t="s">
        <v>422</v>
      </c>
      <c r="T1239" s="173" t="s">
        <v>421</v>
      </c>
      <c r="U1239" t="str">
        <f t="shared" si="76"/>
        <v>NEW VADDEM-VASCO</v>
      </c>
      <c r="V1239" s="163">
        <v>0.28472222222222221</v>
      </c>
      <c r="AA1239" s="165">
        <f t="shared" si="77"/>
        <v>0.2986111111111111</v>
      </c>
      <c r="AB1239" t="str">
        <f t="shared" si="78"/>
        <v>VSD</v>
      </c>
      <c r="AC1239" t="str">
        <f t="shared" si="79"/>
        <v>GA08T4104</v>
      </c>
      <c r="AD1239" t="str">
        <f>_xlfn.IFNA(VLOOKUP(PrivateSchedule[[#This Row],[ow]],RTARoutes[[StageCodes]:[RouteID]],6,FALSE), VLOOKUP(PrivateSchedule[[#This Row],[re]],RTARoutes[[StageCodes]:[RouteID]],6,FALSE))</f>
        <v>PVT360</v>
      </c>
      <c r="AE1239" t="str" cm="1">
        <f t="array" ref="AE1239">_xlfn.IFS( NOT(ISNA(VLOOKUP(PrivateSchedule[[#This Row],[ow]],RTARoutes[[StageCodes]:[RouteID]],6,FALSE))), "O",  NOT(ISNA(VLOOKUP(PrivateSchedule[[#This Row],[re]],RTARoutes[[StageCodes]:[RouteID]],6,FALSE))), "R")</f>
        <v>O</v>
      </c>
      <c r="AF1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40" spans="2:33">
      <c r="O1240" s="171" t="s">
        <v>421</v>
      </c>
      <c r="T1240" s="173" t="s">
        <v>422</v>
      </c>
      <c r="U1240" t="str">
        <f t="shared" si="76"/>
        <v>VASCO-NEW VADDEM</v>
      </c>
      <c r="V1240" s="163">
        <v>0.2986111111111111</v>
      </c>
      <c r="AA1240" s="165">
        <f t="shared" si="77"/>
        <v>0.3125</v>
      </c>
      <c r="AB1240" t="str">
        <f t="shared" si="78"/>
        <v>VSD</v>
      </c>
      <c r="AC1240" t="str">
        <f t="shared" si="79"/>
        <v>GA08T4104</v>
      </c>
      <c r="AD1240" t="str">
        <f>_xlfn.IFNA(VLOOKUP(PrivateSchedule[[#This Row],[ow]],RTARoutes[[StageCodes]:[RouteID]],6,FALSE), VLOOKUP(PrivateSchedule[[#This Row],[re]],RTARoutes[[StageCodes]:[RouteID]],6,FALSE))</f>
        <v>PVT360</v>
      </c>
      <c r="AE1240" t="str" cm="1">
        <f t="array" ref="AE1240">_xlfn.IFS( NOT(ISNA(VLOOKUP(PrivateSchedule[[#This Row],[ow]],RTARoutes[[StageCodes]:[RouteID]],6,FALSE))), "O",  NOT(ISNA(VLOOKUP(PrivateSchedule[[#This Row],[re]],RTARoutes[[StageCodes]:[RouteID]],6,FALSE))), "R")</f>
        <v>R</v>
      </c>
      <c r="AF1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41" spans="2:33">
      <c r="O1241" s="171" t="s">
        <v>422</v>
      </c>
      <c r="T1241" s="173" t="s">
        <v>421</v>
      </c>
      <c r="U1241" t="str">
        <f t="shared" si="76"/>
        <v>NEW VADDEM-VASCO</v>
      </c>
      <c r="V1241" s="163">
        <v>0.3298611111111111</v>
      </c>
      <c r="AA1241" s="165">
        <f t="shared" si="77"/>
        <v>0.34375</v>
      </c>
      <c r="AB1241" t="str">
        <f t="shared" si="78"/>
        <v>VSD</v>
      </c>
      <c r="AC1241" t="str">
        <f t="shared" si="79"/>
        <v>GA08T4104</v>
      </c>
      <c r="AD1241" t="str">
        <f>_xlfn.IFNA(VLOOKUP(PrivateSchedule[[#This Row],[ow]],RTARoutes[[StageCodes]:[RouteID]],6,FALSE), VLOOKUP(PrivateSchedule[[#This Row],[re]],RTARoutes[[StageCodes]:[RouteID]],6,FALSE))</f>
        <v>PVT360</v>
      </c>
      <c r="AE1241" t="str" cm="1">
        <f t="array" ref="AE1241">_xlfn.IFS( NOT(ISNA(VLOOKUP(PrivateSchedule[[#This Row],[ow]],RTARoutes[[StageCodes]:[RouteID]],6,FALSE))), "O",  NOT(ISNA(VLOOKUP(PrivateSchedule[[#This Row],[re]],RTARoutes[[StageCodes]:[RouteID]],6,FALSE))), "R")</f>
        <v>O</v>
      </c>
      <c r="AF1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42" spans="2:33">
      <c r="O1242" s="171" t="s">
        <v>421</v>
      </c>
      <c r="T1242" s="173" t="s">
        <v>422</v>
      </c>
      <c r="U1242" t="str">
        <f t="shared" si="76"/>
        <v>VASCO-NEW VADDEM</v>
      </c>
      <c r="V1242" s="163">
        <v>0.34375</v>
      </c>
      <c r="AA1242" s="165">
        <f t="shared" si="77"/>
        <v>0.3576388888888889</v>
      </c>
      <c r="AB1242" t="str">
        <f t="shared" si="78"/>
        <v>VSD</v>
      </c>
      <c r="AC1242" t="str">
        <f t="shared" si="79"/>
        <v>GA08T4104</v>
      </c>
      <c r="AD1242" t="str">
        <f>_xlfn.IFNA(VLOOKUP(PrivateSchedule[[#This Row],[ow]],RTARoutes[[StageCodes]:[RouteID]],6,FALSE), VLOOKUP(PrivateSchedule[[#This Row],[re]],RTARoutes[[StageCodes]:[RouteID]],6,FALSE))</f>
        <v>PVT360</v>
      </c>
      <c r="AE1242" t="str" cm="1">
        <f t="array" ref="AE1242">_xlfn.IFS( NOT(ISNA(VLOOKUP(PrivateSchedule[[#This Row],[ow]],RTARoutes[[StageCodes]:[RouteID]],6,FALSE))), "O",  NOT(ISNA(VLOOKUP(PrivateSchedule[[#This Row],[re]],RTARoutes[[StageCodes]:[RouteID]],6,FALSE))), "R")</f>
        <v>R</v>
      </c>
      <c r="AF1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43" spans="2:33">
      <c r="O1243" s="171" t="s">
        <v>422</v>
      </c>
      <c r="T1243" s="173" t="s">
        <v>421</v>
      </c>
      <c r="U1243" t="str">
        <f t="shared" si="76"/>
        <v>NEW VADDEM-VASCO</v>
      </c>
      <c r="V1243" s="163">
        <v>0.36805555555555558</v>
      </c>
      <c r="AA1243" s="165">
        <f t="shared" si="77"/>
        <v>0.38194444444444448</v>
      </c>
      <c r="AB1243" t="str">
        <f t="shared" si="78"/>
        <v>VSD</v>
      </c>
      <c r="AC1243" t="str">
        <f t="shared" si="79"/>
        <v>GA08T4104</v>
      </c>
      <c r="AD1243" t="str">
        <f>_xlfn.IFNA(VLOOKUP(PrivateSchedule[[#This Row],[ow]],RTARoutes[[StageCodes]:[RouteID]],6,FALSE), VLOOKUP(PrivateSchedule[[#This Row],[re]],RTARoutes[[StageCodes]:[RouteID]],6,FALSE))</f>
        <v>PVT360</v>
      </c>
      <c r="AE1243" t="str" cm="1">
        <f t="array" ref="AE1243">_xlfn.IFS( NOT(ISNA(VLOOKUP(PrivateSchedule[[#This Row],[ow]],RTARoutes[[StageCodes]:[RouteID]],6,FALSE))), "O",  NOT(ISNA(VLOOKUP(PrivateSchedule[[#This Row],[re]],RTARoutes[[StageCodes]:[RouteID]],6,FALSE))), "R")</f>
        <v>O</v>
      </c>
      <c r="AF1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44" spans="2:33">
      <c r="O1244" s="171" t="s">
        <v>421</v>
      </c>
      <c r="T1244" s="173" t="s">
        <v>422</v>
      </c>
      <c r="U1244" t="str">
        <f t="shared" si="76"/>
        <v>VASCO-NEW VADDEM</v>
      </c>
      <c r="V1244" s="163">
        <v>0.38194444444444442</v>
      </c>
      <c r="AA1244" s="165">
        <f t="shared" si="77"/>
        <v>0.39583333333333331</v>
      </c>
      <c r="AB1244" t="str">
        <f t="shared" si="78"/>
        <v>VSD</v>
      </c>
      <c r="AC1244" t="str">
        <f t="shared" si="79"/>
        <v>GA08T4104</v>
      </c>
      <c r="AD1244" t="str">
        <f>_xlfn.IFNA(VLOOKUP(PrivateSchedule[[#This Row],[ow]],RTARoutes[[StageCodes]:[RouteID]],6,FALSE), VLOOKUP(PrivateSchedule[[#This Row],[re]],RTARoutes[[StageCodes]:[RouteID]],6,FALSE))</f>
        <v>PVT360</v>
      </c>
      <c r="AE1244" t="str" cm="1">
        <f t="array" ref="AE1244">_xlfn.IFS( NOT(ISNA(VLOOKUP(PrivateSchedule[[#This Row],[ow]],RTARoutes[[StageCodes]:[RouteID]],6,FALSE))), "O",  NOT(ISNA(VLOOKUP(PrivateSchedule[[#This Row],[re]],RTARoutes[[StageCodes]:[RouteID]],6,FALSE))), "R")</f>
        <v>R</v>
      </c>
      <c r="AF1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45" spans="2:33">
      <c r="O1245" s="171" t="s">
        <v>422</v>
      </c>
      <c r="T1245" s="173" t="s">
        <v>421</v>
      </c>
      <c r="U1245" t="str">
        <f t="shared" si="76"/>
        <v>NEW VADDEM-VASCO</v>
      </c>
      <c r="V1245" s="163">
        <v>0.40625</v>
      </c>
      <c r="AA1245" s="165">
        <f t="shared" si="77"/>
        <v>0.4201388888888889</v>
      </c>
      <c r="AB1245" t="str">
        <f t="shared" si="78"/>
        <v>VSD</v>
      </c>
      <c r="AC1245" t="str">
        <f t="shared" si="79"/>
        <v>GA08T4104</v>
      </c>
      <c r="AD1245" t="str">
        <f>_xlfn.IFNA(VLOOKUP(PrivateSchedule[[#This Row],[ow]],RTARoutes[[StageCodes]:[RouteID]],6,FALSE), VLOOKUP(PrivateSchedule[[#This Row],[re]],RTARoutes[[StageCodes]:[RouteID]],6,FALSE))</f>
        <v>PVT360</v>
      </c>
      <c r="AE1245" t="str" cm="1">
        <f t="array" ref="AE1245">_xlfn.IFS( NOT(ISNA(VLOOKUP(PrivateSchedule[[#This Row],[ow]],RTARoutes[[StageCodes]:[RouteID]],6,FALSE))), "O",  NOT(ISNA(VLOOKUP(PrivateSchedule[[#This Row],[re]],RTARoutes[[StageCodes]:[RouteID]],6,FALSE))), "R")</f>
        <v>O</v>
      </c>
      <c r="AF1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46" spans="2:33">
      <c r="O1246" s="171" t="s">
        <v>421</v>
      </c>
      <c r="T1246" s="173" t="s">
        <v>422</v>
      </c>
      <c r="U1246" t="str">
        <f t="shared" si="76"/>
        <v>VASCO-NEW VADDEM</v>
      </c>
      <c r="V1246" s="163">
        <v>0.4201388888888889</v>
      </c>
      <c r="AA1246" s="165">
        <f t="shared" si="77"/>
        <v>0.43402777777777779</v>
      </c>
      <c r="AB1246" t="str">
        <f t="shared" si="78"/>
        <v>VSD</v>
      </c>
      <c r="AC1246" t="str">
        <f t="shared" si="79"/>
        <v>GA08T4104</v>
      </c>
      <c r="AD1246" t="str">
        <f>_xlfn.IFNA(VLOOKUP(PrivateSchedule[[#This Row],[ow]],RTARoutes[[StageCodes]:[RouteID]],6,FALSE), VLOOKUP(PrivateSchedule[[#This Row],[re]],RTARoutes[[StageCodes]:[RouteID]],6,FALSE))</f>
        <v>PVT360</v>
      </c>
      <c r="AE1246" t="str" cm="1">
        <f t="array" ref="AE1246">_xlfn.IFS( NOT(ISNA(VLOOKUP(PrivateSchedule[[#This Row],[ow]],RTARoutes[[StageCodes]:[RouteID]],6,FALSE))), "O",  NOT(ISNA(VLOOKUP(PrivateSchedule[[#This Row],[re]],RTARoutes[[StageCodes]:[RouteID]],6,FALSE))), "R")</f>
        <v>R</v>
      </c>
      <c r="AF1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47" spans="2:33">
      <c r="O1247" s="171" t="s">
        <v>422</v>
      </c>
      <c r="T1247" s="173" t="s">
        <v>421</v>
      </c>
      <c r="U1247" t="str">
        <f t="shared" si="76"/>
        <v>NEW VADDEM-VASCO</v>
      </c>
      <c r="V1247" s="163">
        <v>0.46527777777777779</v>
      </c>
      <c r="AA1247" s="165">
        <f t="shared" si="77"/>
        <v>0.47916666666666669</v>
      </c>
      <c r="AB1247" t="str">
        <f t="shared" si="78"/>
        <v>VSD</v>
      </c>
      <c r="AC1247" t="str">
        <f t="shared" si="79"/>
        <v>GA08T4104</v>
      </c>
      <c r="AD1247" t="str">
        <f>_xlfn.IFNA(VLOOKUP(PrivateSchedule[[#This Row],[ow]],RTARoutes[[StageCodes]:[RouteID]],6,FALSE), VLOOKUP(PrivateSchedule[[#This Row],[re]],RTARoutes[[StageCodes]:[RouteID]],6,FALSE))</f>
        <v>PVT360</v>
      </c>
      <c r="AE1247" t="str" cm="1">
        <f t="array" ref="AE1247">_xlfn.IFS( NOT(ISNA(VLOOKUP(PrivateSchedule[[#This Row],[ow]],RTARoutes[[StageCodes]:[RouteID]],6,FALSE))), "O",  NOT(ISNA(VLOOKUP(PrivateSchedule[[#This Row],[re]],RTARoutes[[StageCodes]:[RouteID]],6,FALSE))), "R")</f>
        <v>O</v>
      </c>
      <c r="AF1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48" spans="2:33">
      <c r="O1248" s="171" t="s">
        <v>421</v>
      </c>
      <c r="T1248" s="173" t="s">
        <v>422</v>
      </c>
      <c r="U1248" t="str">
        <f t="shared" si="76"/>
        <v>VASCO-NEW VADDEM</v>
      </c>
      <c r="V1248" s="163">
        <v>0.47916666666666669</v>
      </c>
      <c r="AA1248" s="165">
        <f t="shared" si="77"/>
        <v>0.49305555555555558</v>
      </c>
      <c r="AB1248" t="str">
        <f t="shared" si="78"/>
        <v>VSD</v>
      </c>
      <c r="AC1248" t="str">
        <f t="shared" si="79"/>
        <v>GA08T4104</v>
      </c>
      <c r="AD1248" t="str">
        <f>_xlfn.IFNA(VLOOKUP(PrivateSchedule[[#This Row],[ow]],RTARoutes[[StageCodes]:[RouteID]],6,FALSE), VLOOKUP(PrivateSchedule[[#This Row],[re]],RTARoutes[[StageCodes]:[RouteID]],6,FALSE))</f>
        <v>PVT360</v>
      </c>
      <c r="AE1248" t="str" cm="1">
        <f t="array" ref="AE1248">_xlfn.IFS( NOT(ISNA(VLOOKUP(PrivateSchedule[[#This Row],[ow]],RTARoutes[[StageCodes]:[RouteID]],6,FALSE))), "O",  NOT(ISNA(VLOOKUP(PrivateSchedule[[#This Row],[re]],RTARoutes[[StageCodes]:[RouteID]],6,FALSE))), "R")</f>
        <v>R</v>
      </c>
      <c r="AF1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49" spans="15:33">
      <c r="O1249" s="171" t="s">
        <v>422</v>
      </c>
      <c r="T1249" s="173" t="s">
        <v>421</v>
      </c>
      <c r="U1249" t="str">
        <f t="shared" si="76"/>
        <v>NEW VADDEM-VASCO</v>
      </c>
      <c r="V1249" s="163">
        <v>0.52083333333333337</v>
      </c>
      <c r="AA1249" s="165">
        <f t="shared" si="77"/>
        <v>0.53472222222222221</v>
      </c>
      <c r="AB1249" t="str">
        <f t="shared" si="78"/>
        <v>VSD</v>
      </c>
      <c r="AC1249" t="str">
        <f t="shared" si="79"/>
        <v>GA08T4104</v>
      </c>
      <c r="AD1249" t="str">
        <f>_xlfn.IFNA(VLOOKUP(PrivateSchedule[[#This Row],[ow]],RTARoutes[[StageCodes]:[RouteID]],6,FALSE), VLOOKUP(PrivateSchedule[[#This Row],[re]],RTARoutes[[StageCodes]:[RouteID]],6,FALSE))</f>
        <v>PVT360</v>
      </c>
      <c r="AE1249" t="str" cm="1">
        <f t="array" ref="AE1249">_xlfn.IFS( NOT(ISNA(VLOOKUP(PrivateSchedule[[#This Row],[ow]],RTARoutes[[StageCodes]:[RouteID]],6,FALSE))), "O",  NOT(ISNA(VLOOKUP(PrivateSchedule[[#This Row],[re]],RTARoutes[[StageCodes]:[RouteID]],6,FALSE))), "R")</f>
        <v>O</v>
      </c>
      <c r="AF1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50" spans="15:33">
      <c r="O1250" s="171" t="s">
        <v>421</v>
      </c>
      <c r="T1250" s="173" t="s">
        <v>422</v>
      </c>
      <c r="U1250" t="str">
        <f t="shared" si="76"/>
        <v>VASCO-NEW VADDEM</v>
      </c>
      <c r="V1250" s="163">
        <v>0.53472222222222221</v>
      </c>
      <c r="AA1250" s="165">
        <f t="shared" si="77"/>
        <v>0.54861111111111105</v>
      </c>
      <c r="AB1250" t="str">
        <f t="shared" si="78"/>
        <v>VSD</v>
      </c>
      <c r="AC1250" t="str">
        <f t="shared" si="79"/>
        <v>GA08T4104</v>
      </c>
      <c r="AD1250" t="str">
        <f>_xlfn.IFNA(VLOOKUP(PrivateSchedule[[#This Row],[ow]],RTARoutes[[StageCodes]:[RouteID]],6,FALSE), VLOOKUP(PrivateSchedule[[#This Row],[re]],RTARoutes[[StageCodes]:[RouteID]],6,FALSE))</f>
        <v>PVT360</v>
      </c>
      <c r="AE1250" t="str" cm="1">
        <f t="array" ref="AE1250">_xlfn.IFS( NOT(ISNA(VLOOKUP(PrivateSchedule[[#This Row],[ow]],RTARoutes[[StageCodes]:[RouteID]],6,FALSE))), "O",  NOT(ISNA(VLOOKUP(PrivateSchedule[[#This Row],[re]],RTARoutes[[StageCodes]:[RouteID]],6,FALSE))), "R")</f>
        <v>R</v>
      </c>
      <c r="AF1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51" spans="15:33">
      <c r="O1251" s="171" t="s">
        <v>422</v>
      </c>
      <c r="T1251" s="173" t="s">
        <v>421</v>
      </c>
      <c r="U1251" t="str">
        <f t="shared" si="76"/>
        <v>NEW VADDEM-VASCO</v>
      </c>
      <c r="V1251" s="163">
        <v>0.55902777777777779</v>
      </c>
      <c r="AA1251" s="165">
        <f t="shared" si="77"/>
        <v>0.57291666666666663</v>
      </c>
      <c r="AB1251" t="str">
        <f t="shared" si="78"/>
        <v>VSD</v>
      </c>
      <c r="AC1251" t="str">
        <f t="shared" si="79"/>
        <v>GA08T4104</v>
      </c>
      <c r="AD1251" t="str">
        <f>_xlfn.IFNA(VLOOKUP(PrivateSchedule[[#This Row],[ow]],RTARoutes[[StageCodes]:[RouteID]],6,FALSE), VLOOKUP(PrivateSchedule[[#This Row],[re]],RTARoutes[[StageCodes]:[RouteID]],6,FALSE))</f>
        <v>PVT360</v>
      </c>
      <c r="AE1251" t="str" cm="1">
        <f t="array" ref="AE1251">_xlfn.IFS( NOT(ISNA(VLOOKUP(PrivateSchedule[[#This Row],[ow]],RTARoutes[[StageCodes]:[RouteID]],6,FALSE))), "O",  NOT(ISNA(VLOOKUP(PrivateSchedule[[#This Row],[re]],RTARoutes[[StageCodes]:[RouteID]],6,FALSE))), "R")</f>
        <v>O</v>
      </c>
      <c r="AF1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52" spans="15:33">
      <c r="O1252" s="171" t="s">
        <v>421</v>
      </c>
      <c r="T1252" s="173" t="s">
        <v>422</v>
      </c>
      <c r="U1252" t="str">
        <f t="shared" si="76"/>
        <v>VASCO-NEW VADDEM</v>
      </c>
      <c r="V1252" s="163">
        <v>0.57291666666666663</v>
      </c>
      <c r="AA1252" s="165">
        <f t="shared" si="77"/>
        <v>0.58680555555555547</v>
      </c>
      <c r="AB1252" t="str">
        <f t="shared" si="78"/>
        <v>VSD</v>
      </c>
      <c r="AC1252" t="str">
        <f t="shared" si="79"/>
        <v>GA08T4104</v>
      </c>
      <c r="AD1252" t="str">
        <f>_xlfn.IFNA(VLOOKUP(PrivateSchedule[[#This Row],[ow]],RTARoutes[[StageCodes]:[RouteID]],6,FALSE), VLOOKUP(PrivateSchedule[[#This Row],[re]],RTARoutes[[StageCodes]:[RouteID]],6,FALSE))</f>
        <v>PVT360</v>
      </c>
      <c r="AE1252" t="str" cm="1">
        <f t="array" ref="AE1252">_xlfn.IFS( NOT(ISNA(VLOOKUP(PrivateSchedule[[#This Row],[ow]],RTARoutes[[StageCodes]:[RouteID]],6,FALSE))), "O",  NOT(ISNA(VLOOKUP(PrivateSchedule[[#This Row],[re]],RTARoutes[[StageCodes]:[RouteID]],6,FALSE))), "R")</f>
        <v>R</v>
      </c>
      <c r="AF1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53" spans="15:33">
      <c r="O1253" s="171" t="s">
        <v>422</v>
      </c>
      <c r="T1253" s="173" t="s">
        <v>421</v>
      </c>
      <c r="U1253" t="str">
        <f t="shared" si="76"/>
        <v>NEW VADDEM-VASCO</v>
      </c>
      <c r="V1253" s="163">
        <v>0.63888888888888884</v>
      </c>
      <c r="AA1253" s="165">
        <f t="shared" si="77"/>
        <v>0.65277777777777768</v>
      </c>
      <c r="AB1253" t="str">
        <f t="shared" si="78"/>
        <v>VSD</v>
      </c>
      <c r="AC1253" t="str">
        <f t="shared" si="79"/>
        <v>GA08T4104</v>
      </c>
      <c r="AD1253" t="str">
        <f>_xlfn.IFNA(VLOOKUP(PrivateSchedule[[#This Row],[ow]],RTARoutes[[StageCodes]:[RouteID]],6,FALSE), VLOOKUP(PrivateSchedule[[#This Row],[re]],RTARoutes[[StageCodes]:[RouteID]],6,FALSE))</f>
        <v>PVT360</v>
      </c>
      <c r="AE1253" t="str" cm="1">
        <f t="array" ref="AE1253">_xlfn.IFS( NOT(ISNA(VLOOKUP(PrivateSchedule[[#This Row],[ow]],RTARoutes[[StageCodes]:[RouteID]],6,FALSE))), "O",  NOT(ISNA(VLOOKUP(PrivateSchedule[[#This Row],[re]],RTARoutes[[StageCodes]:[RouteID]],6,FALSE))), "R")</f>
        <v>O</v>
      </c>
      <c r="AF1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54" spans="15:33">
      <c r="O1254" s="171" t="s">
        <v>421</v>
      </c>
      <c r="T1254" s="173" t="s">
        <v>422</v>
      </c>
      <c r="U1254" t="str">
        <f t="shared" si="76"/>
        <v>VASCO-NEW VADDEM</v>
      </c>
      <c r="V1254" s="163">
        <v>0.65625</v>
      </c>
      <c r="AA1254" s="165">
        <f t="shared" si="77"/>
        <v>0.67013888888888884</v>
      </c>
      <c r="AB1254" t="str">
        <f t="shared" si="78"/>
        <v>VSD</v>
      </c>
      <c r="AC1254" t="str">
        <f t="shared" si="79"/>
        <v>GA08T4104</v>
      </c>
      <c r="AD1254" t="str">
        <f>_xlfn.IFNA(VLOOKUP(PrivateSchedule[[#This Row],[ow]],RTARoutes[[StageCodes]:[RouteID]],6,FALSE), VLOOKUP(PrivateSchedule[[#This Row],[re]],RTARoutes[[StageCodes]:[RouteID]],6,FALSE))</f>
        <v>PVT360</v>
      </c>
      <c r="AE1254" t="str" cm="1">
        <f t="array" ref="AE1254">_xlfn.IFS( NOT(ISNA(VLOOKUP(PrivateSchedule[[#This Row],[ow]],RTARoutes[[StageCodes]:[RouteID]],6,FALSE))), "O",  NOT(ISNA(VLOOKUP(PrivateSchedule[[#This Row],[re]],RTARoutes[[StageCodes]:[RouteID]],6,FALSE))), "R")</f>
        <v>R</v>
      </c>
      <c r="AF1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55" spans="15:33">
      <c r="O1255" s="171" t="s">
        <v>422</v>
      </c>
      <c r="T1255" s="173" t="s">
        <v>421</v>
      </c>
      <c r="U1255" t="str">
        <f t="shared" si="76"/>
        <v>NEW VADDEM-VASCO</v>
      </c>
      <c r="V1255" s="163">
        <v>0.70486111111111116</v>
      </c>
      <c r="AA1255" s="165">
        <f t="shared" si="77"/>
        <v>0.71875</v>
      </c>
      <c r="AB1255" t="str">
        <f t="shared" si="78"/>
        <v>VSD</v>
      </c>
      <c r="AC1255" t="str">
        <f t="shared" si="79"/>
        <v>GA08T4104</v>
      </c>
      <c r="AD1255" t="str">
        <f>_xlfn.IFNA(VLOOKUP(PrivateSchedule[[#This Row],[ow]],RTARoutes[[StageCodes]:[RouteID]],6,FALSE), VLOOKUP(PrivateSchedule[[#This Row],[re]],RTARoutes[[StageCodes]:[RouteID]],6,FALSE))</f>
        <v>PVT360</v>
      </c>
      <c r="AE1255" t="str" cm="1">
        <f t="array" ref="AE1255">_xlfn.IFS( NOT(ISNA(VLOOKUP(PrivateSchedule[[#This Row],[ow]],RTARoutes[[StageCodes]:[RouteID]],6,FALSE))), "O",  NOT(ISNA(VLOOKUP(PrivateSchedule[[#This Row],[re]],RTARoutes[[StageCodes]:[RouteID]],6,FALSE))), "R")</f>
        <v>O</v>
      </c>
      <c r="AF1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56" spans="15:33">
      <c r="O1256" s="171" t="s">
        <v>421</v>
      </c>
      <c r="T1256" s="173" t="s">
        <v>422</v>
      </c>
      <c r="U1256" t="str">
        <f t="shared" si="76"/>
        <v>VASCO-NEW VADDEM</v>
      </c>
      <c r="V1256" s="163">
        <v>0.71875</v>
      </c>
      <c r="AA1256" s="165">
        <f t="shared" si="77"/>
        <v>0.73263888888888884</v>
      </c>
      <c r="AB1256" t="str">
        <f t="shared" si="78"/>
        <v>VSD</v>
      </c>
      <c r="AC1256" t="str">
        <f t="shared" si="79"/>
        <v>GA08T4104</v>
      </c>
      <c r="AD1256" t="str">
        <f>_xlfn.IFNA(VLOOKUP(PrivateSchedule[[#This Row],[ow]],RTARoutes[[StageCodes]:[RouteID]],6,FALSE), VLOOKUP(PrivateSchedule[[#This Row],[re]],RTARoutes[[StageCodes]:[RouteID]],6,FALSE))</f>
        <v>PVT360</v>
      </c>
      <c r="AE1256" t="str" cm="1">
        <f t="array" ref="AE1256">_xlfn.IFS( NOT(ISNA(VLOOKUP(PrivateSchedule[[#This Row],[ow]],RTARoutes[[StageCodes]:[RouteID]],6,FALSE))), "O",  NOT(ISNA(VLOOKUP(PrivateSchedule[[#This Row],[re]],RTARoutes[[StageCodes]:[RouteID]],6,FALSE))), "R")</f>
        <v>R</v>
      </c>
      <c r="AF1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57" spans="15:33">
      <c r="O1257" s="171" t="s">
        <v>422</v>
      </c>
      <c r="T1257" s="173" t="s">
        <v>421</v>
      </c>
      <c r="U1257" t="str">
        <f t="shared" si="76"/>
        <v>NEW VADDEM-VASCO</v>
      </c>
      <c r="V1257" s="163">
        <v>0.74305555555555558</v>
      </c>
      <c r="AA1257" s="165">
        <f t="shared" si="77"/>
        <v>0.75694444444444442</v>
      </c>
      <c r="AB1257" t="str">
        <f t="shared" si="78"/>
        <v>VSD</v>
      </c>
      <c r="AC1257" t="str">
        <f t="shared" si="79"/>
        <v>GA08T4104</v>
      </c>
      <c r="AD1257" t="str">
        <f>_xlfn.IFNA(VLOOKUP(PrivateSchedule[[#This Row],[ow]],RTARoutes[[StageCodes]:[RouteID]],6,FALSE), VLOOKUP(PrivateSchedule[[#This Row],[re]],RTARoutes[[StageCodes]:[RouteID]],6,FALSE))</f>
        <v>PVT360</v>
      </c>
      <c r="AE1257" t="str" cm="1">
        <f t="array" ref="AE1257">_xlfn.IFS( NOT(ISNA(VLOOKUP(PrivateSchedule[[#This Row],[ow]],RTARoutes[[StageCodes]:[RouteID]],6,FALSE))), "O",  NOT(ISNA(VLOOKUP(PrivateSchedule[[#This Row],[re]],RTARoutes[[StageCodes]:[RouteID]],6,FALSE))), "R")</f>
        <v>O</v>
      </c>
      <c r="AF1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58" spans="15:33">
      <c r="O1258" s="171" t="s">
        <v>421</v>
      </c>
      <c r="T1258" s="173" t="s">
        <v>422</v>
      </c>
      <c r="U1258" t="str">
        <f t="shared" si="76"/>
        <v>VASCO-NEW VADDEM</v>
      </c>
      <c r="V1258" s="163">
        <v>0.75694444444444442</v>
      </c>
      <c r="AA1258" s="165">
        <f t="shared" si="77"/>
        <v>0.77083333333333326</v>
      </c>
      <c r="AB1258" t="str">
        <f t="shared" si="78"/>
        <v>VSD</v>
      </c>
      <c r="AC1258" t="str">
        <f t="shared" si="79"/>
        <v>GA08T4104</v>
      </c>
      <c r="AD1258" t="str">
        <f>_xlfn.IFNA(VLOOKUP(PrivateSchedule[[#This Row],[ow]],RTARoutes[[StageCodes]:[RouteID]],6,FALSE), VLOOKUP(PrivateSchedule[[#This Row],[re]],RTARoutes[[StageCodes]:[RouteID]],6,FALSE))</f>
        <v>PVT360</v>
      </c>
      <c r="AE1258" t="str" cm="1">
        <f t="array" ref="AE1258">_xlfn.IFS( NOT(ISNA(VLOOKUP(PrivateSchedule[[#This Row],[ow]],RTARoutes[[StageCodes]:[RouteID]],6,FALSE))), "O",  NOT(ISNA(VLOOKUP(PrivateSchedule[[#This Row],[re]],RTARoutes[[StageCodes]:[RouteID]],6,FALSE))), "R")</f>
        <v>R</v>
      </c>
      <c r="AF1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59" spans="15:33">
      <c r="O1259" s="171" t="s">
        <v>422</v>
      </c>
      <c r="T1259" s="173" t="s">
        <v>421</v>
      </c>
      <c r="U1259" t="str">
        <f t="shared" si="76"/>
        <v>NEW VADDEM-VASCO</v>
      </c>
      <c r="V1259" s="163">
        <v>0.77430555555555558</v>
      </c>
      <c r="AA1259" s="165">
        <f t="shared" si="77"/>
        <v>0.78819444444444442</v>
      </c>
      <c r="AB1259" t="str">
        <f t="shared" si="78"/>
        <v>VSD</v>
      </c>
      <c r="AC1259" t="str">
        <f t="shared" si="79"/>
        <v>GA08T4104</v>
      </c>
      <c r="AD1259" t="str">
        <f>_xlfn.IFNA(VLOOKUP(PrivateSchedule[[#This Row],[ow]],RTARoutes[[StageCodes]:[RouteID]],6,FALSE), VLOOKUP(PrivateSchedule[[#This Row],[re]],RTARoutes[[StageCodes]:[RouteID]],6,FALSE))</f>
        <v>PVT360</v>
      </c>
      <c r="AE1259" t="str" cm="1">
        <f t="array" ref="AE1259">_xlfn.IFS( NOT(ISNA(VLOOKUP(PrivateSchedule[[#This Row],[ow]],RTARoutes[[StageCodes]:[RouteID]],6,FALSE))), "O",  NOT(ISNA(VLOOKUP(PrivateSchedule[[#This Row],[re]],RTARoutes[[StageCodes]:[RouteID]],6,FALSE))), "R")</f>
        <v>O</v>
      </c>
      <c r="AF1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60" spans="15:33">
      <c r="O1260" s="171" t="s">
        <v>421</v>
      </c>
      <c r="T1260" s="173" t="s">
        <v>422</v>
      </c>
      <c r="U1260" t="str">
        <f t="shared" si="76"/>
        <v>VASCO-NEW VADDEM</v>
      </c>
      <c r="V1260" s="163">
        <v>0.78819444444444442</v>
      </c>
      <c r="AA1260" s="165">
        <f t="shared" si="77"/>
        <v>0.80208333333333326</v>
      </c>
      <c r="AB1260" t="str">
        <f t="shared" si="78"/>
        <v>VSD</v>
      </c>
      <c r="AC1260" t="str">
        <f t="shared" si="79"/>
        <v>GA08T4104</v>
      </c>
      <c r="AD1260" t="str">
        <f>_xlfn.IFNA(VLOOKUP(PrivateSchedule[[#This Row],[ow]],RTARoutes[[StageCodes]:[RouteID]],6,FALSE), VLOOKUP(PrivateSchedule[[#This Row],[re]],RTARoutes[[StageCodes]:[RouteID]],6,FALSE))</f>
        <v>PVT360</v>
      </c>
      <c r="AE1260" t="str" cm="1">
        <f t="array" ref="AE1260">_xlfn.IFS( NOT(ISNA(VLOOKUP(PrivateSchedule[[#This Row],[ow]],RTARoutes[[StageCodes]:[RouteID]],6,FALSE))), "O",  NOT(ISNA(VLOOKUP(PrivateSchedule[[#This Row],[re]],RTARoutes[[StageCodes]:[RouteID]],6,FALSE))), "R")</f>
        <v>R</v>
      </c>
      <c r="AF1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61" spans="15:33">
      <c r="O1261" s="171" t="s">
        <v>422</v>
      </c>
      <c r="T1261" s="173" t="s">
        <v>421</v>
      </c>
      <c r="U1261" t="str">
        <f t="shared" si="76"/>
        <v>NEW VADDEM-VASCO</v>
      </c>
      <c r="V1261" s="163">
        <v>0.8125</v>
      </c>
      <c r="AA1261" s="165">
        <f t="shared" si="77"/>
        <v>0.82638888888888884</v>
      </c>
      <c r="AB1261" t="str">
        <f t="shared" si="78"/>
        <v>VSD</v>
      </c>
      <c r="AC1261" t="str">
        <f t="shared" si="79"/>
        <v>GA08T4104</v>
      </c>
      <c r="AD1261" t="str">
        <f>_xlfn.IFNA(VLOOKUP(PrivateSchedule[[#This Row],[ow]],RTARoutes[[StageCodes]:[RouteID]],6,FALSE), VLOOKUP(PrivateSchedule[[#This Row],[re]],RTARoutes[[StageCodes]:[RouteID]],6,FALSE))</f>
        <v>PVT360</v>
      </c>
      <c r="AE1261" t="str" cm="1">
        <f t="array" ref="AE1261">_xlfn.IFS( NOT(ISNA(VLOOKUP(PrivateSchedule[[#This Row],[ow]],RTARoutes[[StageCodes]:[RouteID]],6,FALSE))), "O",  NOT(ISNA(VLOOKUP(PrivateSchedule[[#This Row],[re]],RTARoutes[[StageCodes]:[RouteID]],6,FALSE))), "R")</f>
        <v>O</v>
      </c>
      <c r="AF1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62" spans="15:33">
      <c r="O1262" s="171" t="s">
        <v>421</v>
      </c>
      <c r="T1262" s="173" t="s">
        <v>422</v>
      </c>
      <c r="U1262" t="str">
        <f t="shared" si="76"/>
        <v>VASCO-NEW VADDEM</v>
      </c>
      <c r="V1262" s="163">
        <v>0.82638888888888884</v>
      </c>
      <c r="AA1262" s="165">
        <f t="shared" si="77"/>
        <v>0.84027777777777768</v>
      </c>
      <c r="AB1262" t="str">
        <f t="shared" si="78"/>
        <v>VSD</v>
      </c>
      <c r="AC1262" t="str">
        <f t="shared" si="79"/>
        <v>GA08T4104</v>
      </c>
      <c r="AD1262" t="str">
        <f>_xlfn.IFNA(VLOOKUP(PrivateSchedule[[#This Row],[ow]],RTARoutes[[StageCodes]:[RouteID]],6,FALSE), VLOOKUP(PrivateSchedule[[#This Row],[re]],RTARoutes[[StageCodes]:[RouteID]],6,FALSE))</f>
        <v>PVT360</v>
      </c>
      <c r="AE1262" t="str" cm="1">
        <f t="array" ref="AE1262">_xlfn.IFS( NOT(ISNA(VLOOKUP(PrivateSchedule[[#This Row],[ow]],RTARoutes[[StageCodes]:[RouteID]],6,FALSE))), "O",  NOT(ISNA(VLOOKUP(PrivateSchedule[[#This Row],[re]],RTARoutes[[StageCodes]:[RouteID]],6,FALSE))), "R")</f>
        <v>R</v>
      </c>
      <c r="AF1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63" spans="15:33">
      <c r="O1263" s="171" t="s">
        <v>422</v>
      </c>
      <c r="T1263" s="173" t="s">
        <v>421</v>
      </c>
      <c r="U1263" t="str">
        <f t="shared" si="76"/>
        <v>NEW VADDEM-VASCO</v>
      </c>
      <c r="V1263" s="163">
        <v>0.84722222222222221</v>
      </c>
      <c r="AA1263" s="165">
        <f t="shared" si="77"/>
        <v>0.86111111111111105</v>
      </c>
      <c r="AB1263" t="str">
        <f t="shared" si="78"/>
        <v>VSD</v>
      </c>
      <c r="AC1263" t="str">
        <f t="shared" si="79"/>
        <v>GA08T4104</v>
      </c>
      <c r="AD1263" t="str">
        <f>_xlfn.IFNA(VLOOKUP(PrivateSchedule[[#This Row],[ow]],RTARoutes[[StageCodes]:[RouteID]],6,FALSE), VLOOKUP(PrivateSchedule[[#This Row],[re]],RTARoutes[[StageCodes]:[RouteID]],6,FALSE))</f>
        <v>PVT360</v>
      </c>
      <c r="AE1263" t="str" cm="1">
        <f t="array" ref="AE1263">_xlfn.IFS( NOT(ISNA(VLOOKUP(PrivateSchedule[[#This Row],[ow]],RTARoutes[[StageCodes]:[RouteID]],6,FALSE))), "O",  NOT(ISNA(VLOOKUP(PrivateSchedule[[#This Row],[re]],RTARoutes[[StageCodes]:[RouteID]],6,FALSE))), "R")</f>
        <v>O</v>
      </c>
      <c r="AF1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64" spans="15:33">
      <c r="O1264" s="171" t="s">
        <v>421</v>
      </c>
      <c r="T1264" s="173" t="s">
        <v>422</v>
      </c>
      <c r="U1264" t="str">
        <f t="shared" si="76"/>
        <v>VASCO-NEW VADDEM</v>
      </c>
      <c r="V1264" s="163">
        <v>0.86111111111111116</v>
      </c>
      <c r="AA1264" s="165">
        <f t="shared" si="77"/>
        <v>0.875</v>
      </c>
      <c r="AB1264" t="str">
        <f t="shared" si="78"/>
        <v>VSD</v>
      </c>
      <c r="AC1264" t="str">
        <f t="shared" si="79"/>
        <v>GA08T4104</v>
      </c>
      <c r="AD1264" t="str">
        <f>_xlfn.IFNA(VLOOKUP(PrivateSchedule[[#This Row],[ow]],RTARoutes[[StageCodes]:[RouteID]],6,FALSE), VLOOKUP(PrivateSchedule[[#This Row],[re]],RTARoutes[[StageCodes]:[RouteID]],6,FALSE))</f>
        <v>PVT360</v>
      </c>
      <c r="AE1264" t="str" cm="1">
        <f t="array" ref="AE1264">_xlfn.IFS( NOT(ISNA(VLOOKUP(PrivateSchedule[[#This Row],[ow]],RTARoutes[[StageCodes]:[RouteID]],6,FALSE))), "O",  NOT(ISNA(VLOOKUP(PrivateSchedule[[#This Row],[re]],RTARoutes[[StageCodes]:[RouteID]],6,FALSE))), "R")</f>
        <v>R</v>
      </c>
      <c r="AF1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65" spans="2:33">
      <c r="B1265" s="171" t="s">
        <v>3992</v>
      </c>
      <c r="E1265" s="176" t="s">
        <v>3993</v>
      </c>
      <c r="F1265" s="177">
        <v>44126</v>
      </c>
      <c r="J1265" s="171" t="s">
        <v>3994</v>
      </c>
      <c r="L1265" s="172" t="s">
        <v>16</v>
      </c>
      <c r="M1265" s="198">
        <v>27</v>
      </c>
      <c r="N1265" s="199">
        <v>11</v>
      </c>
      <c r="O1265" s="171" t="s">
        <v>422</v>
      </c>
      <c r="T1265" s="173" t="s">
        <v>421</v>
      </c>
      <c r="U1265" t="str">
        <f t="shared" si="76"/>
        <v>NEW VADDEM-VASCO</v>
      </c>
      <c r="V1265" s="163">
        <v>0.2951388888888889</v>
      </c>
      <c r="AA1265" s="165">
        <f t="shared" si="77"/>
        <v>0.30902777777777779</v>
      </c>
      <c r="AB1265" t="str">
        <f t="shared" si="78"/>
        <v>VSD</v>
      </c>
      <c r="AC1265" t="str">
        <f t="shared" si="79"/>
        <v>GA01U2055</v>
      </c>
      <c r="AD1265" t="str">
        <f>_xlfn.IFNA(VLOOKUP(PrivateSchedule[[#This Row],[ow]],RTARoutes[[StageCodes]:[RouteID]],6,FALSE), VLOOKUP(PrivateSchedule[[#This Row],[re]],RTARoutes[[StageCodes]:[RouteID]],6,FALSE))</f>
        <v>PVT360</v>
      </c>
      <c r="AE1265" t="str" cm="1">
        <f t="array" ref="AE1265">_xlfn.IFS( NOT(ISNA(VLOOKUP(PrivateSchedule[[#This Row],[ow]],RTARoutes[[StageCodes]:[RouteID]],6,FALSE))), "O",  NOT(ISNA(VLOOKUP(PrivateSchedule[[#This Row],[re]],RTARoutes[[StageCodes]:[RouteID]],6,FALSE))), "R")</f>
        <v>O</v>
      </c>
      <c r="AF1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66" spans="2:33">
      <c r="O1266" s="171" t="s">
        <v>421</v>
      </c>
      <c r="T1266" s="173" t="s">
        <v>422</v>
      </c>
      <c r="U1266" t="str">
        <f t="shared" si="76"/>
        <v>VASCO-NEW VADDEM</v>
      </c>
      <c r="V1266" s="163">
        <v>0.30902777777777779</v>
      </c>
      <c r="AA1266" s="165">
        <f t="shared" si="77"/>
        <v>0.32291666666666669</v>
      </c>
      <c r="AB1266" t="str">
        <f t="shared" si="78"/>
        <v>VSD</v>
      </c>
      <c r="AC1266" t="str">
        <f t="shared" si="79"/>
        <v>GA01U2055</v>
      </c>
      <c r="AD1266" t="str">
        <f>_xlfn.IFNA(VLOOKUP(PrivateSchedule[[#This Row],[ow]],RTARoutes[[StageCodes]:[RouteID]],6,FALSE), VLOOKUP(PrivateSchedule[[#This Row],[re]],RTARoutes[[StageCodes]:[RouteID]],6,FALSE))</f>
        <v>PVT360</v>
      </c>
      <c r="AE1266" t="str" cm="1">
        <f t="array" ref="AE1266">_xlfn.IFS( NOT(ISNA(VLOOKUP(PrivateSchedule[[#This Row],[ow]],RTARoutes[[StageCodes]:[RouteID]],6,FALSE))), "O",  NOT(ISNA(VLOOKUP(PrivateSchedule[[#This Row],[re]],RTARoutes[[StageCodes]:[RouteID]],6,FALSE))), "R")</f>
        <v>R</v>
      </c>
      <c r="AF1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67" spans="2:33">
      <c r="O1267" s="171" t="s">
        <v>422</v>
      </c>
      <c r="T1267" s="173" t="s">
        <v>421</v>
      </c>
      <c r="U1267" t="str">
        <f t="shared" si="76"/>
        <v>NEW VADDEM-VASCO</v>
      </c>
      <c r="V1267" s="163">
        <v>0.33680555555555558</v>
      </c>
      <c r="AA1267" s="165">
        <f t="shared" si="77"/>
        <v>0.35069444444444448</v>
      </c>
      <c r="AB1267" t="str">
        <f t="shared" si="78"/>
        <v>VSD</v>
      </c>
      <c r="AC1267" t="str">
        <f t="shared" si="79"/>
        <v>GA01U2055</v>
      </c>
      <c r="AD1267" t="str">
        <f>_xlfn.IFNA(VLOOKUP(PrivateSchedule[[#This Row],[ow]],RTARoutes[[StageCodes]:[RouteID]],6,FALSE), VLOOKUP(PrivateSchedule[[#This Row],[re]],RTARoutes[[StageCodes]:[RouteID]],6,FALSE))</f>
        <v>PVT360</v>
      </c>
      <c r="AE1267" t="str" cm="1">
        <f t="array" ref="AE1267">_xlfn.IFS( NOT(ISNA(VLOOKUP(PrivateSchedule[[#This Row],[ow]],RTARoutes[[StageCodes]:[RouteID]],6,FALSE))), "O",  NOT(ISNA(VLOOKUP(PrivateSchedule[[#This Row],[re]],RTARoutes[[StageCodes]:[RouteID]],6,FALSE))), "R")</f>
        <v>O</v>
      </c>
      <c r="AF1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68" spans="2:33">
      <c r="O1268" s="171" t="s">
        <v>421</v>
      </c>
      <c r="T1268" s="173" t="s">
        <v>422</v>
      </c>
      <c r="U1268" t="str">
        <f t="shared" si="76"/>
        <v>VASCO-NEW VADDEM</v>
      </c>
      <c r="V1268" s="163">
        <v>0.35069444444444442</v>
      </c>
      <c r="AA1268" s="165">
        <f t="shared" si="77"/>
        <v>0.36458333333333331</v>
      </c>
      <c r="AB1268" t="str">
        <f t="shared" si="78"/>
        <v>VSD</v>
      </c>
      <c r="AC1268" t="str">
        <f t="shared" si="79"/>
        <v>GA01U2055</v>
      </c>
      <c r="AD1268" t="str">
        <f>_xlfn.IFNA(VLOOKUP(PrivateSchedule[[#This Row],[ow]],RTARoutes[[StageCodes]:[RouteID]],6,FALSE), VLOOKUP(PrivateSchedule[[#This Row],[re]],RTARoutes[[StageCodes]:[RouteID]],6,FALSE))</f>
        <v>PVT360</v>
      </c>
      <c r="AE1268" t="str" cm="1">
        <f t="array" ref="AE1268">_xlfn.IFS( NOT(ISNA(VLOOKUP(PrivateSchedule[[#This Row],[ow]],RTARoutes[[StageCodes]:[RouteID]],6,FALSE))), "O",  NOT(ISNA(VLOOKUP(PrivateSchedule[[#This Row],[re]],RTARoutes[[StageCodes]:[RouteID]],6,FALSE))), "R")</f>
        <v>R</v>
      </c>
      <c r="AF1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69" spans="2:33">
      <c r="O1269" s="171" t="s">
        <v>422</v>
      </c>
      <c r="T1269" s="173" t="s">
        <v>421</v>
      </c>
      <c r="U1269" t="str">
        <f t="shared" si="76"/>
        <v>NEW VADDEM-VASCO</v>
      </c>
      <c r="V1269" s="163">
        <v>0.38194444444444442</v>
      </c>
      <c r="AA1269" s="165">
        <f t="shared" si="77"/>
        <v>0.39583333333333331</v>
      </c>
      <c r="AB1269" t="str">
        <f t="shared" si="78"/>
        <v>VSD</v>
      </c>
      <c r="AC1269" t="str">
        <f t="shared" si="79"/>
        <v>GA01U2055</v>
      </c>
      <c r="AD1269" t="str">
        <f>_xlfn.IFNA(VLOOKUP(PrivateSchedule[[#This Row],[ow]],RTARoutes[[StageCodes]:[RouteID]],6,FALSE), VLOOKUP(PrivateSchedule[[#This Row],[re]],RTARoutes[[StageCodes]:[RouteID]],6,FALSE))</f>
        <v>PVT360</v>
      </c>
      <c r="AE1269" t="str" cm="1">
        <f t="array" ref="AE1269">_xlfn.IFS( NOT(ISNA(VLOOKUP(PrivateSchedule[[#This Row],[ow]],RTARoutes[[StageCodes]:[RouteID]],6,FALSE))), "O",  NOT(ISNA(VLOOKUP(PrivateSchedule[[#This Row],[re]],RTARoutes[[StageCodes]:[RouteID]],6,FALSE))), "R")</f>
        <v>O</v>
      </c>
      <c r="AF1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70" spans="2:33">
      <c r="O1270" s="171" t="s">
        <v>421</v>
      </c>
      <c r="T1270" s="173" t="s">
        <v>422</v>
      </c>
      <c r="U1270" t="str">
        <f t="shared" si="76"/>
        <v>VASCO-NEW VADDEM</v>
      </c>
      <c r="V1270" s="163">
        <v>0.39583333333333331</v>
      </c>
      <c r="AA1270" s="165">
        <f t="shared" si="77"/>
        <v>0.40972222222222221</v>
      </c>
      <c r="AB1270" t="str">
        <f t="shared" si="78"/>
        <v>VSD</v>
      </c>
      <c r="AC1270" t="str">
        <f t="shared" si="79"/>
        <v>GA01U2055</v>
      </c>
      <c r="AD1270" t="str">
        <f>_xlfn.IFNA(VLOOKUP(PrivateSchedule[[#This Row],[ow]],RTARoutes[[StageCodes]:[RouteID]],6,FALSE), VLOOKUP(PrivateSchedule[[#This Row],[re]],RTARoutes[[StageCodes]:[RouteID]],6,FALSE))</f>
        <v>PVT360</v>
      </c>
      <c r="AE1270" t="str" cm="1">
        <f t="array" ref="AE1270">_xlfn.IFS( NOT(ISNA(VLOOKUP(PrivateSchedule[[#This Row],[ow]],RTARoutes[[StageCodes]:[RouteID]],6,FALSE))), "O",  NOT(ISNA(VLOOKUP(PrivateSchedule[[#This Row],[re]],RTARoutes[[StageCodes]:[RouteID]],6,FALSE))), "R")</f>
        <v>R</v>
      </c>
      <c r="AF1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71" spans="2:33">
      <c r="O1271" s="171" t="s">
        <v>422</v>
      </c>
      <c r="T1271" s="173" t="s">
        <v>421</v>
      </c>
      <c r="U1271" t="str">
        <f t="shared" si="76"/>
        <v>NEW VADDEM-VASCO</v>
      </c>
      <c r="V1271" s="163">
        <v>0.4201388888888889</v>
      </c>
      <c r="AA1271" s="165">
        <f t="shared" si="77"/>
        <v>0.43402777777777779</v>
      </c>
      <c r="AB1271" t="str">
        <f t="shared" si="78"/>
        <v>VSD</v>
      </c>
      <c r="AC1271" t="str">
        <f t="shared" si="79"/>
        <v>GA01U2055</v>
      </c>
      <c r="AD1271" t="str">
        <f>_xlfn.IFNA(VLOOKUP(PrivateSchedule[[#This Row],[ow]],RTARoutes[[StageCodes]:[RouteID]],6,FALSE), VLOOKUP(PrivateSchedule[[#This Row],[re]],RTARoutes[[StageCodes]:[RouteID]],6,FALSE))</f>
        <v>PVT360</v>
      </c>
      <c r="AE1271" t="str" cm="1">
        <f t="array" ref="AE1271">_xlfn.IFS( NOT(ISNA(VLOOKUP(PrivateSchedule[[#This Row],[ow]],RTARoutes[[StageCodes]:[RouteID]],6,FALSE))), "O",  NOT(ISNA(VLOOKUP(PrivateSchedule[[#This Row],[re]],RTARoutes[[StageCodes]:[RouteID]],6,FALSE))), "R")</f>
        <v>O</v>
      </c>
      <c r="AF1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72" spans="2:33">
      <c r="O1272" s="171" t="s">
        <v>421</v>
      </c>
      <c r="T1272" s="173" t="s">
        <v>422</v>
      </c>
      <c r="U1272" t="str">
        <f t="shared" si="76"/>
        <v>VASCO-NEW VADDEM</v>
      </c>
      <c r="V1272" s="163">
        <v>0.43402777777777779</v>
      </c>
      <c r="AA1272" s="165">
        <f t="shared" si="77"/>
        <v>0.44791666666666669</v>
      </c>
      <c r="AB1272" t="str">
        <f t="shared" si="78"/>
        <v>VSD</v>
      </c>
      <c r="AC1272" t="str">
        <f t="shared" si="79"/>
        <v>GA01U2055</v>
      </c>
      <c r="AD1272" t="str">
        <f>_xlfn.IFNA(VLOOKUP(PrivateSchedule[[#This Row],[ow]],RTARoutes[[StageCodes]:[RouteID]],6,FALSE), VLOOKUP(PrivateSchedule[[#This Row],[re]],RTARoutes[[StageCodes]:[RouteID]],6,FALSE))</f>
        <v>PVT360</v>
      </c>
      <c r="AE1272" t="str" cm="1">
        <f t="array" ref="AE1272">_xlfn.IFS( NOT(ISNA(VLOOKUP(PrivateSchedule[[#This Row],[ow]],RTARoutes[[StageCodes]:[RouteID]],6,FALSE))), "O",  NOT(ISNA(VLOOKUP(PrivateSchedule[[#This Row],[re]],RTARoutes[[StageCodes]:[RouteID]],6,FALSE))), "R")</f>
        <v>R</v>
      </c>
      <c r="AF1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73" spans="2:33">
      <c r="O1273" s="171" t="s">
        <v>422</v>
      </c>
      <c r="T1273" s="173" t="s">
        <v>421</v>
      </c>
      <c r="U1273" t="str">
        <f t="shared" si="76"/>
        <v>NEW VADDEM-VASCO</v>
      </c>
      <c r="V1273" s="163">
        <v>0.46180555555555558</v>
      </c>
      <c r="AA1273" s="165">
        <f t="shared" si="77"/>
        <v>0.47569444444444448</v>
      </c>
      <c r="AB1273" t="str">
        <f t="shared" si="78"/>
        <v>VSD</v>
      </c>
      <c r="AC1273" t="str">
        <f t="shared" si="79"/>
        <v>GA01U2055</v>
      </c>
      <c r="AD1273" t="str">
        <f>_xlfn.IFNA(VLOOKUP(PrivateSchedule[[#This Row],[ow]],RTARoutes[[StageCodes]:[RouteID]],6,FALSE), VLOOKUP(PrivateSchedule[[#This Row],[re]],RTARoutes[[StageCodes]:[RouteID]],6,FALSE))</f>
        <v>PVT360</v>
      </c>
      <c r="AE1273" t="str" cm="1">
        <f t="array" ref="AE1273">_xlfn.IFS( NOT(ISNA(VLOOKUP(PrivateSchedule[[#This Row],[ow]],RTARoutes[[StageCodes]:[RouteID]],6,FALSE))), "O",  NOT(ISNA(VLOOKUP(PrivateSchedule[[#This Row],[re]],RTARoutes[[StageCodes]:[RouteID]],6,FALSE))), "R")</f>
        <v>O</v>
      </c>
      <c r="AF1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74" spans="2:33">
      <c r="O1274" s="171" t="s">
        <v>421</v>
      </c>
      <c r="T1274" s="173" t="s">
        <v>422</v>
      </c>
      <c r="U1274" t="str">
        <f t="shared" si="76"/>
        <v>VASCO-NEW VADDEM</v>
      </c>
      <c r="V1274" s="163">
        <v>0.47569444444444442</v>
      </c>
      <c r="AA1274" s="165">
        <f t="shared" si="77"/>
        <v>0.48958333333333331</v>
      </c>
      <c r="AB1274" t="str">
        <f t="shared" si="78"/>
        <v>VSD</v>
      </c>
      <c r="AC1274" t="str">
        <f t="shared" si="79"/>
        <v>GA01U2055</v>
      </c>
      <c r="AD1274" t="str">
        <f>_xlfn.IFNA(VLOOKUP(PrivateSchedule[[#This Row],[ow]],RTARoutes[[StageCodes]:[RouteID]],6,FALSE), VLOOKUP(PrivateSchedule[[#This Row],[re]],RTARoutes[[StageCodes]:[RouteID]],6,FALSE))</f>
        <v>PVT360</v>
      </c>
      <c r="AE1274" t="str" cm="1">
        <f t="array" ref="AE1274">_xlfn.IFS( NOT(ISNA(VLOOKUP(PrivateSchedule[[#This Row],[ow]],RTARoutes[[StageCodes]:[RouteID]],6,FALSE))), "O",  NOT(ISNA(VLOOKUP(PrivateSchedule[[#This Row],[re]],RTARoutes[[StageCodes]:[RouteID]],6,FALSE))), "R")</f>
        <v>R</v>
      </c>
      <c r="AF1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75" spans="2:33">
      <c r="O1275" s="171" t="s">
        <v>422</v>
      </c>
      <c r="T1275" s="173" t="s">
        <v>421</v>
      </c>
      <c r="U1275" t="str">
        <f t="shared" si="76"/>
        <v>NEW VADDEM-VASCO</v>
      </c>
      <c r="V1275" s="163">
        <v>0.50347222222222221</v>
      </c>
      <c r="AA1275" s="165">
        <f t="shared" si="77"/>
        <v>0.51736111111111105</v>
      </c>
      <c r="AB1275" t="str">
        <f t="shared" si="78"/>
        <v>VSD</v>
      </c>
      <c r="AC1275" t="str">
        <f t="shared" si="79"/>
        <v>GA01U2055</v>
      </c>
      <c r="AD1275" t="str">
        <f>_xlfn.IFNA(VLOOKUP(PrivateSchedule[[#This Row],[ow]],RTARoutes[[StageCodes]:[RouteID]],6,FALSE), VLOOKUP(PrivateSchedule[[#This Row],[re]],RTARoutes[[StageCodes]:[RouteID]],6,FALSE))</f>
        <v>PVT360</v>
      </c>
      <c r="AE1275" t="str" cm="1">
        <f t="array" ref="AE1275">_xlfn.IFS( NOT(ISNA(VLOOKUP(PrivateSchedule[[#This Row],[ow]],RTARoutes[[StageCodes]:[RouteID]],6,FALSE))), "O",  NOT(ISNA(VLOOKUP(PrivateSchedule[[#This Row],[re]],RTARoutes[[StageCodes]:[RouteID]],6,FALSE))), "R")</f>
        <v>O</v>
      </c>
      <c r="AF1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76" spans="2:33">
      <c r="O1276" s="171" t="s">
        <v>421</v>
      </c>
      <c r="T1276" s="173" t="s">
        <v>422</v>
      </c>
      <c r="U1276" t="str">
        <f t="shared" si="76"/>
        <v>VASCO-NEW VADDEM</v>
      </c>
      <c r="V1276" s="163">
        <v>0.51736111111111116</v>
      </c>
      <c r="AA1276" s="165">
        <f t="shared" si="77"/>
        <v>0.53125</v>
      </c>
      <c r="AB1276" t="str">
        <f t="shared" si="78"/>
        <v>VSD</v>
      </c>
      <c r="AC1276" t="str">
        <f t="shared" si="79"/>
        <v>GA01U2055</v>
      </c>
      <c r="AD1276" t="str">
        <f>_xlfn.IFNA(VLOOKUP(PrivateSchedule[[#This Row],[ow]],RTARoutes[[StageCodes]:[RouteID]],6,FALSE), VLOOKUP(PrivateSchedule[[#This Row],[re]],RTARoutes[[StageCodes]:[RouteID]],6,FALSE))</f>
        <v>PVT360</v>
      </c>
      <c r="AE1276" t="str" cm="1">
        <f t="array" ref="AE1276">_xlfn.IFS( NOT(ISNA(VLOOKUP(PrivateSchedule[[#This Row],[ow]],RTARoutes[[StageCodes]:[RouteID]],6,FALSE))), "O",  NOT(ISNA(VLOOKUP(PrivateSchedule[[#This Row],[re]],RTARoutes[[StageCodes]:[RouteID]],6,FALSE))), "R")</f>
        <v>R</v>
      </c>
      <c r="AF1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77" spans="2:33">
      <c r="O1277" s="171" t="s">
        <v>422</v>
      </c>
      <c r="T1277" s="173" t="s">
        <v>421</v>
      </c>
      <c r="U1277" t="str">
        <f t="shared" si="76"/>
        <v>NEW VADDEM-VASCO</v>
      </c>
      <c r="V1277" s="163">
        <v>0.54513888888888884</v>
      </c>
      <c r="AA1277" s="165">
        <f t="shared" si="77"/>
        <v>0.55902777777777768</v>
      </c>
      <c r="AB1277" t="str">
        <f t="shared" si="78"/>
        <v>VSD</v>
      </c>
      <c r="AC1277" t="str">
        <f t="shared" si="79"/>
        <v>GA01U2055</v>
      </c>
      <c r="AD1277" t="str">
        <f>_xlfn.IFNA(VLOOKUP(PrivateSchedule[[#This Row],[ow]],RTARoutes[[StageCodes]:[RouteID]],6,FALSE), VLOOKUP(PrivateSchedule[[#This Row],[re]],RTARoutes[[StageCodes]:[RouteID]],6,FALSE))</f>
        <v>PVT360</v>
      </c>
      <c r="AE1277" t="str" cm="1">
        <f t="array" ref="AE1277">_xlfn.IFS( NOT(ISNA(VLOOKUP(PrivateSchedule[[#This Row],[ow]],RTARoutes[[StageCodes]:[RouteID]],6,FALSE))), "O",  NOT(ISNA(VLOOKUP(PrivateSchedule[[#This Row],[re]],RTARoutes[[StageCodes]:[RouteID]],6,FALSE))), "R")</f>
        <v>O</v>
      </c>
      <c r="AF1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78" spans="2:33">
      <c r="O1278" s="171" t="s">
        <v>421</v>
      </c>
      <c r="T1278" s="173" t="s">
        <v>422</v>
      </c>
      <c r="U1278" t="str">
        <f t="shared" si="76"/>
        <v>VASCO-NEW VADDEM</v>
      </c>
      <c r="V1278" s="163">
        <v>0.55902777777777779</v>
      </c>
      <c r="AA1278" s="165">
        <f t="shared" si="77"/>
        <v>0.57291666666666663</v>
      </c>
      <c r="AB1278" t="str">
        <f t="shared" si="78"/>
        <v>VSD</v>
      </c>
      <c r="AC1278" t="str">
        <f t="shared" si="79"/>
        <v>GA01U2055</v>
      </c>
      <c r="AD1278" t="str">
        <f>_xlfn.IFNA(VLOOKUP(PrivateSchedule[[#This Row],[ow]],RTARoutes[[StageCodes]:[RouteID]],6,FALSE), VLOOKUP(PrivateSchedule[[#This Row],[re]],RTARoutes[[StageCodes]:[RouteID]],6,FALSE))</f>
        <v>PVT360</v>
      </c>
      <c r="AE1278" t="str" cm="1">
        <f t="array" ref="AE1278">_xlfn.IFS( NOT(ISNA(VLOOKUP(PrivateSchedule[[#This Row],[ow]],RTARoutes[[StageCodes]:[RouteID]],6,FALSE))), "O",  NOT(ISNA(VLOOKUP(PrivateSchedule[[#This Row],[re]],RTARoutes[[StageCodes]:[RouteID]],6,FALSE))), "R")</f>
        <v>R</v>
      </c>
      <c r="AF1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79" spans="2:33">
      <c r="O1279" s="171" t="s">
        <v>422</v>
      </c>
      <c r="T1279" s="173" t="s">
        <v>421</v>
      </c>
      <c r="U1279" t="str">
        <f t="shared" si="76"/>
        <v>NEW VADDEM-VASCO</v>
      </c>
      <c r="V1279" s="163">
        <v>0.59722222222222221</v>
      </c>
      <c r="AA1279" s="165">
        <f t="shared" si="77"/>
        <v>0.61111111111111105</v>
      </c>
      <c r="AB1279" t="str">
        <f t="shared" si="78"/>
        <v>VSD</v>
      </c>
      <c r="AC1279" t="str">
        <f t="shared" si="79"/>
        <v>GA01U2055</v>
      </c>
      <c r="AD1279" t="str">
        <f>_xlfn.IFNA(VLOOKUP(PrivateSchedule[[#This Row],[ow]],RTARoutes[[StageCodes]:[RouteID]],6,FALSE), VLOOKUP(PrivateSchedule[[#This Row],[re]],RTARoutes[[StageCodes]:[RouteID]],6,FALSE))</f>
        <v>PVT360</v>
      </c>
      <c r="AE1279" t="str" cm="1">
        <f t="array" ref="AE1279">_xlfn.IFS( NOT(ISNA(VLOOKUP(PrivateSchedule[[#This Row],[ow]],RTARoutes[[StageCodes]:[RouteID]],6,FALSE))), "O",  NOT(ISNA(VLOOKUP(PrivateSchedule[[#This Row],[re]],RTARoutes[[StageCodes]:[RouteID]],6,FALSE))), "R")</f>
        <v>O</v>
      </c>
      <c r="AF1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80" spans="2:33">
      <c r="O1280" s="171" t="s">
        <v>421</v>
      </c>
      <c r="T1280" s="173" t="s">
        <v>422</v>
      </c>
      <c r="U1280" t="str">
        <f t="shared" si="76"/>
        <v>VASCO-NEW VADDEM</v>
      </c>
      <c r="V1280" s="163">
        <v>0.61458333333333337</v>
      </c>
      <c r="AA1280" s="165">
        <f t="shared" si="77"/>
        <v>0.62847222222222221</v>
      </c>
      <c r="AB1280" t="str">
        <f t="shared" si="78"/>
        <v>VSD</v>
      </c>
      <c r="AC1280" t="str">
        <f t="shared" si="79"/>
        <v>GA01U2055</v>
      </c>
      <c r="AD1280" t="str">
        <f>_xlfn.IFNA(VLOOKUP(PrivateSchedule[[#This Row],[ow]],RTARoutes[[StageCodes]:[RouteID]],6,FALSE), VLOOKUP(PrivateSchedule[[#This Row],[re]],RTARoutes[[StageCodes]:[RouteID]],6,FALSE))</f>
        <v>PVT360</v>
      </c>
      <c r="AE1280" t="str" cm="1">
        <f t="array" ref="AE1280">_xlfn.IFS( NOT(ISNA(VLOOKUP(PrivateSchedule[[#This Row],[ow]],RTARoutes[[StageCodes]:[RouteID]],6,FALSE))), "O",  NOT(ISNA(VLOOKUP(PrivateSchedule[[#This Row],[re]],RTARoutes[[StageCodes]:[RouteID]],6,FALSE))), "R")</f>
        <v>R</v>
      </c>
      <c r="AF1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81" spans="2:33">
      <c r="O1281" s="171" t="s">
        <v>422</v>
      </c>
      <c r="T1281" s="173" t="s">
        <v>421</v>
      </c>
      <c r="U1281" t="str">
        <f t="shared" si="76"/>
        <v>NEW VADDEM-VASCO</v>
      </c>
      <c r="V1281" s="163">
        <v>0.69097222222222221</v>
      </c>
      <c r="AA1281" s="165">
        <f t="shared" si="77"/>
        <v>0.70486111111111105</v>
      </c>
      <c r="AB1281" t="str">
        <f t="shared" si="78"/>
        <v>VSD</v>
      </c>
      <c r="AC1281" t="str">
        <f t="shared" si="79"/>
        <v>GA01U2055</v>
      </c>
      <c r="AD1281" t="str">
        <f>_xlfn.IFNA(VLOOKUP(PrivateSchedule[[#This Row],[ow]],RTARoutes[[StageCodes]:[RouteID]],6,FALSE), VLOOKUP(PrivateSchedule[[#This Row],[re]],RTARoutes[[StageCodes]:[RouteID]],6,FALSE))</f>
        <v>PVT360</v>
      </c>
      <c r="AE1281" t="str" cm="1">
        <f t="array" ref="AE1281">_xlfn.IFS( NOT(ISNA(VLOOKUP(PrivateSchedule[[#This Row],[ow]],RTARoutes[[StageCodes]:[RouteID]],6,FALSE))), "O",  NOT(ISNA(VLOOKUP(PrivateSchedule[[#This Row],[re]],RTARoutes[[StageCodes]:[RouteID]],6,FALSE))), "R")</f>
        <v>O</v>
      </c>
      <c r="AF1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82" spans="2:33">
      <c r="O1282" s="171" t="s">
        <v>421</v>
      </c>
      <c r="T1282" s="173" t="s">
        <v>422</v>
      </c>
      <c r="U1282" t="str">
        <f t="shared" si="76"/>
        <v>VASCO-NEW VADDEM</v>
      </c>
      <c r="V1282" s="163">
        <v>0.70486111111111116</v>
      </c>
      <c r="AA1282" s="165">
        <f t="shared" si="77"/>
        <v>0.71875</v>
      </c>
      <c r="AB1282" t="str">
        <f t="shared" si="78"/>
        <v>VSD</v>
      </c>
      <c r="AC1282" t="str">
        <f t="shared" si="79"/>
        <v>GA01U2055</v>
      </c>
      <c r="AD1282" t="str">
        <f>_xlfn.IFNA(VLOOKUP(PrivateSchedule[[#This Row],[ow]],RTARoutes[[StageCodes]:[RouteID]],6,FALSE), VLOOKUP(PrivateSchedule[[#This Row],[re]],RTARoutes[[StageCodes]:[RouteID]],6,FALSE))</f>
        <v>PVT360</v>
      </c>
      <c r="AE1282" t="str" cm="1">
        <f t="array" ref="AE1282">_xlfn.IFS( NOT(ISNA(VLOOKUP(PrivateSchedule[[#This Row],[ow]],RTARoutes[[StageCodes]:[RouteID]],6,FALSE))), "O",  NOT(ISNA(VLOOKUP(PrivateSchedule[[#This Row],[re]],RTARoutes[[StageCodes]:[RouteID]],6,FALSE))), "R")</f>
        <v>R</v>
      </c>
      <c r="AF1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83" spans="2:33">
      <c r="O1283" s="171" t="s">
        <v>422</v>
      </c>
      <c r="T1283" s="173" t="s">
        <v>421</v>
      </c>
      <c r="U1283" t="str">
        <f t="shared" ref="U1283:U1346" si="80">_xlfn.IFNA(VLOOKUP($O1283,Code2Loc,2,FALSE)
&amp; IF( OR( ISNA($P1283), LEN($P1283)=0), "",  "-" &amp; VLOOKUP($P1283,Code2Loc,2,FALSE))
&amp; IF( OR( ISNA($Q1283), LEN($Q1283)=0), "",  "-" &amp; VLOOKUP($Q1283,Code2Loc,2,FALSE))
&amp; IF( OR( ISNA($R1283), LEN($R1283)=0), "",  "-" &amp; VLOOKUP($R1283,Code2Loc,2,FALSE))
&amp; IF( OR( ISNA($S1283), LEN($S1283)=0), "",  "-" &amp; VLOOKUP($S1283,Code2Loc,2,FALSE))
&amp; IF( OR( ISNA($T1283), LEN($T1283)=0), "",  "-" &amp; VLOOKUP($T1283,Code2Loc,2,FALSE)),"")</f>
        <v>NEW VADDEM-VASCO</v>
      </c>
      <c r="V1283" s="163">
        <v>0.73958333333333337</v>
      </c>
      <c r="AA1283" s="165">
        <f t="shared" ref="AA1283:AA1346" si="81">IF(ISBLANK($V1283), "", _xlfn.IFNA($V1283 + _xlfn.IFNA( VLOOKUP($O1283 &amp; IF(ISBLANK($P1283),"", "-" &amp; $P1283) &amp; IF(ISBLANK($Q1283),"", "-" &amp; $Q1283) &amp; IF(ISBLANK($R1283),"", "-" &amp; $R1283) &amp; IF(ISBLANK($S1283),"", "-" &amp; $S1283) &amp; IF(ISBLANK($T1283),"", "-" &amp; $T1283),TravelTime,8,FALSE), VLOOKUP($T1283 &amp; IF(ISBLANK($S1283),"", "-" &amp; $S1283) &amp; IF(ISBLANK($R1283),"", "-" &amp; $R1283) &amp; IF(ISBLANK($Q1283),"", "-" &amp; $Q1283) &amp; IF(ISBLANK($P1283),"", "-" &amp; $P1283) &amp; IF(ISBLANK($O1283),"", "-" &amp; $O1283),TravelTime,8,FALSE)) / 1440, ""))</f>
        <v>0.75347222222222221</v>
      </c>
      <c r="AB1283" t="str">
        <f t="shared" ref="AB1283:AB1346" si="82">IF(AND(LEN($A1283)&lt;&gt;0,LEN($A1283)&lt;&gt;0),$A1283,$AB1282)</f>
        <v>VSD</v>
      </c>
      <c r="AC1283" t="str">
        <f t="shared" ref="AC1283:AC1346" si="83">IF(AND(LEN($J1283)&lt;&gt;0,LEN($B1283)&lt;&gt;0),$J1283,$AC1282)</f>
        <v>GA01U2055</v>
      </c>
      <c r="AD1283" t="str">
        <f>_xlfn.IFNA(VLOOKUP(PrivateSchedule[[#This Row],[ow]],RTARoutes[[StageCodes]:[RouteID]],6,FALSE), VLOOKUP(PrivateSchedule[[#This Row],[re]],RTARoutes[[StageCodes]:[RouteID]],6,FALSE))</f>
        <v>PVT360</v>
      </c>
      <c r="AE1283" t="str" cm="1">
        <f t="array" ref="AE1283">_xlfn.IFS( NOT(ISNA(VLOOKUP(PrivateSchedule[[#This Row],[ow]],RTARoutes[[StageCodes]:[RouteID]],6,FALSE))), "O",  NOT(ISNA(VLOOKUP(PrivateSchedule[[#This Row],[re]],RTARoutes[[StageCodes]:[RouteID]],6,FALSE))), "R")</f>
        <v>O</v>
      </c>
      <c r="AF1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84" spans="2:33">
      <c r="O1284" s="171" t="s">
        <v>421</v>
      </c>
      <c r="T1284" s="173" t="s">
        <v>422</v>
      </c>
      <c r="U1284" t="str">
        <f t="shared" si="80"/>
        <v>VASCO-NEW VADDEM</v>
      </c>
      <c r="V1284" s="163">
        <v>0.75347222222222221</v>
      </c>
      <c r="AA1284" s="165">
        <f t="shared" si="81"/>
        <v>0.76736111111111105</v>
      </c>
      <c r="AB1284" t="str">
        <f t="shared" si="82"/>
        <v>VSD</v>
      </c>
      <c r="AC1284" t="str">
        <f t="shared" si="83"/>
        <v>GA01U2055</v>
      </c>
      <c r="AD1284" t="str">
        <f>_xlfn.IFNA(VLOOKUP(PrivateSchedule[[#This Row],[ow]],RTARoutes[[StageCodes]:[RouteID]],6,FALSE), VLOOKUP(PrivateSchedule[[#This Row],[re]],RTARoutes[[StageCodes]:[RouteID]],6,FALSE))</f>
        <v>PVT360</v>
      </c>
      <c r="AE1284" t="str" cm="1">
        <f t="array" ref="AE1284">_xlfn.IFS( NOT(ISNA(VLOOKUP(PrivateSchedule[[#This Row],[ow]],RTARoutes[[StageCodes]:[RouteID]],6,FALSE))), "O",  NOT(ISNA(VLOOKUP(PrivateSchedule[[#This Row],[re]],RTARoutes[[StageCodes]:[RouteID]],6,FALSE))), "R")</f>
        <v>R</v>
      </c>
      <c r="AF1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85" spans="2:33">
      <c r="O1285" s="171" t="s">
        <v>422</v>
      </c>
      <c r="T1285" s="173" t="s">
        <v>421</v>
      </c>
      <c r="U1285" t="str">
        <f t="shared" si="80"/>
        <v>NEW VADDEM-VASCO</v>
      </c>
      <c r="V1285" s="163">
        <v>0.77083333333333337</v>
      </c>
      <c r="AA1285" s="165">
        <f t="shared" si="81"/>
        <v>0.78472222222222221</v>
      </c>
      <c r="AB1285" t="str">
        <f t="shared" si="82"/>
        <v>VSD</v>
      </c>
      <c r="AC1285" t="str">
        <f t="shared" si="83"/>
        <v>GA01U2055</v>
      </c>
      <c r="AD1285" t="str">
        <f>_xlfn.IFNA(VLOOKUP(PrivateSchedule[[#This Row],[ow]],RTARoutes[[StageCodes]:[RouteID]],6,FALSE), VLOOKUP(PrivateSchedule[[#This Row],[re]],RTARoutes[[StageCodes]:[RouteID]],6,FALSE))</f>
        <v>PVT360</v>
      </c>
      <c r="AE1285" t="str" cm="1">
        <f t="array" ref="AE1285">_xlfn.IFS( NOT(ISNA(VLOOKUP(PrivateSchedule[[#This Row],[ow]],RTARoutes[[StageCodes]:[RouteID]],6,FALSE))), "O",  NOT(ISNA(VLOOKUP(PrivateSchedule[[#This Row],[re]],RTARoutes[[StageCodes]:[RouteID]],6,FALSE))), "R")</f>
        <v>O</v>
      </c>
      <c r="AF1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86" spans="2:33">
      <c r="O1286" s="171" t="s">
        <v>421</v>
      </c>
      <c r="T1286" s="173" t="s">
        <v>422</v>
      </c>
      <c r="U1286" t="str">
        <f t="shared" si="80"/>
        <v>VASCO-NEW VADDEM</v>
      </c>
      <c r="V1286" s="163">
        <v>0.78472222222222221</v>
      </c>
      <c r="AA1286" s="165">
        <f t="shared" si="81"/>
        <v>0.79861111111111105</v>
      </c>
      <c r="AB1286" t="str">
        <f t="shared" si="82"/>
        <v>VSD</v>
      </c>
      <c r="AC1286" t="str">
        <f t="shared" si="83"/>
        <v>GA01U2055</v>
      </c>
      <c r="AD1286" t="str">
        <f>_xlfn.IFNA(VLOOKUP(PrivateSchedule[[#This Row],[ow]],RTARoutes[[StageCodes]:[RouteID]],6,FALSE), VLOOKUP(PrivateSchedule[[#This Row],[re]],RTARoutes[[StageCodes]:[RouteID]],6,FALSE))</f>
        <v>PVT360</v>
      </c>
      <c r="AE1286" t="str" cm="1">
        <f t="array" ref="AE1286">_xlfn.IFS( NOT(ISNA(VLOOKUP(PrivateSchedule[[#This Row],[ow]],RTARoutes[[StageCodes]:[RouteID]],6,FALSE))), "O",  NOT(ISNA(VLOOKUP(PrivateSchedule[[#This Row],[re]],RTARoutes[[StageCodes]:[RouteID]],6,FALSE))), "R")</f>
        <v>R</v>
      </c>
      <c r="AF1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87" spans="2:33">
      <c r="O1287" s="171" t="s">
        <v>422</v>
      </c>
      <c r="T1287" s="173" t="s">
        <v>421</v>
      </c>
      <c r="U1287" t="str">
        <f t="shared" si="80"/>
        <v>NEW VADDEM-VASCO</v>
      </c>
      <c r="V1287" s="163">
        <v>0.81597222222222221</v>
      </c>
      <c r="AA1287" s="165">
        <f t="shared" si="81"/>
        <v>0.82986111111111105</v>
      </c>
      <c r="AB1287" t="str">
        <f t="shared" si="82"/>
        <v>VSD</v>
      </c>
      <c r="AC1287" t="str">
        <f t="shared" si="83"/>
        <v>GA01U2055</v>
      </c>
      <c r="AD1287" t="str">
        <f>_xlfn.IFNA(VLOOKUP(PrivateSchedule[[#This Row],[ow]],RTARoutes[[StageCodes]:[RouteID]],6,FALSE), VLOOKUP(PrivateSchedule[[#This Row],[re]],RTARoutes[[StageCodes]:[RouteID]],6,FALSE))</f>
        <v>PVT360</v>
      </c>
      <c r="AE1287" t="str" cm="1">
        <f t="array" ref="AE1287">_xlfn.IFS( NOT(ISNA(VLOOKUP(PrivateSchedule[[#This Row],[ow]],RTARoutes[[StageCodes]:[RouteID]],6,FALSE))), "O",  NOT(ISNA(VLOOKUP(PrivateSchedule[[#This Row],[re]],RTARoutes[[StageCodes]:[RouteID]],6,FALSE))), "R")</f>
        <v>O</v>
      </c>
      <c r="AF1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88" spans="2:33">
      <c r="O1288" s="171" t="s">
        <v>421</v>
      </c>
      <c r="T1288" s="173" t="s">
        <v>422</v>
      </c>
      <c r="U1288" t="str">
        <f t="shared" si="80"/>
        <v>VASCO-NEW VADDEM</v>
      </c>
      <c r="V1288" s="163">
        <v>0.82986111111111116</v>
      </c>
      <c r="AA1288" s="165">
        <f t="shared" si="81"/>
        <v>0.84375</v>
      </c>
      <c r="AB1288" t="str">
        <f t="shared" si="82"/>
        <v>VSD</v>
      </c>
      <c r="AC1288" t="str">
        <f t="shared" si="83"/>
        <v>GA01U2055</v>
      </c>
      <c r="AD1288" t="str">
        <f>_xlfn.IFNA(VLOOKUP(PrivateSchedule[[#This Row],[ow]],RTARoutes[[StageCodes]:[RouteID]],6,FALSE), VLOOKUP(PrivateSchedule[[#This Row],[re]],RTARoutes[[StageCodes]:[RouteID]],6,FALSE))</f>
        <v>PVT360</v>
      </c>
      <c r="AE1288" t="str" cm="1">
        <f t="array" ref="AE1288">_xlfn.IFS( NOT(ISNA(VLOOKUP(PrivateSchedule[[#This Row],[ow]],RTARoutes[[StageCodes]:[RouteID]],6,FALSE))), "O",  NOT(ISNA(VLOOKUP(PrivateSchedule[[#This Row],[re]],RTARoutes[[StageCodes]:[RouteID]],6,FALSE))), "R")</f>
        <v>R</v>
      </c>
      <c r="AF1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89" spans="2:33">
      <c r="O1289" s="171" t="s">
        <v>422</v>
      </c>
      <c r="T1289" s="173" t="s">
        <v>421</v>
      </c>
      <c r="U1289" t="str">
        <f t="shared" si="80"/>
        <v>NEW VADDEM-VASCO</v>
      </c>
      <c r="V1289" s="163">
        <v>0.85416666666666663</v>
      </c>
      <c r="AA1289" s="165">
        <f t="shared" si="81"/>
        <v>0.86805555555555547</v>
      </c>
      <c r="AB1289" t="str">
        <f t="shared" si="82"/>
        <v>VSD</v>
      </c>
      <c r="AC1289" t="str">
        <f t="shared" si="83"/>
        <v>GA01U2055</v>
      </c>
      <c r="AD1289" t="str">
        <f>_xlfn.IFNA(VLOOKUP(PrivateSchedule[[#This Row],[ow]],RTARoutes[[StageCodes]:[RouteID]],6,FALSE), VLOOKUP(PrivateSchedule[[#This Row],[re]],RTARoutes[[StageCodes]:[RouteID]],6,FALSE))</f>
        <v>PVT360</v>
      </c>
      <c r="AE1289" t="str" cm="1">
        <f t="array" ref="AE1289">_xlfn.IFS( NOT(ISNA(VLOOKUP(PrivateSchedule[[#This Row],[ow]],RTARoutes[[StageCodes]:[RouteID]],6,FALSE))), "O",  NOT(ISNA(VLOOKUP(PrivateSchedule[[#This Row],[re]],RTARoutes[[StageCodes]:[RouteID]],6,FALSE))), "R")</f>
        <v>O</v>
      </c>
      <c r="AF1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90" spans="2:33">
      <c r="O1290" s="171" t="s">
        <v>421</v>
      </c>
      <c r="T1290" s="173" t="s">
        <v>422</v>
      </c>
      <c r="U1290" t="str">
        <f t="shared" si="80"/>
        <v>VASCO-NEW VADDEM</v>
      </c>
      <c r="V1290" s="163">
        <v>0.86805555555555558</v>
      </c>
      <c r="AA1290" s="165">
        <f t="shared" si="81"/>
        <v>0.88194444444444442</v>
      </c>
      <c r="AB1290" t="str">
        <f t="shared" si="82"/>
        <v>VSD</v>
      </c>
      <c r="AC1290" t="str">
        <f t="shared" si="83"/>
        <v>GA01U2055</v>
      </c>
      <c r="AD1290" t="str">
        <f>_xlfn.IFNA(VLOOKUP(PrivateSchedule[[#This Row],[ow]],RTARoutes[[StageCodes]:[RouteID]],6,FALSE), VLOOKUP(PrivateSchedule[[#This Row],[re]],RTARoutes[[StageCodes]:[RouteID]],6,FALSE))</f>
        <v>PVT360</v>
      </c>
      <c r="AE1290" t="str" cm="1">
        <f t="array" ref="AE1290">_xlfn.IFS( NOT(ISNA(VLOOKUP(PrivateSchedule[[#This Row],[ow]],RTARoutes[[StageCodes]:[RouteID]],6,FALSE))), "O",  NOT(ISNA(VLOOKUP(PrivateSchedule[[#This Row],[re]],RTARoutes[[StageCodes]:[RouteID]],6,FALSE))), "R")</f>
        <v>R</v>
      </c>
      <c r="AF1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91" spans="2:33">
      <c r="B1291" s="171" t="s">
        <v>3995</v>
      </c>
      <c r="C1291" s="172" t="s">
        <v>3996</v>
      </c>
      <c r="E1291" s="176" t="s">
        <v>3997</v>
      </c>
      <c r="F1291" s="177">
        <v>45154</v>
      </c>
      <c r="J1291" s="171" t="s">
        <v>3998</v>
      </c>
      <c r="L1291" s="172" t="s">
        <v>16</v>
      </c>
      <c r="M1291" s="198">
        <v>27</v>
      </c>
      <c r="N1291" s="199">
        <v>11</v>
      </c>
      <c r="O1291" s="171" t="s">
        <v>422</v>
      </c>
      <c r="T1291" s="173" t="s">
        <v>421</v>
      </c>
      <c r="U1291" t="str">
        <f t="shared" si="80"/>
        <v>NEW VADDEM-VASCO</v>
      </c>
      <c r="V1291" s="163">
        <v>0.28819444444444442</v>
      </c>
      <c r="AA1291" s="165">
        <f t="shared" si="81"/>
        <v>0.30208333333333331</v>
      </c>
      <c r="AB1291" t="str">
        <f t="shared" si="82"/>
        <v>VSD</v>
      </c>
      <c r="AC1291" t="str">
        <f t="shared" si="83"/>
        <v>GA06U7755</v>
      </c>
      <c r="AD1291" t="str">
        <f>_xlfn.IFNA(VLOOKUP(PrivateSchedule[[#This Row],[ow]],RTARoutes[[StageCodes]:[RouteID]],6,FALSE), VLOOKUP(PrivateSchedule[[#This Row],[re]],RTARoutes[[StageCodes]:[RouteID]],6,FALSE))</f>
        <v>PVT360</v>
      </c>
      <c r="AE1291" t="str" cm="1">
        <f t="array" ref="AE1291">_xlfn.IFS( NOT(ISNA(VLOOKUP(PrivateSchedule[[#This Row],[ow]],RTARoutes[[StageCodes]:[RouteID]],6,FALSE))), "O",  NOT(ISNA(VLOOKUP(PrivateSchedule[[#This Row],[re]],RTARoutes[[StageCodes]:[RouteID]],6,FALSE))), "R")</f>
        <v>O</v>
      </c>
      <c r="AF1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92" spans="2:33">
      <c r="O1292" s="171" t="s">
        <v>421</v>
      </c>
      <c r="T1292" s="173" t="s">
        <v>422</v>
      </c>
      <c r="U1292" t="str">
        <f t="shared" si="80"/>
        <v>VASCO-NEW VADDEM</v>
      </c>
      <c r="V1292" s="163">
        <v>0.30208333333333331</v>
      </c>
      <c r="AA1292" s="165">
        <f t="shared" si="81"/>
        <v>0.31597222222222221</v>
      </c>
      <c r="AB1292" t="str">
        <f t="shared" si="82"/>
        <v>VSD</v>
      </c>
      <c r="AC1292" t="str">
        <f t="shared" si="83"/>
        <v>GA06U7755</v>
      </c>
      <c r="AD1292" t="str">
        <f>_xlfn.IFNA(VLOOKUP(PrivateSchedule[[#This Row],[ow]],RTARoutes[[StageCodes]:[RouteID]],6,FALSE), VLOOKUP(PrivateSchedule[[#This Row],[re]],RTARoutes[[StageCodes]:[RouteID]],6,FALSE))</f>
        <v>PVT360</v>
      </c>
      <c r="AE1292" t="str" cm="1">
        <f t="array" ref="AE1292">_xlfn.IFS( NOT(ISNA(VLOOKUP(PrivateSchedule[[#This Row],[ow]],RTARoutes[[StageCodes]:[RouteID]],6,FALSE))), "O",  NOT(ISNA(VLOOKUP(PrivateSchedule[[#This Row],[re]],RTARoutes[[StageCodes]:[RouteID]],6,FALSE))), "R")</f>
        <v>R</v>
      </c>
      <c r="AF1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93" spans="2:33">
      <c r="O1293" s="171" t="s">
        <v>422</v>
      </c>
      <c r="T1293" s="173" t="s">
        <v>421</v>
      </c>
      <c r="U1293" t="str">
        <f t="shared" si="80"/>
        <v>NEW VADDEM-VASCO</v>
      </c>
      <c r="V1293" s="163">
        <v>0.33333333333333331</v>
      </c>
      <c r="AA1293" s="165">
        <f t="shared" si="81"/>
        <v>0.34722222222222221</v>
      </c>
      <c r="AB1293" t="str">
        <f t="shared" si="82"/>
        <v>VSD</v>
      </c>
      <c r="AC1293" t="str">
        <f t="shared" si="83"/>
        <v>GA06U7755</v>
      </c>
      <c r="AD1293" t="str">
        <f>_xlfn.IFNA(VLOOKUP(PrivateSchedule[[#This Row],[ow]],RTARoutes[[StageCodes]:[RouteID]],6,FALSE), VLOOKUP(PrivateSchedule[[#This Row],[re]],RTARoutes[[StageCodes]:[RouteID]],6,FALSE))</f>
        <v>PVT360</v>
      </c>
      <c r="AE1293" t="str" cm="1">
        <f t="array" ref="AE1293">_xlfn.IFS( NOT(ISNA(VLOOKUP(PrivateSchedule[[#This Row],[ow]],RTARoutes[[StageCodes]:[RouteID]],6,FALSE))), "O",  NOT(ISNA(VLOOKUP(PrivateSchedule[[#This Row],[re]],RTARoutes[[StageCodes]:[RouteID]],6,FALSE))), "R")</f>
        <v>O</v>
      </c>
      <c r="AF1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94" spans="2:33">
      <c r="O1294" s="171" t="s">
        <v>421</v>
      </c>
      <c r="T1294" s="173" t="s">
        <v>422</v>
      </c>
      <c r="U1294" t="str">
        <f t="shared" si="80"/>
        <v>VASCO-NEW VADDEM</v>
      </c>
      <c r="V1294" s="163">
        <v>0.34722222222222221</v>
      </c>
      <c r="AA1294" s="165">
        <f t="shared" si="81"/>
        <v>0.3611111111111111</v>
      </c>
      <c r="AB1294" t="str">
        <f t="shared" si="82"/>
        <v>VSD</v>
      </c>
      <c r="AC1294" t="str">
        <f t="shared" si="83"/>
        <v>GA06U7755</v>
      </c>
      <c r="AD1294" t="str">
        <f>_xlfn.IFNA(VLOOKUP(PrivateSchedule[[#This Row],[ow]],RTARoutes[[StageCodes]:[RouteID]],6,FALSE), VLOOKUP(PrivateSchedule[[#This Row],[re]],RTARoutes[[StageCodes]:[RouteID]],6,FALSE))</f>
        <v>PVT360</v>
      </c>
      <c r="AE1294" t="str" cm="1">
        <f t="array" ref="AE1294">_xlfn.IFS( NOT(ISNA(VLOOKUP(PrivateSchedule[[#This Row],[ow]],RTARoutes[[StageCodes]:[RouteID]],6,FALSE))), "O",  NOT(ISNA(VLOOKUP(PrivateSchedule[[#This Row],[re]],RTARoutes[[StageCodes]:[RouteID]],6,FALSE))), "R")</f>
        <v>R</v>
      </c>
      <c r="AF1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95" spans="2:33">
      <c r="O1295" s="171" t="s">
        <v>422</v>
      </c>
      <c r="T1295" s="173" t="s">
        <v>421</v>
      </c>
      <c r="U1295" t="str">
        <f t="shared" si="80"/>
        <v>NEW VADDEM-VASCO</v>
      </c>
      <c r="V1295" s="163">
        <v>0.375</v>
      </c>
      <c r="AA1295" s="165">
        <f t="shared" si="81"/>
        <v>0.3888888888888889</v>
      </c>
      <c r="AB1295" t="str">
        <f t="shared" si="82"/>
        <v>VSD</v>
      </c>
      <c r="AC1295" t="str">
        <f t="shared" si="83"/>
        <v>GA06U7755</v>
      </c>
      <c r="AD1295" t="str">
        <f>_xlfn.IFNA(VLOOKUP(PrivateSchedule[[#This Row],[ow]],RTARoutes[[StageCodes]:[RouteID]],6,FALSE), VLOOKUP(PrivateSchedule[[#This Row],[re]],RTARoutes[[StageCodes]:[RouteID]],6,FALSE))</f>
        <v>PVT360</v>
      </c>
      <c r="AE1295" t="str" cm="1">
        <f t="array" ref="AE1295">_xlfn.IFS( NOT(ISNA(VLOOKUP(PrivateSchedule[[#This Row],[ow]],RTARoutes[[StageCodes]:[RouteID]],6,FALSE))), "O",  NOT(ISNA(VLOOKUP(PrivateSchedule[[#This Row],[re]],RTARoutes[[StageCodes]:[RouteID]],6,FALSE))), "R")</f>
        <v>O</v>
      </c>
      <c r="AF1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96" spans="2:33">
      <c r="O1296" s="171" t="s">
        <v>421</v>
      </c>
      <c r="T1296" s="173" t="s">
        <v>422</v>
      </c>
      <c r="U1296" t="str">
        <f t="shared" si="80"/>
        <v>VASCO-NEW VADDEM</v>
      </c>
      <c r="V1296" s="163">
        <v>0.3888888888888889</v>
      </c>
      <c r="AA1296" s="165">
        <f t="shared" si="81"/>
        <v>0.40277777777777779</v>
      </c>
      <c r="AB1296" t="str">
        <f t="shared" si="82"/>
        <v>VSD</v>
      </c>
      <c r="AC1296" t="str">
        <f t="shared" si="83"/>
        <v>GA06U7755</v>
      </c>
      <c r="AD1296" t="str">
        <f>_xlfn.IFNA(VLOOKUP(PrivateSchedule[[#This Row],[ow]],RTARoutes[[StageCodes]:[RouteID]],6,FALSE), VLOOKUP(PrivateSchedule[[#This Row],[re]],RTARoutes[[StageCodes]:[RouteID]],6,FALSE))</f>
        <v>PVT360</v>
      </c>
      <c r="AE1296" t="str" cm="1">
        <f t="array" ref="AE1296">_xlfn.IFS( NOT(ISNA(VLOOKUP(PrivateSchedule[[#This Row],[ow]],RTARoutes[[StageCodes]:[RouteID]],6,FALSE))), "O",  NOT(ISNA(VLOOKUP(PrivateSchedule[[#This Row],[re]],RTARoutes[[StageCodes]:[RouteID]],6,FALSE))), "R")</f>
        <v>R</v>
      </c>
      <c r="AF1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97" spans="15:33">
      <c r="O1297" s="171" t="s">
        <v>422</v>
      </c>
      <c r="T1297" s="173" t="s">
        <v>421</v>
      </c>
      <c r="U1297" t="str">
        <f t="shared" si="80"/>
        <v>NEW VADDEM-VASCO</v>
      </c>
      <c r="V1297" s="163">
        <v>0.41666666666666669</v>
      </c>
      <c r="AA1297" s="165">
        <f t="shared" si="81"/>
        <v>0.43055555555555558</v>
      </c>
      <c r="AB1297" t="str">
        <f t="shared" si="82"/>
        <v>VSD</v>
      </c>
      <c r="AC1297" t="str">
        <f t="shared" si="83"/>
        <v>GA06U7755</v>
      </c>
      <c r="AD1297" t="str">
        <f>_xlfn.IFNA(VLOOKUP(PrivateSchedule[[#This Row],[ow]],RTARoutes[[StageCodes]:[RouteID]],6,FALSE), VLOOKUP(PrivateSchedule[[#This Row],[re]],RTARoutes[[StageCodes]:[RouteID]],6,FALSE))</f>
        <v>PVT360</v>
      </c>
      <c r="AE1297" t="str" cm="1">
        <f t="array" ref="AE1297">_xlfn.IFS( NOT(ISNA(VLOOKUP(PrivateSchedule[[#This Row],[ow]],RTARoutes[[StageCodes]:[RouteID]],6,FALSE))), "O",  NOT(ISNA(VLOOKUP(PrivateSchedule[[#This Row],[re]],RTARoutes[[StageCodes]:[RouteID]],6,FALSE))), "R")</f>
        <v>O</v>
      </c>
      <c r="AF1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298" spans="15:33">
      <c r="O1298" s="171" t="s">
        <v>421</v>
      </c>
      <c r="T1298" s="173" t="s">
        <v>422</v>
      </c>
      <c r="U1298" t="str">
        <f t="shared" si="80"/>
        <v>VASCO-NEW VADDEM</v>
      </c>
      <c r="V1298" s="163">
        <v>0.43055555555555558</v>
      </c>
      <c r="AA1298" s="165">
        <f t="shared" si="81"/>
        <v>0.44444444444444448</v>
      </c>
      <c r="AB1298" t="str">
        <f t="shared" si="82"/>
        <v>VSD</v>
      </c>
      <c r="AC1298" t="str">
        <f t="shared" si="83"/>
        <v>GA06U7755</v>
      </c>
      <c r="AD1298" t="str">
        <f>_xlfn.IFNA(VLOOKUP(PrivateSchedule[[#This Row],[ow]],RTARoutes[[StageCodes]:[RouteID]],6,FALSE), VLOOKUP(PrivateSchedule[[#This Row],[re]],RTARoutes[[StageCodes]:[RouteID]],6,FALSE))</f>
        <v>PVT360</v>
      </c>
      <c r="AE1298" t="str" cm="1">
        <f t="array" ref="AE1298">_xlfn.IFS( NOT(ISNA(VLOOKUP(PrivateSchedule[[#This Row],[ow]],RTARoutes[[StageCodes]:[RouteID]],6,FALSE))), "O",  NOT(ISNA(VLOOKUP(PrivateSchedule[[#This Row],[re]],RTARoutes[[StageCodes]:[RouteID]],6,FALSE))), "R")</f>
        <v>R</v>
      </c>
      <c r="AF1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299" spans="15:33">
      <c r="O1299" s="171" t="s">
        <v>422</v>
      </c>
      <c r="T1299" s="173" t="s">
        <v>421</v>
      </c>
      <c r="U1299" t="str">
        <f t="shared" si="80"/>
        <v>NEW VADDEM-VASCO</v>
      </c>
      <c r="V1299" s="163">
        <v>0.44791666666666669</v>
      </c>
      <c r="AA1299" s="165">
        <f t="shared" si="81"/>
        <v>0.46180555555555558</v>
      </c>
      <c r="AB1299" t="str">
        <f t="shared" si="82"/>
        <v>VSD</v>
      </c>
      <c r="AC1299" t="str">
        <f t="shared" si="83"/>
        <v>GA06U7755</v>
      </c>
      <c r="AD1299" t="str">
        <f>_xlfn.IFNA(VLOOKUP(PrivateSchedule[[#This Row],[ow]],RTARoutes[[StageCodes]:[RouteID]],6,FALSE), VLOOKUP(PrivateSchedule[[#This Row],[re]],RTARoutes[[StageCodes]:[RouteID]],6,FALSE))</f>
        <v>PVT360</v>
      </c>
      <c r="AE1299" t="str" cm="1">
        <f t="array" ref="AE1299">_xlfn.IFS( NOT(ISNA(VLOOKUP(PrivateSchedule[[#This Row],[ow]],RTARoutes[[StageCodes]:[RouteID]],6,FALSE))), "O",  NOT(ISNA(VLOOKUP(PrivateSchedule[[#This Row],[re]],RTARoutes[[StageCodes]:[RouteID]],6,FALSE))), "R")</f>
        <v>O</v>
      </c>
      <c r="AF1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00" spans="15:33">
      <c r="O1300" s="171" t="s">
        <v>421</v>
      </c>
      <c r="T1300" s="173" t="s">
        <v>422</v>
      </c>
      <c r="U1300" t="str">
        <f t="shared" si="80"/>
        <v>VASCO-NEW VADDEM</v>
      </c>
      <c r="V1300" s="163">
        <v>0.46180555555555558</v>
      </c>
      <c r="AA1300" s="165">
        <f t="shared" si="81"/>
        <v>0.47569444444444448</v>
      </c>
      <c r="AB1300" t="str">
        <f t="shared" si="82"/>
        <v>VSD</v>
      </c>
      <c r="AC1300" t="str">
        <f t="shared" si="83"/>
        <v>GA06U7755</v>
      </c>
      <c r="AD1300" t="str">
        <f>_xlfn.IFNA(VLOOKUP(PrivateSchedule[[#This Row],[ow]],RTARoutes[[StageCodes]:[RouteID]],6,FALSE), VLOOKUP(PrivateSchedule[[#This Row],[re]],RTARoutes[[StageCodes]:[RouteID]],6,FALSE))</f>
        <v>PVT360</v>
      </c>
      <c r="AE1300" t="str" cm="1">
        <f t="array" ref="AE1300">_xlfn.IFS( NOT(ISNA(VLOOKUP(PrivateSchedule[[#This Row],[ow]],RTARoutes[[StageCodes]:[RouteID]],6,FALSE))), "O",  NOT(ISNA(VLOOKUP(PrivateSchedule[[#This Row],[re]],RTARoutes[[StageCodes]:[RouteID]],6,FALSE))), "R")</f>
        <v>R</v>
      </c>
      <c r="AF1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01" spans="15:33">
      <c r="O1301" s="171" t="s">
        <v>422</v>
      </c>
      <c r="T1301" s="173" t="s">
        <v>421</v>
      </c>
      <c r="U1301" t="str">
        <f t="shared" si="80"/>
        <v>NEW VADDEM-VASCO</v>
      </c>
      <c r="V1301" s="163">
        <v>0.49652777777777779</v>
      </c>
      <c r="AA1301" s="165">
        <f t="shared" si="81"/>
        <v>0.51041666666666663</v>
      </c>
      <c r="AB1301" t="str">
        <f t="shared" si="82"/>
        <v>VSD</v>
      </c>
      <c r="AC1301" t="str">
        <f t="shared" si="83"/>
        <v>GA06U7755</v>
      </c>
      <c r="AD1301" t="str">
        <f>_xlfn.IFNA(VLOOKUP(PrivateSchedule[[#This Row],[ow]],RTARoutes[[StageCodes]:[RouteID]],6,FALSE), VLOOKUP(PrivateSchedule[[#This Row],[re]],RTARoutes[[StageCodes]:[RouteID]],6,FALSE))</f>
        <v>PVT360</v>
      </c>
      <c r="AE1301" t="str" cm="1">
        <f t="array" ref="AE1301">_xlfn.IFS( NOT(ISNA(VLOOKUP(PrivateSchedule[[#This Row],[ow]],RTARoutes[[StageCodes]:[RouteID]],6,FALSE))), "O",  NOT(ISNA(VLOOKUP(PrivateSchedule[[#This Row],[re]],RTARoutes[[StageCodes]:[RouteID]],6,FALSE))), "R")</f>
        <v>O</v>
      </c>
      <c r="AF1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02" spans="15:33">
      <c r="O1302" s="171" t="s">
        <v>421</v>
      </c>
      <c r="T1302" s="173" t="s">
        <v>422</v>
      </c>
      <c r="U1302" t="str">
        <f t="shared" si="80"/>
        <v>VASCO-NEW VADDEM</v>
      </c>
      <c r="V1302" s="163">
        <v>0.51041666666666663</v>
      </c>
      <c r="AA1302" s="165">
        <f t="shared" si="81"/>
        <v>0.52430555555555547</v>
      </c>
      <c r="AB1302" t="str">
        <f t="shared" si="82"/>
        <v>VSD</v>
      </c>
      <c r="AC1302" t="str">
        <f t="shared" si="83"/>
        <v>GA06U7755</v>
      </c>
      <c r="AD1302" t="str">
        <f>_xlfn.IFNA(VLOOKUP(PrivateSchedule[[#This Row],[ow]],RTARoutes[[StageCodes]:[RouteID]],6,FALSE), VLOOKUP(PrivateSchedule[[#This Row],[re]],RTARoutes[[StageCodes]:[RouteID]],6,FALSE))</f>
        <v>PVT360</v>
      </c>
      <c r="AE1302" t="str" cm="1">
        <f t="array" ref="AE1302">_xlfn.IFS( NOT(ISNA(VLOOKUP(PrivateSchedule[[#This Row],[ow]],RTARoutes[[StageCodes]:[RouteID]],6,FALSE))), "O",  NOT(ISNA(VLOOKUP(PrivateSchedule[[#This Row],[re]],RTARoutes[[StageCodes]:[RouteID]],6,FALSE))), "R")</f>
        <v>R</v>
      </c>
      <c r="AF1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03" spans="15:33">
      <c r="O1303" s="171" t="s">
        <v>422</v>
      </c>
      <c r="T1303" s="173" t="s">
        <v>421</v>
      </c>
      <c r="U1303" t="str">
        <f t="shared" si="80"/>
        <v>NEW VADDEM-VASCO</v>
      </c>
      <c r="V1303" s="163">
        <v>0.53125</v>
      </c>
      <c r="AA1303" s="165">
        <f t="shared" si="81"/>
        <v>0.54513888888888884</v>
      </c>
      <c r="AB1303" t="str">
        <f t="shared" si="82"/>
        <v>VSD</v>
      </c>
      <c r="AC1303" t="str">
        <f t="shared" si="83"/>
        <v>GA06U7755</v>
      </c>
      <c r="AD1303" t="str">
        <f>_xlfn.IFNA(VLOOKUP(PrivateSchedule[[#This Row],[ow]],RTARoutes[[StageCodes]:[RouteID]],6,FALSE), VLOOKUP(PrivateSchedule[[#This Row],[re]],RTARoutes[[StageCodes]:[RouteID]],6,FALSE))</f>
        <v>PVT360</v>
      </c>
      <c r="AE1303" t="str" cm="1">
        <f t="array" ref="AE1303">_xlfn.IFS( NOT(ISNA(VLOOKUP(PrivateSchedule[[#This Row],[ow]],RTARoutes[[StageCodes]:[RouteID]],6,FALSE))), "O",  NOT(ISNA(VLOOKUP(PrivateSchedule[[#This Row],[re]],RTARoutes[[StageCodes]:[RouteID]],6,FALSE))), "R")</f>
        <v>O</v>
      </c>
      <c r="AF1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04" spans="15:33">
      <c r="O1304" s="171" t="s">
        <v>421</v>
      </c>
      <c r="T1304" s="173" t="s">
        <v>422</v>
      </c>
      <c r="U1304" t="str">
        <f t="shared" si="80"/>
        <v>VASCO-NEW VADDEM</v>
      </c>
      <c r="V1304" s="163">
        <v>0.54513888888888884</v>
      </c>
      <c r="AA1304" s="165">
        <f t="shared" si="81"/>
        <v>0.55902777777777768</v>
      </c>
      <c r="AB1304" t="str">
        <f t="shared" si="82"/>
        <v>VSD</v>
      </c>
      <c r="AC1304" t="str">
        <f t="shared" si="83"/>
        <v>GA06U7755</v>
      </c>
      <c r="AD1304" t="str">
        <f>_xlfn.IFNA(VLOOKUP(PrivateSchedule[[#This Row],[ow]],RTARoutes[[StageCodes]:[RouteID]],6,FALSE), VLOOKUP(PrivateSchedule[[#This Row],[re]],RTARoutes[[StageCodes]:[RouteID]],6,FALSE))</f>
        <v>PVT360</v>
      </c>
      <c r="AE1304" t="str" cm="1">
        <f t="array" ref="AE1304">_xlfn.IFS( NOT(ISNA(VLOOKUP(PrivateSchedule[[#This Row],[ow]],RTARoutes[[StageCodes]:[RouteID]],6,FALSE))), "O",  NOT(ISNA(VLOOKUP(PrivateSchedule[[#This Row],[re]],RTARoutes[[StageCodes]:[RouteID]],6,FALSE))), "R")</f>
        <v>R</v>
      </c>
      <c r="AF1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05" spans="15:33">
      <c r="O1305" s="171" t="s">
        <v>422</v>
      </c>
      <c r="T1305" s="173" t="s">
        <v>421</v>
      </c>
      <c r="U1305" t="str">
        <f t="shared" si="80"/>
        <v>NEW VADDEM-VASCO</v>
      </c>
      <c r="V1305" s="163">
        <v>0.57291666666666663</v>
      </c>
      <c r="AA1305" s="165">
        <f t="shared" si="81"/>
        <v>0.58680555555555547</v>
      </c>
      <c r="AB1305" t="str">
        <f t="shared" si="82"/>
        <v>VSD</v>
      </c>
      <c r="AC1305" t="str">
        <f t="shared" si="83"/>
        <v>GA06U7755</v>
      </c>
      <c r="AD1305" t="str">
        <f>_xlfn.IFNA(VLOOKUP(PrivateSchedule[[#This Row],[ow]],RTARoutes[[StageCodes]:[RouteID]],6,FALSE), VLOOKUP(PrivateSchedule[[#This Row],[re]],RTARoutes[[StageCodes]:[RouteID]],6,FALSE))</f>
        <v>PVT360</v>
      </c>
      <c r="AE1305" t="str" cm="1">
        <f t="array" ref="AE1305">_xlfn.IFS( NOT(ISNA(VLOOKUP(PrivateSchedule[[#This Row],[ow]],RTARoutes[[StageCodes]:[RouteID]],6,FALSE))), "O",  NOT(ISNA(VLOOKUP(PrivateSchedule[[#This Row],[re]],RTARoutes[[StageCodes]:[RouteID]],6,FALSE))), "R")</f>
        <v>O</v>
      </c>
      <c r="AF1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06" spans="15:33">
      <c r="O1306" s="171" t="s">
        <v>421</v>
      </c>
      <c r="T1306" s="173" t="s">
        <v>422</v>
      </c>
      <c r="U1306" t="str">
        <f t="shared" si="80"/>
        <v>VASCO-NEW VADDEM</v>
      </c>
      <c r="V1306" s="163">
        <v>0.58680555555555558</v>
      </c>
      <c r="AA1306" s="165">
        <f t="shared" si="81"/>
        <v>0.60069444444444442</v>
      </c>
      <c r="AB1306" t="str">
        <f t="shared" si="82"/>
        <v>VSD</v>
      </c>
      <c r="AC1306" t="str">
        <f t="shared" si="83"/>
        <v>GA06U7755</v>
      </c>
      <c r="AD1306" t="str">
        <f>_xlfn.IFNA(VLOOKUP(PrivateSchedule[[#This Row],[ow]],RTARoutes[[StageCodes]:[RouteID]],6,FALSE), VLOOKUP(PrivateSchedule[[#This Row],[re]],RTARoutes[[StageCodes]:[RouteID]],6,FALSE))</f>
        <v>PVT360</v>
      </c>
      <c r="AE1306" t="str" cm="1">
        <f t="array" ref="AE1306">_xlfn.IFS( NOT(ISNA(VLOOKUP(PrivateSchedule[[#This Row],[ow]],RTARoutes[[StageCodes]:[RouteID]],6,FALSE))), "O",  NOT(ISNA(VLOOKUP(PrivateSchedule[[#This Row],[re]],RTARoutes[[StageCodes]:[RouteID]],6,FALSE))), "R")</f>
        <v>R</v>
      </c>
      <c r="AF1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07" spans="15:33">
      <c r="O1307" s="171" t="s">
        <v>422</v>
      </c>
      <c r="T1307" s="173" t="s">
        <v>421</v>
      </c>
      <c r="U1307" t="str">
        <f t="shared" si="80"/>
        <v>NEW VADDEM-VASCO</v>
      </c>
      <c r="V1307" s="163">
        <v>0.64583333333333337</v>
      </c>
      <c r="AA1307" s="165">
        <f t="shared" si="81"/>
        <v>0.65972222222222221</v>
      </c>
      <c r="AB1307" t="str">
        <f t="shared" si="82"/>
        <v>VSD</v>
      </c>
      <c r="AC1307" t="str">
        <f t="shared" si="83"/>
        <v>GA06U7755</v>
      </c>
      <c r="AD1307" t="str">
        <f>_xlfn.IFNA(VLOOKUP(PrivateSchedule[[#This Row],[ow]],RTARoutes[[StageCodes]:[RouteID]],6,FALSE), VLOOKUP(PrivateSchedule[[#This Row],[re]],RTARoutes[[StageCodes]:[RouteID]],6,FALSE))</f>
        <v>PVT360</v>
      </c>
      <c r="AE1307" t="str" cm="1">
        <f t="array" ref="AE1307">_xlfn.IFS( NOT(ISNA(VLOOKUP(PrivateSchedule[[#This Row],[ow]],RTARoutes[[StageCodes]:[RouteID]],6,FALSE))), "O",  NOT(ISNA(VLOOKUP(PrivateSchedule[[#This Row],[re]],RTARoutes[[StageCodes]:[RouteID]],6,FALSE))), "R")</f>
        <v>O</v>
      </c>
      <c r="AF1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08" spans="15:33">
      <c r="O1308" s="171" t="s">
        <v>421</v>
      </c>
      <c r="T1308" s="173" t="s">
        <v>422</v>
      </c>
      <c r="U1308" t="str">
        <f t="shared" si="80"/>
        <v>VASCO-NEW VADDEM</v>
      </c>
      <c r="V1308" s="163">
        <v>0.66319444444444442</v>
      </c>
      <c r="AA1308" s="165">
        <f t="shared" si="81"/>
        <v>0.67708333333333326</v>
      </c>
      <c r="AB1308" t="str">
        <f t="shared" si="82"/>
        <v>VSD</v>
      </c>
      <c r="AC1308" t="str">
        <f t="shared" si="83"/>
        <v>GA06U7755</v>
      </c>
      <c r="AD1308" t="str">
        <f>_xlfn.IFNA(VLOOKUP(PrivateSchedule[[#This Row],[ow]],RTARoutes[[StageCodes]:[RouteID]],6,FALSE), VLOOKUP(PrivateSchedule[[#This Row],[re]],RTARoutes[[StageCodes]:[RouteID]],6,FALSE))</f>
        <v>PVT360</v>
      </c>
      <c r="AE1308" t="str" cm="1">
        <f t="array" ref="AE1308">_xlfn.IFS( NOT(ISNA(VLOOKUP(PrivateSchedule[[#This Row],[ow]],RTARoutes[[StageCodes]:[RouteID]],6,FALSE))), "O",  NOT(ISNA(VLOOKUP(PrivateSchedule[[#This Row],[re]],RTARoutes[[StageCodes]:[RouteID]],6,FALSE))), "R")</f>
        <v>R</v>
      </c>
      <c r="AF1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09" spans="15:33">
      <c r="O1309" s="171" t="s">
        <v>422</v>
      </c>
      <c r="T1309" s="173" t="s">
        <v>421</v>
      </c>
      <c r="U1309" t="str">
        <f t="shared" si="80"/>
        <v>NEW VADDEM-VASCO</v>
      </c>
      <c r="V1309" s="163">
        <v>0.70138888888888884</v>
      </c>
      <c r="AA1309" s="165">
        <f t="shared" si="81"/>
        <v>0.71527777777777768</v>
      </c>
      <c r="AB1309" t="str">
        <f t="shared" si="82"/>
        <v>VSD</v>
      </c>
      <c r="AC1309" t="str">
        <f t="shared" si="83"/>
        <v>GA06U7755</v>
      </c>
      <c r="AD1309" t="str">
        <f>_xlfn.IFNA(VLOOKUP(PrivateSchedule[[#This Row],[ow]],RTARoutes[[StageCodes]:[RouteID]],6,FALSE), VLOOKUP(PrivateSchedule[[#This Row],[re]],RTARoutes[[StageCodes]:[RouteID]],6,FALSE))</f>
        <v>PVT360</v>
      </c>
      <c r="AE1309" t="str" cm="1">
        <f t="array" ref="AE1309">_xlfn.IFS( NOT(ISNA(VLOOKUP(PrivateSchedule[[#This Row],[ow]],RTARoutes[[StageCodes]:[RouteID]],6,FALSE))), "O",  NOT(ISNA(VLOOKUP(PrivateSchedule[[#This Row],[re]],RTARoutes[[StageCodes]:[RouteID]],6,FALSE))), "R")</f>
        <v>O</v>
      </c>
      <c r="AF1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10" spans="15:33">
      <c r="O1310" s="171" t="s">
        <v>421</v>
      </c>
      <c r="T1310" s="173" t="s">
        <v>422</v>
      </c>
      <c r="U1310" t="str">
        <f t="shared" si="80"/>
        <v>VASCO-NEW VADDEM</v>
      </c>
      <c r="V1310" s="163">
        <v>0.71527777777777779</v>
      </c>
      <c r="AA1310" s="165">
        <f t="shared" si="81"/>
        <v>0.72916666666666663</v>
      </c>
      <c r="AB1310" t="str">
        <f t="shared" si="82"/>
        <v>VSD</v>
      </c>
      <c r="AC1310" t="str">
        <f t="shared" si="83"/>
        <v>GA06U7755</v>
      </c>
      <c r="AD1310" t="str">
        <f>_xlfn.IFNA(VLOOKUP(PrivateSchedule[[#This Row],[ow]],RTARoutes[[StageCodes]:[RouteID]],6,FALSE), VLOOKUP(PrivateSchedule[[#This Row],[re]],RTARoutes[[StageCodes]:[RouteID]],6,FALSE))</f>
        <v>PVT360</v>
      </c>
      <c r="AE1310" t="str" cm="1">
        <f t="array" ref="AE1310">_xlfn.IFS( NOT(ISNA(VLOOKUP(PrivateSchedule[[#This Row],[ow]],RTARoutes[[StageCodes]:[RouteID]],6,FALSE))), "O",  NOT(ISNA(VLOOKUP(PrivateSchedule[[#This Row],[re]],RTARoutes[[StageCodes]:[RouteID]],6,FALSE))), "R")</f>
        <v>R</v>
      </c>
      <c r="AF1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11" spans="15:33">
      <c r="O1311" s="171" t="s">
        <v>422</v>
      </c>
      <c r="T1311" s="173" t="s">
        <v>421</v>
      </c>
      <c r="U1311" t="str">
        <f t="shared" si="80"/>
        <v>NEW VADDEM-VASCO</v>
      </c>
      <c r="V1311" s="163">
        <v>0.75694444444444442</v>
      </c>
      <c r="AA1311" s="165">
        <f t="shared" si="81"/>
        <v>0.77083333333333326</v>
      </c>
      <c r="AB1311" t="str">
        <f t="shared" si="82"/>
        <v>VSD</v>
      </c>
      <c r="AC1311" t="str">
        <f t="shared" si="83"/>
        <v>GA06U7755</v>
      </c>
      <c r="AD1311" t="str">
        <f>_xlfn.IFNA(VLOOKUP(PrivateSchedule[[#This Row],[ow]],RTARoutes[[StageCodes]:[RouteID]],6,FALSE), VLOOKUP(PrivateSchedule[[#This Row],[re]],RTARoutes[[StageCodes]:[RouteID]],6,FALSE))</f>
        <v>PVT360</v>
      </c>
      <c r="AE1311" t="str" cm="1">
        <f t="array" ref="AE1311">_xlfn.IFS( NOT(ISNA(VLOOKUP(PrivateSchedule[[#This Row],[ow]],RTARoutes[[StageCodes]:[RouteID]],6,FALSE))), "O",  NOT(ISNA(VLOOKUP(PrivateSchedule[[#This Row],[re]],RTARoutes[[StageCodes]:[RouteID]],6,FALSE))), "R")</f>
        <v>O</v>
      </c>
      <c r="AF1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12" spans="15:33">
      <c r="O1312" s="171" t="s">
        <v>421</v>
      </c>
      <c r="T1312" s="173" t="s">
        <v>422</v>
      </c>
      <c r="U1312" t="str">
        <f t="shared" si="80"/>
        <v>VASCO-NEW VADDEM</v>
      </c>
      <c r="V1312" s="163">
        <v>0.77083333333333337</v>
      </c>
      <c r="AA1312" s="165">
        <f t="shared" si="81"/>
        <v>0.78472222222222221</v>
      </c>
      <c r="AB1312" t="str">
        <f t="shared" si="82"/>
        <v>VSD</v>
      </c>
      <c r="AC1312" t="str">
        <f t="shared" si="83"/>
        <v>GA06U7755</v>
      </c>
      <c r="AD1312" t="str">
        <f>_xlfn.IFNA(VLOOKUP(PrivateSchedule[[#This Row],[ow]],RTARoutes[[StageCodes]:[RouteID]],6,FALSE), VLOOKUP(PrivateSchedule[[#This Row],[re]],RTARoutes[[StageCodes]:[RouteID]],6,FALSE))</f>
        <v>PVT360</v>
      </c>
      <c r="AE1312" t="str" cm="1">
        <f t="array" ref="AE1312">_xlfn.IFS( NOT(ISNA(VLOOKUP(PrivateSchedule[[#This Row],[ow]],RTARoutes[[StageCodes]:[RouteID]],6,FALSE))), "O",  NOT(ISNA(VLOOKUP(PrivateSchedule[[#This Row],[re]],RTARoutes[[StageCodes]:[RouteID]],6,FALSE))), "R")</f>
        <v>R</v>
      </c>
      <c r="AF1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13" spans="2:33">
      <c r="O1313" s="171" t="s">
        <v>422</v>
      </c>
      <c r="T1313" s="173" t="s">
        <v>421</v>
      </c>
      <c r="U1313" t="str">
        <f t="shared" si="80"/>
        <v>NEW VADDEM-VASCO</v>
      </c>
      <c r="V1313" s="163">
        <v>0.79513888888888884</v>
      </c>
      <c r="AA1313" s="165">
        <f t="shared" si="81"/>
        <v>0.80902777777777768</v>
      </c>
      <c r="AB1313" t="str">
        <f t="shared" si="82"/>
        <v>VSD</v>
      </c>
      <c r="AC1313" t="str">
        <f t="shared" si="83"/>
        <v>GA06U7755</v>
      </c>
      <c r="AD1313" t="str">
        <f>_xlfn.IFNA(VLOOKUP(PrivateSchedule[[#This Row],[ow]],RTARoutes[[StageCodes]:[RouteID]],6,FALSE), VLOOKUP(PrivateSchedule[[#This Row],[re]],RTARoutes[[StageCodes]:[RouteID]],6,FALSE))</f>
        <v>PVT360</v>
      </c>
      <c r="AE1313" t="str" cm="1">
        <f t="array" ref="AE1313">_xlfn.IFS( NOT(ISNA(VLOOKUP(PrivateSchedule[[#This Row],[ow]],RTARoutes[[StageCodes]:[RouteID]],6,FALSE))), "O",  NOT(ISNA(VLOOKUP(PrivateSchedule[[#This Row],[re]],RTARoutes[[StageCodes]:[RouteID]],6,FALSE))), "R")</f>
        <v>O</v>
      </c>
      <c r="AF1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14" spans="2:33">
      <c r="O1314" s="171" t="s">
        <v>421</v>
      </c>
      <c r="T1314" s="173" t="s">
        <v>422</v>
      </c>
      <c r="U1314" t="str">
        <f t="shared" si="80"/>
        <v>VASCO-NEW VADDEM</v>
      </c>
      <c r="V1314" s="163">
        <v>0.80902777777777779</v>
      </c>
      <c r="AA1314" s="165">
        <f t="shared" si="81"/>
        <v>0.82291666666666663</v>
      </c>
      <c r="AB1314" t="str">
        <f t="shared" si="82"/>
        <v>VSD</v>
      </c>
      <c r="AC1314" t="str">
        <f t="shared" si="83"/>
        <v>GA06U7755</v>
      </c>
      <c r="AD1314" t="str">
        <f>_xlfn.IFNA(VLOOKUP(PrivateSchedule[[#This Row],[ow]],RTARoutes[[StageCodes]:[RouteID]],6,FALSE), VLOOKUP(PrivateSchedule[[#This Row],[re]],RTARoutes[[StageCodes]:[RouteID]],6,FALSE))</f>
        <v>PVT360</v>
      </c>
      <c r="AE1314" t="str" cm="1">
        <f t="array" ref="AE1314">_xlfn.IFS( NOT(ISNA(VLOOKUP(PrivateSchedule[[#This Row],[ow]],RTARoutes[[StageCodes]:[RouteID]],6,FALSE))), "O",  NOT(ISNA(VLOOKUP(PrivateSchedule[[#This Row],[re]],RTARoutes[[StageCodes]:[RouteID]],6,FALSE))), "R")</f>
        <v>R</v>
      </c>
      <c r="AF1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15" spans="2:33">
      <c r="O1315" s="171" t="s">
        <v>422</v>
      </c>
      <c r="T1315" s="173" t="s">
        <v>421</v>
      </c>
      <c r="U1315" t="str">
        <f t="shared" si="80"/>
        <v>NEW VADDEM-VASCO</v>
      </c>
      <c r="V1315" s="163">
        <v>0.85069444444444442</v>
      </c>
      <c r="AA1315" s="165">
        <f t="shared" si="81"/>
        <v>0.86458333333333326</v>
      </c>
      <c r="AB1315" t="str">
        <f t="shared" si="82"/>
        <v>VSD</v>
      </c>
      <c r="AC1315" t="str">
        <f t="shared" si="83"/>
        <v>GA06U7755</v>
      </c>
      <c r="AD1315" t="str">
        <f>_xlfn.IFNA(VLOOKUP(PrivateSchedule[[#This Row],[ow]],RTARoutes[[StageCodes]:[RouteID]],6,FALSE), VLOOKUP(PrivateSchedule[[#This Row],[re]],RTARoutes[[StageCodes]:[RouteID]],6,FALSE))</f>
        <v>PVT360</v>
      </c>
      <c r="AE1315" t="str" cm="1">
        <f t="array" ref="AE1315">_xlfn.IFS( NOT(ISNA(VLOOKUP(PrivateSchedule[[#This Row],[ow]],RTARoutes[[StageCodes]:[RouteID]],6,FALSE))), "O",  NOT(ISNA(VLOOKUP(PrivateSchedule[[#This Row],[re]],RTARoutes[[StageCodes]:[RouteID]],6,FALSE))), "R")</f>
        <v>O</v>
      </c>
      <c r="AF1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16" spans="2:33">
      <c r="O1316" s="171" t="s">
        <v>421</v>
      </c>
      <c r="T1316" s="173" t="s">
        <v>422</v>
      </c>
      <c r="U1316" t="str">
        <f t="shared" si="80"/>
        <v>VASCO-NEW VADDEM</v>
      </c>
      <c r="V1316" s="163">
        <v>0.86458333333333337</v>
      </c>
      <c r="AA1316" s="165">
        <f t="shared" si="81"/>
        <v>0.87847222222222221</v>
      </c>
      <c r="AB1316" t="str">
        <f t="shared" si="82"/>
        <v>VSD</v>
      </c>
      <c r="AC1316" t="str">
        <f t="shared" si="83"/>
        <v>GA06U7755</v>
      </c>
      <c r="AD1316" t="str">
        <f>_xlfn.IFNA(VLOOKUP(PrivateSchedule[[#This Row],[ow]],RTARoutes[[StageCodes]:[RouteID]],6,FALSE), VLOOKUP(PrivateSchedule[[#This Row],[re]],RTARoutes[[StageCodes]:[RouteID]],6,FALSE))</f>
        <v>PVT360</v>
      </c>
      <c r="AE1316" t="str" cm="1">
        <f t="array" ref="AE1316">_xlfn.IFS( NOT(ISNA(VLOOKUP(PrivateSchedule[[#This Row],[ow]],RTARoutes[[StageCodes]:[RouteID]],6,FALSE))), "O",  NOT(ISNA(VLOOKUP(PrivateSchedule[[#This Row],[re]],RTARoutes[[StageCodes]:[RouteID]],6,FALSE))), "R")</f>
        <v>R</v>
      </c>
      <c r="AF1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17" spans="2:33">
      <c r="B1317" s="171" t="s">
        <v>3999</v>
      </c>
      <c r="C1317" s="172" t="s">
        <v>4000</v>
      </c>
      <c r="E1317" s="176" t="s">
        <v>4001</v>
      </c>
      <c r="F1317" s="177" t="s">
        <v>4002</v>
      </c>
      <c r="J1317" s="171" t="s">
        <v>4003</v>
      </c>
      <c r="L1317" s="172" t="s">
        <v>16</v>
      </c>
      <c r="M1317" s="198">
        <v>27</v>
      </c>
      <c r="N1317" s="199">
        <v>10</v>
      </c>
      <c r="O1317" s="171" t="s">
        <v>422</v>
      </c>
      <c r="T1317" s="173" t="s">
        <v>421</v>
      </c>
      <c r="U1317" t="str">
        <f t="shared" si="80"/>
        <v>NEW VADDEM-VASCO</v>
      </c>
      <c r="V1317" s="163">
        <v>0.2986111111111111</v>
      </c>
      <c r="AA1317" s="165">
        <f t="shared" si="81"/>
        <v>0.3125</v>
      </c>
      <c r="AB1317" t="str">
        <f t="shared" si="82"/>
        <v>VSD</v>
      </c>
      <c r="AC1317" t="str">
        <f t="shared" si="83"/>
        <v>GA01Z7323</v>
      </c>
      <c r="AD1317" t="str">
        <f>_xlfn.IFNA(VLOOKUP(PrivateSchedule[[#This Row],[ow]],RTARoutes[[StageCodes]:[RouteID]],6,FALSE), VLOOKUP(PrivateSchedule[[#This Row],[re]],RTARoutes[[StageCodes]:[RouteID]],6,FALSE))</f>
        <v>PVT360</v>
      </c>
      <c r="AE1317" t="str" cm="1">
        <f t="array" ref="AE1317">_xlfn.IFS( NOT(ISNA(VLOOKUP(PrivateSchedule[[#This Row],[ow]],RTARoutes[[StageCodes]:[RouteID]],6,FALSE))), "O",  NOT(ISNA(VLOOKUP(PrivateSchedule[[#This Row],[re]],RTARoutes[[StageCodes]:[RouteID]],6,FALSE))), "R")</f>
        <v>O</v>
      </c>
      <c r="AF1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18" spans="2:33">
      <c r="O1318" s="171" t="s">
        <v>421</v>
      </c>
      <c r="T1318" s="173" t="s">
        <v>422</v>
      </c>
      <c r="U1318" t="str">
        <f t="shared" si="80"/>
        <v>VASCO-NEW VADDEM</v>
      </c>
      <c r="V1318" s="163">
        <v>0.3125</v>
      </c>
      <c r="AA1318" s="165">
        <f t="shared" si="81"/>
        <v>0.3263888888888889</v>
      </c>
      <c r="AB1318" t="str">
        <f t="shared" si="82"/>
        <v>VSD</v>
      </c>
      <c r="AC1318" t="str">
        <f t="shared" si="83"/>
        <v>GA01Z7323</v>
      </c>
      <c r="AD1318" t="str">
        <f>_xlfn.IFNA(VLOOKUP(PrivateSchedule[[#This Row],[ow]],RTARoutes[[StageCodes]:[RouteID]],6,FALSE), VLOOKUP(PrivateSchedule[[#This Row],[re]],RTARoutes[[StageCodes]:[RouteID]],6,FALSE))</f>
        <v>PVT360</v>
      </c>
      <c r="AE1318" t="str" cm="1">
        <f t="array" ref="AE1318">_xlfn.IFS( NOT(ISNA(VLOOKUP(PrivateSchedule[[#This Row],[ow]],RTARoutes[[StageCodes]:[RouteID]],6,FALSE))), "O",  NOT(ISNA(VLOOKUP(PrivateSchedule[[#This Row],[re]],RTARoutes[[StageCodes]:[RouteID]],6,FALSE))), "R")</f>
        <v>R</v>
      </c>
      <c r="AF1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19" spans="2:33">
      <c r="O1319" s="171" t="s">
        <v>422</v>
      </c>
      <c r="T1319" s="173" t="s">
        <v>421</v>
      </c>
      <c r="U1319" t="str">
        <f t="shared" si="80"/>
        <v>NEW VADDEM-VASCO</v>
      </c>
      <c r="V1319" s="163">
        <v>0.34375</v>
      </c>
      <c r="AA1319" s="165">
        <f t="shared" si="81"/>
        <v>0.3576388888888889</v>
      </c>
      <c r="AB1319" t="str">
        <f t="shared" si="82"/>
        <v>VSD</v>
      </c>
      <c r="AC1319" t="str">
        <f t="shared" si="83"/>
        <v>GA01Z7323</v>
      </c>
      <c r="AD1319" t="str">
        <f>_xlfn.IFNA(VLOOKUP(PrivateSchedule[[#This Row],[ow]],RTARoutes[[StageCodes]:[RouteID]],6,FALSE), VLOOKUP(PrivateSchedule[[#This Row],[re]],RTARoutes[[StageCodes]:[RouteID]],6,FALSE))</f>
        <v>PVT360</v>
      </c>
      <c r="AE1319" t="str" cm="1">
        <f t="array" ref="AE1319">_xlfn.IFS( NOT(ISNA(VLOOKUP(PrivateSchedule[[#This Row],[ow]],RTARoutes[[StageCodes]:[RouteID]],6,FALSE))), "O",  NOT(ISNA(VLOOKUP(PrivateSchedule[[#This Row],[re]],RTARoutes[[StageCodes]:[RouteID]],6,FALSE))), "R")</f>
        <v>O</v>
      </c>
      <c r="AF1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20" spans="2:33">
      <c r="O1320" s="171" t="s">
        <v>421</v>
      </c>
      <c r="T1320" s="173" t="s">
        <v>422</v>
      </c>
      <c r="U1320" t="str">
        <f t="shared" si="80"/>
        <v>VASCO-NEW VADDEM</v>
      </c>
      <c r="V1320" s="163">
        <v>0.3576388888888889</v>
      </c>
      <c r="AA1320" s="165">
        <f t="shared" si="81"/>
        <v>0.37152777777777779</v>
      </c>
      <c r="AB1320" t="str">
        <f t="shared" si="82"/>
        <v>VSD</v>
      </c>
      <c r="AC1320" t="str">
        <f t="shared" si="83"/>
        <v>GA01Z7323</v>
      </c>
      <c r="AD1320" t="str">
        <f>_xlfn.IFNA(VLOOKUP(PrivateSchedule[[#This Row],[ow]],RTARoutes[[StageCodes]:[RouteID]],6,FALSE), VLOOKUP(PrivateSchedule[[#This Row],[re]],RTARoutes[[StageCodes]:[RouteID]],6,FALSE))</f>
        <v>PVT360</v>
      </c>
      <c r="AE1320" t="str" cm="1">
        <f t="array" ref="AE1320">_xlfn.IFS( NOT(ISNA(VLOOKUP(PrivateSchedule[[#This Row],[ow]],RTARoutes[[StageCodes]:[RouteID]],6,FALSE))), "O",  NOT(ISNA(VLOOKUP(PrivateSchedule[[#This Row],[re]],RTARoutes[[StageCodes]:[RouteID]],6,FALSE))), "R")</f>
        <v>R</v>
      </c>
      <c r="AF1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21" spans="2:33">
      <c r="O1321" s="171" t="s">
        <v>422</v>
      </c>
      <c r="T1321" s="173" t="s">
        <v>421</v>
      </c>
      <c r="U1321" t="str">
        <f t="shared" si="80"/>
        <v>NEW VADDEM-VASCO</v>
      </c>
      <c r="V1321" s="163">
        <v>0.37847222222222221</v>
      </c>
      <c r="AA1321" s="165">
        <f t="shared" si="81"/>
        <v>0.3923611111111111</v>
      </c>
      <c r="AB1321" t="str">
        <f t="shared" si="82"/>
        <v>VSD</v>
      </c>
      <c r="AC1321" t="str">
        <f t="shared" si="83"/>
        <v>GA01Z7323</v>
      </c>
      <c r="AD1321" t="str">
        <f>_xlfn.IFNA(VLOOKUP(PrivateSchedule[[#This Row],[ow]],RTARoutes[[StageCodes]:[RouteID]],6,FALSE), VLOOKUP(PrivateSchedule[[#This Row],[re]],RTARoutes[[StageCodes]:[RouteID]],6,FALSE))</f>
        <v>PVT360</v>
      </c>
      <c r="AE1321" t="str" cm="1">
        <f t="array" ref="AE1321">_xlfn.IFS( NOT(ISNA(VLOOKUP(PrivateSchedule[[#This Row],[ow]],RTARoutes[[StageCodes]:[RouteID]],6,FALSE))), "O",  NOT(ISNA(VLOOKUP(PrivateSchedule[[#This Row],[re]],RTARoutes[[StageCodes]:[RouteID]],6,FALSE))), "R")</f>
        <v>O</v>
      </c>
      <c r="AF1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22" spans="2:33">
      <c r="O1322" s="171" t="s">
        <v>421</v>
      </c>
      <c r="T1322" s="173" t="s">
        <v>422</v>
      </c>
      <c r="U1322" t="str">
        <f t="shared" si="80"/>
        <v>VASCO-NEW VADDEM</v>
      </c>
      <c r="V1322" s="163">
        <v>0.3923611111111111</v>
      </c>
      <c r="AA1322" s="165">
        <f t="shared" si="81"/>
        <v>0.40625</v>
      </c>
      <c r="AB1322" t="str">
        <f t="shared" si="82"/>
        <v>VSD</v>
      </c>
      <c r="AC1322" t="str">
        <f t="shared" si="83"/>
        <v>GA01Z7323</v>
      </c>
      <c r="AD1322" t="str">
        <f>_xlfn.IFNA(VLOOKUP(PrivateSchedule[[#This Row],[ow]],RTARoutes[[StageCodes]:[RouteID]],6,FALSE), VLOOKUP(PrivateSchedule[[#This Row],[re]],RTARoutes[[StageCodes]:[RouteID]],6,FALSE))</f>
        <v>PVT360</v>
      </c>
      <c r="AE1322" t="str" cm="1">
        <f t="array" ref="AE1322">_xlfn.IFS( NOT(ISNA(VLOOKUP(PrivateSchedule[[#This Row],[ow]],RTARoutes[[StageCodes]:[RouteID]],6,FALSE))), "O",  NOT(ISNA(VLOOKUP(PrivateSchedule[[#This Row],[re]],RTARoutes[[StageCodes]:[RouteID]],6,FALSE))), "R")</f>
        <v>R</v>
      </c>
      <c r="AF1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23" spans="2:33">
      <c r="O1323" s="171" t="s">
        <v>422</v>
      </c>
      <c r="T1323" s="173" t="s">
        <v>421</v>
      </c>
      <c r="U1323" t="str">
        <f t="shared" si="80"/>
        <v>NEW VADDEM-VASCO</v>
      </c>
      <c r="V1323" s="163">
        <v>0.42708333333333331</v>
      </c>
      <c r="AA1323" s="165">
        <f t="shared" si="81"/>
        <v>0.44097222222222221</v>
      </c>
      <c r="AB1323" t="str">
        <f t="shared" si="82"/>
        <v>VSD</v>
      </c>
      <c r="AC1323" t="str">
        <f t="shared" si="83"/>
        <v>GA01Z7323</v>
      </c>
      <c r="AD1323" t="str">
        <f>_xlfn.IFNA(VLOOKUP(PrivateSchedule[[#This Row],[ow]],RTARoutes[[StageCodes]:[RouteID]],6,FALSE), VLOOKUP(PrivateSchedule[[#This Row],[re]],RTARoutes[[StageCodes]:[RouteID]],6,FALSE))</f>
        <v>PVT360</v>
      </c>
      <c r="AE1323" t="str" cm="1">
        <f t="array" ref="AE1323">_xlfn.IFS( NOT(ISNA(VLOOKUP(PrivateSchedule[[#This Row],[ow]],RTARoutes[[StageCodes]:[RouteID]],6,FALSE))), "O",  NOT(ISNA(VLOOKUP(PrivateSchedule[[#This Row],[re]],RTARoutes[[StageCodes]:[RouteID]],6,FALSE))), "R")</f>
        <v>O</v>
      </c>
      <c r="AF1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24" spans="2:33">
      <c r="O1324" s="171" t="s">
        <v>421</v>
      </c>
      <c r="T1324" s="173" t="s">
        <v>422</v>
      </c>
      <c r="U1324" t="str">
        <f t="shared" si="80"/>
        <v>VASCO-NEW VADDEM</v>
      </c>
      <c r="V1324" s="163">
        <v>0.44097222222222221</v>
      </c>
      <c r="AA1324" s="165">
        <f t="shared" si="81"/>
        <v>0.4548611111111111</v>
      </c>
      <c r="AB1324" t="str">
        <f t="shared" si="82"/>
        <v>VSD</v>
      </c>
      <c r="AC1324" t="str">
        <f t="shared" si="83"/>
        <v>GA01Z7323</v>
      </c>
      <c r="AD1324" t="str">
        <f>_xlfn.IFNA(VLOOKUP(PrivateSchedule[[#This Row],[ow]],RTARoutes[[StageCodes]:[RouteID]],6,FALSE), VLOOKUP(PrivateSchedule[[#This Row],[re]],RTARoutes[[StageCodes]:[RouteID]],6,FALSE))</f>
        <v>PVT360</v>
      </c>
      <c r="AE1324" t="str" cm="1">
        <f t="array" ref="AE1324">_xlfn.IFS( NOT(ISNA(VLOOKUP(PrivateSchedule[[#This Row],[ow]],RTARoutes[[StageCodes]:[RouteID]],6,FALSE))), "O",  NOT(ISNA(VLOOKUP(PrivateSchedule[[#This Row],[re]],RTARoutes[[StageCodes]:[RouteID]],6,FALSE))), "R")</f>
        <v>R</v>
      </c>
      <c r="AF1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25" spans="2:33">
      <c r="O1325" s="171" t="s">
        <v>422</v>
      </c>
      <c r="T1325" s="173" t="s">
        <v>421</v>
      </c>
      <c r="U1325" t="str">
        <f t="shared" si="80"/>
        <v>NEW VADDEM-VASCO</v>
      </c>
      <c r="V1325" s="163">
        <v>0.46875</v>
      </c>
      <c r="AA1325" s="165">
        <f t="shared" si="81"/>
        <v>0.4826388888888889</v>
      </c>
      <c r="AB1325" t="str">
        <f t="shared" si="82"/>
        <v>VSD</v>
      </c>
      <c r="AC1325" t="str">
        <f t="shared" si="83"/>
        <v>GA01Z7323</v>
      </c>
      <c r="AD1325" t="str">
        <f>_xlfn.IFNA(VLOOKUP(PrivateSchedule[[#This Row],[ow]],RTARoutes[[StageCodes]:[RouteID]],6,FALSE), VLOOKUP(PrivateSchedule[[#This Row],[re]],RTARoutes[[StageCodes]:[RouteID]],6,FALSE))</f>
        <v>PVT360</v>
      </c>
      <c r="AE1325" t="str" cm="1">
        <f t="array" ref="AE1325">_xlfn.IFS( NOT(ISNA(VLOOKUP(PrivateSchedule[[#This Row],[ow]],RTARoutes[[StageCodes]:[RouteID]],6,FALSE))), "O",  NOT(ISNA(VLOOKUP(PrivateSchedule[[#This Row],[re]],RTARoutes[[StageCodes]:[RouteID]],6,FALSE))), "R")</f>
        <v>O</v>
      </c>
      <c r="AF1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26" spans="2:33">
      <c r="O1326" s="171" t="s">
        <v>421</v>
      </c>
      <c r="T1326" s="173" t="s">
        <v>422</v>
      </c>
      <c r="U1326" t="str">
        <f t="shared" si="80"/>
        <v>VASCO-NEW VADDEM</v>
      </c>
      <c r="V1326" s="163">
        <v>0.4826388888888889</v>
      </c>
      <c r="AA1326" s="165">
        <f t="shared" si="81"/>
        <v>0.49652777777777779</v>
      </c>
      <c r="AB1326" t="str">
        <f t="shared" si="82"/>
        <v>VSD</v>
      </c>
      <c r="AC1326" t="str">
        <f t="shared" si="83"/>
        <v>GA01Z7323</v>
      </c>
      <c r="AD1326" t="str">
        <f>_xlfn.IFNA(VLOOKUP(PrivateSchedule[[#This Row],[ow]],RTARoutes[[StageCodes]:[RouteID]],6,FALSE), VLOOKUP(PrivateSchedule[[#This Row],[re]],RTARoutes[[StageCodes]:[RouteID]],6,FALSE))</f>
        <v>PVT360</v>
      </c>
      <c r="AE1326" t="str" cm="1">
        <f t="array" ref="AE1326">_xlfn.IFS( NOT(ISNA(VLOOKUP(PrivateSchedule[[#This Row],[ow]],RTARoutes[[StageCodes]:[RouteID]],6,FALSE))), "O",  NOT(ISNA(VLOOKUP(PrivateSchedule[[#This Row],[re]],RTARoutes[[StageCodes]:[RouteID]],6,FALSE))), "R")</f>
        <v>R</v>
      </c>
      <c r="AF1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27" spans="2:33">
      <c r="O1327" s="171" t="s">
        <v>422</v>
      </c>
      <c r="T1327" s="173" t="s">
        <v>421</v>
      </c>
      <c r="U1327" t="str">
        <f t="shared" si="80"/>
        <v>NEW VADDEM-VASCO</v>
      </c>
      <c r="V1327" s="163">
        <v>0.5</v>
      </c>
      <c r="AA1327" s="165">
        <f t="shared" si="81"/>
        <v>0.51388888888888884</v>
      </c>
      <c r="AB1327" t="str">
        <f t="shared" si="82"/>
        <v>VSD</v>
      </c>
      <c r="AC1327" t="str">
        <f t="shared" si="83"/>
        <v>GA01Z7323</v>
      </c>
      <c r="AD1327" t="str">
        <f>_xlfn.IFNA(VLOOKUP(PrivateSchedule[[#This Row],[ow]],RTARoutes[[StageCodes]:[RouteID]],6,FALSE), VLOOKUP(PrivateSchedule[[#This Row],[re]],RTARoutes[[StageCodes]:[RouteID]],6,FALSE))</f>
        <v>PVT360</v>
      </c>
      <c r="AE1327" t="str" cm="1">
        <f t="array" ref="AE1327">_xlfn.IFS( NOT(ISNA(VLOOKUP(PrivateSchedule[[#This Row],[ow]],RTARoutes[[StageCodes]:[RouteID]],6,FALSE))), "O",  NOT(ISNA(VLOOKUP(PrivateSchedule[[#This Row],[re]],RTARoutes[[StageCodes]:[RouteID]],6,FALSE))), "R")</f>
        <v>O</v>
      </c>
      <c r="AF1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28" spans="2:33">
      <c r="O1328" s="171" t="s">
        <v>421</v>
      </c>
      <c r="T1328" s="173" t="s">
        <v>422</v>
      </c>
      <c r="U1328" t="str">
        <f t="shared" si="80"/>
        <v>VASCO-NEW VADDEM</v>
      </c>
      <c r="V1328" s="163">
        <v>0.51388888888888884</v>
      </c>
      <c r="AA1328" s="165">
        <f t="shared" si="81"/>
        <v>0.52777777777777768</v>
      </c>
      <c r="AB1328" t="str">
        <f t="shared" si="82"/>
        <v>VSD</v>
      </c>
      <c r="AC1328" t="str">
        <f t="shared" si="83"/>
        <v>GA01Z7323</v>
      </c>
      <c r="AD1328" t="str">
        <f>_xlfn.IFNA(VLOOKUP(PrivateSchedule[[#This Row],[ow]],RTARoutes[[StageCodes]:[RouteID]],6,FALSE), VLOOKUP(PrivateSchedule[[#This Row],[re]],RTARoutes[[StageCodes]:[RouteID]],6,FALSE))</f>
        <v>PVT360</v>
      </c>
      <c r="AE1328" t="str" cm="1">
        <f t="array" ref="AE1328">_xlfn.IFS( NOT(ISNA(VLOOKUP(PrivateSchedule[[#This Row],[ow]],RTARoutes[[StageCodes]:[RouteID]],6,FALSE))), "O",  NOT(ISNA(VLOOKUP(PrivateSchedule[[#This Row],[re]],RTARoutes[[StageCodes]:[RouteID]],6,FALSE))), "R")</f>
        <v>R</v>
      </c>
      <c r="AF1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29" spans="2:33">
      <c r="O1329" s="171" t="s">
        <v>422</v>
      </c>
      <c r="T1329" s="173" t="s">
        <v>421</v>
      </c>
      <c r="U1329" t="str">
        <f t="shared" si="80"/>
        <v>NEW VADDEM-VASCO</v>
      </c>
      <c r="V1329" s="163">
        <v>0.54861111111111116</v>
      </c>
      <c r="AA1329" s="165">
        <f t="shared" si="81"/>
        <v>0.5625</v>
      </c>
      <c r="AB1329" t="str">
        <f t="shared" si="82"/>
        <v>VSD</v>
      </c>
      <c r="AC1329" t="str">
        <f t="shared" si="83"/>
        <v>GA01Z7323</v>
      </c>
      <c r="AD1329" t="str">
        <f>_xlfn.IFNA(VLOOKUP(PrivateSchedule[[#This Row],[ow]],RTARoutes[[StageCodes]:[RouteID]],6,FALSE), VLOOKUP(PrivateSchedule[[#This Row],[re]],RTARoutes[[StageCodes]:[RouteID]],6,FALSE))</f>
        <v>PVT360</v>
      </c>
      <c r="AE1329" t="str" cm="1">
        <f t="array" ref="AE1329">_xlfn.IFS( NOT(ISNA(VLOOKUP(PrivateSchedule[[#This Row],[ow]],RTARoutes[[StageCodes]:[RouteID]],6,FALSE))), "O",  NOT(ISNA(VLOOKUP(PrivateSchedule[[#This Row],[re]],RTARoutes[[StageCodes]:[RouteID]],6,FALSE))), "R")</f>
        <v>O</v>
      </c>
      <c r="AF1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30" spans="2:33">
      <c r="O1330" s="171" t="s">
        <v>421</v>
      </c>
      <c r="T1330" s="173" t="s">
        <v>422</v>
      </c>
      <c r="U1330" t="str">
        <f t="shared" si="80"/>
        <v>VASCO-NEW VADDEM</v>
      </c>
      <c r="V1330" s="163">
        <v>0.5625</v>
      </c>
      <c r="AA1330" s="165">
        <f t="shared" si="81"/>
        <v>0.57638888888888884</v>
      </c>
      <c r="AB1330" t="str">
        <f t="shared" si="82"/>
        <v>VSD</v>
      </c>
      <c r="AC1330" t="str">
        <f t="shared" si="83"/>
        <v>GA01Z7323</v>
      </c>
      <c r="AD1330" t="str">
        <f>_xlfn.IFNA(VLOOKUP(PrivateSchedule[[#This Row],[ow]],RTARoutes[[StageCodes]:[RouteID]],6,FALSE), VLOOKUP(PrivateSchedule[[#This Row],[re]],RTARoutes[[StageCodes]:[RouteID]],6,FALSE))</f>
        <v>PVT360</v>
      </c>
      <c r="AE1330" t="str" cm="1">
        <f t="array" ref="AE1330">_xlfn.IFS( NOT(ISNA(VLOOKUP(PrivateSchedule[[#This Row],[ow]],RTARoutes[[StageCodes]:[RouteID]],6,FALSE))), "O",  NOT(ISNA(VLOOKUP(PrivateSchedule[[#This Row],[re]],RTARoutes[[StageCodes]:[RouteID]],6,FALSE))), "R")</f>
        <v>R</v>
      </c>
      <c r="AF1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31" spans="2:33">
      <c r="O1331" s="171" t="s">
        <v>422</v>
      </c>
      <c r="T1331" s="173" t="s">
        <v>421</v>
      </c>
      <c r="U1331" t="str">
        <f t="shared" si="80"/>
        <v>NEW VADDEM-VASCO</v>
      </c>
      <c r="V1331" s="163">
        <v>0.59027777777777779</v>
      </c>
      <c r="AA1331" s="165">
        <f t="shared" si="81"/>
        <v>0.60416666666666663</v>
      </c>
      <c r="AB1331" t="str">
        <f t="shared" si="82"/>
        <v>VSD</v>
      </c>
      <c r="AC1331" t="str">
        <f t="shared" si="83"/>
        <v>GA01Z7323</v>
      </c>
      <c r="AD1331" t="str">
        <f>_xlfn.IFNA(VLOOKUP(PrivateSchedule[[#This Row],[ow]],RTARoutes[[StageCodes]:[RouteID]],6,FALSE), VLOOKUP(PrivateSchedule[[#This Row],[re]],RTARoutes[[StageCodes]:[RouteID]],6,FALSE))</f>
        <v>PVT360</v>
      </c>
      <c r="AE1331" t="str" cm="1">
        <f t="array" ref="AE1331">_xlfn.IFS( NOT(ISNA(VLOOKUP(PrivateSchedule[[#This Row],[ow]],RTARoutes[[StageCodes]:[RouteID]],6,FALSE))), "O",  NOT(ISNA(VLOOKUP(PrivateSchedule[[#This Row],[re]],RTARoutes[[StageCodes]:[RouteID]],6,FALSE))), "R")</f>
        <v>O</v>
      </c>
      <c r="AF1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32" spans="2:33">
      <c r="O1332" s="171" t="s">
        <v>421</v>
      </c>
      <c r="T1332" s="173" t="s">
        <v>422</v>
      </c>
      <c r="U1332" t="str">
        <f t="shared" si="80"/>
        <v>VASCO-NEW VADDEM</v>
      </c>
      <c r="V1332" s="163">
        <v>0.60763888888888884</v>
      </c>
      <c r="AA1332" s="165">
        <f t="shared" si="81"/>
        <v>0.62152777777777768</v>
      </c>
      <c r="AB1332" t="str">
        <f t="shared" si="82"/>
        <v>VSD</v>
      </c>
      <c r="AC1332" t="str">
        <f t="shared" si="83"/>
        <v>GA01Z7323</v>
      </c>
      <c r="AD1332" t="str">
        <f>_xlfn.IFNA(VLOOKUP(PrivateSchedule[[#This Row],[ow]],RTARoutes[[StageCodes]:[RouteID]],6,FALSE), VLOOKUP(PrivateSchedule[[#This Row],[re]],RTARoutes[[StageCodes]:[RouteID]],6,FALSE))</f>
        <v>PVT360</v>
      </c>
      <c r="AE1332" t="str" cm="1">
        <f t="array" ref="AE1332">_xlfn.IFS( NOT(ISNA(VLOOKUP(PrivateSchedule[[#This Row],[ow]],RTARoutes[[StageCodes]:[RouteID]],6,FALSE))), "O",  NOT(ISNA(VLOOKUP(PrivateSchedule[[#This Row],[re]],RTARoutes[[StageCodes]:[RouteID]],6,FALSE))), "R")</f>
        <v>R</v>
      </c>
      <c r="AF1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33" spans="2:33">
      <c r="O1333" s="171" t="s">
        <v>422</v>
      </c>
      <c r="T1333" s="173" t="s">
        <v>421</v>
      </c>
      <c r="U1333" t="str">
        <f t="shared" si="80"/>
        <v>NEW VADDEM-VASCO</v>
      </c>
      <c r="V1333" s="163">
        <v>0.68055555555555558</v>
      </c>
      <c r="AA1333" s="165">
        <f t="shared" si="81"/>
        <v>0.69444444444444442</v>
      </c>
      <c r="AB1333" t="str">
        <f t="shared" si="82"/>
        <v>VSD</v>
      </c>
      <c r="AC1333" t="str">
        <f t="shared" si="83"/>
        <v>GA01Z7323</v>
      </c>
      <c r="AD1333" t="str">
        <f>_xlfn.IFNA(VLOOKUP(PrivateSchedule[[#This Row],[ow]],RTARoutes[[StageCodes]:[RouteID]],6,FALSE), VLOOKUP(PrivateSchedule[[#This Row],[re]],RTARoutes[[StageCodes]:[RouteID]],6,FALSE))</f>
        <v>PVT360</v>
      </c>
      <c r="AE1333" t="str" cm="1">
        <f t="array" ref="AE1333">_xlfn.IFS( NOT(ISNA(VLOOKUP(PrivateSchedule[[#This Row],[ow]],RTARoutes[[StageCodes]:[RouteID]],6,FALSE))), "O",  NOT(ISNA(VLOOKUP(PrivateSchedule[[#This Row],[re]],RTARoutes[[StageCodes]:[RouteID]],6,FALSE))), "R")</f>
        <v>O</v>
      </c>
      <c r="AF1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34" spans="2:33">
      <c r="O1334" s="171" t="s">
        <v>421</v>
      </c>
      <c r="T1334" s="173" t="s">
        <v>422</v>
      </c>
      <c r="U1334" t="str">
        <f t="shared" si="80"/>
        <v>VASCO-NEW VADDEM</v>
      </c>
      <c r="V1334" s="163">
        <v>0.69444444444444442</v>
      </c>
      <c r="AA1334" s="165">
        <f t="shared" si="81"/>
        <v>0.70833333333333326</v>
      </c>
      <c r="AB1334" t="str">
        <f t="shared" si="82"/>
        <v>VSD</v>
      </c>
      <c r="AC1334" t="str">
        <f t="shared" si="83"/>
        <v>GA01Z7323</v>
      </c>
      <c r="AD1334" t="str">
        <f>_xlfn.IFNA(VLOOKUP(PrivateSchedule[[#This Row],[ow]],RTARoutes[[StageCodes]:[RouteID]],6,FALSE), VLOOKUP(PrivateSchedule[[#This Row],[re]],RTARoutes[[StageCodes]:[RouteID]],6,FALSE))</f>
        <v>PVT360</v>
      </c>
      <c r="AE1334" t="str" cm="1">
        <f t="array" ref="AE1334">_xlfn.IFS( NOT(ISNA(VLOOKUP(PrivateSchedule[[#This Row],[ow]],RTARoutes[[StageCodes]:[RouteID]],6,FALSE))), "O",  NOT(ISNA(VLOOKUP(PrivateSchedule[[#This Row],[re]],RTARoutes[[StageCodes]:[RouteID]],6,FALSE))), "R")</f>
        <v>R</v>
      </c>
      <c r="AF1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35" spans="2:33">
      <c r="O1335" s="171" t="s">
        <v>422</v>
      </c>
      <c r="T1335" s="173" t="s">
        <v>421</v>
      </c>
      <c r="U1335" t="str">
        <f t="shared" si="80"/>
        <v>NEW VADDEM-VASCO</v>
      </c>
      <c r="V1335" s="163">
        <v>0.71527777777777779</v>
      </c>
      <c r="AA1335" s="165">
        <f t="shared" si="81"/>
        <v>0.72916666666666663</v>
      </c>
      <c r="AB1335" t="str">
        <f t="shared" si="82"/>
        <v>VSD</v>
      </c>
      <c r="AC1335" t="str">
        <f t="shared" si="83"/>
        <v>GA01Z7323</v>
      </c>
      <c r="AD1335" t="str">
        <f>_xlfn.IFNA(VLOOKUP(PrivateSchedule[[#This Row],[ow]],RTARoutes[[StageCodes]:[RouteID]],6,FALSE), VLOOKUP(PrivateSchedule[[#This Row],[re]],RTARoutes[[StageCodes]:[RouteID]],6,FALSE))</f>
        <v>PVT360</v>
      </c>
      <c r="AE1335" t="str" cm="1">
        <f t="array" ref="AE1335">_xlfn.IFS( NOT(ISNA(VLOOKUP(PrivateSchedule[[#This Row],[ow]],RTARoutes[[StageCodes]:[RouteID]],6,FALSE))), "O",  NOT(ISNA(VLOOKUP(PrivateSchedule[[#This Row],[re]],RTARoutes[[StageCodes]:[RouteID]],6,FALSE))), "R")</f>
        <v>O</v>
      </c>
      <c r="AF1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36" spans="2:33">
      <c r="O1336" s="171" t="s">
        <v>421</v>
      </c>
      <c r="T1336" s="173" t="s">
        <v>422</v>
      </c>
      <c r="U1336" t="str">
        <f t="shared" si="80"/>
        <v>VASCO-NEW VADDEM</v>
      </c>
      <c r="V1336" s="163">
        <v>0.72916666666666663</v>
      </c>
      <c r="AA1336" s="165">
        <f t="shared" si="81"/>
        <v>0.74305555555555547</v>
      </c>
      <c r="AB1336" t="str">
        <f t="shared" si="82"/>
        <v>VSD</v>
      </c>
      <c r="AC1336" t="str">
        <f t="shared" si="83"/>
        <v>GA01Z7323</v>
      </c>
      <c r="AD1336" t="str">
        <f>_xlfn.IFNA(VLOOKUP(PrivateSchedule[[#This Row],[ow]],RTARoutes[[StageCodes]:[RouteID]],6,FALSE), VLOOKUP(PrivateSchedule[[#This Row],[re]],RTARoutes[[StageCodes]:[RouteID]],6,FALSE))</f>
        <v>PVT360</v>
      </c>
      <c r="AE1336" t="str" cm="1">
        <f t="array" ref="AE1336">_xlfn.IFS( NOT(ISNA(VLOOKUP(PrivateSchedule[[#This Row],[ow]],RTARoutes[[StageCodes]:[RouteID]],6,FALSE))), "O",  NOT(ISNA(VLOOKUP(PrivateSchedule[[#This Row],[re]],RTARoutes[[StageCodes]:[RouteID]],6,FALSE))), "R")</f>
        <v>R</v>
      </c>
      <c r="AF1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37" spans="2:33">
      <c r="O1337" s="171" t="s">
        <v>422</v>
      </c>
      <c r="T1337" s="173" t="s">
        <v>421</v>
      </c>
      <c r="U1337" t="str">
        <f t="shared" si="80"/>
        <v>NEW VADDEM-VASCO</v>
      </c>
      <c r="V1337" s="163">
        <v>0.76388888888888884</v>
      </c>
      <c r="AA1337" s="165">
        <f t="shared" si="81"/>
        <v>0.77777777777777768</v>
      </c>
      <c r="AB1337" t="str">
        <f t="shared" si="82"/>
        <v>VSD</v>
      </c>
      <c r="AC1337" t="str">
        <f t="shared" si="83"/>
        <v>GA01Z7323</v>
      </c>
      <c r="AD1337" t="str">
        <f>_xlfn.IFNA(VLOOKUP(PrivateSchedule[[#This Row],[ow]],RTARoutes[[StageCodes]:[RouteID]],6,FALSE), VLOOKUP(PrivateSchedule[[#This Row],[re]],RTARoutes[[StageCodes]:[RouteID]],6,FALSE))</f>
        <v>PVT360</v>
      </c>
      <c r="AE1337" t="str" cm="1">
        <f t="array" ref="AE1337">_xlfn.IFS( NOT(ISNA(VLOOKUP(PrivateSchedule[[#This Row],[ow]],RTARoutes[[StageCodes]:[RouteID]],6,FALSE))), "O",  NOT(ISNA(VLOOKUP(PrivateSchedule[[#This Row],[re]],RTARoutes[[StageCodes]:[RouteID]],6,FALSE))), "R")</f>
        <v>O</v>
      </c>
      <c r="AF1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38" spans="2:33">
      <c r="O1338" s="171" t="s">
        <v>421</v>
      </c>
      <c r="T1338" s="173" t="s">
        <v>422</v>
      </c>
      <c r="U1338" t="str">
        <f t="shared" si="80"/>
        <v>VASCO-NEW VADDEM</v>
      </c>
      <c r="V1338" s="163">
        <v>0.77777777777777779</v>
      </c>
      <c r="AA1338" s="165">
        <f t="shared" si="81"/>
        <v>0.79166666666666663</v>
      </c>
      <c r="AB1338" t="str">
        <f t="shared" si="82"/>
        <v>VSD</v>
      </c>
      <c r="AC1338" t="str">
        <f t="shared" si="83"/>
        <v>GA01Z7323</v>
      </c>
      <c r="AD1338" t="str">
        <f>_xlfn.IFNA(VLOOKUP(PrivateSchedule[[#This Row],[ow]],RTARoutes[[StageCodes]:[RouteID]],6,FALSE), VLOOKUP(PrivateSchedule[[#This Row],[re]],RTARoutes[[StageCodes]:[RouteID]],6,FALSE))</f>
        <v>PVT360</v>
      </c>
      <c r="AE1338" t="str" cm="1">
        <f t="array" ref="AE1338">_xlfn.IFS( NOT(ISNA(VLOOKUP(PrivateSchedule[[#This Row],[ow]],RTARoutes[[StageCodes]:[RouteID]],6,FALSE))), "O",  NOT(ISNA(VLOOKUP(PrivateSchedule[[#This Row],[re]],RTARoutes[[StageCodes]:[RouteID]],6,FALSE))), "R")</f>
        <v>R</v>
      </c>
      <c r="AF1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39" spans="2:33">
      <c r="O1339" s="171" t="s">
        <v>422</v>
      </c>
      <c r="T1339" s="173" t="s">
        <v>421</v>
      </c>
      <c r="U1339" t="str">
        <f t="shared" si="80"/>
        <v>NEW VADDEM-VASCO</v>
      </c>
      <c r="V1339" s="163">
        <v>0.80902777777777779</v>
      </c>
      <c r="AA1339" s="165">
        <f t="shared" si="81"/>
        <v>0.82291666666666663</v>
      </c>
      <c r="AB1339" t="str">
        <f t="shared" si="82"/>
        <v>VSD</v>
      </c>
      <c r="AC1339" t="str">
        <f t="shared" si="83"/>
        <v>GA01Z7323</v>
      </c>
      <c r="AD1339" t="str">
        <f>_xlfn.IFNA(VLOOKUP(PrivateSchedule[[#This Row],[ow]],RTARoutes[[StageCodes]:[RouteID]],6,FALSE), VLOOKUP(PrivateSchedule[[#This Row],[re]],RTARoutes[[StageCodes]:[RouteID]],6,FALSE))</f>
        <v>PVT360</v>
      </c>
      <c r="AE1339" t="str" cm="1">
        <f t="array" ref="AE1339">_xlfn.IFS( NOT(ISNA(VLOOKUP(PrivateSchedule[[#This Row],[ow]],RTARoutes[[StageCodes]:[RouteID]],6,FALSE))), "O",  NOT(ISNA(VLOOKUP(PrivateSchedule[[#This Row],[re]],RTARoutes[[StageCodes]:[RouteID]],6,FALSE))), "R")</f>
        <v>O</v>
      </c>
      <c r="AF1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40" spans="2:33">
      <c r="O1340" s="171" t="s">
        <v>421</v>
      </c>
      <c r="T1340" s="173" t="s">
        <v>422</v>
      </c>
      <c r="U1340" t="str">
        <f t="shared" si="80"/>
        <v>VASCO-NEW VADDEM</v>
      </c>
      <c r="V1340" s="163">
        <v>0.82291666666666663</v>
      </c>
      <c r="AA1340" s="165">
        <f t="shared" si="81"/>
        <v>0.83680555555555547</v>
      </c>
      <c r="AB1340" t="str">
        <f t="shared" si="82"/>
        <v>VSD</v>
      </c>
      <c r="AC1340" t="str">
        <f t="shared" si="83"/>
        <v>GA01Z7323</v>
      </c>
      <c r="AD1340" t="str">
        <f>_xlfn.IFNA(VLOOKUP(PrivateSchedule[[#This Row],[ow]],RTARoutes[[StageCodes]:[RouteID]],6,FALSE), VLOOKUP(PrivateSchedule[[#This Row],[re]],RTARoutes[[StageCodes]:[RouteID]],6,FALSE))</f>
        <v>PVT360</v>
      </c>
      <c r="AE1340" t="str" cm="1">
        <f t="array" ref="AE1340">_xlfn.IFS( NOT(ISNA(VLOOKUP(PrivateSchedule[[#This Row],[ow]],RTARoutes[[StageCodes]:[RouteID]],6,FALSE))), "O",  NOT(ISNA(VLOOKUP(PrivateSchedule[[#This Row],[re]],RTARoutes[[StageCodes]:[RouteID]],6,FALSE))), "R")</f>
        <v>R</v>
      </c>
      <c r="AF1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41" spans="2:33">
      <c r="O1341" s="171" t="s">
        <v>422</v>
      </c>
      <c r="T1341" s="173" t="s">
        <v>421</v>
      </c>
      <c r="U1341" t="str">
        <f t="shared" si="80"/>
        <v>NEW VADDEM-VASCO</v>
      </c>
      <c r="V1341" s="163">
        <v>0.85763888888888884</v>
      </c>
      <c r="AA1341" s="165">
        <f t="shared" si="81"/>
        <v>0.87152777777777768</v>
      </c>
      <c r="AB1341" t="str">
        <f t="shared" si="82"/>
        <v>VSD</v>
      </c>
      <c r="AC1341" t="str">
        <f t="shared" si="83"/>
        <v>GA01Z7323</v>
      </c>
      <c r="AD1341" t="str">
        <f>_xlfn.IFNA(VLOOKUP(PrivateSchedule[[#This Row],[ow]],RTARoutes[[StageCodes]:[RouteID]],6,FALSE), VLOOKUP(PrivateSchedule[[#This Row],[re]],RTARoutes[[StageCodes]:[RouteID]],6,FALSE))</f>
        <v>PVT360</v>
      </c>
      <c r="AE1341" t="str" cm="1">
        <f t="array" ref="AE1341">_xlfn.IFS( NOT(ISNA(VLOOKUP(PrivateSchedule[[#This Row],[ow]],RTARoutes[[StageCodes]:[RouteID]],6,FALSE))), "O",  NOT(ISNA(VLOOKUP(PrivateSchedule[[#This Row],[re]],RTARoutes[[StageCodes]:[RouteID]],6,FALSE))), "R")</f>
        <v>O</v>
      </c>
      <c r="AF1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42" spans="2:33">
      <c r="O1342" s="171" t="s">
        <v>421</v>
      </c>
      <c r="T1342" s="173" t="s">
        <v>422</v>
      </c>
      <c r="U1342" t="str">
        <f t="shared" si="80"/>
        <v>VASCO-NEW VADDEM</v>
      </c>
      <c r="V1342" s="163">
        <v>0.87152777777777779</v>
      </c>
      <c r="AA1342" s="165">
        <f t="shared" si="81"/>
        <v>0.88541666666666663</v>
      </c>
      <c r="AB1342" t="str">
        <f t="shared" si="82"/>
        <v>VSD</v>
      </c>
      <c r="AC1342" t="str">
        <f t="shared" si="83"/>
        <v>GA01Z7323</v>
      </c>
      <c r="AD1342" t="str">
        <f>_xlfn.IFNA(VLOOKUP(PrivateSchedule[[#This Row],[ow]],RTARoutes[[StageCodes]:[RouteID]],6,FALSE), VLOOKUP(PrivateSchedule[[#This Row],[re]],RTARoutes[[StageCodes]:[RouteID]],6,FALSE))</f>
        <v>PVT360</v>
      </c>
      <c r="AE1342" t="str" cm="1">
        <f t="array" ref="AE1342">_xlfn.IFS( NOT(ISNA(VLOOKUP(PrivateSchedule[[#This Row],[ow]],RTARoutes[[StageCodes]:[RouteID]],6,FALSE))), "O",  NOT(ISNA(VLOOKUP(PrivateSchedule[[#This Row],[re]],RTARoutes[[StageCodes]:[RouteID]],6,FALSE))), "R")</f>
        <v>R</v>
      </c>
      <c r="AF1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43" spans="2:33">
      <c r="B1343" s="171" t="s">
        <v>4004</v>
      </c>
      <c r="C1343" s="172" t="s">
        <v>4000</v>
      </c>
      <c r="E1343" s="176" t="s">
        <v>4005</v>
      </c>
      <c r="F1343" s="177">
        <v>45558</v>
      </c>
      <c r="J1343" s="171" t="s">
        <v>4006</v>
      </c>
      <c r="L1343" s="172" t="s">
        <v>16</v>
      </c>
      <c r="M1343" s="198">
        <v>29</v>
      </c>
      <c r="N1343" s="199">
        <v>11</v>
      </c>
      <c r="O1343" s="171" t="s">
        <v>422</v>
      </c>
      <c r="T1343" s="173" t="s">
        <v>421</v>
      </c>
      <c r="U1343" t="str">
        <f t="shared" si="80"/>
        <v>NEW VADDEM-VASCO</v>
      </c>
      <c r="V1343" s="163">
        <v>0.30208333333333331</v>
      </c>
      <c r="AA1343" s="165">
        <f t="shared" si="81"/>
        <v>0.31597222222222221</v>
      </c>
      <c r="AB1343" t="str">
        <f t="shared" si="82"/>
        <v>VSD</v>
      </c>
      <c r="AC1343" t="str">
        <f t="shared" si="83"/>
        <v>GA04T5699</v>
      </c>
      <c r="AD1343" t="str">
        <f>_xlfn.IFNA(VLOOKUP(PrivateSchedule[[#This Row],[ow]],RTARoutes[[StageCodes]:[RouteID]],6,FALSE), VLOOKUP(PrivateSchedule[[#This Row],[re]],RTARoutes[[StageCodes]:[RouteID]],6,FALSE))</f>
        <v>PVT360</v>
      </c>
      <c r="AE1343" t="str" cm="1">
        <f t="array" ref="AE1343">_xlfn.IFS( NOT(ISNA(VLOOKUP(PrivateSchedule[[#This Row],[ow]],RTARoutes[[StageCodes]:[RouteID]],6,FALSE))), "O",  NOT(ISNA(VLOOKUP(PrivateSchedule[[#This Row],[re]],RTARoutes[[StageCodes]:[RouteID]],6,FALSE))), "R")</f>
        <v>O</v>
      </c>
      <c r="AF1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44" spans="2:33">
      <c r="O1344" s="171" t="s">
        <v>421</v>
      </c>
      <c r="T1344" s="173" t="s">
        <v>422</v>
      </c>
      <c r="U1344" t="str">
        <f t="shared" si="80"/>
        <v>VASCO-NEW VADDEM</v>
      </c>
      <c r="V1344" s="163">
        <v>0.31597222222222221</v>
      </c>
      <c r="AA1344" s="165">
        <f t="shared" si="81"/>
        <v>0.3298611111111111</v>
      </c>
      <c r="AB1344" t="str">
        <f t="shared" si="82"/>
        <v>VSD</v>
      </c>
      <c r="AC1344" t="str">
        <f t="shared" si="83"/>
        <v>GA04T5699</v>
      </c>
      <c r="AD1344" t="str">
        <f>_xlfn.IFNA(VLOOKUP(PrivateSchedule[[#This Row],[ow]],RTARoutes[[StageCodes]:[RouteID]],6,FALSE), VLOOKUP(PrivateSchedule[[#This Row],[re]],RTARoutes[[StageCodes]:[RouteID]],6,FALSE))</f>
        <v>PVT360</v>
      </c>
      <c r="AE1344" t="str" cm="1">
        <f t="array" ref="AE1344">_xlfn.IFS( NOT(ISNA(VLOOKUP(PrivateSchedule[[#This Row],[ow]],RTARoutes[[StageCodes]:[RouteID]],6,FALSE))), "O",  NOT(ISNA(VLOOKUP(PrivateSchedule[[#This Row],[re]],RTARoutes[[StageCodes]:[RouteID]],6,FALSE))), "R")</f>
        <v>R</v>
      </c>
      <c r="AF1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45" spans="15:33">
      <c r="O1345" s="171" t="s">
        <v>422</v>
      </c>
      <c r="T1345" s="173" t="s">
        <v>421</v>
      </c>
      <c r="U1345" t="str">
        <f t="shared" si="80"/>
        <v>NEW VADDEM-VASCO</v>
      </c>
      <c r="V1345" s="163">
        <v>0.34027777777777779</v>
      </c>
      <c r="AA1345" s="165">
        <f t="shared" si="81"/>
        <v>0.35416666666666669</v>
      </c>
      <c r="AB1345" t="str">
        <f t="shared" si="82"/>
        <v>VSD</v>
      </c>
      <c r="AC1345" t="str">
        <f t="shared" si="83"/>
        <v>GA04T5699</v>
      </c>
      <c r="AD1345" t="str">
        <f>_xlfn.IFNA(VLOOKUP(PrivateSchedule[[#This Row],[ow]],RTARoutes[[StageCodes]:[RouteID]],6,FALSE), VLOOKUP(PrivateSchedule[[#This Row],[re]],RTARoutes[[StageCodes]:[RouteID]],6,FALSE))</f>
        <v>PVT360</v>
      </c>
      <c r="AE1345" t="str" cm="1">
        <f t="array" ref="AE1345">_xlfn.IFS( NOT(ISNA(VLOOKUP(PrivateSchedule[[#This Row],[ow]],RTARoutes[[StageCodes]:[RouteID]],6,FALSE))), "O",  NOT(ISNA(VLOOKUP(PrivateSchedule[[#This Row],[re]],RTARoutes[[StageCodes]:[RouteID]],6,FALSE))), "R")</f>
        <v>O</v>
      </c>
      <c r="AF1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46" spans="15:33">
      <c r="O1346" s="171" t="s">
        <v>421</v>
      </c>
      <c r="T1346" s="173" t="s">
        <v>422</v>
      </c>
      <c r="U1346" t="str">
        <f t="shared" si="80"/>
        <v>VASCO-NEW VADDEM</v>
      </c>
      <c r="V1346" s="163">
        <v>0.35416666666666669</v>
      </c>
      <c r="AA1346" s="165">
        <f t="shared" si="81"/>
        <v>0.36805555555555558</v>
      </c>
      <c r="AB1346" t="str">
        <f t="shared" si="82"/>
        <v>VSD</v>
      </c>
      <c r="AC1346" t="str">
        <f t="shared" si="83"/>
        <v>GA04T5699</v>
      </c>
      <c r="AD1346" t="str">
        <f>_xlfn.IFNA(VLOOKUP(PrivateSchedule[[#This Row],[ow]],RTARoutes[[StageCodes]:[RouteID]],6,FALSE), VLOOKUP(PrivateSchedule[[#This Row],[re]],RTARoutes[[StageCodes]:[RouteID]],6,FALSE))</f>
        <v>PVT360</v>
      </c>
      <c r="AE1346" t="str" cm="1">
        <f t="array" ref="AE1346">_xlfn.IFS( NOT(ISNA(VLOOKUP(PrivateSchedule[[#This Row],[ow]],RTARoutes[[StageCodes]:[RouteID]],6,FALSE))), "O",  NOT(ISNA(VLOOKUP(PrivateSchedule[[#This Row],[re]],RTARoutes[[StageCodes]:[RouteID]],6,FALSE))), "R")</f>
        <v>R</v>
      </c>
      <c r="AF1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47" spans="15:33">
      <c r="O1347" s="171" t="s">
        <v>422</v>
      </c>
      <c r="T1347" s="173" t="s">
        <v>421</v>
      </c>
      <c r="U1347" t="str">
        <f t="shared" ref="U1347:U1410" si="84">_xlfn.IFNA(VLOOKUP($O1347,Code2Loc,2,FALSE)
&amp; IF( OR( ISNA($P1347), LEN($P1347)=0), "",  "-" &amp; VLOOKUP($P1347,Code2Loc,2,FALSE))
&amp; IF( OR( ISNA($Q1347), LEN($Q1347)=0), "",  "-" &amp; VLOOKUP($Q1347,Code2Loc,2,FALSE))
&amp; IF( OR( ISNA($R1347), LEN($R1347)=0), "",  "-" &amp; VLOOKUP($R1347,Code2Loc,2,FALSE))
&amp; IF( OR( ISNA($S1347), LEN($S1347)=0), "",  "-" &amp; VLOOKUP($S1347,Code2Loc,2,FALSE))
&amp; IF( OR( ISNA($T1347), LEN($T1347)=0), "",  "-" &amp; VLOOKUP($T1347,Code2Loc,2,FALSE)),"")</f>
        <v>NEW VADDEM-VASCO</v>
      </c>
      <c r="V1347" s="163">
        <v>0.38541666666666669</v>
      </c>
      <c r="AA1347" s="165">
        <f t="shared" ref="AA1347:AA1410" si="85">IF(ISBLANK($V1347), "", _xlfn.IFNA($V1347 + _xlfn.IFNA( VLOOKUP($O1347 &amp; IF(ISBLANK($P1347),"", "-" &amp; $P1347) &amp; IF(ISBLANK($Q1347),"", "-" &amp; $Q1347) &amp; IF(ISBLANK($R1347),"", "-" &amp; $R1347) &amp; IF(ISBLANK($S1347),"", "-" &amp; $S1347) &amp; IF(ISBLANK($T1347),"", "-" &amp; $T1347),TravelTime,8,FALSE), VLOOKUP($T1347 &amp; IF(ISBLANK($S1347),"", "-" &amp; $S1347) &amp; IF(ISBLANK($R1347),"", "-" &amp; $R1347) &amp; IF(ISBLANK($Q1347),"", "-" &amp; $Q1347) &amp; IF(ISBLANK($P1347),"", "-" &amp; $P1347) &amp; IF(ISBLANK($O1347),"", "-" &amp; $O1347),TravelTime,8,FALSE)) / 1440, ""))</f>
        <v>0.39930555555555558</v>
      </c>
      <c r="AB1347" t="str">
        <f t="shared" ref="AB1347:AB1410" si="86">IF(AND(LEN($A1347)&lt;&gt;0,LEN($A1347)&lt;&gt;0),$A1347,$AB1346)</f>
        <v>VSD</v>
      </c>
      <c r="AC1347" t="str">
        <f t="shared" ref="AC1347:AC1410" si="87">IF(AND(LEN($J1347)&lt;&gt;0,LEN($B1347)&lt;&gt;0),$J1347,$AC1346)</f>
        <v>GA04T5699</v>
      </c>
      <c r="AD1347" t="str">
        <f>_xlfn.IFNA(VLOOKUP(PrivateSchedule[[#This Row],[ow]],RTARoutes[[StageCodes]:[RouteID]],6,FALSE), VLOOKUP(PrivateSchedule[[#This Row],[re]],RTARoutes[[StageCodes]:[RouteID]],6,FALSE))</f>
        <v>PVT360</v>
      </c>
      <c r="AE1347" t="str" cm="1">
        <f t="array" ref="AE1347">_xlfn.IFS( NOT(ISNA(VLOOKUP(PrivateSchedule[[#This Row],[ow]],RTARoutes[[StageCodes]:[RouteID]],6,FALSE))), "O",  NOT(ISNA(VLOOKUP(PrivateSchedule[[#This Row],[re]],RTARoutes[[StageCodes]:[RouteID]],6,FALSE))), "R")</f>
        <v>O</v>
      </c>
      <c r="AF1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48" spans="15:33">
      <c r="O1348" s="171" t="s">
        <v>421</v>
      </c>
      <c r="T1348" s="173" t="s">
        <v>422</v>
      </c>
      <c r="U1348" t="str">
        <f t="shared" si="84"/>
        <v>VASCO-NEW VADDEM</v>
      </c>
      <c r="V1348" s="163">
        <v>0.39930555555555558</v>
      </c>
      <c r="AA1348" s="165">
        <f t="shared" si="85"/>
        <v>0.41319444444444448</v>
      </c>
      <c r="AB1348" t="str">
        <f t="shared" si="86"/>
        <v>VSD</v>
      </c>
      <c r="AC1348" t="str">
        <f t="shared" si="87"/>
        <v>GA04T5699</v>
      </c>
      <c r="AD1348" t="str">
        <f>_xlfn.IFNA(VLOOKUP(PrivateSchedule[[#This Row],[ow]],RTARoutes[[StageCodes]:[RouteID]],6,FALSE), VLOOKUP(PrivateSchedule[[#This Row],[re]],RTARoutes[[StageCodes]:[RouteID]],6,FALSE))</f>
        <v>PVT360</v>
      </c>
      <c r="AE1348" t="str" cm="1">
        <f t="array" ref="AE1348">_xlfn.IFS( NOT(ISNA(VLOOKUP(PrivateSchedule[[#This Row],[ow]],RTARoutes[[StageCodes]:[RouteID]],6,FALSE))), "O",  NOT(ISNA(VLOOKUP(PrivateSchedule[[#This Row],[re]],RTARoutes[[StageCodes]:[RouteID]],6,FALSE))), "R")</f>
        <v>R</v>
      </c>
      <c r="AF1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49" spans="15:33">
      <c r="O1349" s="171" t="s">
        <v>422</v>
      </c>
      <c r="T1349" s="173" t="s">
        <v>421</v>
      </c>
      <c r="U1349" t="str">
        <f t="shared" si="84"/>
        <v>NEW VADDEM-VASCO</v>
      </c>
      <c r="V1349" s="163">
        <v>0.4375</v>
      </c>
      <c r="AA1349" s="165">
        <f t="shared" si="85"/>
        <v>0.4513888888888889</v>
      </c>
      <c r="AB1349" t="str">
        <f t="shared" si="86"/>
        <v>VSD</v>
      </c>
      <c r="AC1349" t="str">
        <f t="shared" si="87"/>
        <v>GA04T5699</v>
      </c>
      <c r="AD1349" t="str">
        <f>_xlfn.IFNA(VLOOKUP(PrivateSchedule[[#This Row],[ow]],RTARoutes[[StageCodes]:[RouteID]],6,FALSE), VLOOKUP(PrivateSchedule[[#This Row],[re]],RTARoutes[[StageCodes]:[RouteID]],6,FALSE))</f>
        <v>PVT360</v>
      </c>
      <c r="AE1349" t="str" cm="1">
        <f t="array" ref="AE1349">_xlfn.IFS( NOT(ISNA(VLOOKUP(PrivateSchedule[[#This Row],[ow]],RTARoutes[[StageCodes]:[RouteID]],6,FALSE))), "O",  NOT(ISNA(VLOOKUP(PrivateSchedule[[#This Row],[re]],RTARoutes[[StageCodes]:[RouteID]],6,FALSE))), "R")</f>
        <v>O</v>
      </c>
      <c r="AF1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50" spans="15:33">
      <c r="O1350" s="171" t="s">
        <v>421</v>
      </c>
      <c r="T1350" s="173" t="s">
        <v>422</v>
      </c>
      <c r="U1350" t="str">
        <f t="shared" si="84"/>
        <v>VASCO-NEW VADDEM</v>
      </c>
      <c r="V1350" s="163">
        <v>0.4513888888888889</v>
      </c>
      <c r="AA1350" s="165">
        <f t="shared" si="85"/>
        <v>0.46527777777777779</v>
      </c>
      <c r="AB1350" t="str">
        <f t="shared" si="86"/>
        <v>VSD</v>
      </c>
      <c r="AC1350" t="str">
        <f t="shared" si="87"/>
        <v>GA04T5699</v>
      </c>
      <c r="AD1350" t="str">
        <f>_xlfn.IFNA(VLOOKUP(PrivateSchedule[[#This Row],[ow]],RTARoutes[[StageCodes]:[RouteID]],6,FALSE), VLOOKUP(PrivateSchedule[[#This Row],[re]],RTARoutes[[StageCodes]:[RouteID]],6,FALSE))</f>
        <v>PVT360</v>
      </c>
      <c r="AE1350" t="str" cm="1">
        <f t="array" ref="AE1350">_xlfn.IFS( NOT(ISNA(VLOOKUP(PrivateSchedule[[#This Row],[ow]],RTARoutes[[StageCodes]:[RouteID]],6,FALSE))), "O",  NOT(ISNA(VLOOKUP(PrivateSchedule[[#This Row],[re]],RTARoutes[[StageCodes]:[RouteID]],6,FALSE))), "R")</f>
        <v>R</v>
      </c>
      <c r="AF1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51" spans="15:33">
      <c r="O1351" s="171" t="s">
        <v>422</v>
      </c>
      <c r="T1351" s="173" t="s">
        <v>421</v>
      </c>
      <c r="U1351" t="str">
        <f t="shared" si="84"/>
        <v>NEW VADDEM-VASCO</v>
      </c>
      <c r="V1351" s="163">
        <v>0.47569444444444442</v>
      </c>
      <c r="AA1351" s="165">
        <f t="shared" si="85"/>
        <v>0.48958333333333331</v>
      </c>
      <c r="AB1351" t="str">
        <f t="shared" si="86"/>
        <v>VSD</v>
      </c>
      <c r="AC1351" t="str">
        <f t="shared" si="87"/>
        <v>GA04T5699</v>
      </c>
      <c r="AD1351" t="str">
        <f>_xlfn.IFNA(VLOOKUP(PrivateSchedule[[#This Row],[ow]],RTARoutes[[StageCodes]:[RouteID]],6,FALSE), VLOOKUP(PrivateSchedule[[#This Row],[re]],RTARoutes[[StageCodes]:[RouteID]],6,FALSE))</f>
        <v>PVT360</v>
      </c>
      <c r="AE1351" t="str" cm="1">
        <f t="array" ref="AE1351">_xlfn.IFS( NOT(ISNA(VLOOKUP(PrivateSchedule[[#This Row],[ow]],RTARoutes[[StageCodes]:[RouteID]],6,FALSE))), "O",  NOT(ISNA(VLOOKUP(PrivateSchedule[[#This Row],[re]],RTARoutes[[StageCodes]:[RouteID]],6,FALSE))), "R")</f>
        <v>O</v>
      </c>
      <c r="AF1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52" spans="15:33">
      <c r="O1352" s="171" t="s">
        <v>421</v>
      </c>
      <c r="T1352" s="173" t="s">
        <v>422</v>
      </c>
      <c r="U1352" t="str">
        <f t="shared" si="84"/>
        <v>VASCO-NEW VADDEM</v>
      </c>
      <c r="V1352" s="163">
        <v>0.48958333333333331</v>
      </c>
      <c r="AA1352" s="165">
        <f t="shared" si="85"/>
        <v>0.50347222222222221</v>
      </c>
      <c r="AB1352" t="str">
        <f t="shared" si="86"/>
        <v>VSD</v>
      </c>
      <c r="AC1352" t="str">
        <f t="shared" si="87"/>
        <v>GA04T5699</v>
      </c>
      <c r="AD1352" t="str">
        <f>_xlfn.IFNA(VLOOKUP(PrivateSchedule[[#This Row],[ow]],RTARoutes[[StageCodes]:[RouteID]],6,FALSE), VLOOKUP(PrivateSchedule[[#This Row],[re]],RTARoutes[[StageCodes]:[RouteID]],6,FALSE))</f>
        <v>PVT360</v>
      </c>
      <c r="AE1352" t="str" cm="1">
        <f t="array" ref="AE1352">_xlfn.IFS( NOT(ISNA(VLOOKUP(PrivateSchedule[[#This Row],[ow]],RTARoutes[[StageCodes]:[RouteID]],6,FALSE))), "O",  NOT(ISNA(VLOOKUP(PrivateSchedule[[#This Row],[re]],RTARoutes[[StageCodes]:[RouteID]],6,FALSE))), "R")</f>
        <v>R</v>
      </c>
      <c r="AF1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53" spans="15:33">
      <c r="O1353" s="171" t="s">
        <v>422</v>
      </c>
      <c r="T1353" s="173" t="s">
        <v>421</v>
      </c>
      <c r="U1353" t="str">
        <f t="shared" si="84"/>
        <v>NEW VADDEM-VASCO</v>
      </c>
      <c r="V1353" s="163">
        <v>0.51736111111111116</v>
      </c>
      <c r="AA1353" s="165">
        <f t="shared" si="85"/>
        <v>0.53125</v>
      </c>
      <c r="AB1353" t="str">
        <f t="shared" si="86"/>
        <v>VSD</v>
      </c>
      <c r="AC1353" t="str">
        <f t="shared" si="87"/>
        <v>GA04T5699</v>
      </c>
      <c r="AD1353" t="str">
        <f>_xlfn.IFNA(VLOOKUP(PrivateSchedule[[#This Row],[ow]],RTARoutes[[StageCodes]:[RouteID]],6,FALSE), VLOOKUP(PrivateSchedule[[#This Row],[re]],RTARoutes[[StageCodes]:[RouteID]],6,FALSE))</f>
        <v>PVT360</v>
      </c>
      <c r="AE1353" t="str" cm="1">
        <f t="array" ref="AE1353">_xlfn.IFS( NOT(ISNA(VLOOKUP(PrivateSchedule[[#This Row],[ow]],RTARoutes[[StageCodes]:[RouteID]],6,FALSE))), "O",  NOT(ISNA(VLOOKUP(PrivateSchedule[[#This Row],[re]],RTARoutes[[StageCodes]:[RouteID]],6,FALSE))), "R")</f>
        <v>O</v>
      </c>
      <c r="AF1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54" spans="15:33">
      <c r="O1354" s="171" t="s">
        <v>421</v>
      </c>
      <c r="T1354" s="173" t="s">
        <v>422</v>
      </c>
      <c r="U1354" t="str">
        <f t="shared" si="84"/>
        <v>VASCO-NEW VADDEM</v>
      </c>
      <c r="V1354" s="163">
        <v>0.53125</v>
      </c>
      <c r="AA1354" s="165">
        <f t="shared" si="85"/>
        <v>0.54513888888888884</v>
      </c>
      <c r="AB1354" t="str">
        <f t="shared" si="86"/>
        <v>VSD</v>
      </c>
      <c r="AC1354" t="str">
        <f t="shared" si="87"/>
        <v>GA04T5699</v>
      </c>
      <c r="AD1354" t="str">
        <f>_xlfn.IFNA(VLOOKUP(PrivateSchedule[[#This Row],[ow]],RTARoutes[[StageCodes]:[RouteID]],6,FALSE), VLOOKUP(PrivateSchedule[[#This Row],[re]],RTARoutes[[StageCodes]:[RouteID]],6,FALSE))</f>
        <v>PVT360</v>
      </c>
      <c r="AE1354" t="str" cm="1">
        <f t="array" ref="AE1354">_xlfn.IFS( NOT(ISNA(VLOOKUP(PrivateSchedule[[#This Row],[ow]],RTARoutes[[StageCodes]:[RouteID]],6,FALSE))), "O",  NOT(ISNA(VLOOKUP(PrivateSchedule[[#This Row],[re]],RTARoutes[[StageCodes]:[RouteID]],6,FALSE))), "R")</f>
        <v>R</v>
      </c>
      <c r="AF1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55" spans="15:33">
      <c r="O1355" s="171" t="s">
        <v>422</v>
      </c>
      <c r="T1355" s="173" t="s">
        <v>421</v>
      </c>
      <c r="U1355" t="str">
        <f t="shared" si="84"/>
        <v>NEW VADDEM-VASCO</v>
      </c>
      <c r="V1355" s="163">
        <v>0.55555555555555558</v>
      </c>
      <c r="AA1355" s="165">
        <f t="shared" si="85"/>
        <v>0.56944444444444442</v>
      </c>
      <c r="AB1355" t="str">
        <f t="shared" si="86"/>
        <v>VSD</v>
      </c>
      <c r="AC1355" t="str">
        <f t="shared" si="87"/>
        <v>GA04T5699</v>
      </c>
      <c r="AD1355" t="str">
        <f>_xlfn.IFNA(VLOOKUP(PrivateSchedule[[#This Row],[ow]],RTARoutes[[StageCodes]:[RouteID]],6,FALSE), VLOOKUP(PrivateSchedule[[#This Row],[re]],RTARoutes[[StageCodes]:[RouteID]],6,FALSE))</f>
        <v>PVT360</v>
      </c>
      <c r="AE1355" t="str" cm="1">
        <f t="array" ref="AE1355">_xlfn.IFS( NOT(ISNA(VLOOKUP(PrivateSchedule[[#This Row],[ow]],RTARoutes[[StageCodes]:[RouteID]],6,FALSE))), "O",  NOT(ISNA(VLOOKUP(PrivateSchedule[[#This Row],[re]],RTARoutes[[StageCodes]:[RouteID]],6,FALSE))), "R")</f>
        <v>O</v>
      </c>
      <c r="AF1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56" spans="15:33">
      <c r="O1356" s="171" t="s">
        <v>421</v>
      </c>
      <c r="T1356" s="173" t="s">
        <v>422</v>
      </c>
      <c r="U1356" t="str">
        <f t="shared" si="84"/>
        <v>VASCO-NEW VADDEM</v>
      </c>
      <c r="V1356" s="163">
        <v>0.56944444444444442</v>
      </c>
      <c r="AA1356" s="165">
        <f t="shared" si="85"/>
        <v>0.58333333333333326</v>
      </c>
      <c r="AB1356" t="str">
        <f t="shared" si="86"/>
        <v>VSD</v>
      </c>
      <c r="AC1356" t="str">
        <f t="shared" si="87"/>
        <v>GA04T5699</v>
      </c>
      <c r="AD1356" t="str">
        <f>_xlfn.IFNA(VLOOKUP(PrivateSchedule[[#This Row],[ow]],RTARoutes[[StageCodes]:[RouteID]],6,FALSE), VLOOKUP(PrivateSchedule[[#This Row],[re]],RTARoutes[[StageCodes]:[RouteID]],6,FALSE))</f>
        <v>PVT360</v>
      </c>
      <c r="AE1356" t="str" cm="1">
        <f t="array" ref="AE1356">_xlfn.IFS( NOT(ISNA(VLOOKUP(PrivateSchedule[[#This Row],[ow]],RTARoutes[[StageCodes]:[RouteID]],6,FALSE))), "O",  NOT(ISNA(VLOOKUP(PrivateSchedule[[#This Row],[re]],RTARoutes[[StageCodes]:[RouteID]],6,FALSE))), "R")</f>
        <v>R</v>
      </c>
      <c r="AF1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57" spans="15:33">
      <c r="O1357" s="171" t="s">
        <v>422</v>
      </c>
      <c r="T1357" s="173" t="s">
        <v>421</v>
      </c>
      <c r="U1357" t="str">
        <f t="shared" si="84"/>
        <v>NEW VADDEM-VASCO</v>
      </c>
      <c r="V1357" s="163">
        <v>0.69444444444444442</v>
      </c>
      <c r="AA1357" s="165">
        <f t="shared" si="85"/>
        <v>0.70833333333333326</v>
      </c>
      <c r="AB1357" t="str">
        <f t="shared" si="86"/>
        <v>VSD</v>
      </c>
      <c r="AC1357" t="str">
        <f t="shared" si="87"/>
        <v>GA04T5699</v>
      </c>
      <c r="AD1357" t="str">
        <f>_xlfn.IFNA(VLOOKUP(PrivateSchedule[[#This Row],[ow]],RTARoutes[[StageCodes]:[RouteID]],6,FALSE), VLOOKUP(PrivateSchedule[[#This Row],[re]],RTARoutes[[StageCodes]:[RouteID]],6,FALSE))</f>
        <v>PVT360</v>
      </c>
      <c r="AE1357" t="str" cm="1">
        <f t="array" ref="AE1357">_xlfn.IFS( NOT(ISNA(VLOOKUP(PrivateSchedule[[#This Row],[ow]],RTARoutes[[StageCodes]:[RouteID]],6,FALSE))), "O",  NOT(ISNA(VLOOKUP(PrivateSchedule[[#This Row],[re]],RTARoutes[[StageCodes]:[RouteID]],6,FALSE))), "R")</f>
        <v>O</v>
      </c>
      <c r="AF1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58" spans="15:33">
      <c r="O1358" s="171" t="s">
        <v>421</v>
      </c>
      <c r="T1358" s="173" t="s">
        <v>422</v>
      </c>
      <c r="U1358" t="str">
        <f t="shared" si="84"/>
        <v>VASCO-NEW VADDEM</v>
      </c>
      <c r="V1358" s="163">
        <v>0.62847222222222221</v>
      </c>
      <c r="AA1358" s="165">
        <f t="shared" si="85"/>
        <v>0.64236111111111105</v>
      </c>
      <c r="AB1358" t="str">
        <f t="shared" si="86"/>
        <v>VSD</v>
      </c>
      <c r="AC1358" t="str">
        <f t="shared" si="87"/>
        <v>GA04T5699</v>
      </c>
      <c r="AD1358" t="str">
        <f>_xlfn.IFNA(VLOOKUP(PrivateSchedule[[#This Row],[ow]],RTARoutes[[StageCodes]:[RouteID]],6,FALSE), VLOOKUP(PrivateSchedule[[#This Row],[re]],RTARoutes[[StageCodes]:[RouteID]],6,FALSE))</f>
        <v>PVT360</v>
      </c>
      <c r="AE1358" t="str" cm="1">
        <f t="array" ref="AE1358">_xlfn.IFS( NOT(ISNA(VLOOKUP(PrivateSchedule[[#This Row],[ow]],RTARoutes[[StageCodes]:[RouteID]],6,FALSE))), "O",  NOT(ISNA(VLOOKUP(PrivateSchedule[[#This Row],[re]],RTARoutes[[StageCodes]:[RouteID]],6,FALSE))), "R")</f>
        <v>R</v>
      </c>
      <c r="AF1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59" spans="15:33">
      <c r="O1359" s="171" t="s">
        <v>422</v>
      </c>
      <c r="T1359" s="173" t="s">
        <v>421</v>
      </c>
      <c r="U1359" t="str">
        <f t="shared" si="84"/>
        <v>NEW VADDEM-VASCO</v>
      </c>
      <c r="V1359" s="163">
        <v>0.71180555555555558</v>
      </c>
      <c r="AA1359" s="165">
        <f t="shared" si="85"/>
        <v>0.72569444444444442</v>
      </c>
      <c r="AB1359" t="str">
        <f t="shared" si="86"/>
        <v>VSD</v>
      </c>
      <c r="AC1359" t="str">
        <f t="shared" si="87"/>
        <v>GA04T5699</v>
      </c>
      <c r="AD1359" t="str">
        <f>_xlfn.IFNA(VLOOKUP(PrivateSchedule[[#This Row],[ow]],RTARoutes[[StageCodes]:[RouteID]],6,FALSE), VLOOKUP(PrivateSchedule[[#This Row],[re]],RTARoutes[[StageCodes]:[RouteID]],6,FALSE))</f>
        <v>PVT360</v>
      </c>
      <c r="AE1359" t="str" cm="1">
        <f t="array" ref="AE1359">_xlfn.IFS( NOT(ISNA(VLOOKUP(PrivateSchedule[[#This Row],[ow]],RTARoutes[[StageCodes]:[RouteID]],6,FALSE))), "O",  NOT(ISNA(VLOOKUP(PrivateSchedule[[#This Row],[re]],RTARoutes[[StageCodes]:[RouteID]],6,FALSE))), "R")</f>
        <v>O</v>
      </c>
      <c r="AF1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60" spans="15:33">
      <c r="O1360" s="171" t="s">
        <v>421</v>
      </c>
      <c r="T1360" s="173" t="s">
        <v>422</v>
      </c>
      <c r="U1360" t="str">
        <f t="shared" si="84"/>
        <v>VASCO-NEW VADDEM</v>
      </c>
      <c r="V1360" s="163">
        <v>0.72569444444444442</v>
      </c>
      <c r="AA1360" s="165">
        <f t="shared" si="85"/>
        <v>0.73958333333333326</v>
      </c>
      <c r="AB1360" t="str">
        <f t="shared" si="86"/>
        <v>VSD</v>
      </c>
      <c r="AC1360" t="str">
        <f t="shared" si="87"/>
        <v>GA04T5699</v>
      </c>
      <c r="AD1360" t="str">
        <f>_xlfn.IFNA(VLOOKUP(PrivateSchedule[[#This Row],[ow]],RTARoutes[[StageCodes]:[RouteID]],6,FALSE), VLOOKUP(PrivateSchedule[[#This Row],[re]],RTARoutes[[StageCodes]:[RouteID]],6,FALSE))</f>
        <v>PVT360</v>
      </c>
      <c r="AE1360" t="str" cm="1">
        <f t="array" ref="AE1360">_xlfn.IFS( NOT(ISNA(VLOOKUP(PrivateSchedule[[#This Row],[ow]],RTARoutes[[StageCodes]:[RouteID]],6,FALSE))), "O",  NOT(ISNA(VLOOKUP(PrivateSchedule[[#This Row],[re]],RTARoutes[[StageCodes]:[RouteID]],6,FALSE))), "R")</f>
        <v>R</v>
      </c>
      <c r="AF1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61" spans="2:33">
      <c r="O1361" s="171" t="s">
        <v>422</v>
      </c>
      <c r="T1361" s="173" t="s">
        <v>421</v>
      </c>
      <c r="U1361" t="str">
        <f t="shared" si="84"/>
        <v>NEW VADDEM-VASCO</v>
      </c>
      <c r="V1361" s="163">
        <v>0.74652777777777779</v>
      </c>
      <c r="AA1361" s="165">
        <f t="shared" si="85"/>
        <v>0.76041666666666663</v>
      </c>
      <c r="AB1361" t="str">
        <f t="shared" si="86"/>
        <v>VSD</v>
      </c>
      <c r="AC1361" t="str">
        <f t="shared" si="87"/>
        <v>GA04T5699</v>
      </c>
      <c r="AD1361" t="str">
        <f>_xlfn.IFNA(VLOOKUP(PrivateSchedule[[#This Row],[ow]],RTARoutes[[StageCodes]:[RouteID]],6,FALSE), VLOOKUP(PrivateSchedule[[#This Row],[re]],RTARoutes[[StageCodes]:[RouteID]],6,FALSE))</f>
        <v>PVT360</v>
      </c>
      <c r="AE1361" t="str" cm="1">
        <f t="array" ref="AE1361">_xlfn.IFS( NOT(ISNA(VLOOKUP(PrivateSchedule[[#This Row],[ow]],RTARoutes[[StageCodes]:[RouteID]],6,FALSE))), "O",  NOT(ISNA(VLOOKUP(PrivateSchedule[[#This Row],[re]],RTARoutes[[StageCodes]:[RouteID]],6,FALSE))), "R")</f>
        <v>O</v>
      </c>
      <c r="AF1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62" spans="2:33">
      <c r="O1362" s="171" t="s">
        <v>421</v>
      </c>
      <c r="T1362" s="173" t="s">
        <v>422</v>
      </c>
      <c r="U1362" t="str">
        <f t="shared" si="84"/>
        <v>VASCO-NEW VADDEM</v>
      </c>
      <c r="V1362" s="163">
        <v>0.76041666666666663</v>
      </c>
      <c r="AA1362" s="165">
        <f t="shared" si="85"/>
        <v>0.77430555555555547</v>
      </c>
      <c r="AB1362" t="str">
        <f t="shared" si="86"/>
        <v>VSD</v>
      </c>
      <c r="AC1362" t="str">
        <f t="shared" si="87"/>
        <v>GA04T5699</v>
      </c>
      <c r="AD1362" t="str">
        <f>_xlfn.IFNA(VLOOKUP(PrivateSchedule[[#This Row],[ow]],RTARoutes[[StageCodes]:[RouteID]],6,FALSE), VLOOKUP(PrivateSchedule[[#This Row],[re]],RTARoutes[[StageCodes]:[RouteID]],6,FALSE))</f>
        <v>PVT360</v>
      </c>
      <c r="AE1362" t="str" cm="1">
        <f t="array" ref="AE1362">_xlfn.IFS( NOT(ISNA(VLOOKUP(PrivateSchedule[[#This Row],[ow]],RTARoutes[[StageCodes]:[RouteID]],6,FALSE))), "O",  NOT(ISNA(VLOOKUP(PrivateSchedule[[#This Row],[re]],RTARoutes[[StageCodes]:[RouteID]],6,FALSE))), "R")</f>
        <v>R</v>
      </c>
      <c r="AF1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63" spans="2:33">
      <c r="O1363" s="171" t="s">
        <v>422</v>
      </c>
      <c r="T1363" s="173" t="s">
        <v>421</v>
      </c>
      <c r="U1363" t="str">
        <f t="shared" si="84"/>
        <v>NEW VADDEM-VASCO</v>
      </c>
      <c r="V1363" s="163">
        <v>0.77777777777777779</v>
      </c>
      <c r="AA1363" s="165">
        <f t="shared" si="85"/>
        <v>0.79166666666666663</v>
      </c>
      <c r="AB1363" t="str">
        <f t="shared" si="86"/>
        <v>VSD</v>
      </c>
      <c r="AC1363" t="str">
        <f t="shared" si="87"/>
        <v>GA04T5699</v>
      </c>
      <c r="AD1363" t="str">
        <f>_xlfn.IFNA(VLOOKUP(PrivateSchedule[[#This Row],[ow]],RTARoutes[[StageCodes]:[RouteID]],6,FALSE), VLOOKUP(PrivateSchedule[[#This Row],[re]],RTARoutes[[StageCodes]:[RouteID]],6,FALSE))</f>
        <v>PVT360</v>
      </c>
      <c r="AE1363" t="str" cm="1">
        <f t="array" ref="AE1363">_xlfn.IFS( NOT(ISNA(VLOOKUP(PrivateSchedule[[#This Row],[ow]],RTARoutes[[StageCodes]:[RouteID]],6,FALSE))), "O",  NOT(ISNA(VLOOKUP(PrivateSchedule[[#This Row],[re]],RTARoutes[[StageCodes]:[RouteID]],6,FALSE))), "R")</f>
        <v>O</v>
      </c>
      <c r="AF1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64" spans="2:33">
      <c r="O1364" s="171" t="s">
        <v>421</v>
      </c>
      <c r="T1364" s="173" t="s">
        <v>422</v>
      </c>
      <c r="U1364" t="str">
        <f t="shared" si="84"/>
        <v>VASCO-NEW VADDEM</v>
      </c>
      <c r="V1364" s="163">
        <v>0.79166666666666663</v>
      </c>
      <c r="AA1364" s="165">
        <f t="shared" si="85"/>
        <v>0.80555555555555547</v>
      </c>
      <c r="AB1364" t="str">
        <f t="shared" si="86"/>
        <v>VSD</v>
      </c>
      <c r="AC1364" t="str">
        <f t="shared" si="87"/>
        <v>GA04T5699</v>
      </c>
      <c r="AD1364" t="str">
        <f>_xlfn.IFNA(VLOOKUP(PrivateSchedule[[#This Row],[ow]],RTARoutes[[StageCodes]:[RouteID]],6,FALSE), VLOOKUP(PrivateSchedule[[#This Row],[re]],RTARoutes[[StageCodes]:[RouteID]],6,FALSE))</f>
        <v>PVT360</v>
      </c>
      <c r="AE1364" t="str" cm="1">
        <f t="array" ref="AE1364">_xlfn.IFS( NOT(ISNA(VLOOKUP(PrivateSchedule[[#This Row],[ow]],RTARoutes[[StageCodes]:[RouteID]],6,FALSE))), "O",  NOT(ISNA(VLOOKUP(PrivateSchedule[[#This Row],[re]],RTARoutes[[StageCodes]:[RouteID]],6,FALSE))), "R")</f>
        <v>R</v>
      </c>
      <c r="AF1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65" spans="2:33">
      <c r="O1365" s="171" t="s">
        <v>422</v>
      </c>
      <c r="T1365" s="173" t="s">
        <v>421</v>
      </c>
      <c r="U1365" t="str">
        <f t="shared" si="84"/>
        <v>NEW VADDEM-VASCO</v>
      </c>
      <c r="V1365" s="163">
        <v>0.82291666666666663</v>
      </c>
      <c r="AA1365" s="165">
        <f t="shared" si="85"/>
        <v>0.83680555555555547</v>
      </c>
      <c r="AB1365" t="str">
        <f t="shared" si="86"/>
        <v>VSD</v>
      </c>
      <c r="AC1365" t="str">
        <f t="shared" si="87"/>
        <v>GA04T5699</v>
      </c>
      <c r="AD1365" t="str">
        <f>_xlfn.IFNA(VLOOKUP(PrivateSchedule[[#This Row],[ow]],RTARoutes[[StageCodes]:[RouteID]],6,FALSE), VLOOKUP(PrivateSchedule[[#This Row],[re]],RTARoutes[[StageCodes]:[RouteID]],6,FALSE))</f>
        <v>PVT360</v>
      </c>
      <c r="AE1365" t="str" cm="1">
        <f t="array" ref="AE1365">_xlfn.IFS( NOT(ISNA(VLOOKUP(PrivateSchedule[[#This Row],[ow]],RTARoutes[[StageCodes]:[RouteID]],6,FALSE))), "O",  NOT(ISNA(VLOOKUP(PrivateSchedule[[#This Row],[re]],RTARoutes[[StageCodes]:[RouteID]],6,FALSE))), "R")</f>
        <v>O</v>
      </c>
      <c r="AF1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66" spans="2:33">
      <c r="O1366" s="171" t="s">
        <v>421</v>
      </c>
      <c r="T1366" s="173" t="s">
        <v>422</v>
      </c>
      <c r="U1366" t="str">
        <f t="shared" si="84"/>
        <v>VASCO-NEW VADDEM</v>
      </c>
      <c r="V1366" s="163">
        <v>0.83680555555555558</v>
      </c>
      <c r="AA1366" s="165">
        <f t="shared" si="85"/>
        <v>0.85069444444444442</v>
      </c>
      <c r="AB1366" t="str">
        <f t="shared" si="86"/>
        <v>VSD</v>
      </c>
      <c r="AC1366" t="str">
        <f t="shared" si="87"/>
        <v>GA04T5699</v>
      </c>
      <c r="AD1366" t="str">
        <f>_xlfn.IFNA(VLOOKUP(PrivateSchedule[[#This Row],[ow]],RTARoutes[[StageCodes]:[RouteID]],6,FALSE), VLOOKUP(PrivateSchedule[[#This Row],[re]],RTARoutes[[StageCodes]:[RouteID]],6,FALSE))</f>
        <v>PVT360</v>
      </c>
      <c r="AE1366" t="str" cm="1">
        <f t="array" ref="AE1366">_xlfn.IFS( NOT(ISNA(VLOOKUP(PrivateSchedule[[#This Row],[ow]],RTARoutes[[StageCodes]:[RouteID]],6,FALSE))), "O",  NOT(ISNA(VLOOKUP(PrivateSchedule[[#This Row],[re]],RTARoutes[[StageCodes]:[RouteID]],6,FALSE))), "R")</f>
        <v>R</v>
      </c>
      <c r="AF1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67" spans="2:33">
      <c r="O1367" s="171" t="s">
        <v>422</v>
      </c>
      <c r="T1367" s="173" t="s">
        <v>421</v>
      </c>
      <c r="U1367" t="str">
        <f t="shared" si="84"/>
        <v>NEW VADDEM-VASCO</v>
      </c>
      <c r="V1367" s="163">
        <v>0.86111111111111116</v>
      </c>
      <c r="AA1367" s="165">
        <f t="shared" si="85"/>
        <v>0.875</v>
      </c>
      <c r="AB1367" t="str">
        <f t="shared" si="86"/>
        <v>VSD</v>
      </c>
      <c r="AC1367" t="str">
        <f t="shared" si="87"/>
        <v>GA04T5699</v>
      </c>
      <c r="AD1367" t="str">
        <f>_xlfn.IFNA(VLOOKUP(PrivateSchedule[[#This Row],[ow]],RTARoutes[[StageCodes]:[RouteID]],6,FALSE), VLOOKUP(PrivateSchedule[[#This Row],[re]],RTARoutes[[StageCodes]:[RouteID]],6,FALSE))</f>
        <v>PVT360</v>
      </c>
      <c r="AE1367" t="str" cm="1">
        <f t="array" ref="AE1367">_xlfn.IFS( NOT(ISNA(VLOOKUP(PrivateSchedule[[#This Row],[ow]],RTARoutes[[StageCodes]:[RouteID]],6,FALSE))), "O",  NOT(ISNA(VLOOKUP(PrivateSchedule[[#This Row],[re]],RTARoutes[[StageCodes]:[RouteID]],6,FALSE))), "R")</f>
        <v>O</v>
      </c>
      <c r="AF1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68" spans="2:33">
      <c r="O1368" s="171" t="s">
        <v>421</v>
      </c>
      <c r="T1368" s="173" t="s">
        <v>422</v>
      </c>
      <c r="U1368" t="str">
        <f t="shared" si="84"/>
        <v>VASCO-NEW VADDEM</v>
      </c>
      <c r="V1368" s="163">
        <v>0.875</v>
      </c>
      <c r="AA1368" s="165">
        <f t="shared" si="85"/>
        <v>0.88888888888888884</v>
      </c>
      <c r="AB1368" t="str">
        <f t="shared" si="86"/>
        <v>VSD</v>
      </c>
      <c r="AC1368" t="str">
        <f t="shared" si="87"/>
        <v>GA04T5699</v>
      </c>
      <c r="AD1368" t="str">
        <f>_xlfn.IFNA(VLOOKUP(PrivateSchedule[[#This Row],[ow]],RTARoutes[[StageCodes]:[RouteID]],6,FALSE), VLOOKUP(PrivateSchedule[[#This Row],[re]],RTARoutes[[StageCodes]:[RouteID]],6,FALSE))</f>
        <v>PVT360</v>
      </c>
      <c r="AE1368" t="str" cm="1">
        <f t="array" ref="AE1368">_xlfn.IFS( NOT(ISNA(VLOOKUP(PrivateSchedule[[#This Row],[ow]],RTARoutes[[StageCodes]:[RouteID]],6,FALSE))), "O",  NOT(ISNA(VLOOKUP(PrivateSchedule[[#This Row],[re]],RTARoutes[[StageCodes]:[RouteID]],6,FALSE))), "R")</f>
        <v>R</v>
      </c>
      <c r="AF1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69" spans="2:33">
      <c r="B1369" s="171" t="s">
        <v>4007</v>
      </c>
      <c r="C1369" s="172" t="s">
        <v>4008</v>
      </c>
      <c r="E1369" s="176" t="s">
        <v>4009</v>
      </c>
      <c r="F1369" s="177" t="s">
        <v>4010</v>
      </c>
      <c r="J1369" s="171" t="s">
        <v>4011</v>
      </c>
      <c r="L1369" s="172" t="s">
        <v>16</v>
      </c>
      <c r="M1369" s="198">
        <v>32</v>
      </c>
      <c r="O1369" s="171" t="s">
        <v>422</v>
      </c>
      <c r="T1369" s="173" t="s">
        <v>421</v>
      </c>
      <c r="U1369" t="str">
        <f t="shared" si="84"/>
        <v>NEW VADDEM-VASCO</v>
      </c>
      <c r="V1369" s="163">
        <v>0.30555555555555558</v>
      </c>
      <c r="AA1369" s="165">
        <f t="shared" si="85"/>
        <v>0.31944444444444448</v>
      </c>
      <c r="AB1369" t="str">
        <f t="shared" si="86"/>
        <v>VSD</v>
      </c>
      <c r="AC1369" t="str">
        <f t="shared" si="87"/>
        <v>GA07F0737</v>
      </c>
      <c r="AD1369" t="str">
        <f>_xlfn.IFNA(VLOOKUP(PrivateSchedule[[#This Row],[ow]],RTARoutes[[StageCodes]:[RouteID]],6,FALSE), VLOOKUP(PrivateSchedule[[#This Row],[re]],RTARoutes[[StageCodes]:[RouteID]],6,FALSE))</f>
        <v>PVT360</v>
      </c>
      <c r="AE1369" t="str" cm="1">
        <f t="array" ref="AE1369">_xlfn.IFS( NOT(ISNA(VLOOKUP(PrivateSchedule[[#This Row],[ow]],RTARoutes[[StageCodes]:[RouteID]],6,FALSE))), "O",  NOT(ISNA(VLOOKUP(PrivateSchedule[[#This Row],[re]],RTARoutes[[StageCodes]:[RouteID]],6,FALSE))), "R")</f>
        <v>O</v>
      </c>
      <c r="AF1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70" spans="2:33">
      <c r="O1370" s="171" t="s">
        <v>421</v>
      </c>
      <c r="T1370" s="173" t="s">
        <v>422</v>
      </c>
      <c r="U1370" t="str">
        <f t="shared" si="84"/>
        <v>VASCO-NEW VADDEM</v>
      </c>
      <c r="V1370" s="163">
        <v>0.31944444444444442</v>
      </c>
      <c r="AA1370" s="165">
        <f t="shared" si="85"/>
        <v>0.33333333333333331</v>
      </c>
      <c r="AB1370" t="str">
        <f t="shared" si="86"/>
        <v>VSD</v>
      </c>
      <c r="AC1370" t="str">
        <f t="shared" si="87"/>
        <v>GA07F0737</v>
      </c>
      <c r="AD1370" t="str">
        <f>_xlfn.IFNA(VLOOKUP(PrivateSchedule[[#This Row],[ow]],RTARoutes[[StageCodes]:[RouteID]],6,FALSE), VLOOKUP(PrivateSchedule[[#This Row],[re]],RTARoutes[[StageCodes]:[RouteID]],6,FALSE))</f>
        <v>PVT360</v>
      </c>
      <c r="AE1370" t="str" cm="1">
        <f t="array" ref="AE1370">_xlfn.IFS( NOT(ISNA(VLOOKUP(PrivateSchedule[[#This Row],[ow]],RTARoutes[[StageCodes]:[RouteID]],6,FALSE))), "O",  NOT(ISNA(VLOOKUP(PrivateSchedule[[#This Row],[re]],RTARoutes[[StageCodes]:[RouteID]],6,FALSE))), "R")</f>
        <v>R</v>
      </c>
      <c r="AF1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71" spans="2:33">
      <c r="O1371" s="171" t="s">
        <v>422</v>
      </c>
      <c r="T1371" s="173" t="s">
        <v>421</v>
      </c>
      <c r="U1371" t="str">
        <f t="shared" si="84"/>
        <v>NEW VADDEM-VASCO</v>
      </c>
      <c r="V1371" s="163">
        <v>0.34722222222222221</v>
      </c>
      <c r="AA1371" s="165">
        <f t="shared" si="85"/>
        <v>0.3611111111111111</v>
      </c>
      <c r="AB1371" t="str">
        <f t="shared" si="86"/>
        <v>VSD</v>
      </c>
      <c r="AC1371" t="str">
        <f t="shared" si="87"/>
        <v>GA07F0737</v>
      </c>
      <c r="AD1371" t="str">
        <f>_xlfn.IFNA(VLOOKUP(PrivateSchedule[[#This Row],[ow]],RTARoutes[[StageCodes]:[RouteID]],6,FALSE), VLOOKUP(PrivateSchedule[[#This Row],[re]],RTARoutes[[StageCodes]:[RouteID]],6,FALSE))</f>
        <v>PVT360</v>
      </c>
      <c r="AE1371" t="str" cm="1">
        <f t="array" ref="AE1371">_xlfn.IFS( NOT(ISNA(VLOOKUP(PrivateSchedule[[#This Row],[ow]],RTARoutes[[StageCodes]:[RouteID]],6,FALSE))), "O",  NOT(ISNA(VLOOKUP(PrivateSchedule[[#This Row],[re]],RTARoutes[[StageCodes]:[RouteID]],6,FALSE))), "R")</f>
        <v>O</v>
      </c>
      <c r="AF1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72" spans="2:33">
      <c r="O1372" s="171" t="s">
        <v>421</v>
      </c>
      <c r="T1372" s="173" t="s">
        <v>422</v>
      </c>
      <c r="U1372" t="str">
        <f t="shared" si="84"/>
        <v>VASCO-NEW VADDEM</v>
      </c>
      <c r="V1372" s="163">
        <v>0.3611111111111111</v>
      </c>
      <c r="AA1372" s="165">
        <f t="shared" si="85"/>
        <v>0.375</v>
      </c>
      <c r="AB1372" t="str">
        <f t="shared" si="86"/>
        <v>VSD</v>
      </c>
      <c r="AC1372" t="str">
        <f t="shared" si="87"/>
        <v>GA07F0737</v>
      </c>
      <c r="AD1372" t="str">
        <f>_xlfn.IFNA(VLOOKUP(PrivateSchedule[[#This Row],[ow]],RTARoutes[[StageCodes]:[RouteID]],6,FALSE), VLOOKUP(PrivateSchedule[[#This Row],[re]],RTARoutes[[StageCodes]:[RouteID]],6,FALSE))</f>
        <v>PVT360</v>
      </c>
      <c r="AE1372" t="str" cm="1">
        <f t="array" ref="AE1372">_xlfn.IFS( NOT(ISNA(VLOOKUP(PrivateSchedule[[#This Row],[ow]],RTARoutes[[StageCodes]:[RouteID]],6,FALSE))), "O",  NOT(ISNA(VLOOKUP(PrivateSchedule[[#This Row],[re]],RTARoutes[[StageCodes]:[RouteID]],6,FALSE))), "R")</f>
        <v>R</v>
      </c>
      <c r="AF1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73" spans="2:33">
      <c r="O1373" s="171" t="s">
        <v>422</v>
      </c>
      <c r="T1373" s="173" t="s">
        <v>421</v>
      </c>
      <c r="U1373" t="str">
        <f t="shared" si="84"/>
        <v>NEW VADDEM-VASCO</v>
      </c>
      <c r="V1373" s="163">
        <v>0.3923611111111111</v>
      </c>
      <c r="AA1373" s="165">
        <f t="shared" si="85"/>
        <v>0.40625</v>
      </c>
      <c r="AB1373" t="str">
        <f t="shared" si="86"/>
        <v>VSD</v>
      </c>
      <c r="AC1373" t="str">
        <f t="shared" si="87"/>
        <v>GA07F0737</v>
      </c>
      <c r="AD1373" t="str">
        <f>_xlfn.IFNA(VLOOKUP(PrivateSchedule[[#This Row],[ow]],RTARoutes[[StageCodes]:[RouteID]],6,FALSE), VLOOKUP(PrivateSchedule[[#This Row],[re]],RTARoutes[[StageCodes]:[RouteID]],6,FALSE))</f>
        <v>PVT360</v>
      </c>
      <c r="AE1373" t="str" cm="1">
        <f t="array" ref="AE1373">_xlfn.IFS( NOT(ISNA(VLOOKUP(PrivateSchedule[[#This Row],[ow]],RTARoutes[[StageCodes]:[RouteID]],6,FALSE))), "O",  NOT(ISNA(VLOOKUP(PrivateSchedule[[#This Row],[re]],RTARoutes[[StageCodes]:[RouteID]],6,FALSE))), "R")</f>
        <v>O</v>
      </c>
      <c r="AF1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74" spans="2:33">
      <c r="O1374" s="171" t="s">
        <v>421</v>
      </c>
      <c r="T1374" s="173" t="s">
        <v>422</v>
      </c>
      <c r="U1374" t="str">
        <f t="shared" si="84"/>
        <v>VASCO-NEW VADDEM</v>
      </c>
      <c r="V1374" s="163">
        <v>0.40625</v>
      </c>
      <c r="AA1374" s="165">
        <f t="shared" si="85"/>
        <v>0.4201388888888889</v>
      </c>
      <c r="AB1374" t="str">
        <f t="shared" si="86"/>
        <v>VSD</v>
      </c>
      <c r="AC1374" t="str">
        <f t="shared" si="87"/>
        <v>GA07F0737</v>
      </c>
      <c r="AD1374" t="str">
        <f>_xlfn.IFNA(VLOOKUP(PrivateSchedule[[#This Row],[ow]],RTARoutes[[StageCodes]:[RouteID]],6,FALSE), VLOOKUP(PrivateSchedule[[#This Row],[re]],RTARoutes[[StageCodes]:[RouteID]],6,FALSE))</f>
        <v>PVT360</v>
      </c>
      <c r="AE1374" t="str" cm="1">
        <f t="array" ref="AE1374">_xlfn.IFS( NOT(ISNA(VLOOKUP(PrivateSchedule[[#This Row],[ow]],RTARoutes[[StageCodes]:[RouteID]],6,FALSE))), "O",  NOT(ISNA(VLOOKUP(PrivateSchedule[[#This Row],[re]],RTARoutes[[StageCodes]:[RouteID]],6,FALSE))), "R")</f>
        <v>R</v>
      </c>
      <c r="AF1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75" spans="2:33">
      <c r="O1375" s="171" t="s">
        <v>422</v>
      </c>
      <c r="T1375" s="173" t="s">
        <v>421</v>
      </c>
      <c r="U1375" t="str">
        <f t="shared" si="84"/>
        <v>NEW VADDEM-VASCO</v>
      </c>
      <c r="V1375" s="163">
        <v>0.43402777777777779</v>
      </c>
      <c r="AA1375" s="165">
        <f t="shared" si="85"/>
        <v>0.44791666666666669</v>
      </c>
      <c r="AB1375" t="str">
        <f t="shared" si="86"/>
        <v>VSD</v>
      </c>
      <c r="AC1375" t="str">
        <f t="shared" si="87"/>
        <v>GA07F0737</v>
      </c>
      <c r="AD1375" t="str">
        <f>_xlfn.IFNA(VLOOKUP(PrivateSchedule[[#This Row],[ow]],RTARoutes[[StageCodes]:[RouteID]],6,FALSE), VLOOKUP(PrivateSchedule[[#This Row],[re]],RTARoutes[[StageCodes]:[RouteID]],6,FALSE))</f>
        <v>PVT360</v>
      </c>
      <c r="AE1375" t="str" cm="1">
        <f t="array" ref="AE1375">_xlfn.IFS( NOT(ISNA(VLOOKUP(PrivateSchedule[[#This Row],[ow]],RTARoutes[[StageCodes]:[RouteID]],6,FALSE))), "O",  NOT(ISNA(VLOOKUP(PrivateSchedule[[#This Row],[re]],RTARoutes[[StageCodes]:[RouteID]],6,FALSE))), "R")</f>
        <v>O</v>
      </c>
      <c r="AF1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76" spans="2:33">
      <c r="O1376" s="171" t="s">
        <v>421</v>
      </c>
      <c r="T1376" s="173" t="s">
        <v>422</v>
      </c>
      <c r="U1376" t="str">
        <f t="shared" si="84"/>
        <v>VASCO-NEW VADDEM</v>
      </c>
      <c r="V1376" s="163">
        <v>0.44791666666666669</v>
      </c>
      <c r="AA1376" s="165">
        <f t="shared" si="85"/>
        <v>0.46180555555555558</v>
      </c>
      <c r="AB1376" t="str">
        <f t="shared" si="86"/>
        <v>VSD</v>
      </c>
      <c r="AC1376" t="str">
        <f t="shared" si="87"/>
        <v>GA07F0737</v>
      </c>
      <c r="AD1376" t="str">
        <f>_xlfn.IFNA(VLOOKUP(PrivateSchedule[[#This Row],[ow]],RTARoutes[[StageCodes]:[RouteID]],6,FALSE), VLOOKUP(PrivateSchedule[[#This Row],[re]],RTARoutes[[StageCodes]:[RouteID]],6,FALSE))</f>
        <v>PVT360</v>
      </c>
      <c r="AE1376" t="str" cm="1">
        <f t="array" ref="AE1376">_xlfn.IFS( NOT(ISNA(VLOOKUP(PrivateSchedule[[#This Row],[ow]],RTARoutes[[StageCodes]:[RouteID]],6,FALSE))), "O",  NOT(ISNA(VLOOKUP(PrivateSchedule[[#This Row],[re]],RTARoutes[[StageCodes]:[RouteID]],6,FALSE))), "R")</f>
        <v>R</v>
      </c>
      <c r="AF1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77" spans="15:33">
      <c r="O1377" s="171" t="s">
        <v>422</v>
      </c>
      <c r="T1377" s="173" t="s">
        <v>421</v>
      </c>
      <c r="U1377" t="str">
        <f t="shared" si="84"/>
        <v>NEW VADDEM-VASCO</v>
      </c>
      <c r="V1377" s="163">
        <v>0.47916666666666669</v>
      </c>
      <c r="AA1377" s="165">
        <f t="shared" si="85"/>
        <v>0.49305555555555558</v>
      </c>
      <c r="AB1377" t="str">
        <f t="shared" si="86"/>
        <v>VSD</v>
      </c>
      <c r="AC1377" t="str">
        <f t="shared" si="87"/>
        <v>GA07F0737</v>
      </c>
      <c r="AD1377" t="str">
        <f>_xlfn.IFNA(VLOOKUP(PrivateSchedule[[#This Row],[ow]],RTARoutes[[StageCodes]:[RouteID]],6,FALSE), VLOOKUP(PrivateSchedule[[#This Row],[re]],RTARoutes[[StageCodes]:[RouteID]],6,FALSE))</f>
        <v>PVT360</v>
      </c>
      <c r="AE1377" t="str" cm="1">
        <f t="array" ref="AE1377">_xlfn.IFS( NOT(ISNA(VLOOKUP(PrivateSchedule[[#This Row],[ow]],RTARoutes[[StageCodes]:[RouteID]],6,FALSE))), "O",  NOT(ISNA(VLOOKUP(PrivateSchedule[[#This Row],[re]],RTARoutes[[StageCodes]:[RouteID]],6,FALSE))), "R")</f>
        <v>O</v>
      </c>
      <c r="AF1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78" spans="15:33">
      <c r="O1378" s="171" t="s">
        <v>421</v>
      </c>
      <c r="T1378" s="173" t="s">
        <v>422</v>
      </c>
      <c r="U1378" t="str">
        <f t="shared" si="84"/>
        <v>VASCO-NEW VADDEM</v>
      </c>
      <c r="V1378" s="163">
        <v>0.49305555555555558</v>
      </c>
      <c r="AA1378" s="165">
        <f t="shared" si="85"/>
        <v>0.50694444444444442</v>
      </c>
      <c r="AB1378" t="str">
        <f t="shared" si="86"/>
        <v>VSD</v>
      </c>
      <c r="AC1378" t="str">
        <f t="shared" si="87"/>
        <v>GA07F0737</v>
      </c>
      <c r="AD1378" t="str">
        <f>_xlfn.IFNA(VLOOKUP(PrivateSchedule[[#This Row],[ow]],RTARoutes[[StageCodes]:[RouteID]],6,FALSE), VLOOKUP(PrivateSchedule[[#This Row],[re]],RTARoutes[[StageCodes]:[RouteID]],6,FALSE))</f>
        <v>PVT360</v>
      </c>
      <c r="AE1378" t="str" cm="1">
        <f t="array" ref="AE1378">_xlfn.IFS( NOT(ISNA(VLOOKUP(PrivateSchedule[[#This Row],[ow]],RTARoutes[[StageCodes]:[RouteID]],6,FALSE))), "O",  NOT(ISNA(VLOOKUP(PrivateSchedule[[#This Row],[re]],RTARoutes[[StageCodes]:[RouteID]],6,FALSE))), "R")</f>
        <v>R</v>
      </c>
      <c r="AF1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79" spans="15:33">
      <c r="O1379" s="171" t="s">
        <v>422</v>
      </c>
      <c r="T1379" s="173" t="s">
        <v>421</v>
      </c>
      <c r="U1379" t="str">
        <f t="shared" si="84"/>
        <v>NEW VADDEM-VASCO</v>
      </c>
      <c r="V1379" s="163">
        <v>0.51041666666666663</v>
      </c>
      <c r="AA1379" s="165">
        <f t="shared" si="85"/>
        <v>0.52430555555555547</v>
      </c>
      <c r="AB1379" t="str">
        <f t="shared" si="86"/>
        <v>VSD</v>
      </c>
      <c r="AC1379" t="str">
        <f t="shared" si="87"/>
        <v>GA07F0737</v>
      </c>
      <c r="AD1379" t="str">
        <f>_xlfn.IFNA(VLOOKUP(PrivateSchedule[[#This Row],[ow]],RTARoutes[[StageCodes]:[RouteID]],6,FALSE), VLOOKUP(PrivateSchedule[[#This Row],[re]],RTARoutes[[StageCodes]:[RouteID]],6,FALSE))</f>
        <v>PVT360</v>
      </c>
      <c r="AE1379" t="str" cm="1">
        <f t="array" ref="AE1379">_xlfn.IFS( NOT(ISNA(VLOOKUP(PrivateSchedule[[#This Row],[ow]],RTARoutes[[StageCodes]:[RouteID]],6,FALSE))), "O",  NOT(ISNA(VLOOKUP(PrivateSchedule[[#This Row],[re]],RTARoutes[[StageCodes]:[RouteID]],6,FALSE))), "R")</f>
        <v>O</v>
      </c>
      <c r="AF1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80" spans="15:33">
      <c r="O1380" s="171" t="s">
        <v>421</v>
      </c>
      <c r="T1380" s="173" t="s">
        <v>422</v>
      </c>
      <c r="U1380" t="str">
        <f t="shared" si="84"/>
        <v>VASCO-NEW VADDEM</v>
      </c>
      <c r="V1380" s="163">
        <v>0.52430555555555558</v>
      </c>
      <c r="AA1380" s="165">
        <f t="shared" si="85"/>
        <v>0.53819444444444442</v>
      </c>
      <c r="AB1380" t="str">
        <f t="shared" si="86"/>
        <v>VSD</v>
      </c>
      <c r="AC1380" t="str">
        <f t="shared" si="87"/>
        <v>GA07F0737</v>
      </c>
      <c r="AD1380" t="str">
        <f>_xlfn.IFNA(VLOOKUP(PrivateSchedule[[#This Row],[ow]],RTARoutes[[StageCodes]:[RouteID]],6,FALSE), VLOOKUP(PrivateSchedule[[#This Row],[re]],RTARoutes[[StageCodes]:[RouteID]],6,FALSE))</f>
        <v>PVT360</v>
      </c>
      <c r="AE1380" t="str" cm="1">
        <f t="array" ref="AE1380">_xlfn.IFS( NOT(ISNA(VLOOKUP(PrivateSchedule[[#This Row],[ow]],RTARoutes[[StageCodes]:[RouteID]],6,FALSE))), "O",  NOT(ISNA(VLOOKUP(PrivateSchedule[[#This Row],[re]],RTARoutes[[StageCodes]:[RouteID]],6,FALSE))), "R")</f>
        <v>R</v>
      </c>
      <c r="AF1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81" spans="15:33">
      <c r="O1381" s="171" t="s">
        <v>422</v>
      </c>
      <c r="T1381" s="173" t="s">
        <v>421</v>
      </c>
      <c r="U1381" t="str">
        <f t="shared" si="84"/>
        <v>NEW VADDEM-VASCO</v>
      </c>
      <c r="V1381" s="163">
        <v>0.55208333333333337</v>
      </c>
      <c r="AA1381" s="165">
        <f t="shared" si="85"/>
        <v>0.56597222222222221</v>
      </c>
      <c r="AB1381" t="str">
        <f t="shared" si="86"/>
        <v>VSD</v>
      </c>
      <c r="AC1381" t="str">
        <f t="shared" si="87"/>
        <v>GA07F0737</v>
      </c>
      <c r="AD1381" t="str">
        <f>_xlfn.IFNA(VLOOKUP(PrivateSchedule[[#This Row],[ow]],RTARoutes[[StageCodes]:[RouteID]],6,FALSE), VLOOKUP(PrivateSchedule[[#This Row],[re]],RTARoutes[[StageCodes]:[RouteID]],6,FALSE))</f>
        <v>PVT360</v>
      </c>
      <c r="AE1381" t="str" cm="1">
        <f t="array" ref="AE1381">_xlfn.IFS( NOT(ISNA(VLOOKUP(PrivateSchedule[[#This Row],[ow]],RTARoutes[[StageCodes]:[RouteID]],6,FALSE))), "O",  NOT(ISNA(VLOOKUP(PrivateSchedule[[#This Row],[re]],RTARoutes[[StageCodes]:[RouteID]],6,FALSE))), "R")</f>
        <v>O</v>
      </c>
      <c r="AF1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82" spans="15:33">
      <c r="O1382" s="171" t="s">
        <v>421</v>
      </c>
      <c r="T1382" s="173" t="s">
        <v>422</v>
      </c>
      <c r="U1382" t="str">
        <f t="shared" si="84"/>
        <v>VASCO-NEW VADDEM</v>
      </c>
      <c r="V1382" s="163">
        <v>0.56597222222222221</v>
      </c>
      <c r="AA1382" s="165">
        <f t="shared" si="85"/>
        <v>0.57986111111111105</v>
      </c>
      <c r="AB1382" t="str">
        <f t="shared" si="86"/>
        <v>VSD</v>
      </c>
      <c r="AC1382" t="str">
        <f t="shared" si="87"/>
        <v>GA07F0737</v>
      </c>
      <c r="AD1382" t="str">
        <f>_xlfn.IFNA(VLOOKUP(PrivateSchedule[[#This Row],[ow]],RTARoutes[[StageCodes]:[RouteID]],6,FALSE), VLOOKUP(PrivateSchedule[[#This Row],[re]],RTARoutes[[StageCodes]:[RouteID]],6,FALSE))</f>
        <v>PVT360</v>
      </c>
      <c r="AE1382" t="str" cm="1">
        <f t="array" ref="AE1382">_xlfn.IFS( NOT(ISNA(VLOOKUP(PrivateSchedule[[#This Row],[ow]],RTARoutes[[StageCodes]:[RouteID]],6,FALSE))), "O",  NOT(ISNA(VLOOKUP(PrivateSchedule[[#This Row],[re]],RTARoutes[[StageCodes]:[RouteID]],6,FALSE))), "R")</f>
        <v>R</v>
      </c>
      <c r="AF1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83" spans="15:33">
      <c r="O1383" s="171" t="s">
        <v>422</v>
      </c>
      <c r="T1383" s="173" t="s">
        <v>421</v>
      </c>
      <c r="U1383" t="str">
        <f t="shared" si="84"/>
        <v>NEW VADDEM-VASCO</v>
      </c>
      <c r="V1383" s="163">
        <v>0.65972222222222221</v>
      </c>
      <c r="AA1383" s="165">
        <f t="shared" si="85"/>
        <v>0.67361111111111105</v>
      </c>
      <c r="AB1383" t="str">
        <f t="shared" si="86"/>
        <v>VSD</v>
      </c>
      <c r="AC1383" t="str">
        <f t="shared" si="87"/>
        <v>GA07F0737</v>
      </c>
      <c r="AD1383" t="str">
        <f>_xlfn.IFNA(VLOOKUP(PrivateSchedule[[#This Row],[ow]],RTARoutes[[StageCodes]:[RouteID]],6,FALSE), VLOOKUP(PrivateSchedule[[#This Row],[re]],RTARoutes[[StageCodes]:[RouteID]],6,FALSE))</f>
        <v>PVT360</v>
      </c>
      <c r="AE1383" t="str" cm="1">
        <f t="array" ref="AE1383">_xlfn.IFS( NOT(ISNA(VLOOKUP(PrivateSchedule[[#This Row],[ow]],RTARoutes[[StageCodes]:[RouteID]],6,FALSE))), "O",  NOT(ISNA(VLOOKUP(PrivateSchedule[[#This Row],[re]],RTARoutes[[StageCodes]:[RouteID]],6,FALSE))), "R")</f>
        <v>O</v>
      </c>
      <c r="AF1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84" spans="15:33">
      <c r="O1384" s="171" t="s">
        <v>421</v>
      </c>
      <c r="T1384" s="173" t="s">
        <v>422</v>
      </c>
      <c r="U1384" t="str">
        <f t="shared" si="84"/>
        <v>VASCO-NEW VADDEM</v>
      </c>
      <c r="V1384" s="163">
        <v>0.67708333333333337</v>
      </c>
      <c r="AA1384" s="165">
        <f t="shared" si="85"/>
        <v>0.69097222222222221</v>
      </c>
      <c r="AB1384" t="str">
        <f t="shared" si="86"/>
        <v>VSD</v>
      </c>
      <c r="AC1384" t="str">
        <f t="shared" si="87"/>
        <v>GA07F0737</v>
      </c>
      <c r="AD1384" t="str">
        <f>_xlfn.IFNA(VLOOKUP(PrivateSchedule[[#This Row],[ow]],RTARoutes[[StageCodes]:[RouteID]],6,FALSE), VLOOKUP(PrivateSchedule[[#This Row],[re]],RTARoutes[[StageCodes]:[RouteID]],6,FALSE))</f>
        <v>PVT360</v>
      </c>
      <c r="AE1384" t="str" cm="1">
        <f t="array" ref="AE1384">_xlfn.IFS( NOT(ISNA(VLOOKUP(PrivateSchedule[[#This Row],[ow]],RTARoutes[[StageCodes]:[RouteID]],6,FALSE))), "O",  NOT(ISNA(VLOOKUP(PrivateSchedule[[#This Row],[re]],RTARoutes[[StageCodes]:[RouteID]],6,FALSE))), "R")</f>
        <v>R</v>
      </c>
      <c r="AF1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85" spans="15:33">
      <c r="O1385" s="171" t="s">
        <v>422</v>
      </c>
      <c r="T1385" s="173" t="s">
        <v>421</v>
      </c>
      <c r="U1385" t="str">
        <f t="shared" si="84"/>
        <v>NEW VADDEM-VASCO</v>
      </c>
      <c r="V1385" s="163">
        <v>0.69444444444444442</v>
      </c>
      <c r="AA1385" s="165">
        <f t="shared" si="85"/>
        <v>0.70833333333333326</v>
      </c>
      <c r="AB1385" t="str">
        <f t="shared" si="86"/>
        <v>VSD</v>
      </c>
      <c r="AC1385" t="str">
        <f t="shared" si="87"/>
        <v>GA07F0737</v>
      </c>
      <c r="AD1385" t="str">
        <f>_xlfn.IFNA(VLOOKUP(PrivateSchedule[[#This Row],[ow]],RTARoutes[[StageCodes]:[RouteID]],6,FALSE), VLOOKUP(PrivateSchedule[[#This Row],[re]],RTARoutes[[StageCodes]:[RouteID]],6,FALSE))</f>
        <v>PVT360</v>
      </c>
      <c r="AE1385" t="str" cm="1">
        <f t="array" ref="AE1385">_xlfn.IFS( NOT(ISNA(VLOOKUP(PrivateSchedule[[#This Row],[ow]],RTARoutes[[StageCodes]:[RouteID]],6,FALSE))), "O",  NOT(ISNA(VLOOKUP(PrivateSchedule[[#This Row],[re]],RTARoutes[[StageCodes]:[RouteID]],6,FALSE))), "R")</f>
        <v>O</v>
      </c>
      <c r="AF1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86" spans="15:33">
      <c r="O1386" s="171" t="s">
        <v>421</v>
      </c>
      <c r="T1386" s="173" t="s">
        <v>422</v>
      </c>
      <c r="U1386" t="str">
        <f t="shared" si="84"/>
        <v>VASCO-NEW VADDEM</v>
      </c>
      <c r="V1386" s="163">
        <v>0.70833333333333337</v>
      </c>
      <c r="AA1386" s="165">
        <f t="shared" si="85"/>
        <v>0.72222222222222221</v>
      </c>
      <c r="AB1386" t="str">
        <f t="shared" si="86"/>
        <v>VSD</v>
      </c>
      <c r="AC1386" t="str">
        <f t="shared" si="87"/>
        <v>GA07F0737</v>
      </c>
      <c r="AD1386" t="str">
        <f>_xlfn.IFNA(VLOOKUP(PrivateSchedule[[#This Row],[ow]],RTARoutes[[StageCodes]:[RouteID]],6,FALSE), VLOOKUP(PrivateSchedule[[#This Row],[re]],RTARoutes[[StageCodes]:[RouteID]],6,FALSE))</f>
        <v>PVT360</v>
      </c>
      <c r="AE1386" t="str" cm="1">
        <f t="array" ref="AE1386">_xlfn.IFS( NOT(ISNA(VLOOKUP(PrivateSchedule[[#This Row],[ow]],RTARoutes[[StageCodes]:[RouteID]],6,FALSE))), "O",  NOT(ISNA(VLOOKUP(PrivateSchedule[[#This Row],[re]],RTARoutes[[StageCodes]:[RouteID]],6,FALSE))), "R")</f>
        <v>R</v>
      </c>
      <c r="AF1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87" spans="15:33">
      <c r="O1387" s="171" t="s">
        <v>422</v>
      </c>
      <c r="T1387" s="173" t="s">
        <v>421</v>
      </c>
      <c r="U1387" t="str">
        <f t="shared" si="84"/>
        <v>NEW VADDEM-VASCO</v>
      </c>
      <c r="V1387" s="163">
        <v>0.73263888888888884</v>
      </c>
      <c r="AA1387" s="165">
        <f t="shared" si="85"/>
        <v>0.74652777777777768</v>
      </c>
      <c r="AB1387" t="str">
        <f t="shared" si="86"/>
        <v>VSD</v>
      </c>
      <c r="AC1387" t="str">
        <f t="shared" si="87"/>
        <v>GA07F0737</v>
      </c>
      <c r="AD1387" t="str">
        <f>_xlfn.IFNA(VLOOKUP(PrivateSchedule[[#This Row],[ow]],RTARoutes[[StageCodes]:[RouteID]],6,FALSE), VLOOKUP(PrivateSchedule[[#This Row],[re]],RTARoutes[[StageCodes]:[RouteID]],6,FALSE))</f>
        <v>PVT360</v>
      </c>
      <c r="AE1387" t="str" cm="1">
        <f t="array" ref="AE1387">_xlfn.IFS( NOT(ISNA(VLOOKUP(PrivateSchedule[[#This Row],[ow]],RTARoutes[[StageCodes]:[RouteID]],6,FALSE))), "O",  NOT(ISNA(VLOOKUP(PrivateSchedule[[#This Row],[re]],RTARoutes[[StageCodes]:[RouteID]],6,FALSE))), "R")</f>
        <v>O</v>
      </c>
      <c r="AF1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88" spans="15:33">
      <c r="O1388" s="171" t="s">
        <v>421</v>
      </c>
      <c r="T1388" s="173" t="s">
        <v>422</v>
      </c>
      <c r="U1388" t="str">
        <f t="shared" si="84"/>
        <v>VASCO-NEW VADDEM</v>
      </c>
      <c r="V1388" s="163">
        <v>0.74652777777777779</v>
      </c>
      <c r="AA1388" s="165">
        <f t="shared" si="85"/>
        <v>0.76041666666666663</v>
      </c>
      <c r="AB1388" t="str">
        <f t="shared" si="86"/>
        <v>VSD</v>
      </c>
      <c r="AC1388" t="str">
        <f t="shared" si="87"/>
        <v>GA07F0737</v>
      </c>
      <c r="AD1388" t="str">
        <f>_xlfn.IFNA(VLOOKUP(PrivateSchedule[[#This Row],[ow]],RTARoutes[[StageCodes]:[RouteID]],6,FALSE), VLOOKUP(PrivateSchedule[[#This Row],[re]],RTARoutes[[StageCodes]:[RouteID]],6,FALSE))</f>
        <v>PVT360</v>
      </c>
      <c r="AE1388" t="str" cm="1">
        <f t="array" ref="AE1388">_xlfn.IFS( NOT(ISNA(VLOOKUP(PrivateSchedule[[#This Row],[ow]],RTARoutes[[StageCodes]:[RouteID]],6,FALSE))), "O",  NOT(ISNA(VLOOKUP(PrivateSchedule[[#This Row],[re]],RTARoutes[[StageCodes]:[RouteID]],6,FALSE))), "R")</f>
        <v>R</v>
      </c>
      <c r="AF1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89" spans="15:33">
      <c r="O1389" s="171" t="s">
        <v>422</v>
      </c>
      <c r="T1389" s="173" t="s">
        <v>421</v>
      </c>
      <c r="U1389" t="str">
        <f t="shared" si="84"/>
        <v>NEW VADDEM-VASCO</v>
      </c>
      <c r="V1389" s="163">
        <v>0.78125</v>
      </c>
      <c r="AA1389" s="165">
        <f t="shared" si="85"/>
        <v>0.79513888888888884</v>
      </c>
      <c r="AB1389" t="str">
        <f t="shared" si="86"/>
        <v>VSD</v>
      </c>
      <c r="AC1389" t="str">
        <f t="shared" si="87"/>
        <v>GA07F0737</v>
      </c>
      <c r="AD1389" t="str">
        <f>_xlfn.IFNA(VLOOKUP(PrivateSchedule[[#This Row],[ow]],RTARoutes[[StageCodes]:[RouteID]],6,FALSE), VLOOKUP(PrivateSchedule[[#This Row],[re]],RTARoutes[[StageCodes]:[RouteID]],6,FALSE))</f>
        <v>PVT360</v>
      </c>
      <c r="AE1389" t="str" cm="1">
        <f t="array" ref="AE1389">_xlfn.IFS( NOT(ISNA(VLOOKUP(PrivateSchedule[[#This Row],[ow]],RTARoutes[[StageCodes]:[RouteID]],6,FALSE))), "O",  NOT(ISNA(VLOOKUP(PrivateSchedule[[#This Row],[re]],RTARoutes[[StageCodes]:[RouteID]],6,FALSE))), "R")</f>
        <v>O</v>
      </c>
      <c r="AF1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90" spans="15:33">
      <c r="O1390" s="171" t="s">
        <v>421</v>
      </c>
      <c r="T1390" s="173" t="s">
        <v>422</v>
      </c>
      <c r="U1390" t="str">
        <f t="shared" si="84"/>
        <v>VASCO-NEW VADDEM</v>
      </c>
      <c r="V1390" s="163">
        <v>0.79513888888888884</v>
      </c>
      <c r="AA1390" s="165">
        <f t="shared" si="85"/>
        <v>0.80902777777777768</v>
      </c>
      <c r="AB1390" t="str">
        <f t="shared" si="86"/>
        <v>VSD</v>
      </c>
      <c r="AC1390" t="str">
        <f t="shared" si="87"/>
        <v>GA07F0737</v>
      </c>
      <c r="AD1390" t="str">
        <f>_xlfn.IFNA(VLOOKUP(PrivateSchedule[[#This Row],[ow]],RTARoutes[[StageCodes]:[RouteID]],6,FALSE), VLOOKUP(PrivateSchedule[[#This Row],[re]],RTARoutes[[StageCodes]:[RouteID]],6,FALSE))</f>
        <v>PVT360</v>
      </c>
      <c r="AE1390" t="str" cm="1">
        <f t="array" ref="AE1390">_xlfn.IFS( NOT(ISNA(VLOOKUP(PrivateSchedule[[#This Row],[ow]],RTARoutes[[StageCodes]:[RouteID]],6,FALSE))), "O",  NOT(ISNA(VLOOKUP(PrivateSchedule[[#This Row],[re]],RTARoutes[[StageCodes]:[RouteID]],6,FALSE))), "R")</f>
        <v>R</v>
      </c>
      <c r="AF1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91" spans="15:33">
      <c r="O1391" s="171" t="s">
        <v>422</v>
      </c>
      <c r="T1391" s="173" t="s">
        <v>421</v>
      </c>
      <c r="U1391" t="str">
        <f t="shared" si="84"/>
        <v>NEW VADDEM-VASCO</v>
      </c>
      <c r="V1391" s="163">
        <v>0.82638888888888884</v>
      </c>
      <c r="AA1391" s="165">
        <f t="shared" si="85"/>
        <v>0.84027777777777768</v>
      </c>
      <c r="AB1391" t="str">
        <f t="shared" si="86"/>
        <v>VSD</v>
      </c>
      <c r="AC1391" t="str">
        <f t="shared" si="87"/>
        <v>GA07F0737</v>
      </c>
      <c r="AD1391" t="str">
        <f>_xlfn.IFNA(VLOOKUP(PrivateSchedule[[#This Row],[ow]],RTARoutes[[StageCodes]:[RouteID]],6,FALSE), VLOOKUP(PrivateSchedule[[#This Row],[re]],RTARoutes[[StageCodes]:[RouteID]],6,FALSE))</f>
        <v>PVT360</v>
      </c>
      <c r="AE1391" t="str" cm="1">
        <f t="array" ref="AE1391">_xlfn.IFS( NOT(ISNA(VLOOKUP(PrivateSchedule[[#This Row],[ow]],RTARoutes[[StageCodes]:[RouteID]],6,FALSE))), "O",  NOT(ISNA(VLOOKUP(PrivateSchedule[[#This Row],[re]],RTARoutes[[StageCodes]:[RouteID]],6,FALSE))), "R")</f>
        <v>O</v>
      </c>
      <c r="AF1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92" spans="15:33">
      <c r="O1392" s="171" t="s">
        <v>421</v>
      </c>
      <c r="T1392" s="173" t="s">
        <v>422</v>
      </c>
      <c r="U1392" t="str">
        <f t="shared" si="84"/>
        <v>VASCO-NEW VADDEM</v>
      </c>
      <c r="V1392" s="163">
        <v>0.84027777777777779</v>
      </c>
      <c r="AA1392" s="165">
        <f t="shared" si="85"/>
        <v>0.85416666666666663</v>
      </c>
      <c r="AB1392" t="str">
        <f t="shared" si="86"/>
        <v>VSD</v>
      </c>
      <c r="AC1392" t="str">
        <f t="shared" si="87"/>
        <v>GA07F0737</v>
      </c>
      <c r="AD1392" t="str">
        <f>_xlfn.IFNA(VLOOKUP(PrivateSchedule[[#This Row],[ow]],RTARoutes[[StageCodes]:[RouteID]],6,FALSE), VLOOKUP(PrivateSchedule[[#This Row],[re]],RTARoutes[[StageCodes]:[RouteID]],6,FALSE))</f>
        <v>PVT360</v>
      </c>
      <c r="AE1392" t="str" cm="1">
        <f t="array" ref="AE1392">_xlfn.IFS( NOT(ISNA(VLOOKUP(PrivateSchedule[[#This Row],[ow]],RTARoutes[[StageCodes]:[RouteID]],6,FALSE))), "O",  NOT(ISNA(VLOOKUP(PrivateSchedule[[#This Row],[re]],RTARoutes[[StageCodes]:[RouteID]],6,FALSE))), "R")</f>
        <v>R</v>
      </c>
      <c r="AF1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93" spans="2:33">
      <c r="O1393" s="171" t="s">
        <v>422</v>
      </c>
      <c r="T1393" s="173" t="s">
        <v>421</v>
      </c>
      <c r="U1393" t="str">
        <f t="shared" si="84"/>
        <v>NEW VADDEM-VASCO</v>
      </c>
      <c r="V1393" s="163">
        <v>0.86458333333333337</v>
      </c>
      <c r="AA1393" s="165">
        <f t="shared" si="85"/>
        <v>0.87847222222222221</v>
      </c>
      <c r="AB1393" t="str">
        <f t="shared" si="86"/>
        <v>VSD</v>
      </c>
      <c r="AC1393" t="str">
        <f t="shared" si="87"/>
        <v>GA07F0737</v>
      </c>
      <c r="AD1393" t="str">
        <f>_xlfn.IFNA(VLOOKUP(PrivateSchedule[[#This Row],[ow]],RTARoutes[[StageCodes]:[RouteID]],6,FALSE), VLOOKUP(PrivateSchedule[[#This Row],[re]],RTARoutes[[StageCodes]:[RouteID]],6,FALSE))</f>
        <v>PVT360</v>
      </c>
      <c r="AE1393" t="str" cm="1">
        <f t="array" ref="AE1393">_xlfn.IFS( NOT(ISNA(VLOOKUP(PrivateSchedule[[#This Row],[ow]],RTARoutes[[StageCodes]:[RouteID]],6,FALSE))), "O",  NOT(ISNA(VLOOKUP(PrivateSchedule[[#This Row],[re]],RTARoutes[[StageCodes]:[RouteID]],6,FALSE))), "R")</f>
        <v>O</v>
      </c>
      <c r="AF1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94" spans="2:33">
      <c r="O1394" s="171" t="s">
        <v>421</v>
      </c>
      <c r="T1394" s="173" t="s">
        <v>422</v>
      </c>
      <c r="U1394" t="str">
        <f t="shared" si="84"/>
        <v>VASCO-NEW VADDEM</v>
      </c>
      <c r="V1394" s="163">
        <v>0.87847222222222221</v>
      </c>
      <c r="AA1394" s="165">
        <f t="shared" si="85"/>
        <v>0.89236111111111105</v>
      </c>
      <c r="AB1394" t="str">
        <f t="shared" si="86"/>
        <v>VSD</v>
      </c>
      <c r="AC1394" t="str">
        <f t="shared" si="87"/>
        <v>GA07F0737</v>
      </c>
      <c r="AD1394" t="str">
        <f>_xlfn.IFNA(VLOOKUP(PrivateSchedule[[#This Row],[ow]],RTARoutes[[StageCodes]:[RouteID]],6,FALSE), VLOOKUP(PrivateSchedule[[#This Row],[re]],RTARoutes[[StageCodes]:[RouteID]],6,FALSE))</f>
        <v>PVT360</v>
      </c>
      <c r="AE1394" t="str" cm="1">
        <f t="array" ref="AE1394">_xlfn.IFS( NOT(ISNA(VLOOKUP(PrivateSchedule[[#This Row],[ow]],RTARoutes[[StageCodes]:[RouteID]],6,FALSE))), "O",  NOT(ISNA(VLOOKUP(PrivateSchedule[[#This Row],[re]],RTARoutes[[StageCodes]:[RouteID]],6,FALSE))), "R")</f>
        <v>R</v>
      </c>
      <c r="AF1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95" spans="2:33">
      <c r="B1395" s="171" t="s">
        <v>4012</v>
      </c>
      <c r="C1395" s="172" t="s">
        <v>3996</v>
      </c>
      <c r="E1395" s="176" t="s">
        <v>4013</v>
      </c>
      <c r="F1395" s="177" t="s">
        <v>4014</v>
      </c>
      <c r="J1395" s="171" t="s">
        <v>4015</v>
      </c>
      <c r="L1395" s="172" t="s">
        <v>16</v>
      </c>
      <c r="M1395" s="198">
        <v>31</v>
      </c>
      <c r="N1395" s="199">
        <v>12</v>
      </c>
      <c r="O1395" s="171" t="s">
        <v>422</v>
      </c>
      <c r="T1395" s="173" t="s">
        <v>421</v>
      </c>
      <c r="U1395" t="str">
        <f t="shared" si="84"/>
        <v>NEW VADDEM-VASCO</v>
      </c>
      <c r="V1395" s="163">
        <v>0.30902777777777779</v>
      </c>
      <c r="AA1395" s="165">
        <f t="shared" si="85"/>
        <v>0.32291666666666669</v>
      </c>
      <c r="AB1395" t="str">
        <f t="shared" si="86"/>
        <v>VSD</v>
      </c>
      <c r="AC1395" t="str">
        <f t="shared" si="87"/>
        <v>GA06T4630</v>
      </c>
      <c r="AD1395" t="str">
        <f>_xlfn.IFNA(VLOOKUP(PrivateSchedule[[#This Row],[ow]],RTARoutes[[StageCodes]:[RouteID]],6,FALSE), VLOOKUP(PrivateSchedule[[#This Row],[re]],RTARoutes[[StageCodes]:[RouteID]],6,FALSE))</f>
        <v>PVT360</v>
      </c>
      <c r="AE1395" t="str" cm="1">
        <f t="array" ref="AE1395">_xlfn.IFS( NOT(ISNA(VLOOKUP(PrivateSchedule[[#This Row],[ow]],RTARoutes[[StageCodes]:[RouteID]],6,FALSE))), "O",  NOT(ISNA(VLOOKUP(PrivateSchedule[[#This Row],[re]],RTARoutes[[StageCodes]:[RouteID]],6,FALSE))), "R")</f>
        <v>O</v>
      </c>
      <c r="AF1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96" spans="2:33">
      <c r="O1396" s="171" t="s">
        <v>421</v>
      </c>
      <c r="T1396" s="173" t="s">
        <v>422</v>
      </c>
      <c r="U1396" t="str">
        <f t="shared" si="84"/>
        <v>VASCO-NEW VADDEM</v>
      </c>
      <c r="V1396" s="163">
        <v>0.32291666666666669</v>
      </c>
      <c r="AA1396" s="165">
        <f t="shared" si="85"/>
        <v>0.33680555555555558</v>
      </c>
      <c r="AB1396" t="str">
        <f t="shared" si="86"/>
        <v>VSD</v>
      </c>
      <c r="AC1396" t="str">
        <f t="shared" si="87"/>
        <v>GA06T4630</v>
      </c>
      <c r="AD1396" t="str">
        <f>_xlfn.IFNA(VLOOKUP(PrivateSchedule[[#This Row],[ow]],RTARoutes[[StageCodes]:[RouteID]],6,FALSE), VLOOKUP(PrivateSchedule[[#This Row],[re]],RTARoutes[[StageCodes]:[RouteID]],6,FALSE))</f>
        <v>PVT360</v>
      </c>
      <c r="AE1396" t="str" cm="1">
        <f t="array" ref="AE1396">_xlfn.IFS( NOT(ISNA(VLOOKUP(PrivateSchedule[[#This Row],[ow]],RTARoutes[[StageCodes]:[RouteID]],6,FALSE))), "O",  NOT(ISNA(VLOOKUP(PrivateSchedule[[#This Row],[re]],RTARoutes[[StageCodes]:[RouteID]],6,FALSE))), "R")</f>
        <v>R</v>
      </c>
      <c r="AF1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97" spans="2:33">
      <c r="O1397" s="171" t="s">
        <v>422</v>
      </c>
      <c r="T1397" s="173" t="s">
        <v>421</v>
      </c>
      <c r="U1397" t="str">
        <f t="shared" si="84"/>
        <v>NEW VADDEM-VASCO</v>
      </c>
      <c r="V1397" s="163">
        <v>0.35069444444444442</v>
      </c>
      <c r="AA1397" s="165">
        <f t="shared" si="85"/>
        <v>0.36458333333333331</v>
      </c>
      <c r="AB1397" t="str">
        <f t="shared" si="86"/>
        <v>VSD</v>
      </c>
      <c r="AC1397" t="str">
        <f t="shared" si="87"/>
        <v>GA06T4630</v>
      </c>
      <c r="AD1397" t="str">
        <f>_xlfn.IFNA(VLOOKUP(PrivateSchedule[[#This Row],[ow]],RTARoutes[[StageCodes]:[RouteID]],6,FALSE), VLOOKUP(PrivateSchedule[[#This Row],[re]],RTARoutes[[StageCodes]:[RouteID]],6,FALSE))</f>
        <v>PVT360</v>
      </c>
      <c r="AE1397" t="str" cm="1">
        <f t="array" ref="AE1397">_xlfn.IFS( NOT(ISNA(VLOOKUP(PrivateSchedule[[#This Row],[ow]],RTARoutes[[StageCodes]:[RouteID]],6,FALSE))), "O",  NOT(ISNA(VLOOKUP(PrivateSchedule[[#This Row],[re]],RTARoutes[[StageCodes]:[RouteID]],6,FALSE))), "R")</f>
        <v>O</v>
      </c>
      <c r="AF1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398" spans="2:33">
      <c r="O1398" s="171" t="s">
        <v>421</v>
      </c>
      <c r="T1398" s="173" t="s">
        <v>422</v>
      </c>
      <c r="U1398" t="str">
        <f t="shared" si="84"/>
        <v>VASCO-NEW VADDEM</v>
      </c>
      <c r="V1398" s="163">
        <v>0.36458333333333331</v>
      </c>
      <c r="AA1398" s="165">
        <f t="shared" si="85"/>
        <v>0.37847222222222221</v>
      </c>
      <c r="AB1398" t="str">
        <f t="shared" si="86"/>
        <v>VSD</v>
      </c>
      <c r="AC1398" t="str">
        <f t="shared" si="87"/>
        <v>GA06T4630</v>
      </c>
      <c r="AD1398" t="str">
        <f>_xlfn.IFNA(VLOOKUP(PrivateSchedule[[#This Row],[ow]],RTARoutes[[StageCodes]:[RouteID]],6,FALSE), VLOOKUP(PrivateSchedule[[#This Row],[re]],RTARoutes[[StageCodes]:[RouteID]],6,FALSE))</f>
        <v>PVT360</v>
      </c>
      <c r="AE1398" t="str" cm="1">
        <f t="array" ref="AE1398">_xlfn.IFS( NOT(ISNA(VLOOKUP(PrivateSchedule[[#This Row],[ow]],RTARoutes[[StageCodes]:[RouteID]],6,FALSE))), "O",  NOT(ISNA(VLOOKUP(PrivateSchedule[[#This Row],[re]],RTARoutes[[StageCodes]:[RouteID]],6,FALSE))), "R")</f>
        <v>R</v>
      </c>
      <c r="AF1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399" spans="2:33">
      <c r="O1399" s="171" t="s">
        <v>422</v>
      </c>
      <c r="T1399" s="173" t="s">
        <v>421</v>
      </c>
      <c r="U1399" t="str">
        <f t="shared" si="84"/>
        <v>NEW VADDEM-VASCO</v>
      </c>
      <c r="V1399" s="163">
        <v>0.3888888888888889</v>
      </c>
      <c r="AA1399" s="165">
        <f t="shared" si="85"/>
        <v>0.40277777777777779</v>
      </c>
      <c r="AB1399" t="str">
        <f t="shared" si="86"/>
        <v>VSD</v>
      </c>
      <c r="AC1399" t="str">
        <f t="shared" si="87"/>
        <v>GA06T4630</v>
      </c>
      <c r="AD1399" t="str">
        <f>_xlfn.IFNA(VLOOKUP(PrivateSchedule[[#This Row],[ow]],RTARoutes[[StageCodes]:[RouteID]],6,FALSE), VLOOKUP(PrivateSchedule[[#This Row],[re]],RTARoutes[[StageCodes]:[RouteID]],6,FALSE))</f>
        <v>PVT360</v>
      </c>
      <c r="AE1399" t="str" cm="1">
        <f t="array" ref="AE1399">_xlfn.IFS( NOT(ISNA(VLOOKUP(PrivateSchedule[[#This Row],[ow]],RTARoutes[[StageCodes]:[RouteID]],6,FALSE))), "O",  NOT(ISNA(VLOOKUP(PrivateSchedule[[#This Row],[re]],RTARoutes[[StageCodes]:[RouteID]],6,FALSE))), "R")</f>
        <v>O</v>
      </c>
      <c r="AF1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00" spans="2:33">
      <c r="O1400" s="171" t="s">
        <v>421</v>
      </c>
      <c r="T1400" s="173" t="s">
        <v>422</v>
      </c>
      <c r="U1400" t="str">
        <f t="shared" si="84"/>
        <v>VASCO-NEW VADDEM</v>
      </c>
      <c r="V1400" s="163">
        <v>0.40277777777777779</v>
      </c>
      <c r="AA1400" s="165">
        <f t="shared" si="85"/>
        <v>0.41666666666666669</v>
      </c>
      <c r="AB1400" t="str">
        <f t="shared" si="86"/>
        <v>VSD</v>
      </c>
      <c r="AC1400" t="str">
        <f t="shared" si="87"/>
        <v>GA06T4630</v>
      </c>
      <c r="AD1400" t="str">
        <f>_xlfn.IFNA(VLOOKUP(PrivateSchedule[[#This Row],[ow]],RTARoutes[[StageCodes]:[RouteID]],6,FALSE), VLOOKUP(PrivateSchedule[[#This Row],[re]],RTARoutes[[StageCodes]:[RouteID]],6,FALSE))</f>
        <v>PVT360</v>
      </c>
      <c r="AE1400" t="str" cm="1">
        <f t="array" ref="AE1400">_xlfn.IFS( NOT(ISNA(VLOOKUP(PrivateSchedule[[#This Row],[ow]],RTARoutes[[StageCodes]:[RouteID]],6,FALSE))), "O",  NOT(ISNA(VLOOKUP(PrivateSchedule[[#This Row],[re]],RTARoutes[[StageCodes]:[RouteID]],6,FALSE))), "R")</f>
        <v>R</v>
      </c>
      <c r="AF1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01" spans="2:33">
      <c r="O1401" s="171" t="s">
        <v>422</v>
      </c>
      <c r="T1401" s="173" t="s">
        <v>421</v>
      </c>
      <c r="U1401" t="str">
        <f t="shared" si="84"/>
        <v>NEW VADDEM-VASCO</v>
      </c>
      <c r="V1401" s="163">
        <v>0.4236111111111111</v>
      </c>
      <c r="AA1401" s="165">
        <f t="shared" si="85"/>
        <v>0.4375</v>
      </c>
      <c r="AB1401" t="str">
        <f t="shared" si="86"/>
        <v>VSD</v>
      </c>
      <c r="AC1401" t="str">
        <f t="shared" si="87"/>
        <v>GA06T4630</v>
      </c>
      <c r="AD1401" t="str">
        <f>_xlfn.IFNA(VLOOKUP(PrivateSchedule[[#This Row],[ow]],RTARoutes[[StageCodes]:[RouteID]],6,FALSE), VLOOKUP(PrivateSchedule[[#This Row],[re]],RTARoutes[[StageCodes]:[RouteID]],6,FALSE))</f>
        <v>PVT360</v>
      </c>
      <c r="AE1401" t="str" cm="1">
        <f t="array" ref="AE1401">_xlfn.IFS( NOT(ISNA(VLOOKUP(PrivateSchedule[[#This Row],[ow]],RTARoutes[[StageCodes]:[RouteID]],6,FALSE))), "O",  NOT(ISNA(VLOOKUP(PrivateSchedule[[#This Row],[re]],RTARoutes[[StageCodes]:[RouteID]],6,FALSE))), "R")</f>
        <v>O</v>
      </c>
      <c r="AF1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02" spans="2:33">
      <c r="O1402" s="171" t="s">
        <v>421</v>
      </c>
      <c r="T1402" s="173" t="s">
        <v>422</v>
      </c>
      <c r="U1402" t="str">
        <f t="shared" si="84"/>
        <v>VASCO-NEW VADDEM</v>
      </c>
      <c r="V1402" s="163">
        <v>0.4375</v>
      </c>
      <c r="AA1402" s="165">
        <f t="shared" si="85"/>
        <v>0.4513888888888889</v>
      </c>
      <c r="AB1402" t="str">
        <f t="shared" si="86"/>
        <v>VSD</v>
      </c>
      <c r="AC1402" t="str">
        <f t="shared" si="87"/>
        <v>GA06T4630</v>
      </c>
      <c r="AD1402" t="str">
        <f>_xlfn.IFNA(VLOOKUP(PrivateSchedule[[#This Row],[ow]],RTARoutes[[StageCodes]:[RouteID]],6,FALSE), VLOOKUP(PrivateSchedule[[#This Row],[re]],RTARoutes[[StageCodes]:[RouteID]],6,FALSE))</f>
        <v>PVT360</v>
      </c>
      <c r="AE1402" t="str" cm="1">
        <f t="array" ref="AE1402">_xlfn.IFS( NOT(ISNA(VLOOKUP(PrivateSchedule[[#This Row],[ow]],RTARoutes[[StageCodes]:[RouteID]],6,FALSE))), "O",  NOT(ISNA(VLOOKUP(PrivateSchedule[[#This Row],[re]],RTARoutes[[StageCodes]:[RouteID]],6,FALSE))), "R")</f>
        <v>R</v>
      </c>
      <c r="AF1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03" spans="2:33">
      <c r="O1403" s="171" t="s">
        <v>422</v>
      </c>
      <c r="T1403" s="173" t="s">
        <v>421</v>
      </c>
      <c r="U1403" t="str">
        <f t="shared" si="84"/>
        <v>NEW VADDEM-VASCO</v>
      </c>
      <c r="V1403" s="163">
        <v>0.47222222222222221</v>
      </c>
      <c r="AA1403" s="165">
        <f t="shared" si="85"/>
        <v>0.4861111111111111</v>
      </c>
      <c r="AB1403" t="str">
        <f t="shared" si="86"/>
        <v>VSD</v>
      </c>
      <c r="AC1403" t="str">
        <f t="shared" si="87"/>
        <v>GA06T4630</v>
      </c>
      <c r="AD1403" t="str">
        <f>_xlfn.IFNA(VLOOKUP(PrivateSchedule[[#This Row],[ow]],RTARoutes[[StageCodes]:[RouteID]],6,FALSE), VLOOKUP(PrivateSchedule[[#This Row],[re]],RTARoutes[[StageCodes]:[RouteID]],6,FALSE))</f>
        <v>PVT360</v>
      </c>
      <c r="AE1403" t="str" cm="1">
        <f t="array" ref="AE1403">_xlfn.IFS( NOT(ISNA(VLOOKUP(PrivateSchedule[[#This Row],[ow]],RTARoutes[[StageCodes]:[RouteID]],6,FALSE))), "O",  NOT(ISNA(VLOOKUP(PrivateSchedule[[#This Row],[re]],RTARoutes[[StageCodes]:[RouteID]],6,FALSE))), "R")</f>
        <v>O</v>
      </c>
      <c r="AF1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04" spans="2:33">
      <c r="O1404" s="171" t="s">
        <v>421</v>
      </c>
      <c r="T1404" s="173" t="s">
        <v>422</v>
      </c>
      <c r="U1404" t="str">
        <f t="shared" si="84"/>
        <v>VASCO-NEW VADDEM</v>
      </c>
      <c r="V1404" s="163">
        <v>0.4861111111111111</v>
      </c>
      <c r="AA1404" s="165">
        <f t="shared" si="85"/>
        <v>0.5</v>
      </c>
      <c r="AB1404" t="str">
        <f t="shared" si="86"/>
        <v>VSD</v>
      </c>
      <c r="AC1404" t="str">
        <f t="shared" si="87"/>
        <v>GA06T4630</v>
      </c>
      <c r="AD1404" t="str">
        <f>_xlfn.IFNA(VLOOKUP(PrivateSchedule[[#This Row],[ow]],RTARoutes[[StageCodes]:[RouteID]],6,FALSE), VLOOKUP(PrivateSchedule[[#This Row],[re]],RTARoutes[[StageCodes]:[RouteID]],6,FALSE))</f>
        <v>PVT360</v>
      </c>
      <c r="AE1404" t="str" cm="1">
        <f t="array" ref="AE1404">_xlfn.IFS( NOT(ISNA(VLOOKUP(PrivateSchedule[[#This Row],[ow]],RTARoutes[[StageCodes]:[RouteID]],6,FALSE))), "O",  NOT(ISNA(VLOOKUP(PrivateSchedule[[#This Row],[re]],RTARoutes[[StageCodes]:[RouteID]],6,FALSE))), "R")</f>
        <v>R</v>
      </c>
      <c r="AF1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05" spans="2:33">
      <c r="O1405" s="171" t="s">
        <v>422</v>
      </c>
      <c r="T1405" s="173" t="s">
        <v>421</v>
      </c>
      <c r="U1405" t="str">
        <f t="shared" si="84"/>
        <v>NEW VADDEM-VASCO</v>
      </c>
      <c r="V1405" s="163">
        <v>0.51388888888888884</v>
      </c>
      <c r="AA1405" s="165">
        <f t="shared" si="85"/>
        <v>0.52777777777777768</v>
      </c>
      <c r="AB1405" t="str">
        <f t="shared" si="86"/>
        <v>VSD</v>
      </c>
      <c r="AC1405" t="str">
        <f t="shared" si="87"/>
        <v>GA06T4630</v>
      </c>
      <c r="AD1405" t="str">
        <f>_xlfn.IFNA(VLOOKUP(PrivateSchedule[[#This Row],[ow]],RTARoutes[[StageCodes]:[RouteID]],6,FALSE), VLOOKUP(PrivateSchedule[[#This Row],[re]],RTARoutes[[StageCodes]:[RouteID]],6,FALSE))</f>
        <v>PVT360</v>
      </c>
      <c r="AE1405" t="str" cm="1">
        <f t="array" ref="AE1405">_xlfn.IFS( NOT(ISNA(VLOOKUP(PrivateSchedule[[#This Row],[ow]],RTARoutes[[StageCodes]:[RouteID]],6,FALSE))), "O",  NOT(ISNA(VLOOKUP(PrivateSchedule[[#This Row],[re]],RTARoutes[[StageCodes]:[RouteID]],6,FALSE))), "R")</f>
        <v>O</v>
      </c>
      <c r="AF1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06" spans="2:33">
      <c r="O1406" s="171" t="s">
        <v>421</v>
      </c>
      <c r="T1406" s="173" t="s">
        <v>422</v>
      </c>
      <c r="U1406" t="str">
        <f t="shared" si="84"/>
        <v>VASCO-NEW VADDEM</v>
      </c>
      <c r="V1406" s="163">
        <v>0.52777777777777779</v>
      </c>
      <c r="AA1406" s="165">
        <f t="shared" si="85"/>
        <v>0.54166666666666663</v>
      </c>
      <c r="AB1406" t="str">
        <f t="shared" si="86"/>
        <v>VSD</v>
      </c>
      <c r="AC1406" t="str">
        <f t="shared" si="87"/>
        <v>GA06T4630</v>
      </c>
      <c r="AD1406" t="str">
        <f>_xlfn.IFNA(VLOOKUP(PrivateSchedule[[#This Row],[ow]],RTARoutes[[StageCodes]:[RouteID]],6,FALSE), VLOOKUP(PrivateSchedule[[#This Row],[re]],RTARoutes[[StageCodes]:[RouteID]],6,FALSE))</f>
        <v>PVT360</v>
      </c>
      <c r="AE1406" t="str" cm="1">
        <f t="array" ref="AE1406">_xlfn.IFS( NOT(ISNA(VLOOKUP(PrivateSchedule[[#This Row],[ow]],RTARoutes[[StageCodes]:[RouteID]],6,FALSE))), "O",  NOT(ISNA(VLOOKUP(PrivateSchedule[[#This Row],[re]],RTARoutes[[StageCodes]:[RouteID]],6,FALSE))), "R")</f>
        <v>R</v>
      </c>
      <c r="AF1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07" spans="2:33">
      <c r="O1407" s="171" t="s">
        <v>422</v>
      </c>
      <c r="T1407" s="173" t="s">
        <v>421</v>
      </c>
      <c r="U1407" t="str">
        <f t="shared" si="84"/>
        <v>NEW VADDEM-VASCO</v>
      </c>
      <c r="V1407" s="163">
        <v>0.5625</v>
      </c>
      <c r="AA1407" s="165">
        <f t="shared" si="85"/>
        <v>0.57638888888888884</v>
      </c>
      <c r="AB1407" t="str">
        <f t="shared" si="86"/>
        <v>VSD</v>
      </c>
      <c r="AC1407" t="str">
        <f t="shared" si="87"/>
        <v>GA06T4630</v>
      </c>
      <c r="AD1407" t="str">
        <f>_xlfn.IFNA(VLOOKUP(PrivateSchedule[[#This Row],[ow]],RTARoutes[[StageCodes]:[RouteID]],6,FALSE), VLOOKUP(PrivateSchedule[[#This Row],[re]],RTARoutes[[StageCodes]:[RouteID]],6,FALSE))</f>
        <v>PVT360</v>
      </c>
      <c r="AE1407" t="str" cm="1">
        <f t="array" ref="AE1407">_xlfn.IFS( NOT(ISNA(VLOOKUP(PrivateSchedule[[#This Row],[ow]],RTARoutes[[StageCodes]:[RouteID]],6,FALSE))), "O",  NOT(ISNA(VLOOKUP(PrivateSchedule[[#This Row],[re]],RTARoutes[[StageCodes]:[RouteID]],6,FALSE))), "R")</f>
        <v>O</v>
      </c>
      <c r="AF1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08" spans="2:33">
      <c r="O1408" s="171" t="s">
        <v>421</v>
      </c>
      <c r="T1408" s="173" t="s">
        <v>422</v>
      </c>
      <c r="U1408" t="str">
        <f t="shared" si="84"/>
        <v>VASCO-NEW VADDEM</v>
      </c>
      <c r="V1408" s="163">
        <v>0.57638888888888884</v>
      </c>
      <c r="AA1408" s="165">
        <f t="shared" si="85"/>
        <v>0.59027777777777768</v>
      </c>
      <c r="AB1408" t="str">
        <f t="shared" si="86"/>
        <v>VSD</v>
      </c>
      <c r="AC1408" t="str">
        <f t="shared" si="87"/>
        <v>GA06T4630</v>
      </c>
      <c r="AD1408" t="str">
        <f>_xlfn.IFNA(VLOOKUP(PrivateSchedule[[#This Row],[ow]],RTARoutes[[StageCodes]:[RouteID]],6,FALSE), VLOOKUP(PrivateSchedule[[#This Row],[re]],RTARoutes[[StageCodes]:[RouteID]],6,FALSE))</f>
        <v>PVT360</v>
      </c>
      <c r="AE1408" t="str" cm="1">
        <f t="array" ref="AE1408">_xlfn.IFS( NOT(ISNA(VLOOKUP(PrivateSchedule[[#This Row],[ow]],RTARoutes[[StageCodes]:[RouteID]],6,FALSE))), "O",  NOT(ISNA(VLOOKUP(PrivateSchedule[[#This Row],[re]],RTARoutes[[StageCodes]:[RouteID]],6,FALSE))), "R")</f>
        <v>R</v>
      </c>
      <c r="AF1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09" spans="2:33">
      <c r="O1409" s="171" t="s">
        <v>422</v>
      </c>
      <c r="T1409" s="173" t="s">
        <v>421</v>
      </c>
      <c r="U1409" t="str">
        <f t="shared" si="84"/>
        <v>NEW VADDEM-VASCO</v>
      </c>
      <c r="V1409" s="163">
        <v>0.61805555555555558</v>
      </c>
      <c r="AA1409" s="165">
        <f t="shared" si="85"/>
        <v>0.63194444444444442</v>
      </c>
      <c r="AB1409" t="str">
        <f t="shared" si="86"/>
        <v>VSD</v>
      </c>
      <c r="AC1409" t="str">
        <f t="shared" si="87"/>
        <v>GA06T4630</v>
      </c>
      <c r="AD1409" t="str">
        <f>_xlfn.IFNA(VLOOKUP(PrivateSchedule[[#This Row],[ow]],RTARoutes[[StageCodes]:[RouteID]],6,FALSE), VLOOKUP(PrivateSchedule[[#This Row],[re]],RTARoutes[[StageCodes]:[RouteID]],6,FALSE))</f>
        <v>PVT360</v>
      </c>
      <c r="AE1409" t="str" cm="1">
        <f t="array" ref="AE1409">_xlfn.IFS( NOT(ISNA(VLOOKUP(PrivateSchedule[[#This Row],[ow]],RTARoutes[[StageCodes]:[RouteID]],6,FALSE))), "O",  NOT(ISNA(VLOOKUP(PrivateSchedule[[#This Row],[re]],RTARoutes[[StageCodes]:[RouteID]],6,FALSE))), "R")</f>
        <v>O</v>
      </c>
      <c r="AF1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10" spans="2:33">
      <c r="O1410" s="171" t="s">
        <v>421</v>
      </c>
      <c r="T1410" s="173" t="s">
        <v>422</v>
      </c>
      <c r="U1410" t="str">
        <f t="shared" si="84"/>
        <v>VASCO-NEW VADDEM</v>
      </c>
      <c r="V1410" s="163">
        <v>0.63541666666666663</v>
      </c>
      <c r="AA1410" s="165">
        <f t="shared" si="85"/>
        <v>0.64930555555555547</v>
      </c>
      <c r="AB1410" t="str">
        <f t="shared" si="86"/>
        <v>VSD</v>
      </c>
      <c r="AC1410" t="str">
        <f t="shared" si="87"/>
        <v>GA06T4630</v>
      </c>
      <c r="AD1410" t="str">
        <f>_xlfn.IFNA(VLOOKUP(PrivateSchedule[[#This Row],[ow]],RTARoutes[[StageCodes]:[RouteID]],6,FALSE), VLOOKUP(PrivateSchedule[[#This Row],[re]],RTARoutes[[StageCodes]:[RouteID]],6,FALSE))</f>
        <v>PVT360</v>
      </c>
      <c r="AE1410" t="str" cm="1">
        <f t="array" ref="AE1410">_xlfn.IFS( NOT(ISNA(VLOOKUP(PrivateSchedule[[#This Row],[ow]],RTARoutes[[StageCodes]:[RouteID]],6,FALSE))), "O",  NOT(ISNA(VLOOKUP(PrivateSchedule[[#This Row],[re]],RTARoutes[[StageCodes]:[RouteID]],6,FALSE))), "R")</f>
        <v>R</v>
      </c>
      <c r="AF1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11" spans="2:33">
      <c r="O1411" s="171" t="s">
        <v>422</v>
      </c>
      <c r="T1411" s="173" t="s">
        <v>421</v>
      </c>
      <c r="U1411" t="str">
        <f t="shared" ref="U1411:U1474" si="88">_xlfn.IFNA(VLOOKUP($O1411,Code2Loc,2,FALSE)
&amp; IF( OR( ISNA($P1411), LEN($P1411)=0), "",  "-" &amp; VLOOKUP($P1411,Code2Loc,2,FALSE))
&amp; IF( OR( ISNA($Q1411), LEN($Q1411)=0), "",  "-" &amp; VLOOKUP($Q1411,Code2Loc,2,FALSE))
&amp; IF( OR( ISNA($R1411), LEN($R1411)=0), "",  "-" &amp; VLOOKUP($R1411,Code2Loc,2,FALSE))
&amp; IF( OR( ISNA($S1411), LEN($S1411)=0), "",  "-" &amp; VLOOKUP($S1411,Code2Loc,2,FALSE))
&amp; IF( OR( ISNA($T1411), LEN($T1411)=0), "",  "-" &amp; VLOOKUP($T1411,Code2Loc,2,FALSE)),"")</f>
        <v>NEW VADDEM-VASCO</v>
      </c>
      <c r="V1411" s="163">
        <v>0.67361111111111116</v>
      </c>
      <c r="AA1411" s="165">
        <f t="shared" ref="AA1411:AA1474" si="89">IF(ISBLANK($V1411), "", _xlfn.IFNA($V1411 + _xlfn.IFNA( VLOOKUP($O1411 &amp; IF(ISBLANK($P1411),"", "-" &amp; $P1411) &amp; IF(ISBLANK($Q1411),"", "-" &amp; $Q1411) &amp; IF(ISBLANK($R1411),"", "-" &amp; $R1411) &amp; IF(ISBLANK($S1411),"", "-" &amp; $S1411) &amp; IF(ISBLANK($T1411),"", "-" &amp; $T1411),TravelTime,8,FALSE), VLOOKUP($T1411 &amp; IF(ISBLANK($S1411),"", "-" &amp; $S1411) &amp; IF(ISBLANK($R1411),"", "-" &amp; $R1411) &amp; IF(ISBLANK($Q1411),"", "-" &amp; $Q1411) &amp; IF(ISBLANK($P1411),"", "-" &amp; $P1411) &amp; IF(ISBLANK($O1411),"", "-" &amp; $O1411),TravelTime,8,FALSE)) / 1440, ""))</f>
        <v>0.6875</v>
      </c>
      <c r="AB1411" t="str">
        <f t="shared" ref="AB1411:AB1474" si="90">IF(AND(LEN($A1411)&lt;&gt;0,LEN($A1411)&lt;&gt;0),$A1411,$AB1410)</f>
        <v>VSD</v>
      </c>
      <c r="AC1411" t="str">
        <f t="shared" ref="AC1411:AC1474" si="91">IF(AND(LEN($J1411)&lt;&gt;0,LEN($B1411)&lt;&gt;0),$J1411,$AC1410)</f>
        <v>GA06T4630</v>
      </c>
      <c r="AD1411" t="str">
        <f>_xlfn.IFNA(VLOOKUP(PrivateSchedule[[#This Row],[ow]],RTARoutes[[StageCodes]:[RouteID]],6,FALSE), VLOOKUP(PrivateSchedule[[#This Row],[re]],RTARoutes[[StageCodes]:[RouteID]],6,FALSE))</f>
        <v>PVT360</v>
      </c>
      <c r="AE1411" t="str" cm="1">
        <f t="array" ref="AE1411">_xlfn.IFS( NOT(ISNA(VLOOKUP(PrivateSchedule[[#This Row],[ow]],RTARoutes[[StageCodes]:[RouteID]],6,FALSE))), "O",  NOT(ISNA(VLOOKUP(PrivateSchedule[[#This Row],[re]],RTARoutes[[StageCodes]:[RouteID]],6,FALSE))), "R")</f>
        <v>O</v>
      </c>
      <c r="AF1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12" spans="2:33">
      <c r="O1412" s="171" t="s">
        <v>421</v>
      </c>
      <c r="T1412" s="173" t="s">
        <v>422</v>
      </c>
      <c r="U1412" t="str">
        <f t="shared" si="88"/>
        <v>VASCO-NEW VADDEM</v>
      </c>
      <c r="V1412" s="163">
        <v>0.68055555555555558</v>
      </c>
      <c r="AA1412" s="165">
        <f t="shared" si="89"/>
        <v>0.69444444444444442</v>
      </c>
      <c r="AB1412" t="str">
        <f t="shared" si="90"/>
        <v>VSD</v>
      </c>
      <c r="AC1412" t="str">
        <f t="shared" si="91"/>
        <v>GA06T4630</v>
      </c>
      <c r="AD1412" t="str">
        <f>_xlfn.IFNA(VLOOKUP(PrivateSchedule[[#This Row],[ow]],RTARoutes[[StageCodes]:[RouteID]],6,FALSE), VLOOKUP(PrivateSchedule[[#This Row],[re]],RTARoutes[[StageCodes]:[RouteID]],6,FALSE))</f>
        <v>PVT360</v>
      </c>
      <c r="AE1412" t="str" cm="1">
        <f t="array" ref="AE1412">_xlfn.IFS( NOT(ISNA(VLOOKUP(PrivateSchedule[[#This Row],[ow]],RTARoutes[[StageCodes]:[RouteID]],6,FALSE))), "O",  NOT(ISNA(VLOOKUP(PrivateSchedule[[#This Row],[re]],RTARoutes[[StageCodes]:[RouteID]],6,FALSE))), "R")</f>
        <v>R</v>
      </c>
      <c r="AF1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13" spans="2:33">
      <c r="O1413" s="171" t="s">
        <v>422</v>
      </c>
      <c r="T1413" s="173" t="s">
        <v>421</v>
      </c>
      <c r="U1413" t="str">
        <f t="shared" si="88"/>
        <v>NEW VADDEM-VASCO</v>
      </c>
      <c r="V1413" s="163">
        <v>0.72569444444444442</v>
      </c>
      <c r="AA1413" s="165">
        <f t="shared" si="89"/>
        <v>0.73958333333333326</v>
      </c>
      <c r="AB1413" t="str">
        <f t="shared" si="90"/>
        <v>VSD</v>
      </c>
      <c r="AC1413" t="str">
        <f t="shared" si="91"/>
        <v>GA06T4630</v>
      </c>
      <c r="AD1413" t="str">
        <f>_xlfn.IFNA(VLOOKUP(PrivateSchedule[[#This Row],[ow]],RTARoutes[[StageCodes]:[RouteID]],6,FALSE), VLOOKUP(PrivateSchedule[[#This Row],[re]],RTARoutes[[StageCodes]:[RouteID]],6,FALSE))</f>
        <v>PVT360</v>
      </c>
      <c r="AE1413" t="str" cm="1">
        <f t="array" ref="AE1413">_xlfn.IFS( NOT(ISNA(VLOOKUP(PrivateSchedule[[#This Row],[ow]],RTARoutes[[StageCodes]:[RouteID]],6,FALSE))), "O",  NOT(ISNA(VLOOKUP(PrivateSchedule[[#This Row],[re]],RTARoutes[[StageCodes]:[RouteID]],6,FALSE))), "R")</f>
        <v>O</v>
      </c>
      <c r="AF1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14" spans="2:33">
      <c r="O1414" s="171" t="s">
        <v>421</v>
      </c>
      <c r="T1414" s="173" t="s">
        <v>422</v>
      </c>
      <c r="U1414" t="str">
        <f t="shared" si="88"/>
        <v>VASCO-NEW VADDEM</v>
      </c>
      <c r="V1414" s="163">
        <v>0.73958333333333337</v>
      </c>
      <c r="AA1414" s="165">
        <f t="shared" si="89"/>
        <v>0.75347222222222221</v>
      </c>
      <c r="AB1414" t="str">
        <f t="shared" si="90"/>
        <v>VSD</v>
      </c>
      <c r="AC1414" t="str">
        <f t="shared" si="91"/>
        <v>GA06T4630</v>
      </c>
      <c r="AD1414" t="str">
        <f>_xlfn.IFNA(VLOOKUP(PrivateSchedule[[#This Row],[ow]],RTARoutes[[StageCodes]:[RouteID]],6,FALSE), VLOOKUP(PrivateSchedule[[#This Row],[re]],RTARoutes[[StageCodes]:[RouteID]],6,FALSE))</f>
        <v>PVT360</v>
      </c>
      <c r="AE1414" t="str" cm="1">
        <f t="array" ref="AE1414">_xlfn.IFS( NOT(ISNA(VLOOKUP(PrivateSchedule[[#This Row],[ow]],RTARoutes[[StageCodes]:[RouteID]],6,FALSE))), "O",  NOT(ISNA(VLOOKUP(PrivateSchedule[[#This Row],[re]],RTARoutes[[StageCodes]:[RouteID]],6,FALSE))), "R")</f>
        <v>R</v>
      </c>
      <c r="AF1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15" spans="2:33">
      <c r="O1415" s="171" t="s">
        <v>422</v>
      </c>
      <c r="T1415" s="173" t="s">
        <v>421</v>
      </c>
      <c r="U1415" t="str">
        <f t="shared" si="88"/>
        <v>NEW VADDEM-VASCO</v>
      </c>
      <c r="V1415" s="163">
        <v>0.78472222222222221</v>
      </c>
      <c r="AA1415" s="165">
        <f t="shared" si="89"/>
        <v>0.79861111111111105</v>
      </c>
      <c r="AB1415" t="str">
        <f t="shared" si="90"/>
        <v>VSD</v>
      </c>
      <c r="AC1415" t="str">
        <f t="shared" si="91"/>
        <v>GA06T4630</v>
      </c>
      <c r="AD1415" t="str">
        <f>_xlfn.IFNA(VLOOKUP(PrivateSchedule[[#This Row],[ow]],RTARoutes[[StageCodes]:[RouteID]],6,FALSE), VLOOKUP(PrivateSchedule[[#This Row],[re]],RTARoutes[[StageCodes]:[RouteID]],6,FALSE))</f>
        <v>PVT360</v>
      </c>
      <c r="AE1415" t="str" cm="1">
        <f t="array" ref="AE1415">_xlfn.IFS( NOT(ISNA(VLOOKUP(PrivateSchedule[[#This Row],[ow]],RTARoutes[[StageCodes]:[RouteID]],6,FALSE))), "O",  NOT(ISNA(VLOOKUP(PrivateSchedule[[#This Row],[re]],RTARoutes[[StageCodes]:[RouteID]],6,FALSE))), "R")</f>
        <v>O</v>
      </c>
      <c r="AF1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16" spans="2:33">
      <c r="O1416" s="171" t="s">
        <v>421</v>
      </c>
      <c r="T1416" s="173" t="s">
        <v>422</v>
      </c>
      <c r="U1416" t="str">
        <f t="shared" si="88"/>
        <v>VASCO-NEW VADDEM</v>
      </c>
      <c r="V1416" s="163">
        <v>0.79861111111111116</v>
      </c>
      <c r="AA1416" s="165">
        <f t="shared" si="89"/>
        <v>0.8125</v>
      </c>
      <c r="AB1416" t="str">
        <f t="shared" si="90"/>
        <v>VSD</v>
      </c>
      <c r="AC1416" t="str">
        <f t="shared" si="91"/>
        <v>GA06T4630</v>
      </c>
      <c r="AD1416" t="str">
        <f>_xlfn.IFNA(VLOOKUP(PrivateSchedule[[#This Row],[ow]],RTARoutes[[StageCodes]:[RouteID]],6,FALSE), VLOOKUP(PrivateSchedule[[#This Row],[re]],RTARoutes[[StageCodes]:[RouteID]],6,FALSE))</f>
        <v>PVT360</v>
      </c>
      <c r="AE1416" t="str" cm="1">
        <f t="array" ref="AE1416">_xlfn.IFS( NOT(ISNA(VLOOKUP(PrivateSchedule[[#This Row],[ow]],RTARoutes[[StageCodes]:[RouteID]],6,FALSE))), "O",  NOT(ISNA(VLOOKUP(PrivateSchedule[[#This Row],[re]],RTARoutes[[StageCodes]:[RouteID]],6,FALSE))), "R")</f>
        <v>R</v>
      </c>
      <c r="AF1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17" spans="2:33">
      <c r="O1417" s="171" t="s">
        <v>422</v>
      </c>
      <c r="T1417" s="173" t="s">
        <v>421</v>
      </c>
      <c r="U1417" t="str">
        <f t="shared" si="88"/>
        <v>NEW VADDEM-VASCO</v>
      </c>
      <c r="V1417" s="163">
        <v>0.81944444444444442</v>
      </c>
      <c r="AA1417" s="165">
        <f t="shared" si="89"/>
        <v>0.83333333333333326</v>
      </c>
      <c r="AB1417" t="str">
        <f t="shared" si="90"/>
        <v>VSD</v>
      </c>
      <c r="AC1417" t="str">
        <f t="shared" si="91"/>
        <v>GA06T4630</v>
      </c>
      <c r="AD1417" t="str">
        <f>_xlfn.IFNA(VLOOKUP(PrivateSchedule[[#This Row],[ow]],RTARoutes[[StageCodes]:[RouteID]],6,FALSE), VLOOKUP(PrivateSchedule[[#This Row],[re]],RTARoutes[[StageCodes]:[RouteID]],6,FALSE))</f>
        <v>PVT360</v>
      </c>
      <c r="AE1417" t="str" cm="1">
        <f t="array" ref="AE1417">_xlfn.IFS( NOT(ISNA(VLOOKUP(PrivateSchedule[[#This Row],[ow]],RTARoutes[[StageCodes]:[RouteID]],6,FALSE))), "O",  NOT(ISNA(VLOOKUP(PrivateSchedule[[#This Row],[re]],RTARoutes[[StageCodes]:[RouteID]],6,FALSE))), "R")</f>
        <v>O</v>
      </c>
      <c r="AF1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18" spans="2:33">
      <c r="O1418" s="171" t="s">
        <v>421</v>
      </c>
      <c r="T1418" s="173" t="s">
        <v>422</v>
      </c>
      <c r="U1418" t="str">
        <f t="shared" si="88"/>
        <v>VASCO-NEW VADDEM</v>
      </c>
      <c r="V1418" s="163">
        <v>0.83333333333333337</v>
      </c>
      <c r="AA1418" s="165">
        <f t="shared" si="89"/>
        <v>0.84722222222222221</v>
      </c>
      <c r="AB1418" t="str">
        <f t="shared" si="90"/>
        <v>VSD</v>
      </c>
      <c r="AC1418" t="str">
        <f t="shared" si="91"/>
        <v>GA06T4630</v>
      </c>
      <c r="AD1418" t="str">
        <f>_xlfn.IFNA(VLOOKUP(PrivateSchedule[[#This Row],[ow]],RTARoutes[[StageCodes]:[RouteID]],6,FALSE), VLOOKUP(PrivateSchedule[[#This Row],[re]],RTARoutes[[StageCodes]:[RouteID]],6,FALSE))</f>
        <v>PVT360</v>
      </c>
      <c r="AE1418" t="str" cm="1">
        <f t="array" ref="AE1418">_xlfn.IFS( NOT(ISNA(VLOOKUP(PrivateSchedule[[#This Row],[ow]],RTARoutes[[StageCodes]:[RouteID]],6,FALSE))), "O",  NOT(ISNA(VLOOKUP(PrivateSchedule[[#This Row],[re]],RTARoutes[[StageCodes]:[RouteID]],6,FALSE))), "R")</f>
        <v>R</v>
      </c>
      <c r="AF1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19" spans="2:33">
      <c r="O1419" s="171" t="s">
        <v>422</v>
      </c>
      <c r="T1419" s="173" t="s">
        <v>421</v>
      </c>
      <c r="U1419" t="str">
        <f t="shared" si="88"/>
        <v>NEW VADDEM-VASCO</v>
      </c>
      <c r="V1419" s="163">
        <v>0.875</v>
      </c>
      <c r="AA1419" s="165">
        <f t="shared" si="89"/>
        <v>0.88888888888888884</v>
      </c>
      <c r="AB1419" t="str">
        <f t="shared" si="90"/>
        <v>VSD</v>
      </c>
      <c r="AC1419" t="str">
        <f t="shared" si="91"/>
        <v>GA06T4630</v>
      </c>
      <c r="AD1419" t="str">
        <f>_xlfn.IFNA(VLOOKUP(PrivateSchedule[[#This Row],[ow]],RTARoutes[[StageCodes]:[RouteID]],6,FALSE), VLOOKUP(PrivateSchedule[[#This Row],[re]],RTARoutes[[StageCodes]:[RouteID]],6,FALSE))</f>
        <v>PVT360</v>
      </c>
      <c r="AE1419" t="str" cm="1">
        <f t="array" ref="AE1419">_xlfn.IFS( NOT(ISNA(VLOOKUP(PrivateSchedule[[#This Row],[ow]],RTARoutes[[StageCodes]:[RouteID]],6,FALSE))), "O",  NOT(ISNA(VLOOKUP(PrivateSchedule[[#This Row],[re]],RTARoutes[[StageCodes]:[RouteID]],6,FALSE))), "R")</f>
        <v>O</v>
      </c>
      <c r="AF1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20" spans="2:33">
      <c r="O1420" s="171" t="s">
        <v>421</v>
      </c>
      <c r="T1420" s="173" t="s">
        <v>422</v>
      </c>
      <c r="U1420" t="str">
        <f t="shared" si="88"/>
        <v>VASCO-NEW VADDEM</v>
      </c>
      <c r="V1420" s="163">
        <v>0.89236111111111116</v>
      </c>
      <c r="AA1420" s="165">
        <f t="shared" si="89"/>
        <v>0.90625</v>
      </c>
      <c r="AB1420" t="str">
        <f t="shared" si="90"/>
        <v>VSD</v>
      </c>
      <c r="AC1420" t="str">
        <f t="shared" si="91"/>
        <v>GA06T4630</v>
      </c>
      <c r="AD1420" t="str">
        <f>_xlfn.IFNA(VLOOKUP(PrivateSchedule[[#This Row],[ow]],RTARoutes[[StageCodes]:[RouteID]],6,FALSE), VLOOKUP(PrivateSchedule[[#This Row],[re]],RTARoutes[[StageCodes]:[RouteID]],6,FALSE))</f>
        <v>PVT360</v>
      </c>
      <c r="AE1420" t="str" cm="1">
        <f t="array" ref="AE1420">_xlfn.IFS( NOT(ISNA(VLOOKUP(PrivateSchedule[[#This Row],[ow]],RTARoutes[[StageCodes]:[RouteID]],6,FALSE))), "O",  NOT(ISNA(VLOOKUP(PrivateSchedule[[#This Row],[re]],RTARoutes[[StageCodes]:[RouteID]],6,FALSE))), "R")</f>
        <v>R</v>
      </c>
      <c r="AF1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21" spans="2:33">
      <c r="B1421" s="171" t="s">
        <v>4016</v>
      </c>
      <c r="C1421" s="172" t="s">
        <v>4008</v>
      </c>
      <c r="E1421" s="176" t="s">
        <v>4017</v>
      </c>
      <c r="F1421" s="177" t="s">
        <v>4018</v>
      </c>
      <c r="J1421" s="171" t="s">
        <v>4019</v>
      </c>
      <c r="L1421" s="172" t="s">
        <v>16</v>
      </c>
      <c r="M1421" s="198">
        <v>31</v>
      </c>
      <c r="N1421" s="199">
        <v>12</v>
      </c>
      <c r="O1421" s="171" t="s">
        <v>422</v>
      </c>
      <c r="T1421" s="173" t="s">
        <v>421</v>
      </c>
      <c r="U1421" t="str">
        <f t="shared" si="88"/>
        <v>NEW VADDEM-VASCO</v>
      </c>
      <c r="V1421" s="163">
        <v>0.3125</v>
      </c>
      <c r="AA1421" s="165">
        <f t="shared" si="89"/>
        <v>0.3263888888888889</v>
      </c>
      <c r="AB1421" t="str">
        <f t="shared" si="90"/>
        <v>VSD</v>
      </c>
      <c r="AC1421" t="str">
        <f t="shared" si="91"/>
        <v>GA06T1632</v>
      </c>
      <c r="AD1421" t="str">
        <f>_xlfn.IFNA(VLOOKUP(PrivateSchedule[[#This Row],[ow]],RTARoutes[[StageCodes]:[RouteID]],6,FALSE), VLOOKUP(PrivateSchedule[[#This Row],[re]],RTARoutes[[StageCodes]:[RouteID]],6,FALSE))</f>
        <v>PVT360</v>
      </c>
      <c r="AE1421" t="str" cm="1">
        <f t="array" ref="AE1421">_xlfn.IFS( NOT(ISNA(VLOOKUP(PrivateSchedule[[#This Row],[ow]],RTARoutes[[StageCodes]:[RouteID]],6,FALSE))), "O",  NOT(ISNA(VLOOKUP(PrivateSchedule[[#This Row],[re]],RTARoutes[[StageCodes]:[RouteID]],6,FALSE))), "R")</f>
        <v>O</v>
      </c>
      <c r="AF1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22" spans="2:33">
      <c r="O1422" s="171" t="s">
        <v>421</v>
      </c>
      <c r="T1422" s="173" t="s">
        <v>422</v>
      </c>
      <c r="U1422" t="str">
        <f t="shared" si="88"/>
        <v>VASCO-NEW VADDEM</v>
      </c>
      <c r="V1422" s="163">
        <v>0.3263888888888889</v>
      </c>
      <c r="AA1422" s="165">
        <f t="shared" si="89"/>
        <v>0.34027777777777779</v>
      </c>
      <c r="AB1422" t="str">
        <f t="shared" si="90"/>
        <v>VSD</v>
      </c>
      <c r="AC1422" t="str">
        <f t="shared" si="91"/>
        <v>GA06T1632</v>
      </c>
      <c r="AD1422" t="str">
        <f>_xlfn.IFNA(VLOOKUP(PrivateSchedule[[#This Row],[ow]],RTARoutes[[StageCodes]:[RouteID]],6,FALSE), VLOOKUP(PrivateSchedule[[#This Row],[re]],RTARoutes[[StageCodes]:[RouteID]],6,FALSE))</f>
        <v>PVT360</v>
      </c>
      <c r="AE1422" t="str" cm="1">
        <f t="array" ref="AE1422">_xlfn.IFS( NOT(ISNA(VLOOKUP(PrivateSchedule[[#This Row],[ow]],RTARoutes[[StageCodes]:[RouteID]],6,FALSE))), "O",  NOT(ISNA(VLOOKUP(PrivateSchedule[[#This Row],[re]],RTARoutes[[StageCodes]:[RouteID]],6,FALSE))), "R")</f>
        <v>R</v>
      </c>
      <c r="AF1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23" spans="2:33">
      <c r="O1423" s="171" t="s">
        <v>422</v>
      </c>
      <c r="T1423" s="173" t="s">
        <v>421</v>
      </c>
      <c r="U1423" t="str">
        <f t="shared" si="88"/>
        <v>NEW VADDEM-VASCO</v>
      </c>
      <c r="V1423" s="163">
        <v>0.35416666666666669</v>
      </c>
      <c r="AA1423" s="165">
        <f t="shared" si="89"/>
        <v>0.36805555555555558</v>
      </c>
      <c r="AB1423" t="str">
        <f t="shared" si="90"/>
        <v>VSD</v>
      </c>
      <c r="AC1423" t="str">
        <f t="shared" si="91"/>
        <v>GA06T1632</v>
      </c>
      <c r="AD1423" t="str">
        <f>_xlfn.IFNA(VLOOKUP(PrivateSchedule[[#This Row],[ow]],RTARoutes[[StageCodes]:[RouteID]],6,FALSE), VLOOKUP(PrivateSchedule[[#This Row],[re]],RTARoutes[[StageCodes]:[RouteID]],6,FALSE))</f>
        <v>PVT360</v>
      </c>
      <c r="AE1423" t="str" cm="1">
        <f t="array" ref="AE1423">_xlfn.IFS( NOT(ISNA(VLOOKUP(PrivateSchedule[[#This Row],[ow]],RTARoutes[[StageCodes]:[RouteID]],6,FALSE))), "O",  NOT(ISNA(VLOOKUP(PrivateSchedule[[#This Row],[re]],RTARoutes[[StageCodes]:[RouteID]],6,FALSE))), "R")</f>
        <v>O</v>
      </c>
      <c r="AF1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24" spans="2:33">
      <c r="O1424" s="171" t="s">
        <v>421</v>
      </c>
      <c r="T1424" s="173" t="s">
        <v>422</v>
      </c>
      <c r="U1424" t="str">
        <f t="shared" si="88"/>
        <v>VASCO-NEW VADDEM</v>
      </c>
      <c r="V1424" s="163">
        <v>0.36805555555555558</v>
      </c>
      <c r="AA1424" s="165">
        <f t="shared" si="89"/>
        <v>0.38194444444444448</v>
      </c>
      <c r="AB1424" t="str">
        <f t="shared" si="90"/>
        <v>VSD</v>
      </c>
      <c r="AC1424" t="str">
        <f t="shared" si="91"/>
        <v>GA06T1632</v>
      </c>
      <c r="AD1424" t="str">
        <f>_xlfn.IFNA(VLOOKUP(PrivateSchedule[[#This Row],[ow]],RTARoutes[[StageCodes]:[RouteID]],6,FALSE), VLOOKUP(PrivateSchedule[[#This Row],[re]],RTARoutes[[StageCodes]:[RouteID]],6,FALSE))</f>
        <v>PVT360</v>
      </c>
      <c r="AE1424" t="str" cm="1">
        <f t="array" ref="AE1424">_xlfn.IFS( NOT(ISNA(VLOOKUP(PrivateSchedule[[#This Row],[ow]],RTARoutes[[StageCodes]:[RouteID]],6,FALSE))), "O",  NOT(ISNA(VLOOKUP(PrivateSchedule[[#This Row],[re]],RTARoutes[[StageCodes]:[RouteID]],6,FALSE))), "R")</f>
        <v>R</v>
      </c>
      <c r="AF1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25" spans="15:33">
      <c r="O1425" s="171" t="s">
        <v>422</v>
      </c>
      <c r="T1425" s="173" t="s">
        <v>421</v>
      </c>
      <c r="U1425" t="str">
        <f t="shared" si="88"/>
        <v>NEW VADDEM-VASCO</v>
      </c>
      <c r="V1425" s="163">
        <v>0.39583333333333331</v>
      </c>
      <c r="AA1425" s="165">
        <f t="shared" si="89"/>
        <v>0.40972222222222221</v>
      </c>
      <c r="AB1425" t="str">
        <f t="shared" si="90"/>
        <v>VSD</v>
      </c>
      <c r="AC1425" t="str">
        <f t="shared" si="91"/>
        <v>GA06T1632</v>
      </c>
      <c r="AD1425" t="str">
        <f>_xlfn.IFNA(VLOOKUP(PrivateSchedule[[#This Row],[ow]],RTARoutes[[StageCodes]:[RouteID]],6,FALSE), VLOOKUP(PrivateSchedule[[#This Row],[re]],RTARoutes[[StageCodes]:[RouteID]],6,FALSE))</f>
        <v>PVT360</v>
      </c>
      <c r="AE1425" t="str" cm="1">
        <f t="array" ref="AE1425">_xlfn.IFS( NOT(ISNA(VLOOKUP(PrivateSchedule[[#This Row],[ow]],RTARoutes[[StageCodes]:[RouteID]],6,FALSE))), "O",  NOT(ISNA(VLOOKUP(PrivateSchedule[[#This Row],[re]],RTARoutes[[StageCodes]:[RouteID]],6,FALSE))), "R")</f>
        <v>O</v>
      </c>
      <c r="AF1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26" spans="15:33">
      <c r="O1426" s="171" t="s">
        <v>421</v>
      </c>
      <c r="T1426" s="173" t="s">
        <v>422</v>
      </c>
      <c r="U1426" t="str">
        <f t="shared" si="88"/>
        <v>VASCO-NEW VADDEM</v>
      </c>
      <c r="V1426" s="163">
        <v>0.40972222222222221</v>
      </c>
      <c r="AA1426" s="165">
        <f t="shared" si="89"/>
        <v>0.4236111111111111</v>
      </c>
      <c r="AB1426" t="str">
        <f t="shared" si="90"/>
        <v>VSD</v>
      </c>
      <c r="AC1426" t="str">
        <f t="shared" si="91"/>
        <v>GA06T1632</v>
      </c>
      <c r="AD1426" t="str">
        <f>_xlfn.IFNA(VLOOKUP(PrivateSchedule[[#This Row],[ow]],RTARoutes[[StageCodes]:[RouteID]],6,FALSE), VLOOKUP(PrivateSchedule[[#This Row],[re]],RTARoutes[[StageCodes]:[RouteID]],6,FALSE))</f>
        <v>PVT360</v>
      </c>
      <c r="AE1426" t="str" cm="1">
        <f t="array" ref="AE1426">_xlfn.IFS( NOT(ISNA(VLOOKUP(PrivateSchedule[[#This Row],[ow]],RTARoutes[[StageCodes]:[RouteID]],6,FALSE))), "O",  NOT(ISNA(VLOOKUP(PrivateSchedule[[#This Row],[re]],RTARoutes[[StageCodes]:[RouteID]],6,FALSE))), "R")</f>
        <v>R</v>
      </c>
      <c r="AF1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27" spans="15:33">
      <c r="O1427" s="171" t="s">
        <v>422</v>
      </c>
      <c r="T1427" s="173" t="s">
        <v>421</v>
      </c>
      <c r="U1427" t="str">
        <f t="shared" si="88"/>
        <v>NEW VADDEM-VASCO</v>
      </c>
      <c r="V1427" s="163">
        <v>0.43055555555555558</v>
      </c>
      <c r="AA1427" s="165">
        <f t="shared" si="89"/>
        <v>0.44444444444444448</v>
      </c>
      <c r="AB1427" t="str">
        <f t="shared" si="90"/>
        <v>VSD</v>
      </c>
      <c r="AC1427" t="str">
        <f t="shared" si="91"/>
        <v>GA06T1632</v>
      </c>
      <c r="AD1427" t="str">
        <f>_xlfn.IFNA(VLOOKUP(PrivateSchedule[[#This Row],[ow]],RTARoutes[[StageCodes]:[RouteID]],6,FALSE), VLOOKUP(PrivateSchedule[[#This Row],[re]],RTARoutes[[StageCodes]:[RouteID]],6,FALSE))</f>
        <v>PVT360</v>
      </c>
      <c r="AE1427" t="str" cm="1">
        <f t="array" ref="AE1427">_xlfn.IFS( NOT(ISNA(VLOOKUP(PrivateSchedule[[#This Row],[ow]],RTARoutes[[StageCodes]:[RouteID]],6,FALSE))), "O",  NOT(ISNA(VLOOKUP(PrivateSchedule[[#This Row],[re]],RTARoutes[[StageCodes]:[RouteID]],6,FALSE))), "R")</f>
        <v>O</v>
      </c>
      <c r="AF1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28" spans="15:33">
      <c r="O1428" s="171" t="s">
        <v>421</v>
      </c>
      <c r="T1428" s="173" t="s">
        <v>422</v>
      </c>
      <c r="U1428" t="str">
        <f t="shared" si="88"/>
        <v>VASCO-NEW VADDEM</v>
      </c>
      <c r="V1428" s="163">
        <v>0.44444444444444442</v>
      </c>
      <c r="AA1428" s="165">
        <f t="shared" si="89"/>
        <v>0.45833333333333331</v>
      </c>
      <c r="AB1428" t="str">
        <f t="shared" si="90"/>
        <v>VSD</v>
      </c>
      <c r="AC1428" t="str">
        <f t="shared" si="91"/>
        <v>GA06T1632</v>
      </c>
      <c r="AD1428" t="str">
        <f>_xlfn.IFNA(VLOOKUP(PrivateSchedule[[#This Row],[ow]],RTARoutes[[StageCodes]:[RouteID]],6,FALSE), VLOOKUP(PrivateSchedule[[#This Row],[re]],RTARoutes[[StageCodes]:[RouteID]],6,FALSE))</f>
        <v>PVT360</v>
      </c>
      <c r="AE1428" t="str" cm="1">
        <f t="array" ref="AE1428">_xlfn.IFS( NOT(ISNA(VLOOKUP(PrivateSchedule[[#This Row],[ow]],RTARoutes[[StageCodes]:[RouteID]],6,FALSE))), "O",  NOT(ISNA(VLOOKUP(PrivateSchedule[[#This Row],[re]],RTARoutes[[StageCodes]:[RouteID]],6,FALSE))), "R")</f>
        <v>R</v>
      </c>
      <c r="AF1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29" spans="15:33">
      <c r="O1429" s="171" t="s">
        <v>422</v>
      </c>
      <c r="T1429" s="173" t="s">
        <v>421</v>
      </c>
      <c r="U1429" t="str">
        <f t="shared" si="88"/>
        <v>NEW VADDEM-VASCO</v>
      </c>
      <c r="V1429" s="163">
        <v>0.52430555555555558</v>
      </c>
      <c r="AA1429" s="165">
        <f t="shared" si="89"/>
        <v>0.53819444444444442</v>
      </c>
      <c r="AB1429" t="str">
        <f t="shared" si="90"/>
        <v>VSD</v>
      </c>
      <c r="AC1429" t="str">
        <f t="shared" si="91"/>
        <v>GA06T1632</v>
      </c>
      <c r="AD1429" t="str">
        <f>_xlfn.IFNA(VLOOKUP(PrivateSchedule[[#This Row],[ow]],RTARoutes[[StageCodes]:[RouteID]],6,FALSE), VLOOKUP(PrivateSchedule[[#This Row],[re]],RTARoutes[[StageCodes]:[RouteID]],6,FALSE))</f>
        <v>PVT360</v>
      </c>
      <c r="AE1429" t="str" cm="1">
        <f t="array" ref="AE1429">_xlfn.IFS( NOT(ISNA(VLOOKUP(PrivateSchedule[[#This Row],[ow]],RTARoutes[[StageCodes]:[RouteID]],6,FALSE))), "O",  NOT(ISNA(VLOOKUP(PrivateSchedule[[#This Row],[re]],RTARoutes[[StageCodes]:[RouteID]],6,FALSE))), "R")</f>
        <v>O</v>
      </c>
      <c r="AF1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30" spans="15:33">
      <c r="O1430" s="171" t="s">
        <v>421</v>
      </c>
      <c r="T1430" s="173" t="s">
        <v>422</v>
      </c>
      <c r="U1430" t="str">
        <f t="shared" si="88"/>
        <v>VASCO-NEW VADDEM</v>
      </c>
      <c r="V1430" s="163">
        <v>0.53819444444444442</v>
      </c>
      <c r="AA1430" s="165">
        <f t="shared" si="89"/>
        <v>0.55208333333333326</v>
      </c>
      <c r="AB1430" t="str">
        <f t="shared" si="90"/>
        <v>VSD</v>
      </c>
      <c r="AC1430" t="str">
        <f t="shared" si="91"/>
        <v>GA06T1632</v>
      </c>
      <c r="AD1430" t="str">
        <f>_xlfn.IFNA(VLOOKUP(PrivateSchedule[[#This Row],[ow]],RTARoutes[[StageCodes]:[RouteID]],6,FALSE), VLOOKUP(PrivateSchedule[[#This Row],[re]],RTARoutes[[StageCodes]:[RouteID]],6,FALSE))</f>
        <v>PVT360</v>
      </c>
      <c r="AE1430" t="str" cm="1">
        <f t="array" ref="AE1430">_xlfn.IFS( NOT(ISNA(VLOOKUP(PrivateSchedule[[#This Row],[ow]],RTARoutes[[StageCodes]:[RouteID]],6,FALSE))), "O",  NOT(ISNA(VLOOKUP(PrivateSchedule[[#This Row],[re]],RTARoutes[[StageCodes]:[RouteID]],6,FALSE))), "R")</f>
        <v>R</v>
      </c>
      <c r="AF1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31" spans="15:33">
      <c r="O1431" s="171" t="s">
        <v>422</v>
      </c>
      <c r="T1431" s="173" t="s">
        <v>421</v>
      </c>
      <c r="U1431" t="str">
        <f t="shared" si="88"/>
        <v>NEW VADDEM-VASCO</v>
      </c>
      <c r="V1431" s="163">
        <v>0.56597222222222221</v>
      </c>
      <c r="AA1431" s="165">
        <f t="shared" si="89"/>
        <v>0.57986111111111105</v>
      </c>
      <c r="AB1431" t="str">
        <f t="shared" si="90"/>
        <v>VSD</v>
      </c>
      <c r="AC1431" t="str">
        <f t="shared" si="91"/>
        <v>GA06T1632</v>
      </c>
      <c r="AD1431" t="str">
        <f>_xlfn.IFNA(VLOOKUP(PrivateSchedule[[#This Row],[ow]],RTARoutes[[StageCodes]:[RouteID]],6,FALSE), VLOOKUP(PrivateSchedule[[#This Row],[re]],RTARoutes[[StageCodes]:[RouteID]],6,FALSE))</f>
        <v>PVT360</v>
      </c>
      <c r="AE1431" t="str" cm="1">
        <f t="array" ref="AE1431">_xlfn.IFS( NOT(ISNA(VLOOKUP(PrivateSchedule[[#This Row],[ow]],RTARoutes[[StageCodes]:[RouteID]],6,FALSE))), "O",  NOT(ISNA(VLOOKUP(PrivateSchedule[[#This Row],[re]],RTARoutes[[StageCodes]:[RouteID]],6,FALSE))), "R")</f>
        <v>O</v>
      </c>
      <c r="AF1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32" spans="15:33">
      <c r="O1432" s="171" t="s">
        <v>421</v>
      </c>
      <c r="T1432" s="173" t="s">
        <v>422</v>
      </c>
      <c r="U1432" t="str">
        <f t="shared" si="88"/>
        <v>VASCO-NEW VADDEM</v>
      </c>
      <c r="V1432" s="163">
        <v>0.57986111111111116</v>
      </c>
      <c r="AA1432" s="165">
        <f t="shared" si="89"/>
        <v>0.59375</v>
      </c>
      <c r="AB1432" t="str">
        <f t="shared" si="90"/>
        <v>VSD</v>
      </c>
      <c r="AC1432" t="str">
        <f t="shared" si="91"/>
        <v>GA06T1632</v>
      </c>
      <c r="AD1432" t="str">
        <f>_xlfn.IFNA(VLOOKUP(PrivateSchedule[[#This Row],[ow]],RTARoutes[[StageCodes]:[RouteID]],6,FALSE), VLOOKUP(PrivateSchedule[[#This Row],[re]],RTARoutes[[StageCodes]:[RouteID]],6,FALSE))</f>
        <v>PVT360</v>
      </c>
      <c r="AE1432" t="str" cm="1">
        <f t="array" ref="AE1432">_xlfn.IFS( NOT(ISNA(VLOOKUP(PrivateSchedule[[#This Row],[ow]],RTARoutes[[StageCodes]:[RouteID]],6,FALSE))), "O",  NOT(ISNA(VLOOKUP(PrivateSchedule[[#This Row],[re]],RTARoutes[[StageCodes]:[RouteID]],6,FALSE))), "R")</f>
        <v>R</v>
      </c>
      <c r="AF1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33" spans="15:33">
      <c r="O1433" s="171" t="s">
        <v>422</v>
      </c>
      <c r="T1433" s="173" t="s">
        <v>421</v>
      </c>
      <c r="U1433" t="str">
        <f t="shared" si="88"/>
        <v>NEW VADDEM-VASCO</v>
      </c>
      <c r="V1433" s="163">
        <v>0.60416666666666663</v>
      </c>
      <c r="AA1433" s="165">
        <f t="shared" si="89"/>
        <v>0.61805555555555547</v>
      </c>
      <c r="AB1433" t="str">
        <f t="shared" si="90"/>
        <v>VSD</v>
      </c>
      <c r="AC1433" t="str">
        <f t="shared" si="91"/>
        <v>GA06T1632</v>
      </c>
      <c r="AD1433" t="str">
        <f>_xlfn.IFNA(VLOOKUP(PrivateSchedule[[#This Row],[ow]],RTARoutes[[StageCodes]:[RouteID]],6,FALSE), VLOOKUP(PrivateSchedule[[#This Row],[re]],RTARoutes[[StageCodes]:[RouteID]],6,FALSE))</f>
        <v>PVT360</v>
      </c>
      <c r="AE1433" t="str" cm="1">
        <f t="array" ref="AE1433">_xlfn.IFS( NOT(ISNA(VLOOKUP(PrivateSchedule[[#This Row],[ow]],RTARoutes[[StageCodes]:[RouteID]],6,FALSE))), "O",  NOT(ISNA(VLOOKUP(PrivateSchedule[[#This Row],[re]],RTARoutes[[StageCodes]:[RouteID]],6,FALSE))), "R")</f>
        <v>O</v>
      </c>
      <c r="AF1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34" spans="15:33">
      <c r="O1434" s="171" t="s">
        <v>421</v>
      </c>
      <c r="T1434" s="173" t="s">
        <v>422</v>
      </c>
      <c r="U1434" t="str">
        <f t="shared" si="88"/>
        <v>VASCO-NEW VADDEM</v>
      </c>
      <c r="V1434" s="163">
        <v>0.62152777777777779</v>
      </c>
      <c r="AA1434" s="165">
        <f t="shared" si="89"/>
        <v>0.63541666666666663</v>
      </c>
      <c r="AB1434" t="str">
        <f t="shared" si="90"/>
        <v>VSD</v>
      </c>
      <c r="AC1434" t="str">
        <f t="shared" si="91"/>
        <v>GA06T1632</v>
      </c>
      <c r="AD1434" t="str">
        <f>_xlfn.IFNA(VLOOKUP(PrivateSchedule[[#This Row],[ow]],RTARoutes[[StageCodes]:[RouteID]],6,FALSE), VLOOKUP(PrivateSchedule[[#This Row],[re]],RTARoutes[[StageCodes]:[RouteID]],6,FALSE))</f>
        <v>PVT360</v>
      </c>
      <c r="AE1434" t="str" cm="1">
        <f t="array" ref="AE1434">_xlfn.IFS( NOT(ISNA(VLOOKUP(PrivateSchedule[[#This Row],[ow]],RTARoutes[[StageCodes]:[RouteID]],6,FALSE))), "O",  NOT(ISNA(VLOOKUP(PrivateSchedule[[#This Row],[re]],RTARoutes[[StageCodes]:[RouteID]],6,FALSE))), "R")</f>
        <v>R</v>
      </c>
      <c r="AF1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35" spans="15:33">
      <c r="O1435" s="171" t="s">
        <v>422</v>
      </c>
      <c r="T1435" s="173" t="s">
        <v>421</v>
      </c>
      <c r="U1435" t="str">
        <f t="shared" si="88"/>
        <v>NEW VADDEM-VASCO</v>
      </c>
      <c r="V1435" s="163">
        <v>0.67013888888888884</v>
      </c>
      <c r="AA1435" s="165">
        <f t="shared" si="89"/>
        <v>0.68402777777777768</v>
      </c>
      <c r="AB1435" t="str">
        <f t="shared" si="90"/>
        <v>VSD</v>
      </c>
      <c r="AC1435" t="str">
        <f t="shared" si="91"/>
        <v>GA06T1632</v>
      </c>
      <c r="AD1435" t="str">
        <f>_xlfn.IFNA(VLOOKUP(PrivateSchedule[[#This Row],[ow]],RTARoutes[[StageCodes]:[RouteID]],6,FALSE), VLOOKUP(PrivateSchedule[[#This Row],[re]],RTARoutes[[StageCodes]:[RouteID]],6,FALSE))</f>
        <v>PVT360</v>
      </c>
      <c r="AE1435" t="str" cm="1">
        <f t="array" ref="AE1435">_xlfn.IFS( NOT(ISNA(VLOOKUP(PrivateSchedule[[#This Row],[ow]],RTARoutes[[StageCodes]:[RouteID]],6,FALSE))), "O",  NOT(ISNA(VLOOKUP(PrivateSchedule[[#This Row],[re]],RTARoutes[[StageCodes]:[RouteID]],6,FALSE))), "R")</f>
        <v>O</v>
      </c>
      <c r="AF1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36" spans="15:33">
      <c r="O1436" s="171" t="s">
        <v>421</v>
      </c>
      <c r="T1436" s="173" t="s">
        <v>422</v>
      </c>
      <c r="U1436" t="str">
        <f t="shared" si="88"/>
        <v>VASCO-NEW VADDEM</v>
      </c>
      <c r="V1436" s="163">
        <v>0.68402777777777779</v>
      </c>
      <c r="AA1436" s="165">
        <f t="shared" si="89"/>
        <v>0.69791666666666663</v>
      </c>
      <c r="AB1436" t="str">
        <f t="shared" si="90"/>
        <v>VSD</v>
      </c>
      <c r="AC1436" t="str">
        <f t="shared" si="91"/>
        <v>GA06T1632</v>
      </c>
      <c r="AD1436" t="str">
        <f>_xlfn.IFNA(VLOOKUP(PrivateSchedule[[#This Row],[ow]],RTARoutes[[StageCodes]:[RouteID]],6,FALSE), VLOOKUP(PrivateSchedule[[#This Row],[re]],RTARoutes[[StageCodes]:[RouteID]],6,FALSE))</f>
        <v>PVT360</v>
      </c>
      <c r="AE1436" t="str" cm="1">
        <f t="array" ref="AE1436">_xlfn.IFS( NOT(ISNA(VLOOKUP(PrivateSchedule[[#This Row],[ow]],RTARoutes[[StageCodes]:[RouteID]],6,FALSE))), "O",  NOT(ISNA(VLOOKUP(PrivateSchedule[[#This Row],[re]],RTARoutes[[StageCodes]:[RouteID]],6,FALSE))), "R")</f>
        <v>R</v>
      </c>
      <c r="AF1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37" spans="15:33">
      <c r="O1437" s="171" t="s">
        <v>422</v>
      </c>
      <c r="T1437" s="173" t="s">
        <v>421</v>
      </c>
      <c r="U1437" t="str">
        <f t="shared" si="88"/>
        <v>NEW VADDEM-VASCO</v>
      </c>
      <c r="V1437" s="163">
        <v>0.70833333333333337</v>
      </c>
      <c r="AA1437" s="165">
        <f t="shared" si="89"/>
        <v>0.72222222222222221</v>
      </c>
      <c r="AB1437" t="str">
        <f t="shared" si="90"/>
        <v>VSD</v>
      </c>
      <c r="AC1437" t="str">
        <f t="shared" si="91"/>
        <v>GA06T1632</v>
      </c>
      <c r="AD1437" t="str">
        <f>_xlfn.IFNA(VLOOKUP(PrivateSchedule[[#This Row],[ow]],RTARoutes[[StageCodes]:[RouteID]],6,FALSE), VLOOKUP(PrivateSchedule[[#This Row],[re]],RTARoutes[[StageCodes]:[RouteID]],6,FALSE))</f>
        <v>PVT360</v>
      </c>
      <c r="AE1437" t="str" cm="1">
        <f t="array" ref="AE1437">_xlfn.IFS( NOT(ISNA(VLOOKUP(PrivateSchedule[[#This Row],[ow]],RTARoutes[[StageCodes]:[RouteID]],6,FALSE))), "O",  NOT(ISNA(VLOOKUP(PrivateSchedule[[#This Row],[re]],RTARoutes[[StageCodes]:[RouteID]],6,FALSE))), "R")</f>
        <v>O</v>
      </c>
      <c r="AF1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38" spans="15:33">
      <c r="O1438" s="171" t="s">
        <v>421</v>
      </c>
      <c r="T1438" s="173" t="s">
        <v>422</v>
      </c>
      <c r="U1438" t="str">
        <f t="shared" si="88"/>
        <v>VASCO-NEW VADDEM</v>
      </c>
      <c r="V1438" s="163">
        <v>0.72222222222222221</v>
      </c>
      <c r="AA1438" s="165">
        <f t="shared" si="89"/>
        <v>0.73611111111111105</v>
      </c>
      <c r="AB1438" t="str">
        <f t="shared" si="90"/>
        <v>VSD</v>
      </c>
      <c r="AC1438" t="str">
        <f t="shared" si="91"/>
        <v>GA06T1632</v>
      </c>
      <c r="AD1438" t="str">
        <f>_xlfn.IFNA(VLOOKUP(PrivateSchedule[[#This Row],[ow]],RTARoutes[[StageCodes]:[RouteID]],6,FALSE), VLOOKUP(PrivateSchedule[[#This Row],[re]],RTARoutes[[StageCodes]:[RouteID]],6,FALSE))</f>
        <v>PVT360</v>
      </c>
      <c r="AE1438" t="str" cm="1">
        <f t="array" ref="AE1438">_xlfn.IFS( NOT(ISNA(VLOOKUP(PrivateSchedule[[#This Row],[ow]],RTARoutes[[StageCodes]:[RouteID]],6,FALSE))), "O",  NOT(ISNA(VLOOKUP(PrivateSchedule[[#This Row],[re]],RTARoutes[[StageCodes]:[RouteID]],6,FALSE))), "R")</f>
        <v>R</v>
      </c>
      <c r="AF1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39" spans="15:33">
      <c r="O1439" s="171" t="s">
        <v>422</v>
      </c>
      <c r="T1439" s="173" t="s">
        <v>421</v>
      </c>
      <c r="U1439" t="str">
        <f t="shared" si="88"/>
        <v>NEW VADDEM-VASCO</v>
      </c>
      <c r="V1439" s="163">
        <v>0.75</v>
      </c>
      <c r="AA1439" s="165">
        <f t="shared" si="89"/>
        <v>0.76388888888888884</v>
      </c>
      <c r="AB1439" t="str">
        <f t="shared" si="90"/>
        <v>VSD</v>
      </c>
      <c r="AC1439" t="str">
        <f t="shared" si="91"/>
        <v>GA06T1632</v>
      </c>
      <c r="AD1439" t="str">
        <f>_xlfn.IFNA(VLOOKUP(PrivateSchedule[[#This Row],[ow]],RTARoutes[[StageCodes]:[RouteID]],6,FALSE), VLOOKUP(PrivateSchedule[[#This Row],[re]],RTARoutes[[StageCodes]:[RouteID]],6,FALSE))</f>
        <v>PVT360</v>
      </c>
      <c r="AE1439" t="str" cm="1">
        <f t="array" ref="AE1439">_xlfn.IFS( NOT(ISNA(VLOOKUP(PrivateSchedule[[#This Row],[ow]],RTARoutes[[StageCodes]:[RouteID]],6,FALSE))), "O",  NOT(ISNA(VLOOKUP(PrivateSchedule[[#This Row],[re]],RTARoutes[[StageCodes]:[RouteID]],6,FALSE))), "R")</f>
        <v>O</v>
      </c>
      <c r="AF1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40" spans="15:33">
      <c r="O1440" s="171" t="s">
        <v>421</v>
      </c>
      <c r="T1440" s="173" t="s">
        <v>422</v>
      </c>
      <c r="U1440" t="str">
        <f t="shared" si="88"/>
        <v>VASCO-NEW VADDEM</v>
      </c>
      <c r="V1440" s="163">
        <v>0.76388888888888884</v>
      </c>
      <c r="AA1440" s="165">
        <f t="shared" si="89"/>
        <v>0.77777777777777768</v>
      </c>
      <c r="AB1440" t="str">
        <f t="shared" si="90"/>
        <v>VSD</v>
      </c>
      <c r="AC1440" t="str">
        <f t="shared" si="91"/>
        <v>GA06T1632</v>
      </c>
      <c r="AD1440" t="str">
        <f>_xlfn.IFNA(VLOOKUP(PrivateSchedule[[#This Row],[ow]],RTARoutes[[StageCodes]:[RouteID]],6,FALSE), VLOOKUP(PrivateSchedule[[#This Row],[re]],RTARoutes[[StageCodes]:[RouteID]],6,FALSE))</f>
        <v>PVT360</v>
      </c>
      <c r="AE1440" t="str" cm="1">
        <f t="array" ref="AE1440">_xlfn.IFS( NOT(ISNA(VLOOKUP(PrivateSchedule[[#This Row],[ow]],RTARoutes[[StageCodes]:[RouteID]],6,FALSE))), "O",  NOT(ISNA(VLOOKUP(PrivateSchedule[[#This Row],[re]],RTARoutes[[StageCodes]:[RouteID]],6,FALSE))), "R")</f>
        <v>R</v>
      </c>
      <c r="AF1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41" spans="2:33">
      <c r="O1441" s="171" t="s">
        <v>422</v>
      </c>
      <c r="T1441" s="173" t="s">
        <v>421</v>
      </c>
      <c r="U1441" t="str">
        <f t="shared" si="88"/>
        <v>NEW VADDEM-VASCO</v>
      </c>
      <c r="V1441" s="163">
        <v>0.78819444444444442</v>
      </c>
      <c r="AA1441" s="165">
        <f t="shared" si="89"/>
        <v>0.80208333333333326</v>
      </c>
      <c r="AB1441" t="str">
        <f t="shared" si="90"/>
        <v>VSD</v>
      </c>
      <c r="AC1441" t="str">
        <f t="shared" si="91"/>
        <v>GA06T1632</v>
      </c>
      <c r="AD1441" t="str">
        <f>_xlfn.IFNA(VLOOKUP(PrivateSchedule[[#This Row],[ow]],RTARoutes[[StageCodes]:[RouteID]],6,FALSE), VLOOKUP(PrivateSchedule[[#This Row],[re]],RTARoutes[[StageCodes]:[RouteID]],6,FALSE))</f>
        <v>PVT360</v>
      </c>
      <c r="AE1441" t="str" cm="1">
        <f t="array" ref="AE1441">_xlfn.IFS( NOT(ISNA(VLOOKUP(PrivateSchedule[[#This Row],[ow]],RTARoutes[[StageCodes]:[RouteID]],6,FALSE))), "O",  NOT(ISNA(VLOOKUP(PrivateSchedule[[#This Row],[re]],RTARoutes[[StageCodes]:[RouteID]],6,FALSE))), "R")</f>
        <v>O</v>
      </c>
      <c r="AF1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42" spans="2:33">
      <c r="O1442" s="171" t="s">
        <v>421</v>
      </c>
      <c r="T1442" s="173" t="s">
        <v>422</v>
      </c>
      <c r="U1442" t="str">
        <f t="shared" si="88"/>
        <v>VASCO-NEW VADDEM</v>
      </c>
      <c r="V1442" s="163">
        <v>0.80208333333333337</v>
      </c>
      <c r="AA1442" s="165">
        <f t="shared" si="89"/>
        <v>0.81597222222222221</v>
      </c>
      <c r="AB1442" t="str">
        <f t="shared" si="90"/>
        <v>VSD</v>
      </c>
      <c r="AC1442" t="str">
        <f t="shared" si="91"/>
        <v>GA06T1632</v>
      </c>
      <c r="AD1442" t="str">
        <f>_xlfn.IFNA(VLOOKUP(PrivateSchedule[[#This Row],[ow]],RTARoutes[[StageCodes]:[RouteID]],6,FALSE), VLOOKUP(PrivateSchedule[[#This Row],[re]],RTARoutes[[StageCodes]:[RouteID]],6,FALSE))</f>
        <v>PVT360</v>
      </c>
      <c r="AE1442" t="str" cm="1">
        <f t="array" ref="AE1442">_xlfn.IFS( NOT(ISNA(VLOOKUP(PrivateSchedule[[#This Row],[ow]],RTARoutes[[StageCodes]:[RouteID]],6,FALSE))), "O",  NOT(ISNA(VLOOKUP(PrivateSchedule[[#This Row],[re]],RTARoutes[[StageCodes]:[RouteID]],6,FALSE))), "R")</f>
        <v>R</v>
      </c>
      <c r="AF1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43" spans="2:33">
      <c r="O1443" s="171" t="s">
        <v>422</v>
      </c>
      <c r="T1443" s="173" t="s">
        <v>421</v>
      </c>
      <c r="U1443" t="str">
        <f t="shared" si="88"/>
        <v>NEW VADDEM-VASCO</v>
      </c>
      <c r="V1443" s="163">
        <v>0.82986111111111116</v>
      </c>
      <c r="AA1443" s="165">
        <f t="shared" si="89"/>
        <v>0.84375</v>
      </c>
      <c r="AB1443" t="str">
        <f t="shared" si="90"/>
        <v>VSD</v>
      </c>
      <c r="AC1443" t="str">
        <f t="shared" si="91"/>
        <v>GA06T1632</v>
      </c>
      <c r="AD1443" t="str">
        <f>_xlfn.IFNA(VLOOKUP(PrivateSchedule[[#This Row],[ow]],RTARoutes[[StageCodes]:[RouteID]],6,FALSE), VLOOKUP(PrivateSchedule[[#This Row],[re]],RTARoutes[[StageCodes]:[RouteID]],6,FALSE))</f>
        <v>PVT360</v>
      </c>
      <c r="AE1443" t="str" cm="1">
        <f t="array" ref="AE1443">_xlfn.IFS( NOT(ISNA(VLOOKUP(PrivateSchedule[[#This Row],[ow]],RTARoutes[[StageCodes]:[RouteID]],6,FALSE))), "O",  NOT(ISNA(VLOOKUP(PrivateSchedule[[#This Row],[re]],RTARoutes[[StageCodes]:[RouteID]],6,FALSE))), "R")</f>
        <v>O</v>
      </c>
      <c r="AF1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44" spans="2:33">
      <c r="O1444" s="171" t="s">
        <v>421</v>
      </c>
      <c r="T1444" s="173" t="s">
        <v>422</v>
      </c>
      <c r="U1444" t="str">
        <f t="shared" si="88"/>
        <v>VASCO-NEW VADDEM</v>
      </c>
      <c r="V1444" s="163">
        <v>0.84375</v>
      </c>
      <c r="AA1444" s="165">
        <f t="shared" si="89"/>
        <v>0.85763888888888884</v>
      </c>
      <c r="AB1444" t="str">
        <f t="shared" si="90"/>
        <v>VSD</v>
      </c>
      <c r="AC1444" t="str">
        <f t="shared" si="91"/>
        <v>GA06T1632</v>
      </c>
      <c r="AD1444" t="str">
        <f>_xlfn.IFNA(VLOOKUP(PrivateSchedule[[#This Row],[ow]],RTARoutes[[StageCodes]:[RouteID]],6,FALSE), VLOOKUP(PrivateSchedule[[#This Row],[re]],RTARoutes[[StageCodes]:[RouteID]],6,FALSE))</f>
        <v>PVT360</v>
      </c>
      <c r="AE1444" t="str" cm="1">
        <f t="array" ref="AE1444">_xlfn.IFS( NOT(ISNA(VLOOKUP(PrivateSchedule[[#This Row],[ow]],RTARoutes[[StageCodes]:[RouteID]],6,FALSE))), "O",  NOT(ISNA(VLOOKUP(PrivateSchedule[[#This Row],[re]],RTARoutes[[StageCodes]:[RouteID]],6,FALSE))), "R")</f>
        <v>R</v>
      </c>
      <c r="AF1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45" spans="2:33">
      <c r="O1445" s="171" t="s">
        <v>422</v>
      </c>
      <c r="T1445" s="173" t="s">
        <v>421</v>
      </c>
      <c r="U1445" t="str">
        <f t="shared" si="88"/>
        <v>NEW VADDEM-VASCO</v>
      </c>
      <c r="V1445" s="163">
        <v>0.88194444444444442</v>
      </c>
      <c r="AA1445" s="165">
        <f t="shared" si="89"/>
        <v>0.89583333333333326</v>
      </c>
      <c r="AB1445" t="str">
        <f t="shared" si="90"/>
        <v>VSD</v>
      </c>
      <c r="AC1445" t="str">
        <f t="shared" si="91"/>
        <v>GA06T1632</v>
      </c>
      <c r="AD1445" t="str">
        <f>_xlfn.IFNA(VLOOKUP(PrivateSchedule[[#This Row],[ow]],RTARoutes[[StageCodes]:[RouteID]],6,FALSE), VLOOKUP(PrivateSchedule[[#This Row],[re]],RTARoutes[[StageCodes]:[RouteID]],6,FALSE))</f>
        <v>PVT360</v>
      </c>
      <c r="AE1445" t="str" cm="1">
        <f t="array" ref="AE1445">_xlfn.IFS( NOT(ISNA(VLOOKUP(PrivateSchedule[[#This Row],[ow]],RTARoutes[[StageCodes]:[RouteID]],6,FALSE))), "O",  NOT(ISNA(VLOOKUP(PrivateSchedule[[#This Row],[re]],RTARoutes[[StageCodes]:[RouteID]],6,FALSE))), "R")</f>
        <v>O</v>
      </c>
      <c r="AF1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46" spans="2:33">
      <c r="O1446" s="171" t="s">
        <v>421</v>
      </c>
      <c r="T1446" s="173" t="s">
        <v>422</v>
      </c>
      <c r="U1446" t="str">
        <f t="shared" si="88"/>
        <v>VASCO-NEW VADDEM</v>
      </c>
      <c r="V1446" s="163">
        <v>0.89930555555555558</v>
      </c>
      <c r="AA1446" s="165">
        <f t="shared" si="89"/>
        <v>0.91319444444444442</v>
      </c>
      <c r="AB1446" t="str">
        <f t="shared" si="90"/>
        <v>VSD</v>
      </c>
      <c r="AC1446" t="str">
        <f t="shared" si="91"/>
        <v>GA06T1632</v>
      </c>
      <c r="AD1446" t="str">
        <f>_xlfn.IFNA(VLOOKUP(PrivateSchedule[[#This Row],[ow]],RTARoutes[[StageCodes]:[RouteID]],6,FALSE), VLOOKUP(PrivateSchedule[[#This Row],[re]],RTARoutes[[StageCodes]:[RouteID]],6,FALSE))</f>
        <v>PVT360</v>
      </c>
      <c r="AE1446" t="str" cm="1">
        <f t="array" ref="AE1446">_xlfn.IFS( NOT(ISNA(VLOOKUP(PrivateSchedule[[#This Row],[ow]],RTARoutes[[StageCodes]:[RouteID]],6,FALSE))), "O",  NOT(ISNA(VLOOKUP(PrivateSchedule[[#This Row],[re]],RTARoutes[[StageCodes]:[RouteID]],6,FALSE))), "R")</f>
        <v>R</v>
      </c>
      <c r="AF1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47" spans="2:33">
      <c r="B1447" s="171" t="s">
        <v>4020</v>
      </c>
      <c r="C1447" s="172" t="s">
        <v>4021</v>
      </c>
      <c r="E1447" s="176" t="s">
        <v>4022</v>
      </c>
      <c r="F1447" s="177" t="s">
        <v>4023</v>
      </c>
      <c r="J1447" s="171" t="s">
        <v>4024</v>
      </c>
      <c r="L1447" s="172" t="s">
        <v>16</v>
      </c>
      <c r="M1447" s="198">
        <v>32</v>
      </c>
      <c r="N1447" s="199">
        <v>12</v>
      </c>
      <c r="O1447" s="171" t="s">
        <v>422</v>
      </c>
      <c r="T1447" s="173" t="s">
        <v>421</v>
      </c>
      <c r="U1447" t="str">
        <f t="shared" si="88"/>
        <v>NEW VADDEM-VASCO</v>
      </c>
      <c r="V1447" s="163">
        <v>0.29166666666666669</v>
      </c>
      <c r="AA1447" s="165">
        <f t="shared" si="89"/>
        <v>0.30555555555555558</v>
      </c>
      <c r="AB1447" t="str">
        <f t="shared" si="90"/>
        <v>VSD</v>
      </c>
      <c r="AC1447" t="str">
        <f t="shared" si="91"/>
        <v>GA06T4526</v>
      </c>
      <c r="AD1447" t="str">
        <f>_xlfn.IFNA(VLOOKUP(PrivateSchedule[[#This Row],[ow]],RTARoutes[[StageCodes]:[RouteID]],6,FALSE), VLOOKUP(PrivateSchedule[[#This Row],[re]],RTARoutes[[StageCodes]:[RouteID]],6,FALSE))</f>
        <v>PVT360</v>
      </c>
      <c r="AE1447" t="str" cm="1">
        <f t="array" ref="AE1447">_xlfn.IFS( NOT(ISNA(VLOOKUP(PrivateSchedule[[#This Row],[ow]],RTARoutes[[StageCodes]:[RouteID]],6,FALSE))), "O",  NOT(ISNA(VLOOKUP(PrivateSchedule[[#This Row],[re]],RTARoutes[[StageCodes]:[RouteID]],6,FALSE))), "R")</f>
        <v>O</v>
      </c>
      <c r="AF1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48" spans="2:33">
      <c r="O1448" s="171" t="s">
        <v>421</v>
      </c>
      <c r="U1448" t="str">
        <f t="shared" si="88"/>
        <v>VASCO</v>
      </c>
      <c r="V1448" s="163">
        <v>0.30555555555555558</v>
      </c>
      <c r="AA1448" s="165" t="str">
        <f t="shared" si="89"/>
        <v/>
      </c>
      <c r="AB1448" t="str">
        <f t="shared" si="90"/>
        <v>VSD</v>
      </c>
      <c r="AC1448" t="str">
        <f t="shared" si="91"/>
        <v>GA06T4526</v>
      </c>
      <c r="AD1448" t="str">
        <f>_xlfn.IFNA(VLOOKUP(PrivateSchedule[[#This Row],[ow]],RTARoutes[[StageCodes]:[RouteID]],6,FALSE), VLOOKUP(PrivateSchedule[[#This Row],[re]],RTARoutes[[StageCodes]:[RouteID]],6,FALSE))</f>
        <v>PVT199</v>
      </c>
      <c r="AE1448" t="str" cm="1">
        <f t="array" ref="AE1448">_xlfn.IFS( NOT(ISNA(VLOOKUP(PrivateSchedule[[#This Row],[ow]],RTARoutes[[StageCodes]:[RouteID]],6,FALSE))), "O",  NOT(ISNA(VLOOKUP(PrivateSchedule[[#This Row],[re]],RTARoutes[[StageCodes]:[RouteID]],6,FALSE))), "R")</f>
        <v>O</v>
      </c>
      <c r="AF1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</v>
      </c>
      <c r="AG1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-*VSD</v>
      </c>
    </row>
    <row r="1449" spans="2:33">
      <c r="O1449" s="171" t="s">
        <v>421</v>
      </c>
      <c r="T1449" s="173" t="s">
        <v>2924</v>
      </c>
      <c r="U1449" t="str">
        <f t="shared" si="88"/>
        <v>VASCO-TITAN</v>
      </c>
      <c r="V1449" s="163">
        <v>0.33333333333333331</v>
      </c>
      <c r="AA1449" s="165" t="str">
        <f t="shared" si="89"/>
        <v/>
      </c>
      <c r="AB1449" t="str">
        <f t="shared" si="90"/>
        <v>VSD</v>
      </c>
      <c r="AC1449" t="str">
        <f t="shared" si="91"/>
        <v>GA06T4526</v>
      </c>
      <c r="AD1449" t="str">
        <f>_xlfn.IFNA(VLOOKUP(PrivateSchedule[[#This Row],[ow]],RTARoutes[[StageCodes]:[RouteID]],6,FALSE), VLOOKUP(PrivateSchedule[[#This Row],[re]],RTARoutes[[StageCodes]:[RouteID]],6,FALSE))</f>
        <v>PVT491</v>
      </c>
      <c r="AE1449" t="str" cm="1">
        <f t="array" ref="AE1449">_xlfn.IFS( NOT(ISNA(VLOOKUP(PrivateSchedule[[#This Row],[ow]],RTARoutes[[StageCodes]:[RouteID]],6,FALSE))), "O",  NOT(ISNA(VLOOKUP(PrivateSchedule[[#This Row],[re]],RTARoutes[[StageCodes]:[RouteID]],6,FALSE))), "R")</f>
        <v>R</v>
      </c>
      <c r="AF1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</v>
      </c>
      <c r="AG1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TTN-*VSD</v>
      </c>
    </row>
    <row r="1450" spans="2:33">
      <c r="O1450" s="171" t="s">
        <v>2924</v>
      </c>
      <c r="T1450" s="173" t="s">
        <v>422</v>
      </c>
      <c r="U1450" t="str">
        <f t="shared" si="88"/>
        <v>TITAN-NEW VADDEM</v>
      </c>
      <c r="V1450" s="163">
        <v>0.38194444444444442</v>
      </c>
      <c r="AA1450" s="165" t="str">
        <f t="shared" si="89"/>
        <v/>
      </c>
      <c r="AB1450" t="str">
        <f t="shared" si="90"/>
        <v>VSD</v>
      </c>
      <c r="AC1450" t="str">
        <f t="shared" si="91"/>
        <v>GA06T4526</v>
      </c>
      <c r="AD1450" t="e">
        <f>_xlfn.IFNA(VLOOKUP(PrivateSchedule[[#This Row],[ow]],RTARoutes[[StageCodes]:[RouteID]],6,FALSE), VLOOKUP(PrivateSchedule[[#This Row],[re]],RTARoutes[[StageCodes]:[RouteID]],6,FALSE))</f>
        <v>#N/A</v>
      </c>
      <c r="AE1450" t="e" cm="1">
        <f t="array" ref="AE1450">_xlfn.IFS( NOT(ISNA(VLOOKUP(PrivateSchedule[[#This Row],[ow]],RTARoutes[[StageCodes]:[RouteID]],6,FALSE))), "O",  NOT(ISNA(VLOOKUP(PrivateSchedule[[#This Row],[re]],RTARoutes[[StageCodes]:[RouteID]],6,FALSE))), "R")</f>
        <v>#N/A</v>
      </c>
      <c r="AF1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TTN-*NVD</v>
      </c>
      <c r="AG1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NVD-*TTN</v>
      </c>
    </row>
    <row r="1451" spans="2:33">
      <c r="O1451" s="171" t="s">
        <v>422</v>
      </c>
      <c r="T1451" s="173" t="s">
        <v>421</v>
      </c>
      <c r="U1451" t="str">
        <f t="shared" si="88"/>
        <v>NEW VADDEM-VASCO</v>
      </c>
      <c r="V1451" s="163">
        <v>0.4548611111111111</v>
      </c>
      <c r="AA1451" s="165">
        <f t="shared" si="89"/>
        <v>0.46875</v>
      </c>
      <c r="AB1451" t="str">
        <f t="shared" si="90"/>
        <v>VSD</v>
      </c>
      <c r="AC1451" t="str">
        <f t="shared" si="91"/>
        <v>GA06T4526</v>
      </c>
      <c r="AD1451" t="str">
        <f>_xlfn.IFNA(VLOOKUP(PrivateSchedule[[#This Row],[ow]],RTARoutes[[StageCodes]:[RouteID]],6,FALSE), VLOOKUP(PrivateSchedule[[#This Row],[re]],RTARoutes[[StageCodes]:[RouteID]],6,FALSE))</f>
        <v>PVT360</v>
      </c>
      <c r="AE1451" t="str" cm="1">
        <f t="array" ref="AE1451">_xlfn.IFS( NOT(ISNA(VLOOKUP(PrivateSchedule[[#This Row],[ow]],RTARoutes[[StageCodes]:[RouteID]],6,FALSE))), "O",  NOT(ISNA(VLOOKUP(PrivateSchedule[[#This Row],[re]],RTARoutes[[StageCodes]:[RouteID]],6,FALSE))), "R")</f>
        <v>O</v>
      </c>
      <c r="AF1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52" spans="2:33">
      <c r="O1452" s="171" t="s">
        <v>421</v>
      </c>
      <c r="T1452" s="173" t="s">
        <v>422</v>
      </c>
      <c r="U1452" t="str">
        <f t="shared" si="88"/>
        <v>VASCO-NEW VADDEM</v>
      </c>
      <c r="V1452" s="163">
        <v>0.46875</v>
      </c>
      <c r="AA1452" s="165">
        <f t="shared" si="89"/>
        <v>0.4826388888888889</v>
      </c>
      <c r="AB1452" t="str">
        <f t="shared" si="90"/>
        <v>VSD</v>
      </c>
      <c r="AC1452" t="str">
        <f t="shared" si="91"/>
        <v>GA06T4526</v>
      </c>
      <c r="AD1452" t="str">
        <f>_xlfn.IFNA(VLOOKUP(PrivateSchedule[[#This Row],[ow]],RTARoutes[[StageCodes]:[RouteID]],6,FALSE), VLOOKUP(PrivateSchedule[[#This Row],[re]],RTARoutes[[StageCodes]:[RouteID]],6,FALSE))</f>
        <v>PVT360</v>
      </c>
      <c r="AE1452" t="str" cm="1">
        <f t="array" ref="AE1452">_xlfn.IFS( NOT(ISNA(VLOOKUP(PrivateSchedule[[#This Row],[ow]],RTARoutes[[StageCodes]:[RouteID]],6,FALSE))), "O",  NOT(ISNA(VLOOKUP(PrivateSchedule[[#This Row],[re]],RTARoutes[[StageCodes]:[RouteID]],6,FALSE))), "R")</f>
        <v>R</v>
      </c>
      <c r="AF1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53" spans="2:33">
      <c r="O1453" s="171" t="s">
        <v>422</v>
      </c>
      <c r="T1453" s="173" t="s">
        <v>421</v>
      </c>
      <c r="U1453" t="str">
        <f t="shared" si="88"/>
        <v>NEW VADDEM-VASCO</v>
      </c>
      <c r="V1453" s="163">
        <v>0.49305555555555558</v>
      </c>
      <c r="AA1453" s="165">
        <f t="shared" si="89"/>
        <v>0.50694444444444442</v>
      </c>
      <c r="AB1453" t="str">
        <f t="shared" si="90"/>
        <v>VSD</v>
      </c>
      <c r="AC1453" t="str">
        <f t="shared" si="91"/>
        <v>GA06T4526</v>
      </c>
      <c r="AD1453" t="str">
        <f>_xlfn.IFNA(VLOOKUP(PrivateSchedule[[#This Row],[ow]],RTARoutes[[StageCodes]:[RouteID]],6,FALSE), VLOOKUP(PrivateSchedule[[#This Row],[re]],RTARoutes[[StageCodes]:[RouteID]],6,FALSE))</f>
        <v>PVT360</v>
      </c>
      <c r="AE1453" t="str" cm="1">
        <f t="array" ref="AE1453">_xlfn.IFS( NOT(ISNA(VLOOKUP(PrivateSchedule[[#This Row],[ow]],RTARoutes[[StageCodes]:[RouteID]],6,FALSE))), "O",  NOT(ISNA(VLOOKUP(PrivateSchedule[[#This Row],[re]],RTARoutes[[StageCodes]:[RouteID]],6,FALSE))), "R")</f>
        <v>O</v>
      </c>
      <c r="AF1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54" spans="2:33">
      <c r="O1454" s="171" t="s">
        <v>421</v>
      </c>
      <c r="T1454" s="173" t="s">
        <v>422</v>
      </c>
      <c r="U1454" t="str">
        <f t="shared" si="88"/>
        <v>VASCO-NEW VADDEM</v>
      </c>
      <c r="V1454" s="163">
        <v>0.50694444444444442</v>
      </c>
      <c r="AA1454" s="165">
        <f t="shared" si="89"/>
        <v>0.52083333333333326</v>
      </c>
      <c r="AB1454" t="str">
        <f t="shared" si="90"/>
        <v>VSD</v>
      </c>
      <c r="AC1454" t="str">
        <f t="shared" si="91"/>
        <v>GA06T4526</v>
      </c>
      <c r="AD1454" t="str">
        <f>_xlfn.IFNA(VLOOKUP(PrivateSchedule[[#This Row],[ow]],RTARoutes[[StageCodes]:[RouteID]],6,FALSE), VLOOKUP(PrivateSchedule[[#This Row],[re]],RTARoutes[[StageCodes]:[RouteID]],6,FALSE))</f>
        <v>PVT360</v>
      </c>
      <c r="AE1454" t="str" cm="1">
        <f t="array" ref="AE1454">_xlfn.IFS( NOT(ISNA(VLOOKUP(PrivateSchedule[[#This Row],[ow]],RTARoutes[[StageCodes]:[RouteID]],6,FALSE))), "O",  NOT(ISNA(VLOOKUP(PrivateSchedule[[#This Row],[re]],RTARoutes[[StageCodes]:[RouteID]],6,FALSE))), "R")</f>
        <v>R</v>
      </c>
      <c r="AF1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55" spans="2:33">
      <c r="O1455" s="171" t="s">
        <v>422</v>
      </c>
      <c r="T1455" s="173" t="s">
        <v>421</v>
      </c>
      <c r="U1455" t="str">
        <f t="shared" si="88"/>
        <v>NEW VADDEM-VASCO</v>
      </c>
      <c r="V1455" s="163">
        <v>0.52777777777777779</v>
      </c>
      <c r="AA1455" s="165">
        <f t="shared" si="89"/>
        <v>0.54166666666666663</v>
      </c>
      <c r="AB1455" t="str">
        <f t="shared" si="90"/>
        <v>VSD</v>
      </c>
      <c r="AC1455" t="str">
        <f t="shared" si="91"/>
        <v>GA06T4526</v>
      </c>
      <c r="AD1455" t="str">
        <f>_xlfn.IFNA(VLOOKUP(PrivateSchedule[[#This Row],[ow]],RTARoutes[[StageCodes]:[RouteID]],6,FALSE), VLOOKUP(PrivateSchedule[[#This Row],[re]],RTARoutes[[StageCodes]:[RouteID]],6,FALSE))</f>
        <v>PVT360</v>
      </c>
      <c r="AE1455" t="str" cm="1">
        <f t="array" ref="AE1455">_xlfn.IFS( NOT(ISNA(VLOOKUP(PrivateSchedule[[#This Row],[ow]],RTARoutes[[StageCodes]:[RouteID]],6,FALSE))), "O",  NOT(ISNA(VLOOKUP(PrivateSchedule[[#This Row],[re]],RTARoutes[[StageCodes]:[RouteID]],6,FALSE))), "R")</f>
        <v>O</v>
      </c>
      <c r="AF1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56" spans="2:33">
      <c r="O1456" s="171" t="s">
        <v>421</v>
      </c>
      <c r="T1456" s="173" t="s">
        <v>422</v>
      </c>
      <c r="U1456" t="str">
        <f t="shared" si="88"/>
        <v>VASCO-NEW VADDEM</v>
      </c>
      <c r="V1456" s="163">
        <v>0.54166666666666663</v>
      </c>
      <c r="AA1456" s="165">
        <f t="shared" si="89"/>
        <v>0.55555555555555547</v>
      </c>
      <c r="AB1456" t="str">
        <f t="shared" si="90"/>
        <v>VSD</v>
      </c>
      <c r="AC1456" t="str">
        <f t="shared" si="91"/>
        <v>GA06T4526</v>
      </c>
      <c r="AD1456" t="str">
        <f>_xlfn.IFNA(VLOOKUP(PrivateSchedule[[#This Row],[ow]],RTARoutes[[StageCodes]:[RouteID]],6,FALSE), VLOOKUP(PrivateSchedule[[#This Row],[re]],RTARoutes[[StageCodes]:[RouteID]],6,FALSE))</f>
        <v>PVT360</v>
      </c>
      <c r="AE1456" t="str" cm="1">
        <f t="array" ref="AE1456">_xlfn.IFS( NOT(ISNA(VLOOKUP(PrivateSchedule[[#This Row],[ow]],RTARoutes[[StageCodes]:[RouteID]],6,FALSE))), "O",  NOT(ISNA(VLOOKUP(PrivateSchedule[[#This Row],[re]],RTARoutes[[StageCodes]:[RouteID]],6,FALSE))), "R")</f>
        <v>R</v>
      </c>
      <c r="AF1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57" spans="2:33">
      <c r="O1457" s="171" t="s">
        <v>422</v>
      </c>
      <c r="T1457" s="173" t="s">
        <v>421</v>
      </c>
      <c r="U1457" t="str">
        <f t="shared" si="88"/>
        <v>NEW VADDEM-VASCO</v>
      </c>
      <c r="V1457" s="163">
        <v>0.625</v>
      </c>
      <c r="AA1457" s="165">
        <f t="shared" si="89"/>
        <v>0.63888888888888884</v>
      </c>
      <c r="AB1457" t="str">
        <f t="shared" si="90"/>
        <v>VSD</v>
      </c>
      <c r="AC1457" t="str">
        <f t="shared" si="91"/>
        <v>GA06T4526</v>
      </c>
      <c r="AD1457" t="str">
        <f>_xlfn.IFNA(VLOOKUP(PrivateSchedule[[#This Row],[ow]],RTARoutes[[StageCodes]:[RouteID]],6,FALSE), VLOOKUP(PrivateSchedule[[#This Row],[re]],RTARoutes[[StageCodes]:[RouteID]],6,FALSE))</f>
        <v>PVT360</v>
      </c>
      <c r="AE1457" t="str" cm="1">
        <f t="array" ref="AE1457">_xlfn.IFS( NOT(ISNA(VLOOKUP(PrivateSchedule[[#This Row],[ow]],RTARoutes[[StageCodes]:[RouteID]],6,FALSE))), "O",  NOT(ISNA(VLOOKUP(PrivateSchedule[[#This Row],[re]],RTARoutes[[StageCodes]:[RouteID]],6,FALSE))), "R")</f>
        <v>O</v>
      </c>
      <c r="AF1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58" spans="2:33">
      <c r="O1458" s="171" t="s">
        <v>421</v>
      </c>
      <c r="U1458" t="str">
        <f t="shared" si="88"/>
        <v>VASCO</v>
      </c>
      <c r="V1458" s="163">
        <v>0.64236111111111116</v>
      </c>
      <c r="AA1458" s="165" t="str">
        <f t="shared" si="89"/>
        <v/>
      </c>
      <c r="AB1458" t="str">
        <f t="shared" si="90"/>
        <v>VSD</v>
      </c>
      <c r="AC1458" t="str">
        <f t="shared" si="91"/>
        <v>GA06T4526</v>
      </c>
      <c r="AD1458" t="str">
        <f>_xlfn.IFNA(VLOOKUP(PrivateSchedule[[#This Row],[ow]],RTARoutes[[StageCodes]:[RouteID]],6,FALSE), VLOOKUP(PrivateSchedule[[#This Row],[re]],RTARoutes[[StageCodes]:[RouteID]],6,FALSE))</f>
        <v>PVT199</v>
      </c>
      <c r="AE1458" t="str" cm="1">
        <f t="array" ref="AE1458">_xlfn.IFS( NOT(ISNA(VLOOKUP(PrivateSchedule[[#This Row],[ow]],RTARoutes[[StageCodes]:[RouteID]],6,FALSE))), "O",  NOT(ISNA(VLOOKUP(PrivateSchedule[[#This Row],[re]],RTARoutes[[StageCodes]:[RouteID]],6,FALSE))), "R")</f>
        <v>O</v>
      </c>
      <c r="AF1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</v>
      </c>
      <c r="AG1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-*VSD</v>
      </c>
    </row>
    <row r="1459" spans="2:33">
      <c r="O1459" s="171" t="s">
        <v>421</v>
      </c>
      <c r="T1459" s="173" t="s">
        <v>2924</v>
      </c>
      <c r="U1459" t="str">
        <f t="shared" si="88"/>
        <v>VASCO-TITAN</v>
      </c>
      <c r="V1459" s="163">
        <v>0.68402777777777779</v>
      </c>
      <c r="AA1459" s="165" t="str">
        <f t="shared" si="89"/>
        <v/>
      </c>
      <c r="AB1459" t="str">
        <f t="shared" si="90"/>
        <v>VSD</v>
      </c>
      <c r="AC1459" t="str">
        <f t="shared" si="91"/>
        <v>GA06T4526</v>
      </c>
      <c r="AD1459" t="str">
        <f>_xlfn.IFNA(VLOOKUP(PrivateSchedule[[#This Row],[ow]],RTARoutes[[StageCodes]:[RouteID]],6,FALSE), VLOOKUP(PrivateSchedule[[#This Row],[re]],RTARoutes[[StageCodes]:[RouteID]],6,FALSE))</f>
        <v>PVT491</v>
      </c>
      <c r="AE1459" t="str" cm="1">
        <f t="array" ref="AE1459">_xlfn.IFS( NOT(ISNA(VLOOKUP(PrivateSchedule[[#This Row],[ow]],RTARoutes[[StageCodes]:[RouteID]],6,FALSE))), "O",  NOT(ISNA(VLOOKUP(PrivateSchedule[[#This Row],[re]],RTARoutes[[StageCodes]:[RouteID]],6,FALSE))), "R")</f>
        <v>R</v>
      </c>
      <c r="AF1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</v>
      </c>
      <c r="AG1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TTN-*VSD</v>
      </c>
    </row>
    <row r="1460" spans="2:33">
      <c r="O1460" s="171" t="s">
        <v>2924</v>
      </c>
      <c r="T1460" s="173" t="s">
        <v>421</v>
      </c>
      <c r="U1460" t="str">
        <f t="shared" si="88"/>
        <v>TITAN-VASCO</v>
      </c>
      <c r="V1460" s="163">
        <v>0.71527777777777779</v>
      </c>
      <c r="AA1460" s="165" t="str">
        <f t="shared" si="89"/>
        <v/>
      </c>
      <c r="AB1460" t="str">
        <f t="shared" si="90"/>
        <v>VSD</v>
      </c>
      <c r="AC1460" t="str">
        <f t="shared" si="91"/>
        <v>GA06T4526</v>
      </c>
      <c r="AD1460" t="str">
        <f>_xlfn.IFNA(VLOOKUP(PrivateSchedule[[#This Row],[ow]],RTARoutes[[StageCodes]:[RouteID]],6,FALSE), VLOOKUP(PrivateSchedule[[#This Row],[re]],RTARoutes[[StageCodes]:[RouteID]],6,FALSE))</f>
        <v>PVT491</v>
      </c>
      <c r="AE1460" t="str" cm="1">
        <f t="array" ref="AE1460">_xlfn.IFS( NOT(ISNA(VLOOKUP(PrivateSchedule[[#This Row],[ow]],RTARoutes[[StageCodes]:[RouteID]],6,FALSE))), "O",  NOT(ISNA(VLOOKUP(PrivateSchedule[[#This Row],[re]],RTARoutes[[StageCodes]:[RouteID]],6,FALSE))), "R")</f>
        <v>O</v>
      </c>
      <c r="AF1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TTN-*VSD</v>
      </c>
      <c r="AG1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VSD-*TTN</v>
      </c>
    </row>
    <row r="1461" spans="2:33">
      <c r="O1461" s="171" t="s">
        <v>421</v>
      </c>
      <c r="T1461" s="173" t="s">
        <v>2924</v>
      </c>
      <c r="U1461" t="str">
        <f t="shared" si="88"/>
        <v>VASCO-TITAN</v>
      </c>
      <c r="V1461" s="163">
        <v>0.73958333333333337</v>
      </c>
      <c r="AA1461" s="165" t="str">
        <f t="shared" si="89"/>
        <v/>
      </c>
      <c r="AB1461" t="str">
        <f t="shared" si="90"/>
        <v>VSD</v>
      </c>
      <c r="AC1461" t="str">
        <f t="shared" si="91"/>
        <v>GA06T4526</v>
      </c>
      <c r="AD1461" t="str">
        <f>_xlfn.IFNA(VLOOKUP(PrivateSchedule[[#This Row],[ow]],RTARoutes[[StageCodes]:[RouteID]],6,FALSE), VLOOKUP(PrivateSchedule[[#This Row],[re]],RTARoutes[[StageCodes]:[RouteID]],6,FALSE))</f>
        <v>PVT491</v>
      </c>
      <c r="AE1461" t="str" cm="1">
        <f t="array" ref="AE1461">_xlfn.IFS( NOT(ISNA(VLOOKUP(PrivateSchedule[[#This Row],[ow]],RTARoutes[[StageCodes]:[RouteID]],6,FALSE))), "O",  NOT(ISNA(VLOOKUP(PrivateSchedule[[#This Row],[re]],RTARoutes[[StageCodes]:[RouteID]],6,FALSE))), "R")</f>
        <v>R</v>
      </c>
      <c r="AF1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</v>
      </c>
      <c r="AG1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TTN-*VSD</v>
      </c>
    </row>
    <row r="1462" spans="2:33">
      <c r="O1462" s="171" t="s">
        <v>2924</v>
      </c>
      <c r="T1462" s="173" t="s">
        <v>421</v>
      </c>
      <c r="U1462" t="str">
        <f t="shared" si="88"/>
        <v>TITAN-VASCO</v>
      </c>
      <c r="V1462" s="163">
        <v>0.77083333333333337</v>
      </c>
      <c r="AA1462" s="165" t="str">
        <f t="shared" si="89"/>
        <v/>
      </c>
      <c r="AB1462" t="str">
        <f t="shared" si="90"/>
        <v>VSD</v>
      </c>
      <c r="AC1462" t="str">
        <f t="shared" si="91"/>
        <v>GA06T4526</v>
      </c>
      <c r="AD1462" t="str">
        <f>_xlfn.IFNA(VLOOKUP(PrivateSchedule[[#This Row],[ow]],RTARoutes[[StageCodes]:[RouteID]],6,FALSE), VLOOKUP(PrivateSchedule[[#This Row],[re]],RTARoutes[[StageCodes]:[RouteID]],6,FALSE))</f>
        <v>PVT491</v>
      </c>
      <c r="AE1462" t="str" cm="1">
        <f t="array" ref="AE1462">_xlfn.IFS( NOT(ISNA(VLOOKUP(PrivateSchedule[[#This Row],[ow]],RTARoutes[[StageCodes]:[RouteID]],6,FALSE))), "O",  NOT(ISNA(VLOOKUP(PrivateSchedule[[#This Row],[re]],RTARoutes[[StageCodes]:[RouteID]],6,FALSE))), "R")</f>
        <v>O</v>
      </c>
      <c r="AF1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TTN-*VSD</v>
      </c>
      <c r="AG1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VSD-*TTN</v>
      </c>
    </row>
    <row r="1463" spans="2:33">
      <c r="O1463" s="171" t="s">
        <v>421</v>
      </c>
      <c r="T1463" s="173" t="s">
        <v>2924</v>
      </c>
      <c r="U1463" t="str">
        <f t="shared" si="88"/>
        <v>VASCO-TITAN</v>
      </c>
      <c r="V1463" s="163">
        <v>0.8125</v>
      </c>
      <c r="AA1463" s="165" t="str">
        <f t="shared" si="89"/>
        <v/>
      </c>
      <c r="AB1463" t="str">
        <f t="shared" si="90"/>
        <v>VSD</v>
      </c>
      <c r="AC1463" t="str">
        <f t="shared" si="91"/>
        <v>GA06T4526</v>
      </c>
      <c r="AD1463" t="str">
        <f>_xlfn.IFNA(VLOOKUP(PrivateSchedule[[#This Row],[ow]],RTARoutes[[StageCodes]:[RouteID]],6,FALSE), VLOOKUP(PrivateSchedule[[#This Row],[re]],RTARoutes[[StageCodes]:[RouteID]],6,FALSE))</f>
        <v>PVT491</v>
      </c>
      <c r="AE1463" t="str" cm="1">
        <f t="array" ref="AE1463">_xlfn.IFS( NOT(ISNA(VLOOKUP(PrivateSchedule[[#This Row],[ow]],RTARoutes[[StageCodes]:[RouteID]],6,FALSE))), "O",  NOT(ISNA(VLOOKUP(PrivateSchedule[[#This Row],[re]],RTARoutes[[StageCodes]:[RouteID]],6,FALSE))), "R")</f>
        <v>R</v>
      </c>
      <c r="AF1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</v>
      </c>
      <c r="AG1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TTN-*VSD</v>
      </c>
    </row>
    <row r="1464" spans="2:33">
      <c r="O1464" s="171" t="s">
        <v>2924</v>
      </c>
      <c r="T1464" s="173" t="s">
        <v>422</v>
      </c>
      <c r="U1464" t="str">
        <f t="shared" si="88"/>
        <v>TITAN-NEW VADDEM</v>
      </c>
      <c r="V1464" s="163">
        <v>0.84027777777777779</v>
      </c>
      <c r="AA1464" s="165" t="str">
        <f t="shared" si="89"/>
        <v/>
      </c>
      <c r="AB1464" t="str">
        <f t="shared" si="90"/>
        <v>VSD</v>
      </c>
      <c r="AC1464" t="str">
        <f t="shared" si="91"/>
        <v>GA06T4526</v>
      </c>
      <c r="AD1464" t="e">
        <f>_xlfn.IFNA(VLOOKUP(PrivateSchedule[[#This Row],[ow]],RTARoutes[[StageCodes]:[RouteID]],6,FALSE), VLOOKUP(PrivateSchedule[[#This Row],[re]],RTARoutes[[StageCodes]:[RouteID]],6,FALSE))</f>
        <v>#N/A</v>
      </c>
      <c r="AE1464" t="e" cm="1">
        <f t="array" ref="AE1464">_xlfn.IFS( NOT(ISNA(VLOOKUP(PrivateSchedule[[#This Row],[ow]],RTARoutes[[StageCodes]:[RouteID]],6,FALSE))), "O",  NOT(ISNA(VLOOKUP(PrivateSchedule[[#This Row],[re]],RTARoutes[[StageCodes]:[RouteID]],6,FALSE))), "R")</f>
        <v>#N/A</v>
      </c>
      <c r="AF1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TTN-*NVD</v>
      </c>
      <c r="AG1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NVD-*TTN</v>
      </c>
    </row>
    <row r="1465" spans="2:33">
      <c r="O1465" s="171" t="s">
        <v>422</v>
      </c>
      <c r="T1465" s="173" t="s">
        <v>421</v>
      </c>
      <c r="U1465" t="str">
        <f t="shared" si="88"/>
        <v>NEW VADDEM-VASCO</v>
      </c>
      <c r="V1465" s="163">
        <v>0.86805555555555558</v>
      </c>
      <c r="AA1465" s="165">
        <f t="shared" si="89"/>
        <v>0.88194444444444442</v>
      </c>
      <c r="AB1465" t="str">
        <f t="shared" si="90"/>
        <v>VSD</v>
      </c>
      <c r="AC1465" t="str">
        <f t="shared" si="91"/>
        <v>GA06T4526</v>
      </c>
      <c r="AD1465" t="str">
        <f>_xlfn.IFNA(VLOOKUP(PrivateSchedule[[#This Row],[ow]],RTARoutes[[StageCodes]:[RouteID]],6,FALSE), VLOOKUP(PrivateSchedule[[#This Row],[re]],RTARoutes[[StageCodes]:[RouteID]],6,FALSE))</f>
        <v>PVT360</v>
      </c>
      <c r="AE1465" t="str" cm="1">
        <f t="array" ref="AE1465">_xlfn.IFS( NOT(ISNA(VLOOKUP(PrivateSchedule[[#This Row],[ow]],RTARoutes[[StageCodes]:[RouteID]],6,FALSE))), "O",  NOT(ISNA(VLOOKUP(PrivateSchedule[[#This Row],[re]],RTARoutes[[StageCodes]:[RouteID]],6,FALSE))), "R")</f>
        <v>O</v>
      </c>
      <c r="AF1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NVD-*VSD</v>
      </c>
      <c r="AG1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VSD-*NVD</v>
      </c>
    </row>
    <row r="1466" spans="2:33">
      <c r="O1466" s="171" t="s">
        <v>421</v>
      </c>
      <c r="T1466" s="173" t="s">
        <v>422</v>
      </c>
      <c r="U1466" t="str">
        <f t="shared" si="88"/>
        <v>VASCO-NEW VADDEM</v>
      </c>
      <c r="V1466" s="163">
        <v>0.88541666666666663</v>
      </c>
      <c r="AA1466" s="165">
        <f t="shared" si="89"/>
        <v>0.89930555555555547</v>
      </c>
      <c r="AB1466" t="str">
        <f t="shared" si="90"/>
        <v>VSD</v>
      </c>
      <c r="AC1466" t="str">
        <f t="shared" si="91"/>
        <v>GA06T4526</v>
      </c>
      <c r="AD1466" t="str">
        <f>_xlfn.IFNA(VLOOKUP(PrivateSchedule[[#This Row],[ow]],RTARoutes[[StageCodes]:[RouteID]],6,FALSE), VLOOKUP(PrivateSchedule[[#This Row],[re]],RTARoutes[[StageCodes]:[RouteID]],6,FALSE))</f>
        <v>PVT360</v>
      </c>
      <c r="AE1466" t="str" cm="1">
        <f t="array" ref="AE1466">_xlfn.IFS( NOT(ISNA(VLOOKUP(PrivateSchedule[[#This Row],[ow]],RTARoutes[[StageCodes]:[RouteID]],6,FALSE))), "O",  NOT(ISNA(VLOOKUP(PrivateSchedule[[#This Row],[re]],RTARoutes[[StageCodes]:[RouteID]],6,FALSE))), "R")</f>
        <v>R</v>
      </c>
      <c r="AF1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VSD-*NVD</v>
      </c>
      <c r="AG1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NVD-*VSD</v>
      </c>
    </row>
    <row r="1467" spans="2:33">
      <c r="B1467" s="171" t="s">
        <v>4025</v>
      </c>
      <c r="C1467" s="172" t="s">
        <v>4026</v>
      </c>
      <c r="D1467" s="172" t="s">
        <v>3922</v>
      </c>
      <c r="E1467" s="176">
        <v>43891</v>
      </c>
      <c r="F1467" s="177">
        <v>44012</v>
      </c>
      <c r="J1467" s="171" t="s">
        <v>4027</v>
      </c>
      <c r="L1467" s="172" t="s">
        <v>16</v>
      </c>
      <c r="M1467" s="198">
        <v>25</v>
      </c>
      <c r="N1467" s="199">
        <v>10</v>
      </c>
      <c r="O1467" s="171" t="s">
        <v>3197</v>
      </c>
      <c r="T1467" s="173" t="s">
        <v>421</v>
      </c>
      <c r="U1467" t="str">
        <f t="shared" si="88"/>
        <v>ZUARINAGAR-VASCO</v>
      </c>
      <c r="V1467" s="163">
        <v>0.30555555555555558</v>
      </c>
      <c r="AA1467" s="165" t="str">
        <f t="shared" si="89"/>
        <v/>
      </c>
      <c r="AB1467" t="str">
        <f t="shared" si="90"/>
        <v>VSD</v>
      </c>
      <c r="AC1467" t="str">
        <f t="shared" si="91"/>
        <v>GA08U5307</v>
      </c>
      <c r="AD1467" t="str">
        <f>_xlfn.IFNA(VLOOKUP(PrivateSchedule[[#This Row],[ow]],RTARoutes[[StageCodes]:[RouteID]],6,FALSE), VLOOKUP(PrivateSchedule[[#This Row],[re]],RTARoutes[[StageCodes]:[RouteID]],6,FALSE))</f>
        <v>PVT515</v>
      </c>
      <c r="AE1467" t="str" cm="1">
        <f t="array" ref="AE1467">_xlfn.IFS( NOT(ISNA(VLOOKUP(PrivateSchedule[[#This Row],[ow]],RTARoutes[[StageCodes]:[RouteID]],6,FALSE))), "O",  NOT(ISNA(VLOOKUP(PrivateSchedule[[#This Row],[re]],RTARoutes[[StageCodes]:[RouteID]],6,FALSE))), "R")</f>
        <v>R</v>
      </c>
      <c r="AF1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68" spans="2:33">
      <c r="O1468" s="171" t="s">
        <v>421</v>
      </c>
      <c r="P1468" s="172" t="s">
        <v>3441</v>
      </c>
      <c r="T1468" s="173" t="s">
        <v>3091</v>
      </c>
      <c r="U1468" t="str">
        <f t="shared" si="88"/>
        <v>VASCO-MANGOR HILL VASCO-VERNA IND</v>
      </c>
      <c r="V1468" s="163">
        <v>0.3263888888888889</v>
      </c>
      <c r="AA1468" s="165" t="str">
        <f t="shared" si="89"/>
        <v/>
      </c>
      <c r="AB1468" t="str">
        <f t="shared" si="90"/>
        <v>VSD</v>
      </c>
      <c r="AC1468" t="str">
        <f t="shared" si="91"/>
        <v>GA08U5307</v>
      </c>
      <c r="AD1468" t="str">
        <f>_xlfn.IFNA(VLOOKUP(PrivateSchedule[[#This Row],[ow]],RTARoutes[[StageCodes]:[RouteID]],6,FALSE), VLOOKUP(PrivateSchedule[[#This Row],[re]],RTARoutes[[StageCodes]:[RouteID]],6,FALSE))</f>
        <v>PVT504</v>
      </c>
      <c r="AE1468" t="str" cm="1">
        <f t="array" ref="AE1468">_xlfn.IFS( NOT(ISNA(VLOOKUP(PrivateSchedule[[#This Row],[ow]],RTARoutes[[StageCodes]:[RouteID]],6,FALSE))), "O",  NOT(ISNA(VLOOKUP(PrivateSchedule[[#This Row],[re]],RTARoutes[[StageCodes]:[RouteID]],6,FALSE))), "R")</f>
        <v>R</v>
      </c>
      <c r="AF1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VSD-*MHV-*VRI</v>
      </c>
      <c r="AG1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VRI-*MHV-*VSD</v>
      </c>
    </row>
    <row r="1469" spans="2:33">
      <c r="O1469" s="171" t="s">
        <v>3091</v>
      </c>
      <c r="T1469" s="173" t="s">
        <v>421</v>
      </c>
      <c r="U1469" t="str">
        <f t="shared" si="88"/>
        <v>VERNA IND-VASCO</v>
      </c>
      <c r="V1469" s="163">
        <v>0.37847222222222221</v>
      </c>
      <c r="AA1469" s="165" t="str">
        <f t="shared" si="89"/>
        <v/>
      </c>
      <c r="AB1469" t="str">
        <f t="shared" si="90"/>
        <v>VSD</v>
      </c>
      <c r="AC1469" t="str">
        <f t="shared" si="91"/>
        <v>GA08U5307</v>
      </c>
      <c r="AD1469" t="str">
        <f>_xlfn.IFNA(VLOOKUP(PrivateSchedule[[#This Row],[ow]],RTARoutes[[StageCodes]:[RouteID]],6,FALSE), VLOOKUP(PrivateSchedule[[#This Row],[re]],RTARoutes[[StageCodes]:[RouteID]],6,FALSE))</f>
        <v>PVT500</v>
      </c>
      <c r="AE1469" t="str" cm="1">
        <f t="array" ref="AE1469">_xlfn.IFS( NOT(ISNA(VLOOKUP(PrivateSchedule[[#This Row],[ow]],RTARoutes[[StageCodes]:[RouteID]],6,FALSE))), "O",  NOT(ISNA(VLOOKUP(PrivateSchedule[[#This Row],[re]],RTARoutes[[StageCodes]:[RouteID]],6,FALSE))), "R")</f>
        <v>O</v>
      </c>
      <c r="AF1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470" spans="2:33">
      <c r="O1470" s="171" t="s">
        <v>421</v>
      </c>
      <c r="T1470" s="173" t="s">
        <v>3197</v>
      </c>
      <c r="U1470" t="str">
        <f t="shared" si="88"/>
        <v>VASCO-ZUARINAGAR</v>
      </c>
      <c r="V1470" s="163">
        <v>0.40277777777777779</v>
      </c>
      <c r="AA1470" s="165" t="str">
        <f t="shared" si="89"/>
        <v/>
      </c>
      <c r="AB1470" t="str">
        <f t="shared" si="90"/>
        <v>VSD</v>
      </c>
      <c r="AC1470" t="str">
        <f t="shared" si="91"/>
        <v>GA08U5307</v>
      </c>
      <c r="AD1470" t="str">
        <f>_xlfn.IFNA(VLOOKUP(PrivateSchedule[[#This Row],[ow]],RTARoutes[[StageCodes]:[RouteID]],6,FALSE), VLOOKUP(PrivateSchedule[[#This Row],[re]],RTARoutes[[StageCodes]:[RouteID]],6,FALSE))</f>
        <v>PVT515</v>
      </c>
      <c r="AE1470" t="str" cm="1">
        <f t="array" ref="AE1470">_xlfn.IFS( NOT(ISNA(VLOOKUP(PrivateSchedule[[#This Row],[ow]],RTARoutes[[StageCodes]:[RouteID]],6,FALSE))), "O",  NOT(ISNA(VLOOKUP(PrivateSchedule[[#This Row],[re]],RTARoutes[[StageCodes]:[RouteID]],6,FALSE))), "R")</f>
        <v>O</v>
      </c>
      <c r="AF1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71" spans="2:33">
      <c r="O1471" s="171" t="s">
        <v>3197</v>
      </c>
      <c r="T1471" s="173" t="s">
        <v>421</v>
      </c>
      <c r="U1471" t="str">
        <f t="shared" si="88"/>
        <v>ZUARINAGAR-VASCO</v>
      </c>
      <c r="V1471" s="163">
        <v>0.4375</v>
      </c>
      <c r="AA1471" s="165" t="str">
        <f t="shared" si="89"/>
        <v/>
      </c>
      <c r="AB1471" t="str">
        <f t="shared" si="90"/>
        <v>VSD</v>
      </c>
      <c r="AC1471" t="str">
        <f t="shared" si="91"/>
        <v>GA08U5307</v>
      </c>
      <c r="AD1471" t="str">
        <f>_xlfn.IFNA(VLOOKUP(PrivateSchedule[[#This Row],[ow]],RTARoutes[[StageCodes]:[RouteID]],6,FALSE), VLOOKUP(PrivateSchedule[[#This Row],[re]],RTARoutes[[StageCodes]:[RouteID]],6,FALSE))</f>
        <v>PVT515</v>
      </c>
      <c r="AE1471" t="str" cm="1">
        <f t="array" ref="AE1471">_xlfn.IFS( NOT(ISNA(VLOOKUP(PrivateSchedule[[#This Row],[ow]],RTARoutes[[StageCodes]:[RouteID]],6,FALSE))), "O",  NOT(ISNA(VLOOKUP(PrivateSchedule[[#This Row],[re]],RTARoutes[[StageCodes]:[RouteID]],6,FALSE))), "R")</f>
        <v>R</v>
      </c>
      <c r="AF1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72" spans="2:33">
      <c r="O1472" s="171" t="s">
        <v>421</v>
      </c>
      <c r="T1472" s="173" t="s">
        <v>3197</v>
      </c>
      <c r="U1472" t="str">
        <f t="shared" si="88"/>
        <v>VASCO-ZUARINAGAR</v>
      </c>
      <c r="V1472" s="163">
        <v>0.45833333333333331</v>
      </c>
      <c r="AA1472" s="165" t="str">
        <f t="shared" si="89"/>
        <v/>
      </c>
      <c r="AB1472" t="str">
        <f t="shared" si="90"/>
        <v>VSD</v>
      </c>
      <c r="AC1472" t="str">
        <f t="shared" si="91"/>
        <v>GA08U5307</v>
      </c>
      <c r="AD1472" t="str">
        <f>_xlfn.IFNA(VLOOKUP(PrivateSchedule[[#This Row],[ow]],RTARoutes[[StageCodes]:[RouteID]],6,FALSE), VLOOKUP(PrivateSchedule[[#This Row],[re]],RTARoutes[[StageCodes]:[RouteID]],6,FALSE))</f>
        <v>PVT515</v>
      </c>
      <c r="AE1472" t="str" cm="1">
        <f t="array" ref="AE1472">_xlfn.IFS( NOT(ISNA(VLOOKUP(PrivateSchedule[[#This Row],[ow]],RTARoutes[[StageCodes]:[RouteID]],6,FALSE))), "O",  NOT(ISNA(VLOOKUP(PrivateSchedule[[#This Row],[re]],RTARoutes[[StageCodes]:[RouteID]],6,FALSE))), "R")</f>
        <v>O</v>
      </c>
      <c r="AF1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73" spans="2:33">
      <c r="O1473" s="171" t="s">
        <v>3197</v>
      </c>
      <c r="T1473" s="173" t="s">
        <v>421</v>
      </c>
      <c r="U1473" t="str">
        <f t="shared" si="88"/>
        <v>ZUARINAGAR-VASCO</v>
      </c>
      <c r="V1473" s="163">
        <v>0.4826388888888889</v>
      </c>
      <c r="AA1473" s="165" t="str">
        <f t="shared" si="89"/>
        <v/>
      </c>
      <c r="AB1473" t="str">
        <f t="shared" si="90"/>
        <v>VSD</v>
      </c>
      <c r="AC1473" t="str">
        <f t="shared" si="91"/>
        <v>GA08U5307</v>
      </c>
      <c r="AD1473" t="str">
        <f>_xlfn.IFNA(VLOOKUP(PrivateSchedule[[#This Row],[ow]],RTARoutes[[StageCodes]:[RouteID]],6,FALSE), VLOOKUP(PrivateSchedule[[#This Row],[re]],RTARoutes[[StageCodes]:[RouteID]],6,FALSE))</f>
        <v>PVT515</v>
      </c>
      <c r="AE1473" t="str" cm="1">
        <f t="array" ref="AE1473">_xlfn.IFS( NOT(ISNA(VLOOKUP(PrivateSchedule[[#This Row],[ow]],RTARoutes[[StageCodes]:[RouteID]],6,FALSE))), "O",  NOT(ISNA(VLOOKUP(PrivateSchedule[[#This Row],[re]],RTARoutes[[StageCodes]:[RouteID]],6,FALSE))), "R")</f>
        <v>R</v>
      </c>
      <c r="AF1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74" spans="2:33">
      <c r="O1474" s="171" t="s">
        <v>421</v>
      </c>
      <c r="T1474" s="173" t="s">
        <v>3197</v>
      </c>
      <c r="U1474" t="str">
        <f t="shared" si="88"/>
        <v>VASCO-ZUARINAGAR</v>
      </c>
      <c r="V1474" s="163">
        <v>0.50694444444444442</v>
      </c>
      <c r="AA1474" s="165" t="str">
        <f t="shared" si="89"/>
        <v/>
      </c>
      <c r="AB1474" t="str">
        <f t="shared" si="90"/>
        <v>VSD</v>
      </c>
      <c r="AC1474" t="str">
        <f t="shared" si="91"/>
        <v>GA08U5307</v>
      </c>
      <c r="AD1474" t="str">
        <f>_xlfn.IFNA(VLOOKUP(PrivateSchedule[[#This Row],[ow]],RTARoutes[[StageCodes]:[RouteID]],6,FALSE), VLOOKUP(PrivateSchedule[[#This Row],[re]],RTARoutes[[StageCodes]:[RouteID]],6,FALSE))</f>
        <v>PVT515</v>
      </c>
      <c r="AE1474" t="str" cm="1">
        <f t="array" ref="AE1474">_xlfn.IFS( NOT(ISNA(VLOOKUP(PrivateSchedule[[#This Row],[ow]],RTARoutes[[StageCodes]:[RouteID]],6,FALSE))), "O",  NOT(ISNA(VLOOKUP(PrivateSchedule[[#This Row],[re]],RTARoutes[[StageCodes]:[RouteID]],6,FALSE))), "R")</f>
        <v>O</v>
      </c>
      <c r="AF1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75" spans="2:33">
      <c r="O1475" s="171" t="s">
        <v>3197</v>
      </c>
      <c r="P1475" s="172" t="s">
        <v>1945</v>
      </c>
      <c r="T1475" s="173" t="s">
        <v>421</v>
      </c>
      <c r="U1475" t="str">
        <f t="shared" ref="U1475:U1538" si="92">_xlfn.IFNA(VLOOKUP($O1475,Code2Loc,2,FALSE)
&amp; IF( OR( ISNA($P1475), LEN($P1475)=0), "",  "-" &amp; VLOOKUP($P1475,Code2Loc,2,FALSE))
&amp; IF( OR( ISNA($Q1475), LEN($Q1475)=0), "",  "-" &amp; VLOOKUP($Q1475,Code2Loc,2,FALSE))
&amp; IF( OR( ISNA($R1475), LEN($R1475)=0), "",  "-" &amp; VLOOKUP($R1475,Code2Loc,2,FALSE))
&amp; IF( OR( ISNA($S1475), LEN($S1475)=0), "",  "-" &amp; VLOOKUP($S1475,Code2Loc,2,FALSE))
&amp; IF( OR( ISNA($T1475), LEN($T1475)=0), "",  "-" &amp; VLOOKUP($T1475,Code2Loc,2,FALSE)),"")</f>
        <v>ZUARINAGAR-MES COLLEGE-VASCO</v>
      </c>
      <c r="V1475" s="163">
        <v>0.52777777777777779</v>
      </c>
      <c r="AA1475" s="165" t="str">
        <f t="shared" ref="AA1475:AA1538" si="93">IF(ISBLANK($V1475), "", _xlfn.IFNA($V1475 + _xlfn.IFNA( VLOOKUP($O1475 &amp; IF(ISBLANK($P1475),"", "-" &amp; $P1475) &amp; IF(ISBLANK($Q1475),"", "-" &amp; $Q1475) &amp; IF(ISBLANK($R1475),"", "-" &amp; $R1475) &amp; IF(ISBLANK($S1475),"", "-" &amp; $S1475) &amp; IF(ISBLANK($T1475),"", "-" &amp; $T1475),TravelTime,8,FALSE), VLOOKUP($T1475 &amp; IF(ISBLANK($S1475),"", "-" &amp; $S1475) &amp; IF(ISBLANK($R1475),"", "-" &amp; $R1475) &amp; IF(ISBLANK($Q1475),"", "-" &amp; $Q1475) &amp; IF(ISBLANK($P1475),"", "-" &amp; $P1475) &amp; IF(ISBLANK($O1475),"", "-" &amp; $O1475),TravelTime,8,FALSE)) / 1440, ""))</f>
        <v/>
      </c>
      <c r="AB1475" t="str">
        <f t="shared" ref="AB1475:AB1538" si="94">IF(AND(LEN($A1475)&lt;&gt;0,LEN($A1475)&lt;&gt;0),$A1475,$AB1474)</f>
        <v>VSD</v>
      </c>
      <c r="AC1475" t="str">
        <f t="shared" ref="AC1475:AC1538" si="95">IF(AND(LEN($J1475)&lt;&gt;0,LEN($B1475)&lt;&gt;0),$J1475,$AC1474)</f>
        <v>GA08U5307</v>
      </c>
      <c r="AD1475" t="str">
        <f>_xlfn.IFNA(VLOOKUP(PrivateSchedule[[#This Row],[ow]],RTARoutes[[StageCodes]:[RouteID]],6,FALSE), VLOOKUP(PrivateSchedule[[#This Row],[re]],RTARoutes[[StageCodes]:[RouteID]],6,FALSE))</f>
        <v>PVT515</v>
      </c>
      <c r="AE1475" t="str" cm="1">
        <f t="array" ref="AE1475">_xlfn.IFS( NOT(ISNA(VLOOKUP(PrivateSchedule[[#This Row],[ow]],RTARoutes[[StageCodes]:[RouteID]],6,FALSE))), "O",  NOT(ISNA(VLOOKUP(PrivateSchedule[[#This Row],[re]],RTARoutes[[StageCodes]:[RouteID]],6,FALSE))), "R")</f>
        <v>R</v>
      </c>
      <c r="AF1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476" spans="2:33">
      <c r="O1476" s="171" t="s">
        <v>421</v>
      </c>
      <c r="T1476" s="173" t="s">
        <v>3197</v>
      </c>
      <c r="U1476" t="str">
        <f t="shared" si="92"/>
        <v>VASCO-ZUARINAGAR</v>
      </c>
      <c r="V1476" s="163">
        <v>0.55208333333333337</v>
      </c>
      <c r="AA1476" s="165" t="str">
        <f t="shared" si="93"/>
        <v/>
      </c>
      <c r="AB1476" t="str">
        <f t="shared" si="94"/>
        <v>VSD</v>
      </c>
      <c r="AC1476" t="str">
        <f t="shared" si="95"/>
        <v>GA08U5307</v>
      </c>
      <c r="AD1476" t="str">
        <f>_xlfn.IFNA(VLOOKUP(PrivateSchedule[[#This Row],[ow]],RTARoutes[[StageCodes]:[RouteID]],6,FALSE), VLOOKUP(PrivateSchedule[[#This Row],[re]],RTARoutes[[StageCodes]:[RouteID]],6,FALSE))</f>
        <v>PVT515</v>
      </c>
      <c r="AE1476" t="str" cm="1">
        <f t="array" ref="AE1476">_xlfn.IFS( NOT(ISNA(VLOOKUP(PrivateSchedule[[#This Row],[ow]],RTARoutes[[StageCodes]:[RouteID]],6,FALSE))), "O",  NOT(ISNA(VLOOKUP(PrivateSchedule[[#This Row],[re]],RTARoutes[[StageCodes]:[RouteID]],6,FALSE))), "R")</f>
        <v>O</v>
      </c>
      <c r="AF1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77" spans="2:33">
      <c r="O1477" s="171" t="s">
        <v>3197</v>
      </c>
      <c r="P1477" s="172" t="s">
        <v>1945</v>
      </c>
      <c r="T1477" s="173" t="s">
        <v>421</v>
      </c>
      <c r="U1477" t="str">
        <f t="shared" si="92"/>
        <v>ZUARINAGAR-MES COLLEGE-VASCO</v>
      </c>
      <c r="V1477" s="163">
        <v>0.58333333333333337</v>
      </c>
      <c r="AA1477" s="165" t="str">
        <f t="shared" si="93"/>
        <v/>
      </c>
      <c r="AB1477" t="str">
        <f t="shared" si="94"/>
        <v>VSD</v>
      </c>
      <c r="AC1477" t="str">
        <f t="shared" si="95"/>
        <v>GA08U5307</v>
      </c>
      <c r="AD1477" t="str">
        <f>_xlfn.IFNA(VLOOKUP(PrivateSchedule[[#This Row],[ow]],RTARoutes[[StageCodes]:[RouteID]],6,FALSE), VLOOKUP(PrivateSchedule[[#This Row],[re]],RTARoutes[[StageCodes]:[RouteID]],6,FALSE))</f>
        <v>PVT515</v>
      </c>
      <c r="AE1477" t="str" cm="1">
        <f t="array" ref="AE1477">_xlfn.IFS( NOT(ISNA(VLOOKUP(PrivateSchedule[[#This Row],[ow]],RTARoutes[[StageCodes]:[RouteID]],6,FALSE))), "O",  NOT(ISNA(VLOOKUP(PrivateSchedule[[#This Row],[re]],RTARoutes[[StageCodes]:[RouteID]],6,FALSE))), "R")</f>
        <v>R</v>
      </c>
      <c r="AF1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478" spans="2:33">
      <c r="O1478" s="171" t="s">
        <v>421</v>
      </c>
      <c r="T1478" s="173" t="s">
        <v>3197</v>
      </c>
      <c r="U1478" t="str">
        <f t="shared" si="92"/>
        <v>VASCO-ZUARINAGAR</v>
      </c>
      <c r="V1478" s="163">
        <v>0.60416666666666663</v>
      </c>
      <c r="AA1478" s="165" t="str">
        <f t="shared" si="93"/>
        <v/>
      </c>
      <c r="AB1478" t="str">
        <f t="shared" si="94"/>
        <v>VSD</v>
      </c>
      <c r="AC1478" t="str">
        <f t="shared" si="95"/>
        <v>GA08U5307</v>
      </c>
      <c r="AD1478" t="str">
        <f>_xlfn.IFNA(VLOOKUP(PrivateSchedule[[#This Row],[ow]],RTARoutes[[StageCodes]:[RouteID]],6,FALSE), VLOOKUP(PrivateSchedule[[#This Row],[re]],RTARoutes[[StageCodes]:[RouteID]],6,FALSE))</f>
        <v>PVT515</v>
      </c>
      <c r="AE1478" t="str" cm="1">
        <f t="array" ref="AE1478">_xlfn.IFS( NOT(ISNA(VLOOKUP(PrivateSchedule[[#This Row],[ow]],RTARoutes[[StageCodes]:[RouteID]],6,FALSE))), "O",  NOT(ISNA(VLOOKUP(PrivateSchedule[[#This Row],[re]],RTARoutes[[StageCodes]:[RouteID]],6,FALSE))), "R")</f>
        <v>O</v>
      </c>
      <c r="AF1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79" spans="2:33">
      <c r="O1479" s="171" t="s">
        <v>3197</v>
      </c>
      <c r="P1479" s="172" t="s">
        <v>1945</v>
      </c>
      <c r="T1479" s="173" t="s">
        <v>421</v>
      </c>
      <c r="U1479" t="str">
        <f t="shared" si="92"/>
        <v>ZUARINAGAR-MES COLLEGE-VASCO</v>
      </c>
      <c r="V1479" s="163">
        <v>0.62847222222222221</v>
      </c>
      <c r="AA1479" s="165" t="str">
        <f t="shared" si="93"/>
        <v/>
      </c>
      <c r="AB1479" t="str">
        <f t="shared" si="94"/>
        <v>VSD</v>
      </c>
      <c r="AC1479" t="str">
        <f t="shared" si="95"/>
        <v>GA08U5307</v>
      </c>
      <c r="AD1479" t="str">
        <f>_xlfn.IFNA(VLOOKUP(PrivateSchedule[[#This Row],[ow]],RTARoutes[[StageCodes]:[RouteID]],6,FALSE), VLOOKUP(PrivateSchedule[[#This Row],[re]],RTARoutes[[StageCodes]:[RouteID]],6,FALSE))</f>
        <v>PVT515</v>
      </c>
      <c r="AE1479" t="str" cm="1">
        <f t="array" ref="AE1479">_xlfn.IFS( NOT(ISNA(VLOOKUP(PrivateSchedule[[#This Row],[ow]],RTARoutes[[StageCodes]:[RouteID]],6,FALSE))), "O",  NOT(ISNA(VLOOKUP(PrivateSchedule[[#This Row],[re]],RTARoutes[[StageCodes]:[RouteID]],6,FALSE))), "R")</f>
        <v>R</v>
      </c>
      <c r="AF1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480" spans="2:33">
      <c r="O1480" s="171" t="s">
        <v>421</v>
      </c>
      <c r="T1480" s="173" t="s">
        <v>3197</v>
      </c>
      <c r="U1480" t="str">
        <f t="shared" si="92"/>
        <v>VASCO-ZUARINAGAR</v>
      </c>
      <c r="V1480" s="163">
        <v>0.66319444444444442</v>
      </c>
      <c r="AA1480" s="165" t="str">
        <f t="shared" si="93"/>
        <v/>
      </c>
      <c r="AB1480" t="str">
        <f t="shared" si="94"/>
        <v>VSD</v>
      </c>
      <c r="AC1480" t="str">
        <f t="shared" si="95"/>
        <v>GA08U5307</v>
      </c>
      <c r="AD1480" t="str">
        <f>_xlfn.IFNA(VLOOKUP(PrivateSchedule[[#This Row],[ow]],RTARoutes[[StageCodes]:[RouteID]],6,FALSE), VLOOKUP(PrivateSchedule[[#This Row],[re]],RTARoutes[[StageCodes]:[RouteID]],6,FALSE))</f>
        <v>PVT515</v>
      </c>
      <c r="AE1480" t="str" cm="1">
        <f t="array" ref="AE1480">_xlfn.IFS( NOT(ISNA(VLOOKUP(PrivateSchedule[[#This Row],[ow]],RTARoutes[[StageCodes]:[RouteID]],6,FALSE))), "O",  NOT(ISNA(VLOOKUP(PrivateSchedule[[#This Row],[re]],RTARoutes[[StageCodes]:[RouteID]],6,FALSE))), "R")</f>
        <v>O</v>
      </c>
      <c r="AF1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81" spans="2:33">
      <c r="O1481" s="171" t="s">
        <v>3197</v>
      </c>
      <c r="P1481" s="172" t="s">
        <v>3441</v>
      </c>
      <c r="T1481" s="173" t="s">
        <v>421</v>
      </c>
      <c r="U1481" t="str">
        <f t="shared" si="92"/>
        <v>ZUARINAGAR-MANGOR HILL VASCO-VASCO</v>
      </c>
      <c r="V1481" s="163">
        <v>0.70833333333333337</v>
      </c>
      <c r="AA1481" s="165" t="str">
        <f t="shared" si="93"/>
        <v/>
      </c>
      <c r="AB1481" t="str">
        <f t="shared" si="94"/>
        <v>VSD</v>
      </c>
      <c r="AC1481" t="str">
        <f t="shared" si="95"/>
        <v>GA08U5307</v>
      </c>
      <c r="AD1481" t="str">
        <f>_xlfn.IFNA(VLOOKUP(PrivateSchedule[[#This Row],[ow]],RTARoutes[[StageCodes]:[RouteID]],6,FALSE), VLOOKUP(PrivateSchedule[[#This Row],[re]],RTARoutes[[StageCodes]:[RouteID]],6,FALSE))</f>
        <v>PVT518</v>
      </c>
      <c r="AE1481" t="str" cm="1">
        <f t="array" ref="AE1481">_xlfn.IFS( NOT(ISNA(VLOOKUP(PrivateSchedule[[#This Row],[ow]],RTARoutes[[StageCodes]:[RouteID]],6,FALSE))), "O",  NOT(ISNA(VLOOKUP(PrivateSchedule[[#This Row],[re]],RTARoutes[[StageCodes]:[RouteID]],6,FALSE))), "R")</f>
        <v>R</v>
      </c>
      <c r="AF1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ZAN-*MHV-*VSD</v>
      </c>
      <c r="AG1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VSD-*MHV-*ZAN</v>
      </c>
    </row>
    <row r="1482" spans="2:33">
      <c r="O1482" s="171" t="s">
        <v>421</v>
      </c>
      <c r="T1482" s="173" t="s">
        <v>3091</v>
      </c>
      <c r="U1482" t="str">
        <f t="shared" si="92"/>
        <v>VASCO-VERNA IND</v>
      </c>
      <c r="V1482" s="163">
        <v>0.74305555555555558</v>
      </c>
      <c r="AA1482" s="165" t="str">
        <f t="shared" si="93"/>
        <v/>
      </c>
      <c r="AB1482" t="str">
        <f t="shared" si="94"/>
        <v>VSD</v>
      </c>
      <c r="AC1482" t="str">
        <f t="shared" si="95"/>
        <v>GA08U5307</v>
      </c>
      <c r="AD1482" t="str">
        <f>_xlfn.IFNA(VLOOKUP(PrivateSchedule[[#This Row],[ow]],RTARoutes[[StageCodes]:[RouteID]],6,FALSE), VLOOKUP(PrivateSchedule[[#This Row],[re]],RTARoutes[[StageCodes]:[RouteID]],6,FALSE))</f>
        <v>PVT500</v>
      </c>
      <c r="AE1482" t="str" cm="1">
        <f t="array" ref="AE1482">_xlfn.IFS( NOT(ISNA(VLOOKUP(PrivateSchedule[[#This Row],[ow]],RTARoutes[[StageCodes]:[RouteID]],6,FALSE))), "O",  NOT(ISNA(VLOOKUP(PrivateSchedule[[#This Row],[re]],RTARoutes[[StageCodes]:[RouteID]],6,FALSE))), "R")</f>
        <v>R</v>
      </c>
      <c r="AF1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483" spans="2:33">
      <c r="O1483" s="171" t="s">
        <v>3091</v>
      </c>
      <c r="T1483" s="173" t="s">
        <v>421</v>
      </c>
      <c r="U1483" t="str">
        <f t="shared" si="92"/>
        <v>VERNA IND-VASCO</v>
      </c>
      <c r="V1483" s="163">
        <v>0.77777777777777779</v>
      </c>
      <c r="AA1483" s="165" t="str">
        <f t="shared" si="93"/>
        <v/>
      </c>
      <c r="AB1483" t="str">
        <f t="shared" si="94"/>
        <v>VSD</v>
      </c>
      <c r="AC1483" t="str">
        <f t="shared" si="95"/>
        <v>GA08U5307</v>
      </c>
      <c r="AD1483" t="str">
        <f>_xlfn.IFNA(VLOOKUP(PrivateSchedule[[#This Row],[ow]],RTARoutes[[StageCodes]:[RouteID]],6,FALSE), VLOOKUP(PrivateSchedule[[#This Row],[re]],RTARoutes[[StageCodes]:[RouteID]],6,FALSE))</f>
        <v>PVT500</v>
      </c>
      <c r="AE1483" t="str" cm="1">
        <f t="array" ref="AE1483">_xlfn.IFS( NOT(ISNA(VLOOKUP(PrivateSchedule[[#This Row],[ow]],RTARoutes[[StageCodes]:[RouteID]],6,FALSE))), "O",  NOT(ISNA(VLOOKUP(PrivateSchedule[[#This Row],[re]],RTARoutes[[StageCodes]:[RouteID]],6,FALSE))), "R")</f>
        <v>O</v>
      </c>
      <c r="AF1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484" spans="2:33">
      <c r="O1484" s="171" t="s">
        <v>421</v>
      </c>
      <c r="T1484" s="173" t="s">
        <v>3197</v>
      </c>
      <c r="U1484" t="str">
        <f t="shared" si="92"/>
        <v>VASCO-ZUARINAGAR</v>
      </c>
      <c r="V1484" s="163">
        <v>0.81597222222222221</v>
      </c>
      <c r="AA1484" s="165" t="str">
        <f t="shared" si="93"/>
        <v/>
      </c>
      <c r="AB1484" t="str">
        <f t="shared" si="94"/>
        <v>VSD</v>
      </c>
      <c r="AC1484" t="str">
        <f t="shared" si="95"/>
        <v>GA08U5307</v>
      </c>
      <c r="AD1484" t="str">
        <f>_xlfn.IFNA(VLOOKUP(PrivateSchedule[[#This Row],[ow]],RTARoutes[[StageCodes]:[RouteID]],6,FALSE), VLOOKUP(PrivateSchedule[[#This Row],[re]],RTARoutes[[StageCodes]:[RouteID]],6,FALSE))</f>
        <v>PVT515</v>
      </c>
      <c r="AE1484" t="str" cm="1">
        <f t="array" ref="AE1484">_xlfn.IFS( NOT(ISNA(VLOOKUP(PrivateSchedule[[#This Row],[ow]],RTARoutes[[StageCodes]:[RouteID]],6,FALSE))), "O",  NOT(ISNA(VLOOKUP(PrivateSchedule[[#This Row],[re]],RTARoutes[[StageCodes]:[RouteID]],6,FALSE))), "R")</f>
        <v>O</v>
      </c>
      <c r="AF1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85" spans="2:33">
      <c r="B1485" s="171" t="s">
        <v>4028</v>
      </c>
      <c r="C1485" s="172" t="s">
        <v>4029</v>
      </c>
      <c r="E1485" s="176" t="s">
        <v>4030</v>
      </c>
      <c r="F1485" s="177" t="s">
        <v>4031</v>
      </c>
      <c r="J1485" s="171" t="s">
        <v>4032</v>
      </c>
      <c r="L1485" s="172" t="s">
        <v>16</v>
      </c>
      <c r="M1485" s="198">
        <v>31</v>
      </c>
      <c r="O1485" s="171" t="s">
        <v>421</v>
      </c>
      <c r="U1485" t="str">
        <f t="shared" si="92"/>
        <v>VASCO</v>
      </c>
      <c r="V1485" s="163">
        <v>0.27430555555555558</v>
      </c>
      <c r="AA1485" s="165" t="str">
        <f t="shared" si="93"/>
        <v/>
      </c>
      <c r="AB1485" t="str">
        <f t="shared" si="94"/>
        <v>VSD</v>
      </c>
      <c r="AC1485" t="str">
        <f t="shared" si="95"/>
        <v>GA06T4269</v>
      </c>
      <c r="AD1485" t="str">
        <f>_xlfn.IFNA(VLOOKUP(PrivateSchedule[[#This Row],[ow]],RTARoutes[[StageCodes]:[RouteID]],6,FALSE), VLOOKUP(PrivateSchedule[[#This Row],[re]],RTARoutes[[StageCodes]:[RouteID]],6,FALSE))</f>
        <v>PVT199</v>
      </c>
      <c r="AE1485" t="str" cm="1">
        <f t="array" ref="AE1485">_xlfn.IFS( NOT(ISNA(VLOOKUP(PrivateSchedule[[#This Row],[ow]],RTARoutes[[StageCodes]:[RouteID]],6,FALSE))), "O",  NOT(ISNA(VLOOKUP(PrivateSchedule[[#This Row],[re]],RTARoutes[[StageCodes]:[RouteID]],6,FALSE))), "R")</f>
        <v>O</v>
      </c>
      <c r="AF1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</v>
      </c>
      <c r="AG1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-*VSD</v>
      </c>
    </row>
    <row r="1486" spans="2:33">
      <c r="O1486" s="171" t="s">
        <v>421</v>
      </c>
      <c r="P1486" s="172" t="s">
        <v>1945</v>
      </c>
      <c r="T1486" s="173" t="s">
        <v>3091</v>
      </c>
      <c r="U1486" t="str">
        <f t="shared" si="92"/>
        <v>VASCO-MES COLLEGE-VERNA IND</v>
      </c>
      <c r="V1486" s="163">
        <v>0.32291666666666669</v>
      </c>
      <c r="AA1486" s="165" t="str">
        <f t="shared" si="93"/>
        <v/>
      </c>
      <c r="AB1486" t="str">
        <f t="shared" si="94"/>
        <v>VSD</v>
      </c>
      <c r="AC1486" t="str">
        <f t="shared" si="95"/>
        <v>GA06T4269</v>
      </c>
      <c r="AD1486" t="str">
        <f>_xlfn.IFNA(VLOOKUP(PrivateSchedule[[#This Row],[ow]],RTARoutes[[StageCodes]:[RouteID]],6,FALSE), VLOOKUP(PrivateSchedule[[#This Row],[re]],RTARoutes[[StageCodes]:[RouteID]],6,FALSE))</f>
        <v>PVT503</v>
      </c>
      <c r="AE1486" t="str" cm="1">
        <f t="array" ref="AE1486">_xlfn.IFS( NOT(ISNA(VLOOKUP(PrivateSchedule[[#This Row],[ow]],RTARoutes[[StageCodes]:[RouteID]],6,FALSE))), "O",  NOT(ISNA(VLOOKUP(PrivateSchedule[[#This Row],[re]],RTARoutes[[StageCodes]:[RouteID]],6,FALSE))), "R")</f>
        <v>R</v>
      </c>
      <c r="AF1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487" spans="2:33">
      <c r="O1487" s="171" t="s">
        <v>3091</v>
      </c>
      <c r="T1487" s="173" t="s">
        <v>3197</v>
      </c>
      <c r="U1487" t="str">
        <f t="shared" si="92"/>
        <v>VERNA IND-ZUARINAGAR</v>
      </c>
      <c r="V1487" s="163">
        <v>0.33680555555555558</v>
      </c>
      <c r="AA1487" s="165" t="str">
        <f t="shared" si="93"/>
        <v/>
      </c>
      <c r="AB1487" t="str">
        <f t="shared" si="94"/>
        <v>VSD</v>
      </c>
      <c r="AC1487" t="str">
        <f t="shared" si="95"/>
        <v>GA06T4269</v>
      </c>
      <c r="AD1487" t="str">
        <f>_xlfn.IFNA(VLOOKUP(PrivateSchedule[[#This Row],[ow]],RTARoutes[[StageCodes]:[RouteID]],6,FALSE), VLOOKUP(PrivateSchedule[[#This Row],[re]],RTARoutes[[StageCodes]:[RouteID]],6,FALSE))</f>
        <v>PVT512</v>
      </c>
      <c r="AE1487" t="str" cm="1">
        <f t="array" ref="AE1487">_xlfn.IFS( NOT(ISNA(VLOOKUP(PrivateSchedule[[#This Row],[ow]],RTARoutes[[StageCodes]:[RouteID]],6,FALSE))), "O",  NOT(ISNA(VLOOKUP(PrivateSchedule[[#This Row],[re]],RTARoutes[[StageCodes]:[RouteID]],6,FALSE))), "R")</f>
        <v>O</v>
      </c>
      <c r="AF1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VRI-*ZAN</v>
      </c>
      <c r="AG1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ZAN-*VRI</v>
      </c>
    </row>
    <row r="1488" spans="2:33">
      <c r="O1488" s="171" t="s">
        <v>3197</v>
      </c>
      <c r="T1488" s="173" t="s">
        <v>421</v>
      </c>
      <c r="U1488" t="str">
        <f t="shared" si="92"/>
        <v>ZUARINAGAR-VASCO</v>
      </c>
      <c r="V1488" s="163">
        <v>0.34375</v>
      </c>
      <c r="AA1488" s="165" t="str">
        <f t="shared" si="93"/>
        <v/>
      </c>
      <c r="AB1488" t="str">
        <f t="shared" si="94"/>
        <v>VSD</v>
      </c>
      <c r="AC1488" t="str">
        <f t="shared" si="95"/>
        <v>GA06T4269</v>
      </c>
      <c r="AD1488" t="str">
        <f>_xlfn.IFNA(VLOOKUP(PrivateSchedule[[#This Row],[ow]],RTARoutes[[StageCodes]:[RouteID]],6,FALSE), VLOOKUP(PrivateSchedule[[#This Row],[re]],RTARoutes[[StageCodes]:[RouteID]],6,FALSE))</f>
        <v>PVT515</v>
      </c>
      <c r="AE1488" t="str" cm="1">
        <f t="array" ref="AE1488">_xlfn.IFS( NOT(ISNA(VLOOKUP(PrivateSchedule[[#This Row],[ow]],RTARoutes[[StageCodes]:[RouteID]],6,FALSE))), "O",  NOT(ISNA(VLOOKUP(PrivateSchedule[[#This Row],[re]],RTARoutes[[StageCodes]:[RouteID]],6,FALSE))), "R")</f>
        <v>R</v>
      </c>
      <c r="AF1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89" spans="2:33">
      <c r="O1489" s="171" t="s">
        <v>421</v>
      </c>
      <c r="P1489" s="172" t="s">
        <v>1945</v>
      </c>
      <c r="T1489" s="173" t="s">
        <v>3091</v>
      </c>
      <c r="U1489" t="str">
        <f t="shared" si="92"/>
        <v>VASCO-MES COLLEGE-VERNA IND</v>
      </c>
      <c r="V1489" s="163">
        <v>0.3611111111111111</v>
      </c>
      <c r="AA1489" s="165" t="str">
        <f t="shared" si="93"/>
        <v/>
      </c>
      <c r="AB1489" t="str">
        <f t="shared" si="94"/>
        <v>VSD</v>
      </c>
      <c r="AC1489" t="str">
        <f t="shared" si="95"/>
        <v>GA06T4269</v>
      </c>
      <c r="AD1489" t="str">
        <f>_xlfn.IFNA(VLOOKUP(PrivateSchedule[[#This Row],[ow]],RTARoutes[[StageCodes]:[RouteID]],6,FALSE), VLOOKUP(PrivateSchedule[[#This Row],[re]],RTARoutes[[StageCodes]:[RouteID]],6,FALSE))</f>
        <v>PVT503</v>
      </c>
      <c r="AE1489" t="str" cm="1">
        <f t="array" ref="AE1489">_xlfn.IFS( NOT(ISNA(VLOOKUP(PrivateSchedule[[#This Row],[ow]],RTARoutes[[StageCodes]:[RouteID]],6,FALSE))), "O",  NOT(ISNA(VLOOKUP(PrivateSchedule[[#This Row],[re]],RTARoutes[[StageCodes]:[RouteID]],6,FALSE))), "R")</f>
        <v>R</v>
      </c>
      <c r="AF1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490" spans="2:33">
      <c r="O1490" s="171" t="s">
        <v>3091</v>
      </c>
      <c r="T1490" s="173" t="s">
        <v>421</v>
      </c>
      <c r="U1490" t="str">
        <f t="shared" si="92"/>
        <v>VERNA IND-VASCO</v>
      </c>
      <c r="V1490" s="163">
        <v>0.40277777777777779</v>
      </c>
      <c r="AA1490" s="165" t="str">
        <f t="shared" si="93"/>
        <v/>
      </c>
      <c r="AB1490" t="str">
        <f t="shared" si="94"/>
        <v>VSD</v>
      </c>
      <c r="AC1490" t="str">
        <f t="shared" si="95"/>
        <v>GA06T4269</v>
      </c>
      <c r="AD1490" t="str">
        <f>_xlfn.IFNA(VLOOKUP(PrivateSchedule[[#This Row],[ow]],RTARoutes[[StageCodes]:[RouteID]],6,FALSE), VLOOKUP(PrivateSchedule[[#This Row],[re]],RTARoutes[[StageCodes]:[RouteID]],6,FALSE))</f>
        <v>PVT500</v>
      </c>
      <c r="AE1490" t="str" cm="1">
        <f t="array" ref="AE1490">_xlfn.IFS( NOT(ISNA(VLOOKUP(PrivateSchedule[[#This Row],[ow]],RTARoutes[[StageCodes]:[RouteID]],6,FALSE))), "O",  NOT(ISNA(VLOOKUP(PrivateSchedule[[#This Row],[re]],RTARoutes[[StageCodes]:[RouteID]],6,FALSE))), "R")</f>
        <v>O</v>
      </c>
      <c r="AF1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491" spans="2:33">
      <c r="O1491" s="171" t="s">
        <v>421</v>
      </c>
      <c r="T1491" s="173" t="s">
        <v>3197</v>
      </c>
      <c r="U1491" t="str">
        <f t="shared" si="92"/>
        <v>VASCO-ZUARINAGAR</v>
      </c>
      <c r="V1491" s="163">
        <v>0.46527777777777779</v>
      </c>
      <c r="AA1491" s="165" t="str">
        <f t="shared" si="93"/>
        <v/>
      </c>
      <c r="AB1491" t="str">
        <f t="shared" si="94"/>
        <v>VSD</v>
      </c>
      <c r="AC1491" t="str">
        <f t="shared" si="95"/>
        <v>GA06T4269</v>
      </c>
      <c r="AD1491" t="str">
        <f>_xlfn.IFNA(VLOOKUP(PrivateSchedule[[#This Row],[ow]],RTARoutes[[StageCodes]:[RouteID]],6,FALSE), VLOOKUP(PrivateSchedule[[#This Row],[re]],RTARoutes[[StageCodes]:[RouteID]],6,FALSE))</f>
        <v>PVT515</v>
      </c>
      <c r="AE1491" t="str" cm="1">
        <f t="array" ref="AE1491">_xlfn.IFS( NOT(ISNA(VLOOKUP(PrivateSchedule[[#This Row],[ow]],RTARoutes[[StageCodes]:[RouteID]],6,FALSE))), "O",  NOT(ISNA(VLOOKUP(PrivateSchedule[[#This Row],[re]],RTARoutes[[StageCodes]:[RouteID]],6,FALSE))), "R")</f>
        <v>O</v>
      </c>
      <c r="AF1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92" spans="2:33">
      <c r="O1492" s="171" t="s">
        <v>3197</v>
      </c>
      <c r="T1492" s="173" t="s">
        <v>421</v>
      </c>
      <c r="U1492" t="str">
        <f t="shared" si="92"/>
        <v>ZUARINAGAR-VASCO</v>
      </c>
      <c r="V1492" s="163">
        <v>0.49652777777777779</v>
      </c>
      <c r="AA1492" s="165" t="str">
        <f t="shared" si="93"/>
        <v/>
      </c>
      <c r="AB1492" t="str">
        <f t="shared" si="94"/>
        <v>VSD</v>
      </c>
      <c r="AC1492" t="str">
        <f t="shared" si="95"/>
        <v>GA06T4269</v>
      </c>
      <c r="AD1492" t="str">
        <f>_xlfn.IFNA(VLOOKUP(PrivateSchedule[[#This Row],[ow]],RTARoutes[[StageCodes]:[RouteID]],6,FALSE), VLOOKUP(PrivateSchedule[[#This Row],[re]],RTARoutes[[StageCodes]:[RouteID]],6,FALSE))</f>
        <v>PVT515</v>
      </c>
      <c r="AE1492" t="str" cm="1">
        <f t="array" ref="AE1492">_xlfn.IFS( NOT(ISNA(VLOOKUP(PrivateSchedule[[#This Row],[ow]],RTARoutes[[StageCodes]:[RouteID]],6,FALSE))), "O",  NOT(ISNA(VLOOKUP(PrivateSchedule[[#This Row],[re]],RTARoutes[[StageCodes]:[RouteID]],6,FALSE))), "R")</f>
        <v>R</v>
      </c>
      <c r="AF1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93" spans="2:33">
      <c r="O1493" s="171" t="s">
        <v>421</v>
      </c>
      <c r="T1493" s="173" t="s">
        <v>3091</v>
      </c>
      <c r="U1493" t="str">
        <f t="shared" si="92"/>
        <v>VASCO-VERNA IND</v>
      </c>
      <c r="V1493" s="163">
        <v>0.54513888888888884</v>
      </c>
      <c r="AA1493" s="165" t="str">
        <f t="shared" si="93"/>
        <v/>
      </c>
      <c r="AB1493" t="str">
        <f t="shared" si="94"/>
        <v>VSD</v>
      </c>
      <c r="AC1493" t="str">
        <f t="shared" si="95"/>
        <v>GA06T4269</v>
      </c>
      <c r="AD1493" t="str">
        <f>_xlfn.IFNA(VLOOKUP(PrivateSchedule[[#This Row],[ow]],RTARoutes[[StageCodes]:[RouteID]],6,FALSE), VLOOKUP(PrivateSchedule[[#This Row],[re]],RTARoutes[[StageCodes]:[RouteID]],6,FALSE))</f>
        <v>PVT500</v>
      </c>
      <c r="AE1493" t="str" cm="1">
        <f t="array" ref="AE1493">_xlfn.IFS( NOT(ISNA(VLOOKUP(PrivateSchedule[[#This Row],[ow]],RTARoutes[[StageCodes]:[RouteID]],6,FALSE))), "O",  NOT(ISNA(VLOOKUP(PrivateSchedule[[#This Row],[re]],RTARoutes[[StageCodes]:[RouteID]],6,FALSE))), "R")</f>
        <v>R</v>
      </c>
      <c r="AF1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494" spans="2:33">
      <c r="O1494" s="171" t="s">
        <v>3091</v>
      </c>
      <c r="P1494" s="172" t="s">
        <v>1945</v>
      </c>
      <c r="T1494" s="173" t="s">
        <v>421</v>
      </c>
      <c r="U1494" t="str">
        <f t="shared" si="92"/>
        <v>VERNA IND-MES COLLEGE-VASCO</v>
      </c>
      <c r="V1494" s="163">
        <v>0.59027777777777779</v>
      </c>
      <c r="AA1494" s="165" t="str">
        <f t="shared" si="93"/>
        <v/>
      </c>
      <c r="AB1494" t="str">
        <f t="shared" si="94"/>
        <v>VSD</v>
      </c>
      <c r="AC1494" t="str">
        <f t="shared" si="95"/>
        <v>GA06T4269</v>
      </c>
      <c r="AD1494" t="str">
        <f>_xlfn.IFNA(VLOOKUP(PrivateSchedule[[#This Row],[ow]],RTARoutes[[StageCodes]:[RouteID]],6,FALSE), VLOOKUP(PrivateSchedule[[#This Row],[re]],RTARoutes[[StageCodes]:[RouteID]],6,FALSE))</f>
        <v>PVT503</v>
      </c>
      <c r="AE1494" t="str" cm="1">
        <f t="array" ref="AE1494">_xlfn.IFS( NOT(ISNA(VLOOKUP(PrivateSchedule[[#This Row],[ow]],RTARoutes[[StageCodes]:[RouteID]],6,FALSE))), "O",  NOT(ISNA(VLOOKUP(PrivateSchedule[[#This Row],[re]],RTARoutes[[StageCodes]:[RouteID]],6,FALSE))), "R")</f>
        <v>O</v>
      </c>
      <c r="AF1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495" spans="2:33">
      <c r="O1495" s="171" t="s">
        <v>421</v>
      </c>
      <c r="T1495" s="173" t="s">
        <v>3197</v>
      </c>
      <c r="U1495" t="str">
        <f t="shared" si="92"/>
        <v>VASCO-ZUARINAGAR</v>
      </c>
      <c r="V1495" s="163">
        <v>0.62847222222222221</v>
      </c>
      <c r="AA1495" s="165" t="str">
        <f t="shared" si="93"/>
        <v/>
      </c>
      <c r="AB1495" t="str">
        <f t="shared" si="94"/>
        <v>VSD</v>
      </c>
      <c r="AC1495" t="str">
        <f t="shared" si="95"/>
        <v>GA06T4269</v>
      </c>
      <c r="AD1495" t="str">
        <f>_xlfn.IFNA(VLOOKUP(PrivateSchedule[[#This Row],[ow]],RTARoutes[[StageCodes]:[RouteID]],6,FALSE), VLOOKUP(PrivateSchedule[[#This Row],[re]],RTARoutes[[StageCodes]:[RouteID]],6,FALSE))</f>
        <v>PVT515</v>
      </c>
      <c r="AE1495" t="str" cm="1">
        <f t="array" ref="AE1495">_xlfn.IFS( NOT(ISNA(VLOOKUP(PrivateSchedule[[#This Row],[ow]],RTARoutes[[StageCodes]:[RouteID]],6,FALSE))), "O",  NOT(ISNA(VLOOKUP(PrivateSchedule[[#This Row],[re]],RTARoutes[[StageCodes]:[RouteID]],6,FALSE))), "R")</f>
        <v>O</v>
      </c>
      <c r="AF1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96" spans="2:33">
      <c r="O1496" s="171" t="s">
        <v>3197</v>
      </c>
      <c r="T1496" s="173" t="s">
        <v>421</v>
      </c>
      <c r="U1496" t="str">
        <f t="shared" si="92"/>
        <v>ZUARINAGAR-VASCO</v>
      </c>
      <c r="V1496" s="163">
        <v>0.65625</v>
      </c>
      <c r="AA1496" s="165" t="str">
        <f t="shared" si="93"/>
        <v/>
      </c>
      <c r="AB1496" t="str">
        <f t="shared" si="94"/>
        <v>VSD</v>
      </c>
      <c r="AC1496" t="str">
        <f t="shared" si="95"/>
        <v>GA06T4269</v>
      </c>
      <c r="AD1496" t="str">
        <f>_xlfn.IFNA(VLOOKUP(PrivateSchedule[[#This Row],[ow]],RTARoutes[[StageCodes]:[RouteID]],6,FALSE), VLOOKUP(PrivateSchedule[[#This Row],[re]],RTARoutes[[StageCodes]:[RouteID]],6,FALSE))</f>
        <v>PVT515</v>
      </c>
      <c r="AE1496" t="str" cm="1">
        <f t="array" ref="AE1496">_xlfn.IFS( NOT(ISNA(VLOOKUP(PrivateSchedule[[#This Row],[ow]],RTARoutes[[StageCodes]:[RouteID]],6,FALSE))), "O",  NOT(ISNA(VLOOKUP(PrivateSchedule[[#This Row],[re]],RTARoutes[[StageCodes]:[RouteID]],6,FALSE))), "R")</f>
        <v>R</v>
      </c>
      <c r="AF1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97" spans="2:33">
      <c r="O1497" s="171" t="s">
        <v>421</v>
      </c>
      <c r="T1497" s="173" t="s">
        <v>3197</v>
      </c>
      <c r="U1497" t="str">
        <f t="shared" si="92"/>
        <v>VASCO-ZUARINAGAR</v>
      </c>
      <c r="V1497" s="163">
        <v>0.67708333333333337</v>
      </c>
      <c r="AA1497" s="165" t="str">
        <f t="shared" si="93"/>
        <v/>
      </c>
      <c r="AB1497" t="str">
        <f t="shared" si="94"/>
        <v>VSD</v>
      </c>
      <c r="AC1497" t="str">
        <f t="shared" si="95"/>
        <v>GA06T4269</v>
      </c>
      <c r="AD1497" t="str">
        <f>_xlfn.IFNA(VLOOKUP(PrivateSchedule[[#This Row],[ow]],RTARoutes[[StageCodes]:[RouteID]],6,FALSE), VLOOKUP(PrivateSchedule[[#This Row],[re]],RTARoutes[[StageCodes]:[RouteID]],6,FALSE))</f>
        <v>PVT515</v>
      </c>
      <c r="AE1497" t="str" cm="1">
        <f t="array" ref="AE1497">_xlfn.IFS( NOT(ISNA(VLOOKUP(PrivateSchedule[[#This Row],[ow]],RTARoutes[[StageCodes]:[RouteID]],6,FALSE))), "O",  NOT(ISNA(VLOOKUP(PrivateSchedule[[#This Row],[re]],RTARoutes[[StageCodes]:[RouteID]],6,FALSE))), "R")</f>
        <v>O</v>
      </c>
      <c r="AF1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498" spans="2:33">
      <c r="O1498" s="171" t="s">
        <v>3197</v>
      </c>
      <c r="T1498" s="173" t="s">
        <v>421</v>
      </c>
      <c r="U1498" t="str">
        <f t="shared" si="92"/>
        <v>ZUARINAGAR-VASCO</v>
      </c>
      <c r="V1498" s="163">
        <v>0.70486111111111116</v>
      </c>
      <c r="AA1498" s="165" t="str">
        <f t="shared" si="93"/>
        <v/>
      </c>
      <c r="AB1498" t="str">
        <f t="shared" si="94"/>
        <v>VSD</v>
      </c>
      <c r="AC1498" t="str">
        <f t="shared" si="95"/>
        <v>GA06T4269</v>
      </c>
      <c r="AD1498" t="str">
        <f>_xlfn.IFNA(VLOOKUP(PrivateSchedule[[#This Row],[ow]],RTARoutes[[StageCodes]:[RouteID]],6,FALSE), VLOOKUP(PrivateSchedule[[#This Row],[re]],RTARoutes[[StageCodes]:[RouteID]],6,FALSE))</f>
        <v>PVT515</v>
      </c>
      <c r="AE1498" t="str" cm="1">
        <f t="array" ref="AE1498">_xlfn.IFS( NOT(ISNA(VLOOKUP(PrivateSchedule[[#This Row],[ow]],RTARoutes[[StageCodes]:[RouteID]],6,FALSE))), "O",  NOT(ISNA(VLOOKUP(PrivateSchedule[[#This Row],[re]],RTARoutes[[StageCodes]:[RouteID]],6,FALSE))), "R")</f>
        <v>R</v>
      </c>
      <c r="AF1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499" spans="2:33">
      <c r="O1499" s="171" t="s">
        <v>421</v>
      </c>
      <c r="T1499" s="173" t="s">
        <v>3091</v>
      </c>
      <c r="U1499" t="str">
        <f t="shared" si="92"/>
        <v>VASCO-VERNA IND</v>
      </c>
      <c r="V1499" s="163">
        <v>0.73263888888888884</v>
      </c>
      <c r="AA1499" s="165" t="str">
        <f t="shared" si="93"/>
        <v/>
      </c>
      <c r="AB1499" t="str">
        <f t="shared" si="94"/>
        <v>VSD</v>
      </c>
      <c r="AC1499" t="str">
        <f t="shared" si="95"/>
        <v>GA06T4269</v>
      </c>
      <c r="AD1499" t="str">
        <f>_xlfn.IFNA(VLOOKUP(PrivateSchedule[[#This Row],[ow]],RTARoutes[[StageCodes]:[RouteID]],6,FALSE), VLOOKUP(PrivateSchedule[[#This Row],[re]],RTARoutes[[StageCodes]:[RouteID]],6,FALSE))</f>
        <v>PVT500</v>
      </c>
      <c r="AE1499" t="str" cm="1">
        <f t="array" ref="AE1499">_xlfn.IFS( NOT(ISNA(VLOOKUP(PrivateSchedule[[#This Row],[ow]],RTARoutes[[StageCodes]:[RouteID]],6,FALSE))), "O",  NOT(ISNA(VLOOKUP(PrivateSchedule[[#This Row],[re]],RTARoutes[[StageCodes]:[RouteID]],6,FALSE))), "R")</f>
        <v>R</v>
      </c>
      <c r="AF1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00" spans="2:33">
      <c r="O1500" s="171" t="s">
        <v>3091</v>
      </c>
      <c r="T1500" s="173" t="s">
        <v>421</v>
      </c>
      <c r="U1500" t="str">
        <f t="shared" si="92"/>
        <v>VERNA IND-VASCO</v>
      </c>
      <c r="V1500" s="163">
        <v>0.76388888888888884</v>
      </c>
      <c r="AA1500" s="165" t="str">
        <f t="shared" si="93"/>
        <v/>
      </c>
      <c r="AB1500" t="str">
        <f t="shared" si="94"/>
        <v>VSD</v>
      </c>
      <c r="AC1500" t="str">
        <f t="shared" si="95"/>
        <v>GA06T4269</v>
      </c>
      <c r="AD1500" t="str">
        <f>_xlfn.IFNA(VLOOKUP(PrivateSchedule[[#This Row],[ow]],RTARoutes[[StageCodes]:[RouteID]],6,FALSE), VLOOKUP(PrivateSchedule[[#This Row],[re]],RTARoutes[[StageCodes]:[RouteID]],6,FALSE))</f>
        <v>PVT500</v>
      </c>
      <c r="AE1500" t="str" cm="1">
        <f t="array" ref="AE1500">_xlfn.IFS( NOT(ISNA(VLOOKUP(PrivateSchedule[[#This Row],[ow]],RTARoutes[[StageCodes]:[RouteID]],6,FALSE))), "O",  NOT(ISNA(VLOOKUP(PrivateSchedule[[#This Row],[re]],RTARoutes[[StageCodes]:[RouteID]],6,FALSE))), "R")</f>
        <v>O</v>
      </c>
      <c r="AF1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01" spans="2:33">
      <c r="O1501" s="171" t="s">
        <v>421</v>
      </c>
      <c r="T1501" s="173" t="s">
        <v>3197</v>
      </c>
      <c r="U1501" t="str">
        <f t="shared" si="92"/>
        <v>VASCO-ZUARINAGAR</v>
      </c>
      <c r="V1501" s="163">
        <v>0.81944444444444442</v>
      </c>
      <c r="AA1501" s="165" t="str">
        <f t="shared" si="93"/>
        <v/>
      </c>
      <c r="AB1501" t="str">
        <f t="shared" si="94"/>
        <v>VSD</v>
      </c>
      <c r="AC1501" t="str">
        <f t="shared" si="95"/>
        <v>GA06T4269</v>
      </c>
      <c r="AD1501" t="str">
        <f>_xlfn.IFNA(VLOOKUP(PrivateSchedule[[#This Row],[ow]],RTARoutes[[StageCodes]:[RouteID]],6,FALSE), VLOOKUP(PrivateSchedule[[#This Row],[re]],RTARoutes[[StageCodes]:[RouteID]],6,FALSE))</f>
        <v>PVT515</v>
      </c>
      <c r="AE1501" t="str" cm="1">
        <f t="array" ref="AE1501">_xlfn.IFS( NOT(ISNA(VLOOKUP(PrivateSchedule[[#This Row],[ow]],RTARoutes[[StageCodes]:[RouteID]],6,FALSE))), "O",  NOT(ISNA(VLOOKUP(PrivateSchedule[[#This Row],[re]],RTARoutes[[StageCodes]:[RouteID]],6,FALSE))), "R")</f>
        <v>O</v>
      </c>
      <c r="AF1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02" spans="2:33">
      <c r="O1502" s="171" t="s">
        <v>3197</v>
      </c>
      <c r="T1502" s="173" t="s">
        <v>421</v>
      </c>
      <c r="U1502" t="str">
        <f t="shared" si="92"/>
        <v>ZUARINAGAR-VASCO</v>
      </c>
      <c r="V1502" s="163">
        <v>0.84027777777777779</v>
      </c>
      <c r="AA1502" s="165" t="str">
        <f t="shared" si="93"/>
        <v/>
      </c>
      <c r="AB1502" t="str">
        <f t="shared" si="94"/>
        <v>VSD</v>
      </c>
      <c r="AC1502" t="str">
        <f t="shared" si="95"/>
        <v>GA06T4269</v>
      </c>
      <c r="AD1502" t="str">
        <f>_xlfn.IFNA(VLOOKUP(PrivateSchedule[[#This Row],[ow]],RTARoutes[[StageCodes]:[RouteID]],6,FALSE), VLOOKUP(PrivateSchedule[[#This Row],[re]],RTARoutes[[StageCodes]:[RouteID]],6,FALSE))</f>
        <v>PVT515</v>
      </c>
      <c r="AE1502" t="str" cm="1">
        <f t="array" ref="AE1502">_xlfn.IFS( NOT(ISNA(VLOOKUP(PrivateSchedule[[#This Row],[ow]],RTARoutes[[StageCodes]:[RouteID]],6,FALSE))), "O",  NOT(ISNA(VLOOKUP(PrivateSchedule[[#This Row],[re]],RTARoutes[[StageCodes]:[RouteID]],6,FALSE))), "R")</f>
        <v>R</v>
      </c>
      <c r="AF1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03" spans="2:33">
      <c r="B1503" s="171" t="s">
        <v>4033</v>
      </c>
      <c r="C1503" s="172" t="s">
        <v>4034</v>
      </c>
      <c r="E1503" s="176" t="s">
        <v>4035</v>
      </c>
      <c r="F1503" s="177" t="s">
        <v>4036</v>
      </c>
      <c r="J1503" s="171" t="s">
        <v>4037</v>
      </c>
      <c r="L1503" s="172" t="s">
        <v>16</v>
      </c>
      <c r="M1503" s="198">
        <v>27</v>
      </c>
      <c r="N1503" s="199">
        <v>11</v>
      </c>
      <c r="O1503" s="171" t="s">
        <v>421</v>
      </c>
      <c r="U1503" t="str">
        <f t="shared" si="92"/>
        <v>VASCO</v>
      </c>
      <c r="V1503" s="163">
        <v>0.28125</v>
      </c>
      <c r="AA1503" s="165" t="str">
        <f t="shared" si="93"/>
        <v/>
      </c>
      <c r="AB1503" t="str">
        <f t="shared" si="94"/>
        <v>VSD</v>
      </c>
      <c r="AC1503" t="str">
        <f t="shared" si="95"/>
        <v>GA02V4806</v>
      </c>
      <c r="AD1503" t="str">
        <f>_xlfn.IFNA(VLOOKUP(PrivateSchedule[[#This Row],[ow]],RTARoutes[[StageCodes]:[RouteID]],6,FALSE), VLOOKUP(PrivateSchedule[[#This Row],[re]],RTARoutes[[StageCodes]:[RouteID]],6,FALSE))</f>
        <v>PVT199</v>
      </c>
      <c r="AE1503" t="str" cm="1">
        <f t="array" ref="AE1503">_xlfn.IFS( NOT(ISNA(VLOOKUP(PrivateSchedule[[#This Row],[ow]],RTARoutes[[StageCodes]:[RouteID]],6,FALSE))), "O",  NOT(ISNA(VLOOKUP(PrivateSchedule[[#This Row],[re]],RTARoutes[[StageCodes]:[RouteID]],6,FALSE))), "R")</f>
        <v>O</v>
      </c>
      <c r="AF1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</v>
      </c>
      <c r="AG1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-*VSD</v>
      </c>
    </row>
    <row r="1504" spans="2:33">
      <c r="O1504" s="171" t="s">
        <v>3197</v>
      </c>
      <c r="T1504" s="173" t="s">
        <v>421</v>
      </c>
      <c r="U1504" t="str">
        <f t="shared" si="92"/>
        <v>ZUARINAGAR-VASCO</v>
      </c>
      <c r="V1504" s="163">
        <v>0.2951388888888889</v>
      </c>
      <c r="AA1504" s="165" t="str">
        <f t="shared" si="93"/>
        <v/>
      </c>
      <c r="AB1504" t="str">
        <f t="shared" si="94"/>
        <v>VSD</v>
      </c>
      <c r="AC1504" t="str">
        <f t="shared" si="95"/>
        <v>GA02V4806</v>
      </c>
      <c r="AD1504" t="str">
        <f>_xlfn.IFNA(VLOOKUP(PrivateSchedule[[#This Row],[ow]],RTARoutes[[StageCodes]:[RouteID]],6,FALSE), VLOOKUP(PrivateSchedule[[#This Row],[re]],RTARoutes[[StageCodes]:[RouteID]],6,FALSE))</f>
        <v>PVT515</v>
      </c>
      <c r="AE1504" t="str" cm="1">
        <f t="array" ref="AE1504">_xlfn.IFS( NOT(ISNA(VLOOKUP(PrivateSchedule[[#This Row],[ow]],RTARoutes[[StageCodes]:[RouteID]],6,FALSE))), "O",  NOT(ISNA(VLOOKUP(PrivateSchedule[[#This Row],[re]],RTARoutes[[StageCodes]:[RouteID]],6,FALSE))), "R")</f>
        <v>R</v>
      </c>
      <c r="AF1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05" spans="15:33">
      <c r="O1505" s="171" t="s">
        <v>421</v>
      </c>
      <c r="P1505" s="172" t="s">
        <v>1945</v>
      </c>
      <c r="T1505" s="173" t="s">
        <v>3197</v>
      </c>
      <c r="U1505" t="str">
        <f t="shared" si="92"/>
        <v>VASCO-MES COLLEGE-ZUARINAGAR</v>
      </c>
      <c r="V1505" s="163">
        <v>0.3263888888888889</v>
      </c>
      <c r="AA1505" s="165" t="str">
        <f t="shared" si="93"/>
        <v/>
      </c>
      <c r="AB1505" t="str">
        <f t="shared" si="94"/>
        <v>VSD</v>
      </c>
      <c r="AC1505" t="str">
        <f t="shared" si="95"/>
        <v>GA02V4806</v>
      </c>
      <c r="AD1505" t="str">
        <f>_xlfn.IFNA(VLOOKUP(PrivateSchedule[[#This Row],[ow]],RTARoutes[[StageCodes]:[RouteID]],6,FALSE), VLOOKUP(PrivateSchedule[[#This Row],[re]],RTARoutes[[StageCodes]:[RouteID]],6,FALSE))</f>
        <v>PVT515</v>
      </c>
      <c r="AE1505" t="str" cm="1">
        <f t="array" ref="AE1505">_xlfn.IFS( NOT(ISNA(VLOOKUP(PrivateSchedule[[#This Row],[ow]],RTARoutes[[StageCodes]:[RouteID]],6,FALSE))), "O",  NOT(ISNA(VLOOKUP(PrivateSchedule[[#This Row],[re]],RTARoutes[[StageCodes]:[RouteID]],6,FALSE))), "R")</f>
        <v>O</v>
      </c>
      <c r="AF1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1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1506" spans="15:33">
      <c r="O1506" s="171" t="s">
        <v>3091</v>
      </c>
      <c r="T1506" s="173" t="s">
        <v>421</v>
      </c>
      <c r="U1506" t="str">
        <f t="shared" si="92"/>
        <v>VERNA IND-VASCO</v>
      </c>
      <c r="V1506" s="163">
        <v>0.37847222222222221</v>
      </c>
      <c r="AA1506" s="165" t="str">
        <f t="shared" si="93"/>
        <v/>
      </c>
      <c r="AB1506" t="str">
        <f t="shared" si="94"/>
        <v>VSD</v>
      </c>
      <c r="AC1506" t="str">
        <f t="shared" si="95"/>
        <v>GA02V4806</v>
      </c>
      <c r="AD1506" t="str">
        <f>_xlfn.IFNA(VLOOKUP(PrivateSchedule[[#This Row],[ow]],RTARoutes[[StageCodes]:[RouteID]],6,FALSE), VLOOKUP(PrivateSchedule[[#This Row],[re]],RTARoutes[[StageCodes]:[RouteID]],6,FALSE))</f>
        <v>PVT500</v>
      </c>
      <c r="AE1506" t="str" cm="1">
        <f t="array" ref="AE1506">_xlfn.IFS( NOT(ISNA(VLOOKUP(PrivateSchedule[[#This Row],[ow]],RTARoutes[[StageCodes]:[RouteID]],6,FALSE))), "O",  NOT(ISNA(VLOOKUP(PrivateSchedule[[#This Row],[re]],RTARoutes[[StageCodes]:[RouteID]],6,FALSE))), "R")</f>
        <v>O</v>
      </c>
      <c r="AF1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07" spans="15:33">
      <c r="O1507" s="171" t="s">
        <v>421</v>
      </c>
      <c r="P1507" s="172" t="s">
        <v>1945</v>
      </c>
      <c r="T1507" s="173" t="s">
        <v>3091</v>
      </c>
      <c r="U1507" t="str">
        <f t="shared" si="92"/>
        <v>VASCO-MES COLLEGE-VERNA IND</v>
      </c>
      <c r="V1507" s="163">
        <v>0.4201388888888889</v>
      </c>
      <c r="AA1507" s="165" t="str">
        <f t="shared" si="93"/>
        <v/>
      </c>
      <c r="AB1507" t="str">
        <f t="shared" si="94"/>
        <v>VSD</v>
      </c>
      <c r="AC1507" t="str">
        <f t="shared" si="95"/>
        <v>GA02V4806</v>
      </c>
      <c r="AD1507" t="str">
        <f>_xlfn.IFNA(VLOOKUP(PrivateSchedule[[#This Row],[ow]],RTARoutes[[StageCodes]:[RouteID]],6,FALSE), VLOOKUP(PrivateSchedule[[#This Row],[re]],RTARoutes[[StageCodes]:[RouteID]],6,FALSE))</f>
        <v>PVT503</v>
      </c>
      <c r="AE1507" t="str" cm="1">
        <f t="array" ref="AE1507">_xlfn.IFS( NOT(ISNA(VLOOKUP(PrivateSchedule[[#This Row],[ow]],RTARoutes[[StageCodes]:[RouteID]],6,FALSE))), "O",  NOT(ISNA(VLOOKUP(PrivateSchedule[[#This Row],[re]],RTARoutes[[StageCodes]:[RouteID]],6,FALSE))), "R")</f>
        <v>R</v>
      </c>
      <c r="AF1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508" spans="15:33">
      <c r="O1508" s="171" t="s">
        <v>3091</v>
      </c>
      <c r="T1508" s="173" t="s">
        <v>421</v>
      </c>
      <c r="U1508" t="str">
        <f t="shared" si="92"/>
        <v>VERNA IND-VASCO</v>
      </c>
      <c r="V1508" s="163">
        <v>0.44097222222222221</v>
      </c>
      <c r="AA1508" s="165" t="str">
        <f t="shared" si="93"/>
        <v/>
      </c>
      <c r="AB1508" t="str">
        <f t="shared" si="94"/>
        <v>VSD</v>
      </c>
      <c r="AC1508" t="str">
        <f t="shared" si="95"/>
        <v>GA02V4806</v>
      </c>
      <c r="AD1508" t="str">
        <f>_xlfn.IFNA(VLOOKUP(PrivateSchedule[[#This Row],[ow]],RTARoutes[[StageCodes]:[RouteID]],6,FALSE), VLOOKUP(PrivateSchedule[[#This Row],[re]],RTARoutes[[StageCodes]:[RouteID]],6,FALSE))</f>
        <v>PVT500</v>
      </c>
      <c r="AE1508" t="str" cm="1">
        <f t="array" ref="AE1508">_xlfn.IFS( NOT(ISNA(VLOOKUP(PrivateSchedule[[#This Row],[ow]],RTARoutes[[StageCodes]:[RouteID]],6,FALSE))), "O",  NOT(ISNA(VLOOKUP(PrivateSchedule[[#This Row],[re]],RTARoutes[[StageCodes]:[RouteID]],6,FALSE))), "R")</f>
        <v>O</v>
      </c>
      <c r="AF1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09" spans="15:33">
      <c r="O1509" s="171" t="s">
        <v>421</v>
      </c>
      <c r="P1509" s="172" t="s">
        <v>1945</v>
      </c>
      <c r="T1509" s="173" t="s">
        <v>3091</v>
      </c>
      <c r="U1509" t="str">
        <f t="shared" si="92"/>
        <v>VASCO-MES COLLEGE-VERNA IND</v>
      </c>
      <c r="V1509" s="163">
        <v>0.4826388888888889</v>
      </c>
      <c r="AA1509" s="165" t="str">
        <f t="shared" si="93"/>
        <v/>
      </c>
      <c r="AB1509" t="str">
        <f t="shared" si="94"/>
        <v>VSD</v>
      </c>
      <c r="AC1509" t="str">
        <f t="shared" si="95"/>
        <v>GA02V4806</v>
      </c>
      <c r="AD1509" t="str">
        <f>_xlfn.IFNA(VLOOKUP(PrivateSchedule[[#This Row],[ow]],RTARoutes[[StageCodes]:[RouteID]],6,FALSE), VLOOKUP(PrivateSchedule[[#This Row],[re]],RTARoutes[[StageCodes]:[RouteID]],6,FALSE))</f>
        <v>PVT503</v>
      </c>
      <c r="AE1509" t="str" cm="1">
        <f t="array" ref="AE1509">_xlfn.IFS( NOT(ISNA(VLOOKUP(PrivateSchedule[[#This Row],[ow]],RTARoutes[[StageCodes]:[RouteID]],6,FALSE))), "O",  NOT(ISNA(VLOOKUP(PrivateSchedule[[#This Row],[re]],RTARoutes[[StageCodes]:[RouteID]],6,FALSE))), "R")</f>
        <v>R</v>
      </c>
      <c r="AF1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510" spans="15:33">
      <c r="O1510" s="171" t="s">
        <v>3091</v>
      </c>
      <c r="P1510" s="172" t="s">
        <v>1945</v>
      </c>
      <c r="T1510" s="173" t="s">
        <v>421</v>
      </c>
      <c r="U1510" t="str">
        <f t="shared" si="92"/>
        <v>VERNA IND-MES COLLEGE-VASCO</v>
      </c>
      <c r="V1510" s="163">
        <v>0.50347222222222221</v>
      </c>
      <c r="AA1510" s="165" t="str">
        <f t="shared" si="93"/>
        <v/>
      </c>
      <c r="AB1510" t="str">
        <f t="shared" si="94"/>
        <v>VSD</v>
      </c>
      <c r="AC1510" t="str">
        <f t="shared" si="95"/>
        <v>GA02V4806</v>
      </c>
      <c r="AD1510" t="str">
        <f>_xlfn.IFNA(VLOOKUP(PrivateSchedule[[#This Row],[ow]],RTARoutes[[StageCodes]:[RouteID]],6,FALSE), VLOOKUP(PrivateSchedule[[#This Row],[re]],RTARoutes[[StageCodes]:[RouteID]],6,FALSE))</f>
        <v>PVT503</v>
      </c>
      <c r="AE1510" t="str" cm="1">
        <f t="array" ref="AE1510">_xlfn.IFS( NOT(ISNA(VLOOKUP(PrivateSchedule[[#This Row],[ow]],RTARoutes[[StageCodes]:[RouteID]],6,FALSE))), "O",  NOT(ISNA(VLOOKUP(PrivateSchedule[[#This Row],[re]],RTARoutes[[StageCodes]:[RouteID]],6,FALSE))), "R")</f>
        <v>O</v>
      </c>
      <c r="AF1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511" spans="15:33">
      <c r="O1511" s="171" t="s">
        <v>421</v>
      </c>
      <c r="T1511" s="173" t="s">
        <v>3091</v>
      </c>
      <c r="U1511" t="str">
        <f t="shared" si="92"/>
        <v>VASCO-VERNA IND</v>
      </c>
      <c r="V1511" s="163">
        <v>0.53125</v>
      </c>
      <c r="AA1511" s="165" t="str">
        <f t="shared" si="93"/>
        <v/>
      </c>
      <c r="AB1511" t="str">
        <f t="shared" si="94"/>
        <v>VSD</v>
      </c>
      <c r="AC1511" t="str">
        <f t="shared" si="95"/>
        <v>GA02V4806</v>
      </c>
      <c r="AD1511" t="str">
        <f>_xlfn.IFNA(VLOOKUP(PrivateSchedule[[#This Row],[ow]],RTARoutes[[StageCodes]:[RouteID]],6,FALSE), VLOOKUP(PrivateSchedule[[#This Row],[re]],RTARoutes[[StageCodes]:[RouteID]],6,FALSE))</f>
        <v>PVT500</v>
      </c>
      <c r="AE1511" t="str" cm="1">
        <f t="array" ref="AE1511">_xlfn.IFS( NOT(ISNA(VLOOKUP(PrivateSchedule[[#This Row],[ow]],RTARoutes[[StageCodes]:[RouteID]],6,FALSE))), "O",  NOT(ISNA(VLOOKUP(PrivateSchedule[[#This Row],[re]],RTARoutes[[StageCodes]:[RouteID]],6,FALSE))), "R")</f>
        <v>R</v>
      </c>
      <c r="AF1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12" spans="15:33">
      <c r="O1512" s="171" t="s">
        <v>3091</v>
      </c>
      <c r="P1512" s="172" t="s">
        <v>1945</v>
      </c>
      <c r="T1512" s="173" t="s">
        <v>421</v>
      </c>
      <c r="U1512" t="str">
        <f t="shared" si="92"/>
        <v>VERNA IND-MES COLLEGE-VASCO</v>
      </c>
      <c r="V1512" s="163">
        <v>0.55208333333333337</v>
      </c>
      <c r="AA1512" s="165" t="str">
        <f t="shared" si="93"/>
        <v/>
      </c>
      <c r="AB1512" t="str">
        <f t="shared" si="94"/>
        <v>VSD</v>
      </c>
      <c r="AC1512" t="str">
        <f t="shared" si="95"/>
        <v>GA02V4806</v>
      </c>
      <c r="AD1512" t="str">
        <f>_xlfn.IFNA(VLOOKUP(PrivateSchedule[[#This Row],[ow]],RTARoutes[[StageCodes]:[RouteID]],6,FALSE), VLOOKUP(PrivateSchedule[[#This Row],[re]],RTARoutes[[StageCodes]:[RouteID]],6,FALSE))</f>
        <v>PVT503</v>
      </c>
      <c r="AE1512" t="str" cm="1">
        <f t="array" ref="AE1512">_xlfn.IFS( NOT(ISNA(VLOOKUP(PrivateSchedule[[#This Row],[ow]],RTARoutes[[StageCodes]:[RouteID]],6,FALSE))), "O",  NOT(ISNA(VLOOKUP(PrivateSchedule[[#This Row],[re]],RTARoutes[[StageCodes]:[RouteID]],6,FALSE))), "R")</f>
        <v>O</v>
      </c>
      <c r="AF1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513" spans="15:33">
      <c r="O1513" s="171" t="s">
        <v>421</v>
      </c>
      <c r="T1513" s="173" t="s">
        <v>3091</v>
      </c>
      <c r="U1513" t="str">
        <f t="shared" si="92"/>
        <v>VASCO-VERNA IND</v>
      </c>
      <c r="V1513" s="163">
        <v>0.58333333333333337</v>
      </c>
      <c r="AA1513" s="165" t="str">
        <f t="shared" si="93"/>
        <v/>
      </c>
      <c r="AB1513" t="str">
        <f t="shared" si="94"/>
        <v>VSD</v>
      </c>
      <c r="AC1513" t="str">
        <f t="shared" si="95"/>
        <v>GA02V4806</v>
      </c>
      <c r="AD1513" t="str">
        <f>_xlfn.IFNA(VLOOKUP(PrivateSchedule[[#This Row],[ow]],RTARoutes[[StageCodes]:[RouteID]],6,FALSE), VLOOKUP(PrivateSchedule[[#This Row],[re]],RTARoutes[[StageCodes]:[RouteID]],6,FALSE))</f>
        <v>PVT500</v>
      </c>
      <c r="AE1513" t="str" cm="1">
        <f t="array" ref="AE1513">_xlfn.IFS( NOT(ISNA(VLOOKUP(PrivateSchedule[[#This Row],[ow]],RTARoutes[[StageCodes]:[RouteID]],6,FALSE))), "O",  NOT(ISNA(VLOOKUP(PrivateSchedule[[#This Row],[re]],RTARoutes[[StageCodes]:[RouteID]],6,FALSE))), "R")</f>
        <v>R</v>
      </c>
      <c r="AF1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14" spans="15:33">
      <c r="O1514" s="171" t="s">
        <v>3091</v>
      </c>
      <c r="P1514" s="172" t="s">
        <v>1945</v>
      </c>
      <c r="T1514" s="173" t="s">
        <v>421</v>
      </c>
      <c r="U1514" t="str">
        <f t="shared" si="92"/>
        <v>VERNA IND-MES COLLEGE-VASCO</v>
      </c>
      <c r="V1514" s="163">
        <v>0.61458333333333337</v>
      </c>
      <c r="AA1514" s="165" t="str">
        <f t="shared" si="93"/>
        <v/>
      </c>
      <c r="AB1514" t="str">
        <f t="shared" si="94"/>
        <v>VSD</v>
      </c>
      <c r="AC1514" t="str">
        <f t="shared" si="95"/>
        <v>GA02V4806</v>
      </c>
      <c r="AD1514" t="str">
        <f>_xlfn.IFNA(VLOOKUP(PrivateSchedule[[#This Row],[ow]],RTARoutes[[StageCodes]:[RouteID]],6,FALSE), VLOOKUP(PrivateSchedule[[#This Row],[re]],RTARoutes[[StageCodes]:[RouteID]],6,FALSE))</f>
        <v>PVT503</v>
      </c>
      <c r="AE1514" t="str" cm="1">
        <f t="array" ref="AE1514">_xlfn.IFS( NOT(ISNA(VLOOKUP(PrivateSchedule[[#This Row],[ow]],RTARoutes[[StageCodes]:[RouteID]],6,FALSE))), "O",  NOT(ISNA(VLOOKUP(PrivateSchedule[[#This Row],[re]],RTARoutes[[StageCodes]:[RouteID]],6,FALSE))), "R")</f>
        <v>O</v>
      </c>
      <c r="AF1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515" spans="15:33">
      <c r="O1515" s="171" t="s">
        <v>421</v>
      </c>
      <c r="T1515" s="173" t="s">
        <v>3091</v>
      </c>
      <c r="U1515" t="str">
        <f t="shared" si="92"/>
        <v>VASCO-VERNA IND</v>
      </c>
      <c r="V1515" s="163">
        <v>0.66666666666666663</v>
      </c>
      <c r="AA1515" s="165" t="str">
        <f t="shared" si="93"/>
        <v/>
      </c>
      <c r="AB1515" t="str">
        <f t="shared" si="94"/>
        <v>VSD</v>
      </c>
      <c r="AC1515" t="str">
        <f t="shared" si="95"/>
        <v>GA02V4806</v>
      </c>
      <c r="AD1515" t="str">
        <f>_xlfn.IFNA(VLOOKUP(PrivateSchedule[[#This Row],[ow]],RTARoutes[[StageCodes]:[RouteID]],6,FALSE), VLOOKUP(PrivateSchedule[[#This Row],[re]],RTARoutes[[StageCodes]:[RouteID]],6,FALSE))</f>
        <v>PVT500</v>
      </c>
      <c r="AE1515" t="str" cm="1">
        <f t="array" ref="AE1515">_xlfn.IFS( NOT(ISNA(VLOOKUP(PrivateSchedule[[#This Row],[ow]],RTARoutes[[StageCodes]:[RouteID]],6,FALSE))), "O",  NOT(ISNA(VLOOKUP(PrivateSchedule[[#This Row],[re]],RTARoutes[[StageCodes]:[RouteID]],6,FALSE))), "R")</f>
        <v>R</v>
      </c>
      <c r="AF1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16" spans="15:33">
      <c r="O1516" s="171" t="s">
        <v>3091</v>
      </c>
      <c r="T1516" s="173" t="s">
        <v>421</v>
      </c>
      <c r="U1516" t="str">
        <f t="shared" si="92"/>
        <v>VERNA IND-VASCO</v>
      </c>
      <c r="V1516" s="163">
        <v>0.69097222222222221</v>
      </c>
      <c r="AA1516" s="165" t="str">
        <f t="shared" si="93"/>
        <v/>
      </c>
      <c r="AB1516" t="str">
        <f t="shared" si="94"/>
        <v>VSD</v>
      </c>
      <c r="AC1516" t="str">
        <f t="shared" si="95"/>
        <v>GA02V4806</v>
      </c>
      <c r="AD1516" t="str">
        <f>_xlfn.IFNA(VLOOKUP(PrivateSchedule[[#This Row],[ow]],RTARoutes[[StageCodes]:[RouteID]],6,FALSE), VLOOKUP(PrivateSchedule[[#This Row],[re]],RTARoutes[[StageCodes]:[RouteID]],6,FALSE))</f>
        <v>PVT500</v>
      </c>
      <c r="AE1516" t="str" cm="1">
        <f t="array" ref="AE1516">_xlfn.IFS( NOT(ISNA(VLOOKUP(PrivateSchedule[[#This Row],[ow]],RTARoutes[[StageCodes]:[RouteID]],6,FALSE))), "O",  NOT(ISNA(VLOOKUP(PrivateSchedule[[#This Row],[re]],RTARoutes[[StageCodes]:[RouteID]],6,FALSE))), "R")</f>
        <v>O</v>
      </c>
      <c r="AF1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17" spans="15:33">
      <c r="O1517" s="171" t="s">
        <v>421</v>
      </c>
      <c r="T1517" s="173" t="s">
        <v>3091</v>
      </c>
      <c r="U1517" t="str">
        <f t="shared" si="92"/>
        <v>VASCO-VERNA IND</v>
      </c>
      <c r="V1517" s="163">
        <v>0.71875</v>
      </c>
      <c r="AA1517" s="165" t="str">
        <f t="shared" si="93"/>
        <v/>
      </c>
      <c r="AB1517" t="str">
        <f t="shared" si="94"/>
        <v>VSD</v>
      </c>
      <c r="AC1517" t="str">
        <f t="shared" si="95"/>
        <v>GA02V4806</v>
      </c>
      <c r="AD1517" t="str">
        <f>_xlfn.IFNA(VLOOKUP(PrivateSchedule[[#This Row],[ow]],RTARoutes[[StageCodes]:[RouteID]],6,FALSE), VLOOKUP(PrivateSchedule[[#This Row],[re]],RTARoutes[[StageCodes]:[RouteID]],6,FALSE))</f>
        <v>PVT500</v>
      </c>
      <c r="AE1517" t="str" cm="1">
        <f t="array" ref="AE1517">_xlfn.IFS( NOT(ISNA(VLOOKUP(PrivateSchedule[[#This Row],[ow]],RTARoutes[[StageCodes]:[RouteID]],6,FALSE))), "O",  NOT(ISNA(VLOOKUP(PrivateSchedule[[#This Row],[re]],RTARoutes[[StageCodes]:[RouteID]],6,FALSE))), "R")</f>
        <v>R</v>
      </c>
      <c r="AF1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18" spans="15:33">
      <c r="O1518" s="171" t="s">
        <v>3091</v>
      </c>
      <c r="T1518" s="173" t="s">
        <v>421</v>
      </c>
      <c r="U1518" t="str">
        <f t="shared" si="92"/>
        <v>VERNA IND-VASCO</v>
      </c>
      <c r="V1518" s="163">
        <v>0.75347222222222221</v>
      </c>
      <c r="AA1518" s="165" t="str">
        <f t="shared" si="93"/>
        <v/>
      </c>
      <c r="AB1518" t="str">
        <f t="shared" si="94"/>
        <v>VSD</v>
      </c>
      <c r="AC1518" t="str">
        <f t="shared" si="95"/>
        <v>GA02V4806</v>
      </c>
      <c r="AD1518" t="str">
        <f>_xlfn.IFNA(VLOOKUP(PrivateSchedule[[#This Row],[ow]],RTARoutes[[StageCodes]:[RouteID]],6,FALSE), VLOOKUP(PrivateSchedule[[#This Row],[re]],RTARoutes[[StageCodes]:[RouteID]],6,FALSE))</f>
        <v>PVT500</v>
      </c>
      <c r="AE1518" t="str" cm="1">
        <f t="array" ref="AE1518">_xlfn.IFS( NOT(ISNA(VLOOKUP(PrivateSchedule[[#This Row],[ow]],RTARoutes[[StageCodes]:[RouteID]],6,FALSE))), "O",  NOT(ISNA(VLOOKUP(PrivateSchedule[[#This Row],[re]],RTARoutes[[StageCodes]:[RouteID]],6,FALSE))), "R")</f>
        <v>O</v>
      </c>
      <c r="AF1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19" spans="15:33">
      <c r="O1519" s="171" t="s">
        <v>421</v>
      </c>
      <c r="T1519" s="173" t="s">
        <v>3091</v>
      </c>
      <c r="U1519" t="str">
        <f t="shared" si="92"/>
        <v>VASCO-VERNA IND</v>
      </c>
      <c r="V1519" s="163">
        <v>0.78125</v>
      </c>
      <c r="AA1519" s="165" t="str">
        <f t="shared" si="93"/>
        <v/>
      </c>
      <c r="AB1519" t="str">
        <f t="shared" si="94"/>
        <v>VSD</v>
      </c>
      <c r="AC1519" t="str">
        <f t="shared" si="95"/>
        <v>GA02V4806</v>
      </c>
      <c r="AD1519" t="str">
        <f>_xlfn.IFNA(VLOOKUP(PrivateSchedule[[#This Row],[ow]],RTARoutes[[StageCodes]:[RouteID]],6,FALSE), VLOOKUP(PrivateSchedule[[#This Row],[re]],RTARoutes[[StageCodes]:[RouteID]],6,FALSE))</f>
        <v>PVT500</v>
      </c>
      <c r="AE1519" t="str" cm="1">
        <f t="array" ref="AE1519">_xlfn.IFS( NOT(ISNA(VLOOKUP(PrivateSchedule[[#This Row],[ow]],RTARoutes[[StageCodes]:[RouteID]],6,FALSE))), "O",  NOT(ISNA(VLOOKUP(PrivateSchedule[[#This Row],[re]],RTARoutes[[StageCodes]:[RouteID]],6,FALSE))), "R")</f>
        <v>R</v>
      </c>
      <c r="AF1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20" spans="15:33">
      <c r="O1520" s="171" t="s">
        <v>3091</v>
      </c>
      <c r="T1520" s="173" t="s">
        <v>421</v>
      </c>
      <c r="U1520" t="str">
        <f t="shared" si="92"/>
        <v>VERNA IND-VASCO</v>
      </c>
      <c r="V1520" s="163">
        <v>0.8125</v>
      </c>
      <c r="AA1520" s="165" t="str">
        <f t="shared" si="93"/>
        <v/>
      </c>
      <c r="AB1520" t="str">
        <f t="shared" si="94"/>
        <v>VSD</v>
      </c>
      <c r="AC1520" t="str">
        <f t="shared" si="95"/>
        <v>GA02V4806</v>
      </c>
      <c r="AD1520" t="str">
        <f>_xlfn.IFNA(VLOOKUP(PrivateSchedule[[#This Row],[ow]],RTARoutes[[StageCodes]:[RouteID]],6,FALSE), VLOOKUP(PrivateSchedule[[#This Row],[re]],RTARoutes[[StageCodes]:[RouteID]],6,FALSE))</f>
        <v>PVT500</v>
      </c>
      <c r="AE1520" t="str" cm="1">
        <f t="array" ref="AE1520">_xlfn.IFS( NOT(ISNA(VLOOKUP(PrivateSchedule[[#This Row],[ow]],RTARoutes[[StageCodes]:[RouteID]],6,FALSE))), "O",  NOT(ISNA(VLOOKUP(PrivateSchedule[[#This Row],[re]],RTARoutes[[StageCodes]:[RouteID]],6,FALSE))), "R")</f>
        <v>O</v>
      </c>
      <c r="AF1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21" spans="2:33">
      <c r="O1521" s="171" t="s">
        <v>421</v>
      </c>
      <c r="T1521" s="173" t="s">
        <v>3197</v>
      </c>
      <c r="U1521" t="str">
        <f t="shared" si="92"/>
        <v>VASCO-ZUARINAGAR</v>
      </c>
      <c r="V1521" s="163">
        <v>0.87847222222222221</v>
      </c>
      <c r="AA1521" s="165" t="str">
        <f t="shared" si="93"/>
        <v/>
      </c>
      <c r="AB1521" t="str">
        <f t="shared" si="94"/>
        <v>VSD</v>
      </c>
      <c r="AC1521" t="str">
        <f t="shared" si="95"/>
        <v>GA02V4806</v>
      </c>
      <c r="AD1521" t="str">
        <f>_xlfn.IFNA(VLOOKUP(PrivateSchedule[[#This Row],[ow]],RTARoutes[[StageCodes]:[RouteID]],6,FALSE), VLOOKUP(PrivateSchedule[[#This Row],[re]],RTARoutes[[StageCodes]:[RouteID]],6,FALSE))</f>
        <v>PVT515</v>
      </c>
      <c r="AE1521" t="str" cm="1">
        <f t="array" ref="AE1521">_xlfn.IFS( NOT(ISNA(VLOOKUP(PrivateSchedule[[#This Row],[ow]],RTARoutes[[StageCodes]:[RouteID]],6,FALSE))), "O",  NOT(ISNA(VLOOKUP(PrivateSchedule[[#This Row],[re]],RTARoutes[[StageCodes]:[RouteID]],6,FALSE))), "R")</f>
        <v>O</v>
      </c>
      <c r="AF1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22" spans="2:33">
      <c r="B1522" s="171" t="s">
        <v>4038</v>
      </c>
      <c r="C1522" s="172" t="s">
        <v>4039</v>
      </c>
      <c r="E1522" s="176" t="s">
        <v>4040</v>
      </c>
      <c r="F1522" s="177" t="s">
        <v>4041</v>
      </c>
      <c r="J1522" s="171" t="s">
        <v>4042</v>
      </c>
      <c r="L1522" s="172" t="s">
        <v>16</v>
      </c>
      <c r="O1522" s="171" t="s">
        <v>421</v>
      </c>
      <c r="T1522" s="173" t="s">
        <v>3091</v>
      </c>
      <c r="U1522" t="str">
        <f t="shared" si="92"/>
        <v>VASCO-VERNA IND</v>
      </c>
      <c r="V1522" s="163">
        <v>0.33333333333333331</v>
      </c>
      <c r="AA1522" s="165" t="str">
        <f t="shared" si="93"/>
        <v/>
      </c>
      <c r="AB1522" t="str">
        <f t="shared" si="94"/>
        <v>VSD</v>
      </c>
      <c r="AC1522" t="str">
        <f t="shared" si="95"/>
        <v>GA08U6089</v>
      </c>
      <c r="AD1522" t="str">
        <f>_xlfn.IFNA(VLOOKUP(PrivateSchedule[[#This Row],[ow]],RTARoutes[[StageCodes]:[RouteID]],6,FALSE), VLOOKUP(PrivateSchedule[[#This Row],[re]],RTARoutes[[StageCodes]:[RouteID]],6,FALSE))</f>
        <v>PVT500</v>
      </c>
      <c r="AE1522" t="str" cm="1">
        <f t="array" ref="AE1522">_xlfn.IFS( NOT(ISNA(VLOOKUP(PrivateSchedule[[#This Row],[ow]],RTARoutes[[StageCodes]:[RouteID]],6,FALSE))), "O",  NOT(ISNA(VLOOKUP(PrivateSchedule[[#This Row],[re]],RTARoutes[[StageCodes]:[RouteID]],6,FALSE))), "R")</f>
        <v>R</v>
      </c>
      <c r="AF1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23" spans="2:33">
      <c r="O1523" s="171" t="s">
        <v>3091</v>
      </c>
      <c r="T1523" s="173" t="s">
        <v>3091</v>
      </c>
      <c r="U1523" t="str">
        <f t="shared" si="92"/>
        <v>VERNA IND-VERNA IND</v>
      </c>
      <c r="V1523" s="163">
        <v>0.36805555555555558</v>
      </c>
      <c r="AA1523" s="165" t="str">
        <f t="shared" si="93"/>
        <v/>
      </c>
      <c r="AB1523" t="str">
        <f t="shared" si="94"/>
        <v>VSD</v>
      </c>
      <c r="AC1523" t="str">
        <f t="shared" si="95"/>
        <v>GA08U6089</v>
      </c>
      <c r="AD1523" t="str">
        <f>_xlfn.IFNA(VLOOKUP(PrivateSchedule[[#This Row],[ow]],RTARoutes[[StageCodes]:[RouteID]],6,FALSE), VLOOKUP(PrivateSchedule[[#This Row],[re]],RTARoutes[[StageCodes]:[RouteID]],6,FALSE))</f>
        <v>PVT510</v>
      </c>
      <c r="AE1523" t="str" cm="1">
        <f t="array" ref="AE1523">_xlfn.IFS( NOT(ISNA(VLOOKUP(PrivateSchedule[[#This Row],[ow]],RTARoutes[[StageCodes]:[RouteID]],6,FALSE))), "O",  NOT(ISNA(VLOOKUP(PrivateSchedule[[#This Row],[re]],RTARoutes[[StageCodes]:[RouteID]],6,FALSE))), "R")</f>
        <v>O</v>
      </c>
      <c r="AF1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VRI-*VRI</v>
      </c>
      <c r="AG1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VRI-*VRI</v>
      </c>
    </row>
    <row r="1524" spans="2:33">
      <c r="O1524" s="171" t="s">
        <v>421</v>
      </c>
      <c r="T1524" s="173" t="s">
        <v>3197</v>
      </c>
      <c r="U1524" t="str">
        <f t="shared" si="92"/>
        <v>VASCO-ZUARINAGAR</v>
      </c>
      <c r="V1524" s="163">
        <v>0.43055555555555558</v>
      </c>
      <c r="AA1524" s="165" t="str">
        <f t="shared" si="93"/>
        <v/>
      </c>
      <c r="AB1524" t="str">
        <f t="shared" si="94"/>
        <v>VSD</v>
      </c>
      <c r="AC1524" t="str">
        <f t="shared" si="95"/>
        <v>GA08U6089</v>
      </c>
      <c r="AD1524" t="str">
        <f>_xlfn.IFNA(VLOOKUP(PrivateSchedule[[#This Row],[ow]],RTARoutes[[StageCodes]:[RouteID]],6,FALSE), VLOOKUP(PrivateSchedule[[#This Row],[re]],RTARoutes[[StageCodes]:[RouteID]],6,FALSE))</f>
        <v>PVT515</v>
      </c>
      <c r="AE1524" t="str" cm="1">
        <f t="array" ref="AE1524">_xlfn.IFS( NOT(ISNA(VLOOKUP(PrivateSchedule[[#This Row],[ow]],RTARoutes[[StageCodes]:[RouteID]],6,FALSE))), "O",  NOT(ISNA(VLOOKUP(PrivateSchedule[[#This Row],[re]],RTARoutes[[StageCodes]:[RouteID]],6,FALSE))), "R")</f>
        <v>O</v>
      </c>
      <c r="AF1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25" spans="2:33">
      <c r="O1525" s="171" t="s">
        <v>3197</v>
      </c>
      <c r="T1525" s="173" t="s">
        <v>421</v>
      </c>
      <c r="U1525" t="str">
        <f t="shared" si="92"/>
        <v>ZUARINAGAR-VASCO</v>
      </c>
      <c r="V1525" s="163">
        <v>0.45833333333333331</v>
      </c>
      <c r="AA1525" s="165" t="str">
        <f t="shared" si="93"/>
        <v/>
      </c>
      <c r="AB1525" t="str">
        <f t="shared" si="94"/>
        <v>VSD</v>
      </c>
      <c r="AC1525" t="str">
        <f t="shared" si="95"/>
        <v>GA08U6089</v>
      </c>
      <c r="AD1525" t="str">
        <f>_xlfn.IFNA(VLOOKUP(PrivateSchedule[[#This Row],[ow]],RTARoutes[[StageCodes]:[RouteID]],6,FALSE), VLOOKUP(PrivateSchedule[[#This Row],[re]],RTARoutes[[StageCodes]:[RouteID]],6,FALSE))</f>
        <v>PVT515</v>
      </c>
      <c r="AE1525" t="str" cm="1">
        <f t="array" ref="AE1525">_xlfn.IFS( NOT(ISNA(VLOOKUP(PrivateSchedule[[#This Row],[ow]],RTARoutes[[StageCodes]:[RouteID]],6,FALSE))), "O",  NOT(ISNA(VLOOKUP(PrivateSchedule[[#This Row],[re]],RTARoutes[[StageCodes]:[RouteID]],6,FALSE))), "R")</f>
        <v>R</v>
      </c>
      <c r="AF1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26" spans="2:33">
      <c r="O1526" s="171" t="s">
        <v>421</v>
      </c>
      <c r="T1526" s="173" t="s">
        <v>3197</v>
      </c>
      <c r="U1526" t="str">
        <f t="shared" si="92"/>
        <v>VASCO-ZUARINAGAR</v>
      </c>
      <c r="V1526" s="163">
        <v>0.4826388888888889</v>
      </c>
      <c r="AA1526" s="165" t="str">
        <f t="shared" si="93"/>
        <v/>
      </c>
      <c r="AB1526" t="str">
        <f t="shared" si="94"/>
        <v>VSD</v>
      </c>
      <c r="AC1526" t="str">
        <f t="shared" si="95"/>
        <v>GA08U6089</v>
      </c>
      <c r="AD1526" t="str">
        <f>_xlfn.IFNA(VLOOKUP(PrivateSchedule[[#This Row],[ow]],RTARoutes[[StageCodes]:[RouteID]],6,FALSE), VLOOKUP(PrivateSchedule[[#This Row],[re]],RTARoutes[[StageCodes]:[RouteID]],6,FALSE))</f>
        <v>PVT515</v>
      </c>
      <c r="AE1526" t="str" cm="1">
        <f t="array" ref="AE1526">_xlfn.IFS( NOT(ISNA(VLOOKUP(PrivateSchedule[[#This Row],[ow]],RTARoutes[[StageCodes]:[RouteID]],6,FALSE))), "O",  NOT(ISNA(VLOOKUP(PrivateSchedule[[#This Row],[re]],RTARoutes[[StageCodes]:[RouteID]],6,FALSE))), "R")</f>
        <v>O</v>
      </c>
      <c r="AF1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27" spans="2:33">
      <c r="O1527" s="171" t="s">
        <v>3197</v>
      </c>
      <c r="T1527" s="173" t="s">
        <v>421</v>
      </c>
      <c r="U1527" t="str">
        <f t="shared" si="92"/>
        <v>ZUARINAGAR-VASCO</v>
      </c>
      <c r="V1527" s="163">
        <v>0.50694444444444442</v>
      </c>
      <c r="AA1527" s="165" t="str">
        <f t="shared" si="93"/>
        <v/>
      </c>
      <c r="AB1527" t="str">
        <f t="shared" si="94"/>
        <v>VSD</v>
      </c>
      <c r="AC1527" t="str">
        <f t="shared" si="95"/>
        <v>GA08U6089</v>
      </c>
      <c r="AD1527" t="str">
        <f>_xlfn.IFNA(VLOOKUP(PrivateSchedule[[#This Row],[ow]],RTARoutes[[StageCodes]:[RouteID]],6,FALSE), VLOOKUP(PrivateSchedule[[#This Row],[re]],RTARoutes[[StageCodes]:[RouteID]],6,FALSE))</f>
        <v>PVT515</v>
      </c>
      <c r="AE1527" t="str" cm="1">
        <f t="array" ref="AE1527">_xlfn.IFS( NOT(ISNA(VLOOKUP(PrivateSchedule[[#This Row],[ow]],RTARoutes[[StageCodes]:[RouteID]],6,FALSE))), "O",  NOT(ISNA(VLOOKUP(PrivateSchedule[[#This Row],[re]],RTARoutes[[StageCodes]:[RouteID]],6,FALSE))), "R")</f>
        <v>R</v>
      </c>
      <c r="AF1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28" spans="2:33">
      <c r="O1528" s="171" t="s">
        <v>421</v>
      </c>
      <c r="T1528" s="173" t="s">
        <v>3091</v>
      </c>
      <c r="U1528" t="str">
        <f t="shared" si="92"/>
        <v>VASCO-VERNA IND</v>
      </c>
      <c r="V1528" s="163">
        <v>0.52777777777777779</v>
      </c>
      <c r="AA1528" s="165" t="str">
        <f t="shared" si="93"/>
        <v/>
      </c>
      <c r="AB1528" t="str">
        <f t="shared" si="94"/>
        <v>VSD</v>
      </c>
      <c r="AC1528" t="str">
        <f t="shared" si="95"/>
        <v>GA08U6089</v>
      </c>
      <c r="AD1528" t="str">
        <f>_xlfn.IFNA(VLOOKUP(PrivateSchedule[[#This Row],[ow]],RTARoutes[[StageCodes]:[RouteID]],6,FALSE), VLOOKUP(PrivateSchedule[[#This Row],[re]],RTARoutes[[StageCodes]:[RouteID]],6,FALSE))</f>
        <v>PVT500</v>
      </c>
      <c r="AE1528" t="str" cm="1">
        <f t="array" ref="AE1528">_xlfn.IFS( NOT(ISNA(VLOOKUP(PrivateSchedule[[#This Row],[ow]],RTARoutes[[StageCodes]:[RouteID]],6,FALSE))), "O",  NOT(ISNA(VLOOKUP(PrivateSchedule[[#This Row],[re]],RTARoutes[[StageCodes]:[RouteID]],6,FALSE))), "R")</f>
        <v>R</v>
      </c>
      <c r="AF1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29" spans="2:33">
      <c r="O1529" s="171" t="s">
        <v>3091</v>
      </c>
      <c r="T1529" s="173" t="s">
        <v>421</v>
      </c>
      <c r="U1529" t="str">
        <f t="shared" si="92"/>
        <v>VERNA IND-VASCO</v>
      </c>
      <c r="V1529" s="163">
        <v>0.57291666666666663</v>
      </c>
      <c r="AA1529" s="165" t="str">
        <f t="shared" si="93"/>
        <v/>
      </c>
      <c r="AB1529" t="str">
        <f t="shared" si="94"/>
        <v>VSD</v>
      </c>
      <c r="AC1529" t="str">
        <f t="shared" si="95"/>
        <v>GA08U6089</v>
      </c>
      <c r="AD1529" t="str">
        <f>_xlfn.IFNA(VLOOKUP(PrivateSchedule[[#This Row],[ow]],RTARoutes[[StageCodes]:[RouteID]],6,FALSE), VLOOKUP(PrivateSchedule[[#This Row],[re]],RTARoutes[[StageCodes]:[RouteID]],6,FALSE))</f>
        <v>PVT500</v>
      </c>
      <c r="AE1529" t="str" cm="1">
        <f t="array" ref="AE1529">_xlfn.IFS( NOT(ISNA(VLOOKUP(PrivateSchedule[[#This Row],[ow]],RTARoutes[[StageCodes]:[RouteID]],6,FALSE))), "O",  NOT(ISNA(VLOOKUP(PrivateSchedule[[#This Row],[re]],RTARoutes[[StageCodes]:[RouteID]],6,FALSE))), "R")</f>
        <v>O</v>
      </c>
      <c r="AF1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30" spans="2:33">
      <c r="O1530" s="171" t="s">
        <v>421</v>
      </c>
      <c r="T1530" s="173" t="s">
        <v>3197</v>
      </c>
      <c r="U1530" t="str">
        <f t="shared" si="92"/>
        <v>VASCO-ZUARINAGAR</v>
      </c>
      <c r="V1530" s="163">
        <v>0.61458333333333337</v>
      </c>
      <c r="AA1530" s="165" t="str">
        <f t="shared" si="93"/>
        <v/>
      </c>
      <c r="AB1530" t="str">
        <f t="shared" si="94"/>
        <v>VSD</v>
      </c>
      <c r="AC1530" t="str">
        <f t="shared" si="95"/>
        <v>GA08U6089</v>
      </c>
      <c r="AD1530" t="str">
        <f>_xlfn.IFNA(VLOOKUP(PrivateSchedule[[#This Row],[ow]],RTARoutes[[StageCodes]:[RouteID]],6,FALSE), VLOOKUP(PrivateSchedule[[#This Row],[re]],RTARoutes[[StageCodes]:[RouteID]],6,FALSE))</f>
        <v>PVT515</v>
      </c>
      <c r="AE1530" t="str" cm="1">
        <f t="array" ref="AE1530">_xlfn.IFS( NOT(ISNA(VLOOKUP(PrivateSchedule[[#This Row],[ow]],RTARoutes[[StageCodes]:[RouteID]],6,FALSE))), "O",  NOT(ISNA(VLOOKUP(PrivateSchedule[[#This Row],[re]],RTARoutes[[StageCodes]:[RouteID]],6,FALSE))), "R")</f>
        <v>O</v>
      </c>
      <c r="AF1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31" spans="2:33">
      <c r="O1531" s="171" t="s">
        <v>3197</v>
      </c>
      <c r="T1531" s="173" t="s">
        <v>421</v>
      </c>
      <c r="U1531" t="str">
        <f t="shared" si="92"/>
        <v>ZUARINAGAR-VASCO</v>
      </c>
      <c r="V1531" s="163">
        <v>0.64930555555555558</v>
      </c>
      <c r="AA1531" s="165" t="str">
        <f t="shared" si="93"/>
        <v/>
      </c>
      <c r="AB1531" t="str">
        <f t="shared" si="94"/>
        <v>VSD</v>
      </c>
      <c r="AC1531" t="str">
        <f t="shared" si="95"/>
        <v>GA08U6089</v>
      </c>
      <c r="AD1531" t="str">
        <f>_xlfn.IFNA(VLOOKUP(PrivateSchedule[[#This Row],[ow]],RTARoutes[[StageCodes]:[RouteID]],6,FALSE), VLOOKUP(PrivateSchedule[[#This Row],[re]],RTARoutes[[StageCodes]:[RouteID]],6,FALSE))</f>
        <v>PVT515</v>
      </c>
      <c r="AE1531" t="str" cm="1">
        <f t="array" ref="AE1531">_xlfn.IFS( NOT(ISNA(VLOOKUP(PrivateSchedule[[#This Row],[ow]],RTARoutes[[StageCodes]:[RouteID]],6,FALSE))), "O",  NOT(ISNA(VLOOKUP(PrivateSchedule[[#This Row],[re]],RTARoutes[[StageCodes]:[RouteID]],6,FALSE))), "R")</f>
        <v>R</v>
      </c>
      <c r="AF1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32" spans="2:33">
      <c r="O1532" s="171" t="s">
        <v>421</v>
      </c>
      <c r="T1532" s="173" t="s">
        <v>3197</v>
      </c>
      <c r="U1532" t="str">
        <f t="shared" si="92"/>
        <v>VASCO-ZUARINAGAR</v>
      </c>
      <c r="V1532" s="163">
        <v>0.67013888888888884</v>
      </c>
      <c r="AA1532" s="165" t="str">
        <f t="shared" si="93"/>
        <v/>
      </c>
      <c r="AB1532" t="str">
        <f t="shared" si="94"/>
        <v>VSD</v>
      </c>
      <c r="AC1532" t="str">
        <f t="shared" si="95"/>
        <v>GA08U6089</v>
      </c>
      <c r="AD1532" t="str">
        <f>_xlfn.IFNA(VLOOKUP(PrivateSchedule[[#This Row],[ow]],RTARoutes[[StageCodes]:[RouteID]],6,FALSE), VLOOKUP(PrivateSchedule[[#This Row],[re]],RTARoutes[[StageCodes]:[RouteID]],6,FALSE))</f>
        <v>PVT515</v>
      </c>
      <c r="AE1532" t="str" cm="1">
        <f t="array" ref="AE1532">_xlfn.IFS( NOT(ISNA(VLOOKUP(PrivateSchedule[[#This Row],[ow]],RTARoutes[[StageCodes]:[RouteID]],6,FALSE))), "O",  NOT(ISNA(VLOOKUP(PrivateSchedule[[#This Row],[re]],RTARoutes[[StageCodes]:[RouteID]],6,FALSE))), "R")</f>
        <v>O</v>
      </c>
      <c r="AF1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33" spans="2:33">
      <c r="O1533" s="171" t="s">
        <v>3197</v>
      </c>
      <c r="T1533" s="173" t="s">
        <v>421</v>
      </c>
      <c r="U1533" t="str">
        <f t="shared" si="92"/>
        <v>ZUARINAGAR-VASCO</v>
      </c>
      <c r="V1533" s="163">
        <v>0.69097222222222221</v>
      </c>
      <c r="AA1533" s="165" t="str">
        <f t="shared" si="93"/>
        <v/>
      </c>
      <c r="AB1533" t="str">
        <f t="shared" si="94"/>
        <v>VSD</v>
      </c>
      <c r="AC1533" t="str">
        <f t="shared" si="95"/>
        <v>GA08U6089</v>
      </c>
      <c r="AD1533" t="str">
        <f>_xlfn.IFNA(VLOOKUP(PrivateSchedule[[#This Row],[ow]],RTARoutes[[StageCodes]:[RouteID]],6,FALSE), VLOOKUP(PrivateSchedule[[#This Row],[re]],RTARoutes[[StageCodes]:[RouteID]],6,FALSE))</f>
        <v>PVT515</v>
      </c>
      <c r="AE1533" t="str" cm="1">
        <f t="array" ref="AE1533">_xlfn.IFS( NOT(ISNA(VLOOKUP(PrivateSchedule[[#This Row],[ow]],RTARoutes[[StageCodes]:[RouteID]],6,FALSE))), "O",  NOT(ISNA(VLOOKUP(PrivateSchedule[[#This Row],[re]],RTARoutes[[StageCodes]:[RouteID]],6,FALSE))), "R")</f>
        <v>R</v>
      </c>
      <c r="AF1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34" spans="2:33">
      <c r="O1534" s="171" t="s">
        <v>421</v>
      </c>
      <c r="T1534" s="173" t="s">
        <v>3091</v>
      </c>
      <c r="U1534" t="str">
        <f t="shared" si="92"/>
        <v>VASCO-VERNA IND</v>
      </c>
      <c r="V1534" s="163">
        <v>0.71527777777777779</v>
      </c>
      <c r="AA1534" s="165" t="str">
        <f t="shared" si="93"/>
        <v/>
      </c>
      <c r="AB1534" t="str">
        <f t="shared" si="94"/>
        <v>VSD</v>
      </c>
      <c r="AC1534" t="str">
        <f t="shared" si="95"/>
        <v>GA08U6089</v>
      </c>
      <c r="AD1534" t="str">
        <f>_xlfn.IFNA(VLOOKUP(PrivateSchedule[[#This Row],[ow]],RTARoutes[[StageCodes]:[RouteID]],6,FALSE), VLOOKUP(PrivateSchedule[[#This Row],[re]],RTARoutes[[StageCodes]:[RouteID]],6,FALSE))</f>
        <v>PVT500</v>
      </c>
      <c r="AE1534" t="str" cm="1">
        <f t="array" ref="AE1534">_xlfn.IFS( NOT(ISNA(VLOOKUP(PrivateSchedule[[#This Row],[ow]],RTARoutes[[StageCodes]:[RouteID]],6,FALSE))), "O",  NOT(ISNA(VLOOKUP(PrivateSchedule[[#This Row],[re]],RTARoutes[[StageCodes]:[RouteID]],6,FALSE))), "R")</f>
        <v>R</v>
      </c>
      <c r="AF1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35" spans="2:33">
      <c r="O1535" s="171" t="s">
        <v>3091</v>
      </c>
      <c r="T1535" s="173" t="s">
        <v>421</v>
      </c>
      <c r="U1535" t="str">
        <f t="shared" si="92"/>
        <v>VERNA IND-VASCO</v>
      </c>
      <c r="V1535" s="163">
        <v>0.73958333333333337</v>
      </c>
      <c r="AA1535" s="165" t="str">
        <f t="shared" si="93"/>
        <v/>
      </c>
      <c r="AB1535" t="str">
        <f t="shared" si="94"/>
        <v>VSD</v>
      </c>
      <c r="AC1535" t="str">
        <f t="shared" si="95"/>
        <v>GA08U6089</v>
      </c>
      <c r="AD1535" t="str">
        <f>_xlfn.IFNA(VLOOKUP(PrivateSchedule[[#This Row],[ow]],RTARoutes[[StageCodes]:[RouteID]],6,FALSE), VLOOKUP(PrivateSchedule[[#This Row],[re]],RTARoutes[[StageCodes]:[RouteID]],6,FALSE))</f>
        <v>PVT500</v>
      </c>
      <c r="AE1535" t="str" cm="1">
        <f t="array" ref="AE1535">_xlfn.IFS( NOT(ISNA(VLOOKUP(PrivateSchedule[[#This Row],[ow]],RTARoutes[[StageCodes]:[RouteID]],6,FALSE))), "O",  NOT(ISNA(VLOOKUP(PrivateSchedule[[#This Row],[re]],RTARoutes[[StageCodes]:[RouteID]],6,FALSE))), "R")</f>
        <v>O</v>
      </c>
      <c r="AF1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36" spans="2:33">
      <c r="O1536" s="171" t="s">
        <v>421</v>
      </c>
      <c r="T1536" s="173" t="s">
        <v>3197</v>
      </c>
      <c r="U1536" t="str">
        <f t="shared" si="92"/>
        <v>VASCO-ZUARINAGAR</v>
      </c>
      <c r="V1536" s="163">
        <v>0.77777777777777779</v>
      </c>
      <c r="AA1536" s="165" t="str">
        <f t="shared" si="93"/>
        <v/>
      </c>
      <c r="AB1536" t="str">
        <f t="shared" si="94"/>
        <v>VSD</v>
      </c>
      <c r="AC1536" t="str">
        <f t="shared" si="95"/>
        <v>GA08U6089</v>
      </c>
      <c r="AD1536" t="str">
        <f>_xlfn.IFNA(VLOOKUP(PrivateSchedule[[#This Row],[ow]],RTARoutes[[StageCodes]:[RouteID]],6,FALSE), VLOOKUP(PrivateSchedule[[#This Row],[re]],RTARoutes[[StageCodes]:[RouteID]],6,FALSE))</f>
        <v>PVT515</v>
      </c>
      <c r="AE1536" t="str" cm="1">
        <f t="array" ref="AE1536">_xlfn.IFS( NOT(ISNA(VLOOKUP(PrivateSchedule[[#This Row],[ow]],RTARoutes[[StageCodes]:[RouteID]],6,FALSE))), "O",  NOT(ISNA(VLOOKUP(PrivateSchedule[[#This Row],[re]],RTARoutes[[StageCodes]:[RouteID]],6,FALSE))), "R")</f>
        <v>O</v>
      </c>
      <c r="AF1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37" spans="2:33">
      <c r="O1537" s="171" t="s">
        <v>3197</v>
      </c>
      <c r="T1537" s="173" t="s">
        <v>421</v>
      </c>
      <c r="U1537" t="str">
        <f t="shared" si="92"/>
        <v>ZUARINAGAR-VASCO</v>
      </c>
      <c r="V1537" s="163">
        <v>0.80277777777777781</v>
      </c>
      <c r="AA1537" s="165" t="str">
        <f t="shared" si="93"/>
        <v/>
      </c>
      <c r="AB1537" t="str">
        <f t="shared" si="94"/>
        <v>VSD</v>
      </c>
      <c r="AC1537" t="str">
        <f t="shared" si="95"/>
        <v>GA08U6089</v>
      </c>
      <c r="AD1537" t="str">
        <f>_xlfn.IFNA(VLOOKUP(PrivateSchedule[[#This Row],[ow]],RTARoutes[[StageCodes]:[RouteID]],6,FALSE), VLOOKUP(PrivateSchedule[[#This Row],[re]],RTARoutes[[StageCodes]:[RouteID]],6,FALSE))</f>
        <v>PVT515</v>
      </c>
      <c r="AE1537" t="str" cm="1">
        <f t="array" ref="AE1537">_xlfn.IFS( NOT(ISNA(VLOOKUP(PrivateSchedule[[#This Row],[ow]],RTARoutes[[StageCodes]:[RouteID]],6,FALSE))), "O",  NOT(ISNA(VLOOKUP(PrivateSchedule[[#This Row],[re]],RTARoutes[[StageCodes]:[RouteID]],6,FALSE))), "R")</f>
        <v>R</v>
      </c>
      <c r="AF1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38" spans="2:33">
      <c r="O1538" s="171" t="s">
        <v>421</v>
      </c>
      <c r="T1538" s="173" t="s">
        <v>3197</v>
      </c>
      <c r="U1538" t="str">
        <f t="shared" si="92"/>
        <v>VASCO-ZUARINAGAR</v>
      </c>
      <c r="V1538" s="163">
        <v>0.83333333333333337</v>
      </c>
      <c r="AA1538" s="165" t="str">
        <f t="shared" si="93"/>
        <v/>
      </c>
      <c r="AB1538" t="str">
        <f t="shared" si="94"/>
        <v>VSD</v>
      </c>
      <c r="AC1538" t="str">
        <f t="shared" si="95"/>
        <v>GA08U6089</v>
      </c>
      <c r="AD1538" t="str">
        <f>_xlfn.IFNA(VLOOKUP(PrivateSchedule[[#This Row],[ow]],RTARoutes[[StageCodes]:[RouteID]],6,FALSE), VLOOKUP(PrivateSchedule[[#This Row],[re]],RTARoutes[[StageCodes]:[RouteID]],6,FALSE))</f>
        <v>PVT515</v>
      </c>
      <c r="AE1538" t="str" cm="1">
        <f t="array" ref="AE1538">_xlfn.IFS( NOT(ISNA(VLOOKUP(PrivateSchedule[[#This Row],[ow]],RTARoutes[[StageCodes]:[RouteID]],6,FALSE))), "O",  NOT(ISNA(VLOOKUP(PrivateSchedule[[#This Row],[re]],RTARoutes[[StageCodes]:[RouteID]],6,FALSE))), "R")</f>
        <v>O</v>
      </c>
      <c r="AF1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39" spans="2:33">
      <c r="O1539" s="171" t="s">
        <v>3197</v>
      </c>
      <c r="T1539" s="173" t="s">
        <v>421</v>
      </c>
      <c r="U1539" t="str">
        <f t="shared" ref="U1539:U1602" si="96">_xlfn.IFNA(VLOOKUP($O1539,Code2Loc,2,FALSE)
&amp; IF( OR( ISNA($P1539), LEN($P1539)=0), "",  "-" &amp; VLOOKUP($P1539,Code2Loc,2,FALSE))
&amp; IF( OR( ISNA($Q1539), LEN($Q1539)=0), "",  "-" &amp; VLOOKUP($Q1539,Code2Loc,2,FALSE))
&amp; IF( OR( ISNA($R1539), LEN($R1539)=0), "",  "-" &amp; VLOOKUP($R1539,Code2Loc,2,FALSE))
&amp; IF( OR( ISNA($S1539), LEN($S1539)=0), "",  "-" &amp; VLOOKUP($S1539,Code2Loc,2,FALSE))
&amp; IF( OR( ISNA($T1539), LEN($T1539)=0), "",  "-" &amp; VLOOKUP($T1539,Code2Loc,2,FALSE)),"")</f>
        <v>ZUARINAGAR-VASCO</v>
      </c>
      <c r="V1539" s="163">
        <v>0.85763888888888884</v>
      </c>
      <c r="AA1539" s="165" t="str">
        <f t="shared" ref="AA1539:AA1602" si="97">IF(ISBLANK($V1539), "", _xlfn.IFNA($V1539 + _xlfn.IFNA( VLOOKUP($O1539 &amp; IF(ISBLANK($P1539),"", "-" &amp; $P1539) &amp; IF(ISBLANK($Q1539),"", "-" &amp; $Q1539) &amp; IF(ISBLANK($R1539),"", "-" &amp; $R1539) &amp; IF(ISBLANK($S1539),"", "-" &amp; $S1539) &amp; IF(ISBLANK($T1539),"", "-" &amp; $T1539),TravelTime,8,FALSE), VLOOKUP($T1539 &amp; IF(ISBLANK($S1539),"", "-" &amp; $S1539) &amp; IF(ISBLANK($R1539),"", "-" &amp; $R1539) &amp; IF(ISBLANK($Q1539),"", "-" &amp; $Q1539) &amp; IF(ISBLANK($P1539),"", "-" &amp; $P1539) &amp; IF(ISBLANK($O1539),"", "-" &amp; $O1539),TravelTime,8,FALSE)) / 1440, ""))</f>
        <v/>
      </c>
      <c r="AB1539" t="str">
        <f t="shared" ref="AB1539:AB1602" si="98">IF(AND(LEN($A1539)&lt;&gt;0,LEN($A1539)&lt;&gt;0),$A1539,$AB1538)</f>
        <v>VSD</v>
      </c>
      <c r="AC1539" t="str">
        <f t="shared" ref="AC1539:AC1602" si="99">IF(AND(LEN($J1539)&lt;&gt;0,LEN($B1539)&lt;&gt;0),$J1539,$AC1538)</f>
        <v>GA08U6089</v>
      </c>
      <c r="AD1539" t="str">
        <f>_xlfn.IFNA(VLOOKUP(PrivateSchedule[[#This Row],[ow]],RTARoutes[[StageCodes]:[RouteID]],6,FALSE), VLOOKUP(PrivateSchedule[[#This Row],[re]],RTARoutes[[StageCodes]:[RouteID]],6,FALSE))</f>
        <v>PVT515</v>
      </c>
      <c r="AE1539" t="str" cm="1">
        <f t="array" ref="AE1539">_xlfn.IFS( NOT(ISNA(VLOOKUP(PrivateSchedule[[#This Row],[ow]],RTARoutes[[StageCodes]:[RouteID]],6,FALSE))), "O",  NOT(ISNA(VLOOKUP(PrivateSchedule[[#This Row],[re]],RTARoutes[[StageCodes]:[RouteID]],6,FALSE))), "R")</f>
        <v>R</v>
      </c>
      <c r="AF1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40" spans="2:33">
      <c r="B1540" s="171" t="s">
        <v>4043</v>
      </c>
      <c r="C1540" s="172" t="s">
        <v>4044</v>
      </c>
      <c r="E1540" s="176" t="s">
        <v>4045</v>
      </c>
      <c r="F1540" s="177" t="s">
        <v>4046</v>
      </c>
      <c r="J1540" s="171" t="s">
        <v>4047</v>
      </c>
      <c r="L1540" s="172" t="s">
        <v>16</v>
      </c>
      <c r="M1540" s="198">
        <v>31</v>
      </c>
      <c r="O1540" s="171" t="s">
        <v>3197</v>
      </c>
      <c r="T1540" s="173" t="s">
        <v>421</v>
      </c>
      <c r="U1540" t="str">
        <f t="shared" si="96"/>
        <v>ZUARINAGAR-VASCO</v>
      </c>
      <c r="V1540" s="163">
        <v>0.28472222222222221</v>
      </c>
      <c r="AA1540" s="165" t="str">
        <f t="shared" si="97"/>
        <v/>
      </c>
      <c r="AB1540" t="str">
        <f t="shared" si="98"/>
        <v>VSD</v>
      </c>
      <c r="AC1540" t="str">
        <f t="shared" si="99"/>
        <v>GA06T3611</v>
      </c>
      <c r="AD1540" t="str">
        <f>_xlfn.IFNA(VLOOKUP(PrivateSchedule[[#This Row],[ow]],RTARoutes[[StageCodes]:[RouteID]],6,FALSE), VLOOKUP(PrivateSchedule[[#This Row],[re]],RTARoutes[[StageCodes]:[RouteID]],6,FALSE))</f>
        <v>PVT515</v>
      </c>
      <c r="AE1540" t="str" cm="1">
        <f t="array" ref="AE1540">_xlfn.IFS( NOT(ISNA(VLOOKUP(PrivateSchedule[[#This Row],[ow]],RTARoutes[[StageCodes]:[RouteID]],6,FALSE))), "O",  NOT(ISNA(VLOOKUP(PrivateSchedule[[#This Row],[re]],RTARoutes[[StageCodes]:[RouteID]],6,FALSE))), "R")</f>
        <v>R</v>
      </c>
      <c r="AF1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41" spans="2:33">
      <c r="O1541" s="171" t="s">
        <v>421</v>
      </c>
      <c r="T1541" s="173" t="s">
        <v>1410</v>
      </c>
      <c r="U1541" t="str">
        <f t="shared" si="96"/>
        <v>VASCO-HARBOUR</v>
      </c>
      <c r="V1541" s="163">
        <v>0.30555555555555558</v>
      </c>
      <c r="AA1541" s="165" t="str">
        <f t="shared" si="97"/>
        <v/>
      </c>
      <c r="AB1541" t="str">
        <f t="shared" si="98"/>
        <v>VSD</v>
      </c>
      <c r="AC1541" t="str">
        <f t="shared" si="99"/>
        <v>GA06T3611</v>
      </c>
      <c r="AD1541" t="str">
        <f>_xlfn.IFNA(VLOOKUP(PrivateSchedule[[#This Row],[ow]],RTARoutes[[StageCodes]:[RouteID]],6,FALSE), VLOOKUP(PrivateSchedule[[#This Row],[re]],RTARoutes[[StageCodes]:[RouteID]],6,FALSE))</f>
        <v>PVT199</v>
      </c>
      <c r="AE1541" t="str" cm="1">
        <f t="array" ref="AE1541">_xlfn.IFS( NOT(ISNA(VLOOKUP(PrivateSchedule[[#This Row],[ow]],RTARoutes[[StageCodes]:[RouteID]],6,FALSE))), "O",  NOT(ISNA(VLOOKUP(PrivateSchedule[[#This Row],[re]],RTARoutes[[StageCodes]:[RouteID]],6,FALSE))), "R")</f>
        <v>O</v>
      </c>
      <c r="AF1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VSD-*HRB</v>
      </c>
      <c r="AG1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HRB-*VSD</v>
      </c>
    </row>
    <row r="1542" spans="2:33">
      <c r="O1542" s="171" t="s">
        <v>1410</v>
      </c>
      <c r="T1542" s="173" t="s">
        <v>421</v>
      </c>
      <c r="U1542" t="str">
        <f t="shared" si="96"/>
        <v>HARBOUR-VASCO</v>
      </c>
      <c r="V1542" s="163">
        <v>0.31944444444444442</v>
      </c>
      <c r="AA1542" s="165" t="str">
        <f t="shared" si="97"/>
        <v/>
      </c>
      <c r="AB1542" t="str">
        <f t="shared" si="98"/>
        <v>VSD</v>
      </c>
      <c r="AC1542" t="str">
        <f t="shared" si="99"/>
        <v>GA06T3611</v>
      </c>
      <c r="AD1542" t="str">
        <f>_xlfn.IFNA(VLOOKUP(PrivateSchedule[[#This Row],[ow]],RTARoutes[[StageCodes]:[RouteID]],6,FALSE), VLOOKUP(PrivateSchedule[[#This Row],[re]],RTARoutes[[StageCodes]:[RouteID]],6,FALSE))</f>
        <v>PVT199</v>
      </c>
      <c r="AE1542" t="str" cm="1">
        <f t="array" ref="AE1542">_xlfn.IFS( NOT(ISNA(VLOOKUP(PrivateSchedule[[#This Row],[ow]],RTARoutes[[StageCodes]:[RouteID]],6,FALSE))), "O",  NOT(ISNA(VLOOKUP(PrivateSchedule[[#This Row],[re]],RTARoutes[[StageCodes]:[RouteID]],6,FALSE))), "R")</f>
        <v>R</v>
      </c>
      <c r="AF1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HRB-*VSD</v>
      </c>
      <c r="AG1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VSD-*HRB</v>
      </c>
    </row>
    <row r="1543" spans="2:33">
      <c r="O1543" s="171" t="s">
        <v>421</v>
      </c>
      <c r="P1543" s="172" t="s">
        <v>1945</v>
      </c>
      <c r="T1543" s="173" t="s">
        <v>3091</v>
      </c>
      <c r="U1543" t="str">
        <f t="shared" si="96"/>
        <v>VASCO-MES COLLEGE-VERNA IND</v>
      </c>
      <c r="V1543" s="163">
        <v>0.3298611111111111</v>
      </c>
      <c r="AA1543" s="165" t="str">
        <f t="shared" si="97"/>
        <v/>
      </c>
      <c r="AB1543" t="str">
        <f t="shared" si="98"/>
        <v>VSD</v>
      </c>
      <c r="AC1543" t="str">
        <f t="shared" si="99"/>
        <v>GA06T3611</v>
      </c>
      <c r="AD1543" t="str">
        <f>_xlfn.IFNA(VLOOKUP(PrivateSchedule[[#This Row],[ow]],RTARoutes[[StageCodes]:[RouteID]],6,FALSE), VLOOKUP(PrivateSchedule[[#This Row],[re]],RTARoutes[[StageCodes]:[RouteID]],6,FALSE))</f>
        <v>PVT503</v>
      </c>
      <c r="AE1543" t="str" cm="1">
        <f t="array" ref="AE1543">_xlfn.IFS( NOT(ISNA(VLOOKUP(PrivateSchedule[[#This Row],[ow]],RTARoutes[[StageCodes]:[RouteID]],6,FALSE))), "O",  NOT(ISNA(VLOOKUP(PrivateSchedule[[#This Row],[re]],RTARoutes[[StageCodes]:[RouteID]],6,FALSE))), "R")</f>
        <v>R</v>
      </c>
      <c r="AF1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544" spans="2:33">
      <c r="O1544" s="171" t="s">
        <v>3091</v>
      </c>
      <c r="T1544" s="173" t="s">
        <v>421</v>
      </c>
      <c r="U1544" t="str">
        <f t="shared" si="96"/>
        <v>VERNA IND-VASCO</v>
      </c>
      <c r="V1544" s="163">
        <v>0.3611111111111111</v>
      </c>
      <c r="AA1544" s="165" t="str">
        <f t="shared" si="97"/>
        <v/>
      </c>
      <c r="AB1544" t="str">
        <f t="shared" si="98"/>
        <v>VSD</v>
      </c>
      <c r="AC1544" t="str">
        <f t="shared" si="99"/>
        <v>GA06T3611</v>
      </c>
      <c r="AD1544" t="str">
        <f>_xlfn.IFNA(VLOOKUP(PrivateSchedule[[#This Row],[ow]],RTARoutes[[StageCodes]:[RouteID]],6,FALSE), VLOOKUP(PrivateSchedule[[#This Row],[re]],RTARoutes[[StageCodes]:[RouteID]],6,FALSE))</f>
        <v>PVT500</v>
      </c>
      <c r="AE1544" t="str" cm="1">
        <f t="array" ref="AE1544">_xlfn.IFS( NOT(ISNA(VLOOKUP(PrivateSchedule[[#This Row],[ow]],RTARoutes[[StageCodes]:[RouteID]],6,FALSE))), "O",  NOT(ISNA(VLOOKUP(PrivateSchedule[[#This Row],[re]],RTARoutes[[StageCodes]:[RouteID]],6,FALSE))), "R")</f>
        <v>O</v>
      </c>
      <c r="AF1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45" spans="2:33">
      <c r="O1545" s="171" t="s">
        <v>421</v>
      </c>
      <c r="T1545" s="173" t="s">
        <v>3197</v>
      </c>
      <c r="U1545" t="str">
        <f t="shared" si="96"/>
        <v>VASCO-ZUARINAGAR</v>
      </c>
      <c r="V1545" s="163">
        <v>0.40625</v>
      </c>
      <c r="AA1545" s="165" t="str">
        <f t="shared" si="97"/>
        <v/>
      </c>
      <c r="AB1545" t="str">
        <f t="shared" si="98"/>
        <v>VSD</v>
      </c>
      <c r="AC1545" t="str">
        <f t="shared" si="99"/>
        <v>GA06T3611</v>
      </c>
      <c r="AD1545" t="str">
        <f>_xlfn.IFNA(VLOOKUP(PrivateSchedule[[#This Row],[ow]],RTARoutes[[StageCodes]:[RouteID]],6,FALSE), VLOOKUP(PrivateSchedule[[#This Row],[re]],RTARoutes[[StageCodes]:[RouteID]],6,FALSE))</f>
        <v>PVT515</v>
      </c>
      <c r="AE1545" t="str" cm="1">
        <f t="array" ref="AE1545">_xlfn.IFS( NOT(ISNA(VLOOKUP(PrivateSchedule[[#This Row],[ow]],RTARoutes[[StageCodes]:[RouteID]],6,FALSE))), "O",  NOT(ISNA(VLOOKUP(PrivateSchedule[[#This Row],[re]],RTARoutes[[StageCodes]:[RouteID]],6,FALSE))), "R")</f>
        <v>O</v>
      </c>
      <c r="AF1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46" spans="2:33">
      <c r="O1546" s="171" t="s">
        <v>3197</v>
      </c>
      <c r="T1546" s="173" t="s">
        <v>421</v>
      </c>
      <c r="U1546" t="str">
        <f t="shared" si="96"/>
        <v>ZUARINAGAR-VASCO</v>
      </c>
      <c r="V1546" s="163">
        <v>0.4236111111111111</v>
      </c>
      <c r="AA1546" s="165" t="str">
        <f t="shared" si="97"/>
        <v/>
      </c>
      <c r="AB1546" t="str">
        <f t="shared" si="98"/>
        <v>VSD</v>
      </c>
      <c r="AC1546" t="str">
        <f t="shared" si="99"/>
        <v>GA06T3611</v>
      </c>
      <c r="AD1546" t="str">
        <f>_xlfn.IFNA(VLOOKUP(PrivateSchedule[[#This Row],[ow]],RTARoutes[[StageCodes]:[RouteID]],6,FALSE), VLOOKUP(PrivateSchedule[[#This Row],[re]],RTARoutes[[StageCodes]:[RouteID]],6,FALSE))</f>
        <v>PVT515</v>
      </c>
      <c r="AE1546" t="str" cm="1">
        <f t="array" ref="AE1546">_xlfn.IFS( NOT(ISNA(VLOOKUP(PrivateSchedule[[#This Row],[ow]],RTARoutes[[StageCodes]:[RouteID]],6,FALSE))), "O",  NOT(ISNA(VLOOKUP(PrivateSchedule[[#This Row],[re]],RTARoutes[[StageCodes]:[RouteID]],6,FALSE))), "R")</f>
        <v>R</v>
      </c>
      <c r="AF1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47" spans="2:33">
      <c r="O1547" s="171" t="s">
        <v>421</v>
      </c>
      <c r="T1547" s="173" t="s">
        <v>3197</v>
      </c>
      <c r="U1547" t="str">
        <f t="shared" si="96"/>
        <v>VASCO-ZUARINAGAR</v>
      </c>
      <c r="V1547" s="163">
        <v>0.4375</v>
      </c>
      <c r="AA1547" s="165" t="str">
        <f t="shared" si="97"/>
        <v/>
      </c>
      <c r="AB1547" t="str">
        <f t="shared" si="98"/>
        <v>VSD</v>
      </c>
      <c r="AC1547" t="str">
        <f t="shared" si="99"/>
        <v>GA06T3611</v>
      </c>
      <c r="AD1547" t="str">
        <f>_xlfn.IFNA(VLOOKUP(PrivateSchedule[[#This Row],[ow]],RTARoutes[[StageCodes]:[RouteID]],6,FALSE), VLOOKUP(PrivateSchedule[[#This Row],[re]],RTARoutes[[StageCodes]:[RouteID]],6,FALSE))</f>
        <v>PVT515</v>
      </c>
      <c r="AE1547" t="str" cm="1">
        <f t="array" ref="AE1547">_xlfn.IFS( NOT(ISNA(VLOOKUP(PrivateSchedule[[#This Row],[ow]],RTARoutes[[StageCodes]:[RouteID]],6,FALSE))), "O",  NOT(ISNA(VLOOKUP(PrivateSchedule[[#This Row],[re]],RTARoutes[[StageCodes]:[RouteID]],6,FALSE))), "R")</f>
        <v>O</v>
      </c>
      <c r="AF1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48" spans="2:33">
      <c r="O1548" s="171" t="s">
        <v>3197</v>
      </c>
      <c r="T1548" s="173" t="s">
        <v>421</v>
      </c>
      <c r="U1548" t="str">
        <f t="shared" si="96"/>
        <v>ZUARINAGAR-VASCO</v>
      </c>
      <c r="V1548" s="163">
        <v>0.47916666666666669</v>
      </c>
      <c r="AA1548" s="165" t="str">
        <f t="shared" si="97"/>
        <v/>
      </c>
      <c r="AB1548" t="str">
        <f t="shared" si="98"/>
        <v>VSD</v>
      </c>
      <c r="AC1548" t="str">
        <f t="shared" si="99"/>
        <v>GA06T3611</v>
      </c>
      <c r="AD1548" t="str">
        <f>_xlfn.IFNA(VLOOKUP(PrivateSchedule[[#This Row],[ow]],RTARoutes[[StageCodes]:[RouteID]],6,FALSE), VLOOKUP(PrivateSchedule[[#This Row],[re]],RTARoutes[[StageCodes]:[RouteID]],6,FALSE))</f>
        <v>PVT515</v>
      </c>
      <c r="AE1548" t="str" cm="1">
        <f t="array" ref="AE1548">_xlfn.IFS( NOT(ISNA(VLOOKUP(PrivateSchedule[[#This Row],[ow]],RTARoutes[[StageCodes]:[RouteID]],6,FALSE))), "O",  NOT(ISNA(VLOOKUP(PrivateSchedule[[#This Row],[re]],RTARoutes[[StageCodes]:[RouteID]],6,FALSE))), "R")</f>
        <v>R</v>
      </c>
      <c r="AF1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49" spans="2:33">
      <c r="O1549" s="171" t="s">
        <v>421</v>
      </c>
      <c r="T1549" s="173" t="s">
        <v>3197</v>
      </c>
      <c r="U1549" t="str">
        <f t="shared" si="96"/>
        <v>VASCO-ZUARINAGAR</v>
      </c>
      <c r="V1549" s="163">
        <v>0.5</v>
      </c>
      <c r="AA1549" s="165" t="str">
        <f t="shared" si="97"/>
        <v/>
      </c>
      <c r="AB1549" t="str">
        <f t="shared" si="98"/>
        <v>VSD</v>
      </c>
      <c r="AC1549" t="str">
        <f t="shared" si="99"/>
        <v>GA06T3611</v>
      </c>
      <c r="AD1549" t="str">
        <f>_xlfn.IFNA(VLOOKUP(PrivateSchedule[[#This Row],[ow]],RTARoutes[[StageCodes]:[RouteID]],6,FALSE), VLOOKUP(PrivateSchedule[[#This Row],[re]],RTARoutes[[StageCodes]:[RouteID]],6,FALSE))</f>
        <v>PVT515</v>
      </c>
      <c r="AE1549" t="str" cm="1">
        <f t="array" ref="AE1549">_xlfn.IFS( NOT(ISNA(VLOOKUP(PrivateSchedule[[#This Row],[ow]],RTARoutes[[StageCodes]:[RouteID]],6,FALSE))), "O",  NOT(ISNA(VLOOKUP(PrivateSchedule[[#This Row],[re]],RTARoutes[[StageCodes]:[RouteID]],6,FALSE))), "R")</f>
        <v>O</v>
      </c>
      <c r="AF1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50" spans="2:33">
      <c r="O1550" s="171" t="s">
        <v>3197</v>
      </c>
      <c r="P1550" s="172" t="s">
        <v>1945</v>
      </c>
      <c r="T1550" s="173" t="s">
        <v>421</v>
      </c>
      <c r="U1550" t="str">
        <f t="shared" si="96"/>
        <v>ZUARINAGAR-MES COLLEGE-VASCO</v>
      </c>
      <c r="V1550" s="163">
        <v>0.52083333333333337</v>
      </c>
      <c r="AA1550" s="165" t="str">
        <f t="shared" si="97"/>
        <v/>
      </c>
      <c r="AB1550" t="str">
        <f t="shared" si="98"/>
        <v>VSD</v>
      </c>
      <c r="AC1550" t="str">
        <f t="shared" si="99"/>
        <v>GA06T3611</v>
      </c>
      <c r="AD1550" t="str">
        <f>_xlfn.IFNA(VLOOKUP(PrivateSchedule[[#This Row],[ow]],RTARoutes[[StageCodes]:[RouteID]],6,FALSE), VLOOKUP(PrivateSchedule[[#This Row],[re]],RTARoutes[[StageCodes]:[RouteID]],6,FALSE))</f>
        <v>PVT515</v>
      </c>
      <c r="AE1550" t="str" cm="1">
        <f t="array" ref="AE1550">_xlfn.IFS( NOT(ISNA(VLOOKUP(PrivateSchedule[[#This Row],[ow]],RTARoutes[[StageCodes]:[RouteID]],6,FALSE))), "O",  NOT(ISNA(VLOOKUP(PrivateSchedule[[#This Row],[re]],RTARoutes[[StageCodes]:[RouteID]],6,FALSE))), "R")</f>
        <v>R</v>
      </c>
      <c r="AF1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551" spans="2:33">
      <c r="O1551" s="171" t="s">
        <v>421</v>
      </c>
      <c r="T1551" s="173" t="s">
        <v>3197</v>
      </c>
      <c r="U1551" t="str">
        <f t="shared" si="96"/>
        <v>VASCO-ZUARINAGAR</v>
      </c>
      <c r="V1551" s="163">
        <v>0.55902777777777779</v>
      </c>
      <c r="AA1551" s="165" t="str">
        <f t="shared" si="97"/>
        <v/>
      </c>
      <c r="AB1551" t="str">
        <f t="shared" si="98"/>
        <v>VSD</v>
      </c>
      <c r="AC1551" t="str">
        <f t="shared" si="99"/>
        <v>GA06T3611</v>
      </c>
      <c r="AD1551" t="str">
        <f>_xlfn.IFNA(VLOOKUP(PrivateSchedule[[#This Row],[ow]],RTARoutes[[StageCodes]:[RouteID]],6,FALSE), VLOOKUP(PrivateSchedule[[#This Row],[re]],RTARoutes[[StageCodes]:[RouteID]],6,FALSE))</f>
        <v>PVT515</v>
      </c>
      <c r="AE1551" t="str" cm="1">
        <f t="array" ref="AE1551">_xlfn.IFS( NOT(ISNA(VLOOKUP(PrivateSchedule[[#This Row],[ow]],RTARoutes[[StageCodes]:[RouteID]],6,FALSE))), "O",  NOT(ISNA(VLOOKUP(PrivateSchedule[[#This Row],[re]],RTARoutes[[StageCodes]:[RouteID]],6,FALSE))), "R")</f>
        <v>O</v>
      </c>
      <c r="AF1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52" spans="2:33">
      <c r="O1552" s="171" t="s">
        <v>3197</v>
      </c>
      <c r="T1552" s="173" t="s">
        <v>421</v>
      </c>
      <c r="U1552" t="str">
        <f t="shared" si="96"/>
        <v>ZUARINAGAR-VASCO</v>
      </c>
      <c r="V1552" s="163">
        <v>0.61111111111111116</v>
      </c>
      <c r="AA1552" s="165" t="str">
        <f t="shared" si="97"/>
        <v/>
      </c>
      <c r="AB1552" t="str">
        <f t="shared" si="98"/>
        <v>VSD</v>
      </c>
      <c r="AC1552" t="str">
        <f t="shared" si="99"/>
        <v>GA06T3611</v>
      </c>
      <c r="AD1552" t="str">
        <f>_xlfn.IFNA(VLOOKUP(PrivateSchedule[[#This Row],[ow]],RTARoutes[[StageCodes]:[RouteID]],6,FALSE), VLOOKUP(PrivateSchedule[[#This Row],[re]],RTARoutes[[StageCodes]:[RouteID]],6,FALSE))</f>
        <v>PVT515</v>
      </c>
      <c r="AE1552" t="str" cm="1">
        <f t="array" ref="AE1552">_xlfn.IFS( NOT(ISNA(VLOOKUP(PrivateSchedule[[#This Row],[ow]],RTARoutes[[StageCodes]:[RouteID]],6,FALSE))), "O",  NOT(ISNA(VLOOKUP(PrivateSchedule[[#This Row],[re]],RTARoutes[[StageCodes]:[RouteID]],6,FALSE))), "R")</f>
        <v>R</v>
      </c>
      <c r="AF1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53" spans="2:33">
      <c r="O1553" s="171" t="s">
        <v>421</v>
      </c>
      <c r="T1553" s="173" t="s">
        <v>3197</v>
      </c>
      <c r="U1553" t="str">
        <f t="shared" si="96"/>
        <v>VASCO-ZUARINAGAR</v>
      </c>
      <c r="V1553" s="163">
        <v>0.625</v>
      </c>
      <c r="AA1553" s="165" t="str">
        <f t="shared" si="97"/>
        <v/>
      </c>
      <c r="AB1553" t="str">
        <f t="shared" si="98"/>
        <v>VSD</v>
      </c>
      <c r="AC1553" t="str">
        <f t="shared" si="99"/>
        <v>GA06T3611</v>
      </c>
      <c r="AD1553" t="str">
        <f>_xlfn.IFNA(VLOOKUP(PrivateSchedule[[#This Row],[ow]],RTARoutes[[StageCodes]:[RouteID]],6,FALSE), VLOOKUP(PrivateSchedule[[#This Row],[re]],RTARoutes[[StageCodes]:[RouteID]],6,FALSE))</f>
        <v>PVT515</v>
      </c>
      <c r="AE1553" t="str" cm="1">
        <f t="array" ref="AE1553">_xlfn.IFS( NOT(ISNA(VLOOKUP(PrivateSchedule[[#This Row],[ow]],RTARoutes[[StageCodes]:[RouteID]],6,FALSE))), "O",  NOT(ISNA(VLOOKUP(PrivateSchedule[[#This Row],[re]],RTARoutes[[StageCodes]:[RouteID]],6,FALSE))), "R")</f>
        <v>O</v>
      </c>
      <c r="AF1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54" spans="2:33">
      <c r="O1554" s="171" t="s">
        <v>3197</v>
      </c>
      <c r="T1554" s="173" t="s">
        <v>421</v>
      </c>
      <c r="U1554" t="str">
        <f t="shared" si="96"/>
        <v>ZUARINAGAR-VASCO</v>
      </c>
      <c r="V1554" s="163">
        <v>0.6875</v>
      </c>
      <c r="AA1554" s="165" t="str">
        <f t="shared" si="97"/>
        <v/>
      </c>
      <c r="AB1554" t="str">
        <f t="shared" si="98"/>
        <v>VSD</v>
      </c>
      <c r="AC1554" t="str">
        <f t="shared" si="99"/>
        <v>GA06T3611</v>
      </c>
      <c r="AD1554" t="str">
        <f>_xlfn.IFNA(VLOOKUP(PrivateSchedule[[#This Row],[ow]],RTARoutes[[StageCodes]:[RouteID]],6,FALSE), VLOOKUP(PrivateSchedule[[#This Row],[re]],RTARoutes[[StageCodes]:[RouteID]],6,FALSE))</f>
        <v>PVT515</v>
      </c>
      <c r="AE1554" t="str" cm="1">
        <f t="array" ref="AE1554">_xlfn.IFS( NOT(ISNA(VLOOKUP(PrivateSchedule[[#This Row],[ow]],RTARoutes[[StageCodes]:[RouteID]],6,FALSE))), "O",  NOT(ISNA(VLOOKUP(PrivateSchedule[[#This Row],[re]],RTARoutes[[StageCodes]:[RouteID]],6,FALSE))), "R")</f>
        <v>R</v>
      </c>
      <c r="AF1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55" spans="2:33">
      <c r="O1555" s="171" t="s">
        <v>421</v>
      </c>
      <c r="T1555" s="173" t="s">
        <v>3091</v>
      </c>
      <c r="U1555" t="str">
        <f t="shared" si="96"/>
        <v>VASCO-VERNA IND</v>
      </c>
      <c r="V1555" s="163">
        <v>0.72569444444444442</v>
      </c>
      <c r="AA1555" s="165" t="str">
        <f t="shared" si="97"/>
        <v/>
      </c>
      <c r="AB1555" t="str">
        <f t="shared" si="98"/>
        <v>VSD</v>
      </c>
      <c r="AC1555" t="str">
        <f t="shared" si="99"/>
        <v>GA06T3611</v>
      </c>
      <c r="AD1555" t="str">
        <f>_xlfn.IFNA(VLOOKUP(PrivateSchedule[[#This Row],[ow]],RTARoutes[[StageCodes]:[RouteID]],6,FALSE), VLOOKUP(PrivateSchedule[[#This Row],[re]],RTARoutes[[StageCodes]:[RouteID]],6,FALSE))</f>
        <v>PVT500</v>
      </c>
      <c r="AE1555" t="str" cm="1">
        <f t="array" ref="AE1555">_xlfn.IFS( NOT(ISNA(VLOOKUP(PrivateSchedule[[#This Row],[ow]],RTARoutes[[StageCodes]:[RouteID]],6,FALSE))), "O",  NOT(ISNA(VLOOKUP(PrivateSchedule[[#This Row],[re]],RTARoutes[[StageCodes]:[RouteID]],6,FALSE))), "R")</f>
        <v>R</v>
      </c>
      <c r="AF1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56" spans="2:33">
      <c r="O1556" s="171" t="s">
        <v>3091</v>
      </c>
      <c r="T1556" s="173" t="s">
        <v>421</v>
      </c>
      <c r="U1556" t="str">
        <f t="shared" si="96"/>
        <v>VERNA IND-VASCO</v>
      </c>
      <c r="V1556" s="163">
        <v>0.76041666666666663</v>
      </c>
      <c r="AA1556" s="165" t="str">
        <f t="shared" si="97"/>
        <v/>
      </c>
      <c r="AB1556" t="str">
        <f t="shared" si="98"/>
        <v>VSD</v>
      </c>
      <c r="AC1556" t="str">
        <f t="shared" si="99"/>
        <v>GA06T3611</v>
      </c>
      <c r="AD1556" t="str">
        <f>_xlfn.IFNA(VLOOKUP(PrivateSchedule[[#This Row],[ow]],RTARoutes[[StageCodes]:[RouteID]],6,FALSE), VLOOKUP(PrivateSchedule[[#This Row],[re]],RTARoutes[[StageCodes]:[RouteID]],6,FALSE))</f>
        <v>PVT500</v>
      </c>
      <c r="AE1556" t="str" cm="1">
        <f t="array" ref="AE1556">_xlfn.IFS( NOT(ISNA(VLOOKUP(PrivateSchedule[[#This Row],[ow]],RTARoutes[[StageCodes]:[RouteID]],6,FALSE))), "O",  NOT(ISNA(VLOOKUP(PrivateSchedule[[#This Row],[re]],RTARoutes[[StageCodes]:[RouteID]],6,FALSE))), "R")</f>
        <v>O</v>
      </c>
      <c r="AF1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57" spans="2:33">
      <c r="O1557" s="171" t="s">
        <v>421</v>
      </c>
      <c r="T1557" s="173" t="s">
        <v>3091</v>
      </c>
      <c r="U1557" t="str">
        <f t="shared" si="96"/>
        <v>VASCO-VERNA IND</v>
      </c>
      <c r="V1557" s="163">
        <v>0.78472222222222221</v>
      </c>
      <c r="AA1557" s="165" t="str">
        <f t="shared" si="97"/>
        <v/>
      </c>
      <c r="AB1557" t="str">
        <f t="shared" si="98"/>
        <v>VSD</v>
      </c>
      <c r="AC1557" t="str">
        <f t="shared" si="99"/>
        <v>GA06T3611</v>
      </c>
      <c r="AD1557" t="str">
        <f>_xlfn.IFNA(VLOOKUP(PrivateSchedule[[#This Row],[ow]],RTARoutes[[StageCodes]:[RouteID]],6,FALSE), VLOOKUP(PrivateSchedule[[#This Row],[re]],RTARoutes[[StageCodes]:[RouteID]],6,FALSE))</f>
        <v>PVT500</v>
      </c>
      <c r="AE1557" t="str" cm="1">
        <f t="array" ref="AE1557">_xlfn.IFS( NOT(ISNA(VLOOKUP(PrivateSchedule[[#This Row],[ow]],RTARoutes[[StageCodes]:[RouteID]],6,FALSE))), "O",  NOT(ISNA(VLOOKUP(PrivateSchedule[[#This Row],[re]],RTARoutes[[StageCodes]:[RouteID]],6,FALSE))), "R")</f>
        <v>R</v>
      </c>
      <c r="AF1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58" spans="2:33">
      <c r="O1558" s="171" t="s">
        <v>3091</v>
      </c>
      <c r="T1558" s="173" t="s">
        <v>421</v>
      </c>
      <c r="U1558" t="str">
        <f t="shared" si="96"/>
        <v>VERNA IND-VASCO</v>
      </c>
      <c r="V1558" s="163">
        <v>0.83333333333333337</v>
      </c>
      <c r="AA1558" s="165" t="str">
        <f t="shared" si="97"/>
        <v/>
      </c>
      <c r="AB1558" t="str">
        <f t="shared" si="98"/>
        <v>VSD</v>
      </c>
      <c r="AC1558" t="str">
        <f t="shared" si="99"/>
        <v>GA06T3611</v>
      </c>
      <c r="AD1558" t="str">
        <f>_xlfn.IFNA(VLOOKUP(PrivateSchedule[[#This Row],[ow]],RTARoutes[[StageCodes]:[RouteID]],6,FALSE), VLOOKUP(PrivateSchedule[[#This Row],[re]],RTARoutes[[StageCodes]:[RouteID]],6,FALSE))</f>
        <v>PVT500</v>
      </c>
      <c r="AE1558" t="str" cm="1">
        <f t="array" ref="AE1558">_xlfn.IFS( NOT(ISNA(VLOOKUP(PrivateSchedule[[#This Row],[ow]],RTARoutes[[StageCodes]:[RouteID]],6,FALSE))), "O",  NOT(ISNA(VLOOKUP(PrivateSchedule[[#This Row],[re]],RTARoutes[[StageCodes]:[RouteID]],6,FALSE))), "R")</f>
        <v>O</v>
      </c>
      <c r="AF1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59" spans="2:33">
      <c r="B1559" s="171" t="s">
        <v>4048</v>
      </c>
      <c r="C1559" s="172" t="s">
        <v>4049</v>
      </c>
      <c r="E1559" s="176" t="s">
        <v>4050</v>
      </c>
      <c r="F1559" s="177" t="s">
        <v>4051</v>
      </c>
      <c r="J1559" s="171" t="s">
        <v>4052</v>
      </c>
      <c r="L1559" s="172" t="s">
        <v>16</v>
      </c>
      <c r="M1559" s="198">
        <v>31</v>
      </c>
      <c r="O1559" s="171" t="s">
        <v>3197</v>
      </c>
      <c r="T1559" s="173" t="s">
        <v>421</v>
      </c>
      <c r="U1559" t="str">
        <f t="shared" si="96"/>
        <v>ZUARINAGAR-VASCO</v>
      </c>
      <c r="V1559" s="163">
        <v>0.30208333333333331</v>
      </c>
      <c r="AA1559" s="165" t="str">
        <f t="shared" si="97"/>
        <v/>
      </c>
      <c r="AB1559" t="str">
        <f t="shared" si="98"/>
        <v>VSD</v>
      </c>
      <c r="AC1559" t="str">
        <f t="shared" si="99"/>
        <v>GA06T2977</v>
      </c>
      <c r="AD1559" t="str">
        <f>_xlfn.IFNA(VLOOKUP(PrivateSchedule[[#This Row],[ow]],RTARoutes[[StageCodes]:[RouteID]],6,FALSE), VLOOKUP(PrivateSchedule[[#This Row],[re]],RTARoutes[[StageCodes]:[RouteID]],6,FALSE))</f>
        <v>PVT515</v>
      </c>
      <c r="AE1559" t="str" cm="1">
        <f t="array" ref="AE1559">_xlfn.IFS( NOT(ISNA(VLOOKUP(PrivateSchedule[[#This Row],[ow]],RTARoutes[[StageCodes]:[RouteID]],6,FALSE))), "O",  NOT(ISNA(VLOOKUP(PrivateSchedule[[#This Row],[re]],RTARoutes[[StageCodes]:[RouteID]],6,FALSE))), "R")</f>
        <v>R</v>
      </c>
      <c r="AF1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60" spans="2:33">
      <c r="O1560" s="171" t="s">
        <v>421</v>
      </c>
      <c r="T1560" s="173" t="s">
        <v>3091</v>
      </c>
      <c r="U1560" t="str">
        <f t="shared" si="96"/>
        <v>VASCO-VERNA IND</v>
      </c>
      <c r="V1560" s="163">
        <v>0.32291666666666669</v>
      </c>
      <c r="AA1560" s="165" t="str">
        <f t="shared" si="97"/>
        <v/>
      </c>
      <c r="AB1560" t="str">
        <f t="shared" si="98"/>
        <v>VSD</v>
      </c>
      <c r="AC1560" t="str">
        <f t="shared" si="99"/>
        <v>GA06T2977</v>
      </c>
      <c r="AD1560" t="str">
        <f>_xlfn.IFNA(VLOOKUP(PrivateSchedule[[#This Row],[ow]],RTARoutes[[StageCodes]:[RouteID]],6,FALSE), VLOOKUP(PrivateSchedule[[#This Row],[re]],RTARoutes[[StageCodes]:[RouteID]],6,FALSE))</f>
        <v>PVT500</v>
      </c>
      <c r="AE1560" t="str" cm="1">
        <f t="array" ref="AE1560">_xlfn.IFS( NOT(ISNA(VLOOKUP(PrivateSchedule[[#This Row],[ow]],RTARoutes[[StageCodes]:[RouteID]],6,FALSE))), "O",  NOT(ISNA(VLOOKUP(PrivateSchedule[[#This Row],[re]],RTARoutes[[StageCodes]:[RouteID]],6,FALSE))), "R")</f>
        <v>R</v>
      </c>
      <c r="AF1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61" spans="2:33">
      <c r="O1561" s="171" t="s">
        <v>3091</v>
      </c>
      <c r="T1561" s="173" t="s">
        <v>421</v>
      </c>
      <c r="U1561" t="str">
        <f t="shared" si="96"/>
        <v>VERNA IND-VASCO</v>
      </c>
      <c r="V1561" s="163">
        <v>0.35416666666666669</v>
      </c>
      <c r="AA1561" s="165" t="str">
        <f t="shared" si="97"/>
        <v/>
      </c>
      <c r="AB1561" t="str">
        <f t="shared" si="98"/>
        <v>VSD</v>
      </c>
      <c r="AC1561" t="str">
        <f t="shared" si="99"/>
        <v>GA06T2977</v>
      </c>
      <c r="AD1561" t="str">
        <f>_xlfn.IFNA(VLOOKUP(PrivateSchedule[[#This Row],[ow]],RTARoutes[[StageCodes]:[RouteID]],6,FALSE), VLOOKUP(PrivateSchedule[[#This Row],[re]],RTARoutes[[StageCodes]:[RouteID]],6,FALSE))</f>
        <v>PVT500</v>
      </c>
      <c r="AE1561" t="str" cm="1">
        <f t="array" ref="AE1561">_xlfn.IFS( NOT(ISNA(VLOOKUP(PrivateSchedule[[#This Row],[ow]],RTARoutes[[StageCodes]:[RouteID]],6,FALSE))), "O",  NOT(ISNA(VLOOKUP(PrivateSchedule[[#This Row],[re]],RTARoutes[[StageCodes]:[RouteID]],6,FALSE))), "R")</f>
        <v>O</v>
      </c>
      <c r="AF1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62" spans="2:33">
      <c r="O1562" s="171" t="s">
        <v>421</v>
      </c>
      <c r="T1562" s="173" t="s">
        <v>3091</v>
      </c>
      <c r="U1562" t="str">
        <f t="shared" si="96"/>
        <v>VASCO-VERNA IND</v>
      </c>
      <c r="V1562" s="163">
        <v>0.38541666666666669</v>
      </c>
      <c r="AA1562" s="165" t="str">
        <f t="shared" si="97"/>
        <v/>
      </c>
      <c r="AB1562" t="str">
        <f t="shared" si="98"/>
        <v>VSD</v>
      </c>
      <c r="AC1562" t="str">
        <f t="shared" si="99"/>
        <v>GA06T2977</v>
      </c>
      <c r="AD1562" t="str">
        <f>_xlfn.IFNA(VLOOKUP(PrivateSchedule[[#This Row],[ow]],RTARoutes[[StageCodes]:[RouteID]],6,FALSE), VLOOKUP(PrivateSchedule[[#This Row],[re]],RTARoutes[[StageCodes]:[RouteID]],6,FALSE))</f>
        <v>PVT500</v>
      </c>
      <c r="AE1562" t="str" cm="1">
        <f t="array" ref="AE1562">_xlfn.IFS( NOT(ISNA(VLOOKUP(PrivateSchedule[[#This Row],[ow]],RTARoutes[[StageCodes]:[RouteID]],6,FALSE))), "O",  NOT(ISNA(VLOOKUP(PrivateSchedule[[#This Row],[re]],RTARoutes[[StageCodes]:[RouteID]],6,FALSE))), "R")</f>
        <v>R</v>
      </c>
      <c r="AF1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63" spans="2:33">
      <c r="O1563" s="171" t="s">
        <v>3091</v>
      </c>
      <c r="T1563" s="173" t="s">
        <v>421</v>
      </c>
      <c r="U1563" t="str">
        <f t="shared" si="96"/>
        <v>VERNA IND-VASCO</v>
      </c>
      <c r="V1563" s="163">
        <v>0.41319444444444442</v>
      </c>
      <c r="AA1563" s="165" t="str">
        <f t="shared" si="97"/>
        <v/>
      </c>
      <c r="AB1563" t="str">
        <f t="shared" si="98"/>
        <v>VSD</v>
      </c>
      <c r="AC1563" t="str">
        <f t="shared" si="99"/>
        <v>GA06T2977</v>
      </c>
      <c r="AD1563" t="str">
        <f>_xlfn.IFNA(VLOOKUP(PrivateSchedule[[#This Row],[ow]],RTARoutes[[StageCodes]:[RouteID]],6,FALSE), VLOOKUP(PrivateSchedule[[#This Row],[re]],RTARoutes[[StageCodes]:[RouteID]],6,FALSE))</f>
        <v>PVT500</v>
      </c>
      <c r="AE1563" t="str" cm="1">
        <f t="array" ref="AE1563">_xlfn.IFS( NOT(ISNA(VLOOKUP(PrivateSchedule[[#This Row],[ow]],RTARoutes[[StageCodes]:[RouteID]],6,FALSE))), "O",  NOT(ISNA(VLOOKUP(PrivateSchedule[[#This Row],[re]],RTARoutes[[StageCodes]:[RouteID]],6,FALSE))), "R")</f>
        <v>O</v>
      </c>
      <c r="AF1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64" spans="2:33">
      <c r="O1564" s="171" t="s">
        <v>421</v>
      </c>
      <c r="T1564" s="173" t="s">
        <v>3197</v>
      </c>
      <c r="U1564" t="str">
        <f t="shared" si="96"/>
        <v>VASCO-ZUARINAGAR</v>
      </c>
      <c r="V1564" s="163">
        <v>0.44791666666666669</v>
      </c>
      <c r="AA1564" s="165" t="str">
        <f t="shared" si="97"/>
        <v/>
      </c>
      <c r="AB1564" t="str">
        <f t="shared" si="98"/>
        <v>VSD</v>
      </c>
      <c r="AC1564" t="str">
        <f t="shared" si="99"/>
        <v>GA06T2977</v>
      </c>
      <c r="AD1564" t="str">
        <f>_xlfn.IFNA(VLOOKUP(PrivateSchedule[[#This Row],[ow]],RTARoutes[[StageCodes]:[RouteID]],6,FALSE), VLOOKUP(PrivateSchedule[[#This Row],[re]],RTARoutes[[StageCodes]:[RouteID]],6,FALSE))</f>
        <v>PVT515</v>
      </c>
      <c r="AE1564" t="str" cm="1">
        <f t="array" ref="AE1564">_xlfn.IFS( NOT(ISNA(VLOOKUP(PrivateSchedule[[#This Row],[ow]],RTARoutes[[StageCodes]:[RouteID]],6,FALSE))), "O",  NOT(ISNA(VLOOKUP(PrivateSchedule[[#This Row],[re]],RTARoutes[[StageCodes]:[RouteID]],6,FALSE))), "R")</f>
        <v>O</v>
      </c>
      <c r="AF1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65" spans="2:33">
      <c r="O1565" s="171" t="s">
        <v>3197</v>
      </c>
      <c r="T1565" s="173" t="s">
        <v>421</v>
      </c>
      <c r="U1565" t="str">
        <f t="shared" si="96"/>
        <v>ZUARINAGAR-VASCO</v>
      </c>
      <c r="V1565" s="163">
        <v>0.46875</v>
      </c>
      <c r="AA1565" s="165" t="str">
        <f t="shared" si="97"/>
        <v/>
      </c>
      <c r="AB1565" t="str">
        <f t="shared" si="98"/>
        <v>VSD</v>
      </c>
      <c r="AC1565" t="str">
        <f t="shared" si="99"/>
        <v>GA06T2977</v>
      </c>
      <c r="AD1565" t="str">
        <f>_xlfn.IFNA(VLOOKUP(PrivateSchedule[[#This Row],[ow]],RTARoutes[[StageCodes]:[RouteID]],6,FALSE), VLOOKUP(PrivateSchedule[[#This Row],[re]],RTARoutes[[StageCodes]:[RouteID]],6,FALSE))</f>
        <v>PVT515</v>
      </c>
      <c r="AE1565" t="str" cm="1">
        <f t="array" ref="AE1565">_xlfn.IFS( NOT(ISNA(VLOOKUP(PrivateSchedule[[#This Row],[ow]],RTARoutes[[StageCodes]:[RouteID]],6,FALSE))), "O",  NOT(ISNA(VLOOKUP(PrivateSchedule[[#This Row],[re]],RTARoutes[[StageCodes]:[RouteID]],6,FALSE))), "R")</f>
        <v>R</v>
      </c>
      <c r="AF1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66" spans="2:33">
      <c r="O1566" s="171" t="s">
        <v>421</v>
      </c>
      <c r="T1566" s="173" t="s">
        <v>3197</v>
      </c>
      <c r="U1566" t="str">
        <f t="shared" si="96"/>
        <v>VASCO-ZUARINAGAR</v>
      </c>
      <c r="V1566" s="163">
        <v>0.49652777777777779</v>
      </c>
      <c r="AA1566" s="165" t="str">
        <f t="shared" si="97"/>
        <v/>
      </c>
      <c r="AB1566" t="str">
        <f t="shared" si="98"/>
        <v>VSD</v>
      </c>
      <c r="AC1566" t="str">
        <f t="shared" si="99"/>
        <v>GA06T2977</v>
      </c>
      <c r="AD1566" t="str">
        <f>_xlfn.IFNA(VLOOKUP(PrivateSchedule[[#This Row],[ow]],RTARoutes[[StageCodes]:[RouteID]],6,FALSE), VLOOKUP(PrivateSchedule[[#This Row],[re]],RTARoutes[[StageCodes]:[RouteID]],6,FALSE))</f>
        <v>PVT515</v>
      </c>
      <c r="AE1566" t="str" cm="1">
        <f t="array" ref="AE1566">_xlfn.IFS( NOT(ISNA(VLOOKUP(PrivateSchedule[[#This Row],[ow]],RTARoutes[[StageCodes]:[RouteID]],6,FALSE))), "O",  NOT(ISNA(VLOOKUP(PrivateSchedule[[#This Row],[re]],RTARoutes[[StageCodes]:[RouteID]],6,FALSE))), "R")</f>
        <v>O</v>
      </c>
      <c r="AF1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67" spans="2:33">
      <c r="O1567" s="171" t="s">
        <v>3197</v>
      </c>
      <c r="T1567" s="173" t="s">
        <v>421</v>
      </c>
      <c r="U1567" t="str">
        <f t="shared" si="96"/>
        <v>ZUARINAGAR-VASCO</v>
      </c>
      <c r="V1567" s="163">
        <v>0.51736111111111116</v>
      </c>
      <c r="AA1567" s="165" t="str">
        <f t="shared" si="97"/>
        <v/>
      </c>
      <c r="AB1567" t="str">
        <f t="shared" si="98"/>
        <v>VSD</v>
      </c>
      <c r="AC1567" t="str">
        <f t="shared" si="99"/>
        <v>GA06T2977</v>
      </c>
      <c r="AD1567" t="str">
        <f>_xlfn.IFNA(VLOOKUP(PrivateSchedule[[#This Row],[ow]],RTARoutes[[StageCodes]:[RouteID]],6,FALSE), VLOOKUP(PrivateSchedule[[#This Row],[re]],RTARoutes[[StageCodes]:[RouteID]],6,FALSE))</f>
        <v>PVT515</v>
      </c>
      <c r="AE1567" t="str" cm="1">
        <f t="array" ref="AE1567">_xlfn.IFS( NOT(ISNA(VLOOKUP(PrivateSchedule[[#This Row],[ow]],RTARoutes[[StageCodes]:[RouteID]],6,FALSE))), "O",  NOT(ISNA(VLOOKUP(PrivateSchedule[[#This Row],[re]],RTARoutes[[StageCodes]:[RouteID]],6,FALSE))), "R")</f>
        <v>R</v>
      </c>
      <c r="AF1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68" spans="2:33">
      <c r="O1568" s="171" t="s">
        <v>421</v>
      </c>
      <c r="P1568" s="172" t="s">
        <v>1945</v>
      </c>
      <c r="T1568" s="173" t="s">
        <v>3197</v>
      </c>
      <c r="U1568" t="str">
        <f t="shared" si="96"/>
        <v>VASCO-MES COLLEGE-ZUARINAGAR</v>
      </c>
      <c r="V1568" s="163">
        <v>0.54166666666666663</v>
      </c>
      <c r="AA1568" s="165" t="str">
        <f t="shared" si="97"/>
        <v/>
      </c>
      <c r="AB1568" t="str">
        <f t="shared" si="98"/>
        <v>VSD</v>
      </c>
      <c r="AC1568" t="str">
        <f t="shared" si="99"/>
        <v>GA06T2977</v>
      </c>
      <c r="AD1568" t="str">
        <f>_xlfn.IFNA(VLOOKUP(PrivateSchedule[[#This Row],[ow]],RTARoutes[[StageCodes]:[RouteID]],6,FALSE), VLOOKUP(PrivateSchedule[[#This Row],[re]],RTARoutes[[StageCodes]:[RouteID]],6,FALSE))</f>
        <v>PVT515</v>
      </c>
      <c r="AE1568" t="str" cm="1">
        <f t="array" ref="AE1568">_xlfn.IFS( NOT(ISNA(VLOOKUP(PrivateSchedule[[#This Row],[ow]],RTARoutes[[StageCodes]:[RouteID]],6,FALSE))), "O",  NOT(ISNA(VLOOKUP(PrivateSchedule[[#This Row],[re]],RTARoutes[[StageCodes]:[RouteID]],6,FALSE))), "R")</f>
        <v>O</v>
      </c>
      <c r="AF1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1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1569" spans="2:33">
      <c r="O1569" s="171" t="s">
        <v>3197</v>
      </c>
      <c r="P1569" s="172" t="s">
        <v>1945</v>
      </c>
      <c r="T1569" s="173" t="s">
        <v>421</v>
      </c>
      <c r="U1569" t="str">
        <f t="shared" si="96"/>
        <v>ZUARINAGAR-MES COLLEGE-VASCO</v>
      </c>
      <c r="V1569" s="163">
        <v>0.56597222222222221</v>
      </c>
      <c r="AA1569" s="165" t="str">
        <f t="shared" si="97"/>
        <v/>
      </c>
      <c r="AB1569" t="str">
        <f t="shared" si="98"/>
        <v>VSD</v>
      </c>
      <c r="AC1569" t="str">
        <f t="shared" si="99"/>
        <v>GA06T2977</v>
      </c>
      <c r="AD1569" t="str">
        <f>_xlfn.IFNA(VLOOKUP(PrivateSchedule[[#This Row],[ow]],RTARoutes[[StageCodes]:[RouteID]],6,FALSE), VLOOKUP(PrivateSchedule[[#This Row],[re]],RTARoutes[[StageCodes]:[RouteID]],6,FALSE))</f>
        <v>PVT515</v>
      </c>
      <c r="AE1569" t="str" cm="1">
        <f t="array" ref="AE1569">_xlfn.IFS( NOT(ISNA(VLOOKUP(PrivateSchedule[[#This Row],[ow]],RTARoutes[[StageCodes]:[RouteID]],6,FALSE))), "O",  NOT(ISNA(VLOOKUP(PrivateSchedule[[#This Row],[re]],RTARoutes[[StageCodes]:[RouteID]],6,FALSE))), "R")</f>
        <v>R</v>
      </c>
      <c r="AF1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570" spans="2:33">
      <c r="O1570" s="171" t="s">
        <v>421</v>
      </c>
      <c r="T1570" s="173" t="s">
        <v>3091</v>
      </c>
      <c r="U1570" t="str">
        <f t="shared" si="96"/>
        <v>VASCO-VERNA IND</v>
      </c>
      <c r="V1570" s="163">
        <v>0.58680555555555558</v>
      </c>
      <c r="AA1570" s="165" t="str">
        <f t="shared" si="97"/>
        <v/>
      </c>
      <c r="AB1570" t="str">
        <f t="shared" si="98"/>
        <v>VSD</v>
      </c>
      <c r="AC1570" t="str">
        <f t="shared" si="99"/>
        <v>GA06T2977</v>
      </c>
      <c r="AD1570" t="str">
        <f>_xlfn.IFNA(VLOOKUP(PrivateSchedule[[#This Row],[ow]],RTARoutes[[StageCodes]:[RouteID]],6,FALSE), VLOOKUP(PrivateSchedule[[#This Row],[re]],RTARoutes[[StageCodes]:[RouteID]],6,FALSE))</f>
        <v>PVT500</v>
      </c>
      <c r="AE1570" t="str" cm="1">
        <f t="array" ref="AE1570">_xlfn.IFS( NOT(ISNA(VLOOKUP(PrivateSchedule[[#This Row],[ow]],RTARoutes[[StageCodes]:[RouteID]],6,FALSE))), "O",  NOT(ISNA(VLOOKUP(PrivateSchedule[[#This Row],[re]],RTARoutes[[StageCodes]:[RouteID]],6,FALSE))), "R")</f>
        <v>R</v>
      </c>
      <c r="AF1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71" spans="2:33">
      <c r="O1571" s="171" t="s">
        <v>3091</v>
      </c>
      <c r="T1571" s="173" t="s">
        <v>421</v>
      </c>
      <c r="U1571" t="str">
        <f t="shared" si="96"/>
        <v>VERNA IND-VASCO</v>
      </c>
      <c r="V1571" s="163">
        <v>0.61111111111111116</v>
      </c>
      <c r="AA1571" s="165" t="str">
        <f t="shared" si="97"/>
        <v/>
      </c>
      <c r="AB1571" t="str">
        <f t="shared" si="98"/>
        <v>VSD</v>
      </c>
      <c r="AC1571" t="str">
        <f t="shared" si="99"/>
        <v>GA06T2977</v>
      </c>
      <c r="AD1571" t="str">
        <f>_xlfn.IFNA(VLOOKUP(PrivateSchedule[[#This Row],[ow]],RTARoutes[[StageCodes]:[RouteID]],6,FALSE), VLOOKUP(PrivateSchedule[[#This Row],[re]],RTARoutes[[StageCodes]:[RouteID]],6,FALSE))</f>
        <v>PVT500</v>
      </c>
      <c r="AE1571" t="str" cm="1">
        <f t="array" ref="AE1571">_xlfn.IFS( NOT(ISNA(VLOOKUP(PrivateSchedule[[#This Row],[ow]],RTARoutes[[StageCodes]:[RouteID]],6,FALSE))), "O",  NOT(ISNA(VLOOKUP(PrivateSchedule[[#This Row],[re]],RTARoutes[[StageCodes]:[RouteID]],6,FALSE))), "R")</f>
        <v>O</v>
      </c>
      <c r="AF1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72" spans="2:33">
      <c r="O1572" s="171" t="s">
        <v>421</v>
      </c>
      <c r="T1572" s="173" t="s">
        <v>3197</v>
      </c>
      <c r="U1572" t="str">
        <f t="shared" si="96"/>
        <v>VASCO-ZUARINAGAR</v>
      </c>
      <c r="V1572" s="163">
        <v>0.64583333333333337</v>
      </c>
      <c r="AA1572" s="165" t="str">
        <f t="shared" si="97"/>
        <v/>
      </c>
      <c r="AB1572" t="str">
        <f t="shared" si="98"/>
        <v>VSD</v>
      </c>
      <c r="AC1572" t="str">
        <f t="shared" si="99"/>
        <v>GA06T2977</v>
      </c>
      <c r="AD1572" t="str">
        <f>_xlfn.IFNA(VLOOKUP(PrivateSchedule[[#This Row],[ow]],RTARoutes[[StageCodes]:[RouteID]],6,FALSE), VLOOKUP(PrivateSchedule[[#This Row],[re]],RTARoutes[[StageCodes]:[RouteID]],6,FALSE))</f>
        <v>PVT515</v>
      </c>
      <c r="AE1572" t="str" cm="1">
        <f t="array" ref="AE1572">_xlfn.IFS( NOT(ISNA(VLOOKUP(PrivateSchedule[[#This Row],[ow]],RTARoutes[[StageCodes]:[RouteID]],6,FALSE))), "O",  NOT(ISNA(VLOOKUP(PrivateSchedule[[#This Row],[re]],RTARoutes[[StageCodes]:[RouteID]],6,FALSE))), "R")</f>
        <v>O</v>
      </c>
      <c r="AF1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73" spans="2:33">
      <c r="O1573" s="171" t="s">
        <v>3197</v>
      </c>
      <c r="T1573" s="173" t="s">
        <v>421</v>
      </c>
      <c r="U1573" t="str">
        <f t="shared" si="96"/>
        <v>ZUARINAGAR-VASCO</v>
      </c>
      <c r="V1573" s="163">
        <v>0.67013888888888884</v>
      </c>
      <c r="AA1573" s="165" t="str">
        <f t="shared" si="97"/>
        <v/>
      </c>
      <c r="AB1573" t="str">
        <f t="shared" si="98"/>
        <v>VSD</v>
      </c>
      <c r="AC1573" t="str">
        <f t="shared" si="99"/>
        <v>GA06T2977</v>
      </c>
      <c r="AD1573" t="str">
        <f>_xlfn.IFNA(VLOOKUP(PrivateSchedule[[#This Row],[ow]],RTARoutes[[StageCodes]:[RouteID]],6,FALSE), VLOOKUP(PrivateSchedule[[#This Row],[re]],RTARoutes[[StageCodes]:[RouteID]],6,FALSE))</f>
        <v>PVT515</v>
      </c>
      <c r="AE1573" t="str" cm="1">
        <f t="array" ref="AE1573">_xlfn.IFS( NOT(ISNA(VLOOKUP(PrivateSchedule[[#This Row],[ow]],RTARoutes[[StageCodes]:[RouteID]],6,FALSE))), "O",  NOT(ISNA(VLOOKUP(PrivateSchedule[[#This Row],[re]],RTARoutes[[StageCodes]:[RouteID]],6,FALSE))), "R")</f>
        <v>R</v>
      </c>
      <c r="AF1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74" spans="2:33">
      <c r="O1574" s="171" t="s">
        <v>421</v>
      </c>
      <c r="T1574" s="173" t="s">
        <v>3197</v>
      </c>
      <c r="U1574" t="str">
        <f t="shared" si="96"/>
        <v>VASCO-ZUARINAGAR</v>
      </c>
      <c r="V1574" s="163">
        <v>0.68402777777777779</v>
      </c>
      <c r="AA1574" s="165" t="str">
        <f t="shared" si="97"/>
        <v/>
      </c>
      <c r="AB1574" t="str">
        <f t="shared" si="98"/>
        <v>VSD</v>
      </c>
      <c r="AC1574" t="str">
        <f t="shared" si="99"/>
        <v>GA06T2977</v>
      </c>
      <c r="AD1574" t="str">
        <f>_xlfn.IFNA(VLOOKUP(PrivateSchedule[[#This Row],[ow]],RTARoutes[[StageCodes]:[RouteID]],6,FALSE), VLOOKUP(PrivateSchedule[[#This Row],[re]],RTARoutes[[StageCodes]:[RouteID]],6,FALSE))</f>
        <v>PVT515</v>
      </c>
      <c r="AE1574" t="str" cm="1">
        <f t="array" ref="AE1574">_xlfn.IFS( NOT(ISNA(VLOOKUP(PrivateSchedule[[#This Row],[ow]],RTARoutes[[StageCodes]:[RouteID]],6,FALSE))), "O",  NOT(ISNA(VLOOKUP(PrivateSchedule[[#This Row],[re]],RTARoutes[[StageCodes]:[RouteID]],6,FALSE))), "R")</f>
        <v>O</v>
      </c>
      <c r="AF1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75" spans="2:33">
      <c r="O1575" s="171" t="s">
        <v>3197</v>
      </c>
      <c r="T1575" s="173" t="s">
        <v>421</v>
      </c>
      <c r="U1575" t="str">
        <f t="shared" si="96"/>
        <v>ZUARINAGAR-VASCO</v>
      </c>
      <c r="V1575" s="163">
        <v>0.70138888888888884</v>
      </c>
      <c r="AA1575" s="165" t="str">
        <f t="shared" si="97"/>
        <v/>
      </c>
      <c r="AB1575" t="str">
        <f t="shared" si="98"/>
        <v>VSD</v>
      </c>
      <c r="AC1575" t="str">
        <f t="shared" si="99"/>
        <v>GA06T2977</v>
      </c>
      <c r="AD1575" t="str">
        <f>_xlfn.IFNA(VLOOKUP(PrivateSchedule[[#This Row],[ow]],RTARoutes[[StageCodes]:[RouteID]],6,FALSE), VLOOKUP(PrivateSchedule[[#This Row],[re]],RTARoutes[[StageCodes]:[RouteID]],6,FALSE))</f>
        <v>PVT515</v>
      </c>
      <c r="AE1575" t="str" cm="1">
        <f t="array" ref="AE1575">_xlfn.IFS( NOT(ISNA(VLOOKUP(PrivateSchedule[[#This Row],[ow]],RTARoutes[[StageCodes]:[RouteID]],6,FALSE))), "O",  NOT(ISNA(VLOOKUP(PrivateSchedule[[#This Row],[re]],RTARoutes[[StageCodes]:[RouteID]],6,FALSE))), "R")</f>
        <v>R</v>
      </c>
      <c r="AF1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76" spans="2:33">
      <c r="O1576" s="171" t="s">
        <v>421</v>
      </c>
      <c r="T1576" s="173" t="s">
        <v>3091</v>
      </c>
      <c r="U1576" t="str">
        <f t="shared" si="96"/>
        <v>VASCO-VERNA IND</v>
      </c>
      <c r="V1576" s="163">
        <v>0.72569444444444442</v>
      </c>
      <c r="AA1576" s="165" t="str">
        <f t="shared" si="97"/>
        <v/>
      </c>
      <c r="AB1576" t="str">
        <f t="shared" si="98"/>
        <v>VSD</v>
      </c>
      <c r="AC1576" t="str">
        <f t="shared" si="99"/>
        <v>GA06T2977</v>
      </c>
      <c r="AD1576" t="str">
        <f>_xlfn.IFNA(VLOOKUP(PrivateSchedule[[#This Row],[ow]],RTARoutes[[StageCodes]:[RouteID]],6,FALSE), VLOOKUP(PrivateSchedule[[#This Row],[re]],RTARoutes[[StageCodes]:[RouteID]],6,FALSE))</f>
        <v>PVT500</v>
      </c>
      <c r="AE1576" t="str" cm="1">
        <f t="array" ref="AE1576">_xlfn.IFS( NOT(ISNA(VLOOKUP(PrivateSchedule[[#This Row],[ow]],RTARoutes[[StageCodes]:[RouteID]],6,FALSE))), "O",  NOT(ISNA(VLOOKUP(PrivateSchedule[[#This Row],[re]],RTARoutes[[StageCodes]:[RouteID]],6,FALSE))), "R")</f>
        <v>R</v>
      </c>
      <c r="AF1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77" spans="2:33">
      <c r="O1577" s="171" t="s">
        <v>3091</v>
      </c>
      <c r="T1577" s="173" t="s">
        <v>421</v>
      </c>
      <c r="U1577" t="str">
        <f t="shared" si="96"/>
        <v>VERNA IND-VASCO</v>
      </c>
      <c r="V1577" s="163">
        <v>0.74652777777777779</v>
      </c>
      <c r="AA1577" s="165" t="str">
        <f t="shared" si="97"/>
        <v/>
      </c>
      <c r="AB1577" t="str">
        <f t="shared" si="98"/>
        <v>VSD</v>
      </c>
      <c r="AC1577" t="str">
        <f t="shared" si="99"/>
        <v>GA06T2977</v>
      </c>
      <c r="AD1577" t="str">
        <f>_xlfn.IFNA(VLOOKUP(PrivateSchedule[[#This Row],[ow]],RTARoutes[[StageCodes]:[RouteID]],6,FALSE), VLOOKUP(PrivateSchedule[[#This Row],[re]],RTARoutes[[StageCodes]:[RouteID]],6,FALSE))</f>
        <v>PVT500</v>
      </c>
      <c r="AE1577" t="str" cm="1">
        <f t="array" ref="AE1577">_xlfn.IFS( NOT(ISNA(VLOOKUP(PrivateSchedule[[#This Row],[ow]],RTARoutes[[StageCodes]:[RouteID]],6,FALSE))), "O",  NOT(ISNA(VLOOKUP(PrivateSchedule[[#This Row],[re]],RTARoutes[[StageCodes]:[RouteID]],6,FALSE))), "R")</f>
        <v>O</v>
      </c>
      <c r="AF1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78" spans="2:33">
      <c r="O1578" s="171" t="s">
        <v>421</v>
      </c>
      <c r="T1578" s="173" t="s">
        <v>3197</v>
      </c>
      <c r="U1578" t="str">
        <f t="shared" si="96"/>
        <v>VASCO-ZUARINAGAR</v>
      </c>
      <c r="V1578" s="163">
        <v>0.77430555555555558</v>
      </c>
      <c r="AA1578" s="165" t="str">
        <f t="shared" si="97"/>
        <v/>
      </c>
      <c r="AB1578" t="str">
        <f t="shared" si="98"/>
        <v>VSD</v>
      </c>
      <c r="AC1578" t="str">
        <f t="shared" si="99"/>
        <v>GA06T2977</v>
      </c>
      <c r="AD1578" t="str">
        <f>_xlfn.IFNA(VLOOKUP(PrivateSchedule[[#This Row],[ow]],RTARoutes[[StageCodes]:[RouteID]],6,FALSE), VLOOKUP(PrivateSchedule[[#This Row],[re]],RTARoutes[[StageCodes]:[RouteID]],6,FALSE))</f>
        <v>PVT515</v>
      </c>
      <c r="AE1578" t="str" cm="1">
        <f t="array" ref="AE1578">_xlfn.IFS( NOT(ISNA(VLOOKUP(PrivateSchedule[[#This Row],[ow]],RTARoutes[[StageCodes]:[RouteID]],6,FALSE))), "O",  NOT(ISNA(VLOOKUP(PrivateSchedule[[#This Row],[re]],RTARoutes[[StageCodes]:[RouteID]],6,FALSE))), "R")</f>
        <v>O</v>
      </c>
      <c r="AF1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79" spans="2:33">
      <c r="O1579" s="171" t="s">
        <v>3197</v>
      </c>
      <c r="T1579" s="173" t="s">
        <v>421</v>
      </c>
      <c r="U1579" t="str">
        <f t="shared" si="96"/>
        <v>ZUARINAGAR-VASCO</v>
      </c>
      <c r="V1579" s="163">
        <v>0.79513888888888884</v>
      </c>
      <c r="AA1579" s="165" t="str">
        <f t="shared" si="97"/>
        <v/>
      </c>
      <c r="AB1579" t="str">
        <f t="shared" si="98"/>
        <v>VSD</v>
      </c>
      <c r="AC1579" t="str">
        <f t="shared" si="99"/>
        <v>GA06T2977</v>
      </c>
      <c r="AD1579" t="str">
        <f>_xlfn.IFNA(VLOOKUP(PrivateSchedule[[#This Row],[ow]],RTARoutes[[StageCodes]:[RouteID]],6,FALSE), VLOOKUP(PrivateSchedule[[#This Row],[re]],RTARoutes[[StageCodes]:[RouteID]],6,FALSE))</f>
        <v>PVT515</v>
      </c>
      <c r="AE1579" t="str" cm="1">
        <f t="array" ref="AE1579">_xlfn.IFS( NOT(ISNA(VLOOKUP(PrivateSchedule[[#This Row],[ow]],RTARoutes[[StageCodes]:[RouteID]],6,FALSE))), "O",  NOT(ISNA(VLOOKUP(PrivateSchedule[[#This Row],[re]],RTARoutes[[StageCodes]:[RouteID]],6,FALSE))), "R")</f>
        <v>R</v>
      </c>
      <c r="AF1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80" spans="2:33">
      <c r="O1580" s="171" t="s">
        <v>421</v>
      </c>
      <c r="T1580" s="173" t="s">
        <v>3197</v>
      </c>
      <c r="U1580" t="str">
        <f t="shared" si="96"/>
        <v>VASCO-ZUARINAGAR</v>
      </c>
      <c r="V1580" s="163">
        <v>0.82638888888888884</v>
      </c>
      <c r="AA1580" s="165" t="str">
        <f t="shared" si="97"/>
        <v/>
      </c>
      <c r="AB1580" t="str">
        <f t="shared" si="98"/>
        <v>VSD</v>
      </c>
      <c r="AC1580" t="str">
        <f t="shared" si="99"/>
        <v>GA06T2977</v>
      </c>
      <c r="AD1580" t="str">
        <f>_xlfn.IFNA(VLOOKUP(PrivateSchedule[[#This Row],[ow]],RTARoutes[[StageCodes]:[RouteID]],6,FALSE), VLOOKUP(PrivateSchedule[[#This Row],[re]],RTARoutes[[StageCodes]:[RouteID]],6,FALSE))</f>
        <v>PVT515</v>
      </c>
      <c r="AE1580" t="str" cm="1">
        <f t="array" ref="AE1580">_xlfn.IFS( NOT(ISNA(VLOOKUP(PrivateSchedule[[#This Row],[ow]],RTARoutes[[StageCodes]:[RouteID]],6,FALSE))), "O",  NOT(ISNA(VLOOKUP(PrivateSchedule[[#This Row],[re]],RTARoutes[[StageCodes]:[RouteID]],6,FALSE))), "R")</f>
        <v>O</v>
      </c>
      <c r="AF1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81" spans="2:33">
      <c r="B1581" s="171" t="s">
        <v>4053</v>
      </c>
      <c r="C1581" s="172" t="s">
        <v>4054</v>
      </c>
      <c r="D1581" s="172" t="s">
        <v>3922</v>
      </c>
      <c r="E1581" s="176">
        <v>43862</v>
      </c>
      <c r="F1581" s="177">
        <v>43982</v>
      </c>
      <c r="J1581" s="171" t="s">
        <v>4055</v>
      </c>
      <c r="L1581" s="172" t="s">
        <v>16</v>
      </c>
      <c r="M1581" s="198">
        <v>29</v>
      </c>
      <c r="O1581" s="171" t="s">
        <v>421</v>
      </c>
      <c r="T1581" s="173" t="s">
        <v>3091</v>
      </c>
      <c r="U1581" t="str">
        <f t="shared" si="96"/>
        <v>VASCO-VERNA IND</v>
      </c>
      <c r="V1581" s="163">
        <v>0.27083333333333331</v>
      </c>
      <c r="AA1581" s="165" t="str">
        <f t="shared" si="97"/>
        <v/>
      </c>
      <c r="AB1581" t="str">
        <f t="shared" si="98"/>
        <v>VSD</v>
      </c>
      <c r="AC1581" t="str">
        <f t="shared" si="99"/>
        <v>GA01T4785</v>
      </c>
      <c r="AD1581" t="str">
        <f>_xlfn.IFNA(VLOOKUP(PrivateSchedule[[#This Row],[ow]],RTARoutes[[StageCodes]:[RouteID]],6,FALSE), VLOOKUP(PrivateSchedule[[#This Row],[re]],RTARoutes[[StageCodes]:[RouteID]],6,FALSE))</f>
        <v>PVT500</v>
      </c>
      <c r="AE1581" t="str" cm="1">
        <f t="array" ref="AE1581">_xlfn.IFS( NOT(ISNA(VLOOKUP(PrivateSchedule[[#This Row],[ow]],RTARoutes[[StageCodes]:[RouteID]],6,FALSE))), "O",  NOT(ISNA(VLOOKUP(PrivateSchedule[[#This Row],[re]],RTARoutes[[StageCodes]:[RouteID]],6,FALSE))), "R")</f>
        <v>R</v>
      </c>
      <c r="AF1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82" spans="2:33">
      <c r="O1582" s="171" t="s">
        <v>3091</v>
      </c>
      <c r="T1582" s="173" t="s">
        <v>421</v>
      </c>
      <c r="U1582" t="str">
        <f t="shared" si="96"/>
        <v>VERNA IND-VASCO</v>
      </c>
      <c r="V1582" s="163">
        <v>0.30208333333333331</v>
      </c>
      <c r="AA1582" s="165" t="str">
        <f t="shared" si="97"/>
        <v/>
      </c>
      <c r="AB1582" t="str">
        <f t="shared" si="98"/>
        <v>VSD</v>
      </c>
      <c r="AC1582" t="str">
        <f t="shared" si="99"/>
        <v>GA01T4785</v>
      </c>
      <c r="AD1582" t="str">
        <f>_xlfn.IFNA(VLOOKUP(PrivateSchedule[[#This Row],[ow]],RTARoutes[[StageCodes]:[RouteID]],6,FALSE), VLOOKUP(PrivateSchedule[[#This Row],[re]],RTARoutes[[StageCodes]:[RouteID]],6,FALSE))</f>
        <v>PVT500</v>
      </c>
      <c r="AE1582" t="str" cm="1">
        <f t="array" ref="AE1582">_xlfn.IFS( NOT(ISNA(VLOOKUP(PrivateSchedule[[#This Row],[ow]],RTARoutes[[StageCodes]:[RouteID]],6,FALSE))), "O",  NOT(ISNA(VLOOKUP(PrivateSchedule[[#This Row],[re]],RTARoutes[[StageCodes]:[RouteID]],6,FALSE))), "R")</f>
        <v>O</v>
      </c>
      <c r="AF1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83" spans="2:33">
      <c r="O1583" s="171" t="s">
        <v>421</v>
      </c>
      <c r="P1583" s="172" t="s">
        <v>1945</v>
      </c>
      <c r="T1583" s="173" t="s">
        <v>3197</v>
      </c>
      <c r="U1583" t="str">
        <f t="shared" si="96"/>
        <v>VASCO-MES COLLEGE-ZUARINAGAR</v>
      </c>
      <c r="V1583" s="163">
        <v>0.33680555555555558</v>
      </c>
      <c r="AA1583" s="165" t="str">
        <f t="shared" si="97"/>
        <v/>
      </c>
      <c r="AB1583" t="str">
        <f t="shared" si="98"/>
        <v>VSD</v>
      </c>
      <c r="AC1583" t="str">
        <f t="shared" si="99"/>
        <v>GA01T4785</v>
      </c>
      <c r="AD1583" t="str">
        <f>_xlfn.IFNA(VLOOKUP(PrivateSchedule[[#This Row],[ow]],RTARoutes[[StageCodes]:[RouteID]],6,FALSE), VLOOKUP(PrivateSchedule[[#This Row],[re]],RTARoutes[[StageCodes]:[RouteID]],6,FALSE))</f>
        <v>PVT515</v>
      </c>
      <c r="AE1583" t="str" cm="1">
        <f t="array" ref="AE1583">_xlfn.IFS( NOT(ISNA(VLOOKUP(PrivateSchedule[[#This Row],[ow]],RTARoutes[[StageCodes]:[RouteID]],6,FALSE))), "O",  NOT(ISNA(VLOOKUP(PrivateSchedule[[#This Row],[re]],RTARoutes[[StageCodes]:[RouteID]],6,FALSE))), "R")</f>
        <v>O</v>
      </c>
      <c r="AF1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1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1584" spans="2:33">
      <c r="O1584" s="171" t="s">
        <v>3197</v>
      </c>
      <c r="T1584" s="173" t="s">
        <v>421</v>
      </c>
      <c r="U1584" t="str">
        <f t="shared" si="96"/>
        <v>ZUARINAGAR-VASCO</v>
      </c>
      <c r="V1584" s="163">
        <v>0.3576388888888889</v>
      </c>
      <c r="AA1584" s="165" t="str">
        <f t="shared" si="97"/>
        <v/>
      </c>
      <c r="AB1584" t="str">
        <f t="shared" si="98"/>
        <v>VSD</v>
      </c>
      <c r="AC1584" t="str">
        <f t="shared" si="99"/>
        <v>GA01T4785</v>
      </c>
      <c r="AD1584" t="str">
        <f>_xlfn.IFNA(VLOOKUP(PrivateSchedule[[#This Row],[ow]],RTARoutes[[StageCodes]:[RouteID]],6,FALSE), VLOOKUP(PrivateSchedule[[#This Row],[re]],RTARoutes[[StageCodes]:[RouteID]],6,FALSE))</f>
        <v>PVT515</v>
      </c>
      <c r="AE1584" t="str" cm="1">
        <f t="array" ref="AE1584">_xlfn.IFS( NOT(ISNA(VLOOKUP(PrivateSchedule[[#This Row],[ow]],RTARoutes[[StageCodes]:[RouteID]],6,FALSE))), "O",  NOT(ISNA(VLOOKUP(PrivateSchedule[[#This Row],[re]],RTARoutes[[StageCodes]:[RouteID]],6,FALSE))), "R")</f>
        <v>R</v>
      </c>
      <c r="AF1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85" spans="2:33">
      <c r="O1585" s="171" t="s">
        <v>421</v>
      </c>
      <c r="T1585" s="173" t="s">
        <v>3091</v>
      </c>
      <c r="U1585" t="str">
        <f t="shared" si="96"/>
        <v>VASCO-VERNA IND</v>
      </c>
      <c r="V1585" s="163">
        <v>0.39930555555555558</v>
      </c>
      <c r="AA1585" s="165" t="str">
        <f t="shared" si="97"/>
        <v/>
      </c>
      <c r="AB1585" t="str">
        <f t="shared" si="98"/>
        <v>VSD</v>
      </c>
      <c r="AC1585" t="str">
        <f t="shared" si="99"/>
        <v>GA01T4785</v>
      </c>
      <c r="AD1585" t="str">
        <f>_xlfn.IFNA(VLOOKUP(PrivateSchedule[[#This Row],[ow]],RTARoutes[[StageCodes]:[RouteID]],6,FALSE), VLOOKUP(PrivateSchedule[[#This Row],[re]],RTARoutes[[StageCodes]:[RouteID]],6,FALSE))</f>
        <v>PVT500</v>
      </c>
      <c r="AE1585" t="str" cm="1">
        <f t="array" ref="AE1585">_xlfn.IFS( NOT(ISNA(VLOOKUP(PrivateSchedule[[#This Row],[ow]],RTARoutes[[StageCodes]:[RouteID]],6,FALSE))), "O",  NOT(ISNA(VLOOKUP(PrivateSchedule[[#This Row],[re]],RTARoutes[[StageCodes]:[RouteID]],6,FALSE))), "R")</f>
        <v>R</v>
      </c>
      <c r="AF1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86" spans="2:33">
      <c r="O1586" s="171" t="s">
        <v>3091</v>
      </c>
      <c r="T1586" s="173" t="s">
        <v>421</v>
      </c>
      <c r="U1586" t="str">
        <f t="shared" si="96"/>
        <v>VERNA IND-VASCO</v>
      </c>
      <c r="V1586" s="163">
        <v>0.42708333333333331</v>
      </c>
      <c r="AA1586" s="165" t="str">
        <f t="shared" si="97"/>
        <v/>
      </c>
      <c r="AB1586" t="str">
        <f t="shared" si="98"/>
        <v>VSD</v>
      </c>
      <c r="AC1586" t="str">
        <f t="shared" si="99"/>
        <v>GA01T4785</v>
      </c>
      <c r="AD1586" t="str">
        <f>_xlfn.IFNA(VLOOKUP(PrivateSchedule[[#This Row],[ow]],RTARoutes[[StageCodes]:[RouteID]],6,FALSE), VLOOKUP(PrivateSchedule[[#This Row],[re]],RTARoutes[[StageCodes]:[RouteID]],6,FALSE))</f>
        <v>PVT500</v>
      </c>
      <c r="AE1586" t="str" cm="1">
        <f t="array" ref="AE1586">_xlfn.IFS( NOT(ISNA(VLOOKUP(PrivateSchedule[[#This Row],[ow]],RTARoutes[[StageCodes]:[RouteID]],6,FALSE))), "O",  NOT(ISNA(VLOOKUP(PrivateSchedule[[#This Row],[re]],RTARoutes[[StageCodes]:[RouteID]],6,FALSE))), "R")</f>
        <v>O</v>
      </c>
      <c r="AF1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87" spans="2:33">
      <c r="O1587" s="171" t="s">
        <v>421</v>
      </c>
      <c r="T1587" s="173" t="s">
        <v>3091</v>
      </c>
      <c r="U1587" t="str">
        <f t="shared" si="96"/>
        <v>VASCO-VERNA IND</v>
      </c>
      <c r="V1587" s="163">
        <v>0.46527777777777779</v>
      </c>
      <c r="AA1587" s="165" t="str">
        <f t="shared" si="97"/>
        <v/>
      </c>
      <c r="AB1587" t="str">
        <f t="shared" si="98"/>
        <v>VSD</v>
      </c>
      <c r="AC1587" t="str">
        <f t="shared" si="99"/>
        <v>GA01T4785</v>
      </c>
      <c r="AD1587" t="str">
        <f>_xlfn.IFNA(VLOOKUP(PrivateSchedule[[#This Row],[ow]],RTARoutes[[StageCodes]:[RouteID]],6,FALSE), VLOOKUP(PrivateSchedule[[#This Row],[re]],RTARoutes[[StageCodes]:[RouteID]],6,FALSE))</f>
        <v>PVT500</v>
      </c>
      <c r="AE1587" t="str" cm="1">
        <f t="array" ref="AE1587">_xlfn.IFS( NOT(ISNA(VLOOKUP(PrivateSchedule[[#This Row],[ow]],RTARoutes[[StageCodes]:[RouteID]],6,FALSE))), "O",  NOT(ISNA(VLOOKUP(PrivateSchedule[[#This Row],[re]],RTARoutes[[StageCodes]:[RouteID]],6,FALSE))), "R")</f>
        <v>R</v>
      </c>
      <c r="AF1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88" spans="2:33">
      <c r="O1588" s="171" t="s">
        <v>3091</v>
      </c>
      <c r="T1588" s="173" t="s">
        <v>421</v>
      </c>
      <c r="U1588" t="str">
        <f t="shared" si="96"/>
        <v>VERNA IND-VASCO</v>
      </c>
      <c r="V1588" s="163">
        <v>0.5</v>
      </c>
      <c r="AA1588" s="165" t="str">
        <f t="shared" si="97"/>
        <v/>
      </c>
      <c r="AB1588" t="str">
        <f t="shared" si="98"/>
        <v>VSD</v>
      </c>
      <c r="AC1588" t="str">
        <f t="shared" si="99"/>
        <v>GA01T4785</v>
      </c>
      <c r="AD1588" t="str">
        <f>_xlfn.IFNA(VLOOKUP(PrivateSchedule[[#This Row],[ow]],RTARoutes[[StageCodes]:[RouteID]],6,FALSE), VLOOKUP(PrivateSchedule[[#This Row],[re]],RTARoutes[[StageCodes]:[RouteID]],6,FALSE))</f>
        <v>PVT500</v>
      </c>
      <c r="AE1588" t="str" cm="1">
        <f t="array" ref="AE1588">_xlfn.IFS( NOT(ISNA(VLOOKUP(PrivateSchedule[[#This Row],[ow]],RTARoutes[[StageCodes]:[RouteID]],6,FALSE))), "O",  NOT(ISNA(VLOOKUP(PrivateSchedule[[#This Row],[re]],RTARoutes[[StageCodes]:[RouteID]],6,FALSE))), "R")</f>
        <v>O</v>
      </c>
      <c r="AF1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89" spans="2:33">
      <c r="O1589" s="171" t="s">
        <v>421</v>
      </c>
      <c r="P1589" s="172" t="s">
        <v>1945</v>
      </c>
      <c r="T1589" s="173" t="s">
        <v>3091</v>
      </c>
      <c r="U1589" t="str">
        <f t="shared" si="96"/>
        <v>VASCO-MES COLLEGE-VERNA IND</v>
      </c>
      <c r="V1589" s="163">
        <v>0.53472222222222221</v>
      </c>
      <c r="AA1589" s="165" t="str">
        <f t="shared" si="97"/>
        <v/>
      </c>
      <c r="AB1589" t="str">
        <f t="shared" si="98"/>
        <v>VSD</v>
      </c>
      <c r="AC1589" t="str">
        <f t="shared" si="99"/>
        <v>GA01T4785</v>
      </c>
      <c r="AD1589" t="str">
        <f>_xlfn.IFNA(VLOOKUP(PrivateSchedule[[#This Row],[ow]],RTARoutes[[StageCodes]:[RouteID]],6,FALSE), VLOOKUP(PrivateSchedule[[#This Row],[re]],RTARoutes[[StageCodes]:[RouteID]],6,FALSE))</f>
        <v>PVT503</v>
      </c>
      <c r="AE1589" t="str" cm="1">
        <f t="array" ref="AE1589">_xlfn.IFS( NOT(ISNA(VLOOKUP(PrivateSchedule[[#This Row],[ow]],RTARoutes[[StageCodes]:[RouteID]],6,FALSE))), "O",  NOT(ISNA(VLOOKUP(PrivateSchedule[[#This Row],[re]],RTARoutes[[StageCodes]:[RouteID]],6,FALSE))), "R")</f>
        <v>R</v>
      </c>
      <c r="AF1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590" spans="2:33">
      <c r="O1590" s="171" t="s">
        <v>3091</v>
      </c>
      <c r="T1590" s="173" t="s">
        <v>421</v>
      </c>
      <c r="U1590" t="str">
        <f t="shared" si="96"/>
        <v>VERNA IND-VASCO</v>
      </c>
      <c r="V1590" s="163">
        <v>0.56944444444444442</v>
      </c>
      <c r="AA1590" s="165" t="str">
        <f t="shared" si="97"/>
        <v/>
      </c>
      <c r="AB1590" t="str">
        <f t="shared" si="98"/>
        <v>VSD</v>
      </c>
      <c r="AC1590" t="str">
        <f t="shared" si="99"/>
        <v>GA01T4785</v>
      </c>
      <c r="AD1590" t="str">
        <f>_xlfn.IFNA(VLOOKUP(PrivateSchedule[[#This Row],[ow]],RTARoutes[[StageCodes]:[RouteID]],6,FALSE), VLOOKUP(PrivateSchedule[[#This Row],[re]],RTARoutes[[StageCodes]:[RouteID]],6,FALSE))</f>
        <v>PVT500</v>
      </c>
      <c r="AE1590" t="str" cm="1">
        <f t="array" ref="AE1590">_xlfn.IFS( NOT(ISNA(VLOOKUP(PrivateSchedule[[#This Row],[ow]],RTARoutes[[StageCodes]:[RouteID]],6,FALSE))), "O",  NOT(ISNA(VLOOKUP(PrivateSchedule[[#This Row],[re]],RTARoutes[[StageCodes]:[RouteID]],6,FALSE))), "R")</f>
        <v>O</v>
      </c>
      <c r="AF1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91" spans="2:33">
      <c r="O1591" s="171" t="s">
        <v>421</v>
      </c>
      <c r="T1591" s="173" t="s">
        <v>3197</v>
      </c>
      <c r="U1591" t="str">
        <f t="shared" si="96"/>
        <v>VASCO-ZUARINAGAR</v>
      </c>
      <c r="V1591" s="163">
        <v>0.60069444444444442</v>
      </c>
      <c r="AA1591" s="165" t="str">
        <f t="shared" si="97"/>
        <v/>
      </c>
      <c r="AB1591" t="str">
        <f t="shared" si="98"/>
        <v>VSD</v>
      </c>
      <c r="AC1591" t="str">
        <f t="shared" si="99"/>
        <v>GA01T4785</v>
      </c>
      <c r="AD1591" t="str">
        <f>_xlfn.IFNA(VLOOKUP(PrivateSchedule[[#This Row],[ow]],RTARoutes[[StageCodes]:[RouteID]],6,FALSE), VLOOKUP(PrivateSchedule[[#This Row],[re]],RTARoutes[[StageCodes]:[RouteID]],6,FALSE))</f>
        <v>PVT515</v>
      </c>
      <c r="AE1591" t="str" cm="1">
        <f t="array" ref="AE1591">_xlfn.IFS( NOT(ISNA(VLOOKUP(PrivateSchedule[[#This Row],[ow]],RTARoutes[[StageCodes]:[RouteID]],6,FALSE))), "O",  NOT(ISNA(VLOOKUP(PrivateSchedule[[#This Row],[re]],RTARoutes[[StageCodes]:[RouteID]],6,FALSE))), "R")</f>
        <v>O</v>
      </c>
      <c r="AF1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592" spans="2:33">
      <c r="O1592" s="171" t="s">
        <v>3197</v>
      </c>
      <c r="T1592" s="173" t="s">
        <v>421</v>
      </c>
      <c r="U1592" t="str">
        <f t="shared" si="96"/>
        <v>ZUARINAGAR-VASCO</v>
      </c>
      <c r="V1592" s="163">
        <v>0.64583333333333337</v>
      </c>
      <c r="AA1592" s="165" t="str">
        <f t="shared" si="97"/>
        <v/>
      </c>
      <c r="AB1592" t="str">
        <f t="shared" si="98"/>
        <v>VSD</v>
      </c>
      <c r="AC1592" t="str">
        <f t="shared" si="99"/>
        <v>GA01T4785</v>
      </c>
      <c r="AD1592" t="str">
        <f>_xlfn.IFNA(VLOOKUP(PrivateSchedule[[#This Row],[ow]],RTARoutes[[StageCodes]:[RouteID]],6,FALSE), VLOOKUP(PrivateSchedule[[#This Row],[re]],RTARoutes[[StageCodes]:[RouteID]],6,FALSE))</f>
        <v>PVT515</v>
      </c>
      <c r="AE1592" t="str" cm="1">
        <f t="array" ref="AE1592">_xlfn.IFS( NOT(ISNA(VLOOKUP(PrivateSchedule[[#This Row],[ow]],RTARoutes[[StageCodes]:[RouteID]],6,FALSE))), "O",  NOT(ISNA(VLOOKUP(PrivateSchedule[[#This Row],[re]],RTARoutes[[StageCodes]:[RouteID]],6,FALSE))), "R")</f>
        <v>R</v>
      </c>
      <c r="AF1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593" spans="2:33">
      <c r="O1593" s="171" t="s">
        <v>421</v>
      </c>
      <c r="T1593" s="173" t="s">
        <v>3091</v>
      </c>
      <c r="U1593" t="str">
        <f t="shared" si="96"/>
        <v>VASCO-VERNA IND</v>
      </c>
      <c r="V1593" s="163">
        <v>0.71180555555555558</v>
      </c>
      <c r="AA1593" s="165" t="str">
        <f t="shared" si="97"/>
        <v/>
      </c>
      <c r="AB1593" t="str">
        <f t="shared" si="98"/>
        <v>VSD</v>
      </c>
      <c r="AC1593" t="str">
        <f t="shared" si="99"/>
        <v>GA01T4785</v>
      </c>
      <c r="AD1593" t="str">
        <f>_xlfn.IFNA(VLOOKUP(PrivateSchedule[[#This Row],[ow]],RTARoutes[[StageCodes]:[RouteID]],6,FALSE), VLOOKUP(PrivateSchedule[[#This Row],[re]],RTARoutes[[StageCodes]:[RouteID]],6,FALSE))</f>
        <v>PVT500</v>
      </c>
      <c r="AE1593" t="str" cm="1">
        <f t="array" ref="AE1593">_xlfn.IFS( NOT(ISNA(VLOOKUP(PrivateSchedule[[#This Row],[ow]],RTARoutes[[StageCodes]:[RouteID]],6,FALSE))), "O",  NOT(ISNA(VLOOKUP(PrivateSchedule[[#This Row],[re]],RTARoutes[[StageCodes]:[RouteID]],6,FALSE))), "R")</f>
        <v>R</v>
      </c>
      <c r="AF1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94" spans="2:33">
      <c r="O1594" s="171" t="s">
        <v>3091</v>
      </c>
      <c r="T1594" s="173" t="s">
        <v>421</v>
      </c>
      <c r="U1594" t="str">
        <f t="shared" si="96"/>
        <v>VERNA IND-VASCO</v>
      </c>
      <c r="V1594" s="163">
        <v>0.76736111111111116</v>
      </c>
      <c r="AA1594" s="165" t="str">
        <f t="shared" si="97"/>
        <v/>
      </c>
      <c r="AB1594" t="str">
        <f t="shared" si="98"/>
        <v>VSD</v>
      </c>
      <c r="AC1594" t="str">
        <f t="shared" si="99"/>
        <v>GA01T4785</v>
      </c>
      <c r="AD1594" t="str">
        <f>_xlfn.IFNA(VLOOKUP(PrivateSchedule[[#This Row],[ow]],RTARoutes[[StageCodes]:[RouteID]],6,FALSE), VLOOKUP(PrivateSchedule[[#This Row],[re]],RTARoutes[[StageCodes]:[RouteID]],6,FALSE))</f>
        <v>PVT500</v>
      </c>
      <c r="AE1594" t="str" cm="1">
        <f t="array" ref="AE1594">_xlfn.IFS( NOT(ISNA(VLOOKUP(PrivateSchedule[[#This Row],[ow]],RTARoutes[[StageCodes]:[RouteID]],6,FALSE))), "O",  NOT(ISNA(VLOOKUP(PrivateSchedule[[#This Row],[re]],RTARoutes[[StageCodes]:[RouteID]],6,FALSE))), "R")</f>
        <v>O</v>
      </c>
      <c r="AF1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95" spans="2:33">
      <c r="O1595" s="171" t="s">
        <v>421</v>
      </c>
      <c r="T1595" s="173" t="s">
        <v>3091</v>
      </c>
      <c r="U1595" t="str">
        <f t="shared" si="96"/>
        <v>VASCO-VERNA IND</v>
      </c>
      <c r="V1595" s="163">
        <v>0.80208333333333337</v>
      </c>
      <c r="AA1595" s="165" t="str">
        <f t="shared" si="97"/>
        <v/>
      </c>
      <c r="AB1595" t="str">
        <f t="shared" si="98"/>
        <v>VSD</v>
      </c>
      <c r="AC1595" t="str">
        <f t="shared" si="99"/>
        <v>GA01T4785</v>
      </c>
      <c r="AD1595" t="str">
        <f>_xlfn.IFNA(VLOOKUP(PrivateSchedule[[#This Row],[ow]],RTARoutes[[StageCodes]:[RouteID]],6,FALSE), VLOOKUP(PrivateSchedule[[#This Row],[re]],RTARoutes[[StageCodes]:[RouteID]],6,FALSE))</f>
        <v>PVT500</v>
      </c>
      <c r="AE1595" t="str" cm="1">
        <f t="array" ref="AE1595">_xlfn.IFS( NOT(ISNA(VLOOKUP(PrivateSchedule[[#This Row],[ow]],RTARoutes[[StageCodes]:[RouteID]],6,FALSE))), "O",  NOT(ISNA(VLOOKUP(PrivateSchedule[[#This Row],[re]],RTARoutes[[StageCodes]:[RouteID]],6,FALSE))), "R")</f>
        <v>R</v>
      </c>
      <c r="AF1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596" spans="2:33">
      <c r="O1596" s="171" t="s">
        <v>3091</v>
      </c>
      <c r="T1596" s="173" t="s">
        <v>421</v>
      </c>
      <c r="U1596" t="str">
        <f t="shared" si="96"/>
        <v>VERNA IND-VASCO</v>
      </c>
      <c r="V1596" s="163">
        <v>0.82638888888888884</v>
      </c>
      <c r="AA1596" s="165" t="str">
        <f t="shared" si="97"/>
        <v/>
      </c>
      <c r="AB1596" t="str">
        <f t="shared" si="98"/>
        <v>VSD</v>
      </c>
      <c r="AC1596" t="str">
        <f t="shared" si="99"/>
        <v>GA01T4785</v>
      </c>
      <c r="AD1596" t="str">
        <f>_xlfn.IFNA(VLOOKUP(PrivateSchedule[[#This Row],[ow]],RTARoutes[[StageCodes]:[RouteID]],6,FALSE), VLOOKUP(PrivateSchedule[[#This Row],[re]],RTARoutes[[StageCodes]:[RouteID]],6,FALSE))</f>
        <v>PVT500</v>
      </c>
      <c r="AE1596" t="str" cm="1">
        <f t="array" ref="AE1596">_xlfn.IFS( NOT(ISNA(VLOOKUP(PrivateSchedule[[#This Row],[ow]],RTARoutes[[StageCodes]:[RouteID]],6,FALSE))), "O",  NOT(ISNA(VLOOKUP(PrivateSchedule[[#This Row],[re]],RTARoutes[[StageCodes]:[RouteID]],6,FALSE))), "R")</f>
        <v>O</v>
      </c>
      <c r="AF1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97" spans="2:33">
      <c r="B1597" s="171" t="s">
        <v>4056</v>
      </c>
      <c r="C1597" s="172" t="s">
        <v>4057</v>
      </c>
      <c r="E1597" s="176" t="s">
        <v>4058</v>
      </c>
      <c r="F1597" s="177" t="s">
        <v>4059</v>
      </c>
      <c r="J1597" s="171" t="s">
        <v>4060</v>
      </c>
      <c r="L1597" s="172" t="s">
        <v>16</v>
      </c>
      <c r="M1597" s="198">
        <v>31</v>
      </c>
      <c r="N1597" s="199">
        <v>12</v>
      </c>
      <c r="O1597" s="171" t="s">
        <v>421</v>
      </c>
      <c r="P1597" s="172" t="s">
        <v>943</v>
      </c>
      <c r="T1597" s="173" t="s">
        <v>3091</v>
      </c>
      <c r="U1597" t="str">
        <f t="shared" si="96"/>
        <v>VASCO-CHICALIM-VERNA IND</v>
      </c>
      <c r="V1597" s="163">
        <v>0.30208333333333331</v>
      </c>
      <c r="AA1597" s="165" t="str">
        <f t="shared" si="97"/>
        <v/>
      </c>
      <c r="AB1597" t="str">
        <f t="shared" si="98"/>
        <v>VSD</v>
      </c>
      <c r="AC1597" t="str">
        <f t="shared" si="99"/>
        <v>GA06T4854</v>
      </c>
      <c r="AD1597" t="str">
        <f>_xlfn.IFNA(VLOOKUP(PrivateSchedule[[#This Row],[ow]],RTARoutes[[StageCodes]:[RouteID]],6,FALSE), VLOOKUP(PrivateSchedule[[#This Row],[re]],RTARoutes[[StageCodes]:[RouteID]],6,FALSE))</f>
        <v>PVT500</v>
      </c>
      <c r="AE1597" t="str" cm="1">
        <f t="array" ref="AE1597">_xlfn.IFS( NOT(ISNA(VLOOKUP(PrivateSchedule[[#This Row],[ow]],RTARoutes[[StageCodes]:[RouteID]],6,FALSE))), "O",  NOT(ISNA(VLOOKUP(PrivateSchedule[[#This Row],[re]],RTARoutes[[StageCodes]:[RouteID]],6,FALSE))), "R")</f>
        <v>R</v>
      </c>
      <c r="AF1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VSD-*CHC-*VRI</v>
      </c>
      <c r="AG1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VRI-*CHC-*VSD</v>
      </c>
    </row>
    <row r="1598" spans="2:33">
      <c r="O1598" s="171" t="s">
        <v>3091</v>
      </c>
      <c r="T1598" s="173" t="s">
        <v>421</v>
      </c>
      <c r="U1598" t="str">
        <f t="shared" si="96"/>
        <v>VERNA IND-VASCO</v>
      </c>
      <c r="V1598" s="163">
        <v>0.3298611111111111</v>
      </c>
      <c r="AA1598" s="165" t="str">
        <f t="shared" si="97"/>
        <v/>
      </c>
      <c r="AB1598" t="str">
        <f t="shared" si="98"/>
        <v>VSD</v>
      </c>
      <c r="AC1598" t="str">
        <f t="shared" si="99"/>
        <v>GA06T4854</v>
      </c>
      <c r="AD1598" t="str">
        <f>_xlfn.IFNA(VLOOKUP(PrivateSchedule[[#This Row],[ow]],RTARoutes[[StageCodes]:[RouteID]],6,FALSE), VLOOKUP(PrivateSchedule[[#This Row],[re]],RTARoutes[[StageCodes]:[RouteID]],6,FALSE))</f>
        <v>PVT500</v>
      </c>
      <c r="AE1598" t="str" cm="1">
        <f t="array" ref="AE1598">_xlfn.IFS( NOT(ISNA(VLOOKUP(PrivateSchedule[[#This Row],[ow]],RTARoutes[[StageCodes]:[RouteID]],6,FALSE))), "O",  NOT(ISNA(VLOOKUP(PrivateSchedule[[#This Row],[re]],RTARoutes[[StageCodes]:[RouteID]],6,FALSE))), "R")</f>
        <v>O</v>
      </c>
      <c r="AF1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599" spans="2:33">
      <c r="O1599" s="171" t="s">
        <v>421</v>
      </c>
      <c r="P1599" s="172" t="s">
        <v>1945</v>
      </c>
      <c r="T1599" s="173" t="s">
        <v>3091</v>
      </c>
      <c r="U1599" t="str">
        <f t="shared" si="96"/>
        <v>VASCO-MES COLLEGE-VERNA IND</v>
      </c>
      <c r="V1599" s="163">
        <v>0.3576388888888889</v>
      </c>
      <c r="AA1599" s="165" t="str">
        <f t="shared" si="97"/>
        <v/>
      </c>
      <c r="AB1599" t="str">
        <f t="shared" si="98"/>
        <v>VSD</v>
      </c>
      <c r="AC1599" t="str">
        <f t="shared" si="99"/>
        <v>GA06T4854</v>
      </c>
      <c r="AD1599" t="str">
        <f>_xlfn.IFNA(VLOOKUP(PrivateSchedule[[#This Row],[ow]],RTARoutes[[StageCodes]:[RouteID]],6,FALSE), VLOOKUP(PrivateSchedule[[#This Row],[re]],RTARoutes[[StageCodes]:[RouteID]],6,FALSE))</f>
        <v>PVT503</v>
      </c>
      <c r="AE1599" t="str" cm="1">
        <f t="array" ref="AE1599">_xlfn.IFS( NOT(ISNA(VLOOKUP(PrivateSchedule[[#This Row],[ow]],RTARoutes[[StageCodes]:[RouteID]],6,FALSE))), "O",  NOT(ISNA(VLOOKUP(PrivateSchedule[[#This Row],[re]],RTARoutes[[StageCodes]:[RouteID]],6,FALSE))), "R")</f>
        <v>R</v>
      </c>
      <c r="AF1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600" spans="2:33">
      <c r="O1600" s="171" t="s">
        <v>3091</v>
      </c>
      <c r="T1600" s="173" t="s">
        <v>421</v>
      </c>
      <c r="U1600" t="str">
        <f t="shared" si="96"/>
        <v>VERNA IND-VASCO</v>
      </c>
      <c r="V1600" s="163">
        <v>0.39930555555555558</v>
      </c>
      <c r="AA1600" s="165" t="str">
        <f t="shared" si="97"/>
        <v/>
      </c>
      <c r="AB1600" t="str">
        <f t="shared" si="98"/>
        <v>VSD</v>
      </c>
      <c r="AC1600" t="str">
        <f t="shared" si="99"/>
        <v>GA06T4854</v>
      </c>
      <c r="AD1600" t="str">
        <f>_xlfn.IFNA(VLOOKUP(PrivateSchedule[[#This Row],[ow]],RTARoutes[[StageCodes]:[RouteID]],6,FALSE), VLOOKUP(PrivateSchedule[[#This Row],[re]],RTARoutes[[StageCodes]:[RouteID]],6,FALSE))</f>
        <v>PVT500</v>
      </c>
      <c r="AE1600" t="str" cm="1">
        <f t="array" ref="AE1600">_xlfn.IFS( NOT(ISNA(VLOOKUP(PrivateSchedule[[#This Row],[ow]],RTARoutes[[StageCodes]:[RouteID]],6,FALSE))), "O",  NOT(ISNA(VLOOKUP(PrivateSchedule[[#This Row],[re]],RTARoutes[[StageCodes]:[RouteID]],6,FALSE))), "R")</f>
        <v>O</v>
      </c>
      <c r="AF1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01" spans="2:33">
      <c r="O1601" s="171" t="s">
        <v>421</v>
      </c>
      <c r="T1601" s="173" t="s">
        <v>3197</v>
      </c>
      <c r="U1601" t="str">
        <f t="shared" si="96"/>
        <v>VASCO-ZUARINAGAR</v>
      </c>
      <c r="V1601" s="163">
        <v>0.47916666666666669</v>
      </c>
      <c r="AA1601" s="165" t="str">
        <f t="shared" si="97"/>
        <v/>
      </c>
      <c r="AB1601" t="str">
        <f t="shared" si="98"/>
        <v>VSD</v>
      </c>
      <c r="AC1601" t="str">
        <f t="shared" si="99"/>
        <v>GA06T4854</v>
      </c>
      <c r="AD1601" t="str">
        <f>_xlfn.IFNA(VLOOKUP(PrivateSchedule[[#This Row],[ow]],RTARoutes[[StageCodes]:[RouteID]],6,FALSE), VLOOKUP(PrivateSchedule[[#This Row],[re]],RTARoutes[[StageCodes]:[RouteID]],6,FALSE))</f>
        <v>PVT515</v>
      </c>
      <c r="AE1601" t="str" cm="1">
        <f t="array" ref="AE1601">_xlfn.IFS( NOT(ISNA(VLOOKUP(PrivateSchedule[[#This Row],[ow]],RTARoutes[[StageCodes]:[RouteID]],6,FALSE))), "O",  NOT(ISNA(VLOOKUP(PrivateSchedule[[#This Row],[re]],RTARoutes[[StageCodes]:[RouteID]],6,FALSE))), "R")</f>
        <v>O</v>
      </c>
      <c r="AF1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02" spans="2:33">
      <c r="O1602" s="171" t="s">
        <v>3197</v>
      </c>
      <c r="T1602" s="173" t="s">
        <v>421</v>
      </c>
      <c r="U1602" t="str">
        <f t="shared" si="96"/>
        <v>ZUARINAGAR-VASCO</v>
      </c>
      <c r="V1602" s="163">
        <v>0.51041666666666663</v>
      </c>
      <c r="AA1602" s="165" t="str">
        <f t="shared" si="97"/>
        <v/>
      </c>
      <c r="AB1602" t="str">
        <f t="shared" si="98"/>
        <v>VSD</v>
      </c>
      <c r="AC1602" t="str">
        <f t="shared" si="99"/>
        <v>GA06T4854</v>
      </c>
      <c r="AD1602" t="str">
        <f>_xlfn.IFNA(VLOOKUP(PrivateSchedule[[#This Row],[ow]],RTARoutes[[StageCodes]:[RouteID]],6,FALSE), VLOOKUP(PrivateSchedule[[#This Row],[re]],RTARoutes[[StageCodes]:[RouteID]],6,FALSE))</f>
        <v>PVT515</v>
      </c>
      <c r="AE1602" t="str" cm="1">
        <f t="array" ref="AE1602">_xlfn.IFS( NOT(ISNA(VLOOKUP(PrivateSchedule[[#This Row],[ow]],RTARoutes[[StageCodes]:[RouteID]],6,FALSE))), "O",  NOT(ISNA(VLOOKUP(PrivateSchedule[[#This Row],[re]],RTARoutes[[StageCodes]:[RouteID]],6,FALSE))), "R")</f>
        <v>R</v>
      </c>
      <c r="AF1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03" spans="2:33">
      <c r="O1603" s="171" t="s">
        <v>421</v>
      </c>
      <c r="T1603" s="173" t="s">
        <v>3197</v>
      </c>
      <c r="U1603" t="str">
        <f t="shared" ref="U1603:U1666" si="100">_xlfn.IFNA(VLOOKUP($O1603,Code2Loc,2,FALSE)
&amp; IF( OR( ISNA($P1603), LEN($P1603)=0), "",  "-" &amp; VLOOKUP($P1603,Code2Loc,2,FALSE))
&amp; IF( OR( ISNA($Q1603), LEN($Q1603)=0), "",  "-" &amp; VLOOKUP($Q1603,Code2Loc,2,FALSE))
&amp; IF( OR( ISNA($R1603), LEN($R1603)=0), "",  "-" &amp; VLOOKUP($R1603,Code2Loc,2,FALSE))
&amp; IF( OR( ISNA($S1603), LEN($S1603)=0), "",  "-" &amp; VLOOKUP($S1603,Code2Loc,2,FALSE))
&amp; IF( OR( ISNA($T1603), LEN($T1603)=0), "",  "-" &amp; VLOOKUP($T1603,Code2Loc,2,FALSE)),"")</f>
        <v>VASCO-ZUARINAGAR</v>
      </c>
      <c r="V1603" s="163">
        <v>0.53819444444444442</v>
      </c>
      <c r="AA1603" s="165" t="str">
        <f t="shared" ref="AA1603:AA1666" si="101">IF(ISBLANK($V1603), "", _xlfn.IFNA($V1603 + _xlfn.IFNA( VLOOKUP($O1603 &amp; IF(ISBLANK($P1603),"", "-" &amp; $P1603) &amp; IF(ISBLANK($Q1603),"", "-" &amp; $Q1603) &amp; IF(ISBLANK($R1603),"", "-" &amp; $R1603) &amp; IF(ISBLANK($S1603),"", "-" &amp; $S1603) &amp; IF(ISBLANK($T1603),"", "-" &amp; $T1603),TravelTime,8,FALSE), VLOOKUP($T1603 &amp; IF(ISBLANK($S1603),"", "-" &amp; $S1603) &amp; IF(ISBLANK($R1603),"", "-" &amp; $R1603) &amp; IF(ISBLANK($Q1603),"", "-" &amp; $Q1603) &amp; IF(ISBLANK($P1603),"", "-" &amp; $P1603) &amp; IF(ISBLANK($O1603),"", "-" &amp; $O1603),TravelTime,8,FALSE)) / 1440, ""))</f>
        <v/>
      </c>
      <c r="AB1603" t="str">
        <f t="shared" ref="AB1603:AB1666" si="102">IF(AND(LEN($A1603)&lt;&gt;0,LEN($A1603)&lt;&gt;0),$A1603,$AB1602)</f>
        <v>VSD</v>
      </c>
      <c r="AC1603" t="str">
        <f t="shared" ref="AC1603:AC1666" si="103">IF(AND(LEN($J1603)&lt;&gt;0,LEN($B1603)&lt;&gt;0),$J1603,$AC1602)</f>
        <v>GA06T4854</v>
      </c>
      <c r="AD1603" t="str">
        <f>_xlfn.IFNA(VLOOKUP(PrivateSchedule[[#This Row],[ow]],RTARoutes[[StageCodes]:[RouteID]],6,FALSE), VLOOKUP(PrivateSchedule[[#This Row],[re]],RTARoutes[[StageCodes]:[RouteID]],6,FALSE))</f>
        <v>PVT515</v>
      </c>
      <c r="AE1603" t="str" cm="1">
        <f t="array" ref="AE1603">_xlfn.IFS( NOT(ISNA(VLOOKUP(PrivateSchedule[[#This Row],[ow]],RTARoutes[[StageCodes]:[RouteID]],6,FALSE))), "O",  NOT(ISNA(VLOOKUP(PrivateSchedule[[#This Row],[re]],RTARoutes[[StageCodes]:[RouteID]],6,FALSE))), "R")</f>
        <v>O</v>
      </c>
      <c r="AF1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04" spans="2:33">
      <c r="O1604" s="171" t="s">
        <v>3197</v>
      </c>
      <c r="P1604" s="172" t="s">
        <v>1945</v>
      </c>
      <c r="T1604" s="173" t="s">
        <v>421</v>
      </c>
      <c r="U1604" t="str">
        <f t="shared" si="100"/>
        <v>ZUARINAGAR-MES COLLEGE-VASCO</v>
      </c>
      <c r="V1604" s="163">
        <v>0.57291666666666663</v>
      </c>
      <c r="AA1604" s="165" t="str">
        <f t="shared" si="101"/>
        <v/>
      </c>
      <c r="AB1604" t="str">
        <f t="shared" si="102"/>
        <v>VSD</v>
      </c>
      <c r="AC1604" t="str">
        <f t="shared" si="103"/>
        <v>GA06T4854</v>
      </c>
      <c r="AD1604" t="str">
        <f>_xlfn.IFNA(VLOOKUP(PrivateSchedule[[#This Row],[ow]],RTARoutes[[StageCodes]:[RouteID]],6,FALSE), VLOOKUP(PrivateSchedule[[#This Row],[re]],RTARoutes[[StageCodes]:[RouteID]],6,FALSE))</f>
        <v>PVT515</v>
      </c>
      <c r="AE1604" t="str" cm="1">
        <f t="array" ref="AE1604">_xlfn.IFS( NOT(ISNA(VLOOKUP(PrivateSchedule[[#This Row],[ow]],RTARoutes[[StageCodes]:[RouteID]],6,FALSE))), "O",  NOT(ISNA(VLOOKUP(PrivateSchedule[[#This Row],[re]],RTARoutes[[StageCodes]:[RouteID]],6,FALSE))), "R")</f>
        <v>R</v>
      </c>
      <c r="AF1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605" spans="2:33">
      <c r="O1605" s="171" t="s">
        <v>421</v>
      </c>
      <c r="T1605" s="173" t="s">
        <v>3197</v>
      </c>
      <c r="U1605" t="str">
        <f t="shared" si="100"/>
        <v>VASCO-ZUARINAGAR</v>
      </c>
      <c r="V1605" s="163">
        <v>0.59027777777777779</v>
      </c>
      <c r="AA1605" s="165" t="str">
        <f t="shared" si="101"/>
        <v/>
      </c>
      <c r="AB1605" t="str">
        <f t="shared" si="102"/>
        <v>VSD</v>
      </c>
      <c r="AC1605" t="str">
        <f t="shared" si="103"/>
        <v>GA06T4854</v>
      </c>
      <c r="AD1605" t="str">
        <f>_xlfn.IFNA(VLOOKUP(PrivateSchedule[[#This Row],[ow]],RTARoutes[[StageCodes]:[RouteID]],6,FALSE), VLOOKUP(PrivateSchedule[[#This Row],[re]],RTARoutes[[StageCodes]:[RouteID]],6,FALSE))</f>
        <v>PVT515</v>
      </c>
      <c r="AE1605" t="str" cm="1">
        <f t="array" ref="AE1605">_xlfn.IFS( NOT(ISNA(VLOOKUP(PrivateSchedule[[#This Row],[ow]],RTARoutes[[StageCodes]:[RouteID]],6,FALSE))), "O",  NOT(ISNA(VLOOKUP(PrivateSchedule[[#This Row],[re]],RTARoutes[[StageCodes]:[RouteID]],6,FALSE))), "R")</f>
        <v>O</v>
      </c>
      <c r="AF1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06" spans="2:33">
      <c r="O1606" s="171" t="s">
        <v>3197</v>
      </c>
      <c r="T1606" s="173" t="s">
        <v>421</v>
      </c>
      <c r="U1606" t="str">
        <f t="shared" si="100"/>
        <v>ZUARINAGAR-VASCO</v>
      </c>
      <c r="V1606" s="163">
        <v>0.61111111111111116</v>
      </c>
      <c r="AA1606" s="165" t="str">
        <f t="shared" si="101"/>
        <v/>
      </c>
      <c r="AB1606" t="str">
        <f t="shared" si="102"/>
        <v>VSD</v>
      </c>
      <c r="AC1606" t="str">
        <f t="shared" si="103"/>
        <v>GA06T4854</v>
      </c>
      <c r="AD1606" t="str">
        <f>_xlfn.IFNA(VLOOKUP(PrivateSchedule[[#This Row],[ow]],RTARoutes[[StageCodes]:[RouteID]],6,FALSE), VLOOKUP(PrivateSchedule[[#This Row],[re]],RTARoutes[[StageCodes]:[RouteID]],6,FALSE))</f>
        <v>PVT515</v>
      </c>
      <c r="AE1606" t="str" cm="1">
        <f t="array" ref="AE1606">_xlfn.IFS( NOT(ISNA(VLOOKUP(PrivateSchedule[[#This Row],[ow]],RTARoutes[[StageCodes]:[RouteID]],6,FALSE))), "O",  NOT(ISNA(VLOOKUP(PrivateSchedule[[#This Row],[re]],RTARoutes[[StageCodes]:[RouteID]],6,FALSE))), "R")</f>
        <v>R</v>
      </c>
      <c r="AF1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07" spans="2:33">
      <c r="O1607" s="171" t="s">
        <v>421</v>
      </c>
      <c r="T1607" s="173" t="s">
        <v>3197</v>
      </c>
      <c r="U1607" t="str">
        <f t="shared" si="100"/>
        <v>VASCO-ZUARINAGAR</v>
      </c>
      <c r="V1607" s="163">
        <v>0.63194444444444442</v>
      </c>
      <c r="AA1607" s="165" t="str">
        <f t="shared" si="101"/>
        <v/>
      </c>
      <c r="AB1607" t="str">
        <f t="shared" si="102"/>
        <v>VSD</v>
      </c>
      <c r="AC1607" t="str">
        <f t="shared" si="103"/>
        <v>GA06T4854</v>
      </c>
      <c r="AD1607" t="str">
        <f>_xlfn.IFNA(VLOOKUP(PrivateSchedule[[#This Row],[ow]],RTARoutes[[StageCodes]:[RouteID]],6,FALSE), VLOOKUP(PrivateSchedule[[#This Row],[re]],RTARoutes[[StageCodes]:[RouteID]],6,FALSE))</f>
        <v>PVT515</v>
      </c>
      <c r="AE1607" t="str" cm="1">
        <f t="array" ref="AE1607">_xlfn.IFS( NOT(ISNA(VLOOKUP(PrivateSchedule[[#This Row],[ow]],RTARoutes[[StageCodes]:[RouteID]],6,FALSE))), "O",  NOT(ISNA(VLOOKUP(PrivateSchedule[[#This Row],[re]],RTARoutes[[StageCodes]:[RouteID]],6,FALSE))), "R")</f>
        <v>O</v>
      </c>
      <c r="AF1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08" spans="2:33">
      <c r="O1608" s="171" t="s">
        <v>3197</v>
      </c>
      <c r="T1608" s="173" t="s">
        <v>421</v>
      </c>
      <c r="U1608" t="str">
        <f t="shared" si="100"/>
        <v>ZUARINAGAR-VASCO</v>
      </c>
      <c r="V1608" s="163">
        <v>0.66666666666666663</v>
      </c>
      <c r="AA1608" s="165" t="str">
        <f t="shared" si="101"/>
        <v/>
      </c>
      <c r="AB1608" t="str">
        <f t="shared" si="102"/>
        <v>VSD</v>
      </c>
      <c r="AC1608" t="str">
        <f t="shared" si="103"/>
        <v>GA06T4854</v>
      </c>
      <c r="AD1608" t="str">
        <f>_xlfn.IFNA(VLOOKUP(PrivateSchedule[[#This Row],[ow]],RTARoutes[[StageCodes]:[RouteID]],6,FALSE), VLOOKUP(PrivateSchedule[[#This Row],[re]],RTARoutes[[StageCodes]:[RouteID]],6,FALSE))</f>
        <v>PVT515</v>
      </c>
      <c r="AE1608" t="str" cm="1">
        <f t="array" ref="AE1608">_xlfn.IFS( NOT(ISNA(VLOOKUP(PrivateSchedule[[#This Row],[ow]],RTARoutes[[StageCodes]:[RouteID]],6,FALSE))), "O",  NOT(ISNA(VLOOKUP(PrivateSchedule[[#This Row],[re]],RTARoutes[[StageCodes]:[RouteID]],6,FALSE))), "R")</f>
        <v>R</v>
      </c>
      <c r="AF1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09" spans="2:33">
      <c r="O1609" s="171" t="s">
        <v>421</v>
      </c>
      <c r="T1609" s="173" t="s">
        <v>3091</v>
      </c>
      <c r="U1609" t="str">
        <f t="shared" si="100"/>
        <v>VASCO-VERNA IND</v>
      </c>
      <c r="V1609" s="163">
        <v>0.69097222222222221</v>
      </c>
      <c r="AA1609" s="165" t="str">
        <f t="shared" si="101"/>
        <v/>
      </c>
      <c r="AB1609" t="str">
        <f t="shared" si="102"/>
        <v>VSD</v>
      </c>
      <c r="AC1609" t="str">
        <f t="shared" si="103"/>
        <v>GA06T4854</v>
      </c>
      <c r="AD1609" t="str">
        <f>_xlfn.IFNA(VLOOKUP(PrivateSchedule[[#This Row],[ow]],RTARoutes[[StageCodes]:[RouteID]],6,FALSE), VLOOKUP(PrivateSchedule[[#This Row],[re]],RTARoutes[[StageCodes]:[RouteID]],6,FALSE))</f>
        <v>PVT500</v>
      </c>
      <c r="AE1609" t="str" cm="1">
        <f t="array" ref="AE1609">_xlfn.IFS( NOT(ISNA(VLOOKUP(PrivateSchedule[[#This Row],[ow]],RTARoutes[[StageCodes]:[RouteID]],6,FALSE))), "O",  NOT(ISNA(VLOOKUP(PrivateSchedule[[#This Row],[re]],RTARoutes[[StageCodes]:[RouteID]],6,FALSE))), "R")</f>
        <v>R</v>
      </c>
      <c r="AF1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10" spans="2:33">
      <c r="O1610" s="171" t="s">
        <v>3091</v>
      </c>
      <c r="T1610" s="173" t="s">
        <v>421</v>
      </c>
      <c r="U1610" t="str">
        <f t="shared" si="100"/>
        <v>VERNA IND-VASCO</v>
      </c>
      <c r="V1610" s="163">
        <v>0.71875</v>
      </c>
      <c r="AA1610" s="165" t="str">
        <f t="shared" si="101"/>
        <v/>
      </c>
      <c r="AB1610" t="str">
        <f t="shared" si="102"/>
        <v>VSD</v>
      </c>
      <c r="AC1610" t="str">
        <f t="shared" si="103"/>
        <v>GA06T4854</v>
      </c>
      <c r="AD1610" t="str">
        <f>_xlfn.IFNA(VLOOKUP(PrivateSchedule[[#This Row],[ow]],RTARoutes[[StageCodes]:[RouteID]],6,FALSE), VLOOKUP(PrivateSchedule[[#This Row],[re]],RTARoutes[[StageCodes]:[RouteID]],6,FALSE))</f>
        <v>PVT500</v>
      </c>
      <c r="AE1610" t="str" cm="1">
        <f t="array" ref="AE1610">_xlfn.IFS( NOT(ISNA(VLOOKUP(PrivateSchedule[[#This Row],[ow]],RTARoutes[[StageCodes]:[RouteID]],6,FALSE))), "O",  NOT(ISNA(VLOOKUP(PrivateSchedule[[#This Row],[re]],RTARoutes[[StageCodes]:[RouteID]],6,FALSE))), "R")</f>
        <v>O</v>
      </c>
      <c r="AF1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11" spans="2:33">
      <c r="O1611" s="171" t="s">
        <v>421</v>
      </c>
      <c r="T1611" s="173" t="s">
        <v>3197</v>
      </c>
      <c r="U1611" t="str">
        <f t="shared" si="100"/>
        <v>VASCO-ZUARINAGAR</v>
      </c>
      <c r="V1611" s="163">
        <v>0.75347222222222221</v>
      </c>
      <c r="AA1611" s="165" t="str">
        <f t="shared" si="101"/>
        <v/>
      </c>
      <c r="AB1611" t="str">
        <f t="shared" si="102"/>
        <v>VSD</v>
      </c>
      <c r="AC1611" t="str">
        <f t="shared" si="103"/>
        <v>GA06T4854</v>
      </c>
      <c r="AD1611" t="str">
        <f>_xlfn.IFNA(VLOOKUP(PrivateSchedule[[#This Row],[ow]],RTARoutes[[StageCodes]:[RouteID]],6,FALSE), VLOOKUP(PrivateSchedule[[#This Row],[re]],RTARoutes[[StageCodes]:[RouteID]],6,FALSE))</f>
        <v>PVT515</v>
      </c>
      <c r="AE1611" t="str" cm="1">
        <f t="array" ref="AE1611">_xlfn.IFS( NOT(ISNA(VLOOKUP(PrivateSchedule[[#This Row],[ow]],RTARoutes[[StageCodes]:[RouteID]],6,FALSE))), "O",  NOT(ISNA(VLOOKUP(PrivateSchedule[[#This Row],[re]],RTARoutes[[StageCodes]:[RouteID]],6,FALSE))), "R")</f>
        <v>O</v>
      </c>
      <c r="AF1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12" spans="2:33">
      <c r="O1612" s="171" t="s">
        <v>3197</v>
      </c>
      <c r="T1612" s="173" t="s">
        <v>421</v>
      </c>
      <c r="U1612" t="str">
        <f t="shared" si="100"/>
        <v>ZUARINAGAR-VASCO</v>
      </c>
      <c r="V1612" s="163">
        <v>0.79166666666666663</v>
      </c>
      <c r="AA1612" s="165" t="str">
        <f t="shared" si="101"/>
        <v/>
      </c>
      <c r="AB1612" t="str">
        <f t="shared" si="102"/>
        <v>VSD</v>
      </c>
      <c r="AC1612" t="str">
        <f t="shared" si="103"/>
        <v>GA06T4854</v>
      </c>
      <c r="AD1612" t="str">
        <f>_xlfn.IFNA(VLOOKUP(PrivateSchedule[[#This Row],[ow]],RTARoutes[[StageCodes]:[RouteID]],6,FALSE), VLOOKUP(PrivateSchedule[[#This Row],[re]],RTARoutes[[StageCodes]:[RouteID]],6,FALSE))</f>
        <v>PVT515</v>
      </c>
      <c r="AE1612" t="str" cm="1">
        <f t="array" ref="AE1612">_xlfn.IFS( NOT(ISNA(VLOOKUP(PrivateSchedule[[#This Row],[ow]],RTARoutes[[StageCodes]:[RouteID]],6,FALSE))), "O",  NOT(ISNA(VLOOKUP(PrivateSchedule[[#This Row],[re]],RTARoutes[[StageCodes]:[RouteID]],6,FALSE))), "R")</f>
        <v>R</v>
      </c>
      <c r="AF1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13" spans="2:33">
      <c r="O1613" s="171" t="s">
        <v>421</v>
      </c>
      <c r="T1613" s="173" t="s">
        <v>3197</v>
      </c>
      <c r="U1613" t="str">
        <f t="shared" si="100"/>
        <v>VASCO-ZUARINAGAR</v>
      </c>
      <c r="V1613" s="163">
        <v>0.8125</v>
      </c>
      <c r="AA1613" s="165" t="str">
        <f t="shared" si="101"/>
        <v/>
      </c>
      <c r="AB1613" t="str">
        <f t="shared" si="102"/>
        <v>VSD</v>
      </c>
      <c r="AC1613" t="str">
        <f t="shared" si="103"/>
        <v>GA06T4854</v>
      </c>
      <c r="AD1613" t="str">
        <f>_xlfn.IFNA(VLOOKUP(PrivateSchedule[[#This Row],[ow]],RTARoutes[[StageCodes]:[RouteID]],6,FALSE), VLOOKUP(PrivateSchedule[[#This Row],[re]],RTARoutes[[StageCodes]:[RouteID]],6,FALSE))</f>
        <v>PVT515</v>
      </c>
      <c r="AE1613" t="str" cm="1">
        <f t="array" ref="AE1613">_xlfn.IFS( NOT(ISNA(VLOOKUP(PrivateSchedule[[#This Row],[ow]],RTARoutes[[StageCodes]:[RouteID]],6,FALSE))), "O",  NOT(ISNA(VLOOKUP(PrivateSchedule[[#This Row],[re]],RTARoutes[[StageCodes]:[RouteID]],6,FALSE))), "R")</f>
        <v>O</v>
      </c>
      <c r="AF1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14" spans="2:33">
      <c r="O1614" s="171" t="s">
        <v>3197</v>
      </c>
      <c r="T1614" s="173" t="s">
        <v>421</v>
      </c>
      <c r="U1614" t="str">
        <f t="shared" si="100"/>
        <v>ZUARINAGAR-VASCO</v>
      </c>
      <c r="V1614" s="163">
        <v>0.85416666666666663</v>
      </c>
      <c r="AA1614" s="165" t="str">
        <f t="shared" si="101"/>
        <v/>
      </c>
      <c r="AB1614" t="str">
        <f t="shared" si="102"/>
        <v>VSD</v>
      </c>
      <c r="AC1614" t="str">
        <f t="shared" si="103"/>
        <v>GA06T4854</v>
      </c>
      <c r="AD1614" t="str">
        <f>_xlfn.IFNA(VLOOKUP(PrivateSchedule[[#This Row],[ow]],RTARoutes[[StageCodes]:[RouteID]],6,FALSE), VLOOKUP(PrivateSchedule[[#This Row],[re]],RTARoutes[[StageCodes]:[RouteID]],6,FALSE))</f>
        <v>PVT515</v>
      </c>
      <c r="AE1614" t="str" cm="1">
        <f t="array" ref="AE1614">_xlfn.IFS( NOT(ISNA(VLOOKUP(PrivateSchedule[[#This Row],[ow]],RTARoutes[[StageCodes]:[RouteID]],6,FALSE))), "O",  NOT(ISNA(VLOOKUP(PrivateSchedule[[#This Row],[re]],RTARoutes[[StageCodes]:[RouteID]],6,FALSE))), "R")</f>
        <v>R</v>
      </c>
      <c r="AF1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15" spans="2:33">
      <c r="B1615" s="171" t="s">
        <v>4061</v>
      </c>
      <c r="C1615" s="172" t="s">
        <v>4062</v>
      </c>
      <c r="E1615" s="176" t="s">
        <v>4063</v>
      </c>
      <c r="F1615" s="177" t="s">
        <v>4064</v>
      </c>
      <c r="J1615" s="171" t="s">
        <v>4065</v>
      </c>
      <c r="L1615" s="172" t="s">
        <v>16</v>
      </c>
      <c r="M1615" s="198">
        <v>27</v>
      </c>
      <c r="N1615" s="199">
        <v>11</v>
      </c>
      <c r="O1615" s="171" t="s">
        <v>421</v>
      </c>
      <c r="T1615" s="173" t="s">
        <v>3197</v>
      </c>
      <c r="U1615" t="str">
        <f t="shared" si="100"/>
        <v>VASCO-ZUARINAGAR</v>
      </c>
      <c r="V1615" s="163">
        <v>0.2951388888888889</v>
      </c>
      <c r="AA1615" s="165" t="str">
        <f t="shared" si="101"/>
        <v/>
      </c>
      <c r="AB1615" t="str">
        <f t="shared" si="102"/>
        <v>VSD</v>
      </c>
      <c r="AC1615" t="str">
        <f t="shared" si="103"/>
        <v>GA01U6027</v>
      </c>
      <c r="AD1615" t="str">
        <f>_xlfn.IFNA(VLOOKUP(PrivateSchedule[[#This Row],[ow]],RTARoutes[[StageCodes]:[RouteID]],6,FALSE), VLOOKUP(PrivateSchedule[[#This Row],[re]],RTARoutes[[StageCodes]:[RouteID]],6,FALSE))</f>
        <v>PVT515</v>
      </c>
      <c r="AE1615" t="str" cm="1">
        <f t="array" ref="AE1615">_xlfn.IFS( NOT(ISNA(VLOOKUP(PrivateSchedule[[#This Row],[ow]],RTARoutes[[StageCodes]:[RouteID]],6,FALSE))), "O",  NOT(ISNA(VLOOKUP(PrivateSchedule[[#This Row],[re]],RTARoutes[[StageCodes]:[RouteID]],6,FALSE))), "R")</f>
        <v>O</v>
      </c>
      <c r="AF1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16" spans="2:33">
      <c r="O1616" s="171" t="s">
        <v>3197</v>
      </c>
      <c r="T1616" s="173" t="s">
        <v>421</v>
      </c>
      <c r="U1616" t="str">
        <f t="shared" si="100"/>
        <v>ZUARINAGAR-VASCO</v>
      </c>
      <c r="V1616" s="163">
        <v>0.3298611111111111</v>
      </c>
      <c r="AA1616" s="165" t="str">
        <f t="shared" si="101"/>
        <v/>
      </c>
      <c r="AB1616" t="str">
        <f t="shared" si="102"/>
        <v>VSD</v>
      </c>
      <c r="AC1616" t="str">
        <f t="shared" si="103"/>
        <v>GA01U6027</v>
      </c>
      <c r="AD1616" t="str">
        <f>_xlfn.IFNA(VLOOKUP(PrivateSchedule[[#This Row],[ow]],RTARoutes[[StageCodes]:[RouteID]],6,FALSE), VLOOKUP(PrivateSchedule[[#This Row],[re]],RTARoutes[[StageCodes]:[RouteID]],6,FALSE))</f>
        <v>PVT515</v>
      </c>
      <c r="AE1616" t="str" cm="1">
        <f t="array" ref="AE1616">_xlfn.IFS( NOT(ISNA(VLOOKUP(PrivateSchedule[[#This Row],[ow]],RTARoutes[[StageCodes]:[RouteID]],6,FALSE))), "O",  NOT(ISNA(VLOOKUP(PrivateSchedule[[#This Row],[re]],RTARoutes[[StageCodes]:[RouteID]],6,FALSE))), "R")</f>
        <v>R</v>
      </c>
      <c r="AF1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17" spans="15:33">
      <c r="O1617" s="171" t="s">
        <v>421</v>
      </c>
      <c r="P1617" s="172" t="s">
        <v>1945</v>
      </c>
      <c r="T1617" s="173" t="s">
        <v>3091</v>
      </c>
      <c r="U1617" t="str">
        <f t="shared" si="100"/>
        <v>VASCO-MES COLLEGE-VERNA IND</v>
      </c>
      <c r="V1617" s="163">
        <v>0.35069444444444442</v>
      </c>
      <c r="AA1617" s="165" t="str">
        <f t="shared" si="101"/>
        <v/>
      </c>
      <c r="AB1617" t="str">
        <f t="shared" si="102"/>
        <v>VSD</v>
      </c>
      <c r="AC1617" t="str">
        <f t="shared" si="103"/>
        <v>GA01U6027</v>
      </c>
      <c r="AD1617" t="str">
        <f>_xlfn.IFNA(VLOOKUP(PrivateSchedule[[#This Row],[ow]],RTARoutes[[StageCodes]:[RouteID]],6,FALSE), VLOOKUP(PrivateSchedule[[#This Row],[re]],RTARoutes[[StageCodes]:[RouteID]],6,FALSE))</f>
        <v>PVT503</v>
      </c>
      <c r="AE1617" t="str" cm="1">
        <f t="array" ref="AE1617">_xlfn.IFS( NOT(ISNA(VLOOKUP(PrivateSchedule[[#This Row],[ow]],RTARoutes[[StageCodes]:[RouteID]],6,FALSE))), "O",  NOT(ISNA(VLOOKUP(PrivateSchedule[[#This Row],[re]],RTARoutes[[StageCodes]:[RouteID]],6,FALSE))), "R")</f>
        <v>R</v>
      </c>
      <c r="AF1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618" spans="15:33">
      <c r="O1618" s="171" t="s">
        <v>3091</v>
      </c>
      <c r="T1618" s="173" t="s">
        <v>421</v>
      </c>
      <c r="U1618" t="str">
        <f t="shared" si="100"/>
        <v>VERNA IND-VASCO</v>
      </c>
      <c r="V1618" s="163">
        <v>0.3923611111111111</v>
      </c>
      <c r="AA1618" s="165" t="str">
        <f t="shared" si="101"/>
        <v/>
      </c>
      <c r="AB1618" t="str">
        <f t="shared" si="102"/>
        <v>VSD</v>
      </c>
      <c r="AC1618" t="str">
        <f t="shared" si="103"/>
        <v>GA01U6027</v>
      </c>
      <c r="AD1618" t="str">
        <f>_xlfn.IFNA(VLOOKUP(PrivateSchedule[[#This Row],[ow]],RTARoutes[[StageCodes]:[RouteID]],6,FALSE), VLOOKUP(PrivateSchedule[[#This Row],[re]],RTARoutes[[StageCodes]:[RouteID]],6,FALSE))</f>
        <v>PVT500</v>
      </c>
      <c r="AE1618" t="str" cm="1">
        <f t="array" ref="AE1618">_xlfn.IFS( NOT(ISNA(VLOOKUP(PrivateSchedule[[#This Row],[ow]],RTARoutes[[StageCodes]:[RouteID]],6,FALSE))), "O",  NOT(ISNA(VLOOKUP(PrivateSchedule[[#This Row],[re]],RTARoutes[[StageCodes]:[RouteID]],6,FALSE))), "R")</f>
        <v>O</v>
      </c>
      <c r="AF1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19" spans="15:33">
      <c r="O1619" s="171" t="s">
        <v>421</v>
      </c>
      <c r="T1619" s="173" t="s">
        <v>3197</v>
      </c>
      <c r="U1619" t="str">
        <f t="shared" si="100"/>
        <v>VASCO-ZUARINAGAR</v>
      </c>
      <c r="V1619" s="163">
        <v>0.44097222222222221</v>
      </c>
      <c r="AA1619" s="165" t="str">
        <f t="shared" si="101"/>
        <v/>
      </c>
      <c r="AB1619" t="str">
        <f t="shared" si="102"/>
        <v>VSD</v>
      </c>
      <c r="AC1619" t="str">
        <f t="shared" si="103"/>
        <v>GA01U6027</v>
      </c>
      <c r="AD1619" t="str">
        <f>_xlfn.IFNA(VLOOKUP(PrivateSchedule[[#This Row],[ow]],RTARoutes[[StageCodes]:[RouteID]],6,FALSE), VLOOKUP(PrivateSchedule[[#This Row],[re]],RTARoutes[[StageCodes]:[RouteID]],6,FALSE))</f>
        <v>PVT515</v>
      </c>
      <c r="AE1619" t="str" cm="1">
        <f t="array" ref="AE1619">_xlfn.IFS( NOT(ISNA(VLOOKUP(PrivateSchedule[[#This Row],[ow]],RTARoutes[[StageCodes]:[RouteID]],6,FALSE))), "O",  NOT(ISNA(VLOOKUP(PrivateSchedule[[#This Row],[re]],RTARoutes[[StageCodes]:[RouteID]],6,FALSE))), "R")</f>
        <v>O</v>
      </c>
      <c r="AF1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20" spans="15:33">
      <c r="O1620" s="171" t="s">
        <v>3197</v>
      </c>
      <c r="T1620" s="173" t="s">
        <v>421</v>
      </c>
      <c r="U1620" t="str">
        <f t="shared" si="100"/>
        <v>ZUARINAGAR-VASCO</v>
      </c>
      <c r="V1620" s="163">
        <v>0.46180555555555558</v>
      </c>
      <c r="AA1620" s="165" t="str">
        <f t="shared" si="101"/>
        <v/>
      </c>
      <c r="AB1620" t="str">
        <f t="shared" si="102"/>
        <v>VSD</v>
      </c>
      <c r="AC1620" t="str">
        <f t="shared" si="103"/>
        <v>GA01U6027</v>
      </c>
      <c r="AD1620" t="str">
        <f>_xlfn.IFNA(VLOOKUP(PrivateSchedule[[#This Row],[ow]],RTARoutes[[StageCodes]:[RouteID]],6,FALSE), VLOOKUP(PrivateSchedule[[#This Row],[re]],RTARoutes[[StageCodes]:[RouteID]],6,FALSE))</f>
        <v>PVT515</v>
      </c>
      <c r="AE1620" t="str" cm="1">
        <f t="array" ref="AE1620">_xlfn.IFS( NOT(ISNA(VLOOKUP(PrivateSchedule[[#This Row],[ow]],RTARoutes[[StageCodes]:[RouteID]],6,FALSE))), "O",  NOT(ISNA(VLOOKUP(PrivateSchedule[[#This Row],[re]],RTARoutes[[StageCodes]:[RouteID]],6,FALSE))), "R")</f>
        <v>R</v>
      </c>
      <c r="AF1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21" spans="15:33">
      <c r="O1621" s="171" t="s">
        <v>421</v>
      </c>
      <c r="T1621" s="173" t="s">
        <v>3197</v>
      </c>
      <c r="U1621" t="str">
        <f t="shared" si="100"/>
        <v>VASCO-ZUARINAGAR</v>
      </c>
      <c r="V1621" s="163">
        <v>0.50347222222222221</v>
      </c>
      <c r="AA1621" s="165" t="str">
        <f t="shared" si="101"/>
        <v/>
      </c>
      <c r="AB1621" t="str">
        <f t="shared" si="102"/>
        <v>VSD</v>
      </c>
      <c r="AC1621" t="str">
        <f t="shared" si="103"/>
        <v>GA01U6027</v>
      </c>
      <c r="AD1621" t="str">
        <f>_xlfn.IFNA(VLOOKUP(PrivateSchedule[[#This Row],[ow]],RTARoutes[[StageCodes]:[RouteID]],6,FALSE), VLOOKUP(PrivateSchedule[[#This Row],[re]],RTARoutes[[StageCodes]:[RouteID]],6,FALSE))</f>
        <v>PVT515</v>
      </c>
      <c r="AE1621" t="str" cm="1">
        <f t="array" ref="AE1621">_xlfn.IFS( NOT(ISNA(VLOOKUP(PrivateSchedule[[#This Row],[ow]],RTARoutes[[StageCodes]:[RouteID]],6,FALSE))), "O",  NOT(ISNA(VLOOKUP(PrivateSchedule[[#This Row],[re]],RTARoutes[[StageCodes]:[RouteID]],6,FALSE))), "R")</f>
        <v>O</v>
      </c>
      <c r="AF1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22" spans="15:33">
      <c r="O1622" s="171" t="s">
        <v>3197</v>
      </c>
      <c r="T1622" s="173" t="s">
        <v>421</v>
      </c>
      <c r="U1622" t="str">
        <f t="shared" si="100"/>
        <v>ZUARINAGAR-VASCO</v>
      </c>
      <c r="V1622" s="163">
        <v>0.53125</v>
      </c>
      <c r="AA1622" s="165" t="str">
        <f t="shared" si="101"/>
        <v/>
      </c>
      <c r="AB1622" t="str">
        <f t="shared" si="102"/>
        <v>VSD</v>
      </c>
      <c r="AC1622" t="str">
        <f t="shared" si="103"/>
        <v>GA01U6027</v>
      </c>
      <c r="AD1622" t="str">
        <f>_xlfn.IFNA(VLOOKUP(PrivateSchedule[[#This Row],[ow]],RTARoutes[[StageCodes]:[RouteID]],6,FALSE), VLOOKUP(PrivateSchedule[[#This Row],[re]],RTARoutes[[StageCodes]:[RouteID]],6,FALSE))</f>
        <v>PVT515</v>
      </c>
      <c r="AE1622" t="str" cm="1">
        <f t="array" ref="AE1622">_xlfn.IFS( NOT(ISNA(VLOOKUP(PrivateSchedule[[#This Row],[ow]],RTARoutes[[StageCodes]:[RouteID]],6,FALSE))), "O",  NOT(ISNA(VLOOKUP(PrivateSchedule[[#This Row],[re]],RTARoutes[[StageCodes]:[RouteID]],6,FALSE))), "R")</f>
        <v>R</v>
      </c>
      <c r="AF1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23" spans="15:33">
      <c r="O1623" s="171" t="s">
        <v>421</v>
      </c>
      <c r="T1623" s="173" t="s">
        <v>3197</v>
      </c>
      <c r="U1623" t="str">
        <f t="shared" si="100"/>
        <v>VASCO-ZUARINAGAR</v>
      </c>
      <c r="V1623" s="163">
        <v>0.55555555555555558</v>
      </c>
      <c r="AA1623" s="165" t="str">
        <f t="shared" si="101"/>
        <v/>
      </c>
      <c r="AB1623" t="str">
        <f t="shared" si="102"/>
        <v>VSD</v>
      </c>
      <c r="AC1623" t="str">
        <f t="shared" si="103"/>
        <v>GA01U6027</v>
      </c>
      <c r="AD1623" t="str">
        <f>_xlfn.IFNA(VLOOKUP(PrivateSchedule[[#This Row],[ow]],RTARoutes[[StageCodes]:[RouteID]],6,FALSE), VLOOKUP(PrivateSchedule[[#This Row],[re]],RTARoutes[[StageCodes]:[RouteID]],6,FALSE))</f>
        <v>PVT515</v>
      </c>
      <c r="AE1623" t="str" cm="1">
        <f t="array" ref="AE1623">_xlfn.IFS( NOT(ISNA(VLOOKUP(PrivateSchedule[[#This Row],[ow]],RTARoutes[[StageCodes]:[RouteID]],6,FALSE))), "O",  NOT(ISNA(VLOOKUP(PrivateSchedule[[#This Row],[re]],RTARoutes[[StageCodes]:[RouteID]],6,FALSE))), "R")</f>
        <v>O</v>
      </c>
      <c r="AF1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24" spans="15:33">
      <c r="O1624" s="171" t="s">
        <v>3197</v>
      </c>
      <c r="P1624" s="172" t="s">
        <v>1945</v>
      </c>
      <c r="T1624" s="173" t="s">
        <v>421</v>
      </c>
      <c r="U1624" t="str">
        <f t="shared" si="100"/>
        <v>ZUARINAGAR-MES COLLEGE-VASCO</v>
      </c>
      <c r="V1624" s="163">
        <v>0.57986111111111116</v>
      </c>
      <c r="AA1624" s="165" t="str">
        <f t="shared" si="101"/>
        <v/>
      </c>
      <c r="AB1624" t="str">
        <f t="shared" si="102"/>
        <v>VSD</v>
      </c>
      <c r="AC1624" t="str">
        <f t="shared" si="103"/>
        <v>GA01U6027</v>
      </c>
      <c r="AD1624" t="str">
        <f>_xlfn.IFNA(VLOOKUP(PrivateSchedule[[#This Row],[ow]],RTARoutes[[StageCodes]:[RouteID]],6,FALSE), VLOOKUP(PrivateSchedule[[#This Row],[re]],RTARoutes[[StageCodes]:[RouteID]],6,FALSE))</f>
        <v>PVT515</v>
      </c>
      <c r="AE1624" t="str" cm="1">
        <f t="array" ref="AE1624">_xlfn.IFS( NOT(ISNA(VLOOKUP(PrivateSchedule[[#This Row],[ow]],RTARoutes[[StageCodes]:[RouteID]],6,FALSE))), "O",  NOT(ISNA(VLOOKUP(PrivateSchedule[[#This Row],[re]],RTARoutes[[StageCodes]:[RouteID]],6,FALSE))), "R")</f>
        <v>R</v>
      </c>
      <c r="AF1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625" spans="15:33">
      <c r="O1625" s="171" t="s">
        <v>421</v>
      </c>
      <c r="T1625" s="173" t="s">
        <v>3197</v>
      </c>
      <c r="U1625" t="str">
        <f t="shared" si="100"/>
        <v>VASCO-ZUARINAGAR</v>
      </c>
      <c r="V1625" s="163">
        <v>0.59722222222222221</v>
      </c>
      <c r="AA1625" s="165" t="str">
        <f t="shared" si="101"/>
        <v/>
      </c>
      <c r="AB1625" t="str">
        <f t="shared" si="102"/>
        <v>VSD</v>
      </c>
      <c r="AC1625" t="str">
        <f t="shared" si="103"/>
        <v>GA01U6027</v>
      </c>
      <c r="AD1625" t="str">
        <f>_xlfn.IFNA(VLOOKUP(PrivateSchedule[[#This Row],[ow]],RTARoutes[[StageCodes]:[RouteID]],6,FALSE), VLOOKUP(PrivateSchedule[[#This Row],[re]],RTARoutes[[StageCodes]:[RouteID]],6,FALSE))</f>
        <v>PVT515</v>
      </c>
      <c r="AE1625" t="str" cm="1">
        <f t="array" ref="AE1625">_xlfn.IFS( NOT(ISNA(VLOOKUP(PrivateSchedule[[#This Row],[ow]],RTARoutes[[StageCodes]:[RouteID]],6,FALSE))), "O",  NOT(ISNA(VLOOKUP(PrivateSchedule[[#This Row],[re]],RTARoutes[[StageCodes]:[RouteID]],6,FALSE))), "R")</f>
        <v>O</v>
      </c>
      <c r="AF1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26" spans="15:33">
      <c r="O1626" s="171" t="s">
        <v>3197</v>
      </c>
      <c r="T1626" s="173" t="s">
        <v>421</v>
      </c>
      <c r="U1626" t="str">
        <f t="shared" si="100"/>
        <v>ZUARINAGAR-VASCO</v>
      </c>
      <c r="V1626" s="163">
        <v>0.62152777777777779</v>
      </c>
      <c r="AA1626" s="165" t="str">
        <f t="shared" si="101"/>
        <v/>
      </c>
      <c r="AB1626" t="str">
        <f t="shared" si="102"/>
        <v>VSD</v>
      </c>
      <c r="AC1626" t="str">
        <f t="shared" si="103"/>
        <v>GA01U6027</v>
      </c>
      <c r="AD1626" t="str">
        <f>_xlfn.IFNA(VLOOKUP(PrivateSchedule[[#This Row],[ow]],RTARoutes[[StageCodes]:[RouteID]],6,FALSE), VLOOKUP(PrivateSchedule[[#This Row],[re]],RTARoutes[[StageCodes]:[RouteID]],6,FALSE))</f>
        <v>PVT515</v>
      </c>
      <c r="AE1626" t="str" cm="1">
        <f t="array" ref="AE1626">_xlfn.IFS( NOT(ISNA(VLOOKUP(PrivateSchedule[[#This Row],[ow]],RTARoutes[[StageCodes]:[RouteID]],6,FALSE))), "O",  NOT(ISNA(VLOOKUP(PrivateSchedule[[#This Row],[re]],RTARoutes[[StageCodes]:[RouteID]],6,FALSE))), "R")</f>
        <v>R</v>
      </c>
      <c r="AF1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27" spans="15:33">
      <c r="O1627" s="171" t="s">
        <v>421</v>
      </c>
      <c r="T1627" s="173" t="s">
        <v>3197</v>
      </c>
      <c r="U1627" t="str">
        <f t="shared" si="100"/>
        <v>VASCO-ZUARINAGAR</v>
      </c>
      <c r="V1627" s="163">
        <v>0.65277777777777779</v>
      </c>
      <c r="AA1627" s="165" t="str">
        <f t="shared" si="101"/>
        <v/>
      </c>
      <c r="AB1627" t="str">
        <f t="shared" si="102"/>
        <v>VSD</v>
      </c>
      <c r="AC1627" t="str">
        <f t="shared" si="103"/>
        <v>GA01U6027</v>
      </c>
      <c r="AD1627" t="str">
        <f>_xlfn.IFNA(VLOOKUP(PrivateSchedule[[#This Row],[ow]],RTARoutes[[StageCodes]:[RouteID]],6,FALSE), VLOOKUP(PrivateSchedule[[#This Row],[re]],RTARoutes[[StageCodes]:[RouteID]],6,FALSE))</f>
        <v>PVT515</v>
      </c>
      <c r="AE1627" t="str" cm="1">
        <f t="array" ref="AE1627">_xlfn.IFS( NOT(ISNA(VLOOKUP(PrivateSchedule[[#This Row],[ow]],RTARoutes[[StageCodes]:[RouteID]],6,FALSE))), "O",  NOT(ISNA(VLOOKUP(PrivateSchedule[[#This Row],[re]],RTARoutes[[StageCodes]:[RouteID]],6,FALSE))), "R")</f>
        <v>O</v>
      </c>
      <c r="AF1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28" spans="15:33">
      <c r="O1628" s="171" t="s">
        <v>3197</v>
      </c>
      <c r="T1628" s="173" t="s">
        <v>421</v>
      </c>
      <c r="U1628" t="str">
        <f t="shared" si="100"/>
        <v>ZUARINAGAR-VASCO</v>
      </c>
      <c r="V1628" s="163">
        <v>0.67361111111111116</v>
      </c>
      <c r="AA1628" s="165" t="str">
        <f t="shared" si="101"/>
        <v/>
      </c>
      <c r="AB1628" t="str">
        <f t="shared" si="102"/>
        <v>VSD</v>
      </c>
      <c r="AC1628" t="str">
        <f t="shared" si="103"/>
        <v>GA01U6027</v>
      </c>
      <c r="AD1628" t="str">
        <f>_xlfn.IFNA(VLOOKUP(PrivateSchedule[[#This Row],[ow]],RTARoutes[[StageCodes]:[RouteID]],6,FALSE), VLOOKUP(PrivateSchedule[[#This Row],[re]],RTARoutes[[StageCodes]:[RouteID]],6,FALSE))</f>
        <v>PVT515</v>
      </c>
      <c r="AE1628" t="str" cm="1">
        <f t="array" ref="AE1628">_xlfn.IFS( NOT(ISNA(VLOOKUP(PrivateSchedule[[#This Row],[ow]],RTARoutes[[StageCodes]:[RouteID]],6,FALSE))), "O",  NOT(ISNA(VLOOKUP(PrivateSchedule[[#This Row],[re]],RTARoutes[[StageCodes]:[RouteID]],6,FALSE))), "R")</f>
        <v>R</v>
      </c>
      <c r="AF1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29" spans="15:33">
      <c r="O1629" s="171" t="s">
        <v>421</v>
      </c>
      <c r="T1629" s="173" t="s">
        <v>3091</v>
      </c>
      <c r="U1629" t="str">
        <f t="shared" si="100"/>
        <v>VASCO-VERNA IND</v>
      </c>
      <c r="V1629" s="163">
        <v>0.71180555555555558</v>
      </c>
      <c r="AA1629" s="165" t="str">
        <f t="shared" si="101"/>
        <v/>
      </c>
      <c r="AB1629" t="str">
        <f t="shared" si="102"/>
        <v>VSD</v>
      </c>
      <c r="AC1629" t="str">
        <f t="shared" si="103"/>
        <v>GA01U6027</v>
      </c>
      <c r="AD1629" t="str">
        <f>_xlfn.IFNA(VLOOKUP(PrivateSchedule[[#This Row],[ow]],RTARoutes[[StageCodes]:[RouteID]],6,FALSE), VLOOKUP(PrivateSchedule[[#This Row],[re]],RTARoutes[[StageCodes]:[RouteID]],6,FALSE))</f>
        <v>PVT500</v>
      </c>
      <c r="AE1629" t="str" cm="1">
        <f t="array" ref="AE1629">_xlfn.IFS( NOT(ISNA(VLOOKUP(PrivateSchedule[[#This Row],[ow]],RTARoutes[[StageCodes]:[RouteID]],6,FALSE))), "O",  NOT(ISNA(VLOOKUP(PrivateSchedule[[#This Row],[re]],RTARoutes[[StageCodes]:[RouteID]],6,FALSE))), "R")</f>
        <v>R</v>
      </c>
      <c r="AF1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30" spans="15:33">
      <c r="O1630" s="171" t="s">
        <v>3091</v>
      </c>
      <c r="T1630" s="173" t="s">
        <v>421</v>
      </c>
      <c r="U1630" t="str">
        <f t="shared" si="100"/>
        <v>VERNA IND-VASCO</v>
      </c>
      <c r="V1630" s="163">
        <v>0.73263888888888884</v>
      </c>
      <c r="AA1630" s="165" t="str">
        <f t="shared" si="101"/>
        <v/>
      </c>
      <c r="AB1630" t="str">
        <f t="shared" si="102"/>
        <v>VSD</v>
      </c>
      <c r="AC1630" t="str">
        <f t="shared" si="103"/>
        <v>GA01U6027</v>
      </c>
      <c r="AD1630" t="str">
        <f>_xlfn.IFNA(VLOOKUP(PrivateSchedule[[#This Row],[ow]],RTARoutes[[StageCodes]:[RouteID]],6,FALSE), VLOOKUP(PrivateSchedule[[#This Row],[re]],RTARoutes[[StageCodes]:[RouteID]],6,FALSE))</f>
        <v>PVT500</v>
      </c>
      <c r="AE1630" t="str" cm="1">
        <f t="array" ref="AE1630">_xlfn.IFS( NOT(ISNA(VLOOKUP(PrivateSchedule[[#This Row],[ow]],RTARoutes[[StageCodes]:[RouteID]],6,FALSE))), "O",  NOT(ISNA(VLOOKUP(PrivateSchedule[[#This Row],[re]],RTARoutes[[StageCodes]:[RouteID]],6,FALSE))), "R")</f>
        <v>O</v>
      </c>
      <c r="AF1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31" spans="15:33">
      <c r="O1631" s="171" t="s">
        <v>421</v>
      </c>
      <c r="T1631" s="173" t="s">
        <v>3197</v>
      </c>
      <c r="U1631" t="str">
        <f t="shared" si="100"/>
        <v>VASCO-ZUARINAGAR</v>
      </c>
      <c r="V1631" s="163">
        <v>0.76736111111111116</v>
      </c>
      <c r="AA1631" s="165" t="str">
        <f t="shared" si="101"/>
        <v/>
      </c>
      <c r="AB1631" t="str">
        <f t="shared" si="102"/>
        <v>VSD</v>
      </c>
      <c r="AC1631" t="str">
        <f t="shared" si="103"/>
        <v>GA01U6027</v>
      </c>
      <c r="AD1631" t="str">
        <f>_xlfn.IFNA(VLOOKUP(PrivateSchedule[[#This Row],[ow]],RTARoutes[[StageCodes]:[RouteID]],6,FALSE), VLOOKUP(PrivateSchedule[[#This Row],[re]],RTARoutes[[StageCodes]:[RouteID]],6,FALSE))</f>
        <v>PVT515</v>
      </c>
      <c r="AE1631" t="str" cm="1">
        <f t="array" ref="AE1631">_xlfn.IFS( NOT(ISNA(VLOOKUP(PrivateSchedule[[#This Row],[ow]],RTARoutes[[StageCodes]:[RouteID]],6,FALSE))), "O",  NOT(ISNA(VLOOKUP(PrivateSchedule[[#This Row],[re]],RTARoutes[[StageCodes]:[RouteID]],6,FALSE))), "R")</f>
        <v>O</v>
      </c>
      <c r="AF1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32" spans="15:33">
      <c r="O1632" s="171" t="s">
        <v>3197</v>
      </c>
      <c r="T1632" s="173" t="s">
        <v>421</v>
      </c>
      <c r="U1632" t="str">
        <f t="shared" si="100"/>
        <v>ZUARINAGAR-VASCO</v>
      </c>
      <c r="V1632" s="163">
        <v>0.79861111111111116</v>
      </c>
      <c r="AA1632" s="165" t="str">
        <f t="shared" si="101"/>
        <v/>
      </c>
      <c r="AB1632" t="str">
        <f t="shared" si="102"/>
        <v>VSD</v>
      </c>
      <c r="AC1632" t="str">
        <f t="shared" si="103"/>
        <v>GA01U6027</v>
      </c>
      <c r="AD1632" t="str">
        <f>_xlfn.IFNA(VLOOKUP(PrivateSchedule[[#This Row],[ow]],RTARoutes[[StageCodes]:[RouteID]],6,FALSE), VLOOKUP(PrivateSchedule[[#This Row],[re]],RTARoutes[[StageCodes]:[RouteID]],6,FALSE))</f>
        <v>PVT515</v>
      </c>
      <c r="AE1632" t="str" cm="1">
        <f t="array" ref="AE1632">_xlfn.IFS( NOT(ISNA(VLOOKUP(PrivateSchedule[[#This Row],[ow]],RTARoutes[[StageCodes]:[RouteID]],6,FALSE))), "O",  NOT(ISNA(VLOOKUP(PrivateSchedule[[#This Row],[re]],RTARoutes[[StageCodes]:[RouteID]],6,FALSE))), "R")</f>
        <v>R</v>
      </c>
      <c r="AF1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33" spans="2:33">
      <c r="O1633" s="171" t="s">
        <v>421</v>
      </c>
      <c r="T1633" s="173" t="s">
        <v>3197</v>
      </c>
      <c r="U1633" t="str">
        <f t="shared" si="100"/>
        <v>VASCO-ZUARINAGAR</v>
      </c>
      <c r="V1633" s="163">
        <v>0.82986111111111116</v>
      </c>
      <c r="AA1633" s="165" t="str">
        <f t="shared" si="101"/>
        <v/>
      </c>
      <c r="AB1633" t="str">
        <f t="shared" si="102"/>
        <v>VSD</v>
      </c>
      <c r="AC1633" t="str">
        <f t="shared" si="103"/>
        <v>GA01U6027</v>
      </c>
      <c r="AD1633" t="str">
        <f>_xlfn.IFNA(VLOOKUP(PrivateSchedule[[#This Row],[ow]],RTARoutes[[StageCodes]:[RouteID]],6,FALSE), VLOOKUP(PrivateSchedule[[#This Row],[re]],RTARoutes[[StageCodes]:[RouteID]],6,FALSE))</f>
        <v>PVT515</v>
      </c>
      <c r="AE1633" t="str" cm="1">
        <f t="array" ref="AE1633">_xlfn.IFS( NOT(ISNA(VLOOKUP(PrivateSchedule[[#This Row],[ow]],RTARoutes[[StageCodes]:[RouteID]],6,FALSE))), "O",  NOT(ISNA(VLOOKUP(PrivateSchedule[[#This Row],[re]],RTARoutes[[StageCodes]:[RouteID]],6,FALSE))), "R")</f>
        <v>O</v>
      </c>
      <c r="AF1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34" spans="2:33">
      <c r="O1634" s="171" t="s">
        <v>3197</v>
      </c>
      <c r="T1634" s="173" t="s">
        <v>421</v>
      </c>
      <c r="U1634" t="str">
        <f t="shared" si="100"/>
        <v>ZUARINAGAR-VASCO</v>
      </c>
      <c r="V1634" s="163">
        <v>0.85416666666666663</v>
      </c>
      <c r="AA1634" s="165" t="str">
        <f t="shared" si="101"/>
        <v/>
      </c>
      <c r="AB1634" t="str">
        <f t="shared" si="102"/>
        <v>VSD</v>
      </c>
      <c r="AC1634" t="str">
        <f t="shared" si="103"/>
        <v>GA01U6027</v>
      </c>
      <c r="AD1634" t="str">
        <f>_xlfn.IFNA(VLOOKUP(PrivateSchedule[[#This Row],[ow]],RTARoutes[[StageCodes]:[RouteID]],6,FALSE), VLOOKUP(PrivateSchedule[[#This Row],[re]],RTARoutes[[StageCodes]:[RouteID]],6,FALSE))</f>
        <v>PVT515</v>
      </c>
      <c r="AE1634" t="str" cm="1">
        <f t="array" ref="AE1634">_xlfn.IFS( NOT(ISNA(VLOOKUP(PrivateSchedule[[#This Row],[ow]],RTARoutes[[StageCodes]:[RouteID]],6,FALSE))), "O",  NOT(ISNA(VLOOKUP(PrivateSchedule[[#This Row],[re]],RTARoutes[[StageCodes]:[RouteID]],6,FALSE))), "R")</f>
        <v>R</v>
      </c>
      <c r="AF1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35" spans="2:33">
      <c r="B1635" s="171" t="s">
        <v>4066</v>
      </c>
      <c r="C1635" s="172" t="s">
        <v>4067</v>
      </c>
      <c r="E1635" s="176" t="s">
        <v>4068</v>
      </c>
      <c r="F1635" s="177" t="s">
        <v>4069</v>
      </c>
      <c r="J1635" s="171" t="s">
        <v>4070</v>
      </c>
      <c r="L1635" s="172" t="s">
        <v>16</v>
      </c>
      <c r="M1635" s="198">
        <v>23</v>
      </c>
      <c r="O1635" s="171" t="s">
        <v>421</v>
      </c>
      <c r="P1635" s="172" t="s">
        <v>1945</v>
      </c>
      <c r="T1635" s="173" t="s">
        <v>3091</v>
      </c>
      <c r="U1635" t="str">
        <f t="shared" si="100"/>
        <v>VASCO-MES COLLEGE-VERNA IND</v>
      </c>
      <c r="V1635" s="163">
        <v>0.34375</v>
      </c>
      <c r="AA1635" s="165" t="str">
        <f t="shared" si="101"/>
        <v/>
      </c>
      <c r="AB1635" t="str">
        <f t="shared" si="102"/>
        <v>VSD</v>
      </c>
      <c r="AC1635" t="str">
        <f t="shared" si="103"/>
        <v>GA06T4609</v>
      </c>
      <c r="AD1635" t="str">
        <f>_xlfn.IFNA(VLOOKUP(PrivateSchedule[[#This Row],[ow]],RTARoutes[[StageCodes]:[RouteID]],6,FALSE), VLOOKUP(PrivateSchedule[[#This Row],[re]],RTARoutes[[StageCodes]:[RouteID]],6,FALSE))</f>
        <v>PVT503</v>
      </c>
      <c r="AE1635" t="str" cm="1">
        <f t="array" ref="AE1635">_xlfn.IFS( NOT(ISNA(VLOOKUP(PrivateSchedule[[#This Row],[ow]],RTARoutes[[StageCodes]:[RouteID]],6,FALSE))), "O",  NOT(ISNA(VLOOKUP(PrivateSchedule[[#This Row],[re]],RTARoutes[[StageCodes]:[RouteID]],6,FALSE))), "R")</f>
        <v>R</v>
      </c>
      <c r="AF1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636" spans="2:33">
      <c r="O1636" s="171" t="s">
        <v>3091</v>
      </c>
      <c r="T1636" s="173" t="s">
        <v>421</v>
      </c>
      <c r="U1636" t="str">
        <f t="shared" si="100"/>
        <v>VERNA IND-VASCO</v>
      </c>
      <c r="V1636" s="163">
        <v>0.38541666666666669</v>
      </c>
      <c r="AA1636" s="165" t="str">
        <f t="shared" si="101"/>
        <v/>
      </c>
      <c r="AB1636" t="str">
        <f t="shared" si="102"/>
        <v>VSD</v>
      </c>
      <c r="AC1636" t="str">
        <f t="shared" si="103"/>
        <v>GA06T4609</v>
      </c>
      <c r="AD1636" t="str">
        <f>_xlfn.IFNA(VLOOKUP(PrivateSchedule[[#This Row],[ow]],RTARoutes[[StageCodes]:[RouteID]],6,FALSE), VLOOKUP(PrivateSchedule[[#This Row],[re]],RTARoutes[[StageCodes]:[RouteID]],6,FALSE))</f>
        <v>PVT500</v>
      </c>
      <c r="AE1636" t="str" cm="1">
        <f t="array" ref="AE1636">_xlfn.IFS( NOT(ISNA(VLOOKUP(PrivateSchedule[[#This Row],[ow]],RTARoutes[[StageCodes]:[RouteID]],6,FALSE))), "O",  NOT(ISNA(VLOOKUP(PrivateSchedule[[#This Row],[re]],RTARoutes[[StageCodes]:[RouteID]],6,FALSE))), "R")</f>
        <v>O</v>
      </c>
      <c r="AF1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37" spans="2:33">
      <c r="O1637" s="171" t="s">
        <v>421</v>
      </c>
      <c r="T1637" s="173" t="s">
        <v>3197</v>
      </c>
      <c r="U1637" t="str">
        <f t="shared" si="100"/>
        <v>VASCO-ZUARINAGAR</v>
      </c>
      <c r="V1637" s="163">
        <v>0.44444444444444442</v>
      </c>
      <c r="AA1637" s="165" t="str">
        <f t="shared" si="101"/>
        <v/>
      </c>
      <c r="AB1637" t="str">
        <f t="shared" si="102"/>
        <v>VSD</v>
      </c>
      <c r="AC1637" t="str">
        <f t="shared" si="103"/>
        <v>GA06T4609</v>
      </c>
      <c r="AD1637" t="str">
        <f>_xlfn.IFNA(VLOOKUP(PrivateSchedule[[#This Row],[ow]],RTARoutes[[StageCodes]:[RouteID]],6,FALSE), VLOOKUP(PrivateSchedule[[#This Row],[re]],RTARoutes[[StageCodes]:[RouteID]],6,FALSE))</f>
        <v>PVT515</v>
      </c>
      <c r="AE1637" t="str" cm="1">
        <f t="array" ref="AE1637">_xlfn.IFS( NOT(ISNA(VLOOKUP(PrivateSchedule[[#This Row],[ow]],RTARoutes[[StageCodes]:[RouteID]],6,FALSE))), "O",  NOT(ISNA(VLOOKUP(PrivateSchedule[[#This Row],[re]],RTARoutes[[StageCodes]:[RouteID]],6,FALSE))), "R")</f>
        <v>O</v>
      </c>
      <c r="AF1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38" spans="2:33">
      <c r="O1638" s="171" t="s">
        <v>3197</v>
      </c>
      <c r="T1638" s="173" t="s">
        <v>421</v>
      </c>
      <c r="U1638" t="str">
        <f t="shared" si="100"/>
        <v>ZUARINAGAR-VASCO</v>
      </c>
      <c r="V1638" s="163">
        <v>0.46527777777777779</v>
      </c>
      <c r="AA1638" s="165" t="str">
        <f t="shared" si="101"/>
        <v/>
      </c>
      <c r="AB1638" t="str">
        <f t="shared" si="102"/>
        <v>VSD</v>
      </c>
      <c r="AC1638" t="str">
        <f t="shared" si="103"/>
        <v>GA06T4609</v>
      </c>
      <c r="AD1638" t="str">
        <f>_xlfn.IFNA(VLOOKUP(PrivateSchedule[[#This Row],[ow]],RTARoutes[[StageCodes]:[RouteID]],6,FALSE), VLOOKUP(PrivateSchedule[[#This Row],[re]],RTARoutes[[StageCodes]:[RouteID]],6,FALSE))</f>
        <v>PVT515</v>
      </c>
      <c r="AE1638" t="str" cm="1">
        <f t="array" ref="AE1638">_xlfn.IFS( NOT(ISNA(VLOOKUP(PrivateSchedule[[#This Row],[ow]],RTARoutes[[StageCodes]:[RouteID]],6,FALSE))), "O",  NOT(ISNA(VLOOKUP(PrivateSchedule[[#This Row],[re]],RTARoutes[[StageCodes]:[RouteID]],6,FALSE))), "R")</f>
        <v>R</v>
      </c>
      <c r="AF1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39" spans="2:33">
      <c r="O1639" s="171" t="s">
        <v>421</v>
      </c>
      <c r="P1639" s="172" t="s">
        <v>1945</v>
      </c>
      <c r="T1639" s="173" t="s">
        <v>3197</v>
      </c>
      <c r="U1639" t="str">
        <f t="shared" si="100"/>
        <v>VASCO-MES COLLEGE-ZUARINAGAR</v>
      </c>
      <c r="V1639" s="163">
        <v>0.4861111111111111</v>
      </c>
      <c r="AA1639" s="165" t="str">
        <f t="shared" si="101"/>
        <v/>
      </c>
      <c r="AB1639" t="str">
        <f t="shared" si="102"/>
        <v>VSD</v>
      </c>
      <c r="AC1639" t="str">
        <f t="shared" si="103"/>
        <v>GA06T4609</v>
      </c>
      <c r="AD1639" t="str">
        <f>_xlfn.IFNA(VLOOKUP(PrivateSchedule[[#This Row],[ow]],RTARoutes[[StageCodes]:[RouteID]],6,FALSE), VLOOKUP(PrivateSchedule[[#This Row],[re]],RTARoutes[[StageCodes]:[RouteID]],6,FALSE))</f>
        <v>PVT515</v>
      </c>
      <c r="AE1639" t="str" cm="1">
        <f t="array" ref="AE1639">_xlfn.IFS( NOT(ISNA(VLOOKUP(PrivateSchedule[[#This Row],[ow]],RTARoutes[[StageCodes]:[RouteID]],6,FALSE))), "O",  NOT(ISNA(VLOOKUP(PrivateSchedule[[#This Row],[re]],RTARoutes[[StageCodes]:[RouteID]],6,FALSE))), "R")</f>
        <v>O</v>
      </c>
      <c r="AF1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1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1640" spans="2:33">
      <c r="O1640" s="171" t="s">
        <v>3197</v>
      </c>
      <c r="P1640" s="172" t="s">
        <v>1945</v>
      </c>
      <c r="T1640" s="173" t="s">
        <v>421</v>
      </c>
      <c r="U1640" t="str">
        <f t="shared" si="100"/>
        <v>ZUARINAGAR-MES COLLEGE-VASCO</v>
      </c>
      <c r="V1640" s="163">
        <v>0.50347222222222221</v>
      </c>
      <c r="AA1640" s="165" t="str">
        <f t="shared" si="101"/>
        <v/>
      </c>
      <c r="AB1640" t="str">
        <f t="shared" si="102"/>
        <v>VSD</v>
      </c>
      <c r="AC1640" t="str">
        <f t="shared" si="103"/>
        <v>GA06T4609</v>
      </c>
      <c r="AD1640" t="str">
        <f>_xlfn.IFNA(VLOOKUP(PrivateSchedule[[#This Row],[ow]],RTARoutes[[StageCodes]:[RouteID]],6,FALSE), VLOOKUP(PrivateSchedule[[#This Row],[re]],RTARoutes[[StageCodes]:[RouteID]],6,FALSE))</f>
        <v>PVT515</v>
      </c>
      <c r="AE1640" t="str" cm="1">
        <f t="array" ref="AE1640">_xlfn.IFS( NOT(ISNA(VLOOKUP(PrivateSchedule[[#This Row],[ow]],RTARoutes[[StageCodes]:[RouteID]],6,FALSE))), "O",  NOT(ISNA(VLOOKUP(PrivateSchedule[[#This Row],[re]],RTARoutes[[StageCodes]:[RouteID]],6,FALSE))), "R")</f>
        <v>R</v>
      </c>
      <c r="AF1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641" spans="2:33">
      <c r="O1641" s="171" t="s">
        <v>421</v>
      </c>
      <c r="T1641" s="173" t="s">
        <v>3197</v>
      </c>
      <c r="U1641" t="str">
        <f t="shared" si="100"/>
        <v>VASCO-ZUARINAGAR</v>
      </c>
      <c r="V1641" s="163">
        <v>0.52083333333333337</v>
      </c>
      <c r="AA1641" s="165" t="str">
        <f t="shared" si="101"/>
        <v/>
      </c>
      <c r="AB1641" t="str">
        <f t="shared" si="102"/>
        <v>VSD</v>
      </c>
      <c r="AC1641" t="str">
        <f t="shared" si="103"/>
        <v>GA06T4609</v>
      </c>
      <c r="AD1641" t="str">
        <f>_xlfn.IFNA(VLOOKUP(PrivateSchedule[[#This Row],[ow]],RTARoutes[[StageCodes]:[RouteID]],6,FALSE), VLOOKUP(PrivateSchedule[[#This Row],[re]],RTARoutes[[StageCodes]:[RouteID]],6,FALSE))</f>
        <v>PVT515</v>
      </c>
      <c r="AE1641" t="str" cm="1">
        <f t="array" ref="AE1641">_xlfn.IFS( NOT(ISNA(VLOOKUP(PrivateSchedule[[#This Row],[ow]],RTARoutes[[StageCodes]:[RouteID]],6,FALSE))), "O",  NOT(ISNA(VLOOKUP(PrivateSchedule[[#This Row],[re]],RTARoutes[[StageCodes]:[RouteID]],6,FALSE))), "R")</f>
        <v>O</v>
      </c>
      <c r="AF1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42" spans="2:33">
      <c r="O1642" s="171" t="s">
        <v>3197</v>
      </c>
      <c r="P1642" s="172" t="s">
        <v>1945</v>
      </c>
      <c r="T1642" s="173" t="s">
        <v>421</v>
      </c>
      <c r="U1642" t="str">
        <f t="shared" si="100"/>
        <v>ZUARINAGAR-MES COLLEGE-VASCO</v>
      </c>
      <c r="V1642" s="163">
        <v>0.55555555555555558</v>
      </c>
      <c r="AA1642" s="165" t="str">
        <f t="shared" si="101"/>
        <v/>
      </c>
      <c r="AB1642" t="str">
        <f t="shared" si="102"/>
        <v>VSD</v>
      </c>
      <c r="AC1642" t="str">
        <f t="shared" si="103"/>
        <v>GA06T4609</v>
      </c>
      <c r="AD1642" t="str">
        <f>_xlfn.IFNA(VLOOKUP(PrivateSchedule[[#This Row],[ow]],RTARoutes[[StageCodes]:[RouteID]],6,FALSE), VLOOKUP(PrivateSchedule[[#This Row],[re]],RTARoutes[[StageCodes]:[RouteID]],6,FALSE))</f>
        <v>PVT515</v>
      </c>
      <c r="AE1642" t="str" cm="1">
        <f t="array" ref="AE1642">_xlfn.IFS( NOT(ISNA(VLOOKUP(PrivateSchedule[[#This Row],[ow]],RTARoutes[[StageCodes]:[RouteID]],6,FALSE))), "O",  NOT(ISNA(VLOOKUP(PrivateSchedule[[#This Row],[re]],RTARoutes[[StageCodes]:[RouteID]],6,FALSE))), "R")</f>
        <v>R</v>
      </c>
      <c r="AF1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643" spans="2:33">
      <c r="O1643" s="171" t="s">
        <v>421</v>
      </c>
      <c r="T1643" s="173" t="s">
        <v>3197</v>
      </c>
      <c r="U1643" t="str">
        <f t="shared" si="100"/>
        <v>VASCO-ZUARINAGAR</v>
      </c>
      <c r="V1643" s="163">
        <v>0.61805555555555558</v>
      </c>
      <c r="AA1643" s="165" t="str">
        <f t="shared" si="101"/>
        <v/>
      </c>
      <c r="AB1643" t="str">
        <f t="shared" si="102"/>
        <v>VSD</v>
      </c>
      <c r="AC1643" t="str">
        <f t="shared" si="103"/>
        <v>GA06T4609</v>
      </c>
      <c r="AD1643" t="str">
        <f>_xlfn.IFNA(VLOOKUP(PrivateSchedule[[#This Row],[ow]],RTARoutes[[StageCodes]:[RouteID]],6,FALSE), VLOOKUP(PrivateSchedule[[#This Row],[re]],RTARoutes[[StageCodes]:[RouteID]],6,FALSE))</f>
        <v>PVT515</v>
      </c>
      <c r="AE1643" t="str" cm="1">
        <f t="array" ref="AE1643">_xlfn.IFS( NOT(ISNA(VLOOKUP(PrivateSchedule[[#This Row],[ow]],RTARoutes[[StageCodes]:[RouteID]],6,FALSE))), "O",  NOT(ISNA(VLOOKUP(PrivateSchedule[[#This Row],[re]],RTARoutes[[StageCodes]:[RouteID]],6,FALSE))), "R")</f>
        <v>O</v>
      </c>
      <c r="AF1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44" spans="2:33">
      <c r="O1644" s="171" t="s">
        <v>3197</v>
      </c>
      <c r="T1644" s="173" t="s">
        <v>421</v>
      </c>
      <c r="U1644" t="str">
        <f t="shared" si="100"/>
        <v>ZUARINAGAR-VASCO</v>
      </c>
      <c r="V1644" s="163">
        <v>0.63888888888888884</v>
      </c>
      <c r="AA1644" s="165" t="str">
        <f t="shared" si="101"/>
        <v/>
      </c>
      <c r="AB1644" t="str">
        <f t="shared" si="102"/>
        <v>VSD</v>
      </c>
      <c r="AC1644" t="str">
        <f t="shared" si="103"/>
        <v>GA06T4609</v>
      </c>
      <c r="AD1644" t="str">
        <f>_xlfn.IFNA(VLOOKUP(PrivateSchedule[[#This Row],[ow]],RTARoutes[[StageCodes]:[RouteID]],6,FALSE), VLOOKUP(PrivateSchedule[[#This Row],[re]],RTARoutes[[StageCodes]:[RouteID]],6,FALSE))</f>
        <v>PVT515</v>
      </c>
      <c r="AE1644" t="str" cm="1">
        <f t="array" ref="AE1644">_xlfn.IFS( NOT(ISNA(VLOOKUP(PrivateSchedule[[#This Row],[ow]],RTARoutes[[StageCodes]:[RouteID]],6,FALSE))), "O",  NOT(ISNA(VLOOKUP(PrivateSchedule[[#This Row],[re]],RTARoutes[[StageCodes]:[RouteID]],6,FALSE))), "R")</f>
        <v>R</v>
      </c>
      <c r="AF1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45" spans="2:33">
      <c r="O1645" s="171" t="s">
        <v>421</v>
      </c>
      <c r="P1645" s="172" t="s">
        <v>1945</v>
      </c>
      <c r="T1645" s="173" t="s">
        <v>3197</v>
      </c>
      <c r="U1645" t="str">
        <f t="shared" si="100"/>
        <v>VASCO-MES COLLEGE-ZUARINAGAR</v>
      </c>
      <c r="V1645" s="163">
        <v>0.65972222222222221</v>
      </c>
      <c r="AA1645" s="165" t="str">
        <f t="shared" si="101"/>
        <v/>
      </c>
      <c r="AB1645" t="str">
        <f t="shared" si="102"/>
        <v>VSD</v>
      </c>
      <c r="AC1645" t="str">
        <f t="shared" si="103"/>
        <v>GA06T4609</v>
      </c>
      <c r="AD1645" t="str">
        <f>_xlfn.IFNA(VLOOKUP(PrivateSchedule[[#This Row],[ow]],RTARoutes[[StageCodes]:[RouteID]],6,FALSE), VLOOKUP(PrivateSchedule[[#This Row],[re]],RTARoutes[[StageCodes]:[RouteID]],6,FALSE))</f>
        <v>PVT515</v>
      </c>
      <c r="AE1645" t="str" cm="1">
        <f t="array" ref="AE1645">_xlfn.IFS( NOT(ISNA(VLOOKUP(PrivateSchedule[[#This Row],[ow]],RTARoutes[[StageCodes]:[RouteID]],6,FALSE))), "O",  NOT(ISNA(VLOOKUP(PrivateSchedule[[#This Row],[re]],RTARoutes[[StageCodes]:[RouteID]],6,FALSE))), "R")</f>
        <v>O</v>
      </c>
      <c r="AF1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1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1646" spans="2:33">
      <c r="O1646" s="171" t="s">
        <v>3197</v>
      </c>
      <c r="P1646" s="172" t="s">
        <v>1945</v>
      </c>
      <c r="T1646" s="173" t="s">
        <v>421</v>
      </c>
      <c r="U1646" t="str">
        <f t="shared" si="100"/>
        <v>ZUARINAGAR-MES COLLEGE-VASCO</v>
      </c>
      <c r="V1646" s="163">
        <v>0.68055555555555558</v>
      </c>
      <c r="AA1646" s="165" t="str">
        <f t="shared" si="101"/>
        <v/>
      </c>
      <c r="AB1646" t="str">
        <f t="shared" si="102"/>
        <v>VSD</v>
      </c>
      <c r="AC1646" t="str">
        <f t="shared" si="103"/>
        <v>GA06T4609</v>
      </c>
      <c r="AD1646" t="str">
        <f>_xlfn.IFNA(VLOOKUP(PrivateSchedule[[#This Row],[ow]],RTARoutes[[StageCodes]:[RouteID]],6,FALSE), VLOOKUP(PrivateSchedule[[#This Row],[re]],RTARoutes[[StageCodes]:[RouteID]],6,FALSE))</f>
        <v>PVT515</v>
      </c>
      <c r="AE1646" t="str" cm="1">
        <f t="array" ref="AE1646">_xlfn.IFS( NOT(ISNA(VLOOKUP(PrivateSchedule[[#This Row],[ow]],RTARoutes[[StageCodes]:[RouteID]],6,FALSE))), "O",  NOT(ISNA(VLOOKUP(PrivateSchedule[[#This Row],[re]],RTARoutes[[StageCodes]:[RouteID]],6,FALSE))), "R")</f>
        <v>R</v>
      </c>
      <c r="AF1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647" spans="2:33">
      <c r="O1647" s="171" t="s">
        <v>421</v>
      </c>
      <c r="T1647" s="173" t="s">
        <v>3091</v>
      </c>
      <c r="U1647" t="str">
        <f t="shared" si="100"/>
        <v>VASCO-VERNA IND</v>
      </c>
      <c r="V1647" s="163">
        <v>0.70833333333333337</v>
      </c>
      <c r="AA1647" s="165" t="str">
        <f t="shared" si="101"/>
        <v/>
      </c>
      <c r="AB1647" t="str">
        <f t="shared" si="102"/>
        <v>VSD</v>
      </c>
      <c r="AC1647" t="str">
        <f t="shared" si="103"/>
        <v>GA06T4609</v>
      </c>
      <c r="AD1647" t="str">
        <f>_xlfn.IFNA(VLOOKUP(PrivateSchedule[[#This Row],[ow]],RTARoutes[[StageCodes]:[RouteID]],6,FALSE), VLOOKUP(PrivateSchedule[[#This Row],[re]],RTARoutes[[StageCodes]:[RouteID]],6,FALSE))</f>
        <v>PVT500</v>
      </c>
      <c r="AE1647" t="str" cm="1">
        <f t="array" ref="AE1647">_xlfn.IFS( NOT(ISNA(VLOOKUP(PrivateSchedule[[#This Row],[ow]],RTARoutes[[StageCodes]:[RouteID]],6,FALSE))), "O",  NOT(ISNA(VLOOKUP(PrivateSchedule[[#This Row],[re]],RTARoutes[[StageCodes]:[RouteID]],6,FALSE))), "R")</f>
        <v>R</v>
      </c>
      <c r="AF1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48" spans="2:33">
      <c r="O1648" s="171" t="s">
        <v>3091</v>
      </c>
      <c r="T1648" s="173" t="s">
        <v>421</v>
      </c>
      <c r="U1648" t="str">
        <f t="shared" si="100"/>
        <v>VERNA IND-VASCO</v>
      </c>
      <c r="V1648" s="163">
        <v>0.73611111111111116</v>
      </c>
      <c r="AA1648" s="165" t="str">
        <f t="shared" si="101"/>
        <v/>
      </c>
      <c r="AB1648" t="str">
        <f t="shared" si="102"/>
        <v>VSD</v>
      </c>
      <c r="AC1648" t="str">
        <f t="shared" si="103"/>
        <v>GA06T4609</v>
      </c>
      <c r="AD1648" t="str">
        <f>_xlfn.IFNA(VLOOKUP(PrivateSchedule[[#This Row],[ow]],RTARoutes[[StageCodes]:[RouteID]],6,FALSE), VLOOKUP(PrivateSchedule[[#This Row],[re]],RTARoutes[[StageCodes]:[RouteID]],6,FALSE))</f>
        <v>PVT500</v>
      </c>
      <c r="AE1648" t="str" cm="1">
        <f t="array" ref="AE1648">_xlfn.IFS( NOT(ISNA(VLOOKUP(PrivateSchedule[[#This Row],[ow]],RTARoutes[[StageCodes]:[RouteID]],6,FALSE))), "O",  NOT(ISNA(VLOOKUP(PrivateSchedule[[#This Row],[re]],RTARoutes[[StageCodes]:[RouteID]],6,FALSE))), "R")</f>
        <v>O</v>
      </c>
      <c r="AF1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49" spans="4:33">
      <c r="O1649" s="171" t="s">
        <v>421</v>
      </c>
      <c r="T1649" s="173" t="s">
        <v>3197</v>
      </c>
      <c r="U1649" t="str">
        <f t="shared" si="100"/>
        <v>VASCO-ZUARINAGAR</v>
      </c>
      <c r="V1649" s="163">
        <v>0.75694444444444442</v>
      </c>
      <c r="AA1649" s="165" t="str">
        <f t="shared" si="101"/>
        <v/>
      </c>
      <c r="AB1649" t="str">
        <f t="shared" si="102"/>
        <v>VSD</v>
      </c>
      <c r="AC1649" t="str">
        <f t="shared" si="103"/>
        <v>GA06T4609</v>
      </c>
      <c r="AD1649" t="str">
        <f>_xlfn.IFNA(VLOOKUP(PrivateSchedule[[#This Row],[ow]],RTARoutes[[StageCodes]:[RouteID]],6,FALSE), VLOOKUP(PrivateSchedule[[#This Row],[re]],RTARoutes[[StageCodes]:[RouteID]],6,FALSE))</f>
        <v>PVT515</v>
      </c>
      <c r="AE1649" t="str" cm="1">
        <f t="array" ref="AE1649">_xlfn.IFS( NOT(ISNA(VLOOKUP(PrivateSchedule[[#This Row],[ow]],RTARoutes[[StageCodes]:[RouteID]],6,FALSE))), "O",  NOT(ISNA(VLOOKUP(PrivateSchedule[[#This Row],[re]],RTARoutes[[StageCodes]:[RouteID]],6,FALSE))), "R")</f>
        <v>O</v>
      </c>
      <c r="AF1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650" spans="4:33">
      <c r="O1650" s="171" t="s">
        <v>3197</v>
      </c>
      <c r="T1650" s="173" t="s">
        <v>421</v>
      </c>
      <c r="U1650" t="str">
        <f t="shared" si="100"/>
        <v>ZUARINAGAR-VASCO</v>
      </c>
      <c r="V1650" s="163">
        <v>0.77777777777777779</v>
      </c>
      <c r="AA1650" s="165" t="str">
        <f t="shared" si="101"/>
        <v/>
      </c>
      <c r="AB1650" t="str">
        <f t="shared" si="102"/>
        <v>VSD</v>
      </c>
      <c r="AC1650" t="str">
        <f t="shared" si="103"/>
        <v>GA06T4609</v>
      </c>
      <c r="AD1650" t="str">
        <f>_xlfn.IFNA(VLOOKUP(PrivateSchedule[[#This Row],[ow]],RTARoutes[[StageCodes]:[RouteID]],6,FALSE), VLOOKUP(PrivateSchedule[[#This Row],[re]],RTARoutes[[StageCodes]:[RouteID]],6,FALSE))</f>
        <v>PVT515</v>
      </c>
      <c r="AE1650" t="str" cm="1">
        <f t="array" ref="AE1650">_xlfn.IFS( NOT(ISNA(VLOOKUP(PrivateSchedule[[#This Row],[ow]],RTARoutes[[StageCodes]:[RouteID]],6,FALSE))), "O",  NOT(ISNA(VLOOKUP(PrivateSchedule[[#This Row],[re]],RTARoutes[[StageCodes]:[RouteID]],6,FALSE))), "R")</f>
        <v>R</v>
      </c>
      <c r="AF1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651" spans="4:33">
      <c r="O1651" s="171" t="s">
        <v>421</v>
      </c>
      <c r="T1651" s="173" t="s">
        <v>4071</v>
      </c>
      <c r="U1651" t="str">
        <f t="shared" si="100"/>
        <v/>
      </c>
      <c r="V1651" s="163">
        <v>0.80902777777777779</v>
      </c>
      <c r="AA1651" s="165" t="str">
        <f t="shared" si="101"/>
        <v/>
      </c>
      <c r="AB1651" t="str">
        <f t="shared" si="102"/>
        <v>VSD</v>
      </c>
      <c r="AC1651" t="str">
        <f t="shared" si="103"/>
        <v>GA06T4609</v>
      </c>
      <c r="AD1651" t="e">
        <f>_xlfn.IFNA(VLOOKUP(PrivateSchedule[[#This Row],[ow]],RTARoutes[[StageCodes]:[RouteID]],6,FALSE), VLOOKUP(PrivateSchedule[[#This Row],[re]],RTARoutes[[StageCodes]:[RouteID]],6,FALSE))</f>
        <v>#N/A</v>
      </c>
      <c r="AE1651" t="e" cm="1">
        <f t="array" ref="AE1651">_xlfn.IFS( NOT(ISNA(VLOOKUP(PrivateSchedule[[#This Row],[ow]],RTARoutes[[StageCodes]:[RouteID]],6,FALSE))), "O",  NOT(ISNA(VLOOKUP(PrivateSchedule[[#This Row],[re]],RTARoutes[[StageCodes]:[RouteID]],6,FALSE))), "R")</f>
        <v>#N/A</v>
      </c>
      <c r="AF1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VSD-*SRN</v>
      </c>
      <c r="AG1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SRN-*VSD</v>
      </c>
    </row>
    <row r="1652" spans="4:33">
      <c r="D1652" s="172" t="s">
        <v>3922</v>
      </c>
      <c r="J1652" s="171" t="s">
        <v>4072</v>
      </c>
      <c r="O1652" s="171" t="s">
        <v>421</v>
      </c>
      <c r="P1652" s="172" t="s">
        <v>943</v>
      </c>
      <c r="T1652" s="173" t="s">
        <v>3091</v>
      </c>
      <c r="U1652" t="str">
        <f t="shared" si="100"/>
        <v>VASCO-CHICALIM-VERNA IND</v>
      </c>
      <c r="V1652" s="163">
        <v>0.25347222222222221</v>
      </c>
      <c r="AA1652" s="165" t="str">
        <f t="shared" si="101"/>
        <v/>
      </c>
      <c r="AB1652" t="str">
        <f t="shared" si="102"/>
        <v>VSD</v>
      </c>
      <c r="AC1652" t="str">
        <f t="shared" si="103"/>
        <v>GA06T4609</v>
      </c>
      <c r="AD1652" t="str">
        <f>_xlfn.IFNA(VLOOKUP(PrivateSchedule[[#This Row],[ow]],RTARoutes[[StageCodes]:[RouteID]],6,FALSE), VLOOKUP(PrivateSchedule[[#This Row],[re]],RTARoutes[[StageCodes]:[RouteID]],6,FALSE))</f>
        <v>PVT500</v>
      </c>
      <c r="AE1652" t="str" cm="1">
        <f t="array" ref="AE1652">_xlfn.IFS( NOT(ISNA(VLOOKUP(PrivateSchedule[[#This Row],[ow]],RTARoutes[[StageCodes]:[RouteID]],6,FALSE))), "O",  NOT(ISNA(VLOOKUP(PrivateSchedule[[#This Row],[re]],RTARoutes[[StageCodes]:[RouteID]],6,FALSE))), "R")</f>
        <v>R</v>
      </c>
      <c r="AF1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VSD-*CHC-*VRI</v>
      </c>
      <c r="AG1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VRI-*CHC-*VSD</v>
      </c>
    </row>
    <row r="1653" spans="4:33">
      <c r="O1653" s="171" t="s">
        <v>3091</v>
      </c>
      <c r="P1653" s="172" t="s">
        <v>943</v>
      </c>
      <c r="T1653" s="173" t="s">
        <v>421</v>
      </c>
      <c r="U1653" t="str">
        <f t="shared" si="100"/>
        <v>VERNA IND-CHICALIM-VASCO</v>
      </c>
      <c r="V1653" s="163">
        <v>0.28472222222222221</v>
      </c>
      <c r="AA1653" s="165" t="str">
        <f t="shared" si="101"/>
        <v/>
      </c>
      <c r="AB1653" t="str">
        <f t="shared" si="102"/>
        <v>VSD</v>
      </c>
      <c r="AC1653" t="str">
        <f t="shared" si="103"/>
        <v>GA06T4609</v>
      </c>
      <c r="AD1653" t="str">
        <f>_xlfn.IFNA(VLOOKUP(PrivateSchedule[[#This Row],[ow]],RTARoutes[[StageCodes]:[RouteID]],6,FALSE), VLOOKUP(PrivateSchedule[[#This Row],[re]],RTARoutes[[StageCodes]:[RouteID]],6,FALSE))</f>
        <v>PVT500</v>
      </c>
      <c r="AE1653" t="str" cm="1">
        <f t="array" ref="AE1653">_xlfn.IFS( NOT(ISNA(VLOOKUP(PrivateSchedule[[#This Row],[ow]],RTARoutes[[StageCodes]:[RouteID]],6,FALSE))), "O",  NOT(ISNA(VLOOKUP(PrivateSchedule[[#This Row],[re]],RTARoutes[[StageCodes]:[RouteID]],6,FALSE))), "R")</f>
        <v>O</v>
      </c>
      <c r="AF1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VRI-*CHC-*VSD</v>
      </c>
      <c r="AG1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VSD-*CHC-*VRI</v>
      </c>
    </row>
    <row r="1654" spans="4:33">
      <c r="O1654" s="171" t="s">
        <v>421</v>
      </c>
      <c r="P1654" s="172" t="s">
        <v>3441</v>
      </c>
      <c r="T1654" s="173" t="s">
        <v>3091</v>
      </c>
      <c r="U1654" t="str">
        <f t="shared" si="100"/>
        <v>VASCO-MANGOR HILL VASCO-VERNA IND</v>
      </c>
      <c r="V1654" s="163">
        <v>0.3125</v>
      </c>
      <c r="AA1654" s="165" t="str">
        <f t="shared" si="101"/>
        <v/>
      </c>
      <c r="AB1654" t="str">
        <f t="shared" si="102"/>
        <v>VSD</v>
      </c>
      <c r="AC1654" t="str">
        <f t="shared" si="103"/>
        <v>GA06T4609</v>
      </c>
      <c r="AD1654" t="str">
        <f>_xlfn.IFNA(VLOOKUP(PrivateSchedule[[#This Row],[ow]],RTARoutes[[StageCodes]:[RouteID]],6,FALSE), VLOOKUP(PrivateSchedule[[#This Row],[re]],RTARoutes[[StageCodes]:[RouteID]],6,FALSE))</f>
        <v>PVT504</v>
      </c>
      <c r="AE1654" t="str" cm="1">
        <f t="array" ref="AE1654">_xlfn.IFS( NOT(ISNA(VLOOKUP(PrivateSchedule[[#This Row],[ow]],RTARoutes[[StageCodes]:[RouteID]],6,FALSE))), "O",  NOT(ISNA(VLOOKUP(PrivateSchedule[[#This Row],[re]],RTARoutes[[StageCodes]:[RouteID]],6,FALSE))), "R")</f>
        <v>R</v>
      </c>
      <c r="AF1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VSD-*MHV-*VRI</v>
      </c>
      <c r="AG1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VRI-*MHV-*VSD</v>
      </c>
    </row>
    <row r="1655" spans="4:33">
      <c r="O1655" s="171" t="s">
        <v>3091</v>
      </c>
      <c r="P1655" s="172" t="s">
        <v>3441</v>
      </c>
      <c r="T1655" s="173" t="s">
        <v>421</v>
      </c>
      <c r="U1655" t="str">
        <f t="shared" si="100"/>
        <v>VERNA IND-MANGOR HILL VASCO-VASCO</v>
      </c>
      <c r="V1655" s="163">
        <v>0.34722222222222221</v>
      </c>
      <c r="AA1655" s="165" t="str">
        <f t="shared" si="101"/>
        <v/>
      </c>
      <c r="AB1655" t="str">
        <f t="shared" si="102"/>
        <v>VSD</v>
      </c>
      <c r="AC1655" t="str">
        <f t="shared" si="103"/>
        <v>GA06T4609</v>
      </c>
      <c r="AD1655" t="str">
        <f>_xlfn.IFNA(VLOOKUP(PrivateSchedule[[#This Row],[ow]],RTARoutes[[StageCodes]:[RouteID]],6,FALSE), VLOOKUP(PrivateSchedule[[#This Row],[re]],RTARoutes[[StageCodes]:[RouteID]],6,FALSE))</f>
        <v>PVT504</v>
      </c>
      <c r="AE1655" t="str" cm="1">
        <f t="array" ref="AE1655">_xlfn.IFS( NOT(ISNA(VLOOKUP(PrivateSchedule[[#This Row],[ow]],RTARoutes[[StageCodes]:[RouteID]],6,FALSE))), "O",  NOT(ISNA(VLOOKUP(PrivateSchedule[[#This Row],[re]],RTARoutes[[StageCodes]:[RouteID]],6,FALSE))), "R")</f>
        <v>O</v>
      </c>
      <c r="AF1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VRI-*MHV-*VSD</v>
      </c>
      <c r="AG1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VSD-*MHV-*VRI</v>
      </c>
    </row>
    <row r="1656" spans="4:33">
      <c r="O1656" s="171" t="s">
        <v>421</v>
      </c>
      <c r="P1656" s="172" t="s">
        <v>3441</v>
      </c>
      <c r="T1656" s="173" t="s">
        <v>3091</v>
      </c>
      <c r="U1656" t="str">
        <f t="shared" si="100"/>
        <v>VASCO-MANGOR HILL VASCO-VERNA IND</v>
      </c>
      <c r="V1656" s="163">
        <v>0.375</v>
      </c>
      <c r="AA1656" s="165" t="str">
        <f t="shared" si="101"/>
        <v/>
      </c>
      <c r="AB1656" t="str">
        <f t="shared" si="102"/>
        <v>VSD</v>
      </c>
      <c r="AC1656" t="str">
        <f t="shared" si="103"/>
        <v>GA06T4609</v>
      </c>
      <c r="AD1656" t="str">
        <f>_xlfn.IFNA(VLOOKUP(PrivateSchedule[[#This Row],[ow]],RTARoutes[[StageCodes]:[RouteID]],6,FALSE), VLOOKUP(PrivateSchedule[[#This Row],[re]],RTARoutes[[StageCodes]:[RouteID]],6,FALSE))</f>
        <v>PVT504</v>
      </c>
      <c r="AE1656" t="str" cm="1">
        <f t="array" ref="AE1656">_xlfn.IFS( NOT(ISNA(VLOOKUP(PrivateSchedule[[#This Row],[ow]],RTARoutes[[StageCodes]:[RouteID]],6,FALSE))), "O",  NOT(ISNA(VLOOKUP(PrivateSchedule[[#This Row],[re]],RTARoutes[[StageCodes]:[RouteID]],6,FALSE))), "R")</f>
        <v>R</v>
      </c>
      <c r="AF1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VSD-*MHV-*VRI</v>
      </c>
      <c r="AG1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VRI-*MHV-*VSD</v>
      </c>
    </row>
    <row r="1657" spans="4:33">
      <c r="O1657" s="171" t="s">
        <v>3091</v>
      </c>
      <c r="P1657" s="172" t="s">
        <v>3441</v>
      </c>
      <c r="T1657" s="173" t="s">
        <v>421</v>
      </c>
      <c r="U1657" t="str">
        <f t="shared" si="100"/>
        <v>VERNA IND-MANGOR HILL VASCO-VASCO</v>
      </c>
      <c r="V1657" s="163">
        <v>0.40625</v>
      </c>
      <c r="AA1657" s="165" t="str">
        <f t="shared" si="101"/>
        <v/>
      </c>
      <c r="AB1657" t="str">
        <f t="shared" si="102"/>
        <v>VSD</v>
      </c>
      <c r="AC1657" t="str">
        <f t="shared" si="103"/>
        <v>GA06T4609</v>
      </c>
      <c r="AD1657" t="str">
        <f>_xlfn.IFNA(VLOOKUP(PrivateSchedule[[#This Row],[ow]],RTARoutes[[StageCodes]:[RouteID]],6,FALSE), VLOOKUP(PrivateSchedule[[#This Row],[re]],RTARoutes[[StageCodes]:[RouteID]],6,FALSE))</f>
        <v>PVT504</v>
      </c>
      <c r="AE1657" t="str" cm="1">
        <f t="array" ref="AE1657">_xlfn.IFS( NOT(ISNA(VLOOKUP(PrivateSchedule[[#This Row],[ow]],RTARoutes[[StageCodes]:[RouteID]],6,FALSE))), "O",  NOT(ISNA(VLOOKUP(PrivateSchedule[[#This Row],[re]],RTARoutes[[StageCodes]:[RouteID]],6,FALSE))), "R")</f>
        <v>O</v>
      </c>
      <c r="AF1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VRI-*MHV-*VSD</v>
      </c>
      <c r="AG1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VSD-*MHV-*VRI</v>
      </c>
    </row>
    <row r="1658" spans="4:33">
      <c r="O1658" s="171" t="s">
        <v>421</v>
      </c>
      <c r="P1658" s="172" t="s">
        <v>3441</v>
      </c>
      <c r="T1658" s="173" t="s">
        <v>3091</v>
      </c>
      <c r="U1658" t="str">
        <f t="shared" si="100"/>
        <v>VASCO-MANGOR HILL VASCO-VERNA IND</v>
      </c>
      <c r="V1658" s="163">
        <v>0.44791666666666669</v>
      </c>
      <c r="AA1658" s="165" t="str">
        <f t="shared" si="101"/>
        <v/>
      </c>
      <c r="AB1658" t="str">
        <f t="shared" si="102"/>
        <v>VSD</v>
      </c>
      <c r="AC1658" t="str">
        <f t="shared" si="103"/>
        <v>GA06T4609</v>
      </c>
      <c r="AD1658" t="str">
        <f>_xlfn.IFNA(VLOOKUP(PrivateSchedule[[#This Row],[ow]],RTARoutes[[StageCodes]:[RouteID]],6,FALSE), VLOOKUP(PrivateSchedule[[#This Row],[re]],RTARoutes[[StageCodes]:[RouteID]],6,FALSE))</f>
        <v>PVT504</v>
      </c>
      <c r="AE1658" t="str" cm="1">
        <f t="array" ref="AE1658">_xlfn.IFS( NOT(ISNA(VLOOKUP(PrivateSchedule[[#This Row],[ow]],RTARoutes[[StageCodes]:[RouteID]],6,FALSE))), "O",  NOT(ISNA(VLOOKUP(PrivateSchedule[[#This Row],[re]],RTARoutes[[StageCodes]:[RouteID]],6,FALSE))), "R")</f>
        <v>R</v>
      </c>
      <c r="AF1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VSD-*MHV-*VRI</v>
      </c>
      <c r="AG1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VRI-*MHV-*VSD</v>
      </c>
    </row>
    <row r="1659" spans="4:33">
      <c r="O1659" s="171" t="s">
        <v>3091</v>
      </c>
      <c r="P1659" s="172" t="s">
        <v>3441</v>
      </c>
      <c r="T1659" s="173" t="s">
        <v>421</v>
      </c>
      <c r="U1659" t="str">
        <f t="shared" si="100"/>
        <v>VERNA IND-MANGOR HILL VASCO-VASCO</v>
      </c>
      <c r="V1659" s="163">
        <v>0.47222222222222221</v>
      </c>
      <c r="AA1659" s="165" t="str">
        <f t="shared" si="101"/>
        <v/>
      </c>
      <c r="AB1659" t="str">
        <f t="shared" si="102"/>
        <v>VSD</v>
      </c>
      <c r="AC1659" t="str">
        <f t="shared" si="103"/>
        <v>GA06T4609</v>
      </c>
      <c r="AD1659" t="str">
        <f>_xlfn.IFNA(VLOOKUP(PrivateSchedule[[#This Row],[ow]],RTARoutes[[StageCodes]:[RouteID]],6,FALSE), VLOOKUP(PrivateSchedule[[#This Row],[re]],RTARoutes[[StageCodes]:[RouteID]],6,FALSE))</f>
        <v>PVT504</v>
      </c>
      <c r="AE1659" t="str" cm="1">
        <f t="array" ref="AE1659">_xlfn.IFS( NOT(ISNA(VLOOKUP(PrivateSchedule[[#This Row],[ow]],RTARoutes[[StageCodes]:[RouteID]],6,FALSE))), "O",  NOT(ISNA(VLOOKUP(PrivateSchedule[[#This Row],[re]],RTARoutes[[StageCodes]:[RouteID]],6,FALSE))), "R")</f>
        <v>O</v>
      </c>
      <c r="AF1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VRI-*MHV-*VSD</v>
      </c>
      <c r="AG1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VSD-*MHV-*VRI</v>
      </c>
    </row>
    <row r="1660" spans="4:33">
      <c r="O1660" s="171" t="s">
        <v>421</v>
      </c>
      <c r="P1660" s="172" t="s">
        <v>943</v>
      </c>
      <c r="T1660" s="173" t="s">
        <v>3091</v>
      </c>
      <c r="U1660" t="str">
        <f t="shared" si="100"/>
        <v>VASCO-CHICALIM-VERNA IND</v>
      </c>
      <c r="V1660" s="163">
        <v>0.51736111111111116</v>
      </c>
      <c r="AA1660" s="165" t="str">
        <f t="shared" si="101"/>
        <v/>
      </c>
      <c r="AB1660" t="str">
        <f t="shared" si="102"/>
        <v>VSD</v>
      </c>
      <c r="AC1660" t="str">
        <f t="shared" si="103"/>
        <v>GA06T4609</v>
      </c>
      <c r="AD1660" t="str">
        <f>_xlfn.IFNA(VLOOKUP(PrivateSchedule[[#This Row],[ow]],RTARoutes[[StageCodes]:[RouteID]],6,FALSE), VLOOKUP(PrivateSchedule[[#This Row],[re]],RTARoutes[[StageCodes]:[RouteID]],6,FALSE))</f>
        <v>PVT500</v>
      </c>
      <c r="AE1660" t="str" cm="1">
        <f t="array" ref="AE1660">_xlfn.IFS( NOT(ISNA(VLOOKUP(PrivateSchedule[[#This Row],[ow]],RTARoutes[[StageCodes]:[RouteID]],6,FALSE))), "O",  NOT(ISNA(VLOOKUP(PrivateSchedule[[#This Row],[re]],RTARoutes[[StageCodes]:[RouteID]],6,FALSE))), "R")</f>
        <v>R</v>
      </c>
      <c r="AF1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VSD-*CHC-*VRI</v>
      </c>
      <c r="AG1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VRI-*CHC-*VSD</v>
      </c>
    </row>
    <row r="1661" spans="4:33">
      <c r="O1661" s="171" t="s">
        <v>3091</v>
      </c>
      <c r="P1661" s="172" t="s">
        <v>943</v>
      </c>
      <c r="T1661" s="173" t="s">
        <v>421</v>
      </c>
      <c r="U1661" t="str">
        <f t="shared" si="100"/>
        <v>VERNA IND-CHICALIM-VASCO</v>
      </c>
      <c r="V1661" s="163">
        <v>0.54513888888888884</v>
      </c>
      <c r="AA1661" s="165" t="str">
        <f t="shared" si="101"/>
        <v/>
      </c>
      <c r="AB1661" t="str">
        <f t="shared" si="102"/>
        <v>VSD</v>
      </c>
      <c r="AC1661" t="str">
        <f t="shared" si="103"/>
        <v>GA06T4609</v>
      </c>
      <c r="AD1661" t="str">
        <f>_xlfn.IFNA(VLOOKUP(PrivateSchedule[[#This Row],[ow]],RTARoutes[[StageCodes]:[RouteID]],6,FALSE), VLOOKUP(PrivateSchedule[[#This Row],[re]],RTARoutes[[StageCodes]:[RouteID]],6,FALSE))</f>
        <v>PVT500</v>
      </c>
      <c r="AE1661" t="str" cm="1">
        <f t="array" ref="AE1661">_xlfn.IFS( NOT(ISNA(VLOOKUP(PrivateSchedule[[#This Row],[ow]],RTARoutes[[StageCodes]:[RouteID]],6,FALSE))), "O",  NOT(ISNA(VLOOKUP(PrivateSchedule[[#This Row],[re]],RTARoutes[[StageCodes]:[RouteID]],6,FALSE))), "R")</f>
        <v>O</v>
      </c>
      <c r="AF1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VRI-*CHC-*VSD</v>
      </c>
      <c r="AG1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VSD-*CHC-*VRI</v>
      </c>
    </row>
    <row r="1662" spans="4:33">
      <c r="O1662" s="171" t="s">
        <v>421</v>
      </c>
      <c r="P1662" s="172" t="s">
        <v>3441</v>
      </c>
      <c r="T1662" s="173" t="s">
        <v>3091</v>
      </c>
      <c r="U1662" t="str">
        <f t="shared" si="100"/>
        <v>VASCO-MANGOR HILL VASCO-VERNA IND</v>
      </c>
      <c r="V1662" s="163">
        <v>0.69791666666666663</v>
      </c>
      <c r="AA1662" s="165" t="str">
        <f t="shared" si="101"/>
        <v/>
      </c>
      <c r="AB1662" t="str">
        <f t="shared" si="102"/>
        <v>VSD</v>
      </c>
      <c r="AC1662" t="str">
        <f t="shared" si="103"/>
        <v>GA06T4609</v>
      </c>
      <c r="AD1662" t="str">
        <f>_xlfn.IFNA(VLOOKUP(PrivateSchedule[[#This Row],[ow]],RTARoutes[[StageCodes]:[RouteID]],6,FALSE), VLOOKUP(PrivateSchedule[[#This Row],[re]],RTARoutes[[StageCodes]:[RouteID]],6,FALSE))</f>
        <v>PVT504</v>
      </c>
      <c r="AE1662" t="str" cm="1">
        <f t="array" ref="AE1662">_xlfn.IFS( NOT(ISNA(VLOOKUP(PrivateSchedule[[#This Row],[ow]],RTARoutes[[StageCodes]:[RouteID]],6,FALSE))), "O",  NOT(ISNA(VLOOKUP(PrivateSchedule[[#This Row],[re]],RTARoutes[[StageCodes]:[RouteID]],6,FALSE))), "R")</f>
        <v>R</v>
      </c>
      <c r="AF1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VSD-*MHV-*VRI</v>
      </c>
      <c r="AG1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VRI-*MHV-*VSD</v>
      </c>
    </row>
    <row r="1663" spans="4:33">
      <c r="O1663" s="171" t="s">
        <v>3091</v>
      </c>
      <c r="P1663" s="172" t="s">
        <v>3441</v>
      </c>
      <c r="T1663" s="173" t="s">
        <v>421</v>
      </c>
      <c r="U1663" t="str">
        <f t="shared" si="100"/>
        <v>VERNA IND-MANGOR HILL VASCO-VASCO</v>
      </c>
      <c r="V1663" s="163">
        <v>0.73263888888888884</v>
      </c>
      <c r="AA1663" s="165" t="str">
        <f t="shared" si="101"/>
        <v/>
      </c>
      <c r="AB1663" t="str">
        <f t="shared" si="102"/>
        <v>VSD</v>
      </c>
      <c r="AC1663" t="str">
        <f t="shared" si="103"/>
        <v>GA06T4609</v>
      </c>
      <c r="AD1663" t="str">
        <f>_xlfn.IFNA(VLOOKUP(PrivateSchedule[[#This Row],[ow]],RTARoutes[[StageCodes]:[RouteID]],6,FALSE), VLOOKUP(PrivateSchedule[[#This Row],[re]],RTARoutes[[StageCodes]:[RouteID]],6,FALSE))</f>
        <v>PVT504</v>
      </c>
      <c r="AE1663" t="str" cm="1">
        <f t="array" ref="AE1663">_xlfn.IFS( NOT(ISNA(VLOOKUP(PrivateSchedule[[#This Row],[ow]],RTARoutes[[StageCodes]:[RouteID]],6,FALSE))), "O",  NOT(ISNA(VLOOKUP(PrivateSchedule[[#This Row],[re]],RTARoutes[[StageCodes]:[RouteID]],6,FALSE))), "R")</f>
        <v>O</v>
      </c>
      <c r="AF1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VRI-*MHV-*VSD</v>
      </c>
      <c r="AG1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VSD-*MHV-*VRI</v>
      </c>
    </row>
    <row r="1664" spans="4:33">
      <c r="O1664" s="171" t="s">
        <v>421</v>
      </c>
      <c r="P1664" s="172" t="s">
        <v>943</v>
      </c>
      <c r="T1664" s="173" t="s">
        <v>3197</v>
      </c>
      <c r="U1664" t="str">
        <f t="shared" si="100"/>
        <v>VASCO-CHICALIM-ZUARINAGAR</v>
      </c>
      <c r="V1664" s="163">
        <v>0.81944444444444442</v>
      </c>
      <c r="AA1664" s="165" t="str">
        <f t="shared" si="101"/>
        <v/>
      </c>
      <c r="AB1664" t="str">
        <f t="shared" si="102"/>
        <v>VSD</v>
      </c>
      <c r="AC1664" t="str">
        <f t="shared" si="103"/>
        <v>GA06T4609</v>
      </c>
      <c r="AD1664" t="str">
        <f>_xlfn.IFNA(VLOOKUP(PrivateSchedule[[#This Row],[ow]],RTARoutes[[StageCodes]:[RouteID]],6,FALSE), VLOOKUP(PrivateSchedule[[#This Row],[re]],RTARoutes[[StageCodes]:[RouteID]],6,FALSE))</f>
        <v>PVT516</v>
      </c>
      <c r="AE1664" t="str" cm="1">
        <f t="array" ref="AE1664">_xlfn.IFS( NOT(ISNA(VLOOKUP(PrivateSchedule[[#This Row],[ow]],RTARoutes[[StageCodes]:[RouteID]],6,FALSE))), "O",  NOT(ISNA(VLOOKUP(PrivateSchedule[[#This Row],[re]],RTARoutes[[StageCodes]:[RouteID]],6,FALSE))), "R")</f>
        <v>O</v>
      </c>
      <c r="AF1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VSD-*CHC-*ZAN</v>
      </c>
      <c r="AG1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ZAN-*CHC-*VSD</v>
      </c>
    </row>
    <row r="1665" spans="2:33">
      <c r="O1665" s="171" t="s">
        <v>3197</v>
      </c>
      <c r="P1665" s="172" t="s">
        <v>943</v>
      </c>
      <c r="T1665" s="173" t="s">
        <v>421</v>
      </c>
      <c r="U1665" t="str">
        <f t="shared" si="100"/>
        <v>ZUARINAGAR-CHICALIM-VASCO</v>
      </c>
      <c r="V1665" s="163">
        <v>0.84722222222222221</v>
      </c>
      <c r="AA1665" s="165" t="str">
        <f t="shared" si="101"/>
        <v/>
      </c>
      <c r="AB1665" t="str">
        <f t="shared" si="102"/>
        <v>VSD</v>
      </c>
      <c r="AC1665" t="str">
        <f t="shared" si="103"/>
        <v>GA06T4609</v>
      </c>
      <c r="AD1665" t="str">
        <f>_xlfn.IFNA(VLOOKUP(PrivateSchedule[[#This Row],[ow]],RTARoutes[[StageCodes]:[RouteID]],6,FALSE), VLOOKUP(PrivateSchedule[[#This Row],[re]],RTARoutes[[StageCodes]:[RouteID]],6,FALSE))</f>
        <v>PVT516</v>
      </c>
      <c r="AE1665" t="str" cm="1">
        <f t="array" ref="AE1665">_xlfn.IFS( NOT(ISNA(VLOOKUP(PrivateSchedule[[#This Row],[ow]],RTARoutes[[StageCodes]:[RouteID]],6,FALSE))), "O",  NOT(ISNA(VLOOKUP(PrivateSchedule[[#This Row],[re]],RTARoutes[[StageCodes]:[RouteID]],6,FALSE))), "R")</f>
        <v>R</v>
      </c>
      <c r="AF1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ZAN-*CHC-*VSD</v>
      </c>
      <c r="AG1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VSD-*CHC-*ZAN</v>
      </c>
    </row>
    <row r="1666" spans="2:33">
      <c r="B1666" s="171" t="s">
        <v>4073</v>
      </c>
      <c r="C1666" s="172" t="s">
        <v>4054</v>
      </c>
      <c r="D1666" s="172" t="s">
        <v>3922</v>
      </c>
      <c r="E1666" s="176">
        <v>43465</v>
      </c>
      <c r="F1666" s="177">
        <v>43555</v>
      </c>
      <c r="J1666" s="171" t="s">
        <v>4074</v>
      </c>
      <c r="L1666" s="172" t="s">
        <v>16</v>
      </c>
      <c r="M1666" s="198">
        <v>31</v>
      </c>
      <c r="N1666" s="199">
        <v>12</v>
      </c>
      <c r="O1666" s="171" t="s">
        <v>421</v>
      </c>
      <c r="T1666" s="173" t="s">
        <v>3091</v>
      </c>
      <c r="U1666" t="str">
        <f t="shared" si="100"/>
        <v>VASCO-VERNA IND</v>
      </c>
      <c r="V1666" s="163">
        <v>0.2986111111111111</v>
      </c>
      <c r="AA1666" s="165" t="str">
        <f t="shared" si="101"/>
        <v/>
      </c>
      <c r="AB1666" t="str">
        <f t="shared" si="102"/>
        <v>VSD</v>
      </c>
      <c r="AC1666" t="str">
        <f t="shared" si="103"/>
        <v>GA12T0361</v>
      </c>
      <c r="AD1666" t="str">
        <f>_xlfn.IFNA(VLOOKUP(PrivateSchedule[[#This Row],[ow]],RTARoutes[[StageCodes]:[RouteID]],6,FALSE), VLOOKUP(PrivateSchedule[[#This Row],[re]],RTARoutes[[StageCodes]:[RouteID]],6,FALSE))</f>
        <v>PVT500</v>
      </c>
      <c r="AE1666" t="str" cm="1">
        <f t="array" ref="AE1666">_xlfn.IFS( NOT(ISNA(VLOOKUP(PrivateSchedule[[#This Row],[ow]],RTARoutes[[StageCodes]:[RouteID]],6,FALSE))), "O",  NOT(ISNA(VLOOKUP(PrivateSchedule[[#This Row],[re]],RTARoutes[[StageCodes]:[RouteID]],6,FALSE))), "R")</f>
        <v>R</v>
      </c>
      <c r="AF1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67" spans="2:33">
      <c r="O1667" s="171" t="s">
        <v>3091</v>
      </c>
      <c r="T1667" s="173" t="s">
        <v>421</v>
      </c>
      <c r="U1667" t="str">
        <f t="shared" ref="U1667:U1730" si="104">_xlfn.IFNA(VLOOKUP($O1667,Code2Loc,2,FALSE)
&amp; IF( OR( ISNA($P1667), LEN($P1667)=0), "",  "-" &amp; VLOOKUP($P1667,Code2Loc,2,FALSE))
&amp; IF( OR( ISNA($Q1667), LEN($Q1667)=0), "",  "-" &amp; VLOOKUP($Q1667,Code2Loc,2,FALSE))
&amp; IF( OR( ISNA($R1667), LEN($R1667)=0), "",  "-" &amp; VLOOKUP($R1667,Code2Loc,2,FALSE))
&amp; IF( OR( ISNA($S1667), LEN($S1667)=0), "",  "-" &amp; VLOOKUP($S1667,Code2Loc,2,FALSE))
&amp; IF( OR( ISNA($T1667), LEN($T1667)=0), "",  "-" &amp; VLOOKUP($T1667,Code2Loc,2,FALSE)),"")</f>
        <v>VERNA IND-VASCO</v>
      </c>
      <c r="V1667" s="163">
        <v>0.34722222222222221</v>
      </c>
      <c r="AA1667" s="165" t="str">
        <f t="shared" ref="AA1667:AA1730" si="105">IF(ISBLANK($V1667), "", _xlfn.IFNA($V1667 + _xlfn.IFNA( VLOOKUP($O1667 &amp; IF(ISBLANK($P1667),"", "-" &amp; $P1667) &amp; IF(ISBLANK($Q1667),"", "-" &amp; $Q1667) &amp; IF(ISBLANK($R1667),"", "-" &amp; $R1667) &amp; IF(ISBLANK($S1667),"", "-" &amp; $S1667) &amp; IF(ISBLANK($T1667),"", "-" &amp; $T1667),TravelTime,8,FALSE), VLOOKUP($T1667 &amp; IF(ISBLANK($S1667),"", "-" &amp; $S1667) &amp; IF(ISBLANK($R1667),"", "-" &amp; $R1667) &amp; IF(ISBLANK($Q1667),"", "-" &amp; $Q1667) &amp; IF(ISBLANK($P1667),"", "-" &amp; $P1667) &amp; IF(ISBLANK($O1667),"", "-" &amp; $O1667),TravelTime,8,FALSE)) / 1440, ""))</f>
        <v/>
      </c>
      <c r="AB1667" t="str">
        <f t="shared" ref="AB1667:AB1730" si="106">IF(AND(LEN($A1667)&lt;&gt;0,LEN($A1667)&lt;&gt;0),$A1667,$AB1666)</f>
        <v>VSD</v>
      </c>
      <c r="AC1667" t="str">
        <f t="shared" ref="AC1667:AC1730" si="107">IF(AND(LEN($J1667)&lt;&gt;0,LEN($B1667)&lt;&gt;0),$J1667,$AC1666)</f>
        <v>GA12T0361</v>
      </c>
      <c r="AD1667" t="str">
        <f>_xlfn.IFNA(VLOOKUP(PrivateSchedule[[#This Row],[ow]],RTARoutes[[StageCodes]:[RouteID]],6,FALSE), VLOOKUP(PrivateSchedule[[#This Row],[re]],RTARoutes[[StageCodes]:[RouteID]],6,FALSE))</f>
        <v>PVT500</v>
      </c>
      <c r="AE1667" t="str" cm="1">
        <f t="array" ref="AE1667">_xlfn.IFS( NOT(ISNA(VLOOKUP(PrivateSchedule[[#This Row],[ow]],RTARoutes[[StageCodes]:[RouteID]],6,FALSE))), "O",  NOT(ISNA(VLOOKUP(PrivateSchedule[[#This Row],[re]],RTARoutes[[StageCodes]:[RouteID]],6,FALSE))), "R")</f>
        <v>O</v>
      </c>
      <c r="AF1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68" spans="2:33">
      <c r="O1668" s="171" t="s">
        <v>421</v>
      </c>
      <c r="T1668" s="173" t="s">
        <v>3091</v>
      </c>
      <c r="U1668" t="str">
        <f t="shared" si="104"/>
        <v>VASCO-VERNA IND</v>
      </c>
      <c r="V1668" s="163">
        <v>0.38541666666666669</v>
      </c>
      <c r="AA1668" s="165" t="str">
        <f t="shared" si="105"/>
        <v/>
      </c>
      <c r="AB1668" t="str">
        <f t="shared" si="106"/>
        <v>VSD</v>
      </c>
      <c r="AC1668" t="str">
        <f t="shared" si="107"/>
        <v>GA12T0361</v>
      </c>
      <c r="AD1668" t="str">
        <f>_xlfn.IFNA(VLOOKUP(PrivateSchedule[[#This Row],[ow]],RTARoutes[[StageCodes]:[RouteID]],6,FALSE), VLOOKUP(PrivateSchedule[[#This Row],[re]],RTARoutes[[StageCodes]:[RouteID]],6,FALSE))</f>
        <v>PVT500</v>
      </c>
      <c r="AE1668" t="str" cm="1">
        <f t="array" ref="AE1668">_xlfn.IFS( NOT(ISNA(VLOOKUP(PrivateSchedule[[#This Row],[ow]],RTARoutes[[StageCodes]:[RouteID]],6,FALSE))), "O",  NOT(ISNA(VLOOKUP(PrivateSchedule[[#This Row],[re]],RTARoutes[[StageCodes]:[RouteID]],6,FALSE))), "R")</f>
        <v>R</v>
      </c>
      <c r="AF1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69" spans="2:33">
      <c r="O1669" s="171" t="s">
        <v>3091</v>
      </c>
      <c r="T1669" s="173" t="s">
        <v>421</v>
      </c>
      <c r="U1669" t="str">
        <f t="shared" si="104"/>
        <v>VERNA IND-VASCO</v>
      </c>
      <c r="V1669" s="163">
        <v>0.41319444444444442</v>
      </c>
      <c r="AA1669" s="165" t="str">
        <f t="shared" si="105"/>
        <v/>
      </c>
      <c r="AB1669" t="str">
        <f t="shared" si="106"/>
        <v>VSD</v>
      </c>
      <c r="AC1669" t="str">
        <f t="shared" si="107"/>
        <v>GA12T0361</v>
      </c>
      <c r="AD1669" t="str">
        <f>_xlfn.IFNA(VLOOKUP(PrivateSchedule[[#This Row],[ow]],RTARoutes[[StageCodes]:[RouteID]],6,FALSE), VLOOKUP(PrivateSchedule[[#This Row],[re]],RTARoutes[[StageCodes]:[RouteID]],6,FALSE))</f>
        <v>PVT500</v>
      </c>
      <c r="AE1669" t="str" cm="1">
        <f t="array" ref="AE1669">_xlfn.IFS( NOT(ISNA(VLOOKUP(PrivateSchedule[[#This Row],[ow]],RTARoutes[[StageCodes]:[RouteID]],6,FALSE))), "O",  NOT(ISNA(VLOOKUP(PrivateSchedule[[#This Row],[re]],RTARoutes[[StageCodes]:[RouteID]],6,FALSE))), "R")</f>
        <v>O</v>
      </c>
      <c r="AF1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70" spans="2:33">
      <c r="O1670" s="171" t="s">
        <v>421</v>
      </c>
      <c r="T1670" s="173" t="s">
        <v>3091</v>
      </c>
      <c r="U1670" t="str">
        <f t="shared" si="104"/>
        <v>VASCO-VERNA IND</v>
      </c>
      <c r="V1670" s="163">
        <v>0.53819444444444442</v>
      </c>
      <c r="AA1670" s="165" t="str">
        <f t="shared" si="105"/>
        <v/>
      </c>
      <c r="AB1670" t="str">
        <f t="shared" si="106"/>
        <v>VSD</v>
      </c>
      <c r="AC1670" t="str">
        <f t="shared" si="107"/>
        <v>GA12T0361</v>
      </c>
      <c r="AD1670" t="str">
        <f>_xlfn.IFNA(VLOOKUP(PrivateSchedule[[#This Row],[ow]],RTARoutes[[StageCodes]:[RouteID]],6,FALSE), VLOOKUP(PrivateSchedule[[#This Row],[re]],RTARoutes[[StageCodes]:[RouteID]],6,FALSE))</f>
        <v>PVT500</v>
      </c>
      <c r="AE1670" t="str" cm="1">
        <f t="array" ref="AE1670">_xlfn.IFS( NOT(ISNA(VLOOKUP(PrivateSchedule[[#This Row],[ow]],RTARoutes[[StageCodes]:[RouteID]],6,FALSE))), "O",  NOT(ISNA(VLOOKUP(PrivateSchedule[[#This Row],[re]],RTARoutes[[StageCodes]:[RouteID]],6,FALSE))), "R")</f>
        <v>R</v>
      </c>
      <c r="AF1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71" spans="2:33">
      <c r="O1671" s="171" t="s">
        <v>3091</v>
      </c>
      <c r="P1671" s="172" t="s">
        <v>1945</v>
      </c>
      <c r="T1671" s="173" t="s">
        <v>421</v>
      </c>
      <c r="U1671" t="str">
        <f t="shared" si="104"/>
        <v>VERNA IND-MES COLLEGE-VASCO</v>
      </c>
      <c r="V1671" s="163">
        <v>0.5625</v>
      </c>
      <c r="AA1671" s="165" t="str">
        <f t="shared" si="105"/>
        <v/>
      </c>
      <c r="AB1671" t="str">
        <f t="shared" si="106"/>
        <v>VSD</v>
      </c>
      <c r="AC1671" t="str">
        <f t="shared" si="107"/>
        <v>GA12T0361</v>
      </c>
      <c r="AD1671" t="str">
        <f>_xlfn.IFNA(VLOOKUP(PrivateSchedule[[#This Row],[ow]],RTARoutes[[StageCodes]:[RouteID]],6,FALSE), VLOOKUP(PrivateSchedule[[#This Row],[re]],RTARoutes[[StageCodes]:[RouteID]],6,FALSE))</f>
        <v>PVT503</v>
      </c>
      <c r="AE1671" t="str" cm="1">
        <f t="array" ref="AE1671">_xlfn.IFS( NOT(ISNA(VLOOKUP(PrivateSchedule[[#This Row],[ow]],RTARoutes[[StageCodes]:[RouteID]],6,FALSE))), "O",  NOT(ISNA(VLOOKUP(PrivateSchedule[[#This Row],[re]],RTARoutes[[StageCodes]:[RouteID]],6,FALSE))), "R")</f>
        <v>O</v>
      </c>
      <c r="AF1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672" spans="2:33">
      <c r="O1672" s="171" t="s">
        <v>421</v>
      </c>
      <c r="T1672" s="173" t="s">
        <v>3091</v>
      </c>
      <c r="U1672" t="str">
        <f t="shared" si="104"/>
        <v>VASCO-VERNA IND</v>
      </c>
      <c r="V1672" s="163">
        <v>0.64930555555555558</v>
      </c>
      <c r="AA1672" s="165" t="str">
        <f t="shared" si="105"/>
        <v/>
      </c>
      <c r="AB1672" t="str">
        <f t="shared" si="106"/>
        <v>VSD</v>
      </c>
      <c r="AC1672" t="str">
        <f t="shared" si="107"/>
        <v>GA12T0361</v>
      </c>
      <c r="AD1672" t="str">
        <f>_xlfn.IFNA(VLOOKUP(PrivateSchedule[[#This Row],[ow]],RTARoutes[[StageCodes]:[RouteID]],6,FALSE), VLOOKUP(PrivateSchedule[[#This Row],[re]],RTARoutes[[StageCodes]:[RouteID]],6,FALSE))</f>
        <v>PVT500</v>
      </c>
      <c r="AE1672" t="str" cm="1">
        <f t="array" ref="AE1672">_xlfn.IFS( NOT(ISNA(VLOOKUP(PrivateSchedule[[#This Row],[ow]],RTARoutes[[StageCodes]:[RouteID]],6,FALSE))), "O",  NOT(ISNA(VLOOKUP(PrivateSchedule[[#This Row],[re]],RTARoutes[[StageCodes]:[RouteID]],6,FALSE))), "R")</f>
        <v>R</v>
      </c>
      <c r="AF1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73" spans="2:33">
      <c r="O1673" s="171" t="s">
        <v>3091</v>
      </c>
      <c r="T1673" s="173" t="s">
        <v>421</v>
      </c>
      <c r="U1673" t="str">
        <f t="shared" si="104"/>
        <v>VERNA IND-VASCO</v>
      </c>
      <c r="V1673" s="163">
        <v>0.71527777777777779</v>
      </c>
      <c r="AA1673" s="165" t="str">
        <f t="shared" si="105"/>
        <v/>
      </c>
      <c r="AB1673" t="str">
        <f t="shared" si="106"/>
        <v>VSD</v>
      </c>
      <c r="AC1673" t="str">
        <f t="shared" si="107"/>
        <v>GA12T0361</v>
      </c>
      <c r="AD1673" t="str">
        <f>_xlfn.IFNA(VLOOKUP(PrivateSchedule[[#This Row],[ow]],RTARoutes[[StageCodes]:[RouteID]],6,FALSE), VLOOKUP(PrivateSchedule[[#This Row],[re]],RTARoutes[[StageCodes]:[RouteID]],6,FALSE))</f>
        <v>PVT500</v>
      </c>
      <c r="AE1673" t="str" cm="1">
        <f t="array" ref="AE1673">_xlfn.IFS( NOT(ISNA(VLOOKUP(PrivateSchedule[[#This Row],[ow]],RTARoutes[[StageCodes]:[RouteID]],6,FALSE))), "O",  NOT(ISNA(VLOOKUP(PrivateSchedule[[#This Row],[re]],RTARoutes[[StageCodes]:[RouteID]],6,FALSE))), "R")</f>
        <v>O</v>
      </c>
      <c r="AF1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74" spans="2:33">
      <c r="O1674" s="171" t="s">
        <v>421</v>
      </c>
      <c r="T1674" s="173" t="s">
        <v>3091</v>
      </c>
      <c r="U1674" t="str">
        <f t="shared" si="104"/>
        <v>VASCO-VERNA IND</v>
      </c>
      <c r="V1674" s="163">
        <v>0.75</v>
      </c>
      <c r="AA1674" s="165" t="str">
        <f t="shared" si="105"/>
        <v/>
      </c>
      <c r="AB1674" t="str">
        <f t="shared" si="106"/>
        <v>VSD</v>
      </c>
      <c r="AC1674" t="str">
        <f t="shared" si="107"/>
        <v>GA12T0361</v>
      </c>
      <c r="AD1674" t="str">
        <f>_xlfn.IFNA(VLOOKUP(PrivateSchedule[[#This Row],[ow]],RTARoutes[[StageCodes]:[RouteID]],6,FALSE), VLOOKUP(PrivateSchedule[[#This Row],[re]],RTARoutes[[StageCodes]:[RouteID]],6,FALSE))</f>
        <v>PVT500</v>
      </c>
      <c r="AE1674" t="str" cm="1">
        <f t="array" ref="AE1674">_xlfn.IFS( NOT(ISNA(VLOOKUP(PrivateSchedule[[#This Row],[ow]],RTARoutes[[StageCodes]:[RouteID]],6,FALSE))), "O",  NOT(ISNA(VLOOKUP(PrivateSchedule[[#This Row],[re]],RTARoutes[[StageCodes]:[RouteID]],6,FALSE))), "R")</f>
        <v>R</v>
      </c>
      <c r="AF1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75" spans="2:33">
      <c r="O1675" s="171" t="s">
        <v>3091</v>
      </c>
      <c r="T1675" s="173" t="s">
        <v>421</v>
      </c>
      <c r="U1675" t="str">
        <f t="shared" si="104"/>
        <v>VERNA IND-VASCO</v>
      </c>
      <c r="V1675" s="163">
        <v>0.79166666666666663</v>
      </c>
      <c r="AA1675" s="165" t="str">
        <f t="shared" si="105"/>
        <v/>
      </c>
      <c r="AB1675" t="str">
        <f t="shared" si="106"/>
        <v>VSD</v>
      </c>
      <c r="AC1675" t="str">
        <f t="shared" si="107"/>
        <v>GA12T0361</v>
      </c>
      <c r="AD1675" t="str">
        <f>_xlfn.IFNA(VLOOKUP(PrivateSchedule[[#This Row],[ow]],RTARoutes[[StageCodes]:[RouteID]],6,FALSE), VLOOKUP(PrivateSchedule[[#This Row],[re]],RTARoutes[[StageCodes]:[RouteID]],6,FALSE))</f>
        <v>PVT500</v>
      </c>
      <c r="AE1675" t="str" cm="1">
        <f t="array" ref="AE1675">_xlfn.IFS( NOT(ISNA(VLOOKUP(PrivateSchedule[[#This Row],[ow]],RTARoutes[[StageCodes]:[RouteID]],6,FALSE))), "O",  NOT(ISNA(VLOOKUP(PrivateSchedule[[#This Row],[re]],RTARoutes[[StageCodes]:[RouteID]],6,FALSE))), "R")</f>
        <v>O</v>
      </c>
      <c r="AF1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676" spans="2:33">
      <c r="B1676" s="171" t="s">
        <v>4075</v>
      </c>
      <c r="C1676" s="172" t="s">
        <v>4076</v>
      </c>
      <c r="E1676" s="176" t="s">
        <v>3980</v>
      </c>
      <c r="F1676" s="177" t="s">
        <v>4077</v>
      </c>
      <c r="J1676" s="171" t="s">
        <v>4078</v>
      </c>
      <c r="L1676" s="172" t="s">
        <v>16</v>
      </c>
      <c r="M1676" s="198">
        <v>31</v>
      </c>
      <c r="N1676" s="199">
        <v>13</v>
      </c>
      <c r="O1676" s="171" t="s">
        <v>807</v>
      </c>
      <c r="T1676" s="173" t="s">
        <v>421</v>
      </c>
      <c r="U1676" t="str">
        <f t="shared" si="104"/>
        <v>BIRLA-VASCO</v>
      </c>
      <c r="V1676" s="163">
        <v>0.29166666666666669</v>
      </c>
      <c r="AA1676" s="165" t="str">
        <f t="shared" si="105"/>
        <v/>
      </c>
      <c r="AB1676" t="str">
        <f t="shared" si="106"/>
        <v>VSD</v>
      </c>
      <c r="AC1676" t="str">
        <f t="shared" si="107"/>
        <v>GA06T5461</v>
      </c>
      <c r="AD1676" t="str">
        <f>_xlfn.IFNA(VLOOKUP(PrivateSchedule[[#This Row],[ow]],RTARoutes[[StageCodes]:[RouteID]],6,FALSE), VLOOKUP(PrivateSchedule[[#This Row],[re]],RTARoutes[[StageCodes]:[RouteID]],6,FALSE))</f>
        <v>PVT88</v>
      </c>
      <c r="AE1676" t="str" cm="1">
        <f t="array" ref="AE1676">_xlfn.IFS( NOT(ISNA(VLOOKUP(PrivateSchedule[[#This Row],[ow]],RTARoutes[[StageCodes]:[RouteID]],6,FALSE))), "O",  NOT(ISNA(VLOOKUP(PrivateSchedule[[#This Row],[re]],RTARoutes[[StageCodes]:[RouteID]],6,FALSE))), "R")</f>
        <v>O</v>
      </c>
      <c r="AF1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77" spans="2:33">
      <c r="O1677" s="171" t="s">
        <v>421</v>
      </c>
      <c r="T1677" s="173" t="s">
        <v>1410</v>
      </c>
      <c r="U1677" t="str">
        <f t="shared" si="104"/>
        <v>VASCO-HARBOUR</v>
      </c>
      <c r="V1677" s="163">
        <v>0.31597222222222221</v>
      </c>
      <c r="AA1677" s="165" t="str">
        <f t="shared" si="105"/>
        <v/>
      </c>
      <c r="AB1677" t="str">
        <f t="shared" si="106"/>
        <v>VSD</v>
      </c>
      <c r="AC1677" t="str">
        <f t="shared" si="107"/>
        <v>GA06T5461</v>
      </c>
      <c r="AD1677" t="str">
        <f>_xlfn.IFNA(VLOOKUP(PrivateSchedule[[#This Row],[ow]],RTARoutes[[StageCodes]:[RouteID]],6,FALSE), VLOOKUP(PrivateSchedule[[#This Row],[re]],RTARoutes[[StageCodes]:[RouteID]],6,FALSE))</f>
        <v>PVT199</v>
      </c>
      <c r="AE1677" t="str" cm="1">
        <f t="array" ref="AE1677">_xlfn.IFS( NOT(ISNA(VLOOKUP(PrivateSchedule[[#This Row],[ow]],RTARoutes[[StageCodes]:[RouteID]],6,FALSE))), "O",  NOT(ISNA(VLOOKUP(PrivateSchedule[[#This Row],[re]],RTARoutes[[StageCodes]:[RouteID]],6,FALSE))), "R")</f>
        <v>O</v>
      </c>
      <c r="AF1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VSD-*HRB</v>
      </c>
      <c r="AG1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HRB-*VSD</v>
      </c>
    </row>
    <row r="1678" spans="2:33">
      <c r="O1678" s="171" t="s">
        <v>1410</v>
      </c>
      <c r="T1678" s="173" t="s">
        <v>421</v>
      </c>
      <c r="U1678" t="str">
        <f t="shared" si="104"/>
        <v>HARBOUR-VASCO</v>
      </c>
      <c r="V1678" s="163">
        <v>0.3298611111111111</v>
      </c>
      <c r="AA1678" s="165" t="str">
        <f t="shared" si="105"/>
        <v/>
      </c>
      <c r="AB1678" t="str">
        <f t="shared" si="106"/>
        <v>VSD</v>
      </c>
      <c r="AC1678" t="str">
        <f t="shared" si="107"/>
        <v>GA06T5461</v>
      </c>
      <c r="AD1678" t="str">
        <f>_xlfn.IFNA(VLOOKUP(PrivateSchedule[[#This Row],[ow]],RTARoutes[[StageCodes]:[RouteID]],6,FALSE), VLOOKUP(PrivateSchedule[[#This Row],[re]],RTARoutes[[StageCodes]:[RouteID]],6,FALSE))</f>
        <v>PVT199</v>
      </c>
      <c r="AE1678" t="str" cm="1">
        <f t="array" ref="AE1678">_xlfn.IFS( NOT(ISNA(VLOOKUP(PrivateSchedule[[#This Row],[ow]],RTARoutes[[StageCodes]:[RouteID]],6,FALSE))), "O",  NOT(ISNA(VLOOKUP(PrivateSchedule[[#This Row],[re]],RTARoutes[[StageCodes]:[RouteID]],6,FALSE))), "R")</f>
        <v>R</v>
      </c>
      <c r="AF1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HRB-*VSD</v>
      </c>
      <c r="AG1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VSD-*HRB</v>
      </c>
    </row>
    <row r="1679" spans="2:33">
      <c r="O1679" s="171" t="s">
        <v>421</v>
      </c>
      <c r="T1679" s="173" t="s">
        <v>3091</v>
      </c>
      <c r="U1679" t="str">
        <f t="shared" si="104"/>
        <v>VASCO-VERNA IND</v>
      </c>
      <c r="V1679" s="163">
        <v>0.34027777777777779</v>
      </c>
      <c r="AA1679" s="165" t="str">
        <f t="shared" si="105"/>
        <v/>
      </c>
      <c r="AB1679" t="str">
        <f t="shared" si="106"/>
        <v>VSD</v>
      </c>
      <c r="AC1679" t="str">
        <f t="shared" si="107"/>
        <v>GA06T5461</v>
      </c>
      <c r="AD1679" t="str">
        <f>_xlfn.IFNA(VLOOKUP(PrivateSchedule[[#This Row],[ow]],RTARoutes[[StageCodes]:[RouteID]],6,FALSE), VLOOKUP(PrivateSchedule[[#This Row],[re]],RTARoutes[[StageCodes]:[RouteID]],6,FALSE))</f>
        <v>PVT500</v>
      </c>
      <c r="AE1679" t="str" cm="1">
        <f t="array" ref="AE1679">_xlfn.IFS( NOT(ISNA(VLOOKUP(PrivateSchedule[[#This Row],[ow]],RTARoutes[[StageCodes]:[RouteID]],6,FALSE))), "O",  NOT(ISNA(VLOOKUP(PrivateSchedule[[#This Row],[re]],RTARoutes[[StageCodes]:[RouteID]],6,FALSE))), "R")</f>
        <v>R</v>
      </c>
      <c r="AF1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680" spans="2:33">
      <c r="O1680" s="171" t="s">
        <v>3091</v>
      </c>
      <c r="T1680" s="173" t="s">
        <v>807</v>
      </c>
      <c r="U1680" t="str">
        <f t="shared" si="104"/>
        <v>VERNA IND-BIRLA</v>
      </c>
      <c r="V1680" s="163">
        <v>0.375</v>
      </c>
      <c r="AA1680" s="165" t="str">
        <f t="shared" si="105"/>
        <v/>
      </c>
      <c r="AB1680" t="str">
        <f t="shared" si="106"/>
        <v>VSD</v>
      </c>
      <c r="AC1680" t="str">
        <f t="shared" si="107"/>
        <v>GA06T5461</v>
      </c>
      <c r="AD1680" t="e">
        <f>_xlfn.IFNA(VLOOKUP(PrivateSchedule[[#This Row],[ow]],RTARoutes[[StageCodes]:[RouteID]],6,FALSE), VLOOKUP(PrivateSchedule[[#This Row],[re]],RTARoutes[[StageCodes]:[RouteID]],6,FALSE))</f>
        <v>#N/A</v>
      </c>
      <c r="AE1680" t="e" cm="1">
        <f t="array" ref="AE1680">_xlfn.IFS( NOT(ISNA(VLOOKUP(PrivateSchedule[[#This Row],[ow]],RTARoutes[[StageCodes]:[RouteID]],6,FALSE))), "O",  NOT(ISNA(VLOOKUP(PrivateSchedule[[#This Row],[re]],RTARoutes[[StageCodes]:[RouteID]],6,FALSE))), "R")</f>
        <v>#N/A</v>
      </c>
      <c r="AF1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681" spans="15:33">
      <c r="O1681" s="171" t="s">
        <v>807</v>
      </c>
      <c r="T1681" s="173" t="s">
        <v>421</v>
      </c>
      <c r="U1681" t="str">
        <f t="shared" si="104"/>
        <v>BIRLA-VASCO</v>
      </c>
      <c r="V1681" s="163">
        <v>0.38194444444444442</v>
      </c>
      <c r="AA1681" s="165" t="str">
        <f t="shared" si="105"/>
        <v/>
      </c>
      <c r="AB1681" t="str">
        <f t="shared" si="106"/>
        <v>VSD</v>
      </c>
      <c r="AC1681" t="str">
        <f t="shared" si="107"/>
        <v>GA06T5461</v>
      </c>
      <c r="AD1681" t="str">
        <f>_xlfn.IFNA(VLOOKUP(PrivateSchedule[[#This Row],[ow]],RTARoutes[[StageCodes]:[RouteID]],6,FALSE), VLOOKUP(PrivateSchedule[[#This Row],[re]],RTARoutes[[StageCodes]:[RouteID]],6,FALSE))</f>
        <v>PVT88</v>
      </c>
      <c r="AE1681" t="str" cm="1">
        <f t="array" ref="AE1681">_xlfn.IFS( NOT(ISNA(VLOOKUP(PrivateSchedule[[#This Row],[ow]],RTARoutes[[StageCodes]:[RouteID]],6,FALSE))), "O",  NOT(ISNA(VLOOKUP(PrivateSchedule[[#This Row],[re]],RTARoutes[[StageCodes]:[RouteID]],6,FALSE))), "R")</f>
        <v>O</v>
      </c>
      <c r="AF1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82" spans="15:33">
      <c r="O1682" s="171" t="s">
        <v>421</v>
      </c>
      <c r="T1682" s="173" t="s">
        <v>807</v>
      </c>
      <c r="U1682" t="str">
        <f t="shared" si="104"/>
        <v>VASCO-BIRLA</v>
      </c>
      <c r="V1682" s="163">
        <v>0.40972222222222221</v>
      </c>
      <c r="AA1682" s="165" t="str">
        <f t="shared" si="105"/>
        <v/>
      </c>
      <c r="AB1682" t="str">
        <f t="shared" si="106"/>
        <v>VSD</v>
      </c>
      <c r="AC1682" t="str">
        <f t="shared" si="107"/>
        <v>GA06T5461</v>
      </c>
      <c r="AD1682" t="str">
        <f>_xlfn.IFNA(VLOOKUP(PrivateSchedule[[#This Row],[ow]],RTARoutes[[StageCodes]:[RouteID]],6,FALSE), VLOOKUP(PrivateSchedule[[#This Row],[re]],RTARoutes[[StageCodes]:[RouteID]],6,FALSE))</f>
        <v>PVT88</v>
      </c>
      <c r="AE1682" t="str" cm="1">
        <f t="array" ref="AE1682">_xlfn.IFS( NOT(ISNA(VLOOKUP(PrivateSchedule[[#This Row],[ow]],RTARoutes[[StageCodes]:[RouteID]],6,FALSE))), "O",  NOT(ISNA(VLOOKUP(PrivateSchedule[[#This Row],[re]],RTARoutes[[StageCodes]:[RouteID]],6,FALSE))), "R")</f>
        <v>R</v>
      </c>
      <c r="AF1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83" spans="15:33">
      <c r="O1683" s="171" t="s">
        <v>807</v>
      </c>
      <c r="P1683" s="172" t="s">
        <v>1945</v>
      </c>
      <c r="T1683" s="173" t="s">
        <v>421</v>
      </c>
      <c r="U1683" t="str">
        <f t="shared" si="104"/>
        <v>BIRLA-MES COLLEGE-VASCO</v>
      </c>
      <c r="V1683" s="163">
        <v>0.43055555555555558</v>
      </c>
      <c r="AA1683" s="165" t="str">
        <f t="shared" si="105"/>
        <v/>
      </c>
      <c r="AB1683" t="str">
        <f t="shared" si="106"/>
        <v>VSD</v>
      </c>
      <c r="AC1683" t="str">
        <f t="shared" si="107"/>
        <v>GA06T5461</v>
      </c>
      <c r="AD1683" t="str">
        <f>_xlfn.IFNA(VLOOKUP(PrivateSchedule[[#This Row],[ow]],RTARoutes[[StageCodes]:[RouteID]],6,FALSE), VLOOKUP(PrivateSchedule[[#This Row],[re]],RTARoutes[[StageCodes]:[RouteID]],6,FALSE))</f>
        <v>PVT90</v>
      </c>
      <c r="AE1683" t="str" cm="1">
        <f t="array" ref="AE1683">_xlfn.IFS( NOT(ISNA(VLOOKUP(PrivateSchedule[[#This Row],[ow]],RTARoutes[[StageCodes]:[RouteID]],6,FALSE))), "O",  NOT(ISNA(VLOOKUP(PrivateSchedule[[#This Row],[re]],RTARoutes[[StageCodes]:[RouteID]],6,FALSE))), "R")</f>
        <v>O</v>
      </c>
      <c r="AF1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BRL-*MEL-*VSD</v>
      </c>
      <c r="AG1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VSD-*MEL-*BRL</v>
      </c>
    </row>
    <row r="1684" spans="15:33">
      <c r="O1684" s="171" t="s">
        <v>421</v>
      </c>
      <c r="T1684" s="173" t="s">
        <v>807</v>
      </c>
      <c r="U1684" t="str">
        <f t="shared" si="104"/>
        <v>VASCO-BIRLA</v>
      </c>
      <c r="V1684" s="163">
        <v>0.4513888888888889</v>
      </c>
      <c r="AA1684" s="165" t="str">
        <f t="shared" si="105"/>
        <v/>
      </c>
      <c r="AB1684" t="str">
        <f t="shared" si="106"/>
        <v>VSD</v>
      </c>
      <c r="AC1684" t="str">
        <f t="shared" si="107"/>
        <v>GA06T5461</v>
      </c>
      <c r="AD1684" t="str">
        <f>_xlfn.IFNA(VLOOKUP(PrivateSchedule[[#This Row],[ow]],RTARoutes[[StageCodes]:[RouteID]],6,FALSE), VLOOKUP(PrivateSchedule[[#This Row],[re]],RTARoutes[[StageCodes]:[RouteID]],6,FALSE))</f>
        <v>PVT88</v>
      </c>
      <c r="AE1684" t="str" cm="1">
        <f t="array" ref="AE1684">_xlfn.IFS( NOT(ISNA(VLOOKUP(PrivateSchedule[[#This Row],[ow]],RTARoutes[[StageCodes]:[RouteID]],6,FALSE))), "O",  NOT(ISNA(VLOOKUP(PrivateSchedule[[#This Row],[re]],RTARoutes[[StageCodes]:[RouteID]],6,FALSE))), "R")</f>
        <v>R</v>
      </c>
      <c r="AF1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85" spans="15:33">
      <c r="O1685" s="171" t="s">
        <v>807</v>
      </c>
      <c r="P1685" s="172" t="s">
        <v>1945</v>
      </c>
      <c r="T1685" s="173" t="s">
        <v>421</v>
      </c>
      <c r="U1685" t="str">
        <f t="shared" si="104"/>
        <v>BIRLA-MES COLLEGE-VASCO</v>
      </c>
      <c r="V1685" s="163">
        <v>0.47222222222222221</v>
      </c>
      <c r="AA1685" s="165" t="str">
        <f t="shared" si="105"/>
        <v/>
      </c>
      <c r="AB1685" t="str">
        <f t="shared" si="106"/>
        <v>VSD</v>
      </c>
      <c r="AC1685" t="str">
        <f t="shared" si="107"/>
        <v>GA06T5461</v>
      </c>
      <c r="AD1685" t="str">
        <f>_xlfn.IFNA(VLOOKUP(PrivateSchedule[[#This Row],[ow]],RTARoutes[[StageCodes]:[RouteID]],6,FALSE), VLOOKUP(PrivateSchedule[[#This Row],[re]],RTARoutes[[StageCodes]:[RouteID]],6,FALSE))</f>
        <v>PVT90</v>
      </c>
      <c r="AE1685" t="str" cm="1">
        <f t="array" ref="AE1685">_xlfn.IFS( NOT(ISNA(VLOOKUP(PrivateSchedule[[#This Row],[ow]],RTARoutes[[StageCodes]:[RouteID]],6,FALSE))), "O",  NOT(ISNA(VLOOKUP(PrivateSchedule[[#This Row],[re]],RTARoutes[[StageCodes]:[RouteID]],6,FALSE))), "R")</f>
        <v>O</v>
      </c>
      <c r="AF1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BRL-*MEL-*VSD</v>
      </c>
      <c r="AG1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VSD-*MEL-*BRL</v>
      </c>
    </row>
    <row r="1686" spans="15:33">
      <c r="O1686" s="171" t="s">
        <v>421</v>
      </c>
      <c r="P1686" s="172" t="s">
        <v>1945</v>
      </c>
      <c r="T1686" s="173" t="s">
        <v>807</v>
      </c>
      <c r="U1686" t="str">
        <f t="shared" si="104"/>
        <v>VASCO-MES COLLEGE-BIRLA</v>
      </c>
      <c r="V1686" s="163">
        <v>0.49305555555555558</v>
      </c>
      <c r="AA1686" s="165" t="str">
        <f t="shared" si="105"/>
        <v/>
      </c>
      <c r="AB1686" t="str">
        <f t="shared" si="106"/>
        <v>VSD</v>
      </c>
      <c r="AC1686" t="str">
        <f t="shared" si="107"/>
        <v>GA06T5461</v>
      </c>
      <c r="AD1686" t="str">
        <f>_xlfn.IFNA(VLOOKUP(PrivateSchedule[[#This Row],[ow]],RTARoutes[[StageCodes]:[RouteID]],6,FALSE), VLOOKUP(PrivateSchedule[[#This Row],[re]],RTARoutes[[StageCodes]:[RouteID]],6,FALSE))</f>
        <v>PVT90</v>
      </c>
      <c r="AE1686" t="str" cm="1">
        <f t="array" ref="AE1686">_xlfn.IFS( NOT(ISNA(VLOOKUP(PrivateSchedule[[#This Row],[ow]],RTARoutes[[StageCodes]:[RouteID]],6,FALSE))), "O",  NOT(ISNA(VLOOKUP(PrivateSchedule[[#This Row],[re]],RTARoutes[[StageCodes]:[RouteID]],6,FALSE))), "R")</f>
        <v>R</v>
      </c>
      <c r="AF1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VSD-*MEL-*BRL</v>
      </c>
      <c r="AG1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BRL-*MEL-*VSD</v>
      </c>
    </row>
    <row r="1687" spans="15:33">
      <c r="O1687" s="171" t="s">
        <v>807</v>
      </c>
      <c r="T1687" s="173" t="s">
        <v>421</v>
      </c>
      <c r="U1687" t="str">
        <f t="shared" si="104"/>
        <v>BIRLA-VASCO</v>
      </c>
      <c r="V1687" s="163">
        <v>0.51388888888888884</v>
      </c>
      <c r="AA1687" s="165" t="str">
        <f t="shared" si="105"/>
        <v/>
      </c>
      <c r="AB1687" t="str">
        <f t="shared" si="106"/>
        <v>VSD</v>
      </c>
      <c r="AC1687" t="str">
        <f t="shared" si="107"/>
        <v>GA06T5461</v>
      </c>
      <c r="AD1687" t="str">
        <f>_xlfn.IFNA(VLOOKUP(PrivateSchedule[[#This Row],[ow]],RTARoutes[[StageCodes]:[RouteID]],6,FALSE), VLOOKUP(PrivateSchedule[[#This Row],[re]],RTARoutes[[StageCodes]:[RouteID]],6,FALSE))</f>
        <v>PVT88</v>
      </c>
      <c r="AE1687" t="str" cm="1">
        <f t="array" ref="AE1687">_xlfn.IFS( NOT(ISNA(VLOOKUP(PrivateSchedule[[#This Row],[ow]],RTARoutes[[StageCodes]:[RouteID]],6,FALSE))), "O",  NOT(ISNA(VLOOKUP(PrivateSchedule[[#This Row],[re]],RTARoutes[[StageCodes]:[RouteID]],6,FALSE))), "R")</f>
        <v>O</v>
      </c>
      <c r="AF1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88" spans="15:33">
      <c r="O1688" s="171" t="s">
        <v>421</v>
      </c>
      <c r="T1688" s="173" t="s">
        <v>807</v>
      </c>
      <c r="U1688" t="str">
        <f t="shared" si="104"/>
        <v>VASCO-BIRLA</v>
      </c>
      <c r="V1688" s="163">
        <v>0.54861111111111116</v>
      </c>
      <c r="AA1688" s="165" t="str">
        <f t="shared" si="105"/>
        <v/>
      </c>
      <c r="AB1688" t="str">
        <f t="shared" si="106"/>
        <v>VSD</v>
      </c>
      <c r="AC1688" t="str">
        <f t="shared" si="107"/>
        <v>GA06T5461</v>
      </c>
      <c r="AD1688" t="str">
        <f>_xlfn.IFNA(VLOOKUP(PrivateSchedule[[#This Row],[ow]],RTARoutes[[StageCodes]:[RouteID]],6,FALSE), VLOOKUP(PrivateSchedule[[#This Row],[re]],RTARoutes[[StageCodes]:[RouteID]],6,FALSE))</f>
        <v>PVT88</v>
      </c>
      <c r="AE1688" t="str" cm="1">
        <f t="array" ref="AE1688">_xlfn.IFS( NOT(ISNA(VLOOKUP(PrivateSchedule[[#This Row],[ow]],RTARoutes[[StageCodes]:[RouteID]],6,FALSE))), "O",  NOT(ISNA(VLOOKUP(PrivateSchedule[[#This Row],[re]],RTARoutes[[StageCodes]:[RouteID]],6,FALSE))), "R")</f>
        <v>R</v>
      </c>
      <c r="AF1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89" spans="15:33">
      <c r="O1689" s="171" t="s">
        <v>807</v>
      </c>
      <c r="T1689" s="173" t="s">
        <v>421</v>
      </c>
      <c r="U1689" t="str">
        <f t="shared" si="104"/>
        <v>BIRLA-VASCO</v>
      </c>
      <c r="V1689" s="163">
        <v>0.56944444444444442</v>
      </c>
      <c r="AA1689" s="165" t="str">
        <f t="shared" si="105"/>
        <v/>
      </c>
      <c r="AB1689" t="str">
        <f t="shared" si="106"/>
        <v>VSD</v>
      </c>
      <c r="AC1689" t="str">
        <f t="shared" si="107"/>
        <v>GA06T5461</v>
      </c>
      <c r="AD1689" t="str">
        <f>_xlfn.IFNA(VLOOKUP(PrivateSchedule[[#This Row],[ow]],RTARoutes[[StageCodes]:[RouteID]],6,FALSE), VLOOKUP(PrivateSchedule[[#This Row],[re]],RTARoutes[[StageCodes]:[RouteID]],6,FALSE))</f>
        <v>PVT88</v>
      </c>
      <c r="AE1689" t="str" cm="1">
        <f t="array" ref="AE1689">_xlfn.IFS( NOT(ISNA(VLOOKUP(PrivateSchedule[[#This Row],[ow]],RTARoutes[[StageCodes]:[RouteID]],6,FALSE))), "O",  NOT(ISNA(VLOOKUP(PrivateSchedule[[#This Row],[re]],RTARoutes[[StageCodes]:[RouteID]],6,FALSE))), "R")</f>
        <v>O</v>
      </c>
      <c r="AF1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90" spans="15:33">
      <c r="O1690" s="171" t="s">
        <v>421</v>
      </c>
      <c r="T1690" s="173" t="s">
        <v>807</v>
      </c>
      <c r="U1690" t="str">
        <f t="shared" si="104"/>
        <v>VASCO-BIRLA</v>
      </c>
      <c r="V1690" s="163">
        <v>0.59375</v>
      </c>
      <c r="AA1690" s="165" t="str">
        <f t="shared" si="105"/>
        <v/>
      </c>
      <c r="AB1690" t="str">
        <f t="shared" si="106"/>
        <v>VSD</v>
      </c>
      <c r="AC1690" t="str">
        <f t="shared" si="107"/>
        <v>GA06T5461</v>
      </c>
      <c r="AD1690" t="str">
        <f>_xlfn.IFNA(VLOOKUP(PrivateSchedule[[#This Row],[ow]],RTARoutes[[StageCodes]:[RouteID]],6,FALSE), VLOOKUP(PrivateSchedule[[#This Row],[re]],RTARoutes[[StageCodes]:[RouteID]],6,FALSE))</f>
        <v>PVT88</v>
      </c>
      <c r="AE1690" t="str" cm="1">
        <f t="array" ref="AE1690">_xlfn.IFS( NOT(ISNA(VLOOKUP(PrivateSchedule[[#This Row],[ow]],RTARoutes[[StageCodes]:[RouteID]],6,FALSE))), "O",  NOT(ISNA(VLOOKUP(PrivateSchedule[[#This Row],[re]],RTARoutes[[StageCodes]:[RouteID]],6,FALSE))), "R")</f>
        <v>R</v>
      </c>
      <c r="AF1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91" spans="15:33">
      <c r="O1691" s="171" t="s">
        <v>807</v>
      </c>
      <c r="T1691" s="173" t="s">
        <v>421</v>
      </c>
      <c r="U1691" t="str">
        <f t="shared" si="104"/>
        <v>BIRLA-VASCO</v>
      </c>
      <c r="V1691" s="163">
        <v>0.61458333333333337</v>
      </c>
      <c r="AA1691" s="165" t="str">
        <f t="shared" si="105"/>
        <v/>
      </c>
      <c r="AB1691" t="str">
        <f t="shared" si="106"/>
        <v>VSD</v>
      </c>
      <c r="AC1691" t="str">
        <f t="shared" si="107"/>
        <v>GA06T5461</v>
      </c>
      <c r="AD1691" t="str">
        <f>_xlfn.IFNA(VLOOKUP(PrivateSchedule[[#This Row],[ow]],RTARoutes[[StageCodes]:[RouteID]],6,FALSE), VLOOKUP(PrivateSchedule[[#This Row],[re]],RTARoutes[[StageCodes]:[RouteID]],6,FALSE))</f>
        <v>PVT88</v>
      </c>
      <c r="AE1691" t="str" cm="1">
        <f t="array" ref="AE1691">_xlfn.IFS( NOT(ISNA(VLOOKUP(PrivateSchedule[[#This Row],[ow]],RTARoutes[[StageCodes]:[RouteID]],6,FALSE))), "O",  NOT(ISNA(VLOOKUP(PrivateSchedule[[#This Row],[re]],RTARoutes[[StageCodes]:[RouteID]],6,FALSE))), "R")</f>
        <v>O</v>
      </c>
      <c r="AF1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92" spans="15:33">
      <c r="O1692" s="171" t="s">
        <v>421</v>
      </c>
      <c r="T1692" s="173" t="s">
        <v>807</v>
      </c>
      <c r="U1692" t="str">
        <f t="shared" si="104"/>
        <v>VASCO-BIRLA</v>
      </c>
      <c r="V1692" s="163">
        <v>0.63888888888888884</v>
      </c>
      <c r="AA1692" s="165" t="str">
        <f t="shared" si="105"/>
        <v/>
      </c>
      <c r="AB1692" t="str">
        <f t="shared" si="106"/>
        <v>VSD</v>
      </c>
      <c r="AC1692" t="str">
        <f t="shared" si="107"/>
        <v>GA06T5461</v>
      </c>
      <c r="AD1692" t="str">
        <f>_xlfn.IFNA(VLOOKUP(PrivateSchedule[[#This Row],[ow]],RTARoutes[[StageCodes]:[RouteID]],6,FALSE), VLOOKUP(PrivateSchedule[[#This Row],[re]],RTARoutes[[StageCodes]:[RouteID]],6,FALSE))</f>
        <v>PVT88</v>
      </c>
      <c r="AE1692" t="str" cm="1">
        <f t="array" ref="AE1692">_xlfn.IFS( NOT(ISNA(VLOOKUP(PrivateSchedule[[#This Row],[ow]],RTARoutes[[StageCodes]:[RouteID]],6,FALSE))), "O",  NOT(ISNA(VLOOKUP(PrivateSchedule[[#This Row],[re]],RTARoutes[[StageCodes]:[RouteID]],6,FALSE))), "R")</f>
        <v>R</v>
      </c>
      <c r="AF1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93" spans="15:33">
      <c r="O1693" s="171" t="s">
        <v>807</v>
      </c>
      <c r="T1693" s="173" t="s">
        <v>421</v>
      </c>
      <c r="U1693" t="str">
        <f t="shared" si="104"/>
        <v>BIRLA-VASCO</v>
      </c>
      <c r="V1693" s="163">
        <v>0.66319444444444442</v>
      </c>
      <c r="AA1693" s="165" t="str">
        <f t="shared" si="105"/>
        <v/>
      </c>
      <c r="AB1693" t="str">
        <f t="shared" si="106"/>
        <v>VSD</v>
      </c>
      <c r="AC1693" t="str">
        <f t="shared" si="107"/>
        <v>GA06T5461</v>
      </c>
      <c r="AD1693" t="str">
        <f>_xlfn.IFNA(VLOOKUP(PrivateSchedule[[#This Row],[ow]],RTARoutes[[StageCodes]:[RouteID]],6,FALSE), VLOOKUP(PrivateSchedule[[#This Row],[re]],RTARoutes[[StageCodes]:[RouteID]],6,FALSE))</f>
        <v>PVT88</v>
      </c>
      <c r="AE1693" t="str" cm="1">
        <f t="array" ref="AE1693">_xlfn.IFS( NOT(ISNA(VLOOKUP(PrivateSchedule[[#This Row],[ow]],RTARoutes[[StageCodes]:[RouteID]],6,FALSE))), "O",  NOT(ISNA(VLOOKUP(PrivateSchedule[[#This Row],[re]],RTARoutes[[StageCodes]:[RouteID]],6,FALSE))), "R")</f>
        <v>O</v>
      </c>
      <c r="AF1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94" spans="15:33">
      <c r="O1694" s="171" t="s">
        <v>421</v>
      </c>
      <c r="T1694" s="173" t="s">
        <v>807</v>
      </c>
      <c r="U1694" t="str">
        <f t="shared" si="104"/>
        <v>VASCO-BIRLA</v>
      </c>
      <c r="V1694" s="163">
        <v>0.6875</v>
      </c>
      <c r="AA1694" s="165" t="str">
        <f t="shared" si="105"/>
        <v/>
      </c>
      <c r="AB1694" t="str">
        <f t="shared" si="106"/>
        <v>VSD</v>
      </c>
      <c r="AC1694" t="str">
        <f t="shared" si="107"/>
        <v>GA06T5461</v>
      </c>
      <c r="AD1694" t="str">
        <f>_xlfn.IFNA(VLOOKUP(PrivateSchedule[[#This Row],[ow]],RTARoutes[[StageCodes]:[RouteID]],6,FALSE), VLOOKUP(PrivateSchedule[[#This Row],[re]],RTARoutes[[StageCodes]:[RouteID]],6,FALSE))</f>
        <v>PVT88</v>
      </c>
      <c r="AE1694" t="str" cm="1">
        <f t="array" ref="AE1694">_xlfn.IFS( NOT(ISNA(VLOOKUP(PrivateSchedule[[#This Row],[ow]],RTARoutes[[StageCodes]:[RouteID]],6,FALSE))), "O",  NOT(ISNA(VLOOKUP(PrivateSchedule[[#This Row],[re]],RTARoutes[[StageCodes]:[RouteID]],6,FALSE))), "R")</f>
        <v>R</v>
      </c>
      <c r="AF1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95" spans="15:33">
      <c r="O1695" s="171" t="s">
        <v>807</v>
      </c>
      <c r="T1695" s="173" t="s">
        <v>421</v>
      </c>
      <c r="U1695" t="str">
        <f t="shared" si="104"/>
        <v>BIRLA-VASCO</v>
      </c>
      <c r="V1695" s="163">
        <v>0.71875</v>
      </c>
      <c r="AA1695" s="165" t="str">
        <f t="shared" si="105"/>
        <v/>
      </c>
      <c r="AB1695" t="str">
        <f t="shared" si="106"/>
        <v>VSD</v>
      </c>
      <c r="AC1695" t="str">
        <f t="shared" si="107"/>
        <v>GA06T5461</v>
      </c>
      <c r="AD1695" t="str">
        <f>_xlfn.IFNA(VLOOKUP(PrivateSchedule[[#This Row],[ow]],RTARoutes[[StageCodes]:[RouteID]],6,FALSE), VLOOKUP(PrivateSchedule[[#This Row],[re]],RTARoutes[[StageCodes]:[RouteID]],6,FALSE))</f>
        <v>PVT88</v>
      </c>
      <c r="AE1695" t="str" cm="1">
        <f t="array" ref="AE1695">_xlfn.IFS( NOT(ISNA(VLOOKUP(PrivateSchedule[[#This Row],[ow]],RTARoutes[[StageCodes]:[RouteID]],6,FALSE))), "O",  NOT(ISNA(VLOOKUP(PrivateSchedule[[#This Row],[re]],RTARoutes[[StageCodes]:[RouteID]],6,FALSE))), "R")</f>
        <v>O</v>
      </c>
      <c r="AF1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96" spans="15:33">
      <c r="O1696" s="171" t="s">
        <v>421</v>
      </c>
      <c r="T1696" s="173" t="s">
        <v>807</v>
      </c>
      <c r="U1696" t="str">
        <f t="shared" si="104"/>
        <v>VASCO-BIRLA</v>
      </c>
      <c r="V1696" s="163">
        <v>0.74652777777777779</v>
      </c>
      <c r="AA1696" s="165" t="str">
        <f t="shared" si="105"/>
        <v/>
      </c>
      <c r="AB1696" t="str">
        <f t="shared" si="106"/>
        <v>VSD</v>
      </c>
      <c r="AC1696" t="str">
        <f t="shared" si="107"/>
        <v>GA06T5461</v>
      </c>
      <c r="AD1696" t="str">
        <f>_xlfn.IFNA(VLOOKUP(PrivateSchedule[[#This Row],[ow]],RTARoutes[[StageCodes]:[RouteID]],6,FALSE), VLOOKUP(PrivateSchedule[[#This Row],[re]],RTARoutes[[StageCodes]:[RouteID]],6,FALSE))</f>
        <v>PVT88</v>
      </c>
      <c r="AE1696" t="str" cm="1">
        <f t="array" ref="AE1696">_xlfn.IFS( NOT(ISNA(VLOOKUP(PrivateSchedule[[#This Row],[ow]],RTARoutes[[StageCodes]:[RouteID]],6,FALSE))), "O",  NOT(ISNA(VLOOKUP(PrivateSchedule[[#This Row],[re]],RTARoutes[[StageCodes]:[RouteID]],6,FALSE))), "R")</f>
        <v>R</v>
      </c>
      <c r="AF1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97" spans="2:33">
      <c r="O1697" s="171" t="s">
        <v>807</v>
      </c>
      <c r="T1697" s="173" t="s">
        <v>421</v>
      </c>
      <c r="U1697" t="str">
        <f t="shared" si="104"/>
        <v>BIRLA-VASCO</v>
      </c>
      <c r="V1697" s="163">
        <v>0.77430555555555558</v>
      </c>
      <c r="AA1697" s="165" t="str">
        <f t="shared" si="105"/>
        <v/>
      </c>
      <c r="AB1697" t="str">
        <f t="shared" si="106"/>
        <v>VSD</v>
      </c>
      <c r="AC1697" t="str">
        <f t="shared" si="107"/>
        <v>GA06T5461</v>
      </c>
      <c r="AD1697" t="str">
        <f>_xlfn.IFNA(VLOOKUP(PrivateSchedule[[#This Row],[ow]],RTARoutes[[StageCodes]:[RouteID]],6,FALSE), VLOOKUP(PrivateSchedule[[#This Row],[re]],RTARoutes[[StageCodes]:[RouteID]],6,FALSE))</f>
        <v>PVT88</v>
      </c>
      <c r="AE1697" t="str" cm="1">
        <f t="array" ref="AE1697">_xlfn.IFS( NOT(ISNA(VLOOKUP(PrivateSchedule[[#This Row],[ow]],RTARoutes[[StageCodes]:[RouteID]],6,FALSE))), "O",  NOT(ISNA(VLOOKUP(PrivateSchedule[[#This Row],[re]],RTARoutes[[StageCodes]:[RouteID]],6,FALSE))), "R")</f>
        <v>O</v>
      </c>
      <c r="AF1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698" spans="2:33">
      <c r="O1698" s="171" t="s">
        <v>421</v>
      </c>
      <c r="T1698" s="173" t="s">
        <v>807</v>
      </c>
      <c r="U1698" t="str">
        <f t="shared" si="104"/>
        <v>VASCO-BIRLA</v>
      </c>
      <c r="V1698" s="163">
        <v>0.79861111111111116</v>
      </c>
      <c r="AA1698" s="165" t="str">
        <f t="shared" si="105"/>
        <v/>
      </c>
      <c r="AB1698" t="str">
        <f t="shared" si="106"/>
        <v>VSD</v>
      </c>
      <c r="AC1698" t="str">
        <f t="shared" si="107"/>
        <v>GA06T5461</v>
      </c>
      <c r="AD1698" t="str">
        <f>_xlfn.IFNA(VLOOKUP(PrivateSchedule[[#This Row],[ow]],RTARoutes[[StageCodes]:[RouteID]],6,FALSE), VLOOKUP(PrivateSchedule[[#This Row],[re]],RTARoutes[[StageCodes]:[RouteID]],6,FALSE))</f>
        <v>PVT88</v>
      </c>
      <c r="AE1698" t="str" cm="1">
        <f t="array" ref="AE1698">_xlfn.IFS( NOT(ISNA(VLOOKUP(PrivateSchedule[[#This Row],[ow]],RTARoutes[[StageCodes]:[RouteID]],6,FALSE))), "O",  NOT(ISNA(VLOOKUP(PrivateSchedule[[#This Row],[re]],RTARoutes[[StageCodes]:[RouteID]],6,FALSE))), "R")</f>
        <v>R</v>
      </c>
      <c r="AF1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699" spans="2:33">
      <c r="O1699" s="171" t="s">
        <v>807</v>
      </c>
      <c r="T1699" s="173" t="s">
        <v>421</v>
      </c>
      <c r="U1699" t="str">
        <f t="shared" si="104"/>
        <v>BIRLA-VASCO</v>
      </c>
      <c r="V1699" s="163">
        <v>0.82291666666666663</v>
      </c>
      <c r="AA1699" s="165" t="str">
        <f t="shared" si="105"/>
        <v/>
      </c>
      <c r="AB1699" t="str">
        <f t="shared" si="106"/>
        <v>VSD</v>
      </c>
      <c r="AC1699" t="str">
        <f t="shared" si="107"/>
        <v>GA06T5461</v>
      </c>
      <c r="AD1699" t="str">
        <f>_xlfn.IFNA(VLOOKUP(PrivateSchedule[[#This Row],[ow]],RTARoutes[[StageCodes]:[RouteID]],6,FALSE), VLOOKUP(PrivateSchedule[[#This Row],[re]],RTARoutes[[StageCodes]:[RouteID]],6,FALSE))</f>
        <v>PVT88</v>
      </c>
      <c r="AE1699" t="str" cm="1">
        <f t="array" ref="AE1699">_xlfn.IFS( NOT(ISNA(VLOOKUP(PrivateSchedule[[#This Row],[ow]],RTARoutes[[StageCodes]:[RouteID]],6,FALSE))), "O",  NOT(ISNA(VLOOKUP(PrivateSchedule[[#This Row],[re]],RTARoutes[[StageCodes]:[RouteID]],6,FALSE))), "R")</f>
        <v>O</v>
      </c>
      <c r="AF1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00" spans="2:33">
      <c r="O1700" s="171" t="s">
        <v>421</v>
      </c>
      <c r="T1700" s="173" t="s">
        <v>807</v>
      </c>
      <c r="U1700" t="str">
        <f t="shared" si="104"/>
        <v>VASCO-BIRLA</v>
      </c>
      <c r="V1700" s="163">
        <v>0.84375</v>
      </c>
      <c r="AA1700" s="165" t="str">
        <f t="shared" si="105"/>
        <v/>
      </c>
      <c r="AB1700" t="str">
        <f t="shared" si="106"/>
        <v>VSD</v>
      </c>
      <c r="AC1700" t="str">
        <f t="shared" si="107"/>
        <v>GA06T5461</v>
      </c>
      <c r="AD1700" t="str">
        <f>_xlfn.IFNA(VLOOKUP(PrivateSchedule[[#This Row],[ow]],RTARoutes[[StageCodes]:[RouteID]],6,FALSE), VLOOKUP(PrivateSchedule[[#This Row],[re]],RTARoutes[[StageCodes]:[RouteID]],6,FALSE))</f>
        <v>PVT88</v>
      </c>
      <c r="AE1700" t="str" cm="1">
        <f t="array" ref="AE1700">_xlfn.IFS( NOT(ISNA(VLOOKUP(PrivateSchedule[[#This Row],[ow]],RTARoutes[[StageCodes]:[RouteID]],6,FALSE))), "O",  NOT(ISNA(VLOOKUP(PrivateSchedule[[#This Row],[re]],RTARoutes[[StageCodes]:[RouteID]],6,FALSE))), "R")</f>
        <v>R</v>
      </c>
      <c r="AF1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01" spans="2:33">
      <c r="B1701" s="171" t="s">
        <v>4079</v>
      </c>
      <c r="C1701" s="172" t="s">
        <v>4080</v>
      </c>
      <c r="E1701" s="176" t="s">
        <v>4081</v>
      </c>
      <c r="F1701" s="177">
        <v>45127</v>
      </c>
      <c r="J1701" s="171" t="s">
        <v>4082</v>
      </c>
      <c r="L1701" s="172" t="s">
        <v>16</v>
      </c>
      <c r="M1701" s="198">
        <v>27</v>
      </c>
      <c r="O1701" s="171" t="s">
        <v>421</v>
      </c>
      <c r="T1701" s="173" t="s">
        <v>3091</v>
      </c>
      <c r="U1701" t="str">
        <f t="shared" si="104"/>
        <v>VASCO-VERNA IND</v>
      </c>
      <c r="V1701" s="163">
        <v>0.25</v>
      </c>
      <c r="AA1701" s="165" t="str">
        <f t="shared" si="105"/>
        <v/>
      </c>
      <c r="AB1701" t="str">
        <f t="shared" si="106"/>
        <v>VSD</v>
      </c>
      <c r="AC1701" t="str">
        <f t="shared" si="107"/>
        <v>GA03K9969</v>
      </c>
      <c r="AD1701" t="str">
        <f>_xlfn.IFNA(VLOOKUP(PrivateSchedule[[#This Row],[ow]],RTARoutes[[StageCodes]:[RouteID]],6,FALSE), VLOOKUP(PrivateSchedule[[#This Row],[re]],RTARoutes[[StageCodes]:[RouteID]],6,FALSE))</f>
        <v>PVT500</v>
      </c>
      <c r="AE1701" t="str" cm="1">
        <f t="array" ref="AE1701">_xlfn.IFS( NOT(ISNA(VLOOKUP(PrivateSchedule[[#This Row],[ow]],RTARoutes[[StageCodes]:[RouteID]],6,FALSE))), "O",  NOT(ISNA(VLOOKUP(PrivateSchedule[[#This Row],[re]],RTARoutes[[StageCodes]:[RouteID]],6,FALSE))), "R")</f>
        <v>R</v>
      </c>
      <c r="AF1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02" spans="2:33">
      <c r="O1702" s="171" t="s">
        <v>3091</v>
      </c>
      <c r="T1702" s="173" t="s">
        <v>421</v>
      </c>
      <c r="U1702" t="str">
        <f t="shared" si="104"/>
        <v>VERNA IND-VASCO</v>
      </c>
      <c r="V1702" s="163">
        <v>0.27430555555555558</v>
      </c>
      <c r="AA1702" s="165" t="str">
        <f t="shared" si="105"/>
        <v/>
      </c>
      <c r="AB1702" t="str">
        <f t="shared" si="106"/>
        <v>VSD</v>
      </c>
      <c r="AC1702" t="str">
        <f t="shared" si="107"/>
        <v>GA03K9969</v>
      </c>
      <c r="AD1702" t="str">
        <f>_xlfn.IFNA(VLOOKUP(PrivateSchedule[[#This Row],[ow]],RTARoutes[[StageCodes]:[RouteID]],6,FALSE), VLOOKUP(PrivateSchedule[[#This Row],[re]],RTARoutes[[StageCodes]:[RouteID]],6,FALSE))</f>
        <v>PVT500</v>
      </c>
      <c r="AE1702" t="str" cm="1">
        <f t="array" ref="AE1702">_xlfn.IFS( NOT(ISNA(VLOOKUP(PrivateSchedule[[#This Row],[ow]],RTARoutes[[StageCodes]:[RouteID]],6,FALSE))), "O",  NOT(ISNA(VLOOKUP(PrivateSchedule[[#This Row],[re]],RTARoutes[[StageCodes]:[RouteID]],6,FALSE))), "R")</f>
        <v>O</v>
      </c>
      <c r="AF1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03" spans="2:33">
      <c r="O1703" s="171" t="s">
        <v>421</v>
      </c>
      <c r="P1703" s="172" t="s">
        <v>4083</v>
      </c>
      <c r="T1703" s="173" t="s">
        <v>3091</v>
      </c>
      <c r="U1703" t="str">
        <f t="shared" si="104"/>
        <v/>
      </c>
      <c r="V1703" s="163">
        <v>0.30208333333333331</v>
      </c>
      <c r="AA1703" s="165" t="str">
        <f t="shared" si="105"/>
        <v/>
      </c>
      <c r="AB1703" t="str">
        <f t="shared" si="106"/>
        <v>VSD</v>
      </c>
      <c r="AC1703" t="str">
        <f t="shared" si="107"/>
        <v>GA03K9969</v>
      </c>
      <c r="AD1703" t="e">
        <f>_xlfn.IFNA(VLOOKUP(PrivateSchedule[[#This Row],[ow]],RTARoutes[[StageCodes]:[RouteID]],6,FALSE), VLOOKUP(PrivateSchedule[[#This Row],[re]],RTARoutes[[StageCodes]:[RouteID]],6,FALSE))</f>
        <v>#N/A</v>
      </c>
      <c r="AE1703" t="e" cm="1">
        <f t="array" ref="AE1703">_xlfn.IFS( NOT(ISNA(VLOOKUP(PrivateSchedule[[#This Row],[ow]],RTARoutes[[StageCodes]:[RouteID]],6,FALSE))), "O",  NOT(ISNA(VLOOKUP(PrivateSchedule[[#This Row],[re]],RTARoutes[[StageCodes]:[RouteID]],6,FALSE))), "R")</f>
        <v>#N/A</v>
      </c>
      <c r="AF1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VSD-*MGV-*VRI</v>
      </c>
      <c r="AG1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VRI-*MGV-*VSD</v>
      </c>
    </row>
    <row r="1704" spans="2:33">
      <c r="O1704" s="171" t="s">
        <v>3091</v>
      </c>
      <c r="P1704" s="172" t="s">
        <v>1945</v>
      </c>
      <c r="T1704" s="173" t="s">
        <v>807</v>
      </c>
      <c r="U1704" t="str">
        <f t="shared" si="104"/>
        <v>VERNA IND-MES COLLEGE-BIRLA</v>
      </c>
      <c r="V1704" s="163">
        <v>0.3263888888888889</v>
      </c>
      <c r="AA1704" s="165" t="str">
        <f t="shared" si="105"/>
        <v/>
      </c>
      <c r="AB1704" t="str">
        <f t="shared" si="106"/>
        <v>VSD</v>
      </c>
      <c r="AC1704" t="str">
        <f t="shared" si="107"/>
        <v>GA03K9969</v>
      </c>
      <c r="AD1704" t="e">
        <f>_xlfn.IFNA(VLOOKUP(PrivateSchedule[[#This Row],[ow]],RTARoutes[[StageCodes]:[RouteID]],6,FALSE), VLOOKUP(PrivateSchedule[[#This Row],[re]],RTARoutes[[StageCodes]:[RouteID]],6,FALSE))</f>
        <v>#N/A</v>
      </c>
      <c r="AE1704" t="e" cm="1">
        <f t="array" ref="AE1704">_xlfn.IFS( NOT(ISNA(VLOOKUP(PrivateSchedule[[#This Row],[ow]],RTARoutes[[StageCodes]:[RouteID]],6,FALSE))), "O",  NOT(ISNA(VLOOKUP(PrivateSchedule[[#This Row],[re]],RTARoutes[[StageCodes]:[RouteID]],6,FALSE))), "R")</f>
        <v>#N/A</v>
      </c>
      <c r="AF1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VRI-*MEL-*BRL</v>
      </c>
      <c r="AG1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BRL-*MEL-*VRI</v>
      </c>
    </row>
    <row r="1705" spans="2:33">
      <c r="O1705" s="171" t="s">
        <v>807</v>
      </c>
      <c r="T1705" s="173" t="s">
        <v>421</v>
      </c>
      <c r="U1705" t="str">
        <f t="shared" si="104"/>
        <v>BIRLA-VASCO</v>
      </c>
      <c r="V1705" s="163">
        <v>0.33680555555555558</v>
      </c>
      <c r="AA1705" s="165" t="str">
        <f t="shared" si="105"/>
        <v/>
      </c>
      <c r="AB1705" t="str">
        <f t="shared" si="106"/>
        <v>VSD</v>
      </c>
      <c r="AC1705" t="str">
        <f t="shared" si="107"/>
        <v>GA03K9969</v>
      </c>
      <c r="AD1705" t="str">
        <f>_xlfn.IFNA(VLOOKUP(PrivateSchedule[[#This Row],[ow]],RTARoutes[[StageCodes]:[RouteID]],6,FALSE), VLOOKUP(PrivateSchedule[[#This Row],[re]],RTARoutes[[StageCodes]:[RouteID]],6,FALSE))</f>
        <v>PVT88</v>
      </c>
      <c r="AE1705" t="str" cm="1">
        <f t="array" ref="AE1705">_xlfn.IFS( NOT(ISNA(VLOOKUP(PrivateSchedule[[#This Row],[ow]],RTARoutes[[StageCodes]:[RouteID]],6,FALSE))), "O",  NOT(ISNA(VLOOKUP(PrivateSchedule[[#This Row],[re]],RTARoutes[[StageCodes]:[RouteID]],6,FALSE))), "R")</f>
        <v>O</v>
      </c>
      <c r="AF1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06" spans="2:33">
      <c r="O1706" s="171" t="s">
        <v>421</v>
      </c>
      <c r="P1706" s="172" t="s">
        <v>1945</v>
      </c>
      <c r="T1706" s="173" t="s">
        <v>3091</v>
      </c>
      <c r="U1706" t="str">
        <f t="shared" si="104"/>
        <v>VASCO-MES COLLEGE-VERNA IND</v>
      </c>
      <c r="V1706" s="163">
        <v>0.35416666666666669</v>
      </c>
      <c r="AA1706" s="165" t="str">
        <f t="shared" si="105"/>
        <v/>
      </c>
      <c r="AB1706" t="str">
        <f t="shared" si="106"/>
        <v>VSD</v>
      </c>
      <c r="AC1706" t="str">
        <f t="shared" si="107"/>
        <v>GA03K9969</v>
      </c>
      <c r="AD1706" t="str">
        <f>_xlfn.IFNA(VLOOKUP(PrivateSchedule[[#This Row],[ow]],RTARoutes[[StageCodes]:[RouteID]],6,FALSE), VLOOKUP(PrivateSchedule[[#This Row],[re]],RTARoutes[[StageCodes]:[RouteID]],6,FALSE))</f>
        <v>PVT503</v>
      </c>
      <c r="AE1706" t="str" cm="1">
        <f t="array" ref="AE1706">_xlfn.IFS( NOT(ISNA(VLOOKUP(PrivateSchedule[[#This Row],[ow]],RTARoutes[[StageCodes]:[RouteID]],6,FALSE))), "O",  NOT(ISNA(VLOOKUP(PrivateSchedule[[#This Row],[re]],RTARoutes[[StageCodes]:[RouteID]],6,FALSE))), "R")</f>
        <v>R</v>
      </c>
      <c r="AF1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707" spans="2:33">
      <c r="O1707" s="171" t="s">
        <v>3091</v>
      </c>
      <c r="T1707" s="173" t="s">
        <v>807</v>
      </c>
      <c r="U1707" t="str">
        <f t="shared" si="104"/>
        <v>VERNA IND-BIRLA</v>
      </c>
      <c r="V1707" s="163">
        <v>0.3888888888888889</v>
      </c>
      <c r="AA1707" s="165" t="str">
        <f t="shared" si="105"/>
        <v/>
      </c>
      <c r="AB1707" t="str">
        <f t="shared" si="106"/>
        <v>VSD</v>
      </c>
      <c r="AC1707" t="str">
        <f t="shared" si="107"/>
        <v>GA03K9969</v>
      </c>
      <c r="AD1707" t="e">
        <f>_xlfn.IFNA(VLOOKUP(PrivateSchedule[[#This Row],[ow]],RTARoutes[[StageCodes]:[RouteID]],6,FALSE), VLOOKUP(PrivateSchedule[[#This Row],[re]],RTARoutes[[StageCodes]:[RouteID]],6,FALSE))</f>
        <v>#N/A</v>
      </c>
      <c r="AE1707" t="e" cm="1">
        <f t="array" ref="AE1707">_xlfn.IFS( NOT(ISNA(VLOOKUP(PrivateSchedule[[#This Row],[ow]],RTARoutes[[StageCodes]:[RouteID]],6,FALSE))), "O",  NOT(ISNA(VLOOKUP(PrivateSchedule[[#This Row],[re]],RTARoutes[[StageCodes]:[RouteID]],6,FALSE))), "R")</f>
        <v>#N/A</v>
      </c>
      <c r="AF1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08" spans="2:33">
      <c r="O1708" s="171" t="s">
        <v>807</v>
      </c>
      <c r="T1708" s="173" t="s">
        <v>421</v>
      </c>
      <c r="U1708" t="str">
        <f t="shared" si="104"/>
        <v>BIRLA-VASCO</v>
      </c>
      <c r="V1708" s="163">
        <v>0.40277777777777779</v>
      </c>
      <c r="AA1708" s="165" t="str">
        <f t="shared" si="105"/>
        <v/>
      </c>
      <c r="AB1708" t="str">
        <f t="shared" si="106"/>
        <v>VSD</v>
      </c>
      <c r="AC1708" t="str">
        <f t="shared" si="107"/>
        <v>GA03K9969</v>
      </c>
      <c r="AD1708" t="str">
        <f>_xlfn.IFNA(VLOOKUP(PrivateSchedule[[#This Row],[ow]],RTARoutes[[StageCodes]:[RouteID]],6,FALSE), VLOOKUP(PrivateSchedule[[#This Row],[re]],RTARoutes[[StageCodes]:[RouteID]],6,FALSE))</f>
        <v>PVT88</v>
      </c>
      <c r="AE1708" t="str" cm="1">
        <f t="array" ref="AE1708">_xlfn.IFS( NOT(ISNA(VLOOKUP(PrivateSchedule[[#This Row],[ow]],RTARoutes[[StageCodes]:[RouteID]],6,FALSE))), "O",  NOT(ISNA(VLOOKUP(PrivateSchedule[[#This Row],[re]],RTARoutes[[StageCodes]:[RouteID]],6,FALSE))), "R")</f>
        <v>O</v>
      </c>
      <c r="AF1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09" spans="2:33">
      <c r="O1709" s="171" t="s">
        <v>421</v>
      </c>
      <c r="U1709" t="str">
        <f t="shared" si="104"/>
        <v>VASCO</v>
      </c>
      <c r="V1709" s="163">
        <v>0.4236111111111111</v>
      </c>
      <c r="AA1709" s="165" t="str">
        <f t="shared" si="105"/>
        <v/>
      </c>
      <c r="AB1709" t="str">
        <f t="shared" si="106"/>
        <v>VSD</v>
      </c>
      <c r="AC1709" t="str">
        <f t="shared" si="107"/>
        <v>GA03K9969</v>
      </c>
      <c r="AD1709" t="str">
        <f>_xlfn.IFNA(VLOOKUP(PrivateSchedule[[#This Row],[ow]],RTARoutes[[StageCodes]:[RouteID]],6,FALSE), VLOOKUP(PrivateSchedule[[#This Row],[re]],RTARoutes[[StageCodes]:[RouteID]],6,FALSE))</f>
        <v>PVT199</v>
      </c>
      <c r="AE1709" t="str" cm="1">
        <f t="array" ref="AE1709">_xlfn.IFS( NOT(ISNA(VLOOKUP(PrivateSchedule[[#This Row],[ow]],RTARoutes[[StageCodes]:[RouteID]],6,FALSE))), "O",  NOT(ISNA(VLOOKUP(PrivateSchedule[[#This Row],[re]],RTARoutes[[StageCodes]:[RouteID]],6,FALSE))), "R")</f>
        <v>O</v>
      </c>
      <c r="AF1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</v>
      </c>
      <c r="AG1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-*VSD</v>
      </c>
    </row>
    <row r="1710" spans="2:33">
      <c r="O1710" s="171" t="s">
        <v>421</v>
      </c>
      <c r="P1710" s="172" t="s">
        <v>1945</v>
      </c>
      <c r="T1710" s="173" t="s">
        <v>807</v>
      </c>
      <c r="U1710" t="str">
        <f t="shared" si="104"/>
        <v>VASCO-MES COLLEGE-BIRLA</v>
      </c>
      <c r="V1710" s="163">
        <v>0.47569444444444442</v>
      </c>
      <c r="AA1710" s="165" t="str">
        <f t="shared" si="105"/>
        <v/>
      </c>
      <c r="AB1710" t="str">
        <f t="shared" si="106"/>
        <v>VSD</v>
      </c>
      <c r="AC1710" t="str">
        <f t="shared" si="107"/>
        <v>GA03K9969</v>
      </c>
      <c r="AD1710" t="str">
        <f>_xlfn.IFNA(VLOOKUP(PrivateSchedule[[#This Row],[ow]],RTARoutes[[StageCodes]:[RouteID]],6,FALSE), VLOOKUP(PrivateSchedule[[#This Row],[re]],RTARoutes[[StageCodes]:[RouteID]],6,FALSE))</f>
        <v>PVT90</v>
      </c>
      <c r="AE1710" t="str" cm="1">
        <f t="array" ref="AE1710">_xlfn.IFS( NOT(ISNA(VLOOKUP(PrivateSchedule[[#This Row],[ow]],RTARoutes[[StageCodes]:[RouteID]],6,FALSE))), "O",  NOT(ISNA(VLOOKUP(PrivateSchedule[[#This Row],[re]],RTARoutes[[StageCodes]:[RouteID]],6,FALSE))), "R")</f>
        <v>R</v>
      </c>
      <c r="AF1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VSD-*MEL-*BRL</v>
      </c>
      <c r="AG1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BRL-*MEL-*VSD</v>
      </c>
    </row>
    <row r="1711" spans="2:33">
      <c r="O1711" s="171" t="s">
        <v>807</v>
      </c>
      <c r="P1711" s="172" t="s">
        <v>1945</v>
      </c>
      <c r="T1711" s="173" t="s">
        <v>421</v>
      </c>
      <c r="U1711" t="str">
        <f t="shared" si="104"/>
        <v>BIRLA-MES COLLEGE-VASCO</v>
      </c>
      <c r="V1711" s="163">
        <v>0.50347222222222221</v>
      </c>
      <c r="AA1711" s="165" t="str">
        <f t="shared" si="105"/>
        <v/>
      </c>
      <c r="AB1711" t="str">
        <f t="shared" si="106"/>
        <v>VSD</v>
      </c>
      <c r="AC1711" t="str">
        <f t="shared" si="107"/>
        <v>GA03K9969</v>
      </c>
      <c r="AD1711" t="str">
        <f>_xlfn.IFNA(VLOOKUP(PrivateSchedule[[#This Row],[ow]],RTARoutes[[StageCodes]:[RouteID]],6,FALSE), VLOOKUP(PrivateSchedule[[#This Row],[re]],RTARoutes[[StageCodes]:[RouteID]],6,FALSE))</f>
        <v>PVT90</v>
      </c>
      <c r="AE1711" t="str" cm="1">
        <f t="array" ref="AE1711">_xlfn.IFS( NOT(ISNA(VLOOKUP(PrivateSchedule[[#This Row],[ow]],RTARoutes[[StageCodes]:[RouteID]],6,FALSE))), "O",  NOT(ISNA(VLOOKUP(PrivateSchedule[[#This Row],[re]],RTARoutes[[StageCodes]:[RouteID]],6,FALSE))), "R")</f>
        <v>O</v>
      </c>
      <c r="AF1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BRL-*MEL-*VSD</v>
      </c>
      <c r="AG1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VSD-*MEL-*BRL</v>
      </c>
    </row>
    <row r="1712" spans="2:33">
      <c r="O1712" s="171" t="s">
        <v>421</v>
      </c>
      <c r="P1712" s="172" t="s">
        <v>1945</v>
      </c>
      <c r="T1712" s="173" t="s">
        <v>807</v>
      </c>
      <c r="U1712" t="str">
        <f t="shared" si="104"/>
        <v>VASCO-MES COLLEGE-BIRLA</v>
      </c>
      <c r="V1712" s="163">
        <v>0.51388888888888884</v>
      </c>
      <c r="AA1712" s="165" t="str">
        <f t="shared" si="105"/>
        <v/>
      </c>
      <c r="AB1712" t="str">
        <f t="shared" si="106"/>
        <v>VSD</v>
      </c>
      <c r="AC1712" t="str">
        <f t="shared" si="107"/>
        <v>GA03K9969</v>
      </c>
      <c r="AD1712" t="str">
        <f>_xlfn.IFNA(VLOOKUP(PrivateSchedule[[#This Row],[ow]],RTARoutes[[StageCodes]:[RouteID]],6,FALSE), VLOOKUP(PrivateSchedule[[#This Row],[re]],RTARoutes[[StageCodes]:[RouteID]],6,FALSE))</f>
        <v>PVT90</v>
      </c>
      <c r="AE1712" t="str" cm="1">
        <f t="array" ref="AE1712">_xlfn.IFS( NOT(ISNA(VLOOKUP(PrivateSchedule[[#This Row],[ow]],RTARoutes[[StageCodes]:[RouteID]],6,FALSE))), "O",  NOT(ISNA(VLOOKUP(PrivateSchedule[[#This Row],[re]],RTARoutes[[StageCodes]:[RouteID]],6,FALSE))), "R")</f>
        <v>R</v>
      </c>
      <c r="AF1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VSD-*MEL-*BRL</v>
      </c>
      <c r="AG1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BRL-*MEL-*VSD</v>
      </c>
    </row>
    <row r="1713" spans="2:33">
      <c r="O1713" s="171" t="s">
        <v>807</v>
      </c>
      <c r="P1713" s="172" t="s">
        <v>1945</v>
      </c>
      <c r="T1713" s="173" t="s">
        <v>421</v>
      </c>
      <c r="U1713" t="str">
        <f t="shared" si="104"/>
        <v>BIRLA-MES COLLEGE-VASCO</v>
      </c>
      <c r="V1713" s="163">
        <v>0.54166666666666663</v>
      </c>
      <c r="AA1713" s="165" t="str">
        <f t="shared" si="105"/>
        <v/>
      </c>
      <c r="AB1713" t="str">
        <f t="shared" si="106"/>
        <v>VSD</v>
      </c>
      <c r="AC1713" t="str">
        <f t="shared" si="107"/>
        <v>GA03K9969</v>
      </c>
      <c r="AD1713" t="str">
        <f>_xlfn.IFNA(VLOOKUP(PrivateSchedule[[#This Row],[ow]],RTARoutes[[StageCodes]:[RouteID]],6,FALSE), VLOOKUP(PrivateSchedule[[#This Row],[re]],RTARoutes[[StageCodes]:[RouteID]],6,FALSE))</f>
        <v>PVT90</v>
      </c>
      <c r="AE1713" t="str" cm="1">
        <f t="array" ref="AE1713">_xlfn.IFS( NOT(ISNA(VLOOKUP(PrivateSchedule[[#This Row],[ow]],RTARoutes[[StageCodes]:[RouteID]],6,FALSE))), "O",  NOT(ISNA(VLOOKUP(PrivateSchedule[[#This Row],[re]],RTARoutes[[StageCodes]:[RouteID]],6,FALSE))), "R")</f>
        <v>O</v>
      </c>
      <c r="AF1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BRL-*MEL-*VSD</v>
      </c>
      <c r="AG1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VSD-*MEL-*BRL</v>
      </c>
    </row>
    <row r="1714" spans="2:33">
      <c r="O1714" s="171" t="s">
        <v>421</v>
      </c>
      <c r="T1714" s="173" t="s">
        <v>3091</v>
      </c>
      <c r="U1714" t="str">
        <f t="shared" si="104"/>
        <v>VASCO-VERNA IND</v>
      </c>
      <c r="V1714" s="163">
        <v>0.57986111111111116</v>
      </c>
      <c r="AA1714" s="165" t="str">
        <f t="shared" si="105"/>
        <v/>
      </c>
      <c r="AB1714" t="str">
        <f t="shared" si="106"/>
        <v>VSD</v>
      </c>
      <c r="AC1714" t="str">
        <f t="shared" si="107"/>
        <v>GA03K9969</v>
      </c>
      <c r="AD1714" t="str">
        <f>_xlfn.IFNA(VLOOKUP(PrivateSchedule[[#This Row],[ow]],RTARoutes[[StageCodes]:[RouteID]],6,FALSE), VLOOKUP(PrivateSchedule[[#This Row],[re]],RTARoutes[[StageCodes]:[RouteID]],6,FALSE))</f>
        <v>PVT500</v>
      </c>
      <c r="AE1714" t="str" cm="1">
        <f t="array" ref="AE1714">_xlfn.IFS( NOT(ISNA(VLOOKUP(PrivateSchedule[[#This Row],[ow]],RTARoutes[[StageCodes]:[RouteID]],6,FALSE))), "O",  NOT(ISNA(VLOOKUP(PrivateSchedule[[#This Row],[re]],RTARoutes[[StageCodes]:[RouteID]],6,FALSE))), "R")</f>
        <v>R</v>
      </c>
      <c r="AF1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15" spans="2:33">
      <c r="O1715" s="171" t="s">
        <v>3091</v>
      </c>
      <c r="T1715" s="173" t="s">
        <v>807</v>
      </c>
      <c r="U1715" t="str">
        <f t="shared" si="104"/>
        <v>VERNA IND-BIRLA</v>
      </c>
      <c r="V1715" s="163">
        <v>0.61805555555555558</v>
      </c>
      <c r="AA1715" s="165" t="str">
        <f t="shared" si="105"/>
        <v/>
      </c>
      <c r="AB1715" t="str">
        <f t="shared" si="106"/>
        <v>VSD</v>
      </c>
      <c r="AC1715" t="str">
        <f t="shared" si="107"/>
        <v>GA03K9969</v>
      </c>
      <c r="AD1715" t="e">
        <f>_xlfn.IFNA(VLOOKUP(PrivateSchedule[[#This Row],[ow]],RTARoutes[[StageCodes]:[RouteID]],6,FALSE), VLOOKUP(PrivateSchedule[[#This Row],[re]],RTARoutes[[StageCodes]:[RouteID]],6,FALSE))</f>
        <v>#N/A</v>
      </c>
      <c r="AE1715" t="e" cm="1">
        <f t="array" ref="AE1715">_xlfn.IFS( NOT(ISNA(VLOOKUP(PrivateSchedule[[#This Row],[ow]],RTARoutes[[StageCodes]:[RouteID]],6,FALSE))), "O",  NOT(ISNA(VLOOKUP(PrivateSchedule[[#This Row],[re]],RTARoutes[[StageCodes]:[RouteID]],6,FALSE))), "R")</f>
        <v>#N/A</v>
      </c>
      <c r="AF1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16" spans="2:33">
      <c r="O1716" s="171" t="s">
        <v>807</v>
      </c>
      <c r="T1716" s="173" t="s">
        <v>421</v>
      </c>
      <c r="U1716" t="str">
        <f t="shared" si="104"/>
        <v>BIRLA-VASCO</v>
      </c>
      <c r="V1716" s="163">
        <v>0.625</v>
      </c>
      <c r="AA1716" s="165" t="str">
        <f t="shared" si="105"/>
        <v/>
      </c>
      <c r="AB1716" t="str">
        <f t="shared" si="106"/>
        <v>VSD</v>
      </c>
      <c r="AC1716" t="str">
        <f t="shared" si="107"/>
        <v>GA03K9969</v>
      </c>
      <c r="AD1716" t="str">
        <f>_xlfn.IFNA(VLOOKUP(PrivateSchedule[[#This Row],[ow]],RTARoutes[[StageCodes]:[RouteID]],6,FALSE), VLOOKUP(PrivateSchedule[[#This Row],[re]],RTARoutes[[StageCodes]:[RouteID]],6,FALSE))</f>
        <v>PVT88</v>
      </c>
      <c r="AE1716" t="str" cm="1">
        <f t="array" ref="AE1716">_xlfn.IFS( NOT(ISNA(VLOOKUP(PrivateSchedule[[#This Row],[ow]],RTARoutes[[StageCodes]:[RouteID]],6,FALSE))), "O",  NOT(ISNA(VLOOKUP(PrivateSchedule[[#This Row],[re]],RTARoutes[[StageCodes]:[RouteID]],6,FALSE))), "R")</f>
        <v>O</v>
      </c>
      <c r="AF1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17" spans="2:33">
      <c r="O1717" s="171" t="s">
        <v>421</v>
      </c>
      <c r="T1717" s="173" t="s">
        <v>807</v>
      </c>
      <c r="U1717" t="str">
        <f t="shared" si="104"/>
        <v>VASCO-BIRLA</v>
      </c>
      <c r="V1717" s="163">
        <v>0.69791666666666663</v>
      </c>
      <c r="AA1717" s="165" t="str">
        <f t="shared" si="105"/>
        <v/>
      </c>
      <c r="AB1717" t="str">
        <f t="shared" si="106"/>
        <v>VSD</v>
      </c>
      <c r="AC1717" t="str">
        <f t="shared" si="107"/>
        <v>GA03K9969</v>
      </c>
      <c r="AD1717" t="str">
        <f>_xlfn.IFNA(VLOOKUP(PrivateSchedule[[#This Row],[ow]],RTARoutes[[StageCodes]:[RouteID]],6,FALSE), VLOOKUP(PrivateSchedule[[#This Row],[re]],RTARoutes[[StageCodes]:[RouteID]],6,FALSE))</f>
        <v>PVT88</v>
      </c>
      <c r="AE1717" t="str" cm="1">
        <f t="array" ref="AE1717">_xlfn.IFS( NOT(ISNA(VLOOKUP(PrivateSchedule[[#This Row],[ow]],RTARoutes[[StageCodes]:[RouteID]],6,FALSE))), "O",  NOT(ISNA(VLOOKUP(PrivateSchedule[[#This Row],[re]],RTARoutes[[StageCodes]:[RouteID]],6,FALSE))), "R")</f>
        <v>R</v>
      </c>
      <c r="AF1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18" spans="2:33">
      <c r="O1718" s="171" t="s">
        <v>807</v>
      </c>
      <c r="T1718" s="173" t="s">
        <v>421</v>
      </c>
      <c r="U1718" t="str">
        <f t="shared" si="104"/>
        <v>BIRLA-VASCO</v>
      </c>
      <c r="V1718" s="163">
        <v>0.72222222222222221</v>
      </c>
      <c r="AA1718" s="165" t="str">
        <f t="shared" si="105"/>
        <v/>
      </c>
      <c r="AB1718" t="str">
        <f t="shared" si="106"/>
        <v>VSD</v>
      </c>
      <c r="AC1718" t="str">
        <f t="shared" si="107"/>
        <v>GA03K9969</v>
      </c>
      <c r="AD1718" t="str">
        <f>_xlfn.IFNA(VLOOKUP(PrivateSchedule[[#This Row],[ow]],RTARoutes[[StageCodes]:[RouteID]],6,FALSE), VLOOKUP(PrivateSchedule[[#This Row],[re]],RTARoutes[[StageCodes]:[RouteID]],6,FALSE))</f>
        <v>PVT88</v>
      </c>
      <c r="AE1718" t="str" cm="1">
        <f t="array" ref="AE1718">_xlfn.IFS( NOT(ISNA(VLOOKUP(PrivateSchedule[[#This Row],[ow]],RTARoutes[[StageCodes]:[RouteID]],6,FALSE))), "O",  NOT(ISNA(VLOOKUP(PrivateSchedule[[#This Row],[re]],RTARoutes[[StageCodes]:[RouteID]],6,FALSE))), "R")</f>
        <v>O</v>
      </c>
      <c r="AF1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19" spans="2:33">
      <c r="O1719" s="171" t="s">
        <v>421</v>
      </c>
      <c r="T1719" s="173" t="s">
        <v>3091</v>
      </c>
      <c r="U1719" t="str">
        <f t="shared" si="104"/>
        <v>VASCO-VERNA IND</v>
      </c>
      <c r="V1719" s="163">
        <v>0.77083333333333337</v>
      </c>
      <c r="AA1719" s="165" t="str">
        <f t="shared" si="105"/>
        <v/>
      </c>
      <c r="AB1719" t="str">
        <f t="shared" si="106"/>
        <v>VSD</v>
      </c>
      <c r="AC1719" t="str">
        <f t="shared" si="107"/>
        <v>GA03K9969</v>
      </c>
      <c r="AD1719" t="str">
        <f>_xlfn.IFNA(VLOOKUP(PrivateSchedule[[#This Row],[ow]],RTARoutes[[StageCodes]:[RouteID]],6,FALSE), VLOOKUP(PrivateSchedule[[#This Row],[re]],RTARoutes[[StageCodes]:[RouteID]],6,FALSE))</f>
        <v>PVT500</v>
      </c>
      <c r="AE1719" t="str" cm="1">
        <f t="array" ref="AE1719">_xlfn.IFS( NOT(ISNA(VLOOKUP(PrivateSchedule[[#This Row],[ow]],RTARoutes[[StageCodes]:[RouteID]],6,FALSE))), "O",  NOT(ISNA(VLOOKUP(PrivateSchedule[[#This Row],[re]],RTARoutes[[StageCodes]:[RouteID]],6,FALSE))), "R")</f>
        <v>R</v>
      </c>
      <c r="AF1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20" spans="2:33">
      <c r="O1720" s="171" t="s">
        <v>3091</v>
      </c>
      <c r="T1720" s="173" t="s">
        <v>421</v>
      </c>
      <c r="U1720" t="str">
        <f t="shared" si="104"/>
        <v>VERNA IND-VASCO</v>
      </c>
      <c r="V1720" s="163">
        <v>0.79861111111111116</v>
      </c>
      <c r="AA1720" s="165" t="str">
        <f t="shared" si="105"/>
        <v/>
      </c>
      <c r="AB1720" t="str">
        <f t="shared" si="106"/>
        <v>VSD</v>
      </c>
      <c r="AC1720" t="str">
        <f t="shared" si="107"/>
        <v>GA03K9969</v>
      </c>
      <c r="AD1720" t="str">
        <f>_xlfn.IFNA(VLOOKUP(PrivateSchedule[[#This Row],[ow]],RTARoutes[[StageCodes]:[RouteID]],6,FALSE), VLOOKUP(PrivateSchedule[[#This Row],[re]],RTARoutes[[StageCodes]:[RouteID]],6,FALSE))</f>
        <v>PVT500</v>
      </c>
      <c r="AE1720" t="str" cm="1">
        <f t="array" ref="AE1720">_xlfn.IFS( NOT(ISNA(VLOOKUP(PrivateSchedule[[#This Row],[ow]],RTARoutes[[StageCodes]:[RouteID]],6,FALSE))), "O",  NOT(ISNA(VLOOKUP(PrivateSchedule[[#This Row],[re]],RTARoutes[[StageCodes]:[RouteID]],6,FALSE))), "R")</f>
        <v>O</v>
      </c>
      <c r="AF1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21" spans="2:33">
      <c r="O1721" s="171" t="s">
        <v>421</v>
      </c>
      <c r="T1721" s="173" t="s">
        <v>807</v>
      </c>
      <c r="U1721" t="str">
        <f t="shared" si="104"/>
        <v>VASCO-BIRLA</v>
      </c>
      <c r="V1721" s="163">
        <v>0.85763888888888884</v>
      </c>
      <c r="AA1721" s="165" t="str">
        <f t="shared" si="105"/>
        <v/>
      </c>
      <c r="AB1721" t="str">
        <f t="shared" si="106"/>
        <v>VSD</v>
      </c>
      <c r="AC1721" t="str">
        <f t="shared" si="107"/>
        <v>GA03K9969</v>
      </c>
      <c r="AD1721" t="str">
        <f>_xlfn.IFNA(VLOOKUP(PrivateSchedule[[#This Row],[ow]],RTARoutes[[StageCodes]:[RouteID]],6,FALSE), VLOOKUP(PrivateSchedule[[#This Row],[re]],RTARoutes[[StageCodes]:[RouteID]],6,FALSE))</f>
        <v>PVT88</v>
      </c>
      <c r="AE1721" t="str" cm="1">
        <f t="array" ref="AE1721">_xlfn.IFS( NOT(ISNA(VLOOKUP(PrivateSchedule[[#This Row],[ow]],RTARoutes[[StageCodes]:[RouteID]],6,FALSE))), "O",  NOT(ISNA(VLOOKUP(PrivateSchedule[[#This Row],[re]],RTARoutes[[StageCodes]:[RouteID]],6,FALSE))), "R")</f>
        <v>R</v>
      </c>
      <c r="AF1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22" spans="2:33">
      <c r="O1722" s="171" t="s">
        <v>807</v>
      </c>
      <c r="T1722" s="173" t="s">
        <v>421</v>
      </c>
      <c r="U1722" t="str">
        <f t="shared" si="104"/>
        <v>BIRLA-VASCO</v>
      </c>
      <c r="V1722" s="163">
        <v>0.875</v>
      </c>
      <c r="AA1722" s="165" t="str">
        <f t="shared" si="105"/>
        <v/>
      </c>
      <c r="AB1722" t="str">
        <f t="shared" si="106"/>
        <v>VSD</v>
      </c>
      <c r="AC1722" t="str">
        <f t="shared" si="107"/>
        <v>GA03K9969</v>
      </c>
      <c r="AD1722" t="str">
        <f>_xlfn.IFNA(VLOOKUP(PrivateSchedule[[#This Row],[ow]],RTARoutes[[StageCodes]:[RouteID]],6,FALSE), VLOOKUP(PrivateSchedule[[#This Row],[re]],RTARoutes[[StageCodes]:[RouteID]],6,FALSE))</f>
        <v>PVT88</v>
      </c>
      <c r="AE1722" t="str" cm="1">
        <f t="array" ref="AE1722">_xlfn.IFS( NOT(ISNA(VLOOKUP(PrivateSchedule[[#This Row],[ow]],RTARoutes[[StageCodes]:[RouteID]],6,FALSE))), "O",  NOT(ISNA(VLOOKUP(PrivateSchedule[[#This Row],[re]],RTARoutes[[StageCodes]:[RouteID]],6,FALSE))), "R")</f>
        <v>O</v>
      </c>
      <c r="AF1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23" spans="2:33">
      <c r="B1723" s="171" t="s">
        <v>4084</v>
      </c>
      <c r="C1723" s="172" t="s">
        <v>4085</v>
      </c>
      <c r="E1723" s="176" t="s">
        <v>4086</v>
      </c>
      <c r="F1723" s="177" t="s">
        <v>4087</v>
      </c>
      <c r="J1723" s="171" t="s">
        <v>4088</v>
      </c>
      <c r="L1723" s="172" t="s">
        <v>16</v>
      </c>
      <c r="M1723" s="198">
        <v>27</v>
      </c>
      <c r="N1723" s="199">
        <v>10</v>
      </c>
      <c r="O1723" s="171" t="s">
        <v>421</v>
      </c>
      <c r="T1723" s="173" t="s">
        <v>3091</v>
      </c>
      <c r="U1723" t="str">
        <f t="shared" si="104"/>
        <v>VASCO-VERNA IND</v>
      </c>
      <c r="V1723" s="163">
        <v>0.31944444444444442</v>
      </c>
      <c r="AA1723" s="165" t="str">
        <f t="shared" si="105"/>
        <v/>
      </c>
      <c r="AB1723" t="str">
        <f t="shared" si="106"/>
        <v>VSD</v>
      </c>
      <c r="AC1723" t="str">
        <f t="shared" si="107"/>
        <v>GA02V4306</v>
      </c>
      <c r="AD1723" t="str">
        <f>_xlfn.IFNA(VLOOKUP(PrivateSchedule[[#This Row],[ow]],RTARoutes[[StageCodes]:[RouteID]],6,FALSE), VLOOKUP(PrivateSchedule[[#This Row],[re]],RTARoutes[[StageCodes]:[RouteID]],6,FALSE))</f>
        <v>PVT500</v>
      </c>
      <c r="AE1723" t="str" cm="1">
        <f t="array" ref="AE1723">_xlfn.IFS( NOT(ISNA(VLOOKUP(PrivateSchedule[[#This Row],[ow]],RTARoutes[[StageCodes]:[RouteID]],6,FALSE))), "O",  NOT(ISNA(VLOOKUP(PrivateSchedule[[#This Row],[re]],RTARoutes[[StageCodes]:[RouteID]],6,FALSE))), "R")</f>
        <v>R</v>
      </c>
      <c r="AF1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24" spans="2:33">
      <c r="O1724" s="171" t="s">
        <v>3091</v>
      </c>
      <c r="T1724" s="173" t="s">
        <v>807</v>
      </c>
      <c r="U1724" t="str">
        <f t="shared" si="104"/>
        <v>VERNA IND-BIRLA</v>
      </c>
      <c r="V1724" s="163">
        <v>0.3611111111111111</v>
      </c>
      <c r="AA1724" s="165" t="str">
        <f t="shared" si="105"/>
        <v/>
      </c>
      <c r="AB1724" t="str">
        <f t="shared" si="106"/>
        <v>VSD</v>
      </c>
      <c r="AC1724" t="str">
        <f t="shared" si="107"/>
        <v>GA02V4306</v>
      </c>
      <c r="AD1724" t="e">
        <f>_xlfn.IFNA(VLOOKUP(PrivateSchedule[[#This Row],[ow]],RTARoutes[[StageCodes]:[RouteID]],6,FALSE), VLOOKUP(PrivateSchedule[[#This Row],[re]],RTARoutes[[StageCodes]:[RouteID]],6,FALSE))</f>
        <v>#N/A</v>
      </c>
      <c r="AE1724" t="e" cm="1">
        <f t="array" ref="AE1724">_xlfn.IFS( NOT(ISNA(VLOOKUP(PrivateSchedule[[#This Row],[ow]],RTARoutes[[StageCodes]:[RouteID]],6,FALSE))), "O",  NOT(ISNA(VLOOKUP(PrivateSchedule[[#This Row],[re]],RTARoutes[[StageCodes]:[RouteID]],6,FALSE))), "R")</f>
        <v>#N/A</v>
      </c>
      <c r="AF1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25" spans="2:33">
      <c r="O1725" s="171" t="s">
        <v>807</v>
      </c>
      <c r="P1725" s="172" t="s">
        <v>943</v>
      </c>
      <c r="T1725" s="173" t="s">
        <v>421</v>
      </c>
      <c r="U1725" t="str">
        <f t="shared" si="104"/>
        <v>BIRLA-CHICALIM-VASCO</v>
      </c>
      <c r="V1725" s="163">
        <v>0.37152777777777779</v>
      </c>
      <c r="AA1725" s="165" t="str">
        <f t="shared" si="105"/>
        <v/>
      </c>
      <c r="AB1725" t="str">
        <f t="shared" si="106"/>
        <v>VSD</v>
      </c>
      <c r="AC1725" t="str">
        <f t="shared" si="107"/>
        <v>GA02V4306</v>
      </c>
      <c r="AD1725" t="str">
        <f>_xlfn.IFNA(VLOOKUP(PrivateSchedule[[#This Row],[ow]],RTARoutes[[StageCodes]:[RouteID]],6,FALSE), VLOOKUP(PrivateSchedule[[#This Row],[re]],RTARoutes[[StageCodes]:[RouteID]],6,FALSE))</f>
        <v>PVT88</v>
      </c>
      <c r="AE1725" t="str" cm="1">
        <f t="array" ref="AE1725">_xlfn.IFS( NOT(ISNA(VLOOKUP(PrivateSchedule[[#This Row],[ow]],RTARoutes[[StageCodes]:[RouteID]],6,FALSE))), "O",  NOT(ISNA(VLOOKUP(PrivateSchedule[[#This Row],[re]],RTARoutes[[StageCodes]:[RouteID]],6,FALSE))), "R")</f>
        <v>O</v>
      </c>
      <c r="AF1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BRL-*CHC-*VSD</v>
      </c>
      <c r="AG1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VSD-*CHC-*BRL</v>
      </c>
    </row>
    <row r="1726" spans="2:33">
      <c r="O1726" s="171" t="s">
        <v>421</v>
      </c>
      <c r="T1726" s="173" t="s">
        <v>807</v>
      </c>
      <c r="U1726" t="str">
        <f t="shared" si="104"/>
        <v>VASCO-BIRLA</v>
      </c>
      <c r="V1726" s="163">
        <v>0.41319444444444442</v>
      </c>
      <c r="AA1726" s="165" t="str">
        <f t="shared" si="105"/>
        <v/>
      </c>
      <c r="AB1726" t="str">
        <f t="shared" si="106"/>
        <v>VSD</v>
      </c>
      <c r="AC1726" t="str">
        <f t="shared" si="107"/>
        <v>GA02V4306</v>
      </c>
      <c r="AD1726" t="str">
        <f>_xlfn.IFNA(VLOOKUP(PrivateSchedule[[#This Row],[ow]],RTARoutes[[StageCodes]:[RouteID]],6,FALSE), VLOOKUP(PrivateSchedule[[#This Row],[re]],RTARoutes[[StageCodes]:[RouteID]],6,FALSE))</f>
        <v>PVT88</v>
      </c>
      <c r="AE1726" t="str" cm="1">
        <f t="array" ref="AE1726">_xlfn.IFS( NOT(ISNA(VLOOKUP(PrivateSchedule[[#This Row],[ow]],RTARoutes[[StageCodes]:[RouteID]],6,FALSE))), "O",  NOT(ISNA(VLOOKUP(PrivateSchedule[[#This Row],[re]],RTARoutes[[StageCodes]:[RouteID]],6,FALSE))), "R")</f>
        <v>R</v>
      </c>
      <c r="AF1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27" spans="2:33">
      <c r="O1727" s="171" t="s">
        <v>807</v>
      </c>
      <c r="T1727" s="173" t="s">
        <v>421</v>
      </c>
      <c r="U1727" t="str">
        <f t="shared" si="104"/>
        <v>BIRLA-VASCO</v>
      </c>
      <c r="V1727" s="163">
        <v>0.4375</v>
      </c>
      <c r="AA1727" s="165" t="str">
        <f t="shared" si="105"/>
        <v/>
      </c>
      <c r="AB1727" t="str">
        <f t="shared" si="106"/>
        <v>VSD</v>
      </c>
      <c r="AC1727" t="str">
        <f t="shared" si="107"/>
        <v>GA02V4306</v>
      </c>
      <c r="AD1727" t="str">
        <f>_xlfn.IFNA(VLOOKUP(PrivateSchedule[[#This Row],[ow]],RTARoutes[[StageCodes]:[RouteID]],6,FALSE), VLOOKUP(PrivateSchedule[[#This Row],[re]],RTARoutes[[StageCodes]:[RouteID]],6,FALSE))</f>
        <v>PVT88</v>
      </c>
      <c r="AE1727" t="str" cm="1">
        <f t="array" ref="AE1727">_xlfn.IFS( NOT(ISNA(VLOOKUP(PrivateSchedule[[#This Row],[ow]],RTARoutes[[StageCodes]:[RouteID]],6,FALSE))), "O",  NOT(ISNA(VLOOKUP(PrivateSchedule[[#This Row],[re]],RTARoutes[[StageCodes]:[RouteID]],6,FALSE))), "R")</f>
        <v>O</v>
      </c>
      <c r="AF1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28" spans="2:33">
      <c r="O1728" s="171" t="s">
        <v>421</v>
      </c>
      <c r="T1728" s="173" t="s">
        <v>3091</v>
      </c>
      <c r="U1728" t="str">
        <f t="shared" si="104"/>
        <v>VASCO-VERNA IND</v>
      </c>
      <c r="V1728" s="163">
        <v>0.45833333333333331</v>
      </c>
      <c r="AA1728" s="165" t="str">
        <f t="shared" si="105"/>
        <v/>
      </c>
      <c r="AB1728" t="str">
        <f t="shared" si="106"/>
        <v>VSD</v>
      </c>
      <c r="AC1728" t="str">
        <f t="shared" si="107"/>
        <v>GA02V4306</v>
      </c>
      <c r="AD1728" t="str">
        <f>_xlfn.IFNA(VLOOKUP(PrivateSchedule[[#This Row],[ow]],RTARoutes[[StageCodes]:[RouteID]],6,FALSE), VLOOKUP(PrivateSchedule[[#This Row],[re]],RTARoutes[[StageCodes]:[RouteID]],6,FALSE))</f>
        <v>PVT500</v>
      </c>
      <c r="AE1728" t="str" cm="1">
        <f t="array" ref="AE1728">_xlfn.IFS( NOT(ISNA(VLOOKUP(PrivateSchedule[[#This Row],[ow]],RTARoutes[[StageCodes]:[RouteID]],6,FALSE))), "O",  NOT(ISNA(VLOOKUP(PrivateSchedule[[#This Row],[re]],RTARoutes[[StageCodes]:[RouteID]],6,FALSE))), "R")</f>
        <v>R</v>
      </c>
      <c r="AF1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29" spans="15:33">
      <c r="O1729" s="171" t="s">
        <v>3091</v>
      </c>
      <c r="T1729" s="173" t="s">
        <v>807</v>
      </c>
      <c r="U1729" t="str">
        <f t="shared" si="104"/>
        <v>VERNA IND-BIRLA</v>
      </c>
      <c r="V1729" s="163">
        <v>0.4826388888888889</v>
      </c>
      <c r="AA1729" s="165" t="str">
        <f t="shared" si="105"/>
        <v/>
      </c>
      <c r="AB1729" t="str">
        <f t="shared" si="106"/>
        <v>VSD</v>
      </c>
      <c r="AC1729" t="str">
        <f t="shared" si="107"/>
        <v>GA02V4306</v>
      </c>
      <c r="AD1729" t="e">
        <f>_xlfn.IFNA(VLOOKUP(PrivateSchedule[[#This Row],[ow]],RTARoutes[[StageCodes]:[RouteID]],6,FALSE), VLOOKUP(PrivateSchedule[[#This Row],[re]],RTARoutes[[StageCodes]:[RouteID]],6,FALSE))</f>
        <v>#N/A</v>
      </c>
      <c r="AE1729" t="e" cm="1">
        <f t="array" ref="AE1729">_xlfn.IFS( NOT(ISNA(VLOOKUP(PrivateSchedule[[#This Row],[ow]],RTARoutes[[StageCodes]:[RouteID]],6,FALSE))), "O",  NOT(ISNA(VLOOKUP(PrivateSchedule[[#This Row],[re]],RTARoutes[[StageCodes]:[RouteID]],6,FALSE))), "R")</f>
        <v>#N/A</v>
      </c>
      <c r="AF1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30" spans="15:33">
      <c r="O1730" s="171" t="s">
        <v>807</v>
      </c>
      <c r="T1730" s="173" t="s">
        <v>421</v>
      </c>
      <c r="U1730" t="str">
        <f t="shared" si="104"/>
        <v>BIRLA-VASCO</v>
      </c>
      <c r="V1730" s="163">
        <v>0.48958333333333331</v>
      </c>
      <c r="AA1730" s="165" t="str">
        <f t="shared" si="105"/>
        <v/>
      </c>
      <c r="AB1730" t="str">
        <f t="shared" si="106"/>
        <v>VSD</v>
      </c>
      <c r="AC1730" t="str">
        <f t="shared" si="107"/>
        <v>GA02V4306</v>
      </c>
      <c r="AD1730" t="str">
        <f>_xlfn.IFNA(VLOOKUP(PrivateSchedule[[#This Row],[ow]],RTARoutes[[StageCodes]:[RouteID]],6,FALSE), VLOOKUP(PrivateSchedule[[#This Row],[re]],RTARoutes[[StageCodes]:[RouteID]],6,FALSE))</f>
        <v>PVT88</v>
      </c>
      <c r="AE1730" t="str" cm="1">
        <f t="array" ref="AE1730">_xlfn.IFS( NOT(ISNA(VLOOKUP(PrivateSchedule[[#This Row],[ow]],RTARoutes[[StageCodes]:[RouteID]],6,FALSE))), "O",  NOT(ISNA(VLOOKUP(PrivateSchedule[[#This Row],[re]],RTARoutes[[StageCodes]:[RouteID]],6,FALSE))), "R")</f>
        <v>O</v>
      </c>
      <c r="AF1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31" spans="15:33">
      <c r="O1731" s="171" t="s">
        <v>421</v>
      </c>
      <c r="T1731" s="173" t="s">
        <v>807</v>
      </c>
      <c r="U1731" t="str">
        <f t="shared" ref="U1731:U1794" si="108">_xlfn.IFNA(VLOOKUP($O1731,Code2Loc,2,FALSE)
&amp; IF( OR( ISNA($P1731), LEN($P1731)=0), "",  "-" &amp; VLOOKUP($P1731,Code2Loc,2,FALSE))
&amp; IF( OR( ISNA($Q1731), LEN($Q1731)=0), "",  "-" &amp; VLOOKUP($Q1731,Code2Loc,2,FALSE))
&amp; IF( OR( ISNA($R1731), LEN($R1731)=0), "",  "-" &amp; VLOOKUP($R1731,Code2Loc,2,FALSE))
&amp; IF( OR( ISNA($S1731), LEN($S1731)=0), "",  "-" &amp; VLOOKUP($S1731,Code2Loc,2,FALSE))
&amp; IF( OR( ISNA($T1731), LEN($T1731)=0), "",  "-" &amp; VLOOKUP($T1731,Code2Loc,2,FALSE)),"")</f>
        <v>VASCO-BIRLA</v>
      </c>
      <c r="V1731" s="163">
        <v>0.51388888888888884</v>
      </c>
      <c r="AA1731" s="165" t="str">
        <f t="shared" ref="AA1731:AA1794" si="109">IF(ISBLANK($V1731), "", _xlfn.IFNA($V1731 + _xlfn.IFNA( VLOOKUP($O1731 &amp; IF(ISBLANK($P1731),"", "-" &amp; $P1731) &amp; IF(ISBLANK($Q1731),"", "-" &amp; $Q1731) &amp; IF(ISBLANK($R1731),"", "-" &amp; $R1731) &amp; IF(ISBLANK($S1731),"", "-" &amp; $S1731) &amp; IF(ISBLANK($T1731),"", "-" &amp; $T1731),TravelTime,8,FALSE), VLOOKUP($T1731 &amp; IF(ISBLANK($S1731),"", "-" &amp; $S1731) &amp; IF(ISBLANK($R1731),"", "-" &amp; $R1731) &amp; IF(ISBLANK($Q1731),"", "-" &amp; $Q1731) &amp; IF(ISBLANK($P1731),"", "-" &amp; $P1731) &amp; IF(ISBLANK($O1731),"", "-" &amp; $O1731),TravelTime,8,FALSE)) / 1440, ""))</f>
        <v/>
      </c>
      <c r="AB1731" t="str">
        <f t="shared" ref="AB1731:AB1794" si="110">IF(AND(LEN($A1731)&lt;&gt;0,LEN($A1731)&lt;&gt;0),$A1731,$AB1730)</f>
        <v>VSD</v>
      </c>
      <c r="AC1731" t="str">
        <f t="shared" ref="AC1731:AC1794" si="111">IF(AND(LEN($J1731)&lt;&gt;0,LEN($B1731)&lt;&gt;0),$J1731,$AC1730)</f>
        <v>GA02V4306</v>
      </c>
      <c r="AD1731" t="str">
        <f>_xlfn.IFNA(VLOOKUP(PrivateSchedule[[#This Row],[ow]],RTARoutes[[StageCodes]:[RouteID]],6,FALSE), VLOOKUP(PrivateSchedule[[#This Row],[re]],RTARoutes[[StageCodes]:[RouteID]],6,FALSE))</f>
        <v>PVT88</v>
      </c>
      <c r="AE1731" t="str" cm="1">
        <f t="array" ref="AE1731">_xlfn.IFS( NOT(ISNA(VLOOKUP(PrivateSchedule[[#This Row],[ow]],RTARoutes[[StageCodes]:[RouteID]],6,FALSE))), "O",  NOT(ISNA(VLOOKUP(PrivateSchedule[[#This Row],[re]],RTARoutes[[StageCodes]:[RouteID]],6,FALSE))), "R")</f>
        <v>R</v>
      </c>
      <c r="AF1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32" spans="15:33">
      <c r="O1732" s="171" t="s">
        <v>807</v>
      </c>
      <c r="T1732" s="173" t="s">
        <v>421</v>
      </c>
      <c r="U1732" t="str">
        <f t="shared" si="108"/>
        <v>BIRLA-VASCO</v>
      </c>
      <c r="V1732" s="163">
        <v>0.54513888888888884</v>
      </c>
      <c r="AA1732" s="165" t="str">
        <f t="shared" si="109"/>
        <v/>
      </c>
      <c r="AB1732" t="str">
        <f t="shared" si="110"/>
        <v>VSD</v>
      </c>
      <c r="AC1732" t="str">
        <f t="shared" si="111"/>
        <v>GA02V4306</v>
      </c>
      <c r="AD1732" t="str">
        <f>_xlfn.IFNA(VLOOKUP(PrivateSchedule[[#This Row],[ow]],RTARoutes[[StageCodes]:[RouteID]],6,FALSE), VLOOKUP(PrivateSchedule[[#This Row],[re]],RTARoutes[[StageCodes]:[RouteID]],6,FALSE))</f>
        <v>PVT88</v>
      </c>
      <c r="AE1732" t="str" cm="1">
        <f t="array" ref="AE1732">_xlfn.IFS( NOT(ISNA(VLOOKUP(PrivateSchedule[[#This Row],[ow]],RTARoutes[[StageCodes]:[RouteID]],6,FALSE))), "O",  NOT(ISNA(VLOOKUP(PrivateSchedule[[#This Row],[re]],RTARoutes[[StageCodes]:[RouteID]],6,FALSE))), "R")</f>
        <v>O</v>
      </c>
      <c r="AF1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33" spans="15:33">
      <c r="O1733" s="171" t="s">
        <v>421</v>
      </c>
      <c r="T1733" s="173" t="s">
        <v>807</v>
      </c>
      <c r="U1733" t="str">
        <f t="shared" si="108"/>
        <v>VASCO-BIRLA</v>
      </c>
      <c r="V1733" s="163">
        <v>0.56944444444444442</v>
      </c>
      <c r="AA1733" s="165" t="str">
        <f t="shared" si="109"/>
        <v/>
      </c>
      <c r="AB1733" t="str">
        <f t="shared" si="110"/>
        <v>VSD</v>
      </c>
      <c r="AC1733" t="str">
        <f t="shared" si="111"/>
        <v>GA02V4306</v>
      </c>
      <c r="AD1733" t="str">
        <f>_xlfn.IFNA(VLOOKUP(PrivateSchedule[[#This Row],[ow]],RTARoutes[[StageCodes]:[RouteID]],6,FALSE), VLOOKUP(PrivateSchedule[[#This Row],[re]],RTARoutes[[StageCodes]:[RouteID]],6,FALSE))</f>
        <v>PVT88</v>
      </c>
      <c r="AE1733" t="str" cm="1">
        <f t="array" ref="AE1733">_xlfn.IFS( NOT(ISNA(VLOOKUP(PrivateSchedule[[#This Row],[ow]],RTARoutes[[StageCodes]:[RouteID]],6,FALSE))), "O",  NOT(ISNA(VLOOKUP(PrivateSchedule[[#This Row],[re]],RTARoutes[[StageCodes]:[RouteID]],6,FALSE))), "R")</f>
        <v>R</v>
      </c>
      <c r="AF1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34" spans="15:33">
      <c r="O1734" s="171" t="s">
        <v>807</v>
      </c>
      <c r="T1734" s="173" t="s">
        <v>421</v>
      </c>
      <c r="U1734" t="str">
        <f t="shared" si="108"/>
        <v>BIRLA-VASCO</v>
      </c>
      <c r="V1734" s="163">
        <v>0.59375</v>
      </c>
      <c r="AA1734" s="165" t="str">
        <f t="shared" si="109"/>
        <v/>
      </c>
      <c r="AB1734" t="str">
        <f t="shared" si="110"/>
        <v>VSD</v>
      </c>
      <c r="AC1734" t="str">
        <f t="shared" si="111"/>
        <v>GA02V4306</v>
      </c>
      <c r="AD1734" t="str">
        <f>_xlfn.IFNA(VLOOKUP(PrivateSchedule[[#This Row],[ow]],RTARoutes[[StageCodes]:[RouteID]],6,FALSE), VLOOKUP(PrivateSchedule[[#This Row],[re]],RTARoutes[[StageCodes]:[RouteID]],6,FALSE))</f>
        <v>PVT88</v>
      </c>
      <c r="AE1734" t="str" cm="1">
        <f t="array" ref="AE1734">_xlfn.IFS( NOT(ISNA(VLOOKUP(PrivateSchedule[[#This Row],[ow]],RTARoutes[[StageCodes]:[RouteID]],6,FALSE))), "O",  NOT(ISNA(VLOOKUP(PrivateSchedule[[#This Row],[re]],RTARoutes[[StageCodes]:[RouteID]],6,FALSE))), "R")</f>
        <v>O</v>
      </c>
      <c r="AF1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35" spans="15:33">
      <c r="O1735" s="171" t="s">
        <v>421</v>
      </c>
      <c r="T1735" s="173" t="s">
        <v>3091</v>
      </c>
      <c r="U1735" t="str">
        <f t="shared" si="108"/>
        <v>VASCO-VERNA IND</v>
      </c>
      <c r="V1735" s="163">
        <v>0.62152777777777779</v>
      </c>
      <c r="AA1735" s="165" t="str">
        <f t="shared" si="109"/>
        <v/>
      </c>
      <c r="AB1735" t="str">
        <f t="shared" si="110"/>
        <v>VSD</v>
      </c>
      <c r="AC1735" t="str">
        <f t="shared" si="111"/>
        <v>GA02V4306</v>
      </c>
      <c r="AD1735" t="str">
        <f>_xlfn.IFNA(VLOOKUP(PrivateSchedule[[#This Row],[ow]],RTARoutes[[StageCodes]:[RouteID]],6,FALSE), VLOOKUP(PrivateSchedule[[#This Row],[re]],RTARoutes[[StageCodes]:[RouteID]],6,FALSE))</f>
        <v>PVT500</v>
      </c>
      <c r="AE1735" t="str" cm="1">
        <f t="array" ref="AE1735">_xlfn.IFS( NOT(ISNA(VLOOKUP(PrivateSchedule[[#This Row],[ow]],RTARoutes[[StageCodes]:[RouteID]],6,FALSE))), "O",  NOT(ISNA(VLOOKUP(PrivateSchedule[[#This Row],[re]],RTARoutes[[StageCodes]:[RouteID]],6,FALSE))), "R")</f>
        <v>R</v>
      </c>
      <c r="AF1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36" spans="15:33">
      <c r="O1736" s="171" t="s">
        <v>3091</v>
      </c>
      <c r="T1736" s="173" t="s">
        <v>807</v>
      </c>
      <c r="U1736" t="str">
        <f t="shared" si="108"/>
        <v>VERNA IND-BIRLA</v>
      </c>
      <c r="V1736" s="163">
        <v>0.64583333333333337</v>
      </c>
      <c r="AA1736" s="165" t="str">
        <f t="shared" si="109"/>
        <v/>
      </c>
      <c r="AB1736" t="str">
        <f t="shared" si="110"/>
        <v>VSD</v>
      </c>
      <c r="AC1736" t="str">
        <f t="shared" si="111"/>
        <v>GA02V4306</v>
      </c>
      <c r="AD1736" t="e">
        <f>_xlfn.IFNA(VLOOKUP(PrivateSchedule[[#This Row],[ow]],RTARoutes[[StageCodes]:[RouteID]],6,FALSE), VLOOKUP(PrivateSchedule[[#This Row],[re]],RTARoutes[[StageCodes]:[RouteID]],6,FALSE))</f>
        <v>#N/A</v>
      </c>
      <c r="AE1736" t="e" cm="1">
        <f t="array" ref="AE1736">_xlfn.IFS( NOT(ISNA(VLOOKUP(PrivateSchedule[[#This Row],[ow]],RTARoutes[[StageCodes]:[RouteID]],6,FALSE))), "O",  NOT(ISNA(VLOOKUP(PrivateSchedule[[#This Row],[re]],RTARoutes[[StageCodes]:[RouteID]],6,FALSE))), "R")</f>
        <v>#N/A</v>
      </c>
      <c r="AF1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37" spans="15:33">
      <c r="O1737" s="171" t="s">
        <v>807</v>
      </c>
      <c r="T1737" s="173" t="s">
        <v>421</v>
      </c>
      <c r="U1737" t="str">
        <f t="shared" si="108"/>
        <v>BIRLA-VASCO</v>
      </c>
      <c r="V1737" s="163">
        <v>0.65277777777777779</v>
      </c>
      <c r="AA1737" s="165" t="str">
        <f t="shared" si="109"/>
        <v/>
      </c>
      <c r="AB1737" t="str">
        <f t="shared" si="110"/>
        <v>VSD</v>
      </c>
      <c r="AC1737" t="str">
        <f t="shared" si="111"/>
        <v>GA02V4306</v>
      </c>
      <c r="AD1737" t="str">
        <f>_xlfn.IFNA(VLOOKUP(PrivateSchedule[[#This Row],[ow]],RTARoutes[[StageCodes]:[RouteID]],6,FALSE), VLOOKUP(PrivateSchedule[[#This Row],[re]],RTARoutes[[StageCodes]:[RouteID]],6,FALSE))</f>
        <v>PVT88</v>
      </c>
      <c r="AE1737" t="str" cm="1">
        <f t="array" ref="AE1737">_xlfn.IFS( NOT(ISNA(VLOOKUP(PrivateSchedule[[#This Row],[ow]],RTARoutes[[StageCodes]:[RouteID]],6,FALSE))), "O",  NOT(ISNA(VLOOKUP(PrivateSchedule[[#This Row],[re]],RTARoutes[[StageCodes]:[RouteID]],6,FALSE))), "R")</f>
        <v>O</v>
      </c>
      <c r="AF1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38" spans="15:33">
      <c r="O1738" s="171" t="s">
        <v>421</v>
      </c>
      <c r="T1738" s="173" t="s">
        <v>3091</v>
      </c>
      <c r="U1738" t="str">
        <f t="shared" si="108"/>
        <v>VASCO-VERNA IND</v>
      </c>
      <c r="V1738" s="163">
        <v>0.69444444444444442</v>
      </c>
      <c r="AA1738" s="165" t="str">
        <f t="shared" si="109"/>
        <v/>
      </c>
      <c r="AB1738" t="str">
        <f t="shared" si="110"/>
        <v>VSD</v>
      </c>
      <c r="AC1738" t="str">
        <f t="shared" si="111"/>
        <v>GA02V4306</v>
      </c>
      <c r="AD1738" t="str">
        <f>_xlfn.IFNA(VLOOKUP(PrivateSchedule[[#This Row],[ow]],RTARoutes[[StageCodes]:[RouteID]],6,FALSE), VLOOKUP(PrivateSchedule[[#This Row],[re]],RTARoutes[[StageCodes]:[RouteID]],6,FALSE))</f>
        <v>PVT500</v>
      </c>
      <c r="AE1738" t="str" cm="1">
        <f t="array" ref="AE1738">_xlfn.IFS( NOT(ISNA(VLOOKUP(PrivateSchedule[[#This Row],[ow]],RTARoutes[[StageCodes]:[RouteID]],6,FALSE))), "O",  NOT(ISNA(VLOOKUP(PrivateSchedule[[#This Row],[re]],RTARoutes[[StageCodes]:[RouteID]],6,FALSE))), "R")</f>
        <v>R</v>
      </c>
      <c r="AF1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39" spans="15:33">
      <c r="O1739" s="171" t="s">
        <v>3091</v>
      </c>
      <c r="T1739" s="173" t="s">
        <v>807</v>
      </c>
      <c r="U1739" t="str">
        <f t="shared" si="108"/>
        <v>VERNA IND-BIRLA</v>
      </c>
      <c r="V1739" s="163">
        <v>0.72916666666666663</v>
      </c>
      <c r="AA1739" s="165" t="str">
        <f t="shared" si="109"/>
        <v/>
      </c>
      <c r="AB1739" t="str">
        <f t="shared" si="110"/>
        <v>VSD</v>
      </c>
      <c r="AC1739" t="str">
        <f t="shared" si="111"/>
        <v>GA02V4306</v>
      </c>
      <c r="AD1739" t="e">
        <f>_xlfn.IFNA(VLOOKUP(PrivateSchedule[[#This Row],[ow]],RTARoutes[[StageCodes]:[RouteID]],6,FALSE), VLOOKUP(PrivateSchedule[[#This Row],[re]],RTARoutes[[StageCodes]:[RouteID]],6,FALSE))</f>
        <v>#N/A</v>
      </c>
      <c r="AE1739" t="e" cm="1">
        <f t="array" ref="AE1739">_xlfn.IFS( NOT(ISNA(VLOOKUP(PrivateSchedule[[#This Row],[ow]],RTARoutes[[StageCodes]:[RouteID]],6,FALSE))), "O",  NOT(ISNA(VLOOKUP(PrivateSchedule[[#This Row],[re]],RTARoutes[[StageCodes]:[RouteID]],6,FALSE))), "R")</f>
        <v>#N/A</v>
      </c>
      <c r="AF1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VRI-*BRL</v>
      </c>
      <c r="AG1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BRL-*VRI</v>
      </c>
    </row>
    <row r="1740" spans="15:33">
      <c r="O1740" s="171" t="s">
        <v>807</v>
      </c>
      <c r="T1740" s="173" t="s">
        <v>421</v>
      </c>
      <c r="U1740" t="str">
        <f t="shared" si="108"/>
        <v>BIRLA-VASCO</v>
      </c>
      <c r="V1740" s="163">
        <v>0.73611111111111116</v>
      </c>
      <c r="AA1740" s="165" t="str">
        <f t="shared" si="109"/>
        <v/>
      </c>
      <c r="AB1740" t="str">
        <f t="shared" si="110"/>
        <v>VSD</v>
      </c>
      <c r="AC1740" t="str">
        <f t="shared" si="111"/>
        <v>GA02V4306</v>
      </c>
      <c r="AD1740" t="str">
        <f>_xlfn.IFNA(VLOOKUP(PrivateSchedule[[#This Row],[ow]],RTARoutes[[StageCodes]:[RouteID]],6,FALSE), VLOOKUP(PrivateSchedule[[#This Row],[re]],RTARoutes[[StageCodes]:[RouteID]],6,FALSE))</f>
        <v>PVT88</v>
      </c>
      <c r="AE1740" t="str" cm="1">
        <f t="array" ref="AE1740">_xlfn.IFS( NOT(ISNA(VLOOKUP(PrivateSchedule[[#This Row],[ow]],RTARoutes[[StageCodes]:[RouteID]],6,FALSE))), "O",  NOT(ISNA(VLOOKUP(PrivateSchedule[[#This Row],[re]],RTARoutes[[StageCodes]:[RouteID]],6,FALSE))), "R")</f>
        <v>O</v>
      </c>
      <c r="AF1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41" spans="15:33">
      <c r="O1741" s="171" t="s">
        <v>421</v>
      </c>
      <c r="T1741" s="173" t="s">
        <v>807</v>
      </c>
      <c r="U1741" t="str">
        <f t="shared" si="108"/>
        <v>VASCO-BIRLA</v>
      </c>
      <c r="V1741" s="163">
        <v>0.76388888888888884</v>
      </c>
      <c r="AA1741" s="165" t="str">
        <f t="shared" si="109"/>
        <v/>
      </c>
      <c r="AB1741" t="str">
        <f t="shared" si="110"/>
        <v>VSD</v>
      </c>
      <c r="AC1741" t="str">
        <f t="shared" si="111"/>
        <v>GA02V4306</v>
      </c>
      <c r="AD1741" t="str">
        <f>_xlfn.IFNA(VLOOKUP(PrivateSchedule[[#This Row],[ow]],RTARoutes[[StageCodes]:[RouteID]],6,FALSE), VLOOKUP(PrivateSchedule[[#This Row],[re]],RTARoutes[[StageCodes]:[RouteID]],6,FALSE))</f>
        <v>PVT88</v>
      </c>
      <c r="AE1741" t="str" cm="1">
        <f t="array" ref="AE1741">_xlfn.IFS( NOT(ISNA(VLOOKUP(PrivateSchedule[[#This Row],[ow]],RTARoutes[[StageCodes]:[RouteID]],6,FALSE))), "O",  NOT(ISNA(VLOOKUP(PrivateSchedule[[#This Row],[re]],RTARoutes[[StageCodes]:[RouteID]],6,FALSE))), "R")</f>
        <v>R</v>
      </c>
      <c r="AF1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42" spans="15:33">
      <c r="O1742" s="171" t="s">
        <v>807</v>
      </c>
      <c r="T1742" s="173" t="s">
        <v>421</v>
      </c>
      <c r="U1742" t="str">
        <f t="shared" si="108"/>
        <v>BIRLA-VASCO</v>
      </c>
      <c r="V1742" s="163">
        <v>0.78472222222222221</v>
      </c>
      <c r="AA1742" s="165" t="str">
        <f t="shared" si="109"/>
        <v/>
      </c>
      <c r="AB1742" t="str">
        <f t="shared" si="110"/>
        <v>VSD</v>
      </c>
      <c r="AC1742" t="str">
        <f t="shared" si="111"/>
        <v>GA02V4306</v>
      </c>
      <c r="AD1742" t="str">
        <f>_xlfn.IFNA(VLOOKUP(PrivateSchedule[[#This Row],[ow]],RTARoutes[[StageCodes]:[RouteID]],6,FALSE), VLOOKUP(PrivateSchedule[[#This Row],[re]],RTARoutes[[StageCodes]:[RouteID]],6,FALSE))</f>
        <v>PVT88</v>
      </c>
      <c r="AE1742" t="str" cm="1">
        <f t="array" ref="AE1742">_xlfn.IFS( NOT(ISNA(VLOOKUP(PrivateSchedule[[#This Row],[ow]],RTARoutes[[StageCodes]:[RouteID]],6,FALSE))), "O",  NOT(ISNA(VLOOKUP(PrivateSchedule[[#This Row],[re]],RTARoutes[[StageCodes]:[RouteID]],6,FALSE))), "R")</f>
        <v>O</v>
      </c>
      <c r="AF1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43" spans="15:33">
      <c r="O1743" s="171" t="s">
        <v>421</v>
      </c>
      <c r="T1743" s="173" t="s">
        <v>807</v>
      </c>
      <c r="U1743" t="str">
        <f t="shared" si="108"/>
        <v>VASCO-BIRLA</v>
      </c>
      <c r="V1743" s="163">
        <v>0.82638888888888884</v>
      </c>
      <c r="AA1743" s="165" t="str">
        <f t="shared" si="109"/>
        <v/>
      </c>
      <c r="AB1743" t="str">
        <f t="shared" si="110"/>
        <v>VSD</v>
      </c>
      <c r="AC1743" t="str">
        <f t="shared" si="111"/>
        <v>GA02V4306</v>
      </c>
      <c r="AD1743" t="str">
        <f>_xlfn.IFNA(VLOOKUP(PrivateSchedule[[#This Row],[ow]],RTARoutes[[StageCodes]:[RouteID]],6,FALSE), VLOOKUP(PrivateSchedule[[#This Row],[re]],RTARoutes[[StageCodes]:[RouteID]],6,FALSE))</f>
        <v>PVT88</v>
      </c>
      <c r="AE1743" t="str" cm="1">
        <f t="array" ref="AE1743">_xlfn.IFS( NOT(ISNA(VLOOKUP(PrivateSchedule[[#This Row],[ow]],RTARoutes[[StageCodes]:[RouteID]],6,FALSE))), "O",  NOT(ISNA(VLOOKUP(PrivateSchedule[[#This Row],[re]],RTARoutes[[StageCodes]:[RouteID]],6,FALSE))), "R")</f>
        <v>R</v>
      </c>
      <c r="AF1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744" spans="15:33">
      <c r="O1744" s="171" t="s">
        <v>807</v>
      </c>
      <c r="T1744" s="173" t="s">
        <v>421</v>
      </c>
      <c r="U1744" t="str">
        <f t="shared" si="108"/>
        <v>BIRLA-VASCO</v>
      </c>
      <c r="V1744" s="163">
        <v>0.83680555555555558</v>
      </c>
      <c r="AA1744" s="165" t="str">
        <f t="shared" si="109"/>
        <v/>
      </c>
      <c r="AB1744" t="str">
        <f t="shared" si="110"/>
        <v>VSD</v>
      </c>
      <c r="AC1744" t="str">
        <f t="shared" si="111"/>
        <v>GA02V4306</v>
      </c>
      <c r="AD1744" t="str">
        <f>_xlfn.IFNA(VLOOKUP(PrivateSchedule[[#This Row],[ow]],RTARoutes[[StageCodes]:[RouteID]],6,FALSE), VLOOKUP(PrivateSchedule[[#This Row],[re]],RTARoutes[[StageCodes]:[RouteID]],6,FALSE))</f>
        <v>PVT88</v>
      </c>
      <c r="AE1744" t="str" cm="1">
        <f t="array" ref="AE1744">_xlfn.IFS( NOT(ISNA(VLOOKUP(PrivateSchedule[[#This Row],[ow]],RTARoutes[[StageCodes]:[RouteID]],6,FALSE))), "O",  NOT(ISNA(VLOOKUP(PrivateSchedule[[#This Row],[re]],RTARoutes[[StageCodes]:[RouteID]],6,FALSE))), "R")</f>
        <v>O</v>
      </c>
      <c r="AF1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745" spans="2:33">
      <c r="B1745" s="171" t="s">
        <v>4089</v>
      </c>
      <c r="C1745" s="172" t="s">
        <v>4090</v>
      </c>
      <c r="D1745" s="172" t="s">
        <v>3922</v>
      </c>
      <c r="E1745" s="176">
        <v>44013</v>
      </c>
      <c r="F1745" s="177">
        <v>44135</v>
      </c>
      <c r="J1745" s="171" t="s">
        <v>4091</v>
      </c>
      <c r="L1745" s="172" t="s">
        <v>16</v>
      </c>
      <c r="M1745" s="198">
        <v>30</v>
      </c>
      <c r="N1745" s="199">
        <v>11</v>
      </c>
      <c r="O1745" s="171" t="s">
        <v>421</v>
      </c>
      <c r="T1745" s="173" t="s">
        <v>3197</v>
      </c>
      <c r="U1745" t="str">
        <f t="shared" si="108"/>
        <v>VASCO-ZUARINAGAR</v>
      </c>
      <c r="V1745" s="163">
        <v>0.30902777777777779</v>
      </c>
      <c r="AA1745" s="165" t="str">
        <f t="shared" si="109"/>
        <v/>
      </c>
      <c r="AB1745" t="str">
        <f t="shared" si="110"/>
        <v>VSD</v>
      </c>
      <c r="AC1745" t="str">
        <f t="shared" si="111"/>
        <v>GA06T1401</v>
      </c>
      <c r="AD1745" t="str">
        <f>_xlfn.IFNA(VLOOKUP(PrivateSchedule[[#This Row],[ow]],RTARoutes[[StageCodes]:[RouteID]],6,FALSE), VLOOKUP(PrivateSchedule[[#This Row],[re]],RTARoutes[[StageCodes]:[RouteID]],6,FALSE))</f>
        <v>PVT515</v>
      </c>
      <c r="AE1745" t="str" cm="1">
        <f t="array" ref="AE1745">_xlfn.IFS( NOT(ISNA(VLOOKUP(PrivateSchedule[[#This Row],[ow]],RTARoutes[[StageCodes]:[RouteID]],6,FALSE))), "O",  NOT(ISNA(VLOOKUP(PrivateSchedule[[#This Row],[re]],RTARoutes[[StageCodes]:[RouteID]],6,FALSE))), "R")</f>
        <v>O</v>
      </c>
      <c r="AF1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46" spans="2:33">
      <c r="O1746" s="171" t="s">
        <v>3197</v>
      </c>
      <c r="T1746" s="173" t="s">
        <v>421</v>
      </c>
      <c r="U1746" t="str">
        <f t="shared" si="108"/>
        <v>ZUARINAGAR-VASCO</v>
      </c>
      <c r="V1746" s="163">
        <v>0.34027777777777779</v>
      </c>
      <c r="AA1746" s="165" t="str">
        <f t="shared" si="109"/>
        <v/>
      </c>
      <c r="AB1746" t="str">
        <f t="shared" si="110"/>
        <v>VSD</v>
      </c>
      <c r="AC1746" t="str">
        <f t="shared" si="111"/>
        <v>GA06T1401</v>
      </c>
      <c r="AD1746" t="str">
        <f>_xlfn.IFNA(VLOOKUP(PrivateSchedule[[#This Row],[ow]],RTARoutes[[StageCodes]:[RouteID]],6,FALSE), VLOOKUP(PrivateSchedule[[#This Row],[re]],RTARoutes[[StageCodes]:[RouteID]],6,FALSE))</f>
        <v>PVT515</v>
      </c>
      <c r="AE1746" t="str" cm="1">
        <f t="array" ref="AE1746">_xlfn.IFS( NOT(ISNA(VLOOKUP(PrivateSchedule[[#This Row],[ow]],RTARoutes[[StageCodes]:[RouteID]],6,FALSE))), "O",  NOT(ISNA(VLOOKUP(PrivateSchedule[[#This Row],[re]],RTARoutes[[StageCodes]:[RouteID]],6,FALSE))), "R")</f>
        <v>R</v>
      </c>
      <c r="AF1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47" spans="2:33">
      <c r="O1747" s="171" t="s">
        <v>421</v>
      </c>
      <c r="P1747" s="172" t="s">
        <v>1945</v>
      </c>
      <c r="T1747" s="173" t="s">
        <v>3091</v>
      </c>
      <c r="U1747" t="str">
        <f t="shared" si="108"/>
        <v>VASCO-MES COLLEGE-VERNA IND</v>
      </c>
      <c r="V1747" s="163">
        <v>0.36458333333333331</v>
      </c>
      <c r="AA1747" s="165" t="str">
        <f t="shared" si="109"/>
        <v/>
      </c>
      <c r="AB1747" t="str">
        <f t="shared" si="110"/>
        <v>VSD</v>
      </c>
      <c r="AC1747" t="str">
        <f t="shared" si="111"/>
        <v>GA06T1401</v>
      </c>
      <c r="AD1747" t="str">
        <f>_xlfn.IFNA(VLOOKUP(PrivateSchedule[[#This Row],[ow]],RTARoutes[[StageCodes]:[RouteID]],6,FALSE), VLOOKUP(PrivateSchedule[[#This Row],[re]],RTARoutes[[StageCodes]:[RouteID]],6,FALSE))</f>
        <v>PVT503</v>
      </c>
      <c r="AE1747" t="str" cm="1">
        <f t="array" ref="AE1747">_xlfn.IFS( NOT(ISNA(VLOOKUP(PrivateSchedule[[#This Row],[ow]],RTARoutes[[StageCodes]:[RouteID]],6,FALSE))), "O",  NOT(ISNA(VLOOKUP(PrivateSchedule[[#This Row],[re]],RTARoutes[[StageCodes]:[RouteID]],6,FALSE))), "R")</f>
        <v>R</v>
      </c>
      <c r="AF1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748" spans="2:33">
      <c r="O1748" s="171" t="s">
        <v>3091</v>
      </c>
      <c r="T1748" s="173" t="s">
        <v>421</v>
      </c>
      <c r="U1748" t="str">
        <f t="shared" si="108"/>
        <v>VERNA IND-VASCO</v>
      </c>
      <c r="V1748" s="163">
        <v>0.40972222222222221</v>
      </c>
      <c r="AA1748" s="165" t="str">
        <f t="shared" si="109"/>
        <v/>
      </c>
      <c r="AB1748" t="str">
        <f t="shared" si="110"/>
        <v>VSD</v>
      </c>
      <c r="AC1748" t="str">
        <f t="shared" si="111"/>
        <v>GA06T1401</v>
      </c>
      <c r="AD1748" t="str">
        <f>_xlfn.IFNA(VLOOKUP(PrivateSchedule[[#This Row],[ow]],RTARoutes[[StageCodes]:[RouteID]],6,FALSE), VLOOKUP(PrivateSchedule[[#This Row],[re]],RTARoutes[[StageCodes]:[RouteID]],6,FALSE))</f>
        <v>PVT500</v>
      </c>
      <c r="AE1748" t="str" cm="1">
        <f t="array" ref="AE1748">_xlfn.IFS( NOT(ISNA(VLOOKUP(PrivateSchedule[[#This Row],[ow]],RTARoutes[[StageCodes]:[RouteID]],6,FALSE))), "O",  NOT(ISNA(VLOOKUP(PrivateSchedule[[#This Row],[re]],RTARoutes[[StageCodes]:[RouteID]],6,FALSE))), "R")</f>
        <v>O</v>
      </c>
      <c r="AF1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49" spans="2:33">
      <c r="O1749" s="171" t="s">
        <v>421</v>
      </c>
      <c r="P1749" s="172" t="s">
        <v>2578</v>
      </c>
      <c r="T1749" s="173" t="s">
        <v>3091</v>
      </c>
      <c r="U1749" t="str">
        <f t="shared" si="108"/>
        <v>VASCO-SANCOALE-VERNA IND</v>
      </c>
      <c r="V1749" s="163">
        <v>0.43402777777777779</v>
      </c>
      <c r="AA1749" s="165" t="str">
        <f t="shared" si="109"/>
        <v/>
      </c>
      <c r="AB1749" t="str">
        <f t="shared" si="110"/>
        <v>VSD</v>
      </c>
      <c r="AC1749" t="str">
        <f t="shared" si="111"/>
        <v>GA06T1401</v>
      </c>
      <c r="AD1749" t="str">
        <f>_xlfn.IFNA(VLOOKUP(PrivateSchedule[[#This Row],[ow]],RTARoutes[[StageCodes]:[RouteID]],6,FALSE), VLOOKUP(PrivateSchedule[[#This Row],[re]],RTARoutes[[StageCodes]:[RouteID]],6,FALSE))</f>
        <v>PVT501</v>
      </c>
      <c r="AE1749" t="str" cm="1">
        <f t="array" ref="AE1749">_xlfn.IFS( NOT(ISNA(VLOOKUP(PrivateSchedule[[#This Row],[ow]],RTARoutes[[StageCodes]:[RouteID]],6,FALSE))), "O",  NOT(ISNA(VLOOKUP(PrivateSchedule[[#This Row],[re]],RTARoutes[[StageCodes]:[RouteID]],6,FALSE))), "R")</f>
        <v>R</v>
      </c>
      <c r="AF1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VSD-*SCL-*VRI</v>
      </c>
      <c r="AG1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VRI-*SCL-*VSD</v>
      </c>
    </row>
    <row r="1750" spans="2:33">
      <c r="O1750" s="171" t="s">
        <v>3091</v>
      </c>
      <c r="P1750" s="172" t="s">
        <v>2578</v>
      </c>
      <c r="T1750" s="173" t="s">
        <v>421</v>
      </c>
      <c r="U1750" t="str">
        <f t="shared" si="108"/>
        <v>VERNA IND-SANCOALE-VASCO</v>
      </c>
      <c r="V1750" s="163">
        <v>0.46527777777777779</v>
      </c>
      <c r="AA1750" s="165" t="str">
        <f t="shared" si="109"/>
        <v/>
      </c>
      <c r="AB1750" t="str">
        <f t="shared" si="110"/>
        <v>VSD</v>
      </c>
      <c r="AC1750" t="str">
        <f t="shared" si="111"/>
        <v>GA06T1401</v>
      </c>
      <c r="AD1750" t="str">
        <f>_xlfn.IFNA(VLOOKUP(PrivateSchedule[[#This Row],[ow]],RTARoutes[[StageCodes]:[RouteID]],6,FALSE), VLOOKUP(PrivateSchedule[[#This Row],[re]],RTARoutes[[StageCodes]:[RouteID]],6,FALSE))</f>
        <v>PVT501</v>
      </c>
      <c r="AE1750" t="str" cm="1">
        <f t="array" ref="AE1750">_xlfn.IFS( NOT(ISNA(VLOOKUP(PrivateSchedule[[#This Row],[ow]],RTARoutes[[StageCodes]:[RouteID]],6,FALSE))), "O",  NOT(ISNA(VLOOKUP(PrivateSchedule[[#This Row],[re]],RTARoutes[[StageCodes]:[RouteID]],6,FALSE))), "R")</f>
        <v>O</v>
      </c>
      <c r="AF1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751" spans="2:33">
      <c r="O1751" s="171" t="s">
        <v>421</v>
      </c>
      <c r="T1751" s="173" t="s">
        <v>3197</v>
      </c>
      <c r="U1751" t="str">
        <f t="shared" si="108"/>
        <v>VASCO-ZUARINAGAR</v>
      </c>
      <c r="V1751" s="163">
        <v>0.52430555555555558</v>
      </c>
      <c r="AA1751" s="165" t="str">
        <f t="shared" si="109"/>
        <v/>
      </c>
      <c r="AB1751" t="str">
        <f t="shared" si="110"/>
        <v>VSD</v>
      </c>
      <c r="AC1751" t="str">
        <f t="shared" si="111"/>
        <v>GA06T1401</v>
      </c>
      <c r="AD1751" t="str">
        <f>_xlfn.IFNA(VLOOKUP(PrivateSchedule[[#This Row],[ow]],RTARoutes[[StageCodes]:[RouteID]],6,FALSE), VLOOKUP(PrivateSchedule[[#This Row],[re]],RTARoutes[[StageCodes]:[RouteID]],6,FALSE))</f>
        <v>PVT515</v>
      </c>
      <c r="AE1751" t="str" cm="1">
        <f t="array" ref="AE1751">_xlfn.IFS( NOT(ISNA(VLOOKUP(PrivateSchedule[[#This Row],[ow]],RTARoutes[[StageCodes]:[RouteID]],6,FALSE))), "O",  NOT(ISNA(VLOOKUP(PrivateSchedule[[#This Row],[re]],RTARoutes[[StageCodes]:[RouteID]],6,FALSE))), "R")</f>
        <v>O</v>
      </c>
      <c r="AF1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52" spans="2:33">
      <c r="O1752" s="171" t="s">
        <v>3197</v>
      </c>
      <c r="T1752" s="173" t="s">
        <v>421</v>
      </c>
      <c r="U1752" t="str">
        <f t="shared" si="108"/>
        <v>ZUARINAGAR-VASCO</v>
      </c>
      <c r="V1752" s="163">
        <v>0.54861111111111116</v>
      </c>
      <c r="AA1752" s="165" t="str">
        <f t="shared" si="109"/>
        <v/>
      </c>
      <c r="AB1752" t="str">
        <f t="shared" si="110"/>
        <v>VSD</v>
      </c>
      <c r="AC1752" t="str">
        <f t="shared" si="111"/>
        <v>GA06T1401</v>
      </c>
      <c r="AD1752" t="str">
        <f>_xlfn.IFNA(VLOOKUP(PrivateSchedule[[#This Row],[ow]],RTARoutes[[StageCodes]:[RouteID]],6,FALSE), VLOOKUP(PrivateSchedule[[#This Row],[re]],RTARoutes[[StageCodes]:[RouteID]],6,FALSE))</f>
        <v>PVT515</v>
      </c>
      <c r="AE1752" t="str" cm="1">
        <f t="array" ref="AE1752">_xlfn.IFS( NOT(ISNA(VLOOKUP(PrivateSchedule[[#This Row],[ow]],RTARoutes[[StageCodes]:[RouteID]],6,FALSE))), "O",  NOT(ISNA(VLOOKUP(PrivateSchedule[[#This Row],[re]],RTARoutes[[StageCodes]:[RouteID]],6,FALSE))), "R")</f>
        <v>R</v>
      </c>
      <c r="AF1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53" spans="2:33">
      <c r="O1753" s="171" t="s">
        <v>421</v>
      </c>
      <c r="T1753" s="173" t="s">
        <v>3091</v>
      </c>
      <c r="U1753" t="str">
        <f t="shared" si="108"/>
        <v>VASCO-VERNA IND</v>
      </c>
      <c r="V1753" s="163">
        <v>0.60069444444444442</v>
      </c>
      <c r="AA1753" s="165" t="str">
        <f t="shared" si="109"/>
        <v/>
      </c>
      <c r="AB1753" t="str">
        <f t="shared" si="110"/>
        <v>VSD</v>
      </c>
      <c r="AC1753" t="str">
        <f t="shared" si="111"/>
        <v>GA06T1401</v>
      </c>
      <c r="AD1753" t="str">
        <f>_xlfn.IFNA(VLOOKUP(PrivateSchedule[[#This Row],[ow]],RTARoutes[[StageCodes]:[RouteID]],6,FALSE), VLOOKUP(PrivateSchedule[[#This Row],[re]],RTARoutes[[StageCodes]:[RouteID]],6,FALSE))</f>
        <v>PVT500</v>
      </c>
      <c r="AE1753" t="str" cm="1">
        <f t="array" ref="AE1753">_xlfn.IFS( NOT(ISNA(VLOOKUP(PrivateSchedule[[#This Row],[ow]],RTARoutes[[StageCodes]:[RouteID]],6,FALSE))), "O",  NOT(ISNA(VLOOKUP(PrivateSchedule[[#This Row],[re]],RTARoutes[[StageCodes]:[RouteID]],6,FALSE))), "R")</f>
        <v>R</v>
      </c>
      <c r="AF1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54" spans="2:33">
      <c r="O1754" s="171" t="s">
        <v>3091</v>
      </c>
      <c r="T1754" s="173" t="s">
        <v>421</v>
      </c>
      <c r="U1754" t="str">
        <f t="shared" si="108"/>
        <v>VERNA IND-VASCO</v>
      </c>
      <c r="V1754" s="163">
        <v>0.63194444444444442</v>
      </c>
      <c r="AA1754" s="165" t="str">
        <f t="shared" si="109"/>
        <v/>
      </c>
      <c r="AB1754" t="str">
        <f t="shared" si="110"/>
        <v>VSD</v>
      </c>
      <c r="AC1754" t="str">
        <f t="shared" si="111"/>
        <v>GA06T1401</v>
      </c>
      <c r="AD1754" t="str">
        <f>_xlfn.IFNA(VLOOKUP(PrivateSchedule[[#This Row],[ow]],RTARoutes[[StageCodes]:[RouteID]],6,FALSE), VLOOKUP(PrivateSchedule[[#This Row],[re]],RTARoutes[[StageCodes]:[RouteID]],6,FALSE))</f>
        <v>PVT500</v>
      </c>
      <c r="AE1754" t="str" cm="1">
        <f t="array" ref="AE1754">_xlfn.IFS( NOT(ISNA(VLOOKUP(PrivateSchedule[[#This Row],[ow]],RTARoutes[[StageCodes]:[RouteID]],6,FALSE))), "O",  NOT(ISNA(VLOOKUP(PrivateSchedule[[#This Row],[re]],RTARoutes[[StageCodes]:[RouteID]],6,FALSE))), "R")</f>
        <v>O</v>
      </c>
      <c r="AF1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55" spans="2:33">
      <c r="O1755" s="171" t="s">
        <v>421</v>
      </c>
      <c r="T1755" s="173" t="s">
        <v>3197</v>
      </c>
      <c r="U1755" t="str">
        <f t="shared" si="108"/>
        <v>VASCO-ZUARINAGAR</v>
      </c>
      <c r="V1755" s="163">
        <v>0.67361111111111116</v>
      </c>
      <c r="AA1755" s="165" t="str">
        <f t="shared" si="109"/>
        <v/>
      </c>
      <c r="AB1755" t="str">
        <f t="shared" si="110"/>
        <v>VSD</v>
      </c>
      <c r="AC1755" t="str">
        <f t="shared" si="111"/>
        <v>GA06T1401</v>
      </c>
      <c r="AD1755" t="str">
        <f>_xlfn.IFNA(VLOOKUP(PrivateSchedule[[#This Row],[ow]],RTARoutes[[StageCodes]:[RouteID]],6,FALSE), VLOOKUP(PrivateSchedule[[#This Row],[re]],RTARoutes[[StageCodes]:[RouteID]],6,FALSE))</f>
        <v>PVT515</v>
      </c>
      <c r="AE1755" t="str" cm="1">
        <f t="array" ref="AE1755">_xlfn.IFS( NOT(ISNA(VLOOKUP(PrivateSchedule[[#This Row],[ow]],RTARoutes[[StageCodes]:[RouteID]],6,FALSE))), "O",  NOT(ISNA(VLOOKUP(PrivateSchedule[[#This Row],[re]],RTARoutes[[StageCodes]:[RouteID]],6,FALSE))), "R")</f>
        <v>O</v>
      </c>
      <c r="AF1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56" spans="2:33">
      <c r="O1756" s="171" t="s">
        <v>3197</v>
      </c>
      <c r="T1756" s="173" t="s">
        <v>421</v>
      </c>
      <c r="U1756" t="str">
        <f t="shared" si="108"/>
        <v>ZUARINAGAR-VASCO</v>
      </c>
      <c r="V1756" s="163">
        <v>0.69444444444444442</v>
      </c>
      <c r="AA1756" s="165" t="str">
        <f t="shared" si="109"/>
        <v/>
      </c>
      <c r="AB1756" t="str">
        <f t="shared" si="110"/>
        <v>VSD</v>
      </c>
      <c r="AC1756" t="str">
        <f t="shared" si="111"/>
        <v>GA06T1401</v>
      </c>
      <c r="AD1756" t="str">
        <f>_xlfn.IFNA(VLOOKUP(PrivateSchedule[[#This Row],[ow]],RTARoutes[[StageCodes]:[RouteID]],6,FALSE), VLOOKUP(PrivateSchedule[[#This Row],[re]],RTARoutes[[StageCodes]:[RouteID]],6,FALSE))</f>
        <v>PVT515</v>
      </c>
      <c r="AE1756" t="str" cm="1">
        <f t="array" ref="AE1756">_xlfn.IFS( NOT(ISNA(VLOOKUP(PrivateSchedule[[#This Row],[ow]],RTARoutes[[StageCodes]:[RouteID]],6,FALSE))), "O",  NOT(ISNA(VLOOKUP(PrivateSchedule[[#This Row],[re]],RTARoutes[[StageCodes]:[RouteID]],6,FALSE))), "R")</f>
        <v>R</v>
      </c>
      <c r="AF1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57" spans="2:33">
      <c r="O1757" s="171" t="s">
        <v>421</v>
      </c>
      <c r="T1757" s="173" t="s">
        <v>3091</v>
      </c>
      <c r="U1757" t="str">
        <f t="shared" si="108"/>
        <v>VASCO-VERNA IND</v>
      </c>
      <c r="V1757" s="163">
        <v>0.72916666666666663</v>
      </c>
      <c r="AA1757" s="165" t="str">
        <f t="shared" si="109"/>
        <v/>
      </c>
      <c r="AB1757" t="str">
        <f t="shared" si="110"/>
        <v>VSD</v>
      </c>
      <c r="AC1757" t="str">
        <f t="shared" si="111"/>
        <v>GA06T1401</v>
      </c>
      <c r="AD1757" t="str">
        <f>_xlfn.IFNA(VLOOKUP(PrivateSchedule[[#This Row],[ow]],RTARoutes[[StageCodes]:[RouteID]],6,FALSE), VLOOKUP(PrivateSchedule[[#This Row],[re]],RTARoutes[[StageCodes]:[RouteID]],6,FALSE))</f>
        <v>PVT500</v>
      </c>
      <c r="AE1757" t="str" cm="1">
        <f t="array" ref="AE1757">_xlfn.IFS( NOT(ISNA(VLOOKUP(PrivateSchedule[[#This Row],[ow]],RTARoutes[[StageCodes]:[RouteID]],6,FALSE))), "O",  NOT(ISNA(VLOOKUP(PrivateSchedule[[#This Row],[re]],RTARoutes[[StageCodes]:[RouteID]],6,FALSE))), "R")</f>
        <v>R</v>
      </c>
      <c r="AF1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58" spans="2:33">
      <c r="O1758" s="171" t="s">
        <v>3091</v>
      </c>
      <c r="T1758" s="173" t="s">
        <v>421</v>
      </c>
      <c r="U1758" t="str">
        <f t="shared" si="108"/>
        <v>VERNA IND-VASCO</v>
      </c>
      <c r="V1758" s="163">
        <v>0.76388888888888884</v>
      </c>
      <c r="AA1758" s="165" t="str">
        <f t="shared" si="109"/>
        <v/>
      </c>
      <c r="AB1758" t="str">
        <f t="shared" si="110"/>
        <v>VSD</v>
      </c>
      <c r="AC1758" t="str">
        <f t="shared" si="111"/>
        <v>GA06T1401</v>
      </c>
      <c r="AD1758" t="str">
        <f>_xlfn.IFNA(VLOOKUP(PrivateSchedule[[#This Row],[ow]],RTARoutes[[StageCodes]:[RouteID]],6,FALSE), VLOOKUP(PrivateSchedule[[#This Row],[re]],RTARoutes[[StageCodes]:[RouteID]],6,FALSE))</f>
        <v>PVT500</v>
      </c>
      <c r="AE1758" t="str" cm="1">
        <f t="array" ref="AE1758">_xlfn.IFS( NOT(ISNA(VLOOKUP(PrivateSchedule[[#This Row],[ow]],RTARoutes[[StageCodes]:[RouteID]],6,FALSE))), "O",  NOT(ISNA(VLOOKUP(PrivateSchedule[[#This Row],[re]],RTARoutes[[StageCodes]:[RouteID]],6,FALSE))), "R")</f>
        <v>O</v>
      </c>
      <c r="AF1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59" spans="2:33">
      <c r="B1759" s="171" t="s">
        <v>4092</v>
      </c>
      <c r="C1759" s="172" t="s">
        <v>4093</v>
      </c>
      <c r="E1759" s="176" t="s">
        <v>4094</v>
      </c>
      <c r="F1759" s="177" t="s">
        <v>4095</v>
      </c>
      <c r="J1759" s="171" t="s">
        <v>4096</v>
      </c>
      <c r="L1759" s="172" t="s">
        <v>16</v>
      </c>
      <c r="M1759" s="198">
        <v>31</v>
      </c>
      <c r="N1759" s="199">
        <v>13</v>
      </c>
      <c r="O1759" s="171" t="s">
        <v>3197</v>
      </c>
      <c r="T1759" s="173" t="s">
        <v>421</v>
      </c>
      <c r="U1759" t="str">
        <f t="shared" si="108"/>
        <v>ZUARINAGAR-VASCO</v>
      </c>
      <c r="V1759" s="163">
        <v>0.28819444444444442</v>
      </c>
      <c r="AA1759" s="165" t="str">
        <f t="shared" si="109"/>
        <v/>
      </c>
      <c r="AB1759" t="str">
        <f t="shared" si="110"/>
        <v>VSD</v>
      </c>
      <c r="AC1759" t="str">
        <f t="shared" si="111"/>
        <v>GA06T1675</v>
      </c>
      <c r="AD1759" t="str">
        <f>_xlfn.IFNA(VLOOKUP(PrivateSchedule[[#This Row],[ow]],RTARoutes[[StageCodes]:[RouteID]],6,FALSE), VLOOKUP(PrivateSchedule[[#This Row],[re]],RTARoutes[[StageCodes]:[RouteID]],6,FALSE))</f>
        <v>PVT515</v>
      </c>
      <c r="AE1759" t="str" cm="1">
        <f t="array" ref="AE1759">_xlfn.IFS( NOT(ISNA(VLOOKUP(PrivateSchedule[[#This Row],[ow]],RTARoutes[[StageCodes]:[RouteID]],6,FALSE))), "O",  NOT(ISNA(VLOOKUP(PrivateSchedule[[#This Row],[re]],RTARoutes[[StageCodes]:[RouteID]],6,FALSE))), "R")</f>
        <v>R</v>
      </c>
      <c r="AF1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60" spans="2:33">
      <c r="O1760" s="171" t="s">
        <v>421</v>
      </c>
      <c r="P1760" s="172" t="s">
        <v>1945</v>
      </c>
      <c r="Q1760" s="172" t="s">
        <v>2578</v>
      </c>
      <c r="T1760" s="173" t="s">
        <v>3091</v>
      </c>
      <c r="U1760" t="str">
        <f t="shared" si="108"/>
        <v>VASCO-MES COLLEGE-SANCOALE-VERNA IND</v>
      </c>
      <c r="V1760" s="163">
        <v>0.3125</v>
      </c>
      <c r="AA1760" s="165" t="str">
        <f t="shared" si="109"/>
        <v/>
      </c>
      <c r="AB1760" t="str">
        <f t="shared" si="110"/>
        <v>VSD</v>
      </c>
      <c r="AC1760" t="str">
        <f t="shared" si="111"/>
        <v>GA06T1675</v>
      </c>
      <c r="AD1760" t="str">
        <f>_xlfn.IFNA(VLOOKUP(PrivateSchedule[[#This Row],[ow]],RTARoutes[[StageCodes]:[RouteID]],6,FALSE), VLOOKUP(PrivateSchedule[[#This Row],[re]],RTARoutes[[StageCodes]:[RouteID]],6,FALSE))</f>
        <v>PVT509</v>
      </c>
      <c r="AE1760" t="str" cm="1">
        <f t="array" ref="AE1760">_xlfn.IFS( NOT(ISNA(VLOOKUP(PrivateSchedule[[#This Row],[ow]],RTARoutes[[StageCodes]:[RouteID]],6,FALSE))), "O",  NOT(ISNA(VLOOKUP(PrivateSchedule[[#This Row],[re]],RTARoutes[[StageCodes]:[RouteID]],6,FALSE))), "R")</f>
        <v>R</v>
      </c>
      <c r="AF1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VSD-*MEL-*SCL-*VRI</v>
      </c>
      <c r="AG1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VRI-*SCL-*MEL-*VSD</v>
      </c>
    </row>
    <row r="1761" spans="2:33">
      <c r="O1761" s="171" t="s">
        <v>3091</v>
      </c>
      <c r="P1761" s="172" t="s">
        <v>1923</v>
      </c>
      <c r="T1761" s="173" t="s">
        <v>421</v>
      </c>
      <c r="U1761" t="str">
        <f t="shared" si="108"/>
        <v>VERNA IND-MAYARGAL-VASCO</v>
      </c>
      <c r="V1761" s="163">
        <v>0.3611111111111111</v>
      </c>
      <c r="AA1761" s="165" t="str">
        <f t="shared" si="109"/>
        <v/>
      </c>
      <c r="AB1761" t="str">
        <f t="shared" si="110"/>
        <v>VSD</v>
      </c>
      <c r="AC1761" t="str">
        <f t="shared" si="111"/>
        <v>GA06T1675</v>
      </c>
      <c r="AD1761" t="str">
        <f>_xlfn.IFNA(VLOOKUP(PrivateSchedule[[#This Row],[ow]],RTARoutes[[StageCodes]:[RouteID]],6,FALSE), VLOOKUP(PrivateSchedule[[#This Row],[re]],RTARoutes[[StageCodes]:[RouteID]],6,FALSE))</f>
        <v>PVT502</v>
      </c>
      <c r="AE1761" t="str" cm="1">
        <f t="array" ref="AE1761">_xlfn.IFS( NOT(ISNA(VLOOKUP(PrivateSchedule[[#This Row],[ow]],RTARoutes[[StageCodes]:[RouteID]],6,FALSE))), "O",  NOT(ISNA(VLOOKUP(PrivateSchedule[[#This Row],[re]],RTARoutes[[StageCodes]:[RouteID]],6,FALSE))), "R")</f>
        <v>O</v>
      </c>
      <c r="AF1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VRI-*MAY-*VSD</v>
      </c>
      <c r="AG1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VSD-*MAY-*VRI</v>
      </c>
    </row>
    <row r="1762" spans="2:33">
      <c r="O1762" s="171" t="s">
        <v>421</v>
      </c>
      <c r="P1762" s="172" t="s">
        <v>2578</v>
      </c>
      <c r="T1762" s="173" t="s">
        <v>3091</v>
      </c>
      <c r="U1762" t="str">
        <f t="shared" si="108"/>
        <v>VASCO-SANCOALE-VERNA IND</v>
      </c>
      <c r="V1762" s="163">
        <v>0.39583333333333331</v>
      </c>
      <c r="AA1762" s="165" t="str">
        <f t="shared" si="109"/>
        <v/>
      </c>
      <c r="AB1762" t="str">
        <f t="shared" si="110"/>
        <v>VSD</v>
      </c>
      <c r="AC1762" t="str">
        <f t="shared" si="111"/>
        <v>GA06T1675</v>
      </c>
      <c r="AD1762" t="str">
        <f>_xlfn.IFNA(VLOOKUP(PrivateSchedule[[#This Row],[ow]],RTARoutes[[StageCodes]:[RouteID]],6,FALSE), VLOOKUP(PrivateSchedule[[#This Row],[re]],RTARoutes[[StageCodes]:[RouteID]],6,FALSE))</f>
        <v>PVT501</v>
      </c>
      <c r="AE1762" t="str" cm="1">
        <f t="array" ref="AE1762">_xlfn.IFS( NOT(ISNA(VLOOKUP(PrivateSchedule[[#This Row],[ow]],RTARoutes[[StageCodes]:[RouteID]],6,FALSE))), "O",  NOT(ISNA(VLOOKUP(PrivateSchedule[[#This Row],[re]],RTARoutes[[StageCodes]:[RouteID]],6,FALSE))), "R")</f>
        <v>R</v>
      </c>
      <c r="AF1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VSD-*SCL-*VRI</v>
      </c>
      <c r="AG1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VRI-*SCL-*VSD</v>
      </c>
    </row>
    <row r="1763" spans="2:33">
      <c r="O1763" s="171" t="s">
        <v>3091</v>
      </c>
      <c r="P1763" s="172" t="s">
        <v>2578</v>
      </c>
      <c r="T1763" s="173" t="s">
        <v>421</v>
      </c>
      <c r="U1763" t="str">
        <f t="shared" si="108"/>
        <v>VERNA IND-SANCOALE-VASCO</v>
      </c>
      <c r="V1763" s="163">
        <v>0.4375</v>
      </c>
      <c r="AA1763" s="165" t="str">
        <f t="shared" si="109"/>
        <v/>
      </c>
      <c r="AB1763" t="str">
        <f t="shared" si="110"/>
        <v>VSD</v>
      </c>
      <c r="AC1763" t="str">
        <f t="shared" si="111"/>
        <v>GA06T1675</v>
      </c>
      <c r="AD1763" t="str">
        <f>_xlfn.IFNA(VLOOKUP(PrivateSchedule[[#This Row],[ow]],RTARoutes[[StageCodes]:[RouteID]],6,FALSE), VLOOKUP(PrivateSchedule[[#This Row],[re]],RTARoutes[[StageCodes]:[RouteID]],6,FALSE))</f>
        <v>PVT501</v>
      </c>
      <c r="AE1763" t="str" cm="1">
        <f t="array" ref="AE1763">_xlfn.IFS( NOT(ISNA(VLOOKUP(PrivateSchedule[[#This Row],[ow]],RTARoutes[[StageCodes]:[RouteID]],6,FALSE))), "O",  NOT(ISNA(VLOOKUP(PrivateSchedule[[#This Row],[re]],RTARoutes[[StageCodes]:[RouteID]],6,FALSE))), "R")</f>
        <v>O</v>
      </c>
      <c r="AF1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764" spans="2:33">
      <c r="O1764" s="171" t="s">
        <v>421</v>
      </c>
      <c r="P1764" s="172" t="s">
        <v>1945</v>
      </c>
      <c r="T1764" s="173" t="s">
        <v>3091</v>
      </c>
      <c r="U1764" t="str">
        <f t="shared" si="108"/>
        <v>VASCO-MES COLLEGE-VERNA IND</v>
      </c>
      <c r="V1764" s="163">
        <v>0.48958333333333331</v>
      </c>
      <c r="AA1764" s="165" t="str">
        <f t="shared" si="109"/>
        <v/>
      </c>
      <c r="AB1764" t="str">
        <f t="shared" si="110"/>
        <v>VSD</v>
      </c>
      <c r="AC1764" t="str">
        <f t="shared" si="111"/>
        <v>GA06T1675</v>
      </c>
      <c r="AD1764" t="str">
        <f>_xlfn.IFNA(VLOOKUP(PrivateSchedule[[#This Row],[ow]],RTARoutes[[StageCodes]:[RouteID]],6,FALSE), VLOOKUP(PrivateSchedule[[#This Row],[re]],RTARoutes[[StageCodes]:[RouteID]],6,FALSE))</f>
        <v>PVT503</v>
      </c>
      <c r="AE1764" t="str" cm="1">
        <f t="array" ref="AE1764">_xlfn.IFS( NOT(ISNA(VLOOKUP(PrivateSchedule[[#This Row],[ow]],RTARoutes[[StageCodes]:[RouteID]],6,FALSE))), "O",  NOT(ISNA(VLOOKUP(PrivateSchedule[[#This Row],[re]],RTARoutes[[StageCodes]:[RouteID]],6,FALSE))), "R")</f>
        <v>R</v>
      </c>
      <c r="AF1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765" spans="2:33">
      <c r="O1765" s="171" t="s">
        <v>3091</v>
      </c>
      <c r="P1765" s="172" t="s">
        <v>1945</v>
      </c>
      <c r="T1765" s="173" t="s">
        <v>421</v>
      </c>
      <c r="U1765" t="str">
        <f t="shared" si="108"/>
        <v>VERNA IND-MES COLLEGE-VASCO</v>
      </c>
      <c r="V1765" s="163">
        <v>0.52430555555555558</v>
      </c>
      <c r="AA1765" s="165" t="str">
        <f t="shared" si="109"/>
        <v/>
      </c>
      <c r="AB1765" t="str">
        <f t="shared" si="110"/>
        <v>VSD</v>
      </c>
      <c r="AC1765" t="str">
        <f t="shared" si="111"/>
        <v>GA06T1675</v>
      </c>
      <c r="AD1765" t="str">
        <f>_xlfn.IFNA(VLOOKUP(PrivateSchedule[[#This Row],[ow]],RTARoutes[[StageCodes]:[RouteID]],6,FALSE), VLOOKUP(PrivateSchedule[[#This Row],[re]],RTARoutes[[StageCodes]:[RouteID]],6,FALSE))</f>
        <v>PVT503</v>
      </c>
      <c r="AE1765" t="str" cm="1">
        <f t="array" ref="AE1765">_xlfn.IFS( NOT(ISNA(VLOOKUP(PrivateSchedule[[#This Row],[ow]],RTARoutes[[StageCodes]:[RouteID]],6,FALSE))), "O",  NOT(ISNA(VLOOKUP(PrivateSchedule[[#This Row],[re]],RTARoutes[[StageCodes]:[RouteID]],6,FALSE))), "R")</f>
        <v>O</v>
      </c>
      <c r="AF1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VRI-*MEL-*VSD</v>
      </c>
      <c r="AG1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VSD-*MEL-*VRI</v>
      </c>
    </row>
    <row r="1766" spans="2:33">
      <c r="O1766" s="171" t="s">
        <v>421</v>
      </c>
      <c r="T1766" s="173" t="s">
        <v>3091</v>
      </c>
      <c r="U1766" t="str">
        <f t="shared" si="108"/>
        <v>VASCO-VERNA IND</v>
      </c>
      <c r="V1766" s="163">
        <v>0.5625</v>
      </c>
      <c r="AA1766" s="165" t="str">
        <f t="shared" si="109"/>
        <v/>
      </c>
      <c r="AB1766" t="str">
        <f t="shared" si="110"/>
        <v>VSD</v>
      </c>
      <c r="AC1766" t="str">
        <f t="shared" si="111"/>
        <v>GA06T1675</v>
      </c>
      <c r="AD1766" t="str">
        <f>_xlfn.IFNA(VLOOKUP(PrivateSchedule[[#This Row],[ow]],RTARoutes[[StageCodes]:[RouteID]],6,FALSE), VLOOKUP(PrivateSchedule[[#This Row],[re]],RTARoutes[[StageCodes]:[RouteID]],6,FALSE))</f>
        <v>PVT500</v>
      </c>
      <c r="AE1766" t="str" cm="1">
        <f t="array" ref="AE1766">_xlfn.IFS( NOT(ISNA(VLOOKUP(PrivateSchedule[[#This Row],[ow]],RTARoutes[[StageCodes]:[RouteID]],6,FALSE))), "O",  NOT(ISNA(VLOOKUP(PrivateSchedule[[#This Row],[re]],RTARoutes[[StageCodes]:[RouteID]],6,FALSE))), "R")</f>
        <v>R</v>
      </c>
      <c r="AF1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67" spans="2:33">
      <c r="O1767" s="171" t="s">
        <v>3091</v>
      </c>
      <c r="P1767" s="172" t="s">
        <v>1923</v>
      </c>
      <c r="T1767" s="173" t="s">
        <v>421</v>
      </c>
      <c r="U1767" t="str">
        <f t="shared" si="108"/>
        <v>VERNA IND-MAYARGAL-VASCO</v>
      </c>
      <c r="V1767" s="163">
        <v>0.60069444444444442</v>
      </c>
      <c r="AA1767" s="165" t="str">
        <f t="shared" si="109"/>
        <v/>
      </c>
      <c r="AB1767" t="str">
        <f t="shared" si="110"/>
        <v>VSD</v>
      </c>
      <c r="AC1767" t="str">
        <f t="shared" si="111"/>
        <v>GA06T1675</v>
      </c>
      <c r="AD1767" t="str">
        <f>_xlfn.IFNA(VLOOKUP(PrivateSchedule[[#This Row],[ow]],RTARoutes[[StageCodes]:[RouteID]],6,FALSE), VLOOKUP(PrivateSchedule[[#This Row],[re]],RTARoutes[[StageCodes]:[RouteID]],6,FALSE))</f>
        <v>PVT502</v>
      </c>
      <c r="AE1767" t="str" cm="1">
        <f t="array" ref="AE1767">_xlfn.IFS( NOT(ISNA(VLOOKUP(PrivateSchedule[[#This Row],[ow]],RTARoutes[[StageCodes]:[RouteID]],6,FALSE))), "O",  NOT(ISNA(VLOOKUP(PrivateSchedule[[#This Row],[re]],RTARoutes[[StageCodes]:[RouteID]],6,FALSE))), "R")</f>
        <v>O</v>
      </c>
      <c r="AF1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VRI-*MAY-*VSD</v>
      </c>
      <c r="AG1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VSD-*MAY-*VRI</v>
      </c>
    </row>
    <row r="1768" spans="2:33">
      <c r="O1768" s="171" t="s">
        <v>421</v>
      </c>
      <c r="T1768" s="173" t="s">
        <v>3091</v>
      </c>
      <c r="U1768" t="str">
        <f t="shared" si="108"/>
        <v>VASCO-VERNA IND</v>
      </c>
      <c r="V1768" s="163">
        <v>0.64236111111111116</v>
      </c>
      <c r="AA1768" s="165" t="str">
        <f t="shared" si="109"/>
        <v/>
      </c>
      <c r="AB1768" t="str">
        <f t="shared" si="110"/>
        <v>VSD</v>
      </c>
      <c r="AC1768" t="str">
        <f t="shared" si="111"/>
        <v>GA06T1675</v>
      </c>
      <c r="AD1768" t="str">
        <f>_xlfn.IFNA(VLOOKUP(PrivateSchedule[[#This Row],[ow]],RTARoutes[[StageCodes]:[RouteID]],6,FALSE), VLOOKUP(PrivateSchedule[[#This Row],[re]],RTARoutes[[StageCodes]:[RouteID]],6,FALSE))</f>
        <v>PVT500</v>
      </c>
      <c r="AE1768" t="str" cm="1">
        <f t="array" ref="AE1768">_xlfn.IFS( NOT(ISNA(VLOOKUP(PrivateSchedule[[#This Row],[ow]],RTARoutes[[StageCodes]:[RouteID]],6,FALSE))), "O",  NOT(ISNA(VLOOKUP(PrivateSchedule[[#This Row],[re]],RTARoutes[[StageCodes]:[RouteID]],6,FALSE))), "R")</f>
        <v>R</v>
      </c>
      <c r="AF1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69" spans="2:33">
      <c r="O1769" s="171" t="s">
        <v>3091</v>
      </c>
      <c r="T1769" s="173" t="s">
        <v>421</v>
      </c>
      <c r="U1769" t="str">
        <f t="shared" si="108"/>
        <v>VERNA IND-VASCO</v>
      </c>
      <c r="V1769" s="163">
        <v>0.68055555555555558</v>
      </c>
      <c r="AA1769" s="165" t="str">
        <f t="shared" si="109"/>
        <v/>
      </c>
      <c r="AB1769" t="str">
        <f t="shared" si="110"/>
        <v>VSD</v>
      </c>
      <c r="AC1769" t="str">
        <f t="shared" si="111"/>
        <v>GA06T1675</v>
      </c>
      <c r="AD1769" t="str">
        <f>_xlfn.IFNA(VLOOKUP(PrivateSchedule[[#This Row],[ow]],RTARoutes[[StageCodes]:[RouteID]],6,FALSE), VLOOKUP(PrivateSchedule[[#This Row],[re]],RTARoutes[[StageCodes]:[RouteID]],6,FALSE))</f>
        <v>PVT500</v>
      </c>
      <c r="AE1769" t="str" cm="1">
        <f t="array" ref="AE1769">_xlfn.IFS( NOT(ISNA(VLOOKUP(PrivateSchedule[[#This Row],[ow]],RTARoutes[[StageCodes]:[RouteID]],6,FALSE))), "O",  NOT(ISNA(VLOOKUP(PrivateSchedule[[#This Row],[re]],RTARoutes[[StageCodes]:[RouteID]],6,FALSE))), "R")</f>
        <v>O</v>
      </c>
      <c r="AF1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70" spans="2:33">
      <c r="O1770" s="171" t="s">
        <v>421</v>
      </c>
      <c r="T1770" s="173" t="s">
        <v>3197</v>
      </c>
      <c r="U1770" t="str">
        <f t="shared" si="108"/>
        <v>VASCO-ZUARINAGAR</v>
      </c>
      <c r="V1770" s="163">
        <v>0.72222222222222221</v>
      </c>
      <c r="AA1770" s="165" t="str">
        <f t="shared" si="109"/>
        <v/>
      </c>
      <c r="AB1770" t="str">
        <f t="shared" si="110"/>
        <v>VSD</v>
      </c>
      <c r="AC1770" t="str">
        <f t="shared" si="111"/>
        <v>GA06T1675</v>
      </c>
      <c r="AD1770" t="str">
        <f>_xlfn.IFNA(VLOOKUP(PrivateSchedule[[#This Row],[ow]],RTARoutes[[StageCodes]:[RouteID]],6,FALSE), VLOOKUP(PrivateSchedule[[#This Row],[re]],RTARoutes[[StageCodes]:[RouteID]],6,FALSE))</f>
        <v>PVT515</v>
      </c>
      <c r="AE1770" t="str" cm="1">
        <f t="array" ref="AE1770">_xlfn.IFS( NOT(ISNA(VLOOKUP(PrivateSchedule[[#This Row],[ow]],RTARoutes[[StageCodes]:[RouteID]],6,FALSE))), "O",  NOT(ISNA(VLOOKUP(PrivateSchedule[[#This Row],[re]],RTARoutes[[StageCodes]:[RouteID]],6,FALSE))), "R")</f>
        <v>O</v>
      </c>
      <c r="AF1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71" spans="2:33">
      <c r="O1771" s="171" t="s">
        <v>3197</v>
      </c>
      <c r="T1771" s="173" t="s">
        <v>421</v>
      </c>
      <c r="U1771" t="str">
        <f t="shared" si="108"/>
        <v>ZUARINAGAR-VASCO</v>
      </c>
      <c r="V1771" s="163">
        <v>0.74652777777777779</v>
      </c>
      <c r="AA1771" s="165" t="str">
        <f t="shared" si="109"/>
        <v/>
      </c>
      <c r="AB1771" t="str">
        <f t="shared" si="110"/>
        <v>VSD</v>
      </c>
      <c r="AC1771" t="str">
        <f t="shared" si="111"/>
        <v>GA06T1675</v>
      </c>
      <c r="AD1771" t="str">
        <f>_xlfn.IFNA(VLOOKUP(PrivateSchedule[[#This Row],[ow]],RTARoutes[[StageCodes]:[RouteID]],6,FALSE), VLOOKUP(PrivateSchedule[[#This Row],[re]],RTARoutes[[StageCodes]:[RouteID]],6,FALSE))</f>
        <v>PVT515</v>
      </c>
      <c r="AE1771" t="str" cm="1">
        <f t="array" ref="AE1771">_xlfn.IFS( NOT(ISNA(VLOOKUP(PrivateSchedule[[#This Row],[ow]],RTARoutes[[StageCodes]:[RouteID]],6,FALSE))), "O",  NOT(ISNA(VLOOKUP(PrivateSchedule[[#This Row],[re]],RTARoutes[[StageCodes]:[RouteID]],6,FALSE))), "R")</f>
        <v>R</v>
      </c>
      <c r="AF1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72" spans="2:33">
      <c r="O1772" s="171" t="s">
        <v>421</v>
      </c>
      <c r="P1772" s="172" t="s">
        <v>4097</v>
      </c>
      <c r="T1772" s="173" t="s">
        <v>3091</v>
      </c>
      <c r="U1772" t="str">
        <f t="shared" si="108"/>
        <v/>
      </c>
      <c r="V1772" s="163">
        <v>0.78125</v>
      </c>
      <c r="AA1772" s="165" t="str">
        <f t="shared" si="109"/>
        <v/>
      </c>
      <c r="AB1772" t="str">
        <f t="shared" si="110"/>
        <v>VSD</v>
      </c>
      <c r="AC1772" t="str">
        <f t="shared" si="111"/>
        <v>GA06T1675</v>
      </c>
      <c r="AD1772" t="str">
        <f>_xlfn.IFNA(VLOOKUP(PrivateSchedule[[#This Row],[ow]],RTARoutes[[StageCodes]:[RouteID]],6,FALSE), VLOOKUP(PrivateSchedule[[#This Row],[re]],RTARoutes[[StageCodes]:[RouteID]],6,FALSE))</f>
        <v>PVT508</v>
      </c>
      <c r="AE1772" t="str" cm="1">
        <f t="array" ref="AE1772">_xlfn.IFS( NOT(ISNA(VLOOKUP(PrivateSchedule[[#This Row],[ow]],RTARoutes[[StageCodes]:[RouteID]],6,FALSE))), "O",  NOT(ISNA(VLOOKUP(PrivateSchedule[[#This Row],[re]],RTARoutes[[StageCodes]:[RouteID]],6,FALSE))), "R")</f>
        <v>R</v>
      </c>
      <c r="AF1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 -*VRI</v>
      </c>
      <c r="AG1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 -*VSD</v>
      </c>
    </row>
    <row r="1773" spans="2:33">
      <c r="O1773" s="171" t="s">
        <v>3091</v>
      </c>
      <c r="P1773" s="172" t="s">
        <v>1923</v>
      </c>
      <c r="T1773" s="173" t="s">
        <v>421</v>
      </c>
      <c r="U1773" t="str">
        <f t="shared" si="108"/>
        <v>VERNA IND-MAYARGAL-VASCO</v>
      </c>
      <c r="V1773" s="163">
        <v>0.81944444444444442</v>
      </c>
      <c r="AA1773" s="165" t="str">
        <f t="shared" si="109"/>
        <v/>
      </c>
      <c r="AB1773" t="str">
        <f t="shared" si="110"/>
        <v>VSD</v>
      </c>
      <c r="AC1773" t="str">
        <f t="shared" si="111"/>
        <v>GA06T1675</v>
      </c>
      <c r="AD1773" t="str">
        <f>_xlfn.IFNA(VLOOKUP(PrivateSchedule[[#This Row],[ow]],RTARoutes[[StageCodes]:[RouteID]],6,FALSE), VLOOKUP(PrivateSchedule[[#This Row],[re]],RTARoutes[[StageCodes]:[RouteID]],6,FALSE))</f>
        <v>PVT502</v>
      </c>
      <c r="AE1773" t="str" cm="1">
        <f t="array" ref="AE1773">_xlfn.IFS( NOT(ISNA(VLOOKUP(PrivateSchedule[[#This Row],[ow]],RTARoutes[[StageCodes]:[RouteID]],6,FALSE))), "O",  NOT(ISNA(VLOOKUP(PrivateSchedule[[#This Row],[re]],RTARoutes[[StageCodes]:[RouteID]],6,FALSE))), "R")</f>
        <v>O</v>
      </c>
      <c r="AF1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VRI-*MAY-*VSD</v>
      </c>
      <c r="AG1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VSD-*MAY-*VRI</v>
      </c>
    </row>
    <row r="1774" spans="2:33">
      <c r="O1774" s="171" t="s">
        <v>421</v>
      </c>
      <c r="T1774" s="173" t="s">
        <v>3197</v>
      </c>
      <c r="U1774" t="str">
        <f t="shared" si="108"/>
        <v>VASCO-ZUARINAGAR</v>
      </c>
      <c r="V1774" s="163">
        <v>0.83333333333333337</v>
      </c>
      <c r="AA1774" s="165" t="str">
        <f t="shared" si="109"/>
        <v/>
      </c>
      <c r="AB1774" t="str">
        <f t="shared" si="110"/>
        <v>VSD</v>
      </c>
      <c r="AC1774" t="str">
        <f t="shared" si="111"/>
        <v>GA06T1675</v>
      </c>
      <c r="AD1774" t="str">
        <f>_xlfn.IFNA(VLOOKUP(PrivateSchedule[[#This Row],[ow]],RTARoutes[[StageCodes]:[RouteID]],6,FALSE), VLOOKUP(PrivateSchedule[[#This Row],[re]],RTARoutes[[StageCodes]:[RouteID]],6,FALSE))</f>
        <v>PVT515</v>
      </c>
      <c r="AE1774" t="str" cm="1">
        <f t="array" ref="AE1774">_xlfn.IFS( NOT(ISNA(VLOOKUP(PrivateSchedule[[#This Row],[ow]],RTARoutes[[StageCodes]:[RouteID]],6,FALSE))), "O",  NOT(ISNA(VLOOKUP(PrivateSchedule[[#This Row],[re]],RTARoutes[[StageCodes]:[RouteID]],6,FALSE))), "R")</f>
        <v>O</v>
      </c>
      <c r="AF1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75" spans="2:33">
      <c r="B1775" s="171" t="s">
        <v>4098</v>
      </c>
      <c r="C1775" s="172" t="s">
        <v>4099</v>
      </c>
      <c r="D1775" s="172" t="s">
        <v>4100</v>
      </c>
      <c r="E1775" s="176">
        <v>43435</v>
      </c>
      <c r="F1775" s="177">
        <v>43830</v>
      </c>
      <c r="J1775" s="171" t="s">
        <v>4101</v>
      </c>
      <c r="L1775" s="172" t="s">
        <v>16</v>
      </c>
      <c r="M1775" s="198">
        <v>27</v>
      </c>
      <c r="N1775" s="199">
        <v>11</v>
      </c>
      <c r="O1775" s="171" t="s">
        <v>421</v>
      </c>
      <c r="T1775" s="173" t="s">
        <v>3197</v>
      </c>
      <c r="U1775" t="str">
        <f t="shared" si="108"/>
        <v>VASCO-ZUARINAGAR</v>
      </c>
      <c r="V1775" s="163">
        <v>0.29166666666666669</v>
      </c>
      <c r="AA1775" s="165" t="str">
        <f t="shared" si="109"/>
        <v/>
      </c>
      <c r="AB1775" t="str">
        <f t="shared" si="110"/>
        <v>VSD</v>
      </c>
      <c r="AC1775" t="str">
        <f t="shared" si="111"/>
        <v>GA06T4846</v>
      </c>
      <c r="AD1775" t="str">
        <f>_xlfn.IFNA(VLOOKUP(PrivateSchedule[[#This Row],[ow]],RTARoutes[[StageCodes]:[RouteID]],6,FALSE), VLOOKUP(PrivateSchedule[[#This Row],[re]],RTARoutes[[StageCodes]:[RouteID]],6,FALSE))</f>
        <v>PVT515</v>
      </c>
      <c r="AE1775" t="str" cm="1">
        <f t="array" ref="AE1775">_xlfn.IFS( NOT(ISNA(VLOOKUP(PrivateSchedule[[#This Row],[ow]],RTARoutes[[StageCodes]:[RouteID]],6,FALSE))), "O",  NOT(ISNA(VLOOKUP(PrivateSchedule[[#This Row],[re]],RTARoutes[[StageCodes]:[RouteID]],6,FALSE))), "R")</f>
        <v>O</v>
      </c>
      <c r="AF1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76" spans="2:33">
      <c r="O1776" s="171" t="s">
        <v>3197</v>
      </c>
      <c r="P1776" s="172" t="s">
        <v>1945</v>
      </c>
      <c r="T1776" s="173" t="s">
        <v>421</v>
      </c>
      <c r="U1776" t="str">
        <f t="shared" si="108"/>
        <v>ZUARINAGAR-MES COLLEGE-VASCO</v>
      </c>
      <c r="V1776" s="163">
        <v>0.3125</v>
      </c>
      <c r="AA1776" s="165" t="str">
        <f t="shared" si="109"/>
        <v/>
      </c>
      <c r="AB1776" t="str">
        <f t="shared" si="110"/>
        <v>VSD</v>
      </c>
      <c r="AC1776" t="str">
        <f t="shared" si="111"/>
        <v>GA06T4846</v>
      </c>
      <c r="AD1776" t="str">
        <f>_xlfn.IFNA(VLOOKUP(PrivateSchedule[[#This Row],[ow]],RTARoutes[[StageCodes]:[RouteID]],6,FALSE), VLOOKUP(PrivateSchedule[[#This Row],[re]],RTARoutes[[StageCodes]:[RouteID]],6,FALSE))</f>
        <v>PVT515</v>
      </c>
      <c r="AE1776" t="str" cm="1">
        <f t="array" ref="AE1776">_xlfn.IFS( NOT(ISNA(VLOOKUP(PrivateSchedule[[#This Row],[ow]],RTARoutes[[StageCodes]:[RouteID]],6,FALSE))), "O",  NOT(ISNA(VLOOKUP(PrivateSchedule[[#This Row],[re]],RTARoutes[[StageCodes]:[RouteID]],6,FALSE))), "R")</f>
        <v>R</v>
      </c>
      <c r="AF1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777" spans="15:33">
      <c r="O1777" s="171" t="s">
        <v>421</v>
      </c>
      <c r="P1777" s="172" t="s">
        <v>1945</v>
      </c>
      <c r="T1777" s="173" t="s">
        <v>3091</v>
      </c>
      <c r="U1777" t="str">
        <f t="shared" si="108"/>
        <v>VASCO-MES COLLEGE-VERNA IND</v>
      </c>
      <c r="V1777" s="163">
        <v>0.33680555555555558</v>
      </c>
      <c r="AA1777" s="165" t="str">
        <f t="shared" si="109"/>
        <v/>
      </c>
      <c r="AB1777" t="str">
        <f t="shared" si="110"/>
        <v>VSD</v>
      </c>
      <c r="AC1777" t="str">
        <f t="shared" si="111"/>
        <v>GA06T4846</v>
      </c>
      <c r="AD1777" t="str">
        <f>_xlfn.IFNA(VLOOKUP(PrivateSchedule[[#This Row],[ow]],RTARoutes[[StageCodes]:[RouteID]],6,FALSE), VLOOKUP(PrivateSchedule[[#This Row],[re]],RTARoutes[[StageCodes]:[RouteID]],6,FALSE))</f>
        <v>PVT503</v>
      </c>
      <c r="AE1777" t="str" cm="1">
        <f t="array" ref="AE1777">_xlfn.IFS( NOT(ISNA(VLOOKUP(PrivateSchedule[[#This Row],[ow]],RTARoutes[[StageCodes]:[RouteID]],6,FALSE))), "O",  NOT(ISNA(VLOOKUP(PrivateSchedule[[#This Row],[re]],RTARoutes[[StageCodes]:[RouteID]],6,FALSE))), "R")</f>
        <v>R</v>
      </c>
      <c r="AF1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778" spans="15:33">
      <c r="O1778" s="171" t="s">
        <v>3091</v>
      </c>
      <c r="P1778" s="172" t="s">
        <v>1023</v>
      </c>
      <c r="Q1778" s="172" t="s">
        <v>2578</v>
      </c>
      <c r="T1778" s="173" t="s">
        <v>421</v>
      </c>
      <c r="U1778" t="str">
        <f t="shared" si="108"/>
        <v>VERNA IND-Cortalim-SANCOALE-VASCO</v>
      </c>
      <c r="V1778" s="163">
        <v>0.36458333333333331</v>
      </c>
      <c r="AA1778" s="165" t="str">
        <f t="shared" si="109"/>
        <v/>
      </c>
      <c r="AB1778" t="str">
        <f t="shared" si="110"/>
        <v>VSD</v>
      </c>
      <c r="AC1778" t="str">
        <f t="shared" si="111"/>
        <v>GA06T4846</v>
      </c>
      <c r="AD1778" t="str">
        <f>_xlfn.IFNA(VLOOKUP(PrivateSchedule[[#This Row],[ow]],RTARoutes[[StageCodes]:[RouteID]],6,FALSE), VLOOKUP(PrivateSchedule[[#This Row],[re]],RTARoutes[[StageCodes]:[RouteID]],6,FALSE))</f>
        <v>PVT501</v>
      </c>
      <c r="AE1778" t="str" cm="1">
        <f t="array" ref="AE1778">_xlfn.IFS( NOT(ISNA(VLOOKUP(PrivateSchedule[[#This Row],[ow]],RTARoutes[[StageCodes]:[RouteID]],6,FALSE))), "O",  NOT(ISNA(VLOOKUP(PrivateSchedule[[#This Row],[re]],RTARoutes[[StageCodes]:[RouteID]],6,FALSE))), "R")</f>
        <v>O</v>
      </c>
      <c r="AF1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VRI-*CRT-*SCL-*VSD</v>
      </c>
      <c r="AG1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VSD-*SCL-*CRT-*VRI</v>
      </c>
    </row>
    <row r="1779" spans="15:33">
      <c r="O1779" s="171" t="s">
        <v>421</v>
      </c>
      <c r="T1779" s="173" t="s">
        <v>3197</v>
      </c>
      <c r="U1779" t="str">
        <f t="shared" si="108"/>
        <v>VASCO-ZUARINAGAR</v>
      </c>
      <c r="V1779" s="163">
        <v>0.41666666666666669</v>
      </c>
      <c r="AA1779" s="165" t="str">
        <f t="shared" si="109"/>
        <v/>
      </c>
      <c r="AB1779" t="str">
        <f t="shared" si="110"/>
        <v>VSD</v>
      </c>
      <c r="AC1779" t="str">
        <f t="shared" si="111"/>
        <v>GA06T4846</v>
      </c>
      <c r="AD1779" t="str">
        <f>_xlfn.IFNA(VLOOKUP(PrivateSchedule[[#This Row],[ow]],RTARoutes[[StageCodes]:[RouteID]],6,FALSE), VLOOKUP(PrivateSchedule[[#This Row],[re]],RTARoutes[[StageCodes]:[RouteID]],6,FALSE))</f>
        <v>PVT515</v>
      </c>
      <c r="AE1779" t="str" cm="1">
        <f t="array" ref="AE1779">_xlfn.IFS( NOT(ISNA(VLOOKUP(PrivateSchedule[[#This Row],[ow]],RTARoutes[[StageCodes]:[RouteID]],6,FALSE))), "O",  NOT(ISNA(VLOOKUP(PrivateSchedule[[#This Row],[re]],RTARoutes[[StageCodes]:[RouteID]],6,FALSE))), "R")</f>
        <v>O</v>
      </c>
      <c r="AF1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80" spans="15:33">
      <c r="O1780" s="171" t="s">
        <v>3197</v>
      </c>
      <c r="T1780" s="173" t="s">
        <v>421</v>
      </c>
      <c r="U1780" t="str">
        <f t="shared" si="108"/>
        <v>ZUARINAGAR-VASCO</v>
      </c>
      <c r="V1780" s="163">
        <v>6.5972222222222224E-2</v>
      </c>
      <c r="AA1780" s="165" t="str">
        <f t="shared" si="109"/>
        <v/>
      </c>
      <c r="AB1780" t="str">
        <f t="shared" si="110"/>
        <v>VSD</v>
      </c>
      <c r="AC1780" t="str">
        <f t="shared" si="111"/>
        <v>GA06T4846</v>
      </c>
      <c r="AD1780" t="str">
        <f>_xlfn.IFNA(VLOOKUP(PrivateSchedule[[#This Row],[ow]],RTARoutes[[StageCodes]:[RouteID]],6,FALSE), VLOOKUP(PrivateSchedule[[#This Row],[re]],RTARoutes[[StageCodes]:[RouteID]],6,FALSE))</f>
        <v>PVT515</v>
      </c>
      <c r="AE1780" t="str" cm="1">
        <f t="array" ref="AE1780">_xlfn.IFS( NOT(ISNA(VLOOKUP(PrivateSchedule[[#This Row],[ow]],RTARoutes[[StageCodes]:[RouteID]],6,FALSE))), "O",  NOT(ISNA(VLOOKUP(PrivateSchedule[[#This Row],[re]],RTARoutes[[StageCodes]:[RouteID]],6,FALSE))), "R")</f>
        <v>R</v>
      </c>
      <c r="AF1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81" spans="15:33">
      <c r="O1781" s="171" t="s">
        <v>421</v>
      </c>
      <c r="T1781" s="173" t="s">
        <v>3197</v>
      </c>
      <c r="U1781" t="str">
        <f t="shared" si="108"/>
        <v>VASCO-ZUARINAGAR</v>
      </c>
      <c r="V1781" s="163">
        <v>0.45833333333333331</v>
      </c>
      <c r="AA1781" s="165" t="str">
        <f t="shared" si="109"/>
        <v/>
      </c>
      <c r="AB1781" t="str">
        <f t="shared" si="110"/>
        <v>VSD</v>
      </c>
      <c r="AC1781" t="str">
        <f t="shared" si="111"/>
        <v>GA06T4846</v>
      </c>
      <c r="AD1781" t="str">
        <f>_xlfn.IFNA(VLOOKUP(PrivateSchedule[[#This Row],[ow]],RTARoutes[[StageCodes]:[RouteID]],6,FALSE), VLOOKUP(PrivateSchedule[[#This Row],[re]],RTARoutes[[StageCodes]:[RouteID]],6,FALSE))</f>
        <v>PVT515</v>
      </c>
      <c r="AE1781" t="str" cm="1">
        <f t="array" ref="AE1781">_xlfn.IFS( NOT(ISNA(VLOOKUP(PrivateSchedule[[#This Row],[ow]],RTARoutes[[StageCodes]:[RouteID]],6,FALSE))), "O",  NOT(ISNA(VLOOKUP(PrivateSchedule[[#This Row],[re]],RTARoutes[[StageCodes]:[RouteID]],6,FALSE))), "R")</f>
        <v>O</v>
      </c>
      <c r="AF1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82" spans="15:33">
      <c r="O1782" s="171" t="s">
        <v>3197</v>
      </c>
      <c r="P1782" s="172" t="s">
        <v>1945</v>
      </c>
      <c r="T1782" s="173" t="s">
        <v>421</v>
      </c>
      <c r="U1782" t="str">
        <f t="shared" si="108"/>
        <v>ZUARINAGAR-MES COLLEGE-VASCO</v>
      </c>
      <c r="V1782" s="163">
        <v>0.4861111111111111</v>
      </c>
      <c r="AA1782" s="165" t="str">
        <f t="shared" si="109"/>
        <v/>
      </c>
      <c r="AB1782" t="str">
        <f t="shared" si="110"/>
        <v>VSD</v>
      </c>
      <c r="AC1782" t="str">
        <f t="shared" si="111"/>
        <v>GA06T4846</v>
      </c>
      <c r="AD1782" t="str">
        <f>_xlfn.IFNA(VLOOKUP(PrivateSchedule[[#This Row],[ow]],RTARoutes[[StageCodes]:[RouteID]],6,FALSE), VLOOKUP(PrivateSchedule[[#This Row],[re]],RTARoutes[[StageCodes]:[RouteID]],6,FALSE))</f>
        <v>PVT515</v>
      </c>
      <c r="AE1782" t="str" cm="1">
        <f t="array" ref="AE1782">_xlfn.IFS( NOT(ISNA(VLOOKUP(PrivateSchedule[[#This Row],[ow]],RTARoutes[[StageCodes]:[RouteID]],6,FALSE))), "O",  NOT(ISNA(VLOOKUP(PrivateSchedule[[#This Row],[re]],RTARoutes[[StageCodes]:[RouteID]],6,FALSE))), "R")</f>
        <v>R</v>
      </c>
      <c r="AF1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783" spans="15:33">
      <c r="O1783" s="171" t="s">
        <v>421</v>
      </c>
      <c r="T1783" s="173" t="s">
        <v>3197</v>
      </c>
      <c r="U1783" t="str">
        <f t="shared" si="108"/>
        <v>VASCO-ZUARINAGAR</v>
      </c>
      <c r="V1783" s="163">
        <v>0.51041666666666663</v>
      </c>
      <c r="AA1783" s="165" t="str">
        <f t="shared" si="109"/>
        <v/>
      </c>
      <c r="AB1783" t="str">
        <f t="shared" si="110"/>
        <v>VSD</v>
      </c>
      <c r="AC1783" t="str">
        <f t="shared" si="111"/>
        <v>GA06T4846</v>
      </c>
      <c r="AD1783" t="str">
        <f>_xlfn.IFNA(VLOOKUP(PrivateSchedule[[#This Row],[ow]],RTARoutes[[StageCodes]:[RouteID]],6,FALSE), VLOOKUP(PrivateSchedule[[#This Row],[re]],RTARoutes[[StageCodes]:[RouteID]],6,FALSE))</f>
        <v>PVT515</v>
      </c>
      <c r="AE1783" t="str" cm="1">
        <f t="array" ref="AE1783">_xlfn.IFS( NOT(ISNA(VLOOKUP(PrivateSchedule[[#This Row],[ow]],RTARoutes[[StageCodes]:[RouteID]],6,FALSE))), "O",  NOT(ISNA(VLOOKUP(PrivateSchedule[[#This Row],[re]],RTARoutes[[StageCodes]:[RouteID]],6,FALSE))), "R")</f>
        <v>O</v>
      </c>
      <c r="AF1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84" spans="15:33">
      <c r="O1784" s="171" t="s">
        <v>3197</v>
      </c>
      <c r="P1784" s="172" t="s">
        <v>1945</v>
      </c>
      <c r="T1784" s="173" t="s">
        <v>421</v>
      </c>
      <c r="U1784" t="str">
        <f t="shared" si="108"/>
        <v>ZUARINAGAR-MES COLLEGE-VASCO</v>
      </c>
      <c r="V1784" s="163">
        <v>0.53819444444444442</v>
      </c>
      <c r="AA1784" s="165" t="str">
        <f t="shared" si="109"/>
        <v/>
      </c>
      <c r="AB1784" t="str">
        <f t="shared" si="110"/>
        <v>VSD</v>
      </c>
      <c r="AC1784" t="str">
        <f t="shared" si="111"/>
        <v>GA06T4846</v>
      </c>
      <c r="AD1784" t="str">
        <f>_xlfn.IFNA(VLOOKUP(PrivateSchedule[[#This Row],[ow]],RTARoutes[[StageCodes]:[RouteID]],6,FALSE), VLOOKUP(PrivateSchedule[[#This Row],[re]],RTARoutes[[StageCodes]:[RouteID]],6,FALSE))</f>
        <v>PVT515</v>
      </c>
      <c r="AE1784" t="str" cm="1">
        <f t="array" ref="AE1784">_xlfn.IFS( NOT(ISNA(VLOOKUP(PrivateSchedule[[#This Row],[ow]],RTARoutes[[StageCodes]:[RouteID]],6,FALSE))), "O",  NOT(ISNA(VLOOKUP(PrivateSchedule[[#This Row],[re]],RTARoutes[[StageCodes]:[RouteID]],6,FALSE))), "R")</f>
        <v>R</v>
      </c>
      <c r="AF1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1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1785" spans="15:33">
      <c r="O1785" s="171" t="s">
        <v>421</v>
      </c>
      <c r="T1785" s="173" t="s">
        <v>3091</v>
      </c>
      <c r="U1785" t="str">
        <f t="shared" si="108"/>
        <v>VASCO-VERNA IND</v>
      </c>
      <c r="V1785" s="163">
        <v>0.56597222222222221</v>
      </c>
      <c r="AA1785" s="165" t="str">
        <f t="shared" si="109"/>
        <v/>
      </c>
      <c r="AB1785" t="str">
        <f t="shared" si="110"/>
        <v>VSD</v>
      </c>
      <c r="AC1785" t="str">
        <f t="shared" si="111"/>
        <v>GA06T4846</v>
      </c>
      <c r="AD1785" t="str">
        <f>_xlfn.IFNA(VLOOKUP(PrivateSchedule[[#This Row],[ow]],RTARoutes[[StageCodes]:[RouteID]],6,FALSE), VLOOKUP(PrivateSchedule[[#This Row],[re]],RTARoutes[[StageCodes]:[RouteID]],6,FALSE))</f>
        <v>PVT500</v>
      </c>
      <c r="AE1785" t="str" cm="1">
        <f t="array" ref="AE1785">_xlfn.IFS( NOT(ISNA(VLOOKUP(PrivateSchedule[[#This Row],[ow]],RTARoutes[[StageCodes]:[RouteID]],6,FALSE))), "O",  NOT(ISNA(VLOOKUP(PrivateSchedule[[#This Row],[re]],RTARoutes[[StageCodes]:[RouteID]],6,FALSE))), "R")</f>
        <v>R</v>
      </c>
      <c r="AF1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86" spans="15:33">
      <c r="O1786" s="171" t="s">
        <v>3091</v>
      </c>
      <c r="T1786" s="173" t="s">
        <v>421</v>
      </c>
      <c r="U1786" t="str">
        <f t="shared" si="108"/>
        <v>VERNA IND-VASCO</v>
      </c>
      <c r="V1786" s="163">
        <v>0.59375</v>
      </c>
      <c r="AA1786" s="165" t="str">
        <f t="shared" si="109"/>
        <v/>
      </c>
      <c r="AB1786" t="str">
        <f t="shared" si="110"/>
        <v>VSD</v>
      </c>
      <c r="AC1786" t="str">
        <f t="shared" si="111"/>
        <v>GA06T4846</v>
      </c>
      <c r="AD1786" t="str">
        <f>_xlfn.IFNA(VLOOKUP(PrivateSchedule[[#This Row],[ow]],RTARoutes[[StageCodes]:[RouteID]],6,FALSE), VLOOKUP(PrivateSchedule[[#This Row],[re]],RTARoutes[[StageCodes]:[RouteID]],6,FALSE))</f>
        <v>PVT500</v>
      </c>
      <c r="AE1786" t="str" cm="1">
        <f t="array" ref="AE1786">_xlfn.IFS( NOT(ISNA(VLOOKUP(PrivateSchedule[[#This Row],[ow]],RTARoutes[[StageCodes]:[RouteID]],6,FALSE))), "O",  NOT(ISNA(VLOOKUP(PrivateSchedule[[#This Row],[re]],RTARoutes[[StageCodes]:[RouteID]],6,FALSE))), "R")</f>
        <v>O</v>
      </c>
      <c r="AF1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87" spans="15:33">
      <c r="O1787" s="171" t="s">
        <v>421</v>
      </c>
      <c r="T1787" s="173" t="s">
        <v>3091</v>
      </c>
      <c r="U1787" t="str">
        <f t="shared" si="108"/>
        <v>VASCO-VERNA IND</v>
      </c>
      <c r="V1787" s="163">
        <v>0.625</v>
      </c>
      <c r="AA1787" s="165" t="str">
        <f t="shared" si="109"/>
        <v/>
      </c>
      <c r="AB1787" t="str">
        <f t="shared" si="110"/>
        <v>VSD</v>
      </c>
      <c r="AC1787" t="str">
        <f t="shared" si="111"/>
        <v>GA06T4846</v>
      </c>
      <c r="AD1787" t="str">
        <f>_xlfn.IFNA(VLOOKUP(PrivateSchedule[[#This Row],[ow]],RTARoutes[[StageCodes]:[RouteID]],6,FALSE), VLOOKUP(PrivateSchedule[[#This Row],[re]],RTARoutes[[StageCodes]:[RouteID]],6,FALSE))</f>
        <v>PVT500</v>
      </c>
      <c r="AE1787" t="str" cm="1">
        <f t="array" ref="AE1787">_xlfn.IFS( NOT(ISNA(VLOOKUP(PrivateSchedule[[#This Row],[ow]],RTARoutes[[StageCodes]:[RouteID]],6,FALSE))), "O",  NOT(ISNA(VLOOKUP(PrivateSchedule[[#This Row],[re]],RTARoutes[[StageCodes]:[RouteID]],6,FALSE))), "R")</f>
        <v>R</v>
      </c>
      <c r="AF1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88" spans="15:33">
      <c r="O1788" s="171" t="s">
        <v>3091</v>
      </c>
      <c r="T1788" s="173" t="s">
        <v>421</v>
      </c>
      <c r="U1788" t="str">
        <f t="shared" si="108"/>
        <v>VERNA IND-VASCO</v>
      </c>
      <c r="V1788" s="163">
        <v>0.67013888888888884</v>
      </c>
      <c r="AA1788" s="165" t="str">
        <f t="shared" si="109"/>
        <v/>
      </c>
      <c r="AB1788" t="str">
        <f t="shared" si="110"/>
        <v>VSD</v>
      </c>
      <c r="AC1788" t="str">
        <f t="shared" si="111"/>
        <v>GA06T4846</v>
      </c>
      <c r="AD1788" t="str">
        <f>_xlfn.IFNA(VLOOKUP(PrivateSchedule[[#This Row],[ow]],RTARoutes[[StageCodes]:[RouteID]],6,FALSE), VLOOKUP(PrivateSchedule[[#This Row],[re]],RTARoutes[[StageCodes]:[RouteID]],6,FALSE))</f>
        <v>PVT500</v>
      </c>
      <c r="AE1788" t="str" cm="1">
        <f t="array" ref="AE1788">_xlfn.IFS( NOT(ISNA(VLOOKUP(PrivateSchedule[[#This Row],[ow]],RTARoutes[[StageCodes]:[RouteID]],6,FALSE))), "O",  NOT(ISNA(VLOOKUP(PrivateSchedule[[#This Row],[re]],RTARoutes[[StageCodes]:[RouteID]],6,FALSE))), "R")</f>
        <v>O</v>
      </c>
      <c r="AF1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89" spans="15:33">
      <c r="O1789" s="171" t="s">
        <v>421</v>
      </c>
      <c r="T1789" s="173" t="s">
        <v>3091</v>
      </c>
      <c r="U1789" t="str">
        <f t="shared" si="108"/>
        <v>VASCO-VERNA IND</v>
      </c>
      <c r="V1789" s="163">
        <v>0.70486111111111116</v>
      </c>
      <c r="AA1789" s="165" t="str">
        <f t="shared" si="109"/>
        <v/>
      </c>
      <c r="AB1789" t="str">
        <f t="shared" si="110"/>
        <v>VSD</v>
      </c>
      <c r="AC1789" t="str">
        <f t="shared" si="111"/>
        <v>GA06T4846</v>
      </c>
      <c r="AD1789" t="str">
        <f>_xlfn.IFNA(VLOOKUP(PrivateSchedule[[#This Row],[ow]],RTARoutes[[StageCodes]:[RouteID]],6,FALSE), VLOOKUP(PrivateSchedule[[#This Row],[re]],RTARoutes[[StageCodes]:[RouteID]],6,FALSE))</f>
        <v>PVT500</v>
      </c>
      <c r="AE1789" t="str" cm="1">
        <f t="array" ref="AE1789">_xlfn.IFS( NOT(ISNA(VLOOKUP(PrivateSchedule[[#This Row],[ow]],RTARoutes[[StageCodes]:[RouteID]],6,FALSE))), "O",  NOT(ISNA(VLOOKUP(PrivateSchedule[[#This Row],[re]],RTARoutes[[StageCodes]:[RouteID]],6,FALSE))), "R")</f>
        <v>R</v>
      </c>
      <c r="AF1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790" spans="15:33">
      <c r="O1790" s="171" t="s">
        <v>3091</v>
      </c>
      <c r="P1790" s="172" t="s">
        <v>1023</v>
      </c>
      <c r="Q1790" s="172" t="s">
        <v>2578</v>
      </c>
      <c r="T1790" s="173" t="s">
        <v>421</v>
      </c>
      <c r="U1790" t="str">
        <f t="shared" si="108"/>
        <v>VERNA IND-Cortalim-SANCOALE-VASCO</v>
      </c>
      <c r="V1790" s="163">
        <v>0.75</v>
      </c>
      <c r="AA1790" s="165" t="str">
        <f t="shared" si="109"/>
        <v/>
      </c>
      <c r="AB1790" t="str">
        <f t="shared" si="110"/>
        <v>VSD</v>
      </c>
      <c r="AC1790" t="str">
        <f t="shared" si="111"/>
        <v>GA06T4846</v>
      </c>
      <c r="AD1790" t="str">
        <f>_xlfn.IFNA(VLOOKUP(PrivateSchedule[[#This Row],[ow]],RTARoutes[[StageCodes]:[RouteID]],6,FALSE), VLOOKUP(PrivateSchedule[[#This Row],[re]],RTARoutes[[StageCodes]:[RouteID]],6,FALSE))</f>
        <v>PVT501</v>
      </c>
      <c r="AE1790" t="str" cm="1">
        <f t="array" ref="AE1790">_xlfn.IFS( NOT(ISNA(VLOOKUP(PrivateSchedule[[#This Row],[ow]],RTARoutes[[StageCodes]:[RouteID]],6,FALSE))), "O",  NOT(ISNA(VLOOKUP(PrivateSchedule[[#This Row],[re]],RTARoutes[[StageCodes]:[RouteID]],6,FALSE))), "R")</f>
        <v>O</v>
      </c>
      <c r="AF1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VRI-*CRT-*SCL-*VSD</v>
      </c>
      <c r="AG1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VSD-*SCL-*CRT-*VRI</v>
      </c>
    </row>
    <row r="1791" spans="15:33">
      <c r="O1791" s="171" t="s">
        <v>421</v>
      </c>
      <c r="T1791" s="173" t="s">
        <v>3197</v>
      </c>
      <c r="U1791" t="str">
        <f t="shared" si="108"/>
        <v>VASCO-ZUARINAGAR</v>
      </c>
      <c r="V1791" s="163">
        <v>0.78819444444444442</v>
      </c>
      <c r="AA1791" s="165" t="str">
        <f t="shared" si="109"/>
        <v/>
      </c>
      <c r="AB1791" t="str">
        <f t="shared" si="110"/>
        <v>VSD</v>
      </c>
      <c r="AC1791" t="str">
        <f t="shared" si="111"/>
        <v>GA06T4846</v>
      </c>
      <c r="AD1791" t="str">
        <f>_xlfn.IFNA(VLOOKUP(PrivateSchedule[[#This Row],[ow]],RTARoutes[[StageCodes]:[RouteID]],6,FALSE), VLOOKUP(PrivateSchedule[[#This Row],[re]],RTARoutes[[StageCodes]:[RouteID]],6,FALSE))</f>
        <v>PVT515</v>
      </c>
      <c r="AE1791" t="str" cm="1">
        <f t="array" ref="AE1791">_xlfn.IFS( NOT(ISNA(VLOOKUP(PrivateSchedule[[#This Row],[ow]],RTARoutes[[StageCodes]:[RouteID]],6,FALSE))), "O",  NOT(ISNA(VLOOKUP(PrivateSchedule[[#This Row],[re]],RTARoutes[[StageCodes]:[RouteID]],6,FALSE))), "R")</f>
        <v>O</v>
      </c>
      <c r="AF1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92" spans="15:33">
      <c r="O1792" s="171" t="s">
        <v>3197</v>
      </c>
      <c r="T1792" s="173" t="s">
        <v>421</v>
      </c>
      <c r="U1792" t="str">
        <f t="shared" si="108"/>
        <v>ZUARINAGAR-VASCO</v>
      </c>
      <c r="V1792" s="163">
        <v>0.8125</v>
      </c>
      <c r="AA1792" s="165" t="str">
        <f t="shared" si="109"/>
        <v/>
      </c>
      <c r="AB1792" t="str">
        <f t="shared" si="110"/>
        <v>VSD</v>
      </c>
      <c r="AC1792" t="str">
        <f t="shared" si="111"/>
        <v>GA06T4846</v>
      </c>
      <c r="AD1792" t="str">
        <f>_xlfn.IFNA(VLOOKUP(PrivateSchedule[[#This Row],[ow]],RTARoutes[[StageCodes]:[RouteID]],6,FALSE), VLOOKUP(PrivateSchedule[[#This Row],[re]],RTARoutes[[StageCodes]:[RouteID]],6,FALSE))</f>
        <v>PVT515</v>
      </c>
      <c r="AE1792" t="str" cm="1">
        <f t="array" ref="AE1792">_xlfn.IFS( NOT(ISNA(VLOOKUP(PrivateSchedule[[#This Row],[ow]],RTARoutes[[StageCodes]:[RouteID]],6,FALSE))), "O",  NOT(ISNA(VLOOKUP(PrivateSchedule[[#This Row],[re]],RTARoutes[[StageCodes]:[RouteID]],6,FALSE))), "R")</f>
        <v>R</v>
      </c>
      <c r="AF1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93" spans="2:33">
      <c r="O1793" s="171" t="s">
        <v>421</v>
      </c>
      <c r="P1793" s="172" t="s">
        <v>4102</v>
      </c>
      <c r="T1793" s="173" t="s">
        <v>4103</v>
      </c>
      <c r="U1793" t="str">
        <f t="shared" si="108"/>
        <v/>
      </c>
      <c r="V1793" s="163">
        <v>0.84027777777777779</v>
      </c>
      <c r="AA1793" s="165" t="str">
        <f t="shared" si="109"/>
        <v/>
      </c>
      <c r="AB1793" t="str">
        <f t="shared" si="110"/>
        <v>VSD</v>
      </c>
      <c r="AC1793" t="str">
        <f t="shared" si="111"/>
        <v>GA06T4846</v>
      </c>
      <c r="AD1793" t="e">
        <f>_xlfn.IFNA(VLOOKUP(PrivateSchedule[[#This Row],[ow]],RTARoutes[[StageCodes]:[RouteID]],6,FALSE), VLOOKUP(PrivateSchedule[[#This Row],[re]],RTARoutes[[StageCodes]:[RouteID]],6,FALSE))</f>
        <v>#N/A</v>
      </c>
      <c r="AE1793" t="e" cm="1">
        <f t="array" ref="AE1793">_xlfn.IFS( NOT(ISNA(VLOOKUP(PrivateSchedule[[#This Row],[ow]],RTARoutes[[StageCodes]:[RouteID]],6,FALSE))), "O",  NOT(ISNA(VLOOKUP(PrivateSchedule[[#This Row],[re]],RTARoutes[[StageCodes]:[RouteID]],6,FALSE))), "R")</f>
        <v>#N/A</v>
      </c>
      <c r="AF1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 -*SCL Convent</v>
      </c>
      <c r="AG1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 Convent-*ZAN -*VSD</v>
      </c>
    </row>
    <row r="1794" spans="2:33">
      <c r="B1794" s="171" t="s">
        <v>4104</v>
      </c>
      <c r="C1794" s="172" t="s">
        <v>4105</v>
      </c>
      <c r="D1794" s="172" t="s">
        <v>4100</v>
      </c>
      <c r="E1794" s="176">
        <v>43891</v>
      </c>
      <c r="F1794" s="177">
        <v>44012</v>
      </c>
      <c r="J1794" s="171" t="s">
        <v>4106</v>
      </c>
      <c r="L1794" s="172" t="s">
        <v>16</v>
      </c>
      <c r="M1794" s="198">
        <v>23</v>
      </c>
      <c r="N1794" s="199">
        <v>9</v>
      </c>
      <c r="O1794" s="171" t="s">
        <v>3091</v>
      </c>
      <c r="T1794" s="173" t="s">
        <v>421</v>
      </c>
      <c r="U1794" t="str">
        <f t="shared" si="108"/>
        <v>VERNA IND-VASCO</v>
      </c>
      <c r="V1794" s="163">
        <v>0.2986111111111111</v>
      </c>
      <c r="AA1794" s="165" t="str">
        <f t="shared" si="109"/>
        <v/>
      </c>
      <c r="AB1794" t="str">
        <f t="shared" si="110"/>
        <v>VSD</v>
      </c>
      <c r="AC1794" t="str">
        <f t="shared" si="111"/>
        <v>GA02V4360</v>
      </c>
      <c r="AD1794" t="str">
        <f>_xlfn.IFNA(VLOOKUP(PrivateSchedule[[#This Row],[ow]],RTARoutes[[StageCodes]:[RouteID]],6,FALSE), VLOOKUP(PrivateSchedule[[#This Row],[re]],RTARoutes[[StageCodes]:[RouteID]],6,FALSE))</f>
        <v>PVT500</v>
      </c>
      <c r="AE1794" t="str" cm="1">
        <f t="array" ref="AE1794">_xlfn.IFS( NOT(ISNA(VLOOKUP(PrivateSchedule[[#This Row],[ow]],RTARoutes[[StageCodes]:[RouteID]],6,FALSE))), "O",  NOT(ISNA(VLOOKUP(PrivateSchedule[[#This Row],[re]],RTARoutes[[StageCodes]:[RouteID]],6,FALSE))), "R")</f>
        <v>O</v>
      </c>
      <c r="AF1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95" spans="2:33">
      <c r="O1795" s="171" t="s">
        <v>421</v>
      </c>
      <c r="P1795" s="172" t="s">
        <v>1945</v>
      </c>
      <c r="T1795" s="173" t="s">
        <v>3091</v>
      </c>
      <c r="U1795" t="str">
        <f t="shared" ref="U1795:U1858" si="112">_xlfn.IFNA(VLOOKUP($O1795,Code2Loc,2,FALSE)
&amp; IF( OR( ISNA($P1795), LEN($P1795)=0), "",  "-" &amp; VLOOKUP($P1795,Code2Loc,2,FALSE))
&amp; IF( OR( ISNA($Q1795), LEN($Q1795)=0), "",  "-" &amp; VLOOKUP($Q1795,Code2Loc,2,FALSE))
&amp; IF( OR( ISNA($R1795), LEN($R1795)=0), "",  "-" &amp; VLOOKUP($R1795,Code2Loc,2,FALSE))
&amp; IF( OR( ISNA($S1795), LEN($S1795)=0), "",  "-" &amp; VLOOKUP($S1795,Code2Loc,2,FALSE))
&amp; IF( OR( ISNA($T1795), LEN($T1795)=0), "",  "-" &amp; VLOOKUP($T1795,Code2Loc,2,FALSE)),"")</f>
        <v>VASCO-MES COLLEGE-VERNA IND</v>
      </c>
      <c r="V1795" s="163">
        <v>0.31597222222222221</v>
      </c>
      <c r="AA1795" s="165" t="str">
        <f t="shared" ref="AA1795:AA1858" si="113">IF(ISBLANK($V1795), "", _xlfn.IFNA($V1795 + _xlfn.IFNA( VLOOKUP($O1795 &amp; IF(ISBLANK($P1795),"", "-" &amp; $P1795) &amp; IF(ISBLANK($Q1795),"", "-" &amp; $Q1795) &amp; IF(ISBLANK($R1795),"", "-" &amp; $R1795) &amp; IF(ISBLANK($S1795),"", "-" &amp; $S1795) &amp; IF(ISBLANK($T1795),"", "-" &amp; $T1795),TravelTime,8,FALSE), VLOOKUP($T1795 &amp; IF(ISBLANK($S1795),"", "-" &amp; $S1795) &amp; IF(ISBLANK($R1795),"", "-" &amp; $R1795) &amp; IF(ISBLANK($Q1795),"", "-" &amp; $Q1795) &amp; IF(ISBLANK($P1795),"", "-" &amp; $P1795) &amp; IF(ISBLANK($O1795),"", "-" &amp; $O1795),TravelTime,8,FALSE)) / 1440, ""))</f>
        <v/>
      </c>
      <c r="AB1795" t="str">
        <f t="shared" ref="AB1795:AB1858" si="114">IF(AND(LEN($A1795)&lt;&gt;0,LEN($A1795)&lt;&gt;0),$A1795,$AB1794)</f>
        <v>VSD</v>
      </c>
      <c r="AC1795" t="str">
        <f t="shared" ref="AC1795:AC1858" si="115">IF(AND(LEN($J1795)&lt;&gt;0,LEN($B1795)&lt;&gt;0),$J1795,$AC1794)</f>
        <v>GA02V4360</v>
      </c>
      <c r="AD1795" t="str">
        <f>_xlfn.IFNA(VLOOKUP(PrivateSchedule[[#This Row],[ow]],RTARoutes[[StageCodes]:[RouteID]],6,FALSE), VLOOKUP(PrivateSchedule[[#This Row],[re]],RTARoutes[[StageCodes]:[RouteID]],6,FALSE))</f>
        <v>PVT503</v>
      </c>
      <c r="AE1795" t="str" cm="1">
        <f t="array" ref="AE1795">_xlfn.IFS( NOT(ISNA(VLOOKUP(PrivateSchedule[[#This Row],[ow]],RTARoutes[[StageCodes]:[RouteID]],6,FALSE))), "O",  NOT(ISNA(VLOOKUP(PrivateSchedule[[#This Row],[re]],RTARoutes[[StageCodes]:[RouteID]],6,FALSE))), "R")</f>
        <v>R</v>
      </c>
      <c r="AF1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VSD-*MEL-*VRI</v>
      </c>
      <c r="AG1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VRI-*MEL-*VSD</v>
      </c>
    </row>
    <row r="1796" spans="2:33">
      <c r="O1796" s="171" t="s">
        <v>3091</v>
      </c>
      <c r="T1796" s="173" t="s">
        <v>421</v>
      </c>
      <c r="U1796" t="str">
        <f t="shared" si="112"/>
        <v>VERNA IND-VASCO</v>
      </c>
      <c r="V1796" s="163">
        <v>0.3576388888888889</v>
      </c>
      <c r="AA1796" s="165" t="str">
        <f t="shared" si="113"/>
        <v/>
      </c>
      <c r="AB1796" t="str">
        <f t="shared" si="114"/>
        <v>VSD</v>
      </c>
      <c r="AC1796" t="str">
        <f t="shared" si="115"/>
        <v>GA02V4360</v>
      </c>
      <c r="AD1796" t="str">
        <f>_xlfn.IFNA(VLOOKUP(PrivateSchedule[[#This Row],[ow]],RTARoutes[[StageCodes]:[RouteID]],6,FALSE), VLOOKUP(PrivateSchedule[[#This Row],[re]],RTARoutes[[StageCodes]:[RouteID]],6,FALSE))</f>
        <v>PVT500</v>
      </c>
      <c r="AE1796" t="str" cm="1">
        <f t="array" ref="AE1796">_xlfn.IFS( NOT(ISNA(VLOOKUP(PrivateSchedule[[#This Row],[ow]],RTARoutes[[StageCodes]:[RouteID]],6,FALSE))), "O",  NOT(ISNA(VLOOKUP(PrivateSchedule[[#This Row],[re]],RTARoutes[[StageCodes]:[RouteID]],6,FALSE))), "R")</f>
        <v>O</v>
      </c>
      <c r="AF1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797" spans="2:33">
      <c r="O1797" s="171" t="s">
        <v>421</v>
      </c>
      <c r="T1797" s="173" t="s">
        <v>3197</v>
      </c>
      <c r="U1797" t="str">
        <f t="shared" si="112"/>
        <v>VASCO-ZUARINAGAR</v>
      </c>
      <c r="V1797" s="163">
        <v>0.38541666666666669</v>
      </c>
      <c r="AA1797" s="165" t="str">
        <f t="shared" si="113"/>
        <v/>
      </c>
      <c r="AB1797" t="str">
        <f t="shared" si="114"/>
        <v>VSD</v>
      </c>
      <c r="AC1797" t="str">
        <f t="shared" si="115"/>
        <v>GA02V4360</v>
      </c>
      <c r="AD1797" t="str">
        <f>_xlfn.IFNA(VLOOKUP(PrivateSchedule[[#This Row],[ow]],RTARoutes[[StageCodes]:[RouteID]],6,FALSE), VLOOKUP(PrivateSchedule[[#This Row],[re]],RTARoutes[[StageCodes]:[RouteID]],6,FALSE))</f>
        <v>PVT515</v>
      </c>
      <c r="AE1797" t="str" cm="1">
        <f t="array" ref="AE1797">_xlfn.IFS( NOT(ISNA(VLOOKUP(PrivateSchedule[[#This Row],[ow]],RTARoutes[[StageCodes]:[RouteID]],6,FALSE))), "O",  NOT(ISNA(VLOOKUP(PrivateSchedule[[#This Row],[re]],RTARoutes[[StageCodes]:[RouteID]],6,FALSE))), "R")</f>
        <v>O</v>
      </c>
      <c r="AF1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798" spans="2:33">
      <c r="O1798" s="171" t="s">
        <v>3197</v>
      </c>
      <c r="T1798" s="173" t="s">
        <v>421</v>
      </c>
      <c r="U1798" t="str">
        <f t="shared" si="112"/>
        <v>ZUARINAGAR-VASCO</v>
      </c>
      <c r="V1798" s="163">
        <v>0.41319444444444442</v>
      </c>
      <c r="AA1798" s="165" t="str">
        <f t="shared" si="113"/>
        <v/>
      </c>
      <c r="AB1798" t="str">
        <f t="shared" si="114"/>
        <v>VSD</v>
      </c>
      <c r="AC1798" t="str">
        <f t="shared" si="115"/>
        <v>GA02V4360</v>
      </c>
      <c r="AD1798" t="str">
        <f>_xlfn.IFNA(VLOOKUP(PrivateSchedule[[#This Row],[ow]],RTARoutes[[StageCodes]:[RouteID]],6,FALSE), VLOOKUP(PrivateSchedule[[#This Row],[re]],RTARoutes[[StageCodes]:[RouteID]],6,FALSE))</f>
        <v>PVT515</v>
      </c>
      <c r="AE1798" t="str" cm="1">
        <f t="array" ref="AE1798">_xlfn.IFS( NOT(ISNA(VLOOKUP(PrivateSchedule[[#This Row],[ow]],RTARoutes[[StageCodes]:[RouteID]],6,FALSE))), "O",  NOT(ISNA(VLOOKUP(PrivateSchedule[[#This Row],[re]],RTARoutes[[StageCodes]:[RouteID]],6,FALSE))), "R")</f>
        <v>R</v>
      </c>
      <c r="AF1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799" spans="2:33">
      <c r="O1799" s="171" t="s">
        <v>421</v>
      </c>
      <c r="T1799" s="173" t="s">
        <v>3197</v>
      </c>
      <c r="U1799" t="str">
        <f t="shared" si="112"/>
        <v>VASCO-ZUARINAGAR</v>
      </c>
      <c r="V1799" s="163">
        <v>0.4548611111111111</v>
      </c>
      <c r="AA1799" s="165" t="str">
        <f t="shared" si="113"/>
        <v/>
      </c>
      <c r="AB1799" t="str">
        <f t="shared" si="114"/>
        <v>VSD</v>
      </c>
      <c r="AC1799" t="str">
        <f t="shared" si="115"/>
        <v>GA02V4360</v>
      </c>
      <c r="AD1799" t="str">
        <f>_xlfn.IFNA(VLOOKUP(PrivateSchedule[[#This Row],[ow]],RTARoutes[[StageCodes]:[RouteID]],6,FALSE), VLOOKUP(PrivateSchedule[[#This Row],[re]],RTARoutes[[StageCodes]:[RouteID]],6,FALSE))</f>
        <v>PVT515</v>
      </c>
      <c r="AE1799" t="str" cm="1">
        <f t="array" ref="AE1799">_xlfn.IFS( NOT(ISNA(VLOOKUP(PrivateSchedule[[#This Row],[ow]],RTARoutes[[StageCodes]:[RouteID]],6,FALSE))), "O",  NOT(ISNA(VLOOKUP(PrivateSchedule[[#This Row],[re]],RTARoutes[[StageCodes]:[RouteID]],6,FALSE))), "R")</f>
        <v>O</v>
      </c>
      <c r="AF1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800" spans="2:33">
      <c r="O1800" s="171" t="s">
        <v>3197</v>
      </c>
      <c r="T1800" s="173" t="s">
        <v>421</v>
      </c>
      <c r="U1800" t="str">
        <f t="shared" si="112"/>
        <v>ZUARINAGAR-VASCO</v>
      </c>
      <c r="V1800" s="163">
        <v>0.49305555555555558</v>
      </c>
      <c r="AA1800" s="165" t="str">
        <f t="shared" si="113"/>
        <v/>
      </c>
      <c r="AB1800" t="str">
        <f t="shared" si="114"/>
        <v>VSD</v>
      </c>
      <c r="AC1800" t="str">
        <f t="shared" si="115"/>
        <v>GA02V4360</v>
      </c>
      <c r="AD1800" t="str">
        <f>_xlfn.IFNA(VLOOKUP(PrivateSchedule[[#This Row],[ow]],RTARoutes[[StageCodes]:[RouteID]],6,FALSE), VLOOKUP(PrivateSchedule[[#This Row],[re]],RTARoutes[[StageCodes]:[RouteID]],6,FALSE))</f>
        <v>PVT515</v>
      </c>
      <c r="AE1800" t="str" cm="1">
        <f t="array" ref="AE1800">_xlfn.IFS( NOT(ISNA(VLOOKUP(PrivateSchedule[[#This Row],[ow]],RTARoutes[[StageCodes]:[RouteID]],6,FALSE))), "O",  NOT(ISNA(VLOOKUP(PrivateSchedule[[#This Row],[re]],RTARoutes[[StageCodes]:[RouteID]],6,FALSE))), "R")</f>
        <v>R</v>
      </c>
      <c r="AF1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801" spans="2:33">
      <c r="O1801" s="171" t="s">
        <v>421</v>
      </c>
      <c r="P1801" s="172" t="s">
        <v>4097</v>
      </c>
      <c r="Q1801" s="172" t="s">
        <v>2578</v>
      </c>
      <c r="T1801" s="173" t="s">
        <v>3091</v>
      </c>
      <c r="U1801" t="str">
        <f t="shared" si="112"/>
        <v/>
      </c>
      <c r="V1801" s="163">
        <v>0.52083333333333337</v>
      </c>
      <c r="AA1801" s="165" t="str">
        <f t="shared" si="113"/>
        <v/>
      </c>
      <c r="AB1801" t="str">
        <f t="shared" si="114"/>
        <v>VSD</v>
      </c>
      <c r="AC1801" t="str">
        <f t="shared" si="115"/>
        <v>GA02V4360</v>
      </c>
      <c r="AD1801" t="str">
        <f>_xlfn.IFNA(VLOOKUP(PrivateSchedule[[#This Row],[ow]],RTARoutes[[StageCodes]:[RouteID]],6,FALSE), VLOOKUP(PrivateSchedule[[#This Row],[re]],RTARoutes[[StageCodes]:[RouteID]],6,FALSE))</f>
        <v>PVT508</v>
      </c>
      <c r="AE1801" t="str" cm="1">
        <f t="array" ref="AE1801">_xlfn.IFS( NOT(ISNA(VLOOKUP(PrivateSchedule[[#This Row],[ow]],RTARoutes[[StageCodes]:[RouteID]],6,FALSE))), "O",  NOT(ISNA(VLOOKUP(PrivateSchedule[[#This Row],[re]],RTARoutes[[StageCodes]:[RouteID]],6,FALSE))), "R")</f>
        <v>R</v>
      </c>
      <c r="AF1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 -*SCL-*VRI</v>
      </c>
      <c r="AG1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VRI-*SCL-*MEL -*VSD</v>
      </c>
    </row>
    <row r="1802" spans="2:33">
      <c r="O1802" s="171" t="s">
        <v>3091</v>
      </c>
      <c r="P1802" s="172" t="s">
        <v>2578</v>
      </c>
      <c r="T1802" s="173" t="s">
        <v>421</v>
      </c>
      <c r="U1802" t="str">
        <f t="shared" si="112"/>
        <v>VERNA IND-SANCOALE-VASCO</v>
      </c>
      <c r="V1802" s="163">
        <v>0.56597222222222221</v>
      </c>
      <c r="AA1802" s="165" t="str">
        <f t="shared" si="113"/>
        <v/>
      </c>
      <c r="AB1802" t="str">
        <f t="shared" si="114"/>
        <v>VSD</v>
      </c>
      <c r="AC1802" t="str">
        <f t="shared" si="115"/>
        <v>GA02V4360</v>
      </c>
      <c r="AD1802" t="str">
        <f>_xlfn.IFNA(VLOOKUP(PrivateSchedule[[#This Row],[ow]],RTARoutes[[StageCodes]:[RouteID]],6,FALSE), VLOOKUP(PrivateSchedule[[#This Row],[re]],RTARoutes[[StageCodes]:[RouteID]],6,FALSE))</f>
        <v>PVT501</v>
      </c>
      <c r="AE1802" t="str" cm="1">
        <f t="array" ref="AE1802">_xlfn.IFS( NOT(ISNA(VLOOKUP(PrivateSchedule[[#This Row],[ow]],RTARoutes[[StageCodes]:[RouteID]],6,FALSE))), "O",  NOT(ISNA(VLOOKUP(PrivateSchedule[[#This Row],[re]],RTARoutes[[StageCodes]:[RouteID]],6,FALSE))), "R")</f>
        <v>O</v>
      </c>
      <c r="AF1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803" spans="2:33">
      <c r="O1803" s="171" t="s">
        <v>421</v>
      </c>
      <c r="T1803" s="173" t="s">
        <v>3197</v>
      </c>
      <c r="U1803" t="str">
        <f t="shared" si="112"/>
        <v>VASCO-ZUARINAGAR</v>
      </c>
      <c r="V1803" s="163">
        <v>0.64930555555555558</v>
      </c>
      <c r="AA1803" s="165" t="str">
        <f t="shared" si="113"/>
        <v/>
      </c>
      <c r="AB1803" t="str">
        <f t="shared" si="114"/>
        <v>VSD</v>
      </c>
      <c r="AC1803" t="str">
        <f t="shared" si="115"/>
        <v>GA02V4360</v>
      </c>
      <c r="AD1803" t="str">
        <f>_xlfn.IFNA(VLOOKUP(PrivateSchedule[[#This Row],[ow]],RTARoutes[[StageCodes]:[RouteID]],6,FALSE), VLOOKUP(PrivateSchedule[[#This Row],[re]],RTARoutes[[StageCodes]:[RouteID]],6,FALSE))</f>
        <v>PVT515</v>
      </c>
      <c r="AE1803" t="str" cm="1">
        <f t="array" ref="AE1803">_xlfn.IFS( NOT(ISNA(VLOOKUP(PrivateSchedule[[#This Row],[ow]],RTARoutes[[StageCodes]:[RouteID]],6,FALSE))), "O",  NOT(ISNA(VLOOKUP(PrivateSchedule[[#This Row],[re]],RTARoutes[[StageCodes]:[RouteID]],6,FALSE))), "R")</f>
        <v>O</v>
      </c>
      <c r="AF1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804" spans="2:33">
      <c r="O1804" s="171" t="s">
        <v>3197</v>
      </c>
      <c r="T1804" s="173" t="s">
        <v>421</v>
      </c>
      <c r="U1804" t="str">
        <f t="shared" si="112"/>
        <v>ZUARINAGAR-VASCO</v>
      </c>
      <c r="V1804" s="163">
        <v>0.67708333333333337</v>
      </c>
      <c r="AA1804" s="165" t="str">
        <f t="shared" si="113"/>
        <v/>
      </c>
      <c r="AB1804" t="str">
        <f t="shared" si="114"/>
        <v>VSD</v>
      </c>
      <c r="AC1804" t="str">
        <f t="shared" si="115"/>
        <v>GA02V4360</v>
      </c>
      <c r="AD1804" t="str">
        <f>_xlfn.IFNA(VLOOKUP(PrivateSchedule[[#This Row],[ow]],RTARoutes[[StageCodes]:[RouteID]],6,FALSE), VLOOKUP(PrivateSchedule[[#This Row],[re]],RTARoutes[[StageCodes]:[RouteID]],6,FALSE))</f>
        <v>PVT515</v>
      </c>
      <c r="AE1804" t="str" cm="1">
        <f t="array" ref="AE1804">_xlfn.IFS( NOT(ISNA(VLOOKUP(PrivateSchedule[[#This Row],[ow]],RTARoutes[[StageCodes]:[RouteID]],6,FALSE))), "O",  NOT(ISNA(VLOOKUP(PrivateSchedule[[#This Row],[re]],RTARoutes[[StageCodes]:[RouteID]],6,FALSE))), "R")</f>
        <v>R</v>
      </c>
      <c r="AF1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1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1805" spans="2:33">
      <c r="O1805" s="171" t="s">
        <v>421</v>
      </c>
      <c r="T1805" s="173" t="s">
        <v>3091</v>
      </c>
      <c r="U1805" t="str">
        <f t="shared" si="112"/>
        <v>VASCO-VERNA IND</v>
      </c>
      <c r="V1805" s="163">
        <v>0.70138888888888884</v>
      </c>
      <c r="AA1805" s="165" t="str">
        <f t="shared" si="113"/>
        <v/>
      </c>
      <c r="AB1805" t="str">
        <f t="shared" si="114"/>
        <v>VSD</v>
      </c>
      <c r="AC1805" t="str">
        <f t="shared" si="115"/>
        <v>GA02V4360</v>
      </c>
      <c r="AD1805" t="str">
        <f>_xlfn.IFNA(VLOOKUP(PrivateSchedule[[#This Row],[ow]],RTARoutes[[StageCodes]:[RouteID]],6,FALSE), VLOOKUP(PrivateSchedule[[#This Row],[re]],RTARoutes[[StageCodes]:[RouteID]],6,FALSE))</f>
        <v>PVT500</v>
      </c>
      <c r="AE1805" t="str" cm="1">
        <f t="array" ref="AE1805">_xlfn.IFS( NOT(ISNA(VLOOKUP(PrivateSchedule[[#This Row],[ow]],RTARoutes[[StageCodes]:[RouteID]],6,FALSE))), "O",  NOT(ISNA(VLOOKUP(PrivateSchedule[[#This Row],[re]],RTARoutes[[StageCodes]:[RouteID]],6,FALSE))), "R")</f>
        <v>R</v>
      </c>
      <c r="AF1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1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1806" spans="2:33">
      <c r="O1806" s="171" t="s">
        <v>3091</v>
      </c>
      <c r="T1806" s="173" t="s">
        <v>421</v>
      </c>
      <c r="U1806" t="str">
        <f t="shared" si="112"/>
        <v>VERNA IND-VASCO</v>
      </c>
      <c r="V1806" s="163">
        <v>0.75694444444444442</v>
      </c>
      <c r="AA1806" s="165" t="str">
        <f t="shared" si="113"/>
        <v/>
      </c>
      <c r="AB1806" t="str">
        <f t="shared" si="114"/>
        <v>VSD</v>
      </c>
      <c r="AC1806" t="str">
        <f t="shared" si="115"/>
        <v>GA02V4360</v>
      </c>
      <c r="AD1806" t="str">
        <f>_xlfn.IFNA(VLOOKUP(PrivateSchedule[[#This Row],[ow]],RTARoutes[[StageCodes]:[RouteID]],6,FALSE), VLOOKUP(PrivateSchedule[[#This Row],[re]],RTARoutes[[StageCodes]:[RouteID]],6,FALSE))</f>
        <v>PVT500</v>
      </c>
      <c r="AE1806" t="str" cm="1">
        <f t="array" ref="AE1806">_xlfn.IFS( NOT(ISNA(VLOOKUP(PrivateSchedule[[#This Row],[ow]],RTARoutes[[StageCodes]:[RouteID]],6,FALSE))), "O",  NOT(ISNA(VLOOKUP(PrivateSchedule[[#This Row],[re]],RTARoutes[[StageCodes]:[RouteID]],6,FALSE))), "R")</f>
        <v>O</v>
      </c>
      <c r="AF1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1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1807" spans="2:33">
      <c r="O1807" s="171" t="s">
        <v>421</v>
      </c>
      <c r="T1807" s="173" t="s">
        <v>3197</v>
      </c>
      <c r="U1807" t="str">
        <f t="shared" si="112"/>
        <v>VASCO-ZUARINAGAR</v>
      </c>
      <c r="V1807" s="163">
        <v>0.80208333333333337</v>
      </c>
      <c r="AA1807" s="165" t="str">
        <f t="shared" si="113"/>
        <v/>
      </c>
      <c r="AB1807" t="str">
        <f t="shared" si="114"/>
        <v>VSD</v>
      </c>
      <c r="AC1807" t="str">
        <f t="shared" si="115"/>
        <v>GA02V4360</v>
      </c>
      <c r="AD1807" t="str">
        <f>_xlfn.IFNA(VLOOKUP(PrivateSchedule[[#This Row],[ow]],RTARoutes[[StageCodes]:[RouteID]],6,FALSE), VLOOKUP(PrivateSchedule[[#This Row],[re]],RTARoutes[[StageCodes]:[RouteID]],6,FALSE))</f>
        <v>PVT515</v>
      </c>
      <c r="AE1807" t="str" cm="1">
        <f t="array" ref="AE1807">_xlfn.IFS( NOT(ISNA(VLOOKUP(PrivateSchedule[[#This Row],[ow]],RTARoutes[[StageCodes]:[RouteID]],6,FALSE))), "O",  NOT(ISNA(VLOOKUP(PrivateSchedule[[#This Row],[re]],RTARoutes[[StageCodes]:[RouteID]],6,FALSE))), "R")</f>
        <v>O</v>
      </c>
      <c r="AF1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1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1808" spans="2:33">
      <c r="B1808" s="171" t="s">
        <v>4107</v>
      </c>
      <c r="C1808" s="172" t="s">
        <v>4108</v>
      </c>
      <c r="E1808" s="176" t="s">
        <v>3917</v>
      </c>
      <c r="F1808" s="177" t="s">
        <v>4109</v>
      </c>
      <c r="J1808" s="171" t="s">
        <v>4110</v>
      </c>
      <c r="L1808" s="172" t="s">
        <v>16</v>
      </c>
      <c r="M1808" s="198">
        <v>31</v>
      </c>
      <c r="N1808" s="199">
        <v>13</v>
      </c>
      <c r="O1808" s="171" t="s">
        <v>2578</v>
      </c>
      <c r="P1808" s="172" t="s">
        <v>4111</v>
      </c>
      <c r="Q1808" s="172" t="s">
        <v>2900</v>
      </c>
      <c r="T1808" s="173" t="s">
        <v>2924</v>
      </c>
      <c r="U1808" t="str">
        <f t="shared" si="112"/>
        <v/>
      </c>
      <c r="V1808" s="163">
        <v>0.29166666666666669</v>
      </c>
      <c r="AA1808" s="165" t="str">
        <f t="shared" si="113"/>
        <v/>
      </c>
      <c r="AB1808" t="str">
        <f t="shared" si="114"/>
        <v>VSD</v>
      </c>
      <c r="AC1808" t="str">
        <f t="shared" si="115"/>
        <v>GA06T6645</v>
      </c>
      <c r="AD1808" t="str">
        <f>_xlfn.IFNA(VLOOKUP(PrivateSchedule[[#This Row],[ow]],RTARoutes[[StageCodes]:[RouteID]],6,FALSE), VLOOKUP(PrivateSchedule[[#This Row],[re]],RTARoutes[[StageCodes]:[RouteID]],6,FALSE))</f>
        <v>PVT463</v>
      </c>
      <c r="AE1808" t="str" cm="1">
        <f t="array" ref="AE1808">_xlfn.IFS( NOT(ISNA(VLOOKUP(PrivateSchedule[[#This Row],[ow]],RTARoutes[[StageCodes]:[RouteID]],6,FALSE))), "O",  NOT(ISNA(VLOOKUP(PrivateSchedule[[#This Row],[re]],RTARoutes[[StageCodes]:[RouteID]],6,FALSE))), "R")</f>
        <v>O</v>
      </c>
      <c r="AF1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SCL-*CRT Ferry -*THN-*TTN</v>
      </c>
      <c r="AG1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TTN-*THN-*CRT Ferry -*SCL</v>
      </c>
    </row>
    <row r="1809" spans="2:33">
      <c r="O1809" s="171" t="s">
        <v>3091</v>
      </c>
      <c r="P1809" s="172" t="s">
        <v>2578</v>
      </c>
      <c r="Q1809" s="172" t="s">
        <v>3197</v>
      </c>
      <c r="R1809" s="172" t="s">
        <v>943</v>
      </c>
      <c r="T1809" s="173" t="s">
        <v>421</v>
      </c>
      <c r="U1809" t="str">
        <f t="shared" si="112"/>
        <v>VERNA IND-SANCOALE-ZUARINAGAR-CHICALIM-VASCO</v>
      </c>
      <c r="V1809" s="163">
        <v>0.30555555555555558</v>
      </c>
      <c r="AA1809" s="165" t="str">
        <f t="shared" si="113"/>
        <v/>
      </c>
      <c r="AB1809" t="str">
        <f t="shared" si="114"/>
        <v>VSD</v>
      </c>
      <c r="AC1809" t="str">
        <f t="shared" si="115"/>
        <v>GA06T6645</v>
      </c>
      <c r="AD1809" t="str">
        <f>_xlfn.IFNA(VLOOKUP(PrivateSchedule[[#This Row],[ow]],RTARoutes[[StageCodes]:[RouteID]],6,FALSE), VLOOKUP(PrivateSchedule[[#This Row],[re]],RTARoutes[[StageCodes]:[RouteID]],6,FALSE))</f>
        <v>PVT507</v>
      </c>
      <c r="AE1809" t="str" cm="1">
        <f t="array" ref="AE1809">_xlfn.IFS( NOT(ISNA(VLOOKUP(PrivateSchedule[[#This Row],[ow]],RTARoutes[[StageCodes]:[RouteID]],6,FALSE))), "O",  NOT(ISNA(VLOOKUP(PrivateSchedule[[#This Row],[re]],RTARoutes[[StageCodes]:[RouteID]],6,FALSE))), "R")</f>
        <v>O</v>
      </c>
      <c r="AF1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VRI-*SCL-*ZAN-*CHC-*VSD</v>
      </c>
      <c r="AG1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VSD-*CHC-*ZAN-*SCL-*VRI</v>
      </c>
    </row>
    <row r="1810" spans="2:33">
      <c r="O1810" s="171" t="s">
        <v>421</v>
      </c>
      <c r="P1810" s="172" t="s">
        <v>3441</v>
      </c>
      <c r="Q1810" s="172" t="s">
        <v>3197</v>
      </c>
      <c r="T1810" s="173" t="s">
        <v>2924</v>
      </c>
      <c r="U1810" t="str">
        <f t="shared" si="112"/>
        <v>VASCO-MANGOR HILL VASCO-ZUARINAGAR-TITAN</v>
      </c>
      <c r="V1810" s="163">
        <v>0.34375</v>
      </c>
      <c r="AA1810" s="165" t="str">
        <f t="shared" si="113"/>
        <v/>
      </c>
      <c r="AB1810" t="str">
        <f t="shared" si="114"/>
        <v>VSD</v>
      </c>
      <c r="AC1810" t="str">
        <f t="shared" si="115"/>
        <v>GA06T6645</v>
      </c>
      <c r="AD1810" t="e">
        <f>_xlfn.IFNA(VLOOKUP(PrivateSchedule[[#This Row],[ow]],RTARoutes[[StageCodes]:[RouteID]],6,FALSE), VLOOKUP(PrivateSchedule[[#This Row],[re]],RTARoutes[[StageCodes]:[RouteID]],6,FALSE))</f>
        <v>#N/A</v>
      </c>
      <c r="AE1810" t="e" cm="1">
        <f t="array" ref="AE1810">_xlfn.IFS( NOT(ISNA(VLOOKUP(PrivateSchedule[[#This Row],[ow]],RTARoutes[[StageCodes]:[RouteID]],6,FALSE))), "O",  NOT(ISNA(VLOOKUP(PrivateSchedule[[#This Row],[re]],RTARoutes[[StageCodes]:[RouteID]],6,FALSE))), "R")</f>
        <v>#N/A</v>
      </c>
      <c r="AF1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VSD-*MHV-*ZAN-*TTN</v>
      </c>
      <c r="AG1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TTN-*ZAN-*MHV-*VSD</v>
      </c>
    </row>
    <row r="1811" spans="2:33">
      <c r="O1811" s="171" t="s">
        <v>3091</v>
      </c>
      <c r="P1811" s="172" t="s">
        <v>2578</v>
      </c>
      <c r="Q1811" s="172" t="s">
        <v>3197</v>
      </c>
      <c r="R1811" s="172" t="s">
        <v>943</v>
      </c>
      <c r="T1811" s="173" t="s">
        <v>421</v>
      </c>
      <c r="U1811" t="str">
        <f t="shared" si="112"/>
        <v>VERNA IND-SANCOALE-ZUARINAGAR-CHICALIM-VASCO</v>
      </c>
      <c r="V1811" s="163">
        <v>0.38541666666666669</v>
      </c>
      <c r="AA1811" s="165" t="str">
        <f t="shared" si="113"/>
        <v/>
      </c>
      <c r="AB1811" t="str">
        <f t="shared" si="114"/>
        <v>VSD</v>
      </c>
      <c r="AC1811" t="str">
        <f t="shared" si="115"/>
        <v>GA06T6645</v>
      </c>
      <c r="AD1811" t="str">
        <f>_xlfn.IFNA(VLOOKUP(PrivateSchedule[[#This Row],[ow]],RTARoutes[[StageCodes]:[RouteID]],6,FALSE), VLOOKUP(PrivateSchedule[[#This Row],[re]],RTARoutes[[StageCodes]:[RouteID]],6,FALSE))</f>
        <v>PVT507</v>
      </c>
      <c r="AE1811" t="str" cm="1">
        <f t="array" ref="AE1811">_xlfn.IFS( NOT(ISNA(VLOOKUP(PrivateSchedule[[#This Row],[ow]],RTARoutes[[StageCodes]:[RouteID]],6,FALSE))), "O",  NOT(ISNA(VLOOKUP(PrivateSchedule[[#This Row],[re]],RTARoutes[[StageCodes]:[RouteID]],6,FALSE))), "R")</f>
        <v>O</v>
      </c>
      <c r="AF1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VRI-*SCL-*ZAN-*CHC-*VSD</v>
      </c>
      <c r="AG1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VSD-*CHC-*ZAN-*SCL-*VRI</v>
      </c>
    </row>
    <row r="1812" spans="2:33">
      <c r="O1812" s="171" t="s">
        <v>421</v>
      </c>
      <c r="P1812" s="172" t="s">
        <v>943</v>
      </c>
      <c r="Q1812" s="172" t="s">
        <v>3197</v>
      </c>
      <c r="R1812" s="172" t="s">
        <v>2578</v>
      </c>
      <c r="T1812" s="173" t="s">
        <v>2924</v>
      </c>
      <c r="U1812" t="str">
        <f t="shared" si="112"/>
        <v>VASCO-CHICALIM-ZUARINAGAR-SANCOALE-TITAN</v>
      </c>
      <c r="V1812" s="163">
        <v>0.4375</v>
      </c>
      <c r="AA1812" s="165" t="str">
        <f t="shared" si="113"/>
        <v/>
      </c>
      <c r="AB1812" t="str">
        <f t="shared" si="114"/>
        <v>VSD</v>
      </c>
      <c r="AC1812" t="str">
        <f t="shared" si="115"/>
        <v>GA06T6645</v>
      </c>
      <c r="AD1812" t="e">
        <f>_xlfn.IFNA(VLOOKUP(PrivateSchedule[[#This Row],[ow]],RTARoutes[[StageCodes]:[RouteID]],6,FALSE), VLOOKUP(PrivateSchedule[[#This Row],[re]],RTARoutes[[StageCodes]:[RouteID]],6,FALSE))</f>
        <v>#N/A</v>
      </c>
      <c r="AE1812" t="e" cm="1">
        <f t="array" ref="AE1812">_xlfn.IFS( NOT(ISNA(VLOOKUP(PrivateSchedule[[#This Row],[ow]],RTARoutes[[StageCodes]:[RouteID]],6,FALSE))), "O",  NOT(ISNA(VLOOKUP(PrivateSchedule[[#This Row],[re]],RTARoutes[[StageCodes]:[RouteID]],6,FALSE))), "R")</f>
        <v>#N/A</v>
      </c>
      <c r="AF1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VSD-*CHC-*ZAN-*SCL-*TTN</v>
      </c>
      <c r="AG1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TTN-*SCL-*ZAN-*CHC-*VSD</v>
      </c>
    </row>
    <row r="1813" spans="2:33">
      <c r="O1813" s="171" t="s">
        <v>3091</v>
      </c>
      <c r="P1813" s="172" t="s">
        <v>2578</v>
      </c>
      <c r="Q1813" s="172" t="s">
        <v>3197</v>
      </c>
      <c r="R1813" s="172" t="s">
        <v>1945</v>
      </c>
      <c r="S1813" s="172" t="s">
        <v>943</v>
      </c>
      <c r="T1813" s="173" t="s">
        <v>421</v>
      </c>
      <c r="U1813" t="str">
        <f t="shared" si="112"/>
        <v>VERNA IND-SANCOALE-ZUARINAGAR-MES COLLEGE-CHICALIM-VASCO</v>
      </c>
      <c r="V1813" s="163">
        <v>0.5</v>
      </c>
      <c r="AA1813" s="165" t="str">
        <f t="shared" si="113"/>
        <v/>
      </c>
      <c r="AB1813" t="str">
        <f t="shared" si="114"/>
        <v>VSD</v>
      </c>
      <c r="AC1813" t="str">
        <f t="shared" si="115"/>
        <v>GA06T6645</v>
      </c>
      <c r="AD1813" t="str">
        <f>_xlfn.IFNA(VLOOKUP(PrivateSchedule[[#This Row],[ow]],RTARoutes[[StageCodes]:[RouteID]],6,FALSE), VLOOKUP(PrivateSchedule[[#This Row],[re]],RTARoutes[[StageCodes]:[RouteID]],6,FALSE))</f>
        <v>PVT509</v>
      </c>
      <c r="AE1813" t="str" cm="1">
        <f t="array" ref="AE1813">_xlfn.IFS( NOT(ISNA(VLOOKUP(PrivateSchedule[[#This Row],[ow]],RTARoutes[[StageCodes]:[RouteID]],6,FALSE))), "O",  NOT(ISNA(VLOOKUP(PrivateSchedule[[#This Row],[re]],RTARoutes[[StageCodes]:[RouteID]],6,FALSE))), "R")</f>
        <v>O</v>
      </c>
      <c r="AF1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VRI-*SCL-*ZAN-*MEL-*CHC-*VSD</v>
      </c>
      <c r="AG1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VSD-*CHC-*MEL-*ZAN-*SCL-*VRI</v>
      </c>
    </row>
    <row r="1814" spans="2:33">
      <c r="O1814" s="171" t="s">
        <v>421</v>
      </c>
      <c r="P1814" s="172" t="s">
        <v>3441</v>
      </c>
      <c r="Q1814" s="172" t="s">
        <v>4112</v>
      </c>
      <c r="R1814" s="172" t="s">
        <v>2578</v>
      </c>
      <c r="T1814" s="173" t="s">
        <v>2924</v>
      </c>
      <c r="U1814" t="str">
        <f t="shared" si="112"/>
        <v/>
      </c>
      <c r="V1814" s="163">
        <v>0.55902777777777779</v>
      </c>
      <c r="AA1814" s="165" t="str">
        <f t="shared" si="113"/>
        <v/>
      </c>
      <c r="AB1814" t="str">
        <f t="shared" si="114"/>
        <v>VSD</v>
      </c>
      <c r="AC1814" t="str">
        <f t="shared" si="115"/>
        <v>GA06T6645</v>
      </c>
      <c r="AD1814" t="e">
        <f>_xlfn.IFNA(VLOOKUP(PrivateSchedule[[#This Row],[ow]],RTARoutes[[StageCodes]:[RouteID]],6,FALSE), VLOOKUP(PrivateSchedule[[#This Row],[re]],RTARoutes[[StageCodes]:[RouteID]],6,FALSE))</f>
        <v>#N/A</v>
      </c>
      <c r="AE1814" t="e" cm="1">
        <f t="array" ref="AE1814">_xlfn.IFS( NOT(ISNA(VLOOKUP(PrivateSchedule[[#This Row],[ow]],RTARoutes[[StageCodes]:[RouteID]],6,FALSE))), "O",  NOT(ISNA(VLOOKUP(PrivateSchedule[[#This Row],[re]],RTARoutes[[StageCodes]:[RouteID]],6,FALSE))), "R")</f>
        <v>#N/A</v>
      </c>
      <c r="AF1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VSD-*MHV-*ZAN
-*SCL-*TTN</v>
      </c>
      <c r="AG1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TTN-*SCL-*ZAN
-*MHV-*VSD</v>
      </c>
    </row>
    <row r="1815" spans="2:33">
      <c r="O1815" s="171" t="s">
        <v>3091</v>
      </c>
      <c r="P1815" s="172" t="s">
        <v>2578</v>
      </c>
      <c r="Q1815" s="172" t="s">
        <v>3197</v>
      </c>
      <c r="R1815" s="172" t="s">
        <v>4097</v>
      </c>
      <c r="S1815" s="172" t="s">
        <v>943</v>
      </c>
      <c r="T1815" s="173" t="s">
        <v>421</v>
      </c>
      <c r="U1815" t="str">
        <f t="shared" si="112"/>
        <v/>
      </c>
      <c r="V1815" s="163">
        <v>0.64236111111111116</v>
      </c>
      <c r="AA1815" s="165" t="str">
        <f t="shared" si="113"/>
        <v/>
      </c>
      <c r="AB1815" t="str">
        <f t="shared" si="114"/>
        <v>VSD</v>
      </c>
      <c r="AC1815" t="str">
        <f t="shared" si="115"/>
        <v>GA06T6645</v>
      </c>
      <c r="AD1815" t="str">
        <f>_xlfn.IFNA(VLOOKUP(PrivateSchedule[[#This Row],[ow]],RTARoutes[[StageCodes]:[RouteID]],6,FALSE), VLOOKUP(PrivateSchedule[[#This Row],[re]],RTARoutes[[StageCodes]:[RouteID]],6,FALSE))</f>
        <v>PVT508</v>
      </c>
      <c r="AE1815" t="str" cm="1">
        <f t="array" ref="AE1815">_xlfn.IFS( NOT(ISNA(VLOOKUP(PrivateSchedule[[#This Row],[ow]],RTARoutes[[StageCodes]:[RouteID]],6,FALSE))), "O",  NOT(ISNA(VLOOKUP(PrivateSchedule[[#This Row],[re]],RTARoutes[[StageCodes]:[RouteID]],6,FALSE))), "R")</f>
        <v>O</v>
      </c>
      <c r="AF1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VRI-*SCL-*ZAN-*MEL -*CHC-*VSD</v>
      </c>
      <c r="AG1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VSD-*CHC-*MEL -*ZAN-*SCL-*VRI</v>
      </c>
    </row>
    <row r="1816" spans="2:33">
      <c r="O1816" s="171" t="s">
        <v>421</v>
      </c>
      <c r="P1816" s="172" t="s">
        <v>943</v>
      </c>
      <c r="Q1816" s="172" t="s">
        <v>3197</v>
      </c>
      <c r="R1816" s="172" t="s">
        <v>2578</v>
      </c>
      <c r="T1816" s="173" t="s">
        <v>2924</v>
      </c>
      <c r="U1816" t="str">
        <f t="shared" si="112"/>
        <v>VASCO-CHICALIM-ZUARINAGAR-SANCOALE-TITAN</v>
      </c>
      <c r="V1816" s="163">
        <v>0.70486111111111116</v>
      </c>
      <c r="AA1816" s="165" t="str">
        <f t="shared" si="113"/>
        <v/>
      </c>
      <c r="AB1816" t="str">
        <f t="shared" si="114"/>
        <v>VSD</v>
      </c>
      <c r="AC1816" t="str">
        <f t="shared" si="115"/>
        <v>GA06T6645</v>
      </c>
      <c r="AD1816" t="e">
        <f>_xlfn.IFNA(VLOOKUP(PrivateSchedule[[#This Row],[ow]],RTARoutes[[StageCodes]:[RouteID]],6,FALSE), VLOOKUP(PrivateSchedule[[#This Row],[re]],RTARoutes[[StageCodes]:[RouteID]],6,FALSE))</f>
        <v>#N/A</v>
      </c>
      <c r="AE1816" t="e" cm="1">
        <f t="array" ref="AE1816">_xlfn.IFS( NOT(ISNA(VLOOKUP(PrivateSchedule[[#This Row],[ow]],RTARoutes[[StageCodes]:[RouteID]],6,FALSE))), "O",  NOT(ISNA(VLOOKUP(PrivateSchedule[[#This Row],[re]],RTARoutes[[StageCodes]:[RouteID]],6,FALSE))), "R")</f>
        <v>#N/A</v>
      </c>
      <c r="AF1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VSD-*CHC-*ZAN-*SCL-*TTN</v>
      </c>
      <c r="AG1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TTN-*SCL-*ZAN-*CHC-*VSD</v>
      </c>
    </row>
    <row r="1817" spans="2:33">
      <c r="O1817" s="171" t="s">
        <v>3091</v>
      </c>
      <c r="P1817" s="172" t="s">
        <v>3197</v>
      </c>
      <c r="Q1817" s="172" t="s">
        <v>4097</v>
      </c>
      <c r="R1817" s="172" t="s">
        <v>3441</v>
      </c>
      <c r="T1817" s="173" t="s">
        <v>421</v>
      </c>
      <c r="U1817" t="str">
        <f t="shared" si="112"/>
        <v/>
      </c>
      <c r="V1817" s="163">
        <v>0.74652777777777779</v>
      </c>
      <c r="AA1817" s="165" t="str">
        <f t="shared" si="113"/>
        <v/>
      </c>
      <c r="AB1817" t="str">
        <f t="shared" si="114"/>
        <v>VSD</v>
      </c>
      <c r="AC1817" t="str">
        <f t="shared" si="115"/>
        <v>GA06T6645</v>
      </c>
      <c r="AD1817" t="str">
        <f>_xlfn.IFNA(VLOOKUP(PrivateSchedule[[#This Row],[ow]],RTARoutes[[StageCodes]:[RouteID]],6,FALSE), VLOOKUP(PrivateSchedule[[#This Row],[re]],RTARoutes[[StageCodes]:[RouteID]],6,FALSE))</f>
        <v>PVT513</v>
      </c>
      <c r="AE1817" t="str" cm="1">
        <f t="array" ref="AE1817">_xlfn.IFS( NOT(ISNA(VLOOKUP(PrivateSchedule[[#This Row],[ow]],RTARoutes[[StageCodes]:[RouteID]],6,FALSE))), "O",  NOT(ISNA(VLOOKUP(PrivateSchedule[[#This Row],[re]],RTARoutes[[StageCodes]:[RouteID]],6,FALSE))), "R")</f>
        <v>O</v>
      </c>
      <c r="AF1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VRI-*ZAN-*MEL -*MHV-*VSD</v>
      </c>
      <c r="AG1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VSD-*MHV-*MEL -*ZAN-*VRI</v>
      </c>
    </row>
    <row r="1818" spans="2:33">
      <c r="O1818" s="171" t="s">
        <v>421</v>
      </c>
      <c r="P1818" s="172" t="s">
        <v>943</v>
      </c>
      <c r="Q1818" s="172" t="s">
        <v>3197</v>
      </c>
      <c r="R1818" s="172" t="s">
        <v>2578</v>
      </c>
      <c r="T1818" s="173" t="s">
        <v>2924</v>
      </c>
      <c r="U1818" t="str">
        <f t="shared" si="112"/>
        <v>VASCO-CHICALIM-ZUARINAGAR-SANCOALE-TITAN</v>
      </c>
      <c r="V1818" s="163">
        <v>0.83333333333333337</v>
      </c>
      <c r="AA1818" s="165" t="str">
        <f t="shared" si="113"/>
        <v/>
      </c>
      <c r="AB1818" t="str">
        <f t="shared" si="114"/>
        <v>VSD</v>
      </c>
      <c r="AC1818" t="str">
        <f t="shared" si="115"/>
        <v>GA06T6645</v>
      </c>
      <c r="AD1818" t="e">
        <f>_xlfn.IFNA(VLOOKUP(PrivateSchedule[[#This Row],[ow]],RTARoutes[[StageCodes]:[RouteID]],6,FALSE), VLOOKUP(PrivateSchedule[[#This Row],[re]],RTARoutes[[StageCodes]:[RouteID]],6,FALSE))</f>
        <v>#N/A</v>
      </c>
      <c r="AE1818" t="e" cm="1">
        <f t="array" ref="AE1818">_xlfn.IFS( NOT(ISNA(VLOOKUP(PrivateSchedule[[#This Row],[ow]],RTARoutes[[StageCodes]:[RouteID]],6,FALSE))), "O",  NOT(ISNA(VLOOKUP(PrivateSchedule[[#This Row],[re]],RTARoutes[[StageCodes]:[RouteID]],6,FALSE))), "R")</f>
        <v>#N/A</v>
      </c>
      <c r="AF1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VSD-*CHC-*ZAN-*SCL-*TTN</v>
      </c>
      <c r="AG1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TTN-*SCL-*ZAN-*CHC-*VSD</v>
      </c>
    </row>
    <row r="1819" spans="2:33">
      <c r="B1819" s="171" t="s">
        <v>4113</v>
      </c>
      <c r="C1819" s="172" t="s">
        <v>4114</v>
      </c>
      <c r="E1819" s="176" t="s">
        <v>4115</v>
      </c>
      <c r="F1819" s="177" t="s">
        <v>4116</v>
      </c>
      <c r="J1819" s="171" t="s">
        <v>4117</v>
      </c>
      <c r="L1819" s="172" t="s">
        <v>16</v>
      </c>
      <c r="M1819" s="198">
        <v>27</v>
      </c>
      <c r="N1819" s="199">
        <v>11</v>
      </c>
      <c r="O1819" s="171" t="s">
        <v>421</v>
      </c>
      <c r="P1819" s="172" t="s">
        <v>4118</v>
      </c>
      <c r="T1819" s="173" t="s">
        <v>4119</v>
      </c>
      <c r="U1819" t="str">
        <f t="shared" si="112"/>
        <v/>
      </c>
      <c r="V1819" s="163">
        <v>0.30208333333333331</v>
      </c>
      <c r="AA1819" s="165" t="str">
        <f t="shared" si="113"/>
        <v/>
      </c>
      <c r="AB1819" t="str">
        <f t="shared" si="114"/>
        <v>VSD</v>
      </c>
      <c r="AC1819" t="str">
        <f t="shared" si="115"/>
        <v>GA06T4505</v>
      </c>
      <c r="AD1819" t="e">
        <f>_xlfn.IFNA(VLOOKUP(PrivateSchedule[[#This Row],[ow]],RTARoutes[[StageCodes]:[RouteID]],6,FALSE), VLOOKUP(PrivateSchedule[[#This Row],[re]],RTARoutes[[StageCodes]:[RouteID]],6,FALSE))</f>
        <v>#N/A</v>
      </c>
      <c r="AE1819" t="e" cm="1">
        <f t="array" ref="AE1819">_xlfn.IFS( NOT(ISNA(VLOOKUP(PrivateSchedule[[#This Row],[ow]],RTARoutes[[StageCodes]:[RouteID]],6,FALSE))), "O",  NOT(ISNA(VLOOKUP(PrivateSchedule[[#This Row],[re]],RTARoutes[[StageCodes]:[RouteID]],6,FALSE))), "R")</f>
        <v>#N/A</v>
      </c>
      <c r="AF1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VSD-*CHC SCLCRTJunction Cross-*SCLSchool</v>
      </c>
      <c r="AG1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SCLSchool-*CHC SCLCRTJunction Cross-*VSD</v>
      </c>
    </row>
    <row r="1820" spans="2:33">
      <c r="O1820" s="171" t="s">
        <v>4119</v>
      </c>
      <c r="P1820" s="172" t="s">
        <v>1023</v>
      </c>
      <c r="T1820" s="173" t="s">
        <v>3091</v>
      </c>
      <c r="U1820" t="str">
        <f t="shared" si="112"/>
        <v/>
      </c>
      <c r="V1820" s="163">
        <v>0.33333333333333331</v>
      </c>
      <c r="AA1820" s="165" t="str">
        <f t="shared" si="113"/>
        <v/>
      </c>
      <c r="AB1820" t="str">
        <f t="shared" si="114"/>
        <v>VSD</v>
      </c>
      <c r="AC1820" t="str">
        <f t="shared" si="115"/>
        <v>GA06T4505</v>
      </c>
      <c r="AD1820" t="str">
        <f>_xlfn.IFNA(VLOOKUP(PrivateSchedule[[#This Row],[ow]],RTARoutes[[StageCodes]:[RouteID]],6,FALSE), VLOOKUP(PrivateSchedule[[#This Row],[re]],RTARoutes[[StageCodes]:[RouteID]],6,FALSE))</f>
        <v>PVT465</v>
      </c>
      <c r="AE1820" t="str" cm="1">
        <f t="array" ref="AE1820">_xlfn.IFS( NOT(ISNA(VLOOKUP(PrivateSchedule[[#This Row],[ow]],RTARoutes[[StageCodes]:[RouteID]],6,FALSE))), "O",  NOT(ISNA(VLOOKUP(PrivateSchedule[[#This Row],[re]],RTARoutes[[StageCodes]:[RouteID]],6,FALSE))), "R")</f>
        <v>O</v>
      </c>
      <c r="AF1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SCLSchool-*CRT-*VRI</v>
      </c>
      <c r="AG1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VRI-*CRT-*SCLSchool</v>
      </c>
    </row>
    <row r="1821" spans="2:33">
      <c r="O1821" s="171" t="s">
        <v>3091</v>
      </c>
      <c r="P1821" s="172" t="s">
        <v>4120</v>
      </c>
      <c r="T1821" s="173" t="s">
        <v>421</v>
      </c>
      <c r="U1821" t="str">
        <f t="shared" si="112"/>
        <v/>
      </c>
      <c r="V1821" s="163">
        <v>0.35416666666666669</v>
      </c>
      <c r="AA1821" s="165" t="str">
        <f t="shared" si="113"/>
        <v/>
      </c>
      <c r="AB1821" t="str">
        <f t="shared" si="114"/>
        <v>VSD</v>
      </c>
      <c r="AC1821" t="str">
        <f t="shared" si="115"/>
        <v>GA06T4505</v>
      </c>
      <c r="AD1821" t="str">
        <f>_xlfn.IFNA(VLOOKUP(PrivateSchedule[[#This Row],[ow]],RTARoutes[[StageCodes]:[RouteID]],6,FALSE), VLOOKUP(PrivateSchedule[[#This Row],[re]],RTARoutes[[StageCodes]:[RouteID]],6,FALSE))</f>
        <v>PVT505</v>
      </c>
      <c r="AE1821" t="str" cm="1">
        <f t="array" ref="AE1821">_xlfn.IFS( NOT(ISNA(VLOOKUP(PrivateSchedule[[#This Row],[ow]],RTARoutes[[StageCodes]:[RouteID]],6,FALSE))), "O",  NOT(ISNA(VLOOKUP(PrivateSchedule[[#This Row],[re]],RTARoutes[[StageCodes]:[RouteID]],6,FALSE))), "R")</f>
        <v>O</v>
      </c>
      <c r="AF1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 BRL-*VSD</v>
      </c>
      <c r="AG1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 BRL-*VRI</v>
      </c>
    </row>
    <row r="1822" spans="2:33">
      <c r="O1822" s="171" t="s">
        <v>421</v>
      </c>
      <c r="P1822" s="172" t="s">
        <v>4102</v>
      </c>
      <c r="Q1822" s="172" t="s">
        <v>2578</v>
      </c>
      <c r="T1822" s="173" t="s">
        <v>3091</v>
      </c>
      <c r="U1822" t="str">
        <f t="shared" si="112"/>
        <v/>
      </c>
      <c r="V1822" s="163">
        <v>0.41319444444444442</v>
      </c>
      <c r="AA1822" s="165" t="str">
        <f t="shared" si="113"/>
        <v/>
      </c>
      <c r="AB1822" t="str">
        <f t="shared" si="114"/>
        <v>VSD</v>
      </c>
      <c r="AC1822" t="str">
        <f t="shared" si="115"/>
        <v>GA06T4505</v>
      </c>
      <c r="AD1822" t="e">
        <f>_xlfn.IFNA(VLOOKUP(PrivateSchedule[[#This Row],[ow]],RTARoutes[[StageCodes]:[RouteID]],6,FALSE), VLOOKUP(PrivateSchedule[[#This Row],[re]],RTARoutes[[StageCodes]:[RouteID]],6,FALSE))</f>
        <v>#N/A</v>
      </c>
      <c r="AE1822" t="e" cm="1">
        <f t="array" ref="AE1822">_xlfn.IFS( NOT(ISNA(VLOOKUP(PrivateSchedule[[#This Row],[ow]],RTARoutes[[StageCodes]:[RouteID]],6,FALSE))), "O",  NOT(ISNA(VLOOKUP(PrivateSchedule[[#This Row],[re]],RTARoutes[[StageCodes]:[RouteID]],6,FALSE))), "R")</f>
        <v>#N/A</v>
      </c>
      <c r="AF1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 -*SCL-*VRI</v>
      </c>
      <c r="AG1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VRI-*SCL-*ZAN -*VSD</v>
      </c>
    </row>
    <row r="1823" spans="2:33">
      <c r="O1823" s="171" t="s">
        <v>3091</v>
      </c>
      <c r="P1823" s="172" t="s">
        <v>2578</v>
      </c>
      <c r="T1823" s="173" t="s">
        <v>421</v>
      </c>
      <c r="U1823" t="str">
        <f t="shared" si="112"/>
        <v>VERNA IND-SANCOALE-VASCO</v>
      </c>
      <c r="V1823" s="163">
        <v>0.45833333333333331</v>
      </c>
      <c r="AA1823" s="165" t="str">
        <f t="shared" si="113"/>
        <v/>
      </c>
      <c r="AB1823" t="str">
        <f t="shared" si="114"/>
        <v>VSD</v>
      </c>
      <c r="AC1823" t="str">
        <f t="shared" si="115"/>
        <v>GA06T4505</v>
      </c>
      <c r="AD1823" t="str">
        <f>_xlfn.IFNA(VLOOKUP(PrivateSchedule[[#This Row],[ow]],RTARoutes[[StageCodes]:[RouteID]],6,FALSE), VLOOKUP(PrivateSchedule[[#This Row],[re]],RTARoutes[[StageCodes]:[RouteID]],6,FALSE))</f>
        <v>PVT501</v>
      </c>
      <c r="AE1823" t="str" cm="1">
        <f t="array" ref="AE1823">_xlfn.IFS( NOT(ISNA(VLOOKUP(PrivateSchedule[[#This Row],[ow]],RTARoutes[[StageCodes]:[RouteID]],6,FALSE))), "O",  NOT(ISNA(VLOOKUP(PrivateSchedule[[#This Row],[re]],RTARoutes[[StageCodes]:[RouteID]],6,FALSE))), "R")</f>
        <v>O</v>
      </c>
      <c r="AF1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824" spans="2:33">
      <c r="O1824" s="171" t="s">
        <v>421</v>
      </c>
      <c r="P1824" s="172" t="s">
        <v>2578</v>
      </c>
      <c r="T1824" s="173" t="s">
        <v>4119</v>
      </c>
      <c r="U1824" t="str">
        <f t="shared" si="112"/>
        <v/>
      </c>
      <c r="V1824" s="163">
        <v>0.50694444444444442</v>
      </c>
      <c r="AA1824" s="165" t="str">
        <f t="shared" si="113"/>
        <v/>
      </c>
      <c r="AB1824" t="str">
        <f t="shared" si="114"/>
        <v>VSD</v>
      </c>
      <c r="AC1824" t="str">
        <f t="shared" si="115"/>
        <v>GA06T4505</v>
      </c>
      <c r="AD1824" t="e">
        <f>_xlfn.IFNA(VLOOKUP(PrivateSchedule[[#This Row],[ow]],RTARoutes[[StageCodes]:[RouteID]],6,FALSE), VLOOKUP(PrivateSchedule[[#This Row],[re]],RTARoutes[[StageCodes]:[RouteID]],6,FALSE))</f>
        <v>#N/A</v>
      </c>
      <c r="AE1824" t="e" cm="1">
        <f t="array" ref="AE1824">_xlfn.IFS( NOT(ISNA(VLOOKUP(PrivateSchedule[[#This Row],[ow]],RTARoutes[[StageCodes]:[RouteID]],6,FALSE))), "O",  NOT(ISNA(VLOOKUP(PrivateSchedule[[#This Row],[re]],RTARoutes[[StageCodes]:[RouteID]],6,FALSE))), "R")</f>
        <v>#N/A</v>
      </c>
      <c r="AF1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VSD-*SCL-*SCLSchool</v>
      </c>
      <c r="AG1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SCLSchool-*SCL-*VSD</v>
      </c>
    </row>
    <row r="1825" spans="2:33">
      <c r="O1825" s="171" t="s">
        <v>4119</v>
      </c>
      <c r="P1825" s="172" t="s">
        <v>1023</v>
      </c>
      <c r="T1825" s="173" t="s">
        <v>421</v>
      </c>
      <c r="U1825" t="str">
        <f t="shared" si="112"/>
        <v/>
      </c>
      <c r="V1825" s="163">
        <v>0.55208333333333337</v>
      </c>
      <c r="AA1825" s="165" t="str">
        <f t="shared" si="113"/>
        <v/>
      </c>
      <c r="AB1825" t="str">
        <f t="shared" si="114"/>
        <v>VSD</v>
      </c>
      <c r="AC1825" t="str">
        <f t="shared" si="115"/>
        <v>GA06T4505</v>
      </c>
      <c r="AD1825" t="str">
        <f>_xlfn.IFNA(VLOOKUP(PrivateSchedule[[#This Row],[ow]],RTARoutes[[StageCodes]:[RouteID]],6,FALSE), VLOOKUP(PrivateSchedule[[#This Row],[re]],RTARoutes[[StageCodes]:[RouteID]],6,FALSE))</f>
        <v>PVT466</v>
      </c>
      <c r="AE1825" t="str" cm="1">
        <f t="array" ref="AE1825">_xlfn.IFS( NOT(ISNA(VLOOKUP(PrivateSchedule[[#This Row],[ow]],RTARoutes[[StageCodes]:[RouteID]],6,FALSE))), "O",  NOT(ISNA(VLOOKUP(PrivateSchedule[[#This Row],[re]],RTARoutes[[StageCodes]:[RouteID]],6,FALSE))), "R")</f>
        <v>O</v>
      </c>
      <c r="AF1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SCLSchool-*CRT-*VSD</v>
      </c>
      <c r="AG1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VSD-*CRT-*SCLSchool</v>
      </c>
    </row>
    <row r="1826" spans="2:33">
      <c r="O1826" s="171" t="s">
        <v>421</v>
      </c>
      <c r="P1826" s="172" t="s">
        <v>4102</v>
      </c>
      <c r="Q1826" s="172" t="s">
        <v>2578</v>
      </c>
      <c r="T1826" s="173" t="s">
        <v>4121</v>
      </c>
      <c r="U1826" t="str">
        <f t="shared" si="112"/>
        <v/>
      </c>
      <c r="V1826" s="163">
        <v>0.60416666666666663</v>
      </c>
      <c r="AA1826" s="165" t="str">
        <f t="shared" si="113"/>
        <v/>
      </c>
      <c r="AB1826" t="str">
        <f t="shared" si="114"/>
        <v>VSD</v>
      </c>
      <c r="AC1826" t="str">
        <f t="shared" si="115"/>
        <v>GA06T4505</v>
      </c>
      <c r="AD1826" t="e">
        <f>_xlfn.IFNA(VLOOKUP(PrivateSchedule[[#This Row],[ow]],RTARoutes[[StageCodes]:[RouteID]],6,FALSE), VLOOKUP(PrivateSchedule[[#This Row],[re]],RTARoutes[[StageCodes]:[RouteID]],6,FALSE))</f>
        <v>#N/A</v>
      </c>
      <c r="AE1826" t="e" cm="1">
        <f t="array" ref="AE1826">_xlfn.IFS( NOT(ISNA(VLOOKUP(PrivateSchedule[[#This Row],[ow]],RTARoutes[[StageCodes]:[RouteID]],6,FALSE))), "O",  NOT(ISNA(VLOOKUP(PrivateSchedule[[#This Row],[re]],RTARoutes[[StageCodes]:[RouteID]],6,FALSE))), "R")</f>
        <v>#N/A</v>
      </c>
      <c r="AF1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 -*SCL-*CRTFerry</v>
      </c>
      <c r="AG1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CRTFerry-*SCL-*ZAN -*VSD</v>
      </c>
    </row>
    <row r="1827" spans="2:33">
      <c r="O1827" s="171" t="s">
        <v>4121</v>
      </c>
      <c r="P1827" s="172" t="s">
        <v>2578</v>
      </c>
      <c r="T1827" s="173" t="s">
        <v>421</v>
      </c>
      <c r="U1827" t="str">
        <f t="shared" si="112"/>
        <v/>
      </c>
      <c r="V1827" s="163">
        <v>0.63888888888888884</v>
      </c>
      <c r="AA1827" s="165" t="str">
        <f t="shared" si="113"/>
        <v/>
      </c>
      <c r="AB1827" t="str">
        <f t="shared" si="114"/>
        <v>VSD</v>
      </c>
      <c r="AC1827" t="str">
        <f t="shared" si="115"/>
        <v>GA06T4505</v>
      </c>
      <c r="AD1827" t="str">
        <f>_xlfn.IFNA(VLOOKUP(PrivateSchedule[[#This Row],[ow]],RTARoutes[[StageCodes]:[RouteID]],6,FALSE), VLOOKUP(PrivateSchedule[[#This Row],[re]],RTARoutes[[StageCodes]:[RouteID]],6,FALSE))</f>
        <v>PVT121</v>
      </c>
      <c r="AE1827" t="str" cm="1">
        <f t="array" ref="AE1827">_xlfn.IFS( NOT(ISNA(VLOOKUP(PrivateSchedule[[#This Row],[ow]],RTARoutes[[StageCodes]:[RouteID]],6,FALSE))), "O",  NOT(ISNA(VLOOKUP(PrivateSchedule[[#This Row],[re]],RTARoutes[[StageCodes]:[RouteID]],6,FALSE))), "R")</f>
        <v>O</v>
      </c>
      <c r="AF1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CRTFerry-*SCL-*VSD</v>
      </c>
      <c r="AG1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VSD-*SCL-*CRTFerry</v>
      </c>
    </row>
    <row r="1828" spans="2:33">
      <c r="O1828" s="171" t="s">
        <v>421</v>
      </c>
      <c r="P1828" s="172" t="s">
        <v>2578</v>
      </c>
      <c r="T1828" s="173" t="s">
        <v>3091</v>
      </c>
      <c r="U1828" t="str">
        <f t="shared" si="112"/>
        <v>VASCO-SANCOALE-VERNA IND</v>
      </c>
      <c r="V1828" s="163">
        <v>0.67361111111111116</v>
      </c>
      <c r="AA1828" s="165" t="str">
        <f t="shared" si="113"/>
        <v/>
      </c>
      <c r="AB1828" t="str">
        <f t="shared" si="114"/>
        <v>VSD</v>
      </c>
      <c r="AC1828" t="str">
        <f t="shared" si="115"/>
        <v>GA06T4505</v>
      </c>
      <c r="AD1828" t="str">
        <f>_xlfn.IFNA(VLOOKUP(PrivateSchedule[[#This Row],[ow]],RTARoutes[[StageCodes]:[RouteID]],6,FALSE), VLOOKUP(PrivateSchedule[[#This Row],[re]],RTARoutes[[StageCodes]:[RouteID]],6,FALSE))</f>
        <v>PVT501</v>
      </c>
      <c r="AE1828" t="str" cm="1">
        <f t="array" ref="AE1828">_xlfn.IFS( NOT(ISNA(VLOOKUP(PrivateSchedule[[#This Row],[ow]],RTARoutes[[StageCodes]:[RouteID]],6,FALSE))), "O",  NOT(ISNA(VLOOKUP(PrivateSchedule[[#This Row],[re]],RTARoutes[[StageCodes]:[RouteID]],6,FALSE))), "R")</f>
        <v>R</v>
      </c>
      <c r="AF1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VSD-*SCL-*VRI</v>
      </c>
      <c r="AG1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VRI-*SCL-*VSD</v>
      </c>
    </row>
    <row r="1829" spans="2:33">
      <c r="O1829" s="171" t="s">
        <v>3091</v>
      </c>
      <c r="P1829" s="172" t="s">
        <v>2578</v>
      </c>
      <c r="T1829" s="173" t="s">
        <v>421</v>
      </c>
      <c r="U1829" t="str">
        <f t="shared" si="112"/>
        <v>VERNA IND-SANCOALE-VASCO</v>
      </c>
      <c r="V1829" s="163">
        <v>0.71527777777777779</v>
      </c>
      <c r="AA1829" s="165" t="str">
        <f t="shared" si="113"/>
        <v/>
      </c>
      <c r="AB1829" t="str">
        <f t="shared" si="114"/>
        <v>VSD</v>
      </c>
      <c r="AC1829" t="str">
        <f t="shared" si="115"/>
        <v>GA06T4505</v>
      </c>
      <c r="AD1829" t="str">
        <f>_xlfn.IFNA(VLOOKUP(PrivateSchedule[[#This Row],[ow]],RTARoutes[[StageCodes]:[RouteID]],6,FALSE), VLOOKUP(PrivateSchedule[[#This Row],[re]],RTARoutes[[StageCodes]:[RouteID]],6,FALSE))</f>
        <v>PVT501</v>
      </c>
      <c r="AE1829" t="str" cm="1">
        <f t="array" ref="AE1829">_xlfn.IFS( NOT(ISNA(VLOOKUP(PrivateSchedule[[#This Row],[ow]],RTARoutes[[StageCodes]:[RouteID]],6,FALSE))), "O",  NOT(ISNA(VLOOKUP(PrivateSchedule[[#This Row],[re]],RTARoutes[[StageCodes]:[RouteID]],6,FALSE))), "R")</f>
        <v>O</v>
      </c>
      <c r="AF1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830" spans="2:33">
      <c r="O1830" s="171" t="s">
        <v>421</v>
      </c>
      <c r="P1830" s="172" t="s">
        <v>2578</v>
      </c>
      <c r="T1830" s="173" t="s">
        <v>3091</v>
      </c>
      <c r="U1830" t="str">
        <f t="shared" si="112"/>
        <v>VASCO-SANCOALE-VERNA IND</v>
      </c>
      <c r="V1830" s="163">
        <v>0.75694444444444442</v>
      </c>
      <c r="AA1830" s="165" t="str">
        <f t="shared" si="113"/>
        <v/>
      </c>
      <c r="AB1830" t="str">
        <f t="shared" si="114"/>
        <v>VSD</v>
      </c>
      <c r="AC1830" t="str">
        <f t="shared" si="115"/>
        <v>GA06T4505</v>
      </c>
      <c r="AD1830" t="str">
        <f>_xlfn.IFNA(VLOOKUP(PrivateSchedule[[#This Row],[ow]],RTARoutes[[StageCodes]:[RouteID]],6,FALSE), VLOOKUP(PrivateSchedule[[#This Row],[re]],RTARoutes[[StageCodes]:[RouteID]],6,FALSE))</f>
        <v>PVT501</v>
      </c>
      <c r="AE1830" t="str" cm="1">
        <f t="array" ref="AE1830">_xlfn.IFS( NOT(ISNA(VLOOKUP(PrivateSchedule[[#This Row],[ow]],RTARoutes[[StageCodes]:[RouteID]],6,FALSE))), "O",  NOT(ISNA(VLOOKUP(PrivateSchedule[[#This Row],[re]],RTARoutes[[StageCodes]:[RouteID]],6,FALSE))), "R")</f>
        <v>R</v>
      </c>
      <c r="AF1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VSD-*SCL-*VRI</v>
      </c>
      <c r="AG1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VRI-*SCL-*VSD</v>
      </c>
    </row>
    <row r="1831" spans="2:33">
      <c r="O1831" s="171" t="s">
        <v>3091</v>
      </c>
      <c r="P1831" s="172" t="s">
        <v>2578</v>
      </c>
      <c r="T1831" s="173" t="s">
        <v>421</v>
      </c>
      <c r="U1831" t="str">
        <f t="shared" si="112"/>
        <v>VERNA IND-SANCOALE-VASCO</v>
      </c>
      <c r="V1831" s="163">
        <v>0.79513888888888884</v>
      </c>
      <c r="AA1831" s="165" t="str">
        <f t="shared" si="113"/>
        <v/>
      </c>
      <c r="AB1831" t="str">
        <f t="shared" si="114"/>
        <v>VSD</v>
      </c>
      <c r="AC1831" t="str">
        <f t="shared" si="115"/>
        <v>GA06T4505</v>
      </c>
      <c r="AD1831" t="str">
        <f>_xlfn.IFNA(VLOOKUP(PrivateSchedule[[#This Row],[ow]],RTARoutes[[StageCodes]:[RouteID]],6,FALSE), VLOOKUP(PrivateSchedule[[#This Row],[re]],RTARoutes[[StageCodes]:[RouteID]],6,FALSE))</f>
        <v>PVT501</v>
      </c>
      <c r="AE1831" t="str" cm="1">
        <f t="array" ref="AE1831">_xlfn.IFS( NOT(ISNA(VLOOKUP(PrivateSchedule[[#This Row],[ow]],RTARoutes[[StageCodes]:[RouteID]],6,FALSE))), "O",  NOT(ISNA(VLOOKUP(PrivateSchedule[[#This Row],[re]],RTARoutes[[StageCodes]:[RouteID]],6,FALSE))), "R")</f>
        <v>O</v>
      </c>
      <c r="AF1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VRI-*SCL-*VSD</v>
      </c>
      <c r="AG1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VSD-*SCL-*VRI</v>
      </c>
    </row>
    <row r="1832" spans="2:33">
      <c r="B1832" s="171" t="s">
        <v>4122</v>
      </c>
      <c r="C1832" s="172" t="s">
        <v>4054</v>
      </c>
      <c r="D1832" s="172" t="s">
        <v>4100</v>
      </c>
      <c r="E1832" s="176">
        <v>43782</v>
      </c>
      <c r="F1832" s="177">
        <v>43890</v>
      </c>
      <c r="J1832" s="171" t="s">
        <v>4123</v>
      </c>
      <c r="L1832" s="172" t="s">
        <v>16</v>
      </c>
      <c r="M1832" s="198">
        <v>30</v>
      </c>
      <c r="N1832" s="199">
        <v>12</v>
      </c>
      <c r="O1832" s="171" t="s">
        <v>2578</v>
      </c>
      <c r="T1832" s="173" t="s">
        <v>2924</v>
      </c>
      <c r="U1832" t="str">
        <f t="shared" si="112"/>
        <v>SANCOALE-TITAN</v>
      </c>
      <c r="V1832" s="163">
        <v>0.3125</v>
      </c>
      <c r="AA1832" s="165" t="str">
        <f t="shared" si="113"/>
        <v/>
      </c>
      <c r="AB1832" t="str">
        <f t="shared" si="114"/>
        <v>VSD</v>
      </c>
      <c r="AC1832" t="str">
        <f t="shared" si="115"/>
        <v>GA06T4409</v>
      </c>
      <c r="AD1832" t="str">
        <f>_xlfn.IFNA(VLOOKUP(PrivateSchedule[[#This Row],[ow]],RTARoutes[[StageCodes]:[RouteID]],6,FALSE), VLOOKUP(PrivateSchedule[[#This Row],[re]],RTARoutes[[StageCodes]:[RouteID]],6,FALSE))</f>
        <v>PVT463</v>
      </c>
      <c r="AE1832" t="str" cm="1">
        <f t="array" ref="AE1832">_xlfn.IFS( NOT(ISNA(VLOOKUP(PrivateSchedule[[#This Row],[ow]],RTARoutes[[StageCodes]:[RouteID]],6,FALSE))), "O",  NOT(ISNA(VLOOKUP(PrivateSchedule[[#This Row],[re]],RTARoutes[[StageCodes]:[RouteID]],6,FALSE))), "R")</f>
        <v>O</v>
      </c>
      <c r="AF1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SCL-*TTN</v>
      </c>
      <c r="AG1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</v>
      </c>
    </row>
    <row r="1833" spans="2:33">
      <c r="O1833" s="171" t="s">
        <v>2924</v>
      </c>
      <c r="P1833" s="172" t="s">
        <v>2578</v>
      </c>
      <c r="T1833" s="173" t="s">
        <v>421</v>
      </c>
      <c r="U1833" t="str">
        <f t="shared" si="112"/>
        <v>TITAN-SANCOALE-VASCO</v>
      </c>
      <c r="V1833" s="163">
        <v>0.32291666666666669</v>
      </c>
      <c r="AA1833" s="165" t="str">
        <f t="shared" si="113"/>
        <v/>
      </c>
      <c r="AB1833" t="str">
        <f t="shared" si="114"/>
        <v>VSD</v>
      </c>
      <c r="AC1833" t="str">
        <f t="shared" si="115"/>
        <v>GA06T4409</v>
      </c>
      <c r="AD1833" t="str">
        <f>_xlfn.IFNA(VLOOKUP(PrivateSchedule[[#This Row],[ow]],RTARoutes[[StageCodes]:[RouteID]],6,FALSE), VLOOKUP(PrivateSchedule[[#This Row],[re]],RTARoutes[[StageCodes]:[RouteID]],6,FALSE))</f>
        <v>PVT492</v>
      </c>
      <c r="AE1833" t="str" cm="1">
        <f t="array" ref="AE1833">_xlfn.IFS( NOT(ISNA(VLOOKUP(PrivateSchedule[[#This Row],[ow]],RTARoutes[[StageCodes]:[RouteID]],6,FALSE))), "O",  NOT(ISNA(VLOOKUP(PrivateSchedule[[#This Row],[re]],RTARoutes[[StageCodes]:[RouteID]],6,FALSE))), "R")</f>
        <v>O</v>
      </c>
      <c r="AF1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TTN-*SCL-*VSD</v>
      </c>
      <c r="AG1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VSD-*SCL-*TTN</v>
      </c>
    </row>
    <row r="1834" spans="2:33">
      <c r="O1834" s="171" t="s">
        <v>421</v>
      </c>
      <c r="T1834" s="173" t="s">
        <v>807</v>
      </c>
      <c r="U1834" t="str">
        <f t="shared" si="112"/>
        <v>VASCO-BIRLA</v>
      </c>
      <c r="V1834" s="163">
        <v>0.375</v>
      </c>
      <c r="AA1834" s="165" t="str">
        <f t="shared" si="113"/>
        <v/>
      </c>
      <c r="AB1834" t="str">
        <f t="shared" si="114"/>
        <v>VSD</v>
      </c>
      <c r="AC1834" t="str">
        <f t="shared" si="115"/>
        <v>GA06T4409</v>
      </c>
      <c r="AD1834" t="str">
        <f>_xlfn.IFNA(VLOOKUP(PrivateSchedule[[#This Row],[ow]],RTARoutes[[StageCodes]:[RouteID]],6,FALSE), VLOOKUP(PrivateSchedule[[#This Row],[re]],RTARoutes[[StageCodes]:[RouteID]],6,FALSE))</f>
        <v>PVT88</v>
      </c>
      <c r="AE1834" t="str" cm="1">
        <f t="array" ref="AE1834">_xlfn.IFS( NOT(ISNA(VLOOKUP(PrivateSchedule[[#This Row],[ow]],RTARoutes[[StageCodes]:[RouteID]],6,FALSE))), "O",  NOT(ISNA(VLOOKUP(PrivateSchedule[[#This Row],[re]],RTARoutes[[StageCodes]:[RouteID]],6,FALSE))), "R")</f>
        <v>R</v>
      </c>
      <c r="AF1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35" spans="2:33">
      <c r="O1835" s="171" t="s">
        <v>807</v>
      </c>
      <c r="T1835" s="173" t="s">
        <v>421</v>
      </c>
      <c r="U1835" t="str">
        <f t="shared" si="112"/>
        <v>BIRLA-VASCO</v>
      </c>
      <c r="V1835" s="163">
        <v>0.40972222222222221</v>
      </c>
      <c r="AA1835" s="165" t="str">
        <f t="shared" si="113"/>
        <v/>
      </c>
      <c r="AB1835" t="str">
        <f t="shared" si="114"/>
        <v>VSD</v>
      </c>
      <c r="AC1835" t="str">
        <f t="shared" si="115"/>
        <v>GA06T4409</v>
      </c>
      <c r="AD1835" t="str">
        <f>_xlfn.IFNA(VLOOKUP(PrivateSchedule[[#This Row],[ow]],RTARoutes[[StageCodes]:[RouteID]],6,FALSE), VLOOKUP(PrivateSchedule[[#This Row],[re]],RTARoutes[[StageCodes]:[RouteID]],6,FALSE))</f>
        <v>PVT88</v>
      </c>
      <c r="AE1835" t="str" cm="1">
        <f t="array" ref="AE1835">_xlfn.IFS( NOT(ISNA(VLOOKUP(PrivateSchedule[[#This Row],[ow]],RTARoutes[[StageCodes]:[RouteID]],6,FALSE))), "O",  NOT(ISNA(VLOOKUP(PrivateSchedule[[#This Row],[re]],RTARoutes[[StageCodes]:[RouteID]],6,FALSE))), "R")</f>
        <v>O</v>
      </c>
      <c r="AF1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36" spans="2:33">
      <c r="O1836" s="171" t="s">
        <v>421</v>
      </c>
      <c r="P1836" s="172" t="s">
        <v>2578</v>
      </c>
      <c r="T1836" s="173" t="s">
        <v>2924</v>
      </c>
      <c r="U1836" t="str">
        <f t="shared" si="112"/>
        <v>VASCO-SANCOALE-TITAN</v>
      </c>
      <c r="V1836" s="163">
        <v>0.46875</v>
      </c>
      <c r="AA1836" s="165" t="str">
        <f t="shared" si="113"/>
        <v/>
      </c>
      <c r="AB1836" t="str">
        <f t="shared" si="114"/>
        <v>VSD</v>
      </c>
      <c r="AC1836" t="str">
        <f t="shared" si="115"/>
        <v>GA06T4409</v>
      </c>
      <c r="AD1836" t="str">
        <f>_xlfn.IFNA(VLOOKUP(PrivateSchedule[[#This Row],[ow]],RTARoutes[[StageCodes]:[RouteID]],6,FALSE), VLOOKUP(PrivateSchedule[[#This Row],[re]],RTARoutes[[StageCodes]:[RouteID]],6,FALSE))</f>
        <v>PVT492</v>
      </c>
      <c r="AE1836" t="str" cm="1">
        <f t="array" ref="AE1836">_xlfn.IFS( NOT(ISNA(VLOOKUP(PrivateSchedule[[#This Row],[ow]],RTARoutes[[StageCodes]:[RouteID]],6,FALSE))), "O",  NOT(ISNA(VLOOKUP(PrivateSchedule[[#This Row],[re]],RTARoutes[[StageCodes]:[RouteID]],6,FALSE))), "R")</f>
        <v>R</v>
      </c>
      <c r="AF1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VSD-*SCL-*TTN</v>
      </c>
      <c r="AG1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TTN-*SCL-*VSD</v>
      </c>
    </row>
    <row r="1837" spans="2:33">
      <c r="O1837" s="171" t="s">
        <v>2924</v>
      </c>
      <c r="P1837" s="172" t="s">
        <v>2578</v>
      </c>
      <c r="T1837" s="173" t="s">
        <v>421</v>
      </c>
      <c r="U1837" t="str">
        <f t="shared" si="112"/>
        <v>TITAN-SANCOALE-VASCO</v>
      </c>
      <c r="V1837" s="163">
        <v>0.63541666666666663</v>
      </c>
      <c r="AA1837" s="165" t="str">
        <f t="shared" si="113"/>
        <v/>
      </c>
      <c r="AB1837" t="str">
        <f t="shared" si="114"/>
        <v>VSD</v>
      </c>
      <c r="AC1837" t="str">
        <f t="shared" si="115"/>
        <v>GA06T4409</v>
      </c>
      <c r="AD1837" t="str">
        <f>_xlfn.IFNA(VLOOKUP(PrivateSchedule[[#This Row],[ow]],RTARoutes[[StageCodes]:[RouteID]],6,FALSE), VLOOKUP(PrivateSchedule[[#This Row],[re]],RTARoutes[[StageCodes]:[RouteID]],6,FALSE))</f>
        <v>PVT492</v>
      </c>
      <c r="AE1837" t="str" cm="1">
        <f t="array" ref="AE1837">_xlfn.IFS( NOT(ISNA(VLOOKUP(PrivateSchedule[[#This Row],[ow]],RTARoutes[[StageCodes]:[RouteID]],6,FALSE))), "O",  NOT(ISNA(VLOOKUP(PrivateSchedule[[#This Row],[re]],RTARoutes[[StageCodes]:[RouteID]],6,FALSE))), "R")</f>
        <v>O</v>
      </c>
      <c r="AF1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TTN-*SCL-*VSD</v>
      </c>
      <c r="AG1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VSD-*SCL-*TTN</v>
      </c>
    </row>
    <row r="1838" spans="2:33">
      <c r="O1838" s="171" t="s">
        <v>421</v>
      </c>
      <c r="P1838" s="172" t="s">
        <v>2578</v>
      </c>
      <c r="T1838" s="173" t="s">
        <v>2924</v>
      </c>
      <c r="U1838" t="str">
        <f t="shared" si="112"/>
        <v>VASCO-SANCOALE-TITAN</v>
      </c>
      <c r="V1838" s="163">
        <v>0.69791666666666663</v>
      </c>
      <c r="AA1838" s="165" t="str">
        <f t="shared" si="113"/>
        <v/>
      </c>
      <c r="AB1838" t="str">
        <f t="shared" si="114"/>
        <v>VSD</v>
      </c>
      <c r="AC1838" t="str">
        <f t="shared" si="115"/>
        <v>GA06T4409</v>
      </c>
      <c r="AD1838" t="str">
        <f>_xlfn.IFNA(VLOOKUP(PrivateSchedule[[#This Row],[ow]],RTARoutes[[StageCodes]:[RouteID]],6,FALSE), VLOOKUP(PrivateSchedule[[#This Row],[re]],RTARoutes[[StageCodes]:[RouteID]],6,FALSE))</f>
        <v>PVT492</v>
      </c>
      <c r="AE1838" t="str" cm="1">
        <f t="array" ref="AE1838">_xlfn.IFS( NOT(ISNA(VLOOKUP(PrivateSchedule[[#This Row],[ow]],RTARoutes[[StageCodes]:[RouteID]],6,FALSE))), "O",  NOT(ISNA(VLOOKUP(PrivateSchedule[[#This Row],[re]],RTARoutes[[StageCodes]:[RouteID]],6,FALSE))), "R")</f>
        <v>R</v>
      </c>
      <c r="AF1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VSD-*SCL-*TTN</v>
      </c>
      <c r="AG1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TTN-*SCL-*VSD</v>
      </c>
    </row>
    <row r="1839" spans="2:33">
      <c r="O1839" s="171" t="s">
        <v>2924</v>
      </c>
      <c r="P1839" s="172" t="s">
        <v>2578</v>
      </c>
      <c r="T1839" s="173" t="s">
        <v>421</v>
      </c>
      <c r="U1839" t="str">
        <f t="shared" si="112"/>
        <v>TITAN-SANCOALE-VASCO</v>
      </c>
      <c r="V1839" s="163">
        <v>0.63541666666666663</v>
      </c>
      <c r="AA1839" s="165" t="str">
        <f t="shared" si="113"/>
        <v/>
      </c>
      <c r="AB1839" t="str">
        <f t="shared" si="114"/>
        <v>VSD</v>
      </c>
      <c r="AC1839" t="str">
        <f t="shared" si="115"/>
        <v>GA06T4409</v>
      </c>
      <c r="AD1839" t="str">
        <f>_xlfn.IFNA(VLOOKUP(PrivateSchedule[[#This Row],[ow]],RTARoutes[[StageCodes]:[RouteID]],6,FALSE), VLOOKUP(PrivateSchedule[[#This Row],[re]],RTARoutes[[StageCodes]:[RouteID]],6,FALSE))</f>
        <v>PVT492</v>
      </c>
      <c r="AE1839" t="str" cm="1">
        <f t="array" ref="AE1839">_xlfn.IFS( NOT(ISNA(VLOOKUP(PrivateSchedule[[#This Row],[ow]],RTARoutes[[StageCodes]:[RouteID]],6,FALSE))), "O",  NOT(ISNA(VLOOKUP(PrivateSchedule[[#This Row],[re]],RTARoutes[[StageCodes]:[RouteID]],6,FALSE))), "R")</f>
        <v>O</v>
      </c>
      <c r="AF1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TTN-*SCL-*VSD</v>
      </c>
      <c r="AG1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VSD-*SCL-*TTN</v>
      </c>
    </row>
    <row r="1840" spans="2:33">
      <c r="O1840" s="171" t="s">
        <v>421</v>
      </c>
      <c r="P1840" s="172" t="s">
        <v>2578</v>
      </c>
      <c r="T1840" s="173" t="s">
        <v>2924</v>
      </c>
      <c r="U1840" t="str">
        <f t="shared" si="112"/>
        <v>VASCO-SANCOALE-TITAN</v>
      </c>
      <c r="V1840" s="163">
        <v>0.69791666666666663</v>
      </c>
      <c r="AA1840" s="165" t="str">
        <f t="shared" si="113"/>
        <v/>
      </c>
      <c r="AB1840" t="str">
        <f t="shared" si="114"/>
        <v>VSD</v>
      </c>
      <c r="AC1840" t="str">
        <f t="shared" si="115"/>
        <v>GA06T4409</v>
      </c>
      <c r="AD1840" t="str">
        <f>_xlfn.IFNA(VLOOKUP(PrivateSchedule[[#This Row],[ow]],RTARoutes[[StageCodes]:[RouteID]],6,FALSE), VLOOKUP(PrivateSchedule[[#This Row],[re]],RTARoutes[[StageCodes]:[RouteID]],6,FALSE))</f>
        <v>PVT492</v>
      </c>
      <c r="AE1840" t="str" cm="1">
        <f t="array" ref="AE1840">_xlfn.IFS( NOT(ISNA(VLOOKUP(PrivateSchedule[[#This Row],[ow]],RTARoutes[[StageCodes]:[RouteID]],6,FALSE))), "O",  NOT(ISNA(VLOOKUP(PrivateSchedule[[#This Row],[re]],RTARoutes[[StageCodes]:[RouteID]],6,FALSE))), "R")</f>
        <v>R</v>
      </c>
      <c r="AF1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VSD-*SCL-*TTN</v>
      </c>
      <c r="AG1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TTN-*SCL-*VSD</v>
      </c>
    </row>
    <row r="1841" spans="2:33">
      <c r="O1841" s="171" t="s">
        <v>2924</v>
      </c>
      <c r="P1841" s="172" t="s">
        <v>2578</v>
      </c>
      <c r="T1841" s="173" t="s">
        <v>421</v>
      </c>
      <c r="U1841" t="str">
        <f t="shared" si="112"/>
        <v>TITAN-SANCOALE-VASCO</v>
      </c>
      <c r="V1841" s="163">
        <v>0.72916666666666663</v>
      </c>
      <c r="AA1841" s="165" t="str">
        <f t="shared" si="113"/>
        <v/>
      </c>
      <c r="AB1841" t="str">
        <f t="shared" si="114"/>
        <v>VSD</v>
      </c>
      <c r="AC1841" t="str">
        <f t="shared" si="115"/>
        <v>GA06T4409</v>
      </c>
      <c r="AD1841" t="str">
        <f>_xlfn.IFNA(VLOOKUP(PrivateSchedule[[#This Row],[ow]],RTARoutes[[StageCodes]:[RouteID]],6,FALSE), VLOOKUP(PrivateSchedule[[#This Row],[re]],RTARoutes[[StageCodes]:[RouteID]],6,FALSE))</f>
        <v>PVT492</v>
      </c>
      <c r="AE1841" t="str" cm="1">
        <f t="array" ref="AE1841">_xlfn.IFS( NOT(ISNA(VLOOKUP(PrivateSchedule[[#This Row],[ow]],RTARoutes[[StageCodes]:[RouteID]],6,FALSE))), "O",  NOT(ISNA(VLOOKUP(PrivateSchedule[[#This Row],[re]],RTARoutes[[StageCodes]:[RouteID]],6,FALSE))), "R")</f>
        <v>O</v>
      </c>
      <c r="AF1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TTN-*SCL-*VSD</v>
      </c>
      <c r="AG1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VSD-*SCL-*TTN</v>
      </c>
    </row>
    <row r="1842" spans="2:33">
      <c r="O1842" s="171" t="s">
        <v>421</v>
      </c>
      <c r="T1842" s="173" t="s">
        <v>2578</v>
      </c>
      <c r="U1842" t="str">
        <f t="shared" si="112"/>
        <v>VASCO-SANCOALE</v>
      </c>
      <c r="V1842" s="163">
        <v>0.79166666666666663</v>
      </c>
      <c r="AA1842" s="165" t="str">
        <f t="shared" si="113"/>
        <v/>
      </c>
      <c r="AB1842" t="str">
        <f t="shared" si="114"/>
        <v>VSD</v>
      </c>
      <c r="AC1842" t="str">
        <f t="shared" si="115"/>
        <v>GA06T4409</v>
      </c>
      <c r="AD1842" t="e">
        <f>_xlfn.IFNA(VLOOKUP(PrivateSchedule[[#This Row],[ow]],RTARoutes[[StageCodes]:[RouteID]],6,FALSE), VLOOKUP(PrivateSchedule[[#This Row],[re]],RTARoutes[[StageCodes]:[RouteID]],6,FALSE))</f>
        <v>#N/A</v>
      </c>
      <c r="AE1842" t="e" cm="1">
        <f t="array" ref="AE1842">_xlfn.IFS( NOT(ISNA(VLOOKUP(PrivateSchedule[[#This Row],[ow]],RTARoutes[[StageCodes]:[RouteID]],6,FALSE))), "O",  NOT(ISNA(VLOOKUP(PrivateSchedule[[#This Row],[re]],RTARoutes[[StageCodes]:[RouteID]],6,FALSE))), "R")</f>
        <v>#N/A</v>
      </c>
      <c r="AF1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</v>
      </c>
      <c r="AG1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SCL-*VSD</v>
      </c>
    </row>
    <row r="1843" spans="2:33">
      <c r="B1843" s="171" t="s">
        <v>4124</v>
      </c>
      <c r="C1843" s="172" t="s">
        <v>4125</v>
      </c>
      <c r="D1843" s="172" t="s">
        <v>4100</v>
      </c>
      <c r="E1843" s="176">
        <v>43435</v>
      </c>
      <c r="F1843" s="177">
        <v>43555</v>
      </c>
      <c r="J1843" s="171" t="s">
        <v>4126</v>
      </c>
      <c r="L1843" s="172" t="s">
        <v>16</v>
      </c>
      <c r="M1843" s="198">
        <v>27</v>
      </c>
      <c r="N1843" s="199">
        <v>11</v>
      </c>
      <c r="O1843" s="171" t="s">
        <v>421</v>
      </c>
      <c r="T1843" s="173" t="s">
        <v>2578</v>
      </c>
      <c r="U1843" t="str">
        <f t="shared" si="112"/>
        <v>VASCO-SANCOALE</v>
      </c>
      <c r="V1843" s="163">
        <v>0.28819444444444442</v>
      </c>
      <c r="AA1843" s="165" t="str">
        <f t="shared" si="113"/>
        <v/>
      </c>
      <c r="AB1843" t="str">
        <f t="shared" si="114"/>
        <v>VSD</v>
      </c>
      <c r="AC1843" t="str">
        <f t="shared" si="115"/>
        <v>GA01T9455</v>
      </c>
      <c r="AD1843" t="e">
        <f>_xlfn.IFNA(VLOOKUP(PrivateSchedule[[#This Row],[ow]],RTARoutes[[StageCodes]:[RouteID]],6,FALSE), VLOOKUP(PrivateSchedule[[#This Row],[re]],RTARoutes[[StageCodes]:[RouteID]],6,FALSE))</f>
        <v>#N/A</v>
      </c>
      <c r="AE1843" t="e" cm="1">
        <f t="array" ref="AE1843">_xlfn.IFS( NOT(ISNA(VLOOKUP(PrivateSchedule[[#This Row],[ow]],RTARoutes[[StageCodes]:[RouteID]],6,FALSE))), "O",  NOT(ISNA(VLOOKUP(PrivateSchedule[[#This Row],[re]],RTARoutes[[StageCodes]:[RouteID]],6,FALSE))), "R")</f>
        <v>#N/A</v>
      </c>
      <c r="AF1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</v>
      </c>
      <c r="AG1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SCL-*VSD</v>
      </c>
    </row>
    <row r="1844" spans="2:33">
      <c r="O1844" s="171" t="s">
        <v>2578</v>
      </c>
      <c r="T1844" s="173" t="s">
        <v>807</v>
      </c>
      <c r="U1844" t="str">
        <f t="shared" si="112"/>
        <v>SANCOALE-BIRLA</v>
      </c>
      <c r="V1844" s="163">
        <v>0.3298611111111111</v>
      </c>
      <c r="AA1844" s="165" t="str">
        <f t="shared" si="113"/>
        <v/>
      </c>
      <c r="AB1844" t="str">
        <f t="shared" si="114"/>
        <v>VSD</v>
      </c>
      <c r="AC1844" t="str">
        <f t="shared" si="115"/>
        <v>GA01T9455</v>
      </c>
      <c r="AD1844" t="e">
        <f>_xlfn.IFNA(VLOOKUP(PrivateSchedule[[#This Row],[ow]],RTARoutes[[StageCodes]:[RouteID]],6,FALSE), VLOOKUP(PrivateSchedule[[#This Row],[re]],RTARoutes[[StageCodes]:[RouteID]],6,FALSE))</f>
        <v>#N/A</v>
      </c>
      <c r="AE1844" t="e" cm="1">
        <f t="array" ref="AE1844">_xlfn.IFS( NOT(ISNA(VLOOKUP(PrivateSchedule[[#This Row],[ow]],RTARoutes[[StageCodes]:[RouteID]],6,FALSE))), "O",  NOT(ISNA(VLOOKUP(PrivateSchedule[[#This Row],[re]],RTARoutes[[StageCodes]:[RouteID]],6,FALSE))), "R")</f>
        <v>#N/A</v>
      </c>
      <c r="AF1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SCL-*BRL</v>
      </c>
      <c r="AG1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BRL-*SCL</v>
      </c>
    </row>
    <row r="1845" spans="2:33">
      <c r="O1845" s="171" t="s">
        <v>807</v>
      </c>
      <c r="T1845" s="173" t="s">
        <v>1410</v>
      </c>
      <c r="U1845" t="str">
        <f t="shared" si="112"/>
        <v>BIRLA-HARBOUR</v>
      </c>
      <c r="V1845" s="163">
        <v>0.34027777777777779</v>
      </c>
      <c r="AA1845" s="165" t="str">
        <f t="shared" si="113"/>
        <v/>
      </c>
      <c r="AB1845" t="str">
        <f t="shared" si="114"/>
        <v>VSD</v>
      </c>
      <c r="AC1845" t="str">
        <f t="shared" si="115"/>
        <v>GA01T9455</v>
      </c>
      <c r="AD1845" t="str">
        <f>_xlfn.IFNA(VLOOKUP(PrivateSchedule[[#This Row],[ow]],RTARoutes[[StageCodes]:[RouteID]],6,FALSE), VLOOKUP(PrivateSchedule[[#This Row],[re]],RTARoutes[[StageCodes]:[RouteID]],6,FALSE))</f>
        <v>PVT89</v>
      </c>
      <c r="AE1845" t="str" cm="1">
        <f t="array" ref="AE1845">_xlfn.IFS( NOT(ISNA(VLOOKUP(PrivateSchedule[[#This Row],[ow]],RTARoutes[[StageCodes]:[RouteID]],6,FALSE))), "O",  NOT(ISNA(VLOOKUP(PrivateSchedule[[#This Row],[re]],RTARoutes[[StageCodes]:[RouteID]],6,FALSE))), "R")</f>
        <v>O</v>
      </c>
      <c r="AF1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BRL-*HRB</v>
      </c>
      <c r="AG1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HRB-*BRL</v>
      </c>
    </row>
    <row r="1846" spans="2:33">
      <c r="O1846" s="171" t="s">
        <v>1410</v>
      </c>
      <c r="T1846" s="173" t="s">
        <v>421</v>
      </c>
      <c r="U1846" t="str">
        <f t="shared" si="112"/>
        <v>HARBOUR-VASCO</v>
      </c>
      <c r="V1846" s="163">
        <v>0.3576388888888889</v>
      </c>
      <c r="AA1846" s="165" t="str">
        <f t="shared" si="113"/>
        <v/>
      </c>
      <c r="AB1846" t="str">
        <f t="shared" si="114"/>
        <v>VSD</v>
      </c>
      <c r="AC1846" t="str">
        <f t="shared" si="115"/>
        <v>GA01T9455</v>
      </c>
      <c r="AD1846" t="str">
        <f>_xlfn.IFNA(VLOOKUP(PrivateSchedule[[#This Row],[ow]],RTARoutes[[StageCodes]:[RouteID]],6,FALSE), VLOOKUP(PrivateSchedule[[#This Row],[re]],RTARoutes[[StageCodes]:[RouteID]],6,FALSE))</f>
        <v>PVT199</v>
      </c>
      <c r="AE1846" t="str" cm="1">
        <f t="array" ref="AE1846">_xlfn.IFS( NOT(ISNA(VLOOKUP(PrivateSchedule[[#This Row],[ow]],RTARoutes[[StageCodes]:[RouteID]],6,FALSE))), "O",  NOT(ISNA(VLOOKUP(PrivateSchedule[[#This Row],[re]],RTARoutes[[StageCodes]:[RouteID]],6,FALSE))), "R")</f>
        <v>R</v>
      </c>
      <c r="AF1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HRB-*VSD</v>
      </c>
      <c r="AG1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VSD-*HRB</v>
      </c>
    </row>
    <row r="1847" spans="2:33">
      <c r="O1847" s="171" t="s">
        <v>421</v>
      </c>
      <c r="T1847" s="173" t="s">
        <v>807</v>
      </c>
      <c r="U1847" t="str">
        <f t="shared" si="112"/>
        <v>VASCO-BIRLA</v>
      </c>
      <c r="V1847" s="163">
        <v>0.37847222222222221</v>
      </c>
      <c r="AA1847" s="165" t="str">
        <f t="shared" si="113"/>
        <v/>
      </c>
      <c r="AB1847" t="str">
        <f t="shared" si="114"/>
        <v>VSD</v>
      </c>
      <c r="AC1847" t="str">
        <f t="shared" si="115"/>
        <v>GA01T9455</v>
      </c>
      <c r="AD1847" t="str">
        <f>_xlfn.IFNA(VLOOKUP(PrivateSchedule[[#This Row],[ow]],RTARoutes[[StageCodes]:[RouteID]],6,FALSE), VLOOKUP(PrivateSchedule[[#This Row],[re]],RTARoutes[[StageCodes]:[RouteID]],6,FALSE))</f>
        <v>PVT88</v>
      </c>
      <c r="AE1847" t="str" cm="1">
        <f t="array" ref="AE1847">_xlfn.IFS( NOT(ISNA(VLOOKUP(PrivateSchedule[[#This Row],[ow]],RTARoutes[[StageCodes]:[RouteID]],6,FALSE))), "O",  NOT(ISNA(VLOOKUP(PrivateSchedule[[#This Row],[re]],RTARoutes[[StageCodes]:[RouteID]],6,FALSE))), "R")</f>
        <v>R</v>
      </c>
      <c r="AF1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48" spans="2:33">
      <c r="O1848" s="171" t="s">
        <v>807</v>
      </c>
      <c r="T1848" s="173" t="s">
        <v>421</v>
      </c>
      <c r="U1848" t="str">
        <f t="shared" si="112"/>
        <v>BIRLA-VASCO</v>
      </c>
      <c r="V1848" s="163">
        <v>0.41319444444444442</v>
      </c>
      <c r="AA1848" s="165" t="str">
        <f t="shared" si="113"/>
        <v/>
      </c>
      <c r="AB1848" t="str">
        <f t="shared" si="114"/>
        <v>VSD</v>
      </c>
      <c r="AC1848" t="str">
        <f t="shared" si="115"/>
        <v>GA01T9455</v>
      </c>
      <c r="AD1848" t="str">
        <f>_xlfn.IFNA(VLOOKUP(PrivateSchedule[[#This Row],[ow]],RTARoutes[[StageCodes]:[RouteID]],6,FALSE), VLOOKUP(PrivateSchedule[[#This Row],[re]],RTARoutes[[StageCodes]:[RouteID]],6,FALSE))</f>
        <v>PVT88</v>
      </c>
      <c r="AE1848" t="str" cm="1">
        <f t="array" ref="AE1848">_xlfn.IFS( NOT(ISNA(VLOOKUP(PrivateSchedule[[#This Row],[ow]],RTARoutes[[StageCodes]:[RouteID]],6,FALSE))), "O",  NOT(ISNA(VLOOKUP(PrivateSchedule[[#This Row],[re]],RTARoutes[[StageCodes]:[RouteID]],6,FALSE))), "R")</f>
        <v>O</v>
      </c>
      <c r="AF1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49" spans="2:33">
      <c r="O1849" s="171" t="s">
        <v>421</v>
      </c>
      <c r="T1849" s="173" t="s">
        <v>807</v>
      </c>
      <c r="U1849" t="str">
        <f t="shared" si="112"/>
        <v>VASCO-BIRLA</v>
      </c>
      <c r="V1849" s="163">
        <v>0.43402777777777779</v>
      </c>
      <c r="AA1849" s="165" t="str">
        <f t="shared" si="113"/>
        <v/>
      </c>
      <c r="AB1849" t="str">
        <f t="shared" si="114"/>
        <v>VSD</v>
      </c>
      <c r="AC1849" t="str">
        <f t="shared" si="115"/>
        <v>GA01T9455</v>
      </c>
      <c r="AD1849" t="str">
        <f>_xlfn.IFNA(VLOOKUP(PrivateSchedule[[#This Row],[ow]],RTARoutes[[StageCodes]:[RouteID]],6,FALSE), VLOOKUP(PrivateSchedule[[#This Row],[re]],RTARoutes[[StageCodes]:[RouteID]],6,FALSE))</f>
        <v>PVT88</v>
      </c>
      <c r="AE1849" t="str" cm="1">
        <f t="array" ref="AE1849">_xlfn.IFS( NOT(ISNA(VLOOKUP(PrivateSchedule[[#This Row],[ow]],RTARoutes[[StageCodes]:[RouteID]],6,FALSE))), "O",  NOT(ISNA(VLOOKUP(PrivateSchedule[[#This Row],[re]],RTARoutes[[StageCodes]:[RouteID]],6,FALSE))), "R")</f>
        <v>R</v>
      </c>
      <c r="AF1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50" spans="2:33">
      <c r="O1850" s="171" t="s">
        <v>807</v>
      </c>
      <c r="T1850" s="173" t="s">
        <v>421</v>
      </c>
      <c r="U1850" t="str">
        <f t="shared" si="112"/>
        <v>BIRLA-VASCO</v>
      </c>
      <c r="V1850" s="163">
        <v>0.4548611111111111</v>
      </c>
      <c r="AA1850" s="165" t="str">
        <f t="shared" si="113"/>
        <v/>
      </c>
      <c r="AB1850" t="str">
        <f t="shared" si="114"/>
        <v>VSD</v>
      </c>
      <c r="AC1850" t="str">
        <f t="shared" si="115"/>
        <v>GA01T9455</v>
      </c>
      <c r="AD1850" t="str">
        <f>_xlfn.IFNA(VLOOKUP(PrivateSchedule[[#This Row],[ow]],RTARoutes[[StageCodes]:[RouteID]],6,FALSE), VLOOKUP(PrivateSchedule[[#This Row],[re]],RTARoutes[[StageCodes]:[RouteID]],6,FALSE))</f>
        <v>PVT88</v>
      </c>
      <c r="AE1850" t="str" cm="1">
        <f t="array" ref="AE1850">_xlfn.IFS( NOT(ISNA(VLOOKUP(PrivateSchedule[[#This Row],[ow]],RTARoutes[[StageCodes]:[RouteID]],6,FALSE))), "O",  NOT(ISNA(VLOOKUP(PrivateSchedule[[#This Row],[re]],RTARoutes[[StageCodes]:[RouteID]],6,FALSE))), "R")</f>
        <v>O</v>
      </c>
      <c r="AF1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51" spans="2:33">
      <c r="O1851" s="171" t="s">
        <v>421</v>
      </c>
      <c r="T1851" s="173" t="s">
        <v>807</v>
      </c>
      <c r="U1851" t="str">
        <f t="shared" si="112"/>
        <v>VASCO-BIRLA</v>
      </c>
      <c r="V1851" s="163">
        <v>0.47569444444444442</v>
      </c>
      <c r="AA1851" s="165" t="str">
        <f t="shared" si="113"/>
        <v/>
      </c>
      <c r="AB1851" t="str">
        <f t="shared" si="114"/>
        <v>VSD</v>
      </c>
      <c r="AC1851" t="str">
        <f t="shared" si="115"/>
        <v>GA01T9455</v>
      </c>
      <c r="AD1851" t="str">
        <f>_xlfn.IFNA(VLOOKUP(PrivateSchedule[[#This Row],[ow]],RTARoutes[[StageCodes]:[RouteID]],6,FALSE), VLOOKUP(PrivateSchedule[[#This Row],[re]],RTARoutes[[StageCodes]:[RouteID]],6,FALSE))</f>
        <v>PVT88</v>
      </c>
      <c r="AE1851" t="str" cm="1">
        <f t="array" ref="AE1851">_xlfn.IFS( NOT(ISNA(VLOOKUP(PrivateSchedule[[#This Row],[ow]],RTARoutes[[StageCodes]:[RouteID]],6,FALSE))), "O",  NOT(ISNA(VLOOKUP(PrivateSchedule[[#This Row],[re]],RTARoutes[[StageCodes]:[RouteID]],6,FALSE))), "R")</f>
        <v>R</v>
      </c>
      <c r="AF1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52" spans="2:33">
      <c r="O1852" s="171" t="s">
        <v>807</v>
      </c>
      <c r="T1852" s="173" t="s">
        <v>421</v>
      </c>
      <c r="U1852" t="str">
        <f t="shared" si="112"/>
        <v>BIRLA-VASCO</v>
      </c>
      <c r="V1852" s="163">
        <v>0.49305555555555558</v>
      </c>
      <c r="AA1852" s="165" t="str">
        <f t="shared" si="113"/>
        <v/>
      </c>
      <c r="AB1852" t="str">
        <f t="shared" si="114"/>
        <v>VSD</v>
      </c>
      <c r="AC1852" t="str">
        <f t="shared" si="115"/>
        <v>GA01T9455</v>
      </c>
      <c r="AD1852" t="str">
        <f>_xlfn.IFNA(VLOOKUP(PrivateSchedule[[#This Row],[ow]],RTARoutes[[StageCodes]:[RouteID]],6,FALSE), VLOOKUP(PrivateSchedule[[#This Row],[re]],RTARoutes[[StageCodes]:[RouteID]],6,FALSE))</f>
        <v>PVT88</v>
      </c>
      <c r="AE1852" t="str" cm="1">
        <f t="array" ref="AE1852">_xlfn.IFS( NOT(ISNA(VLOOKUP(PrivateSchedule[[#This Row],[ow]],RTARoutes[[StageCodes]:[RouteID]],6,FALSE))), "O",  NOT(ISNA(VLOOKUP(PrivateSchedule[[#This Row],[re]],RTARoutes[[StageCodes]:[RouteID]],6,FALSE))), "R")</f>
        <v>O</v>
      </c>
      <c r="AF1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53" spans="2:33">
      <c r="O1853" s="171" t="s">
        <v>421</v>
      </c>
      <c r="T1853" s="173" t="s">
        <v>2578</v>
      </c>
      <c r="U1853" t="str">
        <f t="shared" si="112"/>
        <v>VASCO-SANCOALE</v>
      </c>
      <c r="V1853" s="163">
        <v>0.53472222222222221</v>
      </c>
      <c r="AA1853" s="165" t="str">
        <f t="shared" si="113"/>
        <v/>
      </c>
      <c r="AB1853" t="str">
        <f t="shared" si="114"/>
        <v>VSD</v>
      </c>
      <c r="AC1853" t="str">
        <f t="shared" si="115"/>
        <v>GA01T9455</v>
      </c>
      <c r="AD1853" t="e">
        <f>_xlfn.IFNA(VLOOKUP(PrivateSchedule[[#This Row],[ow]],RTARoutes[[StageCodes]:[RouteID]],6,FALSE), VLOOKUP(PrivateSchedule[[#This Row],[re]],RTARoutes[[StageCodes]:[RouteID]],6,FALSE))</f>
        <v>#N/A</v>
      </c>
      <c r="AE1853" t="e" cm="1">
        <f t="array" ref="AE1853">_xlfn.IFS( NOT(ISNA(VLOOKUP(PrivateSchedule[[#This Row],[ow]],RTARoutes[[StageCodes]:[RouteID]],6,FALSE))), "O",  NOT(ISNA(VLOOKUP(PrivateSchedule[[#This Row],[re]],RTARoutes[[StageCodes]:[RouteID]],6,FALSE))), "R")</f>
        <v>#N/A</v>
      </c>
      <c r="AF1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VSD-*SCL</v>
      </c>
      <c r="AG1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SCL-*VSD</v>
      </c>
    </row>
    <row r="1854" spans="2:33">
      <c r="O1854" s="171" t="s">
        <v>2578</v>
      </c>
      <c r="T1854" s="173" t="s">
        <v>807</v>
      </c>
      <c r="U1854" t="str">
        <f t="shared" si="112"/>
        <v>SANCOALE-BIRLA</v>
      </c>
      <c r="V1854" s="163">
        <v>0.57291666666666663</v>
      </c>
      <c r="AA1854" s="165" t="str">
        <f t="shared" si="113"/>
        <v/>
      </c>
      <c r="AB1854" t="str">
        <f t="shared" si="114"/>
        <v>VSD</v>
      </c>
      <c r="AC1854" t="str">
        <f t="shared" si="115"/>
        <v>GA01T9455</v>
      </c>
      <c r="AD1854" t="e">
        <f>_xlfn.IFNA(VLOOKUP(PrivateSchedule[[#This Row],[ow]],RTARoutes[[StageCodes]:[RouteID]],6,FALSE), VLOOKUP(PrivateSchedule[[#This Row],[re]],RTARoutes[[StageCodes]:[RouteID]],6,FALSE))</f>
        <v>#N/A</v>
      </c>
      <c r="AE1854" t="e" cm="1">
        <f t="array" ref="AE1854">_xlfn.IFS( NOT(ISNA(VLOOKUP(PrivateSchedule[[#This Row],[ow]],RTARoutes[[StageCodes]:[RouteID]],6,FALSE))), "O",  NOT(ISNA(VLOOKUP(PrivateSchedule[[#This Row],[re]],RTARoutes[[StageCodes]:[RouteID]],6,FALSE))), "R")</f>
        <v>#N/A</v>
      </c>
      <c r="AF1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SCL-*BRL</v>
      </c>
      <c r="AG1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BRL-*SCL</v>
      </c>
    </row>
    <row r="1855" spans="2:33">
      <c r="O1855" s="171" t="s">
        <v>807</v>
      </c>
      <c r="T1855" s="173" t="s">
        <v>1410</v>
      </c>
      <c r="U1855" t="str">
        <f t="shared" si="112"/>
        <v>BIRLA-HARBOUR</v>
      </c>
      <c r="V1855" s="163">
        <v>0.58680555555555558</v>
      </c>
      <c r="AA1855" s="165" t="str">
        <f t="shared" si="113"/>
        <v/>
      </c>
      <c r="AB1855" t="str">
        <f t="shared" si="114"/>
        <v>VSD</v>
      </c>
      <c r="AC1855" t="str">
        <f t="shared" si="115"/>
        <v>GA01T9455</v>
      </c>
      <c r="AD1855" t="str">
        <f>_xlfn.IFNA(VLOOKUP(PrivateSchedule[[#This Row],[ow]],RTARoutes[[StageCodes]:[RouteID]],6,FALSE), VLOOKUP(PrivateSchedule[[#This Row],[re]],RTARoutes[[StageCodes]:[RouteID]],6,FALSE))</f>
        <v>PVT89</v>
      </c>
      <c r="AE1855" t="str" cm="1">
        <f t="array" ref="AE1855">_xlfn.IFS( NOT(ISNA(VLOOKUP(PrivateSchedule[[#This Row],[ow]],RTARoutes[[StageCodes]:[RouteID]],6,FALSE))), "O",  NOT(ISNA(VLOOKUP(PrivateSchedule[[#This Row],[re]],RTARoutes[[StageCodes]:[RouteID]],6,FALSE))), "R")</f>
        <v>O</v>
      </c>
      <c r="AF1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BRL-*HRB</v>
      </c>
      <c r="AG1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HRB-*BRL</v>
      </c>
    </row>
    <row r="1856" spans="2:33">
      <c r="O1856" s="171" t="s">
        <v>1410</v>
      </c>
      <c r="T1856" s="173" t="s">
        <v>421</v>
      </c>
      <c r="U1856" t="str">
        <f t="shared" si="112"/>
        <v>HARBOUR-VASCO</v>
      </c>
      <c r="V1856" s="163">
        <v>0.60416666666666663</v>
      </c>
      <c r="AA1856" s="165" t="str">
        <f t="shared" si="113"/>
        <v/>
      </c>
      <c r="AB1856" t="str">
        <f t="shared" si="114"/>
        <v>VSD</v>
      </c>
      <c r="AC1856" t="str">
        <f t="shared" si="115"/>
        <v>GA01T9455</v>
      </c>
      <c r="AD1856" t="str">
        <f>_xlfn.IFNA(VLOOKUP(PrivateSchedule[[#This Row],[ow]],RTARoutes[[StageCodes]:[RouteID]],6,FALSE), VLOOKUP(PrivateSchedule[[#This Row],[re]],RTARoutes[[StageCodes]:[RouteID]],6,FALSE))</f>
        <v>PVT199</v>
      </c>
      <c r="AE1856" t="str" cm="1">
        <f t="array" ref="AE1856">_xlfn.IFS( NOT(ISNA(VLOOKUP(PrivateSchedule[[#This Row],[ow]],RTARoutes[[StageCodes]:[RouteID]],6,FALSE))), "O",  NOT(ISNA(VLOOKUP(PrivateSchedule[[#This Row],[re]],RTARoutes[[StageCodes]:[RouteID]],6,FALSE))), "R")</f>
        <v>R</v>
      </c>
      <c r="AF1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HRB-*VSD</v>
      </c>
      <c r="AG1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VSD-*HRB</v>
      </c>
    </row>
    <row r="1857" spans="2:33">
      <c r="O1857" s="171" t="s">
        <v>421</v>
      </c>
      <c r="T1857" s="173" t="s">
        <v>807</v>
      </c>
      <c r="U1857" t="str">
        <f t="shared" si="112"/>
        <v>VASCO-BIRLA</v>
      </c>
      <c r="V1857" s="163">
        <v>0.65625</v>
      </c>
      <c r="AA1857" s="165" t="str">
        <f t="shared" si="113"/>
        <v/>
      </c>
      <c r="AB1857" t="str">
        <f t="shared" si="114"/>
        <v>VSD</v>
      </c>
      <c r="AC1857" t="str">
        <f t="shared" si="115"/>
        <v>GA01T9455</v>
      </c>
      <c r="AD1857" t="str">
        <f>_xlfn.IFNA(VLOOKUP(PrivateSchedule[[#This Row],[ow]],RTARoutes[[StageCodes]:[RouteID]],6,FALSE), VLOOKUP(PrivateSchedule[[#This Row],[re]],RTARoutes[[StageCodes]:[RouteID]],6,FALSE))</f>
        <v>PVT88</v>
      </c>
      <c r="AE1857" t="str" cm="1">
        <f t="array" ref="AE1857">_xlfn.IFS( NOT(ISNA(VLOOKUP(PrivateSchedule[[#This Row],[ow]],RTARoutes[[StageCodes]:[RouteID]],6,FALSE))), "O",  NOT(ISNA(VLOOKUP(PrivateSchedule[[#This Row],[re]],RTARoutes[[StageCodes]:[RouteID]],6,FALSE))), "R")</f>
        <v>R</v>
      </c>
      <c r="AF1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58" spans="2:33">
      <c r="O1858" s="171" t="s">
        <v>807</v>
      </c>
      <c r="T1858" s="173" t="s">
        <v>421</v>
      </c>
      <c r="U1858" t="str">
        <f t="shared" si="112"/>
        <v>BIRLA-VASCO</v>
      </c>
      <c r="V1858" s="163">
        <v>0.67708333333333337</v>
      </c>
      <c r="AA1858" s="165" t="str">
        <f t="shared" si="113"/>
        <v/>
      </c>
      <c r="AB1858" t="str">
        <f t="shared" si="114"/>
        <v>VSD</v>
      </c>
      <c r="AC1858" t="str">
        <f t="shared" si="115"/>
        <v>GA01T9455</v>
      </c>
      <c r="AD1858" t="str">
        <f>_xlfn.IFNA(VLOOKUP(PrivateSchedule[[#This Row],[ow]],RTARoutes[[StageCodes]:[RouteID]],6,FALSE), VLOOKUP(PrivateSchedule[[#This Row],[re]],RTARoutes[[StageCodes]:[RouteID]],6,FALSE))</f>
        <v>PVT88</v>
      </c>
      <c r="AE1858" t="str" cm="1">
        <f t="array" ref="AE1858">_xlfn.IFS( NOT(ISNA(VLOOKUP(PrivateSchedule[[#This Row],[ow]],RTARoutes[[StageCodes]:[RouteID]],6,FALSE))), "O",  NOT(ISNA(VLOOKUP(PrivateSchedule[[#This Row],[re]],RTARoutes[[StageCodes]:[RouteID]],6,FALSE))), "R")</f>
        <v>O</v>
      </c>
      <c r="AF1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59" spans="2:33">
      <c r="O1859" s="171" t="s">
        <v>421</v>
      </c>
      <c r="T1859" s="173" t="s">
        <v>6383</v>
      </c>
      <c r="U1859" t="str">
        <f t="shared" ref="U1859:U1922" si="116">_xlfn.IFNA(VLOOKUP($O1859,Code2Loc,2,FALSE)
&amp; IF( OR( ISNA($P1859), LEN($P1859)=0), "",  "-" &amp; VLOOKUP($P1859,Code2Loc,2,FALSE))
&amp; IF( OR( ISNA($Q1859), LEN($Q1859)=0), "",  "-" &amp; VLOOKUP($Q1859,Code2Loc,2,FALSE))
&amp; IF( OR( ISNA($R1859), LEN($R1859)=0), "",  "-" &amp; VLOOKUP($R1859,Code2Loc,2,FALSE))
&amp; IF( OR( ISNA($S1859), LEN($S1859)=0), "",  "-" &amp; VLOOKUP($S1859,Code2Loc,2,FALSE))
&amp; IF( OR( ISNA($T1859), LEN($T1859)=0), "",  "-" &amp; VLOOKUP($T1859,Code2Loc,2,FALSE)),"")</f>
        <v/>
      </c>
      <c r="V1859" s="163">
        <v>0.70138888888888884</v>
      </c>
      <c r="AA1859" s="165" t="str">
        <f t="shared" ref="AA1859:AA1922" si="117">IF(ISBLANK($V1859), "", _xlfn.IFNA($V1859 + _xlfn.IFNA( VLOOKUP($O1859 &amp; IF(ISBLANK($P1859),"", "-" &amp; $P1859) &amp; IF(ISBLANK($Q1859),"", "-" &amp; $Q1859) &amp; IF(ISBLANK($R1859),"", "-" &amp; $R1859) &amp; IF(ISBLANK($S1859),"", "-" &amp; $S1859) &amp; IF(ISBLANK($T1859),"", "-" &amp; $T1859),TravelTime,8,FALSE), VLOOKUP($T1859 &amp; IF(ISBLANK($S1859),"", "-" &amp; $S1859) &amp; IF(ISBLANK($R1859),"", "-" &amp; $R1859) &amp; IF(ISBLANK($Q1859),"", "-" &amp; $Q1859) &amp; IF(ISBLANK($P1859),"", "-" &amp; $P1859) &amp; IF(ISBLANK($O1859),"", "-" &amp; $O1859),TravelTime,8,FALSE)) / 1440, ""))</f>
        <v/>
      </c>
      <c r="AB1859" t="str">
        <f t="shared" ref="AB1859:AB1922" si="118">IF(AND(LEN($A1859)&lt;&gt;0,LEN($A1859)&lt;&gt;0),$A1859,$AB1858)</f>
        <v>VSD</v>
      </c>
      <c r="AC1859" t="str">
        <f t="shared" ref="AC1859:AC1922" si="119">IF(AND(LEN($J1859)&lt;&gt;0,LEN($B1859)&lt;&gt;0),$J1859,$AC1858)</f>
        <v>GA01T9455</v>
      </c>
      <c r="AD1859" t="e">
        <f>_xlfn.IFNA(VLOOKUP(PrivateSchedule[[#This Row],[ow]],RTARoutes[[StageCodes]:[RouteID]],6,FALSE), VLOOKUP(PrivateSchedule[[#This Row],[re]],RTARoutes[[StageCodes]:[RouteID]],6,FALSE))</f>
        <v>#N/A</v>
      </c>
      <c r="AE1859" t="e" cm="1">
        <f t="array" ref="AE1859">_xlfn.IFS( NOT(ISNA(VLOOKUP(PrivateSchedule[[#This Row],[ow]],RTARoutes[[StageCodes]:[RouteID]],6,FALSE))), "O",  NOT(ISNA(VLOOKUP(PrivateSchedule[[#This Row],[re]],RTARoutes[[StageCodes]:[RouteID]],6,FALSE))), "R")</f>
        <v>#N/A</v>
      </c>
      <c r="AF1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VSD-*TTNCity</v>
      </c>
      <c r="AG1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TTNCity-*VSD</v>
      </c>
    </row>
    <row r="1860" spans="2:33">
      <c r="O1860" s="171" t="s">
        <v>6383</v>
      </c>
      <c r="T1860" s="173" t="s">
        <v>807</v>
      </c>
      <c r="U1860" t="str">
        <f t="shared" si="116"/>
        <v/>
      </c>
      <c r="V1860" s="163">
        <v>0.74305555555555558</v>
      </c>
      <c r="AA1860" s="165" t="str">
        <f t="shared" si="117"/>
        <v/>
      </c>
      <c r="AB1860" t="str">
        <f t="shared" si="118"/>
        <v>VSD</v>
      </c>
      <c r="AC1860" t="str">
        <f t="shared" si="119"/>
        <v>GA01T9455</v>
      </c>
      <c r="AD1860" t="e">
        <f>_xlfn.IFNA(VLOOKUP(PrivateSchedule[[#This Row],[ow]],RTARoutes[[StageCodes]:[RouteID]],6,FALSE), VLOOKUP(PrivateSchedule[[#This Row],[re]],RTARoutes[[StageCodes]:[RouteID]],6,FALSE))</f>
        <v>#N/A</v>
      </c>
      <c r="AE1860" t="e" cm="1">
        <f t="array" ref="AE1860">_xlfn.IFS( NOT(ISNA(VLOOKUP(PrivateSchedule[[#This Row],[ow]],RTARoutes[[StageCodes]:[RouteID]],6,FALSE))), "O",  NOT(ISNA(VLOOKUP(PrivateSchedule[[#This Row],[re]],RTARoutes[[StageCodes]:[RouteID]],6,FALSE))), "R")</f>
        <v>#N/A</v>
      </c>
      <c r="AF1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TTNCity-*BRL</v>
      </c>
      <c r="AG1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BRL-*TTNCity</v>
      </c>
    </row>
    <row r="1861" spans="2:33">
      <c r="O1861" s="171" t="s">
        <v>807</v>
      </c>
      <c r="T1861" s="173" t="s">
        <v>1410</v>
      </c>
      <c r="U1861" t="str">
        <f t="shared" si="116"/>
        <v>BIRLA-HARBOUR</v>
      </c>
      <c r="V1861" s="163">
        <v>0.75694444444444442</v>
      </c>
      <c r="AA1861" s="165" t="str">
        <f t="shared" si="117"/>
        <v/>
      </c>
      <c r="AB1861" t="str">
        <f t="shared" si="118"/>
        <v>VSD</v>
      </c>
      <c r="AC1861" t="str">
        <f t="shared" si="119"/>
        <v>GA01T9455</v>
      </c>
      <c r="AD1861" t="str">
        <f>_xlfn.IFNA(VLOOKUP(PrivateSchedule[[#This Row],[ow]],RTARoutes[[StageCodes]:[RouteID]],6,FALSE), VLOOKUP(PrivateSchedule[[#This Row],[re]],RTARoutes[[StageCodes]:[RouteID]],6,FALSE))</f>
        <v>PVT89</v>
      </c>
      <c r="AE1861" t="str" cm="1">
        <f t="array" ref="AE1861">_xlfn.IFS( NOT(ISNA(VLOOKUP(PrivateSchedule[[#This Row],[ow]],RTARoutes[[StageCodes]:[RouteID]],6,FALSE))), "O",  NOT(ISNA(VLOOKUP(PrivateSchedule[[#This Row],[re]],RTARoutes[[StageCodes]:[RouteID]],6,FALSE))), "R")</f>
        <v>O</v>
      </c>
      <c r="AF1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BRL-*HRB</v>
      </c>
      <c r="AG1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HRB-*BRL</v>
      </c>
    </row>
    <row r="1862" spans="2:33">
      <c r="O1862" s="171" t="s">
        <v>1410</v>
      </c>
      <c r="T1862" s="173" t="s">
        <v>421</v>
      </c>
      <c r="U1862" t="str">
        <f t="shared" si="116"/>
        <v>HARBOUR-VASCO</v>
      </c>
      <c r="V1862" s="163">
        <v>0.77083333333333337</v>
      </c>
      <c r="AA1862" s="165" t="str">
        <f t="shared" si="117"/>
        <v/>
      </c>
      <c r="AB1862" t="str">
        <f t="shared" si="118"/>
        <v>VSD</v>
      </c>
      <c r="AC1862" t="str">
        <f t="shared" si="119"/>
        <v>GA01T9455</v>
      </c>
      <c r="AD1862" t="str">
        <f>_xlfn.IFNA(VLOOKUP(PrivateSchedule[[#This Row],[ow]],RTARoutes[[StageCodes]:[RouteID]],6,FALSE), VLOOKUP(PrivateSchedule[[#This Row],[re]],RTARoutes[[StageCodes]:[RouteID]],6,FALSE))</f>
        <v>PVT199</v>
      </c>
      <c r="AE1862" t="str" cm="1">
        <f t="array" ref="AE1862">_xlfn.IFS( NOT(ISNA(VLOOKUP(PrivateSchedule[[#This Row],[ow]],RTARoutes[[StageCodes]:[RouteID]],6,FALSE))), "O",  NOT(ISNA(VLOOKUP(PrivateSchedule[[#This Row],[re]],RTARoutes[[StageCodes]:[RouteID]],6,FALSE))), "R")</f>
        <v>R</v>
      </c>
      <c r="AF1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HRB-*VSD</v>
      </c>
      <c r="AG1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VSD-*HRB</v>
      </c>
    </row>
    <row r="1863" spans="2:33">
      <c r="O1863" s="171" t="s">
        <v>421</v>
      </c>
      <c r="T1863" s="173" t="s">
        <v>807</v>
      </c>
      <c r="U1863" t="str">
        <f t="shared" si="116"/>
        <v>VASCO-BIRLA</v>
      </c>
      <c r="V1863" s="163">
        <v>0.80555555555555558</v>
      </c>
      <c r="AA1863" s="165" t="str">
        <f t="shared" si="117"/>
        <v/>
      </c>
      <c r="AB1863" t="str">
        <f t="shared" si="118"/>
        <v>VSD</v>
      </c>
      <c r="AC1863" t="str">
        <f t="shared" si="119"/>
        <v>GA01T9455</v>
      </c>
      <c r="AD1863" t="str">
        <f>_xlfn.IFNA(VLOOKUP(PrivateSchedule[[#This Row],[ow]],RTARoutes[[StageCodes]:[RouteID]],6,FALSE), VLOOKUP(PrivateSchedule[[#This Row],[re]],RTARoutes[[StageCodes]:[RouteID]],6,FALSE))</f>
        <v>PVT88</v>
      </c>
      <c r="AE1863" t="str" cm="1">
        <f t="array" ref="AE1863">_xlfn.IFS( NOT(ISNA(VLOOKUP(PrivateSchedule[[#This Row],[ow]],RTARoutes[[StageCodes]:[RouteID]],6,FALSE))), "O",  NOT(ISNA(VLOOKUP(PrivateSchedule[[#This Row],[re]],RTARoutes[[StageCodes]:[RouteID]],6,FALSE))), "R")</f>
        <v>R</v>
      </c>
      <c r="AF1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64" spans="2:33">
      <c r="O1864" s="171" t="s">
        <v>807</v>
      </c>
      <c r="T1864" s="173" t="s">
        <v>421</v>
      </c>
      <c r="U1864" t="str">
        <f t="shared" si="116"/>
        <v>BIRLA-VASCO</v>
      </c>
      <c r="V1864" s="163">
        <v>0.82638888888888884</v>
      </c>
      <c r="AA1864" s="165" t="str">
        <f t="shared" si="117"/>
        <v/>
      </c>
      <c r="AB1864" t="str">
        <f t="shared" si="118"/>
        <v>VSD</v>
      </c>
      <c r="AC1864" t="str">
        <f t="shared" si="119"/>
        <v>GA01T9455</v>
      </c>
      <c r="AD1864" t="str">
        <f>_xlfn.IFNA(VLOOKUP(PrivateSchedule[[#This Row],[ow]],RTARoutes[[StageCodes]:[RouteID]],6,FALSE), VLOOKUP(PrivateSchedule[[#This Row],[re]],RTARoutes[[StageCodes]:[RouteID]],6,FALSE))</f>
        <v>PVT88</v>
      </c>
      <c r="AE1864" t="str" cm="1">
        <f t="array" ref="AE1864">_xlfn.IFS( NOT(ISNA(VLOOKUP(PrivateSchedule[[#This Row],[ow]],RTARoutes[[StageCodes]:[RouteID]],6,FALSE))), "O",  NOT(ISNA(VLOOKUP(PrivateSchedule[[#This Row],[re]],RTARoutes[[StageCodes]:[RouteID]],6,FALSE))), "R")</f>
        <v>O</v>
      </c>
      <c r="AF1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65" spans="2:33">
      <c r="O1865" s="171" t="s">
        <v>421</v>
      </c>
      <c r="T1865" s="173" t="s">
        <v>807</v>
      </c>
      <c r="U1865" t="str">
        <f t="shared" si="116"/>
        <v>VASCO-BIRLA</v>
      </c>
      <c r="V1865" s="163">
        <v>0.85416666666666663</v>
      </c>
      <c r="AA1865" s="165" t="str">
        <f t="shared" si="117"/>
        <v/>
      </c>
      <c r="AB1865" t="str">
        <f t="shared" si="118"/>
        <v>VSD</v>
      </c>
      <c r="AC1865" t="str">
        <f t="shared" si="119"/>
        <v>GA01T9455</v>
      </c>
      <c r="AD1865" t="str">
        <f>_xlfn.IFNA(VLOOKUP(PrivateSchedule[[#This Row],[ow]],RTARoutes[[StageCodes]:[RouteID]],6,FALSE), VLOOKUP(PrivateSchedule[[#This Row],[re]],RTARoutes[[StageCodes]:[RouteID]],6,FALSE))</f>
        <v>PVT88</v>
      </c>
      <c r="AE1865" t="str" cm="1">
        <f t="array" ref="AE1865">_xlfn.IFS( NOT(ISNA(VLOOKUP(PrivateSchedule[[#This Row],[ow]],RTARoutes[[StageCodes]:[RouteID]],6,FALSE))), "O",  NOT(ISNA(VLOOKUP(PrivateSchedule[[#This Row],[re]],RTARoutes[[StageCodes]:[RouteID]],6,FALSE))), "R")</f>
        <v>R</v>
      </c>
      <c r="AF1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1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1866" spans="2:33">
      <c r="O1866" s="171" t="s">
        <v>807</v>
      </c>
      <c r="T1866" s="173" t="s">
        <v>421</v>
      </c>
      <c r="U1866" t="str">
        <f t="shared" si="116"/>
        <v>BIRLA-VASCO</v>
      </c>
      <c r="V1866" s="163">
        <v>0.875</v>
      </c>
      <c r="AA1866" s="165" t="str">
        <f t="shared" si="117"/>
        <v/>
      </c>
      <c r="AB1866" t="str">
        <f t="shared" si="118"/>
        <v>VSD</v>
      </c>
      <c r="AC1866" t="str">
        <f t="shared" si="119"/>
        <v>GA01T9455</v>
      </c>
      <c r="AD1866" t="str">
        <f>_xlfn.IFNA(VLOOKUP(PrivateSchedule[[#This Row],[ow]],RTARoutes[[StageCodes]:[RouteID]],6,FALSE), VLOOKUP(PrivateSchedule[[#This Row],[re]],RTARoutes[[StageCodes]:[RouteID]],6,FALSE))</f>
        <v>PVT88</v>
      </c>
      <c r="AE1866" t="str" cm="1">
        <f t="array" ref="AE1866">_xlfn.IFS( NOT(ISNA(VLOOKUP(PrivateSchedule[[#This Row],[ow]],RTARoutes[[StageCodes]:[RouteID]],6,FALSE))), "O",  NOT(ISNA(VLOOKUP(PrivateSchedule[[#This Row],[re]],RTARoutes[[StageCodes]:[RouteID]],6,FALSE))), "R")</f>
        <v>O</v>
      </c>
      <c r="AF1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1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1867" spans="2:33">
      <c r="B1867" s="171" t="s">
        <v>4127</v>
      </c>
      <c r="C1867" s="172" t="s">
        <v>4128</v>
      </c>
      <c r="E1867" s="176" t="s">
        <v>4129</v>
      </c>
      <c r="J1867" s="171" t="s">
        <v>4130</v>
      </c>
      <c r="L1867" s="172" t="s">
        <v>16</v>
      </c>
      <c r="M1867" s="198">
        <v>24</v>
      </c>
      <c r="O1867" s="171" t="s">
        <v>421</v>
      </c>
      <c r="T1867" s="173" t="s">
        <v>819</v>
      </c>
      <c r="U1867" t="str">
        <f t="shared" si="116"/>
        <v>VASCO-BOGMALO</v>
      </c>
      <c r="V1867" s="163">
        <v>0.31597222222222221</v>
      </c>
      <c r="AA1867" s="165" t="str">
        <f t="shared" si="117"/>
        <v/>
      </c>
      <c r="AB1867" t="str">
        <f t="shared" si="118"/>
        <v>VSD</v>
      </c>
      <c r="AC1867" t="str">
        <f t="shared" si="119"/>
        <v>GA02V4302</v>
      </c>
      <c r="AD1867" t="str">
        <f>_xlfn.IFNA(VLOOKUP(PrivateSchedule[[#This Row],[ow]],RTARoutes[[StageCodes]:[RouteID]],6,FALSE), VLOOKUP(PrivateSchedule[[#This Row],[re]],RTARoutes[[StageCodes]:[RouteID]],6,FALSE))</f>
        <v>PVT82</v>
      </c>
      <c r="AE1867" t="str" cm="1">
        <f t="array" ref="AE1867">_xlfn.IFS( NOT(ISNA(VLOOKUP(PrivateSchedule[[#This Row],[ow]],RTARoutes[[StageCodes]:[RouteID]],6,FALSE))), "O",  NOT(ISNA(VLOOKUP(PrivateSchedule[[#This Row],[re]],RTARoutes[[StageCodes]:[RouteID]],6,FALSE))), "R")</f>
        <v>R</v>
      </c>
      <c r="AF1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68" spans="2:33">
      <c r="O1868" s="171" t="s">
        <v>819</v>
      </c>
      <c r="T1868" s="173" t="s">
        <v>421</v>
      </c>
      <c r="U1868" t="str">
        <f t="shared" si="116"/>
        <v>BOGMALO-VASCO</v>
      </c>
      <c r="V1868" s="163">
        <v>0.33680555555555558</v>
      </c>
      <c r="AA1868" s="165" t="str">
        <f t="shared" si="117"/>
        <v/>
      </c>
      <c r="AB1868" t="str">
        <f t="shared" si="118"/>
        <v>VSD</v>
      </c>
      <c r="AC1868" t="str">
        <f t="shared" si="119"/>
        <v>GA02V4302</v>
      </c>
      <c r="AD1868" t="str">
        <f>_xlfn.IFNA(VLOOKUP(PrivateSchedule[[#This Row],[ow]],RTARoutes[[StageCodes]:[RouteID]],6,FALSE), VLOOKUP(PrivateSchedule[[#This Row],[re]],RTARoutes[[StageCodes]:[RouteID]],6,FALSE))</f>
        <v>PVT82</v>
      </c>
      <c r="AE1868" t="str" cm="1">
        <f t="array" ref="AE1868">_xlfn.IFS( NOT(ISNA(VLOOKUP(PrivateSchedule[[#This Row],[ow]],RTARoutes[[StageCodes]:[RouteID]],6,FALSE))), "O",  NOT(ISNA(VLOOKUP(PrivateSchedule[[#This Row],[re]],RTARoutes[[StageCodes]:[RouteID]],6,FALSE))), "R")</f>
        <v>O</v>
      </c>
      <c r="AF1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69" spans="2:33">
      <c r="O1869" s="171" t="s">
        <v>421</v>
      </c>
      <c r="T1869" s="173" t="s">
        <v>819</v>
      </c>
      <c r="U1869" t="str">
        <f t="shared" si="116"/>
        <v>VASCO-BOGMALO</v>
      </c>
      <c r="V1869" s="163">
        <v>0.3576388888888889</v>
      </c>
      <c r="AA1869" s="165" t="str">
        <f t="shared" si="117"/>
        <v/>
      </c>
      <c r="AB1869" t="str">
        <f t="shared" si="118"/>
        <v>VSD</v>
      </c>
      <c r="AC1869" t="str">
        <f t="shared" si="119"/>
        <v>GA02V4302</v>
      </c>
      <c r="AD1869" t="str">
        <f>_xlfn.IFNA(VLOOKUP(PrivateSchedule[[#This Row],[ow]],RTARoutes[[StageCodes]:[RouteID]],6,FALSE), VLOOKUP(PrivateSchedule[[#This Row],[re]],RTARoutes[[StageCodes]:[RouteID]],6,FALSE))</f>
        <v>PVT82</v>
      </c>
      <c r="AE1869" t="str" cm="1">
        <f t="array" ref="AE1869">_xlfn.IFS( NOT(ISNA(VLOOKUP(PrivateSchedule[[#This Row],[ow]],RTARoutes[[StageCodes]:[RouteID]],6,FALSE))), "O",  NOT(ISNA(VLOOKUP(PrivateSchedule[[#This Row],[re]],RTARoutes[[StageCodes]:[RouteID]],6,FALSE))), "R")</f>
        <v>R</v>
      </c>
      <c r="AF1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70" spans="2:33">
      <c r="O1870" s="171" t="s">
        <v>819</v>
      </c>
      <c r="P1870" s="172" t="s">
        <v>3512</v>
      </c>
      <c r="T1870" s="173" t="s">
        <v>421</v>
      </c>
      <c r="U1870" t="str">
        <f t="shared" si="116"/>
        <v>BOGMALO-Hollant-VASCO</v>
      </c>
      <c r="V1870" s="163">
        <v>0.37847222222222221</v>
      </c>
      <c r="AA1870" s="165" t="str">
        <f t="shared" si="117"/>
        <v/>
      </c>
      <c r="AB1870" t="str">
        <f t="shared" si="118"/>
        <v>VSD</v>
      </c>
      <c r="AC1870" t="str">
        <f t="shared" si="119"/>
        <v>GA02V4302</v>
      </c>
      <c r="AD1870" t="str">
        <f>_xlfn.IFNA(VLOOKUP(PrivateSchedule[[#This Row],[ow]],RTARoutes[[StageCodes]:[RouteID]],6,FALSE), VLOOKUP(PrivateSchedule[[#This Row],[re]],RTARoutes[[StageCodes]:[RouteID]],6,FALSE))</f>
        <v>PVT82</v>
      </c>
      <c r="AE1870" t="str" cm="1">
        <f t="array" ref="AE1870">_xlfn.IFS( NOT(ISNA(VLOOKUP(PrivateSchedule[[#This Row],[ow]],RTARoutes[[StageCodes]:[RouteID]],6,FALSE))), "O",  NOT(ISNA(VLOOKUP(PrivateSchedule[[#This Row],[re]],RTARoutes[[StageCodes]:[RouteID]],6,FALSE))), "R")</f>
        <v>O</v>
      </c>
      <c r="AF1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BMO-*HOL-*VSD</v>
      </c>
      <c r="AG1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VSD-*HOL-*BMO</v>
      </c>
    </row>
    <row r="1871" spans="2:33">
      <c r="O1871" s="171" t="s">
        <v>421</v>
      </c>
      <c r="T1871" s="173" t="s">
        <v>819</v>
      </c>
      <c r="U1871" t="str">
        <f t="shared" si="116"/>
        <v>VASCO-BOGMALO</v>
      </c>
      <c r="V1871" s="163">
        <v>0.40625</v>
      </c>
      <c r="AA1871" s="165" t="str">
        <f t="shared" si="117"/>
        <v/>
      </c>
      <c r="AB1871" t="str">
        <f t="shared" si="118"/>
        <v>VSD</v>
      </c>
      <c r="AC1871" t="str">
        <f t="shared" si="119"/>
        <v>GA02V4302</v>
      </c>
      <c r="AD1871" t="str">
        <f>_xlfn.IFNA(VLOOKUP(PrivateSchedule[[#This Row],[ow]],RTARoutes[[StageCodes]:[RouteID]],6,FALSE), VLOOKUP(PrivateSchedule[[#This Row],[re]],RTARoutes[[StageCodes]:[RouteID]],6,FALSE))</f>
        <v>PVT82</v>
      </c>
      <c r="AE1871" t="str" cm="1">
        <f t="array" ref="AE1871">_xlfn.IFS( NOT(ISNA(VLOOKUP(PrivateSchedule[[#This Row],[ow]],RTARoutes[[StageCodes]:[RouteID]],6,FALSE))), "O",  NOT(ISNA(VLOOKUP(PrivateSchedule[[#This Row],[re]],RTARoutes[[StageCodes]:[RouteID]],6,FALSE))), "R")</f>
        <v>R</v>
      </c>
      <c r="AF1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72" spans="2:33">
      <c r="O1872" s="171" t="s">
        <v>819</v>
      </c>
      <c r="T1872" s="173" t="s">
        <v>421</v>
      </c>
      <c r="U1872" t="str">
        <f t="shared" si="116"/>
        <v>BOGMALO-VASCO</v>
      </c>
      <c r="V1872" s="163">
        <v>0.42708333333333331</v>
      </c>
      <c r="AA1872" s="165" t="str">
        <f t="shared" si="117"/>
        <v/>
      </c>
      <c r="AB1872" t="str">
        <f t="shared" si="118"/>
        <v>VSD</v>
      </c>
      <c r="AC1872" t="str">
        <f t="shared" si="119"/>
        <v>GA02V4302</v>
      </c>
      <c r="AD1872" t="str">
        <f>_xlfn.IFNA(VLOOKUP(PrivateSchedule[[#This Row],[ow]],RTARoutes[[StageCodes]:[RouteID]],6,FALSE), VLOOKUP(PrivateSchedule[[#This Row],[re]],RTARoutes[[StageCodes]:[RouteID]],6,FALSE))</f>
        <v>PVT82</v>
      </c>
      <c r="AE1872" t="str" cm="1">
        <f t="array" ref="AE1872">_xlfn.IFS( NOT(ISNA(VLOOKUP(PrivateSchedule[[#This Row],[ow]],RTARoutes[[StageCodes]:[RouteID]],6,FALSE))), "O",  NOT(ISNA(VLOOKUP(PrivateSchedule[[#This Row],[re]],RTARoutes[[StageCodes]:[RouteID]],6,FALSE))), "R")</f>
        <v>O</v>
      </c>
      <c r="AF1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73" spans="15:33">
      <c r="O1873" s="171" t="s">
        <v>421</v>
      </c>
      <c r="T1873" s="173" t="s">
        <v>819</v>
      </c>
      <c r="U1873" t="str">
        <f t="shared" si="116"/>
        <v>VASCO-BOGMALO</v>
      </c>
      <c r="V1873" s="163">
        <v>0.48958333333333331</v>
      </c>
      <c r="AA1873" s="165" t="str">
        <f t="shared" si="117"/>
        <v/>
      </c>
      <c r="AB1873" t="str">
        <f t="shared" si="118"/>
        <v>VSD</v>
      </c>
      <c r="AC1873" t="str">
        <f t="shared" si="119"/>
        <v>GA02V4302</v>
      </c>
      <c r="AD1873" t="str">
        <f>_xlfn.IFNA(VLOOKUP(PrivateSchedule[[#This Row],[ow]],RTARoutes[[StageCodes]:[RouteID]],6,FALSE), VLOOKUP(PrivateSchedule[[#This Row],[re]],RTARoutes[[StageCodes]:[RouteID]],6,FALSE))</f>
        <v>PVT82</v>
      </c>
      <c r="AE1873" t="str" cm="1">
        <f t="array" ref="AE1873">_xlfn.IFS( NOT(ISNA(VLOOKUP(PrivateSchedule[[#This Row],[ow]],RTARoutes[[StageCodes]:[RouteID]],6,FALSE))), "O",  NOT(ISNA(VLOOKUP(PrivateSchedule[[#This Row],[re]],RTARoutes[[StageCodes]:[RouteID]],6,FALSE))), "R")</f>
        <v>R</v>
      </c>
      <c r="AF1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74" spans="15:33">
      <c r="O1874" s="171" t="s">
        <v>819</v>
      </c>
      <c r="T1874" s="173" t="s">
        <v>421</v>
      </c>
      <c r="U1874" t="str">
        <f t="shared" si="116"/>
        <v>BOGMALO-VASCO</v>
      </c>
      <c r="V1874" s="163">
        <v>0.51388888888888884</v>
      </c>
      <c r="AA1874" s="165" t="str">
        <f t="shared" si="117"/>
        <v/>
      </c>
      <c r="AB1874" t="str">
        <f t="shared" si="118"/>
        <v>VSD</v>
      </c>
      <c r="AC1874" t="str">
        <f t="shared" si="119"/>
        <v>GA02V4302</v>
      </c>
      <c r="AD1874" t="str">
        <f>_xlfn.IFNA(VLOOKUP(PrivateSchedule[[#This Row],[ow]],RTARoutes[[StageCodes]:[RouteID]],6,FALSE), VLOOKUP(PrivateSchedule[[#This Row],[re]],RTARoutes[[StageCodes]:[RouteID]],6,FALSE))</f>
        <v>PVT82</v>
      </c>
      <c r="AE1874" t="str" cm="1">
        <f t="array" ref="AE1874">_xlfn.IFS( NOT(ISNA(VLOOKUP(PrivateSchedule[[#This Row],[ow]],RTARoutes[[StageCodes]:[RouteID]],6,FALSE))), "O",  NOT(ISNA(VLOOKUP(PrivateSchedule[[#This Row],[re]],RTARoutes[[StageCodes]:[RouteID]],6,FALSE))), "R")</f>
        <v>O</v>
      </c>
      <c r="AF1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75" spans="15:33">
      <c r="O1875" s="171" t="s">
        <v>421</v>
      </c>
      <c r="T1875" s="173" t="s">
        <v>819</v>
      </c>
      <c r="U1875" t="str">
        <f t="shared" si="116"/>
        <v>VASCO-BOGMALO</v>
      </c>
      <c r="V1875" s="163">
        <v>0.53472222222222221</v>
      </c>
      <c r="AA1875" s="165" t="str">
        <f t="shared" si="117"/>
        <v/>
      </c>
      <c r="AB1875" t="str">
        <f t="shared" si="118"/>
        <v>VSD</v>
      </c>
      <c r="AC1875" t="str">
        <f t="shared" si="119"/>
        <v>GA02V4302</v>
      </c>
      <c r="AD1875" t="str">
        <f>_xlfn.IFNA(VLOOKUP(PrivateSchedule[[#This Row],[ow]],RTARoutes[[StageCodes]:[RouteID]],6,FALSE), VLOOKUP(PrivateSchedule[[#This Row],[re]],RTARoutes[[StageCodes]:[RouteID]],6,FALSE))</f>
        <v>PVT82</v>
      </c>
      <c r="AE1875" t="str" cm="1">
        <f t="array" ref="AE1875">_xlfn.IFS( NOT(ISNA(VLOOKUP(PrivateSchedule[[#This Row],[ow]],RTARoutes[[StageCodes]:[RouteID]],6,FALSE))), "O",  NOT(ISNA(VLOOKUP(PrivateSchedule[[#This Row],[re]],RTARoutes[[StageCodes]:[RouteID]],6,FALSE))), "R")</f>
        <v>R</v>
      </c>
      <c r="AF1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76" spans="15:33">
      <c r="O1876" s="171" t="s">
        <v>819</v>
      </c>
      <c r="P1876" s="172" t="s">
        <v>3512</v>
      </c>
      <c r="T1876" s="173" t="s">
        <v>421</v>
      </c>
      <c r="U1876" t="str">
        <f t="shared" si="116"/>
        <v>BOGMALO-Hollant-VASCO</v>
      </c>
      <c r="V1876" s="163">
        <v>0.55555555555555558</v>
      </c>
      <c r="AA1876" s="165" t="str">
        <f t="shared" si="117"/>
        <v/>
      </c>
      <c r="AB1876" t="str">
        <f t="shared" si="118"/>
        <v>VSD</v>
      </c>
      <c r="AC1876" t="str">
        <f t="shared" si="119"/>
        <v>GA02V4302</v>
      </c>
      <c r="AD1876" t="str">
        <f>_xlfn.IFNA(VLOOKUP(PrivateSchedule[[#This Row],[ow]],RTARoutes[[StageCodes]:[RouteID]],6,FALSE), VLOOKUP(PrivateSchedule[[#This Row],[re]],RTARoutes[[StageCodes]:[RouteID]],6,FALSE))</f>
        <v>PVT82</v>
      </c>
      <c r="AE1876" t="str" cm="1">
        <f t="array" ref="AE1876">_xlfn.IFS( NOT(ISNA(VLOOKUP(PrivateSchedule[[#This Row],[ow]],RTARoutes[[StageCodes]:[RouteID]],6,FALSE))), "O",  NOT(ISNA(VLOOKUP(PrivateSchedule[[#This Row],[re]],RTARoutes[[StageCodes]:[RouteID]],6,FALSE))), "R")</f>
        <v>O</v>
      </c>
      <c r="AF1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BMO-*HOL-*VSD</v>
      </c>
      <c r="AG1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VSD-*HOL-*BMO</v>
      </c>
    </row>
    <row r="1877" spans="15:33">
      <c r="O1877" s="171" t="s">
        <v>421</v>
      </c>
      <c r="T1877" s="173" t="s">
        <v>819</v>
      </c>
      <c r="U1877" t="str">
        <f t="shared" si="116"/>
        <v>VASCO-BOGMALO</v>
      </c>
      <c r="V1877" s="163">
        <v>0.58333333333333337</v>
      </c>
      <c r="AA1877" s="165" t="str">
        <f t="shared" si="117"/>
        <v/>
      </c>
      <c r="AB1877" t="str">
        <f t="shared" si="118"/>
        <v>VSD</v>
      </c>
      <c r="AC1877" t="str">
        <f t="shared" si="119"/>
        <v>GA02V4302</v>
      </c>
      <c r="AD1877" t="str">
        <f>_xlfn.IFNA(VLOOKUP(PrivateSchedule[[#This Row],[ow]],RTARoutes[[StageCodes]:[RouteID]],6,FALSE), VLOOKUP(PrivateSchedule[[#This Row],[re]],RTARoutes[[StageCodes]:[RouteID]],6,FALSE))</f>
        <v>PVT82</v>
      </c>
      <c r="AE1877" t="str" cm="1">
        <f t="array" ref="AE1877">_xlfn.IFS( NOT(ISNA(VLOOKUP(PrivateSchedule[[#This Row],[ow]],RTARoutes[[StageCodes]:[RouteID]],6,FALSE))), "O",  NOT(ISNA(VLOOKUP(PrivateSchedule[[#This Row],[re]],RTARoutes[[StageCodes]:[RouteID]],6,FALSE))), "R")</f>
        <v>R</v>
      </c>
      <c r="AF1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78" spans="15:33">
      <c r="O1878" s="171" t="s">
        <v>819</v>
      </c>
      <c r="T1878" s="173" t="s">
        <v>421</v>
      </c>
      <c r="U1878" t="str">
        <f t="shared" si="116"/>
        <v>BOGMALO-VASCO</v>
      </c>
      <c r="V1878" s="163">
        <v>0.61458333333333337</v>
      </c>
      <c r="AA1878" s="165" t="str">
        <f t="shared" si="117"/>
        <v/>
      </c>
      <c r="AB1878" t="str">
        <f t="shared" si="118"/>
        <v>VSD</v>
      </c>
      <c r="AC1878" t="str">
        <f t="shared" si="119"/>
        <v>GA02V4302</v>
      </c>
      <c r="AD1878" t="str">
        <f>_xlfn.IFNA(VLOOKUP(PrivateSchedule[[#This Row],[ow]],RTARoutes[[StageCodes]:[RouteID]],6,FALSE), VLOOKUP(PrivateSchedule[[#This Row],[re]],RTARoutes[[StageCodes]:[RouteID]],6,FALSE))</f>
        <v>PVT82</v>
      </c>
      <c r="AE1878" t="str" cm="1">
        <f t="array" ref="AE1878">_xlfn.IFS( NOT(ISNA(VLOOKUP(PrivateSchedule[[#This Row],[ow]],RTARoutes[[StageCodes]:[RouteID]],6,FALSE))), "O",  NOT(ISNA(VLOOKUP(PrivateSchedule[[#This Row],[re]],RTARoutes[[StageCodes]:[RouteID]],6,FALSE))), "R")</f>
        <v>O</v>
      </c>
      <c r="AF1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79" spans="15:33">
      <c r="O1879" s="171" t="s">
        <v>421</v>
      </c>
      <c r="T1879" s="173" t="s">
        <v>819</v>
      </c>
      <c r="U1879" t="str">
        <f t="shared" si="116"/>
        <v>VASCO-BOGMALO</v>
      </c>
      <c r="V1879" s="163">
        <v>0.63541666666666663</v>
      </c>
      <c r="AA1879" s="165" t="str">
        <f t="shared" si="117"/>
        <v/>
      </c>
      <c r="AB1879" t="str">
        <f t="shared" si="118"/>
        <v>VSD</v>
      </c>
      <c r="AC1879" t="str">
        <f t="shared" si="119"/>
        <v>GA02V4302</v>
      </c>
      <c r="AD1879" t="str">
        <f>_xlfn.IFNA(VLOOKUP(PrivateSchedule[[#This Row],[ow]],RTARoutes[[StageCodes]:[RouteID]],6,FALSE), VLOOKUP(PrivateSchedule[[#This Row],[re]],RTARoutes[[StageCodes]:[RouteID]],6,FALSE))</f>
        <v>PVT82</v>
      </c>
      <c r="AE1879" t="str" cm="1">
        <f t="array" ref="AE1879">_xlfn.IFS( NOT(ISNA(VLOOKUP(PrivateSchedule[[#This Row],[ow]],RTARoutes[[StageCodes]:[RouteID]],6,FALSE))), "O",  NOT(ISNA(VLOOKUP(PrivateSchedule[[#This Row],[re]],RTARoutes[[StageCodes]:[RouteID]],6,FALSE))), "R")</f>
        <v>R</v>
      </c>
      <c r="AF1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80" spans="15:33">
      <c r="O1880" s="171" t="s">
        <v>819</v>
      </c>
      <c r="T1880" s="173" t="s">
        <v>421</v>
      </c>
      <c r="U1880" t="str">
        <f t="shared" si="116"/>
        <v>BOGMALO-VASCO</v>
      </c>
      <c r="V1880" s="163">
        <v>0.65625</v>
      </c>
      <c r="AA1880" s="165" t="str">
        <f t="shared" si="117"/>
        <v/>
      </c>
      <c r="AB1880" t="str">
        <f t="shared" si="118"/>
        <v>VSD</v>
      </c>
      <c r="AC1880" t="str">
        <f t="shared" si="119"/>
        <v>GA02V4302</v>
      </c>
      <c r="AD1880" t="str">
        <f>_xlfn.IFNA(VLOOKUP(PrivateSchedule[[#This Row],[ow]],RTARoutes[[StageCodes]:[RouteID]],6,FALSE), VLOOKUP(PrivateSchedule[[#This Row],[re]],RTARoutes[[StageCodes]:[RouteID]],6,FALSE))</f>
        <v>PVT82</v>
      </c>
      <c r="AE1880" t="str" cm="1">
        <f t="array" ref="AE1880">_xlfn.IFS( NOT(ISNA(VLOOKUP(PrivateSchedule[[#This Row],[ow]],RTARoutes[[StageCodes]:[RouteID]],6,FALSE))), "O",  NOT(ISNA(VLOOKUP(PrivateSchedule[[#This Row],[re]],RTARoutes[[StageCodes]:[RouteID]],6,FALSE))), "R")</f>
        <v>O</v>
      </c>
      <c r="AF1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81" spans="15:33">
      <c r="O1881" s="171" t="s">
        <v>421</v>
      </c>
      <c r="T1881" s="173" t="s">
        <v>819</v>
      </c>
      <c r="U1881" t="str">
        <f t="shared" si="116"/>
        <v>VASCO-BOGMALO</v>
      </c>
      <c r="V1881" s="163">
        <v>0.69097222222222221</v>
      </c>
      <c r="AA1881" s="165" t="str">
        <f t="shared" si="117"/>
        <v/>
      </c>
      <c r="AB1881" t="str">
        <f t="shared" si="118"/>
        <v>VSD</v>
      </c>
      <c r="AC1881" t="str">
        <f t="shared" si="119"/>
        <v>GA02V4302</v>
      </c>
      <c r="AD1881" t="str">
        <f>_xlfn.IFNA(VLOOKUP(PrivateSchedule[[#This Row],[ow]],RTARoutes[[StageCodes]:[RouteID]],6,FALSE), VLOOKUP(PrivateSchedule[[#This Row],[re]],RTARoutes[[StageCodes]:[RouteID]],6,FALSE))</f>
        <v>PVT82</v>
      </c>
      <c r="AE1881" t="str" cm="1">
        <f t="array" ref="AE1881">_xlfn.IFS( NOT(ISNA(VLOOKUP(PrivateSchedule[[#This Row],[ow]],RTARoutes[[StageCodes]:[RouteID]],6,FALSE))), "O",  NOT(ISNA(VLOOKUP(PrivateSchedule[[#This Row],[re]],RTARoutes[[StageCodes]:[RouteID]],6,FALSE))), "R")</f>
        <v>R</v>
      </c>
      <c r="AF1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82" spans="15:33">
      <c r="O1882" s="171" t="s">
        <v>819</v>
      </c>
      <c r="T1882" s="173" t="s">
        <v>421</v>
      </c>
      <c r="U1882" t="str">
        <f t="shared" si="116"/>
        <v>BOGMALO-VASCO</v>
      </c>
      <c r="V1882" s="163">
        <v>0.71180555555555558</v>
      </c>
      <c r="AA1882" s="165" t="str">
        <f t="shared" si="117"/>
        <v/>
      </c>
      <c r="AB1882" t="str">
        <f t="shared" si="118"/>
        <v>VSD</v>
      </c>
      <c r="AC1882" t="str">
        <f t="shared" si="119"/>
        <v>GA02V4302</v>
      </c>
      <c r="AD1882" t="str">
        <f>_xlfn.IFNA(VLOOKUP(PrivateSchedule[[#This Row],[ow]],RTARoutes[[StageCodes]:[RouteID]],6,FALSE), VLOOKUP(PrivateSchedule[[#This Row],[re]],RTARoutes[[StageCodes]:[RouteID]],6,FALSE))</f>
        <v>PVT82</v>
      </c>
      <c r="AE1882" t="str" cm="1">
        <f t="array" ref="AE1882">_xlfn.IFS( NOT(ISNA(VLOOKUP(PrivateSchedule[[#This Row],[ow]],RTARoutes[[StageCodes]:[RouteID]],6,FALSE))), "O",  NOT(ISNA(VLOOKUP(PrivateSchedule[[#This Row],[re]],RTARoutes[[StageCodes]:[RouteID]],6,FALSE))), "R")</f>
        <v>O</v>
      </c>
      <c r="AF1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83" spans="15:33">
      <c r="O1883" s="171" t="s">
        <v>421</v>
      </c>
      <c r="T1883" s="173" t="s">
        <v>819</v>
      </c>
      <c r="U1883" t="str">
        <f t="shared" si="116"/>
        <v>VASCO-BOGMALO</v>
      </c>
      <c r="V1883" s="163">
        <v>0.73958333333333337</v>
      </c>
      <c r="AA1883" s="165" t="str">
        <f t="shared" si="117"/>
        <v/>
      </c>
      <c r="AB1883" t="str">
        <f t="shared" si="118"/>
        <v>VSD</v>
      </c>
      <c r="AC1883" t="str">
        <f t="shared" si="119"/>
        <v>GA02V4302</v>
      </c>
      <c r="AD1883" t="str">
        <f>_xlfn.IFNA(VLOOKUP(PrivateSchedule[[#This Row],[ow]],RTARoutes[[StageCodes]:[RouteID]],6,FALSE), VLOOKUP(PrivateSchedule[[#This Row],[re]],RTARoutes[[StageCodes]:[RouteID]],6,FALSE))</f>
        <v>PVT82</v>
      </c>
      <c r="AE1883" t="str" cm="1">
        <f t="array" ref="AE1883">_xlfn.IFS( NOT(ISNA(VLOOKUP(PrivateSchedule[[#This Row],[ow]],RTARoutes[[StageCodes]:[RouteID]],6,FALSE))), "O",  NOT(ISNA(VLOOKUP(PrivateSchedule[[#This Row],[re]],RTARoutes[[StageCodes]:[RouteID]],6,FALSE))), "R")</f>
        <v>R</v>
      </c>
      <c r="AF1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84" spans="15:33">
      <c r="O1884" s="171" t="s">
        <v>819</v>
      </c>
      <c r="T1884" s="173" t="s">
        <v>421</v>
      </c>
      <c r="U1884" t="str">
        <f t="shared" si="116"/>
        <v>BOGMALO-VASCO</v>
      </c>
      <c r="V1884" s="163">
        <v>0.76041666666666663</v>
      </c>
      <c r="AA1884" s="165" t="str">
        <f t="shared" si="117"/>
        <v/>
      </c>
      <c r="AB1884" t="str">
        <f t="shared" si="118"/>
        <v>VSD</v>
      </c>
      <c r="AC1884" t="str">
        <f t="shared" si="119"/>
        <v>GA02V4302</v>
      </c>
      <c r="AD1884" t="str">
        <f>_xlfn.IFNA(VLOOKUP(PrivateSchedule[[#This Row],[ow]],RTARoutes[[StageCodes]:[RouteID]],6,FALSE), VLOOKUP(PrivateSchedule[[#This Row],[re]],RTARoutes[[StageCodes]:[RouteID]],6,FALSE))</f>
        <v>PVT82</v>
      </c>
      <c r="AE1884" t="str" cm="1">
        <f t="array" ref="AE1884">_xlfn.IFS( NOT(ISNA(VLOOKUP(PrivateSchedule[[#This Row],[ow]],RTARoutes[[StageCodes]:[RouteID]],6,FALSE))), "O",  NOT(ISNA(VLOOKUP(PrivateSchedule[[#This Row],[re]],RTARoutes[[StageCodes]:[RouteID]],6,FALSE))), "R")</f>
        <v>O</v>
      </c>
      <c r="AF1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85" spans="15:33">
      <c r="O1885" s="171" t="s">
        <v>421</v>
      </c>
      <c r="T1885" s="173" t="s">
        <v>819</v>
      </c>
      <c r="U1885" t="str">
        <f t="shared" si="116"/>
        <v>VASCO-BOGMALO</v>
      </c>
      <c r="V1885" s="163">
        <v>0.79513888888888884</v>
      </c>
      <c r="AA1885" s="165" t="str">
        <f t="shared" si="117"/>
        <v/>
      </c>
      <c r="AB1885" t="str">
        <f t="shared" si="118"/>
        <v>VSD</v>
      </c>
      <c r="AC1885" t="str">
        <f t="shared" si="119"/>
        <v>GA02V4302</v>
      </c>
      <c r="AD1885" t="str">
        <f>_xlfn.IFNA(VLOOKUP(PrivateSchedule[[#This Row],[ow]],RTARoutes[[StageCodes]:[RouteID]],6,FALSE), VLOOKUP(PrivateSchedule[[#This Row],[re]],RTARoutes[[StageCodes]:[RouteID]],6,FALSE))</f>
        <v>PVT82</v>
      </c>
      <c r="AE1885" t="str" cm="1">
        <f t="array" ref="AE1885">_xlfn.IFS( NOT(ISNA(VLOOKUP(PrivateSchedule[[#This Row],[ow]],RTARoutes[[StageCodes]:[RouteID]],6,FALSE))), "O",  NOT(ISNA(VLOOKUP(PrivateSchedule[[#This Row],[re]],RTARoutes[[StageCodes]:[RouteID]],6,FALSE))), "R")</f>
        <v>R</v>
      </c>
      <c r="AF1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86" spans="15:33">
      <c r="O1886" s="171" t="s">
        <v>819</v>
      </c>
      <c r="T1886" s="173" t="s">
        <v>421</v>
      </c>
      <c r="U1886" t="str">
        <f t="shared" si="116"/>
        <v>BOGMALO-VASCO</v>
      </c>
      <c r="V1886" s="163">
        <v>0.81597222222222221</v>
      </c>
      <c r="AA1886" s="165" t="str">
        <f t="shared" si="117"/>
        <v/>
      </c>
      <c r="AB1886" t="str">
        <f t="shared" si="118"/>
        <v>VSD</v>
      </c>
      <c r="AC1886" t="str">
        <f t="shared" si="119"/>
        <v>GA02V4302</v>
      </c>
      <c r="AD1886" t="str">
        <f>_xlfn.IFNA(VLOOKUP(PrivateSchedule[[#This Row],[ow]],RTARoutes[[StageCodes]:[RouteID]],6,FALSE), VLOOKUP(PrivateSchedule[[#This Row],[re]],RTARoutes[[StageCodes]:[RouteID]],6,FALSE))</f>
        <v>PVT82</v>
      </c>
      <c r="AE1886" t="str" cm="1">
        <f t="array" ref="AE1886">_xlfn.IFS( NOT(ISNA(VLOOKUP(PrivateSchedule[[#This Row],[ow]],RTARoutes[[StageCodes]:[RouteID]],6,FALSE))), "O",  NOT(ISNA(VLOOKUP(PrivateSchedule[[#This Row],[re]],RTARoutes[[StageCodes]:[RouteID]],6,FALSE))), "R")</f>
        <v>O</v>
      </c>
      <c r="AF1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87" spans="15:33">
      <c r="O1887" s="171" t="s">
        <v>421</v>
      </c>
      <c r="T1887" s="173" t="s">
        <v>819</v>
      </c>
      <c r="U1887" t="str">
        <f t="shared" si="116"/>
        <v>VASCO-BOGMALO</v>
      </c>
      <c r="V1887" s="163">
        <v>0.83680555555555558</v>
      </c>
      <c r="AA1887" s="165" t="str">
        <f t="shared" si="117"/>
        <v/>
      </c>
      <c r="AB1887" t="str">
        <f t="shared" si="118"/>
        <v>VSD</v>
      </c>
      <c r="AC1887" t="str">
        <f t="shared" si="119"/>
        <v>GA02V4302</v>
      </c>
      <c r="AD1887" t="str">
        <f>_xlfn.IFNA(VLOOKUP(PrivateSchedule[[#This Row],[ow]],RTARoutes[[StageCodes]:[RouteID]],6,FALSE), VLOOKUP(PrivateSchedule[[#This Row],[re]],RTARoutes[[StageCodes]:[RouteID]],6,FALSE))</f>
        <v>PVT82</v>
      </c>
      <c r="AE1887" t="str" cm="1">
        <f t="array" ref="AE1887">_xlfn.IFS( NOT(ISNA(VLOOKUP(PrivateSchedule[[#This Row],[ow]],RTARoutes[[StageCodes]:[RouteID]],6,FALSE))), "O",  NOT(ISNA(VLOOKUP(PrivateSchedule[[#This Row],[re]],RTARoutes[[StageCodes]:[RouteID]],6,FALSE))), "R")</f>
        <v>R</v>
      </c>
      <c r="AF1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88" spans="15:33">
      <c r="O1888" s="171" t="s">
        <v>819</v>
      </c>
      <c r="T1888" s="173" t="s">
        <v>421</v>
      </c>
      <c r="U1888" t="str">
        <f t="shared" si="116"/>
        <v>BOGMALO-VASCO</v>
      </c>
      <c r="V1888" s="163">
        <v>0.85763888888888884</v>
      </c>
      <c r="AA1888" s="165" t="str">
        <f t="shared" si="117"/>
        <v/>
      </c>
      <c r="AB1888" t="str">
        <f t="shared" si="118"/>
        <v>VSD</v>
      </c>
      <c r="AC1888" t="str">
        <f t="shared" si="119"/>
        <v>GA02V4302</v>
      </c>
      <c r="AD1888" t="str">
        <f>_xlfn.IFNA(VLOOKUP(PrivateSchedule[[#This Row],[ow]],RTARoutes[[StageCodes]:[RouteID]],6,FALSE), VLOOKUP(PrivateSchedule[[#This Row],[re]],RTARoutes[[StageCodes]:[RouteID]],6,FALSE))</f>
        <v>PVT82</v>
      </c>
      <c r="AE1888" t="str" cm="1">
        <f t="array" ref="AE1888">_xlfn.IFS( NOT(ISNA(VLOOKUP(PrivateSchedule[[#This Row],[ow]],RTARoutes[[StageCodes]:[RouteID]],6,FALSE))), "O",  NOT(ISNA(VLOOKUP(PrivateSchedule[[#This Row],[re]],RTARoutes[[StageCodes]:[RouteID]],6,FALSE))), "R")</f>
        <v>O</v>
      </c>
      <c r="AF1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89" spans="2:33">
      <c r="O1889" s="171" t="s">
        <v>421</v>
      </c>
      <c r="T1889" s="173" t="s">
        <v>4131</v>
      </c>
      <c r="U1889" t="str">
        <f t="shared" si="116"/>
        <v/>
      </c>
      <c r="V1889" s="163">
        <v>0.875</v>
      </c>
      <c r="AA1889" s="165" t="str">
        <f t="shared" si="117"/>
        <v/>
      </c>
      <c r="AB1889" t="str">
        <f t="shared" si="118"/>
        <v>VSD</v>
      </c>
      <c r="AC1889" t="str">
        <f t="shared" si="119"/>
        <v>GA02V4302</v>
      </c>
      <c r="AD1889" t="e">
        <f>_xlfn.IFNA(VLOOKUP(PrivateSchedule[[#This Row],[ow]],RTARoutes[[StageCodes]:[RouteID]],6,FALSE), VLOOKUP(PrivateSchedule[[#This Row],[re]],RTARoutes[[StageCodes]:[RouteID]],6,FALSE))</f>
        <v>#N/A</v>
      </c>
      <c r="AE1889" t="e" cm="1">
        <f t="array" ref="AE1889">_xlfn.IFS( NOT(ISNA(VLOOKUP(PrivateSchedule[[#This Row],[ow]],RTARoutes[[StageCodes]:[RouteID]],6,FALSE))), "O",  NOT(ISNA(VLOOKUP(PrivateSchedule[[#This Row],[re]],RTARoutes[[StageCodes]:[RouteID]],6,FALSE))), "R")</f>
        <v>#N/A</v>
      </c>
      <c r="AF1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VSD-*BMOVSD</v>
      </c>
      <c r="AG1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BMOVSD-*VSD</v>
      </c>
    </row>
    <row r="1890" spans="2:33">
      <c r="B1890" s="171" t="s">
        <v>4132</v>
      </c>
      <c r="C1890" s="172" t="s">
        <v>4133</v>
      </c>
      <c r="E1890" s="176" t="s">
        <v>4134</v>
      </c>
      <c r="F1890" s="177" t="s">
        <v>4135</v>
      </c>
      <c r="J1890" s="171" t="s">
        <v>4136</v>
      </c>
      <c r="L1890" s="172" t="s">
        <v>16</v>
      </c>
      <c r="M1890" s="198">
        <v>27</v>
      </c>
      <c r="N1890" s="199">
        <v>11</v>
      </c>
      <c r="O1890" s="171" t="s">
        <v>421</v>
      </c>
      <c r="T1890" s="173" t="s">
        <v>819</v>
      </c>
      <c r="U1890" t="str">
        <f t="shared" si="116"/>
        <v>VASCO-BOGMALO</v>
      </c>
      <c r="V1890" s="163">
        <v>0.34375</v>
      </c>
      <c r="AA1890" s="165" t="str">
        <f t="shared" si="117"/>
        <v/>
      </c>
      <c r="AB1890" t="str">
        <f t="shared" si="118"/>
        <v>VSD</v>
      </c>
      <c r="AC1890" t="str">
        <f t="shared" si="119"/>
        <v>GA05T4332</v>
      </c>
      <c r="AD1890" t="str">
        <f>_xlfn.IFNA(VLOOKUP(PrivateSchedule[[#This Row],[ow]],RTARoutes[[StageCodes]:[RouteID]],6,FALSE), VLOOKUP(PrivateSchedule[[#This Row],[re]],RTARoutes[[StageCodes]:[RouteID]],6,FALSE))</f>
        <v>PVT82</v>
      </c>
      <c r="AE1890" t="str" cm="1">
        <f t="array" ref="AE1890">_xlfn.IFS( NOT(ISNA(VLOOKUP(PrivateSchedule[[#This Row],[ow]],RTARoutes[[StageCodes]:[RouteID]],6,FALSE))), "O",  NOT(ISNA(VLOOKUP(PrivateSchedule[[#This Row],[re]],RTARoutes[[StageCodes]:[RouteID]],6,FALSE))), "R")</f>
        <v>R</v>
      </c>
      <c r="AF1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91" spans="2:33">
      <c r="O1891" s="171" t="s">
        <v>819</v>
      </c>
      <c r="T1891" s="173" t="s">
        <v>421</v>
      </c>
      <c r="U1891" t="str">
        <f t="shared" si="116"/>
        <v>BOGMALO-VASCO</v>
      </c>
      <c r="V1891" s="163">
        <v>0.37152777777777779</v>
      </c>
      <c r="AA1891" s="165" t="str">
        <f t="shared" si="117"/>
        <v/>
      </c>
      <c r="AB1891" t="str">
        <f t="shared" si="118"/>
        <v>VSD</v>
      </c>
      <c r="AC1891" t="str">
        <f t="shared" si="119"/>
        <v>GA05T4332</v>
      </c>
      <c r="AD1891" t="str">
        <f>_xlfn.IFNA(VLOOKUP(PrivateSchedule[[#This Row],[ow]],RTARoutes[[StageCodes]:[RouteID]],6,FALSE), VLOOKUP(PrivateSchedule[[#This Row],[re]],RTARoutes[[StageCodes]:[RouteID]],6,FALSE))</f>
        <v>PVT82</v>
      </c>
      <c r="AE1891" t="str" cm="1">
        <f t="array" ref="AE1891">_xlfn.IFS( NOT(ISNA(VLOOKUP(PrivateSchedule[[#This Row],[ow]],RTARoutes[[StageCodes]:[RouteID]],6,FALSE))), "O",  NOT(ISNA(VLOOKUP(PrivateSchedule[[#This Row],[re]],RTARoutes[[StageCodes]:[RouteID]],6,FALSE))), "R")</f>
        <v>O</v>
      </c>
      <c r="AF1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92" spans="2:33">
      <c r="O1892" s="171" t="s">
        <v>421</v>
      </c>
      <c r="T1892" s="173" t="s">
        <v>819</v>
      </c>
      <c r="U1892" t="str">
        <f t="shared" si="116"/>
        <v>VASCO-BOGMALO</v>
      </c>
      <c r="V1892" s="163">
        <v>0.39583333333333331</v>
      </c>
      <c r="AA1892" s="165" t="str">
        <f t="shared" si="117"/>
        <v/>
      </c>
      <c r="AB1892" t="str">
        <f t="shared" si="118"/>
        <v>VSD</v>
      </c>
      <c r="AC1892" t="str">
        <f t="shared" si="119"/>
        <v>GA05T4332</v>
      </c>
      <c r="AD1892" t="str">
        <f>_xlfn.IFNA(VLOOKUP(PrivateSchedule[[#This Row],[ow]],RTARoutes[[StageCodes]:[RouteID]],6,FALSE), VLOOKUP(PrivateSchedule[[#This Row],[re]],RTARoutes[[StageCodes]:[RouteID]],6,FALSE))</f>
        <v>PVT82</v>
      </c>
      <c r="AE1892" t="str" cm="1">
        <f t="array" ref="AE1892">_xlfn.IFS( NOT(ISNA(VLOOKUP(PrivateSchedule[[#This Row],[ow]],RTARoutes[[StageCodes]:[RouteID]],6,FALSE))), "O",  NOT(ISNA(VLOOKUP(PrivateSchedule[[#This Row],[re]],RTARoutes[[StageCodes]:[RouteID]],6,FALSE))), "R")</f>
        <v>R</v>
      </c>
      <c r="AF1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93" spans="2:33">
      <c r="O1893" s="171" t="s">
        <v>819</v>
      </c>
      <c r="T1893" s="173" t="s">
        <v>421</v>
      </c>
      <c r="U1893" t="str">
        <f t="shared" si="116"/>
        <v>BOGMALO-VASCO</v>
      </c>
      <c r="V1893" s="163">
        <v>0.4201388888888889</v>
      </c>
      <c r="AA1893" s="165" t="str">
        <f t="shared" si="117"/>
        <v/>
      </c>
      <c r="AB1893" t="str">
        <f t="shared" si="118"/>
        <v>VSD</v>
      </c>
      <c r="AC1893" t="str">
        <f t="shared" si="119"/>
        <v>GA05T4332</v>
      </c>
      <c r="AD1893" t="str">
        <f>_xlfn.IFNA(VLOOKUP(PrivateSchedule[[#This Row],[ow]],RTARoutes[[StageCodes]:[RouteID]],6,FALSE), VLOOKUP(PrivateSchedule[[#This Row],[re]],RTARoutes[[StageCodes]:[RouteID]],6,FALSE))</f>
        <v>PVT82</v>
      </c>
      <c r="AE1893" t="str" cm="1">
        <f t="array" ref="AE1893">_xlfn.IFS( NOT(ISNA(VLOOKUP(PrivateSchedule[[#This Row],[ow]],RTARoutes[[StageCodes]:[RouteID]],6,FALSE))), "O",  NOT(ISNA(VLOOKUP(PrivateSchedule[[#This Row],[re]],RTARoutes[[StageCodes]:[RouteID]],6,FALSE))), "R")</f>
        <v>O</v>
      </c>
      <c r="AF1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94" spans="2:33">
      <c r="O1894" s="171" t="s">
        <v>421</v>
      </c>
      <c r="T1894" s="173" t="s">
        <v>819</v>
      </c>
      <c r="U1894" t="str">
        <f t="shared" si="116"/>
        <v>VASCO-BOGMALO</v>
      </c>
      <c r="V1894" s="163">
        <v>0.45833333333333331</v>
      </c>
      <c r="AA1894" s="165" t="str">
        <f t="shared" si="117"/>
        <v/>
      </c>
      <c r="AB1894" t="str">
        <f t="shared" si="118"/>
        <v>VSD</v>
      </c>
      <c r="AC1894" t="str">
        <f t="shared" si="119"/>
        <v>GA05T4332</v>
      </c>
      <c r="AD1894" t="str">
        <f>_xlfn.IFNA(VLOOKUP(PrivateSchedule[[#This Row],[ow]],RTARoutes[[StageCodes]:[RouteID]],6,FALSE), VLOOKUP(PrivateSchedule[[#This Row],[re]],RTARoutes[[StageCodes]:[RouteID]],6,FALSE))</f>
        <v>PVT82</v>
      </c>
      <c r="AE1894" t="str" cm="1">
        <f t="array" ref="AE1894">_xlfn.IFS( NOT(ISNA(VLOOKUP(PrivateSchedule[[#This Row],[ow]],RTARoutes[[StageCodes]:[RouteID]],6,FALSE))), "O",  NOT(ISNA(VLOOKUP(PrivateSchedule[[#This Row],[re]],RTARoutes[[StageCodes]:[RouteID]],6,FALSE))), "R")</f>
        <v>R</v>
      </c>
      <c r="AF1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95" spans="2:33">
      <c r="O1895" s="171" t="s">
        <v>819</v>
      </c>
      <c r="T1895" s="173" t="s">
        <v>421</v>
      </c>
      <c r="U1895" t="str">
        <f t="shared" si="116"/>
        <v>BOGMALO-VASCO</v>
      </c>
      <c r="V1895" s="163">
        <v>0.4826388888888889</v>
      </c>
      <c r="AA1895" s="165" t="str">
        <f t="shared" si="117"/>
        <v/>
      </c>
      <c r="AB1895" t="str">
        <f t="shared" si="118"/>
        <v>VSD</v>
      </c>
      <c r="AC1895" t="str">
        <f t="shared" si="119"/>
        <v>GA05T4332</v>
      </c>
      <c r="AD1895" t="str">
        <f>_xlfn.IFNA(VLOOKUP(PrivateSchedule[[#This Row],[ow]],RTARoutes[[StageCodes]:[RouteID]],6,FALSE), VLOOKUP(PrivateSchedule[[#This Row],[re]],RTARoutes[[StageCodes]:[RouteID]],6,FALSE))</f>
        <v>PVT82</v>
      </c>
      <c r="AE1895" t="str" cm="1">
        <f t="array" ref="AE1895">_xlfn.IFS( NOT(ISNA(VLOOKUP(PrivateSchedule[[#This Row],[ow]],RTARoutes[[StageCodes]:[RouteID]],6,FALSE))), "O",  NOT(ISNA(VLOOKUP(PrivateSchedule[[#This Row],[re]],RTARoutes[[StageCodes]:[RouteID]],6,FALSE))), "R")</f>
        <v>O</v>
      </c>
      <c r="AF1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96" spans="2:33">
      <c r="O1896" s="171" t="s">
        <v>421</v>
      </c>
      <c r="T1896" s="173" t="s">
        <v>819</v>
      </c>
      <c r="U1896" t="str">
        <f t="shared" si="116"/>
        <v>VASCO-BOGMALO</v>
      </c>
      <c r="V1896" s="163">
        <v>0.52083333333333337</v>
      </c>
      <c r="AA1896" s="165" t="str">
        <f t="shared" si="117"/>
        <v/>
      </c>
      <c r="AB1896" t="str">
        <f t="shared" si="118"/>
        <v>VSD</v>
      </c>
      <c r="AC1896" t="str">
        <f t="shared" si="119"/>
        <v>GA05T4332</v>
      </c>
      <c r="AD1896" t="str">
        <f>_xlfn.IFNA(VLOOKUP(PrivateSchedule[[#This Row],[ow]],RTARoutes[[StageCodes]:[RouteID]],6,FALSE), VLOOKUP(PrivateSchedule[[#This Row],[re]],RTARoutes[[StageCodes]:[RouteID]],6,FALSE))</f>
        <v>PVT82</v>
      </c>
      <c r="AE1896" t="str" cm="1">
        <f t="array" ref="AE1896">_xlfn.IFS( NOT(ISNA(VLOOKUP(PrivateSchedule[[#This Row],[ow]],RTARoutes[[StageCodes]:[RouteID]],6,FALSE))), "O",  NOT(ISNA(VLOOKUP(PrivateSchedule[[#This Row],[re]],RTARoutes[[StageCodes]:[RouteID]],6,FALSE))), "R")</f>
        <v>R</v>
      </c>
      <c r="AF1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97" spans="2:33">
      <c r="O1897" s="171" t="s">
        <v>819</v>
      </c>
      <c r="T1897" s="173" t="s">
        <v>421</v>
      </c>
      <c r="U1897" t="str">
        <f t="shared" si="116"/>
        <v>BOGMALO-VASCO</v>
      </c>
      <c r="V1897" s="163">
        <v>0.54513888888888884</v>
      </c>
      <c r="AA1897" s="165" t="str">
        <f t="shared" si="117"/>
        <v/>
      </c>
      <c r="AB1897" t="str">
        <f t="shared" si="118"/>
        <v>VSD</v>
      </c>
      <c r="AC1897" t="str">
        <f t="shared" si="119"/>
        <v>GA05T4332</v>
      </c>
      <c r="AD1897" t="str">
        <f>_xlfn.IFNA(VLOOKUP(PrivateSchedule[[#This Row],[ow]],RTARoutes[[StageCodes]:[RouteID]],6,FALSE), VLOOKUP(PrivateSchedule[[#This Row],[re]],RTARoutes[[StageCodes]:[RouteID]],6,FALSE))</f>
        <v>PVT82</v>
      </c>
      <c r="AE1897" t="str" cm="1">
        <f t="array" ref="AE1897">_xlfn.IFS( NOT(ISNA(VLOOKUP(PrivateSchedule[[#This Row],[ow]],RTARoutes[[StageCodes]:[RouteID]],6,FALSE))), "O",  NOT(ISNA(VLOOKUP(PrivateSchedule[[#This Row],[re]],RTARoutes[[StageCodes]:[RouteID]],6,FALSE))), "R")</f>
        <v>O</v>
      </c>
      <c r="AF1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898" spans="2:33">
      <c r="O1898" s="171" t="s">
        <v>421</v>
      </c>
      <c r="T1898" s="173" t="s">
        <v>819</v>
      </c>
      <c r="U1898" t="str">
        <f t="shared" si="116"/>
        <v>VASCO-BOGMALO</v>
      </c>
      <c r="V1898" s="163">
        <v>0.56944444444444442</v>
      </c>
      <c r="AA1898" s="165" t="str">
        <f t="shared" si="117"/>
        <v/>
      </c>
      <c r="AB1898" t="str">
        <f t="shared" si="118"/>
        <v>VSD</v>
      </c>
      <c r="AC1898" t="str">
        <f t="shared" si="119"/>
        <v>GA05T4332</v>
      </c>
      <c r="AD1898" t="str">
        <f>_xlfn.IFNA(VLOOKUP(PrivateSchedule[[#This Row],[ow]],RTARoutes[[StageCodes]:[RouteID]],6,FALSE), VLOOKUP(PrivateSchedule[[#This Row],[re]],RTARoutes[[StageCodes]:[RouteID]],6,FALSE))</f>
        <v>PVT82</v>
      </c>
      <c r="AE1898" t="str" cm="1">
        <f t="array" ref="AE1898">_xlfn.IFS( NOT(ISNA(VLOOKUP(PrivateSchedule[[#This Row],[ow]],RTARoutes[[StageCodes]:[RouteID]],6,FALSE))), "O",  NOT(ISNA(VLOOKUP(PrivateSchedule[[#This Row],[re]],RTARoutes[[StageCodes]:[RouteID]],6,FALSE))), "R")</f>
        <v>R</v>
      </c>
      <c r="AF1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899" spans="2:33">
      <c r="O1899" s="171" t="s">
        <v>819</v>
      </c>
      <c r="T1899" s="173" t="s">
        <v>421</v>
      </c>
      <c r="U1899" t="str">
        <f t="shared" si="116"/>
        <v>BOGMALO-VASCO</v>
      </c>
      <c r="V1899" s="163">
        <v>0.58680555555555558</v>
      </c>
      <c r="AA1899" s="165" t="str">
        <f t="shared" si="117"/>
        <v/>
      </c>
      <c r="AB1899" t="str">
        <f t="shared" si="118"/>
        <v>VSD</v>
      </c>
      <c r="AC1899" t="str">
        <f t="shared" si="119"/>
        <v>GA05T4332</v>
      </c>
      <c r="AD1899" t="str">
        <f>_xlfn.IFNA(VLOOKUP(PrivateSchedule[[#This Row],[ow]],RTARoutes[[StageCodes]:[RouteID]],6,FALSE), VLOOKUP(PrivateSchedule[[#This Row],[re]],RTARoutes[[StageCodes]:[RouteID]],6,FALSE))</f>
        <v>PVT82</v>
      </c>
      <c r="AE1899" t="str" cm="1">
        <f t="array" ref="AE1899">_xlfn.IFS( NOT(ISNA(VLOOKUP(PrivateSchedule[[#This Row],[ow]],RTARoutes[[StageCodes]:[RouteID]],6,FALSE))), "O",  NOT(ISNA(VLOOKUP(PrivateSchedule[[#This Row],[re]],RTARoutes[[StageCodes]:[RouteID]],6,FALSE))), "R")</f>
        <v>O</v>
      </c>
      <c r="AF1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00" spans="2:33">
      <c r="O1900" s="171" t="s">
        <v>421</v>
      </c>
      <c r="T1900" s="173" t="s">
        <v>819</v>
      </c>
      <c r="U1900" t="str">
        <f t="shared" si="116"/>
        <v>VASCO-BOGMALO</v>
      </c>
      <c r="V1900" s="163">
        <v>0.60416666666666663</v>
      </c>
      <c r="AA1900" s="165" t="str">
        <f t="shared" si="117"/>
        <v/>
      </c>
      <c r="AB1900" t="str">
        <f t="shared" si="118"/>
        <v>VSD</v>
      </c>
      <c r="AC1900" t="str">
        <f t="shared" si="119"/>
        <v>GA05T4332</v>
      </c>
      <c r="AD1900" t="str">
        <f>_xlfn.IFNA(VLOOKUP(PrivateSchedule[[#This Row],[ow]],RTARoutes[[StageCodes]:[RouteID]],6,FALSE), VLOOKUP(PrivateSchedule[[#This Row],[re]],RTARoutes[[StageCodes]:[RouteID]],6,FALSE))</f>
        <v>PVT82</v>
      </c>
      <c r="AE1900" t="str" cm="1">
        <f t="array" ref="AE1900">_xlfn.IFS( NOT(ISNA(VLOOKUP(PrivateSchedule[[#This Row],[ow]],RTARoutes[[StageCodes]:[RouteID]],6,FALSE))), "O",  NOT(ISNA(VLOOKUP(PrivateSchedule[[#This Row],[re]],RTARoutes[[StageCodes]:[RouteID]],6,FALSE))), "R")</f>
        <v>R</v>
      </c>
      <c r="AF1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01" spans="2:33">
      <c r="O1901" s="171" t="s">
        <v>819</v>
      </c>
      <c r="T1901" s="173" t="s">
        <v>421</v>
      </c>
      <c r="U1901" t="str">
        <f t="shared" si="116"/>
        <v>BOGMALO-VASCO</v>
      </c>
      <c r="V1901" s="163">
        <v>0.62847222222222221</v>
      </c>
      <c r="AA1901" s="165" t="str">
        <f t="shared" si="117"/>
        <v/>
      </c>
      <c r="AB1901" t="str">
        <f t="shared" si="118"/>
        <v>VSD</v>
      </c>
      <c r="AC1901" t="str">
        <f t="shared" si="119"/>
        <v>GA05T4332</v>
      </c>
      <c r="AD1901" t="str">
        <f>_xlfn.IFNA(VLOOKUP(PrivateSchedule[[#This Row],[ow]],RTARoutes[[StageCodes]:[RouteID]],6,FALSE), VLOOKUP(PrivateSchedule[[#This Row],[re]],RTARoutes[[StageCodes]:[RouteID]],6,FALSE))</f>
        <v>PVT82</v>
      </c>
      <c r="AE1901" t="str" cm="1">
        <f t="array" ref="AE1901">_xlfn.IFS( NOT(ISNA(VLOOKUP(PrivateSchedule[[#This Row],[ow]],RTARoutes[[StageCodes]:[RouteID]],6,FALSE))), "O",  NOT(ISNA(VLOOKUP(PrivateSchedule[[#This Row],[re]],RTARoutes[[StageCodes]:[RouteID]],6,FALSE))), "R")</f>
        <v>O</v>
      </c>
      <c r="AF1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02" spans="2:33">
      <c r="O1902" s="171" t="s">
        <v>421</v>
      </c>
      <c r="T1902" s="173" t="s">
        <v>819</v>
      </c>
      <c r="U1902" t="str">
        <f t="shared" si="116"/>
        <v>VASCO-BOGMALO</v>
      </c>
      <c r="V1902" s="163">
        <v>0.64583333333333337</v>
      </c>
      <c r="AA1902" s="165" t="str">
        <f t="shared" si="117"/>
        <v/>
      </c>
      <c r="AB1902" t="str">
        <f t="shared" si="118"/>
        <v>VSD</v>
      </c>
      <c r="AC1902" t="str">
        <f t="shared" si="119"/>
        <v>GA05T4332</v>
      </c>
      <c r="AD1902" t="str">
        <f>_xlfn.IFNA(VLOOKUP(PrivateSchedule[[#This Row],[ow]],RTARoutes[[StageCodes]:[RouteID]],6,FALSE), VLOOKUP(PrivateSchedule[[#This Row],[re]],RTARoutes[[StageCodes]:[RouteID]],6,FALSE))</f>
        <v>PVT82</v>
      </c>
      <c r="AE1902" t="str" cm="1">
        <f t="array" ref="AE1902">_xlfn.IFS( NOT(ISNA(VLOOKUP(PrivateSchedule[[#This Row],[ow]],RTARoutes[[StageCodes]:[RouteID]],6,FALSE))), "O",  NOT(ISNA(VLOOKUP(PrivateSchedule[[#This Row],[re]],RTARoutes[[StageCodes]:[RouteID]],6,FALSE))), "R")</f>
        <v>R</v>
      </c>
      <c r="AF1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03" spans="2:33">
      <c r="O1903" s="171" t="s">
        <v>819</v>
      </c>
      <c r="T1903" s="173" t="s">
        <v>421</v>
      </c>
      <c r="U1903" t="str">
        <f t="shared" si="116"/>
        <v>BOGMALO-VASCO</v>
      </c>
      <c r="V1903" s="163">
        <v>0.67013888888888884</v>
      </c>
      <c r="AA1903" s="165" t="str">
        <f t="shared" si="117"/>
        <v/>
      </c>
      <c r="AB1903" t="str">
        <f t="shared" si="118"/>
        <v>VSD</v>
      </c>
      <c r="AC1903" t="str">
        <f t="shared" si="119"/>
        <v>GA05T4332</v>
      </c>
      <c r="AD1903" t="str">
        <f>_xlfn.IFNA(VLOOKUP(PrivateSchedule[[#This Row],[ow]],RTARoutes[[StageCodes]:[RouteID]],6,FALSE), VLOOKUP(PrivateSchedule[[#This Row],[re]],RTARoutes[[StageCodes]:[RouteID]],6,FALSE))</f>
        <v>PVT82</v>
      </c>
      <c r="AE1903" t="str" cm="1">
        <f t="array" ref="AE1903">_xlfn.IFS( NOT(ISNA(VLOOKUP(PrivateSchedule[[#This Row],[ow]],RTARoutes[[StageCodes]:[RouteID]],6,FALSE))), "O",  NOT(ISNA(VLOOKUP(PrivateSchedule[[#This Row],[re]],RTARoutes[[StageCodes]:[RouteID]],6,FALSE))), "R")</f>
        <v>O</v>
      </c>
      <c r="AF1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04" spans="2:33">
      <c r="O1904" s="171" t="s">
        <v>421</v>
      </c>
      <c r="T1904" s="173" t="s">
        <v>819</v>
      </c>
      <c r="U1904" t="str">
        <f t="shared" si="116"/>
        <v>VASCO-BOGMALO</v>
      </c>
      <c r="V1904" s="163">
        <v>0.70833333333333337</v>
      </c>
      <c r="AA1904" s="165" t="str">
        <f t="shared" si="117"/>
        <v/>
      </c>
      <c r="AB1904" t="str">
        <f t="shared" si="118"/>
        <v>VSD</v>
      </c>
      <c r="AC1904" t="str">
        <f t="shared" si="119"/>
        <v>GA05T4332</v>
      </c>
      <c r="AD1904" t="str">
        <f>_xlfn.IFNA(VLOOKUP(PrivateSchedule[[#This Row],[ow]],RTARoutes[[StageCodes]:[RouteID]],6,FALSE), VLOOKUP(PrivateSchedule[[#This Row],[re]],RTARoutes[[StageCodes]:[RouteID]],6,FALSE))</f>
        <v>PVT82</v>
      </c>
      <c r="AE1904" t="str" cm="1">
        <f t="array" ref="AE1904">_xlfn.IFS( NOT(ISNA(VLOOKUP(PrivateSchedule[[#This Row],[ow]],RTARoutes[[StageCodes]:[RouteID]],6,FALSE))), "O",  NOT(ISNA(VLOOKUP(PrivateSchedule[[#This Row],[re]],RTARoutes[[StageCodes]:[RouteID]],6,FALSE))), "R")</f>
        <v>R</v>
      </c>
      <c r="AF1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05" spans="2:33">
      <c r="O1905" s="171" t="s">
        <v>819</v>
      </c>
      <c r="T1905" s="173" t="s">
        <v>421</v>
      </c>
      <c r="U1905" t="str">
        <f t="shared" si="116"/>
        <v>BOGMALO-VASCO</v>
      </c>
      <c r="V1905" s="163">
        <v>0.72916666666666663</v>
      </c>
      <c r="AA1905" s="165" t="str">
        <f t="shared" si="117"/>
        <v/>
      </c>
      <c r="AB1905" t="str">
        <f t="shared" si="118"/>
        <v>VSD</v>
      </c>
      <c r="AC1905" t="str">
        <f t="shared" si="119"/>
        <v>GA05T4332</v>
      </c>
      <c r="AD1905" t="str">
        <f>_xlfn.IFNA(VLOOKUP(PrivateSchedule[[#This Row],[ow]],RTARoutes[[StageCodes]:[RouteID]],6,FALSE), VLOOKUP(PrivateSchedule[[#This Row],[re]],RTARoutes[[StageCodes]:[RouteID]],6,FALSE))</f>
        <v>PVT82</v>
      </c>
      <c r="AE1905" t="str" cm="1">
        <f t="array" ref="AE1905">_xlfn.IFS( NOT(ISNA(VLOOKUP(PrivateSchedule[[#This Row],[ow]],RTARoutes[[StageCodes]:[RouteID]],6,FALSE))), "O",  NOT(ISNA(VLOOKUP(PrivateSchedule[[#This Row],[re]],RTARoutes[[StageCodes]:[RouteID]],6,FALSE))), "R")</f>
        <v>O</v>
      </c>
      <c r="AF1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06" spans="2:33">
      <c r="O1906" s="171" t="s">
        <v>421</v>
      </c>
      <c r="T1906" s="173" t="s">
        <v>819</v>
      </c>
      <c r="U1906" t="str">
        <f t="shared" si="116"/>
        <v>VASCO-BOGMALO</v>
      </c>
      <c r="V1906" s="163">
        <v>0.75694444444444442</v>
      </c>
      <c r="AA1906" s="165" t="str">
        <f t="shared" si="117"/>
        <v/>
      </c>
      <c r="AB1906" t="str">
        <f t="shared" si="118"/>
        <v>VSD</v>
      </c>
      <c r="AC1906" t="str">
        <f t="shared" si="119"/>
        <v>GA05T4332</v>
      </c>
      <c r="AD1906" t="str">
        <f>_xlfn.IFNA(VLOOKUP(PrivateSchedule[[#This Row],[ow]],RTARoutes[[StageCodes]:[RouteID]],6,FALSE), VLOOKUP(PrivateSchedule[[#This Row],[re]],RTARoutes[[StageCodes]:[RouteID]],6,FALSE))</f>
        <v>PVT82</v>
      </c>
      <c r="AE1906" t="str" cm="1">
        <f t="array" ref="AE1906">_xlfn.IFS( NOT(ISNA(VLOOKUP(PrivateSchedule[[#This Row],[ow]],RTARoutes[[StageCodes]:[RouteID]],6,FALSE))), "O",  NOT(ISNA(VLOOKUP(PrivateSchedule[[#This Row],[re]],RTARoutes[[StageCodes]:[RouteID]],6,FALSE))), "R")</f>
        <v>R</v>
      </c>
      <c r="AF1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07" spans="2:33">
      <c r="O1907" s="171" t="s">
        <v>819</v>
      </c>
      <c r="T1907" s="173" t="s">
        <v>421</v>
      </c>
      <c r="U1907" t="str">
        <f t="shared" si="116"/>
        <v>BOGMALO-VASCO</v>
      </c>
      <c r="V1907" s="163">
        <v>0.77777777777777779</v>
      </c>
      <c r="AA1907" s="165" t="str">
        <f t="shared" si="117"/>
        <v/>
      </c>
      <c r="AB1907" t="str">
        <f t="shared" si="118"/>
        <v>VSD</v>
      </c>
      <c r="AC1907" t="str">
        <f t="shared" si="119"/>
        <v>GA05T4332</v>
      </c>
      <c r="AD1907" t="str">
        <f>_xlfn.IFNA(VLOOKUP(PrivateSchedule[[#This Row],[ow]],RTARoutes[[StageCodes]:[RouteID]],6,FALSE), VLOOKUP(PrivateSchedule[[#This Row],[re]],RTARoutes[[StageCodes]:[RouteID]],6,FALSE))</f>
        <v>PVT82</v>
      </c>
      <c r="AE1907" t="str" cm="1">
        <f t="array" ref="AE1907">_xlfn.IFS( NOT(ISNA(VLOOKUP(PrivateSchedule[[#This Row],[ow]],RTARoutes[[StageCodes]:[RouteID]],6,FALSE))), "O",  NOT(ISNA(VLOOKUP(PrivateSchedule[[#This Row],[re]],RTARoutes[[StageCodes]:[RouteID]],6,FALSE))), "R")</f>
        <v>O</v>
      </c>
      <c r="AF1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08" spans="2:33">
      <c r="O1908" s="171" t="s">
        <v>421</v>
      </c>
      <c r="T1908" s="173" t="s">
        <v>819</v>
      </c>
      <c r="U1908" t="str">
        <f t="shared" si="116"/>
        <v>VASCO-BOGMALO</v>
      </c>
      <c r="V1908" s="163">
        <v>0.8125</v>
      </c>
      <c r="AA1908" s="165" t="str">
        <f t="shared" si="117"/>
        <v/>
      </c>
      <c r="AB1908" t="str">
        <f t="shared" si="118"/>
        <v>VSD</v>
      </c>
      <c r="AC1908" t="str">
        <f t="shared" si="119"/>
        <v>GA05T4332</v>
      </c>
      <c r="AD1908" t="str">
        <f>_xlfn.IFNA(VLOOKUP(PrivateSchedule[[#This Row],[ow]],RTARoutes[[StageCodes]:[RouteID]],6,FALSE), VLOOKUP(PrivateSchedule[[#This Row],[re]],RTARoutes[[StageCodes]:[RouteID]],6,FALSE))</f>
        <v>PVT82</v>
      </c>
      <c r="AE1908" t="str" cm="1">
        <f t="array" ref="AE1908">_xlfn.IFS( NOT(ISNA(VLOOKUP(PrivateSchedule[[#This Row],[ow]],RTARoutes[[StageCodes]:[RouteID]],6,FALSE))), "O",  NOT(ISNA(VLOOKUP(PrivateSchedule[[#This Row],[re]],RTARoutes[[StageCodes]:[RouteID]],6,FALSE))), "R")</f>
        <v>R</v>
      </c>
      <c r="AF1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09" spans="2:33">
      <c r="O1909" s="171" t="s">
        <v>819</v>
      </c>
      <c r="T1909" s="173" t="s">
        <v>421</v>
      </c>
      <c r="U1909" t="str">
        <f t="shared" si="116"/>
        <v>BOGMALO-VASCO</v>
      </c>
      <c r="V1909" s="163">
        <v>0.83333333333333337</v>
      </c>
      <c r="AA1909" s="165" t="str">
        <f t="shared" si="117"/>
        <v/>
      </c>
      <c r="AB1909" t="str">
        <f t="shared" si="118"/>
        <v>VSD</v>
      </c>
      <c r="AC1909" t="str">
        <f t="shared" si="119"/>
        <v>GA05T4332</v>
      </c>
      <c r="AD1909" t="str">
        <f>_xlfn.IFNA(VLOOKUP(PrivateSchedule[[#This Row],[ow]],RTARoutes[[StageCodes]:[RouteID]],6,FALSE), VLOOKUP(PrivateSchedule[[#This Row],[re]],RTARoutes[[StageCodes]:[RouteID]],6,FALSE))</f>
        <v>PVT82</v>
      </c>
      <c r="AE1909" t="str" cm="1">
        <f t="array" ref="AE1909">_xlfn.IFS( NOT(ISNA(VLOOKUP(PrivateSchedule[[#This Row],[ow]],RTARoutes[[StageCodes]:[RouteID]],6,FALSE))), "O",  NOT(ISNA(VLOOKUP(PrivateSchedule[[#This Row],[re]],RTARoutes[[StageCodes]:[RouteID]],6,FALSE))), "R")</f>
        <v>O</v>
      </c>
      <c r="AF1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10" spans="2:33">
      <c r="B1910" s="171" t="s">
        <v>4137</v>
      </c>
      <c r="C1910" s="172" t="s">
        <v>4133</v>
      </c>
      <c r="E1910" s="176" t="s">
        <v>4138</v>
      </c>
      <c r="F1910" s="177" t="s">
        <v>4139</v>
      </c>
      <c r="J1910" s="171" t="s">
        <v>4140</v>
      </c>
      <c r="L1910" s="172" t="s">
        <v>16</v>
      </c>
      <c r="M1910" s="198">
        <v>27</v>
      </c>
      <c r="N1910" s="199">
        <v>11</v>
      </c>
      <c r="O1910" s="171" t="s">
        <v>421</v>
      </c>
      <c r="P1910" s="172" t="s">
        <v>1945</v>
      </c>
      <c r="T1910" s="173" t="s">
        <v>819</v>
      </c>
      <c r="U1910" t="str">
        <f t="shared" si="116"/>
        <v>VASCO-MES COLLEGE-BOGMALO</v>
      </c>
      <c r="V1910" s="163">
        <v>0.28472222222222221</v>
      </c>
      <c r="AA1910" s="165" t="str">
        <f t="shared" si="117"/>
        <v/>
      </c>
      <c r="AB1910" t="str">
        <f t="shared" si="118"/>
        <v>VSD</v>
      </c>
      <c r="AC1910" t="str">
        <f t="shared" si="119"/>
        <v>GA06T4076</v>
      </c>
      <c r="AD1910" t="str">
        <f>_xlfn.IFNA(VLOOKUP(PrivateSchedule[[#This Row],[ow]],RTARoutes[[StageCodes]:[RouteID]],6,FALSE), VLOOKUP(PrivateSchedule[[#This Row],[re]],RTARoutes[[StageCodes]:[RouteID]],6,FALSE))</f>
        <v>PVT83</v>
      </c>
      <c r="AE1910" t="str" cm="1">
        <f t="array" ref="AE1910">_xlfn.IFS( NOT(ISNA(VLOOKUP(PrivateSchedule[[#This Row],[ow]],RTARoutes[[StageCodes]:[RouteID]],6,FALSE))), "O",  NOT(ISNA(VLOOKUP(PrivateSchedule[[#This Row],[re]],RTARoutes[[StageCodes]:[RouteID]],6,FALSE))), "R")</f>
        <v>R</v>
      </c>
      <c r="AF1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VSD-*MEL-*BMO</v>
      </c>
      <c r="AG1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BMO-*MEL-*VSD</v>
      </c>
    </row>
    <row r="1911" spans="2:33">
      <c r="O1911" s="171" t="s">
        <v>819</v>
      </c>
      <c r="T1911" s="173" t="s">
        <v>421</v>
      </c>
      <c r="U1911" t="str">
        <f t="shared" si="116"/>
        <v>BOGMALO-VASCO</v>
      </c>
      <c r="V1911" s="163">
        <v>0.30208333333333331</v>
      </c>
      <c r="AA1911" s="165" t="str">
        <f t="shared" si="117"/>
        <v/>
      </c>
      <c r="AB1911" t="str">
        <f t="shared" si="118"/>
        <v>VSD</v>
      </c>
      <c r="AC1911" t="str">
        <f t="shared" si="119"/>
        <v>GA06T4076</v>
      </c>
      <c r="AD1911" t="str">
        <f>_xlfn.IFNA(VLOOKUP(PrivateSchedule[[#This Row],[ow]],RTARoutes[[StageCodes]:[RouteID]],6,FALSE), VLOOKUP(PrivateSchedule[[#This Row],[re]],RTARoutes[[StageCodes]:[RouteID]],6,FALSE))</f>
        <v>PVT82</v>
      </c>
      <c r="AE1911" t="str" cm="1">
        <f t="array" ref="AE1911">_xlfn.IFS( NOT(ISNA(VLOOKUP(PrivateSchedule[[#This Row],[ow]],RTARoutes[[StageCodes]:[RouteID]],6,FALSE))), "O",  NOT(ISNA(VLOOKUP(PrivateSchedule[[#This Row],[re]],RTARoutes[[StageCodes]:[RouteID]],6,FALSE))), "R")</f>
        <v>O</v>
      </c>
      <c r="AF1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12" spans="2:33">
      <c r="O1912" s="171" t="s">
        <v>421</v>
      </c>
      <c r="T1912" s="173" t="s">
        <v>819</v>
      </c>
      <c r="U1912" t="str">
        <f t="shared" si="116"/>
        <v>VASCO-BOGMALO</v>
      </c>
      <c r="V1912" s="163">
        <v>0.31944444444444442</v>
      </c>
      <c r="AA1912" s="165" t="str">
        <f t="shared" si="117"/>
        <v/>
      </c>
      <c r="AB1912" t="str">
        <f t="shared" si="118"/>
        <v>VSD</v>
      </c>
      <c r="AC1912" t="str">
        <f t="shared" si="119"/>
        <v>GA06T4076</v>
      </c>
      <c r="AD1912" t="str">
        <f>_xlfn.IFNA(VLOOKUP(PrivateSchedule[[#This Row],[ow]],RTARoutes[[StageCodes]:[RouteID]],6,FALSE), VLOOKUP(PrivateSchedule[[#This Row],[re]],RTARoutes[[StageCodes]:[RouteID]],6,FALSE))</f>
        <v>PVT82</v>
      </c>
      <c r="AE1912" t="str" cm="1">
        <f t="array" ref="AE1912">_xlfn.IFS( NOT(ISNA(VLOOKUP(PrivateSchedule[[#This Row],[ow]],RTARoutes[[StageCodes]:[RouteID]],6,FALSE))), "O",  NOT(ISNA(VLOOKUP(PrivateSchedule[[#This Row],[re]],RTARoutes[[StageCodes]:[RouteID]],6,FALSE))), "R")</f>
        <v>R</v>
      </c>
      <c r="AF1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13" spans="2:33">
      <c r="O1913" s="171" t="s">
        <v>819</v>
      </c>
      <c r="T1913" s="173" t="s">
        <v>421</v>
      </c>
      <c r="U1913" t="str">
        <f t="shared" si="116"/>
        <v>BOGMALO-VASCO</v>
      </c>
      <c r="V1913" s="163">
        <v>0.34375</v>
      </c>
      <c r="AA1913" s="165" t="str">
        <f t="shared" si="117"/>
        <v/>
      </c>
      <c r="AB1913" t="str">
        <f t="shared" si="118"/>
        <v>VSD</v>
      </c>
      <c r="AC1913" t="str">
        <f t="shared" si="119"/>
        <v>GA06T4076</v>
      </c>
      <c r="AD1913" t="str">
        <f>_xlfn.IFNA(VLOOKUP(PrivateSchedule[[#This Row],[ow]],RTARoutes[[StageCodes]:[RouteID]],6,FALSE), VLOOKUP(PrivateSchedule[[#This Row],[re]],RTARoutes[[StageCodes]:[RouteID]],6,FALSE))</f>
        <v>PVT82</v>
      </c>
      <c r="AE1913" t="str" cm="1">
        <f t="array" ref="AE1913">_xlfn.IFS( NOT(ISNA(VLOOKUP(PrivateSchedule[[#This Row],[ow]],RTARoutes[[StageCodes]:[RouteID]],6,FALSE))), "O",  NOT(ISNA(VLOOKUP(PrivateSchedule[[#This Row],[re]],RTARoutes[[StageCodes]:[RouteID]],6,FALSE))), "R")</f>
        <v>O</v>
      </c>
      <c r="AF1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14" spans="2:33">
      <c r="O1914" s="171" t="s">
        <v>421</v>
      </c>
      <c r="T1914" s="173" t="s">
        <v>819</v>
      </c>
      <c r="U1914" t="str">
        <f t="shared" si="116"/>
        <v>VASCO-BOGMALO</v>
      </c>
      <c r="V1914" s="163">
        <v>0.3611111111111111</v>
      </c>
      <c r="AA1914" s="165" t="str">
        <f t="shared" si="117"/>
        <v/>
      </c>
      <c r="AB1914" t="str">
        <f t="shared" si="118"/>
        <v>VSD</v>
      </c>
      <c r="AC1914" t="str">
        <f t="shared" si="119"/>
        <v>GA06T4076</v>
      </c>
      <c r="AD1914" t="str">
        <f>_xlfn.IFNA(VLOOKUP(PrivateSchedule[[#This Row],[ow]],RTARoutes[[StageCodes]:[RouteID]],6,FALSE), VLOOKUP(PrivateSchedule[[#This Row],[re]],RTARoutes[[StageCodes]:[RouteID]],6,FALSE))</f>
        <v>PVT82</v>
      </c>
      <c r="AE1914" t="str" cm="1">
        <f t="array" ref="AE1914">_xlfn.IFS( NOT(ISNA(VLOOKUP(PrivateSchedule[[#This Row],[ow]],RTARoutes[[StageCodes]:[RouteID]],6,FALSE))), "O",  NOT(ISNA(VLOOKUP(PrivateSchedule[[#This Row],[re]],RTARoutes[[StageCodes]:[RouteID]],6,FALSE))), "R")</f>
        <v>R</v>
      </c>
      <c r="AF1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15" spans="2:33">
      <c r="O1915" s="171" t="s">
        <v>819</v>
      </c>
      <c r="T1915" s="173" t="s">
        <v>421</v>
      </c>
      <c r="U1915" t="str">
        <f t="shared" si="116"/>
        <v>BOGMALO-VASCO</v>
      </c>
      <c r="V1915" s="163">
        <v>0.38194444444444442</v>
      </c>
      <c r="AA1915" s="165" t="str">
        <f t="shared" si="117"/>
        <v/>
      </c>
      <c r="AB1915" t="str">
        <f t="shared" si="118"/>
        <v>VSD</v>
      </c>
      <c r="AC1915" t="str">
        <f t="shared" si="119"/>
        <v>GA06T4076</v>
      </c>
      <c r="AD1915" t="str">
        <f>_xlfn.IFNA(VLOOKUP(PrivateSchedule[[#This Row],[ow]],RTARoutes[[StageCodes]:[RouteID]],6,FALSE), VLOOKUP(PrivateSchedule[[#This Row],[re]],RTARoutes[[StageCodes]:[RouteID]],6,FALSE))</f>
        <v>PVT82</v>
      </c>
      <c r="AE1915" t="str" cm="1">
        <f t="array" ref="AE1915">_xlfn.IFS( NOT(ISNA(VLOOKUP(PrivateSchedule[[#This Row],[ow]],RTARoutes[[StageCodes]:[RouteID]],6,FALSE))), "O",  NOT(ISNA(VLOOKUP(PrivateSchedule[[#This Row],[re]],RTARoutes[[StageCodes]:[RouteID]],6,FALSE))), "R")</f>
        <v>O</v>
      </c>
      <c r="AF1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16" spans="2:33">
      <c r="O1916" s="171" t="s">
        <v>421</v>
      </c>
      <c r="T1916" s="173" t="s">
        <v>819</v>
      </c>
      <c r="U1916" t="str">
        <f t="shared" si="116"/>
        <v>VASCO-BOGMALO</v>
      </c>
      <c r="V1916" s="163">
        <v>0.40277777777777779</v>
      </c>
      <c r="AA1916" s="165" t="str">
        <f t="shared" si="117"/>
        <v/>
      </c>
      <c r="AB1916" t="str">
        <f t="shared" si="118"/>
        <v>VSD</v>
      </c>
      <c r="AC1916" t="str">
        <f t="shared" si="119"/>
        <v>GA06T4076</v>
      </c>
      <c r="AD1916" t="str">
        <f>_xlfn.IFNA(VLOOKUP(PrivateSchedule[[#This Row],[ow]],RTARoutes[[StageCodes]:[RouteID]],6,FALSE), VLOOKUP(PrivateSchedule[[#This Row],[re]],RTARoutes[[StageCodes]:[RouteID]],6,FALSE))</f>
        <v>PVT82</v>
      </c>
      <c r="AE1916" t="str" cm="1">
        <f t="array" ref="AE1916">_xlfn.IFS( NOT(ISNA(VLOOKUP(PrivateSchedule[[#This Row],[ow]],RTARoutes[[StageCodes]:[RouteID]],6,FALSE))), "O",  NOT(ISNA(VLOOKUP(PrivateSchedule[[#This Row],[re]],RTARoutes[[StageCodes]:[RouteID]],6,FALSE))), "R")</f>
        <v>R</v>
      </c>
      <c r="AF1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17" spans="2:33">
      <c r="O1917" s="171" t="s">
        <v>819</v>
      </c>
      <c r="T1917" s="173" t="s">
        <v>421</v>
      </c>
      <c r="U1917" t="str">
        <f t="shared" si="116"/>
        <v>BOGMALO-VASCO</v>
      </c>
      <c r="V1917" s="163">
        <v>0.4236111111111111</v>
      </c>
      <c r="AA1917" s="165" t="str">
        <f t="shared" si="117"/>
        <v/>
      </c>
      <c r="AB1917" t="str">
        <f t="shared" si="118"/>
        <v>VSD</v>
      </c>
      <c r="AC1917" t="str">
        <f t="shared" si="119"/>
        <v>GA06T4076</v>
      </c>
      <c r="AD1917" t="str">
        <f>_xlfn.IFNA(VLOOKUP(PrivateSchedule[[#This Row],[ow]],RTARoutes[[StageCodes]:[RouteID]],6,FALSE), VLOOKUP(PrivateSchedule[[#This Row],[re]],RTARoutes[[StageCodes]:[RouteID]],6,FALSE))</f>
        <v>PVT82</v>
      </c>
      <c r="AE1917" t="str" cm="1">
        <f t="array" ref="AE1917">_xlfn.IFS( NOT(ISNA(VLOOKUP(PrivateSchedule[[#This Row],[ow]],RTARoutes[[StageCodes]:[RouteID]],6,FALSE))), "O",  NOT(ISNA(VLOOKUP(PrivateSchedule[[#This Row],[re]],RTARoutes[[StageCodes]:[RouteID]],6,FALSE))), "R")</f>
        <v>O</v>
      </c>
      <c r="AF1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18" spans="2:33">
      <c r="O1918" s="171" t="s">
        <v>421</v>
      </c>
      <c r="T1918" s="173" t="s">
        <v>819</v>
      </c>
      <c r="U1918" t="str">
        <f t="shared" si="116"/>
        <v>VASCO-BOGMALO</v>
      </c>
      <c r="V1918" s="163">
        <v>0.44791666666666669</v>
      </c>
      <c r="AA1918" s="165" t="str">
        <f t="shared" si="117"/>
        <v/>
      </c>
      <c r="AB1918" t="str">
        <f t="shared" si="118"/>
        <v>VSD</v>
      </c>
      <c r="AC1918" t="str">
        <f t="shared" si="119"/>
        <v>GA06T4076</v>
      </c>
      <c r="AD1918" t="str">
        <f>_xlfn.IFNA(VLOOKUP(PrivateSchedule[[#This Row],[ow]],RTARoutes[[StageCodes]:[RouteID]],6,FALSE), VLOOKUP(PrivateSchedule[[#This Row],[re]],RTARoutes[[StageCodes]:[RouteID]],6,FALSE))</f>
        <v>PVT82</v>
      </c>
      <c r="AE1918" t="str" cm="1">
        <f t="array" ref="AE1918">_xlfn.IFS( NOT(ISNA(VLOOKUP(PrivateSchedule[[#This Row],[ow]],RTARoutes[[StageCodes]:[RouteID]],6,FALSE))), "O",  NOT(ISNA(VLOOKUP(PrivateSchedule[[#This Row],[re]],RTARoutes[[StageCodes]:[RouteID]],6,FALSE))), "R")</f>
        <v>R</v>
      </c>
      <c r="AF1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19" spans="2:33">
      <c r="O1919" s="171" t="s">
        <v>819</v>
      </c>
      <c r="T1919" s="173" t="s">
        <v>421</v>
      </c>
      <c r="U1919" t="str">
        <f t="shared" si="116"/>
        <v>BOGMALO-VASCO</v>
      </c>
      <c r="V1919" s="163">
        <v>0.46527777777777779</v>
      </c>
      <c r="AA1919" s="165" t="str">
        <f t="shared" si="117"/>
        <v/>
      </c>
      <c r="AB1919" t="str">
        <f t="shared" si="118"/>
        <v>VSD</v>
      </c>
      <c r="AC1919" t="str">
        <f t="shared" si="119"/>
        <v>GA06T4076</v>
      </c>
      <c r="AD1919" t="str">
        <f>_xlfn.IFNA(VLOOKUP(PrivateSchedule[[#This Row],[ow]],RTARoutes[[StageCodes]:[RouteID]],6,FALSE), VLOOKUP(PrivateSchedule[[#This Row],[re]],RTARoutes[[StageCodes]:[RouteID]],6,FALSE))</f>
        <v>PVT82</v>
      </c>
      <c r="AE1919" t="str" cm="1">
        <f t="array" ref="AE1919">_xlfn.IFS( NOT(ISNA(VLOOKUP(PrivateSchedule[[#This Row],[ow]],RTARoutes[[StageCodes]:[RouteID]],6,FALSE))), "O",  NOT(ISNA(VLOOKUP(PrivateSchedule[[#This Row],[re]],RTARoutes[[StageCodes]:[RouteID]],6,FALSE))), "R")</f>
        <v>O</v>
      </c>
      <c r="AF1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20" spans="2:33">
      <c r="O1920" s="171" t="s">
        <v>421</v>
      </c>
      <c r="T1920" s="173" t="s">
        <v>819</v>
      </c>
      <c r="U1920" t="str">
        <f t="shared" si="116"/>
        <v>VASCO-BOGMALO</v>
      </c>
      <c r="V1920" s="163">
        <v>0.4861111111111111</v>
      </c>
      <c r="AA1920" s="165" t="str">
        <f t="shared" si="117"/>
        <v/>
      </c>
      <c r="AB1920" t="str">
        <f t="shared" si="118"/>
        <v>VSD</v>
      </c>
      <c r="AC1920" t="str">
        <f t="shared" si="119"/>
        <v>GA06T4076</v>
      </c>
      <c r="AD1920" t="str">
        <f>_xlfn.IFNA(VLOOKUP(PrivateSchedule[[#This Row],[ow]],RTARoutes[[StageCodes]:[RouteID]],6,FALSE), VLOOKUP(PrivateSchedule[[#This Row],[re]],RTARoutes[[StageCodes]:[RouteID]],6,FALSE))</f>
        <v>PVT82</v>
      </c>
      <c r="AE1920" t="str" cm="1">
        <f t="array" ref="AE1920">_xlfn.IFS( NOT(ISNA(VLOOKUP(PrivateSchedule[[#This Row],[ow]],RTARoutes[[StageCodes]:[RouteID]],6,FALSE))), "O",  NOT(ISNA(VLOOKUP(PrivateSchedule[[#This Row],[re]],RTARoutes[[StageCodes]:[RouteID]],6,FALSE))), "R")</f>
        <v>R</v>
      </c>
      <c r="AF1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21" spans="15:33">
      <c r="O1921" s="171" t="s">
        <v>819</v>
      </c>
      <c r="T1921" s="173" t="s">
        <v>421</v>
      </c>
      <c r="U1921" t="str">
        <f t="shared" si="116"/>
        <v>BOGMALO-VASCO</v>
      </c>
      <c r="V1921" s="163">
        <v>0.50694444444444442</v>
      </c>
      <c r="AA1921" s="165" t="str">
        <f t="shared" si="117"/>
        <v/>
      </c>
      <c r="AB1921" t="str">
        <f t="shared" si="118"/>
        <v>VSD</v>
      </c>
      <c r="AC1921" t="str">
        <f t="shared" si="119"/>
        <v>GA06T4076</v>
      </c>
      <c r="AD1921" t="str">
        <f>_xlfn.IFNA(VLOOKUP(PrivateSchedule[[#This Row],[ow]],RTARoutes[[StageCodes]:[RouteID]],6,FALSE), VLOOKUP(PrivateSchedule[[#This Row],[re]],RTARoutes[[StageCodes]:[RouteID]],6,FALSE))</f>
        <v>PVT82</v>
      </c>
      <c r="AE1921" t="str" cm="1">
        <f t="array" ref="AE1921">_xlfn.IFS( NOT(ISNA(VLOOKUP(PrivateSchedule[[#This Row],[ow]],RTARoutes[[StageCodes]:[RouteID]],6,FALSE))), "O",  NOT(ISNA(VLOOKUP(PrivateSchedule[[#This Row],[re]],RTARoutes[[StageCodes]:[RouteID]],6,FALSE))), "R")</f>
        <v>O</v>
      </c>
      <c r="AF1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22" spans="15:33">
      <c r="O1922" s="171" t="s">
        <v>421</v>
      </c>
      <c r="T1922" s="173" t="s">
        <v>819</v>
      </c>
      <c r="U1922" t="str">
        <f t="shared" si="116"/>
        <v>VASCO-BOGMALO</v>
      </c>
      <c r="V1922" s="163">
        <v>0.53125</v>
      </c>
      <c r="AA1922" s="165" t="str">
        <f t="shared" si="117"/>
        <v/>
      </c>
      <c r="AB1922" t="str">
        <f t="shared" si="118"/>
        <v>VSD</v>
      </c>
      <c r="AC1922" t="str">
        <f t="shared" si="119"/>
        <v>GA06T4076</v>
      </c>
      <c r="AD1922" t="str">
        <f>_xlfn.IFNA(VLOOKUP(PrivateSchedule[[#This Row],[ow]],RTARoutes[[StageCodes]:[RouteID]],6,FALSE), VLOOKUP(PrivateSchedule[[#This Row],[re]],RTARoutes[[StageCodes]:[RouteID]],6,FALSE))</f>
        <v>PVT82</v>
      </c>
      <c r="AE1922" t="str" cm="1">
        <f t="array" ref="AE1922">_xlfn.IFS( NOT(ISNA(VLOOKUP(PrivateSchedule[[#This Row],[ow]],RTARoutes[[StageCodes]:[RouteID]],6,FALSE))), "O",  NOT(ISNA(VLOOKUP(PrivateSchedule[[#This Row],[re]],RTARoutes[[StageCodes]:[RouteID]],6,FALSE))), "R")</f>
        <v>R</v>
      </c>
      <c r="AF1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23" spans="15:33">
      <c r="O1923" s="171" t="s">
        <v>819</v>
      </c>
      <c r="T1923" s="173" t="s">
        <v>421</v>
      </c>
      <c r="U1923" t="str">
        <f t="shared" ref="U1923:U1986" si="120">_xlfn.IFNA(VLOOKUP($O1923,Code2Loc,2,FALSE)
&amp; IF( OR( ISNA($P1923), LEN($P1923)=0), "",  "-" &amp; VLOOKUP($P1923,Code2Loc,2,FALSE))
&amp; IF( OR( ISNA($Q1923), LEN($Q1923)=0), "",  "-" &amp; VLOOKUP($Q1923,Code2Loc,2,FALSE))
&amp; IF( OR( ISNA($R1923), LEN($R1923)=0), "",  "-" &amp; VLOOKUP($R1923,Code2Loc,2,FALSE))
&amp; IF( OR( ISNA($S1923), LEN($S1923)=0), "",  "-" &amp; VLOOKUP($S1923,Code2Loc,2,FALSE))
&amp; IF( OR( ISNA($T1923), LEN($T1923)=0), "",  "-" &amp; VLOOKUP($T1923,Code2Loc,2,FALSE)),"")</f>
        <v>BOGMALO-VASCO</v>
      </c>
      <c r="V1923" s="163">
        <v>0.55208333333333337</v>
      </c>
      <c r="AA1923" s="165" t="str">
        <f t="shared" ref="AA1923:AA1986" si="121">IF(ISBLANK($V1923), "", _xlfn.IFNA($V1923 + _xlfn.IFNA( VLOOKUP($O1923 &amp; IF(ISBLANK($P1923),"", "-" &amp; $P1923) &amp; IF(ISBLANK($Q1923),"", "-" &amp; $Q1923) &amp; IF(ISBLANK($R1923),"", "-" &amp; $R1923) &amp; IF(ISBLANK($S1923),"", "-" &amp; $S1923) &amp; IF(ISBLANK($T1923),"", "-" &amp; $T1923),TravelTime,8,FALSE), VLOOKUP($T1923 &amp; IF(ISBLANK($S1923),"", "-" &amp; $S1923) &amp; IF(ISBLANK($R1923),"", "-" &amp; $R1923) &amp; IF(ISBLANK($Q1923),"", "-" &amp; $Q1923) &amp; IF(ISBLANK($P1923),"", "-" &amp; $P1923) &amp; IF(ISBLANK($O1923),"", "-" &amp; $O1923),TravelTime,8,FALSE)) / 1440, ""))</f>
        <v/>
      </c>
      <c r="AB1923" t="str">
        <f t="shared" ref="AB1923:AB1986" si="122">IF(AND(LEN($A1923)&lt;&gt;0,LEN($A1923)&lt;&gt;0),$A1923,$AB1922)</f>
        <v>VSD</v>
      </c>
      <c r="AC1923" t="str">
        <f t="shared" ref="AC1923:AC1986" si="123">IF(AND(LEN($J1923)&lt;&gt;0,LEN($B1923)&lt;&gt;0),$J1923,$AC1922)</f>
        <v>GA06T4076</v>
      </c>
      <c r="AD1923" t="str">
        <f>_xlfn.IFNA(VLOOKUP(PrivateSchedule[[#This Row],[ow]],RTARoutes[[StageCodes]:[RouteID]],6,FALSE), VLOOKUP(PrivateSchedule[[#This Row],[re]],RTARoutes[[StageCodes]:[RouteID]],6,FALSE))</f>
        <v>PVT82</v>
      </c>
      <c r="AE1923" t="str" cm="1">
        <f t="array" ref="AE1923">_xlfn.IFS( NOT(ISNA(VLOOKUP(PrivateSchedule[[#This Row],[ow]],RTARoutes[[StageCodes]:[RouteID]],6,FALSE))), "O",  NOT(ISNA(VLOOKUP(PrivateSchedule[[#This Row],[re]],RTARoutes[[StageCodes]:[RouteID]],6,FALSE))), "R")</f>
        <v>O</v>
      </c>
      <c r="AF1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24" spans="15:33">
      <c r="O1924" s="171" t="s">
        <v>421</v>
      </c>
      <c r="T1924" s="173" t="s">
        <v>819</v>
      </c>
      <c r="U1924" t="str">
        <f t="shared" si="120"/>
        <v>VASCO-BOGMALO</v>
      </c>
      <c r="V1924" s="163">
        <v>0.57291666666666663</v>
      </c>
      <c r="AA1924" s="165" t="str">
        <f t="shared" si="121"/>
        <v/>
      </c>
      <c r="AB1924" t="str">
        <f t="shared" si="122"/>
        <v>VSD</v>
      </c>
      <c r="AC1924" t="str">
        <f t="shared" si="123"/>
        <v>GA06T4076</v>
      </c>
      <c r="AD1924" t="str">
        <f>_xlfn.IFNA(VLOOKUP(PrivateSchedule[[#This Row],[ow]],RTARoutes[[StageCodes]:[RouteID]],6,FALSE), VLOOKUP(PrivateSchedule[[#This Row],[re]],RTARoutes[[StageCodes]:[RouteID]],6,FALSE))</f>
        <v>PVT82</v>
      </c>
      <c r="AE1924" t="str" cm="1">
        <f t="array" ref="AE1924">_xlfn.IFS( NOT(ISNA(VLOOKUP(PrivateSchedule[[#This Row],[ow]],RTARoutes[[StageCodes]:[RouteID]],6,FALSE))), "O",  NOT(ISNA(VLOOKUP(PrivateSchedule[[#This Row],[re]],RTARoutes[[StageCodes]:[RouteID]],6,FALSE))), "R")</f>
        <v>R</v>
      </c>
      <c r="AF1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25" spans="15:33">
      <c r="O1925" s="171" t="s">
        <v>819</v>
      </c>
      <c r="T1925" s="173" t="s">
        <v>421</v>
      </c>
      <c r="U1925" t="str">
        <f t="shared" si="120"/>
        <v>BOGMALO-VASCO</v>
      </c>
      <c r="V1925" s="163">
        <v>0.59375</v>
      </c>
      <c r="AA1925" s="165" t="str">
        <f t="shared" si="121"/>
        <v/>
      </c>
      <c r="AB1925" t="str">
        <f t="shared" si="122"/>
        <v>VSD</v>
      </c>
      <c r="AC1925" t="str">
        <f t="shared" si="123"/>
        <v>GA06T4076</v>
      </c>
      <c r="AD1925" t="str">
        <f>_xlfn.IFNA(VLOOKUP(PrivateSchedule[[#This Row],[ow]],RTARoutes[[StageCodes]:[RouteID]],6,FALSE), VLOOKUP(PrivateSchedule[[#This Row],[re]],RTARoutes[[StageCodes]:[RouteID]],6,FALSE))</f>
        <v>PVT82</v>
      </c>
      <c r="AE1925" t="str" cm="1">
        <f t="array" ref="AE1925">_xlfn.IFS( NOT(ISNA(VLOOKUP(PrivateSchedule[[#This Row],[ow]],RTARoutes[[StageCodes]:[RouteID]],6,FALSE))), "O",  NOT(ISNA(VLOOKUP(PrivateSchedule[[#This Row],[re]],RTARoutes[[StageCodes]:[RouteID]],6,FALSE))), "R")</f>
        <v>O</v>
      </c>
      <c r="AF1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26" spans="15:33">
      <c r="O1926" s="171" t="s">
        <v>421</v>
      </c>
      <c r="T1926" s="173" t="s">
        <v>819</v>
      </c>
      <c r="U1926" t="str">
        <f t="shared" si="120"/>
        <v>VASCO-BOGMALO</v>
      </c>
      <c r="V1926" s="163">
        <v>0.61458333333333337</v>
      </c>
      <c r="AA1926" s="165" t="str">
        <f t="shared" si="121"/>
        <v/>
      </c>
      <c r="AB1926" t="str">
        <f t="shared" si="122"/>
        <v>VSD</v>
      </c>
      <c r="AC1926" t="str">
        <f t="shared" si="123"/>
        <v>GA06T4076</v>
      </c>
      <c r="AD1926" t="str">
        <f>_xlfn.IFNA(VLOOKUP(PrivateSchedule[[#This Row],[ow]],RTARoutes[[StageCodes]:[RouteID]],6,FALSE), VLOOKUP(PrivateSchedule[[#This Row],[re]],RTARoutes[[StageCodes]:[RouteID]],6,FALSE))</f>
        <v>PVT82</v>
      </c>
      <c r="AE1926" t="str" cm="1">
        <f t="array" ref="AE1926">_xlfn.IFS( NOT(ISNA(VLOOKUP(PrivateSchedule[[#This Row],[ow]],RTARoutes[[StageCodes]:[RouteID]],6,FALSE))), "O",  NOT(ISNA(VLOOKUP(PrivateSchedule[[#This Row],[re]],RTARoutes[[StageCodes]:[RouteID]],6,FALSE))), "R")</f>
        <v>R</v>
      </c>
      <c r="AF1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27" spans="15:33">
      <c r="O1927" s="171" t="s">
        <v>819</v>
      </c>
      <c r="T1927" s="173" t="s">
        <v>421</v>
      </c>
      <c r="U1927" t="str">
        <f t="shared" si="120"/>
        <v>BOGMALO-VASCO</v>
      </c>
      <c r="V1927" s="163">
        <v>0.63541666666666663</v>
      </c>
      <c r="AA1927" s="165" t="str">
        <f t="shared" si="121"/>
        <v/>
      </c>
      <c r="AB1927" t="str">
        <f t="shared" si="122"/>
        <v>VSD</v>
      </c>
      <c r="AC1927" t="str">
        <f t="shared" si="123"/>
        <v>GA06T4076</v>
      </c>
      <c r="AD1927" t="str">
        <f>_xlfn.IFNA(VLOOKUP(PrivateSchedule[[#This Row],[ow]],RTARoutes[[StageCodes]:[RouteID]],6,FALSE), VLOOKUP(PrivateSchedule[[#This Row],[re]],RTARoutes[[StageCodes]:[RouteID]],6,FALSE))</f>
        <v>PVT82</v>
      </c>
      <c r="AE1927" t="str" cm="1">
        <f t="array" ref="AE1927">_xlfn.IFS( NOT(ISNA(VLOOKUP(PrivateSchedule[[#This Row],[ow]],RTARoutes[[StageCodes]:[RouteID]],6,FALSE))), "O",  NOT(ISNA(VLOOKUP(PrivateSchedule[[#This Row],[re]],RTARoutes[[StageCodes]:[RouteID]],6,FALSE))), "R")</f>
        <v>O</v>
      </c>
      <c r="AF1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28" spans="15:33">
      <c r="O1928" s="171" t="s">
        <v>421</v>
      </c>
      <c r="T1928" s="173" t="s">
        <v>819</v>
      </c>
      <c r="U1928" t="str">
        <f t="shared" si="120"/>
        <v>VASCO-BOGMALO</v>
      </c>
      <c r="V1928" s="163">
        <v>0.65277777777777779</v>
      </c>
      <c r="AA1928" s="165" t="str">
        <f t="shared" si="121"/>
        <v/>
      </c>
      <c r="AB1928" t="str">
        <f t="shared" si="122"/>
        <v>VSD</v>
      </c>
      <c r="AC1928" t="str">
        <f t="shared" si="123"/>
        <v>GA06T4076</v>
      </c>
      <c r="AD1928" t="str">
        <f>_xlfn.IFNA(VLOOKUP(PrivateSchedule[[#This Row],[ow]],RTARoutes[[StageCodes]:[RouteID]],6,FALSE), VLOOKUP(PrivateSchedule[[#This Row],[re]],RTARoutes[[StageCodes]:[RouteID]],6,FALSE))</f>
        <v>PVT82</v>
      </c>
      <c r="AE1928" t="str" cm="1">
        <f t="array" ref="AE1928">_xlfn.IFS( NOT(ISNA(VLOOKUP(PrivateSchedule[[#This Row],[ow]],RTARoutes[[StageCodes]:[RouteID]],6,FALSE))), "O",  NOT(ISNA(VLOOKUP(PrivateSchedule[[#This Row],[re]],RTARoutes[[StageCodes]:[RouteID]],6,FALSE))), "R")</f>
        <v>R</v>
      </c>
      <c r="AF1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29" spans="15:33">
      <c r="O1929" s="171" t="s">
        <v>819</v>
      </c>
      <c r="T1929" s="173" t="s">
        <v>421</v>
      </c>
      <c r="U1929" t="str">
        <f t="shared" si="120"/>
        <v>BOGMALO-VASCO</v>
      </c>
      <c r="V1929" s="163">
        <v>0.67361111111111116</v>
      </c>
      <c r="AA1929" s="165" t="str">
        <f t="shared" si="121"/>
        <v/>
      </c>
      <c r="AB1929" t="str">
        <f t="shared" si="122"/>
        <v>VSD</v>
      </c>
      <c r="AC1929" t="str">
        <f t="shared" si="123"/>
        <v>GA06T4076</v>
      </c>
      <c r="AD1929" t="str">
        <f>_xlfn.IFNA(VLOOKUP(PrivateSchedule[[#This Row],[ow]],RTARoutes[[StageCodes]:[RouteID]],6,FALSE), VLOOKUP(PrivateSchedule[[#This Row],[re]],RTARoutes[[StageCodes]:[RouteID]],6,FALSE))</f>
        <v>PVT82</v>
      </c>
      <c r="AE1929" t="str" cm="1">
        <f t="array" ref="AE1929">_xlfn.IFS( NOT(ISNA(VLOOKUP(PrivateSchedule[[#This Row],[ow]],RTARoutes[[StageCodes]:[RouteID]],6,FALSE))), "O",  NOT(ISNA(VLOOKUP(PrivateSchedule[[#This Row],[re]],RTARoutes[[StageCodes]:[RouteID]],6,FALSE))), "R")</f>
        <v>O</v>
      </c>
      <c r="AF1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0" spans="15:33">
      <c r="O1930" s="171" t="s">
        <v>421</v>
      </c>
      <c r="T1930" s="173" t="s">
        <v>819</v>
      </c>
      <c r="U1930" t="str">
        <f t="shared" si="120"/>
        <v>VASCO-BOGMALO</v>
      </c>
      <c r="V1930" s="163">
        <v>0.69791666666666663</v>
      </c>
      <c r="AA1930" s="165" t="str">
        <f t="shared" si="121"/>
        <v/>
      </c>
      <c r="AB1930" t="str">
        <f t="shared" si="122"/>
        <v>VSD</v>
      </c>
      <c r="AC1930" t="str">
        <f t="shared" si="123"/>
        <v>GA06T4076</v>
      </c>
      <c r="AD1930" t="str">
        <f>_xlfn.IFNA(VLOOKUP(PrivateSchedule[[#This Row],[ow]],RTARoutes[[StageCodes]:[RouteID]],6,FALSE), VLOOKUP(PrivateSchedule[[#This Row],[re]],RTARoutes[[StageCodes]:[RouteID]],6,FALSE))</f>
        <v>PVT82</v>
      </c>
      <c r="AE1930" t="str" cm="1">
        <f t="array" ref="AE1930">_xlfn.IFS( NOT(ISNA(VLOOKUP(PrivateSchedule[[#This Row],[ow]],RTARoutes[[StageCodes]:[RouteID]],6,FALSE))), "O",  NOT(ISNA(VLOOKUP(PrivateSchedule[[#This Row],[re]],RTARoutes[[StageCodes]:[RouteID]],6,FALSE))), "R")</f>
        <v>R</v>
      </c>
      <c r="AF1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31" spans="15:33">
      <c r="O1931" s="171" t="s">
        <v>819</v>
      </c>
      <c r="T1931" s="173" t="s">
        <v>421</v>
      </c>
      <c r="U1931" t="str">
        <f t="shared" si="120"/>
        <v>BOGMALO-VASCO</v>
      </c>
      <c r="V1931" s="163">
        <v>0.71875</v>
      </c>
      <c r="AA1931" s="165" t="str">
        <f t="shared" si="121"/>
        <v/>
      </c>
      <c r="AB1931" t="str">
        <f t="shared" si="122"/>
        <v>VSD</v>
      </c>
      <c r="AC1931" t="str">
        <f t="shared" si="123"/>
        <v>GA06T4076</v>
      </c>
      <c r="AD1931" t="str">
        <f>_xlfn.IFNA(VLOOKUP(PrivateSchedule[[#This Row],[ow]],RTARoutes[[StageCodes]:[RouteID]],6,FALSE), VLOOKUP(PrivateSchedule[[#This Row],[re]],RTARoutes[[StageCodes]:[RouteID]],6,FALSE))</f>
        <v>PVT82</v>
      </c>
      <c r="AE1931" t="str" cm="1">
        <f t="array" ref="AE1931">_xlfn.IFS( NOT(ISNA(VLOOKUP(PrivateSchedule[[#This Row],[ow]],RTARoutes[[StageCodes]:[RouteID]],6,FALSE))), "O",  NOT(ISNA(VLOOKUP(PrivateSchedule[[#This Row],[re]],RTARoutes[[StageCodes]:[RouteID]],6,FALSE))), "R")</f>
        <v>O</v>
      </c>
      <c r="AF1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2" spans="15:33">
      <c r="O1932" s="171" t="s">
        <v>421</v>
      </c>
      <c r="T1932" s="173" t="s">
        <v>819</v>
      </c>
      <c r="U1932" t="str">
        <f t="shared" si="120"/>
        <v>VASCO-BOGMALO</v>
      </c>
      <c r="V1932" s="163">
        <v>0.74305555555555558</v>
      </c>
      <c r="AA1932" s="165" t="str">
        <f t="shared" si="121"/>
        <v/>
      </c>
      <c r="AB1932" t="str">
        <f t="shared" si="122"/>
        <v>VSD</v>
      </c>
      <c r="AC1932" t="str">
        <f t="shared" si="123"/>
        <v>GA06T4076</v>
      </c>
      <c r="AD1932" t="str">
        <f>_xlfn.IFNA(VLOOKUP(PrivateSchedule[[#This Row],[ow]],RTARoutes[[StageCodes]:[RouteID]],6,FALSE), VLOOKUP(PrivateSchedule[[#This Row],[re]],RTARoutes[[StageCodes]:[RouteID]],6,FALSE))</f>
        <v>PVT82</v>
      </c>
      <c r="AE1932" t="str" cm="1">
        <f t="array" ref="AE1932">_xlfn.IFS( NOT(ISNA(VLOOKUP(PrivateSchedule[[#This Row],[ow]],RTARoutes[[StageCodes]:[RouteID]],6,FALSE))), "O",  NOT(ISNA(VLOOKUP(PrivateSchedule[[#This Row],[re]],RTARoutes[[StageCodes]:[RouteID]],6,FALSE))), "R")</f>
        <v>R</v>
      </c>
      <c r="AF1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33" spans="15:33">
      <c r="O1933" s="171" t="s">
        <v>819</v>
      </c>
      <c r="T1933" s="173" t="s">
        <v>421</v>
      </c>
      <c r="U1933" t="str">
        <f t="shared" si="120"/>
        <v>BOGMALO-VASCO</v>
      </c>
      <c r="V1933" s="163">
        <v>0.76388888888888884</v>
      </c>
      <c r="AA1933" s="165" t="str">
        <f t="shared" si="121"/>
        <v/>
      </c>
      <c r="AB1933" t="str">
        <f t="shared" si="122"/>
        <v>VSD</v>
      </c>
      <c r="AC1933" t="str">
        <f t="shared" si="123"/>
        <v>GA06T4076</v>
      </c>
      <c r="AD1933" t="str">
        <f>_xlfn.IFNA(VLOOKUP(PrivateSchedule[[#This Row],[ow]],RTARoutes[[StageCodes]:[RouteID]],6,FALSE), VLOOKUP(PrivateSchedule[[#This Row],[re]],RTARoutes[[StageCodes]:[RouteID]],6,FALSE))</f>
        <v>PVT82</v>
      </c>
      <c r="AE1933" t="str" cm="1">
        <f t="array" ref="AE1933">_xlfn.IFS( NOT(ISNA(VLOOKUP(PrivateSchedule[[#This Row],[ow]],RTARoutes[[StageCodes]:[RouteID]],6,FALSE))), "O",  NOT(ISNA(VLOOKUP(PrivateSchedule[[#This Row],[re]],RTARoutes[[StageCodes]:[RouteID]],6,FALSE))), "R")</f>
        <v>O</v>
      </c>
      <c r="AF1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4" spans="15:33">
      <c r="O1934" s="171" t="s">
        <v>421</v>
      </c>
      <c r="T1934" s="173" t="s">
        <v>819</v>
      </c>
      <c r="U1934" t="str">
        <f t="shared" si="120"/>
        <v>VASCO-BOGMALO</v>
      </c>
      <c r="V1934" s="163">
        <v>0.78472222222222221</v>
      </c>
      <c r="AA1934" s="165" t="str">
        <f t="shared" si="121"/>
        <v/>
      </c>
      <c r="AB1934" t="str">
        <f t="shared" si="122"/>
        <v>VSD</v>
      </c>
      <c r="AC1934" t="str">
        <f t="shared" si="123"/>
        <v>GA06T4076</v>
      </c>
      <c r="AD1934" t="str">
        <f>_xlfn.IFNA(VLOOKUP(PrivateSchedule[[#This Row],[ow]],RTARoutes[[StageCodes]:[RouteID]],6,FALSE), VLOOKUP(PrivateSchedule[[#This Row],[re]],RTARoutes[[StageCodes]:[RouteID]],6,FALSE))</f>
        <v>PVT82</v>
      </c>
      <c r="AE1934" t="str" cm="1">
        <f t="array" ref="AE1934">_xlfn.IFS( NOT(ISNA(VLOOKUP(PrivateSchedule[[#This Row],[ow]],RTARoutes[[StageCodes]:[RouteID]],6,FALSE))), "O",  NOT(ISNA(VLOOKUP(PrivateSchedule[[#This Row],[re]],RTARoutes[[StageCodes]:[RouteID]],6,FALSE))), "R")</f>
        <v>R</v>
      </c>
      <c r="AF1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35" spans="15:33">
      <c r="O1935" s="171" t="s">
        <v>819</v>
      </c>
      <c r="T1935" s="173" t="s">
        <v>421</v>
      </c>
      <c r="U1935" t="str">
        <f t="shared" si="120"/>
        <v>BOGMALO-VASCO</v>
      </c>
      <c r="V1935" s="163">
        <v>0.80902777777777779</v>
      </c>
      <c r="AA1935" s="165" t="str">
        <f t="shared" si="121"/>
        <v/>
      </c>
      <c r="AB1935" t="str">
        <f t="shared" si="122"/>
        <v>VSD</v>
      </c>
      <c r="AC1935" t="str">
        <f t="shared" si="123"/>
        <v>GA06T4076</v>
      </c>
      <c r="AD1935" t="str">
        <f>_xlfn.IFNA(VLOOKUP(PrivateSchedule[[#This Row],[ow]],RTARoutes[[StageCodes]:[RouteID]],6,FALSE), VLOOKUP(PrivateSchedule[[#This Row],[re]],RTARoutes[[StageCodes]:[RouteID]],6,FALSE))</f>
        <v>PVT82</v>
      </c>
      <c r="AE1935" t="str" cm="1">
        <f t="array" ref="AE1935">_xlfn.IFS( NOT(ISNA(VLOOKUP(PrivateSchedule[[#This Row],[ow]],RTARoutes[[StageCodes]:[RouteID]],6,FALSE))), "O",  NOT(ISNA(VLOOKUP(PrivateSchedule[[#This Row],[re]],RTARoutes[[StageCodes]:[RouteID]],6,FALSE))), "R")</f>
        <v>O</v>
      </c>
      <c r="AF1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6" spans="15:33">
      <c r="O1936" s="171" t="s">
        <v>421</v>
      </c>
      <c r="T1936" s="173" t="s">
        <v>819</v>
      </c>
      <c r="U1936" t="str">
        <f t="shared" si="120"/>
        <v>VASCO-BOGMALO</v>
      </c>
      <c r="V1936" s="163">
        <v>0.82638888888888884</v>
      </c>
      <c r="AA1936" s="165" t="str">
        <f t="shared" si="121"/>
        <v/>
      </c>
      <c r="AB1936" t="str">
        <f t="shared" si="122"/>
        <v>VSD</v>
      </c>
      <c r="AC1936" t="str">
        <f t="shared" si="123"/>
        <v>GA06T4076</v>
      </c>
      <c r="AD1936" t="str">
        <f>_xlfn.IFNA(VLOOKUP(PrivateSchedule[[#This Row],[ow]],RTARoutes[[StageCodes]:[RouteID]],6,FALSE), VLOOKUP(PrivateSchedule[[#This Row],[re]],RTARoutes[[StageCodes]:[RouteID]],6,FALSE))</f>
        <v>PVT82</v>
      </c>
      <c r="AE1936" t="str" cm="1">
        <f t="array" ref="AE1936">_xlfn.IFS( NOT(ISNA(VLOOKUP(PrivateSchedule[[#This Row],[ow]],RTARoutes[[StageCodes]:[RouteID]],6,FALSE))), "O",  NOT(ISNA(VLOOKUP(PrivateSchedule[[#This Row],[re]],RTARoutes[[StageCodes]:[RouteID]],6,FALSE))), "R")</f>
        <v>R</v>
      </c>
      <c r="AF1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37" spans="2:33">
      <c r="O1937" s="171" t="s">
        <v>819</v>
      </c>
      <c r="T1937" s="173" t="s">
        <v>421</v>
      </c>
      <c r="U1937" t="str">
        <f t="shared" si="120"/>
        <v>BOGMALO-VASCO</v>
      </c>
      <c r="V1937" s="163">
        <v>0.84722222222222221</v>
      </c>
      <c r="AA1937" s="165" t="str">
        <f t="shared" si="121"/>
        <v/>
      </c>
      <c r="AB1937" t="str">
        <f t="shared" si="122"/>
        <v>VSD</v>
      </c>
      <c r="AC1937" t="str">
        <f t="shared" si="123"/>
        <v>GA06T4076</v>
      </c>
      <c r="AD1937" t="str">
        <f>_xlfn.IFNA(VLOOKUP(PrivateSchedule[[#This Row],[ow]],RTARoutes[[StageCodes]:[RouteID]],6,FALSE), VLOOKUP(PrivateSchedule[[#This Row],[re]],RTARoutes[[StageCodes]:[RouteID]],6,FALSE))</f>
        <v>PVT82</v>
      </c>
      <c r="AE1937" t="str" cm="1">
        <f t="array" ref="AE1937">_xlfn.IFS( NOT(ISNA(VLOOKUP(PrivateSchedule[[#This Row],[ow]],RTARoutes[[StageCodes]:[RouteID]],6,FALSE))), "O",  NOT(ISNA(VLOOKUP(PrivateSchedule[[#This Row],[re]],RTARoutes[[StageCodes]:[RouteID]],6,FALSE))), "R")</f>
        <v>O</v>
      </c>
      <c r="AF1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8" spans="2:33">
      <c r="B1938" s="171" t="s">
        <v>4141</v>
      </c>
      <c r="C1938" s="172" t="s">
        <v>4142</v>
      </c>
      <c r="E1938" s="176" t="s">
        <v>4143</v>
      </c>
      <c r="F1938" s="177" t="s">
        <v>4144</v>
      </c>
      <c r="J1938" s="171" t="s">
        <v>4145</v>
      </c>
      <c r="L1938" s="172" t="s">
        <v>16</v>
      </c>
      <c r="M1938" s="198">
        <v>31</v>
      </c>
      <c r="N1938" s="199">
        <v>12</v>
      </c>
      <c r="O1938" s="171" t="s">
        <v>819</v>
      </c>
      <c r="T1938" s="173" t="s">
        <v>421</v>
      </c>
      <c r="U1938" t="str">
        <f t="shared" si="120"/>
        <v>BOGMALO-VASCO</v>
      </c>
      <c r="V1938" s="163">
        <v>0.3125</v>
      </c>
      <c r="AA1938" s="165" t="str">
        <f t="shared" si="121"/>
        <v/>
      </c>
      <c r="AB1938" t="str">
        <f t="shared" si="122"/>
        <v>VSD</v>
      </c>
      <c r="AC1938" t="str">
        <f t="shared" si="123"/>
        <v>GA06T2824</v>
      </c>
      <c r="AD1938" t="str">
        <f>_xlfn.IFNA(VLOOKUP(PrivateSchedule[[#This Row],[ow]],RTARoutes[[StageCodes]:[RouteID]],6,FALSE), VLOOKUP(PrivateSchedule[[#This Row],[re]],RTARoutes[[StageCodes]:[RouteID]],6,FALSE))</f>
        <v>PVT82</v>
      </c>
      <c r="AE1938" t="str" cm="1">
        <f t="array" ref="AE1938">_xlfn.IFS( NOT(ISNA(VLOOKUP(PrivateSchedule[[#This Row],[ow]],RTARoutes[[StageCodes]:[RouteID]],6,FALSE))), "O",  NOT(ISNA(VLOOKUP(PrivateSchedule[[#This Row],[re]],RTARoutes[[StageCodes]:[RouteID]],6,FALSE))), "R")</f>
        <v>O</v>
      </c>
      <c r="AF1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39" spans="2:33">
      <c r="O1939" s="171" t="s">
        <v>421</v>
      </c>
      <c r="T1939" s="173" t="s">
        <v>819</v>
      </c>
      <c r="U1939" t="str">
        <f t="shared" si="120"/>
        <v>VASCO-BOGMALO</v>
      </c>
      <c r="V1939" s="163">
        <v>0.3298611111111111</v>
      </c>
      <c r="AA1939" s="165" t="str">
        <f t="shared" si="121"/>
        <v/>
      </c>
      <c r="AB1939" t="str">
        <f t="shared" si="122"/>
        <v>VSD</v>
      </c>
      <c r="AC1939" t="str">
        <f t="shared" si="123"/>
        <v>GA06T2824</v>
      </c>
      <c r="AD1939" t="str">
        <f>_xlfn.IFNA(VLOOKUP(PrivateSchedule[[#This Row],[ow]],RTARoutes[[StageCodes]:[RouteID]],6,FALSE), VLOOKUP(PrivateSchedule[[#This Row],[re]],RTARoutes[[StageCodes]:[RouteID]],6,FALSE))</f>
        <v>PVT82</v>
      </c>
      <c r="AE1939" t="str" cm="1">
        <f t="array" ref="AE1939">_xlfn.IFS( NOT(ISNA(VLOOKUP(PrivateSchedule[[#This Row],[ow]],RTARoutes[[StageCodes]:[RouteID]],6,FALSE))), "O",  NOT(ISNA(VLOOKUP(PrivateSchedule[[#This Row],[re]],RTARoutes[[StageCodes]:[RouteID]],6,FALSE))), "R")</f>
        <v>R</v>
      </c>
      <c r="AF1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40" spans="2:33">
      <c r="O1940" s="171" t="s">
        <v>819</v>
      </c>
      <c r="T1940" s="173" t="s">
        <v>421</v>
      </c>
      <c r="U1940" t="str">
        <f t="shared" si="120"/>
        <v>BOGMALO-VASCO</v>
      </c>
      <c r="V1940" s="163">
        <v>0.35416666666666669</v>
      </c>
      <c r="AA1940" s="165" t="str">
        <f t="shared" si="121"/>
        <v/>
      </c>
      <c r="AB1940" t="str">
        <f t="shared" si="122"/>
        <v>VSD</v>
      </c>
      <c r="AC1940" t="str">
        <f t="shared" si="123"/>
        <v>GA06T2824</v>
      </c>
      <c r="AD1940" t="str">
        <f>_xlfn.IFNA(VLOOKUP(PrivateSchedule[[#This Row],[ow]],RTARoutes[[StageCodes]:[RouteID]],6,FALSE), VLOOKUP(PrivateSchedule[[#This Row],[re]],RTARoutes[[StageCodes]:[RouteID]],6,FALSE))</f>
        <v>PVT82</v>
      </c>
      <c r="AE1940" t="str" cm="1">
        <f t="array" ref="AE1940">_xlfn.IFS( NOT(ISNA(VLOOKUP(PrivateSchedule[[#This Row],[ow]],RTARoutes[[StageCodes]:[RouteID]],6,FALSE))), "O",  NOT(ISNA(VLOOKUP(PrivateSchedule[[#This Row],[re]],RTARoutes[[StageCodes]:[RouteID]],6,FALSE))), "R")</f>
        <v>O</v>
      </c>
      <c r="AF1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41" spans="2:33">
      <c r="O1941" s="171" t="s">
        <v>421</v>
      </c>
      <c r="T1941" s="173" t="s">
        <v>819</v>
      </c>
      <c r="U1941" t="str">
        <f t="shared" si="120"/>
        <v>VASCO-BOGMALO</v>
      </c>
      <c r="V1941" s="163">
        <v>0.375</v>
      </c>
      <c r="AA1941" s="165" t="str">
        <f t="shared" si="121"/>
        <v/>
      </c>
      <c r="AB1941" t="str">
        <f t="shared" si="122"/>
        <v>VSD</v>
      </c>
      <c r="AC1941" t="str">
        <f t="shared" si="123"/>
        <v>GA06T2824</v>
      </c>
      <c r="AD1941" t="str">
        <f>_xlfn.IFNA(VLOOKUP(PrivateSchedule[[#This Row],[ow]],RTARoutes[[StageCodes]:[RouteID]],6,FALSE), VLOOKUP(PrivateSchedule[[#This Row],[re]],RTARoutes[[StageCodes]:[RouteID]],6,FALSE))</f>
        <v>PVT82</v>
      </c>
      <c r="AE1941" t="str" cm="1">
        <f t="array" ref="AE1941">_xlfn.IFS( NOT(ISNA(VLOOKUP(PrivateSchedule[[#This Row],[ow]],RTARoutes[[StageCodes]:[RouteID]],6,FALSE))), "O",  NOT(ISNA(VLOOKUP(PrivateSchedule[[#This Row],[re]],RTARoutes[[StageCodes]:[RouteID]],6,FALSE))), "R")</f>
        <v>R</v>
      </c>
      <c r="AF1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42" spans="2:33">
      <c r="O1942" s="171" t="s">
        <v>819</v>
      </c>
      <c r="T1942" s="173" t="s">
        <v>421</v>
      </c>
      <c r="U1942" t="str">
        <f t="shared" si="120"/>
        <v>BOGMALO-VASCO</v>
      </c>
      <c r="V1942" s="163">
        <v>0.3923611111111111</v>
      </c>
      <c r="AA1942" s="165" t="str">
        <f t="shared" si="121"/>
        <v/>
      </c>
      <c r="AB1942" t="str">
        <f t="shared" si="122"/>
        <v>VSD</v>
      </c>
      <c r="AC1942" t="str">
        <f t="shared" si="123"/>
        <v>GA06T2824</v>
      </c>
      <c r="AD1942" t="str">
        <f>_xlfn.IFNA(VLOOKUP(PrivateSchedule[[#This Row],[ow]],RTARoutes[[StageCodes]:[RouteID]],6,FALSE), VLOOKUP(PrivateSchedule[[#This Row],[re]],RTARoutes[[StageCodes]:[RouteID]],6,FALSE))</f>
        <v>PVT82</v>
      </c>
      <c r="AE1942" t="str" cm="1">
        <f t="array" ref="AE1942">_xlfn.IFS( NOT(ISNA(VLOOKUP(PrivateSchedule[[#This Row],[ow]],RTARoutes[[StageCodes]:[RouteID]],6,FALSE))), "O",  NOT(ISNA(VLOOKUP(PrivateSchedule[[#This Row],[re]],RTARoutes[[StageCodes]:[RouteID]],6,FALSE))), "R")</f>
        <v>O</v>
      </c>
      <c r="AF1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43" spans="2:33">
      <c r="O1943" s="171" t="s">
        <v>421</v>
      </c>
      <c r="T1943" s="173" t="s">
        <v>819</v>
      </c>
      <c r="U1943" t="str">
        <f t="shared" si="120"/>
        <v>VASCO-BOGMALO</v>
      </c>
      <c r="V1943" s="163">
        <v>0.4201388888888889</v>
      </c>
      <c r="AA1943" s="165" t="str">
        <f t="shared" si="121"/>
        <v/>
      </c>
      <c r="AB1943" t="str">
        <f t="shared" si="122"/>
        <v>VSD</v>
      </c>
      <c r="AC1943" t="str">
        <f t="shared" si="123"/>
        <v>GA06T2824</v>
      </c>
      <c r="AD1943" t="str">
        <f>_xlfn.IFNA(VLOOKUP(PrivateSchedule[[#This Row],[ow]],RTARoutes[[StageCodes]:[RouteID]],6,FALSE), VLOOKUP(PrivateSchedule[[#This Row],[re]],RTARoutes[[StageCodes]:[RouteID]],6,FALSE))</f>
        <v>PVT82</v>
      </c>
      <c r="AE1943" t="str" cm="1">
        <f t="array" ref="AE1943">_xlfn.IFS( NOT(ISNA(VLOOKUP(PrivateSchedule[[#This Row],[ow]],RTARoutes[[StageCodes]:[RouteID]],6,FALSE))), "O",  NOT(ISNA(VLOOKUP(PrivateSchedule[[#This Row],[re]],RTARoutes[[StageCodes]:[RouteID]],6,FALSE))), "R")</f>
        <v>R</v>
      </c>
      <c r="AF1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44" spans="2:33">
      <c r="O1944" s="171" t="s">
        <v>819</v>
      </c>
      <c r="T1944" s="173" t="s">
        <v>421</v>
      </c>
      <c r="U1944" t="str">
        <f t="shared" si="120"/>
        <v>BOGMALO-VASCO</v>
      </c>
      <c r="V1944" s="163">
        <v>0.44097222222222221</v>
      </c>
      <c r="AA1944" s="165" t="str">
        <f t="shared" si="121"/>
        <v/>
      </c>
      <c r="AB1944" t="str">
        <f t="shared" si="122"/>
        <v>VSD</v>
      </c>
      <c r="AC1944" t="str">
        <f t="shared" si="123"/>
        <v>GA06T2824</v>
      </c>
      <c r="AD1944" t="str">
        <f>_xlfn.IFNA(VLOOKUP(PrivateSchedule[[#This Row],[ow]],RTARoutes[[StageCodes]:[RouteID]],6,FALSE), VLOOKUP(PrivateSchedule[[#This Row],[re]],RTARoutes[[StageCodes]:[RouteID]],6,FALSE))</f>
        <v>PVT82</v>
      </c>
      <c r="AE1944" t="str" cm="1">
        <f t="array" ref="AE1944">_xlfn.IFS( NOT(ISNA(VLOOKUP(PrivateSchedule[[#This Row],[ow]],RTARoutes[[StageCodes]:[RouteID]],6,FALSE))), "O",  NOT(ISNA(VLOOKUP(PrivateSchedule[[#This Row],[re]],RTARoutes[[StageCodes]:[RouteID]],6,FALSE))), "R")</f>
        <v>O</v>
      </c>
      <c r="AF1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45" spans="2:33">
      <c r="O1945" s="171" t="s">
        <v>421</v>
      </c>
      <c r="T1945" s="173" t="s">
        <v>819</v>
      </c>
      <c r="U1945" t="str">
        <f t="shared" si="120"/>
        <v>VASCO-BOGMALO</v>
      </c>
      <c r="V1945" s="163">
        <v>0.46180555555555558</v>
      </c>
      <c r="AA1945" s="165" t="str">
        <f t="shared" si="121"/>
        <v/>
      </c>
      <c r="AB1945" t="str">
        <f t="shared" si="122"/>
        <v>VSD</v>
      </c>
      <c r="AC1945" t="str">
        <f t="shared" si="123"/>
        <v>GA06T2824</v>
      </c>
      <c r="AD1945" t="str">
        <f>_xlfn.IFNA(VLOOKUP(PrivateSchedule[[#This Row],[ow]],RTARoutes[[StageCodes]:[RouteID]],6,FALSE), VLOOKUP(PrivateSchedule[[#This Row],[re]],RTARoutes[[StageCodes]:[RouteID]],6,FALSE))</f>
        <v>PVT82</v>
      </c>
      <c r="AE1945" t="str" cm="1">
        <f t="array" ref="AE1945">_xlfn.IFS( NOT(ISNA(VLOOKUP(PrivateSchedule[[#This Row],[ow]],RTARoutes[[StageCodes]:[RouteID]],6,FALSE))), "O",  NOT(ISNA(VLOOKUP(PrivateSchedule[[#This Row],[re]],RTARoutes[[StageCodes]:[RouteID]],6,FALSE))), "R")</f>
        <v>R</v>
      </c>
      <c r="AF1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46" spans="2:33">
      <c r="O1946" s="171" t="s">
        <v>819</v>
      </c>
      <c r="T1946" s="173" t="s">
        <v>421</v>
      </c>
      <c r="U1946" t="str">
        <f t="shared" si="120"/>
        <v>BOGMALO-VASCO</v>
      </c>
      <c r="V1946" s="163">
        <v>0.4861111111111111</v>
      </c>
      <c r="AA1946" s="165" t="str">
        <f t="shared" si="121"/>
        <v/>
      </c>
      <c r="AB1946" t="str">
        <f t="shared" si="122"/>
        <v>VSD</v>
      </c>
      <c r="AC1946" t="str">
        <f t="shared" si="123"/>
        <v>GA06T2824</v>
      </c>
      <c r="AD1946" t="str">
        <f>_xlfn.IFNA(VLOOKUP(PrivateSchedule[[#This Row],[ow]],RTARoutes[[StageCodes]:[RouteID]],6,FALSE), VLOOKUP(PrivateSchedule[[#This Row],[re]],RTARoutes[[StageCodes]:[RouteID]],6,FALSE))</f>
        <v>PVT82</v>
      </c>
      <c r="AE1946" t="str" cm="1">
        <f t="array" ref="AE1946">_xlfn.IFS( NOT(ISNA(VLOOKUP(PrivateSchedule[[#This Row],[ow]],RTARoutes[[StageCodes]:[RouteID]],6,FALSE))), "O",  NOT(ISNA(VLOOKUP(PrivateSchedule[[#This Row],[re]],RTARoutes[[StageCodes]:[RouteID]],6,FALSE))), "R")</f>
        <v>O</v>
      </c>
      <c r="AF1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47" spans="2:33">
      <c r="O1947" s="171" t="s">
        <v>421</v>
      </c>
      <c r="T1947" s="173" t="s">
        <v>819</v>
      </c>
      <c r="U1947" t="str">
        <f t="shared" si="120"/>
        <v>VASCO-BOGMALO</v>
      </c>
      <c r="V1947" s="163">
        <v>0.50347222222222221</v>
      </c>
      <c r="AA1947" s="165" t="str">
        <f t="shared" si="121"/>
        <v/>
      </c>
      <c r="AB1947" t="str">
        <f t="shared" si="122"/>
        <v>VSD</v>
      </c>
      <c r="AC1947" t="str">
        <f t="shared" si="123"/>
        <v>GA06T2824</v>
      </c>
      <c r="AD1947" t="str">
        <f>_xlfn.IFNA(VLOOKUP(PrivateSchedule[[#This Row],[ow]],RTARoutes[[StageCodes]:[RouteID]],6,FALSE), VLOOKUP(PrivateSchedule[[#This Row],[re]],RTARoutes[[StageCodes]:[RouteID]],6,FALSE))</f>
        <v>PVT82</v>
      </c>
      <c r="AE1947" t="str" cm="1">
        <f t="array" ref="AE1947">_xlfn.IFS( NOT(ISNA(VLOOKUP(PrivateSchedule[[#This Row],[ow]],RTARoutes[[StageCodes]:[RouteID]],6,FALSE))), "O",  NOT(ISNA(VLOOKUP(PrivateSchedule[[#This Row],[re]],RTARoutes[[StageCodes]:[RouteID]],6,FALSE))), "R")</f>
        <v>R</v>
      </c>
      <c r="AF1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48" spans="2:33">
      <c r="O1948" s="171" t="s">
        <v>819</v>
      </c>
      <c r="T1948" s="173" t="s">
        <v>421</v>
      </c>
      <c r="U1948" t="str">
        <f t="shared" si="120"/>
        <v>BOGMALO-VASCO</v>
      </c>
      <c r="V1948" s="163">
        <v>0.52430555555555558</v>
      </c>
      <c r="AA1948" s="165" t="str">
        <f t="shared" si="121"/>
        <v/>
      </c>
      <c r="AB1948" t="str">
        <f t="shared" si="122"/>
        <v>VSD</v>
      </c>
      <c r="AC1948" t="str">
        <f t="shared" si="123"/>
        <v>GA06T2824</v>
      </c>
      <c r="AD1948" t="str">
        <f>_xlfn.IFNA(VLOOKUP(PrivateSchedule[[#This Row],[ow]],RTARoutes[[StageCodes]:[RouteID]],6,FALSE), VLOOKUP(PrivateSchedule[[#This Row],[re]],RTARoutes[[StageCodes]:[RouteID]],6,FALSE))</f>
        <v>PVT82</v>
      </c>
      <c r="AE1948" t="str" cm="1">
        <f t="array" ref="AE1948">_xlfn.IFS( NOT(ISNA(VLOOKUP(PrivateSchedule[[#This Row],[ow]],RTARoutes[[StageCodes]:[RouteID]],6,FALSE))), "O",  NOT(ISNA(VLOOKUP(PrivateSchedule[[#This Row],[re]],RTARoutes[[StageCodes]:[RouteID]],6,FALSE))), "R")</f>
        <v>O</v>
      </c>
      <c r="AF1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49" spans="2:33">
      <c r="O1949" s="171" t="s">
        <v>421</v>
      </c>
      <c r="T1949" s="173" t="s">
        <v>819</v>
      </c>
      <c r="U1949" t="str">
        <f t="shared" si="120"/>
        <v>VASCO-BOGMALO</v>
      </c>
      <c r="V1949" s="163">
        <v>0.5625</v>
      </c>
      <c r="AA1949" s="165" t="str">
        <f t="shared" si="121"/>
        <v/>
      </c>
      <c r="AB1949" t="str">
        <f t="shared" si="122"/>
        <v>VSD</v>
      </c>
      <c r="AC1949" t="str">
        <f t="shared" si="123"/>
        <v>GA06T2824</v>
      </c>
      <c r="AD1949" t="str">
        <f>_xlfn.IFNA(VLOOKUP(PrivateSchedule[[#This Row],[ow]],RTARoutes[[StageCodes]:[RouteID]],6,FALSE), VLOOKUP(PrivateSchedule[[#This Row],[re]],RTARoutes[[StageCodes]:[RouteID]],6,FALSE))</f>
        <v>PVT82</v>
      </c>
      <c r="AE1949" t="str" cm="1">
        <f t="array" ref="AE1949">_xlfn.IFS( NOT(ISNA(VLOOKUP(PrivateSchedule[[#This Row],[ow]],RTARoutes[[StageCodes]:[RouteID]],6,FALSE))), "O",  NOT(ISNA(VLOOKUP(PrivateSchedule[[#This Row],[re]],RTARoutes[[StageCodes]:[RouteID]],6,FALSE))), "R")</f>
        <v>R</v>
      </c>
      <c r="AF1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50" spans="2:33">
      <c r="O1950" s="171" t="s">
        <v>819</v>
      </c>
      <c r="T1950" s="173" t="s">
        <v>421</v>
      </c>
      <c r="U1950" t="str">
        <f t="shared" si="120"/>
        <v>BOGMALO-VASCO</v>
      </c>
      <c r="V1950" s="163">
        <v>0.60416666666666663</v>
      </c>
      <c r="AA1950" s="165" t="str">
        <f t="shared" si="121"/>
        <v/>
      </c>
      <c r="AB1950" t="str">
        <f t="shared" si="122"/>
        <v>VSD</v>
      </c>
      <c r="AC1950" t="str">
        <f t="shared" si="123"/>
        <v>GA06T2824</v>
      </c>
      <c r="AD1950" t="str">
        <f>_xlfn.IFNA(VLOOKUP(PrivateSchedule[[#This Row],[ow]],RTARoutes[[StageCodes]:[RouteID]],6,FALSE), VLOOKUP(PrivateSchedule[[#This Row],[re]],RTARoutes[[StageCodes]:[RouteID]],6,FALSE))</f>
        <v>PVT82</v>
      </c>
      <c r="AE1950" t="str" cm="1">
        <f t="array" ref="AE1950">_xlfn.IFS( NOT(ISNA(VLOOKUP(PrivateSchedule[[#This Row],[ow]],RTARoutes[[StageCodes]:[RouteID]],6,FALSE))), "O",  NOT(ISNA(VLOOKUP(PrivateSchedule[[#This Row],[re]],RTARoutes[[StageCodes]:[RouteID]],6,FALSE))), "R")</f>
        <v>O</v>
      </c>
      <c r="AF1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51" spans="2:33">
      <c r="O1951" s="171" t="s">
        <v>421</v>
      </c>
      <c r="T1951" s="173" t="s">
        <v>819</v>
      </c>
      <c r="U1951" t="str">
        <f t="shared" si="120"/>
        <v>VASCO-BOGMALO</v>
      </c>
      <c r="V1951" s="163">
        <v>0.62152777777777779</v>
      </c>
      <c r="AA1951" s="165" t="str">
        <f t="shared" si="121"/>
        <v/>
      </c>
      <c r="AB1951" t="str">
        <f t="shared" si="122"/>
        <v>VSD</v>
      </c>
      <c r="AC1951" t="str">
        <f t="shared" si="123"/>
        <v>GA06T2824</v>
      </c>
      <c r="AD1951" t="str">
        <f>_xlfn.IFNA(VLOOKUP(PrivateSchedule[[#This Row],[ow]],RTARoutes[[StageCodes]:[RouteID]],6,FALSE), VLOOKUP(PrivateSchedule[[#This Row],[re]],RTARoutes[[StageCodes]:[RouteID]],6,FALSE))</f>
        <v>PVT82</v>
      </c>
      <c r="AE1951" t="str" cm="1">
        <f t="array" ref="AE1951">_xlfn.IFS( NOT(ISNA(VLOOKUP(PrivateSchedule[[#This Row],[ow]],RTARoutes[[StageCodes]:[RouteID]],6,FALSE))), "O",  NOT(ISNA(VLOOKUP(PrivateSchedule[[#This Row],[re]],RTARoutes[[StageCodes]:[RouteID]],6,FALSE))), "R")</f>
        <v>R</v>
      </c>
      <c r="AF1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52" spans="2:33">
      <c r="O1952" s="171" t="s">
        <v>819</v>
      </c>
      <c r="T1952" s="173" t="s">
        <v>421</v>
      </c>
      <c r="U1952" t="str">
        <f t="shared" si="120"/>
        <v>BOGMALO-VASCO</v>
      </c>
      <c r="V1952" s="163">
        <v>0.64236111111111116</v>
      </c>
      <c r="AA1952" s="165" t="str">
        <f t="shared" si="121"/>
        <v/>
      </c>
      <c r="AB1952" t="str">
        <f t="shared" si="122"/>
        <v>VSD</v>
      </c>
      <c r="AC1952" t="str">
        <f t="shared" si="123"/>
        <v>GA06T2824</v>
      </c>
      <c r="AD1952" t="str">
        <f>_xlfn.IFNA(VLOOKUP(PrivateSchedule[[#This Row],[ow]],RTARoutes[[StageCodes]:[RouteID]],6,FALSE), VLOOKUP(PrivateSchedule[[#This Row],[re]],RTARoutes[[StageCodes]:[RouteID]],6,FALSE))</f>
        <v>PVT82</v>
      </c>
      <c r="AE1952" t="str" cm="1">
        <f t="array" ref="AE1952">_xlfn.IFS( NOT(ISNA(VLOOKUP(PrivateSchedule[[#This Row],[ow]],RTARoutes[[StageCodes]:[RouteID]],6,FALSE))), "O",  NOT(ISNA(VLOOKUP(PrivateSchedule[[#This Row],[re]],RTARoutes[[StageCodes]:[RouteID]],6,FALSE))), "R")</f>
        <v>O</v>
      </c>
      <c r="AF1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53" spans="2:33">
      <c r="O1953" s="171" t="s">
        <v>421</v>
      </c>
      <c r="T1953" s="173" t="s">
        <v>819</v>
      </c>
      <c r="U1953" t="str">
        <f t="shared" si="120"/>
        <v>VASCO-BOGMALO</v>
      </c>
      <c r="V1953" s="163">
        <v>0.66319444444444442</v>
      </c>
      <c r="AA1953" s="165" t="str">
        <f t="shared" si="121"/>
        <v/>
      </c>
      <c r="AB1953" t="str">
        <f t="shared" si="122"/>
        <v>VSD</v>
      </c>
      <c r="AC1953" t="str">
        <f t="shared" si="123"/>
        <v>GA06T2824</v>
      </c>
      <c r="AD1953" t="str">
        <f>_xlfn.IFNA(VLOOKUP(PrivateSchedule[[#This Row],[ow]],RTARoutes[[StageCodes]:[RouteID]],6,FALSE), VLOOKUP(PrivateSchedule[[#This Row],[re]],RTARoutes[[StageCodes]:[RouteID]],6,FALSE))</f>
        <v>PVT82</v>
      </c>
      <c r="AE1953" t="str" cm="1">
        <f t="array" ref="AE1953">_xlfn.IFS( NOT(ISNA(VLOOKUP(PrivateSchedule[[#This Row],[ow]],RTARoutes[[StageCodes]:[RouteID]],6,FALSE))), "O",  NOT(ISNA(VLOOKUP(PrivateSchedule[[#This Row],[re]],RTARoutes[[StageCodes]:[RouteID]],6,FALSE))), "R")</f>
        <v>R</v>
      </c>
      <c r="AF1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54" spans="2:33">
      <c r="O1954" s="171" t="s">
        <v>819</v>
      </c>
      <c r="T1954" s="173" t="s">
        <v>421</v>
      </c>
      <c r="U1954" t="str">
        <f t="shared" si="120"/>
        <v>BOGMALO-VASCO</v>
      </c>
      <c r="V1954" s="163">
        <v>0.68402777777777779</v>
      </c>
      <c r="AA1954" s="165" t="str">
        <f t="shared" si="121"/>
        <v/>
      </c>
      <c r="AB1954" t="str">
        <f t="shared" si="122"/>
        <v>VSD</v>
      </c>
      <c r="AC1954" t="str">
        <f t="shared" si="123"/>
        <v>GA06T2824</v>
      </c>
      <c r="AD1954" t="str">
        <f>_xlfn.IFNA(VLOOKUP(PrivateSchedule[[#This Row],[ow]],RTARoutes[[StageCodes]:[RouteID]],6,FALSE), VLOOKUP(PrivateSchedule[[#This Row],[re]],RTARoutes[[StageCodes]:[RouteID]],6,FALSE))</f>
        <v>PVT82</v>
      </c>
      <c r="AE1954" t="str" cm="1">
        <f t="array" ref="AE1954">_xlfn.IFS( NOT(ISNA(VLOOKUP(PrivateSchedule[[#This Row],[ow]],RTARoutes[[StageCodes]:[RouteID]],6,FALSE))), "O",  NOT(ISNA(VLOOKUP(PrivateSchedule[[#This Row],[re]],RTARoutes[[StageCodes]:[RouteID]],6,FALSE))), "R")</f>
        <v>O</v>
      </c>
      <c r="AF1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55" spans="2:33">
      <c r="O1955" s="171" t="s">
        <v>421</v>
      </c>
      <c r="T1955" s="173" t="s">
        <v>819</v>
      </c>
      <c r="U1955" t="str">
        <f t="shared" si="120"/>
        <v>VASCO-BOGMALO</v>
      </c>
      <c r="V1955" s="163">
        <v>0.70138888888888884</v>
      </c>
      <c r="AA1955" s="165" t="str">
        <f t="shared" si="121"/>
        <v/>
      </c>
      <c r="AB1955" t="str">
        <f t="shared" si="122"/>
        <v>VSD</v>
      </c>
      <c r="AC1955" t="str">
        <f t="shared" si="123"/>
        <v>GA06T2824</v>
      </c>
      <c r="AD1955" t="str">
        <f>_xlfn.IFNA(VLOOKUP(PrivateSchedule[[#This Row],[ow]],RTARoutes[[StageCodes]:[RouteID]],6,FALSE), VLOOKUP(PrivateSchedule[[#This Row],[re]],RTARoutes[[StageCodes]:[RouteID]],6,FALSE))</f>
        <v>PVT82</v>
      </c>
      <c r="AE1955" t="str" cm="1">
        <f t="array" ref="AE1955">_xlfn.IFS( NOT(ISNA(VLOOKUP(PrivateSchedule[[#This Row],[ow]],RTARoutes[[StageCodes]:[RouteID]],6,FALSE))), "O",  NOT(ISNA(VLOOKUP(PrivateSchedule[[#This Row],[re]],RTARoutes[[StageCodes]:[RouteID]],6,FALSE))), "R")</f>
        <v>R</v>
      </c>
      <c r="AF1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56" spans="2:33">
      <c r="O1956" s="171" t="s">
        <v>819</v>
      </c>
      <c r="T1956" s="173" t="s">
        <v>421</v>
      </c>
      <c r="U1956" t="str">
        <f t="shared" si="120"/>
        <v>BOGMALO-VASCO</v>
      </c>
      <c r="V1956" s="163">
        <v>0.72222222222222221</v>
      </c>
      <c r="AA1956" s="165" t="str">
        <f t="shared" si="121"/>
        <v/>
      </c>
      <c r="AB1956" t="str">
        <f t="shared" si="122"/>
        <v>VSD</v>
      </c>
      <c r="AC1956" t="str">
        <f t="shared" si="123"/>
        <v>GA06T2824</v>
      </c>
      <c r="AD1956" t="str">
        <f>_xlfn.IFNA(VLOOKUP(PrivateSchedule[[#This Row],[ow]],RTARoutes[[StageCodes]:[RouteID]],6,FALSE), VLOOKUP(PrivateSchedule[[#This Row],[re]],RTARoutes[[StageCodes]:[RouteID]],6,FALSE))</f>
        <v>PVT82</v>
      </c>
      <c r="AE1956" t="str" cm="1">
        <f t="array" ref="AE1956">_xlfn.IFS( NOT(ISNA(VLOOKUP(PrivateSchedule[[#This Row],[ow]],RTARoutes[[StageCodes]:[RouteID]],6,FALSE))), "O",  NOT(ISNA(VLOOKUP(PrivateSchedule[[#This Row],[re]],RTARoutes[[StageCodes]:[RouteID]],6,FALSE))), "R")</f>
        <v>O</v>
      </c>
      <c r="AF1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57" spans="2:33">
      <c r="O1957" s="171" t="s">
        <v>421</v>
      </c>
      <c r="T1957" s="173" t="s">
        <v>819</v>
      </c>
      <c r="U1957" t="str">
        <f t="shared" si="120"/>
        <v>VASCO-BOGMALO</v>
      </c>
      <c r="V1957" s="163">
        <v>0.75</v>
      </c>
      <c r="AA1957" s="165" t="str">
        <f t="shared" si="121"/>
        <v/>
      </c>
      <c r="AB1957" t="str">
        <f t="shared" si="122"/>
        <v>VSD</v>
      </c>
      <c r="AC1957" t="str">
        <f t="shared" si="123"/>
        <v>GA06T2824</v>
      </c>
      <c r="AD1957" t="str">
        <f>_xlfn.IFNA(VLOOKUP(PrivateSchedule[[#This Row],[ow]],RTARoutes[[StageCodes]:[RouteID]],6,FALSE), VLOOKUP(PrivateSchedule[[#This Row],[re]],RTARoutes[[StageCodes]:[RouteID]],6,FALSE))</f>
        <v>PVT82</v>
      </c>
      <c r="AE1957" t="str" cm="1">
        <f t="array" ref="AE1957">_xlfn.IFS( NOT(ISNA(VLOOKUP(PrivateSchedule[[#This Row],[ow]],RTARoutes[[StageCodes]:[RouteID]],6,FALSE))), "O",  NOT(ISNA(VLOOKUP(PrivateSchedule[[#This Row],[re]],RTARoutes[[StageCodes]:[RouteID]],6,FALSE))), "R")</f>
        <v>R</v>
      </c>
      <c r="AF1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58" spans="2:33">
      <c r="O1958" s="171" t="s">
        <v>819</v>
      </c>
      <c r="T1958" s="173" t="s">
        <v>421</v>
      </c>
      <c r="U1958" t="str">
        <f t="shared" si="120"/>
        <v>BOGMALO-VASCO</v>
      </c>
      <c r="V1958" s="163">
        <v>0.77083333333333337</v>
      </c>
      <c r="AA1958" s="165" t="str">
        <f t="shared" si="121"/>
        <v/>
      </c>
      <c r="AB1958" t="str">
        <f t="shared" si="122"/>
        <v>VSD</v>
      </c>
      <c r="AC1958" t="str">
        <f t="shared" si="123"/>
        <v>GA06T2824</v>
      </c>
      <c r="AD1958" t="str">
        <f>_xlfn.IFNA(VLOOKUP(PrivateSchedule[[#This Row],[ow]],RTARoutes[[StageCodes]:[RouteID]],6,FALSE), VLOOKUP(PrivateSchedule[[#This Row],[re]],RTARoutes[[StageCodes]:[RouteID]],6,FALSE))</f>
        <v>PVT82</v>
      </c>
      <c r="AE1958" t="str" cm="1">
        <f t="array" ref="AE1958">_xlfn.IFS( NOT(ISNA(VLOOKUP(PrivateSchedule[[#This Row],[ow]],RTARoutes[[StageCodes]:[RouteID]],6,FALSE))), "O",  NOT(ISNA(VLOOKUP(PrivateSchedule[[#This Row],[re]],RTARoutes[[StageCodes]:[RouteID]],6,FALSE))), "R")</f>
        <v>O</v>
      </c>
      <c r="AF1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59" spans="2:33">
      <c r="O1959" s="171" t="s">
        <v>421</v>
      </c>
      <c r="T1959" s="173" t="s">
        <v>819</v>
      </c>
      <c r="U1959" t="str">
        <f t="shared" si="120"/>
        <v>VASCO-BOGMALO</v>
      </c>
      <c r="V1959" s="163">
        <v>0.79166666666666663</v>
      </c>
      <c r="AA1959" s="165" t="str">
        <f t="shared" si="121"/>
        <v/>
      </c>
      <c r="AB1959" t="str">
        <f t="shared" si="122"/>
        <v>VSD</v>
      </c>
      <c r="AC1959" t="str">
        <f t="shared" si="123"/>
        <v>GA06T2824</v>
      </c>
      <c r="AD1959" t="str">
        <f>_xlfn.IFNA(VLOOKUP(PrivateSchedule[[#This Row],[ow]],RTARoutes[[StageCodes]:[RouteID]],6,FALSE), VLOOKUP(PrivateSchedule[[#This Row],[re]],RTARoutes[[StageCodes]:[RouteID]],6,FALSE))</f>
        <v>PVT82</v>
      </c>
      <c r="AE1959" t="str" cm="1">
        <f t="array" ref="AE1959">_xlfn.IFS( NOT(ISNA(VLOOKUP(PrivateSchedule[[#This Row],[ow]],RTARoutes[[StageCodes]:[RouteID]],6,FALSE))), "O",  NOT(ISNA(VLOOKUP(PrivateSchedule[[#This Row],[re]],RTARoutes[[StageCodes]:[RouteID]],6,FALSE))), "R")</f>
        <v>R</v>
      </c>
      <c r="AF1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60" spans="2:33">
      <c r="O1960" s="171" t="s">
        <v>819</v>
      </c>
      <c r="T1960" s="173" t="s">
        <v>421</v>
      </c>
      <c r="U1960" t="str">
        <f t="shared" si="120"/>
        <v>BOGMALO-VASCO</v>
      </c>
      <c r="V1960" s="163">
        <v>0.8125</v>
      </c>
      <c r="AA1960" s="165" t="str">
        <f t="shared" si="121"/>
        <v/>
      </c>
      <c r="AB1960" t="str">
        <f t="shared" si="122"/>
        <v>VSD</v>
      </c>
      <c r="AC1960" t="str">
        <f t="shared" si="123"/>
        <v>GA06T2824</v>
      </c>
      <c r="AD1960" t="str">
        <f>_xlfn.IFNA(VLOOKUP(PrivateSchedule[[#This Row],[ow]],RTARoutes[[StageCodes]:[RouteID]],6,FALSE), VLOOKUP(PrivateSchedule[[#This Row],[re]],RTARoutes[[StageCodes]:[RouteID]],6,FALSE))</f>
        <v>PVT82</v>
      </c>
      <c r="AE1960" t="str" cm="1">
        <f t="array" ref="AE1960">_xlfn.IFS( NOT(ISNA(VLOOKUP(PrivateSchedule[[#This Row],[ow]],RTARoutes[[StageCodes]:[RouteID]],6,FALSE))), "O",  NOT(ISNA(VLOOKUP(PrivateSchedule[[#This Row],[re]],RTARoutes[[StageCodes]:[RouteID]],6,FALSE))), "R")</f>
        <v>O</v>
      </c>
      <c r="AF1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61" spans="2:33">
      <c r="B1961" s="171" t="s">
        <v>4146</v>
      </c>
      <c r="C1961" s="172" t="s">
        <v>4147</v>
      </c>
      <c r="D1961" s="172" t="s">
        <v>3922</v>
      </c>
      <c r="E1961" s="176">
        <v>42461</v>
      </c>
      <c r="F1961" s="177">
        <v>43738</v>
      </c>
      <c r="J1961" s="171" t="s">
        <v>4148</v>
      </c>
      <c r="L1961" s="172" t="s">
        <v>16</v>
      </c>
      <c r="M1961" s="198">
        <v>27</v>
      </c>
      <c r="O1961" s="171" t="s">
        <v>819</v>
      </c>
      <c r="T1961" s="173" t="s">
        <v>421</v>
      </c>
      <c r="U1961" t="str">
        <f t="shared" si="120"/>
        <v>BOGMALO-VASCO</v>
      </c>
      <c r="V1961" s="163">
        <v>0.29166666666666669</v>
      </c>
      <c r="AA1961" s="165" t="str">
        <f t="shared" si="121"/>
        <v/>
      </c>
      <c r="AB1961" t="str">
        <f t="shared" si="122"/>
        <v>VSD</v>
      </c>
      <c r="AC1961" t="str">
        <f t="shared" si="123"/>
        <v>GA06T3233</v>
      </c>
      <c r="AD1961" t="str">
        <f>_xlfn.IFNA(VLOOKUP(PrivateSchedule[[#This Row],[ow]],RTARoutes[[StageCodes]:[RouteID]],6,FALSE), VLOOKUP(PrivateSchedule[[#This Row],[re]],RTARoutes[[StageCodes]:[RouteID]],6,FALSE))</f>
        <v>PVT82</v>
      </c>
      <c r="AE1961" t="str" cm="1">
        <f t="array" ref="AE1961">_xlfn.IFS( NOT(ISNA(VLOOKUP(PrivateSchedule[[#This Row],[ow]],RTARoutes[[StageCodes]:[RouteID]],6,FALSE))), "O",  NOT(ISNA(VLOOKUP(PrivateSchedule[[#This Row],[re]],RTARoutes[[StageCodes]:[RouteID]],6,FALSE))), "R")</f>
        <v>O</v>
      </c>
      <c r="AF1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62" spans="2:33">
      <c r="O1962" s="171" t="s">
        <v>421</v>
      </c>
      <c r="T1962" s="173" t="s">
        <v>819</v>
      </c>
      <c r="U1962" t="str">
        <f t="shared" si="120"/>
        <v>VASCO-BOGMALO</v>
      </c>
      <c r="V1962" s="163">
        <v>0.3298611111111111</v>
      </c>
      <c r="AA1962" s="165" t="str">
        <f t="shared" si="121"/>
        <v/>
      </c>
      <c r="AB1962" t="str">
        <f t="shared" si="122"/>
        <v>VSD</v>
      </c>
      <c r="AC1962" t="str">
        <f t="shared" si="123"/>
        <v>GA06T3233</v>
      </c>
      <c r="AD1962" t="str">
        <f>_xlfn.IFNA(VLOOKUP(PrivateSchedule[[#This Row],[ow]],RTARoutes[[StageCodes]:[RouteID]],6,FALSE), VLOOKUP(PrivateSchedule[[#This Row],[re]],RTARoutes[[StageCodes]:[RouteID]],6,FALSE))</f>
        <v>PVT82</v>
      </c>
      <c r="AE1962" t="str" cm="1">
        <f t="array" ref="AE1962">_xlfn.IFS( NOT(ISNA(VLOOKUP(PrivateSchedule[[#This Row],[ow]],RTARoutes[[StageCodes]:[RouteID]],6,FALSE))), "O",  NOT(ISNA(VLOOKUP(PrivateSchedule[[#This Row],[re]],RTARoutes[[StageCodes]:[RouteID]],6,FALSE))), "R")</f>
        <v>R</v>
      </c>
      <c r="AF1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63" spans="2:33">
      <c r="O1963" s="171" t="s">
        <v>421</v>
      </c>
      <c r="T1963" s="173" t="s">
        <v>819</v>
      </c>
      <c r="U1963" t="str">
        <f t="shared" si="120"/>
        <v>VASCO-BOGMALO</v>
      </c>
      <c r="V1963" s="163">
        <v>0.38541666666666669</v>
      </c>
      <c r="AA1963" s="165" t="str">
        <f t="shared" si="121"/>
        <v/>
      </c>
      <c r="AB1963" t="str">
        <f t="shared" si="122"/>
        <v>VSD</v>
      </c>
      <c r="AC1963" t="str">
        <f t="shared" si="123"/>
        <v>GA06T3233</v>
      </c>
      <c r="AD1963" t="str">
        <f>_xlfn.IFNA(VLOOKUP(PrivateSchedule[[#This Row],[ow]],RTARoutes[[StageCodes]:[RouteID]],6,FALSE), VLOOKUP(PrivateSchedule[[#This Row],[re]],RTARoutes[[StageCodes]:[RouteID]],6,FALSE))</f>
        <v>PVT82</v>
      </c>
      <c r="AE1963" t="str" cm="1">
        <f t="array" ref="AE1963">_xlfn.IFS( NOT(ISNA(VLOOKUP(PrivateSchedule[[#This Row],[ow]],RTARoutes[[StageCodes]:[RouteID]],6,FALSE))), "O",  NOT(ISNA(VLOOKUP(PrivateSchedule[[#This Row],[re]],RTARoutes[[StageCodes]:[RouteID]],6,FALSE))), "R")</f>
        <v>R</v>
      </c>
      <c r="AF1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64" spans="2:33">
      <c r="O1964" s="171" t="s">
        <v>819</v>
      </c>
      <c r="T1964" s="173" t="s">
        <v>421</v>
      </c>
      <c r="U1964" t="str">
        <f t="shared" si="120"/>
        <v>BOGMALO-VASCO</v>
      </c>
      <c r="V1964" s="163">
        <v>0.40625</v>
      </c>
      <c r="AA1964" s="165" t="str">
        <f t="shared" si="121"/>
        <v/>
      </c>
      <c r="AB1964" t="str">
        <f t="shared" si="122"/>
        <v>VSD</v>
      </c>
      <c r="AC1964" t="str">
        <f t="shared" si="123"/>
        <v>GA06T3233</v>
      </c>
      <c r="AD1964" t="str">
        <f>_xlfn.IFNA(VLOOKUP(PrivateSchedule[[#This Row],[ow]],RTARoutes[[StageCodes]:[RouteID]],6,FALSE), VLOOKUP(PrivateSchedule[[#This Row],[re]],RTARoutes[[StageCodes]:[RouteID]],6,FALSE))</f>
        <v>PVT82</v>
      </c>
      <c r="AE1964" t="str" cm="1">
        <f t="array" ref="AE1964">_xlfn.IFS( NOT(ISNA(VLOOKUP(PrivateSchedule[[#This Row],[ow]],RTARoutes[[StageCodes]:[RouteID]],6,FALSE))), "O",  NOT(ISNA(VLOOKUP(PrivateSchedule[[#This Row],[re]],RTARoutes[[StageCodes]:[RouteID]],6,FALSE))), "R")</f>
        <v>O</v>
      </c>
      <c r="AF1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65" spans="2:33">
      <c r="O1965" s="171" t="s">
        <v>421</v>
      </c>
      <c r="T1965" s="173" t="s">
        <v>819</v>
      </c>
      <c r="U1965" t="str">
        <f t="shared" si="120"/>
        <v>VASCO-BOGMALO</v>
      </c>
      <c r="V1965" s="163">
        <v>0.42708333333333331</v>
      </c>
      <c r="AA1965" s="165" t="str">
        <f t="shared" si="121"/>
        <v/>
      </c>
      <c r="AB1965" t="str">
        <f t="shared" si="122"/>
        <v>VSD</v>
      </c>
      <c r="AC1965" t="str">
        <f t="shared" si="123"/>
        <v>GA06T3233</v>
      </c>
      <c r="AD1965" t="str">
        <f>_xlfn.IFNA(VLOOKUP(PrivateSchedule[[#This Row],[ow]],RTARoutes[[StageCodes]:[RouteID]],6,FALSE), VLOOKUP(PrivateSchedule[[#This Row],[re]],RTARoutes[[StageCodes]:[RouteID]],6,FALSE))</f>
        <v>PVT82</v>
      </c>
      <c r="AE1965" t="str" cm="1">
        <f t="array" ref="AE1965">_xlfn.IFS( NOT(ISNA(VLOOKUP(PrivateSchedule[[#This Row],[ow]],RTARoutes[[StageCodes]:[RouteID]],6,FALSE))), "O",  NOT(ISNA(VLOOKUP(PrivateSchedule[[#This Row],[re]],RTARoutes[[StageCodes]:[RouteID]],6,FALSE))), "R")</f>
        <v>R</v>
      </c>
      <c r="AF1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66" spans="2:33">
      <c r="O1966" s="171" t="s">
        <v>819</v>
      </c>
      <c r="T1966" s="173" t="s">
        <v>421</v>
      </c>
      <c r="U1966" t="str">
        <f t="shared" si="120"/>
        <v>BOGMALO-VASCO</v>
      </c>
      <c r="V1966" s="163">
        <v>0.4513888888888889</v>
      </c>
      <c r="AA1966" s="165" t="str">
        <f t="shared" si="121"/>
        <v/>
      </c>
      <c r="AB1966" t="str">
        <f t="shared" si="122"/>
        <v>VSD</v>
      </c>
      <c r="AC1966" t="str">
        <f t="shared" si="123"/>
        <v>GA06T3233</v>
      </c>
      <c r="AD1966" t="str">
        <f>_xlfn.IFNA(VLOOKUP(PrivateSchedule[[#This Row],[ow]],RTARoutes[[StageCodes]:[RouteID]],6,FALSE), VLOOKUP(PrivateSchedule[[#This Row],[re]],RTARoutes[[StageCodes]:[RouteID]],6,FALSE))</f>
        <v>PVT82</v>
      </c>
      <c r="AE1966" t="str" cm="1">
        <f t="array" ref="AE1966">_xlfn.IFS( NOT(ISNA(VLOOKUP(PrivateSchedule[[#This Row],[ow]],RTARoutes[[StageCodes]:[RouteID]],6,FALSE))), "O",  NOT(ISNA(VLOOKUP(PrivateSchedule[[#This Row],[re]],RTARoutes[[StageCodes]:[RouteID]],6,FALSE))), "R")</f>
        <v>O</v>
      </c>
      <c r="AF1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67" spans="2:33">
      <c r="O1967" s="171" t="s">
        <v>421</v>
      </c>
      <c r="T1967" s="173" t="s">
        <v>819</v>
      </c>
      <c r="U1967" t="str">
        <f t="shared" si="120"/>
        <v>VASCO-BOGMALO</v>
      </c>
      <c r="V1967" s="163">
        <v>0.47222222222222221</v>
      </c>
      <c r="AA1967" s="165" t="str">
        <f t="shared" si="121"/>
        <v/>
      </c>
      <c r="AB1967" t="str">
        <f t="shared" si="122"/>
        <v>VSD</v>
      </c>
      <c r="AC1967" t="str">
        <f t="shared" si="123"/>
        <v>GA06T3233</v>
      </c>
      <c r="AD1967" t="str">
        <f>_xlfn.IFNA(VLOOKUP(PrivateSchedule[[#This Row],[ow]],RTARoutes[[StageCodes]:[RouteID]],6,FALSE), VLOOKUP(PrivateSchedule[[#This Row],[re]],RTARoutes[[StageCodes]:[RouteID]],6,FALSE))</f>
        <v>PVT82</v>
      </c>
      <c r="AE1967" t="str" cm="1">
        <f t="array" ref="AE1967">_xlfn.IFS( NOT(ISNA(VLOOKUP(PrivateSchedule[[#This Row],[ow]],RTARoutes[[StageCodes]:[RouteID]],6,FALSE))), "O",  NOT(ISNA(VLOOKUP(PrivateSchedule[[#This Row],[re]],RTARoutes[[StageCodes]:[RouteID]],6,FALSE))), "R")</f>
        <v>R</v>
      </c>
      <c r="AF1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68" spans="2:33">
      <c r="O1968" s="171" t="s">
        <v>819</v>
      </c>
      <c r="T1968" s="173" t="s">
        <v>421</v>
      </c>
      <c r="U1968" t="str">
        <f t="shared" si="120"/>
        <v>BOGMALO-VASCO</v>
      </c>
      <c r="V1968" s="163">
        <v>0.49305555555555558</v>
      </c>
      <c r="AA1968" s="165" t="str">
        <f t="shared" si="121"/>
        <v/>
      </c>
      <c r="AB1968" t="str">
        <f t="shared" si="122"/>
        <v>VSD</v>
      </c>
      <c r="AC1968" t="str">
        <f t="shared" si="123"/>
        <v>GA06T3233</v>
      </c>
      <c r="AD1968" t="str">
        <f>_xlfn.IFNA(VLOOKUP(PrivateSchedule[[#This Row],[ow]],RTARoutes[[StageCodes]:[RouteID]],6,FALSE), VLOOKUP(PrivateSchedule[[#This Row],[re]],RTARoutes[[StageCodes]:[RouteID]],6,FALSE))</f>
        <v>PVT82</v>
      </c>
      <c r="AE1968" t="str" cm="1">
        <f t="array" ref="AE1968">_xlfn.IFS( NOT(ISNA(VLOOKUP(PrivateSchedule[[#This Row],[ow]],RTARoutes[[StageCodes]:[RouteID]],6,FALSE))), "O",  NOT(ISNA(VLOOKUP(PrivateSchedule[[#This Row],[re]],RTARoutes[[StageCodes]:[RouteID]],6,FALSE))), "R")</f>
        <v>O</v>
      </c>
      <c r="AF1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69" spans="15:33">
      <c r="O1969" s="171" t="s">
        <v>421</v>
      </c>
      <c r="T1969" s="173" t="s">
        <v>819</v>
      </c>
      <c r="U1969" t="str">
        <f t="shared" si="120"/>
        <v>VASCO-BOGMALO</v>
      </c>
      <c r="V1969" s="163">
        <v>0.51041666666666663</v>
      </c>
      <c r="AA1969" s="165" t="str">
        <f t="shared" si="121"/>
        <v/>
      </c>
      <c r="AB1969" t="str">
        <f t="shared" si="122"/>
        <v>VSD</v>
      </c>
      <c r="AC1969" t="str">
        <f t="shared" si="123"/>
        <v>GA06T3233</v>
      </c>
      <c r="AD1969" t="str">
        <f>_xlfn.IFNA(VLOOKUP(PrivateSchedule[[#This Row],[ow]],RTARoutes[[StageCodes]:[RouteID]],6,FALSE), VLOOKUP(PrivateSchedule[[#This Row],[re]],RTARoutes[[StageCodes]:[RouteID]],6,FALSE))</f>
        <v>PVT82</v>
      </c>
      <c r="AE1969" t="str" cm="1">
        <f t="array" ref="AE1969">_xlfn.IFS( NOT(ISNA(VLOOKUP(PrivateSchedule[[#This Row],[ow]],RTARoutes[[StageCodes]:[RouteID]],6,FALSE))), "O",  NOT(ISNA(VLOOKUP(PrivateSchedule[[#This Row],[re]],RTARoutes[[StageCodes]:[RouteID]],6,FALSE))), "R")</f>
        <v>R</v>
      </c>
      <c r="AF1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70" spans="15:33">
      <c r="O1970" s="171" t="s">
        <v>819</v>
      </c>
      <c r="T1970" s="173" t="s">
        <v>421</v>
      </c>
      <c r="U1970" t="str">
        <f t="shared" si="120"/>
        <v>BOGMALO-VASCO</v>
      </c>
      <c r="V1970" s="163">
        <v>0.53125</v>
      </c>
      <c r="AA1970" s="165" t="str">
        <f t="shared" si="121"/>
        <v/>
      </c>
      <c r="AB1970" t="str">
        <f t="shared" si="122"/>
        <v>VSD</v>
      </c>
      <c r="AC1970" t="str">
        <f t="shared" si="123"/>
        <v>GA06T3233</v>
      </c>
      <c r="AD1970" t="str">
        <f>_xlfn.IFNA(VLOOKUP(PrivateSchedule[[#This Row],[ow]],RTARoutes[[StageCodes]:[RouteID]],6,FALSE), VLOOKUP(PrivateSchedule[[#This Row],[re]],RTARoutes[[StageCodes]:[RouteID]],6,FALSE))</f>
        <v>PVT82</v>
      </c>
      <c r="AE1970" t="str" cm="1">
        <f t="array" ref="AE1970">_xlfn.IFS( NOT(ISNA(VLOOKUP(PrivateSchedule[[#This Row],[ow]],RTARoutes[[StageCodes]:[RouteID]],6,FALSE))), "O",  NOT(ISNA(VLOOKUP(PrivateSchedule[[#This Row],[re]],RTARoutes[[StageCodes]:[RouteID]],6,FALSE))), "R")</f>
        <v>O</v>
      </c>
      <c r="AF1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71" spans="15:33">
      <c r="O1971" s="171" t="s">
        <v>421</v>
      </c>
      <c r="T1971" s="173" t="s">
        <v>819</v>
      </c>
      <c r="U1971" t="str">
        <f t="shared" si="120"/>
        <v>VASCO-BOGMALO</v>
      </c>
      <c r="V1971" s="163">
        <v>0.55555555555555558</v>
      </c>
      <c r="AA1971" s="165" t="str">
        <f t="shared" si="121"/>
        <v/>
      </c>
      <c r="AB1971" t="str">
        <f t="shared" si="122"/>
        <v>VSD</v>
      </c>
      <c r="AC1971" t="str">
        <f t="shared" si="123"/>
        <v>GA06T3233</v>
      </c>
      <c r="AD1971" t="str">
        <f>_xlfn.IFNA(VLOOKUP(PrivateSchedule[[#This Row],[ow]],RTARoutes[[StageCodes]:[RouteID]],6,FALSE), VLOOKUP(PrivateSchedule[[#This Row],[re]],RTARoutes[[StageCodes]:[RouteID]],6,FALSE))</f>
        <v>PVT82</v>
      </c>
      <c r="AE1971" t="str" cm="1">
        <f t="array" ref="AE1971">_xlfn.IFS( NOT(ISNA(VLOOKUP(PrivateSchedule[[#This Row],[ow]],RTARoutes[[StageCodes]:[RouteID]],6,FALSE))), "O",  NOT(ISNA(VLOOKUP(PrivateSchedule[[#This Row],[re]],RTARoutes[[StageCodes]:[RouteID]],6,FALSE))), "R")</f>
        <v>R</v>
      </c>
      <c r="AF1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72" spans="15:33">
      <c r="O1972" s="171" t="s">
        <v>819</v>
      </c>
      <c r="T1972" s="173" t="s">
        <v>421</v>
      </c>
      <c r="U1972" t="str">
        <f t="shared" si="120"/>
        <v>BOGMALO-VASCO</v>
      </c>
      <c r="V1972" s="163">
        <v>0.57638888888888884</v>
      </c>
      <c r="AA1972" s="165" t="str">
        <f t="shared" si="121"/>
        <v/>
      </c>
      <c r="AB1972" t="str">
        <f t="shared" si="122"/>
        <v>VSD</v>
      </c>
      <c r="AC1972" t="str">
        <f t="shared" si="123"/>
        <v>GA06T3233</v>
      </c>
      <c r="AD1972" t="str">
        <f>_xlfn.IFNA(VLOOKUP(PrivateSchedule[[#This Row],[ow]],RTARoutes[[StageCodes]:[RouteID]],6,FALSE), VLOOKUP(PrivateSchedule[[#This Row],[re]],RTARoutes[[StageCodes]:[RouteID]],6,FALSE))</f>
        <v>PVT82</v>
      </c>
      <c r="AE1972" t="str" cm="1">
        <f t="array" ref="AE1972">_xlfn.IFS( NOT(ISNA(VLOOKUP(PrivateSchedule[[#This Row],[ow]],RTARoutes[[StageCodes]:[RouteID]],6,FALSE))), "O",  NOT(ISNA(VLOOKUP(PrivateSchedule[[#This Row],[re]],RTARoutes[[StageCodes]:[RouteID]],6,FALSE))), "R")</f>
        <v>O</v>
      </c>
      <c r="AF1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73" spans="15:33">
      <c r="O1973" s="171" t="s">
        <v>421</v>
      </c>
      <c r="T1973" s="173" t="s">
        <v>819</v>
      </c>
      <c r="U1973" t="str">
        <f t="shared" si="120"/>
        <v>VASCO-BOGMALO</v>
      </c>
      <c r="V1973" s="163">
        <v>0.59027777777777779</v>
      </c>
      <c r="AA1973" s="165" t="str">
        <f t="shared" si="121"/>
        <v/>
      </c>
      <c r="AB1973" t="str">
        <f t="shared" si="122"/>
        <v>VSD</v>
      </c>
      <c r="AC1973" t="str">
        <f t="shared" si="123"/>
        <v>GA06T3233</v>
      </c>
      <c r="AD1973" t="str">
        <f>_xlfn.IFNA(VLOOKUP(PrivateSchedule[[#This Row],[ow]],RTARoutes[[StageCodes]:[RouteID]],6,FALSE), VLOOKUP(PrivateSchedule[[#This Row],[re]],RTARoutes[[StageCodes]:[RouteID]],6,FALSE))</f>
        <v>PVT82</v>
      </c>
      <c r="AE1973" t="str" cm="1">
        <f t="array" ref="AE1973">_xlfn.IFS( NOT(ISNA(VLOOKUP(PrivateSchedule[[#This Row],[ow]],RTARoutes[[StageCodes]:[RouteID]],6,FALSE))), "O",  NOT(ISNA(VLOOKUP(PrivateSchedule[[#This Row],[re]],RTARoutes[[StageCodes]:[RouteID]],6,FALSE))), "R")</f>
        <v>R</v>
      </c>
      <c r="AF1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74" spans="15:33">
      <c r="O1974" s="171" t="s">
        <v>819</v>
      </c>
      <c r="T1974" s="173" t="s">
        <v>421</v>
      </c>
      <c r="U1974" t="str">
        <f t="shared" si="120"/>
        <v>BOGMALO-VASCO</v>
      </c>
      <c r="V1974" s="163">
        <v>0.61111111111111116</v>
      </c>
      <c r="AA1974" s="165" t="str">
        <f t="shared" si="121"/>
        <v/>
      </c>
      <c r="AB1974" t="str">
        <f t="shared" si="122"/>
        <v>VSD</v>
      </c>
      <c r="AC1974" t="str">
        <f t="shared" si="123"/>
        <v>GA06T3233</v>
      </c>
      <c r="AD1974" t="str">
        <f>_xlfn.IFNA(VLOOKUP(PrivateSchedule[[#This Row],[ow]],RTARoutes[[StageCodes]:[RouteID]],6,FALSE), VLOOKUP(PrivateSchedule[[#This Row],[re]],RTARoutes[[StageCodes]:[RouteID]],6,FALSE))</f>
        <v>PVT82</v>
      </c>
      <c r="AE1974" t="str" cm="1">
        <f t="array" ref="AE1974">_xlfn.IFS( NOT(ISNA(VLOOKUP(PrivateSchedule[[#This Row],[ow]],RTARoutes[[StageCodes]:[RouteID]],6,FALSE))), "O",  NOT(ISNA(VLOOKUP(PrivateSchedule[[#This Row],[re]],RTARoutes[[StageCodes]:[RouteID]],6,FALSE))), "R")</f>
        <v>O</v>
      </c>
      <c r="AF1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75" spans="15:33">
      <c r="O1975" s="171" t="s">
        <v>421</v>
      </c>
      <c r="T1975" s="173" t="s">
        <v>819</v>
      </c>
      <c r="U1975" t="str">
        <f t="shared" si="120"/>
        <v>VASCO-BOGMALO</v>
      </c>
      <c r="V1975" s="163">
        <v>0.62847222222222221</v>
      </c>
      <c r="AA1975" s="165" t="str">
        <f t="shared" si="121"/>
        <v/>
      </c>
      <c r="AB1975" t="str">
        <f t="shared" si="122"/>
        <v>VSD</v>
      </c>
      <c r="AC1975" t="str">
        <f t="shared" si="123"/>
        <v>GA06T3233</v>
      </c>
      <c r="AD1975" t="str">
        <f>_xlfn.IFNA(VLOOKUP(PrivateSchedule[[#This Row],[ow]],RTARoutes[[StageCodes]:[RouteID]],6,FALSE), VLOOKUP(PrivateSchedule[[#This Row],[re]],RTARoutes[[StageCodes]:[RouteID]],6,FALSE))</f>
        <v>PVT82</v>
      </c>
      <c r="AE1975" t="str" cm="1">
        <f t="array" ref="AE1975">_xlfn.IFS( NOT(ISNA(VLOOKUP(PrivateSchedule[[#This Row],[ow]],RTARoutes[[StageCodes]:[RouteID]],6,FALSE))), "O",  NOT(ISNA(VLOOKUP(PrivateSchedule[[#This Row],[re]],RTARoutes[[StageCodes]:[RouteID]],6,FALSE))), "R")</f>
        <v>R</v>
      </c>
      <c r="AF1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76" spans="15:33">
      <c r="O1976" s="171" t="s">
        <v>819</v>
      </c>
      <c r="T1976" s="173" t="s">
        <v>421</v>
      </c>
      <c r="U1976" t="str">
        <f t="shared" si="120"/>
        <v>BOGMALO-VASCO</v>
      </c>
      <c r="V1976" s="163">
        <v>0.64930555555555558</v>
      </c>
      <c r="AA1976" s="165" t="str">
        <f t="shared" si="121"/>
        <v/>
      </c>
      <c r="AB1976" t="str">
        <f t="shared" si="122"/>
        <v>VSD</v>
      </c>
      <c r="AC1976" t="str">
        <f t="shared" si="123"/>
        <v>GA06T3233</v>
      </c>
      <c r="AD1976" t="str">
        <f>_xlfn.IFNA(VLOOKUP(PrivateSchedule[[#This Row],[ow]],RTARoutes[[StageCodes]:[RouteID]],6,FALSE), VLOOKUP(PrivateSchedule[[#This Row],[re]],RTARoutes[[StageCodes]:[RouteID]],6,FALSE))</f>
        <v>PVT82</v>
      </c>
      <c r="AE1976" t="str" cm="1">
        <f t="array" ref="AE1976">_xlfn.IFS( NOT(ISNA(VLOOKUP(PrivateSchedule[[#This Row],[ow]],RTARoutes[[StageCodes]:[RouteID]],6,FALSE))), "O",  NOT(ISNA(VLOOKUP(PrivateSchedule[[#This Row],[re]],RTARoutes[[StageCodes]:[RouteID]],6,FALSE))), "R")</f>
        <v>O</v>
      </c>
      <c r="AF1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77" spans="15:33">
      <c r="O1977" s="171" t="s">
        <v>421</v>
      </c>
      <c r="T1977" s="173" t="s">
        <v>819</v>
      </c>
      <c r="U1977" t="str">
        <f t="shared" si="120"/>
        <v>VASCO-BOGMALO</v>
      </c>
      <c r="V1977" s="163">
        <v>0.67013888888888884</v>
      </c>
      <c r="AA1977" s="165" t="str">
        <f t="shared" si="121"/>
        <v/>
      </c>
      <c r="AB1977" t="str">
        <f t="shared" si="122"/>
        <v>VSD</v>
      </c>
      <c r="AC1977" t="str">
        <f t="shared" si="123"/>
        <v>GA06T3233</v>
      </c>
      <c r="AD1977" t="str">
        <f>_xlfn.IFNA(VLOOKUP(PrivateSchedule[[#This Row],[ow]],RTARoutes[[StageCodes]:[RouteID]],6,FALSE), VLOOKUP(PrivateSchedule[[#This Row],[re]],RTARoutes[[StageCodes]:[RouteID]],6,FALSE))</f>
        <v>PVT82</v>
      </c>
      <c r="AE1977" t="str" cm="1">
        <f t="array" ref="AE1977">_xlfn.IFS( NOT(ISNA(VLOOKUP(PrivateSchedule[[#This Row],[ow]],RTARoutes[[StageCodes]:[RouteID]],6,FALSE))), "O",  NOT(ISNA(VLOOKUP(PrivateSchedule[[#This Row],[re]],RTARoutes[[StageCodes]:[RouteID]],6,FALSE))), "R")</f>
        <v>R</v>
      </c>
      <c r="AF1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78" spans="15:33">
      <c r="O1978" s="171" t="s">
        <v>819</v>
      </c>
      <c r="T1978" s="173" t="s">
        <v>421</v>
      </c>
      <c r="U1978" t="str">
        <f t="shared" si="120"/>
        <v>BOGMALO-VASCO</v>
      </c>
      <c r="V1978" s="163">
        <v>0.69097222222222221</v>
      </c>
      <c r="AA1978" s="165" t="str">
        <f t="shared" si="121"/>
        <v/>
      </c>
      <c r="AB1978" t="str">
        <f t="shared" si="122"/>
        <v>VSD</v>
      </c>
      <c r="AC1978" t="str">
        <f t="shared" si="123"/>
        <v>GA06T3233</v>
      </c>
      <c r="AD1978" t="str">
        <f>_xlfn.IFNA(VLOOKUP(PrivateSchedule[[#This Row],[ow]],RTARoutes[[StageCodes]:[RouteID]],6,FALSE), VLOOKUP(PrivateSchedule[[#This Row],[re]],RTARoutes[[StageCodes]:[RouteID]],6,FALSE))</f>
        <v>PVT82</v>
      </c>
      <c r="AE1978" t="str" cm="1">
        <f t="array" ref="AE1978">_xlfn.IFS( NOT(ISNA(VLOOKUP(PrivateSchedule[[#This Row],[ow]],RTARoutes[[StageCodes]:[RouteID]],6,FALSE))), "O",  NOT(ISNA(VLOOKUP(PrivateSchedule[[#This Row],[re]],RTARoutes[[StageCodes]:[RouteID]],6,FALSE))), "R")</f>
        <v>O</v>
      </c>
      <c r="AF1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79" spans="15:33">
      <c r="O1979" s="171" t="s">
        <v>421</v>
      </c>
      <c r="T1979" s="173" t="s">
        <v>819</v>
      </c>
      <c r="U1979" t="str">
        <f t="shared" si="120"/>
        <v>VASCO-BOGMALO</v>
      </c>
      <c r="V1979" s="163">
        <v>0.71875</v>
      </c>
      <c r="AA1979" s="165" t="str">
        <f t="shared" si="121"/>
        <v/>
      </c>
      <c r="AB1979" t="str">
        <f t="shared" si="122"/>
        <v>VSD</v>
      </c>
      <c r="AC1979" t="str">
        <f t="shared" si="123"/>
        <v>GA06T3233</v>
      </c>
      <c r="AD1979" t="str">
        <f>_xlfn.IFNA(VLOOKUP(PrivateSchedule[[#This Row],[ow]],RTARoutes[[StageCodes]:[RouteID]],6,FALSE), VLOOKUP(PrivateSchedule[[#This Row],[re]],RTARoutes[[StageCodes]:[RouteID]],6,FALSE))</f>
        <v>PVT82</v>
      </c>
      <c r="AE1979" t="str" cm="1">
        <f t="array" ref="AE1979">_xlfn.IFS( NOT(ISNA(VLOOKUP(PrivateSchedule[[#This Row],[ow]],RTARoutes[[StageCodes]:[RouteID]],6,FALSE))), "O",  NOT(ISNA(VLOOKUP(PrivateSchedule[[#This Row],[re]],RTARoutes[[StageCodes]:[RouteID]],6,FALSE))), "R")</f>
        <v>R</v>
      </c>
      <c r="AF1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80" spans="15:33">
      <c r="O1980" s="171" t="s">
        <v>819</v>
      </c>
      <c r="T1980" s="173" t="s">
        <v>421</v>
      </c>
      <c r="U1980" t="str">
        <f t="shared" si="120"/>
        <v>BOGMALO-VASCO</v>
      </c>
      <c r="V1980" s="163">
        <v>0.73958333333333337</v>
      </c>
      <c r="AA1980" s="165" t="str">
        <f t="shared" si="121"/>
        <v/>
      </c>
      <c r="AB1980" t="str">
        <f t="shared" si="122"/>
        <v>VSD</v>
      </c>
      <c r="AC1980" t="str">
        <f t="shared" si="123"/>
        <v>GA06T3233</v>
      </c>
      <c r="AD1980" t="str">
        <f>_xlfn.IFNA(VLOOKUP(PrivateSchedule[[#This Row],[ow]],RTARoutes[[StageCodes]:[RouteID]],6,FALSE), VLOOKUP(PrivateSchedule[[#This Row],[re]],RTARoutes[[StageCodes]:[RouteID]],6,FALSE))</f>
        <v>PVT82</v>
      </c>
      <c r="AE1980" t="str" cm="1">
        <f t="array" ref="AE1980">_xlfn.IFS( NOT(ISNA(VLOOKUP(PrivateSchedule[[#This Row],[ow]],RTARoutes[[StageCodes]:[RouteID]],6,FALSE))), "O",  NOT(ISNA(VLOOKUP(PrivateSchedule[[#This Row],[re]],RTARoutes[[StageCodes]:[RouteID]],6,FALSE))), "R")</f>
        <v>O</v>
      </c>
      <c r="AF1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81" spans="15:33">
      <c r="O1981" s="171" t="s">
        <v>421</v>
      </c>
      <c r="T1981" s="173" t="s">
        <v>819</v>
      </c>
      <c r="U1981" t="str">
        <f t="shared" si="120"/>
        <v>VASCO-BOGMALO</v>
      </c>
      <c r="V1981" s="163">
        <v>0.76388888888888884</v>
      </c>
      <c r="AA1981" s="165" t="str">
        <f t="shared" si="121"/>
        <v/>
      </c>
      <c r="AB1981" t="str">
        <f t="shared" si="122"/>
        <v>VSD</v>
      </c>
      <c r="AC1981" t="str">
        <f t="shared" si="123"/>
        <v>GA06T3233</v>
      </c>
      <c r="AD1981" t="str">
        <f>_xlfn.IFNA(VLOOKUP(PrivateSchedule[[#This Row],[ow]],RTARoutes[[StageCodes]:[RouteID]],6,FALSE), VLOOKUP(PrivateSchedule[[#This Row],[re]],RTARoutes[[StageCodes]:[RouteID]],6,FALSE))</f>
        <v>PVT82</v>
      </c>
      <c r="AE1981" t="str" cm="1">
        <f t="array" ref="AE1981">_xlfn.IFS( NOT(ISNA(VLOOKUP(PrivateSchedule[[#This Row],[ow]],RTARoutes[[StageCodes]:[RouteID]],6,FALSE))), "O",  NOT(ISNA(VLOOKUP(PrivateSchedule[[#This Row],[re]],RTARoutes[[StageCodes]:[RouteID]],6,FALSE))), "R")</f>
        <v>R</v>
      </c>
      <c r="AF1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82" spans="15:33">
      <c r="O1982" s="171" t="s">
        <v>819</v>
      </c>
      <c r="T1982" s="173" t="s">
        <v>421</v>
      </c>
      <c r="U1982" t="str">
        <f t="shared" si="120"/>
        <v>BOGMALO-VASCO</v>
      </c>
      <c r="V1982" s="163">
        <v>0.78472222222222221</v>
      </c>
      <c r="AA1982" s="165" t="str">
        <f t="shared" si="121"/>
        <v/>
      </c>
      <c r="AB1982" t="str">
        <f t="shared" si="122"/>
        <v>VSD</v>
      </c>
      <c r="AC1982" t="str">
        <f t="shared" si="123"/>
        <v>GA06T3233</v>
      </c>
      <c r="AD1982" t="str">
        <f>_xlfn.IFNA(VLOOKUP(PrivateSchedule[[#This Row],[ow]],RTARoutes[[StageCodes]:[RouteID]],6,FALSE), VLOOKUP(PrivateSchedule[[#This Row],[re]],RTARoutes[[StageCodes]:[RouteID]],6,FALSE))</f>
        <v>PVT82</v>
      </c>
      <c r="AE1982" t="str" cm="1">
        <f t="array" ref="AE1982">_xlfn.IFS( NOT(ISNA(VLOOKUP(PrivateSchedule[[#This Row],[ow]],RTARoutes[[StageCodes]:[RouteID]],6,FALSE))), "O",  NOT(ISNA(VLOOKUP(PrivateSchedule[[#This Row],[re]],RTARoutes[[StageCodes]:[RouteID]],6,FALSE))), "R")</f>
        <v>O</v>
      </c>
      <c r="AF1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83" spans="15:33">
      <c r="O1983" s="171" t="s">
        <v>421</v>
      </c>
      <c r="T1983" s="173" t="s">
        <v>819</v>
      </c>
      <c r="U1983" t="str">
        <f t="shared" si="120"/>
        <v>VASCO-BOGMALO</v>
      </c>
      <c r="V1983" s="163">
        <v>0.80208333333333337</v>
      </c>
      <c r="AA1983" s="165" t="str">
        <f t="shared" si="121"/>
        <v/>
      </c>
      <c r="AB1983" t="str">
        <f t="shared" si="122"/>
        <v>VSD</v>
      </c>
      <c r="AC1983" t="str">
        <f t="shared" si="123"/>
        <v>GA06T3233</v>
      </c>
      <c r="AD1983" t="str">
        <f>_xlfn.IFNA(VLOOKUP(PrivateSchedule[[#This Row],[ow]],RTARoutes[[StageCodes]:[RouteID]],6,FALSE), VLOOKUP(PrivateSchedule[[#This Row],[re]],RTARoutes[[StageCodes]:[RouteID]],6,FALSE))</f>
        <v>PVT82</v>
      </c>
      <c r="AE1983" t="str" cm="1">
        <f t="array" ref="AE1983">_xlfn.IFS( NOT(ISNA(VLOOKUP(PrivateSchedule[[#This Row],[ow]],RTARoutes[[StageCodes]:[RouteID]],6,FALSE))), "O",  NOT(ISNA(VLOOKUP(PrivateSchedule[[#This Row],[re]],RTARoutes[[StageCodes]:[RouteID]],6,FALSE))), "R")</f>
        <v>R</v>
      </c>
      <c r="AF1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84" spans="15:33">
      <c r="O1984" s="171" t="s">
        <v>819</v>
      </c>
      <c r="T1984" s="173" t="s">
        <v>421</v>
      </c>
      <c r="U1984" t="str">
        <f t="shared" si="120"/>
        <v>BOGMALO-VASCO</v>
      </c>
      <c r="V1984" s="163">
        <v>0.82291666666666663</v>
      </c>
      <c r="AA1984" s="165" t="str">
        <f t="shared" si="121"/>
        <v/>
      </c>
      <c r="AB1984" t="str">
        <f t="shared" si="122"/>
        <v>VSD</v>
      </c>
      <c r="AC1984" t="str">
        <f t="shared" si="123"/>
        <v>GA06T3233</v>
      </c>
      <c r="AD1984" t="str">
        <f>_xlfn.IFNA(VLOOKUP(PrivateSchedule[[#This Row],[ow]],RTARoutes[[StageCodes]:[RouteID]],6,FALSE), VLOOKUP(PrivateSchedule[[#This Row],[re]],RTARoutes[[StageCodes]:[RouteID]],6,FALSE))</f>
        <v>PVT82</v>
      </c>
      <c r="AE1984" t="str" cm="1">
        <f t="array" ref="AE1984">_xlfn.IFS( NOT(ISNA(VLOOKUP(PrivateSchedule[[#This Row],[ow]],RTARoutes[[StageCodes]:[RouteID]],6,FALSE))), "O",  NOT(ISNA(VLOOKUP(PrivateSchedule[[#This Row],[re]],RTARoutes[[StageCodes]:[RouteID]],6,FALSE))), "R")</f>
        <v>O</v>
      </c>
      <c r="AF1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85" spans="2:33">
      <c r="O1985" s="171" t="s">
        <v>421</v>
      </c>
      <c r="T1985" s="173" t="s">
        <v>819</v>
      </c>
      <c r="U1985" t="str">
        <f t="shared" si="120"/>
        <v>VASCO-BOGMALO</v>
      </c>
      <c r="V1985" s="163">
        <v>0.84722222222222221</v>
      </c>
      <c r="AA1985" s="165" t="str">
        <f t="shared" si="121"/>
        <v/>
      </c>
      <c r="AB1985" t="str">
        <f t="shared" si="122"/>
        <v>VSD</v>
      </c>
      <c r="AC1985" t="str">
        <f t="shared" si="123"/>
        <v>GA06T3233</v>
      </c>
      <c r="AD1985" t="str">
        <f>_xlfn.IFNA(VLOOKUP(PrivateSchedule[[#This Row],[ow]],RTARoutes[[StageCodes]:[RouteID]],6,FALSE), VLOOKUP(PrivateSchedule[[#This Row],[re]],RTARoutes[[StageCodes]:[RouteID]],6,FALSE))</f>
        <v>PVT82</v>
      </c>
      <c r="AE1985" t="str" cm="1">
        <f t="array" ref="AE1985">_xlfn.IFS( NOT(ISNA(VLOOKUP(PrivateSchedule[[#This Row],[ow]],RTARoutes[[StageCodes]:[RouteID]],6,FALSE))), "O",  NOT(ISNA(VLOOKUP(PrivateSchedule[[#This Row],[re]],RTARoutes[[StageCodes]:[RouteID]],6,FALSE))), "R")</f>
        <v>R</v>
      </c>
      <c r="AF1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86" spans="2:33">
      <c r="O1986" s="171" t="s">
        <v>819</v>
      </c>
      <c r="T1986" s="173" t="s">
        <v>421</v>
      </c>
      <c r="U1986" t="str">
        <f t="shared" si="120"/>
        <v>BOGMALO-VASCO</v>
      </c>
      <c r="V1986" s="163">
        <v>0.86458333333333337</v>
      </c>
      <c r="AA1986" s="165" t="str">
        <f t="shared" si="121"/>
        <v/>
      </c>
      <c r="AB1986" t="str">
        <f t="shared" si="122"/>
        <v>VSD</v>
      </c>
      <c r="AC1986" t="str">
        <f t="shared" si="123"/>
        <v>GA06T3233</v>
      </c>
      <c r="AD1986" t="str">
        <f>_xlfn.IFNA(VLOOKUP(PrivateSchedule[[#This Row],[ow]],RTARoutes[[StageCodes]:[RouteID]],6,FALSE), VLOOKUP(PrivateSchedule[[#This Row],[re]],RTARoutes[[StageCodes]:[RouteID]],6,FALSE))</f>
        <v>PVT82</v>
      </c>
      <c r="AE1986" t="str" cm="1">
        <f t="array" ref="AE1986">_xlfn.IFS( NOT(ISNA(VLOOKUP(PrivateSchedule[[#This Row],[ow]],RTARoutes[[StageCodes]:[RouteID]],6,FALSE))), "O",  NOT(ISNA(VLOOKUP(PrivateSchedule[[#This Row],[re]],RTARoutes[[StageCodes]:[RouteID]],6,FALSE))), "R")</f>
        <v>O</v>
      </c>
      <c r="AF1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87" spans="2:33">
      <c r="B1987" s="171" t="s">
        <v>4149</v>
      </c>
      <c r="C1987" s="172" t="s">
        <v>4133</v>
      </c>
      <c r="E1987" s="176" t="s">
        <v>4068</v>
      </c>
      <c r="F1987" s="177" t="s">
        <v>4069</v>
      </c>
      <c r="J1987" s="171" t="s">
        <v>4150</v>
      </c>
      <c r="L1987" s="172" t="s">
        <v>16</v>
      </c>
      <c r="M1987" s="198">
        <v>23</v>
      </c>
      <c r="O1987" s="171" t="s">
        <v>421</v>
      </c>
      <c r="T1987" s="173" t="s">
        <v>819</v>
      </c>
      <c r="U1987" t="str">
        <f t="shared" ref="U1987:U2050" si="124">_xlfn.IFNA(VLOOKUP($O1987,Code2Loc,2,FALSE)
&amp; IF( OR( ISNA($P1987), LEN($P1987)=0), "",  "-" &amp; VLOOKUP($P1987,Code2Loc,2,FALSE))
&amp; IF( OR( ISNA($Q1987), LEN($Q1987)=0), "",  "-" &amp; VLOOKUP($Q1987,Code2Loc,2,FALSE))
&amp; IF( OR( ISNA($R1987), LEN($R1987)=0), "",  "-" &amp; VLOOKUP($R1987,Code2Loc,2,FALSE))
&amp; IF( OR( ISNA($S1987), LEN($S1987)=0), "",  "-" &amp; VLOOKUP($S1987,Code2Loc,2,FALSE))
&amp; IF( OR( ISNA($T1987), LEN($T1987)=0), "",  "-" &amp; VLOOKUP($T1987,Code2Loc,2,FALSE)),"")</f>
        <v>VASCO-BOGMALO</v>
      </c>
      <c r="V1987" s="163">
        <v>0.30555555555555558</v>
      </c>
      <c r="AA1987" s="165" t="str">
        <f t="shared" ref="AA1987:AA2050" si="125">IF(ISBLANK($V1987), "", _xlfn.IFNA($V1987 + _xlfn.IFNA( VLOOKUP($O1987 &amp; IF(ISBLANK($P1987),"", "-" &amp; $P1987) &amp; IF(ISBLANK($Q1987),"", "-" &amp; $Q1987) &amp; IF(ISBLANK($R1987),"", "-" &amp; $R1987) &amp; IF(ISBLANK($S1987),"", "-" &amp; $S1987) &amp; IF(ISBLANK($T1987),"", "-" &amp; $T1987),TravelTime,8,FALSE), VLOOKUP($T1987 &amp; IF(ISBLANK($S1987),"", "-" &amp; $S1987) &amp; IF(ISBLANK($R1987),"", "-" &amp; $R1987) &amp; IF(ISBLANK($Q1987),"", "-" &amp; $Q1987) &amp; IF(ISBLANK($P1987),"", "-" &amp; $P1987) &amp; IF(ISBLANK($O1987),"", "-" &amp; $O1987),TravelTime,8,FALSE)) / 1440, ""))</f>
        <v/>
      </c>
      <c r="AB1987" t="str">
        <f t="shared" ref="AB1987:AB2050" si="126">IF(AND(LEN($A1987)&lt;&gt;0,LEN($A1987)&lt;&gt;0),$A1987,$AB1986)</f>
        <v>VSD</v>
      </c>
      <c r="AC1987" t="str">
        <f t="shared" ref="AC1987:AC2050" si="127">IF(AND(LEN($J1987)&lt;&gt;0,LEN($B1987)&lt;&gt;0),$J1987,$AC1986)</f>
        <v>GA04T4690</v>
      </c>
      <c r="AD1987" t="str">
        <f>_xlfn.IFNA(VLOOKUP(PrivateSchedule[[#This Row],[ow]],RTARoutes[[StageCodes]:[RouteID]],6,FALSE), VLOOKUP(PrivateSchedule[[#This Row],[re]],RTARoutes[[StageCodes]:[RouteID]],6,FALSE))</f>
        <v>PVT82</v>
      </c>
      <c r="AE1987" t="str" cm="1">
        <f t="array" ref="AE1987">_xlfn.IFS( NOT(ISNA(VLOOKUP(PrivateSchedule[[#This Row],[ow]],RTARoutes[[StageCodes]:[RouteID]],6,FALSE))), "O",  NOT(ISNA(VLOOKUP(PrivateSchedule[[#This Row],[re]],RTARoutes[[StageCodes]:[RouteID]],6,FALSE))), "R")</f>
        <v>R</v>
      </c>
      <c r="AF1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88" spans="2:33">
      <c r="O1988" s="171" t="s">
        <v>819</v>
      </c>
      <c r="T1988" s="173" t="s">
        <v>421</v>
      </c>
      <c r="U1988" t="str">
        <f t="shared" si="124"/>
        <v>BOGMALO-VASCO</v>
      </c>
      <c r="V1988" s="163">
        <v>0.30555555555555558</v>
      </c>
      <c r="AA1988" s="165" t="str">
        <f t="shared" si="125"/>
        <v/>
      </c>
      <c r="AB1988" t="str">
        <f t="shared" si="126"/>
        <v>VSD</v>
      </c>
      <c r="AC1988" t="str">
        <f t="shared" si="127"/>
        <v>GA04T4690</v>
      </c>
      <c r="AD1988" t="str">
        <f>_xlfn.IFNA(VLOOKUP(PrivateSchedule[[#This Row],[ow]],RTARoutes[[StageCodes]:[RouteID]],6,FALSE), VLOOKUP(PrivateSchedule[[#This Row],[re]],RTARoutes[[StageCodes]:[RouteID]],6,FALSE))</f>
        <v>PVT82</v>
      </c>
      <c r="AE1988" t="str" cm="1">
        <f t="array" ref="AE1988">_xlfn.IFS( NOT(ISNA(VLOOKUP(PrivateSchedule[[#This Row],[ow]],RTARoutes[[StageCodes]:[RouteID]],6,FALSE))), "O",  NOT(ISNA(VLOOKUP(PrivateSchedule[[#This Row],[re]],RTARoutes[[StageCodes]:[RouteID]],6,FALSE))), "R")</f>
        <v>O</v>
      </c>
      <c r="AF1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89" spans="2:33">
      <c r="O1989" s="171" t="s">
        <v>421</v>
      </c>
      <c r="T1989" s="173" t="s">
        <v>819</v>
      </c>
      <c r="U1989" t="str">
        <f t="shared" si="124"/>
        <v>VASCO-BOGMALO</v>
      </c>
      <c r="V1989" s="163">
        <v>0.3263888888888889</v>
      </c>
      <c r="AA1989" s="165" t="str">
        <f t="shared" si="125"/>
        <v/>
      </c>
      <c r="AB1989" t="str">
        <f t="shared" si="126"/>
        <v>VSD</v>
      </c>
      <c r="AC1989" t="str">
        <f t="shared" si="127"/>
        <v>GA04T4690</v>
      </c>
      <c r="AD1989" t="str">
        <f>_xlfn.IFNA(VLOOKUP(PrivateSchedule[[#This Row],[ow]],RTARoutes[[StageCodes]:[RouteID]],6,FALSE), VLOOKUP(PrivateSchedule[[#This Row],[re]],RTARoutes[[StageCodes]:[RouteID]],6,FALSE))</f>
        <v>PVT82</v>
      </c>
      <c r="AE1989" t="str" cm="1">
        <f t="array" ref="AE1989">_xlfn.IFS( NOT(ISNA(VLOOKUP(PrivateSchedule[[#This Row],[ow]],RTARoutes[[StageCodes]:[RouteID]],6,FALSE))), "O",  NOT(ISNA(VLOOKUP(PrivateSchedule[[#This Row],[re]],RTARoutes[[StageCodes]:[RouteID]],6,FALSE))), "R")</f>
        <v>R</v>
      </c>
      <c r="AF1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90" spans="2:33">
      <c r="O1990" s="171" t="s">
        <v>819</v>
      </c>
      <c r="T1990" s="173" t="s">
        <v>421</v>
      </c>
      <c r="U1990" t="str">
        <f t="shared" si="124"/>
        <v>BOGMALO-VASCO</v>
      </c>
      <c r="V1990" s="163">
        <v>0.35416666666666669</v>
      </c>
      <c r="AA1990" s="165" t="str">
        <f t="shared" si="125"/>
        <v/>
      </c>
      <c r="AB1990" t="str">
        <f t="shared" si="126"/>
        <v>VSD</v>
      </c>
      <c r="AC1990" t="str">
        <f t="shared" si="127"/>
        <v>GA04T4690</v>
      </c>
      <c r="AD1990" t="str">
        <f>_xlfn.IFNA(VLOOKUP(PrivateSchedule[[#This Row],[ow]],RTARoutes[[StageCodes]:[RouteID]],6,FALSE), VLOOKUP(PrivateSchedule[[#This Row],[re]],RTARoutes[[StageCodes]:[RouteID]],6,FALSE))</f>
        <v>PVT82</v>
      </c>
      <c r="AE1990" t="str" cm="1">
        <f t="array" ref="AE1990">_xlfn.IFS( NOT(ISNA(VLOOKUP(PrivateSchedule[[#This Row],[ow]],RTARoutes[[StageCodes]:[RouteID]],6,FALSE))), "O",  NOT(ISNA(VLOOKUP(PrivateSchedule[[#This Row],[re]],RTARoutes[[StageCodes]:[RouteID]],6,FALSE))), "R")</f>
        <v>O</v>
      </c>
      <c r="AF1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91" spans="2:33">
      <c r="O1991" s="171" t="s">
        <v>421</v>
      </c>
      <c r="T1991" s="173" t="s">
        <v>819</v>
      </c>
      <c r="U1991" t="str">
        <f t="shared" si="124"/>
        <v>VASCO-BOGMALO</v>
      </c>
      <c r="V1991" s="163">
        <v>0.375</v>
      </c>
      <c r="AA1991" s="165" t="str">
        <f t="shared" si="125"/>
        <v/>
      </c>
      <c r="AB1991" t="str">
        <f t="shared" si="126"/>
        <v>VSD</v>
      </c>
      <c r="AC1991" t="str">
        <f t="shared" si="127"/>
        <v>GA04T4690</v>
      </c>
      <c r="AD1991" t="str">
        <f>_xlfn.IFNA(VLOOKUP(PrivateSchedule[[#This Row],[ow]],RTARoutes[[StageCodes]:[RouteID]],6,FALSE), VLOOKUP(PrivateSchedule[[#This Row],[re]],RTARoutes[[StageCodes]:[RouteID]],6,FALSE))</f>
        <v>PVT82</v>
      </c>
      <c r="AE1991" t="str" cm="1">
        <f t="array" ref="AE1991">_xlfn.IFS( NOT(ISNA(VLOOKUP(PrivateSchedule[[#This Row],[ow]],RTARoutes[[StageCodes]:[RouteID]],6,FALSE))), "O",  NOT(ISNA(VLOOKUP(PrivateSchedule[[#This Row],[re]],RTARoutes[[StageCodes]:[RouteID]],6,FALSE))), "R")</f>
        <v>R</v>
      </c>
      <c r="AF1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92" spans="2:33">
      <c r="O1992" s="171" t="s">
        <v>819</v>
      </c>
      <c r="T1992" s="173" t="s">
        <v>421</v>
      </c>
      <c r="U1992" t="str">
        <f t="shared" si="124"/>
        <v>BOGMALO-VASCO</v>
      </c>
      <c r="V1992" s="163">
        <v>0.4375</v>
      </c>
      <c r="AA1992" s="165" t="str">
        <f t="shared" si="125"/>
        <v/>
      </c>
      <c r="AB1992" t="str">
        <f t="shared" si="126"/>
        <v>VSD</v>
      </c>
      <c r="AC1992" t="str">
        <f t="shared" si="127"/>
        <v>GA04T4690</v>
      </c>
      <c r="AD1992" t="str">
        <f>_xlfn.IFNA(VLOOKUP(PrivateSchedule[[#This Row],[ow]],RTARoutes[[StageCodes]:[RouteID]],6,FALSE), VLOOKUP(PrivateSchedule[[#This Row],[re]],RTARoutes[[StageCodes]:[RouteID]],6,FALSE))</f>
        <v>PVT82</v>
      </c>
      <c r="AE1992" t="str" cm="1">
        <f t="array" ref="AE1992">_xlfn.IFS( NOT(ISNA(VLOOKUP(PrivateSchedule[[#This Row],[ow]],RTARoutes[[StageCodes]:[RouteID]],6,FALSE))), "O",  NOT(ISNA(VLOOKUP(PrivateSchedule[[#This Row],[re]],RTARoutes[[StageCodes]:[RouteID]],6,FALSE))), "R")</f>
        <v>O</v>
      </c>
      <c r="AF1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93" spans="2:33">
      <c r="O1993" s="171" t="s">
        <v>421</v>
      </c>
      <c r="T1993" s="173" t="s">
        <v>819</v>
      </c>
      <c r="U1993" t="str">
        <f t="shared" si="124"/>
        <v>VASCO-BOGMALO</v>
      </c>
      <c r="V1993" s="163">
        <v>0.45833333333333331</v>
      </c>
      <c r="AA1993" s="165" t="str">
        <f t="shared" si="125"/>
        <v/>
      </c>
      <c r="AB1993" t="str">
        <f t="shared" si="126"/>
        <v>VSD</v>
      </c>
      <c r="AC1993" t="str">
        <f t="shared" si="127"/>
        <v>GA04T4690</v>
      </c>
      <c r="AD1993" t="str">
        <f>_xlfn.IFNA(VLOOKUP(PrivateSchedule[[#This Row],[ow]],RTARoutes[[StageCodes]:[RouteID]],6,FALSE), VLOOKUP(PrivateSchedule[[#This Row],[re]],RTARoutes[[StageCodes]:[RouteID]],6,FALSE))</f>
        <v>PVT82</v>
      </c>
      <c r="AE1993" t="str" cm="1">
        <f t="array" ref="AE1993">_xlfn.IFS( NOT(ISNA(VLOOKUP(PrivateSchedule[[#This Row],[ow]],RTARoutes[[StageCodes]:[RouteID]],6,FALSE))), "O",  NOT(ISNA(VLOOKUP(PrivateSchedule[[#This Row],[re]],RTARoutes[[StageCodes]:[RouteID]],6,FALSE))), "R")</f>
        <v>R</v>
      </c>
      <c r="AF1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94" spans="2:33">
      <c r="O1994" s="171" t="s">
        <v>819</v>
      </c>
      <c r="T1994" s="173" t="s">
        <v>421</v>
      </c>
      <c r="U1994" t="str">
        <f t="shared" si="124"/>
        <v>BOGMALO-VASCO</v>
      </c>
      <c r="V1994" s="163">
        <v>0.49652777777777779</v>
      </c>
      <c r="AA1994" s="165" t="str">
        <f t="shared" si="125"/>
        <v/>
      </c>
      <c r="AB1994" t="str">
        <f t="shared" si="126"/>
        <v>VSD</v>
      </c>
      <c r="AC1994" t="str">
        <f t="shared" si="127"/>
        <v>GA04T4690</v>
      </c>
      <c r="AD1994" t="str">
        <f>_xlfn.IFNA(VLOOKUP(PrivateSchedule[[#This Row],[ow]],RTARoutes[[StageCodes]:[RouteID]],6,FALSE), VLOOKUP(PrivateSchedule[[#This Row],[re]],RTARoutes[[StageCodes]:[RouteID]],6,FALSE))</f>
        <v>PVT82</v>
      </c>
      <c r="AE1994" t="str" cm="1">
        <f t="array" ref="AE1994">_xlfn.IFS( NOT(ISNA(VLOOKUP(PrivateSchedule[[#This Row],[ow]],RTARoutes[[StageCodes]:[RouteID]],6,FALSE))), "O",  NOT(ISNA(VLOOKUP(PrivateSchedule[[#This Row],[re]],RTARoutes[[StageCodes]:[RouteID]],6,FALSE))), "R")</f>
        <v>O</v>
      </c>
      <c r="AF1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95" spans="2:33">
      <c r="O1995" s="171" t="s">
        <v>421</v>
      </c>
      <c r="T1995" s="173" t="s">
        <v>819</v>
      </c>
      <c r="U1995" t="str">
        <f t="shared" si="124"/>
        <v>VASCO-BOGMALO</v>
      </c>
      <c r="V1995" s="163">
        <v>0.51736111111111116</v>
      </c>
      <c r="AA1995" s="165" t="str">
        <f t="shared" si="125"/>
        <v/>
      </c>
      <c r="AB1995" t="str">
        <f t="shared" si="126"/>
        <v>VSD</v>
      </c>
      <c r="AC1995" t="str">
        <f t="shared" si="127"/>
        <v>GA04T4690</v>
      </c>
      <c r="AD1995" t="str">
        <f>_xlfn.IFNA(VLOOKUP(PrivateSchedule[[#This Row],[ow]],RTARoutes[[StageCodes]:[RouteID]],6,FALSE), VLOOKUP(PrivateSchedule[[#This Row],[re]],RTARoutes[[StageCodes]:[RouteID]],6,FALSE))</f>
        <v>PVT82</v>
      </c>
      <c r="AE1995" t="str" cm="1">
        <f t="array" ref="AE1995">_xlfn.IFS( NOT(ISNA(VLOOKUP(PrivateSchedule[[#This Row],[ow]],RTARoutes[[StageCodes]:[RouteID]],6,FALSE))), "O",  NOT(ISNA(VLOOKUP(PrivateSchedule[[#This Row],[re]],RTARoutes[[StageCodes]:[RouteID]],6,FALSE))), "R")</f>
        <v>R</v>
      </c>
      <c r="AF1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96" spans="2:33">
      <c r="O1996" s="171" t="s">
        <v>819</v>
      </c>
      <c r="T1996" s="173" t="s">
        <v>421</v>
      </c>
      <c r="U1996" t="str">
        <f t="shared" si="124"/>
        <v>BOGMALO-VASCO</v>
      </c>
      <c r="V1996" s="163">
        <v>0.54166666666666663</v>
      </c>
      <c r="AA1996" s="165" t="str">
        <f t="shared" si="125"/>
        <v/>
      </c>
      <c r="AB1996" t="str">
        <f t="shared" si="126"/>
        <v>VSD</v>
      </c>
      <c r="AC1996" t="str">
        <f t="shared" si="127"/>
        <v>GA04T4690</v>
      </c>
      <c r="AD1996" t="str">
        <f>_xlfn.IFNA(VLOOKUP(PrivateSchedule[[#This Row],[ow]],RTARoutes[[StageCodes]:[RouteID]],6,FALSE), VLOOKUP(PrivateSchedule[[#This Row],[re]],RTARoutes[[StageCodes]:[RouteID]],6,FALSE))</f>
        <v>PVT82</v>
      </c>
      <c r="AE1996" t="str" cm="1">
        <f t="array" ref="AE1996">_xlfn.IFS( NOT(ISNA(VLOOKUP(PrivateSchedule[[#This Row],[ow]],RTARoutes[[StageCodes]:[RouteID]],6,FALSE))), "O",  NOT(ISNA(VLOOKUP(PrivateSchedule[[#This Row],[re]],RTARoutes[[StageCodes]:[RouteID]],6,FALSE))), "R")</f>
        <v>O</v>
      </c>
      <c r="AF1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97" spans="2:33">
      <c r="O1997" s="171" t="s">
        <v>421</v>
      </c>
      <c r="T1997" s="173" t="s">
        <v>819</v>
      </c>
      <c r="U1997" t="str">
        <f t="shared" si="124"/>
        <v>VASCO-BOGMALO</v>
      </c>
      <c r="V1997" s="163">
        <v>0.5625</v>
      </c>
      <c r="AA1997" s="165" t="str">
        <f t="shared" si="125"/>
        <v/>
      </c>
      <c r="AB1997" t="str">
        <f t="shared" si="126"/>
        <v>VSD</v>
      </c>
      <c r="AC1997" t="str">
        <f t="shared" si="127"/>
        <v>GA04T4690</v>
      </c>
      <c r="AD1997" t="str">
        <f>_xlfn.IFNA(VLOOKUP(PrivateSchedule[[#This Row],[ow]],RTARoutes[[StageCodes]:[RouteID]],6,FALSE), VLOOKUP(PrivateSchedule[[#This Row],[re]],RTARoutes[[StageCodes]:[RouteID]],6,FALSE))</f>
        <v>PVT82</v>
      </c>
      <c r="AE1997" t="str" cm="1">
        <f t="array" ref="AE1997">_xlfn.IFS( NOT(ISNA(VLOOKUP(PrivateSchedule[[#This Row],[ow]],RTARoutes[[StageCodes]:[RouteID]],6,FALSE))), "O",  NOT(ISNA(VLOOKUP(PrivateSchedule[[#This Row],[re]],RTARoutes[[StageCodes]:[RouteID]],6,FALSE))), "R")</f>
        <v>R</v>
      </c>
      <c r="AF1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1998" spans="2:33">
      <c r="O1998" s="171" t="s">
        <v>819</v>
      </c>
      <c r="T1998" s="173" t="s">
        <v>421</v>
      </c>
      <c r="U1998" t="str">
        <f t="shared" si="124"/>
        <v>BOGMALO-VASCO</v>
      </c>
      <c r="V1998" s="163">
        <v>0.64236111111111116</v>
      </c>
      <c r="AA1998" s="165" t="str">
        <f t="shared" si="125"/>
        <v/>
      </c>
      <c r="AB1998" t="str">
        <f t="shared" si="126"/>
        <v>VSD</v>
      </c>
      <c r="AC1998" t="str">
        <f t="shared" si="127"/>
        <v>GA04T4690</v>
      </c>
      <c r="AD1998" t="str">
        <f>_xlfn.IFNA(VLOOKUP(PrivateSchedule[[#This Row],[ow]],RTARoutes[[StageCodes]:[RouteID]],6,FALSE), VLOOKUP(PrivateSchedule[[#This Row],[re]],RTARoutes[[StageCodes]:[RouteID]],6,FALSE))</f>
        <v>PVT82</v>
      </c>
      <c r="AE1998" t="str" cm="1">
        <f t="array" ref="AE1998">_xlfn.IFS( NOT(ISNA(VLOOKUP(PrivateSchedule[[#This Row],[ow]],RTARoutes[[StageCodes]:[RouteID]],6,FALSE))), "O",  NOT(ISNA(VLOOKUP(PrivateSchedule[[#This Row],[re]],RTARoutes[[StageCodes]:[RouteID]],6,FALSE))), "R")</f>
        <v>O</v>
      </c>
      <c r="AF1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1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1999" spans="2:33">
      <c r="O1999" s="171" t="s">
        <v>421</v>
      </c>
      <c r="T1999" s="173" t="s">
        <v>819</v>
      </c>
      <c r="U1999" t="str">
        <f t="shared" si="124"/>
        <v>VASCO-BOGMALO</v>
      </c>
      <c r="V1999" s="163">
        <v>0.66319444444444442</v>
      </c>
      <c r="AA1999" s="165" t="str">
        <f t="shared" si="125"/>
        <v/>
      </c>
      <c r="AB1999" t="str">
        <f t="shared" si="126"/>
        <v>VSD</v>
      </c>
      <c r="AC1999" t="str">
        <f t="shared" si="127"/>
        <v>GA04T4690</v>
      </c>
      <c r="AD1999" t="str">
        <f>_xlfn.IFNA(VLOOKUP(PrivateSchedule[[#This Row],[ow]],RTARoutes[[StageCodes]:[RouteID]],6,FALSE), VLOOKUP(PrivateSchedule[[#This Row],[re]],RTARoutes[[StageCodes]:[RouteID]],6,FALSE))</f>
        <v>PVT82</v>
      </c>
      <c r="AE1999" t="str" cm="1">
        <f t="array" ref="AE1999">_xlfn.IFS( NOT(ISNA(VLOOKUP(PrivateSchedule[[#This Row],[ow]],RTARoutes[[StageCodes]:[RouteID]],6,FALSE))), "O",  NOT(ISNA(VLOOKUP(PrivateSchedule[[#This Row],[re]],RTARoutes[[StageCodes]:[RouteID]],6,FALSE))), "R")</f>
        <v>R</v>
      </c>
      <c r="AF1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1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00" spans="2:33">
      <c r="O2000" s="171" t="s">
        <v>819</v>
      </c>
      <c r="T2000" s="173" t="s">
        <v>421</v>
      </c>
      <c r="U2000" t="str">
        <f t="shared" si="124"/>
        <v>BOGMALO-VASCO</v>
      </c>
      <c r="V2000" s="163">
        <v>0.68402777777777779</v>
      </c>
      <c r="AA2000" s="165" t="str">
        <f t="shared" si="125"/>
        <v/>
      </c>
      <c r="AB2000" t="str">
        <f t="shared" si="126"/>
        <v>VSD</v>
      </c>
      <c r="AC2000" t="str">
        <f t="shared" si="127"/>
        <v>GA04T4690</v>
      </c>
      <c r="AD2000" t="str">
        <f>_xlfn.IFNA(VLOOKUP(PrivateSchedule[[#This Row],[ow]],RTARoutes[[StageCodes]:[RouteID]],6,FALSE), VLOOKUP(PrivateSchedule[[#This Row],[re]],RTARoutes[[StageCodes]:[RouteID]],6,FALSE))</f>
        <v>PVT82</v>
      </c>
      <c r="AE2000" t="str" cm="1">
        <f t="array" ref="AE2000">_xlfn.IFS( NOT(ISNA(VLOOKUP(PrivateSchedule[[#This Row],[ow]],RTARoutes[[StageCodes]:[RouteID]],6,FALSE))), "O",  NOT(ISNA(VLOOKUP(PrivateSchedule[[#This Row],[re]],RTARoutes[[StageCodes]:[RouteID]],6,FALSE))), "R")</f>
        <v>O</v>
      </c>
      <c r="AF2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01" spans="2:33">
      <c r="O2001" s="171" t="s">
        <v>421</v>
      </c>
      <c r="T2001" s="173" t="s">
        <v>819</v>
      </c>
      <c r="U2001" t="str">
        <f t="shared" si="124"/>
        <v>VASCO-BOGMALO</v>
      </c>
      <c r="V2001" s="163">
        <v>0.70833333333333337</v>
      </c>
      <c r="AA2001" s="165" t="str">
        <f t="shared" si="125"/>
        <v/>
      </c>
      <c r="AB2001" t="str">
        <f t="shared" si="126"/>
        <v>VSD</v>
      </c>
      <c r="AC2001" t="str">
        <f t="shared" si="127"/>
        <v>GA04T4690</v>
      </c>
      <c r="AD2001" t="str">
        <f>_xlfn.IFNA(VLOOKUP(PrivateSchedule[[#This Row],[ow]],RTARoutes[[StageCodes]:[RouteID]],6,FALSE), VLOOKUP(PrivateSchedule[[#This Row],[re]],RTARoutes[[StageCodes]:[RouteID]],6,FALSE))</f>
        <v>PVT82</v>
      </c>
      <c r="AE2001" t="str" cm="1">
        <f t="array" ref="AE2001">_xlfn.IFS( NOT(ISNA(VLOOKUP(PrivateSchedule[[#This Row],[ow]],RTARoutes[[StageCodes]:[RouteID]],6,FALSE))), "O",  NOT(ISNA(VLOOKUP(PrivateSchedule[[#This Row],[re]],RTARoutes[[StageCodes]:[RouteID]],6,FALSE))), "R")</f>
        <v>R</v>
      </c>
      <c r="AF2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02" spans="2:33">
      <c r="O2002" s="171" t="s">
        <v>819</v>
      </c>
      <c r="T2002" s="173" t="s">
        <v>421</v>
      </c>
      <c r="U2002" t="str">
        <f t="shared" si="124"/>
        <v>BOGMALO-VASCO</v>
      </c>
      <c r="V2002" s="163">
        <v>0.72916666666666663</v>
      </c>
      <c r="AA2002" s="165" t="str">
        <f t="shared" si="125"/>
        <v/>
      </c>
      <c r="AB2002" t="str">
        <f t="shared" si="126"/>
        <v>VSD</v>
      </c>
      <c r="AC2002" t="str">
        <f t="shared" si="127"/>
        <v>GA04T4690</v>
      </c>
      <c r="AD2002" t="str">
        <f>_xlfn.IFNA(VLOOKUP(PrivateSchedule[[#This Row],[ow]],RTARoutes[[StageCodes]:[RouteID]],6,FALSE), VLOOKUP(PrivateSchedule[[#This Row],[re]],RTARoutes[[StageCodes]:[RouteID]],6,FALSE))</f>
        <v>PVT82</v>
      </c>
      <c r="AE2002" t="str" cm="1">
        <f t="array" ref="AE2002">_xlfn.IFS( NOT(ISNA(VLOOKUP(PrivateSchedule[[#This Row],[ow]],RTARoutes[[StageCodes]:[RouteID]],6,FALSE))), "O",  NOT(ISNA(VLOOKUP(PrivateSchedule[[#This Row],[re]],RTARoutes[[StageCodes]:[RouteID]],6,FALSE))), "R")</f>
        <v>O</v>
      </c>
      <c r="AF2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03" spans="2:33">
      <c r="O2003" s="171" t="s">
        <v>421</v>
      </c>
      <c r="T2003" s="173" t="s">
        <v>819</v>
      </c>
      <c r="U2003" t="str">
        <f t="shared" si="124"/>
        <v>VASCO-BOGMALO</v>
      </c>
      <c r="V2003" s="163">
        <v>0.75</v>
      </c>
      <c r="AA2003" s="165" t="str">
        <f t="shared" si="125"/>
        <v/>
      </c>
      <c r="AB2003" t="str">
        <f t="shared" si="126"/>
        <v>VSD</v>
      </c>
      <c r="AC2003" t="str">
        <f t="shared" si="127"/>
        <v>GA04T4690</v>
      </c>
      <c r="AD2003" t="str">
        <f>_xlfn.IFNA(VLOOKUP(PrivateSchedule[[#This Row],[ow]],RTARoutes[[StageCodes]:[RouteID]],6,FALSE), VLOOKUP(PrivateSchedule[[#This Row],[re]],RTARoutes[[StageCodes]:[RouteID]],6,FALSE))</f>
        <v>PVT82</v>
      </c>
      <c r="AE2003" t="str" cm="1">
        <f t="array" ref="AE2003">_xlfn.IFS( NOT(ISNA(VLOOKUP(PrivateSchedule[[#This Row],[ow]],RTARoutes[[StageCodes]:[RouteID]],6,FALSE))), "O",  NOT(ISNA(VLOOKUP(PrivateSchedule[[#This Row],[re]],RTARoutes[[StageCodes]:[RouteID]],6,FALSE))), "R")</f>
        <v>R</v>
      </c>
      <c r="AF2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04" spans="2:33">
      <c r="O2004" s="171" t="s">
        <v>819</v>
      </c>
      <c r="T2004" s="173" t="s">
        <v>421</v>
      </c>
      <c r="U2004" t="str">
        <f t="shared" si="124"/>
        <v>BOGMALO-VASCO</v>
      </c>
      <c r="V2004" s="163">
        <v>0.77083333333333337</v>
      </c>
      <c r="AA2004" s="165" t="str">
        <f t="shared" si="125"/>
        <v/>
      </c>
      <c r="AB2004" t="str">
        <f t="shared" si="126"/>
        <v>VSD</v>
      </c>
      <c r="AC2004" t="str">
        <f t="shared" si="127"/>
        <v>GA04T4690</v>
      </c>
      <c r="AD2004" t="str">
        <f>_xlfn.IFNA(VLOOKUP(PrivateSchedule[[#This Row],[ow]],RTARoutes[[StageCodes]:[RouteID]],6,FALSE), VLOOKUP(PrivateSchedule[[#This Row],[re]],RTARoutes[[StageCodes]:[RouteID]],6,FALSE))</f>
        <v>PVT82</v>
      </c>
      <c r="AE2004" t="str" cm="1">
        <f t="array" ref="AE2004">_xlfn.IFS( NOT(ISNA(VLOOKUP(PrivateSchedule[[#This Row],[ow]],RTARoutes[[StageCodes]:[RouteID]],6,FALSE))), "O",  NOT(ISNA(VLOOKUP(PrivateSchedule[[#This Row],[re]],RTARoutes[[StageCodes]:[RouteID]],6,FALSE))), "R")</f>
        <v>O</v>
      </c>
      <c r="AF2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05" spans="2:33">
      <c r="O2005" s="171" t="s">
        <v>421</v>
      </c>
      <c r="T2005" s="173" t="s">
        <v>819</v>
      </c>
      <c r="U2005" t="str">
        <f t="shared" si="124"/>
        <v>VASCO-BOGMALO</v>
      </c>
      <c r="V2005" s="163">
        <v>0.79166666666666663</v>
      </c>
      <c r="AA2005" s="165" t="str">
        <f t="shared" si="125"/>
        <v/>
      </c>
      <c r="AB2005" t="str">
        <f t="shared" si="126"/>
        <v>VSD</v>
      </c>
      <c r="AC2005" t="str">
        <f t="shared" si="127"/>
        <v>GA04T4690</v>
      </c>
      <c r="AD2005" t="str">
        <f>_xlfn.IFNA(VLOOKUP(PrivateSchedule[[#This Row],[ow]],RTARoutes[[StageCodes]:[RouteID]],6,FALSE), VLOOKUP(PrivateSchedule[[#This Row],[re]],RTARoutes[[StageCodes]:[RouteID]],6,FALSE))</f>
        <v>PVT82</v>
      </c>
      <c r="AE2005" t="str" cm="1">
        <f t="array" ref="AE2005">_xlfn.IFS( NOT(ISNA(VLOOKUP(PrivateSchedule[[#This Row],[ow]],RTARoutes[[StageCodes]:[RouteID]],6,FALSE))), "O",  NOT(ISNA(VLOOKUP(PrivateSchedule[[#This Row],[re]],RTARoutes[[StageCodes]:[RouteID]],6,FALSE))), "R")</f>
        <v>R</v>
      </c>
      <c r="AF2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06" spans="2:33">
      <c r="O2006" s="171" t="s">
        <v>819</v>
      </c>
      <c r="T2006" s="173" t="s">
        <v>421</v>
      </c>
      <c r="U2006" t="str">
        <f t="shared" si="124"/>
        <v>BOGMALO-VASCO</v>
      </c>
      <c r="V2006" s="163">
        <v>0.81944444444444442</v>
      </c>
      <c r="AA2006" s="165" t="str">
        <f t="shared" si="125"/>
        <v/>
      </c>
      <c r="AB2006" t="str">
        <f t="shared" si="126"/>
        <v>VSD</v>
      </c>
      <c r="AC2006" t="str">
        <f t="shared" si="127"/>
        <v>GA04T4690</v>
      </c>
      <c r="AD2006" t="str">
        <f>_xlfn.IFNA(VLOOKUP(PrivateSchedule[[#This Row],[ow]],RTARoutes[[StageCodes]:[RouteID]],6,FALSE), VLOOKUP(PrivateSchedule[[#This Row],[re]],RTARoutes[[StageCodes]:[RouteID]],6,FALSE))</f>
        <v>PVT82</v>
      </c>
      <c r="AE2006" t="str" cm="1">
        <f t="array" ref="AE2006">_xlfn.IFS( NOT(ISNA(VLOOKUP(PrivateSchedule[[#This Row],[ow]],RTARoutes[[StageCodes]:[RouteID]],6,FALSE))), "O",  NOT(ISNA(VLOOKUP(PrivateSchedule[[#This Row],[re]],RTARoutes[[StageCodes]:[RouteID]],6,FALSE))), "R")</f>
        <v>O</v>
      </c>
      <c r="AF2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07" spans="2:33">
      <c r="O2007" s="171" t="s">
        <v>421</v>
      </c>
      <c r="T2007" s="173" t="s">
        <v>819</v>
      </c>
      <c r="U2007" t="str">
        <f t="shared" si="124"/>
        <v>VASCO-BOGMALO</v>
      </c>
      <c r="V2007" s="163">
        <v>0.83333333333333337</v>
      </c>
      <c r="AA2007" s="165" t="str">
        <f t="shared" si="125"/>
        <v/>
      </c>
      <c r="AB2007" t="str">
        <f t="shared" si="126"/>
        <v>VSD</v>
      </c>
      <c r="AC2007" t="str">
        <f t="shared" si="127"/>
        <v>GA04T4690</v>
      </c>
      <c r="AD2007" t="str">
        <f>_xlfn.IFNA(VLOOKUP(PrivateSchedule[[#This Row],[ow]],RTARoutes[[StageCodes]:[RouteID]],6,FALSE), VLOOKUP(PrivateSchedule[[#This Row],[re]],RTARoutes[[StageCodes]:[RouteID]],6,FALSE))</f>
        <v>PVT82</v>
      </c>
      <c r="AE2007" t="str" cm="1">
        <f t="array" ref="AE2007">_xlfn.IFS( NOT(ISNA(VLOOKUP(PrivateSchedule[[#This Row],[ow]],RTARoutes[[StageCodes]:[RouteID]],6,FALSE))), "O",  NOT(ISNA(VLOOKUP(PrivateSchedule[[#This Row],[re]],RTARoutes[[StageCodes]:[RouteID]],6,FALSE))), "R")</f>
        <v>R</v>
      </c>
      <c r="AF2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08" spans="2:33">
      <c r="B2008" s="171" t="s">
        <v>4151</v>
      </c>
      <c r="C2008" s="172" t="s">
        <v>4152</v>
      </c>
      <c r="E2008" s="176" t="s">
        <v>3948</v>
      </c>
      <c r="F2008" s="177" t="s">
        <v>4153</v>
      </c>
      <c r="J2008" s="171" t="s">
        <v>4154</v>
      </c>
      <c r="L2008" s="172" t="s">
        <v>16</v>
      </c>
      <c r="M2008" s="198">
        <v>27</v>
      </c>
      <c r="N2008" s="199">
        <v>11</v>
      </c>
      <c r="O2008" s="171" t="s">
        <v>421</v>
      </c>
      <c r="T2008" s="173" t="s">
        <v>3091</v>
      </c>
      <c r="U2008" t="str">
        <f t="shared" si="124"/>
        <v>VASCO-VERNA IND</v>
      </c>
      <c r="V2008" s="163">
        <v>0.2986111111111111</v>
      </c>
      <c r="AA2008" s="165" t="str">
        <f t="shared" si="125"/>
        <v/>
      </c>
      <c r="AB2008" t="str">
        <f t="shared" si="126"/>
        <v>VSD</v>
      </c>
      <c r="AC2008" t="str">
        <f t="shared" si="127"/>
        <v>GA08U6657</v>
      </c>
      <c r="AD2008" t="str">
        <f>_xlfn.IFNA(VLOOKUP(PrivateSchedule[[#This Row],[ow]],RTARoutes[[StageCodes]:[RouteID]],6,FALSE), VLOOKUP(PrivateSchedule[[#This Row],[re]],RTARoutes[[StageCodes]:[RouteID]],6,FALSE))</f>
        <v>PVT500</v>
      </c>
      <c r="AE2008" t="str" cm="1">
        <f t="array" ref="AE2008">_xlfn.IFS( NOT(ISNA(VLOOKUP(PrivateSchedule[[#This Row],[ow]],RTARoutes[[StageCodes]:[RouteID]],6,FALSE))), "O",  NOT(ISNA(VLOOKUP(PrivateSchedule[[#This Row],[re]],RTARoutes[[StageCodes]:[RouteID]],6,FALSE))), "R")</f>
        <v>R</v>
      </c>
      <c r="AF2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2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2009" spans="2:33">
      <c r="O2009" s="171" t="s">
        <v>3091</v>
      </c>
      <c r="T2009" s="173" t="s">
        <v>421</v>
      </c>
      <c r="U2009" t="str">
        <f t="shared" si="124"/>
        <v>VERNA IND-VASCO</v>
      </c>
      <c r="V2009" s="163">
        <v>0.31944444444444442</v>
      </c>
      <c r="AA2009" s="165" t="str">
        <f t="shared" si="125"/>
        <v/>
      </c>
      <c r="AB2009" t="str">
        <f t="shared" si="126"/>
        <v>VSD</v>
      </c>
      <c r="AC2009" t="str">
        <f t="shared" si="127"/>
        <v>GA08U6657</v>
      </c>
      <c r="AD2009" t="str">
        <f>_xlfn.IFNA(VLOOKUP(PrivateSchedule[[#This Row],[ow]],RTARoutes[[StageCodes]:[RouteID]],6,FALSE), VLOOKUP(PrivateSchedule[[#This Row],[re]],RTARoutes[[StageCodes]:[RouteID]],6,FALSE))</f>
        <v>PVT500</v>
      </c>
      <c r="AE2009" t="str" cm="1">
        <f t="array" ref="AE2009">_xlfn.IFS( NOT(ISNA(VLOOKUP(PrivateSchedule[[#This Row],[ow]],RTARoutes[[StageCodes]:[RouteID]],6,FALSE))), "O",  NOT(ISNA(VLOOKUP(PrivateSchedule[[#This Row],[re]],RTARoutes[[StageCodes]:[RouteID]],6,FALSE))), "R")</f>
        <v>O</v>
      </c>
      <c r="AF2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2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2010" spans="2:33">
      <c r="O2010" s="171" t="s">
        <v>421</v>
      </c>
      <c r="P2010" s="172" t="s">
        <v>4155</v>
      </c>
      <c r="T2010" s="173" t="s">
        <v>3197</v>
      </c>
      <c r="U2010" t="str">
        <f t="shared" si="124"/>
        <v/>
      </c>
      <c r="V2010" s="163">
        <v>0.34722222222222221</v>
      </c>
      <c r="AA2010" s="165" t="str">
        <f t="shared" si="125"/>
        <v/>
      </c>
      <c r="AB2010" t="str">
        <f t="shared" si="126"/>
        <v>VSD</v>
      </c>
      <c r="AC2010" t="str">
        <f t="shared" si="127"/>
        <v>GA08U6657</v>
      </c>
      <c r="AD2010" t="str">
        <f>_xlfn.IFNA(VLOOKUP(PrivateSchedule[[#This Row],[ow]],RTARoutes[[StageCodes]:[RouteID]],6,FALSE), VLOOKUP(PrivateSchedule[[#This Row],[re]],RTARoutes[[StageCodes]:[RouteID]],6,FALSE))</f>
        <v>PVT515</v>
      </c>
      <c r="AE2010" t="str" cm="1">
        <f t="array" ref="AE2010">_xlfn.IFS( NOT(ISNA(VLOOKUP(PrivateSchedule[[#This Row],[ow]],RTARoutes[[StageCodes]:[RouteID]],6,FALSE))), "O",  NOT(ISNA(VLOOKUP(PrivateSchedule[[#This Row],[re]],RTARoutes[[StageCodes]:[RouteID]],6,FALSE))), "R")</f>
        <v>O</v>
      </c>
      <c r="AF2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VSD-*(upto TTN) MEL-*ZAN</v>
      </c>
      <c r="AG2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ZAN-*(upto TTN) MEL-*VSD</v>
      </c>
    </row>
    <row r="2011" spans="2:33">
      <c r="O2011" s="171" t="s">
        <v>3091</v>
      </c>
      <c r="T2011" s="173" t="s">
        <v>3091</v>
      </c>
      <c r="U2011" t="str">
        <f t="shared" si="124"/>
        <v>VERNA IND-VERNA IND</v>
      </c>
      <c r="V2011" s="163">
        <v>0.38194444444444442</v>
      </c>
      <c r="AA2011" s="165" t="str">
        <f t="shared" si="125"/>
        <v/>
      </c>
      <c r="AB2011" t="str">
        <f t="shared" si="126"/>
        <v>VSD</v>
      </c>
      <c r="AC2011" t="str">
        <f t="shared" si="127"/>
        <v>GA08U6657</v>
      </c>
      <c r="AD2011" t="str">
        <f>_xlfn.IFNA(VLOOKUP(PrivateSchedule[[#This Row],[ow]],RTARoutes[[StageCodes]:[RouteID]],6,FALSE), VLOOKUP(PrivateSchedule[[#This Row],[re]],RTARoutes[[StageCodes]:[RouteID]],6,FALSE))</f>
        <v>PVT510</v>
      </c>
      <c r="AE2011" t="str" cm="1">
        <f t="array" ref="AE2011">_xlfn.IFS( NOT(ISNA(VLOOKUP(PrivateSchedule[[#This Row],[ow]],RTARoutes[[StageCodes]:[RouteID]],6,FALSE))), "O",  NOT(ISNA(VLOOKUP(PrivateSchedule[[#This Row],[re]],RTARoutes[[StageCodes]:[RouteID]],6,FALSE))), "R")</f>
        <v>O</v>
      </c>
      <c r="AF2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VRI-*VRI</v>
      </c>
      <c r="AG2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VRI-*VRI</v>
      </c>
    </row>
    <row r="2012" spans="2:33">
      <c r="O2012" s="171" t="s">
        <v>3197</v>
      </c>
      <c r="T2012" s="173" t="s">
        <v>421</v>
      </c>
      <c r="U2012" t="str">
        <f t="shared" si="124"/>
        <v>ZUARINAGAR-VASCO</v>
      </c>
      <c r="V2012" s="163">
        <v>0.3888888888888889</v>
      </c>
      <c r="AA2012" s="165" t="str">
        <f t="shared" si="125"/>
        <v/>
      </c>
      <c r="AB2012" t="str">
        <f t="shared" si="126"/>
        <v>VSD</v>
      </c>
      <c r="AC2012" t="str">
        <f t="shared" si="127"/>
        <v>GA08U6657</v>
      </c>
      <c r="AD2012" t="str">
        <f>_xlfn.IFNA(VLOOKUP(PrivateSchedule[[#This Row],[ow]],RTARoutes[[StageCodes]:[RouteID]],6,FALSE), VLOOKUP(PrivateSchedule[[#This Row],[re]],RTARoutes[[StageCodes]:[RouteID]],6,FALSE))</f>
        <v>PVT515</v>
      </c>
      <c r="AE2012" t="str" cm="1">
        <f t="array" ref="AE2012">_xlfn.IFS( NOT(ISNA(VLOOKUP(PrivateSchedule[[#This Row],[ow]],RTARoutes[[StageCodes]:[RouteID]],6,FALSE))), "O",  NOT(ISNA(VLOOKUP(PrivateSchedule[[#This Row],[re]],RTARoutes[[StageCodes]:[RouteID]],6,FALSE))), "R")</f>
        <v>R</v>
      </c>
      <c r="AF2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13" spans="2:33">
      <c r="O2013" s="171" t="s">
        <v>421</v>
      </c>
      <c r="T2013" s="173" t="s">
        <v>819</v>
      </c>
      <c r="U2013" t="str">
        <f t="shared" si="124"/>
        <v>VASCO-BOGMALO</v>
      </c>
      <c r="V2013" s="163">
        <v>0.41319444444444442</v>
      </c>
      <c r="AA2013" s="165" t="str">
        <f t="shared" si="125"/>
        <v/>
      </c>
      <c r="AB2013" t="str">
        <f t="shared" si="126"/>
        <v>VSD</v>
      </c>
      <c r="AC2013" t="str">
        <f t="shared" si="127"/>
        <v>GA08U6657</v>
      </c>
      <c r="AD2013" t="str">
        <f>_xlfn.IFNA(VLOOKUP(PrivateSchedule[[#This Row],[ow]],RTARoutes[[StageCodes]:[RouteID]],6,FALSE), VLOOKUP(PrivateSchedule[[#This Row],[re]],RTARoutes[[StageCodes]:[RouteID]],6,FALSE))</f>
        <v>PVT82</v>
      </c>
      <c r="AE2013" t="str" cm="1">
        <f t="array" ref="AE2013">_xlfn.IFS( NOT(ISNA(VLOOKUP(PrivateSchedule[[#This Row],[ow]],RTARoutes[[StageCodes]:[RouteID]],6,FALSE))), "O",  NOT(ISNA(VLOOKUP(PrivateSchedule[[#This Row],[re]],RTARoutes[[StageCodes]:[RouteID]],6,FALSE))), "R")</f>
        <v>R</v>
      </c>
      <c r="AF2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14" spans="2:33">
      <c r="O2014" s="171" t="s">
        <v>819</v>
      </c>
      <c r="T2014" s="173" t="s">
        <v>421</v>
      </c>
      <c r="U2014" t="str">
        <f t="shared" si="124"/>
        <v>BOGMALO-VASCO</v>
      </c>
      <c r="V2014" s="163">
        <v>0.43402777777777779</v>
      </c>
      <c r="AA2014" s="165" t="str">
        <f t="shared" si="125"/>
        <v/>
      </c>
      <c r="AB2014" t="str">
        <f t="shared" si="126"/>
        <v>VSD</v>
      </c>
      <c r="AC2014" t="str">
        <f t="shared" si="127"/>
        <v>GA08U6657</v>
      </c>
      <c r="AD2014" t="str">
        <f>_xlfn.IFNA(VLOOKUP(PrivateSchedule[[#This Row],[ow]],RTARoutes[[StageCodes]:[RouteID]],6,FALSE), VLOOKUP(PrivateSchedule[[#This Row],[re]],RTARoutes[[StageCodes]:[RouteID]],6,FALSE))</f>
        <v>PVT82</v>
      </c>
      <c r="AE2014" t="str" cm="1">
        <f t="array" ref="AE2014">_xlfn.IFS( NOT(ISNA(VLOOKUP(PrivateSchedule[[#This Row],[ow]],RTARoutes[[StageCodes]:[RouteID]],6,FALSE))), "O",  NOT(ISNA(VLOOKUP(PrivateSchedule[[#This Row],[re]],RTARoutes[[StageCodes]:[RouteID]],6,FALSE))), "R")</f>
        <v>O</v>
      </c>
      <c r="AF2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15" spans="2:33">
      <c r="O2015" s="171" t="s">
        <v>421</v>
      </c>
      <c r="T2015" s="173" t="s">
        <v>819</v>
      </c>
      <c r="U2015" t="str">
        <f t="shared" si="124"/>
        <v>VASCO-BOGMALO</v>
      </c>
      <c r="V2015" s="163">
        <v>0.4826388888888889</v>
      </c>
      <c r="AA2015" s="165" t="str">
        <f t="shared" si="125"/>
        <v/>
      </c>
      <c r="AB2015" t="str">
        <f t="shared" si="126"/>
        <v>VSD</v>
      </c>
      <c r="AC2015" t="str">
        <f t="shared" si="127"/>
        <v>GA08U6657</v>
      </c>
      <c r="AD2015" t="str">
        <f>_xlfn.IFNA(VLOOKUP(PrivateSchedule[[#This Row],[ow]],RTARoutes[[StageCodes]:[RouteID]],6,FALSE), VLOOKUP(PrivateSchedule[[#This Row],[re]],RTARoutes[[StageCodes]:[RouteID]],6,FALSE))</f>
        <v>PVT82</v>
      </c>
      <c r="AE2015" t="str" cm="1">
        <f t="array" ref="AE2015">_xlfn.IFS( NOT(ISNA(VLOOKUP(PrivateSchedule[[#This Row],[ow]],RTARoutes[[StageCodes]:[RouteID]],6,FALSE))), "O",  NOT(ISNA(VLOOKUP(PrivateSchedule[[#This Row],[re]],RTARoutes[[StageCodes]:[RouteID]],6,FALSE))), "R")</f>
        <v>R</v>
      </c>
      <c r="AF2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16" spans="2:33">
      <c r="O2016" s="171" t="s">
        <v>819</v>
      </c>
      <c r="P2016" s="172" t="s">
        <v>1945</v>
      </c>
      <c r="T2016" s="173" t="s">
        <v>421</v>
      </c>
      <c r="U2016" t="str">
        <f t="shared" si="124"/>
        <v>BOGMALO-MES COLLEGE-VASCO</v>
      </c>
      <c r="V2016" s="163">
        <v>0.50347222222222221</v>
      </c>
      <c r="AA2016" s="165" t="str">
        <f t="shared" si="125"/>
        <v/>
      </c>
      <c r="AB2016" t="str">
        <f t="shared" si="126"/>
        <v>VSD</v>
      </c>
      <c r="AC2016" t="str">
        <f t="shared" si="127"/>
        <v>GA08U6657</v>
      </c>
      <c r="AD2016" t="str">
        <f>_xlfn.IFNA(VLOOKUP(PrivateSchedule[[#This Row],[ow]],RTARoutes[[StageCodes]:[RouteID]],6,FALSE), VLOOKUP(PrivateSchedule[[#This Row],[re]],RTARoutes[[StageCodes]:[RouteID]],6,FALSE))</f>
        <v>PVT83</v>
      </c>
      <c r="AE2016" t="str" cm="1">
        <f t="array" ref="AE2016">_xlfn.IFS( NOT(ISNA(VLOOKUP(PrivateSchedule[[#This Row],[ow]],RTARoutes[[StageCodes]:[RouteID]],6,FALSE))), "O",  NOT(ISNA(VLOOKUP(PrivateSchedule[[#This Row],[re]],RTARoutes[[StageCodes]:[RouteID]],6,FALSE))), "R")</f>
        <v>O</v>
      </c>
      <c r="AF2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BMO-*MEL-*VSD</v>
      </c>
      <c r="AG2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VSD-*MEL-*BMO</v>
      </c>
    </row>
    <row r="2017" spans="2:33">
      <c r="O2017" s="171" t="s">
        <v>421</v>
      </c>
      <c r="T2017" s="173" t="s">
        <v>3091</v>
      </c>
      <c r="U2017" t="str">
        <f t="shared" si="124"/>
        <v>VASCO-VERNA IND</v>
      </c>
      <c r="V2017" s="163">
        <v>0.55208333333333337</v>
      </c>
      <c r="AA2017" s="165" t="str">
        <f t="shared" si="125"/>
        <v/>
      </c>
      <c r="AB2017" t="str">
        <f t="shared" si="126"/>
        <v>VSD</v>
      </c>
      <c r="AC2017" t="str">
        <f t="shared" si="127"/>
        <v>GA08U6657</v>
      </c>
      <c r="AD2017" t="str">
        <f>_xlfn.IFNA(VLOOKUP(PrivateSchedule[[#This Row],[ow]],RTARoutes[[StageCodes]:[RouteID]],6,FALSE), VLOOKUP(PrivateSchedule[[#This Row],[re]],RTARoutes[[StageCodes]:[RouteID]],6,FALSE))</f>
        <v>PVT500</v>
      </c>
      <c r="AE2017" t="str" cm="1">
        <f t="array" ref="AE2017">_xlfn.IFS( NOT(ISNA(VLOOKUP(PrivateSchedule[[#This Row],[ow]],RTARoutes[[StageCodes]:[RouteID]],6,FALSE))), "O",  NOT(ISNA(VLOOKUP(PrivateSchedule[[#This Row],[re]],RTARoutes[[StageCodes]:[RouteID]],6,FALSE))), "R")</f>
        <v>R</v>
      </c>
      <c r="AF2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2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2018" spans="2:33">
      <c r="O2018" s="171" t="s">
        <v>3091</v>
      </c>
      <c r="T2018" s="173" t="s">
        <v>421</v>
      </c>
      <c r="U2018" t="str">
        <f t="shared" si="124"/>
        <v>VERNA IND-VASCO</v>
      </c>
      <c r="V2018" s="163">
        <v>0.57986111111111116</v>
      </c>
      <c r="AA2018" s="165" t="str">
        <f t="shared" si="125"/>
        <v/>
      </c>
      <c r="AB2018" t="str">
        <f t="shared" si="126"/>
        <v>VSD</v>
      </c>
      <c r="AC2018" t="str">
        <f t="shared" si="127"/>
        <v>GA08U6657</v>
      </c>
      <c r="AD2018" t="str">
        <f>_xlfn.IFNA(VLOOKUP(PrivateSchedule[[#This Row],[ow]],RTARoutes[[StageCodes]:[RouteID]],6,FALSE), VLOOKUP(PrivateSchedule[[#This Row],[re]],RTARoutes[[StageCodes]:[RouteID]],6,FALSE))</f>
        <v>PVT500</v>
      </c>
      <c r="AE2018" t="str" cm="1">
        <f t="array" ref="AE2018">_xlfn.IFS( NOT(ISNA(VLOOKUP(PrivateSchedule[[#This Row],[ow]],RTARoutes[[StageCodes]:[RouteID]],6,FALSE))), "O",  NOT(ISNA(VLOOKUP(PrivateSchedule[[#This Row],[re]],RTARoutes[[StageCodes]:[RouteID]],6,FALSE))), "R")</f>
        <v>O</v>
      </c>
      <c r="AF2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2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2019" spans="2:33">
      <c r="O2019" s="171" t="s">
        <v>421</v>
      </c>
      <c r="T2019" s="173" t="s">
        <v>3197</v>
      </c>
      <c r="U2019" t="str">
        <f t="shared" si="124"/>
        <v>VASCO-ZUARINAGAR</v>
      </c>
      <c r="V2019" s="163">
        <v>0.63541666666666663</v>
      </c>
      <c r="AA2019" s="165" t="str">
        <f t="shared" si="125"/>
        <v/>
      </c>
      <c r="AB2019" t="str">
        <f t="shared" si="126"/>
        <v>VSD</v>
      </c>
      <c r="AC2019" t="str">
        <f t="shared" si="127"/>
        <v>GA08U6657</v>
      </c>
      <c r="AD2019" t="str">
        <f>_xlfn.IFNA(VLOOKUP(PrivateSchedule[[#This Row],[ow]],RTARoutes[[StageCodes]:[RouteID]],6,FALSE), VLOOKUP(PrivateSchedule[[#This Row],[re]],RTARoutes[[StageCodes]:[RouteID]],6,FALSE))</f>
        <v>PVT515</v>
      </c>
      <c r="AE2019" t="str" cm="1">
        <f t="array" ref="AE2019">_xlfn.IFS( NOT(ISNA(VLOOKUP(PrivateSchedule[[#This Row],[ow]],RTARoutes[[StageCodes]:[RouteID]],6,FALSE))), "O",  NOT(ISNA(VLOOKUP(PrivateSchedule[[#This Row],[re]],RTARoutes[[StageCodes]:[RouteID]],6,FALSE))), "R")</f>
        <v>O</v>
      </c>
      <c r="AF2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20" spans="2:33">
      <c r="O2020" s="171" t="s">
        <v>3197</v>
      </c>
      <c r="T2020" s="173" t="s">
        <v>421</v>
      </c>
      <c r="U2020" t="str">
        <f t="shared" si="124"/>
        <v>ZUARINAGAR-VASCO</v>
      </c>
      <c r="V2020" s="163">
        <v>0.65972222222222221</v>
      </c>
      <c r="AA2020" s="165" t="str">
        <f t="shared" si="125"/>
        <v/>
      </c>
      <c r="AB2020" t="str">
        <f t="shared" si="126"/>
        <v>VSD</v>
      </c>
      <c r="AC2020" t="str">
        <f t="shared" si="127"/>
        <v>GA08U6657</v>
      </c>
      <c r="AD2020" t="str">
        <f>_xlfn.IFNA(VLOOKUP(PrivateSchedule[[#This Row],[ow]],RTARoutes[[StageCodes]:[RouteID]],6,FALSE), VLOOKUP(PrivateSchedule[[#This Row],[re]],RTARoutes[[StageCodes]:[RouteID]],6,FALSE))</f>
        <v>PVT515</v>
      </c>
      <c r="AE2020" t="str" cm="1">
        <f t="array" ref="AE2020">_xlfn.IFS( NOT(ISNA(VLOOKUP(PrivateSchedule[[#This Row],[ow]],RTARoutes[[StageCodes]:[RouteID]],6,FALSE))), "O",  NOT(ISNA(VLOOKUP(PrivateSchedule[[#This Row],[re]],RTARoutes[[StageCodes]:[RouteID]],6,FALSE))), "R")</f>
        <v>R</v>
      </c>
      <c r="AF2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21" spans="2:33">
      <c r="O2021" s="171" t="s">
        <v>421</v>
      </c>
      <c r="T2021" s="173" t="s">
        <v>3197</v>
      </c>
      <c r="U2021" t="str">
        <f t="shared" si="124"/>
        <v>VASCO-ZUARINAGAR</v>
      </c>
      <c r="V2021" s="163">
        <v>0.68055555555555558</v>
      </c>
      <c r="AA2021" s="165" t="str">
        <f t="shared" si="125"/>
        <v/>
      </c>
      <c r="AB2021" t="str">
        <f t="shared" si="126"/>
        <v>VSD</v>
      </c>
      <c r="AC2021" t="str">
        <f t="shared" si="127"/>
        <v>GA08U6657</v>
      </c>
      <c r="AD2021" t="str">
        <f>_xlfn.IFNA(VLOOKUP(PrivateSchedule[[#This Row],[ow]],RTARoutes[[StageCodes]:[RouteID]],6,FALSE), VLOOKUP(PrivateSchedule[[#This Row],[re]],RTARoutes[[StageCodes]:[RouteID]],6,FALSE))</f>
        <v>PVT515</v>
      </c>
      <c r="AE2021" t="str" cm="1">
        <f t="array" ref="AE2021">_xlfn.IFS( NOT(ISNA(VLOOKUP(PrivateSchedule[[#This Row],[ow]],RTARoutes[[StageCodes]:[RouteID]],6,FALSE))), "O",  NOT(ISNA(VLOOKUP(PrivateSchedule[[#This Row],[re]],RTARoutes[[StageCodes]:[RouteID]],6,FALSE))), "R")</f>
        <v>O</v>
      </c>
      <c r="AF2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22" spans="2:33">
      <c r="O2022" s="171" t="s">
        <v>3197</v>
      </c>
      <c r="T2022" s="173" t="s">
        <v>421</v>
      </c>
      <c r="U2022" t="str">
        <f t="shared" si="124"/>
        <v>ZUARINAGAR-VASCO</v>
      </c>
      <c r="V2022" s="163">
        <v>0.69791666666666663</v>
      </c>
      <c r="AA2022" s="165" t="str">
        <f t="shared" si="125"/>
        <v/>
      </c>
      <c r="AB2022" t="str">
        <f t="shared" si="126"/>
        <v>VSD</v>
      </c>
      <c r="AC2022" t="str">
        <f t="shared" si="127"/>
        <v>GA08U6657</v>
      </c>
      <c r="AD2022" t="str">
        <f>_xlfn.IFNA(VLOOKUP(PrivateSchedule[[#This Row],[ow]],RTARoutes[[StageCodes]:[RouteID]],6,FALSE), VLOOKUP(PrivateSchedule[[#This Row],[re]],RTARoutes[[StageCodes]:[RouteID]],6,FALSE))</f>
        <v>PVT515</v>
      </c>
      <c r="AE2022" t="str" cm="1">
        <f t="array" ref="AE2022">_xlfn.IFS( NOT(ISNA(VLOOKUP(PrivateSchedule[[#This Row],[ow]],RTARoutes[[StageCodes]:[RouteID]],6,FALSE))), "O",  NOT(ISNA(VLOOKUP(PrivateSchedule[[#This Row],[re]],RTARoutes[[StageCodes]:[RouteID]],6,FALSE))), "R")</f>
        <v>R</v>
      </c>
      <c r="AF2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23" spans="2:33">
      <c r="O2023" s="171" t="s">
        <v>421</v>
      </c>
      <c r="T2023" s="173" t="s">
        <v>819</v>
      </c>
      <c r="U2023" t="str">
        <f t="shared" si="124"/>
        <v>VASCO-BOGMALO</v>
      </c>
      <c r="V2023" s="163">
        <v>0.73611111111111116</v>
      </c>
      <c r="AA2023" s="165" t="str">
        <f t="shared" si="125"/>
        <v/>
      </c>
      <c r="AB2023" t="str">
        <f t="shared" si="126"/>
        <v>VSD</v>
      </c>
      <c r="AC2023" t="str">
        <f t="shared" si="127"/>
        <v>GA08U6657</v>
      </c>
      <c r="AD2023" t="str">
        <f>_xlfn.IFNA(VLOOKUP(PrivateSchedule[[#This Row],[ow]],RTARoutes[[StageCodes]:[RouteID]],6,FALSE), VLOOKUP(PrivateSchedule[[#This Row],[re]],RTARoutes[[StageCodes]:[RouteID]],6,FALSE))</f>
        <v>PVT82</v>
      </c>
      <c r="AE2023" t="str" cm="1">
        <f t="array" ref="AE2023">_xlfn.IFS( NOT(ISNA(VLOOKUP(PrivateSchedule[[#This Row],[ow]],RTARoutes[[StageCodes]:[RouteID]],6,FALSE))), "O",  NOT(ISNA(VLOOKUP(PrivateSchedule[[#This Row],[re]],RTARoutes[[StageCodes]:[RouteID]],6,FALSE))), "R")</f>
        <v>R</v>
      </c>
      <c r="AF2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24" spans="2:33">
      <c r="O2024" s="171" t="s">
        <v>819</v>
      </c>
      <c r="T2024" s="173" t="s">
        <v>421</v>
      </c>
      <c r="U2024" t="str">
        <f t="shared" si="124"/>
        <v>BOGMALO-VASCO</v>
      </c>
      <c r="V2024" s="163">
        <v>0.75694444444444442</v>
      </c>
      <c r="AA2024" s="165" t="str">
        <f t="shared" si="125"/>
        <v/>
      </c>
      <c r="AB2024" t="str">
        <f t="shared" si="126"/>
        <v>VSD</v>
      </c>
      <c r="AC2024" t="str">
        <f t="shared" si="127"/>
        <v>GA08U6657</v>
      </c>
      <c r="AD2024" t="str">
        <f>_xlfn.IFNA(VLOOKUP(PrivateSchedule[[#This Row],[ow]],RTARoutes[[StageCodes]:[RouteID]],6,FALSE), VLOOKUP(PrivateSchedule[[#This Row],[re]],RTARoutes[[StageCodes]:[RouteID]],6,FALSE))</f>
        <v>PVT82</v>
      </c>
      <c r="AE2024" t="str" cm="1">
        <f t="array" ref="AE2024">_xlfn.IFS( NOT(ISNA(VLOOKUP(PrivateSchedule[[#This Row],[ow]],RTARoutes[[StageCodes]:[RouteID]],6,FALSE))), "O",  NOT(ISNA(VLOOKUP(PrivateSchedule[[#This Row],[re]],RTARoutes[[StageCodes]:[RouteID]],6,FALSE))), "R")</f>
        <v>O</v>
      </c>
      <c r="AF2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25" spans="2:33">
      <c r="O2025" s="171" t="s">
        <v>421</v>
      </c>
      <c r="T2025" s="173" t="s">
        <v>819</v>
      </c>
      <c r="U2025" t="str">
        <f t="shared" si="124"/>
        <v>VASCO-BOGMALO</v>
      </c>
      <c r="V2025" s="163">
        <v>0.77777777777777779</v>
      </c>
      <c r="AA2025" s="165" t="str">
        <f t="shared" si="125"/>
        <v/>
      </c>
      <c r="AB2025" t="str">
        <f t="shared" si="126"/>
        <v>VSD</v>
      </c>
      <c r="AC2025" t="str">
        <f t="shared" si="127"/>
        <v>GA08U6657</v>
      </c>
      <c r="AD2025" t="str">
        <f>_xlfn.IFNA(VLOOKUP(PrivateSchedule[[#This Row],[ow]],RTARoutes[[StageCodes]:[RouteID]],6,FALSE), VLOOKUP(PrivateSchedule[[#This Row],[re]],RTARoutes[[StageCodes]:[RouteID]],6,FALSE))</f>
        <v>PVT82</v>
      </c>
      <c r="AE2025" t="str" cm="1">
        <f t="array" ref="AE2025">_xlfn.IFS( NOT(ISNA(VLOOKUP(PrivateSchedule[[#This Row],[ow]],RTARoutes[[StageCodes]:[RouteID]],6,FALSE))), "O",  NOT(ISNA(VLOOKUP(PrivateSchedule[[#This Row],[re]],RTARoutes[[StageCodes]:[RouteID]],6,FALSE))), "R")</f>
        <v>R</v>
      </c>
      <c r="AF2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26" spans="2:33">
      <c r="O2026" s="171" t="s">
        <v>819</v>
      </c>
      <c r="T2026" s="173" t="s">
        <v>421</v>
      </c>
      <c r="U2026" t="str">
        <f t="shared" si="124"/>
        <v>BOGMALO-VASCO</v>
      </c>
      <c r="V2026" s="163">
        <v>0.79861111111111116</v>
      </c>
      <c r="AA2026" s="165" t="str">
        <f t="shared" si="125"/>
        <v/>
      </c>
      <c r="AB2026" t="str">
        <f t="shared" si="126"/>
        <v>VSD</v>
      </c>
      <c r="AC2026" t="str">
        <f t="shared" si="127"/>
        <v>GA08U6657</v>
      </c>
      <c r="AD2026" t="str">
        <f>_xlfn.IFNA(VLOOKUP(PrivateSchedule[[#This Row],[ow]],RTARoutes[[StageCodes]:[RouteID]],6,FALSE), VLOOKUP(PrivateSchedule[[#This Row],[re]],RTARoutes[[StageCodes]:[RouteID]],6,FALSE))</f>
        <v>PVT82</v>
      </c>
      <c r="AE2026" t="str" cm="1">
        <f t="array" ref="AE2026">_xlfn.IFS( NOT(ISNA(VLOOKUP(PrivateSchedule[[#This Row],[ow]],RTARoutes[[StageCodes]:[RouteID]],6,FALSE))), "O",  NOT(ISNA(VLOOKUP(PrivateSchedule[[#This Row],[re]],RTARoutes[[StageCodes]:[RouteID]],6,FALSE))), "R")</f>
        <v>O</v>
      </c>
      <c r="AF2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27" spans="2:33">
      <c r="B2027" s="171" t="s">
        <v>4156</v>
      </c>
      <c r="C2027" s="172" t="s">
        <v>4157</v>
      </c>
      <c r="E2027" s="176" t="s">
        <v>4158</v>
      </c>
      <c r="F2027" s="177" t="s">
        <v>4159</v>
      </c>
      <c r="J2027" s="171" t="s">
        <v>4160</v>
      </c>
      <c r="L2027" s="172" t="s">
        <v>16</v>
      </c>
      <c r="M2027" s="198">
        <v>28</v>
      </c>
      <c r="N2027" s="199">
        <v>11</v>
      </c>
      <c r="O2027" s="171" t="s">
        <v>421</v>
      </c>
      <c r="T2027" s="173" t="s">
        <v>819</v>
      </c>
      <c r="U2027" t="str">
        <f t="shared" si="124"/>
        <v>VASCO-BOGMALO</v>
      </c>
      <c r="V2027" s="163">
        <v>0.2638888888888889</v>
      </c>
      <c r="AA2027" s="165" t="str">
        <f t="shared" si="125"/>
        <v/>
      </c>
      <c r="AB2027" t="str">
        <f t="shared" si="126"/>
        <v>VSD</v>
      </c>
      <c r="AC2027" t="str">
        <f t="shared" si="127"/>
        <v>GA04T1579</v>
      </c>
      <c r="AD2027" t="str">
        <f>_xlfn.IFNA(VLOOKUP(PrivateSchedule[[#This Row],[ow]],RTARoutes[[StageCodes]:[RouteID]],6,FALSE), VLOOKUP(PrivateSchedule[[#This Row],[re]],RTARoutes[[StageCodes]:[RouteID]],6,FALSE))</f>
        <v>PVT82</v>
      </c>
      <c r="AE2027" t="str" cm="1">
        <f t="array" ref="AE2027">_xlfn.IFS( NOT(ISNA(VLOOKUP(PrivateSchedule[[#This Row],[ow]],RTARoutes[[StageCodes]:[RouteID]],6,FALSE))), "O",  NOT(ISNA(VLOOKUP(PrivateSchedule[[#This Row],[re]],RTARoutes[[StageCodes]:[RouteID]],6,FALSE))), "R")</f>
        <v>R</v>
      </c>
      <c r="AF2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28" spans="2:33">
      <c r="O2028" s="171" t="s">
        <v>819</v>
      </c>
      <c r="T2028" s="173" t="s">
        <v>421</v>
      </c>
      <c r="U2028" t="str">
        <f t="shared" si="124"/>
        <v>BOGMALO-VASCO</v>
      </c>
      <c r="V2028" s="163">
        <v>0.28472222222222221</v>
      </c>
      <c r="AA2028" s="165" t="str">
        <f t="shared" si="125"/>
        <v/>
      </c>
      <c r="AB2028" t="str">
        <f t="shared" si="126"/>
        <v>VSD</v>
      </c>
      <c r="AC2028" t="str">
        <f t="shared" si="127"/>
        <v>GA04T1579</v>
      </c>
      <c r="AD2028" t="str">
        <f>_xlfn.IFNA(VLOOKUP(PrivateSchedule[[#This Row],[ow]],RTARoutes[[StageCodes]:[RouteID]],6,FALSE), VLOOKUP(PrivateSchedule[[#This Row],[re]],RTARoutes[[StageCodes]:[RouteID]],6,FALSE))</f>
        <v>PVT82</v>
      </c>
      <c r="AE2028" t="str" cm="1">
        <f t="array" ref="AE2028">_xlfn.IFS( NOT(ISNA(VLOOKUP(PrivateSchedule[[#This Row],[ow]],RTARoutes[[StageCodes]:[RouteID]],6,FALSE))), "O",  NOT(ISNA(VLOOKUP(PrivateSchedule[[#This Row],[re]],RTARoutes[[StageCodes]:[RouteID]],6,FALSE))), "R")</f>
        <v>O</v>
      </c>
      <c r="AF2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29" spans="2:33">
      <c r="O2029" s="171" t="s">
        <v>421</v>
      </c>
      <c r="T2029" s="173" t="s">
        <v>3091</v>
      </c>
      <c r="U2029" t="str">
        <f t="shared" si="124"/>
        <v>VASCO-VERNA IND</v>
      </c>
      <c r="V2029" s="163">
        <v>0.30902777777777779</v>
      </c>
      <c r="AA2029" s="165" t="str">
        <f t="shared" si="125"/>
        <v/>
      </c>
      <c r="AB2029" t="str">
        <f t="shared" si="126"/>
        <v>VSD</v>
      </c>
      <c r="AC2029" t="str">
        <f t="shared" si="127"/>
        <v>GA04T1579</v>
      </c>
      <c r="AD2029" t="str">
        <f>_xlfn.IFNA(VLOOKUP(PrivateSchedule[[#This Row],[ow]],RTARoutes[[StageCodes]:[RouteID]],6,FALSE), VLOOKUP(PrivateSchedule[[#This Row],[re]],RTARoutes[[StageCodes]:[RouteID]],6,FALSE))</f>
        <v>PVT500</v>
      </c>
      <c r="AE2029" t="str" cm="1">
        <f t="array" ref="AE2029">_xlfn.IFS( NOT(ISNA(VLOOKUP(PrivateSchedule[[#This Row],[ow]],RTARoutes[[StageCodes]:[RouteID]],6,FALSE))), "O",  NOT(ISNA(VLOOKUP(PrivateSchedule[[#This Row],[re]],RTARoutes[[StageCodes]:[RouteID]],6,FALSE))), "R")</f>
        <v>R</v>
      </c>
      <c r="AF2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2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2030" spans="2:33">
      <c r="O2030" s="171" t="s">
        <v>3091</v>
      </c>
      <c r="T2030" s="173" t="s">
        <v>421</v>
      </c>
      <c r="U2030" t="str">
        <f t="shared" si="124"/>
        <v>VERNA IND-VASCO</v>
      </c>
      <c r="V2030" s="163">
        <v>0.34027777777777779</v>
      </c>
      <c r="AA2030" s="165" t="str">
        <f t="shared" si="125"/>
        <v/>
      </c>
      <c r="AB2030" t="str">
        <f t="shared" si="126"/>
        <v>VSD</v>
      </c>
      <c r="AC2030" t="str">
        <f t="shared" si="127"/>
        <v>GA04T1579</v>
      </c>
      <c r="AD2030" t="str">
        <f>_xlfn.IFNA(VLOOKUP(PrivateSchedule[[#This Row],[ow]],RTARoutes[[StageCodes]:[RouteID]],6,FALSE), VLOOKUP(PrivateSchedule[[#This Row],[re]],RTARoutes[[StageCodes]:[RouteID]],6,FALSE))</f>
        <v>PVT500</v>
      </c>
      <c r="AE2030" t="str" cm="1">
        <f t="array" ref="AE2030">_xlfn.IFS( NOT(ISNA(VLOOKUP(PrivateSchedule[[#This Row],[ow]],RTARoutes[[StageCodes]:[RouteID]],6,FALSE))), "O",  NOT(ISNA(VLOOKUP(PrivateSchedule[[#This Row],[re]],RTARoutes[[StageCodes]:[RouteID]],6,FALSE))), "R")</f>
        <v>O</v>
      </c>
      <c r="AF2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2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2031" spans="2:33">
      <c r="O2031" s="171" t="s">
        <v>421</v>
      </c>
      <c r="T2031" s="173" t="s">
        <v>819</v>
      </c>
      <c r="U2031" t="str">
        <f t="shared" si="124"/>
        <v>VASCO-BOGMALO</v>
      </c>
      <c r="V2031" s="163">
        <v>0.36805555555555558</v>
      </c>
      <c r="AA2031" s="165" t="str">
        <f t="shared" si="125"/>
        <v/>
      </c>
      <c r="AB2031" t="str">
        <f t="shared" si="126"/>
        <v>VSD</v>
      </c>
      <c r="AC2031" t="str">
        <f t="shared" si="127"/>
        <v>GA04T1579</v>
      </c>
      <c r="AD2031" t="str">
        <f>_xlfn.IFNA(VLOOKUP(PrivateSchedule[[#This Row],[ow]],RTARoutes[[StageCodes]:[RouteID]],6,FALSE), VLOOKUP(PrivateSchedule[[#This Row],[re]],RTARoutes[[StageCodes]:[RouteID]],6,FALSE))</f>
        <v>PVT82</v>
      </c>
      <c r="AE2031" t="str" cm="1">
        <f t="array" ref="AE2031">_xlfn.IFS( NOT(ISNA(VLOOKUP(PrivateSchedule[[#This Row],[ow]],RTARoutes[[StageCodes]:[RouteID]],6,FALSE))), "O",  NOT(ISNA(VLOOKUP(PrivateSchedule[[#This Row],[re]],RTARoutes[[StageCodes]:[RouteID]],6,FALSE))), "R")</f>
        <v>R</v>
      </c>
      <c r="AF2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32" spans="2:33">
      <c r="O2032" s="171" t="s">
        <v>819</v>
      </c>
      <c r="T2032" s="173" t="s">
        <v>421</v>
      </c>
      <c r="U2032" t="str">
        <f t="shared" si="124"/>
        <v>BOGMALO-VASCO</v>
      </c>
      <c r="V2032" s="163">
        <v>0.3888888888888889</v>
      </c>
      <c r="AA2032" s="165" t="str">
        <f t="shared" si="125"/>
        <v/>
      </c>
      <c r="AB2032" t="str">
        <f t="shared" si="126"/>
        <v>VSD</v>
      </c>
      <c r="AC2032" t="str">
        <f t="shared" si="127"/>
        <v>GA04T1579</v>
      </c>
      <c r="AD2032" t="str">
        <f>_xlfn.IFNA(VLOOKUP(PrivateSchedule[[#This Row],[ow]],RTARoutes[[StageCodes]:[RouteID]],6,FALSE), VLOOKUP(PrivateSchedule[[#This Row],[re]],RTARoutes[[StageCodes]:[RouteID]],6,FALSE))</f>
        <v>PVT82</v>
      </c>
      <c r="AE2032" t="str" cm="1">
        <f t="array" ref="AE2032">_xlfn.IFS( NOT(ISNA(VLOOKUP(PrivateSchedule[[#This Row],[ow]],RTARoutes[[StageCodes]:[RouteID]],6,FALSE))), "O",  NOT(ISNA(VLOOKUP(PrivateSchedule[[#This Row],[re]],RTARoutes[[StageCodes]:[RouteID]],6,FALSE))), "R")</f>
        <v>O</v>
      </c>
      <c r="AF2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33" spans="2:33">
      <c r="O2033" s="171" t="s">
        <v>421</v>
      </c>
      <c r="T2033" s="173" t="s">
        <v>819</v>
      </c>
      <c r="U2033" t="str">
        <f t="shared" si="124"/>
        <v>VASCO-BOGMALO</v>
      </c>
      <c r="V2033" s="163">
        <v>0.43055555555555558</v>
      </c>
      <c r="AA2033" s="165" t="str">
        <f t="shared" si="125"/>
        <v/>
      </c>
      <c r="AB2033" t="str">
        <f t="shared" si="126"/>
        <v>VSD</v>
      </c>
      <c r="AC2033" t="str">
        <f t="shared" si="127"/>
        <v>GA04T1579</v>
      </c>
      <c r="AD2033" t="str">
        <f>_xlfn.IFNA(VLOOKUP(PrivateSchedule[[#This Row],[ow]],RTARoutes[[StageCodes]:[RouteID]],6,FALSE), VLOOKUP(PrivateSchedule[[#This Row],[re]],RTARoutes[[StageCodes]:[RouteID]],6,FALSE))</f>
        <v>PVT82</v>
      </c>
      <c r="AE2033" t="str" cm="1">
        <f t="array" ref="AE2033">_xlfn.IFS( NOT(ISNA(VLOOKUP(PrivateSchedule[[#This Row],[ow]],RTARoutes[[StageCodes]:[RouteID]],6,FALSE))), "O",  NOT(ISNA(VLOOKUP(PrivateSchedule[[#This Row],[re]],RTARoutes[[StageCodes]:[RouteID]],6,FALSE))), "R")</f>
        <v>R</v>
      </c>
      <c r="AF2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34" spans="2:33">
      <c r="O2034" s="171" t="s">
        <v>819</v>
      </c>
      <c r="T2034" s="173" t="s">
        <v>421</v>
      </c>
      <c r="U2034" t="str">
        <f t="shared" si="124"/>
        <v>BOGMALO-VASCO</v>
      </c>
      <c r="V2034" s="163">
        <v>0.4513888888888889</v>
      </c>
      <c r="AA2034" s="165" t="str">
        <f t="shared" si="125"/>
        <v/>
      </c>
      <c r="AB2034" t="str">
        <f t="shared" si="126"/>
        <v>VSD</v>
      </c>
      <c r="AC2034" t="str">
        <f t="shared" si="127"/>
        <v>GA04T1579</v>
      </c>
      <c r="AD2034" t="str">
        <f>_xlfn.IFNA(VLOOKUP(PrivateSchedule[[#This Row],[ow]],RTARoutes[[StageCodes]:[RouteID]],6,FALSE), VLOOKUP(PrivateSchedule[[#This Row],[re]],RTARoutes[[StageCodes]:[RouteID]],6,FALSE))</f>
        <v>PVT82</v>
      </c>
      <c r="AE2034" t="str" cm="1">
        <f t="array" ref="AE2034">_xlfn.IFS( NOT(ISNA(VLOOKUP(PrivateSchedule[[#This Row],[ow]],RTARoutes[[StageCodes]:[RouteID]],6,FALSE))), "O",  NOT(ISNA(VLOOKUP(PrivateSchedule[[#This Row],[re]],RTARoutes[[StageCodes]:[RouteID]],6,FALSE))), "R")</f>
        <v>O</v>
      </c>
      <c r="AF2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35" spans="2:33">
      <c r="O2035" s="171" t="s">
        <v>421</v>
      </c>
      <c r="T2035" s="173" t="s">
        <v>819</v>
      </c>
      <c r="U2035" t="str">
        <f t="shared" si="124"/>
        <v>VASCO-BOGMALO</v>
      </c>
      <c r="V2035" s="163">
        <v>0.46527777777777779</v>
      </c>
      <c r="AA2035" s="165" t="str">
        <f t="shared" si="125"/>
        <v/>
      </c>
      <c r="AB2035" t="str">
        <f t="shared" si="126"/>
        <v>VSD</v>
      </c>
      <c r="AC2035" t="str">
        <f t="shared" si="127"/>
        <v>GA04T1579</v>
      </c>
      <c r="AD2035" t="str">
        <f>_xlfn.IFNA(VLOOKUP(PrivateSchedule[[#This Row],[ow]],RTARoutes[[StageCodes]:[RouteID]],6,FALSE), VLOOKUP(PrivateSchedule[[#This Row],[re]],RTARoutes[[StageCodes]:[RouteID]],6,FALSE))</f>
        <v>PVT82</v>
      </c>
      <c r="AE2035" t="str" cm="1">
        <f t="array" ref="AE2035">_xlfn.IFS( NOT(ISNA(VLOOKUP(PrivateSchedule[[#This Row],[ow]],RTARoutes[[StageCodes]:[RouteID]],6,FALSE))), "O",  NOT(ISNA(VLOOKUP(PrivateSchedule[[#This Row],[re]],RTARoutes[[StageCodes]:[RouteID]],6,FALSE))), "R")</f>
        <v>R</v>
      </c>
      <c r="AF2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36" spans="2:33">
      <c r="O2036" s="171" t="s">
        <v>819</v>
      </c>
      <c r="T2036" s="173" t="s">
        <v>421</v>
      </c>
      <c r="U2036" t="str">
        <f t="shared" si="124"/>
        <v>BOGMALO-VASCO</v>
      </c>
      <c r="V2036" s="163">
        <v>0.4861111111111111</v>
      </c>
      <c r="AA2036" s="165" t="str">
        <f t="shared" si="125"/>
        <v/>
      </c>
      <c r="AB2036" t="str">
        <f t="shared" si="126"/>
        <v>VSD</v>
      </c>
      <c r="AC2036" t="str">
        <f t="shared" si="127"/>
        <v>GA04T1579</v>
      </c>
      <c r="AD2036" t="str">
        <f>_xlfn.IFNA(VLOOKUP(PrivateSchedule[[#This Row],[ow]],RTARoutes[[StageCodes]:[RouteID]],6,FALSE), VLOOKUP(PrivateSchedule[[#This Row],[re]],RTARoutes[[StageCodes]:[RouteID]],6,FALSE))</f>
        <v>PVT82</v>
      </c>
      <c r="AE2036" t="str" cm="1">
        <f t="array" ref="AE2036">_xlfn.IFS( NOT(ISNA(VLOOKUP(PrivateSchedule[[#This Row],[ow]],RTARoutes[[StageCodes]:[RouteID]],6,FALSE))), "O",  NOT(ISNA(VLOOKUP(PrivateSchedule[[#This Row],[re]],RTARoutes[[StageCodes]:[RouteID]],6,FALSE))), "R")</f>
        <v>O</v>
      </c>
      <c r="AF2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37" spans="2:33">
      <c r="O2037" s="171" t="s">
        <v>421</v>
      </c>
      <c r="T2037" s="173" t="s">
        <v>819</v>
      </c>
      <c r="U2037" t="str">
        <f t="shared" si="124"/>
        <v>VASCO-BOGMALO</v>
      </c>
      <c r="V2037" s="163">
        <v>0.52777777777777779</v>
      </c>
      <c r="AA2037" s="165" t="str">
        <f t="shared" si="125"/>
        <v/>
      </c>
      <c r="AB2037" t="str">
        <f t="shared" si="126"/>
        <v>VSD</v>
      </c>
      <c r="AC2037" t="str">
        <f t="shared" si="127"/>
        <v>GA04T1579</v>
      </c>
      <c r="AD2037" t="str">
        <f>_xlfn.IFNA(VLOOKUP(PrivateSchedule[[#This Row],[ow]],RTARoutes[[StageCodes]:[RouteID]],6,FALSE), VLOOKUP(PrivateSchedule[[#This Row],[re]],RTARoutes[[StageCodes]:[RouteID]],6,FALSE))</f>
        <v>PVT82</v>
      </c>
      <c r="AE2037" t="str" cm="1">
        <f t="array" ref="AE2037">_xlfn.IFS( NOT(ISNA(VLOOKUP(PrivateSchedule[[#This Row],[ow]],RTARoutes[[StageCodes]:[RouteID]],6,FALSE))), "O",  NOT(ISNA(VLOOKUP(PrivateSchedule[[#This Row],[re]],RTARoutes[[StageCodes]:[RouteID]],6,FALSE))), "R")</f>
        <v>R</v>
      </c>
      <c r="AF2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38" spans="2:33">
      <c r="O2038" s="171" t="s">
        <v>819</v>
      </c>
      <c r="T2038" s="173" t="s">
        <v>421</v>
      </c>
      <c r="U2038" t="str">
        <f t="shared" si="124"/>
        <v>BOGMALO-VASCO</v>
      </c>
      <c r="V2038" s="163">
        <v>0.54861111111111116</v>
      </c>
      <c r="AA2038" s="165" t="str">
        <f t="shared" si="125"/>
        <v/>
      </c>
      <c r="AB2038" t="str">
        <f t="shared" si="126"/>
        <v>VSD</v>
      </c>
      <c r="AC2038" t="str">
        <f t="shared" si="127"/>
        <v>GA04T1579</v>
      </c>
      <c r="AD2038" t="str">
        <f>_xlfn.IFNA(VLOOKUP(PrivateSchedule[[#This Row],[ow]],RTARoutes[[StageCodes]:[RouteID]],6,FALSE), VLOOKUP(PrivateSchedule[[#This Row],[re]],RTARoutes[[StageCodes]:[RouteID]],6,FALSE))</f>
        <v>PVT82</v>
      </c>
      <c r="AE2038" t="str" cm="1">
        <f t="array" ref="AE2038">_xlfn.IFS( NOT(ISNA(VLOOKUP(PrivateSchedule[[#This Row],[ow]],RTARoutes[[StageCodes]:[RouteID]],6,FALSE))), "O",  NOT(ISNA(VLOOKUP(PrivateSchedule[[#This Row],[re]],RTARoutes[[StageCodes]:[RouteID]],6,FALSE))), "R")</f>
        <v>O</v>
      </c>
      <c r="AF2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39" spans="2:33">
      <c r="O2039" s="171" t="s">
        <v>421</v>
      </c>
      <c r="T2039" s="173" t="s">
        <v>819</v>
      </c>
      <c r="U2039" t="str">
        <f t="shared" si="124"/>
        <v>VASCO-BOGMALO</v>
      </c>
      <c r="V2039" s="163">
        <v>0.59722222222222221</v>
      </c>
      <c r="AA2039" s="165" t="str">
        <f t="shared" si="125"/>
        <v/>
      </c>
      <c r="AB2039" t="str">
        <f t="shared" si="126"/>
        <v>VSD</v>
      </c>
      <c r="AC2039" t="str">
        <f t="shared" si="127"/>
        <v>GA04T1579</v>
      </c>
      <c r="AD2039" t="str">
        <f>_xlfn.IFNA(VLOOKUP(PrivateSchedule[[#This Row],[ow]],RTARoutes[[StageCodes]:[RouteID]],6,FALSE), VLOOKUP(PrivateSchedule[[#This Row],[re]],RTARoutes[[StageCodes]:[RouteID]],6,FALSE))</f>
        <v>PVT82</v>
      </c>
      <c r="AE2039" t="str" cm="1">
        <f t="array" ref="AE2039">_xlfn.IFS( NOT(ISNA(VLOOKUP(PrivateSchedule[[#This Row],[ow]],RTARoutes[[StageCodes]:[RouteID]],6,FALSE))), "O",  NOT(ISNA(VLOOKUP(PrivateSchedule[[#This Row],[re]],RTARoutes[[StageCodes]:[RouteID]],6,FALSE))), "R")</f>
        <v>R</v>
      </c>
      <c r="AF2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40" spans="2:33">
      <c r="O2040" s="171" t="s">
        <v>819</v>
      </c>
      <c r="T2040" s="173" t="s">
        <v>421</v>
      </c>
      <c r="U2040" t="str">
        <f t="shared" si="124"/>
        <v>BOGMALO-VASCO</v>
      </c>
      <c r="V2040" s="163">
        <v>0.61805555555555558</v>
      </c>
      <c r="AA2040" s="165" t="str">
        <f t="shared" si="125"/>
        <v/>
      </c>
      <c r="AB2040" t="str">
        <f t="shared" si="126"/>
        <v>VSD</v>
      </c>
      <c r="AC2040" t="str">
        <f t="shared" si="127"/>
        <v>GA04T1579</v>
      </c>
      <c r="AD2040" t="str">
        <f>_xlfn.IFNA(VLOOKUP(PrivateSchedule[[#This Row],[ow]],RTARoutes[[StageCodes]:[RouteID]],6,FALSE), VLOOKUP(PrivateSchedule[[#This Row],[re]],RTARoutes[[StageCodes]:[RouteID]],6,FALSE))</f>
        <v>PVT82</v>
      </c>
      <c r="AE2040" t="str" cm="1">
        <f t="array" ref="AE2040">_xlfn.IFS( NOT(ISNA(VLOOKUP(PrivateSchedule[[#This Row],[ow]],RTARoutes[[StageCodes]:[RouteID]],6,FALSE))), "O",  NOT(ISNA(VLOOKUP(PrivateSchedule[[#This Row],[re]],RTARoutes[[StageCodes]:[RouteID]],6,FALSE))), "R")</f>
        <v>O</v>
      </c>
      <c r="AF2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41" spans="2:33">
      <c r="O2041" s="171" t="s">
        <v>421</v>
      </c>
      <c r="T2041" s="173" t="s">
        <v>819</v>
      </c>
      <c r="U2041" t="str">
        <f t="shared" si="124"/>
        <v>VASCO-BOGMALO</v>
      </c>
      <c r="V2041" s="163">
        <v>0.63888888888888884</v>
      </c>
      <c r="AA2041" s="165" t="str">
        <f t="shared" si="125"/>
        <v/>
      </c>
      <c r="AB2041" t="str">
        <f t="shared" si="126"/>
        <v>VSD</v>
      </c>
      <c r="AC2041" t="str">
        <f t="shared" si="127"/>
        <v>GA04T1579</v>
      </c>
      <c r="AD2041" t="str">
        <f>_xlfn.IFNA(VLOOKUP(PrivateSchedule[[#This Row],[ow]],RTARoutes[[StageCodes]:[RouteID]],6,FALSE), VLOOKUP(PrivateSchedule[[#This Row],[re]],RTARoutes[[StageCodes]:[RouteID]],6,FALSE))</f>
        <v>PVT82</v>
      </c>
      <c r="AE2041" t="str" cm="1">
        <f t="array" ref="AE2041">_xlfn.IFS( NOT(ISNA(VLOOKUP(PrivateSchedule[[#This Row],[ow]],RTARoutes[[StageCodes]:[RouteID]],6,FALSE))), "O",  NOT(ISNA(VLOOKUP(PrivateSchedule[[#This Row],[re]],RTARoutes[[StageCodes]:[RouteID]],6,FALSE))), "R")</f>
        <v>R</v>
      </c>
      <c r="AF2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42" spans="2:33">
      <c r="O2042" s="171" t="s">
        <v>819</v>
      </c>
      <c r="T2042" s="173" t="s">
        <v>421</v>
      </c>
      <c r="U2042" t="str">
        <f t="shared" si="124"/>
        <v>BOGMALO-VASCO</v>
      </c>
      <c r="V2042" s="163">
        <v>0.65972222222222221</v>
      </c>
      <c r="AA2042" s="165" t="str">
        <f t="shared" si="125"/>
        <v/>
      </c>
      <c r="AB2042" t="str">
        <f t="shared" si="126"/>
        <v>VSD</v>
      </c>
      <c r="AC2042" t="str">
        <f t="shared" si="127"/>
        <v>GA04T1579</v>
      </c>
      <c r="AD2042" t="str">
        <f>_xlfn.IFNA(VLOOKUP(PrivateSchedule[[#This Row],[ow]],RTARoutes[[StageCodes]:[RouteID]],6,FALSE), VLOOKUP(PrivateSchedule[[#This Row],[re]],RTARoutes[[StageCodes]:[RouteID]],6,FALSE))</f>
        <v>PVT82</v>
      </c>
      <c r="AE2042" t="str" cm="1">
        <f t="array" ref="AE2042">_xlfn.IFS( NOT(ISNA(VLOOKUP(PrivateSchedule[[#This Row],[ow]],RTARoutes[[StageCodes]:[RouteID]],6,FALSE))), "O",  NOT(ISNA(VLOOKUP(PrivateSchedule[[#This Row],[re]],RTARoutes[[StageCodes]:[RouteID]],6,FALSE))), "R")</f>
        <v>O</v>
      </c>
      <c r="AF2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43" spans="2:33">
      <c r="O2043" s="171" t="s">
        <v>421</v>
      </c>
      <c r="T2043" s="173" t="s">
        <v>3091</v>
      </c>
      <c r="U2043" t="str">
        <f t="shared" si="124"/>
        <v>VASCO-VERNA IND</v>
      </c>
      <c r="V2043" s="163">
        <v>0.68055555555555558</v>
      </c>
      <c r="AA2043" s="165" t="str">
        <f t="shared" si="125"/>
        <v/>
      </c>
      <c r="AB2043" t="str">
        <f t="shared" si="126"/>
        <v>VSD</v>
      </c>
      <c r="AC2043" t="str">
        <f t="shared" si="127"/>
        <v>GA04T1579</v>
      </c>
      <c r="AD2043" t="str">
        <f>_xlfn.IFNA(VLOOKUP(PrivateSchedule[[#This Row],[ow]],RTARoutes[[StageCodes]:[RouteID]],6,FALSE), VLOOKUP(PrivateSchedule[[#This Row],[re]],RTARoutes[[StageCodes]:[RouteID]],6,FALSE))</f>
        <v>PVT500</v>
      </c>
      <c r="AE2043" t="str" cm="1">
        <f t="array" ref="AE2043">_xlfn.IFS( NOT(ISNA(VLOOKUP(PrivateSchedule[[#This Row],[ow]],RTARoutes[[StageCodes]:[RouteID]],6,FALSE))), "O",  NOT(ISNA(VLOOKUP(PrivateSchedule[[#This Row],[re]],RTARoutes[[StageCodes]:[RouteID]],6,FALSE))), "R")</f>
        <v>R</v>
      </c>
      <c r="AF2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VSD-*VRI</v>
      </c>
      <c r="AG2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VRI-*VSD</v>
      </c>
    </row>
    <row r="2044" spans="2:33">
      <c r="O2044" s="171" t="s">
        <v>3091</v>
      </c>
      <c r="T2044" s="173" t="s">
        <v>421</v>
      </c>
      <c r="U2044" t="str">
        <f t="shared" si="124"/>
        <v>VERNA IND-VASCO</v>
      </c>
      <c r="V2044" s="163">
        <v>0.73263888888888884</v>
      </c>
      <c r="AA2044" s="165" t="str">
        <f t="shared" si="125"/>
        <v/>
      </c>
      <c r="AB2044" t="str">
        <f t="shared" si="126"/>
        <v>VSD</v>
      </c>
      <c r="AC2044" t="str">
        <f t="shared" si="127"/>
        <v>GA04T1579</v>
      </c>
      <c r="AD2044" t="str">
        <f>_xlfn.IFNA(VLOOKUP(PrivateSchedule[[#This Row],[ow]],RTARoutes[[StageCodes]:[RouteID]],6,FALSE), VLOOKUP(PrivateSchedule[[#This Row],[re]],RTARoutes[[StageCodes]:[RouteID]],6,FALSE))</f>
        <v>PVT500</v>
      </c>
      <c r="AE2044" t="str" cm="1">
        <f t="array" ref="AE2044">_xlfn.IFS( NOT(ISNA(VLOOKUP(PrivateSchedule[[#This Row],[ow]],RTARoutes[[StageCodes]:[RouteID]],6,FALSE))), "O",  NOT(ISNA(VLOOKUP(PrivateSchedule[[#This Row],[re]],RTARoutes[[StageCodes]:[RouteID]],6,FALSE))), "R")</f>
        <v>O</v>
      </c>
      <c r="AF2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2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2045" spans="2:33">
      <c r="B2045" s="171" t="s">
        <v>4161</v>
      </c>
      <c r="C2045" s="172" t="s">
        <v>4162</v>
      </c>
      <c r="E2045" s="176" t="s">
        <v>4163</v>
      </c>
      <c r="F2045" s="177" t="s">
        <v>4164</v>
      </c>
      <c r="J2045" s="171" t="s">
        <v>4165</v>
      </c>
      <c r="L2045" s="172" t="s">
        <v>16</v>
      </c>
      <c r="M2045" s="198">
        <v>32</v>
      </c>
      <c r="N2045" s="199">
        <v>12</v>
      </c>
      <c r="O2045" s="171" t="s">
        <v>421</v>
      </c>
      <c r="P2045" s="172" t="s">
        <v>3441</v>
      </c>
      <c r="T2045" s="173" t="s">
        <v>3197</v>
      </c>
      <c r="U2045" t="str">
        <f t="shared" si="124"/>
        <v>VASCO-MANGOR HILL VASCO-ZUARINAGAR</v>
      </c>
      <c r="V2045" s="163">
        <v>0.2951388888888889</v>
      </c>
      <c r="AA2045" s="165" t="str">
        <f t="shared" si="125"/>
        <v/>
      </c>
      <c r="AB2045" t="str">
        <f t="shared" si="126"/>
        <v>VSD</v>
      </c>
      <c r="AC2045" t="str">
        <f t="shared" si="127"/>
        <v>GA06T4958</v>
      </c>
      <c r="AD2045" t="str">
        <f>_xlfn.IFNA(VLOOKUP(PrivateSchedule[[#This Row],[ow]],RTARoutes[[StageCodes]:[RouteID]],6,FALSE), VLOOKUP(PrivateSchedule[[#This Row],[re]],RTARoutes[[StageCodes]:[RouteID]],6,FALSE))</f>
        <v>PVT518</v>
      </c>
      <c r="AE2045" t="str" cm="1">
        <f t="array" ref="AE2045">_xlfn.IFS( NOT(ISNA(VLOOKUP(PrivateSchedule[[#This Row],[ow]],RTARoutes[[StageCodes]:[RouteID]],6,FALSE))), "O",  NOT(ISNA(VLOOKUP(PrivateSchedule[[#This Row],[re]],RTARoutes[[StageCodes]:[RouteID]],6,FALSE))), "R")</f>
        <v>O</v>
      </c>
      <c r="AF2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VSD-*MHV-*ZAN</v>
      </c>
      <c r="AG2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ZAN-*MHV-*VSD</v>
      </c>
    </row>
    <row r="2046" spans="2:33">
      <c r="O2046" s="171" t="s">
        <v>3197</v>
      </c>
      <c r="T2046" s="173" t="s">
        <v>421</v>
      </c>
      <c r="U2046" t="str">
        <f t="shared" si="124"/>
        <v>ZUARINAGAR-VASCO</v>
      </c>
      <c r="V2046" s="163">
        <v>0.30902777777777779</v>
      </c>
      <c r="AA2046" s="165" t="str">
        <f t="shared" si="125"/>
        <v/>
      </c>
      <c r="AB2046" t="str">
        <f t="shared" si="126"/>
        <v>VSD</v>
      </c>
      <c r="AC2046" t="str">
        <f t="shared" si="127"/>
        <v>GA06T4958</v>
      </c>
      <c r="AD2046" t="str">
        <f>_xlfn.IFNA(VLOOKUP(PrivateSchedule[[#This Row],[ow]],RTARoutes[[StageCodes]:[RouteID]],6,FALSE), VLOOKUP(PrivateSchedule[[#This Row],[re]],RTARoutes[[StageCodes]:[RouteID]],6,FALSE))</f>
        <v>PVT515</v>
      </c>
      <c r="AE2046" t="str" cm="1">
        <f t="array" ref="AE2046">_xlfn.IFS( NOT(ISNA(VLOOKUP(PrivateSchedule[[#This Row],[ow]],RTARoutes[[StageCodes]:[RouteID]],6,FALSE))), "O",  NOT(ISNA(VLOOKUP(PrivateSchedule[[#This Row],[re]],RTARoutes[[StageCodes]:[RouteID]],6,FALSE))), "R")</f>
        <v>R</v>
      </c>
      <c r="AF2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47" spans="2:33">
      <c r="O2047" s="171" t="s">
        <v>421</v>
      </c>
      <c r="T2047" s="173" t="s">
        <v>1890</v>
      </c>
      <c r="U2047" t="str">
        <f t="shared" si="124"/>
        <v>VASCO-MARGAO</v>
      </c>
      <c r="V2047" s="163">
        <v>0.33680555555555558</v>
      </c>
      <c r="AA2047" s="165" t="str">
        <f t="shared" si="125"/>
        <v/>
      </c>
      <c r="AB2047" t="str">
        <f t="shared" si="126"/>
        <v>VSD</v>
      </c>
      <c r="AC2047" t="str">
        <f t="shared" si="127"/>
        <v>GA06T4958</v>
      </c>
      <c r="AD2047" t="str">
        <f>_xlfn.IFNA(VLOOKUP(PrivateSchedule[[#This Row],[ow]],RTARoutes[[StageCodes]:[RouteID]],6,FALSE), VLOOKUP(PrivateSchedule[[#This Row],[re]],RTARoutes[[StageCodes]:[RouteID]],6,FALSE))</f>
        <v>PVT308</v>
      </c>
      <c r="AE2047" t="str" cm="1">
        <f t="array" ref="AE2047">_xlfn.IFS( NOT(ISNA(VLOOKUP(PrivateSchedule[[#This Row],[ow]],RTARoutes[[StageCodes]:[RouteID]],6,FALSE))), "O",  NOT(ISNA(VLOOKUP(PrivateSchedule[[#This Row],[re]],RTARoutes[[StageCodes]:[RouteID]],6,FALSE))), "R")</f>
        <v>R</v>
      </c>
      <c r="AF2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48" spans="2:33">
      <c r="O2048" s="171" t="s">
        <v>1890</v>
      </c>
      <c r="T2048" s="173" t="s">
        <v>421</v>
      </c>
      <c r="U2048" t="str">
        <f t="shared" si="124"/>
        <v>MARGAO-VASCO</v>
      </c>
      <c r="V2048" s="163">
        <v>0.38541666666666669</v>
      </c>
      <c r="AA2048" s="165" t="str">
        <f t="shared" si="125"/>
        <v/>
      </c>
      <c r="AB2048" t="str">
        <f t="shared" si="126"/>
        <v>VSD</v>
      </c>
      <c r="AC2048" t="str">
        <f t="shared" si="127"/>
        <v>GA06T4958</v>
      </c>
      <c r="AD2048" t="str">
        <f>_xlfn.IFNA(VLOOKUP(PrivateSchedule[[#This Row],[ow]],RTARoutes[[StageCodes]:[RouteID]],6,FALSE), VLOOKUP(PrivateSchedule[[#This Row],[re]],RTARoutes[[StageCodes]:[RouteID]],6,FALSE))</f>
        <v>PVT308</v>
      </c>
      <c r="AE2048" t="str" cm="1">
        <f t="array" ref="AE2048">_xlfn.IFS( NOT(ISNA(VLOOKUP(PrivateSchedule[[#This Row],[ow]],RTARoutes[[StageCodes]:[RouteID]],6,FALSE))), "O",  NOT(ISNA(VLOOKUP(PrivateSchedule[[#This Row],[re]],RTARoutes[[StageCodes]:[RouteID]],6,FALSE))), "R")</f>
        <v>O</v>
      </c>
      <c r="AF2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49" spans="15:33">
      <c r="O2049" s="171" t="s">
        <v>421</v>
      </c>
      <c r="T2049" s="173" t="s">
        <v>819</v>
      </c>
      <c r="U2049" t="str">
        <f t="shared" si="124"/>
        <v>VASCO-BOGMALO</v>
      </c>
      <c r="V2049" s="163">
        <v>0.4236111111111111</v>
      </c>
      <c r="AA2049" s="165" t="str">
        <f t="shared" si="125"/>
        <v/>
      </c>
      <c r="AB2049" t="str">
        <f t="shared" si="126"/>
        <v>VSD</v>
      </c>
      <c r="AC2049" t="str">
        <f t="shared" si="127"/>
        <v>GA06T4958</v>
      </c>
      <c r="AD2049" t="str">
        <f>_xlfn.IFNA(VLOOKUP(PrivateSchedule[[#This Row],[ow]],RTARoutes[[StageCodes]:[RouteID]],6,FALSE), VLOOKUP(PrivateSchedule[[#This Row],[re]],RTARoutes[[StageCodes]:[RouteID]],6,FALSE))</f>
        <v>PVT82</v>
      </c>
      <c r="AE2049" t="str" cm="1">
        <f t="array" ref="AE2049">_xlfn.IFS( NOT(ISNA(VLOOKUP(PrivateSchedule[[#This Row],[ow]],RTARoutes[[StageCodes]:[RouteID]],6,FALSE))), "O",  NOT(ISNA(VLOOKUP(PrivateSchedule[[#This Row],[re]],RTARoutes[[StageCodes]:[RouteID]],6,FALSE))), "R")</f>
        <v>R</v>
      </c>
      <c r="AF2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50" spans="15:33">
      <c r="O2050" s="171" t="s">
        <v>819</v>
      </c>
      <c r="T2050" s="173" t="s">
        <v>421</v>
      </c>
      <c r="U2050" t="str">
        <f t="shared" si="124"/>
        <v>BOGMALO-VASCO</v>
      </c>
      <c r="V2050" s="163">
        <v>0.44444444444444442</v>
      </c>
      <c r="AA2050" s="165" t="str">
        <f t="shared" si="125"/>
        <v/>
      </c>
      <c r="AB2050" t="str">
        <f t="shared" si="126"/>
        <v>VSD</v>
      </c>
      <c r="AC2050" t="str">
        <f t="shared" si="127"/>
        <v>GA06T4958</v>
      </c>
      <c r="AD2050" t="str">
        <f>_xlfn.IFNA(VLOOKUP(PrivateSchedule[[#This Row],[ow]],RTARoutes[[StageCodes]:[RouteID]],6,FALSE), VLOOKUP(PrivateSchedule[[#This Row],[re]],RTARoutes[[StageCodes]:[RouteID]],6,FALSE))</f>
        <v>PVT82</v>
      </c>
      <c r="AE2050" t="str" cm="1">
        <f t="array" ref="AE2050">_xlfn.IFS( NOT(ISNA(VLOOKUP(PrivateSchedule[[#This Row],[ow]],RTARoutes[[StageCodes]:[RouteID]],6,FALSE))), "O",  NOT(ISNA(VLOOKUP(PrivateSchedule[[#This Row],[re]],RTARoutes[[StageCodes]:[RouteID]],6,FALSE))), "R")</f>
        <v>O</v>
      </c>
      <c r="AF2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51" spans="15:33">
      <c r="O2051" s="171" t="s">
        <v>421</v>
      </c>
      <c r="P2051" s="172" t="s">
        <v>1945</v>
      </c>
      <c r="T2051" s="173" t="s">
        <v>3197</v>
      </c>
      <c r="U2051" t="str">
        <f t="shared" ref="U2051:U2114" si="128">_xlfn.IFNA(VLOOKUP($O2051,Code2Loc,2,FALSE)
&amp; IF( OR( ISNA($P2051), LEN($P2051)=0), "",  "-" &amp; VLOOKUP($P2051,Code2Loc,2,FALSE))
&amp; IF( OR( ISNA($Q2051), LEN($Q2051)=0), "",  "-" &amp; VLOOKUP($Q2051,Code2Loc,2,FALSE))
&amp; IF( OR( ISNA($R2051), LEN($R2051)=0), "",  "-" &amp; VLOOKUP($R2051,Code2Loc,2,FALSE))
&amp; IF( OR( ISNA($S2051), LEN($S2051)=0), "",  "-" &amp; VLOOKUP($S2051,Code2Loc,2,FALSE))
&amp; IF( OR( ISNA($T2051), LEN($T2051)=0), "",  "-" &amp; VLOOKUP($T2051,Code2Loc,2,FALSE)),"")</f>
        <v>VASCO-MES COLLEGE-ZUARINAGAR</v>
      </c>
      <c r="V2051" s="163">
        <v>0.47222222222222221</v>
      </c>
      <c r="AA2051" s="165" t="str">
        <f t="shared" ref="AA2051:AA2114" si="129">IF(ISBLANK($V2051), "", _xlfn.IFNA($V2051 + _xlfn.IFNA( VLOOKUP($O2051 &amp; IF(ISBLANK($P2051),"", "-" &amp; $P2051) &amp; IF(ISBLANK($Q2051),"", "-" &amp; $Q2051) &amp; IF(ISBLANK($R2051),"", "-" &amp; $R2051) &amp; IF(ISBLANK($S2051),"", "-" &amp; $S2051) &amp; IF(ISBLANK($T2051),"", "-" &amp; $T2051),TravelTime,8,FALSE), VLOOKUP($T2051 &amp; IF(ISBLANK($S2051),"", "-" &amp; $S2051) &amp; IF(ISBLANK($R2051),"", "-" &amp; $R2051) &amp; IF(ISBLANK($Q2051),"", "-" &amp; $Q2051) &amp; IF(ISBLANK($P2051),"", "-" &amp; $P2051) &amp; IF(ISBLANK($O2051),"", "-" &amp; $O2051),TravelTime,8,FALSE)) / 1440, ""))</f>
        <v/>
      </c>
      <c r="AB2051" t="str">
        <f t="shared" ref="AB2051:AB2114" si="130">IF(AND(LEN($A2051)&lt;&gt;0,LEN($A2051)&lt;&gt;0),$A2051,$AB2050)</f>
        <v>VSD</v>
      </c>
      <c r="AC2051" t="str">
        <f t="shared" ref="AC2051:AC2114" si="131">IF(AND(LEN($J2051)&lt;&gt;0,LEN($B2051)&lt;&gt;0),$J2051,$AC2050)</f>
        <v>GA06T4958</v>
      </c>
      <c r="AD2051" t="str">
        <f>_xlfn.IFNA(VLOOKUP(PrivateSchedule[[#This Row],[ow]],RTARoutes[[StageCodes]:[RouteID]],6,FALSE), VLOOKUP(PrivateSchedule[[#This Row],[re]],RTARoutes[[StageCodes]:[RouteID]],6,FALSE))</f>
        <v>PVT515</v>
      </c>
      <c r="AE2051" t="str" cm="1">
        <f t="array" ref="AE2051">_xlfn.IFS( NOT(ISNA(VLOOKUP(PrivateSchedule[[#This Row],[ow]],RTARoutes[[StageCodes]:[RouteID]],6,FALSE))), "O",  NOT(ISNA(VLOOKUP(PrivateSchedule[[#This Row],[re]],RTARoutes[[StageCodes]:[RouteID]],6,FALSE))), "R")</f>
        <v>O</v>
      </c>
      <c r="AF2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VSD-*MEL-*ZAN</v>
      </c>
      <c r="AG2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ZAN-*MEL-*VSD</v>
      </c>
    </row>
    <row r="2052" spans="15:33">
      <c r="O2052" s="171" t="s">
        <v>3197</v>
      </c>
      <c r="P2052" s="172" t="s">
        <v>1945</v>
      </c>
      <c r="T2052" s="173" t="s">
        <v>421</v>
      </c>
      <c r="U2052" t="str">
        <f t="shared" si="128"/>
        <v>ZUARINAGAR-MES COLLEGE-VASCO</v>
      </c>
      <c r="V2052" s="163">
        <v>0.5</v>
      </c>
      <c r="AA2052" s="165" t="str">
        <f t="shared" si="129"/>
        <v/>
      </c>
      <c r="AB2052" t="str">
        <f t="shared" si="130"/>
        <v>VSD</v>
      </c>
      <c r="AC2052" t="str">
        <f t="shared" si="131"/>
        <v>GA06T4958</v>
      </c>
      <c r="AD2052" t="str">
        <f>_xlfn.IFNA(VLOOKUP(PrivateSchedule[[#This Row],[ow]],RTARoutes[[StageCodes]:[RouteID]],6,FALSE), VLOOKUP(PrivateSchedule[[#This Row],[re]],RTARoutes[[StageCodes]:[RouteID]],6,FALSE))</f>
        <v>PVT515</v>
      </c>
      <c r="AE2052" t="str" cm="1">
        <f t="array" ref="AE2052">_xlfn.IFS( NOT(ISNA(VLOOKUP(PrivateSchedule[[#This Row],[ow]],RTARoutes[[StageCodes]:[RouteID]],6,FALSE))), "O",  NOT(ISNA(VLOOKUP(PrivateSchedule[[#This Row],[re]],RTARoutes[[StageCodes]:[RouteID]],6,FALSE))), "R")</f>
        <v>R</v>
      </c>
      <c r="AF2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ZAN-*MEL-*VSD</v>
      </c>
      <c r="AG2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VSD-*MEL-*ZAN</v>
      </c>
    </row>
    <row r="2053" spans="15:33">
      <c r="O2053" s="171" t="s">
        <v>421</v>
      </c>
      <c r="T2053" s="173" t="s">
        <v>3197</v>
      </c>
      <c r="U2053" t="str">
        <f t="shared" si="128"/>
        <v>VASCO-ZUARINAGAR</v>
      </c>
      <c r="V2053" s="163">
        <v>0.52430555555555558</v>
      </c>
      <c r="AA2053" s="165" t="str">
        <f t="shared" si="129"/>
        <v/>
      </c>
      <c r="AB2053" t="str">
        <f t="shared" si="130"/>
        <v>VSD</v>
      </c>
      <c r="AC2053" t="str">
        <f t="shared" si="131"/>
        <v>GA06T4958</v>
      </c>
      <c r="AD2053" t="str">
        <f>_xlfn.IFNA(VLOOKUP(PrivateSchedule[[#This Row],[ow]],RTARoutes[[StageCodes]:[RouteID]],6,FALSE), VLOOKUP(PrivateSchedule[[#This Row],[re]],RTARoutes[[StageCodes]:[RouteID]],6,FALSE))</f>
        <v>PVT515</v>
      </c>
      <c r="AE2053" t="str" cm="1">
        <f t="array" ref="AE2053">_xlfn.IFS( NOT(ISNA(VLOOKUP(PrivateSchedule[[#This Row],[ow]],RTARoutes[[StageCodes]:[RouteID]],6,FALSE))), "O",  NOT(ISNA(VLOOKUP(PrivateSchedule[[#This Row],[re]],RTARoutes[[StageCodes]:[RouteID]],6,FALSE))), "R")</f>
        <v>O</v>
      </c>
      <c r="AF2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54" spans="15:33">
      <c r="O2054" s="171" t="s">
        <v>3197</v>
      </c>
      <c r="T2054" s="173" t="s">
        <v>421</v>
      </c>
      <c r="U2054" t="str">
        <f t="shared" si="128"/>
        <v>ZUARINAGAR-VASCO</v>
      </c>
      <c r="V2054" s="163">
        <v>0.54861111111111116</v>
      </c>
      <c r="AA2054" s="165" t="str">
        <f t="shared" si="129"/>
        <v/>
      </c>
      <c r="AB2054" t="str">
        <f t="shared" si="130"/>
        <v>VSD</v>
      </c>
      <c r="AC2054" t="str">
        <f t="shared" si="131"/>
        <v>GA06T4958</v>
      </c>
      <c r="AD2054" t="str">
        <f>_xlfn.IFNA(VLOOKUP(PrivateSchedule[[#This Row],[ow]],RTARoutes[[StageCodes]:[RouteID]],6,FALSE), VLOOKUP(PrivateSchedule[[#This Row],[re]],RTARoutes[[StageCodes]:[RouteID]],6,FALSE))</f>
        <v>PVT515</v>
      </c>
      <c r="AE2054" t="str" cm="1">
        <f t="array" ref="AE2054">_xlfn.IFS( NOT(ISNA(VLOOKUP(PrivateSchedule[[#This Row],[ow]],RTARoutes[[StageCodes]:[RouteID]],6,FALSE))), "O",  NOT(ISNA(VLOOKUP(PrivateSchedule[[#This Row],[re]],RTARoutes[[StageCodes]:[RouteID]],6,FALSE))), "R")</f>
        <v>R</v>
      </c>
      <c r="AF2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55" spans="15:33">
      <c r="O2055" s="171" t="s">
        <v>421</v>
      </c>
      <c r="T2055" s="173" t="s">
        <v>819</v>
      </c>
      <c r="U2055" t="str">
        <f t="shared" si="128"/>
        <v>VASCO-BOGMALO</v>
      </c>
      <c r="V2055" s="163">
        <v>0.56597222222222221</v>
      </c>
      <c r="AA2055" s="165" t="str">
        <f t="shared" si="129"/>
        <v/>
      </c>
      <c r="AB2055" t="str">
        <f t="shared" si="130"/>
        <v>VSD</v>
      </c>
      <c r="AC2055" t="str">
        <f t="shared" si="131"/>
        <v>GA06T4958</v>
      </c>
      <c r="AD2055" t="str">
        <f>_xlfn.IFNA(VLOOKUP(PrivateSchedule[[#This Row],[ow]],RTARoutes[[StageCodes]:[RouteID]],6,FALSE), VLOOKUP(PrivateSchedule[[#This Row],[re]],RTARoutes[[StageCodes]:[RouteID]],6,FALSE))</f>
        <v>PVT82</v>
      </c>
      <c r="AE2055" t="str" cm="1">
        <f t="array" ref="AE2055">_xlfn.IFS( NOT(ISNA(VLOOKUP(PrivateSchedule[[#This Row],[ow]],RTARoutes[[StageCodes]:[RouteID]],6,FALSE))), "O",  NOT(ISNA(VLOOKUP(PrivateSchedule[[#This Row],[re]],RTARoutes[[StageCodes]:[RouteID]],6,FALSE))), "R")</f>
        <v>R</v>
      </c>
      <c r="AF2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</v>
      </c>
      <c r="AG2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BMO-*VSD</v>
      </c>
    </row>
    <row r="2056" spans="15:33">
      <c r="O2056" s="171" t="s">
        <v>819</v>
      </c>
      <c r="T2056" s="173" t="s">
        <v>421</v>
      </c>
      <c r="U2056" t="str">
        <f t="shared" si="128"/>
        <v>BOGMALO-VASCO</v>
      </c>
      <c r="V2056" s="163">
        <v>0.58680555555555558</v>
      </c>
      <c r="AA2056" s="165" t="str">
        <f t="shared" si="129"/>
        <v/>
      </c>
      <c r="AB2056" t="str">
        <f t="shared" si="130"/>
        <v>VSD</v>
      </c>
      <c r="AC2056" t="str">
        <f t="shared" si="131"/>
        <v>GA06T4958</v>
      </c>
      <c r="AD2056" t="str">
        <f>_xlfn.IFNA(VLOOKUP(PrivateSchedule[[#This Row],[ow]],RTARoutes[[StageCodes]:[RouteID]],6,FALSE), VLOOKUP(PrivateSchedule[[#This Row],[re]],RTARoutes[[StageCodes]:[RouteID]],6,FALSE))</f>
        <v>PVT82</v>
      </c>
      <c r="AE2056" t="str" cm="1">
        <f t="array" ref="AE2056">_xlfn.IFS( NOT(ISNA(VLOOKUP(PrivateSchedule[[#This Row],[ow]],RTARoutes[[StageCodes]:[RouteID]],6,FALSE))), "O",  NOT(ISNA(VLOOKUP(PrivateSchedule[[#This Row],[re]],RTARoutes[[StageCodes]:[RouteID]],6,FALSE))), "R")</f>
        <v>O</v>
      </c>
      <c r="AF2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BMO-*VSD</v>
      </c>
      <c r="AG2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VSD-*BMO</v>
      </c>
    </row>
    <row r="2057" spans="15:33">
      <c r="O2057" s="171" t="s">
        <v>421</v>
      </c>
      <c r="T2057" s="173" t="s">
        <v>3197</v>
      </c>
      <c r="U2057" t="str">
        <f t="shared" si="128"/>
        <v>VASCO-ZUARINAGAR</v>
      </c>
      <c r="V2057" s="163">
        <v>0.61111111111111116</v>
      </c>
      <c r="AA2057" s="165" t="str">
        <f t="shared" si="129"/>
        <v/>
      </c>
      <c r="AB2057" t="str">
        <f t="shared" si="130"/>
        <v>VSD</v>
      </c>
      <c r="AC2057" t="str">
        <f t="shared" si="131"/>
        <v>GA06T4958</v>
      </c>
      <c r="AD2057" t="str">
        <f>_xlfn.IFNA(VLOOKUP(PrivateSchedule[[#This Row],[ow]],RTARoutes[[StageCodes]:[RouteID]],6,FALSE), VLOOKUP(PrivateSchedule[[#This Row],[re]],RTARoutes[[StageCodes]:[RouteID]],6,FALSE))</f>
        <v>PVT515</v>
      </c>
      <c r="AE2057" t="str" cm="1">
        <f t="array" ref="AE2057">_xlfn.IFS( NOT(ISNA(VLOOKUP(PrivateSchedule[[#This Row],[ow]],RTARoutes[[StageCodes]:[RouteID]],6,FALSE))), "O",  NOT(ISNA(VLOOKUP(PrivateSchedule[[#This Row],[re]],RTARoutes[[StageCodes]:[RouteID]],6,FALSE))), "R")</f>
        <v>O</v>
      </c>
      <c r="AF2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58" spans="15:33">
      <c r="O2058" s="171" t="s">
        <v>3197</v>
      </c>
      <c r="T2058" s="173" t="s">
        <v>421</v>
      </c>
      <c r="U2058" t="str">
        <f t="shared" si="128"/>
        <v>ZUARINAGAR-VASCO</v>
      </c>
      <c r="V2058" s="163">
        <v>0.63541666666666663</v>
      </c>
      <c r="AA2058" s="165" t="str">
        <f t="shared" si="129"/>
        <v/>
      </c>
      <c r="AB2058" t="str">
        <f t="shared" si="130"/>
        <v>VSD</v>
      </c>
      <c r="AC2058" t="str">
        <f t="shared" si="131"/>
        <v>GA06T4958</v>
      </c>
      <c r="AD2058" t="str">
        <f>_xlfn.IFNA(VLOOKUP(PrivateSchedule[[#This Row],[ow]],RTARoutes[[StageCodes]:[RouteID]],6,FALSE), VLOOKUP(PrivateSchedule[[#This Row],[re]],RTARoutes[[StageCodes]:[RouteID]],6,FALSE))</f>
        <v>PVT515</v>
      </c>
      <c r="AE2058" t="str" cm="1">
        <f t="array" ref="AE2058">_xlfn.IFS( NOT(ISNA(VLOOKUP(PrivateSchedule[[#This Row],[ow]],RTARoutes[[StageCodes]:[RouteID]],6,FALSE))), "O",  NOT(ISNA(VLOOKUP(PrivateSchedule[[#This Row],[re]],RTARoutes[[StageCodes]:[RouteID]],6,FALSE))), "R")</f>
        <v>R</v>
      </c>
      <c r="AF2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59" spans="15:33">
      <c r="O2059" s="171" t="s">
        <v>421</v>
      </c>
      <c r="T2059" s="173" t="s">
        <v>1890</v>
      </c>
      <c r="U2059" t="str">
        <f t="shared" si="128"/>
        <v>VASCO-MARGAO</v>
      </c>
      <c r="V2059" s="163">
        <v>0.66666666666666663</v>
      </c>
      <c r="AA2059" s="165" t="str">
        <f t="shared" si="129"/>
        <v/>
      </c>
      <c r="AB2059" t="str">
        <f t="shared" si="130"/>
        <v>VSD</v>
      </c>
      <c r="AC2059" t="str">
        <f t="shared" si="131"/>
        <v>GA06T4958</v>
      </c>
      <c r="AD2059" t="str">
        <f>_xlfn.IFNA(VLOOKUP(PrivateSchedule[[#This Row],[ow]],RTARoutes[[StageCodes]:[RouteID]],6,FALSE), VLOOKUP(PrivateSchedule[[#This Row],[re]],RTARoutes[[StageCodes]:[RouteID]],6,FALSE))</f>
        <v>PVT308</v>
      </c>
      <c r="AE2059" t="str" cm="1">
        <f t="array" ref="AE2059">_xlfn.IFS( NOT(ISNA(VLOOKUP(PrivateSchedule[[#This Row],[ow]],RTARoutes[[StageCodes]:[RouteID]],6,FALSE))), "O",  NOT(ISNA(VLOOKUP(PrivateSchedule[[#This Row],[re]],RTARoutes[[StageCodes]:[RouteID]],6,FALSE))), "R")</f>
        <v>R</v>
      </c>
      <c r="AF2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60" spans="15:33">
      <c r="O2060" s="171" t="s">
        <v>1890</v>
      </c>
      <c r="T2060" s="173" t="s">
        <v>421</v>
      </c>
      <c r="U2060" t="str">
        <f t="shared" si="128"/>
        <v>MARGAO-VASCO</v>
      </c>
      <c r="V2060" s="163">
        <v>0.71527777777777779</v>
      </c>
      <c r="AA2060" s="165" t="str">
        <f t="shared" si="129"/>
        <v/>
      </c>
      <c r="AB2060" t="str">
        <f t="shared" si="130"/>
        <v>VSD</v>
      </c>
      <c r="AC2060" t="str">
        <f t="shared" si="131"/>
        <v>GA06T4958</v>
      </c>
      <c r="AD2060" t="str">
        <f>_xlfn.IFNA(VLOOKUP(PrivateSchedule[[#This Row],[ow]],RTARoutes[[StageCodes]:[RouteID]],6,FALSE), VLOOKUP(PrivateSchedule[[#This Row],[re]],RTARoutes[[StageCodes]:[RouteID]],6,FALSE))</f>
        <v>PVT308</v>
      </c>
      <c r="AE2060" t="str" cm="1">
        <f t="array" ref="AE2060">_xlfn.IFS( NOT(ISNA(VLOOKUP(PrivateSchedule[[#This Row],[ow]],RTARoutes[[StageCodes]:[RouteID]],6,FALSE))), "O",  NOT(ISNA(VLOOKUP(PrivateSchedule[[#This Row],[re]],RTARoutes[[StageCodes]:[RouteID]],6,FALSE))), "R")</f>
        <v>O</v>
      </c>
      <c r="AF2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61" spans="15:33">
      <c r="O2061" s="171" t="s">
        <v>421</v>
      </c>
      <c r="T2061" s="173" t="s">
        <v>1890</v>
      </c>
      <c r="U2061" t="str">
        <f t="shared" si="128"/>
        <v>VASCO-MARGAO</v>
      </c>
      <c r="V2061" s="163">
        <v>0.75694444444444442</v>
      </c>
      <c r="AA2061" s="165" t="str">
        <f t="shared" si="129"/>
        <v/>
      </c>
      <c r="AB2061" t="str">
        <f t="shared" si="130"/>
        <v>VSD</v>
      </c>
      <c r="AC2061" t="str">
        <f t="shared" si="131"/>
        <v>GA06T4958</v>
      </c>
      <c r="AD2061" t="str">
        <f>_xlfn.IFNA(VLOOKUP(PrivateSchedule[[#This Row],[ow]],RTARoutes[[StageCodes]:[RouteID]],6,FALSE), VLOOKUP(PrivateSchedule[[#This Row],[re]],RTARoutes[[StageCodes]:[RouteID]],6,FALSE))</f>
        <v>PVT308</v>
      </c>
      <c r="AE2061" t="str" cm="1">
        <f t="array" ref="AE2061">_xlfn.IFS( NOT(ISNA(VLOOKUP(PrivateSchedule[[#This Row],[ow]],RTARoutes[[StageCodes]:[RouteID]],6,FALSE))), "O",  NOT(ISNA(VLOOKUP(PrivateSchedule[[#This Row],[re]],RTARoutes[[StageCodes]:[RouteID]],6,FALSE))), "R")</f>
        <v>R</v>
      </c>
      <c r="AF2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62" spans="15:33">
      <c r="O2062" s="171" t="s">
        <v>1890</v>
      </c>
      <c r="T2062" s="173" t="s">
        <v>421</v>
      </c>
      <c r="U2062" t="str">
        <f t="shared" si="128"/>
        <v>MARGAO-VASCO</v>
      </c>
      <c r="V2062" s="163">
        <v>0.79861111111111116</v>
      </c>
      <c r="AA2062" s="165" t="str">
        <f t="shared" si="129"/>
        <v/>
      </c>
      <c r="AB2062" t="str">
        <f t="shared" si="130"/>
        <v>VSD</v>
      </c>
      <c r="AC2062" t="str">
        <f t="shared" si="131"/>
        <v>GA06T4958</v>
      </c>
      <c r="AD2062" t="str">
        <f>_xlfn.IFNA(VLOOKUP(PrivateSchedule[[#This Row],[ow]],RTARoutes[[StageCodes]:[RouteID]],6,FALSE), VLOOKUP(PrivateSchedule[[#This Row],[re]],RTARoutes[[StageCodes]:[RouteID]],6,FALSE))</f>
        <v>PVT308</v>
      </c>
      <c r="AE2062" t="str" cm="1">
        <f t="array" ref="AE2062">_xlfn.IFS( NOT(ISNA(VLOOKUP(PrivateSchedule[[#This Row],[ow]],RTARoutes[[StageCodes]:[RouteID]],6,FALSE))), "O",  NOT(ISNA(VLOOKUP(PrivateSchedule[[#This Row],[re]],RTARoutes[[StageCodes]:[RouteID]],6,FALSE))), "R")</f>
        <v>O</v>
      </c>
      <c r="AF2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63" spans="15:33">
      <c r="O2063" s="171" t="s">
        <v>421</v>
      </c>
      <c r="T2063" s="173" t="s">
        <v>3197</v>
      </c>
      <c r="U2063" t="str">
        <f t="shared" si="128"/>
        <v>VASCO-ZUARINAGAR</v>
      </c>
      <c r="V2063" s="163">
        <v>0.85069444444444442</v>
      </c>
      <c r="AA2063" s="165" t="str">
        <f t="shared" si="129"/>
        <v/>
      </c>
      <c r="AB2063" t="str">
        <f t="shared" si="130"/>
        <v>VSD</v>
      </c>
      <c r="AC2063" t="str">
        <f t="shared" si="131"/>
        <v>GA06T4958</v>
      </c>
      <c r="AD2063" t="str">
        <f>_xlfn.IFNA(VLOOKUP(PrivateSchedule[[#This Row],[ow]],RTARoutes[[StageCodes]:[RouteID]],6,FALSE), VLOOKUP(PrivateSchedule[[#This Row],[re]],RTARoutes[[StageCodes]:[RouteID]],6,FALSE))</f>
        <v>PVT515</v>
      </c>
      <c r="AE2063" t="str" cm="1">
        <f t="array" ref="AE2063">_xlfn.IFS( NOT(ISNA(VLOOKUP(PrivateSchedule[[#This Row],[ow]],RTARoutes[[StageCodes]:[RouteID]],6,FALSE))), "O",  NOT(ISNA(VLOOKUP(PrivateSchedule[[#This Row],[re]],RTARoutes[[StageCodes]:[RouteID]],6,FALSE))), "R")</f>
        <v>O</v>
      </c>
      <c r="AF2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64" spans="15:33">
      <c r="O2064" s="171" t="s">
        <v>3197</v>
      </c>
      <c r="T2064" s="173" t="s">
        <v>421</v>
      </c>
      <c r="U2064" t="str">
        <f t="shared" si="128"/>
        <v>ZUARINAGAR-VASCO</v>
      </c>
      <c r="V2064" s="163">
        <v>0.875</v>
      </c>
      <c r="AA2064" s="165" t="str">
        <f t="shared" si="129"/>
        <v/>
      </c>
      <c r="AB2064" t="str">
        <f t="shared" si="130"/>
        <v>VSD</v>
      </c>
      <c r="AC2064" t="str">
        <f t="shared" si="131"/>
        <v>GA06T4958</v>
      </c>
      <c r="AD2064" t="str">
        <f>_xlfn.IFNA(VLOOKUP(PrivateSchedule[[#This Row],[ow]],RTARoutes[[StageCodes]:[RouteID]],6,FALSE), VLOOKUP(PrivateSchedule[[#This Row],[re]],RTARoutes[[StageCodes]:[RouteID]],6,FALSE))</f>
        <v>PVT515</v>
      </c>
      <c r="AE2064" t="str" cm="1">
        <f t="array" ref="AE2064">_xlfn.IFS( NOT(ISNA(VLOOKUP(PrivateSchedule[[#This Row],[ow]],RTARoutes[[StageCodes]:[RouteID]],6,FALSE))), "O",  NOT(ISNA(VLOOKUP(PrivateSchedule[[#This Row],[re]],RTARoutes[[StageCodes]:[RouteID]],6,FALSE))), "R")</f>
        <v>R</v>
      </c>
      <c r="AF2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65" spans="2:33">
      <c r="B2065" s="171" t="s">
        <v>4166</v>
      </c>
      <c r="C2065" s="172" t="s">
        <v>4167</v>
      </c>
      <c r="E2065" s="176" t="s">
        <v>4168</v>
      </c>
      <c r="F2065" s="177" t="s">
        <v>4169</v>
      </c>
      <c r="J2065" s="171" t="s">
        <v>4170</v>
      </c>
      <c r="L2065" s="172" t="s">
        <v>16</v>
      </c>
      <c r="M2065" s="198">
        <v>32</v>
      </c>
      <c r="O2065" s="171" t="s">
        <v>3197</v>
      </c>
      <c r="T2065" s="173" t="s">
        <v>421</v>
      </c>
      <c r="U2065" t="str">
        <f t="shared" si="128"/>
        <v>ZUARINAGAR-VASCO</v>
      </c>
      <c r="V2065" s="163">
        <v>0.26041666666666669</v>
      </c>
      <c r="AA2065" s="165" t="str">
        <f t="shared" si="129"/>
        <v/>
      </c>
      <c r="AB2065" t="str">
        <f t="shared" si="130"/>
        <v>VSD</v>
      </c>
      <c r="AC2065" t="str">
        <f t="shared" si="131"/>
        <v>GA06T3220</v>
      </c>
      <c r="AD2065" t="str">
        <f>_xlfn.IFNA(VLOOKUP(PrivateSchedule[[#This Row],[ow]],RTARoutes[[StageCodes]:[RouteID]],6,FALSE), VLOOKUP(PrivateSchedule[[#This Row],[re]],RTARoutes[[StageCodes]:[RouteID]],6,FALSE))</f>
        <v>PVT515</v>
      </c>
      <c r="AE2065" t="str" cm="1">
        <f t="array" ref="AE2065">_xlfn.IFS( NOT(ISNA(VLOOKUP(PrivateSchedule[[#This Row],[ow]],RTARoutes[[StageCodes]:[RouteID]],6,FALSE))), "O",  NOT(ISNA(VLOOKUP(PrivateSchedule[[#This Row],[re]],RTARoutes[[StageCodes]:[RouteID]],6,FALSE))), "R")</f>
        <v>R</v>
      </c>
      <c r="AF2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66" spans="2:33">
      <c r="O2066" s="171" t="s">
        <v>421</v>
      </c>
      <c r="T2066" s="173" t="s">
        <v>1890</v>
      </c>
      <c r="U2066" t="str">
        <f t="shared" si="128"/>
        <v>VASCO-MARGAO</v>
      </c>
      <c r="V2066" s="163">
        <v>0.27777777777777779</v>
      </c>
      <c r="AA2066" s="165" t="str">
        <f t="shared" si="129"/>
        <v/>
      </c>
      <c r="AB2066" t="str">
        <f t="shared" si="130"/>
        <v>VSD</v>
      </c>
      <c r="AC2066" t="str">
        <f t="shared" si="131"/>
        <v>GA06T3220</v>
      </c>
      <c r="AD2066" t="str">
        <f>_xlfn.IFNA(VLOOKUP(PrivateSchedule[[#This Row],[ow]],RTARoutes[[StageCodes]:[RouteID]],6,FALSE), VLOOKUP(PrivateSchedule[[#This Row],[re]],RTARoutes[[StageCodes]:[RouteID]],6,FALSE))</f>
        <v>PVT308</v>
      </c>
      <c r="AE2066" t="str" cm="1">
        <f t="array" ref="AE2066">_xlfn.IFS( NOT(ISNA(VLOOKUP(PrivateSchedule[[#This Row],[ow]],RTARoutes[[StageCodes]:[RouteID]],6,FALSE))), "O",  NOT(ISNA(VLOOKUP(PrivateSchedule[[#This Row],[re]],RTARoutes[[StageCodes]:[RouteID]],6,FALSE))), "R")</f>
        <v>R</v>
      </c>
      <c r="AF2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67" spans="2:33">
      <c r="O2067" s="171" t="s">
        <v>1890</v>
      </c>
      <c r="T2067" s="173" t="s">
        <v>421</v>
      </c>
      <c r="U2067" t="str">
        <f t="shared" si="128"/>
        <v>MARGAO-VASCO</v>
      </c>
      <c r="V2067" s="163">
        <v>0.33333333333333331</v>
      </c>
      <c r="AA2067" s="165" t="str">
        <f t="shared" si="129"/>
        <v/>
      </c>
      <c r="AB2067" t="str">
        <f t="shared" si="130"/>
        <v>VSD</v>
      </c>
      <c r="AC2067" t="str">
        <f t="shared" si="131"/>
        <v>GA06T3220</v>
      </c>
      <c r="AD2067" t="str">
        <f>_xlfn.IFNA(VLOOKUP(PrivateSchedule[[#This Row],[ow]],RTARoutes[[StageCodes]:[RouteID]],6,FALSE), VLOOKUP(PrivateSchedule[[#This Row],[re]],RTARoutes[[StageCodes]:[RouteID]],6,FALSE))</f>
        <v>PVT308</v>
      </c>
      <c r="AE2067" t="str" cm="1">
        <f t="array" ref="AE2067">_xlfn.IFS( NOT(ISNA(VLOOKUP(PrivateSchedule[[#This Row],[ow]],RTARoutes[[StageCodes]:[RouteID]],6,FALSE))), "O",  NOT(ISNA(VLOOKUP(PrivateSchedule[[#This Row],[re]],RTARoutes[[StageCodes]:[RouteID]],6,FALSE))), "R")</f>
        <v>O</v>
      </c>
      <c r="AF2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68" spans="2:33">
      <c r="O2068" s="171" t="s">
        <v>421</v>
      </c>
      <c r="T2068" s="173" t="s">
        <v>3197</v>
      </c>
      <c r="U2068" t="str">
        <f t="shared" si="128"/>
        <v>VASCO-ZUARINAGAR</v>
      </c>
      <c r="V2068" s="163">
        <v>0.3923611111111111</v>
      </c>
      <c r="AA2068" s="165" t="str">
        <f t="shared" si="129"/>
        <v/>
      </c>
      <c r="AB2068" t="str">
        <f t="shared" si="130"/>
        <v>VSD</v>
      </c>
      <c r="AC2068" t="str">
        <f t="shared" si="131"/>
        <v>GA06T3220</v>
      </c>
      <c r="AD2068" t="str">
        <f>_xlfn.IFNA(VLOOKUP(PrivateSchedule[[#This Row],[ow]],RTARoutes[[StageCodes]:[RouteID]],6,FALSE), VLOOKUP(PrivateSchedule[[#This Row],[re]],RTARoutes[[StageCodes]:[RouteID]],6,FALSE))</f>
        <v>PVT515</v>
      </c>
      <c r="AE2068" t="str" cm="1">
        <f t="array" ref="AE2068">_xlfn.IFS( NOT(ISNA(VLOOKUP(PrivateSchedule[[#This Row],[ow]],RTARoutes[[StageCodes]:[RouteID]],6,FALSE))), "O",  NOT(ISNA(VLOOKUP(PrivateSchedule[[#This Row],[re]],RTARoutes[[StageCodes]:[RouteID]],6,FALSE))), "R")</f>
        <v>O</v>
      </c>
      <c r="AF2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69" spans="2:33">
      <c r="O2069" s="171" t="s">
        <v>3197</v>
      </c>
      <c r="T2069" s="173" t="s">
        <v>421</v>
      </c>
      <c r="U2069" t="str">
        <f t="shared" si="128"/>
        <v>ZUARINAGAR-VASCO</v>
      </c>
      <c r="V2069" s="163">
        <v>0.41666666666666669</v>
      </c>
      <c r="AA2069" s="165" t="str">
        <f t="shared" si="129"/>
        <v/>
      </c>
      <c r="AB2069" t="str">
        <f t="shared" si="130"/>
        <v>VSD</v>
      </c>
      <c r="AC2069" t="str">
        <f t="shared" si="131"/>
        <v>GA06T3220</v>
      </c>
      <c r="AD2069" t="str">
        <f>_xlfn.IFNA(VLOOKUP(PrivateSchedule[[#This Row],[ow]],RTARoutes[[StageCodes]:[RouteID]],6,FALSE), VLOOKUP(PrivateSchedule[[#This Row],[re]],RTARoutes[[StageCodes]:[RouteID]],6,FALSE))</f>
        <v>PVT515</v>
      </c>
      <c r="AE2069" t="str" cm="1">
        <f t="array" ref="AE2069">_xlfn.IFS( NOT(ISNA(VLOOKUP(PrivateSchedule[[#This Row],[ow]],RTARoutes[[StageCodes]:[RouteID]],6,FALSE))), "O",  NOT(ISNA(VLOOKUP(PrivateSchedule[[#This Row],[re]],RTARoutes[[StageCodes]:[RouteID]],6,FALSE))), "R")</f>
        <v>R</v>
      </c>
      <c r="AF2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70" spans="2:33">
      <c r="O2070" s="171" t="s">
        <v>421</v>
      </c>
      <c r="T2070" s="173" t="s">
        <v>1890</v>
      </c>
      <c r="U2070" t="str">
        <f t="shared" si="128"/>
        <v>VASCO-MARGAO</v>
      </c>
      <c r="V2070" s="163">
        <v>0.46180555555555558</v>
      </c>
      <c r="AA2070" s="165" t="str">
        <f t="shared" si="129"/>
        <v/>
      </c>
      <c r="AB2070" t="str">
        <f t="shared" si="130"/>
        <v>VSD</v>
      </c>
      <c r="AC2070" t="str">
        <f t="shared" si="131"/>
        <v>GA06T3220</v>
      </c>
      <c r="AD2070" t="str">
        <f>_xlfn.IFNA(VLOOKUP(PrivateSchedule[[#This Row],[ow]],RTARoutes[[StageCodes]:[RouteID]],6,FALSE), VLOOKUP(PrivateSchedule[[#This Row],[re]],RTARoutes[[StageCodes]:[RouteID]],6,FALSE))</f>
        <v>PVT308</v>
      </c>
      <c r="AE2070" t="str" cm="1">
        <f t="array" ref="AE2070">_xlfn.IFS( NOT(ISNA(VLOOKUP(PrivateSchedule[[#This Row],[ow]],RTARoutes[[StageCodes]:[RouteID]],6,FALSE))), "O",  NOT(ISNA(VLOOKUP(PrivateSchedule[[#This Row],[re]],RTARoutes[[StageCodes]:[RouteID]],6,FALSE))), "R")</f>
        <v>R</v>
      </c>
      <c r="AF2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71" spans="2:33">
      <c r="O2071" s="171" t="s">
        <v>1890</v>
      </c>
      <c r="T2071" s="173" t="s">
        <v>421</v>
      </c>
      <c r="U2071" t="str">
        <f t="shared" si="128"/>
        <v>MARGAO-VASCO</v>
      </c>
      <c r="V2071" s="163">
        <v>0.51041666666666663</v>
      </c>
      <c r="AA2071" s="165" t="str">
        <f t="shared" si="129"/>
        <v/>
      </c>
      <c r="AB2071" t="str">
        <f t="shared" si="130"/>
        <v>VSD</v>
      </c>
      <c r="AC2071" t="str">
        <f t="shared" si="131"/>
        <v>GA06T3220</v>
      </c>
      <c r="AD2071" t="str">
        <f>_xlfn.IFNA(VLOOKUP(PrivateSchedule[[#This Row],[ow]],RTARoutes[[StageCodes]:[RouteID]],6,FALSE), VLOOKUP(PrivateSchedule[[#This Row],[re]],RTARoutes[[StageCodes]:[RouteID]],6,FALSE))</f>
        <v>PVT308</v>
      </c>
      <c r="AE2071" t="str" cm="1">
        <f t="array" ref="AE2071">_xlfn.IFS( NOT(ISNA(VLOOKUP(PrivateSchedule[[#This Row],[ow]],RTARoutes[[StageCodes]:[RouteID]],6,FALSE))), "O",  NOT(ISNA(VLOOKUP(PrivateSchedule[[#This Row],[re]],RTARoutes[[StageCodes]:[RouteID]],6,FALSE))), "R")</f>
        <v>O</v>
      </c>
      <c r="AF2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72" spans="2:33">
      <c r="O2072" s="171" t="s">
        <v>421</v>
      </c>
      <c r="T2072" s="173" t="s">
        <v>1890</v>
      </c>
      <c r="U2072" t="str">
        <f t="shared" si="128"/>
        <v>VASCO-MARGAO</v>
      </c>
      <c r="V2072" s="163">
        <v>0.5625</v>
      </c>
      <c r="AA2072" s="165" t="str">
        <f t="shared" si="129"/>
        <v/>
      </c>
      <c r="AB2072" t="str">
        <f t="shared" si="130"/>
        <v>VSD</v>
      </c>
      <c r="AC2072" t="str">
        <f t="shared" si="131"/>
        <v>GA06T3220</v>
      </c>
      <c r="AD2072" t="str">
        <f>_xlfn.IFNA(VLOOKUP(PrivateSchedule[[#This Row],[ow]],RTARoutes[[StageCodes]:[RouteID]],6,FALSE), VLOOKUP(PrivateSchedule[[#This Row],[re]],RTARoutes[[StageCodes]:[RouteID]],6,FALSE))</f>
        <v>PVT308</v>
      </c>
      <c r="AE2072" t="str" cm="1">
        <f t="array" ref="AE2072">_xlfn.IFS( NOT(ISNA(VLOOKUP(PrivateSchedule[[#This Row],[ow]],RTARoutes[[StageCodes]:[RouteID]],6,FALSE))), "O",  NOT(ISNA(VLOOKUP(PrivateSchedule[[#This Row],[re]],RTARoutes[[StageCodes]:[RouteID]],6,FALSE))), "R")</f>
        <v>R</v>
      </c>
      <c r="AF2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73" spans="2:33">
      <c r="O2073" s="171" t="s">
        <v>1890</v>
      </c>
      <c r="T2073" s="173" t="s">
        <v>421</v>
      </c>
      <c r="U2073" t="str">
        <f t="shared" si="128"/>
        <v>MARGAO-VASCO</v>
      </c>
      <c r="V2073" s="163">
        <v>0.61805555555555558</v>
      </c>
      <c r="AA2073" s="165" t="str">
        <f t="shared" si="129"/>
        <v/>
      </c>
      <c r="AB2073" t="str">
        <f t="shared" si="130"/>
        <v>VSD</v>
      </c>
      <c r="AC2073" t="str">
        <f t="shared" si="131"/>
        <v>GA06T3220</v>
      </c>
      <c r="AD2073" t="str">
        <f>_xlfn.IFNA(VLOOKUP(PrivateSchedule[[#This Row],[ow]],RTARoutes[[StageCodes]:[RouteID]],6,FALSE), VLOOKUP(PrivateSchedule[[#This Row],[re]],RTARoutes[[StageCodes]:[RouteID]],6,FALSE))</f>
        <v>PVT308</v>
      </c>
      <c r="AE2073" t="str" cm="1">
        <f t="array" ref="AE2073">_xlfn.IFS( NOT(ISNA(VLOOKUP(PrivateSchedule[[#This Row],[ow]],RTARoutes[[StageCodes]:[RouteID]],6,FALSE))), "O",  NOT(ISNA(VLOOKUP(PrivateSchedule[[#This Row],[re]],RTARoutes[[StageCodes]:[RouteID]],6,FALSE))), "R")</f>
        <v>O</v>
      </c>
      <c r="AF2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74" spans="2:33">
      <c r="O2074" s="171" t="s">
        <v>421</v>
      </c>
      <c r="T2074" s="173" t="s">
        <v>1890</v>
      </c>
      <c r="U2074" t="str">
        <f t="shared" si="128"/>
        <v>VASCO-MARGAO</v>
      </c>
      <c r="V2074" s="163">
        <v>0.67708333333333337</v>
      </c>
      <c r="AA2074" s="165" t="str">
        <f t="shared" si="129"/>
        <v/>
      </c>
      <c r="AB2074" t="str">
        <f t="shared" si="130"/>
        <v>VSD</v>
      </c>
      <c r="AC2074" t="str">
        <f t="shared" si="131"/>
        <v>GA06T3220</v>
      </c>
      <c r="AD2074" t="str">
        <f>_xlfn.IFNA(VLOOKUP(PrivateSchedule[[#This Row],[ow]],RTARoutes[[StageCodes]:[RouteID]],6,FALSE), VLOOKUP(PrivateSchedule[[#This Row],[re]],RTARoutes[[StageCodes]:[RouteID]],6,FALSE))</f>
        <v>PVT308</v>
      </c>
      <c r="AE2074" t="str" cm="1">
        <f t="array" ref="AE2074">_xlfn.IFS( NOT(ISNA(VLOOKUP(PrivateSchedule[[#This Row],[ow]],RTARoutes[[StageCodes]:[RouteID]],6,FALSE))), "O",  NOT(ISNA(VLOOKUP(PrivateSchedule[[#This Row],[re]],RTARoutes[[StageCodes]:[RouteID]],6,FALSE))), "R")</f>
        <v>R</v>
      </c>
      <c r="AF2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75" spans="2:33">
      <c r="O2075" s="171" t="s">
        <v>1890</v>
      </c>
      <c r="T2075" s="173" t="s">
        <v>421</v>
      </c>
      <c r="U2075" t="str">
        <f t="shared" si="128"/>
        <v>MARGAO-VASCO</v>
      </c>
      <c r="V2075" s="163">
        <v>0.72916666666666663</v>
      </c>
      <c r="AA2075" s="165" t="str">
        <f t="shared" si="129"/>
        <v/>
      </c>
      <c r="AB2075" t="str">
        <f t="shared" si="130"/>
        <v>VSD</v>
      </c>
      <c r="AC2075" t="str">
        <f t="shared" si="131"/>
        <v>GA06T3220</v>
      </c>
      <c r="AD2075" t="str">
        <f>_xlfn.IFNA(VLOOKUP(PrivateSchedule[[#This Row],[ow]],RTARoutes[[StageCodes]:[RouteID]],6,FALSE), VLOOKUP(PrivateSchedule[[#This Row],[re]],RTARoutes[[StageCodes]:[RouteID]],6,FALSE))</f>
        <v>PVT308</v>
      </c>
      <c r="AE2075" t="str" cm="1">
        <f t="array" ref="AE2075">_xlfn.IFS( NOT(ISNA(VLOOKUP(PrivateSchedule[[#This Row],[ow]],RTARoutes[[StageCodes]:[RouteID]],6,FALSE))), "O",  NOT(ISNA(VLOOKUP(PrivateSchedule[[#This Row],[re]],RTARoutes[[StageCodes]:[RouteID]],6,FALSE))), "R")</f>
        <v>O</v>
      </c>
      <c r="AF2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76" spans="2:33">
      <c r="O2076" s="171" t="s">
        <v>421</v>
      </c>
      <c r="T2076" s="173" t="s">
        <v>3197</v>
      </c>
      <c r="U2076" t="str">
        <f t="shared" si="128"/>
        <v>VASCO-ZUARINAGAR</v>
      </c>
      <c r="V2076" s="163">
        <v>0.79513888888888884</v>
      </c>
      <c r="AA2076" s="165" t="str">
        <f t="shared" si="129"/>
        <v/>
      </c>
      <c r="AB2076" t="str">
        <f t="shared" si="130"/>
        <v>VSD</v>
      </c>
      <c r="AC2076" t="str">
        <f t="shared" si="131"/>
        <v>GA06T3220</v>
      </c>
      <c r="AD2076" t="str">
        <f>_xlfn.IFNA(VLOOKUP(PrivateSchedule[[#This Row],[ow]],RTARoutes[[StageCodes]:[RouteID]],6,FALSE), VLOOKUP(PrivateSchedule[[#This Row],[re]],RTARoutes[[StageCodes]:[RouteID]],6,FALSE))</f>
        <v>PVT515</v>
      </c>
      <c r="AE2076" t="str" cm="1">
        <f t="array" ref="AE2076">_xlfn.IFS( NOT(ISNA(VLOOKUP(PrivateSchedule[[#This Row],[ow]],RTARoutes[[StageCodes]:[RouteID]],6,FALSE))), "O",  NOT(ISNA(VLOOKUP(PrivateSchedule[[#This Row],[re]],RTARoutes[[StageCodes]:[RouteID]],6,FALSE))), "R")</f>
        <v>O</v>
      </c>
      <c r="AF2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077" spans="2:33">
      <c r="O2077" s="171" t="s">
        <v>3197</v>
      </c>
      <c r="T2077" s="173" t="s">
        <v>421</v>
      </c>
      <c r="U2077" t="str">
        <f t="shared" si="128"/>
        <v>ZUARINAGAR-VASCO</v>
      </c>
      <c r="V2077" s="163">
        <v>0.81597222222222221</v>
      </c>
      <c r="AA2077" s="165" t="str">
        <f t="shared" si="129"/>
        <v/>
      </c>
      <c r="AB2077" t="str">
        <f t="shared" si="130"/>
        <v>VSD</v>
      </c>
      <c r="AC2077" t="str">
        <f t="shared" si="131"/>
        <v>GA06T3220</v>
      </c>
      <c r="AD2077" t="str">
        <f>_xlfn.IFNA(VLOOKUP(PrivateSchedule[[#This Row],[ow]],RTARoutes[[StageCodes]:[RouteID]],6,FALSE), VLOOKUP(PrivateSchedule[[#This Row],[re]],RTARoutes[[StageCodes]:[RouteID]],6,FALSE))</f>
        <v>PVT515</v>
      </c>
      <c r="AE2077" t="str" cm="1">
        <f t="array" ref="AE2077">_xlfn.IFS( NOT(ISNA(VLOOKUP(PrivateSchedule[[#This Row],[ow]],RTARoutes[[StageCodes]:[RouteID]],6,FALSE))), "O",  NOT(ISNA(VLOOKUP(PrivateSchedule[[#This Row],[re]],RTARoutes[[StageCodes]:[RouteID]],6,FALSE))), "R")</f>
        <v>R</v>
      </c>
      <c r="AF2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078" spans="2:33">
      <c r="O2078" s="171" t="s">
        <v>421</v>
      </c>
      <c r="T2078" s="173" t="s">
        <v>3553</v>
      </c>
      <c r="U2078" t="str">
        <f t="shared" si="128"/>
        <v>VASCO-Housing Board</v>
      </c>
      <c r="V2078" s="163">
        <v>0.84722222222222221</v>
      </c>
      <c r="AA2078" s="165" t="str">
        <f t="shared" si="129"/>
        <v/>
      </c>
      <c r="AB2078" t="str">
        <f t="shared" si="130"/>
        <v>VSD</v>
      </c>
      <c r="AC2078" t="str">
        <f t="shared" si="131"/>
        <v>GA06T3220</v>
      </c>
      <c r="AD2078" t="e">
        <f>_xlfn.IFNA(VLOOKUP(PrivateSchedule[[#This Row],[ow]],RTARoutes[[StageCodes]:[RouteID]],6,FALSE), VLOOKUP(PrivateSchedule[[#This Row],[re]],RTARoutes[[StageCodes]:[RouteID]],6,FALSE))</f>
        <v>#N/A</v>
      </c>
      <c r="AE2078" t="e" cm="1">
        <f t="array" ref="AE2078">_xlfn.IFS( NOT(ISNA(VLOOKUP(PrivateSchedule[[#This Row],[ow]],RTARoutes[[StageCodes]:[RouteID]],6,FALSE))), "O",  NOT(ISNA(VLOOKUP(PrivateSchedule[[#This Row],[re]],RTARoutes[[StageCodes]:[RouteID]],6,FALSE))), "R")</f>
        <v>#N/A</v>
      </c>
      <c r="AF2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VSD-*HBM</v>
      </c>
      <c r="AG2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HBM-*VSD</v>
      </c>
    </row>
    <row r="2079" spans="2:33">
      <c r="B2079" s="171" t="s">
        <v>4171</v>
      </c>
      <c r="C2079" s="172" t="s">
        <v>4172</v>
      </c>
      <c r="E2079" s="176" t="s">
        <v>4173</v>
      </c>
      <c r="F2079" s="177" t="s">
        <v>4174</v>
      </c>
      <c r="J2079" s="171" t="s">
        <v>4175</v>
      </c>
      <c r="L2079" s="172" t="s">
        <v>16</v>
      </c>
      <c r="M2079" s="198">
        <v>28</v>
      </c>
      <c r="N2079" s="199">
        <v>11</v>
      </c>
      <c r="O2079" s="171" t="s">
        <v>421</v>
      </c>
      <c r="T2079" s="173" t="s">
        <v>1890</v>
      </c>
      <c r="U2079" t="str">
        <f t="shared" si="128"/>
        <v>VASCO-MARGAO</v>
      </c>
      <c r="V2079" s="163">
        <v>0.24652777777777779</v>
      </c>
      <c r="AA2079" s="165" t="str">
        <f t="shared" si="129"/>
        <v/>
      </c>
      <c r="AB2079" t="str">
        <f t="shared" si="130"/>
        <v>VSD</v>
      </c>
      <c r="AC2079" t="str">
        <f t="shared" si="131"/>
        <v>GA04T9449</v>
      </c>
      <c r="AD2079" t="str">
        <f>_xlfn.IFNA(VLOOKUP(PrivateSchedule[[#This Row],[ow]],RTARoutes[[StageCodes]:[RouteID]],6,FALSE), VLOOKUP(PrivateSchedule[[#This Row],[re]],RTARoutes[[StageCodes]:[RouteID]],6,FALSE))</f>
        <v>PVT308</v>
      </c>
      <c r="AE2079" t="str" cm="1">
        <f t="array" ref="AE2079">_xlfn.IFS( NOT(ISNA(VLOOKUP(PrivateSchedule[[#This Row],[ow]],RTARoutes[[StageCodes]:[RouteID]],6,FALSE))), "O",  NOT(ISNA(VLOOKUP(PrivateSchedule[[#This Row],[re]],RTARoutes[[StageCodes]:[RouteID]],6,FALSE))), "R")</f>
        <v>R</v>
      </c>
      <c r="AF2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80" spans="2:33">
      <c r="O2080" s="171" t="s">
        <v>1890</v>
      </c>
      <c r="T2080" s="173" t="s">
        <v>421</v>
      </c>
      <c r="U2080" t="str">
        <f t="shared" si="128"/>
        <v>MARGAO-VASCO</v>
      </c>
      <c r="V2080" s="163">
        <v>0.30902777777777779</v>
      </c>
      <c r="AA2080" s="165" t="str">
        <f t="shared" si="129"/>
        <v/>
      </c>
      <c r="AB2080" t="str">
        <f t="shared" si="130"/>
        <v>VSD</v>
      </c>
      <c r="AC2080" t="str">
        <f t="shared" si="131"/>
        <v>GA04T9449</v>
      </c>
      <c r="AD2080" t="str">
        <f>_xlfn.IFNA(VLOOKUP(PrivateSchedule[[#This Row],[ow]],RTARoutes[[StageCodes]:[RouteID]],6,FALSE), VLOOKUP(PrivateSchedule[[#This Row],[re]],RTARoutes[[StageCodes]:[RouteID]],6,FALSE))</f>
        <v>PVT308</v>
      </c>
      <c r="AE2080" t="str" cm="1">
        <f t="array" ref="AE2080">_xlfn.IFS( NOT(ISNA(VLOOKUP(PrivateSchedule[[#This Row],[ow]],RTARoutes[[StageCodes]:[RouteID]],6,FALSE))), "O",  NOT(ISNA(VLOOKUP(PrivateSchedule[[#This Row],[re]],RTARoutes[[StageCodes]:[RouteID]],6,FALSE))), "R")</f>
        <v>O</v>
      </c>
      <c r="AF2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81" spans="2:33">
      <c r="O2081" s="171" t="s">
        <v>421</v>
      </c>
      <c r="T2081" s="173" t="s">
        <v>1890</v>
      </c>
      <c r="U2081" t="str">
        <f t="shared" si="128"/>
        <v>VASCO-MARGAO</v>
      </c>
      <c r="V2081" s="163">
        <v>0.3576388888888889</v>
      </c>
      <c r="AA2081" s="165" t="str">
        <f t="shared" si="129"/>
        <v/>
      </c>
      <c r="AB2081" t="str">
        <f t="shared" si="130"/>
        <v>VSD</v>
      </c>
      <c r="AC2081" t="str">
        <f t="shared" si="131"/>
        <v>GA04T9449</v>
      </c>
      <c r="AD2081" t="str">
        <f>_xlfn.IFNA(VLOOKUP(PrivateSchedule[[#This Row],[ow]],RTARoutes[[StageCodes]:[RouteID]],6,FALSE), VLOOKUP(PrivateSchedule[[#This Row],[re]],RTARoutes[[StageCodes]:[RouteID]],6,FALSE))</f>
        <v>PVT308</v>
      </c>
      <c r="AE2081" t="str" cm="1">
        <f t="array" ref="AE2081">_xlfn.IFS( NOT(ISNA(VLOOKUP(PrivateSchedule[[#This Row],[ow]],RTARoutes[[StageCodes]:[RouteID]],6,FALSE))), "O",  NOT(ISNA(VLOOKUP(PrivateSchedule[[#This Row],[re]],RTARoutes[[StageCodes]:[RouteID]],6,FALSE))), "R")</f>
        <v>R</v>
      </c>
      <c r="AF2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82" spans="2:33">
      <c r="O2082" s="171" t="s">
        <v>1890</v>
      </c>
      <c r="T2082" s="173" t="s">
        <v>421</v>
      </c>
      <c r="U2082" t="str">
        <f t="shared" si="128"/>
        <v>MARGAO-VASCO</v>
      </c>
      <c r="V2082" s="163">
        <v>0.40277777777777779</v>
      </c>
      <c r="AA2082" s="165" t="str">
        <f t="shared" si="129"/>
        <v/>
      </c>
      <c r="AB2082" t="str">
        <f t="shared" si="130"/>
        <v>VSD</v>
      </c>
      <c r="AC2082" t="str">
        <f t="shared" si="131"/>
        <v>GA04T9449</v>
      </c>
      <c r="AD2082" t="str">
        <f>_xlfn.IFNA(VLOOKUP(PrivateSchedule[[#This Row],[ow]],RTARoutes[[StageCodes]:[RouteID]],6,FALSE), VLOOKUP(PrivateSchedule[[#This Row],[re]],RTARoutes[[StageCodes]:[RouteID]],6,FALSE))</f>
        <v>PVT308</v>
      </c>
      <c r="AE2082" t="str" cm="1">
        <f t="array" ref="AE2082">_xlfn.IFS( NOT(ISNA(VLOOKUP(PrivateSchedule[[#This Row],[ow]],RTARoutes[[StageCodes]:[RouteID]],6,FALSE))), "O",  NOT(ISNA(VLOOKUP(PrivateSchedule[[#This Row],[re]],RTARoutes[[StageCodes]:[RouteID]],6,FALSE))), "R")</f>
        <v>O</v>
      </c>
      <c r="AF2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83" spans="2:33">
      <c r="O2083" s="171" t="s">
        <v>421</v>
      </c>
      <c r="T2083" s="173" t="s">
        <v>1890</v>
      </c>
      <c r="U2083" t="str">
        <f t="shared" si="128"/>
        <v>VASCO-MARGAO</v>
      </c>
      <c r="V2083" s="163">
        <v>0.4548611111111111</v>
      </c>
      <c r="AA2083" s="165" t="str">
        <f t="shared" si="129"/>
        <v/>
      </c>
      <c r="AB2083" t="str">
        <f t="shared" si="130"/>
        <v>VSD</v>
      </c>
      <c r="AC2083" t="str">
        <f t="shared" si="131"/>
        <v>GA04T9449</v>
      </c>
      <c r="AD2083" t="str">
        <f>_xlfn.IFNA(VLOOKUP(PrivateSchedule[[#This Row],[ow]],RTARoutes[[StageCodes]:[RouteID]],6,FALSE), VLOOKUP(PrivateSchedule[[#This Row],[re]],RTARoutes[[StageCodes]:[RouteID]],6,FALSE))</f>
        <v>PVT308</v>
      </c>
      <c r="AE2083" t="str" cm="1">
        <f t="array" ref="AE2083">_xlfn.IFS( NOT(ISNA(VLOOKUP(PrivateSchedule[[#This Row],[ow]],RTARoutes[[StageCodes]:[RouteID]],6,FALSE))), "O",  NOT(ISNA(VLOOKUP(PrivateSchedule[[#This Row],[re]],RTARoutes[[StageCodes]:[RouteID]],6,FALSE))), "R")</f>
        <v>R</v>
      </c>
      <c r="AF2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84" spans="2:33">
      <c r="O2084" s="171" t="s">
        <v>1890</v>
      </c>
      <c r="T2084" s="173" t="s">
        <v>3514</v>
      </c>
      <c r="U2084" t="str">
        <f t="shared" si="128"/>
        <v>MARGAO-MPT Colony</v>
      </c>
      <c r="V2084" s="163">
        <v>0.50694444444444442</v>
      </c>
      <c r="AA2084" s="165" t="str">
        <f t="shared" si="129"/>
        <v/>
      </c>
      <c r="AB2084" t="str">
        <f t="shared" si="130"/>
        <v>VSD</v>
      </c>
      <c r="AC2084" t="str">
        <f t="shared" si="131"/>
        <v>GA04T9449</v>
      </c>
      <c r="AD2084" t="str">
        <f>_xlfn.IFNA(VLOOKUP(PrivateSchedule[[#This Row],[ow]],RTARoutes[[StageCodes]:[RouteID]],6,FALSE), VLOOKUP(PrivateSchedule[[#This Row],[re]],RTARoutes[[StageCodes]:[RouteID]],6,FALSE))</f>
        <v>PVT261</v>
      </c>
      <c r="AE2084" t="str" cm="1">
        <f t="array" ref="AE2084">_xlfn.IFS( NOT(ISNA(VLOOKUP(PrivateSchedule[[#This Row],[ow]],RTARoutes[[StageCodes]:[RouteID]],6,FALSE))), "O",  NOT(ISNA(VLOOKUP(PrivateSchedule[[#This Row],[re]],RTARoutes[[StageCodes]:[RouteID]],6,FALSE))), "R")</f>
        <v>R</v>
      </c>
      <c r="AF2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MRG-*MCY</v>
      </c>
      <c r="AG2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MCY-*MRG</v>
      </c>
    </row>
    <row r="2085" spans="2:33">
      <c r="O2085" s="171" t="s">
        <v>3514</v>
      </c>
      <c r="T2085" s="173" t="s">
        <v>1890</v>
      </c>
      <c r="U2085" t="str">
        <f t="shared" si="128"/>
        <v>MPT Colony-MARGAO</v>
      </c>
      <c r="V2085" s="163">
        <v>0.55208333333333337</v>
      </c>
      <c r="AA2085" s="165" t="str">
        <f t="shared" si="129"/>
        <v/>
      </c>
      <c r="AB2085" t="str">
        <f t="shared" si="130"/>
        <v>VSD</v>
      </c>
      <c r="AC2085" t="str">
        <f t="shared" si="131"/>
        <v>GA04T9449</v>
      </c>
      <c r="AD2085" t="str">
        <f>_xlfn.IFNA(VLOOKUP(PrivateSchedule[[#This Row],[ow]],RTARoutes[[StageCodes]:[RouteID]],6,FALSE), VLOOKUP(PrivateSchedule[[#This Row],[re]],RTARoutes[[StageCodes]:[RouteID]],6,FALSE))</f>
        <v>PVT261</v>
      </c>
      <c r="AE2085" t="str" cm="1">
        <f t="array" ref="AE2085">_xlfn.IFS( NOT(ISNA(VLOOKUP(PrivateSchedule[[#This Row],[ow]],RTARoutes[[StageCodes]:[RouteID]],6,FALSE))), "O",  NOT(ISNA(VLOOKUP(PrivateSchedule[[#This Row],[re]],RTARoutes[[StageCodes]:[RouteID]],6,FALSE))), "R")</f>
        <v>O</v>
      </c>
      <c r="AF2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MCY-*MRG</v>
      </c>
      <c r="AG2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MRG-*MCY</v>
      </c>
    </row>
    <row r="2086" spans="2:33">
      <c r="O2086" s="171" t="s">
        <v>1890</v>
      </c>
      <c r="T2086" s="173" t="s">
        <v>421</v>
      </c>
      <c r="U2086" t="str">
        <f t="shared" si="128"/>
        <v>MARGAO-VASCO</v>
      </c>
      <c r="V2086" s="163">
        <v>0.61111111111111116</v>
      </c>
      <c r="AA2086" s="165" t="str">
        <f t="shared" si="129"/>
        <v/>
      </c>
      <c r="AB2086" t="str">
        <f t="shared" si="130"/>
        <v>VSD</v>
      </c>
      <c r="AC2086" t="str">
        <f t="shared" si="131"/>
        <v>GA04T9449</v>
      </c>
      <c r="AD2086" t="str">
        <f>_xlfn.IFNA(VLOOKUP(PrivateSchedule[[#This Row],[ow]],RTARoutes[[StageCodes]:[RouteID]],6,FALSE), VLOOKUP(PrivateSchedule[[#This Row],[re]],RTARoutes[[StageCodes]:[RouteID]],6,FALSE))</f>
        <v>PVT308</v>
      </c>
      <c r="AE2086" t="str" cm="1">
        <f t="array" ref="AE2086">_xlfn.IFS( NOT(ISNA(VLOOKUP(PrivateSchedule[[#This Row],[ow]],RTARoutes[[StageCodes]:[RouteID]],6,FALSE))), "O",  NOT(ISNA(VLOOKUP(PrivateSchedule[[#This Row],[re]],RTARoutes[[StageCodes]:[RouteID]],6,FALSE))), "R")</f>
        <v>O</v>
      </c>
      <c r="AF2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87" spans="2:33">
      <c r="O2087" s="171" t="s">
        <v>421</v>
      </c>
      <c r="T2087" s="173" t="s">
        <v>1890</v>
      </c>
      <c r="U2087" t="str">
        <f t="shared" si="128"/>
        <v>VASCO-MARGAO</v>
      </c>
      <c r="V2087" s="163">
        <v>0.6875</v>
      </c>
      <c r="AA2087" s="165" t="str">
        <f t="shared" si="129"/>
        <v/>
      </c>
      <c r="AB2087" t="str">
        <f t="shared" si="130"/>
        <v>VSD</v>
      </c>
      <c r="AC2087" t="str">
        <f t="shared" si="131"/>
        <v>GA04T9449</v>
      </c>
      <c r="AD2087" t="str">
        <f>_xlfn.IFNA(VLOOKUP(PrivateSchedule[[#This Row],[ow]],RTARoutes[[StageCodes]:[RouteID]],6,FALSE), VLOOKUP(PrivateSchedule[[#This Row],[re]],RTARoutes[[StageCodes]:[RouteID]],6,FALSE))</f>
        <v>PVT308</v>
      </c>
      <c r="AE2087" t="str" cm="1">
        <f t="array" ref="AE2087">_xlfn.IFS( NOT(ISNA(VLOOKUP(PrivateSchedule[[#This Row],[ow]],RTARoutes[[StageCodes]:[RouteID]],6,FALSE))), "O",  NOT(ISNA(VLOOKUP(PrivateSchedule[[#This Row],[re]],RTARoutes[[StageCodes]:[RouteID]],6,FALSE))), "R")</f>
        <v>R</v>
      </c>
      <c r="AF2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88" spans="2:33">
      <c r="O2088" s="171" t="s">
        <v>1890</v>
      </c>
      <c r="T2088" s="173" t="s">
        <v>421</v>
      </c>
      <c r="U2088" t="str">
        <f t="shared" si="128"/>
        <v>MARGAO-VASCO</v>
      </c>
      <c r="V2088" s="163">
        <v>0.73263888888888884</v>
      </c>
      <c r="AA2088" s="165" t="str">
        <f t="shared" si="129"/>
        <v/>
      </c>
      <c r="AB2088" t="str">
        <f t="shared" si="130"/>
        <v>VSD</v>
      </c>
      <c r="AC2088" t="str">
        <f t="shared" si="131"/>
        <v>GA04T9449</v>
      </c>
      <c r="AD2088" t="str">
        <f>_xlfn.IFNA(VLOOKUP(PrivateSchedule[[#This Row],[ow]],RTARoutes[[StageCodes]:[RouteID]],6,FALSE), VLOOKUP(PrivateSchedule[[#This Row],[re]],RTARoutes[[StageCodes]:[RouteID]],6,FALSE))</f>
        <v>PVT308</v>
      </c>
      <c r="AE2088" t="str" cm="1">
        <f t="array" ref="AE2088">_xlfn.IFS( NOT(ISNA(VLOOKUP(PrivateSchedule[[#This Row],[ow]],RTARoutes[[StageCodes]:[RouteID]],6,FALSE))), "O",  NOT(ISNA(VLOOKUP(PrivateSchedule[[#This Row],[re]],RTARoutes[[StageCodes]:[RouteID]],6,FALSE))), "R")</f>
        <v>O</v>
      </c>
      <c r="AF2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89" spans="2:33">
      <c r="O2089" s="171" t="s">
        <v>421</v>
      </c>
      <c r="T2089" s="173" t="s">
        <v>1890</v>
      </c>
      <c r="U2089" t="str">
        <f t="shared" si="128"/>
        <v>VASCO-MARGAO</v>
      </c>
      <c r="V2089" s="163">
        <v>0.77083333333333337</v>
      </c>
      <c r="AA2089" s="165" t="str">
        <f t="shared" si="129"/>
        <v/>
      </c>
      <c r="AB2089" t="str">
        <f t="shared" si="130"/>
        <v>VSD</v>
      </c>
      <c r="AC2089" t="str">
        <f t="shared" si="131"/>
        <v>GA04T9449</v>
      </c>
      <c r="AD2089" t="str">
        <f>_xlfn.IFNA(VLOOKUP(PrivateSchedule[[#This Row],[ow]],RTARoutes[[StageCodes]:[RouteID]],6,FALSE), VLOOKUP(PrivateSchedule[[#This Row],[re]],RTARoutes[[StageCodes]:[RouteID]],6,FALSE))</f>
        <v>PVT308</v>
      </c>
      <c r="AE2089" t="str" cm="1">
        <f t="array" ref="AE2089">_xlfn.IFS( NOT(ISNA(VLOOKUP(PrivateSchedule[[#This Row],[ow]],RTARoutes[[StageCodes]:[RouteID]],6,FALSE))), "O",  NOT(ISNA(VLOOKUP(PrivateSchedule[[#This Row],[re]],RTARoutes[[StageCodes]:[RouteID]],6,FALSE))), "R")</f>
        <v>R</v>
      </c>
      <c r="AF2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90" spans="2:33">
      <c r="O2090" s="171" t="s">
        <v>1890</v>
      </c>
      <c r="T2090" s="173" t="s">
        <v>421</v>
      </c>
      <c r="U2090" t="str">
        <f t="shared" si="128"/>
        <v>MARGAO-VASCO</v>
      </c>
      <c r="V2090" s="163">
        <v>0.8125</v>
      </c>
      <c r="AA2090" s="165" t="str">
        <f t="shared" si="129"/>
        <v/>
      </c>
      <c r="AB2090" t="str">
        <f t="shared" si="130"/>
        <v>VSD</v>
      </c>
      <c r="AC2090" t="str">
        <f t="shared" si="131"/>
        <v>GA04T9449</v>
      </c>
      <c r="AD2090" t="str">
        <f>_xlfn.IFNA(VLOOKUP(PrivateSchedule[[#This Row],[ow]],RTARoutes[[StageCodes]:[RouteID]],6,FALSE), VLOOKUP(PrivateSchedule[[#This Row],[re]],RTARoutes[[StageCodes]:[RouteID]],6,FALSE))</f>
        <v>PVT308</v>
      </c>
      <c r="AE2090" t="str" cm="1">
        <f t="array" ref="AE2090">_xlfn.IFS( NOT(ISNA(VLOOKUP(PrivateSchedule[[#This Row],[ow]],RTARoutes[[StageCodes]:[RouteID]],6,FALSE))), "O",  NOT(ISNA(VLOOKUP(PrivateSchedule[[#This Row],[re]],RTARoutes[[StageCodes]:[RouteID]],6,FALSE))), "R")</f>
        <v>O</v>
      </c>
      <c r="AF2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91" spans="2:33">
      <c r="B2091" s="171" t="s">
        <v>4176</v>
      </c>
      <c r="C2091" s="172" t="s">
        <v>4177</v>
      </c>
      <c r="E2091" s="176" t="s">
        <v>4178</v>
      </c>
      <c r="F2091" s="177" t="s">
        <v>4179</v>
      </c>
      <c r="J2091" s="171" t="s">
        <v>4180</v>
      </c>
      <c r="L2091" s="172" t="s">
        <v>16</v>
      </c>
      <c r="M2091" s="198">
        <v>32</v>
      </c>
      <c r="N2091" s="199">
        <v>12</v>
      </c>
      <c r="O2091" s="171" t="s">
        <v>421</v>
      </c>
      <c r="T2091" s="173" t="s">
        <v>1890</v>
      </c>
      <c r="U2091" t="str">
        <f t="shared" si="128"/>
        <v>VASCO-MARGAO</v>
      </c>
      <c r="V2091" s="163">
        <v>0.29166666666666669</v>
      </c>
      <c r="AA2091" s="165" t="str">
        <f t="shared" si="129"/>
        <v/>
      </c>
      <c r="AB2091" t="str">
        <f t="shared" si="130"/>
        <v>VSD</v>
      </c>
      <c r="AC2091" t="str">
        <f t="shared" si="131"/>
        <v>GA06T3959</v>
      </c>
      <c r="AD2091" t="str">
        <f>_xlfn.IFNA(VLOOKUP(PrivateSchedule[[#This Row],[ow]],RTARoutes[[StageCodes]:[RouteID]],6,FALSE), VLOOKUP(PrivateSchedule[[#This Row],[re]],RTARoutes[[StageCodes]:[RouteID]],6,FALSE))</f>
        <v>PVT308</v>
      </c>
      <c r="AE2091" t="str" cm="1">
        <f t="array" ref="AE2091">_xlfn.IFS( NOT(ISNA(VLOOKUP(PrivateSchedule[[#This Row],[ow]],RTARoutes[[StageCodes]:[RouteID]],6,FALSE))), "O",  NOT(ISNA(VLOOKUP(PrivateSchedule[[#This Row],[re]],RTARoutes[[StageCodes]:[RouteID]],6,FALSE))), "R")</f>
        <v>R</v>
      </c>
      <c r="AF2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92" spans="2:33">
      <c r="O2092" s="171" t="s">
        <v>1890</v>
      </c>
      <c r="T2092" s="173" t="s">
        <v>421</v>
      </c>
      <c r="U2092" t="str">
        <f t="shared" si="128"/>
        <v>MARGAO-VASCO</v>
      </c>
      <c r="V2092" s="163">
        <v>0.34722222222222221</v>
      </c>
      <c r="AA2092" s="165" t="str">
        <f t="shared" si="129"/>
        <v/>
      </c>
      <c r="AB2092" t="str">
        <f t="shared" si="130"/>
        <v>VSD</v>
      </c>
      <c r="AC2092" t="str">
        <f t="shared" si="131"/>
        <v>GA06T3959</v>
      </c>
      <c r="AD2092" t="str">
        <f>_xlfn.IFNA(VLOOKUP(PrivateSchedule[[#This Row],[ow]],RTARoutes[[StageCodes]:[RouteID]],6,FALSE), VLOOKUP(PrivateSchedule[[#This Row],[re]],RTARoutes[[StageCodes]:[RouteID]],6,FALSE))</f>
        <v>PVT308</v>
      </c>
      <c r="AE2092" t="str" cm="1">
        <f t="array" ref="AE2092">_xlfn.IFS( NOT(ISNA(VLOOKUP(PrivateSchedule[[#This Row],[ow]],RTARoutes[[StageCodes]:[RouteID]],6,FALSE))), "O",  NOT(ISNA(VLOOKUP(PrivateSchedule[[#This Row],[re]],RTARoutes[[StageCodes]:[RouteID]],6,FALSE))), "R")</f>
        <v>O</v>
      </c>
      <c r="AF2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93" spans="2:33">
      <c r="O2093" s="171" t="s">
        <v>421</v>
      </c>
      <c r="T2093" s="173" t="s">
        <v>1890</v>
      </c>
      <c r="U2093" t="str">
        <f t="shared" si="128"/>
        <v>VASCO-MARGAO</v>
      </c>
      <c r="V2093" s="163">
        <v>0.43055555555555558</v>
      </c>
      <c r="AA2093" s="165" t="str">
        <f t="shared" si="129"/>
        <v/>
      </c>
      <c r="AB2093" t="str">
        <f t="shared" si="130"/>
        <v>VSD</v>
      </c>
      <c r="AC2093" t="str">
        <f t="shared" si="131"/>
        <v>GA06T3959</v>
      </c>
      <c r="AD2093" t="str">
        <f>_xlfn.IFNA(VLOOKUP(PrivateSchedule[[#This Row],[ow]],RTARoutes[[StageCodes]:[RouteID]],6,FALSE), VLOOKUP(PrivateSchedule[[#This Row],[re]],RTARoutes[[StageCodes]:[RouteID]],6,FALSE))</f>
        <v>PVT308</v>
      </c>
      <c r="AE2093" t="str" cm="1">
        <f t="array" ref="AE2093">_xlfn.IFS( NOT(ISNA(VLOOKUP(PrivateSchedule[[#This Row],[ow]],RTARoutes[[StageCodes]:[RouteID]],6,FALSE))), "O",  NOT(ISNA(VLOOKUP(PrivateSchedule[[#This Row],[re]],RTARoutes[[StageCodes]:[RouteID]],6,FALSE))), "R")</f>
        <v>R</v>
      </c>
      <c r="AF2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94" spans="2:33">
      <c r="O2094" s="171" t="s">
        <v>1890</v>
      </c>
      <c r="T2094" s="173" t="s">
        <v>421</v>
      </c>
      <c r="U2094" t="str">
        <f t="shared" si="128"/>
        <v>MARGAO-VASCO</v>
      </c>
      <c r="V2094" s="163">
        <v>0.4861111111111111</v>
      </c>
      <c r="AA2094" s="165" t="str">
        <f t="shared" si="129"/>
        <v/>
      </c>
      <c r="AB2094" t="str">
        <f t="shared" si="130"/>
        <v>VSD</v>
      </c>
      <c r="AC2094" t="str">
        <f t="shared" si="131"/>
        <v>GA06T3959</v>
      </c>
      <c r="AD2094" t="str">
        <f>_xlfn.IFNA(VLOOKUP(PrivateSchedule[[#This Row],[ow]],RTARoutes[[StageCodes]:[RouteID]],6,FALSE), VLOOKUP(PrivateSchedule[[#This Row],[re]],RTARoutes[[StageCodes]:[RouteID]],6,FALSE))</f>
        <v>PVT308</v>
      </c>
      <c r="AE2094" t="str" cm="1">
        <f t="array" ref="AE2094">_xlfn.IFS( NOT(ISNA(VLOOKUP(PrivateSchedule[[#This Row],[ow]],RTARoutes[[StageCodes]:[RouteID]],6,FALSE))), "O",  NOT(ISNA(VLOOKUP(PrivateSchedule[[#This Row],[re]],RTARoutes[[StageCodes]:[RouteID]],6,FALSE))), "R")</f>
        <v>O</v>
      </c>
      <c r="AF2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95" spans="2:33">
      <c r="O2095" s="171" t="s">
        <v>421</v>
      </c>
      <c r="T2095" s="173" t="s">
        <v>1890</v>
      </c>
      <c r="U2095" t="str">
        <f t="shared" si="128"/>
        <v>VASCO-MARGAO</v>
      </c>
      <c r="V2095" s="163">
        <v>0.625</v>
      </c>
      <c r="AA2095" s="165" t="str">
        <f t="shared" si="129"/>
        <v/>
      </c>
      <c r="AB2095" t="str">
        <f t="shared" si="130"/>
        <v>VSD</v>
      </c>
      <c r="AC2095" t="str">
        <f t="shared" si="131"/>
        <v>GA06T3959</v>
      </c>
      <c r="AD2095" t="str">
        <f>_xlfn.IFNA(VLOOKUP(PrivateSchedule[[#This Row],[ow]],RTARoutes[[StageCodes]:[RouteID]],6,FALSE), VLOOKUP(PrivateSchedule[[#This Row],[re]],RTARoutes[[StageCodes]:[RouteID]],6,FALSE))</f>
        <v>PVT308</v>
      </c>
      <c r="AE2095" t="str" cm="1">
        <f t="array" ref="AE2095">_xlfn.IFS( NOT(ISNA(VLOOKUP(PrivateSchedule[[#This Row],[ow]],RTARoutes[[StageCodes]:[RouteID]],6,FALSE))), "O",  NOT(ISNA(VLOOKUP(PrivateSchedule[[#This Row],[re]],RTARoutes[[StageCodes]:[RouteID]],6,FALSE))), "R")</f>
        <v>R</v>
      </c>
      <c r="AF2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96" spans="2:33">
      <c r="O2096" s="171" t="s">
        <v>1890</v>
      </c>
      <c r="T2096" s="173" t="s">
        <v>421</v>
      </c>
      <c r="U2096" t="str">
        <f t="shared" si="128"/>
        <v>MARGAO-VASCO</v>
      </c>
      <c r="V2096" s="163">
        <v>0.67013888888888884</v>
      </c>
      <c r="AA2096" s="165" t="str">
        <f t="shared" si="129"/>
        <v/>
      </c>
      <c r="AB2096" t="str">
        <f t="shared" si="130"/>
        <v>VSD</v>
      </c>
      <c r="AC2096" t="str">
        <f t="shared" si="131"/>
        <v>GA06T3959</v>
      </c>
      <c r="AD2096" t="str">
        <f>_xlfn.IFNA(VLOOKUP(PrivateSchedule[[#This Row],[ow]],RTARoutes[[StageCodes]:[RouteID]],6,FALSE), VLOOKUP(PrivateSchedule[[#This Row],[re]],RTARoutes[[StageCodes]:[RouteID]],6,FALSE))</f>
        <v>PVT308</v>
      </c>
      <c r="AE2096" t="str" cm="1">
        <f t="array" ref="AE2096">_xlfn.IFS( NOT(ISNA(VLOOKUP(PrivateSchedule[[#This Row],[ow]],RTARoutes[[StageCodes]:[RouteID]],6,FALSE))), "O",  NOT(ISNA(VLOOKUP(PrivateSchedule[[#This Row],[re]],RTARoutes[[StageCodes]:[RouteID]],6,FALSE))), "R")</f>
        <v>O</v>
      </c>
      <c r="AF2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97" spans="2:33">
      <c r="O2097" s="171" t="s">
        <v>421</v>
      </c>
      <c r="T2097" s="173" t="s">
        <v>1890</v>
      </c>
      <c r="U2097" t="str">
        <f t="shared" si="128"/>
        <v>VASCO-MARGAO</v>
      </c>
      <c r="V2097" s="163">
        <v>0.72222222222222221</v>
      </c>
      <c r="AA2097" s="165" t="str">
        <f t="shared" si="129"/>
        <v/>
      </c>
      <c r="AB2097" t="str">
        <f t="shared" si="130"/>
        <v>VSD</v>
      </c>
      <c r="AC2097" t="str">
        <f t="shared" si="131"/>
        <v>GA06T3959</v>
      </c>
      <c r="AD2097" t="str">
        <f>_xlfn.IFNA(VLOOKUP(PrivateSchedule[[#This Row],[ow]],RTARoutes[[StageCodes]:[RouteID]],6,FALSE), VLOOKUP(PrivateSchedule[[#This Row],[re]],RTARoutes[[StageCodes]:[RouteID]],6,FALSE))</f>
        <v>PVT308</v>
      </c>
      <c r="AE2097" t="str" cm="1">
        <f t="array" ref="AE2097">_xlfn.IFS( NOT(ISNA(VLOOKUP(PrivateSchedule[[#This Row],[ow]],RTARoutes[[StageCodes]:[RouteID]],6,FALSE))), "O",  NOT(ISNA(VLOOKUP(PrivateSchedule[[#This Row],[re]],RTARoutes[[StageCodes]:[RouteID]],6,FALSE))), "R")</f>
        <v>R</v>
      </c>
      <c r="AF2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098" spans="2:33">
      <c r="O2098" s="171" t="s">
        <v>1890</v>
      </c>
      <c r="T2098" s="173" t="s">
        <v>421</v>
      </c>
      <c r="U2098" t="str">
        <f t="shared" si="128"/>
        <v>MARGAO-VASCO</v>
      </c>
      <c r="V2098" s="163">
        <v>0.76388888888888884</v>
      </c>
      <c r="AA2098" s="165" t="str">
        <f t="shared" si="129"/>
        <v/>
      </c>
      <c r="AB2098" t="str">
        <f t="shared" si="130"/>
        <v>VSD</v>
      </c>
      <c r="AC2098" t="str">
        <f t="shared" si="131"/>
        <v>GA06T3959</v>
      </c>
      <c r="AD2098" t="str">
        <f>_xlfn.IFNA(VLOOKUP(PrivateSchedule[[#This Row],[ow]],RTARoutes[[StageCodes]:[RouteID]],6,FALSE), VLOOKUP(PrivateSchedule[[#This Row],[re]],RTARoutes[[StageCodes]:[RouteID]],6,FALSE))</f>
        <v>PVT308</v>
      </c>
      <c r="AE2098" t="str" cm="1">
        <f t="array" ref="AE2098">_xlfn.IFS( NOT(ISNA(VLOOKUP(PrivateSchedule[[#This Row],[ow]],RTARoutes[[StageCodes]:[RouteID]],6,FALSE))), "O",  NOT(ISNA(VLOOKUP(PrivateSchedule[[#This Row],[re]],RTARoutes[[StageCodes]:[RouteID]],6,FALSE))), "R")</f>
        <v>O</v>
      </c>
      <c r="AF2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099" spans="2:33">
      <c r="B2099" s="171" t="s">
        <v>4181</v>
      </c>
      <c r="C2099" s="172" t="s">
        <v>4182</v>
      </c>
      <c r="D2099" s="172" t="s">
        <v>3922</v>
      </c>
      <c r="E2099" s="176">
        <v>43891</v>
      </c>
      <c r="F2099" s="177">
        <v>44012</v>
      </c>
      <c r="J2099" s="171" t="s">
        <v>4183</v>
      </c>
      <c r="L2099" s="172" t="s">
        <v>16</v>
      </c>
      <c r="M2099" s="198">
        <v>32</v>
      </c>
      <c r="N2099" s="199">
        <v>12</v>
      </c>
      <c r="O2099" s="171" t="s">
        <v>421</v>
      </c>
      <c r="P2099" s="172" t="s">
        <v>3441</v>
      </c>
      <c r="T2099" s="173" t="s">
        <v>1890</v>
      </c>
      <c r="U2099" t="str">
        <f t="shared" si="128"/>
        <v>VASCO-MANGOR HILL VASCO-MARGAO</v>
      </c>
      <c r="V2099" s="163">
        <v>0.25694444444444442</v>
      </c>
      <c r="AA2099" s="165" t="str">
        <f t="shared" si="129"/>
        <v/>
      </c>
      <c r="AB2099" t="str">
        <f t="shared" si="130"/>
        <v>VSD</v>
      </c>
      <c r="AC2099" t="str">
        <f t="shared" si="131"/>
        <v>GA06T4162</v>
      </c>
      <c r="AD2099" t="str">
        <f>_xlfn.IFNA(VLOOKUP(PrivateSchedule[[#This Row],[ow]],RTARoutes[[StageCodes]:[RouteID]],6,FALSE), VLOOKUP(PrivateSchedule[[#This Row],[re]],RTARoutes[[StageCodes]:[RouteID]],6,FALSE))</f>
        <v>PVT330</v>
      </c>
      <c r="AE2099" t="str" cm="1">
        <f t="array" ref="AE2099">_xlfn.IFS( NOT(ISNA(VLOOKUP(PrivateSchedule[[#This Row],[ow]],RTARoutes[[StageCodes]:[RouteID]],6,FALSE))), "O",  NOT(ISNA(VLOOKUP(PrivateSchedule[[#This Row],[re]],RTARoutes[[StageCodes]:[RouteID]],6,FALSE))), "R")</f>
        <v>R</v>
      </c>
      <c r="AF2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VSD-*MHV-*MRG</v>
      </c>
      <c r="AG2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MRG-*MHV-*VSD</v>
      </c>
    </row>
    <row r="2100" spans="2:33">
      <c r="O2100" s="171" t="s">
        <v>1890</v>
      </c>
      <c r="T2100" s="173" t="s">
        <v>421</v>
      </c>
      <c r="U2100" t="str">
        <f t="shared" si="128"/>
        <v>MARGAO-VASCO</v>
      </c>
      <c r="V2100" s="163">
        <v>0.30902777777777779</v>
      </c>
      <c r="AA2100" s="165" t="str">
        <f t="shared" si="129"/>
        <v/>
      </c>
      <c r="AB2100" t="str">
        <f t="shared" si="130"/>
        <v>VSD</v>
      </c>
      <c r="AC2100" t="str">
        <f t="shared" si="131"/>
        <v>GA06T4162</v>
      </c>
      <c r="AD2100" t="str">
        <f>_xlfn.IFNA(VLOOKUP(PrivateSchedule[[#This Row],[ow]],RTARoutes[[StageCodes]:[RouteID]],6,FALSE), VLOOKUP(PrivateSchedule[[#This Row],[re]],RTARoutes[[StageCodes]:[RouteID]],6,FALSE))</f>
        <v>PVT308</v>
      </c>
      <c r="AE2100" t="str" cm="1">
        <f t="array" ref="AE2100">_xlfn.IFS( NOT(ISNA(VLOOKUP(PrivateSchedule[[#This Row],[ow]],RTARoutes[[StageCodes]:[RouteID]],6,FALSE))), "O",  NOT(ISNA(VLOOKUP(PrivateSchedule[[#This Row],[re]],RTARoutes[[StageCodes]:[RouteID]],6,FALSE))), "R")</f>
        <v>O</v>
      </c>
      <c r="AF2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01" spans="2:33">
      <c r="O2101" s="171" t="s">
        <v>421</v>
      </c>
      <c r="P2101" s="172" t="s">
        <v>4184</v>
      </c>
      <c r="Q2101" s="172" t="s">
        <v>3508</v>
      </c>
      <c r="T2101" s="173" t="s">
        <v>1890</v>
      </c>
      <c r="U2101" t="str">
        <f t="shared" si="128"/>
        <v/>
      </c>
      <c r="V2101" s="163">
        <v>0.35416666666666669</v>
      </c>
      <c r="AA2101" s="165" t="str">
        <f t="shared" si="129"/>
        <v/>
      </c>
      <c r="AB2101" t="str">
        <f t="shared" si="130"/>
        <v>VSD</v>
      </c>
      <c r="AC2101" t="str">
        <f t="shared" si="131"/>
        <v>GA06T4162</v>
      </c>
      <c r="AD2101" t="e">
        <f>_xlfn.IFNA(VLOOKUP(PrivateSchedule[[#This Row],[ow]],RTARoutes[[StageCodes]:[RouteID]],6,FALSE), VLOOKUP(PrivateSchedule[[#This Row],[re]],RTARoutes[[StageCodes]:[RouteID]],6,FALSE))</f>
        <v>#N/A</v>
      </c>
      <c r="AE2101" t="e" cm="1">
        <f t="array" ref="AE2101">_xlfn.IFS( NOT(ISNA(VLOOKUP(PrivateSchedule[[#This Row],[ow]],RTARoutes[[StageCodes]:[RouteID]],6,FALSE))), "O",  NOT(ISNA(VLOOKUP(PrivateSchedule[[#This Row],[re]],RTARoutes[[StageCodes]:[RouteID]],6,FALSE))), "R")</f>
        <v>#N/A</v>
      </c>
      <c r="AF2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 -*SER-*MRG</v>
      </c>
      <c r="AG2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MRG-*SER-*CNS -*VSD</v>
      </c>
    </row>
    <row r="2102" spans="2:33">
      <c r="O2102" s="171" t="s">
        <v>1890</v>
      </c>
      <c r="T2102" s="173" t="s">
        <v>421</v>
      </c>
      <c r="U2102" t="str">
        <f t="shared" si="128"/>
        <v>MARGAO-VASCO</v>
      </c>
      <c r="V2102" s="163">
        <v>0.40625</v>
      </c>
      <c r="AA2102" s="165" t="str">
        <f t="shared" si="129"/>
        <v/>
      </c>
      <c r="AB2102" t="str">
        <f t="shared" si="130"/>
        <v>VSD</v>
      </c>
      <c r="AC2102" t="str">
        <f t="shared" si="131"/>
        <v>GA06T4162</v>
      </c>
      <c r="AD2102" t="str">
        <f>_xlfn.IFNA(VLOOKUP(PrivateSchedule[[#This Row],[ow]],RTARoutes[[StageCodes]:[RouteID]],6,FALSE), VLOOKUP(PrivateSchedule[[#This Row],[re]],RTARoutes[[StageCodes]:[RouteID]],6,FALSE))</f>
        <v>PVT308</v>
      </c>
      <c r="AE2102" t="str" cm="1">
        <f t="array" ref="AE2102">_xlfn.IFS( NOT(ISNA(VLOOKUP(PrivateSchedule[[#This Row],[ow]],RTARoutes[[StageCodes]:[RouteID]],6,FALSE))), "O",  NOT(ISNA(VLOOKUP(PrivateSchedule[[#This Row],[re]],RTARoutes[[StageCodes]:[RouteID]],6,FALSE))), "R")</f>
        <v>O</v>
      </c>
      <c r="AF2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03" spans="2:33">
      <c r="O2103" s="171" t="s">
        <v>421</v>
      </c>
      <c r="T2103" s="173" t="s">
        <v>1890</v>
      </c>
      <c r="U2103" t="str">
        <f t="shared" si="128"/>
        <v>VASCO-MARGAO</v>
      </c>
      <c r="V2103" s="163">
        <v>0.4826388888888889</v>
      </c>
      <c r="AA2103" s="165" t="str">
        <f t="shared" si="129"/>
        <v/>
      </c>
      <c r="AB2103" t="str">
        <f t="shared" si="130"/>
        <v>VSD</v>
      </c>
      <c r="AC2103" t="str">
        <f t="shared" si="131"/>
        <v>GA06T4162</v>
      </c>
      <c r="AD2103" t="str">
        <f>_xlfn.IFNA(VLOOKUP(PrivateSchedule[[#This Row],[ow]],RTARoutes[[StageCodes]:[RouteID]],6,FALSE), VLOOKUP(PrivateSchedule[[#This Row],[re]],RTARoutes[[StageCodes]:[RouteID]],6,FALSE))</f>
        <v>PVT308</v>
      </c>
      <c r="AE2103" t="str" cm="1">
        <f t="array" ref="AE2103">_xlfn.IFS( NOT(ISNA(VLOOKUP(PrivateSchedule[[#This Row],[ow]],RTARoutes[[StageCodes]:[RouteID]],6,FALSE))), "O",  NOT(ISNA(VLOOKUP(PrivateSchedule[[#This Row],[re]],RTARoutes[[StageCodes]:[RouteID]],6,FALSE))), "R")</f>
        <v>R</v>
      </c>
      <c r="AF2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04" spans="2:33">
      <c r="O2104" s="171" t="s">
        <v>1890</v>
      </c>
      <c r="T2104" s="173" t="s">
        <v>421</v>
      </c>
      <c r="U2104" t="str">
        <f t="shared" si="128"/>
        <v>MARGAO-VASCO</v>
      </c>
      <c r="V2104" s="163">
        <v>0.54166666666666663</v>
      </c>
      <c r="AA2104" s="165" t="str">
        <f t="shared" si="129"/>
        <v/>
      </c>
      <c r="AB2104" t="str">
        <f t="shared" si="130"/>
        <v>VSD</v>
      </c>
      <c r="AC2104" t="str">
        <f t="shared" si="131"/>
        <v>GA06T4162</v>
      </c>
      <c r="AD2104" t="str">
        <f>_xlfn.IFNA(VLOOKUP(PrivateSchedule[[#This Row],[ow]],RTARoutes[[StageCodes]:[RouteID]],6,FALSE), VLOOKUP(PrivateSchedule[[#This Row],[re]],RTARoutes[[StageCodes]:[RouteID]],6,FALSE))</f>
        <v>PVT308</v>
      </c>
      <c r="AE2104" t="str" cm="1">
        <f t="array" ref="AE2104">_xlfn.IFS( NOT(ISNA(VLOOKUP(PrivateSchedule[[#This Row],[ow]],RTARoutes[[StageCodes]:[RouteID]],6,FALSE))), "O",  NOT(ISNA(VLOOKUP(PrivateSchedule[[#This Row],[re]],RTARoutes[[StageCodes]:[RouteID]],6,FALSE))), "R")</f>
        <v>O</v>
      </c>
      <c r="AF2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05" spans="2:33">
      <c r="O2105" s="171" t="s">
        <v>421</v>
      </c>
      <c r="T2105" s="173" t="s">
        <v>1890</v>
      </c>
      <c r="U2105" t="str">
        <f t="shared" si="128"/>
        <v>VASCO-MARGAO</v>
      </c>
      <c r="V2105" s="163">
        <v>0.60069444444444442</v>
      </c>
      <c r="AA2105" s="165" t="str">
        <f t="shared" si="129"/>
        <v/>
      </c>
      <c r="AB2105" t="str">
        <f t="shared" si="130"/>
        <v>VSD</v>
      </c>
      <c r="AC2105" t="str">
        <f t="shared" si="131"/>
        <v>GA06T4162</v>
      </c>
      <c r="AD2105" t="str">
        <f>_xlfn.IFNA(VLOOKUP(PrivateSchedule[[#This Row],[ow]],RTARoutes[[StageCodes]:[RouteID]],6,FALSE), VLOOKUP(PrivateSchedule[[#This Row],[re]],RTARoutes[[StageCodes]:[RouteID]],6,FALSE))</f>
        <v>PVT308</v>
      </c>
      <c r="AE2105" t="str" cm="1">
        <f t="array" ref="AE2105">_xlfn.IFS( NOT(ISNA(VLOOKUP(PrivateSchedule[[#This Row],[ow]],RTARoutes[[StageCodes]:[RouteID]],6,FALSE))), "O",  NOT(ISNA(VLOOKUP(PrivateSchedule[[#This Row],[re]],RTARoutes[[StageCodes]:[RouteID]],6,FALSE))), "R")</f>
        <v>R</v>
      </c>
      <c r="AF2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06" spans="2:33">
      <c r="O2106" s="171" t="s">
        <v>1890</v>
      </c>
      <c r="T2106" s="173" t="s">
        <v>421</v>
      </c>
      <c r="U2106" t="str">
        <f t="shared" si="128"/>
        <v>MARGAO-VASCO</v>
      </c>
      <c r="V2106" s="163">
        <v>0.68055555555555558</v>
      </c>
      <c r="AA2106" s="165" t="str">
        <f t="shared" si="129"/>
        <v/>
      </c>
      <c r="AB2106" t="str">
        <f t="shared" si="130"/>
        <v>VSD</v>
      </c>
      <c r="AC2106" t="str">
        <f t="shared" si="131"/>
        <v>GA06T4162</v>
      </c>
      <c r="AD2106" t="str">
        <f>_xlfn.IFNA(VLOOKUP(PrivateSchedule[[#This Row],[ow]],RTARoutes[[StageCodes]:[RouteID]],6,FALSE), VLOOKUP(PrivateSchedule[[#This Row],[re]],RTARoutes[[StageCodes]:[RouteID]],6,FALSE))</f>
        <v>PVT308</v>
      </c>
      <c r="AE2106" t="str" cm="1">
        <f t="array" ref="AE2106">_xlfn.IFS( NOT(ISNA(VLOOKUP(PrivateSchedule[[#This Row],[ow]],RTARoutes[[StageCodes]:[RouteID]],6,FALSE))), "O",  NOT(ISNA(VLOOKUP(PrivateSchedule[[#This Row],[re]],RTARoutes[[StageCodes]:[RouteID]],6,FALSE))), "R")</f>
        <v>O</v>
      </c>
      <c r="AF2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07" spans="2:33">
      <c r="O2107" s="171" t="s">
        <v>421</v>
      </c>
      <c r="T2107" s="173" t="s">
        <v>1890</v>
      </c>
      <c r="U2107" t="str">
        <f t="shared" si="128"/>
        <v>VASCO-MARGAO</v>
      </c>
      <c r="V2107" s="163">
        <v>0.73611111111111116</v>
      </c>
      <c r="AA2107" s="165" t="str">
        <f t="shared" si="129"/>
        <v/>
      </c>
      <c r="AB2107" t="str">
        <f t="shared" si="130"/>
        <v>VSD</v>
      </c>
      <c r="AC2107" t="str">
        <f t="shared" si="131"/>
        <v>GA06T4162</v>
      </c>
      <c r="AD2107" t="str">
        <f>_xlfn.IFNA(VLOOKUP(PrivateSchedule[[#This Row],[ow]],RTARoutes[[StageCodes]:[RouteID]],6,FALSE), VLOOKUP(PrivateSchedule[[#This Row],[re]],RTARoutes[[StageCodes]:[RouteID]],6,FALSE))</f>
        <v>PVT308</v>
      </c>
      <c r="AE2107" t="str" cm="1">
        <f t="array" ref="AE2107">_xlfn.IFS( NOT(ISNA(VLOOKUP(PrivateSchedule[[#This Row],[ow]],RTARoutes[[StageCodes]:[RouteID]],6,FALSE))), "O",  NOT(ISNA(VLOOKUP(PrivateSchedule[[#This Row],[re]],RTARoutes[[StageCodes]:[RouteID]],6,FALSE))), "R")</f>
        <v>R</v>
      </c>
      <c r="AF2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08" spans="2:33">
      <c r="O2108" s="171" t="s">
        <v>1890</v>
      </c>
      <c r="P2108" s="172" t="s">
        <v>4185</v>
      </c>
      <c r="T2108" s="173" t="s">
        <v>421</v>
      </c>
      <c r="U2108" t="str">
        <f t="shared" si="128"/>
        <v/>
      </c>
      <c r="V2108" s="163">
        <v>0.83333333333333337</v>
      </c>
      <c r="AA2108" s="165" t="str">
        <f t="shared" si="129"/>
        <v/>
      </c>
      <c r="AB2108" t="str">
        <f t="shared" si="130"/>
        <v>VSD</v>
      </c>
      <c r="AC2108" t="str">
        <f t="shared" si="131"/>
        <v>GA06T4162</v>
      </c>
      <c r="AD2108" t="str">
        <f>_xlfn.IFNA(VLOOKUP(PrivateSchedule[[#This Row],[ow]],RTARoutes[[StageCodes]:[RouteID]],6,FALSE), VLOOKUP(PrivateSchedule[[#This Row],[re]],RTARoutes[[StageCodes]:[RouteID]],6,FALSE))</f>
        <v>PVT330</v>
      </c>
      <c r="AE2108" t="str" cm="1">
        <f t="array" ref="AE2108">_xlfn.IFS( NOT(ISNA(VLOOKUP(PrivateSchedule[[#This Row],[ow]],RTARoutes[[StageCodes]:[RouteID]],6,FALSE))), "O",  NOT(ISNA(VLOOKUP(PrivateSchedule[[#This Row],[re]],RTARoutes[[StageCodes]:[RouteID]],6,FALSE))), "R")</f>
        <v>O</v>
      </c>
      <c r="AF2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MRG-*SER CNSMHV-*VSD</v>
      </c>
      <c r="AG2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VSD-*SER CNSMHV-*MRG</v>
      </c>
    </row>
    <row r="2109" spans="2:33">
      <c r="B2109" s="171" t="s">
        <v>4186</v>
      </c>
      <c r="C2109" s="172" t="s">
        <v>4187</v>
      </c>
      <c r="D2109" s="172" t="s">
        <v>3922</v>
      </c>
      <c r="E2109" s="176">
        <v>43891</v>
      </c>
      <c r="F2109" s="177">
        <v>44012</v>
      </c>
      <c r="J2109" s="171" t="s">
        <v>4188</v>
      </c>
      <c r="L2109" s="172" t="s">
        <v>16</v>
      </c>
      <c r="M2109" s="198">
        <v>29</v>
      </c>
      <c r="N2109" s="199">
        <v>11</v>
      </c>
      <c r="O2109" s="171" t="s">
        <v>421</v>
      </c>
      <c r="T2109" s="173" t="s">
        <v>1890</v>
      </c>
      <c r="U2109" t="str">
        <f t="shared" si="128"/>
        <v>VASCO-MARGAO</v>
      </c>
      <c r="V2109" s="163">
        <v>0.3125</v>
      </c>
      <c r="AA2109" s="165" t="str">
        <f t="shared" si="129"/>
        <v/>
      </c>
      <c r="AB2109" t="str">
        <f t="shared" si="130"/>
        <v>VSD</v>
      </c>
      <c r="AC2109" t="str">
        <f t="shared" si="131"/>
        <v>GA08U4446</v>
      </c>
      <c r="AD2109" t="str">
        <f>_xlfn.IFNA(VLOOKUP(PrivateSchedule[[#This Row],[ow]],RTARoutes[[StageCodes]:[RouteID]],6,FALSE), VLOOKUP(PrivateSchedule[[#This Row],[re]],RTARoutes[[StageCodes]:[RouteID]],6,FALSE))</f>
        <v>PVT308</v>
      </c>
      <c r="AE2109" t="str" cm="1">
        <f t="array" ref="AE2109">_xlfn.IFS( NOT(ISNA(VLOOKUP(PrivateSchedule[[#This Row],[ow]],RTARoutes[[StageCodes]:[RouteID]],6,FALSE))), "O",  NOT(ISNA(VLOOKUP(PrivateSchedule[[#This Row],[re]],RTARoutes[[StageCodes]:[RouteID]],6,FALSE))), "R")</f>
        <v>R</v>
      </c>
      <c r="AF2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10" spans="2:33">
      <c r="O2110" s="171" t="s">
        <v>1890</v>
      </c>
      <c r="T2110" s="173" t="s">
        <v>421</v>
      </c>
      <c r="U2110" t="str">
        <f t="shared" si="128"/>
        <v>MARGAO-VASCO</v>
      </c>
      <c r="V2110" s="163">
        <v>0.35416666666666669</v>
      </c>
      <c r="AA2110" s="165" t="str">
        <f t="shared" si="129"/>
        <v/>
      </c>
      <c r="AB2110" t="str">
        <f t="shared" si="130"/>
        <v>VSD</v>
      </c>
      <c r="AC2110" t="str">
        <f t="shared" si="131"/>
        <v>GA08U4446</v>
      </c>
      <c r="AD2110" t="str">
        <f>_xlfn.IFNA(VLOOKUP(PrivateSchedule[[#This Row],[ow]],RTARoutes[[StageCodes]:[RouteID]],6,FALSE), VLOOKUP(PrivateSchedule[[#This Row],[re]],RTARoutes[[StageCodes]:[RouteID]],6,FALSE))</f>
        <v>PVT308</v>
      </c>
      <c r="AE2110" t="str" cm="1">
        <f t="array" ref="AE2110">_xlfn.IFS( NOT(ISNA(VLOOKUP(PrivateSchedule[[#This Row],[ow]],RTARoutes[[StageCodes]:[RouteID]],6,FALSE))), "O",  NOT(ISNA(VLOOKUP(PrivateSchedule[[#This Row],[re]],RTARoutes[[StageCodes]:[RouteID]],6,FALSE))), "R")</f>
        <v>O</v>
      </c>
      <c r="AF2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11" spans="2:33">
      <c r="O2111" s="171" t="s">
        <v>421</v>
      </c>
      <c r="T2111" s="173" t="s">
        <v>1890</v>
      </c>
      <c r="U2111" t="str">
        <f t="shared" si="128"/>
        <v>VASCO-MARGAO</v>
      </c>
      <c r="V2111" s="163">
        <v>0.4201388888888889</v>
      </c>
      <c r="AA2111" s="165" t="str">
        <f t="shared" si="129"/>
        <v/>
      </c>
      <c r="AB2111" t="str">
        <f t="shared" si="130"/>
        <v>VSD</v>
      </c>
      <c r="AC2111" t="str">
        <f t="shared" si="131"/>
        <v>GA08U4446</v>
      </c>
      <c r="AD2111" t="str">
        <f>_xlfn.IFNA(VLOOKUP(PrivateSchedule[[#This Row],[ow]],RTARoutes[[StageCodes]:[RouteID]],6,FALSE), VLOOKUP(PrivateSchedule[[#This Row],[re]],RTARoutes[[StageCodes]:[RouteID]],6,FALSE))</f>
        <v>PVT308</v>
      </c>
      <c r="AE2111" t="str" cm="1">
        <f t="array" ref="AE2111">_xlfn.IFS( NOT(ISNA(VLOOKUP(PrivateSchedule[[#This Row],[ow]],RTARoutes[[StageCodes]:[RouteID]],6,FALSE))), "O",  NOT(ISNA(VLOOKUP(PrivateSchedule[[#This Row],[re]],RTARoutes[[StageCodes]:[RouteID]],6,FALSE))), "R")</f>
        <v>R</v>
      </c>
      <c r="AF2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12" spans="2:33">
      <c r="O2112" s="171" t="s">
        <v>1890</v>
      </c>
      <c r="T2112" s="173" t="s">
        <v>421</v>
      </c>
      <c r="U2112" t="str">
        <f t="shared" si="128"/>
        <v>MARGAO-VASCO</v>
      </c>
      <c r="V2112" s="163">
        <v>0.46180555555555558</v>
      </c>
      <c r="AA2112" s="165" t="str">
        <f t="shared" si="129"/>
        <v/>
      </c>
      <c r="AB2112" t="str">
        <f t="shared" si="130"/>
        <v>VSD</v>
      </c>
      <c r="AC2112" t="str">
        <f t="shared" si="131"/>
        <v>GA08U4446</v>
      </c>
      <c r="AD2112" t="str">
        <f>_xlfn.IFNA(VLOOKUP(PrivateSchedule[[#This Row],[ow]],RTARoutes[[StageCodes]:[RouteID]],6,FALSE), VLOOKUP(PrivateSchedule[[#This Row],[re]],RTARoutes[[StageCodes]:[RouteID]],6,FALSE))</f>
        <v>PVT308</v>
      </c>
      <c r="AE2112" t="str" cm="1">
        <f t="array" ref="AE2112">_xlfn.IFS( NOT(ISNA(VLOOKUP(PrivateSchedule[[#This Row],[ow]],RTARoutes[[StageCodes]:[RouteID]],6,FALSE))), "O",  NOT(ISNA(VLOOKUP(PrivateSchedule[[#This Row],[re]],RTARoutes[[StageCodes]:[RouteID]],6,FALSE))), "R")</f>
        <v>O</v>
      </c>
      <c r="AF2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13" spans="2:33">
      <c r="O2113" s="171" t="s">
        <v>421</v>
      </c>
      <c r="T2113" s="173" t="s">
        <v>1890</v>
      </c>
      <c r="U2113" t="str">
        <f t="shared" si="128"/>
        <v>VASCO-MARGAO</v>
      </c>
      <c r="V2113" s="163">
        <v>0.51388888888888884</v>
      </c>
      <c r="AA2113" s="165" t="str">
        <f t="shared" si="129"/>
        <v/>
      </c>
      <c r="AB2113" t="str">
        <f t="shared" si="130"/>
        <v>VSD</v>
      </c>
      <c r="AC2113" t="str">
        <f t="shared" si="131"/>
        <v>GA08U4446</v>
      </c>
      <c r="AD2113" t="str">
        <f>_xlfn.IFNA(VLOOKUP(PrivateSchedule[[#This Row],[ow]],RTARoutes[[StageCodes]:[RouteID]],6,FALSE), VLOOKUP(PrivateSchedule[[#This Row],[re]],RTARoutes[[StageCodes]:[RouteID]],6,FALSE))</f>
        <v>PVT308</v>
      </c>
      <c r="AE2113" t="str" cm="1">
        <f t="array" ref="AE2113">_xlfn.IFS( NOT(ISNA(VLOOKUP(PrivateSchedule[[#This Row],[ow]],RTARoutes[[StageCodes]:[RouteID]],6,FALSE))), "O",  NOT(ISNA(VLOOKUP(PrivateSchedule[[#This Row],[re]],RTARoutes[[StageCodes]:[RouteID]],6,FALSE))), "R")</f>
        <v>R</v>
      </c>
      <c r="AF2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14" spans="2:33">
      <c r="O2114" s="171" t="s">
        <v>1890</v>
      </c>
      <c r="T2114" s="173" t="s">
        <v>421</v>
      </c>
      <c r="U2114" t="str">
        <f t="shared" si="128"/>
        <v>MARGAO-VASCO</v>
      </c>
      <c r="V2114" s="163">
        <v>0.58333333333333337</v>
      </c>
      <c r="AA2114" s="165" t="str">
        <f t="shared" si="129"/>
        <v/>
      </c>
      <c r="AB2114" t="str">
        <f t="shared" si="130"/>
        <v>VSD</v>
      </c>
      <c r="AC2114" t="str">
        <f t="shared" si="131"/>
        <v>GA08U4446</v>
      </c>
      <c r="AD2114" t="str">
        <f>_xlfn.IFNA(VLOOKUP(PrivateSchedule[[#This Row],[ow]],RTARoutes[[StageCodes]:[RouteID]],6,FALSE), VLOOKUP(PrivateSchedule[[#This Row],[re]],RTARoutes[[StageCodes]:[RouteID]],6,FALSE))</f>
        <v>PVT308</v>
      </c>
      <c r="AE2114" t="str" cm="1">
        <f t="array" ref="AE2114">_xlfn.IFS( NOT(ISNA(VLOOKUP(PrivateSchedule[[#This Row],[ow]],RTARoutes[[StageCodes]:[RouteID]],6,FALSE))), "O",  NOT(ISNA(VLOOKUP(PrivateSchedule[[#This Row],[re]],RTARoutes[[StageCodes]:[RouteID]],6,FALSE))), "R")</f>
        <v>O</v>
      </c>
      <c r="AF2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15" spans="2:33">
      <c r="O2115" s="171" t="s">
        <v>421</v>
      </c>
      <c r="T2115" s="173" t="s">
        <v>1890</v>
      </c>
      <c r="U2115" t="str">
        <f t="shared" ref="U2115:U2178" si="132">_xlfn.IFNA(VLOOKUP($O2115,Code2Loc,2,FALSE)
&amp; IF( OR( ISNA($P2115), LEN($P2115)=0), "",  "-" &amp; VLOOKUP($P2115,Code2Loc,2,FALSE))
&amp; IF( OR( ISNA($Q2115), LEN($Q2115)=0), "",  "-" &amp; VLOOKUP($Q2115,Code2Loc,2,FALSE))
&amp; IF( OR( ISNA($R2115), LEN($R2115)=0), "",  "-" &amp; VLOOKUP($R2115,Code2Loc,2,FALSE))
&amp; IF( OR( ISNA($S2115), LEN($S2115)=0), "",  "-" &amp; VLOOKUP($S2115,Code2Loc,2,FALSE))
&amp; IF( OR( ISNA($T2115), LEN($T2115)=0), "",  "-" &amp; VLOOKUP($T2115,Code2Loc,2,FALSE)),"")</f>
        <v>VASCO-MARGAO</v>
      </c>
      <c r="V2115" s="163">
        <v>0.62847222222222221</v>
      </c>
      <c r="AA2115" s="165" t="str">
        <f t="shared" ref="AA2115:AA2178" si="133">IF(ISBLANK($V2115), "", _xlfn.IFNA($V2115 + _xlfn.IFNA( VLOOKUP($O2115 &amp; IF(ISBLANK($P2115),"", "-" &amp; $P2115) &amp; IF(ISBLANK($Q2115),"", "-" &amp; $Q2115) &amp; IF(ISBLANK($R2115),"", "-" &amp; $R2115) &amp; IF(ISBLANK($S2115),"", "-" &amp; $S2115) &amp; IF(ISBLANK($T2115),"", "-" &amp; $T2115),TravelTime,8,FALSE), VLOOKUP($T2115 &amp; IF(ISBLANK($S2115),"", "-" &amp; $S2115) &amp; IF(ISBLANK($R2115),"", "-" &amp; $R2115) &amp; IF(ISBLANK($Q2115),"", "-" &amp; $Q2115) &amp; IF(ISBLANK($P2115),"", "-" &amp; $P2115) &amp; IF(ISBLANK($O2115),"", "-" &amp; $O2115),TravelTime,8,FALSE)) / 1440, ""))</f>
        <v/>
      </c>
      <c r="AB2115" t="str">
        <f t="shared" ref="AB2115:AB2178" si="134">IF(AND(LEN($A2115)&lt;&gt;0,LEN($A2115)&lt;&gt;0),$A2115,$AB2114)</f>
        <v>VSD</v>
      </c>
      <c r="AC2115" t="str">
        <f t="shared" ref="AC2115:AC2178" si="135">IF(AND(LEN($J2115)&lt;&gt;0,LEN($B2115)&lt;&gt;0),$J2115,$AC2114)</f>
        <v>GA08U4446</v>
      </c>
      <c r="AD2115" t="str">
        <f>_xlfn.IFNA(VLOOKUP(PrivateSchedule[[#This Row],[ow]],RTARoutes[[StageCodes]:[RouteID]],6,FALSE), VLOOKUP(PrivateSchedule[[#This Row],[re]],RTARoutes[[StageCodes]:[RouteID]],6,FALSE))</f>
        <v>PVT308</v>
      </c>
      <c r="AE2115" t="str" cm="1">
        <f t="array" ref="AE2115">_xlfn.IFS( NOT(ISNA(VLOOKUP(PrivateSchedule[[#This Row],[ow]],RTARoutes[[StageCodes]:[RouteID]],6,FALSE))), "O",  NOT(ISNA(VLOOKUP(PrivateSchedule[[#This Row],[re]],RTARoutes[[StageCodes]:[RouteID]],6,FALSE))), "R")</f>
        <v>R</v>
      </c>
      <c r="AF2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16" spans="2:33">
      <c r="O2116" s="171" t="s">
        <v>1890</v>
      </c>
      <c r="T2116" s="173" t="s">
        <v>421</v>
      </c>
      <c r="U2116" t="str">
        <f t="shared" si="132"/>
        <v>MARGAO-VASCO</v>
      </c>
      <c r="V2116" s="163">
        <v>0.67361111111111116</v>
      </c>
      <c r="AA2116" s="165" t="str">
        <f t="shared" si="133"/>
        <v/>
      </c>
      <c r="AB2116" t="str">
        <f t="shared" si="134"/>
        <v>VSD</v>
      </c>
      <c r="AC2116" t="str">
        <f t="shared" si="135"/>
        <v>GA08U4446</v>
      </c>
      <c r="AD2116" t="str">
        <f>_xlfn.IFNA(VLOOKUP(PrivateSchedule[[#This Row],[ow]],RTARoutes[[StageCodes]:[RouteID]],6,FALSE), VLOOKUP(PrivateSchedule[[#This Row],[re]],RTARoutes[[StageCodes]:[RouteID]],6,FALSE))</f>
        <v>PVT308</v>
      </c>
      <c r="AE2116" t="str" cm="1">
        <f t="array" ref="AE2116">_xlfn.IFS( NOT(ISNA(VLOOKUP(PrivateSchedule[[#This Row],[ow]],RTARoutes[[StageCodes]:[RouteID]],6,FALSE))), "O",  NOT(ISNA(VLOOKUP(PrivateSchedule[[#This Row],[re]],RTARoutes[[StageCodes]:[RouteID]],6,FALSE))), "R")</f>
        <v>O</v>
      </c>
      <c r="AF2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17" spans="2:33">
      <c r="O2117" s="171" t="s">
        <v>421</v>
      </c>
      <c r="T2117" s="173" t="s">
        <v>1890</v>
      </c>
      <c r="U2117" t="str">
        <f t="shared" si="132"/>
        <v>VASCO-MARGAO</v>
      </c>
      <c r="V2117" s="163">
        <v>0.71527777777777779</v>
      </c>
      <c r="AA2117" s="165" t="str">
        <f t="shared" si="133"/>
        <v/>
      </c>
      <c r="AB2117" t="str">
        <f t="shared" si="134"/>
        <v>VSD</v>
      </c>
      <c r="AC2117" t="str">
        <f t="shared" si="135"/>
        <v>GA08U4446</v>
      </c>
      <c r="AD2117" t="str">
        <f>_xlfn.IFNA(VLOOKUP(PrivateSchedule[[#This Row],[ow]],RTARoutes[[StageCodes]:[RouteID]],6,FALSE), VLOOKUP(PrivateSchedule[[#This Row],[re]],RTARoutes[[StageCodes]:[RouteID]],6,FALSE))</f>
        <v>PVT308</v>
      </c>
      <c r="AE2117" t="str" cm="1">
        <f t="array" ref="AE2117">_xlfn.IFS( NOT(ISNA(VLOOKUP(PrivateSchedule[[#This Row],[ow]],RTARoutes[[StageCodes]:[RouteID]],6,FALSE))), "O",  NOT(ISNA(VLOOKUP(PrivateSchedule[[#This Row],[re]],RTARoutes[[StageCodes]:[RouteID]],6,FALSE))), "R")</f>
        <v>R</v>
      </c>
      <c r="AF2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18" spans="2:33">
      <c r="O2118" s="171" t="s">
        <v>1890</v>
      </c>
      <c r="T2118" s="173" t="s">
        <v>1890</v>
      </c>
      <c r="U2118" t="str">
        <f t="shared" si="132"/>
        <v>MARGAO-MARGAO</v>
      </c>
      <c r="V2118" s="163">
        <v>0.75694444444444442</v>
      </c>
      <c r="AA2118" s="165" t="str">
        <f t="shared" si="133"/>
        <v/>
      </c>
      <c r="AB2118" t="str">
        <f t="shared" si="134"/>
        <v>VSD</v>
      </c>
      <c r="AC2118" t="str">
        <f t="shared" si="135"/>
        <v>GA08U4446</v>
      </c>
      <c r="AD2118" t="str">
        <f>_xlfn.IFNA(VLOOKUP(PrivateSchedule[[#This Row],[ow]],RTARoutes[[StageCodes]:[RouteID]],6,FALSE), VLOOKUP(PrivateSchedule[[#This Row],[re]],RTARoutes[[StageCodes]:[RouteID]],6,FALSE))</f>
        <v>PVT315</v>
      </c>
      <c r="AE2118" t="str" cm="1">
        <f t="array" ref="AE2118">_xlfn.IFS( NOT(ISNA(VLOOKUP(PrivateSchedule[[#This Row],[ow]],RTARoutes[[StageCodes]:[RouteID]],6,FALSE))), "O",  NOT(ISNA(VLOOKUP(PrivateSchedule[[#This Row],[re]],RTARoutes[[StageCodes]:[RouteID]],6,FALSE))), "R")</f>
        <v>O</v>
      </c>
      <c r="AF2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MRG-*MRG</v>
      </c>
      <c r="AG2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MRG-*MRG</v>
      </c>
    </row>
    <row r="2119" spans="2:33">
      <c r="B2119" s="171" t="s">
        <v>4189</v>
      </c>
      <c r="C2119" s="172" t="s">
        <v>4190</v>
      </c>
      <c r="D2119" s="172" t="s">
        <v>3922</v>
      </c>
      <c r="E2119" s="176">
        <v>42826</v>
      </c>
      <c r="F2119" s="177">
        <v>43738</v>
      </c>
      <c r="J2119" s="171" t="s">
        <v>4191</v>
      </c>
      <c r="L2119" s="172" t="s">
        <v>16</v>
      </c>
      <c r="M2119" s="198">
        <v>39</v>
      </c>
      <c r="O2119" s="171" t="s">
        <v>421</v>
      </c>
      <c r="T2119" s="173" t="s">
        <v>3197</v>
      </c>
      <c r="U2119" t="str">
        <f t="shared" si="132"/>
        <v>VASCO-ZUARINAGAR</v>
      </c>
      <c r="V2119" s="163">
        <v>0.29166666666666669</v>
      </c>
      <c r="AA2119" s="165" t="str">
        <f t="shared" si="133"/>
        <v/>
      </c>
      <c r="AB2119" t="str">
        <f t="shared" si="134"/>
        <v>VSD</v>
      </c>
      <c r="AC2119" t="str">
        <f t="shared" si="135"/>
        <v>GA06T2785</v>
      </c>
      <c r="AD2119" t="str">
        <f>_xlfn.IFNA(VLOOKUP(PrivateSchedule[[#This Row],[ow]],RTARoutes[[StageCodes]:[RouteID]],6,FALSE), VLOOKUP(PrivateSchedule[[#This Row],[re]],RTARoutes[[StageCodes]:[RouteID]],6,FALSE))</f>
        <v>PVT515</v>
      </c>
      <c r="AE2119" t="str" cm="1">
        <f t="array" ref="AE2119">_xlfn.IFS( NOT(ISNA(VLOOKUP(PrivateSchedule[[#This Row],[ow]],RTARoutes[[StageCodes]:[RouteID]],6,FALSE))), "O",  NOT(ISNA(VLOOKUP(PrivateSchedule[[#This Row],[re]],RTARoutes[[StageCodes]:[RouteID]],6,FALSE))), "R")</f>
        <v>O</v>
      </c>
      <c r="AF2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</v>
      </c>
      <c r="AG2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ZAN-*VSD</v>
      </c>
    </row>
    <row r="2120" spans="2:33">
      <c r="O2120" s="171" t="s">
        <v>3197</v>
      </c>
      <c r="T2120" s="173" t="s">
        <v>421</v>
      </c>
      <c r="U2120" t="str">
        <f t="shared" si="132"/>
        <v>ZUARINAGAR-VASCO</v>
      </c>
      <c r="V2120" s="163">
        <v>0.31944444444444442</v>
      </c>
      <c r="AA2120" s="165" t="str">
        <f t="shared" si="133"/>
        <v/>
      </c>
      <c r="AB2120" t="str">
        <f t="shared" si="134"/>
        <v>VSD</v>
      </c>
      <c r="AC2120" t="str">
        <f t="shared" si="135"/>
        <v>GA06T2785</v>
      </c>
      <c r="AD2120" t="str">
        <f>_xlfn.IFNA(VLOOKUP(PrivateSchedule[[#This Row],[ow]],RTARoutes[[StageCodes]:[RouteID]],6,FALSE), VLOOKUP(PrivateSchedule[[#This Row],[re]],RTARoutes[[StageCodes]:[RouteID]],6,FALSE))</f>
        <v>PVT515</v>
      </c>
      <c r="AE2120" t="str" cm="1">
        <f t="array" ref="AE2120">_xlfn.IFS( NOT(ISNA(VLOOKUP(PrivateSchedule[[#This Row],[ow]],RTARoutes[[StageCodes]:[RouteID]],6,FALSE))), "O",  NOT(ISNA(VLOOKUP(PrivateSchedule[[#This Row],[re]],RTARoutes[[StageCodes]:[RouteID]],6,FALSE))), "R")</f>
        <v>R</v>
      </c>
      <c r="AF2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ZAN-*VSD</v>
      </c>
      <c r="AG2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</v>
      </c>
    </row>
    <row r="2121" spans="2:33">
      <c r="O2121" s="171" t="s">
        <v>421</v>
      </c>
      <c r="T2121" s="173" t="s">
        <v>1890</v>
      </c>
      <c r="U2121" t="str">
        <f t="shared" si="132"/>
        <v>VASCO-MARGAO</v>
      </c>
      <c r="V2121" s="163">
        <v>0.35416666666666669</v>
      </c>
      <c r="AA2121" s="165" t="str">
        <f t="shared" si="133"/>
        <v/>
      </c>
      <c r="AB2121" t="str">
        <f t="shared" si="134"/>
        <v>VSD</v>
      </c>
      <c r="AC2121" t="str">
        <f t="shared" si="135"/>
        <v>GA06T2785</v>
      </c>
      <c r="AD2121" t="str">
        <f>_xlfn.IFNA(VLOOKUP(PrivateSchedule[[#This Row],[ow]],RTARoutes[[StageCodes]:[RouteID]],6,FALSE), VLOOKUP(PrivateSchedule[[#This Row],[re]],RTARoutes[[StageCodes]:[RouteID]],6,FALSE))</f>
        <v>PVT308</v>
      </c>
      <c r="AE2121" t="str" cm="1">
        <f t="array" ref="AE2121">_xlfn.IFS( NOT(ISNA(VLOOKUP(PrivateSchedule[[#This Row],[ow]],RTARoutes[[StageCodes]:[RouteID]],6,FALSE))), "O",  NOT(ISNA(VLOOKUP(PrivateSchedule[[#This Row],[re]],RTARoutes[[StageCodes]:[RouteID]],6,FALSE))), "R")</f>
        <v>R</v>
      </c>
      <c r="AF2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22" spans="2:33">
      <c r="O2122" s="171" t="s">
        <v>1890</v>
      </c>
      <c r="T2122" s="173" t="s">
        <v>421</v>
      </c>
      <c r="U2122" t="str">
        <f t="shared" si="132"/>
        <v>MARGAO-VASCO</v>
      </c>
      <c r="V2122" s="163">
        <v>0.39583333333333331</v>
      </c>
      <c r="AA2122" s="165" t="str">
        <f t="shared" si="133"/>
        <v/>
      </c>
      <c r="AB2122" t="str">
        <f t="shared" si="134"/>
        <v>VSD</v>
      </c>
      <c r="AC2122" t="str">
        <f t="shared" si="135"/>
        <v>GA06T2785</v>
      </c>
      <c r="AD2122" t="str">
        <f>_xlfn.IFNA(VLOOKUP(PrivateSchedule[[#This Row],[ow]],RTARoutes[[StageCodes]:[RouteID]],6,FALSE), VLOOKUP(PrivateSchedule[[#This Row],[re]],RTARoutes[[StageCodes]:[RouteID]],6,FALSE))</f>
        <v>PVT308</v>
      </c>
      <c r="AE2122" t="str" cm="1">
        <f t="array" ref="AE2122">_xlfn.IFS( NOT(ISNA(VLOOKUP(PrivateSchedule[[#This Row],[ow]],RTARoutes[[StageCodes]:[RouteID]],6,FALSE))), "O",  NOT(ISNA(VLOOKUP(PrivateSchedule[[#This Row],[re]],RTARoutes[[StageCodes]:[RouteID]],6,FALSE))), "R")</f>
        <v>O</v>
      </c>
      <c r="AF2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23" spans="2:33">
      <c r="O2123" s="171" t="s">
        <v>421</v>
      </c>
      <c r="T2123" s="173" t="s">
        <v>1890</v>
      </c>
      <c r="U2123" t="str">
        <f t="shared" si="132"/>
        <v>VASCO-MARGAO</v>
      </c>
      <c r="V2123" s="163">
        <v>0.44444444444444442</v>
      </c>
      <c r="AA2123" s="165" t="str">
        <f t="shared" si="133"/>
        <v/>
      </c>
      <c r="AB2123" t="str">
        <f t="shared" si="134"/>
        <v>VSD</v>
      </c>
      <c r="AC2123" t="str">
        <f t="shared" si="135"/>
        <v>GA06T2785</v>
      </c>
      <c r="AD2123" t="str">
        <f>_xlfn.IFNA(VLOOKUP(PrivateSchedule[[#This Row],[ow]],RTARoutes[[StageCodes]:[RouteID]],6,FALSE), VLOOKUP(PrivateSchedule[[#This Row],[re]],RTARoutes[[StageCodes]:[RouteID]],6,FALSE))</f>
        <v>PVT308</v>
      </c>
      <c r="AE2123" t="str" cm="1">
        <f t="array" ref="AE2123">_xlfn.IFS( NOT(ISNA(VLOOKUP(PrivateSchedule[[#This Row],[ow]],RTARoutes[[StageCodes]:[RouteID]],6,FALSE))), "O",  NOT(ISNA(VLOOKUP(PrivateSchedule[[#This Row],[re]],RTARoutes[[StageCodes]:[RouteID]],6,FALSE))), "R")</f>
        <v>R</v>
      </c>
      <c r="AF2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24" spans="2:33">
      <c r="O2124" s="171" t="s">
        <v>1890</v>
      </c>
      <c r="T2124" s="173" t="s">
        <v>421</v>
      </c>
      <c r="U2124" t="str">
        <f t="shared" si="132"/>
        <v>MARGAO-VASCO</v>
      </c>
      <c r="V2124" s="163">
        <v>0.47916666666666669</v>
      </c>
      <c r="AA2124" s="165" t="str">
        <f t="shared" si="133"/>
        <v/>
      </c>
      <c r="AB2124" t="str">
        <f t="shared" si="134"/>
        <v>VSD</v>
      </c>
      <c r="AC2124" t="str">
        <f t="shared" si="135"/>
        <v>GA06T2785</v>
      </c>
      <c r="AD2124" t="str">
        <f>_xlfn.IFNA(VLOOKUP(PrivateSchedule[[#This Row],[ow]],RTARoutes[[StageCodes]:[RouteID]],6,FALSE), VLOOKUP(PrivateSchedule[[#This Row],[re]],RTARoutes[[StageCodes]:[RouteID]],6,FALSE))</f>
        <v>PVT308</v>
      </c>
      <c r="AE2124" t="str" cm="1">
        <f t="array" ref="AE2124">_xlfn.IFS( NOT(ISNA(VLOOKUP(PrivateSchedule[[#This Row],[ow]],RTARoutes[[StageCodes]:[RouteID]],6,FALSE))), "O",  NOT(ISNA(VLOOKUP(PrivateSchedule[[#This Row],[re]],RTARoutes[[StageCodes]:[RouteID]],6,FALSE))), "R")</f>
        <v>O</v>
      </c>
      <c r="AF2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25" spans="2:33">
      <c r="O2125" s="171" t="s">
        <v>421</v>
      </c>
      <c r="T2125" s="173" t="s">
        <v>1890</v>
      </c>
      <c r="U2125" t="str">
        <f t="shared" si="132"/>
        <v>VASCO-MARGAO</v>
      </c>
      <c r="V2125" s="163">
        <v>0.61458333333333337</v>
      </c>
      <c r="AA2125" s="165" t="str">
        <f t="shared" si="133"/>
        <v/>
      </c>
      <c r="AB2125" t="str">
        <f t="shared" si="134"/>
        <v>VSD</v>
      </c>
      <c r="AC2125" t="str">
        <f t="shared" si="135"/>
        <v>GA06T2785</v>
      </c>
      <c r="AD2125" t="str">
        <f>_xlfn.IFNA(VLOOKUP(PrivateSchedule[[#This Row],[ow]],RTARoutes[[StageCodes]:[RouteID]],6,FALSE), VLOOKUP(PrivateSchedule[[#This Row],[re]],RTARoutes[[StageCodes]:[RouteID]],6,FALSE))</f>
        <v>PVT308</v>
      </c>
      <c r="AE2125" t="str" cm="1">
        <f t="array" ref="AE2125">_xlfn.IFS( NOT(ISNA(VLOOKUP(PrivateSchedule[[#This Row],[ow]],RTARoutes[[StageCodes]:[RouteID]],6,FALSE))), "O",  NOT(ISNA(VLOOKUP(PrivateSchedule[[#This Row],[re]],RTARoutes[[StageCodes]:[RouteID]],6,FALSE))), "R")</f>
        <v>R</v>
      </c>
      <c r="AF2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26" spans="2:33">
      <c r="O2126" s="171" t="s">
        <v>1890</v>
      </c>
      <c r="T2126" s="173" t="s">
        <v>421</v>
      </c>
      <c r="U2126" t="str">
        <f t="shared" si="132"/>
        <v>MARGAO-VASCO</v>
      </c>
      <c r="V2126" s="163">
        <v>0.65625</v>
      </c>
      <c r="AA2126" s="165" t="str">
        <f t="shared" si="133"/>
        <v/>
      </c>
      <c r="AB2126" t="str">
        <f t="shared" si="134"/>
        <v>VSD</v>
      </c>
      <c r="AC2126" t="str">
        <f t="shared" si="135"/>
        <v>GA06T2785</v>
      </c>
      <c r="AD2126" t="str">
        <f>_xlfn.IFNA(VLOOKUP(PrivateSchedule[[#This Row],[ow]],RTARoutes[[StageCodes]:[RouteID]],6,FALSE), VLOOKUP(PrivateSchedule[[#This Row],[re]],RTARoutes[[StageCodes]:[RouteID]],6,FALSE))</f>
        <v>PVT308</v>
      </c>
      <c r="AE2126" t="str" cm="1">
        <f t="array" ref="AE2126">_xlfn.IFS( NOT(ISNA(VLOOKUP(PrivateSchedule[[#This Row],[ow]],RTARoutes[[StageCodes]:[RouteID]],6,FALSE))), "O",  NOT(ISNA(VLOOKUP(PrivateSchedule[[#This Row],[re]],RTARoutes[[StageCodes]:[RouteID]],6,FALSE))), "R")</f>
        <v>O</v>
      </c>
      <c r="AF2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27" spans="2:33">
      <c r="O2127" s="171" t="s">
        <v>421</v>
      </c>
      <c r="T2127" s="173" t="s">
        <v>1890</v>
      </c>
      <c r="U2127" t="str">
        <f t="shared" si="132"/>
        <v>VASCO-MARGAO</v>
      </c>
      <c r="V2127" s="163">
        <v>0.72916666666666663</v>
      </c>
      <c r="AA2127" s="165" t="str">
        <f t="shared" si="133"/>
        <v/>
      </c>
      <c r="AB2127" t="str">
        <f t="shared" si="134"/>
        <v>VSD</v>
      </c>
      <c r="AC2127" t="str">
        <f t="shared" si="135"/>
        <v>GA06T2785</v>
      </c>
      <c r="AD2127" t="str">
        <f>_xlfn.IFNA(VLOOKUP(PrivateSchedule[[#This Row],[ow]],RTARoutes[[StageCodes]:[RouteID]],6,FALSE), VLOOKUP(PrivateSchedule[[#This Row],[re]],RTARoutes[[StageCodes]:[RouteID]],6,FALSE))</f>
        <v>PVT308</v>
      </c>
      <c r="AE2127" t="str" cm="1">
        <f t="array" ref="AE2127">_xlfn.IFS( NOT(ISNA(VLOOKUP(PrivateSchedule[[#This Row],[ow]],RTARoutes[[StageCodes]:[RouteID]],6,FALSE))), "O",  NOT(ISNA(VLOOKUP(PrivateSchedule[[#This Row],[re]],RTARoutes[[StageCodes]:[RouteID]],6,FALSE))), "R")</f>
        <v>R</v>
      </c>
      <c r="AF2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28" spans="2:33">
      <c r="O2128" s="171" t="s">
        <v>1890</v>
      </c>
      <c r="T2128" s="173" t="s">
        <v>421</v>
      </c>
      <c r="U2128" t="str">
        <f t="shared" si="132"/>
        <v>MARGAO-VASCO</v>
      </c>
      <c r="V2128" s="163">
        <v>0.76736111111111116</v>
      </c>
      <c r="AA2128" s="165" t="str">
        <f t="shared" si="133"/>
        <v/>
      </c>
      <c r="AB2128" t="str">
        <f t="shared" si="134"/>
        <v>VSD</v>
      </c>
      <c r="AC2128" t="str">
        <f t="shared" si="135"/>
        <v>GA06T2785</v>
      </c>
      <c r="AD2128" t="str">
        <f>_xlfn.IFNA(VLOOKUP(PrivateSchedule[[#This Row],[ow]],RTARoutes[[StageCodes]:[RouteID]],6,FALSE), VLOOKUP(PrivateSchedule[[#This Row],[re]],RTARoutes[[StageCodes]:[RouteID]],6,FALSE))</f>
        <v>PVT308</v>
      </c>
      <c r="AE2128" t="str" cm="1">
        <f t="array" ref="AE2128">_xlfn.IFS( NOT(ISNA(VLOOKUP(PrivateSchedule[[#This Row],[ow]],RTARoutes[[StageCodes]:[RouteID]],6,FALSE))), "O",  NOT(ISNA(VLOOKUP(PrivateSchedule[[#This Row],[re]],RTARoutes[[StageCodes]:[RouteID]],6,FALSE))), "R")</f>
        <v>O</v>
      </c>
      <c r="AF2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29" spans="2:33">
      <c r="B2129" s="171" t="s">
        <v>4192</v>
      </c>
      <c r="C2129" s="172" t="s">
        <v>4190</v>
      </c>
      <c r="D2129" s="172" t="s">
        <v>3922</v>
      </c>
      <c r="E2129" s="176">
        <v>43627</v>
      </c>
      <c r="F2129" s="177">
        <v>43738</v>
      </c>
      <c r="J2129" s="171" t="s">
        <v>4193</v>
      </c>
      <c r="L2129" s="172" t="s">
        <v>16</v>
      </c>
      <c r="M2129" s="198">
        <v>28</v>
      </c>
      <c r="N2129" s="199">
        <v>11</v>
      </c>
      <c r="O2129" s="171" t="s">
        <v>421</v>
      </c>
      <c r="T2129" s="173" t="s">
        <v>1890</v>
      </c>
      <c r="U2129" t="str">
        <f t="shared" si="132"/>
        <v>VASCO-MARGAO</v>
      </c>
      <c r="V2129" s="163">
        <v>0.2638888888888889</v>
      </c>
      <c r="AA2129" s="165" t="str">
        <f t="shared" si="133"/>
        <v/>
      </c>
      <c r="AB2129" t="str">
        <f t="shared" si="134"/>
        <v>VSD</v>
      </c>
      <c r="AC2129" t="str">
        <f t="shared" si="135"/>
        <v>GA06T2039</v>
      </c>
      <c r="AD2129" t="str">
        <f>_xlfn.IFNA(VLOOKUP(PrivateSchedule[[#This Row],[ow]],RTARoutes[[StageCodes]:[RouteID]],6,FALSE), VLOOKUP(PrivateSchedule[[#This Row],[re]],RTARoutes[[StageCodes]:[RouteID]],6,FALSE))</f>
        <v>PVT308</v>
      </c>
      <c r="AE2129" t="str" cm="1">
        <f t="array" ref="AE2129">_xlfn.IFS( NOT(ISNA(VLOOKUP(PrivateSchedule[[#This Row],[ow]],RTARoutes[[StageCodes]:[RouteID]],6,FALSE))), "O",  NOT(ISNA(VLOOKUP(PrivateSchedule[[#This Row],[re]],RTARoutes[[StageCodes]:[RouteID]],6,FALSE))), "R")</f>
        <v>R</v>
      </c>
      <c r="AF2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30" spans="2:33">
      <c r="O2130" s="171" t="s">
        <v>1890</v>
      </c>
      <c r="T2130" s="173" t="s">
        <v>421</v>
      </c>
      <c r="U2130" t="str">
        <f t="shared" si="132"/>
        <v>MARGAO-VASCO</v>
      </c>
      <c r="V2130" s="163">
        <v>0.31944444444444442</v>
      </c>
      <c r="AA2130" s="165" t="str">
        <f t="shared" si="133"/>
        <v/>
      </c>
      <c r="AB2130" t="str">
        <f t="shared" si="134"/>
        <v>VSD</v>
      </c>
      <c r="AC2130" t="str">
        <f t="shared" si="135"/>
        <v>GA06T2039</v>
      </c>
      <c r="AD2130" t="str">
        <f>_xlfn.IFNA(VLOOKUP(PrivateSchedule[[#This Row],[ow]],RTARoutes[[StageCodes]:[RouteID]],6,FALSE), VLOOKUP(PrivateSchedule[[#This Row],[re]],RTARoutes[[StageCodes]:[RouteID]],6,FALSE))</f>
        <v>PVT308</v>
      </c>
      <c r="AE2130" t="str" cm="1">
        <f t="array" ref="AE2130">_xlfn.IFS( NOT(ISNA(VLOOKUP(PrivateSchedule[[#This Row],[ow]],RTARoutes[[StageCodes]:[RouteID]],6,FALSE))), "O",  NOT(ISNA(VLOOKUP(PrivateSchedule[[#This Row],[re]],RTARoutes[[StageCodes]:[RouteID]],6,FALSE))), "R")</f>
        <v>O</v>
      </c>
      <c r="AF2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31" spans="2:33">
      <c r="O2131" s="171" t="s">
        <v>421</v>
      </c>
      <c r="T2131" s="173" t="s">
        <v>1890</v>
      </c>
      <c r="U2131" t="str">
        <f t="shared" si="132"/>
        <v>VASCO-MARGAO</v>
      </c>
      <c r="V2131" s="163">
        <v>0.37152777777777779</v>
      </c>
      <c r="AA2131" s="165" t="str">
        <f t="shared" si="133"/>
        <v/>
      </c>
      <c r="AB2131" t="str">
        <f t="shared" si="134"/>
        <v>VSD</v>
      </c>
      <c r="AC2131" t="str">
        <f t="shared" si="135"/>
        <v>GA06T2039</v>
      </c>
      <c r="AD2131" t="str">
        <f>_xlfn.IFNA(VLOOKUP(PrivateSchedule[[#This Row],[ow]],RTARoutes[[StageCodes]:[RouteID]],6,FALSE), VLOOKUP(PrivateSchedule[[#This Row],[re]],RTARoutes[[StageCodes]:[RouteID]],6,FALSE))</f>
        <v>PVT308</v>
      </c>
      <c r="AE2131" t="str" cm="1">
        <f t="array" ref="AE2131">_xlfn.IFS( NOT(ISNA(VLOOKUP(PrivateSchedule[[#This Row],[ow]],RTARoutes[[StageCodes]:[RouteID]],6,FALSE))), "O",  NOT(ISNA(VLOOKUP(PrivateSchedule[[#This Row],[re]],RTARoutes[[StageCodes]:[RouteID]],6,FALSE))), "R")</f>
        <v>R</v>
      </c>
      <c r="AF2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32" spans="2:33">
      <c r="O2132" s="171" t="s">
        <v>1890</v>
      </c>
      <c r="T2132" s="173" t="s">
        <v>421</v>
      </c>
      <c r="U2132" t="str">
        <f t="shared" si="132"/>
        <v>MARGAO-VASCO</v>
      </c>
      <c r="V2132" s="163">
        <v>0.4236111111111111</v>
      </c>
      <c r="AA2132" s="165" t="str">
        <f t="shared" si="133"/>
        <v/>
      </c>
      <c r="AB2132" t="str">
        <f t="shared" si="134"/>
        <v>VSD</v>
      </c>
      <c r="AC2132" t="str">
        <f t="shared" si="135"/>
        <v>GA06T2039</v>
      </c>
      <c r="AD2132" t="str">
        <f>_xlfn.IFNA(VLOOKUP(PrivateSchedule[[#This Row],[ow]],RTARoutes[[StageCodes]:[RouteID]],6,FALSE), VLOOKUP(PrivateSchedule[[#This Row],[re]],RTARoutes[[StageCodes]:[RouteID]],6,FALSE))</f>
        <v>PVT308</v>
      </c>
      <c r="AE2132" t="str" cm="1">
        <f t="array" ref="AE2132">_xlfn.IFS( NOT(ISNA(VLOOKUP(PrivateSchedule[[#This Row],[ow]],RTARoutes[[StageCodes]:[RouteID]],6,FALSE))), "O",  NOT(ISNA(VLOOKUP(PrivateSchedule[[#This Row],[re]],RTARoutes[[StageCodes]:[RouteID]],6,FALSE))), "R")</f>
        <v>O</v>
      </c>
      <c r="AF2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33" spans="2:33">
      <c r="O2133" s="171" t="s">
        <v>421</v>
      </c>
      <c r="T2133" s="173" t="s">
        <v>1890</v>
      </c>
      <c r="U2133" t="str">
        <f t="shared" si="132"/>
        <v>VASCO-MARGAO</v>
      </c>
      <c r="V2133" s="163">
        <v>0.54166666666666663</v>
      </c>
      <c r="AA2133" s="165" t="str">
        <f t="shared" si="133"/>
        <v/>
      </c>
      <c r="AB2133" t="str">
        <f t="shared" si="134"/>
        <v>VSD</v>
      </c>
      <c r="AC2133" t="str">
        <f t="shared" si="135"/>
        <v>GA06T2039</v>
      </c>
      <c r="AD2133" t="str">
        <f>_xlfn.IFNA(VLOOKUP(PrivateSchedule[[#This Row],[ow]],RTARoutes[[StageCodes]:[RouteID]],6,FALSE), VLOOKUP(PrivateSchedule[[#This Row],[re]],RTARoutes[[StageCodes]:[RouteID]],6,FALSE))</f>
        <v>PVT308</v>
      </c>
      <c r="AE2133" t="str" cm="1">
        <f t="array" ref="AE2133">_xlfn.IFS( NOT(ISNA(VLOOKUP(PrivateSchedule[[#This Row],[ow]],RTARoutes[[StageCodes]:[RouteID]],6,FALSE))), "O",  NOT(ISNA(VLOOKUP(PrivateSchedule[[#This Row],[re]],RTARoutes[[StageCodes]:[RouteID]],6,FALSE))), "R")</f>
        <v>R</v>
      </c>
      <c r="AF2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34" spans="2:33">
      <c r="O2134" s="171" t="s">
        <v>1890</v>
      </c>
      <c r="T2134" s="173" t="s">
        <v>421</v>
      </c>
      <c r="U2134" t="str">
        <f t="shared" si="132"/>
        <v>MARGAO-VASCO</v>
      </c>
      <c r="V2134" s="163">
        <v>0.60416666666666663</v>
      </c>
      <c r="AA2134" s="165" t="str">
        <f t="shared" si="133"/>
        <v/>
      </c>
      <c r="AB2134" t="str">
        <f t="shared" si="134"/>
        <v>VSD</v>
      </c>
      <c r="AC2134" t="str">
        <f t="shared" si="135"/>
        <v>GA06T2039</v>
      </c>
      <c r="AD2134" t="str">
        <f>_xlfn.IFNA(VLOOKUP(PrivateSchedule[[#This Row],[ow]],RTARoutes[[StageCodes]:[RouteID]],6,FALSE), VLOOKUP(PrivateSchedule[[#This Row],[re]],RTARoutes[[StageCodes]:[RouteID]],6,FALSE))</f>
        <v>PVT308</v>
      </c>
      <c r="AE2134" t="str" cm="1">
        <f t="array" ref="AE2134">_xlfn.IFS( NOT(ISNA(VLOOKUP(PrivateSchedule[[#This Row],[ow]],RTARoutes[[StageCodes]:[RouteID]],6,FALSE))), "O",  NOT(ISNA(VLOOKUP(PrivateSchedule[[#This Row],[re]],RTARoutes[[StageCodes]:[RouteID]],6,FALSE))), "R")</f>
        <v>O</v>
      </c>
      <c r="AF2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35" spans="2:33">
      <c r="O2135" s="171" t="s">
        <v>421</v>
      </c>
      <c r="T2135" s="173" t="s">
        <v>1890</v>
      </c>
      <c r="U2135" t="str">
        <f t="shared" si="132"/>
        <v>VASCO-MARGAO</v>
      </c>
      <c r="V2135" s="163">
        <v>0.65972222222222221</v>
      </c>
      <c r="AA2135" s="165" t="str">
        <f t="shared" si="133"/>
        <v/>
      </c>
      <c r="AB2135" t="str">
        <f t="shared" si="134"/>
        <v>VSD</v>
      </c>
      <c r="AC2135" t="str">
        <f t="shared" si="135"/>
        <v>GA06T2039</v>
      </c>
      <c r="AD2135" t="str">
        <f>_xlfn.IFNA(VLOOKUP(PrivateSchedule[[#This Row],[ow]],RTARoutes[[StageCodes]:[RouteID]],6,FALSE), VLOOKUP(PrivateSchedule[[#This Row],[re]],RTARoutes[[StageCodes]:[RouteID]],6,FALSE))</f>
        <v>PVT308</v>
      </c>
      <c r="AE2135" t="str" cm="1">
        <f t="array" ref="AE2135">_xlfn.IFS( NOT(ISNA(VLOOKUP(PrivateSchedule[[#This Row],[ow]],RTARoutes[[StageCodes]:[RouteID]],6,FALSE))), "O",  NOT(ISNA(VLOOKUP(PrivateSchedule[[#This Row],[re]],RTARoutes[[StageCodes]:[RouteID]],6,FALSE))), "R")</f>
        <v>R</v>
      </c>
      <c r="AF2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36" spans="2:33">
      <c r="O2136" s="171" t="s">
        <v>1890</v>
      </c>
      <c r="T2136" s="173" t="s">
        <v>421</v>
      </c>
      <c r="U2136" t="str">
        <f t="shared" si="132"/>
        <v>MARGAO-VASCO</v>
      </c>
      <c r="V2136" s="163">
        <v>0.70833333333333337</v>
      </c>
      <c r="AA2136" s="165" t="str">
        <f t="shared" si="133"/>
        <v/>
      </c>
      <c r="AB2136" t="str">
        <f t="shared" si="134"/>
        <v>VSD</v>
      </c>
      <c r="AC2136" t="str">
        <f t="shared" si="135"/>
        <v>GA06T2039</v>
      </c>
      <c r="AD2136" t="str">
        <f>_xlfn.IFNA(VLOOKUP(PrivateSchedule[[#This Row],[ow]],RTARoutes[[StageCodes]:[RouteID]],6,FALSE), VLOOKUP(PrivateSchedule[[#This Row],[re]],RTARoutes[[StageCodes]:[RouteID]],6,FALSE))</f>
        <v>PVT308</v>
      </c>
      <c r="AE2136" t="str" cm="1">
        <f t="array" ref="AE2136">_xlfn.IFS( NOT(ISNA(VLOOKUP(PrivateSchedule[[#This Row],[ow]],RTARoutes[[StageCodes]:[RouteID]],6,FALSE))), "O",  NOT(ISNA(VLOOKUP(PrivateSchedule[[#This Row],[re]],RTARoutes[[StageCodes]:[RouteID]],6,FALSE))), "R")</f>
        <v>O</v>
      </c>
      <c r="AF2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37" spans="2:33">
      <c r="D2137" s="172" t="s">
        <v>3922</v>
      </c>
      <c r="J2137" s="171" t="s">
        <v>4194</v>
      </c>
      <c r="O2137" s="171" t="s">
        <v>421</v>
      </c>
      <c r="T2137" s="173" t="s">
        <v>807</v>
      </c>
      <c r="U2137" t="str">
        <f t="shared" si="132"/>
        <v>VASCO-BIRLA</v>
      </c>
      <c r="V2137" s="163">
        <v>0.26041666666666669</v>
      </c>
      <c r="AA2137" s="165" t="str">
        <f t="shared" si="133"/>
        <v/>
      </c>
      <c r="AB2137" t="str">
        <f t="shared" si="134"/>
        <v>VSD</v>
      </c>
      <c r="AC2137" t="str">
        <f t="shared" si="135"/>
        <v>GA06T2039</v>
      </c>
      <c r="AD2137" t="str">
        <f>_xlfn.IFNA(VLOOKUP(PrivateSchedule[[#This Row],[ow]],RTARoutes[[StageCodes]:[RouteID]],6,FALSE), VLOOKUP(PrivateSchedule[[#This Row],[re]],RTARoutes[[StageCodes]:[RouteID]],6,FALSE))</f>
        <v>PVT88</v>
      </c>
      <c r="AE2137" t="str" cm="1">
        <f t="array" ref="AE2137">_xlfn.IFS( NOT(ISNA(VLOOKUP(PrivateSchedule[[#This Row],[ow]],RTARoutes[[StageCodes]:[RouteID]],6,FALSE))), "O",  NOT(ISNA(VLOOKUP(PrivateSchedule[[#This Row],[re]],RTARoutes[[StageCodes]:[RouteID]],6,FALSE))), "R")</f>
        <v>R</v>
      </c>
      <c r="AF2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2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2138" spans="2:33">
      <c r="O2138" s="171" t="s">
        <v>807</v>
      </c>
      <c r="T2138" s="173" t="s">
        <v>421</v>
      </c>
      <c r="U2138" t="str">
        <f t="shared" si="132"/>
        <v>BIRLA-VASCO</v>
      </c>
      <c r="V2138" s="163">
        <v>0.28125</v>
      </c>
      <c r="AA2138" s="165" t="str">
        <f t="shared" si="133"/>
        <v/>
      </c>
      <c r="AB2138" t="str">
        <f t="shared" si="134"/>
        <v>VSD</v>
      </c>
      <c r="AC2138" t="str">
        <f t="shared" si="135"/>
        <v>GA06T2039</v>
      </c>
      <c r="AD2138" t="str">
        <f>_xlfn.IFNA(VLOOKUP(PrivateSchedule[[#This Row],[ow]],RTARoutes[[StageCodes]:[RouteID]],6,FALSE), VLOOKUP(PrivateSchedule[[#This Row],[re]],RTARoutes[[StageCodes]:[RouteID]],6,FALSE))</f>
        <v>PVT88</v>
      </c>
      <c r="AE2138" t="str" cm="1">
        <f t="array" ref="AE2138">_xlfn.IFS( NOT(ISNA(VLOOKUP(PrivateSchedule[[#This Row],[ow]],RTARoutes[[StageCodes]:[RouteID]],6,FALSE))), "O",  NOT(ISNA(VLOOKUP(PrivateSchedule[[#This Row],[re]],RTARoutes[[StageCodes]:[RouteID]],6,FALSE))), "R")</f>
        <v>O</v>
      </c>
      <c r="AF2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39" spans="2:33">
      <c r="O2139" s="171" t="s">
        <v>421</v>
      </c>
      <c r="T2139" s="173" t="s">
        <v>1890</v>
      </c>
      <c r="U2139" t="str">
        <f t="shared" si="132"/>
        <v>VASCO-MARGAO</v>
      </c>
      <c r="V2139" s="163">
        <v>0.32291666666666669</v>
      </c>
      <c r="AA2139" s="165" t="str">
        <f t="shared" si="133"/>
        <v/>
      </c>
      <c r="AB2139" t="str">
        <f t="shared" si="134"/>
        <v>VSD</v>
      </c>
      <c r="AC2139" t="str">
        <f t="shared" si="135"/>
        <v>GA06T2039</v>
      </c>
      <c r="AD2139" t="str">
        <f>_xlfn.IFNA(VLOOKUP(PrivateSchedule[[#This Row],[ow]],RTARoutes[[StageCodes]:[RouteID]],6,FALSE), VLOOKUP(PrivateSchedule[[#This Row],[re]],RTARoutes[[StageCodes]:[RouteID]],6,FALSE))</f>
        <v>PVT308</v>
      </c>
      <c r="AE2139" t="str" cm="1">
        <f t="array" ref="AE2139">_xlfn.IFS( NOT(ISNA(VLOOKUP(PrivateSchedule[[#This Row],[ow]],RTARoutes[[StageCodes]:[RouteID]],6,FALSE))), "O",  NOT(ISNA(VLOOKUP(PrivateSchedule[[#This Row],[re]],RTARoutes[[StageCodes]:[RouteID]],6,FALSE))), "R")</f>
        <v>R</v>
      </c>
      <c r="AF2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40" spans="2:33">
      <c r="O2140" s="171" t="s">
        <v>1890</v>
      </c>
      <c r="T2140" s="173" t="s">
        <v>421</v>
      </c>
      <c r="U2140" t="str">
        <f t="shared" si="132"/>
        <v>MARGAO-VASCO</v>
      </c>
      <c r="V2140" s="163">
        <v>0.37152777777777779</v>
      </c>
      <c r="AA2140" s="165" t="str">
        <f t="shared" si="133"/>
        <v/>
      </c>
      <c r="AB2140" t="str">
        <f t="shared" si="134"/>
        <v>VSD</v>
      </c>
      <c r="AC2140" t="str">
        <f t="shared" si="135"/>
        <v>GA06T2039</v>
      </c>
      <c r="AD2140" t="str">
        <f>_xlfn.IFNA(VLOOKUP(PrivateSchedule[[#This Row],[ow]],RTARoutes[[StageCodes]:[RouteID]],6,FALSE), VLOOKUP(PrivateSchedule[[#This Row],[re]],RTARoutes[[StageCodes]:[RouteID]],6,FALSE))</f>
        <v>PVT308</v>
      </c>
      <c r="AE2140" t="str" cm="1">
        <f t="array" ref="AE2140">_xlfn.IFS( NOT(ISNA(VLOOKUP(PrivateSchedule[[#This Row],[ow]],RTARoutes[[StageCodes]:[RouteID]],6,FALSE))), "O",  NOT(ISNA(VLOOKUP(PrivateSchedule[[#This Row],[re]],RTARoutes[[StageCodes]:[RouteID]],6,FALSE))), "R")</f>
        <v>O</v>
      </c>
      <c r="AF2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41" spans="2:33">
      <c r="O2141" s="171" t="s">
        <v>421</v>
      </c>
      <c r="T2141" s="173" t="s">
        <v>807</v>
      </c>
      <c r="U2141" t="str">
        <f t="shared" si="132"/>
        <v>VASCO-BIRLA</v>
      </c>
      <c r="V2141" s="163">
        <v>0.4201388888888889</v>
      </c>
      <c r="AA2141" s="165" t="str">
        <f t="shared" si="133"/>
        <v/>
      </c>
      <c r="AB2141" t="str">
        <f t="shared" si="134"/>
        <v>VSD</v>
      </c>
      <c r="AC2141" t="str">
        <f t="shared" si="135"/>
        <v>GA06T2039</v>
      </c>
      <c r="AD2141" t="str">
        <f>_xlfn.IFNA(VLOOKUP(PrivateSchedule[[#This Row],[ow]],RTARoutes[[StageCodes]:[RouteID]],6,FALSE), VLOOKUP(PrivateSchedule[[#This Row],[re]],RTARoutes[[StageCodes]:[RouteID]],6,FALSE))</f>
        <v>PVT88</v>
      </c>
      <c r="AE2141" t="str" cm="1">
        <f t="array" ref="AE2141">_xlfn.IFS( NOT(ISNA(VLOOKUP(PrivateSchedule[[#This Row],[ow]],RTARoutes[[StageCodes]:[RouteID]],6,FALSE))), "O",  NOT(ISNA(VLOOKUP(PrivateSchedule[[#This Row],[re]],RTARoutes[[StageCodes]:[RouteID]],6,FALSE))), "R")</f>
        <v>R</v>
      </c>
      <c r="AF2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2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2142" spans="2:33">
      <c r="O2142" s="171" t="s">
        <v>807</v>
      </c>
      <c r="T2142" s="173" t="s">
        <v>421</v>
      </c>
      <c r="U2142" t="str">
        <f t="shared" si="132"/>
        <v>BIRLA-VASCO</v>
      </c>
      <c r="V2142" s="163">
        <v>0.46180555555555558</v>
      </c>
      <c r="AA2142" s="165" t="str">
        <f t="shared" si="133"/>
        <v/>
      </c>
      <c r="AB2142" t="str">
        <f t="shared" si="134"/>
        <v>VSD</v>
      </c>
      <c r="AC2142" t="str">
        <f t="shared" si="135"/>
        <v>GA06T2039</v>
      </c>
      <c r="AD2142" t="str">
        <f>_xlfn.IFNA(VLOOKUP(PrivateSchedule[[#This Row],[ow]],RTARoutes[[StageCodes]:[RouteID]],6,FALSE), VLOOKUP(PrivateSchedule[[#This Row],[re]],RTARoutes[[StageCodes]:[RouteID]],6,FALSE))</f>
        <v>PVT88</v>
      </c>
      <c r="AE2142" t="str" cm="1">
        <f t="array" ref="AE2142">_xlfn.IFS( NOT(ISNA(VLOOKUP(PrivateSchedule[[#This Row],[ow]],RTARoutes[[StageCodes]:[RouteID]],6,FALSE))), "O",  NOT(ISNA(VLOOKUP(PrivateSchedule[[#This Row],[re]],RTARoutes[[StageCodes]:[RouteID]],6,FALSE))), "R")</f>
        <v>O</v>
      </c>
      <c r="AF2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43" spans="2:33">
      <c r="O2143" s="171" t="s">
        <v>421</v>
      </c>
      <c r="T2143" s="173" t="s">
        <v>1890</v>
      </c>
      <c r="U2143" t="str">
        <f t="shared" si="132"/>
        <v>VASCO-MARGAO</v>
      </c>
      <c r="V2143" s="163">
        <v>0.49305555555555558</v>
      </c>
      <c r="AA2143" s="165" t="str">
        <f t="shared" si="133"/>
        <v/>
      </c>
      <c r="AB2143" t="str">
        <f t="shared" si="134"/>
        <v>VSD</v>
      </c>
      <c r="AC2143" t="str">
        <f t="shared" si="135"/>
        <v>GA06T2039</v>
      </c>
      <c r="AD2143" t="str">
        <f>_xlfn.IFNA(VLOOKUP(PrivateSchedule[[#This Row],[ow]],RTARoutes[[StageCodes]:[RouteID]],6,FALSE), VLOOKUP(PrivateSchedule[[#This Row],[re]],RTARoutes[[StageCodes]:[RouteID]],6,FALSE))</f>
        <v>PVT308</v>
      </c>
      <c r="AE2143" t="str" cm="1">
        <f t="array" ref="AE2143">_xlfn.IFS( NOT(ISNA(VLOOKUP(PrivateSchedule[[#This Row],[ow]],RTARoutes[[StageCodes]:[RouteID]],6,FALSE))), "O",  NOT(ISNA(VLOOKUP(PrivateSchedule[[#This Row],[re]],RTARoutes[[StageCodes]:[RouteID]],6,FALSE))), "R")</f>
        <v>R</v>
      </c>
      <c r="AF2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44" spans="2:33">
      <c r="O2144" s="171" t="s">
        <v>1890</v>
      </c>
      <c r="T2144" s="173" t="s">
        <v>421</v>
      </c>
      <c r="U2144" t="str">
        <f t="shared" si="132"/>
        <v>MARGAO-VASCO</v>
      </c>
      <c r="V2144" s="163">
        <v>0.56944444444444442</v>
      </c>
      <c r="AA2144" s="165" t="str">
        <f t="shared" si="133"/>
        <v/>
      </c>
      <c r="AB2144" t="str">
        <f t="shared" si="134"/>
        <v>VSD</v>
      </c>
      <c r="AC2144" t="str">
        <f t="shared" si="135"/>
        <v>GA06T2039</v>
      </c>
      <c r="AD2144" t="str">
        <f>_xlfn.IFNA(VLOOKUP(PrivateSchedule[[#This Row],[ow]],RTARoutes[[StageCodes]:[RouteID]],6,FALSE), VLOOKUP(PrivateSchedule[[#This Row],[re]],RTARoutes[[StageCodes]:[RouteID]],6,FALSE))</f>
        <v>PVT308</v>
      </c>
      <c r="AE2144" t="str" cm="1">
        <f t="array" ref="AE2144">_xlfn.IFS( NOT(ISNA(VLOOKUP(PrivateSchedule[[#This Row],[ow]],RTARoutes[[StageCodes]:[RouteID]],6,FALSE))), "O",  NOT(ISNA(VLOOKUP(PrivateSchedule[[#This Row],[re]],RTARoutes[[StageCodes]:[RouteID]],6,FALSE))), "R")</f>
        <v>O</v>
      </c>
      <c r="AF2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45" spans="2:33">
      <c r="O2145" s="171" t="s">
        <v>421</v>
      </c>
      <c r="T2145" s="173" t="s">
        <v>807</v>
      </c>
      <c r="U2145" t="str">
        <f t="shared" si="132"/>
        <v>VASCO-BIRLA</v>
      </c>
      <c r="V2145" s="163">
        <v>0.60763888888888884</v>
      </c>
      <c r="AA2145" s="165" t="str">
        <f t="shared" si="133"/>
        <v/>
      </c>
      <c r="AB2145" t="str">
        <f t="shared" si="134"/>
        <v>VSD</v>
      </c>
      <c r="AC2145" t="str">
        <f t="shared" si="135"/>
        <v>GA06T2039</v>
      </c>
      <c r="AD2145" t="str">
        <f>_xlfn.IFNA(VLOOKUP(PrivateSchedule[[#This Row],[ow]],RTARoutes[[StageCodes]:[RouteID]],6,FALSE), VLOOKUP(PrivateSchedule[[#This Row],[re]],RTARoutes[[StageCodes]:[RouteID]],6,FALSE))</f>
        <v>PVT88</v>
      </c>
      <c r="AE2145" t="str" cm="1">
        <f t="array" ref="AE2145">_xlfn.IFS( NOT(ISNA(VLOOKUP(PrivateSchedule[[#This Row],[ow]],RTARoutes[[StageCodes]:[RouteID]],6,FALSE))), "O",  NOT(ISNA(VLOOKUP(PrivateSchedule[[#This Row],[re]],RTARoutes[[StageCodes]:[RouteID]],6,FALSE))), "R")</f>
        <v>R</v>
      </c>
      <c r="AF2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2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2146" spans="2:33">
      <c r="O2146" s="171" t="s">
        <v>807</v>
      </c>
      <c r="T2146" s="173" t="s">
        <v>421</v>
      </c>
      <c r="U2146" t="str">
        <f t="shared" si="132"/>
        <v>BIRLA-VASCO</v>
      </c>
      <c r="V2146" s="163">
        <v>0.63194444444444442</v>
      </c>
      <c r="AA2146" s="165" t="str">
        <f t="shared" si="133"/>
        <v/>
      </c>
      <c r="AB2146" t="str">
        <f t="shared" si="134"/>
        <v>VSD</v>
      </c>
      <c r="AC2146" t="str">
        <f t="shared" si="135"/>
        <v>GA06T2039</v>
      </c>
      <c r="AD2146" t="str">
        <f>_xlfn.IFNA(VLOOKUP(PrivateSchedule[[#This Row],[ow]],RTARoutes[[StageCodes]:[RouteID]],6,FALSE), VLOOKUP(PrivateSchedule[[#This Row],[re]],RTARoutes[[StageCodes]:[RouteID]],6,FALSE))</f>
        <v>PVT88</v>
      </c>
      <c r="AE2146" t="str" cm="1">
        <f t="array" ref="AE2146">_xlfn.IFS( NOT(ISNA(VLOOKUP(PrivateSchedule[[#This Row],[ow]],RTARoutes[[StageCodes]:[RouteID]],6,FALSE))), "O",  NOT(ISNA(VLOOKUP(PrivateSchedule[[#This Row],[re]],RTARoutes[[StageCodes]:[RouteID]],6,FALSE))), "R")</f>
        <v>O</v>
      </c>
      <c r="AF2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47" spans="2:33">
      <c r="O2147" s="171" t="s">
        <v>421</v>
      </c>
      <c r="T2147" s="173" t="s">
        <v>807</v>
      </c>
      <c r="U2147" t="str">
        <f t="shared" si="132"/>
        <v>VASCO-BIRLA</v>
      </c>
      <c r="V2147" s="163">
        <v>0.64930555555555558</v>
      </c>
      <c r="AA2147" s="165" t="str">
        <f t="shared" si="133"/>
        <v/>
      </c>
      <c r="AB2147" t="str">
        <f t="shared" si="134"/>
        <v>VSD</v>
      </c>
      <c r="AC2147" t="str">
        <f t="shared" si="135"/>
        <v>GA06T2039</v>
      </c>
      <c r="AD2147" t="str">
        <f>_xlfn.IFNA(VLOOKUP(PrivateSchedule[[#This Row],[ow]],RTARoutes[[StageCodes]:[RouteID]],6,FALSE), VLOOKUP(PrivateSchedule[[#This Row],[re]],RTARoutes[[StageCodes]:[RouteID]],6,FALSE))</f>
        <v>PVT88</v>
      </c>
      <c r="AE2147" t="str" cm="1">
        <f t="array" ref="AE2147">_xlfn.IFS( NOT(ISNA(VLOOKUP(PrivateSchedule[[#This Row],[ow]],RTARoutes[[StageCodes]:[RouteID]],6,FALSE))), "O",  NOT(ISNA(VLOOKUP(PrivateSchedule[[#This Row],[re]],RTARoutes[[StageCodes]:[RouteID]],6,FALSE))), "R")</f>
        <v>R</v>
      </c>
      <c r="AF2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2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2148" spans="2:33">
      <c r="O2148" s="171" t="s">
        <v>807</v>
      </c>
      <c r="T2148" s="173" t="s">
        <v>421</v>
      </c>
      <c r="U2148" t="str">
        <f t="shared" si="132"/>
        <v>BIRLA-VASCO</v>
      </c>
      <c r="V2148" s="163">
        <v>0.65972222222222221</v>
      </c>
      <c r="AA2148" s="165" t="str">
        <f t="shared" si="133"/>
        <v/>
      </c>
      <c r="AB2148" t="str">
        <f t="shared" si="134"/>
        <v>VSD</v>
      </c>
      <c r="AC2148" t="str">
        <f t="shared" si="135"/>
        <v>GA06T2039</v>
      </c>
      <c r="AD2148" t="str">
        <f>_xlfn.IFNA(VLOOKUP(PrivateSchedule[[#This Row],[ow]],RTARoutes[[StageCodes]:[RouteID]],6,FALSE), VLOOKUP(PrivateSchedule[[#This Row],[re]],RTARoutes[[StageCodes]:[RouteID]],6,FALSE))</f>
        <v>PVT88</v>
      </c>
      <c r="AE2148" t="str" cm="1">
        <f t="array" ref="AE2148">_xlfn.IFS( NOT(ISNA(VLOOKUP(PrivateSchedule[[#This Row],[ow]],RTARoutes[[StageCodes]:[RouteID]],6,FALSE))), "O",  NOT(ISNA(VLOOKUP(PrivateSchedule[[#This Row],[re]],RTARoutes[[StageCodes]:[RouteID]],6,FALSE))), "R")</f>
        <v>O</v>
      </c>
      <c r="AF2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49" spans="2:33">
      <c r="O2149" s="171" t="s">
        <v>421</v>
      </c>
      <c r="T2149" s="173" t="s">
        <v>1890</v>
      </c>
      <c r="U2149" t="str">
        <f t="shared" si="132"/>
        <v>VASCO-MARGAO</v>
      </c>
      <c r="V2149" s="163">
        <v>0.68055555555555558</v>
      </c>
      <c r="AA2149" s="165" t="str">
        <f t="shared" si="133"/>
        <v/>
      </c>
      <c r="AB2149" t="str">
        <f t="shared" si="134"/>
        <v>VSD</v>
      </c>
      <c r="AC2149" t="str">
        <f t="shared" si="135"/>
        <v>GA06T2039</v>
      </c>
      <c r="AD2149" t="str">
        <f>_xlfn.IFNA(VLOOKUP(PrivateSchedule[[#This Row],[ow]],RTARoutes[[StageCodes]:[RouteID]],6,FALSE), VLOOKUP(PrivateSchedule[[#This Row],[re]],RTARoutes[[StageCodes]:[RouteID]],6,FALSE))</f>
        <v>PVT308</v>
      </c>
      <c r="AE2149" t="str" cm="1">
        <f t="array" ref="AE2149">_xlfn.IFS( NOT(ISNA(VLOOKUP(PrivateSchedule[[#This Row],[ow]],RTARoutes[[StageCodes]:[RouteID]],6,FALSE))), "O",  NOT(ISNA(VLOOKUP(PrivateSchedule[[#This Row],[re]],RTARoutes[[StageCodes]:[RouteID]],6,FALSE))), "R")</f>
        <v>R</v>
      </c>
      <c r="AF2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50" spans="2:33">
      <c r="O2150" s="171" t="s">
        <v>1890</v>
      </c>
      <c r="T2150" s="173" t="s">
        <v>807</v>
      </c>
      <c r="U2150" t="str">
        <f t="shared" si="132"/>
        <v>MARGAO-BIRLA</v>
      </c>
      <c r="V2150" s="163">
        <v>0.72569444444444442</v>
      </c>
      <c r="AA2150" s="165" t="str">
        <f t="shared" si="133"/>
        <v/>
      </c>
      <c r="AB2150" t="str">
        <f t="shared" si="134"/>
        <v>VSD</v>
      </c>
      <c r="AC2150" t="str">
        <f t="shared" si="135"/>
        <v>GA06T2039</v>
      </c>
      <c r="AD2150" t="e">
        <f>_xlfn.IFNA(VLOOKUP(PrivateSchedule[[#This Row],[ow]],RTARoutes[[StageCodes]:[RouteID]],6,FALSE), VLOOKUP(PrivateSchedule[[#This Row],[re]],RTARoutes[[StageCodes]:[RouteID]],6,FALSE))</f>
        <v>#N/A</v>
      </c>
      <c r="AE2150" t="e" cm="1">
        <f t="array" ref="AE2150">_xlfn.IFS( NOT(ISNA(VLOOKUP(PrivateSchedule[[#This Row],[ow]],RTARoutes[[StageCodes]:[RouteID]],6,FALSE))), "O",  NOT(ISNA(VLOOKUP(PrivateSchedule[[#This Row],[re]],RTARoutes[[StageCodes]:[RouteID]],6,FALSE))), "R")</f>
        <v>#N/A</v>
      </c>
      <c r="AF2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MRG-*BRL</v>
      </c>
      <c r="AG2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BRL-*MRG</v>
      </c>
    </row>
    <row r="2151" spans="2:33">
      <c r="O2151" s="171" t="s">
        <v>807</v>
      </c>
      <c r="T2151" s="173" t="s">
        <v>421</v>
      </c>
      <c r="U2151" t="str">
        <f t="shared" si="132"/>
        <v>BIRLA-VASCO</v>
      </c>
      <c r="V2151" s="163">
        <v>0.75347222222222221</v>
      </c>
      <c r="AA2151" s="165" t="str">
        <f t="shared" si="133"/>
        <v/>
      </c>
      <c r="AB2151" t="str">
        <f t="shared" si="134"/>
        <v>VSD</v>
      </c>
      <c r="AC2151" t="str">
        <f t="shared" si="135"/>
        <v>GA06T2039</v>
      </c>
      <c r="AD2151" t="str">
        <f>_xlfn.IFNA(VLOOKUP(PrivateSchedule[[#This Row],[ow]],RTARoutes[[StageCodes]:[RouteID]],6,FALSE), VLOOKUP(PrivateSchedule[[#This Row],[re]],RTARoutes[[StageCodes]:[RouteID]],6,FALSE))</f>
        <v>PVT88</v>
      </c>
      <c r="AE2151" t="str" cm="1">
        <f t="array" ref="AE2151">_xlfn.IFS( NOT(ISNA(VLOOKUP(PrivateSchedule[[#This Row],[ow]],RTARoutes[[StageCodes]:[RouteID]],6,FALSE))), "O",  NOT(ISNA(VLOOKUP(PrivateSchedule[[#This Row],[re]],RTARoutes[[StageCodes]:[RouteID]],6,FALSE))), "R")</f>
        <v>O</v>
      </c>
      <c r="AF2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52" spans="2:33">
      <c r="O2152" s="171" t="s">
        <v>421</v>
      </c>
      <c r="T2152" s="173" t="s">
        <v>421</v>
      </c>
      <c r="U2152" t="str">
        <f t="shared" si="132"/>
        <v>VASCO-VASCO</v>
      </c>
      <c r="V2152" s="163">
        <v>0.76041666666666663</v>
      </c>
      <c r="AA2152" s="165" t="str">
        <f t="shared" si="133"/>
        <v/>
      </c>
      <c r="AB2152" t="str">
        <f t="shared" si="134"/>
        <v>VSD</v>
      </c>
      <c r="AC2152" t="str">
        <f t="shared" si="135"/>
        <v>GA06T2039</v>
      </c>
      <c r="AD2152" t="str">
        <f>_xlfn.IFNA(VLOOKUP(PrivateSchedule[[#This Row],[ow]],RTARoutes[[StageCodes]:[RouteID]],6,FALSE), VLOOKUP(PrivateSchedule[[#This Row],[re]],RTARoutes[[StageCodes]:[RouteID]],6,FALSE))</f>
        <v>PVT519</v>
      </c>
      <c r="AE2152" t="str" cm="1">
        <f t="array" ref="AE2152">_xlfn.IFS( NOT(ISNA(VLOOKUP(PrivateSchedule[[#This Row],[ow]],RTARoutes[[StageCodes]:[RouteID]],6,FALSE))), "O",  NOT(ISNA(VLOOKUP(PrivateSchedule[[#This Row],[re]],RTARoutes[[StageCodes]:[RouteID]],6,FALSE))), "R")</f>
        <v>O</v>
      </c>
      <c r="AF2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VSD-*VSD</v>
      </c>
      <c r="AG2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VSD-*VSD</v>
      </c>
    </row>
    <row r="2153" spans="2:33">
      <c r="O2153" s="171" t="s">
        <v>421</v>
      </c>
      <c r="T2153" s="173" t="s">
        <v>807</v>
      </c>
      <c r="U2153" t="str">
        <f t="shared" si="132"/>
        <v>VASCO-BIRLA</v>
      </c>
      <c r="V2153" s="163">
        <v>0.82291666666666663</v>
      </c>
      <c r="AA2153" s="165" t="str">
        <f t="shared" si="133"/>
        <v/>
      </c>
      <c r="AB2153" t="str">
        <f t="shared" si="134"/>
        <v>VSD</v>
      </c>
      <c r="AC2153" t="str">
        <f t="shared" si="135"/>
        <v>GA06T2039</v>
      </c>
      <c r="AD2153" t="str">
        <f>_xlfn.IFNA(VLOOKUP(PrivateSchedule[[#This Row],[ow]],RTARoutes[[StageCodes]:[RouteID]],6,FALSE), VLOOKUP(PrivateSchedule[[#This Row],[re]],RTARoutes[[StageCodes]:[RouteID]],6,FALSE))</f>
        <v>PVT88</v>
      </c>
      <c r="AE2153" t="str" cm="1">
        <f t="array" ref="AE2153">_xlfn.IFS( NOT(ISNA(VLOOKUP(PrivateSchedule[[#This Row],[ow]],RTARoutes[[StageCodes]:[RouteID]],6,FALSE))), "O",  NOT(ISNA(VLOOKUP(PrivateSchedule[[#This Row],[re]],RTARoutes[[StageCodes]:[RouteID]],6,FALSE))), "R")</f>
        <v>R</v>
      </c>
      <c r="AF2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VSD-*BRL</v>
      </c>
      <c r="AG2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BRL-*VSD</v>
      </c>
    </row>
    <row r="2154" spans="2:33">
      <c r="O2154" s="171" t="s">
        <v>807</v>
      </c>
      <c r="T2154" s="173" t="s">
        <v>421</v>
      </c>
      <c r="U2154" t="str">
        <f t="shared" si="132"/>
        <v>BIRLA-VASCO</v>
      </c>
      <c r="V2154" s="163">
        <v>0.86458333333333337</v>
      </c>
      <c r="AA2154" s="165" t="str">
        <f t="shared" si="133"/>
        <v/>
      </c>
      <c r="AB2154" t="str">
        <f t="shared" si="134"/>
        <v>VSD</v>
      </c>
      <c r="AC2154" t="str">
        <f t="shared" si="135"/>
        <v>GA06T2039</v>
      </c>
      <c r="AD2154" t="str">
        <f>_xlfn.IFNA(VLOOKUP(PrivateSchedule[[#This Row],[ow]],RTARoutes[[StageCodes]:[RouteID]],6,FALSE), VLOOKUP(PrivateSchedule[[#This Row],[re]],RTARoutes[[StageCodes]:[RouteID]],6,FALSE))</f>
        <v>PVT88</v>
      </c>
      <c r="AE2154" t="str" cm="1">
        <f t="array" ref="AE2154">_xlfn.IFS( NOT(ISNA(VLOOKUP(PrivateSchedule[[#This Row],[ow]],RTARoutes[[StageCodes]:[RouteID]],6,FALSE))), "O",  NOT(ISNA(VLOOKUP(PrivateSchedule[[#This Row],[re]],RTARoutes[[StageCodes]:[RouteID]],6,FALSE))), "R")</f>
        <v>O</v>
      </c>
      <c r="AF2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BRL-*VSD</v>
      </c>
      <c r="AG2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VSD-*BRL</v>
      </c>
    </row>
    <row r="2155" spans="2:33">
      <c r="B2155" s="171" t="s">
        <v>4195</v>
      </c>
      <c r="C2155" s="172" t="s">
        <v>4196</v>
      </c>
      <c r="E2155" s="176" t="s">
        <v>4197</v>
      </c>
      <c r="F2155" s="177" t="s">
        <v>4198</v>
      </c>
      <c r="J2155" s="171" t="s">
        <v>4199</v>
      </c>
      <c r="L2155" s="172" t="s">
        <v>16</v>
      </c>
      <c r="M2155" s="198">
        <v>27</v>
      </c>
      <c r="N2155" s="199">
        <v>11</v>
      </c>
      <c r="O2155" s="178" t="s">
        <v>421</v>
      </c>
      <c r="P2155" s="172" t="s">
        <v>2924</v>
      </c>
      <c r="Q2155" s="172" t="s">
        <v>983</v>
      </c>
      <c r="T2155" s="173" t="s">
        <v>2924</v>
      </c>
      <c r="U2155" t="str">
        <f t="shared" si="132"/>
        <v>VASCO-TITAN-CIPLA-TITAN</v>
      </c>
      <c r="V2155" s="163">
        <v>0.2361111111111111</v>
      </c>
      <c r="AA2155" s="165" t="str">
        <f t="shared" si="133"/>
        <v/>
      </c>
      <c r="AB2155" t="str">
        <f t="shared" si="134"/>
        <v>VSD</v>
      </c>
      <c r="AC2155" t="str">
        <f t="shared" si="135"/>
        <v>GA06T4205</v>
      </c>
      <c r="AD2155" t="e">
        <f>_xlfn.IFNA(VLOOKUP(PrivateSchedule[[#This Row],[ow]],RTARoutes[[StageCodes]:[RouteID]],6,FALSE), VLOOKUP(PrivateSchedule[[#This Row],[re]],RTARoutes[[StageCodes]:[RouteID]],6,FALSE))</f>
        <v>#N/A</v>
      </c>
      <c r="AE2155" t="e" cm="1">
        <f t="array" ref="AE2155">_xlfn.IFS( NOT(ISNA(VLOOKUP(PrivateSchedule[[#This Row],[ow]],RTARoutes[[StageCodes]:[RouteID]],6,FALSE))), "O",  NOT(ISNA(VLOOKUP(PrivateSchedule[[#This Row],[re]],RTARoutes[[StageCodes]:[RouteID]],6,FALSE))), "R")</f>
        <v>#N/A</v>
      </c>
      <c r="AF2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VSD-*TTN-*CPL-*TTN</v>
      </c>
      <c r="AG2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TTN-*CPL-*TTN-*VSD</v>
      </c>
    </row>
    <row r="2156" spans="2:33">
      <c r="O2156" s="171" t="s">
        <v>2924</v>
      </c>
      <c r="P2156" s="172" t="s">
        <v>983</v>
      </c>
      <c r="T2156" s="173" t="s">
        <v>421</v>
      </c>
      <c r="U2156" t="str">
        <f t="shared" si="132"/>
        <v>TITAN-CIPLA-VASCO</v>
      </c>
      <c r="V2156" s="163">
        <v>0.27083333333333331</v>
      </c>
      <c r="AA2156" s="165" t="str">
        <f t="shared" si="133"/>
        <v/>
      </c>
      <c r="AB2156" t="str">
        <f t="shared" si="134"/>
        <v>VSD</v>
      </c>
      <c r="AC2156" t="str">
        <f t="shared" si="135"/>
        <v>GA06T4205</v>
      </c>
      <c r="AD2156" t="str">
        <f>_xlfn.IFNA(VLOOKUP(PrivateSchedule[[#This Row],[ow]],RTARoutes[[StageCodes]:[RouteID]],6,FALSE), VLOOKUP(PrivateSchedule[[#This Row],[re]],RTARoutes[[StageCodes]:[RouteID]],6,FALSE))</f>
        <v>PVT491</v>
      </c>
      <c r="AE2156" t="str" cm="1">
        <f t="array" ref="AE2156">_xlfn.IFS( NOT(ISNA(VLOOKUP(PrivateSchedule[[#This Row],[ow]],RTARoutes[[StageCodes]:[RouteID]],6,FALSE))), "O",  NOT(ISNA(VLOOKUP(PrivateSchedule[[#This Row],[re]],RTARoutes[[StageCodes]:[RouteID]],6,FALSE))), "R")</f>
        <v>O</v>
      </c>
      <c r="AF2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TTN-*CPL-*VSD</v>
      </c>
      <c r="AG2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VSD-*CPL-*TTN</v>
      </c>
    </row>
    <row r="2157" spans="2:33">
      <c r="O2157" s="171" t="s">
        <v>421</v>
      </c>
      <c r="P2157" s="172" t="s">
        <v>2924</v>
      </c>
      <c r="Q2157" s="172" t="s">
        <v>983</v>
      </c>
      <c r="T2157" s="173" t="s">
        <v>2924</v>
      </c>
      <c r="U2157" t="str">
        <f t="shared" si="132"/>
        <v>VASCO-TITAN-CIPLA-TITAN</v>
      </c>
      <c r="V2157" s="163">
        <v>0.30555555555555558</v>
      </c>
      <c r="AA2157" s="165" t="str">
        <f t="shared" si="133"/>
        <v/>
      </c>
      <c r="AB2157" t="str">
        <f t="shared" si="134"/>
        <v>VSD</v>
      </c>
      <c r="AC2157" t="str">
        <f t="shared" si="135"/>
        <v>GA06T4205</v>
      </c>
      <c r="AD2157" t="e">
        <f>_xlfn.IFNA(VLOOKUP(PrivateSchedule[[#This Row],[ow]],RTARoutes[[StageCodes]:[RouteID]],6,FALSE), VLOOKUP(PrivateSchedule[[#This Row],[re]],RTARoutes[[StageCodes]:[RouteID]],6,FALSE))</f>
        <v>#N/A</v>
      </c>
      <c r="AE2157" t="e" cm="1">
        <f t="array" ref="AE2157">_xlfn.IFS( NOT(ISNA(VLOOKUP(PrivateSchedule[[#This Row],[ow]],RTARoutes[[StageCodes]:[RouteID]],6,FALSE))), "O",  NOT(ISNA(VLOOKUP(PrivateSchedule[[#This Row],[re]],RTARoutes[[StageCodes]:[RouteID]],6,FALSE))), "R")</f>
        <v>#N/A</v>
      </c>
      <c r="AF2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VSD-*TTN-*CPL-*TTN</v>
      </c>
      <c r="AG2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TTN-*CPL-*TTN-*VSD</v>
      </c>
    </row>
    <row r="2158" spans="2:33">
      <c r="O2158" s="171" t="s">
        <v>2924</v>
      </c>
      <c r="P2158" s="172" t="s">
        <v>983</v>
      </c>
      <c r="T2158" s="173" t="s">
        <v>421</v>
      </c>
      <c r="U2158" t="str">
        <f t="shared" si="132"/>
        <v>TITAN-CIPLA-VASCO</v>
      </c>
      <c r="V2158" s="163">
        <v>0.33333333333333331</v>
      </c>
      <c r="AA2158" s="165" t="str">
        <f t="shared" si="133"/>
        <v/>
      </c>
      <c r="AB2158" t="str">
        <f t="shared" si="134"/>
        <v>VSD</v>
      </c>
      <c r="AC2158" t="str">
        <f t="shared" si="135"/>
        <v>GA06T4205</v>
      </c>
      <c r="AD2158" t="str">
        <f>_xlfn.IFNA(VLOOKUP(PrivateSchedule[[#This Row],[ow]],RTARoutes[[StageCodes]:[RouteID]],6,FALSE), VLOOKUP(PrivateSchedule[[#This Row],[re]],RTARoutes[[StageCodes]:[RouteID]],6,FALSE))</f>
        <v>PVT491</v>
      </c>
      <c r="AE2158" t="str" cm="1">
        <f t="array" ref="AE2158">_xlfn.IFS( NOT(ISNA(VLOOKUP(PrivateSchedule[[#This Row],[ow]],RTARoutes[[StageCodes]:[RouteID]],6,FALSE))), "O",  NOT(ISNA(VLOOKUP(PrivateSchedule[[#This Row],[re]],RTARoutes[[StageCodes]:[RouteID]],6,FALSE))), "R")</f>
        <v>O</v>
      </c>
      <c r="AF2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TTN-*CPL-*VSD</v>
      </c>
      <c r="AG2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VSD-*CPL-*TTN</v>
      </c>
    </row>
    <row r="2159" spans="2:33">
      <c r="O2159" s="171" t="s">
        <v>421</v>
      </c>
      <c r="P2159" s="172" t="s">
        <v>2924</v>
      </c>
      <c r="Q2159" s="172" t="s">
        <v>983</v>
      </c>
      <c r="T2159" s="173" t="s">
        <v>2924</v>
      </c>
      <c r="U2159" t="str">
        <f t="shared" si="132"/>
        <v>VASCO-TITAN-CIPLA-TITAN</v>
      </c>
      <c r="V2159" s="163">
        <v>0.36805555555555558</v>
      </c>
      <c r="AA2159" s="165" t="str">
        <f t="shared" si="133"/>
        <v/>
      </c>
      <c r="AB2159" t="str">
        <f t="shared" si="134"/>
        <v>VSD</v>
      </c>
      <c r="AC2159" t="str">
        <f t="shared" si="135"/>
        <v>GA06T4205</v>
      </c>
      <c r="AD2159" t="e">
        <f>_xlfn.IFNA(VLOOKUP(PrivateSchedule[[#This Row],[ow]],RTARoutes[[StageCodes]:[RouteID]],6,FALSE), VLOOKUP(PrivateSchedule[[#This Row],[re]],RTARoutes[[StageCodes]:[RouteID]],6,FALSE))</f>
        <v>#N/A</v>
      </c>
      <c r="AE2159" t="e" cm="1">
        <f t="array" ref="AE2159">_xlfn.IFS( NOT(ISNA(VLOOKUP(PrivateSchedule[[#This Row],[ow]],RTARoutes[[StageCodes]:[RouteID]],6,FALSE))), "O",  NOT(ISNA(VLOOKUP(PrivateSchedule[[#This Row],[re]],RTARoutes[[StageCodes]:[RouteID]],6,FALSE))), "R")</f>
        <v>#N/A</v>
      </c>
      <c r="AF2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VSD-*TTN-*CPL-*TTN</v>
      </c>
      <c r="AG2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TTN-*CPL-*TTN-*VSD</v>
      </c>
    </row>
    <row r="2160" spans="2:33">
      <c r="O2160" s="171" t="s">
        <v>2924</v>
      </c>
      <c r="P2160" s="172" t="s">
        <v>983</v>
      </c>
      <c r="T2160" s="173" t="s">
        <v>421</v>
      </c>
      <c r="U2160" t="str">
        <f t="shared" si="132"/>
        <v>TITAN-CIPLA-VASCO</v>
      </c>
      <c r="V2160" s="163">
        <v>0.39583333333333331</v>
      </c>
      <c r="AA2160" s="165" t="str">
        <f t="shared" si="133"/>
        <v/>
      </c>
      <c r="AB2160" t="str">
        <f t="shared" si="134"/>
        <v>VSD</v>
      </c>
      <c r="AC2160" t="str">
        <f t="shared" si="135"/>
        <v>GA06T4205</v>
      </c>
      <c r="AD2160" t="str">
        <f>_xlfn.IFNA(VLOOKUP(PrivateSchedule[[#This Row],[ow]],RTARoutes[[StageCodes]:[RouteID]],6,FALSE), VLOOKUP(PrivateSchedule[[#This Row],[re]],RTARoutes[[StageCodes]:[RouteID]],6,FALSE))</f>
        <v>PVT491</v>
      </c>
      <c r="AE2160" t="str" cm="1">
        <f t="array" ref="AE2160">_xlfn.IFS( NOT(ISNA(VLOOKUP(PrivateSchedule[[#This Row],[ow]],RTARoutes[[StageCodes]:[RouteID]],6,FALSE))), "O",  NOT(ISNA(VLOOKUP(PrivateSchedule[[#This Row],[re]],RTARoutes[[StageCodes]:[RouteID]],6,FALSE))), "R")</f>
        <v>O</v>
      </c>
      <c r="AF2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TTN-*CPL-*VSD</v>
      </c>
      <c r="AG2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VSD-*CPL-*TTN</v>
      </c>
    </row>
    <row r="2161" spans="2:33">
      <c r="O2161" s="171" t="s">
        <v>421</v>
      </c>
      <c r="P2161" s="172" t="s">
        <v>885</v>
      </c>
      <c r="T2161" s="173" t="s">
        <v>1890</v>
      </c>
      <c r="U2161" t="str">
        <f t="shared" si="132"/>
        <v>VASCO-CANSAULIM-MARGAO</v>
      </c>
      <c r="V2161" s="163">
        <v>0.4548611111111111</v>
      </c>
      <c r="AA2161" s="165" t="str">
        <f t="shared" si="133"/>
        <v/>
      </c>
      <c r="AB2161" t="str">
        <f t="shared" si="134"/>
        <v>VSD</v>
      </c>
      <c r="AC2161" t="str">
        <f t="shared" si="135"/>
        <v>GA06T4205</v>
      </c>
      <c r="AD2161" t="str">
        <f>_xlfn.IFNA(VLOOKUP(PrivateSchedule[[#This Row],[ow]],RTARoutes[[StageCodes]:[RouteID]],6,FALSE), VLOOKUP(PrivateSchedule[[#This Row],[re]],RTARoutes[[StageCodes]:[RouteID]],6,FALSE))</f>
        <v>PVT308</v>
      </c>
      <c r="AE2161" t="str" cm="1">
        <f t="array" ref="AE2161">_xlfn.IFS( NOT(ISNA(VLOOKUP(PrivateSchedule[[#This Row],[ow]],RTARoutes[[StageCodes]:[RouteID]],6,FALSE))), "O",  NOT(ISNA(VLOOKUP(PrivateSchedule[[#This Row],[re]],RTARoutes[[StageCodes]:[RouteID]],6,FALSE))), "R")</f>
        <v>R</v>
      </c>
      <c r="AF2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VSD-*CNS-*MRG</v>
      </c>
      <c r="AG2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MRG-*CNS-*VSD</v>
      </c>
    </row>
    <row r="2162" spans="2:33">
      <c r="O2162" s="171" t="s">
        <v>1890</v>
      </c>
      <c r="P2162" s="172" t="s">
        <v>885</v>
      </c>
      <c r="T2162" s="173" t="s">
        <v>421</v>
      </c>
      <c r="U2162" t="str">
        <f t="shared" si="132"/>
        <v>MARGAO-CANSAULIM-VASCO</v>
      </c>
      <c r="V2162" s="163">
        <v>0.52083333333333337</v>
      </c>
      <c r="AA2162" s="165" t="str">
        <f t="shared" si="133"/>
        <v/>
      </c>
      <c r="AB2162" t="str">
        <f t="shared" si="134"/>
        <v>VSD</v>
      </c>
      <c r="AC2162" t="str">
        <f t="shared" si="135"/>
        <v>GA06T4205</v>
      </c>
      <c r="AD2162" t="str">
        <f>_xlfn.IFNA(VLOOKUP(PrivateSchedule[[#This Row],[ow]],RTARoutes[[StageCodes]:[RouteID]],6,FALSE), VLOOKUP(PrivateSchedule[[#This Row],[re]],RTARoutes[[StageCodes]:[RouteID]],6,FALSE))</f>
        <v>PVT308</v>
      </c>
      <c r="AE2162" t="str" cm="1">
        <f t="array" ref="AE2162">_xlfn.IFS( NOT(ISNA(VLOOKUP(PrivateSchedule[[#This Row],[ow]],RTARoutes[[StageCodes]:[RouteID]],6,FALSE))), "O",  NOT(ISNA(VLOOKUP(PrivateSchedule[[#This Row],[re]],RTARoutes[[StageCodes]:[RouteID]],6,FALSE))), "R")</f>
        <v>O</v>
      </c>
      <c r="AF2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63" spans="2:33">
      <c r="O2163" s="178" t="s">
        <v>421</v>
      </c>
      <c r="P2163" s="172" t="s">
        <v>2924</v>
      </c>
      <c r="Q2163" s="172" t="s">
        <v>983</v>
      </c>
      <c r="T2163" s="173" t="s">
        <v>2924</v>
      </c>
      <c r="U2163" t="str">
        <f t="shared" si="132"/>
        <v>VASCO-TITAN-CIPLA-TITAN</v>
      </c>
      <c r="V2163" s="163">
        <v>0.60763888888888884</v>
      </c>
      <c r="AA2163" s="165" t="str">
        <f t="shared" si="133"/>
        <v/>
      </c>
      <c r="AB2163" t="str">
        <f t="shared" si="134"/>
        <v>VSD</v>
      </c>
      <c r="AC2163" t="str">
        <f t="shared" si="135"/>
        <v>GA06T4205</v>
      </c>
      <c r="AD2163" t="e">
        <f>_xlfn.IFNA(VLOOKUP(PrivateSchedule[[#This Row],[ow]],RTARoutes[[StageCodes]:[RouteID]],6,FALSE), VLOOKUP(PrivateSchedule[[#This Row],[re]],RTARoutes[[StageCodes]:[RouteID]],6,FALSE))</f>
        <v>#N/A</v>
      </c>
      <c r="AE2163" t="e" cm="1">
        <f t="array" ref="AE2163">_xlfn.IFS( NOT(ISNA(VLOOKUP(PrivateSchedule[[#This Row],[ow]],RTARoutes[[StageCodes]:[RouteID]],6,FALSE))), "O",  NOT(ISNA(VLOOKUP(PrivateSchedule[[#This Row],[re]],RTARoutes[[StageCodes]:[RouteID]],6,FALSE))), "R")</f>
        <v>#N/A</v>
      </c>
      <c r="AF2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VSD-*TTN-*CPL-*TTN</v>
      </c>
      <c r="AG2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TTN-*CPL-*TTN-*VSD</v>
      </c>
    </row>
    <row r="2164" spans="2:33">
      <c r="O2164" s="178" t="s">
        <v>2924</v>
      </c>
      <c r="P2164" s="172" t="s">
        <v>983</v>
      </c>
      <c r="T2164" s="173" t="s">
        <v>421</v>
      </c>
      <c r="U2164" t="str">
        <f t="shared" si="132"/>
        <v>TITAN-CIPLA-VASCO</v>
      </c>
      <c r="V2164" s="163">
        <v>0.63888888888888884</v>
      </c>
      <c r="AA2164" s="165" t="str">
        <f t="shared" si="133"/>
        <v/>
      </c>
      <c r="AB2164" t="str">
        <f t="shared" si="134"/>
        <v>VSD</v>
      </c>
      <c r="AC2164" t="str">
        <f t="shared" si="135"/>
        <v>GA06T4205</v>
      </c>
      <c r="AD2164" t="str">
        <f>_xlfn.IFNA(VLOOKUP(PrivateSchedule[[#This Row],[ow]],RTARoutes[[StageCodes]:[RouteID]],6,FALSE), VLOOKUP(PrivateSchedule[[#This Row],[re]],RTARoutes[[StageCodes]:[RouteID]],6,FALSE))</f>
        <v>PVT491</v>
      </c>
      <c r="AE2164" t="str" cm="1">
        <f t="array" ref="AE2164">_xlfn.IFS( NOT(ISNA(VLOOKUP(PrivateSchedule[[#This Row],[ow]],RTARoutes[[StageCodes]:[RouteID]],6,FALSE))), "O",  NOT(ISNA(VLOOKUP(PrivateSchedule[[#This Row],[re]],RTARoutes[[StageCodes]:[RouteID]],6,FALSE))), "R")</f>
        <v>O</v>
      </c>
      <c r="AF2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TTN-*CPL-*VSD</v>
      </c>
      <c r="AG2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VSD-*CPL-*TTN</v>
      </c>
    </row>
    <row r="2165" spans="2:33">
      <c r="O2165" s="171" t="s">
        <v>421</v>
      </c>
      <c r="P2165" s="172" t="s">
        <v>885</v>
      </c>
      <c r="T2165" s="173" t="s">
        <v>1890</v>
      </c>
      <c r="U2165" t="str">
        <f t="shared" si="132"/>
        <v>VASCO-CANSAULIM-MARGAO</v>
      </c>
      <c r="V2165" s="163">
        <v>0.68055555555555558</v>
      </c>
      <c r="AA2165" s="165" t="str">
        <f t="shared" si="133"/>
        <v/>
      </c>
      <c r="AB2165" t="str">
        <f t="shared" si="134"/>
        <v>VSD</v>
      </c>
      <c r="AC2165" t="str">
        <f t="shared" si="135"/>
        <v>GA06T4205</v>
      </c>
      <c r="AD2165" t="str">
        <f>_xlfn.IFNA(VLOOKUP(PrivateSchedule[[#This Row],[ow]],RTARoutes[[StageCodes]:[RouteID]],6,FALSE), VLOOKUP(PrivateSchedule[[#This Row],[re]],RTARoutes[[StageCodes]:[RouteID]],6,FALSE))</f>
        <v>PVT308</v>
      </c>
      <c r="AE2165" t="str" cm="1">
        <f t="array" ref="AE2165">_xlfn.IFS( NOT(ISNA(VLOOKUP(PrivateSchedule[[#This Row],[ow]],RTARoutes[[StageCodes]:[RouteID]],6,FALSE))), "O",  NOT(ISNA(VLOOKUP(PrivateSchedule[[#This Row],[re]],RTARoutes[[StageCodes]:[RouteID]],6,FALSE))), "R")</f>
        <v>R</v>
      </c>
      <c r="AF2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VSD-*CNS-*MRG</v>
      </c>
      <c r="AG2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MRG-*CNS-*VSD</v>
      </c>
    </row>
    <row r="2166" spans="2:33">
      <c r="O2166" s="171" t="s">
        <v>1890</v>
      </c>
      <c r="P2166" s="172" t="s">
        <v>885</v>
      </c>
      <c r="T2166" s="173" t="s">
        <v>421</v>
      </c>
      <c r="U2166" t="str">
        <f t="shared" si="132"/>
        <v>MARGAO-CANSAULIM-VASCO</v>
      </c>
      <c r="V2166" s="163">
        <v>0.76041666666666663</v>
      </c>
      <c r="AA2166" s="165" t="str">
        <f t="shared" si="133"/>
        <v/>
      </c>
      <c r="AB2166" t="str">
        <f t="shared" si="134"/>
        <v>VSD</v>
      </c>
      <c r="AC2166" t="str">
        <f t="shared" si="135"/>
        <v>GA06T4205</v>
      </c>
      <c r="AD2166" t="str">
        <f>_xlfn.IFNA(VLOOKUP(PrivateSchedule[[#This Row],[ow]],RTARoutes[[StageCodes]:[RouteID]],6,FALSE), VLOOKUP(PrivateSchedule[[#This Row],[re]],RTARoutes[[StageCodes]:[RouteID]],6,FALSE))</f>
        <v>PVT308</v>
      </c>
      <c r="AE2166" t="str" cm="1">
        <f t="array" ref="AE2166">_xlfn.IFS( NOT(ISNA(VLOOKUP(PrivateSchedule[[#This Row],[ow]],RTARoutes[[StageCodes]:[RouteID]],6,FALSE))), "O",  NOT(ISNA(VLOOKUP(PrivateSchedule[[#This Row],[re]],RTARoutes[[StageCodes]:[RouteID]],6,FALSE))), "R")</f>
        <v>O</v>
      </c>
      <c r="AF2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67" spans="2:33">
      <c r="B2167" s="171" t="s">
        <v>4200</v>
      </c>
      <c r="C2167" s="172" t="s">
        <v>4201</v>
      </c>
      <c r="E2167" s="176" t="s">
        <v>4197</v>
      </c>
      <c r="F2167" s="177" t="s">
        <v>4198</v>
      </c>
      <c r="J2167" s="171" t="s">
        <v>4202</v>
      </c>
      <c r="L2167" s="172" t="s">
        <v>16</v>
      </c>
      <c r="M2167" s="198">
        <v>28</v>
      </c>
      <c r="N2167" s="199">
        <v>11</v>
      </c>
      <c r="O2167" s="171" t="s">
        <v>421</v>
      </c>
      <c r="P2167" s="172" t="s">
        <v>1945</v>
      </c>
      <c r="T2167" s="173" t="s">
        <v>1890</v>
      </c>
      <c r="U2167" t="str">
        <f t="shared" si="132"/>
        <v>VASCO-MES COLLEGE-MARGAO</v>
      </c>
      <c r="V2167" s="163">
        <v>0.30902777777777779</v>
      </c>
      <c r="AA2167" s="165" t="str">
        <f t="shared" si="133"/>
        <v/>
      </c>
      <c r="AB2167" t="str">
        <f t="shared" si="134"/>
        <v>VSD</v>
      </c>
      <c r="AC2167" t="str">
        <f t="shared" si="135"/>
        <v>GA03N7373</v>
      </c>
      <c r="AD2167" t="str">
        <f>_xlfn.IFNA(VLOOKUP(PrivateSchedule[[#This Row],[ow]],RTARoutes[[StageCodes]:[RouteID]],6,FALSE), VLOOKUP(PrivateSchedule[[#This Row],[re]],RTARoutes[[StageCodes]:[RouteID]],6,FALSE))</f>
        <v>PVT308</v>
      </c>
      <c r="AE2167" t="str" cm="1">
        <f t="array" ref="AE2167">_xlfn.IFS( NOT(ISNA(VLOOKUP(PrivateSchedule[[#This Row],[ow]],RTARoutes[[StageCodes]:[RouteID]],6,FALSE))), "O",  NOT(ISNA(VLOOKUP(PrivateSchedule[[#This Row],[re]],RTARoutes[[StageCodes]:[RouteID]],6,FALSE))), "R")</f>
        <v>R</v>
      </c>
      <c r="AF2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VSD-*MEL-*MRG</v>
      </c>
      <c r="AG2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MRG-*MEL-*VSD</v>
      </c>
    </row>
    <row r="2168" spans="2:33">
      <c r="O2168" s="171" t="s">
        <v>1890</v>
      </c>
      <c r="P2168" s="172" t="s">
        <v>885</v>
      </c>
      <c r="T2168" s="173" t="s">
        <v>421</v>
      </c>
      <c r="U2168" t="str">
        <f t="shared" si="132"/>
        <v>MARGAO-CANSAULIM-VASCO</v>
      </c>
      <c r="V2168" s="163">
        <v>0.38194444444444442</v>
      </c>
      <c r="AA2168" s="165" t="str">
        <f t="shared" si="133"/>
        <v/>
      </c>
      <c r="AB2168" t="str">
        <f t="shared" si="134"/>
        <v>VSD</v>
      </c>
      <c r="AC2168" t="str">
        <f t="shared" si="135"/>
        <v>GA03N7373</v>
      </c>
      <c r="AD2168" t="str">
        <f>_xlfn.IFNA(VLOOKUP(PrivateSchedule[[#This Row],[ow]],RTARoutes[[StageCodes]:[RouteID]],6,FALSE), VLOOKUP(PrivateSchedule[[#This Row],[re]],RTARoutes[[StageCodes]:[RouteID]],6,FALSE))</f>
        <v>PVT308</v>
      </c>
      <c r="AE2168" t="str" cm="1">
        <f t="array" ref="AE2168">_xlfn.IFS( NOT(ISNA(VLOOKUP(PrivateSchedule[[#This Row],[ow]],RTARoutes[[StageCodes]:[RouteID]],6,FALSE))), "O",  NOT(ISNA(VLOOKUP(PrivateSchedule[[#This Row],[re]],RTARoutes[[StageCodes]:[RouteID]],6,FALSE))), "R")</f>
        <v>O</v>
      </c>
      <c r="AF2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69" spans="2:33">
      <c r="O2169" s="171" t="s">
        <v>421</v>
      </c>
      <c r="T2169" s="173" t="s">
        <v>1890</v>
      </c>
      <c r="U2169" t="str">
        <f t="shared" si="132"/>
        <v>VASCO-MARGAO</v>
      </c>
      <c r="V2169" s="163">
        <v>0.51041666666666663</v>
      </c>
      <c r="AA2169" s="165" t="str">
        <f t="shared" si="133"/>
        <v/>
      </c>
      <c r="AB2169" t="str">
        <f t="shared" si="134"/>
        <v>VSD</v>
      </c>
      <c r="AC2169" t="str">
        <f t="shared" si="135"/>
        <v>GA03N7373</v>
      </c>
      <c r="AD2169" t="str">
        <f>_xlfn.IFNA(VLOOKUP(PrivateSchedule[[#This Row],[ow]],RTARoutes[[StageCodes]:[RouteID]],6,FALSE), VLOOKUP(PrivateSchedule[[#This Row],[re]],RTARoutes[[StageCodes]:[RouteID]],6,FALSE))</f>
        <v>PVT308</v>
      </c>
      <c r="AE2169" t="str" cm="1">
        <f t="array" ref="AE2169">_xlfn.IFS( NOT(ISNA(VLOOKUP(PrivateSchedule[[#This Row],[ow]],RTARoutes[[StageCodes]:[RouteID]],6,FALSE))), "O",  NOT(ISNA(VLOOKUP(PrivateSchedule[[#This Row],[re]],RTARoutes[[StageCodes]:[RouteID]],6,FALSE))), "R")</f>
        <v>R</v>
      </c>
      <c r="AF2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70" spans="2:33">
      <c r="O2170" s="171" t="s">
        <v>1890</v>
      </c>
      <c r="P2170" s="172" t="s">
        <v>885</v>
      </c>
      <c r="T2170" s="173" t="s">
        <v>421</v>
      </c>
      <c r="U2170" t="str">
        <f t="shared" si="132"/>
        <v>MARGAO-CANSAULIM-VASCO</v>
      </c>
      <c r="V2170" s="163">
        <v>0.57291666666666663</v>
      </c>
      <c r="AA2170" s="165" t="str">
        <f t="shared" si="133"/>
        <v/>
      </c>
      <c r="AB2170" t="str">
        <f t="shared" si="134"/>
        <v>VSD</v>
      </c>
      <c r="AC2170" t="str">
        <f t="shared" si="135"/>
        <v>GA03N7373</v>
      </c>
      <c r="AD2170" t="str">
        <f>_xlfn.IFNA(VLOOKUP(PrivateSchedule[[#This Row],[ow]],RTARoutes[[StageCodes]:[RouteID]],6,FALSE), VLOOKUP(PrivateSchedule[[#This Row],[re]],RTARoutes[[StageCodes]:[RouteID]],6,FALSE))</f>
        <v>PVT308</v>
      </c>
      <c r="AE2170" t="str" cm="1">
        <f t="array" ref="AE2170">_xlfn.IFS( NOT(ISNA(VLOOKUP(PrivateSchedule[[#This Row],[ow]],RTARoutes[[StageCodes]:[RouteID]],6,FALSE))), "O",  NOT(ISNA(VLOOKUP(PrivateSchedule[[#This Row],[re]],RTARoutes[[StageCodes]:[RouteID]],6,FALSE))), "R")</f>
        <v>O</v>
      </c>
      <c r="AF2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71" spans="2:33">
      <c r="O2171" s="171" t="s">
        <v>421</v>
      </c>
      <c r="T2171" s="173" t="s">
        <v>1890</v>
      </c>
      <c r="U2171" t="str">
        <f t="shared" si="132"/>
        <v>VASCO-MARGAO</v>
      </c>
      <c r="V2171" s="163">
        <v>0.72222222222222221</v>
      </c>
      <c r="AA2171" s="165" t="str">
        <f t="shared" si="133"/>
        <v/>
      </c>
      <c r="AB2171" t="str">
        <f t="shared" si="134"/>
        <v>VSD</v>
      </c>
      <c r="AC2171" t="str">
        <f t="shared" si="135"/>
        <v>GA03N7373</v>
      </c>
      <c r="AD2171" t="str">
        <f>_xlfn.IFNA(VLOOKUP(PrivateSchedule[[#This Row],[ow]],RTARoutes[[StageCodes]:[RouteID]],6,FALSE), VLOOKUP(PrivateSchedule[[#This Row],[re]],RTARoutes[[StageCodes]:[RouteID]],6,FALSE))</f>
        <v>PVT308</v>
      </c>
      <c r="AE2171" t="str" cm="1">
        <f t="array" ref="AE2171">_xlfn.IFS( NOT(ISNA(VLOOKUP(PrivateSchedule[[#This Row],[ow]],RTARoutes[[StageCodes]:[RouteID]],6,FALSE))), "O",  NOT(ISNA(VLOOKUP(PrivateSchedule[[#This Row],[re]],RTARoutes[[StageCodes]:[RouteID]],6,FALSE))), "R")</f>
        <v>R</v>
      </c>
      <c r="AF2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72" spans="2:33">
      <c r="O2172" s="171" t="s">
        <v>1890</v>
      </c>
      <c r="P2172" s="172" t="s">
        <v>885</v>
      </c>
      <c r="T2172" s="173" t="s">
        <v>421</v>
      </c>
      <c r="U2172" t="str">
        <f t="shared" si="132"/>
        <v>MARGAO-CANSAULIM-VASCO</v>
      </c>
      <c r="V2172" s="163">
        <v>0.78125</v>
      </c>
      <c r="AA2172" s="165" t="str">
        <f t="shared" si="133"/>
        <v/>
      </c>
      <c r="AB2172" t="str">
        <f t="shared" si="134"/>
        <v>VSD</v>
      </c>
      <c r="AC2172" t="str">
        <f t="shared" si="135"/>
        <v>GA03N7373</v>
      </c>
      <c r="AD2172" t="str">
        <f>_xlfn.IFNA(VLOOKUP(PrivateSchedule[[#This Row],[ow]],RTARoutes[[StageCodes]:[RouteID]],6,FALSE), VLOOKUP(PrivateSchedule[[#This Row],[re]],RTARoutes[[StageCodes]:[RouteID]],6,FALSE))</f>
        <v>PVT308</v>
      </c>
      <c r="AE2172" t="str" cm="1">
        <f t="array" ref="AE2172">_xlfn.IFS( NOT(ISNA(VLOOKUP(PrivateSchedule[[#This Row],[ow]],RTARoutes[[StageCodes]:[RouteID]],6,FALSE))), "O",  NOT(ISNA(VLOOKUP(PrivateSchedule[[#This Row],[re]],RTARoutes[[StageCodes]:[RouteID]],6,FALSE))), "R")</f>
        <v>O</v>
      </c>
      <c r="AF2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73" spans="2:33">
      <c r="O2173" s="171" t="s">
        <v>421</v>
      </c>
      <c r="P2173" s="172" t="s">
        <v>819</v>
      </c>
      <c r="T2173" s="173" t="s">
        <v>1890</v>
      </c>
      <c r="U2173" t="str">
        <f t="shared" si="132"/>
        <v>VASCO-BOGMALO-MARGAO</v>
      </c>
      <c r="V2173" s="163">
        <v>0.86458333333333337</v>
      </c>
      <c r="AA2173" s="165" t="str">
        <f t="shared" si="133"/>
        <v/>
      </c>
      <c r="AB2173" t="str">
        <f t="shared" si="134"/>
        <v>VSD</v>
      </c>
      <c r="AC2173" t="str">
        <f t="shared" si="135"/>
        <v>GA03N7373</v>
      </c>
      <c r="AD2173" t="e">
        <f>_xlfn.IFNA(VLOOKUP(PrivateSchedule[[#This Row],[ow]],RTARoutes[[StageCodes]:[RouteID]],6,FALSE), VLOOKUP(PrivateSchedule[[#This Row],[re]],RTARoutes[[StageCodes]:[RouteID]],6,FALSE))</f>
        <v>#N/A</v>
      </c>
      <c r="AE2173" t="e" cm="1">
        <f t="array" ref="AE2173">_xlfn.IFS( NOT(ISNA(VLOOKUP(PrivateSchedule[[#This Row],[ow]],RTARoutes[[StageCodes]:[RouteID]],6,FALSE))), "O",  NOT(ISNA(VLOOKUP(PrivateSchedule[[#This Row],[re]],RTARoutes[[StageCodes]:[RouteID]],6,FALSE))), "R")</f>
        <v>#N/A</v>
      </c>
      <c r="AF2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VSD-*BMO-*MRG</v>
      </c>
      <c r="AG2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MRG-*BMO-*VSD</v>
      </c>
    </row>
    <row r="2174" spans="2:33">
      <c r="B2174" s="171" t="s">
        <v>4203</v>
      </c>
      <c r="C2174" s="172" t="s">
        <v>4204</v>
      </c>
      <c r="E2174" s="176" t="s">
        <v>4205</v>
      </c>
      <c r="F2174" s="177" t="s">
        <v>4206</v>
      </c>
      <c r="J2174" s="171" t="s">
        <v>4207</v>
      </c>
      <c r="L2174" s="172" t="s">
        <v>16</v>
      </c>
      <c r="M2174" s="198">
        <v>28</v>
      </c>
      <c r="N2174" s="199">
        <v>8</v>
      </c>
      <c r="O2174" s="171" t="s">
        <v>885</v>
      </c>
      <c r="T2174" s="173" t="s">
        <v>1890</v>
      </c>
      <c r="U2174" t="str">
        <f t="shared" si="132"/>
        <v>CANSAULIM-MARGAO</v>
      </c>
      <c r="V2174" s="163">
        <v>0.3125</v>
      </c>
      <c r="AA2174" s="165" t="str">
        <f t="shared" si="133"/>
        <v/>
      </c>
      <c r="AB2174" t="str">
        <f t="shared" si="134"/>
        <v>VSD</v>
      </c>
      <c r="AC2174" t="str">
        <f t="shared" si="135"/>
        <v>GA01W4219</v>
      </c>
      <c r="AD2174" t="str">
        <f>_xlfn.IFNA(VLOOKUP(PrivateSchedule[[#This Row],[ow]],RTARoutes[[StageCodes]:[RouteID]],6,FALSE), VLOOKUP(PrivateSchedule[[#This Row],[re]],RTARoutes[[StageCodes]:[RouteID]],6,FALSE))</f>
        <v>PVT111</v>
      </c>
      <c r="AE2174" t="str" cm="1">
        <f t="array" ref="AE2174">_xlfn.IFS( NOT(ISNA(VLOOKUP(PrivateSchedule[[#This Row],[ow]],RTARoutes[[StageCodes]:[RouteID]],6,FALSE))), "O",  NOT(ISNA(VLOOKUP(PrivateSchedule[[#This Row],[re]],RTARoutes[[StageCodes]:[RouteID]],6,FALSE))), "R")</f>
        <v>O</v>
      </c>
      <c r="AF2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2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2175" spans="2:33">
      <c r="O2175" s="171" t="s">
        <v>1890</v>
      </c>
      <c r="T2175" s="173" t="s">
        <v>885</v>
      </c>
      <c r="U2175" t="str">
        <f t="shared" si="132"/>
        <v>MARGAO-CANSAULIM</v>
      </c>
      <c r="V2175" s="163">
        <v>0.36805555555555558</v>
      </c>
      <c r="AA2175" s="165" t="str">
        <f t="shared" si="133"/>
        <v/>
      </c>
      <c r="AB2175" t="str">
        <f t="shared" si="134"/>
        <v>VSD</v>
      </c>
      <c r="AC2175" t="str">
        <f t="shared" si="135"/>
        <v>GA01W4219</v>
      </c>
      <c r="AD2175" t="str">
        <f>_xlfn.IFNA(VLOOKUP(PrivateSchedule[[#This Row],[ow]],RTARoutes[[StageCodes]:[RouteID]],6,FALSE), VLOOKUP(PrivateSchedule[[#This Row],[re]],RTARoutes[[StageCodes]:[RouteID]],6,FALSE))</f>
        <v>PVT111</v>
      </c>
      <c r="AE2175" t="str" cm="1">
        <f t="array" ref="AE2175">_xlfn.IFS( NOT(ISNA(VLOOKUP(PrivateSchedule[[#This Row],[ow]],RTARoutes[[StageCodes]:[RouteID]],6,FALSE))), "O",  NOT(ISNA(VLOOKUP(PrivateSchedule[[#This Row],[re]],RTARoutes[[StageCodes]:[RouteID]],6,FALSE))), "R")</f>
        <v>R</v>
      </c>
      <c r="AF2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2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2176" spans="2:33">
      <c r="O2176" s="171" t="s">
        <v>885</v>
      </c>
      <c r="T2176" s="173" t="s">
        <v>1890</v>
      </c>
      <c r="U2176" t="str">
        <f t="shared" si="132"/>
        <v>CANSAULIM-MARGAO</v>
      </c>
      <c r="V2176" s="163">
        <v>0.4201388888888889</v>
      </c>
      <c r="AA2176" s="165" t="str">
        <f t="shared" si="133"/>
        <v/>
      </c>
      <c r="AB2176" t="str">
        <f t="shared" si="134"/>
        <v>VSD</v>
      </c>
      <c r="AC2176" t="str">
        <f t="shared" si="135"/>
        <v>GA01W4219</v>
      </c>
      <c r="AD2176" t="str">
        <f>_xlfn.IFNA(VLOOKUP(PrivateSchedule[[#This Row],[ow]],RTARoutes[[StageCodes]:[RouteID]],6,FALSE), VLOOKUP(PrivateSchedule[[#This Row],[re]],RTARoutes[[StageCodes]:[RouteID]],6,FALSE))</f>
        <v>PVT111</v>
      </c>
      <c r="AE2176" t="str" cm="1">
        <f t="array" ref="AE2176">_xlfn.IFS( NOT(ISNA(VLOOKUP(PrivateSchedule[[#This Row],[ow]],RTARoutes[[StageCodes]:[RouteID]],6,FALSE))), "O",  NOT(ISNA(VLOOKUP(PrivateSchedule[[#This Row],[re]],RTARoutes[[StageCodes]:[RouteID]],6,FALSE))), "R")</f>
        <v>O</v>
      </c>
      <c r="AF2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2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2177" spans="2:33">
      <c r="O2177" s="171" t="s">
        <v>1890</v>
      </c>
      <c r="T2177" s="173" t="s">
        <v>885</v>
      </c>
      <c r="U2177" t="str">
        <f t="shared" si="132"/>
        <v>MARGAO-CANSAULIM</v>
      </c>
      <c r="V2177" s="163">
        <v>0.4861111111111111</v>
      </c>
      <c r="AA2177" s="165" t="str">
        <f t="shared" si="133"/>
        <v/>
      </c>
      <c r="AB2177" t="str">
        <f t="shared" si="134"/>
        <v>VSD</v>
      </c>
      <c r="AC2177" t="str">
        <f t="shared" si="135"/>
        <v>GA01W4219</v>
      </c>
      <c r="AD2177" t="str">
        <f>_xlfn.IFNA(VLOOKUP(PrivateSchedule[[#This Row],[ow]],RTARoutes[[StageCodes]:[RouteID]],6,FALSE), VLOOKUP(PrivateSchedule[[#This Row],[re]],RTARoutes[[StageCodes]:[RouteID]],6,FALSE))</f>
        <v>PVT111</v>
      </c>
      <c r="AE2177" t="str" cm="1">
        <f t="array" ref="AE2177">_xlfn.IFS( NOT(ISNA(VLOOKUP(PrivateSchedule[[#This Row],[ow]],RTARoutes[[StageCodes]:[RouteID]],6,FALSE))), "O",  NOT(ISNA(VLOOKUP(PrivateSchedule[[#This Row],[re]],RTARoutes[[StageCodes]:[RouteID]],6,FALSE))), "R")</f>
        <v>R</v>
      </c>
      <c r="AF2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2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2178" spans="2:33">
      <c r="O2178" s="171" t="s">
        <v>885</v>
      </c>
      <c r="T2178" s="173" t="s">
        <v>1890</v>
      </c>
      <c r="U2178" t="str">
        <f t="shared" si="132"/>
        <v>CANSAULIM-MARGAO</v>
      </c>
      <c r="V2178" s="163">
        <v>0.54861111111111116</v>
      </c>
      <c r="AA2178" s="165" t="str">
        <f t="shared" si="133"/>
        <v/>
      </c>
      <c r="AB2178" t="str">
        <f t="shared" si="134"/>
        <v>VSD</v>
      </c>
      <c r="AC2178" t="str">
        <f t="shared" si="135"/>
        <v>GA01W4219</v>
      </c>
      <c r="AD2178" t="str">
        <f>_xlfn.IFNA(VLOOKUP(PrivateSchedule[[#This Row],[ow]],RTARoutes[[StageCodes]:[RouteID]],6,FALSE), VLOOKUP(PrivateSchedule[[#This Row],[re]],RTARoutes[[StageCodes]:[RouteID]],6,FALSE))</f>
        <v>PVT111</v>
      </c>
      <c r="AE2178" t="str" cm="1">
        <f t="array" ref="AE2178">_xlfn.IFS( NOT(ISNA(VLOOKUP(PrivateSchedule[[#This Row],[ow]],RTARoutes[[StageCodes]:[RouteID]],6,FALSE))), "O",  NOT(ISNA(VLOOKUP(PrivateSchedule[[#This Row],[re]],RTARoutes[[StageCodes]:[RouteID]],6,FALSE))), "R")</f>
        <v>O</v>
      </c>
      <c r="AF2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2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2179" spans="2:33">
      <c r="O2179" s="171" t="s">
        <v>1890</v>
      </c>
      <c r="T2179" s="173" t="s">
        <v>885</v>
      </c>
      <c r="U2179" t="str">
        <f t="shared" ref="U2179:U2242" si="136">_xlfn.IFNA(VLOOKUP($O2179,Code2Loc,2,FALSE)
&amp; IF( OR( ISNA($P2179), LEN($P2179)=0), "",  "-" &amp; VLOOKUP($P2179,Code2Loc,2,FALSE))
&amp; IF( OR( ISNA($Q2179), LEN($Q2179)=0), "",  "-" &amp; VLOOKUP($Q2179,Code2Loc,2,FALSE))
&amp; IF( OR( ISNA($R2179), LEN($R2179)=0), "",  "-" &amp; VLOOKUP($R2179,Code2Loc,2,FALSE))
&amp; IF( OR( ISNA($S2179), LEN($S2179)=0), "",  "-" &amp; VLOOKUP($S2179,Code2Loc,2,FALSE))
&amp; IF( OR( ISNA($T2179), LEN($T2179)=0), "",  "-" &amp; VLOOKUP($T2179,Code2Loc,2,FALSE)),"")</f>
        <v>MARGAO-CANSAULIM</v>
      </c>
      <c r="V2179" s="163">
        <v>0.59027777777777779</v>
      </c>
      <c r="AA2179" s="165" t="str">
        <f t="shared" ref="AA2179:AA2242" si="137">IF(ISBLANK($V2179), "", _xlfn.IFNA($V2179 + _xlfn.IFNA( VLOOKUP($O2179 &amp; IF(ISBLANK($P2179),"", "-" &amp; $P2179) &amp; IF(ISBLANK($Q2179),"", "-" &amp; $Q2179) &amp; IF(ISBLANK($R2179),"", "-" &amp; $R2179) &amp; IF(ISBLANK($S2179),"", "-" &amp; $S2179) &amp; IF(ISBLANK($T2179),"", "-" &amp; $T2179),TravelTime,8,FALSE), VLOOKUP($T2179 &amp; IF(ISBLANK($S2179),"", "-" &amp; $S2179) &amp; IF(ISBLANK($R2179),"", "-" &amp; $R2179) &amp; IF(ISBLANK($Q2179),"", "-" &amp; $Q2179) &amp; IF(ISBLANK($P2179),"", "-" &amp; $P2179) &amp; IF(ISBLANK($O2179),"", "-" &amp; $O2179),TravelTime,8,FALSE)) / 1440, ""))</f>
        <v/>
      </c>
      <c r="AB2179" t="str">
        <f t="shared" ref="AB2179:AB2242" si="138">IF(AND(LEN($A2179)&lt;&gt;0,LEN($A2179)&lt;&gt;0),$A2179,$AB2178)</f>
        <v>VSD</v>
      </c>
      <c r="AC2179" t="str">
        <f t="shared" ref="AC2179:AC2242" si="139">IF(AND(LEN($J2179)&lt;&gt;0,LEN($B2179)&lt;&gt;0),$J2179,$AC2178)</f>
        <v>GA01W4219</v>
      </c>
      <c r="AD2179" t="str">
        <f>_xlfn.IFNA(VLOOKUP(PrivateSchedule[[#This Row],[ow]],RTARoutes[[StageCodes]:[RouteID]],6,FALSE), VLOOKUP(PrivateSchedule[[#This Row],[re]],RTARoutes[[StageCodes]:[RouteID]],6,FALSE))</f>
        <v>PVT111</v>
      </c>
      <c r="AE2179" t="str" cm="1">
        <f t="array" ref="AE2179">_xlfn.IFS( NOT(ISNA(VLOOKUP(PrivateSchedule[[#This Row],[ow]],RTARoutes[[StageCodes]:[RouteID]],6,FALSE))), "O",  NOT(ISNA(VLOOKUP(PrivateSchedule[[#This Row],[re]],RTARoutes[[StageCodes]:[RouteID]],6,FALSE))), "R")</f>
        <v>R</v>
      </c>
      <c r="AF2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2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2180" spans="2:33">
      <c r="O2180" s="171" t="s">
        <v>885</v>
      </c>
      <c r="T2180" s="173" t="s">
        <v>1890</v>
      </c>
      <c r="U2180" t="str">
        <f t="shared" si="136"/>
        <v>CANSAULIM-MARGAO</v>
      </c>
      <c r="V2180" s="163">
        <v>0.65277777777777779</v>
      </c>
      <c r="AA2180" s="165" t="str">
        <f t="shared" si="137"/>
        <v/>
      </c>
      <c r="AB2180" t="str">
        <f t="shared" si="138"/>
        <v>VSD</v>
      </c>
      <c r="AC2180" t="str">
        <f t="shared" si="139"/>
        <v>GA01W4219</v>
      </c>
      <c r="AD2180" t="str">
        <f>_xlfn.IFNA(VLOOKUP(PrivateSchedule[[#This Row],[ow]],RTARoutes[[StageCodes]:[RouteID]],6,FALSE), VLOOKUP(PrivateSchedule[[#This Row],[re]],RTARoutes[[StageCodes]:[RouteID]],6,FALSE))</f>
        <v>PVT111</v>
      </c>
      <c r="AE2180" t="str" cm="1">
        <f t="array" ref="AE2180">_xlfn.IFS( NOT(ISNA(VLOOKUP(PrivateSchedule[[#This Row],[ow]],RTARoutes[[StageCodes]:[RouteID]],6,FALSE))), "O",  NOT(ISNA(VLOOKUP(PrivateSchedule[[#This Row],[re]],RTARoutes[[StageCodes]:[RouteID]],6,FALSE))), "R")</f>
        <v>O</v>
      </c>
      <c r="AF2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2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2181" spans="2:33">
      <c r="O2181" s="171" t="s">
        <v>1890</v>
      </c>
      <c r="T2181" s="173" t="s">
        <v>885</v>
      </c>
      <c r="U2181" t="str">
        <f t="shared" si="136"/>
        <v>MARGAO-CANSAULIM</v>
      </c>
      <c r="V2181" s="163">
        <v>0.72222222222222221</v>
      </c>
      <c r="AA2181" s="165" t="str">
        <f t="shared" si="137"/>
        <v/>
      </c>
      <c r="AB2181" t="str">
        <f t="shared" si="138"/>
        <v>VSD</v>
      </c>
      <c r="AC2181" t="str">
        <f t="shared" si="139"/>
        <v>GA01W4219</v>
      </c>
      <c r="AD2181" t="str">
        <f>_xlfn.IFNA(VLOOKUP(PrivateSchedule[[#This Row],[ow]],RTARoutes[[StageCodes]:[RouteID]],6,FALSE), VLOOKUP(PrivateSchedule[[#This Row],[re]],RTARoutes[[StageCodes]:[RouteID]],6,FALSE))</f>
        <v>PVT111</v>
      </c>
      <c r="AE2181" t="str" cm="1">
        <f t="array" ref="AE2181">_xlfn.IFS( NOT(ISNA(VLOOKUP(PrivateSchedule[[#This Row],[ow]],RTARoutes[[StageCodes]:[RouteID]],6,FALSE))), "O",  NOT(ISNA(VLOOKUP(PrivateSchedule[[#This Row],[re]],RTARoutes[[StageCodes]:[RouteID]],6,FALSE))), "R")</f>
        <v>R</v>
      </c>
      <c r="AF2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2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2182" spans="2:33">
      <c r="O2182" s="171" t="s">
        <v>885</v>
      </c>
      <c r="T2182" s="173" t="s">
        <v>1890</v>
      </c>
      <c r="U2182" t="str">
        <f t="shared" si="136"/>
        <v>CANSAULIM-MARGAO</v>
      </c>
      <c r="V2182" s="163">
        <v>0.75694444444444442</v>
      </c>
      <c r="AA2182" s="165" t="str">
        <f t="shared" si="137"/>
        <v/>
      </c>
      <c r="AB2182" t="str">
        <f t="shared" si="138"/>
        <v>VSD</v>
      </c>
      <c r="AC2182" t="str">
        <f t="shared" si="139"/>
        <v>GA01W4219</v>
      </c>
      <c r="AD2182" t="str">
        <f>_xlfn.IFNA(VLOOKUP(PrivateSchedule[[#This Row],[ow]],RTARoutes[[StageCodes]:[RouteID]],6,FALSE), VLOOKUP(PrivateSchedule[[#This Row],[re]],RTARoutes[[StageCodes]:[RouteID]],6,FALSE))</f>
        <v>PVT111</v>
      </c>
      <c r="AE2182" t="str" cm="1">
        <f t="array" ref="AE2182">_xlfn.IFS( NOT(ISNA(VLOOKUP(PrivateSchedule[[#This Row],[ow]],RTARoutes[[StageCodes]:[RouteID]],6,FALSE))), "O",  NOT(ISNA(VLOOKUP(PrivateSchedule[[#This Row],[re]],RTARoutes[[StageCodes]:[RouteID]],6,FALSE))), "R")</f>
        <v>O</v>
      </c>
      <c r="AF2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2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2183" spans="2:33">
      <c r="O2183" s="171" t="s">
        <v>1890</v>
      </c>
      <c r="T2183" s="173" t="s">
        <v>421</v>
      </c>
      <c r="U2183" t="str">
        <f t="shared" si="136"/>
        <v>MARGAO-VASCO</v>
      </c>
      <c r="V2183" s="163">
        <v>0.80208333333333337</v>
      </c>
      <c r="AA2183" s="165" t="str">
        <f t="shared" si="137"/>
        <v/>
      </c>
      <c r="AB2183" t="str">
        <f t="shared" si="138"/>
        <v>VSD</v>
      </c>
      <c r="AC2183" t="str">
        <f t="shared" si="139"/>
        <v>GA01W4219</v>
      </c>
      <c r="AD2183" t="str">
        <f>_xlfn.IFNA(VLOOKUP(PrivateSchedule[[#This Row],[ow]],RTARoutes[[StageCodes]:[RouteID]],6,FALSE), VLOOKUP(PrivateSchedule[[#This Row],[re]],RTARoutes[[StageCodes]:[RouteID]],6,FALSE))</f>
        <v>PVT308</v>
      </c>
      <c r="AE2183" t="str" cm="1">
        <f t="array" ref="AE2183">_xlfn.IFS( NOT(ISNA(VLOOKUP(PrivateSchedule[[#This Row],[ow]],RTARoutes[[StageCodes]:[RouteID]],6,FALSE))), "O",  NOT(ISNA(VLOOKUP(PrivateSchedule[[#This Row],[re]],RTARoutes[[StageCodes]:[RouteID]],6,FALSE))), "R")</f>
        <v>O</v>
      </c>
      <c r="AF2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184" spans="2:33">
      <c r="O2184" s="171" t="s">
        <v>421</v>
      </c>
      <c r="T2184" s="173" t="s">
        <v>885</v>
      </c>
      <c r="U2184" t="str">
        <f t="shared" si="136"/>
        <v>VASCO-CANSAULIM</v>
      </c>
      <c r="V2184" s="163">
        <v>0.86111111111111116</v>
      </c>
      <c r="AA2184" s="165" t="str">
        <f t="shared" si="137"/>
        <v/>
      </c>
      <c r="AB2184" t="str">
        <f t="shared" si="138"/>
        <v>VSD</v>
      </c>
      <c r="AC2184" t="str">
        <f t="shared" si="139"/>
        <v>GA01W4219</v>
      </c>
      <c r="AD2184" t="e">
        <f>_xlfn.IFNA(VLOOKUP(PrivateSchedule[[#This Row],[ow]],RTARoutes[[StageCodes]:[RouteID]],6,FALSE), VLOOKUP(PrivateSchedule[[#This Row],[re]],RTARoutes[[StageCodes]:[RouteID]],6,FALSE))</f>
        <v>#N/A</v>
      </c>
      <c r="AE2184" t="e" cm="1">
        <f t="array" ref="AE2184">_xlfn.IFS( NOT(ISNA(VLOOKUP(PrivateSchedule[[#This Row],[ow]],RTARoutes[[StageCodes]:[RouteID]],6,FALSE))), "O",  NOT(ISNA(VLOOKUP(PrivateSchedule[[#This Row],[re]],RTARoutes[[StageCodes]:[RouteID]],6,FALSE))), "R")</f>
        <v>#N/A</v>
      </c>
      <c r="AF2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</v>
      </c>
      <c r="AG2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CNS-*VSD</v>
      </c>
    </row>
    <row r="2185" spans="2:33">
      <c r="B2185" s="171" t="s">
        <v>4208</v>
      </c>
      <c r="C2185" s="172" t="s">
        <v>4209</v>
      </c>
      <c r="D2185" s="172" t="s">
        <v>4210</v>
      </c>
      <c r="E2185" s="176">
        <v>43891</v>
      </c>
      <c r="F2185" s="177">
        <v>44012</v>
      </c>
      <c r="J2185" s="171" t="s">
        <v>4211</v>
      </c>
      <c r="L2185" s="172" t="s">
        <v>16</v>
      </c>
      <c r="M2185" s="198">
        <v>27</v>
      </c>
      <c r="N2185" s="199">
        <v>11</v>
      </c>
      <c r="O2185" s="171" t="s">
        <v>421</v>
      </c>
      <c r="P2185" s="172" t="s">
        <v>3441</v>
      </c>
      <c r="Q2185" s="172" t="s">
        <v>885</v>
      </c>
      <c r="R2185" s="172" t="s">
        <v>3508</v>
      </c>
      <c r="T2185" s="173" t="s">
        <v>1890</v>
      </c>
      <c r="U2185" t="str">
        <f t="shared" si="136"/>
        <v>VASCO-MANGOR HILL VASCO-CANSAULIM-Seraulim-MARGAO</v>
      </c>
      <c r="V2185" s="163">
        <v>0.25694444444444442</v>
      </c>
      <c r="AA2185" s="165" t="str">
        <f t="shared" si="137"/>
        <v/>
      </c>
      <c r="AB2185" t="str">
        <f t="shared" si="138"/>
        <v>VSD</v>
      </c>
      <c r="AC2185" t="str">
        <f t="shared" si="139"/>
        <v>GA01U4894</v>
      </c>
      <c r="AD2185" t="str">
        <f>_xlfn.IFNA(VLOOKUP(PrivateSchedule[[#This Row],[ow]],RTARoutes[[StageCodes]:[RouteID]],6,FALSE), VLOOKUP(PrivateSchedule[[#This Row],[re]],RTARoutes[[StageCodes]:[RouteID]],6,FALSE))</f>
        <v>PVT331</v>
      </c>
      <c r="AE2185" t="str" cm="1">
        <f t="array" ref="AE2185">_xlfn.IFS( NOT(ISNA(VLOOKUP(PrivateSchedule[[#This Row],[ow]],RTARoutes[[StageCodes]:[RouteID]],6,FALSE))), "O",  NOT(ISNA(VLOOKUP(PrivateSchedule[[#This Row],[re]],RTARoutes[[StageCodes]:[RouteID]],6,FALSE))), "R")</f>
        <v>R</v>
      </c>
      <c r="AF2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VSD-*MHV-*CNS-*SER-*MRG</v>
      </c>
      <c r="AG2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MRG-*SER-*CNS-*MHV-*VSD</v>
      </c>
    </row>
    <row r="2186" spans="2:33">
      <c r="O2186" s="171" t="s">
        <v>1890</v>
      </c>
      <c r="P2186" s="172" t="s">
        <v>885</v>
      </c>
      <c r="T2186" s="173" t="s">
        <v>421</v>
      </c>
      <c r="U2186" t="str">
        <f t="shared" si="136"/>
        <v>MARGAO-CANSAULIM-VASCO</v>
      </c>
      <c r="V2186" s="163">
        <v>0.30902777777777779</v>
      </c>
      <c r="AA2186" s="165" t="str">
        <f t="shared" si="137"/>
        <v/>
      </c>
      <c r="AB2186" t="str">
        <f t="shared" si="138"/>
        <v>VSD</v>
      </c>
      <c r="AC2186" t="str">
        <f t="shared" si="139"/>
        <v>GA01U4894</v>
      </c>
      <c r="AD2186" t="str">
        <f>_xlfn.IFNA(VLOOKUP(PrivateSchedule[[#This Row],[ow]],RTARoutes[[StageCodes]:[RouteID]],6,FALSE), VLOOKUP(PrivateSchedule[[#This Row],[re]],RTARoutes[[StageCodes]:[RouteID]],6,FALSE))</f>
        <v>PVT308</v>
      </c>
      <c r="AE2186" t="str" cm="1">
        <f t="array" ref="AE2186">_xlfn.IFS( NOT(ISNA(VLOOKUP(PrivateSchedule[[#This Row],[ow]],RTARoutes[[StageCodes]:[RouteID]],6,FALSE))), "O",  NOT(ISNA(VLOOKUP(PrivateSchedule[[#This Row],[re]],RTARoutes[[StageCodes]:[RouteID]],6,FALSE))), "R")</f>
        <v>O</v>
      </c>
      <c r="AF2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87" spans="2:33">
      <c r="O2187" s="171" t="s">
        <v>421</v>
      </c>
      <c r="T2187" s="173" t="s">
        <v>1890</v>
      </c>
      <c r="U2187" t="str">
        <f t="shared" si="136"/>
        <v>VASCO-MARGAO</v>
      </c>
      <c r="V2187" s="163">
        <v>0.35416666666666669</v>
      </c>
      <c r="AA2187" s="165" t="str">
        <f t="shared" si="137"/>
        <v/>
      </c>
      <c r="AB2187" t="str">
        <f t="shared" si="138"/>
        <v>VSD</v>
      </c>
      <c r="AC2187" t="str">
        <f t="shared" si="139"/>
        <v>GA01U4894</v>
      </c>
      <c r="AD2187" t="str">
        <f>_xlfn.IFNA(VLOOKUP(PrivateSchedule[[#This Row],[ow]],RTARoutes[[StageCodes]:[RouteID]],6,FALSE), VLOOKUP(PrivateSchedule[[#This Row],[re]],RTARoutes[[StageCodes]:[RouteID]],6,FALSE))</f>
        <v>PVT308</v>
      </c>
      <c r="AE2187" t="str" cm="1">
        <f t="array" ref="AE2187">_xlfn.IFS( NOT(ISNA(VLOOKUP(PrivateSchedule[[#This Row],[ow]],RTARoutes[[StageCodes]:[RouteID]],6,FALSE))), "O",  NOT(ISNA(VLOOKUP(PrivateSchedule[[#This Row],[re]],RTARoutes[[StageCodes]:[RouteID]],6,FALSE))), "R")</f>
        <v>R</v>
      </c>
      <c r="AF2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88" spans="2:33">
      <c r="O2188" s="171" t="s">
        <v>1890</v>
      </c>
      <c r="P2188" s="172" t="s">
        <v>885</v>
      </c>
      <c r="T2188" s="173" t="s">
        <v>421</v>
      </c>
      <c r="U2188" t="str">
        <f t="shared" si="136"/>
        <v>MARGAO-CANSAULIM-VASCO</v>
      </c>
      <c r="V2188" s="163">
        <v>0.40625</v>
      </c>
      <c r="AA2188" s="165" t="str">
        <f t="shared" si="137"/>
        <v/>
      </c>
      <c r="AB2188" t="str">
        <f t="shared" si="138"/>
        <v>VSD</v>
      </c>
      <c r="AC2188" t="str">
        <f t="shared" si="139"/>
        <v>GA01U4894</v>
      </c>
      <c r="AD2188" t="str">
        <f>_xlfn.IFNA(VLOOKUP(PrivateSchedule[[#This Row],[ow]],RTARoutes[[StageCodes]:[RouteID]],6,FALSE), VLOOKUP(PrivateSchedule[[#This Row],[re]],RTARoutes[[StageCodes]:[RouteID]],6,FALSE))</f>
        <v>PVT308</v>
      </c>
      <c r="AE2188" t="str" cm="1">
        <f t="array" ref="AE2188">_xlfn.IFS( NOT(ISNA(VLOOKUP(PrivateSchedule[[#This Row],[ow]],RTARoutes[[StageCodes]:[RouteID]],6,FALSE))), "O",  NOT(ISNA(VLOOKUP(PrivateSchedule[[#This Row],[re]],RTARoutes[[StageCodes]:[RouteID]],6,FALSE))), "R")</f>
        <v>O</v>
      </c>
      <c r="AF2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89" spans="2:33">
      <c r="O2189" s="171" t="s">
        <v>421</v>
      </c>
      <c r="T2189" s="173" t="s">
        <v>1890</v>
      </c>
      <c r="U2189" t="str">
        <f t="shared" si="136"/>
        <v>VASCO-MARGAO</v>
      </c>
      <c r="V2189" s="163">
        <v>0.4826388888888889</v>
      </c>
      <c r="AA2189" s="165" t="str">
        <f t="shared" si="137"/>
        <v/>
      </c>
      <c r="AB2189" t="str">
        <f t="shared" si="138"/>
        <v>VSD</v>
      </c>
      <c r="AC2189" t="str">
        <f t="shared" si="139"/>
        <v>GA01U4894</v>
      </c>
      <c r="AD2189" t="str">
        <f>_xlfn.IFNA(VLOOKUP(PrivateSchedule[[#This Row],[ow]],RTARoutes[[StageCodes]:[RouteID]],6,FALSE), VLOOKUP(PrivateSchedule[[#This Row],[re]],RTARoutes[[StageCodes]:[RouteID]],6,FALSE))</f>
        <v>PVT308</v>
      </c>
      <c r="AE2189" t="str" cm="1">
        <f t="array" ref="AE2189">_xlfn.IFS( NOT(ISNA(VLOOKUP(PrivateSchedule[[#This Row],[ow]],RTARoutes[[StageCodes]:[RouteID]],6,FALSE))), "O",  NOT(ISNA(VLOOKUP(PrivateSchedule[[#This Row],[re]],RTARoutes[[StageCodes]:[RouteID]],6,FALSE))), "R")</f>
        <v>R</v>
      </c>
      <c r="AF2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90" spans="2:33">
      <c r="O2190" s="171" t="s">
        <v>1890</v>
      </c>
      <c r="P2190" s="172" t="s">
        <v>885</v>
      </c>
      <c r="T2190" s="173" t="s">
        <v>421</v>
      </c>
      <c r="U2190" t="str">
        <f t="shared" si="136"/>
        <v>MARGAO-CANSAULIM-VASCO</v>
      </c>
      <c r="V2190" s="163">
        <v>0.54166666666666663</v>
      </c>
      <c r="AA2190" s="165" t="str">
        <f t="shared" si="137"/>
        <v/>
      </c>
      <c r="AB2190" t="str">
        <f t="shared" si="138"/>
        <v>VSD</v>
      </c>
      <c r="AC2190" t="str">
        <f t="shared" si="139"/>
        <v>GA01U4894</v>
      </c>
      <c r="AD2190" t="str">
        <f>_xlfn.IFNA(VLOOKUP(PrivateSchedule[[#This Row],[ow]],RTARoutes[[StageCodes]:[RouteID]],6,FALSE), VLOOKUP(PrivateSchedule[[#This Row],[re]],RTARoutes[[StageCodes]:[RouteID]],6,FALSE))</f>
        <v>PVT308</v>
      </c>
      <c r="AE2190" t="str" cm="1">
        <f t="array" ref="AE2190">_xlfn.IFS( NOT(ISNA(VLOOKUP(PrivateSchedule[[#This Row],[ow]],RTARoutes[[StageCodes]:[RouteID]],6,FALSE))), "O",  NOT(ISNA(VLOOKUP(PrivateSchedule[[#This Row],[re]],RTARoutes[[StageCodes]:[RouteID]],6,FALSE))), "R")</f>
        <v>O</v>
      </c>
      <c r="AF2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91" spans="2:33">
      <c r="O2191" s="171" t="s">
        <v>421</v>
      </c>
      <c r="T2191" s="173" t="s">
        <v>1890</v>
      </c>
      <c r="U2191" t="str">
        <f t="shared" si="136"/>
        <v>VASCO-MARGAO</v>
      </c>
      <c r="V2191" s="163">
        <v>0.60069444444444442</v>
      </c>
      <c r="AA2191" s="165" t="str">
        <f t="shared" si="137"/>
        <v/>
      </c>
      <c r="AB2191" t="str">
        <f t="shared" si="138"/>
        <v>VSD</v>
      </c>
      <c r="AC2191" t="str">
        <f t="shared" si="139"/>
        <v>GA01U4894</v>
      </c>
      <c r="AD2191" t="str">
        <f>_xlfn.IFNA(VLOOKUP(PrivateSchedule[[#This Row],[ow]],RTARoutes[[StageCodes]:[RouteID]],6,FALSE), VLOOKUP(PrivateSchedule[[#This Row],[re]],RTARoutes[[StageCodes]:[RouteID]],6,FALSE))</f>
        <v>PVT308</v>
      </c>
      <c r="AE2191" t="str" cm="1">
        <f t="array" ref="AE2191">_xlfn.IFS( NOT(ISNA(VLOOKUP(PrivateSchedule[[#This Row],[ow]],RTARoutes[[StageCodes]:[RouteID]],6,FALSE))), "O",  NOT(ISNA(VLOOKUP(PrivateSchedule[[#This Row],[re]],RTARoutes[[StageCodes]:[RouteID]],6,FALSE))), "R")</f>
        <v>R</v>
      </c>
      <c r="AF2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92" spans="2:33">
      <c r="O2192" s="171" t="s">
        <v>1890</v>
      </c>
      <c r="P2192" s="172" t="s">
        <v>885</v>
      </c>
      <c r="T2192" s="173" t="s">
        <v>421</v>
      </c>
      <c r="U2192" t="str">
        <f t="shared" si="136"/>
        <v>MARGAO-CANSAULIM-VASCO</v>
      </c>
      <c r="V2192" s="163">
        <v>0.68055555555555558</v>
      </c>
      <c r="AA2192" s="165" t="str">
        <f t="shared" si="137"/>
        <v/>
      </c>
      <c r="AB2192" t="str">
        <f t="shared" si="138"/>
        <v>VSD</v>
      </c>
      <c r="AC2192" t="str">
        <f t="shared" si="139"/>
        <v>GA01U4894</v>
      </c>
      <c r="AD2192" t="str">
        <f>_xlfn.IFNA(VLOOKUP(PrivateSchedule[[#This Row],[ow]],RTARoutes[[StageCodes]:[RouteID]],6,FALSE), VLOOKUP(PrivateSchedule[[#This Row],[re]],RTARoutes[[StageCodes]:[RouteID]],6,FALSE))</f>
        <v>PVT308</v>
      </c>
      <c r="AE2192" t="str" cm="1">
        <f t="array" ref="AE2192">_xlfn.IFS( NOT(ISNA(VLOOKUP(PrivateSchedule[[#This Row],[ow]],RTARoutes[[StageCodes]:[RouteID]],6,FALSE))), "O",  NOT(ISNA(VLOOKUP(PrivateSchedule[[#This Row],[re]],RTARoutes[[StageCodes]:[RouteID]],6,FALSE))), "R")</f>
        <v>O</v>
      </c>
      <c r="AF2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MRG-*CNS-*VSD</v>
      </c>
      <c r="AG2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VSD-*CNS-*MRG</v>
      </c>
    </row>
    <row r="2193" spans="2:33">
      <c r="O2193" s="171" t="s">
        <v>421</v>
      </c>
      <c r="T2193" s="173" t="s">
        <v>1890</v>
      </c>
      <c r="U2193" t="str">
        <f t="shared" si="136"/>
        <v>VASCO-MARGAO</v>
      </c>
      <c r="V2193" s="163">
        <v>0.73611111111111116</v>
      </c>
      <c r="AA2193" s="165" t="str">
        <f t="shared" si="137"/>
        <v/>
      </c>
      <c r="AB2193" t="str">
        <f t="shared" si="138"/>
        <v>VSD</v>
      </c>
      <c r="AC2193" t="str">
        <f t="shared" si="139"/>
        <v>GA01U4894</v>
      </c>
      <c r="AD2193" t="str">
        <f>_xlfn.IFNA(VLOOKUP(PrivateSchedule[[#This Row],[ow]],RTARoutes[[StageCodes]:[RouteID]],6,FALSE), VLOOKUP(PrivateSchedule[[#This Row],[re]],RTARoutes[[StageCodes]:[RouteID]],6,FALSE))</f>
        <v>PVT308</v>
      </c>
      <c r="AE2193" t="str" cm="1">
        <f t="array" ref="AE2193">_xlfn.IFS( NOT(ISNA(VLOOKUP(PrivateSchedule[[#This Row],[ow]],RTARoutes[[StageCodes]:[RouteID]],6,FALSE))), "O",  NOT(ISNA(VLOOKUP(PrivateSchedule[[#This Row],[re]],RTARoutes[[StageCodes]:[RouteID]],6,FALSE))), "R")</f>
        <v>R</v>
      </c>
      <c r="AF2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194" spans="2:33">
      <c r="O2194" s="171" t="s">
        <v>1890</v>
      </c>
      <c r="P2194" s="172" t="s">
        <v>3508</v>
      </c>
      <c r="Q2194" s="172" t="s">
        <v>885</v>
      </c>
      <c r="R2194" s="172" t="s">
        <v>3441</v>
      </c>
      <c r="T2194" s="173" t="s">
        <v>421</v>
      </c>
      <c r="U2194" t="str">
        <f t="shared" si="136"/>
        <v>MARGAO-Seraulim-CANSAULIM-MANGOR HILL VASCO-VASCO</v>
      </c>
      <c r="V2194" s="163">
        <v>0.83333333333333337</v>
      </c>
      <c r="AA2194" s="165" t="str">
        <f t="shared" si="137"/>
        <v/>
      </c>
      <c r="AB2194" t="str">
        <f t="shared" si="138"/>
        <v>VSD</v>
      </c>
      <c r="AC2194" t="str">
        <f t="shared" si="139"/>
        <v>GA01U4894</v>
      </c>
      <c r="AD2194" t="str">
        <f>_xlfn.IFNA(VLOOKUP(PrivateSchedule[[#This Row],[ow]],RTARoutes[[StageCodes]:[RouteID]],6,FALSE), VLOOKUP(PrivateSchedule[[#This Row],[re]],RTARoutes[[StageCodes]:[RouteID]],6,FALSE))</f>
        <v>PVT331</v>
      </c>
      <c r="AE2194" t="str" cm="1">
        <f t="array" ref="AE2194">_xlfn.IFS( NOT(ISNA(VLOOKUP(PrivateSchedule[[#This Row],[ow]],RTARoutes[[StageCodes]:[RouteID]],6,FALSE))), "O",  NOT(ISNA(VLOOKUP(PrivateSchedule[[#This Row],[re]],RTARoutes[[StageCodes]:[RouteID]],6,FALSE))), "R")</f>
        <v>O</v>
      </c>
      <c r="AF2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MRG-*SER-*CNS-*MHV-*VSD</v>
      </c>
      <c r="AG2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VSD-*MHV-*CNS-*SER-*MRG</v>
      </c>
    </row>
    <row r="2195" spans="2:33">
      <c r="B2195" s="171" t="s">
        <v>4212</v>
      </c>
      <c r="C2195" s="172" t="s">
        <v>4213</v>
      </c>
      <c r="D2195" s="172" t="s">
        <v>4210</v>
      </c>
      <c r="E2195" s="176">
        <v>40610</v>
      </c>
      <c r="F2195" s="177">
        <v>44135</v>
      </c>
      <c r="J2195" s="171" t="s">
        <v>4214</v>
      </c>
      <c r="L2195" s="172" t="s">
        <v>16</v>
      </c>
      <c r="M2195" s="198">
        <v>27</v>
      </c>
      <c r="N2195" s="199">
        <v>11</v>
      </c>
      <c r="O2195" s="171" t="s">
        <v>885</v>
      </c>
      <c r="P2195" s="172" t="s">
        <v>3197</v>
      </c>
      <c r="T2195" s="173" t="s">
        <v>3091</v>
      </c>
      <c r="U2195" t="str">
        <f t="shared" si="136"/>
        <v>CANSAULIM-ZUARINAGAR-VERNA IND</v>
      </c>
      <c r="V2195" s="163">
        <v>0.27083333333333331</v>
      </c>
      <c r="AA2195" s="165" t="str">
        <f t="shared" si="137"/>
        <v/>
      </c>
      <c r="AB2195" t="str">
        <f t="shared" si="138"/>
        <v>VSD</v>
      </c>
      <c r="AC2195" t="str">
        <f t="shared" si="139"/>
        <v>GA09U0509</v>
      </c>
      <c r="AD2195" t="str">
        <f>_xlfn.IFNA(VLOOKUP(PrivateSchedule[[#This Row],[ow]],RTARoutes[[StageCodes]:[RouteID]],6,FALSE), VLOOKUP(PrivateSchedule[[#This Row],[re]],RTARoutes[[StageCodes]:[RouteID]],6,FALSE))</f>
        <v>PVT113</v>
      </c>
      <c r="AE2195" t="str" cm="1">
        <f t="array" ref="AE2195">_xlfn.IFS( NOT(ISNA(VLOOKUP(PrivateSchedule[[#This Row],[ow]],RTARoutes[[StageCodes]:[RouteID]],6,FALSE))), "O",  NOT(ISNA(VLOOKUP(PrivateSchedule[[#This Row],[re]],RTARoutes[[StageCodes]:[RouteID]],6,FALSE))), "R")</f>
        <v>O</v>
      </c>
      <c r="AF2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CNS-*ZAN-*VRI</v>
      </c>
      <c r="AG2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VRI-*ZAN-*CNS</v>
      </c>
    </row>
    <row r="2196" spans="2:33">
      <c r="O2196" s="171" t="s">
        <v>3091</v>
      </c>
      <c r="P2196" s="172" t="s">
        <v>3197</v>
      </c>
      <c r="Q2196" s="172" t="s">
        <v>885</v>
      </c>
      <c r="T2196" s="173" t="s">
        <v>1890</v>
      </c>
      <c r="U2196" t="str">
        <f t="shared" si="136"/>
        <v>VERNA IND-ZUARINAGAR-CANSAULIM-MARGAO</v>
      </c>
      <c r="V2196" s="163">
        <v>0.29166666666666669</v>
      </c>
      <c r="AA2196" s="165" t="str">
        <f t="shared" si="137"/>
        <v/>
      </c>
      <c r="AB2196" t="str">
        <f t="shared" si="138"/>
        <v>VSD</v>
      </c>
      <c r="AC2196" t="str">
        <f t="shared" si="139"/>
        <v>GA09U0509</v>
      </c>
      <c r="AD2196" t="str">
        <f>_xlfn.IFNA(VLOOKUP(PrivateSchedule[[#This Row],[ow]],RTARoutes[[StageCodes]:[RouteID]],6,FALSE), VLOOKUP(PrivateSchedule[[#This Row],[re]],RTARoutes[[StageCodes]:[RouteID]],6,FALSE))</f>
        <v>PVT309</v>
      </c>
      <c r="AE2196" t="str" cm="1">
        <f t="array" ref="AE2196">_xlfn.IFS( NOT(ISNA(VLOOKUP(PrivateSchedule[[#This Row],[ow]],RTARoutes[[StageCodes]:[RouteID]],6,FALSE))), "O",  NOT(ISNA(VLOOKUP(PrivateSchedule[[#This Row],[re]],RTARoutes[[StageCodes]:[RouteID]],6,FALSE))), "R")</f>
        <v>R</v>
      </c>
      <c r="AF2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VRI-*ZAN-*CNS-*MRG</v>
      </c>
      <c r="AG2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MRG-*CNS-*ZAN-*VRI</v>
      </c>
    </row>
    <row r="2197" spans="2:33">
      <c r="O2197" s="171" t="s">
        <v>1890</v>
      </c>
      <c r="P2197" s="172" t="s">
        <v>885</v>
      </c>
      <c r="Q2197" s="172" t="s">
        <v>3197</v>
      </c>
      <c r="T2197" s="173" t="s">
        <v>421</v>
      </c>
      <c r="U2197" t="str">
        <f t="shared" si="136"/>
        <v>MARGAO-CANSAULIM-ZUARINAGAR-VASCO</v>
      </c>
      <c r="V2197" s="163">
        <v>0.35069444444444442</v>
      </c>
      <c r="AA2197" s="165" t="str">
        <f t="shared" si="137"/>
        <v/>
      </c>
      <c r="AB2197" t="str">
        <f t="shared" si="138"/>
        <v>VSD</v>
      </c>
      <c r="AC2197" t="str">
        <f t="shared" si="139"/>
        <v>GA09U0509</v>
      </c>
      <c r="AD2197" t="str">
        <f>_xlfn.IFNA(VLOOKUP(PrivateSchedule[[#This Row],[ow]],RTARoutes[[StageCodes]:[RouteID]],6,FALSE), VLOOKUP(PrivateSchedule[[#This Row],[re]],RTARoutes[[StageCodes]:[RouteID]],6,FALSE))</f>
        <v>PVT308</v>
      </c>
      <c r="AE2197" t="str" cm="1">
        <f t="array" ref="AE2197">_xlfn.IFS( NOT(ISNA(VLOOKUP(PrivateSchedule[[#This Row],[ow]],RTARoutes[[StageCodes]:[RouteID]],6,FALSE))), "O",  NOT(ISNA(VLOOKUP(PrivateSchedule[[#This Row],[re]],RTARoutes[[StageCodes]:[RouteID]],6,FALSE))), "R")</f>
        <v>O</v>
      </c>
      <c r="AF2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MRG-*CNS-*ZAN-*VSD</v>
      </c>
      <c r="AG2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VSD-*ZAN-*CNS-*MRG</v>
      </c>
    </row>
    <row r="2198" spans="2:33">
      <c r="O2198" s="171" t="s">
        <v>421</v>
      </c>
      <c r="P2198" s="172" t="s">
        <v>3197</v>
      </c>
      <c r="Q2198" s="172" t="s">
        <v>885</v>
      </c>
      <c r="T2198" s="173" t="s">
        <v>1890</v>
      </c>
      <c r="U2198" t="str">
        <f t="shared" si="136"/>
        <v>VASCO-ZUARINAGAR-CANSAULIM-MARGAO</v>
      </c>
      <c r="V2198" s="163">
        <v>0.46527777777777779</v>
      </c>
      <c r="AA2198" s="165" t="str">
        <f t="shared" si="137"/>
        <v/>
      </c>
      <c r="AB2198" t="str">
        <f t="shared" si="138"/>
        <v>VSD</v>
      </c>
      <c r="AC2198" t="str">
        <f t="shared" si="139"/>
        <v>GA09U0509</v>
      </c>
      <c r="AD2198" t="str">
        <f>_xlfn.IFNA(VLOOKUP(PrivateSchedule[[#This Row],[ow]],RTARoutes[[StageCodes]:[RouteID]],6,FALSE), VLOOKUP(PrivateSchedule[[#This Row],[re]],RTARoutes[[StageCodes]:[RouteID]],6,FALSE))</f>
        <v>PVT308</v>
      </c>
      <c r="AE2198" t="str" cm="1">
        <f t="array" ref="AE2198">_xlfn.IFS( NOT(ISNA(VLOOKUP(PrivateSchedule[[#This Row],[ow]],RTARoutes[[StageCodes]:[RouteID]],6,FALSE))), "O",  NOT(ISNA(VLOOKUP(PrivateSchedule[[#This Row],[re]],RTARoutes[[StageCodes]:[RouteID]],6,FALSE))), "R")</f>
        <v>R</v>
      </c>
      <c r="AF2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VSD-*ZAN-*CNS-*MRG</v>
      </c>
      <c r="AG2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MRG-*CNS-*ZAN-*VSD</v>
      </c>
    </row>
    <row r="2199" spans="2:33">
      <c r="O2199" s="171" t="s">
        <v>1890</v>
      </c>
      <c r="T2199" s="173" t="s">
        <v>421</v>
      </c>
      <c r="U2199" t="str">
        <f t="shared" si="136"/>
        <v>MARGAO-VASCO</v>
      </c>
      <c r="V2199" s="163">
        <v>0.52777777777777779</v>
      </c>
      <c r="AA2199" s="165" t="str">
        <f t="shared" si="137"/>
        <v/>
      </c>
      <c r="AB2199" t="str">
        <f t="shared" si="138"/>
        <v>VSD</v>
      </c>
      <c r="AC2199" t="str">
        <f t="shared" si="139"/>
        <v>GA09U0509</v>
      </c>
      <c r="AD2199" t="str">
        <f>_xlfn.IFNA(VLOOKUP(PrivateSchedule[[#This Row],[ow]],RTARoutes[[StageCodes]:[RouteID]],6,FALSE), VLOOKUP(PrivateSchedule[[#This Row],[re]],RTARoutes[[StageCodes]:[RouteID]],6,FALSE))</f>
        <v>PVT308</v>
      </c>
      <c r="AE2199" t="str" cm="1">
        <f t="array" ref="AE2199">_xlfn.IFS( NOT(ISNA(VLOOKUP(PrivateSchedule[[#This Row],[ow]],RTARoutes[[StageCodes]:[RouteID]],6,FALSE))), "O",  NOT(ISNA(VLOOKUP(PrivateSchedule[[#This Row],[re]],RTARoutes[[StageCodes]:[RouteID]],6,FALSE))), "R")</f>
        <v>O</v>
      </c>
      <c r="AF2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2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2200" spans="2:33">
      <c r="O2200" s="171" t="s">
        <v>421</v>
      </c>
      <c r="T2200" s="173" t="s">
        <v>1890</v>
      </c>
      <c r="U2200" t="str">
        <f t="shared" si="136"/>
        <v>VASCO-MARGAO</v>
      </c>
      <c r="V2200" s="163">
        <v>0.59722222222222221</v>
      </c>
      <c r="AA2200" s="165" t="str">
        <f t="shared" si="137"/>
        <v/>
      </c>
      <c r="AB2200" t="str">
        <f t="shared" si="138"/>
        <v>VSD</v>
      </c>
      <c r="AC2200" t="str">
        <f t="shared" si="139"/>
        <v>GA09U0509</v>
      </c>
      <c r="AD2200" t="str">
        <f>_xlfn.IFNA(VLOOKUP(PrivateSchedule[[#This Row],[ow]],RTARoutes[[StageCodes]:[RouteID]],6,FALSE), VLOOKUP(PrivateSchedule[[#This Row],[re]],RTARoutes[[StageCodes]:[RouteID]],6,FALSE))</f>
        <v>PVT308</v>
      </c>
      <c r="AE2200" t="str" cm="1">
        <f t="array" ref="AE2200">_xlfn.IFS( NOT(ISNA(VLOOKUP(PrivateSchedule[[#This Row],[ow]],RTARoutes[[StageCodes]:[RouteID]],6,FALSE))), "O",  NOT(ISNA(VLOOKUP(PrivateSchedule[[#This Row],[re]],RTARoutes[[StageCodes]:[RouteID]],6,FALSE))), "R")</f>
        <v>R</v>
      </c>
      <c r="AF2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2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2201" spans="2:33">
      <c r="O2201" s="171" t="s">
        <v>1890</v>
      </c>
      <c r="P2201" s="172" t="s">
        <v>885</v>
      </c>
      <c r="Q2201" s="172" t="s">
        <v>3197</v>
      </c>
      <c r="T2201" s="173" t="s">
        <v>3091</v>
      </c>
      <c r="U2201" t="str">
        <f t="shared" si="136"/>
        <v>MARGAO-CANSAULIM-ZUARINAGAR-VERNA IND</v>
      </c>
      <c r="V2201" s="163">
        <v>0.66666666666666663</v>
      </c>
      <c r="AA2201" s="165" t="str">
        <f t="shared" si="137"/>
        <v/>
      </c>
      <c r="AB2201" t="str">
        <f t="shared" si="138"/>
        <v>VSD</v>
      </c>
      <c r="AC2201" t="str">
        <f t="shared" si="139"/>
        <v>GA09U0509</v>
      </c>
      <c r="AD2201" t="str">
        <f>_xlfn.IFNA(VLOOKUP(PrivateSchedule[[#This Row],[ow]],RTARoutes[[StageCodes]:[RouteID]],6,FALSE), VLOOKUP(PrivateSchedule[[#This Row],[re]],RTARoutes[[StageCodes]:[RouteID]],6,FALSE))</f>
        <v>PVT309</v>
      </c>
      <c r="AE2201" t="str" cm="1">
        <f t="array" ref="AE2201">_xlfn.IFS( NOT(ISNA(VLOOKUP(PrivateSchedule[[#This Row],[ow]],RTARoutes[[StageCodes]:[RouteID]],6,FALSE))), "O",  NOT(ISNA(VLOOKUP(PrivateSchedule[[#This Row],[re]],RTARoutes[[StageCodes]:[RouteID]],6,FALSE))), "R")</f>
        <v>O</v>
      </c>
      <c r="AF2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MRG-*CNS-*ZAN-*VRI</v>
      </c>
      <c r="AG2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VRI-*ZAN-*CNS-*MRG</v>
      </c>
    </row>
    <row r="2202" spans="2:33">
      <c r="O2202" s="171" t="s">
        <v>3091</v>
      </c>
      <c r="T2202" s="173" t="s">
        <v>421</v>
      </c>
      <c r="U2202" t="str">
        <f t="shared" si="136"/>
        <v>VERNA IND-VASCO</v>
      </c>
      <c r="V2202" s="163">
        <v>0.69444444444444442</v>
      </c>
      <c r="AA2202" s="165" t="str">
        <f t="shared" si="137"/>
        <v/>
      </c>
      <c r="AB2202" t="str">
        <f t="shared" si="138"/>
        <v>VSD</v>
      </c>
      <c r="AC2202" t="str">
        <f t="shared" si="139"/>
        <v>GA09U0509</v>
      </c>
      <c r="AD2202" t="str">
        <f>_xlfn.IFNA(VLOOKUP(PrivateSchedule[[#This Row],[ow]],RTARoutes[[StageCodes]:[RouteID]],6,FALSE), VLOOKUP(PrivateSchedule[[#This Row],[re]],RTARoutes[[StageCodes]:[RouteID]],6,FALSE))</f>
        <v>PVT500</v>
      </c>
      <c r="AE2202" t="str" cm="1">
        <f t="array" ref="AE2202">_xlfn.IFS( NOT(ISNA(VLOOKUP(PrivateSchedule[[#This Row],[ow]],RTARoutes[[StageCodes]:[RouteID]],6,FALSE))), "O",  NOT(ISNA(VLOOKUP(PrivateSchedule[[#This Row],[re]],RTARoutes[[StageCodes]:[RouteID]],6,FALSE))), "R")</f>
        <v>O</v>
      </c>
      <c r="AF2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VRI-*VSD</v>
      </c>
      <c r="AG2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VSD-*VRI</v>
      </c>
    </row>
    <row r="2203" spans="2:33">
      <c r="O2203" s="171" t="s">
        <v>421</v>
      </c>
      <c r="P2203" s="172" t="s">
        <v>3197</v>
      </c>
      <c r="Q2203" s="172" t="s">
        <v>885</v>
      </c>
      <c r="T2203" s="173" t="s">
        <v>1890</v>
      </c>
      <c r="U2203" t="str">
        <f t="shared" si="136"/>
        <v>VASCO-ZUARINAGAR-CANSAULIM-MARGAO</v>
      </c>
      <c r="V2203" s="163">
        <v>0.76736111111111116</v>
      </c>
      <c r="AA2203" s="165" t="str">
        <f t="shared" si="137"/>
        <v/>
      </c>
      <c r="AB2203" t="str">
        <f t="shared" si="138"/>
        <v>VSD</v>
      </c>
      <c r="AC2203" t="str">
        <f t="shared" si="139"/>
        <v>GA09U0509</v>
      </c>
      <c r="AD2203" t="str">
        <f>_xlfn.IFNA(VLOOKUP(PrivateSchedule[[#This Row],[ow]],RTARoutes[[StageCodes]:[RouteID]],6,FALSE), VLOOKUP(PrivateSchedule[[#This Row],[re]],RTARoutes[[StageCodes]:[RouteID]],6,FALSE))</f>
        <v>PVT308</v>
      </c>
      <c r="AE2203" t="str" cm="1">
        <f t="array" ref="AE2203">_xlfn.IFS( NOT(ISNA(VLOOKUP(PrivateSchedule[[#This Row],[ow]],RTARoutes[[StageCodes]:[RouteID]],6,FALSE))), "O",  NOT(ISNA(VLOOKUP(PrivateSchedule[[#This Row],[re]],RTARoutes[[StageCodes]:[RouteID]],6,FALSE))), "R")</f>
        <v>R</v>
      </c>
      <c r="AF2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VSD-*ZAN-*CNS-*MRG</v>
      </c>
      <c r="AG2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MRG-*CNS-*ZAN-*VSD</v>
      </c>
    </row>
    <row r="2204" spans="2:33">
      <c r="O2204" s="171" t="s">
        <v>1890</v>
      </c>
      <c r="P2204" s="172" t="s">
        <v>885</v>
      </c>
      <c r="Q2204" s="172" t="s">
        <v>3197</v>
      </c>
      <c r="T2204" s="173" t="s">
        <v>421</v>
      </c>
      <c r="U2204" t="str">
        <f t="shared" si="136"/>
        <v>MARGAO-CANSAULIM-ZUARINAGAR-VASCO</v>
      </c>
      <c r="V2204" s="163">
        <v>0.79861111111111116</v>
      </c>
      <c r="AA2204" s="165" t="str">
        <f t="shared" si="137"/>
        <v/>
      </c>
      <c r="AB2204" t="str">
        <f t="shared" si="138"/>
        <v>VSD</v>
      </c>
      <c r="AC2204" t="str">
        <f t="shared" si="139"/>
        <v>GA09U0509</v>
      </c>
      <c r="AD2204" t="str">
        <f>_xlfn.IFNA(VLOOKUP(PrivateSchedule[[#This Row],[ow]],RTARoutes[[StageCodes]:[RouteID]],6,FALSE), VLOOKUP(PrivateSchedule[[#This Row],[re]],RTARoutes[[StageCodes]:[RouteID]],6,FALSE))</f>
        <v>PVT308</v>
      </c>
      <c r="AE2204" t="str" cm="1">
        <f t="array" ref="AE2204">_xlfn.IFS( NOT(ISNA(VLOOKUP(PrivateSchedule[[#This Row],[ow]],RTARoutes[[StageCodes]:[RouteID]],6,FALSE))), "O",  NOT(ISNA(VLOOKUP(PrivateSchedule[[#This Row],[re]],RTARoutes[[StageCodes]:[RouteID]],6,FALSE))), "R")</f>
        <v>O</v>
      </c>
      <c r="AF2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MRG-*CNS-*ZAN-*VSD</v>
      </c>
      <c r="AG2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VSD-*ZAN-*CNS-*MRG</v>
      </c>
    </row>
    <row r="2205" spans="2:33">
      <c r="O2205" s="171" t="s">
        <v>421</v>
      </c>
      <c r="T2205" s="173" t="s">
        <v>885</v>
      </c>
      <c r="U2205" t="str">
        <f t="shared" si="136"/>
        <v>VASCO-CANSAULIM</v>
      </c>
      <c r="V2205" s="163">
        <v>0.86805555555555558</v>
      </c>
      <c r="AA2205" s="165" t="str">
        <f t="shared" si="137"/>
        <v/>
      </c>
      <c r="AB2205" t="str">
        <f t="shared" si="138"/>
        <v>VSD</v>
      </c>
      <c r="AC2205" t="str">
        <f t="shared" si="139"/>
        <v>GA09U0509</v>
      </c>
      <c r="AD2205" t="e">
        <f>_xlfn.IFNA(VLOOKUP(PrivateSchedule[[#This Row],[ow]],RTARoutes[[StageCodes]:[RouteID]],6,FALSE), VLOOKUP(PrivateSchedule[[#This Row],[re]],RTARoutes[[StageCodes]:[RouteID]],6,FALSE))</f>
        <v>#N/A</v>
      </c>
      <c r="AE2205" t="e" cm="1">
        <f t="array" ref="AE2205">_xlfn.IFS( NOT(ISNA(VLOOKUP(PrivateSchedule[[#This Row],[ow]],RTARoutes[[StageCodes]:[RouteID]],6,FALSE))), "O",  NOT(ISNA(VLOOKUP(PrivateSchedule[[#This Row],[re]],RTARoutes[[StageCodes]:[RouteID]],6,FALSE))), "R")</f>
        <v>#N/A</v>
      </c>
      <c r="AF2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</v>
      </c>
      <c r="AG2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CNS-*VSD</v>
      </c>
    </row>
    <row r="2206" spans="2:33">
      <c r="D2206" s="172" t="s">
        <v>4210</v>
      </c>
      <c r="O2206" s="171" t="s">
        <v>421</v>
      </c>
      <c r="T2206" s="173" t="s">
        <v>2374</v>
      </c>
      <c r="U2206" t="str">
        <f t="shared" si="136"/>
        <v>VASCO-PONDA</v>
      </c>
      <c r="V2206" s="163">
        <v>0.28125</v>
      </c>
      <c r="AA2206" s="165" t="str">
        <f t="shared" si="137"/>
        <v/>
      </c>
      <c r="AB2206" t="str">
        <f t="shared" si="138"/>
        <v>VSD</v>
      </c>
      <c r="AC2206" t="str">
        <f t="shared" si="139"/>
        <v>GA09U0509</v>
      </c>
      <c r="AD2206" t="str">
        <f>_xlfn.IFNA(VLOOKUP(PrivateSchedule[[#This Row],[ow]],RTARoutes[[StageCodes]:[RouteID]],6,FALSE), VLOOKUP(PrivateSchedule[[#This Row],[re]],RTARoutes[[StageCodes]:[RouteID]],6,FALSE))</f>
        <v>PVT434</v>
      </c>
      <c r="AE2206" t="str" cm="1">
        <f t="array" ref="AE2206">_xlfn.IFS( NOT(ISNA(VLOOKUP(PrivateSchedule[[#This Row],[ow]],RTARoutes[[StageCodes]:[RouteID]],6,FALSE))), "O",  NOT(ISNA(VLOOKUP(PrivateSchedule[[#This Row],[re]],RTARoutes[[StageCodes]:[RouteID]],6,FALSE))), "R")</f>
        <v>O</v>
      </c>
      <c r="AF2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2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2207" spans="2:33">
      <c r="O2207" s="171" t="s">
        <v>2374</v>
      </c>
      <c r="T2207" s="173" t="s">
        <v>421</v>
      </c>
      <c r="U2207" t="str">
        <f t="shared" si="136"/>
        <v>PONDA-VASCO</v>
      </c>
      <c r="V2207" s="163">
        <v>0.34375</v>
      </c>
      <c r="AA2207" s="165" t="str">
        <f t="shared" si="137"/>
        <v/>
      </c>
      <c r="AB2207" t="str">
        <f t="shared" si="138"/>
        <v>VSD</v>
      </c>
      <c r="AC2207" t="str">
        <f t="shared" si="139"/>
        <v>GA09U0509</v>
      </c>
      <c r="AD2207" t="str">
        <f>_xlfn.IFNA(VLOOKUP(PrivateSchedule[[#This Row],[ow]],RTARoutes[[StageCodes]:[RouteID]],6,FALSE), VLOOKUP(PrivateSchedule[[#This Row],[re]],RTARoutes[[StageCodes]:[RouteID]],6,FALSE))</f>
        <v>PVT434</v>
      </c>
      <c r="AE2207" t="str" cm="1">
        <f t="array" ref="AE2207">_xlfn.IFS( NOT(ISNA(VLOOKUP(PrivateSchedule[[#This Row],[ow]],RTARoutes[[StageCodes]:[RouteID]],6,FALSE))), "O",  NOT(ISNA(VLOOKUP(PrivateSchedule[[#This Row],[re]],RTARoutes[[StageCodes]:[RouteID]],6,FALSE))), "R")</f>
        <v>R</v>
      </c>
      <c r="AF2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2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2208" spans="2:33">
      <c r="O2208" s="171" t="s">
        <v>421</v>
      </c>
      <c r="T2208" s="173" t="s">
        <v>2374</v>
      </c>
      <c r="U2208" t="str">
        <f t="shared" si="136"/>
        <v>VASCO-PONDA</v>
      </c>
      <c r="V2208" s="163">
        <v>0.45833333333333331</v>
      </c>
      <c r="AA2208" s="165" t="str">
        <f t="shared" si="137"/>
        <v/>
      </c>
      <c r="AB2208" t="str">
        <f t="shared" si="138"/>
        <v>VSD</v>
      </c>
      <c r="AC2208" t="str">
        <f t="shared" si="139"/>
        <v>GA09U0509</v>
      </c>
      <c r="AD2208" t="str">
        <f>_xlfn.IFNA(VLOOKUP(PrivateSchedule[[#This Row],[ow]],RTARoutes[[StageCodes]:[RouteID]],6,FALSE), VLOOKUP(PrivateSchedule[[#This Row],[re]],RTARoutes[[StageCodes]:[RouteID]],6,FALSE))</f>
        <v>PVT434</v>
      </c>
      <c r="AE2208" t="str" cm="1">
        <f t="array" ref="AE2208">_xlfn.IFS( NOT(ISNA(VLOOKUP(PrivateSchedule[[#This Row],[ow]],RTARoutes[[StageCodes]:[RouteID]],6,FALSE))), "O",  NOT(ISNA(VLOOKUP(PrivateSchedule[[#This Row],[re]],RTARoutes[[StageCodes]:[RouteID]],6,FALSE))), "R")</f>
        <v>O</v>
      </c>
      <c r="AF2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2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2209" spans="2:33">
      <c r="O2209" s="171" t="s">
        <v>2374</v>
      </c>
      <c r="T2209" s="173" t="s">
        <v>421</v>
      </c>
      <c r="U2209" t="str">
        <f t="shared" si="136"/>
        <v>PONDA-VASCO</v>
      </c>
      <c r="V2209" s="163">
        <v>0.51041666666666663</v>
      </c>
      <c r="AA2209" s="165" t="str">
        <f t="shared" si="137"/>
        <v/>
      </c>
      <c r="AB2209" t="str">
        <f t="shared" si="138"/>
        <v>VSD</v>
      </c>
      <c r="AC2209" t="str">
        <f t="shared" si="139"/>
        <v>GA09U0509</v>
      </c>
      <c r="AD2209" t="str">
        <f>_xlfn.IFNA(VLOOKUP(PrivateSchedule[[#This Row],[ow]],RTARoutes[[StageCodes]:[RouteID]],6,FALSE), VLOOKUP(PrivateSchedule[[#This Row],[re]],RTARoutes[[StageCodes]:[RouteID]],6,FALSE))</f>
        <v>PVT434</v>
      </c>
      <c r="AE2209" t="str" cm="1">
        <f t="array" ref="AE2209">_xlfn.IFS( NOT(ISNA(VLOOKUP(PrivateSchedule[[#This Row],[ow]],RTARoutes[[StageCodes]:[RouteID]],6,FALSE))), "O",  NOT(ISNA(VLOOKUP(PrivateSchedule[[#This Row],[re]],RTARoutes[[StageCodes]:[RouteID]],6,FALSE))), "R")</f>
        <v>R</v>
      </c>
      <c r="AF2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2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2210" spans="2:33">
      <c r="O2210" s="171" t="s">
        <v>421</v>
      </c>
      <c r="T2210" s="173" t="s">
        <v>2374</v>
      </c>
      <c r="U2210" t="str">
        <f t="shared" si="136"/>
        <v>VASCO-PONDA</v>
      </c>
      <c r="V2210" s="163">
        <v>0.57291666666666663</v>
      </c>
      <c r="AA2210" s="165" t="str">
        <f t="shared" si="137"/>
        <v/>
      </c>
      <c r="AB2210" t="str">
        <f t="shared" si="138"/>
        <v>VSD</v>
      </c>
      <c r="AC2210" t="str">
        <f t="shared" si="139"/>
        <v>GA09U0509</v>
      </c>
      <c r="AD2210" t="str">
        <f>_xlfn.IFNA(VLOOKUP(PrivateSchedule[[#This Row],[ow]],RTARoutes[[StageCodes]:[RouteID]],6,FALSE), VLOOKUP(PrivateSchedule[[#This Row],[re]],RTARoutes[[StageCodes]:[RouteID]],6,FALSE))</f>
        <v>PVT434</v>
      </c>
      <c r="AE2210" t="str" cm="1">
        <f t="array" ref="AE2210">_xlfn.IFS( NOT(ISNA(VLOOKUP(PrivateSchedule[[#This Row],[ow]],RTARoutes[[StageCodes]:[RouteID]],6,FALSE))), "O",  NOT(ISNA(VLOOKUP(PrivateSchedule[[#This Row],[re]],RTARoutes[[StageCodes]:[RouteID]],6,FALSE))), "R")</f>
        <v>O</v>
      </c>
      <c r="AF2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2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2211" spans="2:33">
      <c r="O2211" s="171" t="s">
        <v>2374</v>
      </c>
      <c r="T2211" s="173" t="s">
        <v>421</v>
      </c>
      <c r="U2211" t="str">
        <f t="shared" si="136"/>
        <v>PONDA-VASCO</v>
      </c>
      <c r="V2211" s="163">
        <v>0.64583333333333337</v>
      </c>
      <c r="AA2211" s="165" t="str">
        <f t="shared" si="137"/>
        <v/>
      </c>
      <c r="AB2211" t="str">
        <f t="shared" si="138"/>
        <v>VSD</v>
      </c>
      <c r="AC2211" t="str">
        <f t="shared" si="139"/>
        <v>GA09U0509</v>
      </c>
      <c r="AD2211" t="str">
        <f>_xlfn.IFNA(VLOOKUP(PrivateSchedule[[#This Row],[ow]],RTARoutes[[StageCodes]:[RouteID]],6,FALSE), VLOOKUP(PrivateSchedule[[#This Row],[re]],RTARoutes[[StageCodes]:[RouteID]],6,FALSE))</f>
        <v>PVT434</v>
      </c>
      <c r="AE2211" t="str" cm="1">
        <f t="array" ref="AE2211">_xlfn.IFS( NOT(ISNA(VLOOKUP(PrivateSchedule[[#This Row],[ow]],RTARoutes[[StageCodes]:[RouteID]],6,FALSE))), "O",  NOT(ISNA(VLOOKUP(PrivateSchedule[[#This Row],[re]],RTARoutes[[StageCodes]:[RouteID]],6,FALSE))), "R")</f>
        <v>R</v>
      </c>
      <c r="AF2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2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2212" spans="2:33">
      <c r="O2212" s="171" t="s">
        <v>421</v>
      </c>
      <c r="T2212" s="173" t="s">
        <v>2374</v>
      </c>
      <c r="U2212" t="str">
        <f t="shared" si="136"/>
        <v>VASCO-PONDA</v>
      </c>
      <c r="V2212" s="163">
        <v>0.70833333333333337</v>
      </c>
      <c r="AA2212" s="165" t="str">
        <f t="shared" si="137"/>
        <v/>
      </c>
      <c r="AB2212" t="str">
        <f t="shared" si="138"/>
        <v>VSD</v>
      </c>
      <c r="AC2212" t="str">
        <f t="shared" si="139"/>
        <v>GA09U0509</v>
      </c>
      <c r="AD2212" t="str">
        <f>_xlfn.IFNA(VLOOKUP(PrivateSchedule[[#This Row],[ow]],RTARoutes[[StageCodes]:[RouteID]],6,FALSE), VLOOKUP(PrivateSchedule[[#This Row],[re]],RTARoutes[[StageCodes]:[RouteID]],6,FALSE))</f>
        <v>PVT434</v>
      </c>
      <c r="AE2212" t="str" cm="1">
        <f t="array" ref="AE2212">_xlfn.IFS( NOT(ISNA(VLOOKUP(PrivateSchedule[[#This Row],[ow]],RTARoutes[[StageCodes]:[RouteID]],6,FALSE))), "O",  NOT(ISNA(VLOOKUP(PrivateSchedule[[#This Row],[re]],RTARoutes[[StageCodes]:[RouteID]],6,FALSE))), "R")</f>
        <v>O</v>
      </c>
      <c r="AF2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2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2213" spans="2:33">
      <c r="O2213" s="171" t="s">
        <v>2374</v>
      </c>
      <c r="T2213" s="173" t="s">
        <v>421</v>
      </c>
      <c r="U2213" t="str">
        <f t="shared" si="136"/>
        <v>PONDA-VASCO</v>
      </c>
      <c r="V2213" s="163">
        <v>0.79166666666666663</v>
      </c>
      <c r="AA2213" s="165" t="str">
        <f t="shared" si="137"/>
        <v/>
      </c>
      <c r="AB2213" t="str">
        <f t="shared" si="138"/>
        <v>VSD</v>
      </c>
      <c r="AC2213" t="str">
        <f t="shared" si="139"/>
        <v>GA09U0509</v>
      </c>
      <c r="AD2213" t="str">
        <f>_xlfn.IFNA(VLOOKUP(PrivateSchedule[[#This Row],[ow]],RTARoutes[[StageCodes]:[RouteID]],6,FALSE), VLOOKUP(PrivateSchedule[[#This Row],[re]],RTARoutes[[StageCodes]:[RouteID]],6,FALSE))</f>
        <v>PVT434</v>
      </c>
      <c r="AE2213" t="str" cm="1">
        <f t="array" ref="AE2213">_xlfn.IFS( NOT(ISNA(VLOOKUP(PrivateSchedule[[#This Row],[ow]],RTARoutes[[StageCodes]:[RouteID]],6,FALSE))), "O",  NOT(ISNA(VLOOKUP(PrivateSchedule[[#This Row],[re]],RTARoutes[[StageCodes]:[RouteID]],6,FALSE))), "R")</f>
        <v>R</v>
      </c>
      <c r="AF2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2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2214" spans="2:33">
      <c r="B2214" s="171" t="s">
        <v>4215</v>
      </c>
      <c r="C2214" s="172" t="s">
        <v>4216</v>
      </c>
      <c r="D2214" s="172" t="s">
        <v>4210</v>
      </c>
      <c r="E2214" s="176">
        <v>43896</v>
      </c>
      <c r="F2214" s="177">
        <v>44012</v>
      </c>
      <c r="J2214" s="171" t="s">
        <v>4217</v>
      </c>
      <c r="L2214" s="172" t="s">
        <v>16</v>
      </c>
      <c r="M2214" s="198">
        <v>35</v>
      </c>
      <c r="N2214" s="199">
        <v>14</v>
      </c>
      <c r="O2214" s="171" t="s">
        <v>1410</v>
      </c>
      <c r="T2214" s="173" t="s">
        <v>1886</v>
      </c>
      <c r="U2214" t="str">
        <f t="shared" si="136"/>
        <v>HARBOUR-MARCEL</v>
      </c>
      <c r="V2214" s="163">
        <v>0.29166666666666669</v>
      </c>
      <c r="AA2214" s="165" t="str">
        <f t="shared" si="137"/>
        <v/>
      </c>
      <c r="AB2214" t="str">
        <f t="shared" si="138"/>
        <v>VSD</v>
      </c>
      <c r="AC2214" t="str">
        <f t="shared" si="139"/>
        <v>GA02T4856</v>
      </c>
      <c r="AD2214" t="str">
        <f>_xlfn.IFNA(VLOOKUP(PrivateSchedule[[#This Row],[ow]],RTARoutes[[StageCodes]:[RouteID]],6,FALSE), VLOOKUP(PrivateSchedule[[#This Row],[re]],RTARoutes[[StageCodes]:[RouteID]],6,FALSE))</f>
        <v>PVT197</v>
      </c>
      <c r="AE2214" t="str" cm="1">
        <f t="array" ref="AE2214">_xlfn.IFS( NOT(ISNA(VLOOKUP(PrivateSchedule[[#This Row],[ow]],RTARoutes[[StageCodes]:[RouteID]],6,FALSE))), "O",  NOT(ISNA(VLOOKUP(PrivateSchedule[[#This Row],[re]],RTARoutes[[StageCodes]:[RouteID]],6,FALSE))), "R")</f>
        <v>O</v>
      </c>
      <c r="AF2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HRB-*MRC</v>
      </c>
      <c r="AG2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MRC-*HRB</v>
      </c>
    </row>
    <row r="2215" spans="2:33">
      <c r="O2215" s="171" t="s">
        <v>1886</v>
      </c>
      <c r="T2215" s="173" t="s">
        <v>2374</v>
      </c>
      <c r="U2215" t="str">
        <f t="shared" si="136"/>
        <v>MARCEL-PONDA</v>
      </c>
      <c r="V2215" s="163">
        <v>0.38194444444444442</v>
      </c>
      <c r="AA2215" s="165" t="str">
        <f t="shared" si="137"/>
        <v/>
      </c>
      <c r="AB2215" t="str">
        <f t="shared" si="138"/>
        <v>VSD</v>
      </c>
      <c r="AC2215" t="str">
        <f t="shared" si="139"/>
        <v>GA02T4856</v>
      </c>
      <c r="AD2215" t="str">
        <f>_xlfn.IFNA(VLOOKUP(PrivateSchedule[[#This Row],[ow]],RTARoutes[[StageCodes]:[RouteID]],6,FALSE), VLOOKUP(PrivateSchedule[[#This Row],[re]],RTARoutes[[StageCodes]:[RouteID]],6,FALSE))</f>
        <v>PVT304</v>
      </c>
      <c r="AE2215" t="str" cm="1">
        <f t="array" ref="AE2215">_xlfn.IFS( NOT(ISNA(VLOOKUP(PrivateSchedule[[#This Row],[ow]],RTARoutes[[StageCodes]:[RouteID]],6,FALSE))), "O",  NOT(ISNA(VLOOKUP(PrivateSchedule[[#This Row],[re]],RTARoutes[[StageCodes]:[RouteID]],6,FALSE))), "R")</f>
        <v>R</v>
      </c>
      <c r="AF2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MRC-*PND</v>
      </c>
      <c r="AG2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PND-*MRC</v>
      </c>
    </row>
    <row r="2216" spans="2:33">
      <c r="O2216" s="171" t="s">
        <v>2374</v>
      </c>
      <c r="T2216" s="173" t="s">
        <v>1410</v>
      </c>
      <c r="U2216" t="str">
        <f t="shared" si="136"/>
        <v>PONDA-HARBOUR</v>
      </c>
      <c r="V2216" s="163">
        <v>0.4375</v>
      </c>
      <c r="AA2216" s="165" t="str">
        <f t="shared" si="137"/>
        <v/>
      </c>
      <c r="AB2216" t="str">
        <f t="shared" si="138"/>
        <v>VSD</v>
      </c>
      <c r="AC2216" t="str">
        <f t="shared" si="139"/>
        <v>GA02T4856</v>
      </c>
      <c r="AD2216" t="str">
        <f>_xlfn.IFNA(VLOOKUP(PrivateSchedule[[#This Row],[ow]],RTARoutes[[StageCodes]:[RouteID]],6,FALSE), VLOOKUP(PrivateSchedule[[#This Row],[re]],RTARoutes[[StageCodes]:[RouteID]],6,FALSE))</f>
        <v>PVT198</v>
      </c>
      <c r="AE2216" t="str" cm="1">
        <f t="array" ref="AE2216">_xlfn.IFS( NOT(ISNA(VLOOKUP(PrivateSchedule[[#This Row],[ow]],RTARoutes[[StageCodes]:[RouteID]],6,FALSE))), "O",  NOT(ISNA(VLOOKUP(PrivateSchedule[[#This Row],[re]],RTARoutes[[StageCodes]:[RouteID]],6,FALSE))), "R")</f>
        <v>R</v>
      </c>
      <c r="AF2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PND-*HRB</v>
      </c>
      <c r="AG2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HRB-*PND</v>
      </c>
    </row>
    <row r="2217" spans="2:33">
      <c r="O2217" s="171" t="s">
        <v>1410</v>
      </c>
      <c r="T2217" s="173" t="s">
        <v>2374</v>
      </c>
      <c r="U2217" t="str">
        <f t="shared" si="136"/>
        <v>HARBOUR-PONDA</v>
      </c>
      <c r="V2217" s="163">
        <v>0.67013888888888884</v>
      </c>
      <c r="AA2217" s="165" t="str">
        <f t="shared" si="137"/>
        <v/>
      </c>
      <c r="AB2217" t="str">
        <f t="shared" si="138"/>
        <v>VSD</v>
      </c>
      <c r="AC2217" t="str">
        <f t="shared" si="139"/>
        <v>GA02T4856</v>
      </c>
      <c r="AD2217" t="str">
        <f>_xlfn.IFNA(VLOOKUP(PrivateSchedule[[#This Row],[ow]],RTARoutes[[StageCodes]:[RouteID]],6,FALSE), VLOOKUP(PrivateSchedule[[#This Row],[re]],RTARoutes[[StageCodes]:[RouteID]],6,FALSE))</f>
        <v>PVT198</v>
      </c>
      <c r="AE2217" t="str" cm="1">
        <f t="array" ref="AE2217">_xlfn.IFS( NOT(ISNA(VLOOKUP(PrivateSchedule[[#This Row],[ow]],RTARoutes[[StageCodes]:[RouteID]],6,FALSE))), "O",  NOT(ISNA(VLOOKUP(PrivateSchedule[[#This Row],[re]],RTARoutes[[StageCodes]:[RouteID]],6,FALSE))), "R")</f>
        <v>O</v>
      </c>
      <c r="AF2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HRB-*PND</v>
      </c>
      <c r="AG2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PND-*HRB</v>
      </c>
    </row>
    <row r="2218" spans="2:33">
      <c r="O2218" s="171" t="s">
        <v>2374</v>
      </c>
      <c r="T2218" s="173" t="s">
        <v>1410</v>
      </c>
      <c r="U2218" t="str">
        <f t="shared" si="136"/>
        <v>PONDA-HARBOUR</v>
      </c>
      <c r="V2218" s="163">
        <v>0.74652777777777779</v>
      </c>
      <c r="AA2218" s="165" t="str">
        <f t="shared" si="137"/>
        <v/>
      </c>
      <c r="AB2218" t="str">
        <f t="shared" si="138"/>
        <v>VSD</v>
      </c>
      <c r="AC2218" t="str">
        <f t="shared" si="139"/>
        <v>GA02T4856</v>
      </c>
      <c r="AD2218" t="str">
        <f>_xlfn.IFNA(VLOOKUP(PrivateSchedule[[#This Row],[ow]],RTARoutes[[StageCodes]:[RouteID]],6,FALSE), VLOOKUP(PrivateSchedule[[#This Row],[re]],RTARoutes[[StageCodes]:[RouteID]],6,FALSE))</f>
        <v>PVT198</v>
      </c>
      <c r="AE2218" t="str" cm="1">
        <f t="array" ref="AE2218">_xlfn.IFS( NOT(ISNA(VLOOKUP(PrivateSchedule[[#This Row],[ow]],RTARoutes[[StageCodes]:[RouteID]],6,FALSE))), "O",  NOT(ISNA(VLOOKUP(PrivateSchedule[[#This Row],[re]],RTARoutes[[StageCodes]:[RouteID]],6,FALSE))), "R")</f>
        <v>R</v>
      </c>
      <c r="AF2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PND-*HRB</v>
      </c>
      <c r="AG2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HRB-*PND</v>
      </c>
    </row>
    <row r="2219" spans="2:33">
      <c r="B2219" s="171" t="s">
        <v>4218</v>
      </c>
      <c r="C2219" s="172" t="s">
        <v>4219</v>
      </c>
      <c r="E2219" s="176" t="s">
        <v>4220</v>
      </c>
      <c r="F2219" s="177" t="s">
        <v>4221</v>
      </c>
      <c r="J2219" s="171" t="s">
        <v>4222</v>
      </c>
      <c r="L2219" s="172" t="s">
        <v>16</v>
      </c>
      <c r="M2219" s="198">
        <v>27</v>
      </c>
      <c r="N2219" s="199">
        <v>11</v>
      </c>
      <c r="O2219" s="171" t="s">
        <v>3510</v>
      </c>
      <c r="T2219" s="173" t="s">
        <v>421</v>
      </c>
      <c r="U2219" t="str">
        <f t="shared" si="136"/>
        <v>Bogda-VASCO</v>
      </c>
      <c r="V2219" s="163">
        <v>0.25347222222222221</v>
      </c>
      <c r="AA2219" s="165" t="str">
        <f t="shared" si="137"/>
        <v/>
      </c>
      <c r="AB2219" t="str">
        <f t="shared" si="138"/>
        <v>VSD</v>
      </c>
      <c r="AC2219" t="str">
        <f t="shared" si="139"/>
        <v>GA06T2074</v>
      </c>
      <c r="AD2219" t="str">
        <f>_xlfn.IFNA(VLOOKUP(PrivateSchedule[[#This Row],[ow]],RTARoutes[[StageCodes]:[RouteID]],6,FALSE), VLOOKUP(PrivateSchedule[[#This Row],[re]],RTARoutes[[StageCodes]:[RouteID]],6,FALSE))</f>
        <v>PVT75</v>
      </c>
      <c r="AE2219" t="str" cm="1">
        <f t="array" ref="AE2219">_xlfn.IFS( NOT(ISNA(VLOOKUP(PrivateSchedule[[#This Row],[ow]],RTARoutes[[StageCodes]:[RouteID]],6,FALSE))), "O",  NOT(ISNA(VLOOKUP(PrivateSchedule[[#This Row],[re]],RTARoutes[[StageCodes]:[RouteID]],6,FALSE))), "R")</f>
        <v>O</v>
      </c>
      <c r="AF2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20" spans="2:33">
      <c r="O2220" s="171" t="s">
        <v>421</v>
      </c>
      <c r="T2220" s="173" t="s">
        <v>3510</v>
      </c>
      <c r="U2220" t="str">
        <f t="shared" si="136"/>
        <v>VASCO-Bogda</v>
      </c>
      <c r="V2220" s="163">
        <v>0.28125</v>
      </c>
      <c r="AA2220" s="165" t="str">
        <f t="shared" si="137"/>
        <v/>
      </c>
      <c r="AB2220" t="str">
        <f t="shared" si="138"/>
        <v>VSD</v>
      </c>
      <c r="AC2220" t="str">
        <f t="shared" si="139"/>
        <v>GA06T2074</v>
      </c>
      <c r="AD2220" t="str">
        <f>_xlfn.IFNA(VLOOKUP(PrivateSchedule[[#This Row],[ow]],RTARoutes[[StageCodes]:[RouteID]],6,FALSE), VLOOKUP(PrivateSchedule[[#This Row],[re]],RTARoutes[[StageCodes]:[RouteID]],6,FALSE))</f>
        <v>PVT75</v>
      </c>
      <c r="AE2220" t="str" cm="1">
        <f t="array" ref="AE2220">_xlfn.IFS( NOT(ISNA(VLOOKUP(PrivateSchedule[[#This Row],[ow]],RTARoutes[[StageCodes]:[RouteID]],6,FALSE))), "O",  NOT(ISNA(VLOOKUP(PrivateSchedule[[#This Row],[re]],RTARoutes[[StageCodes]:[RouteID]],6,FALSE))), "R")</f>
        <v>R</v>
      </c>
      <c r="AF2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21" spans="2:33">
      <c r="O2221" s="171" t="s">
        <v>3510</v>
      </c>
      <c r="T2221" s="173" t="s">
        <v>421</v>
      </c>
      <c r="U2221" t="str">
        <f t="shared" si="136"/>
        <v>Bogda-VASCO</v>
      </c>
      <c r="V2221" s="163">
        <v>0.3576388888888889</v>
      </c>
      <c r="AA2221" s="165" t="str">
        <f t="shared" si="137"/>
        <v/>
      </c>
      <c r="AB2221" t="str">
        <f t="shared" si="138"/>
        <v>VSD</v>
      </c>
      <c r="AC2221" t="str">
        <f t="shared" si="139"/>
        <v>GA06T2074</v>
      </c>
      <c r="AD2221" t="str">
        <f>_xlfn.IFNA(VLOOKUP(PrivateSchedule[[#This Row],[ow]],RTARoutes[[StageCodes]:[RouteID]],6,FALSE), VLOOKUP(PrivateSchedule[[#This Row],[re]],RTARoutes[[StageCodes]:[RouteID]],6,FALSE))</f>
        <v>PVT75</v>
      </c>
      <c r="AE2221" t="str" cm="1">
        <f t="array" ref="AE2221">_xlfn.IFS( NOT(ISNA(VLOOKUP(PrivateSchedule[[#This Row],[ow]],RTARoutes[[StageCodes]:[RouteID]],6,FALSE))), "O",  NOT(ISNA(VLOOKUP(PrivateSchedule[[#This Row],[re]],RTARoutes[[StageCodes]:[RouteID]],6,FALSE))), "R")</f>
        <v>O</v>
      </c>
      <c r="AF2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22" spans="2:33">
      <c r="O2222" s="171" t="s">
        <v>421</v>
      </c>
      <c r="T2222" s="173" t="s">
        <v>3510</v>
      </c>
      <c r="U2222" t="str">
        <f t="shared" si="136"/>
        <v>VASCO-Bogda</v>
      </c>
      <c r="V2222" s="163">
        <v>0.38541666666666669</v>
      </c>
      <c r="AA2222" s="165" t="str">
        <f t="shared" si="137"/>
        <v/>
      </c>
      <c r="AB2222" t="str">
        <f t="shared" si="138"/>
        <v>VSD</v>
      </c>
      <c r="AC2222" t="str">
        <f t="shared" si="139"/>
        <v>GA06T2074</v>
      </c>
      <c r="AD2222" t="str">
        <f>_xlfn.IFNA(VLOOKUP(PrivateSchedule[[#This Row],[ow]],RTARoutes[[StageCodes]:[RouteID]],6,FALSE), VLOOKUP(PrivateSchedule[[#This Row],[re]],RTARoutes[[StageCodes]:[RouteID]],6,FALSE))</f>
        <v>PVT75</v>
      </c>
      <c r="AE2222" t="str" cm="1">
        <f t="array" ref="AE2222">_xlfn.IFS( NOT(ISNA(VLOOKUP(PrivateSchedule[[#This Row],[ow]],RTARoutes[[StageCodes]:[RouteID]],6,FALSE))), "O",  NOT(ISNA(VLOOKUP(PrivateSchedule[[#This Row],[re]],RTARoutes[[StageCodes]:[RouteID]],6,FALSE))), "R")</f>
        <v>R</v>
      </c>
      <c r="AF2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23" spans="2:33">
      <c r="O2223" s="171" t="s">
        <v>3510</v>
      </c>
      <c r="T2223" s="173" t="s">
        <v>421</v>
      </c>
      <c r="U2223" t="str">
        <f t="shared" si="136"/>
        <v>Bogda-VASCO</v>
      </c>
      <c r="V2223" s="163">
        <v>0.46180555555555558</v>
      </c>
      <c r="AA2223" s="165" t="str">
        <f t="shared" si="137"/>
        <v/>
      </c>
      <c r="AB2223" t="str">
        <f t="shared" si="138"/>
        <v>VSD</v>
      </c>
      <c r="AC2223" t="str">
        <f t="shared" si="139"/>
        <v>GA06T2074</v>
      </c>
      <c r="AD2223" t="str">
        <f>_xlfn.IFNA(VLOOKUP(PrivateSchedule[[#This Row],[ow]],RTARoutes[[StageCodes]:[RouteID]],6,FALSE), VLOOKUP(PrivateSchedule[[#This Row],[re]],RTARoutes[[StageCodes]:[RouteID]],6,FALSE))</f>
        <v>PVT75</v>
      </c>
      <c r="AE2223" t="str" cm="1">
        <f t="array" ref="AE2223">_xlfn.IFS( NOT(ISNA(VLOOKUP(PrivateSchedule[[#This Row],[ow]],RTARoutes[[StageCodes]:[RouteID]],6,FALSE))), "O",  NOT(ISNA(VLOOKUP(PrivateSchedule[[#This Row],[re]],RTARoutes[[StageCodes]:[RouteID]],6,FALSE))), "R")</f>
        <v>O</v>
      </c>
      <c r="AF2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24" spans="2:33">
      <c r="O2224" s="171" t="s">
        <v>421</v>
      </c>
      <c r="T2224" s="173" t="s">
        <v>3510</v>
      </c>
      <c r="U2224" t="str">
        <f t="shared" si="136"/>
        <v>VASCO-Bogda</v>
      </c>
      <c r="V2224" s="163">
        <v>0.48958333333333331</v>
      </c>
      <c r="AA2224" s="165" t="str">
        <f t="shared" si="137"/>
        <v/>
      </c>
      <c r="AB2224" t="str">
        <f t="shared" si="138"/>
        <v>VSD</v>
      </c>
      <c r="AC2224" t="str">
        <f t="shared" si="139"/>
        <v>GA06T2074</v>
      </c>
      <c r="AD2224" t="str">
        <f>_xlfn.IFNA(VLOOKUP(PrivateSchedule[[#This Row],[ow]],RTARoutes[[StageCodes]:[RouteID]],6,FALSE), VLOOKUP(PrivateSchedule[[#This Row],[re]],RTARoutes[[StageCodes]:[RouteID]],6,FALSE))</f>
        <v>PVT75</v>
      </c>
      <c r="AE2224" t="str" cm="1">
        <f t="array" ref="AE2224">_xlfn.IFS( NOT(ISNA(VLOOKUP(PrivateSchedule[[#This Row],[ow]],RTARoutes[[StageCodes]:[RouteID]],6,FALSE))), "O",  NOT(ISNA(VLOOKUP(PrivateSchedule[[#This Row],[re]],RTARoutes[[StageCodes]:[RouteID]],6,FALSE))), "R")</f>
        <v>R</v>
      </c>
      <c r="AF2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25" spans="2:33">
      <c r="O2225" s="171" t="s">
        <v>3510</v>
      </c>
      <c r="T2225" s="173" t="s">
        <v>421</v>
      </c>
      <c r="U2225" t="str">
        <f t="shared" si="136"/>
        <v>Bogda-VASCO</v>
      </c>
      <c r="V2225" s="163">
        <v>0.56597222222222221</v>
      </c>
      <c r="AA2225" s="165" t="str">
        <f t="shared" si="137"/>
        <v/>
      </c>
      <c r="AB2225" t="str">
        <f t="shared" si="138"/>
        <v>VSD</v>
      </c>
      <c r="AC2225" t="str">
        <f t="shared" si="139"/>
        <v>GA06T2074</v>
      </c>
      <c r="AD2225" t="str">
        <f>_xlfn.IFNA(VLOOKUP(PrivateSchedule[[#This Row],[ow]],RTARoutes[[StageCodes]:[RouteID]],6,FALSE), VLOOKUP(PrivateSchedule[[#This Row],[re]],RTARoutes[[StageCodes]:[RouteID]],6,FALSE))</f>
        <v>PVT75</v>
      </c>
      <c r="AE2225" t="str" cm="1">
        <f t="array" ref="AE2225">_xlfn.IFS( NOT(ISNA(VLOOKUP(PrivateSchedule[[#This Row],[ow]],RTARoutes[[StageCodes]:[RouteID]],6,FALSE))), "O",  NOT(ISNA(VLOOKUP(PrivateSchedule[[#This Row],[re]],RTARoutes[[StageCodes]:[RouteID]],6,FALSE))), "R")</f>
        <v>O</v>
      </c>
      <c r="AF2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26" spans="2:33">
      <c r="O2226" s="171" t="s">
        <v>421</v>
      </c>
      <c r="T2226" s="173" t="s">
        <v>3510</v>
      </c>
      <c r="U2226" t="str">
        <f t="shared" si="136"/>
        <v>VASCO-Bogda</v>
      </c>
      <c r="V2226" s="163">
        <v>0.59375</v>
      </c>
      <c r="AA2226" s="165" t="str">
        <f t="shared" si="137"/>
        <v/>
      </c>
      <c r="AB2226" t="str">
        <f t="shared" si="138"/>
        <v>VSD</v>
      </c>
      <c r="AC2226" t="str">
        <f t="shared" si="139"/>
        <v>GA06T2074</v>
      </c>
      <c r="AD2226" t="str">
        <f>_xlfn.IFNA(VLOOKUP(PrivateSchedule[[#This Row],[ow]],RTARoutes[[StageCodes]:[RouteID]],6,FALSE), VLOOKUP(PrivateSchedule[[#This Row],[re]],RTARoutes[[StageCodes]:[RouteID]],6,FALSE))</f>
        <v>PVT75</v>
      </c>
      <c r="AE2226" t="str" cm="1">
        <f t="array" ref="AE2226">_xlfn.IFS( NOT(ISNA(VLOOKUP(PrivateSchedule[[#This Row],[ow]],RTARoutes[[StageCodes]:[RouteID]],6,FALSE))), "O",  NOT(ISNA(VLOOKUP(PrivateSchedule[[#This Row],[re]],RTARoutes[[StageCodes]:[RouteID]],6,FALSE))), "R")</f>
        <v>R</v>
      </c>
      <c r="AF2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27" spans="2:33">
      <c r="O2227" s="171" t="s">
        <v>3510</v>
      </c>
      <c r="T2227" s="173" t="s">
        <v>421</v>
      </c>
      <c r="U2227" t="str">
        <f t="shared" si="136"/>
        <v>Bogda-VASCO</v>
      </c>
      <c r="V2227" s="163">
        <v>0.67013888888888884</v>
      </c>
      <c r="AA2227" s="165" t="str">
        <f t="shared" si="137"/>
        <v/>
      </c>
      <c r="AB2227" t="str">
        <f t="shared" si="138"/>
        <v>VSD</v>
      </c>
      <c r="AC2227" t="str">
        <f t="shared" si="139"/>
        <v>GA06T2074</v>
      </c>
      <c r="AD2227" t="str">
        <f>_xlfn.IFNA(VLOOKUP(PrivateSchedule[[#This Row],[ow]],RTARoutes[[StageCodes]:[RouteID]],6,FALSE), VLOOKUP(PrivateSchedule[[#This Row],[re]],RTARoutes[[StageCodes]:[RouteID]],6,FALSE))</f>
        <v>PVT75</v>
      </c>
      <c r="AE2227" t="str" cm="1">
        <f t="array" ref="AE2227">_xlfn.IFS( NOT(ISNA(VLOOKUP(PrivateSchedule[[#This Row],[ow]],RTARoutes[[StageCodes]:[RouteID]],6,FALSE))), "O",  NOT(ISNA(VLOOKUP(PrivateSchedule[[#This Row],[re]],RTARoutes[[StageCodes]:[RouteID]],6,FALSE))), "R")</f>
        <v>O</v>
      </c>
      <c r="AF2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28" spans="2:33">
      <c r="O2228" s="171" t="s">
        <v>421</v>
      </c>
      <c r="T2228" s="173" t="s">
        <v>3510</v>
      </c>
      <c r="U2228" t="str">
        <f t="shared" si="136"/>
        <v>VASCO-Bogda</v>
      </c>
      <c r="V2228" s="163">
        <v>0.69791666666666663</v>
      </c>
      <c r="AA2228" s="165" t="str">
        <f t="shared" si="137"/>
        <v/>
      </c>
      <c r="AB2228" t="str">
        <f t="shared" si="138"/>
        <v>VSD</v>
      </c>
      <c r="AC2228" t="str">
        <f t="shared" si="139"/>
        <v>GA06T2074</v>
      </c>
      <c r="AD2228" t="str">
        <f>_xlfn.IFNA(VLOOKUP(PrivateSchedule[[#This Row],[ow]],RTARoutes[[StageCodes]:[RouteID]],6,FALSE), VLOOKUP(PrivateSchedule[[#This Row],[re]],RTARoutes[[StageCodes]:[RouteID]],6,FALSE))</f>
        <v>PVT75</v>
      </c>
      <c r="AE2228" t="str" cm="1">
        <f t="array" ref="AE2228">_xlfn.IFS( NOT(ISNA(VLOOKUP(PrivateSchedule[[#This Row],[ow]],RTARoutes[[StageCodes]:[RouteID]],6,FALSE))), "O",  NOT(ISNA(VLOOKUP(PrivateSchedule[[#This Row],[re]],RTARoutes[[StageCodes]:[RouteID]],6,FALSE))), "R")</f>
        <v>R</v>
      </c>
      <c r="AF2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29" spans="2:33">
      <c r="O2229" s="171" t="s">
        <v>3510</v>
      </c>
      <c r="T2229" s="173" t="s">
        <v>421</v>
      </c>
      <c r="U2229" t="str">
        <f t="shared" si="136"/>
        <v>Bogda-VASCO</v>
      </c>
      <c r="V2229" s="163">
        <v>0.77430555555555558</v>
      </c>
      <c r="AA2229" s="165" t="str">
        <f t="shared" si="137"/>
        <v/>
      </c>
      <c r="AB2229" t="str">
        <f t="shared" si="138"/>
        <v>VSD</v>
      </c>
      <c r="AC2229" t="str">
        <f t="shared" si="139"/>
        <v>GA06T2074</v>
      </c>
      <c r="AD2229" t="str">
        <f>_xlfn.IFNA(VLOOKUP(PrivateSchedule[[#This Row],[ow]],RTARoutes[[StageCodes]:[RouteID]],6,FALSE), VLOOKUP(PrivateSchedule[[#This Row],[re]],RTARoutes[[StageCodes]:[RouteID]],6,FALSE))</f>
        <v>PVT75</v>
      </c>
      <c r="AE2229" t="str" cm="1">
        <f t="array" ref="AE2229">_xlfn.IFS( NOT(ISNA(VLOOKUP(PrivateSchedule[[#This Row],[ow]],RTARoutes[[StageCodes]:[RouteID]],6,FALSE))), "O",  NOT(ISNA(VLOOKUP(PrivateSchedule[[#This Row],[re]],RTARoutes[[StageCodes]:[RouteID]],6,FALSE))), "R")</f>
        <v>O</v>
      </c>
      <c r="AF2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30" spans="2:33">
      <c r="O2230" s="171" t="s">
        <v>421</v>
      </c>
      <c r="T2230" s="173" t="s">
        <v>3510</v>
      </c>
      <c r="U2230" t="str">
        <f t="shared" si="136"/>
        <v>VASCO-Bogda</v>
      </c>
      <c r="V2230" s="163">
        <v>0.80208333333333337</v>
      </c>
      <c r="AA2230" s="165" t="str">
        <f t="shared" si="137"/>
        <v/>
      </c>
      <c r="AB2230" t="str">
        <f t="shared" si="138"/>
        <v>VSD</v>
      </c>
      <c r="AC2230" t="str">
        <f t="shared" si="139"/>
        <v>GA06T2074</v>
      </c>
      <c r="AD2230" t="str">
        <f>_xlfn.IFNA(VLOOKUP(PrivateSchedule[[#This Row],[ow]],RTARoutes[[StageCodes]:[RouteID]],6,FALSE), VLOOKUP(PrivateSchedule[[#This Row],[re]],RTARoutes[[StageCodes]:[RouteID]],6,FALSE))</f>
        <v>PVT75</v>
      </c>
      <c r="AE2230" t="str" cm="1">
        <f t="array" ref="AE2230">_xlfn.IFS( NOT(ISNA(VLOOKUP(PrivateSchedule[[#This Row],[ow]],RTARoutes[[StageCodes]:[RouteID]],6,FALSE))), "O",  NOT(ISNA(VLOOKUP(PrivateSchedule[[#This Row],[re]],RTARoutes[[StageCodes]:[RouteID]],6,FALSE))), "R")</f>
        <v>R</v>
      </c>
      <c r="AF2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31" spans="2:33">
      <c r="B2231" s="171" t="s">
        <v>4223</v>
      </c>
      <c r="C2231" s="172" t="s">
        <v>4224</v>
      </c>
      <c r="E2231" s="176" t="s">
        <v>4225</v>
      </c>
      <c r="F2231" s="177" t="s">
        <v>4226</v>
      </c>
      <c r="J2231" s="171" t="s">
        <v>4227</v>
      </c>
      <c r="L2231" s="172" t="s">
        <v>16</v>
      </c>
      <c r="M2231" s="198">
        <v>27</v>
      </c>
      <c r="N2231" s="199">
        <v>11</v>
      </c>
      <c r="O2231" s="171" t="s">
        <v>3510</v>
      </c>
      <c r="T2231" s="173" t="s">
        <v>421</v>
      </c>
      <c r="U2231" t="str">
        <f t="shared" si="136"/>
        <v>Bogda-VASCO</v>
      </c>
      <c r="V2231" s="163">
        <v>0.26041666666666669</v>
      </c>
      <c r="AA2231" s="165" t="str">
        <f t="shared" si="137"/>
        <v/>
      </c>
      <c r="AB2231" t="str">
        <f t="shared" si="138"/>
        <v>VSD</v>
      </c>
      <c r="AC2231" t="str">
        <f t="shared" si="139"/>
        <v>GA02T7310</v>
      </c>
      <c r="AD2231" t="str">
        <f>_xlfn.IFNA(VLOOKUP(PrivateSchedule[[#This Row],[ow]],RTARoutes[[StageCodes]:[RouteID]],6,FALSE), VLOOKUP(PrivateSchedule[[#This Row],[re]],RTARoutes[[StageCodes]:[RouteID]],6,FALSE))</f>
        <v>PVT75</v>
      </c>
      <c r="AE2231" t="str" cm="1">
        <f t="array" ref="AE2231">_xlfn.IFS( NOT(ISNA(VLOOKUP(PrivateSchedule[[#This Row],[ow]],RTARoutes[[StageCodes]:[RouteID]],6,FALSE))), "O",  NOT(ISNA(VLOOKUP(PrivateSchedule[[#This Row],[re]],RTARoutes[[StageCodes]:[RouteID]],6,FALSE))), "R")</f>
        <v>O</v>
      </c>
      <c r="AF2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32" spans="2:33">
      <c r="O2232" s="171" t="s">
        <v>421</v>
      </c>
      <c r="T2232" s="173" t="s">
        <v>3510</v>
      </c>
      <c r="U2232" t="str">
        <f t="shared" si="136"/>
        <v>VASCO-Bogda</v>
      </c>
      <c r="V2232" s="163">
        <v>0.28819444444444442</v>
      </c>
      <c r="AA2232" s="165" t="str">
        <f t="shared" si="137"/>
        <v/>
      </c>
      <c r="AB2232" t="str">
        <f t="shared" si="138"/>
        <v>VSD</v>
      </c>
      <c r="AC2232" t="str">
        <f t="shared" si="139"/>
        <v>GA02T7310</v>
      </c>
      <c r="AD2232" t="str">
        <f>_xlfn.IFNA(VLOOKUP(PrivateSchedule[[#This Row],[ow]],RTARoutes[[StageCodes]:[RouteID]],6,FALSE), VLOOKUP(PrivateSchedule[[#This Row],[re]],RTARoutes[[StageCodes]:[RouteID]],6,FALSE))</f>
        <v>PVT75</v>
      </c>
      <c r="AE2232" t="str" cm="1">
        <f t="array" ref="AE2232">_xlfn.IFS( NOT(ISNA(VLOOKUP(PrivateSchedule[[#This Row],[ow]],RTARoutes[[StageCodes]:[RouteID]],6,FALSE))), "O",  NOT(ISNA(VLOOKUP(PrivateSchedule[[#This Row],[re]],RTARoutes[[StageCodes]:[RouteID]],6,FALSE))), "R")</f>
        <v>R</v>
      </c>
      <c r="AF2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33" spans="2:33">
      <c r="O2233" s="171" t="s">
        <v>3510</v>
      </c>
      <c r="T2233" s="173" t="s">
        <v>421</v>
      </c>
      <c r="U2233" t="str">
        <f t="shared" si="136"/>
        <v>Bogda-VASCO</v>
      </c>
      <c r="V2233" s="163">
        <v>0.36458333333333331</v>
      </c>
      <c r="AA2233" s="165" t="str">
        <f t="shared" si="137"/>
        <v/>
      </c>
      <c r="AB2233" t="str">
        <f t="shared" si="138"/>
        <v>VSD</v>
      </c>
      <c r="AC2233" t="str">
        <f t="shared" si="139"/>
        <v>GA02T7310</v>
      </c>
      <c r="AD2233" t="str">
        <f>_xlfn.IFNA(VLOOKUP(PrivateSchedule[[#This Row],[ow]],RTARoutes[[StageCodes]:[RouteID]],6,FALSE), VLOOKUP(PrivateSchedule[[#This Row],[re]],RTARoutes[[StageCodes]:[RouteID]],6,FALSE))</f>
        <v>PVT75</v>
      </c>
      <c r="AE2233" t="str" cm="1">
        <f t="array" ref="AE2233">_xlfn.IFS( NOT(ISNA(VLOOKUP(PrivateSchedule[[#This Row],[ow]],RTARoutes[[StageCodes]:[RouteID]],6,FALSE))), "O",  NOT(ISNA(VLOOKUP(PrivateSchedule[[#This Row],[re]],RTARoutes[[StageCodes]:[RouteID]],6,FALSE))), "R")</f>
        <v>O</v>
      </c>
      <c r="AF2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34" spans="2:33">
      <c r="O2234" s="171" t="s">
        <v>421</v>
      </c>
      <c r="T2234" s="173" t="s">
        <v>3510</v>
      </c>
      <c r="U2234" t="str">
        <f t="shared" si="136"/>
        <v>VASCO-Bogda</v>
      </c>
      <c r="V2234" s="163">
        <v>0.3923611111111111</v>
      </c>
      <c r="AA2234" s="165" t="str">
        <f t="shared" si="137"/>
        <v/>
      </c>
      <c r="AB2234" t="str">
        <f t="shared" si="138"/>
        <v>VSD</v>
      </c>
      <c r="AC2234" t="str">
        <f t="shared" si="139"/>
        <v>GA02T7310</v>
      </c>
      <c r="AD2234" t="str">
        <f>_xlfn.IFNA(VLOOKUP(PrivateSchedule[[#This Row],[ow]],RTARoutes[[StageCodes]:[RouteID]],6,FALSE), VLOOKUP(PrivateSchedule[[#This Row],[re]],RTARoutes[[StageCodes]:[RouteID]],6,FALSE))</f>
        <v>PVT75</v>
      </c>
      <c r="AE2234" t="str" cm="1">
        <f t="array" ref="AE2234">_xlfn.IFS( NOT(ISNA(VLOOKUP(PrivateSchedule[[#This Row],[ow]],RTARoutes[[StageCodes]:[RouteID]],6,FALSE))), "O",  NOT(ISNA(VLOOKUP(PrivateSchedule[[#This Row],[re]],RTARoutes[[StageCodes]:[RouteID]],6,FALSE))), "R")</f>
        <v>R</v>
      </c>
      <c r="AF2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35" spans="2:33">
      <c r="O2235" s="171" t="s">
        <v>3510</v>
      </c>
      <c r="T2235" s="173" t="s">
        <v>421</v>
      </c>
      <c r="U2235" t="str">
        <f t="shared" si="136"/>
        <v>Bogda-VASCO</v>
      </c>
      <c r="V2235" s="163">
        <v>0.46875</v>
      </c>
      <c r="AA2235" s="165" t="str">
        <f t="shared" si="137"/>
        <v/>
      </c>
      <c r="AB2235" t="str">
        <f t="shared" si="138"/>
        <v>VSD</v>
      </c>
      <c r="AC2235" t="str">
        <f t="shared" si="139"/>
        <v>GA02T7310</v>
      </c>
      <c r="AD2235" t="str">
        <f>_xlfn.IFNA(VLOOKUP(PrivateSchedule[[#This Row],[ow]],RTARoutes[[StageCodes]:[RouteID]],6,FALSE), VLOOKUP(PrivateSchedule[[#This Row],[re]],RTARoutes[[StageCodes]:[RouteID]],6,FALSE))</f>
        <v>PVT75</v>
      </c>
      <c r="AE2235" t="str" cm="1">
        <f t="array" ref="AE2235">_xlfn.IFS( NOT(ISNA(VLOOKUP(PrivateSchedule[[#This Row],[ow]],RTARoutes[[StageCodes]:[RouteID]],6,FALSE))), "O",  NOT(ISNA(VLOOKUP(PrivateSchedule[[#This Row],[re]],RTARoutes[[StageCodes]:[RouteID]],6,FALSE))), "R")</f>
        <v>O</v>
      </c>
      <c r="AF2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36" spans="2:33">
      <c r="O2236" s="171" t="s">
        <v>421</v>
      </c>
      <c r="T2236" s="173" t="s">
        <v>3510</v>
      </c>
      <c r="U2236" t="str">
        <f t="shared" si="136"/>
        <v>VASCO-Bogda</v>
      </c>
      <c r="V2236" s="163">
        <v>0.49652777777777779</v>
      </c>
      <c r="AA2236" s="165" t="str">
        <f t="shared" si="137"/>
        <v/>
      </c>
      <c r="AB2236" t="str">
        <f t="shared" si="138"/>
        <v>VSD</v>
      </c>
      <c r="AC2236" t="str">
        <f t="shared" si="139"/>
        <v>GA02T7310</v>
      </c>
      <c r="AD2236" t="str">
        <f>_xlfn.IFNA(VLOOKUP(PrivateSchedule[[#This Row],[ow]],RTARoutes[[StageCodes]:[RouteID]],6,FALSE), VLOOKUP(PrivateSchedule[[#This Row],[re]],RTARoutes[[StageCodes]:[RouteID]],6,FALSE))</f>
        <v>PVT75</v>
      </c>
      <c r="AE2236" t="str" cm="1">
        <f t="array" ref="AE2236">_xlfn.IFS( NOT(ISNA(VLOOKUP(PrivateSchedule[[#This Row],[ow]],RTARoutes[[StageCodes]:[RouteID]],6,FALSE))), "O",  NOT(ISNA(VLOOKUP(PrivateSchedule[[#This Row],[re]],RTARoutes[[StageCodes]:[RouteID]],6,FALSE))), "R")</f>
        <v>R</v>
      </c>
      <c r="AF2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37" spans="2:33">
      <c r="O2237" s="171" t="s">
        <v>3510</v>
      </c>
      <c r="T2237" s="173" t="s">
        <v>421</v>
      </c>
      <c r="U2237" t="str">
        <f t="shared" si="136"/>
        <v>Bogda-VASCO</v>
      </c>
      <c r="V2237" s="163">
        <v>0.57291666666666663</v>
      </c>
      <c r="AA2237" s="165" t="str">
        <f t="shared" si="137"/>
        <v/>
      </c>
      <c r="AB2237" t="str">
        <f t="shared" si="138"/>
        <v>VSD</v>
      </c>
      <c r="AC2237" t="str">
        <f t="shared" si="139"/>
        <v>GA02T7310</v>
      </c>
      <c r="AD2237" t="str">
        <f>_xlfn.IFNA(VLOOKUP(PrivateSchedule[[#This Row],[ow]],RTARoutes[[StageCodes]:[RouteID]],6,FALSE), VLOOKUP(PrivateSchedule[[#This Row],[re]],RTARoutes[[StageCodes]:[RouteID]],6,FALSE))</f>
        <v>PVT75</v>
      </c>
      <c r="AE2237" t="str" cm="1">
        <f t="array" ref="AE2237">_xlfn.IFS( NOT(ISNA(VLOOKUP(PrivateSchedule[[#This Row],[ow]],RTARoutes[[StageCodes]:[RouteID]],6,FALSE))), "O",  NOT(ISNA(VLOOKUP(PrivateSchedule[[#This Row],[re]],RTARoutes[[StageCodes]:[RouteID]],6,FALSE))), "R")</f>
        <v>O</v>
      </c>
      <c r="AF2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38" spans="2:33">
      <c r="O2238" s="171" t="s">
        <v>421</v>
      </c>
      <c r="T2238" s="173" t="s">
        <v>3510</v>
      </c>
      <c r="U2238" t="str">
        <f t="shared" si="136"/>
        <v>VASCO-Bogda</v>
      </c>
      <c r="V2238" s="163">
        <v>0.60069444444444442</v>
      </c>
      <c r="AA2238" s="165" t="str">
        <f t="shared" si="137"/>
        <v/>
      </c>
      <c r="AB2238" t="str">
        <f t="shared" si="138"/>
        <v>VSD</v>
      </c>
      <c r="AC2238" t="str">
        <f t="shared" si="139"/>
        <v>GA02T7310</v>
      </c>
      <c r="AD2238" t="str">
        <f>_xlfn.IFNA(VLOOKUP(PrivateSchedule[[#This Row],[ow]],RTARoutes[[StageCodes]:[RouteID]],6,FALSE), VLOOKUP(PrivateSchedule[[#This Row],[re]],RTARoutes[[StageCodes]:[RouteID]],6,FALSE))</f>
        <v>PVT75</v>
      </c>
      <c r="AE2238" t="str" cm="1">
        <f t="array" ref="AE2238">_xlfn.IFS( NOT(ISNA(VLOOKUP(PrivateSchedule[[#This Row],[ow]],RTARoutes[[StageCodes]:[RouteID]],6,FALSE))), "O",  NOT(ISNA(VLOOKUP(PrivateSchedule[[#This Row],[re]],RTARoutes[[StageCodes]:[RouteID]],6,FALSE))), "R")</f>
        <v>R</v>
      </c>
      <c r="AF2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39" spans="2:33">
      <c r="O2239" s="171" t="s">
        <v>3510</v>
      </c>
      <c r="T2239" s="173" t="s">
        <v>421</v>
      </c>
      <c r="U2239" t="str">
        <f t="shared" si="136"/>
        <v>Bogda-VASCO</v>
      </c>
      <c r="V2239" s="163">
        <v>0.67708333333333337</v>
      </c>
      <c r="AA2239" s="165" t="str">
        <f t="shared" si="137"/>
        <v/>
      </c>
      <c r="AB2239" t="str">
        <f t="shared" si="138"/>
        <v>VSD</v>
      </c>
      <c r="AC2239" t="str">
        <f t="shared" si="139"/>
        <v>GA02T7310</v>
      </c>
      <c r="AD2239" t="str">
        <f>_xlfn.IFNA(VLOOKUP(PrivateSchedule[[#This Row],[ow]],RTARoutes[[StageCodes]:[RouteID]],6,FALSE), VLOOKUP(PrivateSchedule[[#This Row],[re]],RTARoutes[[StageCodes]:[RouteID]],6,FALSE))</f>
        <v>PVT75</v>
      </c>
      <c r="AE2239" t="str" cm="1">
        <f t="array" ref="AE2239">_xlfn.IFS( NOT(ISNA(VLOOKUP(PrivateSchedule[[#This Row],[ow]],RTARoutes[[StageCodes]:[RouteID]],6,FALSE))), "O",  NOT(ISNA(VLOOKUP(PrivateSchedule[[#This Row],[re]],RTARoutes[[StageCodes]:[RouteID]],6,FALSE))), "R")</f>
        <v>O</v>
      </c>
      <c r="AF2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40" spans="2:33">
      <c r="O2240" s="171" t="s">
        <v>421</v>
      </c>
      <c r="T2240" s="173" t="s">
        <v>3510</v>
      </c>
      <c r="U2240" t="str">
        <f t="shared" si="136"/>
        <v>VASCO-Bogda</v>
      </c>
      <c r="V2240" s="163">
        <v>0.70486111111111116</v>
      </c>
      <c r="AA2240" s="165" t="str">
        <f t="shared" si="137"/>
        <v/>
      </c>
      <c r="AB2240" t="str">
        <f t="shared" si="138"/>
        <v>VSD</v>
      </c>
      <c r="AC2240" t="str">
        <f t="shared" si="139"/>
        <v>GA02T7310</v>
      </c>
      <c r="AD2240" t="str">
        <f>_xlfn.IFNA(VLOOKUP(PrivateSchedule[[#This Row],[ow]],RTARoutes[[StageCodes]:[RouteID]],6,FALSE), VLOOKUP(PrivateSchedule[[#This Row],[re]],RTARoutes[[StageCodes]:[RouteID]],6,FALSE))</f>
        <v>PVT75</v>
      </c>
      <c r="AE2240" t="str" cm="1">
        <f t="array" ref="AE2240">_xlfn.IFS( NOT(ISNA(VLOOKUP(PrivateSchedule[[#This Row],[ow]],RTARoutes[[StageCodes]:[RouteID]],6,FALSE))), "O",  NOT(ISNA(VLOOKUP(PrivateSchedule[[#This Row],[re]],RTARoutes[[StageCodes]:[RouteID]],6,FALSE))), "R")</f>
        <v>R</v>
      </c>
      <c r="AF2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41" spans="2:33">
      <c r="O2241" s="171" t="s">
        <v>3510</v>
      </c>
      <c r="T2241" s="173" t="s">
        <v>421</v>
      </c>
      <c r="U2241" t="str">
        <f t="shared" si="136"/>
        <v>Bogda-VASCO</v>
      </c>
      <c r="V2241" s="163">
        <v>0.78125</v>
      </c>
      <c r="AA2241" s="165" t="str">
        <f t="shared" si="137"/>
        <v/>
      </c>
      <c r="AB2241" t="str">
        <f t="shared" si="138"/>
        <v>VSD</v>
      </c>
      <c r="AC2241" t="str">
        <f t="shared" si="139"/>
        <v>GA02T7310</v>
      </c>
      <c r="AD2241" t="str">
        <f>_xlfn.IFNA(VLOOKUP(PrivateSchedule[[#This Row],[ow]],RTARoutes[[StageCodes]:[RouteID]],6,FALSE), VLOOKUP(PrivateSchedule[[#This Row],[re]],RTARoutes[[StageCodes]:[RouteID]],6,FALSE))</f>
        <v>PVT75</v>
      </c>
      <c r="AE2241" t="str" cm="1">
        <f t="array" ref="AE2241">_xlfn.IFS( NOT(ISNA(VLOOKUP(PrivateSchedule[[#This Row],[ow]],RTARoutes[[StageCodes]:[RouteID]],6,FALSE))), "O",  NOT(ISNA(VLOOKUP(PrivateSchedule[[#This Row],[re]],RTARoutes[[StageCodes]:[RouteID]],6,FALSE))), "R")</f>
        <v>O</v>
      </c>
      <c r="AF2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42" spans="2:33">
      <c r="O2242" s="171" t="s">
        <v>421</v>
      </c>
      <c r="T2242" s="173" t="s">
        <v>3510</v>
      </c>
      <c r="U2242" t="str">
        <f t="shared" si="136"/>
        <v>VASCO-Bogda</v>
      </c>
      <c r="V2242" s="163">
        <v>0.80902777777777779</v>
      </c>
      <c r="AA2242" s="165" t="str">
        <f t="shared" si="137"/>
        <v/>
      </c>
      <c r="AB2242" t="str">
        <f t="shared" si="138"/>
        <v>VSD</v>
      </c>
      <c r="AC2242" t="str">
        <f t="shared" si="139"/>
        <v>GA02T7310</v>
      </c>
      <c r="AD2242" t="str">
        <f>_xlfn.IFNA(VLOOKUP(PrivateSchedule[[#This Row],[ow]],RTARoutes[[StageCodes]:[RouteID]],6,FALSE), VLOOKUP(PrivateSchedule[[#This Row],[re]],RTARoutes[[StageCodes]:[RouteID]],6,FALSE))</f>
        <v>PVT75</v>
      </c>
      <c r="AE2242" t="str" cm="1">
        <f t="array" ref="AE2242">_xlfn.IFS( NOT(ISNA(VLOOKUP(PrivateSchedule[[#This Row],[ow]],RTARoutes[[StageCodes]:[RouteID]],6,FALSE))), "O",  NOT(ISNA(VLOOKUP(PrivateSchedule[[#This Row],[re]],RTARoutes[[StageCodes]:[RouteID]],6,FALSE))), "R")</f>
        <v>R</v>
      </c>
      <c r="AF2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43" spans="2:33">
      <c r="B2243" s="171" t="s">
        <v>4228</v>
      </c>
      <c r="C2243" s="172" t="s">
        <v>4229</v>
      </c>
      <c r="E2243" s="176" t="s">
        <v>4230</v>
      </c>
      <c r="F2243" s="177" t="s">
        <v>4231</v>
      </c>
      <c r="J2243" s="171" t="s">
        <v>4232</v>
      </c>
      <c r="L2243" s="172" t="s">
        <v>16</v>
      </c>
      <c r="M2243" s="198">
        <v>27</v>
      </c>
      <c r="O2243" s="171" t="s">
        <v>3510</v>
      </c>
      <c r="T2243" s="173" t="s">
        <v>421</v>
      </c>
      <c r="U2243" t="str">
        <f t="shared" ref="U2243:U2306" si="140">_xlfn.IFNA(VLOOKUP($O2243,Code2Loc,2,FALSE)
&amp; IF( OR( ISNA($P2243), LEN($P2243)=0), "",  "-" &amp; VLOOKUP($P2243,Code2Loc,2,FALSE))
&amp; IF( OR( ISNA($Q2243), LEN($Q2243)=0), "",  "-" &amp; VLOOKUP($Q2243,Code2Loc,2,FALSE))
&amp; IF( OR( ISNA($R2243), LEN($R2243)=0), "",  "-" &amp; VLOOKUP($R2243,Code2Loc,2,FALSE))
&amp; IF( OR( ISNA($S2243), LEN($S2243)=0), "",  "-" &amp; VLOOKUP($S2243,Code2Loc,2,FALSE))
&amp; IF( OR( ISNA($T2243), LEN($T2243)=0), "",  "-" &amp; VLOOKUP($T2243,Code2Loc,2,FALSE)),"")</f>
        <v>Bogda-VASCO</v>
      </c>
      <c r="V2243" s="163">
        <v>0.2673611111111111</v>
      </c>
      <c r="AA2243" s="165" t="str">
        <f t="shared" ref="AA2243:AA2306" si="141">IF(ISBLANK($V2243), "", _xlfn.IFNA($V2243 + _xlfn.IFNA( VLOOKUP($O2243 &amp; IF(ISBLANK($P2243),"", "-" &amp; $P2243) &amp; IF(ISBLANK($Q2243),"", "-" &amp; $Q2243) &amp; IF(ISBLANK($R2243),"", "-" &amp; $R2243) &amp; IF(ISBLANK($S2243),"", "-" &amp; $S2243) &amp; IF(ISBLANK($T2243),"", "-" &amp; $T2243),TravelTime,8,FALSE), VLOOKUP($T2243 &amp; IF(ISBLANK($S2243),"", "-" &amp; $S2243) &amp; IF(ISBLANK($R2243),"", "-" &amp; $R2243) &amp; IF(ISBLANK($Q2243),"", "-" &amp; $Q2243) &amp; IF(ISBLANK($P2243),"", "-" &amp; $P2243) &amp; IF(ISBLANK($O2243),"", "-" &amp; $O2243),TravelTime,8,FALSE)) / 1440, ""))</f>
        <v/>
      </c>
      <c r="AB2243" t="str">
        <f t="shared" ref="AB2243:AB2306" si="142">IF(AND(LEN($A2243)&lt;&gt;0,LEN($A2243)&lt;&gt;0),$A2243,$AB2242)</f>
        <v>VSD</v>
      </c>
      <c r="AC2243" t="str">
        <f t="shared" ref="AC2243:AC2306" si="143">IF(AND(LEN($J2243)&lt;&gt;0,LEN($B2243)&lt;&gt;0),$J2243,$AC2242)</f>
        <v>GA02V4561</v>
      </c>
      <c r="AD2243" t="str">
        <f>_xlfn.IFNA(VLOOKUP(PrivateSchedule[[#This Row],[ow]],RTARoutes[[StageCodes]:[RouteID]],6,FALSE), VLOOKUP(PrivateSchedule[[#This Row],[re]],RTARoutes[[StageCodes]:[RouteID]],6,FALSE))</f>
        <v>PVT75</v>
      </c>
      <c r="AE2243" t="str" cm="1">
        <f t="array" ref="AE2243">_xlfn.IFS( NOT(ISNA(VLOOKUP(PrivateSchedule[[#This Row],[ow]],RTARoutes[[StageCodes]:[RouteID]],6,FALSE))), "O",  NOT(ISNA(VLOOKUP(PrivateSchedule[[#This Row],[re]],RTARoutes[[StageCodes]:[RouteID]],6,FALSE))), "R")</f>
        <v>O</v>
      </c>
      <c r="AF2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44" spans="2:33">
      <c r="O2244" s="171" t="s">
        <v>421</v>
      </c>
      <c r="T2244" s="173" t="s">
        <v>3510</v>
      </c>
      <c r="U2244" t="str">
        <f t="shared" si="140"/>
        <v>VASCO-Bogda</v>
      </c>
      <c r="V2244" s="163">
        <v>0.2951388888888889</v>
      </c>
      <c r="AA2244" s="165" t="str">
        <f t="shared" si="141"/>
        <v/>
      </c>
      <c r="AB2244" t="str">
        <f t="shared" si="142"/>
        <v>VSD</v>
      </c>
      <c r="AC2244" t="str">
        <f t="shared" si="143"/>
        <v>GA02V4561</v>
      </c>
      <c r="AD2244" t="str">
        <f>_xlfn.IFNA(VLOOKUP(PrivateSchedule[[#This Row],[ow]],RTARoutes[[StageCodes]:[RouteID]],6,FALSE), VLOOKUP(PrivateSchedule[[#This Row],[re]],RTARoutes[[StageCodes]:[RouteID]],6,FALSE))</f>
        <v>PVT75</v>
      </c>
      <c r="AE2244" t="str" cm="1">
        <f t="array" ref="AE2244">_xlfn.IFS( NOT(ISNA(VLOOKUP(PrivateSchedule[[#This Row],[ow]],RTARoutes[[StageCodes]:[RouteID]],6,FALSE))), "O",  NOT(ISNA(VLOOKUP(PrivateSchedule[[#This Row],[re]],RTARoutes[[StageCodes]:[RouteID]],6,FALSE))), "R")</f>
        <v>R</v>
      </c>
      <c r="AF2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45" spans="2:33">
      <c r="O2245" s="171" t="s">
        <v>3510</v>
      </c>
      <c r="T2245" s="173" t="s">
        <v>421</v>
      </c>
      <c r="U2245" t="str">
        <f t="shared" si="140"/>
        <v>Bogda-VASCO</v>
      </c>
      <c r="V2245" s="163">
        <v>0.37152777777777779</v>
      </c>
      <c r="AA2245" s="165" t="str">
        <f t="shared" si="141"/>
        <v/>
      </c>
      <c r="AB2245" t="str">
        <f t="shared" si="142"/>
        <v>VSD</v>
      </c>
      <c r="AC2245" t="str">
        <f t="shared" si="143"/>
        <v>GA02V4561</v>
      </c>
      <c r="AD2245" t="str">
        <f>_xlfn.IFNA(VLOOKUP(PrivateSchedule[[#This Row],[ow]],RTARoutes[[StageCodes]:[RouteID]],6,FALSE), VLOOKUP(PrivateSchedule[[#This Row],[re]],RTARoutes[[StageCodes]:[RouteID]],6,FALSE))</f>
        <v>PVT75</v>
      </c>
      <c r="AE2245" t="str" cm="1">
        <f t="array" ref="AE2245">_xlfn.IFS( NOT(ISNA(VLOOKUP(PrivateSchedule[[#This Row],[ow]],RTARoutes[[StageCodes]:[RouteID]],6,FALSE))), "O",  NOT(ISNA(VLOOKUP(PrivateSchedule[[#This Row],[re]],RTARoutes[[StageCodes]:[RouteID]],6,FALSE))), "R")</f>
        <v>O</v>
      </c>
      <c r="AF2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46" spans="2:33">
      <c r="O2246" s="171" t="s">
        <v>421</v>
      </c>
      <c r="T2246" s="173" t="s">
        <v>3510</v>
      </c>
      <c r="U2246" t="str">
        <f t="shared" si="140"/>
        <v>VASCO-Bogda</v>
      </c>
      <c r="V2246" s="163">
        <v>0.39930555555555558</v>
      </c>
      <c r="AA2246" s="165" t="str">
        <f t="shared" si="141"/>
        <v/>
      </c>
      <c r="AB2246" t="str">
        <f t="shared" si="142"/>
        <v>VSD</v>
      </c>
      <c r="AC2246" t="str">
        <f t="shared" si="143"/>
        <v>GA02V4561</v>
      </c>
      <c r="AD2246" t="str">
        <f>_xlfn.IFNA(VLOOKUP(PrivateSchedule[[#This Row],[ow]],RTARoutes[[StageCodes]:[RouteID]],6,FALSE), VLOOKUP(PrivateSchedule[[#This Row],[re]],RTARoutes[[StageCodes]:[RouteID]],6,FALSE))</f>
        <v>PVT75</v>
      </c>
      <c r="AE2246" t="str" cm="1">
        <f t="array" ref="AE2246">_xlfn.IFS( NOT(ISNA(VLOOKUP(PrivateSchedule[[#This Row],[ow]],RTARoutes[[StageCodes]:[RouteID]],6,FALSE))), "O",  NOT(ISNA(VLOOKUP(PrivateSchedule[[#This Row],[re]],RTARoutes[[StageCodes]:[RouteID]],6,FALSE))), "R")</f>
        <v>R</v>
      </c>
      <c r="AF2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47" spans="2:33">
      <c r="O2247" s="171" t="s">
        <v>3510</v>
      </c>
      <c r="T2247" s="173" t="s">
        <v>421</v>
      </c>
      <c r="U2247" t="str">
        <f t="shared" si="140"/>
        <v>Bogda-VASCO</v>
      </c>
      <c r="V2247" s="163">
        <v>0.47569444444444442</v>
      </c>
      <c r="AA2247" s="165" t="str">
        <f t="shared" si="141"/>
        <v/>
      </c>
      <c r="AB2247" t="str">
        <f t="shared" si="142"/>
        <v>VSD</v>
      </c>
      <c r="AC2247" t="str">
        <f t="shared" si="143"/>
        <v>GA02V4561</v>
      </c>
      <c r="AD2247" t="str">
        <f>_xlfn.IFNA(VLOOKUP(PrivateSchedule[[#This Row],[ow]],RTARoutes[[StageCodes]:[RouteID]],6,FALSE), VLOOKUP(PrivateSchedule[[#This Row],[re]],RTARoutes[[StageCodes]:[RouteID]],6,FALSE))</f>
        <v>PVT75</v>
      </c>
      <c r="AE2247" t="str" cm="1">
        <f t="array" ref="AE2247">_xlfn.IFS( NOT(ISNA(VLOOKUP(PrivateSchedule[[#This Row],[ow]],RTARoutes[[StageCodes]:[RouteID]],6,FALSE))), "O",  NOT(ISNA(VLOOKUP(PrivateSchedule[[#This Row],[re]],RTARoutes[[StageCodes]:[RouteID]],6,FALSE))), "R")</f>
        <v>O</v>
      </c>
      <c r="AF2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48" spans="2:33">
      <c r="O2248" s="171" t="s">
        <v>421</v>
      </c>
      <c r="T2248" s="173" t="s">
        <v>3510</v>
      </c>
      <c r="U2248" t="str">
        <f t="shared" si="140"/>
        <v>VASCO-Bogda</v>
      </c>
      <c r="V2248" s="163">
        <v>0.50347222222222221</v>
      </c>
      <c r="AA2248" s="165" t="str">
        <f t="shared" si="141"/>
        <v/>
      </c>
      <c r="AB2248" t="str">
        <f t="shared" si="142"/>
        <v>VSD</v>
      </c>
      <c r="AC2248" t="str">
        <f t="shared" si="143"/>
        <v>GA02V4561</v>
      </c>
      <c r="AD2248" t="str">
        <f>_xlfn.IFNA(VLOOKUP(PrivateSchedule[[#This Row],[ow]],RTARoutes[[StageCodes]:[RouteID]],6,FALSE), VLOOKUP(PrivateSchedule[[#This Row],[re]],RTARoutes[[StageCodes]:[RouteID]],6,FALSE))</f>
        <v>PVT75</v>
      </c>
      <c r="AE2248" t="str" cm="1">
        <f t="array" ref="AE2248">_xlfn.IFS( NOT(ISNA(VLOOKUP(PrivateSchedule[[#This Row],[ow]],RTARoutes[[StageCodes]:[RouteID]],6,FALSE))), "O",  NOT(ISNA(VLOOKUP(PrivateSchedule[[#This Row],[re]],RTARoutes[[StageCodes]:[RouteID]],6,FALSE))), "R")</f>
        <v>R</v>
      </c>
      <c r="AF2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49" spans="2:33">
      <c r="O2249" s="171" t="s">
        <v>3510</v>
      </c>
      <c r="T2249" s="173" t="s">
        <v>421</v>
      </c>
      <c r="U2249" t="str">
        <f t="shared" si="140"/>
        <v>Bogda-VASCO</v>
      </c>
      <c r="V2249" s="163">
        <v>0.57986111111111116</v>
      </c>
      <c r="AA2249" s="165" t="str">
        <f t="shared" si="141"/>
        <v/>
      </c>
      <c r="AB2249" t="str">
        <f t="shared" si="142"/>
        <v>VSD</v>
      </c>
      <c r="AC2249" t="str">
        <f t="shared" si="143"/>
        <v>GA02V4561</v>
      </c>
      <c r="AD2249" t="str">
        <f>_xlfn.IFNA(VLOOKUP(PrivateSchedule[[#This Row],[ow]],RTARoutes[[StageCodes]:[RouteID]],6,FALSE), VLOOKUP(PrivateSchedule[[#This Row],[re]],RTARoutes[[StageCodes]:[RouteID]],6,FALSE))</f>
        <v>PVT75</v>
      </c>
      <c r="AE2249" t="str" cm="1">
        <f t="array" ref="AE2249">_xlfn.IFS( NOT(ISNA(VLOOKUP(PrivateSchedule[[#This Row],[ow]],RTARoutes[[StageCodes]:[RouteID]],6,FALSE))), "O",  NOT(ISNA(VLOOKUP(PrivateSchedule[[#This Row],[re]],RTARoutes[[StageCodes]:[RouteID]],6,FALSE))), "R")</f>
        <v>O</v>
      </c>
      <c r="AF2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50" spans="2:33">
      <c r="O2250" s="171" t="s">
        <v>421</v>
      </c>
      <c r="T2250" s="173" t="s">
        <v>3510</v>
      </c>
      <c r="U2250" t="str">
        <f t="shared" si="140"/>
        <v>VASCO-Bogda</v>
      </c>
      <c r="V2250" s="163">
        <v>0.60763888888888884</v>
      </c>
      <c r="AA2250" s="165" t="str">
        <f t="shared" si="141"/>
        <v/>
      </c>
      <c r="AB2250" t="str">
        <f t="shared" si="142"/>
        <v>VSD</v>
      </c>
      <c r="AC2250" t="str">
        <f t="shared" si="143"/>
        <v>GA02V4561</v>
      </c>
      <c r="AD2250" t="str">
        <f>_xlfn.IFNA(VLOOKUP(PrivateSchedule[[#This Row],[ow]],RTARoutes[[StageCodes]:[RouteID]],6,FALSE), VLOOKUP(PrivateSchedule[[#This Row],[re]],RTARoutes[[StageCodes]:[RouteID]],6,FALSE))</f>
        <v>PVT75</v>
      </c>
      <c r="AE2250" t="str" cm="1">
        <f t="array" ref="AE2250">_xlfn.IFS( NOT(ISNA(VLOOKUP(PrivateSchedule[[#This Row],[ow]],RTARoutes[[StageCodes]:[RouteID]],6,FALSE))), "O",  NOT(ISNA(VLOOKUP(PrivateSchedule[[#This Row],[re]],RTARoutes[[StageCodes]:[RouteID]],6,FALSE))), "R")</f>
        <v>R</v>
      </c>
      <c r="AF2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51" spans="2:33">
      <c r="O2251" s="171" t="s">
        <v>3510</v>
      </c>
      <c r="T2251" s="173" t="s">
        <v>421</v>
      </c>
      <c r="U2251" t="str">
        <f t="shared" si="140"/>
        <v>Bogda-VASCO</v>
      </c>
      <c r="V2251" s="163">
        <v>1625</v>
      </c>
      <c r="AA2251" s="165" t="str">
        <f t="shared" si="141"/>
        <v/>
      </c>
      <c r="AB2251" t="str">
        <f t="shared" si="142"/>
        <v>VSD</v>
      </c>
      <c r="AC2251" t="str">
        <f t="shared" si="143"/>
        <v>GA02V4561</v>
      </c>
      <c r="AD2251" t="str">
        <f>_xlfn.IFNA(VLOOKUP(PrivateSchedule[[#This Row],[ow]],RTARoutes[[StageCodes]:[RouteID]],6,FALSE), VLOOKUP(PrivateSchedule[[#This Row],[re]],RTARoutes[[StageCodes]:[RouteID]],6,FALSE))</f>
        <v>PVT75</v>
      </c>
      <c r="AE2251" t="str" cm="1">
        <f t="array" ref="AE2251">_xlfn.IFS( NOT(ISNA(VLOOKUP(PrivateSchedule[[#This Row],[ow]],RTARoutes[[StageCodes]:[RouteID]],6,FALSE))), "O",  NOT(ISNA(VLOOKUP(PrivateSchedule[[#This Row],[re]],RTARoutes[[StageCodes]:[RouteID]],6,FALSE))), "R")</f>
        <v>O</v>
      </c>
      <c r="AF2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52" spans="2:33">
      <c r="O2252" s="171" t="s">
        <v>421</v>
      </c>
      <c r="T2252" s="173" t="s">
        <v>3510</v>
      </c>
      <c r="U2252" t="str">
        <f t="shared" si="140"/>
        <v>VASCO-Bogda</v>
      </c>
      <c r="V2252" s="163">
        <v>0.71180555555555558</v>
      </c>
      <c r="AA2252" s="165" t="str">
        <f t="shared" si="141"/>
        <v/>
      </c>
      <c r="AB2252" t="str">
        <f t="shared" si="142"/>
        <v>VSD</v>
      </c>
      <c r="AC2252" t="str">
        <f t="shared" si="143"/>
        <v>GA02V4561</v>
      </c>
      <c r="AD2252" t="str">
        <f>_xlfn.IFNA(VLOOKUP(PrivateSchedule[[#This Row],[ow]],RTARoutes[[StageCodes]:[RouteID]],6,FALSE), VLOOKUP(PrivateSchedule[[#This Row],[re]],RTARoutes[[StageCodes]:[RouteID]],6,FALSE))</f>
        <v>PVT75</v>
      </c>
      <c r="AE2252" t="str" cm="1">
        <f t="array" ref="AE2252">_xlfn.IFS( NOT(ISNA(VLOOKUP(PrivateSchedule[[#This Row],[ow]],RTARoutes[[StageCodes]:[RouteID]],6,FALSE))), "O",  NOT(ISNA(VLOOKUP(PrivateSchedule[[#This Row],[re]],RTARoutes[[StageCodes]:[RouteID]],6,FALSE))), "R")</f>
        <v>R</v>
      </c>
      <c r="AF2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53" spans="2:33">
      <c r="O2253" s="171" t="s">
        <v>3510</v>
      </c>
      <c r="T2253" s="173" t="s">
        <v>421</v>
      </c>
      <c r="U2253" t="str">
        <f t="shared" si="140"/>
        <v>Bogda-VASCO</v>
      </c>
      <c r="V2253" s="163">
        <v>0.78819444444444442</v>
      </c>
      <c r="AA2253" s="165" t="str">
        <f t="shared" si="141"/>
        <v/>
      </c>
      <c r="AB2253" t="str">
        <f t="shared" si="142"/>
        <v>VSD</v>
      </c>
      <c r="AC2253" t="str">
        <f t="shared" si="143"/>
        <v>GA02V4561</v>
      </c>
      <c r="AD2253" t="str">
        <f>_xlfn.IFNA(VLOOKUP(PrivateSchedule[[#This Row],[ow]],RTARoutes[[StageCodes]:[RouteID]],6,FALSE), VLOOKUP(PrivateSchedule[[#This Row],[re]],RTARoutes[[StageCodes]:[RouteID]],6,FALSE))</f>
        <v>PVT75</v>
      </c>
      <c r="AE2253" t="str" cm="1">
        <f t="array" ref="AE2253">_xlfn.IFS( NOT(ISNA(VLOOKUP(PrivateSchedule[[#This Row],[ow]],RTARoutes[[StageCodes]:[RouteID]],6,FALSE))), "O",  NOT(ISNA(VLOOKUP(PrivateSchedule[[#This Row],[re]],RTARoutes[[StageCodes]:[RouteID]],6,FALSE))), "R")</f>
        <v>O</v>
      </c>
      <c r="AF2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54" spans="2:33">
      <c r="O2254" s="171" t="s">
        <v>421</v>
      </c>
      <c r="T2254" s="173" t="s">
        <v>3510</v>
      </c>
      <c r="U2254" t="str">
        <f t="shared" si="140"/>
        <v>VASCO-Bogda</v>
      </c>
      <c r="V2254" s="163">
        <v>0.81597222222222221</v>
      </c>
      <c r="AA2254" s="165" t="str">
        <f t="shared" si="141"/>
        <v/>
      </c>
      <c r="AB2254" t="str">
        <f t="shared" si="142"/>
        <v>VSD</v>
      </c>
      <c r="AC2254" t="str">
        <f t="shared" si="143"/>
        <v>GA02V4561</v>
      </c>
      <c r="AD2254" t="str">
        <f>_xlfn.IFNA(VLOOKUP(PrivateSchedule[[#This Row],[ow]],RTARoutes[[StageCodes]:[RouteID]],6,FALSE), VLOOKUP(PrivateSchedule[[#This Row],[re]],RTARoutes[[StageCodes]:[RouteID]],6,FALSE))</f>
        <v>PVT75</v>
      </c>
      <c r="AE2254" t="str" cm="1">
        <f t="array" ref="AE2254">_xlfn.IFS( NOT(ISNA(VLOOKUP(PrivateSchedule[[#This Row],[ow]],RTARoutes[[StageCodes]:[RouteID]],6,FALSE))), "O",  NOT(ISNA(VLOOKUP(PrivateSchedule[[#This Row],[re]],RTARoutes[[StageCodes]:[RouteID]],6,FALSE))), "R")</f>
        <v>R</v>
      </c>
      <c r="AF2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55" spans="2:33">
      <c r="B2255" s="171" t="s">
        <v>4233</v>
      </c>
      <c r="C2255" s="172" t="s">
        <v>4234</v>
      </c>
      <c r="E2255" s="176" t="s">
        <v>4230</v>
      </c>
      <c r="F2255" s="177" t="s">
        <v>4231</v>
      </c>
      <c r="J2255" s="171" t="s">
        <v>4235</v>
      </c>
      <c r="L2255" s="172" t="s">
        <v>16</v>
      </c>
      <c r="M2255" s="198">
        <v>27</v>
      </c>
      <c r="N2255" s="199">
        <v>10</v>
      </c>
      <c r="O2255" s="171" t="s">
        <v>3510</v>
      </c>
      <c r="T2255" s="173" t="s">
        <v>421</v>
      </c>
      <c r="U2255" t="str">
        <f t="shared" si="140"/>
        <v>Bogda-VASCO</v>
      </c>
      <c r="V2255" s="163">
        <v>0.27430555555555558</v>
      </c>
      <c r="AA2255" s="165" t="str">
        <f t="shared" si="141"/>
        <v/>
      </c>
      <c r="AB2255" t="str">
        <f t="shared" si="142"/>
        <v>VSD</v>
      </c>
      <c r="AC2255" t="str">
        <f t="shared" si="143"/>
        <v>GA01W4112</v>
      </c>
      <c r="AD2255" t="str">
        <f>_xlfn.IFNA(VLOOKUP(PrivateSchedule[[#This Row],[ow]],RTARoutes[[StageCodes]:[RouteID]],6,FALSE), VLOOKUP(PrivateSchedule[[#This Row],[re]],RTARoutes[[StageCodes]:[RouteID]],6,FALSE))</f>
        <v>PVT75</v>
      </c>
      <c r="AE2255" t="str" cm="1">
        <f t="array" ref="AE2255">_xlfn.IFS( NOT(ISNA(VLOOKUP(PrivateSchedule[[#This Row],[ow]],RTARoutes[[StageCodes]:[RouteID]],6,FALSE))), "O",  NOT(ISNA(VLOOKUP(PrivateSchedule[[#This Row],[re]],RTARoutes[[StageCodes]:[RouteID]],6,FALSE))), "R")</f>
        <v>O</v>
      </c>
      <c r="AF2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56" spans="2:33">
      <c r="O2256" s="171" t="s">
        <v>421</v>
      </c>
      <c r="T2256" s="173" t="s">
        <v>3510</v>
      </c>
      <c r="U2256" t="str">
        <f t="shared" si="140"/>
        <v>VASCO-Bogda</v>
      </c>
      <c r="V2256" s="163">
        <v>0.30208333333333331</v>
      </c>
      <c r="AA2256" s="165" t="str">
        <f t="shared" si="141"/>
        <v/>
      </c>
      <c r="AB2256" t="str">
        <f t="shared" si="142"/>
        <v>VSD</v>
      </c>
      <c r="AC2256" t="str">
        <f t="shared" si="143"/>
        <v>GA01W4112</v>
      </c>
      <c r="AD2256" t="str">
        <f>_xlfn.IFNA(VLOOKUP(PrivateSchedule[[#This Row],[ow]],RTARoutes[[StageCodes]:[RouteID]],6,FALSE), VLOOKUP(PrivateSchedule[[#This Row],[re]],RTARoutes[[StageCodes]:[RouteID]],6,FALSE))</f>
        <v>PVT75</v>
      </c>
      <c r="AE2256" t="str" cm="1">
        <f t="array" ref="AE2256">_xlfn.IFS( NOT(ISNA(VLOOKUP(PrivateSchedule[[#This Row],[ow]],RTARoutes[[StageCodes]:[RouteID]],6,FALSE))), "O",  NOT(ISNA(VLOOKUP(PrivateSchedule[[#This Row],[re]],RTARoutes[[StageCodes]:[RouteID]],6,FALSE))), "R")</f>
        <v>R</v>
      </c>
      <c r="AF2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57" spans="2:33">
      <c r="O2257" s="171" t="s">
        <v>3510</v>
      </c>
      <c r="T2257" s="173" t="s">
        <v>421</v>
      </c>
      <c r="U2257" t="str">
        <f t="shared" si="140"/>
        <v>Bogda-VASCO</v>
      </c>
      <c r="V2257" s="163">
        <v>0.37847222222222221</v>
      </c>
      <c r="AA2257" s="165" t="str">
        <f t="shared" si="141"/>
        <v/>
      </c>
      <c r="AB2257" t="str">
        <f t="shared" si="142"/>
        <v>VSD</v>
      </c>
      <c r="AC2257" t="str">
        <f t="shared" si="143"/>
        <v>GA01W4112</v>
      </c>
      <c r="AD2257" t="str">
        <f>_xlfn.IFNA(VLOOKUP(PrivateSchedule[[#This Row],[ow]],RTARoutes[[StageCodes]:[RouteID]],6,FALSE), VLOOKUP(PrivateSchedule[[#This Row],[re]],RTARoutes[[StageCodes]:[RouteID]],6,FALSE))</f>
        <v>PVT75</v>
      </c>
      <c r="AE2257" t="str" cm="1">
        <f t="array" ref="AE2257">_xlfn.IFS( NOT(ISNA(VLOOKUP(PrivateSchedule[[#This Row],[ow]],RTARoutes[[StageCodes]:[RouteID]],6,FALSE))), "O",  NOT(ISNA(VLOOKUP(PrivateSchedule[[#This Row],[re]],RTARoutes[[StageCodes]:[RouteID]],6,FALSE))), "R")</f>
        <v>O</v>
      </c>
      <c r="AF2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58" spans="2:33">
      <c r="O2258" s="171" t="s">
        <v>421</v>
      </c>
      <c r="T2258" s="173" t="s">
        <v>3510</v>
      </c>
      <c r="U2258" t="str">
        <f t="shared" si="140"/>
        <v>VASCO-Bogda</v>
      </c>
      <c r="V2258" s="163">
        <v>0.40625</v>
      </c>
      <c r="AA2258" s="165" t="str">
        <f t="shared" si="141"/>
        <v/>
      </c>
      <c r="AB2258" t="str">
        <f t="shared" si="142"/>
        <v>VSD</v>
      </c>
      <c r="AC2258" t="str">
        <f t="shared" si="143"/>
        <v>GA01W4112</v>
      </c>
      <c r="AD2258" t="str">
        <f>_xlfn.IFNA(VLOOKUP(PrivateSchedule[[#This Row],[ow]],RTARoutes[[StageCodes]:[RouteID]],6,FALSE), VLOOKUP(PrivateSchedule[[#This Row],[re]],RTARoutes[[StageCodes]:[RouteID]],6,FALSE))</f>
        <v>PVT75</v>
      </c>
      <c r="AE2258" t="str" cm="1">
        <f t="array" ref="AE2258">_xlfn.IFS( NOT(ISNA(VLOOKUP(PrivateSchedule[[#This Row],[ow]],RTARoutes[[StageCodes]:[RouteID]],6,FALSE))), "O",  NOT(ISNA(VLOOKUP(PrivateSchedule[[#This Row],[re]],RTARoutes[[StageCodes]:[RouteID]],6,FALSE))), "R")</f>
        <v>R</v>
      </c>
      <c r="AF2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59" spans="2:33">
      <c r="O2259" s="171" t="s">
        <v>3510</v>
      </c>
      <c r="T2259" s="173" t="s">
        <v>421</v>
      </c>
      <c r="U2259" t="str">
        <f t="shared" si="140"/>
        <v>Bogda-VASCO</v>
      </c>
      <c r="V2259" s="163">
        <v>0.4826388888888889</v>
      </c>
      <c r="AA2259" s="165" t="str">
        <f t="shared" si="141"/>
        <v/>
      </c>
      <c r="AB2259" t="str">
        <f t="shared" si="142"/>
        <v>VSD</v>
      </c>
      <c r="AC2259" t="str">
        <f t="shared" si="143"/>
        <v>GA01W4112</v>
      </c>
      <c r="AD2259" t="str">
        <f>_xlfn.IFNA(VLOOKUP(PrivateSchedule[[#This Row],[ow]],RTARoutes[[StageCodes]:[RouteID]],6,FALSE), VLOOKUP(PrivateSchedule[[#This Row],[re]],RTARoutes[[StageCodes]:[RouteID]],6,FALSE))</f>
        <v>PVT75</v>
      </c>
      <c r="AE2259" t="str" cm="1">
        <f t="array" ref="AE2259">_xlfn.IFS( NOT(ISNA(VLOOKUP(PrivateSchedule[[#This Row],[ow]],RTARoutes[[StageCodes]:[RouteID]],6,FALSE))), "O",  NOT(ISNA(VLOOKUP(PrivateSchedule[[#This Row],[re]],RTARoutes[[StageCodes]:[RouteID]],6,FALSE))), "R")</f>
        <v>O</v>
      </c>
      <c r="AF2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60" spans="2:33">
      <c r="O2260" s="171" t="s">
        <v>421</v>
      </c>
      <c r="T2260" s="173" t="s">
        <v>3510</v>
      </c>
      <c r="U2260" t="str">
        <f t="shared" si="140"/>
        <v>VASCO-Bogda</v>
      </c>
      <c r="V2260" s="163">
        <v>0.51041666666666663</v>
      </c>
      <c r="AA2260" s="165" t="str">
        <f t="shared" si="141"/>
        <v/>
      </c>
      <c r="AB2260" t="str">
        <f t="shared" si="142"/>
        <v>VSD</v>
      </c>
      <c r="AC2260" t="str">
        <f t="shared" si="143"/>
        <v>GA01W4112</v>
      </c>
      <c r="AD2260" t="str">
        <f>_xlfn.IFNA(VLOOKUP(PrivateSchedule[[#This Row],[ow]],RTARoutes[[StageCodes]:[RouteID]],6,FALSE), VLOOKUP(PrivateSchedule[[#This Row],[re]],RTARoutes[[StageCodes]:[RouteID]],6,FALSE))</f>
        <v>PVT75</v>
      </c>
      <c r="AE2260" t="str" cm="1">
        <f t="array" ref="AE2260">_xlfn.IFS( NOT(ISNA(VLOOKUP(PrivateSchedule[[#This Row],[ow]],RTARoutes[[StageCodes]:[RouteID]],6,FALSE))), "O",  NOT(ISNA(VLOOKUP(PrivateSchedule[[#This Row],[re]],RTARoutes[[StageCodes]:[RouteID]],6,FALSE))), "R")</f>
        <v>R</v>
      </c>
      <c r="AF2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61" spans="2:33">
      <c r="O2261" s="171" t="s">
        <v>3510</v>
      </c>
      <c r="T2261" s="173" t="s">
        <v>421</v>
      </c>
      <c r="U2261" t="str">
        <f t="shared" si="140"/>
        <v>Bogda-VASCO</v>
      </c>
      <c r="V2261" s="163">
        <v>0.58680555555555558</v>
      </c>
      <c r="AA2261" s="165" t="str">
        <f t="shared" si="141"/>
        <v/>
      </c>
      <c r="AB2261" t="str">
        <f t="shared" si="142"/>
        <v>VSD</v>
      </c>
      <c r="AC2261" t="str">
        <f t="shared" si="143"/>
        <v>GA01W4112</v>
      </c>
      <c r="AD2261" t="str">
        <f>_xlfn.IFNA(VLOOKUP(PrivateSchedule[[#This Row],[ow]],RTARoutes[[StageCodes]:[RouteID]],6,FALSE), VLOOKUP(PrivateSchedule[[#This Row],[re]],RTARoutes[[StageCodes]:[RouteID]],6,FALSE))</f>
        <v>PVT75</v>
      </c>
      <c r="AE2261" t="str" cm="1">
        <f t="array" ref="AE2261">_xlfn.IFS( NOT(ISNA(VLOOKUP(PrivateSchedule[[#This Row],[ow]],RTARoutes[[StageCodes]:[RouteID]],6,FALSE))), "O",  NOT(ISNA(VLOOKUP(PrivateSchedule[[#This Row],[re]],RTARoutes[[StageCodes]:[RouteID]],6,FALSE))), "R")</f>
        <v>O</v>
      </c>
      <c r="AF2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62" spans="2:33">
      <c r="O2262" s="171" t="s">
        <v>421</v>
      </c>
      <c r="T2262" s="173" t="s">
        <v>3510</v>
      </c>
      <c r="U2262" t="str">
        <f t="shared" si="140"/>
        <v>VASCO-Bogda</v>
      </c>
      <c r="V2262" s="163">
        <v>0.61458333333333337</v>
      </c>
      <c r="AA2262" s="165" t="str">
        <f t="shared" si="141"/>
        <v/>
      </c>
      <c r="AB2262" t="str">
        <f t="shared" si="142"/>
        <v>VSD</v>
      </c>
      <c r="AC2262" t="str">
        <f t="shared" si="143"/>
        <v>GA01W4112</v>
      </c>
      <c r="AD2262" t="str">
        <f>_xlfn.IFNA(VLOOKUP(PrivateSchedule[[#This Row],[ow]],RTARoutes[[StageCodes]:[RouteID]],6,FALSE), VLOOKUP(PrivateSchedule[[#This Row],[re]],RTARoutes[[StageCodes]:[RouteID]],6,FALSE))</f>
        <v>PVT75</v>
      </c>
      <c r="AE2262" t="str" cm="1">
        <f t="array" ref="AE2262">_xlfn.IFS( NOT(ISNA(VLOOKUP(PrivateSchedule[[#This Row],[ow]],RTARoutes[[StageCodes]:[RouteID]],6,FALSE))), "O",  NOT(ISNA(VLOOKUP(PrivateSchedule[[#This Row],[re]],RTARoutes[[StageCodes]:[RouteID]],6,FALSE))), "R")</f>
        <v>R</v>
      </c>
      <c r="AF2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63" spans="2:33">
      <c r="O2263" s="171" t="s">
        <v>3510</v>
      </c>
      <c r="T2263" s="173" t="s">
        <v>421</v>
      </c>
      <c r="U2263" t="str">
        <f t="shared" si="140"/>
        <v>Bogda-VASCO</v>
      </c>
      <c r="V2263" s="163">
        <v>0.69097222222222221</v>
      </c>
      <c r="AA2263" s="165" t="str">
        <f t="shared" si="141"/>
        <v/>
      </c>
      <c r="AB2263" t="str">
        <f t="shared" si="142"/>
        <v>VSD</v>
      </c>
      <c r="AC2263" t="str">
        <f t="shared" si="143"/>
        <v>GA01W4112</v>
      </c>
      <c r="AD2263" t="str">
        <f>_xlfn.IFNA(VLOOKUP(PrivateSchedule[[#This Row],[ow]],RTARoutes[[StageCodes]:[RouteID]],6,FALSE), VLOOKUP(PrivateSchedule[[#This Row],[re]],RTARoutes[[StageCodes]:[RouteID]],6,FALSE))</f>
        <v>PVT75</v>
      </c>
      <c r="AE2263" t="str" cm="1">
        <f t="array" ref="AE2263">_xlfn.IFS( NOT(ISNA(VLOOKUP(PrivateSchedule[[#This Row],[ow]],RTARoutes[[StageCodes]:[RouteID]],6,FALSE))), "O",  NOT(ISNA(VLOOKUP(PrivateSchedule[[#This Row],[re]],RTARoutes[[StageCodes]:[RouteID]],6,FALSE))), "R")</f>
        <v>O</v>
      </c>
      <c r="AF2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64" spans="2:33">
      <c r="O2264" s="171" t="s">
        <v>421</v>
      </c>
      <c r="T2264" s="173" t="s">
        <v>3510</v>
      </c>
      <c r="U2264" t="str">
        <f t="shared" si="140"/>
        <v>VASCO-Bogda</v>
      </c>
      <c r="V2264" s="163">
        <v>0.71875</v>
      </c>
      <c r="AA2264" s="165" t="str">
        <f t="shared" si="141"/>
        <v/>
      </c>
      <c r="AB2264" t="str">
        <f t="shared" si="142"/>
        <v>VSD</v>
      </c>
      <c r="AC2264" t="str">
        <f t="shared" si="143"/>
        <v>GA01W4112</v>
      </c>
      <c r="AD2264" t="str">
        <f>_xlfn.IFNA(VLOOKUP(PrivateSchedule[[#This Row],[ow]],RTARoutes[[StageCodes]:[RouteID]],6,FALSE), VLOOKUP(PrivateSchedule[[#This Row],[re]],RTARoutes[[StageCodes]:[RouteID]],6,FALSE))</f>
        <v>PVT75</v>
      </c>
      <c r="AE2264" t="str" cm="1">
        <f t="array" ref="AE2264">_xlfn.IFS( NOT(ISNA(VLOOKUP(PrivateSchedule[[#This Row],[ow]],RTARoutes[[StageCodes]:[RouteID]],6,FALSE))), "O",  NOT(ISNA(VLOOKUP(PrivateSchedule[[#This Row],[re]],RTARoutes[[StageCodes]:[RouteID]],6,FALSE))), "R")</f>
        <v>R</v>
      </c>
      <c r="AF2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65" spans="2:33">
      <c r="O2265" s="171" t="s">
        <v>3510</v>
      </c>
      <c r="T2265" s="173" t="s">
        <v>421</v>
      </c>
      <c r="U2265" t="str">
        <f t="shared" si="140"/>
        <v>Bogda-VASCO</v>
      </c>
      <c r="V2265" s="163">
        <v>0.79513888888888884</v>
      </c>
      <c r="AA2265" s="165" t="str">
        <f t="shared" si="141"/>
        <v/>
      </c>
      <c r="AB2265" t="str">
        <f t="shared" si="142"/>
        <v>VSD</v>
      </c>
      <c r="AC2265" t="str">
        <f t="shared" si="143"/>
        <v>GA01W4112</v>
      </c>
      <c r="AD2265" t="str">
        <f>_xlfn.IFNA(VLOOKUP(PrivateSchedule[[#This Row],[ow]],RTARoutes[[StageCodes]:[RouteID]],6,FALSE), VLOOKUP(PrivateSchedule[[#This Row],[re]],RTARoutes[[StageCodes]:[RouteID]],6,FALSE))</f>
        <v>PVT75</v>
      </c>
      <c r="AE2265" t="str" cm="1">
        <f t="array" ref="AE2265">_xlfn.IFS( NOT(ISNA(VLOOKUP(PrivateSchedule[[#This Row],[ow]],RTARoutes[[StageCodes]:[RouteID]],6,FALSE))), "O",  NOT(ISNA(VLOOKUP(PrivateSchedule[[#This Row],[re]],RTARoutes[[StageCodes]:[RouteID]],6,FALSE))), "R")</f>
        <v>O</v>
      </c>
      <c r="AF2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66" spans="2:33">
      <c r="O2266" s="171" t="s">
        <v>421</v>
      </c>
      <c r="T2266" s="173" t="s">
        <v>3510</v>
      </c>
      <c r="U2266" t="str">
        <f t="shared" si="140"/>
        <v>VASCO-Bogda</v>
      </c>
      <c r="V2266" s="163">
        <v>0.82291666666666663</v>
      </c>
      <c r="AA2266" s="165" t="str">
        <f t="shared" si="141"/>
        <v/>
      </c>
      <c r="AB2266" t="str">
        <f t="shared" si="142"/>
        <v>VSD</v>
      </c>
      <c r="AC2266" t="str">
        <f t="shared" si="143"/>
        <v>GA01W4112</v>
      </c>
      <c r="AD2266" t="str">
        <f>_xlfn.IFNA(VLOOKUP(PrivateSchedule[[#This Row],[ow]],RTARoutes[[StageCodes]:[RouteID]],6,FALSE), VLOOKUP(PrivateSchedule[[#This Row],[re]],RTARoutes[[StageCodes]:[RouteID]],6,FALSE))</f>
        <v>PVT75</v>
      </c>
      <c r="AE2266" t="str" cm="1">
        <f t="array" ref="AE2266">_xlfn.IFS( NOT(ISNA(VLOOKUP(PrivateSchedule[[#This Row],[ow]],RTARoutes[[StageCodes]:[RouteID]],6,FALSE))), "O",  NOT(ISNA(VLOOKUP(PrivateSchedule[[#This Row],[re]],RTARoutes[[StageCodes]:[RouteID]],6,FALSE))), "R")</f>
        <v>R</v>
      </c>
      <c r="AF2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67" spans="2:33">
      <c r="B2267" s="171" t="s">
        <v>4236</v>
      </c>
      <c r="C2267" s="172" t="s">
        <v>4237</v>
      </c>
      <c r="E2267" s="176" t="s">
        <v>4238</v>
      </c>
      <c r="F2267" s="177" t="s">
        <v>4239</v>
      </c>
      <c r="J2267" s="171" t="s">
        <v>4240</v>
      </c>
      <c r="L2267" s="172" t="s">
        <v>16</v>
      </c>
      <c r="M2267" s="198">
        <v>27</v>
      </c>
      <c r="N2267" s="199">
        <v>11</v>
      </c>
      <c r="O2267" s="171" t="s">
        <v>3510</v>
      </c>
      <c r="T2267" s="173" t="s">
        <v>421</v>
      </c>
      <c r="U2267" t="str">
        <f t="shared" si="140"/>
        <v>Bogda-VASCO</v>
      </c>
      <c r="V2267" s="163">
        <v>0.28125</v>
      </c>
      <c r="AA2267" s="165" t="str">
        <f t="shared" si="141"/>
        <v/>
      </c>
      <c r="AB2267" t="str">
        <f t="shared" si="142"/>
        <v>VSD</v>
      </c>
      <c r="AC2267" t="str">
        <f t="shared" si="143"/>
        <v>GA07F0311</v>
      </c>
      <c r="AD2267" t="str">
        <f>_xlfn.IFNA(VLOOKUP(PrivateSchedule[[#This Row],[ow]],RTARoutes[[StageCodes]:[RouteID]],6,FALSE), VLOOKUP(PrivateSchedule[[#This Row],[re]],RTARoutes[[StageCodes]:[RouteID]],6,FALSE))</f>
        <v>PVT75</v>
      </c>
      <c r="AE2267" t="str" cm="1">
        <f t="array" ref="AE2267">_xlfn.IFS( NOT(ISNA(VLOOKUP(PrivateSchedule[[#This Row],[ow]],RTARoutes[[StageCodes]:[RouteID]],6,FALSE))), "O",  NOT(ISNA(VLOOKUP(PrivateSchedule[[#This Row],[re]],RTARoutes[[StageCodes]:[RouteID]],6,FALSE))), "R")</f>
        <v>O</v>
      </c>
      <c r="AF2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68" spans="2:33">
      <c r="O2268" s="171" t="s">
        <v>421</v>
      </c>
      <c r="T2268" s="173" t="s">
        <v>3510</v>
      </c>
      <c r="U2268" t="str">
        <f t="shared" si="140"/>
        <v>VASCO-Bogda</v>
      </c>
      <c r="V2268" s="163">
        <v>0.30902777777777779</v>
      </c>
      <c r="AA2268" s="165" t="str">
        <f t="shared" si="141"/>
        <v/>
      </c>
      <c r="AB2268" t="str">
        <f t="shared" si="142"/>
        <v>VSD</v>
      </c>
      <c r="AC2268" t="str">
        <f t="shared" si="143"/>
        <v>GA07F0311</v>
      </c>
      <c r="AD2268" t="str">
        <f>_xlfn.IFNA(VLOOKUP(PrivateSchedule[[#This Row],[ow]],RTARoutes[[StageCodes]:[RouteID]],6,FALSE), VLOOKUP(PrivateSchedule[[#This Row],[re]],RTARoutes[[StageCodes]:[RouteID]],6,FALSE))</f>
        <v>PVT75</v>
      </c>
      <c r="AE2268" t="str" cm="1">
        <f t="array" ref="AE2268">_xlfn.IFS( NOT(ISNA(VLOOKUP(PrivateSchedule[[#This Row],[ow]],RTARoutes[[StageCodes]:[RouteID]],6,FALSE))), "O",  NOT(ISNA(VLOOKUP(PrivateSchedule[[#This Row],[re]],RTARoutes[[StageCodes]:[RouteID]],6,FALSE))), "R")</f>
        <v>R</v>
      </c>
      <c r="AF2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69" spans="2:33">
      <c r="O2269" s="171" t="s">
        <v>3510</v>
      </c>
      <c r="T2269" s="173" t="s">
        <v>421</v>
      </c>
      <c r="U2269" t="str">
        <f t="shared" si="140"/>
        <v>Bogda-VASCO</v>
      </c>
      <c r="V2269" s="163">
        <v>0.38541666666666669</v>
      </c>
      <c r="AA2269" s="165" t="str">
        <f t="shared" si="141"/>
        <v/>
      </c>
      <c r="AB2269" t="str">
        <f t="shared" si="142"/>
        <v>VSD</v>
      </c>
      <c r="AC2269" t="str">
        <f t="shared" si="143"/>
        <v>GA07F0311</v>
      </c>
      <c r="AD2269" t="str">
        <f>_xlfn.IFNA(VLOOKUP(PrivateSchedule[[#This Row],[ow]],RTARoutes[[StageCodes]:[RouteID]],6,FALSE), VLOOKUP(PrivateSchedule[[#This Row],[re]],RTARoutes[[StageCodes]:[RouteID]],6,FALSE))</f>
        <v>PVT75</v>
      </c>
      <c r="AE2269" t="str" cm="1">
        <f t="array" ref="AE2269">_xlfn.IFS( NOT(ISNA(VLOOKUP(PrivateSchedule[[#This Row],[ow]],RTARoutes[[StageCodes]:[RouteID]],6,FALSE))), "O",  NOT(ISNA(VLOOKUP(PrivateSchedule[[#This Row],[re]],RTARoutes[[StageCodes]:[RouteID]],6,FALSE))), "R")</f>
        <v>O</v>
      </c>
      <c r="AF2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70" spans="2:33">
      <c r="O2270" s="171" t="s">
        <v>421</v>
      </c>
      <c r="T2270" s="173" t="s">
        <v>3510</v>
      </c>
      <c r="U2270" t="str">
        <f t="shared" si="140"/>
        <v>VASCO-Bogda</v>
      </c>
      <c r="V2270" s="163">
        <v>0.41319444444444442</v>
      </c>
      <c r="AA2270" s="165" t="str">
        <f t="shared" si="141"/>
        <v/>
      </c>
      <c r="AB2270" t="str">
        <f t="shared" si="142"/>
        <v>VSD</v>
      </c>
      <c r="AC2270" t="str">
        <f t="shared" si="143"/>
        <v>GA07F0311</v>
      </c>
      <c r="AD2270" t="str">
        <f>_xlfn.IFNA(VLOOKUP(PrivateSchedule[[#This Row],[ow]],RTARoutes[[StageCodes]:[RouteID]],6,FALSE), VLOOKUP(PrivateSchedule[[#This Row],[re]],RTARoutes[[StageCodes]:[RouteID]],6,FALSE))</f>
        <v>PVT75</v>
      </c>
      <c r="AE2270" t="str" cm="1">
        <f t="array" ref="AE2270">_xlfn.IFS( NOT(ISNA(VLOOKUP(PrivateSchedule[[#This Row],[ow]],RTARoutes[[StageCodes]:[RouteID]],6,FALSE))), "O",  NOT(ISNA(VLOOKUP(PrivateSchedule[[#This Row],[re]],RTARoutes[[StageCodes]:[RouteID]],6,FALSE))), "R")</f>
        <v>R</v>
      </c>
      <c r="AF2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71" spans="2:33">
      <c r="O2271" s="171" t="s">
        <v>3510</v>
      </c>
      <c r="T2271" s="173" t="s">
        <v>421</v>
      </c>
      <c r="U2271" t="str">
        <f t="shared" si="140"/>
        <v>Bogda-VASCO</v>
      </c>
      <c r="V2271" s="163">
        <v>0.48958333333333331</v>
      </c>
      <c r="AA2271" s="165" t="str">
        <f t="shared" si="141"/>
        <v/>
      </c>
      <c r="AB2271" t="str">
        <f t="shared" si="142"/>
        <v>VSD</v>
      </c>
      <c r="AC2271" t="str">
        <f t="shared" si="143"/>
        <v>GA07F0311</v>
      </c>
      <c r="AD2271" t="str">
        <f>_xlfn.IFNA(VLOOKUP(PrivateSchedule[[#This Row],[ow]],RTARoutes[[StageCodes]:[RouteID]],6,FALSE), VLOOKUP(PrivateSchedule[[#This Row],[re]],RTARoutes[[StageCodes]:[RouteID]],6,FALSE))</f>
        <v>PVT75</v>
      </c>
      <c r="AE2271" t="str" cm="1">
        <f t="array" ref="AE2271">_xlfn.IFS( NOT(ISNA(VLOOKUP(PrivateSchedule[[#This Row],[ow]],RTARoutes[[StageCodes]:[RouteID]],6,FALSE))), "O",  NOT(ISNA(VLOOKUP(PrivateSchedule[[#This Row],[re]],RTARoutes[[StageCodes]:[RouteID]],6,FALSE))), "R")</f>
        <v>O</v>
      </c>
      <c r="AF2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72" spans="2:33">
      <c r="O2272" s="171" t="s">
        <v>421</v>
      </c>
      <c r="T2272" s="173" t="s">
        <v>3510</v>
      </c>
      <c r="U2272" t="str">
        <f t="shared" si="140"/>
        <v>VASCO-Bogda</v>
      </c>
      <c r="V2272" s="163">
        <v>0.51736111111111116</v>
      </c>
      <c r="AA2272" s="165" t="str">
        <f t="shared" si="141"/>
        <v/>
      </c>
      <c r="AB2272" t="str">
        <f t="shared" si="142"/>
        <v>VSD</v>
      </c>
      <c r="AC2272" t="str">
        <f t="shared" si="143"/>
        <v>GA07F0311</v>
      </c>
      <c r="AD2272" t="str">
        <f>_xlfn.IFNA(VLOOKUP(PrivateSchedule[[#This Row],[ow]],RTARoutes[[StageCodes]:[RouteID]],6,FALSE), VLOOKUP(PrivateSchedule[[#This Row],[re]],RTARoutes[[StageCodes]:[RouteID]],6,FALSE))</f>
        <v>PVT75</v>
      </c>
      <c r="AE2272" t="str" cm="1">
        <f t="array" ref="AE2272">_xlfn.IFS( NOT(ISNA(VLOOKUP(PrivateSchedule[[#This Row],[ow]],RTARoutes[[StageCodes]:[RouteID]],6,FALSE))), "O",  NOT(ISNA(VLOOKUP(PrivateSchedule[[#This Row],[re]],RTARoutes[[StageCodes]:[RouteID]],6,FALSE))), "R")</f>
        <v>R</v>
      </c>
      <c r="AF2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73" spans="2:33">
      <c r="O2273" s="171" t="s">
        <v>3510</v>
      </c>
      <c r="T2273" s="173" t="s">
        <v>421</v>
      </c>
      <c r="U2273" t="str">
        <f t="shared" si="140"/>
        <v>Bogda-VASCO</v>
      </c>
      <c r="V2273" s="163">
        <v>0.59375</v>
      </c>
      <c r="AA2273" s="165" t="str">
        <f t="shared" si="141"/>
        <v/>
      </c>
      <c r="AB2273" t="str">
        <f t="shared" si="142"/>
        <v>VSD</v>
      </c>
      <c r="AC2273" t="str">
        <f t="shared" si="143"/>
        <v>GA07F0311</v>
      </c>
      <c r="AD2273" t="str">
        <f>_xlfn.IFNA(VLOOKUP(PrivateSchedule[[#This Row],[ow]],RTARoutes[[StageCodes]:[RouteID]],6,FALSE), VLOOKUP(PrivateSchedule[[#This Row],[re]],RTARoutes[[StageCodes]:[RouteID]],6,FALSE))</f>
        <v>PVT75</v>
      </c>
      <c r="AE2273" t="str" cm="1">
        <f t="array" ref="AE2273">_xlfn.IFS( NOT(ISNA(VLOOKUP(PrivateSchedule[[#This Row],[ow]],RTARoutes[[StageCodes]:[RouteID]],6,FALSE))), "O",  NOT(ISNA(VLOOKUP(PrivateSchedule[[#This Row],[re]],RTARoutes[[StageCodes]:[RouteID]],6,FALSE))), "R")</f>
        <v>O</v>
      </c>
      <c r="AF2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74" spans="2:33">
      <c r="O2274" s="171" t="s">
        <v>421</v>
      </c>
      <c r="T2274" s="173" t="s">
        <v>3510</v>
      </c>
      <c r="U2274" t="str">
        <f t="shared" si="140"/>
        <v>VASCO-Bogda</v>
      </c>
      <c r="V2274" s="163">
        <v>0.62152777777777779</v>
      </c>
      <c r="AA2274" s="165" t="str">
        <f t="shared" si="141"/>
        <v/>
      </c>
      <c r="AB2274" t="str">
        <f t="shared" si="142"/>
        <v>VSD</v>
      </c>
      <c r="AC2274" t="str">
        <f t="shared" si="143"/>
        <v>GA07F0311</v>
      </c>
      <c r="AD2274" t="str">
        <f>_xlfn.IFNA(VLOOKUP(PrivateSchedule[[#This Row],[ow]],RTARoutes[[StageCodes]:[RouteID]],6,FALSE), VLOOKUP(PrivateSchedule[[#This Row],[re]],RTARoutes[[StageCodes]:[RouteID]],6,FALSE))</f>
        <v>PVT75</v>
      </c>
      <c r="AE2274" t="str" cm="1">
        <f t="array" ref="AE2274">_xlfn.IFS( NOT(ISNA(VLOOKUP(PrivateSchedule[[#This Row],[ow]],RTARoutes[[StageCodes]:[RouteID]],6,FALSE))), "O",  NOT(ISNA(VLOOKUP(PrivateSchedule[[#This Row],[re]],RTARoutes[[StageCodes]:[RouteID]],6,FALSE))), "R")</f>
        <v>R</v>
      </c>
      <c r="AF2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75" spans="2:33">
      <c r="O2275" s="171" t="s">
        <v>3510</v>
      </c>
      <c r="T2275" s="173" t="s">
        <v>421</v>
      </c>
      <c r="U2275" t="str">
        <f t="shared" si="140"/>
        <v>Bogda-VASCO</v>
      </c>
      <c r="V2275" s="163">
        <v>0.69791666666666663</v>
      </c>
      <c r="AA2275" s="165" t="str">
        <f t="shared" si="141"/>
        <v/>
      </c>
      <c r="AB2275" t="str">
        <f t="shared" si="142"/>
        <v>VSD</v>
      </c>
      <c r="AC2275" t="str">
        <f t="shared" si="143"/>
        <v>GA07F0311</v>
      </c>
      <c r="AD2275" t="str">
        <f>_xlfn.IFNA(VLOOKUP(PrivateSchedule[[#This Row],[ow]],RTARoutes[[StageCodes]:[RouteID]],6,FALSE), VLOOKUP(PrivateSchedule[[#This Row],[re]],RTARoutes[[StageCodes]:[RouteID]],6,FALSE))</f>
        <v>PVT75</v>
      </c>
      <c r="AE2275" t="str" cm="1">
        <f t="array" ref="AE2275">_xlfn.IFS( NOT(ISNA(VLOOKUP(PrivateSchedule[[#This Row],[ow]],RTARoutes[[StageCodes]:[RouteID]],6,FALSE))), "O",  NOT(ISNA(VLOOKUP(PrivateSchedule[[#This Row],[re]],RTARoutes[[StageCodes]:[RouteID]],6,FALSE))), "R")</f>
        <v>O</v>
      </c>
      <c r="AF2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76" spans="2:33">
      <c r="O2276" s="171" t="s">
        <v>421</v>
      </c>
      <c r="T2276" s="173" t="s">
        <v>3510</v>
      </c>
      <c r="U2276" t="str">
        <f t="shared" si="140"/>
        <v>VASCO-Bogda</v>
      </c>
      <c r="V2276" s="163">
        <v>0.72569444444444442</v>
      </c>
      <c r="AA2276" s="165" t="str">
        <f t="shared" si="141"/>
        <v/>
      </c>
      <c r="AB2276" t="str">
        <f t="shared" si="142"/>
        <v>VSD</v>
      </c>
      <c r="AC2276" t="str">
        <f t="shared" si="143"/>
        <v>GA07F0311</v>
      </c>
      <c r="AD2276" t="str">
        <f>_xlfn.IFNA(VLOOKUP(PrivateSchedule[[#This Row],[ow]],RTARoutes[[StageCodes]:[RouteID]],6,FALSE), VLOOKUP(PrivateSchedule[[#This Row],[re]],RTARoutes[[StageCodes]:[RouteID]],6,FALSE))</f>
        <v>PVT75</v>
      </c>
      <c r="AE2276" t="str" cm="1">
        <f t="array" ref="AE2276">_xlfn.IFS( NOT(ISNA(VLOOKUP(PrivateSchedule[[#This Row],[ow]],RTARoutes[[StageCodes]:[RouteID]],6,FALSE))), "O",  NOT(ISNA(VLOOKUP(PrivateSchedule[[#This Row],[re]],RTARoutes[[StageCodes]:[RouteID]],6,FALSE))), "R")</f>
        <v>R</v>
      </c>
      <c r="AF2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77" spans="2:33">
      <c r="O2277" s="171" t="s">
        <v>3510</v>
      </c>
      <c r="T2277" s="173" t="s">
        <v>421</v>
      </c>
      <c r="U2277" t="str">
        <f t="shared" si="140"/>
        <v>Bogda-VASCO</v>
      </c>
      <c r="V2277" s="163">
        <v>0.80208333333333337</v>
      </c>
      <c r="AA2277" s="165" t="str">
        <f t="shared" si="141"/>
        <v/>
      </c>
      <c r="AB2277" t="str">
        <f t="shared" si="142"/>
        <v>VSD</v>
      </c>
      <c r="AC2277" t="str">
        <f t="shared" si="143"/>
        <v>GA07F0311</v>
      </c>
      <c r="AD2277" t="str">
        <f>_xlfn.IFNA(VLOOKUP(PrivateSchedule[[#This Row],[ow]],RTARoutes[[StageCodes]:[RouteID]],6,FALSE), VLOOKUP(PrivateSchedule[[#This Row],[re]],RTARoutes[[StageCodes]:[RouteID]],6,FALSE))</f>
        <v>PVT75</v>
      </c>
      <c r="AE2277" t="str" cm="1">
        <f t="array" ref="AE2277">_xlfn.IFS( NOT(ISNA(VLOOKUP(PrivateSchedule[[#This Row],[ow]],RTARoutes[[StageCodes]:[RouteID]],6,FALSE))), "O",  NOT(ISNA(VLOOKUP(PrivateSchedule[[#This Row],[re]],RTARoutes[[StageCodes]:[RouteID]],6,FALSE))), "R")</f>
        <v>O</v>
      </c>
      <c r="AF2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78" spans="2:33">
      <c r="O2278" s="171" t="s">
        <v>421</v>
      </c>
      <c r="T2278" s="173" t="s">
        <v>3510</v>
      </c>
      <c r="U2278" t="str">
        <f t="shared" si="140"/>
        <v>VASCO-Bogda</v>
      </c>
      <c r="V2278" s="163">
        <v>0.82986111111111116</v>
      </c>
      <c r="AA2278" s="165" t="str">
        <f t="shared" si="141"/>
        <v/>
      </c>
      <c r="AB2278" t="str">
        <f t="shared" si="142"/>
        <v>VSD</v>
      </c>
      <c r="AC2278" t="str">
        <f t="shared" si="143"/>
        <v>GA07F0311</v>
      </c>
      <c r="AD2278" t="str">
        <f>_xlfn.IFNA(VLOOKUP(PrivateSchedule[[#This Row],[ow]],RTARoutes[[StageCodes]:[RouteID]],6,FALSE), VLOOKUP(PrivateSchedule[[#This Row],[re]],RTARoutes[[StageCodes]:[RouteID]],6,FALSE))</f>
        <v>PVT75</v>
      </c>
      <c r="AE2278" t="str" cm="1">
        <f t="array" ref="AE2278">_xlfn.IFS( NOT(ISNA(VLOOKUP(PrivateSchedule[[#This Row],[ow]],RTARoutes[[StageCodes]:[RouteID]],6,FALSE))), "O",  NOT(ISNA(VLOOKUP(PrivateSchedule[[#This Row],[re]],RTARoutes[[StageCodes]:[RouteID]],6,FALSE))), "R")</f>
        <v>R</v>
      </c>
      <c r="AF2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79" spans="2:33">
      <c r="B2279" s="171" t="s">
        <v>4241</v>
      </c>
      <c r="C2279" s="172" t="s">
        <v>4242</v>
      </c>
      <c r="E2279" s="176" t="s">
        <v>3948</v>
      </c>
      <c r="F2279" s="177" t="s">
        <v>4243</v>
      </c>
      <c r="J2279" s="171" t="s">
        <v>4244</v>
      </c>
      <c r="L2279" s="172" t="s">
        <v>16</v>
      </c>
      <c r="M2279" s="198">
        <v>31</v>
      </c>
      <c r="O2279" s="171" t="s">
        <v>3510</v>
      </c>
      <c r="T2279" s="173" t="s">
        <v>421</v>
      </c>
      <c r="U2279" t="str">
        <f t="shared" si="140"/>
        <v>Bogda-VASCO</v>
      </c>
      <c r="V2279" s="163">
        <v>0.28819444444444442</v>
      </c>
      <c r="AA2279" s="165" t="str">
        <f t="shared" si="141"/>
        <v/>
      </c>
      <c r="AB2279" t="str">
        <f t="shared" si="142"/>
        <v>VSD</v>
      </c>
      <c r="AC2279" t="str">
        <f t="shared" si="143"/>
        <v>GA02V4373</v>
      </c>
      <c r="AD2279" t="str">
        <f>_xlfn.IFNA(VLOOKUP(PrivateSchedule[[#This Row],[ow]],RTARoutes[[StageCodes]:[RouteID]],6,FALSE), VLOOKUP(PrivateSchedule[[#This Row],[re]],RTARoutes[[StageCodes]:[RouteID]],6,FALSE))</f>
        <v>PVT75</v>
      </c>
      <c r="AE2279" t="str" cm="1">
        <f t="array" ref="AE2279">_xlfn.IFS( NOT(ISNA(VLOOKUP(PrivateSchedule[[#This Row],[ow]],RTARoutes[[StageCodes]:[RouteID]],6,FALSE))), "O",  NOT(ISNA(VLOOKUP(PrivateSchedule[[#This Row],[re]],RTARoutes[[StageCodes]:[RouteID]],6,FALSE))), "R")</f>
        <v>O</v>
      </c>
      <c r="AF2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80" spans="2:33">
      <c r="O2280" s="171" t="s">
        <v>421</v>
      </c>
      <c r="T2280" s="173" t="s">
        <v>3510</v>
      </c>
      <c r="U2280" t="str">
        <f t="shared" si="140"/>
        <v>VASCO-Bogda</v>
      </c>
      <c r="V2280" s="163">
        <v>0.31597222222222221</v>
      </c>
      <c r="AA2280" s="165" t="str">
        <f t="shared" si="141"/>
        <v/>
      </c>
      <c r="AB2280" t="str">
        <f t="shared" si="142"/>
        <v>VSD</v>
      </c>
      <c r="AC2280" t="str">
        <f t="shared" si="143"/>
        <v>GA02V4373</v>
      </c>
      <c r="AD2280" t="str">
        <f>_xlfn.IFNA(VLOOKUP(PrivateSchedule[[#This Row],[ow]],RTARoutes[[StageCodes]:[RouteID]],6,FALSE), VLOOKUP(PrivateSchedule[[#This Row],[re]],RTARoutes[[StageCodes]:[RouteID]],6,FALSE))</f>
        <v>PVT75</v>
      </c>
      <c r="AE2280" t="str" cm="1">
        <f t="array" ref="AE2280">_xlfn.IFS( NOT(ISNA(VLOOKUP(PrivateSchedule[[#This Row],[ow]],RTARoutes[[StageCodes]:[RouteID]],6,FALSE))), "O",  NOT(ISNA(VLOOKUP(PrivateSchedule[[#This Row],[re]],RTARoutes[[StageCodes]:[RouteID]],6,FALSE))), "R")</f>
        <v>R</v>
      </c>
      <c r="AF2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81" spans="2:33">
      <c r="O2281" s="171" t="s">
        <v>3510</v>
      </c>
      <c r="T2281" s="173" t="s">
        <v>421</v>
      </c>
      <c r="U2281" t="str">
        <f t="shared" si="140"/>
        <v>Bogda-VASCO</v>
      </c>
      <c r="V2281" s="163">
        <v>0.3923611111111111</v>
      </c>
      <c r="AA2281" s="165" t="str">
        <f t="shared" si="141"/>
        <v/>
      </c>
      <c r="AB2281" t="str">
        <f t="shared" si="142"/>
        <v>VSD</v>
      </c>
      <c r="AC2281" t="str">
        <f t="shared" si="143"/>
        <v>GA02V4373</v>
      </c>
      <c r="AD2281" t="str">
        <f>_xlfn.IFNA(VLOOKUP(PrivateSchedule[[#This Row],[ow]],RTARoutes[[StageCodes]:[RouteID]],6,FALSE), VLOOKUP(PrivateSchedule[[#This Row],[re]],RTARoutes[[StageCodes]:[RouteID]],6,FALSE))</f>
        <v>PVT75</v>
      </c>
      <c r="AE2281" t="str" cm="1">
        <f t="array" ref="AE2281">_xlfn.IFS( NOT(ISNA(VLOOKUP(PrivateSchedule[[#This Row],[ow]],RTARoutes[[StageCodes]:[RouteID]],6,FALSE))), "O",  NOT(ISNA(VLOOKUP(PrivateSchedule[[#This Row],[re]],RTARoutes[[StageCodes]:[RouteID]],6,FALSE))), "R")</f>
        <v>O</v>
      </c>
      <c r="AF2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82" spans="2:33">
      <c r="O2282" s="171" t="s">
        <v>421</v>
      </c>
      <c r="T2282" s="173" t="s">
        <v>3510</v>
      </c>
      <c r="U2282" t="str">
        <f t="shared" si="140"/>
        <v>VASCO-Bogda</v>
      </c>
      <c r="V2282" s="163">
        <v>0.4201388888888889</v>
      </c>
      <c r="AA2282" s="165" t="str">
        <f t="shared" si="141"/>
        <v/>
      </c>
      <c r="AB2282" t="str">
        <f t="shared" si="142"/>
        <v>VSD</v>
      </c>
      <c r="AC2282" t="str">
        <f t="shared" si="143"/>
        <v>GA02V4373</v>
      </c>
      <c r="AD2282" t="str">
        <f>_xlfn.IFNA(VLOOKUP(PrivateSchedule[[#This Row],[ow]],RTARoutes[[StageCodes]:[RouteID]],6,FALSE), VLOOKUP(PrivateSchedule[[#This Row],[re]],RTARoutes[[StageCodes]:[RouteID]],6,FALSE))</f>
        <v>PVT75</v>
      </c>
      <c r="AE2282" t="str" cm="1">
        <f t="array" ref="AE2282">_xlfn.IFS( NOT(ISNA(VLOOKUP(PrivateSchedule[[#This Row],[ow]],RTARoutes[[StageCodes]:[RouteID]],6,FALSE))), "O",  NOT(ISNA(VLOOKUP(PrivateSchedule[[#This Row],[re]],RTARoutes[[StageCodes]:[RouteID]],6,FALSE))), "R")</f>
        <v>R</v>
      </c>
      <c r="AF2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83" spans="2:33">
      <c r="O2283" s="171" t="s">
        <v>3510</v>
      </c>
      <c r="T2283" s="173" t="s">
        <v>421</v>
      </c>
      <c r="U2283" t="str">
        <f t="shared" si="140"/>
        <v>Bogda-VASCO</v>
      </c>
      <c r="V2283" s="163">
        <v>0.49652777777777779</v>
      </c>
      <c r="AA2283" s="165" t="str">
        <f t="shared" si="141"/>
        <v/>
      </c>
      <c r="AB2283" t="str">
        <f t="shared" si="142"/>
        <v>VSD</v>
      </c>
      <c r="AC2283" t="str">
        <f t="shared" si="143"/>
        <v>GA02V4373</v>
      </c>
      <c r="AD2283" t="str">
        <f>_xlfn.IFNA(VLOOKUP(PrivateSchedule[[#This Row],[ow]],RTARoutes[[StageCodes]:[RouteID]],6,FALSE), VLOOKUP(PrivateSchedule[[#This Row],[re]],RTARoutes[[StageCodes]:[RouteID]],6,FALSE))</f>
        <v>PVT75</v>
      </c>
      <c r="AE2283" t="str" cm="1">
        <f t="array" ref="AE2283">_xlfn.IFS( NOT(ISNA(VLOOKUP(PrivateSchedule[[#This Row],[ow]],RTARoutes[[StageCodes]:[RouteID]],6,FALSE))), "O",  NOT(ISNA(VLOOKUP(PrivateSchedule[[#This Row],[re]],RTARoutes[[StageCodes]:[RouteID]],6,FALSE))), "R")</f>
        <v>O</v>
      </c>
      <c r="AF2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84" spans="2:33">
      <c r="O2284" s="171" t="s">
        <v>421</v>
      </c>
      <c r="T2284" s="173" t="s">
        <v>3510</v>
      </c>
      <c r="U2284" t="str">
        <f t="shared" si="140"/>
        <v>VASCO-Bogda</v>
      </c>
      <c r="V2284" s="163">
        <v>0.52430555555555558</v>
      </c>
      <c r="AA2284" s="165" t="str">
        <f t="shared" si="141"/>
        <v/>
      </c>
      <c r="AB2284" t="str">
        <f t="shared" si="142"/>
        <v>VSD</v>
      </c>
      <c r="AC2284" t="str">
        <f t="shared" si="143"/>
        <v>GA02V4373</v>
      </c>
      <c r="AD2284" t="str">
        <f>_xlfn.IFNA(VLOOKUP(PrivateSchedule[[#This Row],[ow]],RTARoutes[[StageCodes]:[RouteID]],6,FALSE), VLOOKUP(PrivateSchedule[[#This Row],[re]],RTARoutes[[StageCodes]:[RouteID]],6,FALSE))</f>
        <v>PVT75</v>
      </c>
      <c r="AE2284" t="str" cm="1">
        <f t="array" ref="AE2284">_xlfn.IFS( NOT(ISNA(VLOOKUP(PrivateSchedule[[#This Row],[ow]],RTARoutes[[StageCodes]:[RouteID]],6,FALSE))), "O",  NOT(ISNA(VLOOKUP(PrivateSchedule[[#This Row],[re]],RTARoutes[[StageCodes]:[RouteID]],6,FALSE))), "R")</f>
        <v>R</v>
      </c>
      <c r="AF2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85" spans="2:33">
      <c r="O2285" s="171" t="s">
        <v>3510</v>
      </c>
      <c r="T2285" s="173" t="s">
        <v>421</v>
      </c>
      <c r="U2285" t="str">
        <f t="shared" si="140"/>
        <v>Bogda-VASCO</v>
      </c>
      <c r="V2285" s="163">
        <v>0.60069444444444442</v>
      </c>
      <c r="AA2285" s="165" t="str">
        <f t="shared" si="141"/>
        <v/>
      </c>
      <c r="AB2285" t="str">
        <f t="shared" si="142"/>
        <v>VSD</v>
      </c>
      <c r="AC2285" t="str">
        <f t="shared" si="143"/>
        <v>GA02V4373</v>
      </c>
      <c r="AD2285" t="str">
        <f>_xlfn.IFNA(VLOOKUP(PrivateSchedule[[#This Row],[ow]],RTARoutes[[StageCodes]:[RouteID]],6,FALSE), VLOOKUP(PrivateSchedule[[#This Row],[re]],RTARoutes[[StageCodes]:[RouteID]],6,FALSE))</f>
        <v>PVT75</v>
      </c>
      <c r="AE2285" t="str" cm="1">
        <f t="array" ref="AE2285">_xlfn.IFS( NOT(ISNA(VLOOKUP(PrivateSchedule[[#This Row],[ow]],RTARoutes[[StageCodes]:[RouteID]],6,FALSE))), "O",  NOT(ISNA(VLOOKUP(PrivateSchedule[[#This Row],[re]],RTARoutes[[StageCodes]:[RouteID]],6,FALSE))), "R")</f>
        <v>O</v>
      </c>
      <c r="AF2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86" spans="2:33">
      <c r="O2286" s="171" t="s">
        <v>421</v>
      </c>
      <c r="T2286" s="173" t="s">
        <v>3510</v>
      </c>
      <c r="U2286" t="str">
        <f t="shared" si="140"/>
        <v>VASCO-Bogda</v>
      </c>
      <c r="V2286" s="163">
        <v>0.62847222222222221</v>
      </c>
      <c r="AA2286" s="165" t="str">
        <f t="shared" si="141"/>
        <v/>
      </c>
      <c r="AB2286" t="str">
        <f t="shared" si="142"/>
        <v>VSD</v>
      </c>
      <c r="AC2286" t="str">
        <f t="shared" si="143"/>
        <v>GA02V4373</v>
      </c>
      <c r="AD2286" t="str">
        <f>_xlfn.IFNA(VLOOKUP(PrivateSchedule[[#This Row],[ow]],RTARoutes[[StageCodes]:[RouteID]],6,FALSE), VLOOKUP(PrivateSchedule[[#This Row],[re]],RTARoutes[[StageCodes]:[RouteID]],6,FALSE))</f>
        <v>PVT75</v>
      </c>
      <c r="AE2286" t="str" cm="1">
        <f t="array" ref="AE2286">_xlfn.IFS( NOT(ISNA(VLOOKUP(PrivateSchedule[[#This Row],[ow]],RTARoutes[[StageCodes]:[RouteID]],6,FALSE))), "O",  NOT(ISNA(VLOOKUP(PrivateSchedule[[#This Row],[re]],RTARoutes[[StageCodes]:[RouteID]],6,FALSE))), "R")</f>
        <v>R</v>
      </c>
      <c r="AF2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87" spans="2:33">
      <c r="O2287" s="171" t="s">
        <v>3510</v>
      </c>
      <c r="T2287" s="173" t="s">
        <v>421</v>
      </c>
      <c r="U2287" t="str">
        <f t="shared" si="140"/>
        <v>Bogda-VASCO</v>
      </c>
      <c r="V2287" s="163">
        <v>0.70486111111111116</v>
      </c>
      <c r="AA2287" s="165" t="str">
        <f t="shared" si="141"/>
        <v/>
      </c>
      <c r="AB2287" t="str">
        <f t="shared" si="142"/>
        <v>VSD</v>
      </c>
      <c r="AC2287" t="str">
        <f t="shared" si="143"/>
        <v>GA02V4373</v>
      </c>
      <c r="AD2287" t="str">
        <f>_xlfn.IFNA(VLOOKUP(PrivateSchedule[[#This Row],[ow]],RTARoutes[[StageCodes]:[RouteID]],6,FALSE), VLOOKUP(PrivateSchedule[[#This Row],[re]],RTARoutes[[StageCodes]:[RouteID]],6,FALSE))</f>
        <v>PVT75</v>
      </c>
      <c r="AE2287" t="str" cm="1">
        <f t="array" ref="AE2287">_xlfn.IFS( NOT(ISNA(VLOOKUP(PrivateSchedule[[#This Row],[ow]],RTARoutes[[StageCodes]:[RouteID]],6,FALSE))), "O",  NOT(ISNA(VLOOKUP(PrivateSchedule[[#This Row],[re]],RTARoutes[[StageCodes]:[RouteID]],6,FALSE))), "R")</f>
        <v>O</v>
      </c>
      <c r="AF2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88" spans="2:33">
      <c r="O2288" s="171" t="s">
        <v>421</v>
      </c>
      <c r="T2288" s="173" t="s">
        <v>3510</v>
      </c>
      <c r="U2288" t="str">
        <f t="shared" si="140"/>
        <v>VASCO-Bogda</v>
      </c>
      <c r="V2288" s="163">
        <v>0.73263888888888884</v>
      </c>
      <c r="AA2288" s="165" t="str">
        <f t="shared" si="141"/>
        <v/>
      </c>
      <c r="AB2288" t="str">
        <f t="shared" si="142"/>
        <v>VSD</v>
      </c>
      <c r="AC2288" t="str">
        <f t="shared" si="143"/>
        <v>GA02V4373</v>
      </c>
      <c r="AD2288" t="str">
        <f>_xlfn.IFNA(VLOOKUP(PrivateSchedule[[#This Row],[ow]],RTARoutes[[StageCodes]:[RouteID]],6,FALSE), VLOOKUP(PrivateSchedule[[#This Row],[re]],RTARoutes[[StageCodes]:[RouteID]],6,FALSE))</f>
        <v>PVT75</v>
      </c>
      <c r="AE2288" t="str" cm="1">
        <f t="array" ref="AE2288">_xlfn.IFS( NOT(ISNA(VLOOKUP(PrivateSchedule[[#This Row],[ow]],RTARoutes[[StageCodes]:[RouteID]],6,FALSE))), "O",  NOT(ISNA(VLOOKUP(PrivateSchedule[[#This Row],[re]],RTARoutes[[StageCodes]:[RouteID]],6,FALSE))), "R")</f>
        <v>R</v>
      </c>
      <c r="AF2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89" spans="2:33">
      <c r="O2289" s="171" t="s">
        <v>3510</v>
      </c>
      <c r="T2289" s="173" t="s">
        <v>421</v>
      </c>
      <c r="U2289" t="str">
        <f t="shared" si="140"/>
        <v>Bogda-VASCO</v>
      </c>
      <c r="V2289" s="163">
        <v>0.80902777777777779</v>
      </c>
      <c r="AA2289" s="165" t="str">
        <f t="shared" si="141"/>
        <v/>
      </c>
      <c r="AB2289" t="str">
        <f t="shared" si="142"/>
        <v>VSD</v>
      </c>
      <c r="AC2289" t="str">
        <f t="shared" si="143"/>
        <v>GA02V4373</v>
      </c>
      <c r="AD2289" t="str">
        <f>_xlfn.IFNA(VLOOKUP(PrivateSchedule[[#This Row],[ow]],RTARoutes[[StageCodes]:[RouteID]],6,FALSE), VLOOKUP(PrivateSchedule[[#This Row],[re]],RTARoutes[[StageCodes]:[RouteID]],6,FALSE))</f>
        <v>PVT75</v>
      </c>
      <c r="AE2289" t="str" cm="1">
        <f t="array" ref="AE2289">_xlfn.IFS( NOT(ISNA(VLOOKUP(PrivateSchedule[[#This Row],[ow]],RTARoutes[[StageCodes]:[RouteID]],6,FALSE))), "O",  NOT(ISNA(VLOOKUP(PrivateSchedule[[#This Row],[re]],RTARoutes[[StageCodes]:[RouteID]],6,FALSE))), "R")</f>
        <v>O</v>
      </c>
      <c r="AF2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90" spans="2:33">
      <c r="O2290" s="171" t="s">
        <v>421</v>
      </c>
      <c r="T2290" s="173" t="s">
        <v>3510</v>
      </c>
      <c r="U2290" t="str">
        <f t="shared" si="140"/>
        <v>VASCO-Bogda</v>
      </c>
      <c r="V2290" s="163">
        <v>0.83680555555555558</v>
      </c>
      <c r="AA2290" s="165" t="str">
        <f t="shared" si="141"/>
        <v/>
      </c>
      <c r="AB2290" t="str">
        <f t="shared" si="142"/>
        <v>VSD</v>
      </c>
      <c r="AC2290" t="str">
        <f t="shared" si="143"/>
        <v>GA02V4373</v>
      </c>
      <c r="AD2290" t="str">
        <f>_xlfn.IFNA(VLOOKUP(PrivateSchedule[[#This Row],[ow]],RTARoutes[[StageCodes]:[RouteID]],6,FALSE), VLOOKUP(PrivateSchedule[[#This Row],[re]],RTARoutes[[StageCodes]:[RouteID]],6,FALSE))</f>
        <v>PVT75</v>
      </c>
      <c r="AE2290" t="str" cm="1">
        <f t="array" ref="AE2290">_xlfn.IFS( NOT(ISNA(VLOOKUP(PrivateSchedule[[#This Row],[ow]],RTARoutes[[StageCodes]:[RouteID]],6,FALSE))), "O",  NOT(ISNA(VLOOKUP(PrivateSchedule[[#This Row],[re]],RTARoutes[[StageCodes]:[RouteID]],6,FALSE))), "R")</f>
        <v>R</v>
      </c>
      <c r="AF2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91" spans="2:33">
      <c r="B2291" s="171" t="s">
        <v>4245</v>
      </c>
      <c r="C2291" s="172" t="s">
        <v>4246</v>
      </c>
      <c r="E2291" s="176" t="s">
        <v>4247</v>
      </c>
      <c r="F2291" s="177" t="s">
        <v>4248</v>
      </c>
      <c r="J2291" s="171" t="s">
        <v>4249</v>
      </c>
      <c r="L2291" s="172" t="s">
        <v>16</v>
      </c>
      <c r="M2291" s="198">
        <v>31</v>
      </c>
      <c r="O2291" s="171" t="s">
        <v>3510</v>
      </c>
      <c r="T2291" s="173" t="s">
        <v>421</v>
      </c>
      <c r="U2291" t="str">
        <f t="shared" si="140"/>
        <v>Bogda-VASCO</v>
      </c>
      <c r="V2291" s="163">
        <v>0.2951388888888889</v>
      </c>
      <c r="AA2291" s="165" t="str">
        <f t="shared" si="141"/>
        <v/>
      </c>
      <c r="AB2291" t="str">
        <f t="shared" si="142"/>
        <v>VSD</v>
      </c>
      <c r="AC2291" t="str">
        <f t="shared" si="143"/>
        <v>GA03K1538</v>
      </c>
      <c r="AD2291" t="str">
        <f>_xlfn.IFNA(VLOOKUP(PrivateSchedule[[#This Row],[ow]],RTARoutes[[StageCodes]:[RouteID]],6,FALSE), VLOOKUP(PrivateSchedule[[#This Row],[re]],RTARoutes[[StageCodes]:[RouteID]],6,FALSE))</f>
        <v>PVT75</v>
      </c>
      <c r="AE2291" t="str" cm="1">
        <f t="array" ref="AE2291">_xlfn.IFS( NOT(ISNA(VLOOKUP(PrivateSchedule[[#This Row],[ow]],RTARoutes[[StageCodes]:[RouteID]],6,FALSE))), "O",  NOT(ISNA(VLOOKUP(PrivateSchedule[[#This Row],[re]],RTARoutes[[StageCodes]:[RouteID]],6,FALSE))), "R")</f>
        <v>O</v>
      </c>
      <c r="AF2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92" spans="2:33">
      <c r="O2292" s="171" t="s">
        <v>421</v>
      </c>
      <c r="T2292" s="173" t="s">
        <v>3510</v>
      </c>
      <c r="U2292" t="str">
        <f t="shared" si="140"/>
        <v>VASCO-Bogda</v>
      </c>
      <c r="V2292" s="163">
        <v>0.32291666666666669</v>
      </c>
      <c r="AA2292" s="165" t="str">
        <f t="shared" si="141"/>
        <v/>
      </c>
      <c r="AB2292" t="str">
        <f t="shared" si="142"/>
        <v>VSD</v>
      </c>
      <c r="AC2292" t="str">
        <f t="shared" si="143"/>
        <v>GA03K1538</v>
      </c>
      <c r="AD2292" t="str">
        <f>_xlfn.IFNA(VLOOKUP(PrivateSchedule[[#This Row],[ow]],RTARoutes[[StageCodes]:[RouteID]],6,FALSE), VLOOKUP(PrivateSchedule[[#This Row],[re]],RTARoutes[[StageCodes]:[RouteID]],6,FALSE))</f>
        <v>PVT75</v>
      </c>
      <c r="AE2292" t="str" cm="1">
        <f t="array" ref="AE2292">_xlfn.IFS( NOT(ISNA(VLOOKUP(PrivateSchedule[[#This Row],[ow]],RTARoutes[[StageCodes]:[RouteID]],6,FALSE))), "O",  NOT(ISNA(VLOOKUP(PrivateSchedule[[#This Row],[re]],RTARoutes[[StageCodes]:[RouteID]],6,FALSE))), "R")</f>
        <v>R</v>
      </c>
      <c r="AF2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93" spans="2:33">
      <c r="O2293" s="171" t="s">
        <v>3510</v>
      </c>
      <c r="T2293" s="173" t="s">
        <v>421</v>
      </c>
      <c r="U2293" t="str">
        <f t="shared" si="140"/>
        <v>Bogda-VASCO</v>
      </c>
      <c r="V2293" s="163">
        <v>0.39930555555555558</v>
      </c>
      <c r="AA2293" s="165" t="str">
        <f t="shared" si="141"/>
        <v/>
      </c>
      <c r="AB2293" t="str">
        <f t="shared" si="142"/>
        <v>VSD</v>
      </c>
      <c r="AC2293" t="str">
        <f t="shared" si="143"/>
        <v>GA03K1538</v>
      </c>
      <c r="AD2293" t="str">
        <f>_xlfn.IFNA(VLOOKUP(PrivateSchedule[[#This Row],[ow]],RTARoutes[[StageCodes]:[RouteID]],6,FALSE), VLOOKUP(PrivateSchedule[[#This Row],[re]],RTARoutes[[StageCodes]:[RouteID]],6,FALSE))</f>
        <v>PVT75</v>
      </c>
      <c r="AE2293" t="str" cm="1">
        <f t="array" ref="AE2293">_xlfn.IFS( NOT(ISNA(VLOOKUP(PrivateSchedule[[#This Row],[ow]],RTARoutes[[StageCodes]:[RouteID]],6,FALSE))), "O",  NOT(ISNA(VLOOKUP(PrivateSchedule[[#This Row],[re]],RTARoutes[[StageCodes]:[RouteID]],6,FALSE))), "R")</f>
        <v>O</v>
      </c>
      <c r="AF2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94" spans="2:33">
      <c r="O2294" s="171" t="s">
        <v>421</v>
      </c>
      <c r="T2294" s="173" t="s">
        <v>3510</v>
      </c>
      <c r="U2294" t="str">
        <f t="shared" si="140"/>
        <v>VASCO-Bogda</v>
      </c>
      <c r="V2294" s="163">
        <v>0.42708333333333331</v>
      </c>
      <c r="AA2294" s="165" t="str">
        <f t="shared" si="141"/>
        <v/>
      </c>
      <c r="AB2294" t="str">
        <f t="shared" si="142"/>
        <v>VSD</v>
      </c>
      <c r="AC2294" t="str">
        <f t="shared" si="143"/>
        <v>GA03K1538</v>
      </c>
      <c r="AD2294" t="str">
        <f>_xlfn.IFNA(VLOOKUP(PrivateSchedule[[#This Row],[ow]],RTARoutes[[StageCodes]:[RouteID]],6,FALSE), VLOOKUP(PrivateSchedule[[#This Row],[re]],RTARoutes[[StageCodes]:[RouteID]],6,FALSE))</f>
        <v>PVT75</v>
      </c>
      <c r="AE2294" t="str" cm="1">
        <f t="array" ref="AE2294">_xlfn.IFS( NOT(ISNA(VLOOKUP(PrivateSchedule[[#This Row],[ow]],RTARoutes[[StageCodes]:[RouteID]],6,FALSE))), "O",  NOT(ISNA(VLOOKUP(PrivateSchedule[[#This Row],[re]],RTARoutes[[StageCodes]:[RouteID]],6,FALSE))), "R")</f>
        <v>R</v>
      </c>
      <c r="AF2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95" spans="2:33">
      <c r="O2295" s="171" t="s">
        <v>3510</v>
      </c>
      <c r="T2295" s="173" t="s">
        <v>421</v>
      </c>
      <c r="U2295" t="str">
        <f t="shared" si="140"/>
        <v>Bogda-VASCO</v>
      </c>
      <c r="V2295" s="163">
        <v>0.50347222222222221</v>
      </c>
      <c r="AA2295" s="165" t="str">
        <f t="shared" si="141"/>
        <v/>
      </c>
      <c r="AB2295" t="str">
        <f t="shared" si="142"/>
        <v>VSD</v>
      </c>
      <c r="AC2295" t="str">
        <f t="shared" si="143"/>
        <v>GA03K1538</v>
      </c>
      <c r="AD2295" t="str">
        <f>_xlfn.IFNA(VLOOKUP(PrivateSchedule[[#This Row],[ow]],RTARoutes[[StageCodes]:[RouteID]],6,FALSE), VLOOKUP(PrivateSchedule[[#This Row],[re]],RTARoutes[[StageCodes]:[RouteID]],6,FALSE))</f>
        <v>PVT75</v>
      </c>
      <c r="AE2295" t="str" cm="1">
        <f t="array" ref="AE2295">_xlfn.IFS( NOT(ISNA(VLOOKUP(PrivateSchedule[[#This Row],[ow]],RTARoutes[[StageCodes]:[RouteID]],6,FALSE))), "O",  NOT(ISNA(VLOOKUP(PrivateSchedule[[#This Row],[re]],RTARoutes[[StageCodes]:[RouteID]],6,FALSE))), "R")</f>
        <v>O</v>
      </c>
      <c r="AF2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96" spans="2:33">
      <c r="O2296" s="171" t="s">
        <v>421</v>
      </c>
      <c r="T2296" s="173" t="s">
        <v>3510</v>
      </c>
      <c r="U2296" t="str">
        <f t="shared" si="140"/>
        <v>VASCO-Bogda</v>
      </c>
      <c r="V2296" s="163">
        <v>0.53125</v>
      </c>
      <c r="AA2296" s="165" t="str">
        <f t="shared" si="141"/>
        <v/>
      </c>
      <c r="AB2296" t="str">
        <f t="shared" si="142"/>
        <v>VSD</v>
      </c>
      <c r="AC2296" t="str">
        <f t="shared" si="143"/>
        <v>GA03K1538</v>
      </c>
      <c r="AD2296" t="str">
        <f>_xlfn.IFNA(VLOOKUP(PrivateSchedule[[#This Row],[ow]],RTARoutes[[StageCodes]:[RouteID]],6,FALSE), VLOOKUP(PrivateSchedule[[#This Row],[re]],RTARoutes[[StageCodes]:[RouteID]],6,FALSE))</f>
        <v>PVT75</v>
      </c>
      <c r="AE2296" t="str" cm="1">
        <f t="array" ref="AE2296">_xlfn.IFS( NOT(ISNA(VLOOKUP(PrivateSchedule[[#This Row],[ow]],RTARoutes[[StageCodes]:[RouteID]],6,FALSE))), "O",  NOT(ISNA(VLOOKUP(PrivateSchedule[[#This Row],[re]],RTARoutes[[StageCodes]:[RouteID]],6,FALSE))), "R")</f>
        <v>R</v>
      </c>
      <c r="AF2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97" spans="2:33">
      <c r="O2297" s="171" t="s">
        <v>3510</v>
      </c>
      <c r="T2297" s="173" t="s">
        <v>421</v>
      </c>
      <c r="U2297" t="str">
        <f t="shared" si="140"/>
        <v>Bogda-VASCO</v>
      </c>
      <c r="V2297" s="163">
        <v>0.60763888888888884</v>
      </c>
      <c r="AA2297" s="165" t="str">
        <f t="shared" si="141"/>
        <v/>
      </c>
      <c r="AB2297" t="str">
        <f t="shared" si="142"/>
        <v>VSD</v>
      </c>
      <c r="AC2297" t="str">
        <f t="shared" si="143"/>
        <v>GA03K1538</v>
      </c>
      <c r="AD2297" t="str">
        <f>_xlfn.IFNA(VLOOKUP(PrivateSchedule[[#This Row],[ow]],RTARoutes[[StageCodes]:[RouteID]],6,FALSE), VLOOKUP(PrivateSchedule[[#This Row],[re]],RTARoutes[[StageCodes]:[RouteID]],6,FALSE))</f>
        <v>PVT75</v>
      </c>
      <c r="AE2297" t="str" cm="1">
        <f t="array" ref="AE2297">_xlfn.IFS( NOT(ISNA(VLOOKUP(PrivateSchedule[[#This Row],[ow]],RTARoutes[[StageCodes]:[RouteID]],6,FALSE))), "O",  NOT(ISNA(VLOOKUP(PrivateSchedule[[#This Row],[re]],RTARoutes[[StageCodes]:[RouteID]],6,FALSE))), "R")</f>
        <v>O</v>
      </c>
      <c r="AF2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298" spans="2:33">
      <c r="O2298" s="171" t="s">
        <v>421</v>
      </c>
      <c r="T2298" s="173" t="s">
        <v>3510</v>
      </c>
      <c r="U2298" t="str">
        <f t="shared" si="140"/>
        <v>VASCO-Bogda</v>
      </c>
      <c r="V2298" s="163">
        <v>0.63541666666666663</v>
      </c>
      <c r="AA2298" s="165" t="str">
        <f t="shared" si="141"/>
        <v/>
      </c>
      <c r="AB2298" t="str">
        <f t="shared" si="142"/>
        <v>VSD</v>
      </c>
      <c r="AC2298" t="str">
        <f t="shared" si="143"/>
        <v>GA03K1538</v>
      </c>
      <c r="AD2298" t="str">
        <f>_xlfn.IFNA(VLOOKUP(PrivateSchedule[[#This Row],[ow]],RTARoutes[[StageCodes]:[RouteID]],6,FALSE), VLOOKUP(PrivateSchedule[[#This Row],[re]],RTARoutes[[StageCodes]:[RouteID]],6,FALSE))</f>
        <v>PVT75</v>
      </c>
      <c r="AE2298" t="str" cm="1">
        <f t="array" ref="AE2298">_xlfn.IFS( NOT(ISNA(VLOOKUP(PrivateSchedule[[#This Row],[ow]],RTARoutes[[StageCodes]:[RouteID]],6,FALSE))), "O",  NOT(ISNA(VLOOKUP(PrivateSchedule[[#This Row],[re]],RTARoutes[[StageCodes]:[RouteID]],6,FALSE))), "R")</f>
        <v>R</v>
      </c>
      <c r="AF2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299" spans="2:33">
      <c r="O2299" s="171" t="s">
        <v>3510</v>
      </c>
      <c r="T2299" s="173" t="s">
        <v>421</v>
      </c>
      <c r="U2299" t="str">
        <f t="shared" si="140"/>
        <v>Bogda-VASCO</v>
      </c>
      <c r="V2299" s="163">
        <v>0.71180555555555558</v>
      </c>
      <c r="AA2299" s="165" t="str">
        <f t="shared" si="141"/>
        <v/>
      </c>
      <c r="AB2299" t="str">
        <f t="shared" si="142"/>
        <v>VSD</v>
      </c>
      <c r="AC2299" t="str">
        <f t="shared" si="143"/>
        <v>GA03K1538</v>
      </c>
      <c r="AD2299" t="str">
        <f>_xlfn.IFNA(VLOOKUP(PrivateSchedule[[#This Row],[ow]],RTARoutes[[StageCodes]:[RouteID]],6,FALSE), VLOOKUP(PrivateSchedule[[#This Row],[re]],RTARoutes[[StageCodes]:[RouteID]],6,FALSE))</f>
        <v>PVT75</v>
      </c>
      <c r="AE2299" t="str" cm="1">
        <f t="array" ref="AE2299">_xlfn.IFS( NOT(ISNA(VLOOKUP(PrivateSchedule[[#This Row],[ow]],RTARoutes[[StageCodes]:[RouteID]],6,FALSE))), "O",  NOT(ISNA(VLOOKUP(PrivateSchedule[[#This Row],[re]],RTARoutes[[StageCodes]:[RouteID]],6,FALSE))), "R")</f>
        <v>O</v>
      </c>
      <c r="AF2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00" spans="2:33">
      <c r="O2300" s="171" t="s">
        <v>421</v>
      </c>
      <c r="T2300" s="173" t="s">
        <v>3510</v>
      </c>
      <c r="U2300" t="str">
        <f t="shared" si="140"/>
        <v>VASCO-Bogda</v>
      </c>
      <c r="V2300" s="163">
        <v>0.73958333333333337</v>
      </c>
      <c r="AA2300" s="165" t="str">
        <f t="shared" si="141"/>
        <v/>
      </c>
      <c r="AB2300" t="str">
        <f t="shared" si="142"/>
        <v>VSD</v>
      </c>
      <c r="AC2300" t="str">
        <f t="shared" si="143"/>
        <v>GA03K1538</v>
      </c>
      <c r="AD2300" t="str">
        <f>_xlfn.IFNA(VLOOKUP(PrivateSchedule[[#This Row],[ow]],RTARoutes[[StageCodes]:[RouteID]],6,FALSE), VLOOKUP(PrivateSchedule[[#This Row],[re]],RTARoutes[[StageCodes]:[RouteID]],6,FALSE))</f>
        <v>PVT75</v>
      </c>
      <c r="AE2300" t="str" cm="1">
        <f t="array" ref="AE2300">_xlfn.IFS( NOT(ISNA(VLOOKUP(PrivateSchedule[[#This Row],[ow]],RTARoutes[[StageCodes]:[RouteID]],6,FALSE))), "O",  NOT(ISNA(VLOOKUP(PrivateSchedule[[#This Row],[re]],RTARoutes[[StageCodes]:[RouteID]],6,FALSE))), "R")</f>
        <v>R</v>
      </c>
      <c r="AF2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01" spans="2:33">
      <c r="O2301" s="171" t="s">
        <v>3510</v>
      </c>
      <c r="T2301" s="173" t="s">
        <v>421</v>
      </c>
      <c r="U2301" t="str">
        <f t="shared" si="140"/>
        <v>Bogda-VASCO</v>
      </c>
      <c r="V2301" s="163">
        <v>0.81597222222222221</v>
      </c>
      <c r="AA2301" s="165" t="str">
        <f t="shared" si="141"/>
        <v/>
      </c>
      <c r="AB2301" t="str">
        <f t="shared" si="142"/>
        <v>VSD</v>
      </c>
      <c r="AC2301" t="str">
        <f t="shared" si="143"/>
        <v>GA03K1538</v>
      </c>
      <c r="AD2301" t="str">
        <f>_xlfn.IFNA(VLOOKUP(PrivateSchedule[[#This Row],[ow]],RTARoutes[[StageCodes]:[RouteID]],6,FALSE), VLOOKUP(PrivateSchedule[[#This Row],[re]],RTARoutes[[StageCodes]:[RouteID]],6,FALSE))</f>
        <v>PVT75</v>
      </c>
      <c r="AE2301" t="str" cm="1">
        <f t="array" ref="AE2301">_xlfn.IFS( NOT(ISNA(VLOOKUP(PrivateSchedule[[#This Row],[ow]],RTARoutes[[StageCodes]:[RouteID]],6,FALSE))), "O",  NOT(ISNA(VLOOKUP(PrivateSchedule[[#This Row],[re]],RTARoutes[[StageCodes]:[RouteID]],6,FALSE))), "R")</f>
        <v>O</v>
      </c>
      <c r="AF2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02" spans="2:33">
      <c r="O2302" s="171" t="s">
        <v>421</v>
      </c>
      <c r="T2302" s="173" t="s">
        <v>3510</v>
      </c>
      <c r="U2302" t="str">
        <f t="shared" si="140"/>
        <v>VASCO-Bogda</v>
      </c>
      <c r="V2302" s="163">
        <v>0.84375</v>
      </c>
      <c r="AA2302" s="165" t="str">
        <f t="shared" si="141"/>
        <v/>
      </c>
      <c r="AB2302" t="str">
        <f t="shared" si="142"/>
        <v>VSD</v>
      </c>
      <c r="AC2302" t="str">
        <f t="shared" si="143"/>
        <v>GA03K1538</v>
      </c>
      <c r="AD2302" t="str">
        <f>_xlfn.IFNA(VLOOKUP(PrivateSchedule[[#This Row],[ow]],RTARoutes[[StageCodes]:[RouteID]],6,FALSE), VLOOKUP(PrivateSchedule[[#This Row],[re]],RTARoutes[[StageCodes]:[RouteID]],6,FALSE))</f>
        <v>PVT75</v>
      </c>
      <c r="AE2302" t="str" cm="1">
        <f t="array" ref="AE2302">_xlfn.IFS( NOT(ISNA(VLOOKUP(PrivateSchedule[[#This Row],[ow]],RTARoutes[[StageCodes]:[RouteID]],6,FALSE))), "O",  NOT(ISNA(VLOOKUP(PrivateSchedule[[#This Row],[re]],RTARoutes[[StageCodes]:[RouteID]],6,FALSE))), "R")</f>
        <v>R</v>
      </c>
      <c r="AF2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03" spans="2:33">
      <c r="B2303" s="171" t="s">
        <v>4250</v>
      </c>
      <c r="C2303" s="172" t="s">
        <v>4251</v>
      </c>
      <c r="E2303" s="176" t="s">
        <v>4252</v>
      </c>
      <c r="F2303" s="177" t="s">
        <v>4253</v>
      </c>
      <c r="J2303" s="171" t="s">
        <v>4254</v>
      </c>
      <c r="L2303" s="172" t="s">
        <v>16</v>
      </c>
      <c r="M2303" s="198">
        <v>27</v>
      </c>
      <c r="O2303" s="171" t="s">
        <v>3510</v>
      </c>
      <c r="T2303" s="173" t="s">
        <v>421</v>
      </c>
      <c r="U2303" t="str">
        <f t="shared" si="140"/>
        <v>Bogda-VASCO</v>
      </c>
      <c r="V2303" s="163">
        <v>0.30208333333333331</v>
      </c>
      <c r="AA2303" s="165" t="str">
        <f t="shared" si="141"/>
        <v/>
      </c>
      <c r="AB2303" t="str">
        <f t="shared" si="142"/>
        <v>VSD</v>
      </c>
      <c r="AC2303" t="str">
        <f t="shared" si="143"/>
        <v>GA02V4461</v>
      </c>
      <c r="AD2303" t="str">
        <f>_xlfn.IFNA(VLOOKUP(PrivateSchedule[[#This Row],[ow]],RTARoutes[[StageCodes]:[RouteID]],6,FALSE), VLOOKUP(PrivateSchedule[[#This Row],[re]],RTARoutes[[StageCodes]:[RouteID]],6,FALSE))</f>
        <v>PVT75</v>
      </c>
      <c r="AE2303" t="str" cm="1">
        <f t="array" ref="AE2303">_xlfn.IFS( NOT(ISNA(VLOOKUP(PrivateSchedule[[#This Row],[ow]],RTARoutes[[StageCodes]:[RouteID]],6,FALSE))), "O",  NOT(ISNA(VLOOKUP(PrivateSchedule[[#This Row],[re]],RTARoutes[[StageCodes]:[RouteID]],6,FALSE))), "R")</f>
        <v>O</v>
      </c>
      <c r="AF2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04" spans="2:33">
      <c r="O2304" s="171" t="s">
        <v>421</v>
      </c>
      <c r="T2304" s="173" t="s">
        <v>3510</v>
      </c>
      <c r="U2304" t="str">
        <f t="shared" si="140"/>
        <v>VASCO-Bogda</v>
      </c>
      <c r="V2304" s="163">
        <v>0.3298611111111111</v>
      </c>
      <c r="AA2304" s="165" t="str">
        <f t="shared" si="141"/>
        <v/>
      </c>
      <c r="AB2304" t="str">
        <f t="shared" si="142"/>
        <v>VSD</v>
      </c>
      <c r="AC2304" t="str">
        <f t="shared" si="143"/>
        <v>GA02V4461</v>
      </c>
      <c r="AD2304" t="str">
        <f>_xlfn.IFNA(VLOOKUP(PrivateSchedule[[#This Row],[ow]],RTARoutes[[StageCodes]:[RouteID]],6,FALSE), VLOOKUP(PrivateSchedule[[#This Row],[re]],RTARoutes[[StageCodes]:[RouteID]],6,FALSE))</f>
        <v>PVT75</v>
      </c>
      <c r="AE2304" t="str" cm="1">
        <f t="array" ref="AE2304">_xlfn.IFS( NOT(ISNA(VLOOKUP(PrivateSchedule[[#This Row],[ow]],RTARoutes[[StageCodes]:[RouteID]],6,FALSE))), "O",  NOT(ISNA(VLOOKUP(PrivateSchedule[[#This Row],[re]],RTARoutes[[StageCodes]:[RouteID]],6,FALSE))), "R")</f>
        <v>R</v>
      </c>
      <c r="AF2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05" spans="2:33">
      <c r="O2305" s="171" t="s">
        <v>3510</v>
      </c>
      <c r="T2305" s="173" t="s">
        <v>421</v>
      </c>
      <c r="U2305" t="str">
        <f t="shared" si="140"/>
        <v>Bogda-VASCO</v>
      </c>
      <c r="V2305" s="163">
        <v>0.40625</v>
      </c>
      <c r="AA2305" s="165" t="str">
        <f t="shared" si="141"/>
        <v/>
      </c>
      <c r="AB2305" t="str">
        <f t="shared" si="142"/>
        <v>VSD</v>
      </c>
      <c r="AC2305" t="str">
        <f t="shared" si="143"/>
        <v>GA02V4461</v>
      </c>
      <c r="AD2305" t="str">
        <f>_xlfn.IFNA(VLOOKUP(PrivateSchedule[[#This Row],[ow]],RTARoutes[[StageCodes]:[RouteID]],6,FALSE), VLOOKUP(PrivateSchedule[[#This Row],[re]],RTARoutes[[StageCodes]:[RouteID]],6,FALSE))</f>
        <v>PVT75</v>
      </c>
      <c r="AE2305" t="str" cm="1">
        <f t="array" ref="AE2305">_xlfn.IFS( NOT(ISNA(VLOOKUP(PrivateSchedule[[#This Row],[ow]],RTARoutes[[StageCodes]:[RouteID]],6,FALSE))), "O",  NOT(ISNA(VLOOKUP(PrivateSchedule[[#This Row],[re]],RTARoutes[[StageCodes]:[RouteID]],6,FALSE))), "R")</f>
        <v>O</v>
      </c>
      <c r="AF2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06" spans="2:33">
      <c r="O2306" s="171" t="s">
        <v>421</v>
      </c>
      <c r="T2306" s="173" t="s">
        <v>3510</v>
      </c>
      <c r="U2306" t="str">
        <f t="shared" si="140"/>
        <v>VASCO-Bogda</v>
      </c>
      <c r="V2306" s="163">
        <v>0.43402777777777779</v>
      </c>
      <c r="AA2306" s="165" t="str">
        <f t="shared" si="141"/>
        <v/>
      </c>
      <c r="AB2306" t="str">
        <f t="shared" si="142"/>
        <v>VSD</v>
      </c>
      <c r="AC2306" t="str">
        <f t="shared" si="143"/>
        <v>GA02V4461</v>
      </c>
      <c r="AD2306" t="str">
        <f>_xlfn.IFNA(VLOOKUP(PrivateSchedule[[#This Row],[ow]],RTARoutes[[StageCodes]:[RouteID]],6,FALSE), VLOOKUP(PrivateSchedule[[#This Row],[re]],RTARoutes[[StageCodes]:[RouteID]],6,FALSE))</f>
        <v>PVT75</v>
      </c>
      <c r="AE2306" t="str" cm="1">
        <f t="array" ref="AE2306">_xlfn.IFS( NOT(ISNA(VLOOKUP(PrivateSchedule[[#This Row],[ow]],RTARoutes[[StageCodes]:[RouteID]],6,FALSE))), "O",  NOT(ISNA(VLOOKUP(PrivateSchedule[[#This Row],[re]],RTARoutes[[StageCodes]:[RouteID]],6,FALSE))), "R")</f>
        <v>R</v>
      </c>
      <c r="AF2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07" spans="2:33">
      <c r="O2307" s="171" t="s">
        <v>3510</v>
      </c>
      <c r="T2307" s="173" t="s">
        <v>421</v>
      </c>
      <c r="U2307" t="str">
        <f t="shared" ref="U2307:U2370" si="144">_xlfn.IFNA(VLOOKUP($O2307,Code2Loc,2,FALSE)
&amp; IF( OR( ISNA($P2307), LEN($P2307)=0), "",  "-" &amp; VLOOKUP($P2307,Code2Loc,2,FALSE))
&amp; IF( OR( ISNA($Q2307), LEN($Q2307)=0), "",  "-" &amp; VLOOKUP($Q2307,Code2Loc,2,FALSE))
&amp; IF( OR( ISNA($R2307), LEN($R2307)=0), "",  "-" &amp; VLOOKUP($R2307,Code2Loc,2,FALSE))
&amp; IF( OR( ISNA($S2307), LEN($S2307)=0), "",  "-" &amp; VLOOKUP($S2307,Code2Loc,2,FALSE))
&amp; IF( OR( ISNA($T2307), LEN($T2307)=0), "",  "-" &amp; VLOOKUP($T2307,Code2Loc,2,FALSE)),"")</f>
        <v>Bogda-VASCO</v>
      </c>
      <c r="V2307" s="163">
        <v>0.51041666666666663</v>
      </c>
      <c r="AA2307" s="165" t="str">
        <f t="shared" ref="AA2307:AA2370" si="145">IF(ISBLANK($V2307), "", _xlfn.IFNA($V2307 + _xlfn.IFNA( VLOOKUP($O2307 &amp; IF(ISBLANK($P2307),"", "-" &amp; $P2307) &amp; IF(ISBLANK($Q2307),"", "-" &amp; $Q2307) &amp; IF(ISBLANK($R2307),"", "-" &amp; $R2307) &amp; IF(ISBLANK($S2307),"", "-" &amp; $S2307) &amp; IF(ISBLANK($T2307),"", "-" &amp; $T2307),TravelTime,8,FALSE), VLOOKUP($T2307 &amp; IF(ISBLANK($S2307),"", "-" &amp; $S2307) &amp; IF(ISBLANK($R2307),"", "-" &amp; $R2307) &amp; IF(ISBLANK($Q2307),"", "-" &amp; $Q2307) &amp; IF(ISBLANK($P2307),"", "-" &amp; $P2307) &amp; IF(ISBLANK($O2307),"", "-" &amp; $O2307),TravelTime,8,FALSE)) / 1440, ""))</f>
        <v/>
      </c>
      <c r="AB2307" t="str">
        <f t="shared" ref="AB2307:AB2370" si="146">IF(AND(LEN($A2307)&lt;&gt;0,LEN($A2307)&lt;&gt;0),$A2307,$AB2306)</f>
        <v>VSD</v>
      </c>
      <c r="AC2307" t="str">
        <f t="shared" ref="AC2307:AC2370" si="147">IF(AND(LEN($J2307)&lt;&gt;0,LEN($B2307)&lt;&gt;0),$J2307,$AC2306)</f>
        <v>GA02V4461</v>
      </c>
      <c r="AD2307" t="str">
        <f>_xlfn.IFNA(VLOOKUP(PrivateSchedule[[#This Row],[ow]],RTARoutes[[StageCodes]:[RouteID]],6,FALSE), VLOOKUP(PrivateSchedule[[#This Row],[re]],RTARoutes[[StageCodes]:[RouteID]],6,FALSE))</f>
        <v>PVT75</v>
      </c>
      <c r="AE2307" t="str" cm="1">
        <f t="array" ref="AE2307">_xlfn.IFS( NOT(ISNA(VLOOKUP(PrivateSchedule[[#This Row],[ow]],RTARoutes[[StageCodes]:[RouteID]],6,FALSE))), "O",  NOT(ISNA(VLOOKUP(PrivateSchedule[[#This Row],[re]],RTARoutes[[StageCodes]:[RouteID]],6,FALSE))), "R")</f>
        <v>O</v>
      </c>
      <c r="AF2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08" spans="2:33">
      <c r="O2308" s="171" t="s">
        <v>421</v>
      </c>
      <c r="T2308" s="173" t="s">
        <v>3510</v>
      </c>
      <c r="U2308" t="str">
        <f t="shared" si="144"/>
        <v>VASCO-Bogda</v>
      </c>
      <c r="V2308" s="163">
        <v>0.53819444444444442</v>
      </c>
      <c r="AA2308" s="165" t="str">
        <f t="shared" si="145"/>
        <v/>
      </c>
      <c r="AB2308" t="str">
        <f t="shared" si="146"/>
        <v>VSD</v>
      </c>
      <c r="AC2308" t="str">
        <f t="shared" si="147"/>
        <v>GA02V4461</v>
      </c>
      <c r="AD2308" t="str">
        <f>_xlfn.IFNA(VLOOKUP(PrivateSchedule[[#This Row],[ow]],RTARoutes[[StageCodes]:[RouteID]],6,FALSE), VLOOKUP(PrivateSchedule[[#This Row],[re]],RTARoutes[[StageCodes]:[RouteID]],6,FALSE))</f>
        <v>PVT75</v>
      </c>
      <c r="AE2308" t="str" cm="1">
        <f t="array" ref="AE2308">_xlfn.IFS( NOT(ISNA(VLOOKUP(PrivateSchedule[[#This Row],[ow]],RTARoutes[[StageCodes]:[RouteID]],6,FALSE))), "O",  NOT(ISNA(VLOOKUP(PrivateSchedule[[#This Row],[re]],RTARoutes[[StageCodes]:[RouteID]],6,FALSE))), "R")</f>
        <v>R</v>
      </c>
      <c r="AF2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09" spans="2:33">
      <c r="O2309" s="171" t="s">
        <v>3510</v>
      </c>
      <c r="T2309" s="173" t="s">
        <v>421</v>
      </c>
      <c r="U2309" t="str">
        <f t="shared" si="144"/>
        <v>Bogda-VASCO</v>
      </c>
      <c r="V2309" s="163">
        <v>0.61458333333333337</v>
      </c>
      <c r="AA2309" s="165" t="str">
        <f t="shared" si="145"/>
        <v/>
      </c>
      <c r="AB2309" t="str">
        <f t="shared" si="146"/>
        <v>VSD</v>
      </c>
      <c r="AC2309" t="str">
        <f t="shared" si="147"/>
        <v>GA02V4461</v>
      </c>
      <c r="AD2309" t="str">
        <f>_xlfn.IFNA(VLOOKUP(PrivateSchedule[[#This Row],[ow]],RTARoutes[[StageCodes]:[RouteID]],6,FALSE), VLOOKUP(PrivateSchedule[[#This Row],[re]],RTARoutes[[StageCodes]:[RouteID]],6,FALSE))</f>
        <v>PVT75</v>
      </c>
      <c r="AE2309" t="str" cm="1">
        <f t="array" ref="AE2309">_xlfn.IFS( NOT(ISNA(VLOOKUP(PrivateSchedule[[#This Row],[ow]],RTARoutes[[StageCodes]:[RouteID]],6,FALSE))), "O",  NOT(ISNA(VLOOKUP(PrivateSchedule[[#This Row],[re]],RTARoutes[[StageCodes]:[RouteID]],6,FALSE))), "R")</f>
        <v>O</v>
      </c>
      <c r="AF2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10" spans="2:33">
      <c r="O2310" s="171" t="s">
        <v>421</v>
      </c>
      <c r="T2310" s="173" t="s">
        <v>3510</v>
      </c>
      <c r="U2310" t="str">
        <f t="shared" si="144"/>
        <v>VASCO-Bogda</v>
      </c>
      <c r="V2310" s="163">
        <v>0.64236111111111116</v>
      </c>
      <c r="AA2310" s="165" t="str">
        <f t="shared" si="145"/>
        <v/>
      </c>
      <c r="AB2310" t="str">
        <f t="shared" si="146"/>
        <v>VSD</v>
      </c>
      <c r="AC2310" t="str">
        <f t="shared" si="147"/>
        <v>GA02V4461</v>
      </c>
      <c r="AD2310" t="str">
        <f>_xlfn.IFNA(VLOOKUP(PrivateSchedule[[#This Row],[ow]],RTARoutes[[StageCodes]:[RouteID]],6,FALSE), VLOOKUP(PrivateSchedule[[#This Row],[re]],RTARoutes[[StageCodes]:[RouteID]],6,FALSE))</f>
        <v>PVT75</v>
      </c>
      <c r="AE2310" t="str" cm="1">
        <f t="array" ref="AE2310">_xlfn.IFS( NOT(ISNA(VLOOKUP(PrivateSchedule[[#This Row],[ow]],RTARoutes[[StageCodes]:[RouteID]],6,FALSE))), "O",  NOT(ISNA(VLOOKUP(PrivateSchedule[[#This Row],[re]],RTARoutes[[StageCodes]:[RouteID]],6,FALSE))), "R")</f>
        <v>R</v>
      </c>
      <c r="AF2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11" spans="2:33">
      <c r="O2311" s="171" t="s">
        <v>3510</v>
      </c>
      <c r="T2311" s="173" t="s">
        <v>421</v>
      </c>
      <c r="U2311" t="str">
        <f t="shared" si="144"/>
        <v>Bogda-VASCO</v>
      </c>
      <c r="V2311" s="163">
        <v>0.71875</v>
      </c>
      <c r="AA2311" s="165" t="str">
        <f t="shared" si="145"/>
        <v/>
      </c>
      <c r="AB2311" t="str">
        <f t="shared" si="146"/>
        <v>VSD</v>
      </c>
      <c r="AC2311" t="str">
        <f t="shared" si="147"/>
        <v>GA02V4461</v>
      </c>
      <c r="AD2311" t="str">
        <f>_xlfn.IFNA(VLOOKUP(PrivateSchedule[[#This Row],[ow]],RTARoutes[[StageCodes]:[RouteID]],6,FALSE), VLOOKUP(PrivateSchedule[[#This Row],[re]],RTARoutes[[StageCodes]:[RouteID]],6,FALSE))</f>
        <v>PVT75</v>
      </c>
      <c r="AE2311" t="str" cm="1">
        <f t="array" ref="AE2311">_xlfn.IFS( NOT(ISNA(VLOOKUP(PrivateSchedule[[#This Row],[ow]],RTARoutes[[StageCodes]:[RouteID]],6,FALSE))), "O",  NOT(ISNA(VLOOKUP(PrivateSchedule[[#This Row],[re]],RTARoutes[[StageCodes]:[RouteID]],6,FALSE))), "R")</f>
        <v>O</v>
      </c>
      <c r="AF2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12" spans="2:33">
      <c r="O2312" s="171" t="s">
        <v>421</v>
      </c>
      <c r="T2312" s="173" t="s">
        <v>3510</v>
      </c>
      <c r="U2312" t="str">
        <f t="shared" si="144"/>
        <v>VASCO-Bogda</v>
      </c>
      <c r="V2312" s="163">
        <v>0.74652777777777779</v>
      </c>
      <c r="AA2312" s="165" t="str">
        <f t="shared" si="145"/>
        <v/>
      </c>
      <c r="AB2312" t="str">
        <f t="shared" si="146"/>
        <v>VSD</v>
      </c>
      <c r="AC2312" t="str">
        <f t="shared" si="147"/>
        <v>GA02V4461</v>
      </c>
      <c r="AD2312" t="str">
        <f>_xlfn.IFNA(VLOOKUP(PrivateSchedule[[#This Row],[ow]],RTARoutes[[StageCodes]:[RouteID]],6,FALSE), VLOOKUP(PrivateSchedule[[#This Row],[re]],RTARoutes[[StageCodes]:[RouteID]],6,FALSE))</f>
        <v>PVT75</v>
      </c>
      <c r="AE2312" t="str" cm="1">
        <f t="array" ref="AE2312">_xlfn.IFS( NOT(ISNA(VLOOKUP(PrivateSchedule[[#This Row],[ow]],RTARoutes[[StageCodes]:[RouteID]],6,FALSE))), "O",  NOT(ISNA(VLOOKUP(PrivateSchedule[[#This Row],[re]],RTARoutes[[StageCodes]:[RouteID]],6,FALSE))), "R")</f>
        <v>R</v>
      </c>
      <c r="AF2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13" spans="2:33">
      <c r="O2313" s="171" t="s">
        <v>3510</v>
      </c>
      <c r="T2313" s="173" t="s">
        <v>421</v>
      </c>
      <c r="U2313" t="str">
        <f t="shared" si="144"/>
        <v>Bogda-VASCO</v>
      </c>
      <c r="V2313" s="163">
        <v>0.73958333333333337</v>
      </c>
      <c r="AA2313" s="165" t="str">
        <f t="shared" si="145"/>
        <v/>
      </c>
      <c r="AB2313" t="str">
        <f t="shared" si="146"/>
        <v>VSD</v>
      </c>
      <c r="AC2313" t="str">
        <f t="shared" si="147"/>
        <v>GA02V4461</v>
      </c>
      <c r="AD2313" t="str">
        <f>_xlfn.IFNA(VLOOKUP(PrivateSchedule[[#This Row],[ow]],RTARoutes[[StageCodes]:[RouteID]],6,FALSE), VLOOKUP(PrivateSchedule[[#This Row],[re]],RTARoutes[[StageCodes]:[RouteID]],6,FALSE))</f>
        <v>PVT75</v>
      </c>
      <c r="AE2313" t="str" cm="1">
        <f t="array" ref="AE2313">_xlfn.IFS( NOT(ISNA(VLOOKUP(PrivateSchedule[[#This Row],[ow]],RTARoutes[[StageCodes]:[RouteID]],6,FALSE))), "O",  NOT(ISNA(VLOOKUP(PrivateSchedule[[#This Row],[re]],RTARoutes[[StageCodes]:[RouteID]],6,FALSE))), "R")</f>
        <v>O</v>
      </c>
      <c r="AF2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14" spans="2:33">
      <c r="O2314" s="171" t="s">
        <v>421</v>
      </c>
      <c r="T2314" s="173" t="s">
        <v>3510</v>
      </c>
      <c r="U2314" t="str">
        <f t="shared" si="144"/>
        <v>VASCO-Bogda</v>
      </c>
      <c r="V2314" s="163">
        <v>0.85069444444444442</v>
      </c>
      <c r="AA2314" s="165" t="str">
        <f t="shared" si="145"/>
        <v/>
      </c>
      <c r="AB2314" t="str">
        <f t="shared" si="146"/>
        <v>VSD</v>
      </c>
      <c r="AC2314" t="str">
        <f t="shared" si="147"/>
        <v>GA02V4461</v>
      </c>
      <c r="AD2314" t="str">
        <f>_xlfn.IFNA(VLOOKUP(PrivateSchedule[[#This Row],[ow]],RTARoutes[[StageCodes]:[RouteID]],6,FALSE), VLOOKUP(PrivateSchedule[[#This Row],[re]],RTARoutes[[StageCodes]:[RouteID]],6,FALSE))</f>
        <v>PVT75</v>
      </c>
      <c r="AE2314" t="str" cm="1">
        <f t="array" ref="AE2314">_xlfn.IFS( NOT(ISNA(VLOOKUP(PrivateSchedule[[#This Row],[ow]],RTARoutes[[StageCodes]:[RouteID]],6,FALSE))), "O",  NOT(ISNA(VLOOKUP(PrivateSchedule[[#This Row],[re]],RTARoutes[[StageCodes]:[RouteID]],6,FALSE))), "R")</f>
        <v>R</v>
      </c>
      <c r="AF2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15" spans="2:33">
      <c r="B2315" s="171" t="s">
        <v>4255</v>
      </c>
      <c r="C2315" s="172" t="s">
        <v>4256</v>
      </c>
      <c r="E2315" s="176" t="s">
        <v>4257</v>
      </c>
      <c r="F2315" s="177" t="s">
        <v>4258</v>
      </c>
      <c r="J2315" s="171" t="s">
        <v>4259</v>
      </c>
      <c r="L2315" s="172" t="s">
        <v>16</v>
      </c>
      <c r="M2315" s="198">
        <v>31</v>
      </c>
      <c r="N2315" s="199">
        <v>12</v>
      </c>
      <c r="O2315" s="171" t="s">
        <v>3510</v>
      </c>
      <c r="T2315" s="173" t="s">
        <v>421</v>
      </c>
      <c r="U2315" t="str">
        <f t="shared" si="144"/>
        <v>Bogda-VASCO</v>
      </c>
      <c r="V2315" s="163">
        <v>0.30902777777777779</v>
      </c>
      <c r="AA2315" s="165" t="str">
        <f t="shared" si="145"/>
        <v/>
      </c>
      <c r="AB2315" t="str">
        <f t="shared" si="146"/>
        <v>VSD</v>
      </c>
      <c r="AC2315" t="str">
        <f t="shared" si="147"/>
        <v>GA01W4669</v>
      </c>
      <c r="AD2315" t="str">
        <f>_xlfn.IFNA(VLOOKUP(PrivateSchedule[[#This Row],[ow]],RTARoutes[[StageCodes]:[RouteID]],6,FALSE), VLOOKUP(PrivateSchedule[[#This Row],[re]],RTARoutes[[StageCodes]:[RouteID]],6,FALSE))</f>
        <v>PVT75</v>
      </c>
      <c r="AE2315" t="str" cm="1">
        <f t="array" ref="AE2315">_xlfn.IFS( NOT(ISNA(VLOOKUP(PrivateSchedule[[#This Row],[ow]],RTARoutes[[StageCodes]:[RouteID]],6,FALSE))), "O",  NOT(ISNA(VLOOKUP(PrivateSchedule[[#This Row],[re]],RTARoutes[[StageCodes]:[RouteID]],6,FALSE))), "R")</f>
        <v>O</v>
      </c>
      <c r="AF2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16" spans="2:33">
      <c r="O2316" s="171" t="s">
        <v>421</v>
      </c>
      <c r="T2316" s="173" t="s">
        <v>3510</v>
      </c>
      <c r="U2316" t="str">
        <f t="shared" si="144"/>
        <v>VASCO-Bogda</v>
      </c>
      <c r="V2316" s="163">
        <v>0.33680555555555558</v>
      </c>
      <c r="AA2316" s="165" t="str">
        <f t="shared" si="145"/>
        <v/>
      </c>
      <c r="AB2316" t="str">
        <f t="shared" si="146"/>
        <v>VSD</v>
      </c>
      <c r="AC2316" t="str">
        <f t="shared" si="147"/>
        <v>GA01W4669</v>
      </c>
      <c r="AD2316" t="str">
        <f>_xlfn.IFNA(VLOOKUP(PrivateSchedule[[#This Row],[ow]],RTARoutes[[StageCodes]:[RouteID]],6,FALSE), VLOOKUP(PrivateSchedule[[#This Row],[re]],RTARoutes[[StageCodes]:[RouteID]],6,FALSE))</f>
        <v>PVT75</v>
      </c>
      <c r="AE2316" t="str" cm="1">
        <f t="array" ref="AE2316">_xlfn.IFS( NOT(ISNA(VLOOKUP(PrivateSchedule[[#This Row],[ow]],RTARoutes[[StageCodes]:[RouteID]],6,FALSE))), "O",  NOT(ISNA(VLOOKUP(PrivateSchedule[[#This Row],[re]],RTARoutes[[StageCodes]:[RouteID]],6,FALSE))), "R")</f>
        <v>R</v>
      </c>
      <c r="AF2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17" spans="2:33">
      <c r="O2317" s="171" t="s">
        <v>3510</v>
      </c>
      <c r="T2317" s="173" t="s">
        <v>421</v>
      </c>
      <c r="U2317" t="str">
        <f t="shared" si="144"/>
        <v>Bogda-VASCO</v>
      </c>
      <c r="V2317" s="163">
        <v>0.41319444444444442</v>
      </c>
      <c r="AA2317" s="165" t="str">
        <f t="shared" si="145"/>
        <v/>
      </c>
      <c r="AB2317" t="str">
        <f t="shared" si="146"/>
        <v>VSD</v>
      </c>
      <c r="AC2317" t="str">
        <f t="shared" si="147"/>
        <v>GA01W4669</v>
      </c>
      <c r="AD2317" t="str">
        <f>_xlfn.IFNA(VLOOKUP(PrivateSchedule[[#This Row],[ow]],RTARoutes[[StageCodes]:[RouteID]],6,FALSE), VLOOKUP(PrivateSchedule[[#This Row],[re]],RTARoutes[[StageCodes]:[RouteID]],6,FALSE))</f>
        <v>PVT75</v>
      </c>
      <c r="AE2317" t="str" cm="1">
        <f t="array" ref="AE2317">_xlfn.IFS( NOT(ISNA(VLOOKUP(PrivateSchedule[[#This Row],[ow]],RTARoutes[[StageCodes]:[RouteID]],6,FALSE))), "O",  NOT(ISNA(VLOOKUP(PrivateSchedule[[#This Row],[re]],RTARoutes[[StageCodes]:[RouteID]],6,FALSE))), "R")</f>
        <v>O</v>
      </c>
      <c r="AF2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18" spans="2:33">
      <c r="O2318" s="171" t="s">
        <v>421</v>
      </c>
      <c r="T2318" s="173" t="s">
        <v>3510</v>
      </c>
      <c r="U2318" t="str">
        <f t="shared" si="144"/>
        <v>VASCO-Bogda</v>
      </c>
      <c r="V2318" s="163">
        <v>0.44097222222222221</v>
      </c>
      <c r="AA2318" s="165" t="str">
        <f t="shared" si="145"/>
        <v/>
      </c>
      <c r="AB2318" t="str">
        <f t="shared" si="146"/>
        <v>VSD</v>
      </c>
      <c r="AC2318" t="str">
        <f t="shared" si="147"/>
        <v>GA01W4669</v>
      </c>
      <c r="AD2318" t="str">
        <f>_xlfn.IFNA(VLOOKUP(PrivateSchedule[[#This Row],[ow]],RTARoutes[[StageCodes]:[RouteID]],6,FALSE), VLOOKUP(PrivateSchedule[[#This Row],[re]],RTARoutes[[StageCodes]:[RouteID]],6,FALSE))</f>
        <v>PVT75</v>
      </c>
      <c r="AE2318" t="str" cm="1">
        <f t="array" ref="AE2318">_xlfn.IFS( NOT(ISNA(VLOOKUP(PrivateSchedule[[#This Row],[ow]],RTARoutes[[StageCodes]:[RouteID]],6,FALSE))), "O",  NOT(ISNA(VLOOKUP(PrivateSchedule[[#This Row],[re]],RTARoutes[[StageCodes]:[RouteID]],6,FALSE))), "R")</f>
        <v>R</v>
      </c>
      <c r="AF2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19" spans="2:33">
      <c r="O2319" s="171" t="s">
        <v>3510</v>
      </c>
      <c r="T2319" s="173" t="s">
        <v>421</v>
      </c>
      <c r="U2319" t="str">
        <f t="shared" si="144"/>
        <v>Bogda-VASCO</v>
      </c>
      <c r="V2319" s="163">
        <v>0.51736111111111116</v>
      </c>
      <c r="AA2319" s="165" t="str">
        <f t="shared" si="145"/>
        <v/>
      </c>
      <c r="AB2319" t="str">
        <f t="shared" si="146"/>
        <v>VSD</v>
      </c>
      <c r="AC2319" t="str">
        <f t="shared" si="147"/>
        <v>GA01W4669</v>
      </c>
      <c r="AD2319" t="str">
        <f>_xlfn.IFNA(VLOOKUP(PrivateSchedule[[#This Row],[ow]],RTARoutes[[StageCodes]:[RouteID]],6,FALSE), VLOOKUP(PrivateSchedule[[#This Row],[re]],RTARoutes[[StageCodes]:[RouteID]],6,FALSE))</f>
        <v>PVT75</v>
      </c>
      <c r="AE2319" t="str" cm="1">
        <f t="array" ref="AE2319">_xlfn.IFS( NOT(ISNA(VLOOKUP(PrivateSchedule[[#This Row],[ow]],RTARoutes[[StageCodes]:[RouteID]],6,FALSE))), "O",  NOT(ISNA(VLOOKUP(PrivateSchedule[[#This Row],[re]],RTARoutes[[StageCodes]:[RouteID]],6,FALSE))), "R")</f>
        <v>O</v>
      </c>
      <c r="AF2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20" spans="2:33">
      <c r="O2320" s="171" t="s">
        <v>421</v>
      </c>
      <c r="T2320" s="173" t="s">
        <v>3510</v>
      </c>
      <c r="U2320" t="str">
        <f t="shared" si="144"/>
        <v>VASCO-Bogda</v>
      </c>
      <c r="V2320" s="163">
        <v>0.54513888888888884</v>
      </c>
      <c r="AA2320" s="165" t="str">
        <f t="shared" si="145"/>
        <v/>
      </c>
      <c r="AB2320" t="str">
        <f t="shared" si="146"/>
        <v>VSD</v>
      </c>
      <c r="AC2320" t="str">
        <f t="shared" si="147"/>
        <v>GA01W4669</v>
      </c>
      <c r="AD2320" t="str">
        <f>_xlfn.IFNA(VLOOKUP(PrivateSchedule[[#This Row],[ow]],RTARoutes[[StageCodes]:[RouteID]],6,FALSE), VLOOKUP(PrivateSchedule[[#This Row],[re]],RTARoutes[[StageCodes]:[RouteID]],6,FALSE))</f>
        <v>PVT75</v>
      </c>
      <c r="AE2320" t="str" cm="1">
        <f t="array" ref="AE2320">_xlfn.IFS( NOT(ISNA(VLOOKUP(PrivateSchedule[[#This Row],[ow]],RTARoutes[[StageCodes]:[RouteID]],6,FALSE))), "O",  NOT(ISNA(VLOOKUP(PrivateSchedule[[#This Row],[re]],RTARoutes[[StageCodes]:[RouteID]],6,FALSE))), "R")</f>
        <v>R</v>
      </c>
      <c r="AF2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21" spans="2:33">
      <c r="O2321" s="171" t="s">
        <v>3510</v>
      </c>
      <c r="T2321" s="173" t="s">
        <v>421</v>
      </c>
      <c r="U2321" t="str">
        <f t="shared" si="144"/>
        <v>Bogda-VASCO</v>
      </c>
      <c r="V2321" s="163">
        <v>0.62152777777777779</v>
      </c>
      <c r="AA2321" s="165" t="str">
        <f t="shared" si="145"/>
        <v/>
      </c>
      <c r="AB2321" t="str">
        <f t="shared" si="146"/>
        <v>VSD</v>
      </c>
      <c r="AC2321" t="str">
        <f t="shared" si="147"/>
        <v>GA01W4669</v>
      </c>
      <c r="AD2321" t="str">
        <f>_xlfn.IFNA(VLOOKUP(PrivateSchedule[[#This Row],[ow]],RTARoutes[[StageCodes]:[RouteID]],6,FALSE), VLOOKUP(PrivateSchedule[[#This Row],[re]],RTARoutes[[StageCodes]:[RouteID]],6,FALSE))</f>
        <v>PVT75</v>
      </c>
      <c r="AE2321" t="str" cm="1">
        <f t="array" ref="AE2321">_xlfn.IFS( NOT(ISNA(VLOOKUP(PrivateSchedule[[#This Row],[ow]],RTARoutes[[StageCodes]:[RouteID]],6,FALSE))), "O",  NOT(ISNA(VLOOKUP(PrivateSchedule[[#This Row],[re]],RTARoutes[[StageCodes]:[RouteID]],6,FALSE))), "R")</f>
        <v>O</v>
      </c>
      <c r="AF2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22" spans="2:33">
      <c r="O2322" s="171" t="s">
        <v>421</v>
      </c>
      <c r="T2322" s="173" t="s">
        <v>3510</v>
      </c>
      <c r="U2322" t="str">
        <f t="shared" si="144"/>
        <v>VASCO-Bogda</v>
      </c>
      <c r="V2322" s="163">
        <v>0.64930555555555558</v>
      </c>
      <c r="AA2322" s="165" t="str">
        <f t="shared" si="145"/>
        <v/>
      </c>
      <c r="AB2322" t="str">
        <f t="shared" si="146"/>
        <v>VSD</v>
      </c>
      <c r="AC2322" t="str">
        <f t="shared" si="147"/>
        <v>GA01W4669</v>
      </c>
      <c r="AD2322" t="str">
        <f>_xlfn.IFNA(VLOOKUP(PrivateSchedule[[#This Row],[ow]],RTARoutes[[StageCodes]:[RouteID]],6,FALSE), VLOOKUP(PrivateSchedule[[#This Row],[re]],RTARoutes[[StageCodes]:[RouteID]],6,FALSE))</f>
        <v>PVT75</v>
      </c>
      <c r="AE2322" t="str" cm="1">
        <f t="array" ref="AE2322">_xlfn.IFS( NOT(ISNA(VLOOKUP(PrivateSchedule[[#This Row],[ow]],RTARoutes[[StageCodes]:[RouteID]],6,FALSE))), "O",  NOT(ISNA(VLOOKUP(PrivateSchedule[[#This Row],[re]],RTARoutes[[StageCodes]:[RouteID]],6,FALSE))), "R")</f>
        <v>R</v>
      </c>
      <c r="AF2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23" spans="2:33">
      <c r="O2323" s="171" t="s">
        <v>3510</v>
      </c>
      <c r="T2323" s="173" t="s">
        <v>421</v>
      </c>
      <c r="U2323" t="str">
        <f t="shared" si="144"/>
        <v>Bogda-VASCO</v>
      </c>
      <c r="V2323" s="163">
        <v>0.72569444444444442</v>
      </c>
      <c r="AA2323" s="165" t="str">
        <f t="shared" si="145"/>
        <v/>
      </c>
      <c r="AB2323" t="str">
        <f t="shared" si="146"/>
        <v>VSD</v>
      </c>
      <c r="AC2323" t="str">
        <f t="shared" si="147"/>
        <v>GA01W4669</v>
      </c>
      <c r="AD2323" t="str">
        <f>_xlfn.IFNA(VLOOKUP(PrivateSchedule[[#This Row],[ow]],RTARoutes[[StageCodes]:[RouteID]],6,FALSE), VLOOKUP(PrivateSchedule[[#This Row],[re]],RTARoutes[[StageCodes]:[RouteID]],6,FALSE))</f>
        <v>PVT75</v>
      </c>
      <c r="AE2323" t="str" cm="1">
        <f t="array" ref="AE2323">_xlfn.IFS( NOT(ISNA(VLOOKUP(PrivateSchedule[[#This Row],[ow]],RTARoutes[[StageCodes]:[RouteID]],6,FALSE))), "O",  NOT(ISNA(VLOOKUP(PrivateSchedule[[#This Row],[re]],RTARoutes[[StageCodes]:[RouteID]],6,FALSE))), "R")</f>
        <v>O</v>
      </c>
      <c r="AF2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24" spans="2:33">
      <c r="O2324" s="171" t="s">
        <v>421</v>
      </c>
      <c r="T2324" s="173" t="s">
        <v>3510</v>
      </c>
      <c r="U2324" t="str">
        <f t="shared" si="144"/>
        <v>VASCO-Bogda</v>
      </c>
      <c r="V2324" s="163">
        <v>0.75347222222222221</v>
      </c>
      <c r="AA2324" s="165" t="str">
        <f t="shared" si="145"/>
        <v/>
      </c>
      <c r="AB2324" t="str">
        <f t="shared" si="146"/>
        <v>VSD</v>
      </c>
      <c r="AC2324" t="str">
        <f t="shared" si="147"/>
        <v>GA01W4669</v>
      </c>
      <c r="AD2324" t="str">
        <f>_xlfn.IFNA(VLOOKUP(PrivateSchedule[[#This Row],[ow]],RTARoutes[[StageCodes]:[RouteID]],6,FALSE), VLOOKUP(PrivateSchedule[[#This Row],[re]],RTARoutes[[StageCodes]:[RouteID]],6,FALSE))</f>
        <v>PVT75</v>
      </c>
      <c r="AE2324" t="str" cm="1">
        <f t="array" ref="AE2324">_xlfn.IFS( NOT(ISNA(VLOOKUP(PrivateSchedule[[#This Row],[ow]],RTARoutes[[StageCodes]:[RouteID]],6,FALSE))), "O",  NOT(ISNA(VLOOKUP(PrivateSchedule[[#This Row],[re]],RTARoutes[[StageCodes]:[RouteID]],6,FALSE))), "R")</f>
        <v>R</v>
      </c>
      <c r="AF2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25" spans="2:33">
      <c r="O2325" s="171" t="s">
        <v>3510</v>
      </c>
      <c r="T2325" s="173" t="s">
        <v>421</v>
      </c>
      <c r="U2325" t="str">
        <f t="shared" si="144"/>
        <v>Bogda-VASCO</v>
      </c>
      <c r="V2325" s="163">
        <v>0.82986111111111116</v>
      </c>
      <c r="AA2325" s="165" t="str">
        <f t="shared" si="145"/>
        <v/>
      </c>
      <c r="AB2325" t="str">
        <f t="shared" si="146"/>
        <v>VSD</v>
      </c>
      <c r="AC2325" t="str">
        <f t="shared" si="147"/>
        <v>GA01W4669</v>
      </c>
      <c r="AD2325" t="str">
        <f>_xlfn.IFNA(VLOOKUP(PrivateSchedule[[#This Row],[ow]],RTARoutes[[StageCodes]:[RouteID]],6,FALSE), VLOOKUP(PrivateSchedule[[#This Row],[re]],RTARoutes[[StageCodes]:[RouteID]],6,FALSE))</f>
        <v>PVT75</v>
      </c>
      <c r="AE2325" t="str" cm="1">
        <f t="array" ref="AE2325">_xlfn.IFS( NOT(ISNA(VLOOKUP(PrivateSchedule[[#This Row],[ow]],RTARoutes[[StageCodes]:[RouteID]],6,FALSE))), "O",  NOT(ISNA(VLOOKUP(PrivateSchedule[[#This Row],[re]],RTARoutes[[StageCodes]:[RouteID]],6,FALSE))), "R")</f>
        <v>O</v>
      </c>
      <c r="AF2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26" spans="2:33">
      <c r="O2326" s="171" t="s">
        <v>421</v>
      </c>
      <c r="T2326" s="173" t="s">
        <v>3510</v>
      </c>
      <c r="U2326" t="str">
        <f t="shared" si="144"/>
        <v>VASCO-Bogda</v>
      </c>
      <c r="V2326" s="163">
        <v>0.85763888888888884</v>
      </c>
      <c r="AA2326" s="165" t="str">
        <f t="shared" si="145"/>
        <v/>
      </c>
      <c r="AB2326" t="str">
        <f t="shared" si="146"/>
        <v>VSD</v>
      </c>
      <c r="AC2326" t="str">
        <f t="shared" si="147"/>
        <v>GA01W4669</v>
      </c>
      <c r="AD2326" t="str">
        <f>_xlfn.IFNA(VLOOKUP(PrivateSchedule[[#This Row],[ow]],RTARoutes[[StageCodes]:[RouteID]],6,FALSE), VLOOKUP(PrivateSchedule[[#This Row],[re]],RTARoutes[[StageCodes]:[RouteID]],6,FALSE))</f>
        <v>PVT75</v>
      </c>
      <c r="AE2326" t="str" cm="1">
        <f t="array" ref="AE2326">_xlfn.IFS( NOT(ISNA(VLOOKUP(PrivateSchedule[[#This Row],[ow]],RTARoutes[[StageCodes]:[RouteID]],6,FALSE))), "O",  NOT(ISNA(VLOOKUP(PrivateSchedule[[#This Row],[re]],RTARoutes[[StageCodes]:[RouteID]],6,FALSE))), "R")</f>
        <v>R</v>
      </c>
      <c r="AF2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27" spans="2:33">
      <c r="B2327" s="171" t="s">
        <v>4260</v>
      </c>
      <c r="C2327" s="172" t="s">
        <v>4261</v>
      </c>
      <c r="E2327" s="176" t="s">
        <v>4257</v>
      </c>
      <c r="F2327" s="177" t="s">
        <v>4258</v>
      </c>
      <c r="J2327" s="171" t="s">
        <v>4262</v>
      </c>
      <c r="L2327" s="172" t="s">
        <v>16</v>
      </c>
      <c r="M2327" s="198">
        <v>27</v>
      </c>
      <c r="N2327" s="199">
        <v>11</v>
      </c>
      <c r="O2327" s="171" t="s">
        <v>3510</v>
      </c>
      <c r="T2327" s="173" t="s">
        <v>421</v>
      </c>
      <c r="U2327" t="str">
        <f t="shared" si="144"/>
        <v>Bogda-VASCO</v>
      </c>
      <c r="V2327" s="163">
        <v>0.31597222222222221</v>
      </c>
      <c r="AA2327" s="165" t="str">
        <f t="shared" si="145"/>
        <v/>
      </c>
      <c r="AB2327" t="str">
        <f t="shared" si="146"/>
        <v>VSD</v>
      </c>
      <c r="AC2327" t="str">
        <f t="shared" si="147"/>
        <v>GA02V4791</v>
      </c>
      <c r="AD2327" t="str">
        <f>_xlfn.IFNA(VLOOKUP(PrivateSchedule[[#This Row],[ow]],RTARoutes[[StageCodes]:[RouteID]],6,FALSE), VLOOKUP(PrivateSchedule[[#This Row],[re]],RTARoutes[[StageCodes]:[RouteID]],6,FALSE))</f>
        <v>PVT75</v>
      </c>
      <c r="AE2327" t="str" cm="1">
        <f t="array" ref="AE2327">_xlfn.IFS( NOT(ISNA(VLOOKUP(PrivateSchedule[[#This Row],[ow]],RTARoutes[[StageCodes]:[RouteID]],6,FALSE))), "O",  NOT(ISNA(VLOOKUP(PrivateSchedule[[#This Row],[re]],RTARoutes[[StageCodes]:[RouteID]],6,FALSE))), "R")</f>
        <v>O</v>
      </c>
      <c r="AF2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28" spans="2:33">
      <c r="O2328" s="171" t="s">
        <v>421</v>
      </c>
      <c r="T2328" s="173" t="s">
        <v>3510</v>
      </c>
      <c r="U2328" t="str">
        <f t="shared" si="144"/>
        <v>VASCO-Bogda</v>
      </c>
      <c r="V2328" s="163">
        <v>0.34375</v>
      </c>
      <c r="AA2328" s="165" t="str">
        <f t="shared" si="145"/>
        <v/>
      </c>
      <c r="AB2328" t="str">
        <f t="shared" si="146"/>
        <v>VSD</v>
      </c>
      <c r="AC2328" t="str">
        <f t="shared" si="147"/>
        <v>GA02V4791</v>
      </c>
      <c r="AD2328" t="str">
        <f>_xlfn.IFNA(VLOOKUP(PrivateSchedule[[#This Row],[ow]],RTARoutes[[StageCodes]:[RouteID]],6,FALSE), VLOOKUP(PrivateSchedule[[#This Row],[re]],RTARoutes[[StageCodes]:[RouteID]],6,FALSE))</f>
        <v>PVT75</v>
      </c>
      <c r="AE2328" t="str" cm="1">
        <f t="array" ref="AE2328">_xlfn.IFS( NOT(ISNA(VLOOKUP(PrivateSchedule[[#This Row],[ow]],RTARoutes[[StageCodes]:[RouteID]],6,FALSE))), "O",  NOT(ISNA(VLOOKUP(PrivateSchedule[[#This Row],[re]],RTARoutes[[StageCodes]:[RouteID]],6,FALSE))), "R")</f>
        <v>R</v>
      </c>
      <c r="AF2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29" spans="2:33">
      <c r="O2329" s="171" t="s">
        <v>3510</v>
      </c>
      <c r="T2329" s="173" t="s">
        <v>421</v>
      </c>
      <c r="U2329" t="str">
        <f t="shared" si="144"/>
        <v>Bogda-VASCO</v>
      </c>
      <c r="V2329" s="163">
        <v>0.4201388888888889</v>
      </c>
      <c r="AA2329" s="165" t="str">
        <f t="shared" si="145"/>
        <v/>
      </c>
      <c r="AB2329" t="str">
        <f t="shared" si="146"/>
        <v>VSD</v>
      </c>
      <c r="AC2329" t="str">
        <f t="shared" si="147"/>
        <v>GA02V4791</v>
      </c>
      <c r="AD2329" t="str">
        <f>_xlfn.IFNA(VLOOKUP(PrivateSchedule[[#This Row],[ow]],RTARoutes[[StageCodes]:[RouteID]],6,FALSE), VLOOKUP(PrivateSchedule[[#This Row],[re]],RTARoutes[[StageCodes]:[RouteID]],6,FALSE))</f>
        <v>PVT75</v>
      </c>
      <c r="AE2329" t="str" cm="1">
        <f t="array" ref="AE2329">_xlfn.IFS( NOT(ISNA(VLOOKUP(PrivateSchedule[[#This Row],[ow]],RTARoutes[[StageCodes]:[RouteID]],6,FALSE))), "O",  NOT(ISNA(VLOOKUP(PrivateSchedule[[#This Row],[re]],RTARoutes[[StageCodes]:[RouteID]],6,FALSE))), "R")</f>
        <v>O</v>
      </c>
      <c r="AF2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30" spans="2:33">
      <c r="O2330" s="171" t="s">
        <v>421</v>
      </c>
      <c r="T2330" s="173" t="s">
        <v>3510</v>
      </c>
      <c r="U2330" t="str">
        <f t="shared" si="144"/>
        <v>VASCO-Bogda</v>
      </c>
      <c r="V2330" s="163">
        <v>0.44791666666666669</v>
      </c>
      <c r="AA2330" s="165" t="str">
        <f t="shared" si="145"/>
        <v/>
      </c>
      <c r="AB2330" t="str">
        <f t="shared" si="146"/>
        <v>VSD</v>
      </c>
      <c r="AC2330" t="str">
        <f t="shared" si="147"/>
        <v>GA02V4791</v>
      </c>
      <c r="AD2330" t="str">
        <f>_xlfn.IFNA(VLOOKUP(PrivateSchedule[[#This Row],[ow]],RTARoutes[[StageCodes]:[RouteID]],6,FALSE), VLOOKUP(PrivateSchedule[[#This Row],[re]],RTARoutes[[StageCodes]:[RouteID]],6,FALSE))</f>
        <v>PVT75</v>
      </c>
      <c r="AE2330" t="str" cm="1">
        <f t="array" ref="AE2330">_xlfn.IFS( NOT(ISNA(VLOOKUP(PrivateSchedule[[#This Row],[ow]],RTARoutes[[StageCodes]:[RouteID]],6,FALSE))), "O",  NOT(ISNA(VLOOKUP(PrivateSchedule[[#This Row],[re]],RTARoutes[[StageCodes]:[RouteID]],6,FALSE))), "R")</f>
        <v>R</v>
      </c>
      <c r="AF2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31" spans="2:33">
      <c r="O2331" s="171" t="s">
        <v>3510</v>
      </c>
      <c r="T2331" s="173" t="s">
        <v>421</v>
      </c>
      <c r="U2331" t="str">
        <f t="shared" si="144"/>
        <v>Bogda-VASCO</v>
      </c>
      <c r="V2331" s="163">
        <v>0.52430555555555558</v>
      </c>
      <c r="AA2331" s="165" t="str">
        <f t="shared" si="145"/>
        <v/>
      </c>
      <c r="AB2331" t="str">
        <f t="shared" si="146"/>
        <v>VSD</v>
      </c>
      <c r="AC2331" t="str">
        <f t="shared" si="147"/>
        <v>GA02V4791</v>
      </c>
      <c r="AD2331" t="str">
        <f>_xlfn.IFNA(VLOOKUP(PrivateSchedule[[#This Row],[ow]],RTARoutes[[StageCodes]:[RouteID]],6,FALSE), VLOOKUP(PrivateSchedule[[#This Row],[re]],RTARoutes[[StageCodes]:[RouteID]],6,FALSE))</f>
        <v>PVT75</v>
      </c>
      <c r="AE2331" t="str" cm="1">
        <f t="array" ref="AE2331">_xlfn.IFS( NOT(ISNA(VLOOKUP(PrivateSchedule[[#This Row],[ow]],RTARoutes[[StageCodes]:[RouteID]],6,FALSE))), "O",  NOT(ISNA(VLOOKUP(PrivateSchedule[[#This Row],[re]],RTARoutes[[StageCodes]:[RouteID]],6,FALSE))), "R")</f>
        <v>O</v>
      </c>
      <c r="AF2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32" spans="2:33">
      <c r="O2332" s="171" t="s">
        <v>421</v>
      </c>
      <c r="T2332" s="173" t="s">
        <v>3510</v>
      </c>
      <c r="U2332" t="str">
        <f t="shared" si="144"/>
        <v>VASCO-Bogda</v>
      </c>
      <c r="V2332" s="163">
        <v>0.55208333333333337</v>
      </c>
      <c r="AA2332" s="165" t="str">
        <f t="shared" si="145"/>
        <v/>
      </c>
      <c r="AB2332" t="str">
        <f t="shared" si="146"/>
        <v>VSD</v>
      </c>
      <c r="AC2332" t="str">
        <f t="shared" si="147"/>
        <v>GA02V4791</v>
      </c>
      <c r="AD2332" t="str">
        <f>_xlfn.IFNA(VLOOKUP(PrivateSchedule[[#This Row],[ow]],RTARoutes[[StageCodes]:[RouteID]],6,FALSE), VLOOKUP(PrivateSchedule[[#This Row],[re]],RTARoutes[[StageCodes]:[RouteID]],6,FALSE))</f>
        <v>PVT75</v>
      </c>
      <c r="AE2332" t="str" cm="1">
        <f t="array" ref="AE2332">_xlfn.IFS( NOT(ISNA(VLOOKUP(PrivateSchedule[[#This Row],[ow]],RTARoutes[[StageCodes]:[RouteID]],6,FALSE))), "O",  NOT(ISNA(VLOOKUP(PrivateSchedule[[#This Row],[re]],RTARoutes[[StageCodes]:[RouteID]],6,FALSE))), "R")</f>
        <v>R</v>
      </c>
      <c r="AF2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33" spans="2:33">
      <c r="O2333" s="171" t="s">
        <v>3510</v>
      </c>
      <c r="T2333" s="173" t="s">
        <v>421</v>
      </c>
      <c r="U2333" t="str">
        <f t="shared" si="144"/>
        <v>Bogda-VASCO</v>
      </c>
      <c r="V2333" s="163">
        <v>0.62847222222222221</v>
      </c>
      <c r="AA2333" s="165" t="str">
        <f t="shared" si="145"/>
        <v/>
      </c>
      <c r="AB2333" t="str">
        <f t="shared" si="146"/>
        <v>VSD</v>
      </c>
      <c r="AC2333" t="str">
        <f t="shared" si="147"/>
        <v>GA02V4791</v>
      </c>
      <c r="AD2333" t="str">
        <f>_xlfn.IFNA(VLOOKUP(PrivateSchedule[[#This Row],[ow]],RTARoutes[[StageCodes]:[RouteID]],6,FALSE), VLOOKUP(PrivateSchedule[[#This Row],[re]],RTARoutes[[StageCodes]:[RouteID]],6,FALSE))</f>
        <v>PVT75</v>
      </c>
      <c r="AE2333" t="str" cm="1">
        <f t="array" ref="AE2333">_xlfn.IFS( NOT(ISNA(VLOOKUP(PrivateSchedule[[#This Row],[ow]],RTARoutes[[StageCodes]:[RouteID]],6,FALSE))), "O",  NOT(ISNA(VLOOKUP(PrivateSchedule[[#This Row],[re]],RTARoutes[[StageCodes]:[RouteID]],6,FALSE))), "R")</f>
        <v>O</v>
      </c>
      <c r="AF2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34" spans="2:33">
      <c r="O2334" s="171" t="s">
        <v>421</v>
      </c>
      <c r="T2334" s="173" t="s">
        <v>3510</v>
      </c>
      <c r="U2334" t="str">
        <f t="shared" si="144"/>
        <v>VASCO-Bogda</v>
      </c>
      <c r="V2334" s="163">
        <v>0.65625</v>
      </c>
      <c r="AA2334" s="165" t="str">
        <f t="shared" si="145"/>
        <v/>
      </c>
      <c r="AB2334" t="str">
        <f t="shared" si="146"/>
        <v>VSD</v>
      </c>
      <c r="AC2334" t="str">
        <f t="shared" si="147"/>
        <v>GA02V4791</v>
      </c>
      <c r="AD2334" t="str">
        <f>_xlfn.IFNA(VLOOKUP(PrivateSchedule[[#This Row],[ow]],RTARoutes[[StageCodes]:[RouteID]],6,FALSE), VLOOKUP(PrivateSchedule[[#This Row],[re]],RTARoutes[[StageCodes]:[RouteID]],6,FALSE))</f>
        <v>PVT75</v>
      </c>
      <c r="AE2334" t="str" cm="1">
        <f t="array" ref="AE2334">_xlfn.IFS( NOT(ISNA(VLOOKUP(PrivateSchedule[[#This Row],[ow]],RTARoutes[[StageCodes]:[RouteID]],6,FALSE))), "O",  NOT(ISNA(VLOOKUP(PrivateSchedule[[#This Row],[re]],RTARoutes[[StageCodes]:[RouteID]],6,FALSE))), "R")</f>
        <v>R</v>
      </c>
      <c r="AF2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35" spans="2:33">
      <c r="O2335" s="171" t="s">
        <v>3510</v>
      </c>
      <c r="T2335" s="173" t="s">
        <v>421</v>
      </c>
      <c r="U2335" t="str">
        <f t="shared" si="144"/>
        <v>Bogda-VASCO</v>
      </c>
      <c r="V2335" s="163">
        <v>0.73263888888888884</v>
      </c>
      <c r="AA2335" s="165" t="str">
        <f t="shared" si="145"/>
        <v/>
      </c>
      <c r="AB2335" t="str">
        <f t="shared" si="146"/>
        <v>VSD</v>
      </c>
      <c r="AC2335" t="str">
        <f t="shared" si="147"/>
        <v>GA02V4791</v>
      </c>
      <c r="AD2335" t="str">
        <f>_xlfn.IFNA(VLOOKUP(PrivateSchedule[[#This Row],[ow]],RTARoutes[[StageCodes]:[RouteID]],6,FALSE), VLOOKUP(PrivateSchedule[[#This Row],[re]],RTARoutes[[StageCodes]:[RouteID]],6,FALSE))</f>
        <v>PVT75</v>
      </c>
      <c r="AE2335" t="str" cm="1">
        <f t="array" ref="AE2335">_xlfn.IFS( NOT(ISNA(VLOOKUP(PrivateSchedule[[#This Row],[ow]],RTARoutes[[StageCodes]:[RouteID]],6,FALSE))), "O",  NOT(ISNA(VLOOKUP(PrivateSchedule[[#This Row],[re]],RTARoutes[[StageCodes]:[RouteID]],6,FALSE))), "R")</f>
        <v>O</v>
      </c>
      <c r="AF2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36" spans="2:33">
      <c r="O2336" s="171" t="s">
        <v>421</v>
      </c>
      <c r="T2336" s="173" t="s">
        <v>3510</v>
      </c>
      <c r="U2336" t="str">
        <f t="shared" si="144"/>
        <v>VASCO-Bogda</v>
      </c>
      <c r="V2336" s="163">
        <v>0.76041666666666663</v>
      </c>
      <c r="AA2336" s="165" t="str">
        <f t="shared" si="145"/>
        <v/>
      </c>
      <c r="AB2336" t="str">
        <f t="shared" si="146"/>
        <v>VSD</v>
      </c>
      <c r="AC2336" t="str">
        <f t="shared" si="147"/>
        <v>GA02V4791</v>
      </c>
      <c r="AD2336" t="str">
        <f>_xlfn.IFNA(VLOOKUP(PrivateSchedule[[#This Row],[ow]],RTARoutes[[StageCodes]:[RouteID]],6,FALSE), VLOOKUP(PrivateSchedule[[#This Row],[re]],RTARoutes[[StageCodes]:[RouteID]],6,FALSE))</f>
        <v>PVT75</v>
      </c>
      <c r="AE2336" t="str" cm="1">
        <f t="array" ref="AE2336">_xlfn.IFS( NOT(ISNA(VLOOKUP(PrivateSchedule[[#This Row],[ow]],RTARoutes[[StageCodes]:[RouteID]],6,FALSE))), "O",  NOT(ISNA(VLOOKUP(PrivateSchedule[[#This Row],[re]],RTARoutes[[StageCodes]:[RouteID]],6,FALSE))), "R")</f>
        <v>R</v>
      </c>
      <c r="AF2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37" spans="2:33">
      <c r="O2337" s="171" t="s">
        <v>3510</v>
      </c>
      <c r="T2337" s="173" t="s">
        <v>421</v>
      </c>
      <c r="U2337" t="str">
        <f t="shared" si="144"/>
        <v>Bogda-VASCO</v>
      </c>
      <c r="V2337" s="163">
        <v>0.83680555555555558</v>
      </c>
      <c r="AA2337" s="165" t="str">
        <f t="shared" si="145"/>
        <v/>
      </c>
      <c r="AB2337" t="str">
        <f t="shared" si="146"/>
        <v>VSD</v>
      </c>
      <c r="AC2337" t="str">
        <f t="shared" si="147"/>
        <v>GA02V4791</v>
      </c>
      <c r="AD2337" t="str">
        <f>_xlfn.IFNA(VLOOKUP(PrivateSchedule[[#This Row],[ow]],RTARoutes[[StageCodes]:[RouteID]],6,FALSE), VLOOKUP(PrivateSchedule[[#This Row],[re]],RTARoutes[[StageCodes]:[RouteID]],6,FALSE))</f>
        <v>PVT75</v>
      </c>
      <c r="AE2337" t="str" cm="1">
        <f t="array" ref="AE2337">_xlfn.IFS( NOT(ISNA(VLOOKUP(PrivateSchedule[[#This Row],[ow]],RTARoutes[[StageCodes]:[RouteID]],6,FALSE))), "O",  NOT(ISNA(VLOOKUP(PrivateSchedule[[#This Row],[re]],RTARoutes[[StageCodes]:[RouteID]],6,FALSE))), "R")</f>
        <v>O</v>
      </c>
      <c r="AF2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38" spans="2:33">
      <c r="O2338" s="171" t="s">
        <v>421</v>
      </c>
      <c r="T2338" s="173" t="s">
        <v>3510</v>
      </c>
      <c r="U2338" t="str">
        <f t="shared" si="144"/>
        <v>VASCO-Bogda</v>
      </c>
      <c r="V2338" s="163">
        <v>0.86458333333333337</v>
      </c>
      <c r="AA2338" s="165" t="str">
        <f t="shared" si="145"/>
        <v/>
      </c>
      <c r="AB2338" t="str">
        <f t="shared" si="146"/>
        <v>VSD</v>
      </c>
      <c r="AC2338" t="str">
        <f t="shared" si="147"/>
        <v>GA02V4791</v>
      </c>
      <c r="AD2338" t="str">
        <f>_xlfn.IFNA(VLOOKUP(PrivateSchedule[[#This Row],[ow]],RTARoutes[[StageCodes]:[RouteID]],6,FALSE), VLOOKUP(PrivateSchedule[[#This Row],[re]],RTARoutes[[StageCodes]:[RouteID]],6,FALSE))</f>
        <v>PVT75</v>
      </c>
      <c r="AE2338" t="str" cm="1">
        <f t="array" ref="AE2338">_xlfn.IFS( NOT(ISNA(VLOOKUP(PrivateSchedule[[#This Row],[ow]],RTARoutes[[StageCodes]:[RouteID]],6,FALSE))), "O",  NOT(ISNA(VLOOKUP(PrivateSchedule[[#This Row],[re]],RTARoutes[[StageCodes]:[RouteID]],6,FALSE))), "R")</f>
        <v>R</v>
      </c>
      <c r="AF2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39" spans="2:33">
      <c r="B2339" s="171" t="s">
        <v>4263</v>
      </c>
      <c r="C2339" s="172" t="s">
        <v>4264</v>
      </c>
      <c r="E2339" s="176" t="s">
        <v>4265</v>
      </c>
      <c r="F2339" s="177" t="s">
        <v>4266</v>
      </c>
      <c r="J2339" s="171" t="s">
        <v>4267</v>
      </c>
      <c r="L2339" s="172" t="s">
        <v>16</v>
      </c>
      <c r="M2339" s="198">
        <v>30</v>
      </c>
      <c r="O2339" s="171" t="s">
        <v>3510</v>
      </c>
      <c r="T2339" s="173" t="s">
        <v>421</v>
      </c>
      <c r="U2339" t="str">
        <f t="shared" si="144"/>
        <v>Bogda-VASCO</v>
      </c>
      <c r="V2339" s="163">
        <v>0.32291666666666669</v>
      </c>
      <c r="AA2339" s="165" t="str">
        <f t="shared" si="145"/>
        <v/>
      </c>
      <c r="AB2339" t="str">
        <f t="shared" si="146"/>
        <v>VSD</v>
      </c>
      <c r="AC2339" t="str">
        <f t="shared" si="147"/>
        <v>GA01T9555</v>
      </c>
      <c r="AD2339" t="str">
        <f>_xlfn.IFNA(VLOOKUP(PrivateSchedule[[#This Row],[ow]],RTARoutes[[StageCodes]:[RouteID]],6,FALSE), VLOOKUP(PrivateSchedule[[#This Row],[re]],RTARoutes[[StageCodes]:[RouteID]],6,FALSE))</f>
        <v>PVT75</v>
      </c>
      <c r="AE2339" t="str" cm="1">
        <f t="array" ref="AE2339">_xlfn.IFS( NOT(ISNA(VLOOKUP(PrivateSchedule[[#This Row],[ow]],RTARoutes[[StageCodes]:[RouteID]],6,FALSE))), "O",  NOT(ISNA(VLOOKUP(PrivateSchedule[[#This Row],[re]],RTARoutes[[StageCodes]:[RouteID]],6,FALSE))), "R")</f>
        <v>O</v>
      </c>
      <c r="AF2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40" spans="2:33">
      <c r="O2340" s="171" t="s">
        <v>421</v>
      </c>
      <c r="T2340" s="173" t="s">
        <v>3510</v>
      </c>
      <c r="U2340" t="str">
        <f t="shared" si="144"/>
        <v>VASCO-Bogda</v>
      </c>
      <c r="V2340" s="163">
        <v>0.35069444444444442</v>
      </c>
      <c r="AA2340" s="165" t="str">
        <f t="shared" si="145"/>
        <v/>
      </c>
      <c r="AB2340" t="str">
        <f t="shared" si="146"/>
        <v>VSD</v>
      </c>
      <c r="AC2340" t="str">
        <f t="shared" si="147"/>
        <v>GA01T9555</v>
      </c>
      <c r="AD2340" t="str">
        <f>_xlfn.IFNA(VLOOKUP(PrivateSchedule[[#This Row],[ow]],RTARoutes[[StageCodes]:[RouteID]],6,FALSE), VLOOKUP(PrivateSchedule[[#This Row],[re]],RTARoutes[[StageCodes]:[RouteID]],6,FALSE))</f>
        <v>PVT75</v>
      </c>
      <c r="AE2340" t="str" cm="1">
        <f t="array" ref="AE2340">_xlfn.IFS( NOT(ISNA(VLOOKUP(PrivateSchedule[[#This Row],[ow]],RTARoutes[[StageCodes]:[RouteID]],6,FALSE))), "O",  NOT(ISNA(VLOOKUP(PrivateSchedule[[#This Row],[re]],RTARoutes[[StageCodes]:[RouteID]],6,FALSE))), "R")</f>
        <v>R</v>
      </c>
      <c r="AF2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41" spans="2:33">
      <c r="O2341" s="171" t="s">
        <v>3510</v>
      </c>
      <c r="T2341" s="173" t="s">
        <v>421</v>
      </c>
      <c r="U2341" t="str">
        <f t="shared" si="144"/>
        <v>Bogda-VASCO</v>
      </c>
      <c r="V2341" s="163">
        <v>0.42708333333333331</v>
      </c>
      <c r="AA2341" s="165" t="str">
        <f t="shared" si="145"/>
        <v/>
      </c>
      <c r="AB2341" t="str">
        <f t="shared" si="146"/>
        <v>VSD</v>
      </c>
      <c r="AC2341" t="str">
        <f t="shared" si="147"/>
        <v>GA01T9555</v>
      </c>
      <c r="AD2341" t="str">
        <f>_xlfn.IFNA(VLOOKUP(PrivateSchedule[[#This Row],[ow]],RTARoutes[[StageCodes]:[RouteID]],6,FALSE), VLOOKUP(PrivateSchedule[[#This Row],[re]],RTARoutes[[StageCodes]:[RouteID]],6,FALSE))</f>
        <v>PVT75</v>
      </c>
      <c r="AE2341" t="str" cm="1">
        <f t="array" ref="AE2341">_xlfn.IFS( NOT(ISNA(VLOOKUP(PrivateSchedule[[#This Row],[ow]],RTARoutes[[StageCodes]:[RouteID]],6,FALSE))), "O",  NOT(ISNA(VLOOKUP(PrivateSchedule[[#This Row],[re]],RTARoutes[[StageCodes]:[RouteID]],6,FALSE))), "R")</f>
        <v>O</v>
      </c>
      <c r="AF2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42" spans="2:33">
      <c r="O2342" s="171" t="s">
        <v>421</v>
      </c>
      <c r="T2342" s="173" t="s">
        <v>3510</v>
      </c>
      <c r="U2342" t="str">
        <f t="shared" si="144"/>
        <v>VASCO-Bogda</v>
      </c>
      <c r="V2342" s="163">
        <v>0.4548611111111111</v>
      </c>
      <c r="AA2342" s="165" t="str">
        <f t="shared" si="145"/>
        <v/>
      </c>
      <c r="AB2342" t="str">
        <f t="shared" si="146"/>
        <v>VSD</v>
      </c>
      <c r="AC2342" t="str">
        <f t="shared" si="147"/>
        <v>GA01T9555</v>
      </c>
      <c r="AD2342" t="str">
        <f>_xlfn.IFNA(VLOOKUP(PrivateSchedule[[#This Row],[ow]],RTARoutes[[StageCodes]:[RouteID]],6,FALSE), VLOOKUP(PrivateSchedule[[#This Row],[re]],RTARoutes[[StageCodes]:[RouteID]],6,FALSE))</f>
        <v>PVT75</v>
      </c>
      <c r="AE2342" t="str" cm="1">
        <f t="array" ref="AE2342">_xlfn.IFS( NOT(ISNA(VLOOKUP(PrivateSchedule[[#This Row],[ow]],RTARoutes[[StageCodes]:[RouteID]],6,FALSE))), "O",  NOT(ISNA(VLOOKUP(PrivateSchedule[[#This Row],[re]],RTARoutes[[StageCodes]:[RouteID]],6,FALSE))), "R")</f>
        <v>R</v>
      </c>
      <c r="AF2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43" spans="2:33">
      <c r="O2343" s="171" t="s">
        <v>3510</v>
      </c>
      <c r="T2343" s="173" t="s">
        <v>421</v>
      </c>
      <c r="U2343" t="str">
        <f t="shared" si="144"/>
        <v>Bogda-VASCO</v>
      </c>
      <c r="V2343" s="163">
        <v>0.53125</v>
      </c>
      <c r="AA2343" s="165" t="str">
        <f t="shared" si="145"/>
        <v/>
      </c>
      <c r="AB2343" t="str">
        <f t="shared" si="146"/>
        <v>VSD</v>
      </c>
      <c r="AC2343" t="str">
        <f t="shared" si="147"/>
        <v>GA01T9555</v>
      </c>
      <c r="AD2343" t="str">
        <f>_xlfn.IFNA(VLOOKUP(PrivateSchedule[[#This Row],[ow]],RTARoutes[[StageCodes]:[RouteID]],6,FALSE), VLOOKUP(PrivateSchedule[[#This Row],[re]],RTARoutes[[StageCodes]:[RouteID]],6,FALSE))</f>
        <v>PVT75</v>
      </c>
      <c r="AE2343" t="str" cm="1">
        <f t="array" ref="AE2343">_xlfn.IFS( NOT(ISNA(VLOOKUP(PrivateSchedule[[#This Row],[ow]],RTARoutes[[StageCodes]:[RouteID]],6,FALSE))), "O",  NOT(ISNA(VLOOKUP(PrivateSchedule[[#This Row],[re]],RTARoutes[[StageCodes]:[RouteID]],6,FALSE))), "R")</f>
        <v>O</v>
      </c>
      <c r="AF2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44" spans="2:33">
      <c r="O2344" s="171" t="s">
        <v>421</v>
      </c>
      <c r="T2344" s="173" t="s">
        <v>3510</v>
      </c>
      <c r="U2344" t="str">
        <f t="shared" si="144"/>
        <v>VASCO-Bogda</v>
      </c>
      <c r="V2344" s="163">
        <v>0.55902777777777779</v>
      </c>
      <c r="AA2344" s="165" t="str">
        <f t="shared" si="145"/>
        <v/>
      </c>
      <c r="AB2344" t="str">
        <f t="shared" si="146"/>
        <v>VSD</v>
      </c>
      <c r="AC2344" t="str">
        <f t="shared" si="147"/>
        <v>GA01T9555</v>
      </c>
      <c r="AD2344" t="str">
        <f>_xlfn.IFNA(VLOOKUP(PrivateSchedule[[#This Row],[ow]],RTARoutes[[StageCodes]:[RouteID]],6,FALSE), VLOOKUP(PrivateSchedule[[#This Row],[re]],RTARoutes[[StageCodes]:[RouteID]],6,FALSE))</f>
        <v>PVT75</v>
      </c>
      <c r="AE2344" t="str" cm="1">
        <f t="array" ref="AE2344">_xlfn.IFS( NOT(ISNA(VLOOKUP(PrivateSchedule[[#This Row],[ow]],RTARoutes[[StageCodes]:[RouteID]],6,FALSE))), "O",  NOT(ISNA(VLOOKUP(PrivateSchedule[[#This Row],[re]],RTARoutes[[StageCodes]:[RouteID]],6,FALSE))), "R")</f>
        <v>R</v>
      </c>
      <c r="AF2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45" spans="2:33">
      <c r="O2345" s="171" t="s">
        <v>3510</v>
      </c>
      <c r="T2345" s="173" t="s">
        <v>421</v>
      </c>
      <c r="U2345" t="str">
        <f t="shared" si="144"/>
        <v>Bogda-VASCO</v>
      </c>
      <c r="V2345" s="163">
        <v>0.63541666666666663</v>
      </c>
      <c r="AA2345" s="165" t="str">
        <f t="shared" si="145"/>
        <v/>
      </c>
      <c r="AB2345" t="str">
        <f t="shared" si="146"/>
        <v>VSD</v>
      </c>
      <c r="AC2345" t="str">
        <f t="shared" si="147"/>
        <v>GA01T9555</v>
      </c>
      <c r="AD2345" t="str">
        <f>_xlfn.IFNA(VLOOKUP(PrivateSchedule[[#This Row],[ow]],RTARoutes[[StageCodes]:[RouteID]],6,FALSE), VLOOKUP(PrivateSchedule[[#This Row],[re]],RTARoutes[[StageCodes]:[RouteID]],6,FALSE))</f>
        <v>PVT75</v>
      </c>
      <c r="AE2345" t="str" cm="1">
        <f t="array" ref="AE2345">_xlfn.IFS( NOT(ISNA(VLOOKUP(PrivateSchedule[[#This Row],[ow]],RTARoutes[[StageCodes]:[RouteID]],6,FALSE))), "O",  NOT(ISNA(VLOOKUP(PrivateSchedule[[#This Row],[re]],RTARoutes[[StageCodes]:[RouteID]],6,FALSE))), "R")</f>
        <v>O</v>
      </c>
      <c r="AF2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46" spans="2:33">
      <c r="O2346" s="171" t="s">
        <v>421</v>
      </c>
      <c r="T2346" s="173" t="s">
        <v>3510</v>
      </c>
      <c r="U2346" t="str">
        <f t="shared" si="144"/>
        <v>VASCO-Bogda</v>
      </c>
      <c r="V2346" s="163">
        <v>0.66319444444444442</v>
      </c>
      <c r="AA2346" s="165" t="str">
        <f t="shared" si="145"/>
        <v/>
      </c>
      <c r="AB2346" t="str">
        <f t="shared" si="146"/>
        <v>VSD</v>
      </c>
      <c r="AC2346" t="str">
        <f t="shared" si="147"/>
        <v>GA01T9555</v>
      </c>
      <c r="AD2346" t="str">
        <f>_xlfn.IFNA(VLOOKUP(PrivateSchedule[[#This Row],[ow]],RTARoutes[[StageCodes]:[RouteID]],6,FALSE), VLOOKUP(PrivateSchedule[[#This Row],[re]],RTARoutes[[StageCodes]:[RouteID]],6,FALSE))</f>
        <v>PVT75</v>
      </c>
      <c r="AE2346" t="str" cm="1">
        <f t="array" ref="AE2346">_xlfn.IFS( NOT(ISNA(VLOOKUP(PrivateSchedule[[#This Row],[ow]],RTARoutes[[StageCodes]:[RouteID]],6,FALSE))), "O",  NOT(ISNA(VLOOKUP(PrivateSchedule[[#This Row],[re]],RTARoutes[[StageCodes]:[RouteID]],6,FALSE))), "R")</f>
        <v>R</v>
      </c>
      <c r="AF2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47" spans="2:33">
      <c r="O2347" s="171" t="s">
        <v>3510</v>
      </c>
      <c r="T2347" s="173" t="s">
        <v>421</v>
      </c>
      <c r="U2347" t="str">
        <f t="shared" si="144"/>
        <v>Bogda-VASCO</v>
      </c>
      <c r="V2347" s="163">
        <v>0.73958333333333337</v>
      </c>
      <c r="AA2347" s="165" t="str">
        <f t="shared" si="145"/>
        <v/>
      </c>
      <c r="AB2347" t="str">
        <f t="shared" si="146"/>
        <v>VSD</v>
      </c>
      <c r="AC2347" t="str">
        <f t="shared" si="147"/>
        <v>GA01T9555</v>
      </c>
      <c r="AD2347" t="str">
        <f>_xlfn.IFNA(VLOOKUP(PrivateSchedule[[#This Row],[ow]],RTARoutes[[StageCodes]:[RouteID]],6,FALSE), VLOOKUP(PrivateSchedule[[#This Row],[re]],RTARoutes[[StageCodes]:[RouteID]],6,FALSE))</f>
        <v>PVT75</v>
      </c>
      <c r="AE2347" t="str" cm="1">
        <f t="array" ref="AE2347">_xlfn.IFS( NOT(ISNA(VLOOKUP(PrivateSchedule[[#This Row],[ow]],RTARoutes[[StageCodes]:[RouteID]],6,FALSE))), "O",  NOT(ISNA(VLOOKUP(PrivateSchedule[[#This Row],[re]],RTARoutes[[StageCodes]:[RouteID]],6,FALSE))), "R")</f>
        <v>O</v>
      </c>
      <c r="AF2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48" spans="2:33">
      <c r="O2348" s="171" t="s">
        <v>421</v>
      </c>
      <c r="T2348" s="173" t="s">
        <v>3510</v>
      </c>
      <c r="U2348" t="str">
        <f t="shared" si="144"/>
        <v>VASCO-Bogda</v>
      </c>
      <c r="V2348" s="163">
        <v>0.76736111111111116</v>
      </c>
      <c r="AA2348" s="165" t="str">
        <f t="shared" si="145"/>
        <v/>
      </c>
      <c r="AB2348" t="str">
        <f t="shared" si="146"/>
        <v>VSD</v>
      </c>
      <c r="AC2348" t="str">
        <f t="shared" si="147"/>
        <v>GA01T9555</v>
      </c>
      <c r="AD2348" t="str">
        <f>_xlfn.IFNA(VLOOKUP(PrivateSchedule[[#This Row],[ow]],RTARoutes[[StageCodes]:[RouteID]],6,FALSE), VLOOKUP(PrivateSchedule[[#This Row],[re]],RTARoutes[[StageCodes]:[RouteID]],6,FALSE))</f>
        <v>PVT75</v>
      </c>
      <c r="AE2348" t="str" cm="1">
        <f t="array" ref="AE2348">_xlfn.IFS( NOT(ISNA(VLOOKUP(PrivateSchedule[[#This Row],[ow]],RTARoutes[[StageCodes]:[RouteID]],6,FALSE))), "O",  NOT(ISNA(VLOOKUP(PrivateSchedule[[#This Row],[re]],RTARoutes[[StageCodes]:[RouteID]],6,FALSE))), "R")</f>
        <v>R</v>
      </c>
      <c r="AF2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49" spans="2:33">
      <c r="O2349" s="171" t="s">
        <v>3510</v>
      </c>
      <c r="T2349" s="173" t="s">
        <v>421</v>
      </c>
      <c r="U2349" t="str">
        <f t="shared" si="144"/>
        <v>Bogda-VASCO</v>
      </c>
      <c r="V2349" s="163">
        <v>0.84375</v>
      </c>
      <c r="AA2349" s="165" t="str">
        <f t="shared" si="145"/>
        <v/>
      </c>
      <c r="AB2349" t="str">
        <f t="shared" si="146"/>
        <v>VSD</v>
      </c>
      <c r="AC2349" t="str">
        <f t="shared" si="147"/>
        <v>GA01T9555</v>
      </c>
      <c r="AD2349" t="str">
        <f>_xlfn.IFNA(VLOOKUP(PrivateSchedule[[#This Row],[ow]],RTARoutes[[StageCodes]:[RouteID]],6,FALSE), VLOOKUP(PrivateSchedule[[#This Row],[re]],RTARoutes[[StageCodes]:[RouteID]],6,FALSE))</f>
        <v>PVT75</v>
      </c>
      <c r="AE2349" t="str" cm="1">
        <f t="array" ref="AE2349">_xlfn.IFS( NOT(ISNA(VLOOKUP(PrivateSchedule[[#This Row],[ow]],RTARoutes[[StageCodes]:[RouteID]],6,FALSE))), "O",  NOT(ISNA(VLOOKUP(PrivateSchedule[[#This Row],[re]],RTARoutes[[StageCodes]:[RouteID]],6,FALSE))), "R")</f>
        <v>O</v>
      </c>
      <c r="AF2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50" spans="2:33">
      <c r="O2350" s="171" t="s">
        <v>421</v>
      </c>
      <c r="T2350" s="173" t="s">
        <v>3510</v>
      </c>
      <c r="U2350" t="str">
        <f t="shared" si="144"/>
        <v>VASCO-Bogda</v>
      </c>
      <c r="V2350" s="163">
        <v>0.87152777777777779</v>
      </c>
      <c r="AA2350" s="165" t="str">
        <f t="shared" si="145"/>
        <v/>
      </c>
      <c r="AB2350" t="str">
        <f t="shared" si="146"/>
        <v>VSD</v>
      </c>
      <c r="AC2350" t="str">
        <f t="shared" si="147"/>
        <v>GA01T9555</v>
      </c>
      <c r="AD2350" t="str">
        <f>_xlfn.IFNA(VLOOKUP(PrivateSchedule[[#This Row],[ow]],RTARoutes[[StageCodes]:[RouteID]],6,FALSE), VLOOKUP(PrivateSchedule[[#This Row],[re]],RTARoutes[[StageCodes]:[RouteID]],6,FALSE))</f>
        <v>PVT75</v>
      </c>
      <c r="AE2350" t="str" cm="1">
        <f t="array" ref="AE2350">_xlfn.IFS( NOT(ISNA(VLOOKUP(PrivateSchedule[[#This Row],[ow]],RTARoutes[[StageCodes]:[RouteID]],6,FALSE))), "O",  NOT(ISNA(VLOOKUP(PrivateSchedule[[#This Row],[re]],RTARoutes[[StageCodes]:[RouteID]],6,FALSE))), "R")</f>
        <v>R</v>
      </c>
      <c r="AF2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51" spans="2:33">
      <c r="B2351" s="171" t="s">
        <v>4268</v>
      </c>
      <c r="C2351" s="172" t="s">
        <v>4269</v>
      </c>
      <c r="E2351" s="176" t="s">
        <v>4270</v>
      </c>
      <c r="F2351" s="177" t="s">
        <v>4018</v>
      </c>
      <c r="J2351" s="171" t="s">
        <v>4271</v>
      </c>
      <c r="L2351" s="172" t="s">
        <v>16</v>
      </c>
      <c r="M2351" s="198">
        <v>27</v>
      </c>
      <c r="N2351" s="199">
        <v>11</v>
      </c>
      <c r="O2351" s="171" t="s">
        <v>3510</v>
      </c>
      <c r="T2351" s="173" t="s">
        <v>421</v>
      </c>
      <c r="U2351" t="str">
        <f t="shared" si="144"/>
        <v>Bogda-VASCO</v>
      </c>
      <c r="V2351" s="163">
        <v>0.3298611111111111</v>
      </c>
      <c r="AA2351" s="165" t="str">
        <f t="shared" si="145"/>
        <v/>
      </c>
      <c r="AB2351" t="str">
        <f t="shared" si="146"/>
        <v>VSD</v>
      </c>
      <c r="AC2351" t="str">
        <f t="shared" si="147"/>
        <v>GA01U1617</v>
      </c>
      <c r="AD2351" t="str">
        <f>_xlfn.IFNA(VLOOKUP(PrivateSchedule[[#This Row],[ow]],RTARoutes[[StageCodes]:[RouteID]],6,FALSE), VLOOKUP(PrivateSchedule[[#This Row],[re]],RTARoutes[[StageCodes]:[RouteID]],6,FALSE))</f>
        <v>PVT75</v>
      </c>
      <c r="AE2351" t="str" cm="1">
        <f t="array" ref="AE2351">_xlfn.IFS( NOT(ISNA(VLOOKUP(PrivateSchedule[[#This Row],[ow]],RTARoutes[[StageCodes]:[RouteID]],6,FALSE))), "O",  NOT(ISNA(VLOOKUP(PrivateSchedule[[#This Row],[re]],RTARoutes[[StageCodes]:[RouteID]],6,FALSE))), "R")</f>
        <v>O</v>
      </c>
      <c r="AF2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52" spans="2:33">
      <c r="O2352" s="171" t="s">
        <v>421</v>
      </c>
      <c r="T2352" s="173" t="s">
        <v>3510</v>
      </c>
      <c r="U2352" t="str">
        <f t="shared" si="144"/>
        <v>VASCO-Bogda</v>
      </c>
      <c r="V2352" s="163">
        <v>0.3576388888888889</v>
      </c>
      <c r="AA2352" s="165" t="str">
        <f t="shared" si="145"/>
        <v/>
      </c>
      <c r="AB2352" t="str">
        <f t="shared" si="146"/>
        <v>VSD</v>
      </c>
      <c r="AC2352" t="str">
        <f t="shared" si="147"/>
        <v>GA01U1617</v>
      </c>
      <c r="AD2352" t="str">
        <f>_xlfn.IFNA(VLOOKUP(PrivateSchedule[[#This Row],[ow]],RTARoutes[[StageCodes]:[RouteID]],6,FALSE), VLOOKUP(PrivateSchedule[[#This Row],[re]],RTARoutes[[StageCodes]:[RouteID]],6,FALSE))</f>
        <v>PVT75</v>
      </c>
      <c r="AE2352" t="str" cm="1">
        <f t="array" ref="AE2352">_xlfn.IFS( NOT(ISNA(VLOOKUP(PrivateSchedule[[#This Row],[ow]],RTARoutes[[StageCodes]:[RouteID]],6,FALSE))), "O",  NOT(ISNA(VLOOKUP(PrivateSchedule[[#This Row],[re]],RTARoutes[[StageCodes]:[RouteID]],6,FALSE))), "R")</f>
        <v>R</v>
      </c>
      <c r="AF2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53" spans="2:33">
      <c r="O2353" s="171" t="s">
        <v>3510</v>
      </c>
      <c r="T2353" s="173" t="s">
        <v>421</v>
      </c>
      <c r="U2353" t="str">
        <f t="shared" si="144"/>
        <v>Bogda-VASCO</v>
      </c>
      <c r="V2353" s="163">
        <v>0.43402777777777779</v>
      </c>
      <c r="AA2353" s="165" t="str">
        <f t="shared" si="145"/>
        <v/>
      </c>
      <c r="AB2353" t="str">
        <f t="shared" si="146"/>
        <v>VSD</v>
      </c>
      <c r="AC2353" t="str">
        <f t="shared" si="147"/>
        <v>GA01U1617</v>
      </c>
      <c r="AD2353" t="str">
        <f>_xlfn.IFNA(VLOOKUP(PrivateSchedule[[#This Row],[ow]],RTARoutes[[StageCodes]:[RouteID]],6,FALSE), VLOOKUP(PrivateSchedule[[#This Row],[re]],RTARoutes[[StageCodes]:[RouteID]],6,FALSE))</f>
        <v>PVT75</v>
      </c>
      <c r="AE2353" t="str" cm="1">
        <f t="array" ref="AE2353">_xlfn.IFS( NOT(ISNA(VLOOKUP(PrivateSchedule[[#This Row],[ow]],RTARoutes[[StageCodes]:[RouteID]],6,FALSE))), "O",  NOT(ISNA(VLOOKUP(PrivateSchedule[[#This Row],[re]],RTARoutes[[StageCodes]:[RouteID]],6,FALSE))), "R")</f>
        <v>O</v>
      </c>
      <c r="AF2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54" spans="2:33">
      <c r="O2354" s="171" t="s">
        <v>421</v>
      </c>
      <c r="T2354" s="173" t="s">
        <v>3510</v>
      </c>
      <c r="U2354" t="str">
        <f t="shared" si="144"/>
        <v>VASCO-Bogda</v>
      </c>
      <c r="V2354" s="163">
        <v>0.46180555555555558</v>
      </c>
      <c r="AA2354" s="165" t="str">
        <f t="shared" si="145"/>
        <v/>
      </c>
      <c r="AB2354" t="str">
        <f t="shared" si="146"/>
        <v>VSD</v>
      </c>
      <c r="AC2354" t="str">
        <f t="shared" si="147"/>
        <v>GA01U1617</v>
      </c>
      <c r="AD2354" t="str">
        <f>_xlfn.IFNA(VLOOKUP(PrivateSchedule[[#This Row],[ow]],RTARoutes[[StageCodes]:[RouteID]],6,FALSE), VLOOKUP(PrivateSchedule[[#This Row],[re]],RTARoutes[[StageCodes]:[RouteID]],6,FALSE))</f>
        <v>PVT75</v>
      </c>
      <c r="AE2354" t="str" cm="1">
        <f t="array" ref="AE2354">_xlfn.IFS( NOT(ISNA(VLOOKUP(PrivateSchedule[[#This Row],[ow]],RTARoutes[[StageCodes]:[RouteID]],6,FALSE))), "O",  NOT(ISNA(VLOOKUP(PrivateSchedule[[#This Row],[re]],RTARoutes[[StageCodes]:[RouteID]],6,FALSE))), "R")</f>
        <v>R</v>
      </c>
      <c r="AF2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55" spans="2:33">
      <c r="O2355" s="171" t="s">
        <v>3510</v>
      </c>
      <c r="T2355" s="173" t="s">
        <v>421</v>
      </c>
      <c r="U2355" t="str">
        <f t="shared" si="144"/>
        <v>Bogda-VASCO</v>
      </c>
      <c r="V2355" s="163">
        <v>0.53819444444444442</v>
      </c>
      <c r="AA2355" s="165" t="str">
        <f t="shared" si="145"/>
        <v/>
      </c>
      <c r="AB2355" t="str">
        <f t="shared" si="146"/>
        <v>VSD</v>
      </c>
      <c r="AC2355" t="str">
        <f t="shared" si="147"/>
        <v>GA01U1617</v>
      </c>
      <c r="AD2355" t="str">
        <f>_xlfn.IFNA(VLOOKUP(PrivateSchedule[[#This Row],[ow]],RTARoutes[[StageCodes]:[RouteID]],6,FALSE), VLOOKUP(PrivateSchedule[[#This Row],[re]],RTARoutes[[StageCodes]:[RouteID]],6,FALSE))</f>
        <v>PVT75</v>
      </c>
      <c r="AE2355" t="str" cm="1">
        <f t="array" ref="AE2355">_xlfn.IFS( NOT(ISNA(VLOOKUP(PrivateSchedule[[#This Row],[ow]],RTARoutes[[StageCodes]:[RouteID]],6,FALSE))), "O",  NOT(ISNA(VLOOKUP(PrivateSchedule[[#This Row],[re]],RTARoutes[[StageCodes]:[RouteID]],6,FALSE))), "R")</f>
        <v>O</v>
      </c>
      <c r="AF2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56" spans="2:33">
      <c r="O2356" s="171" t="s">
        <v>421</v>
      </c>
      <c r="T2356" s="173" t="s">
        <v>3510</v>
      </c>
      <c r="U2356" t="str">
        <f t="shared" si="144"/>
        <v>VASCO-Bogda</v>
      </c>
      <c r="V2356" s="163">
        <v>0.56597222222222221</v>
      </c>
      <c r="AA2356" s="165" t="str">
        <f t="shared" si="145"/>
        <v/>
      </c>
      <c r="AB2356" t="str">
        <f t="shared" si="146"/>
        <v>VSD</v>
      </c>
      <c r="AC2356" t="str">
        <f t="shared" si="147"/>
        <v>GA01U1617</v>
      </c>
      <c r="AD2356" t="str">
        <f>_xlfn.IFNA(VLOOKUP(PrivateSchedule[[#This Row],[ow]],RTARoutes[[StageCodes]:[RouteID]],6,FALSE), VLOOKUP(PrivateSchedule[[#This Row],[re]],RTARoutes[[StageCodes]:[RouteID]],6,FALSE))</f>
        <v>PVT75</v>
      </c>
      <c r="AE2356" t="str" cm="1">
        <f t="array" ref="AE2356">_xlfn.IFS( NOT(ISNA(VLOOKUP(PrivateSchedule[[#This Row],[ow]],RTARoutes[[StageCodes]:[RouteID]],6,FALSE))), "O",  NOT(ISNA(VLOOKUP(PrivateSchedule[[#This Row],[re]],RTARoutes[[StageCodes]:[RouteID]],6,FALSE))), "R")</f>
        <v>R</v>
      </c>
      <c r="AF2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57" spans="2:33">
      <c r="O2357" s="171" t="s">
        <v>3510</v>
      </c>
      <c r="T2357" s="173" t="s">
        <v>421</v>
      </c>
      <c r="U2357" t="str">
        <f t="shared" si="144"/>
        <v>Bogda-VASCO</v>
      </c>
      <c r="V2357" s="163">
        <v>0.64236111111111116</v>
      </c>
      <c r="AA2357" s="165" t="str">
        <f t="shared" si="145"/>
        <v/>
      </c>
      <c r="AB2357" t="str">
        <f t="shared" si="146"/>
        <v>VSD</v>
      </c>
      <c r="AC2357" t="str">
        <f t="shared" si="147"/>
        <v>GA01U1617</v>
      </c>
      <c r="AD2357" t="str">
        <f>_xlfn.IFNA(VLOOKUP(PrivateSchedule[[#This Row],[ow]],RTARoutes[[StageCodes]:[RouteID]],6,FALSE), VLOOKUP(PrivateSchedule[[#This Row],[re]],RTARoutes[[StageCodes]:[RouteID]],6,FALSE))</f>
        <v>PVT75</v>
      </c>
      <c r="AE2357" t="str" cm="1">
        <f t="array" ref="AE2357">_xlfn.IFS( NOT(ISNA(VLOOKUP(PrivateSchedule[[#This Row],[ow]],RTARoutes[[StageCodes]:[RouteID]],6,FALSE))), "O",  NOT(ISNA(VLOOKUP(PrivateSchedule[[#This Row],[re]],RTARoutes[[StageCodes]:[RouteID]],6,FALSE))), "R")</f>
        <v>O</v>
      </c>
      <c r="AF2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58" spans="2:33">
      <c r="O2358" s="171" t="s">
        <v>421</v>
      </c>
      <c r="T2358" s="173" t="s">
        <v>3510</v>
      </c>
      <c r="U2358" t="str">
        <f t="shared" si="144"/>
        <v>VASCO-Bogda</v>
      </c>
      <c r="V2358" s="163">
        <v>0.67013888888888884</v>
      </c>
      <c r="AA2358" s="165" t="str">
        <f t="shared" si="145"/>
        <v/>
      </c>
      <c r="AB2358" t="str">
        <f t="shared" si="146"/>
        <v>VSD</v>
      </c>
      <c r="AC2358" t="str">
        <f t="shared" si="147"/>
        <v>GA01U1617</v>
      </c>
      <c r="AD2358" t="str">
        <f>_xlfn.IFNA(VLOOKUP(PrivateSchedule[[#This Row],[ow]],RTARoutes[[StageCodes]:[RouteID]],6,FALSE), VLOOKUP(PrivateSchedule[[#This Row],[re]],RTARoutes[[StageCodes]:[RouteID]],6,FALSE))</f>
        <v>PVT75</v>
      </c>
      <c r="AE2358" t="str" cm="1">
        <f t="array" ref="AE2358">_xlfn.IFS( NOT(ISNA(VLOOKUP(PrivateSchedule[[#This Row],[ow]],RTARoutes[[StageCodes]:[RouteID]],6,FALSE))), "O",  NOT(ISNA(VLOOKUP(PrivateSchedule[[#This Row],[re]],RTARoutes[[StageCodes]:[RouteID]],6,FALSE))), "R")</f>
        <v>R</v>
      </c>
      <c r="AF2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59" spans="2:33">
      <c r="O2359" s="171" t="s">
        <v>3510</v>
      </c>
      <c r="T2359" s="173" t="s">
        <v>421</v>
      </c>
      <c r="U2359" t="str">
        <f t="shared" si="144"/>
        <v>Bogda-VASCO</v>
      </c>
      <c r="V2359" s="163">
        <v>0.74652777777777779</v>
      </c>
      <c r="AA2359" s="165" t="str">
        <f t="shared" si="145"/>
        <v/>
      </c>
      <c r="AB2359" t="str">
        <f t="shared" si="146"/>
        <v>VSD</v>
      </c>
      <c r="AC2359" t="str">
        <f t="shared" si="147"/>
        <v>GA01U1617</v>
      </c>
      <c r="AD2359" t="str">
        <f>_xlfn.IFNA(VLOOKUP(PrivateSchedule[[#This Row],[ow]],RTARoutes[[StageCodes]:[RouteID]],6,FALSE), VLOOKUP(PrivateSchedule[[#This Row],[re]],RTARoutes[[StageCodes]:[RouteID]],6,FALSE))</f>
        <v>PVT75</v>
      </c>
      <c r="AE2359" t="str" cm="1">
        <f t="array" ref="AE2359">_xlfn.IFS( NOT(ISNA(VLOOKUP(PrivateSchedule[[#This Row],[ow]],RTARoutes[[StageCodes]:[RouteID]],6,FALSE))), "O",  NOT(ISNA(VLOOKUP(PrivateSchedule[[#This Row],[re]],RTARoutes[[StageCodes]:[RouteID]],6,FALSE))), "R")</f>
        <v>O</v>
      </c>
      <c r="AF2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60" spans="2:33">
      <c r="O2360" s="171" t="s">
        <v>421</v>
      </c>
      <c r="T2360" s="173" t="s">
        <v>3510</v>
      </c>
      <c r="U2360" t="str">
        <f t="shared" si="144"/>
        <v>VASCO-Bogda</v>
      </c>
      <c r="V2360" s="163">
        <v>0.77430555555555558</v>
      </c>
      <c r="AA2360" s="165" t="str">
        <f t="shared" si="145"/>
        <v/>
      </c>
      <c r="AB2360" t="str">
        <f t="shared" si="146"/>
        <v>VSD</v>
      </c>
      <c r="AC2360" t="str">
        <f t="shared" si="147"/>
        <v>GA01U1617</v>
      </c>
      <c r="AD2360" t="str">
        <f>_xlfn.IFNA(VLOOKUP(PrivateSchedule[[#This Row],[ow]],RTARoutes[[StageCodes]:[RouteID]],6,FALSE), VLOOKUP(PrivateSchedule[[#This Row],[re]],RTARoutes[[StageCodes]:[RouteID]],6,FALSE))</f>
        <v>PVT75</v>
      </c>
      <c r="AE2360" t="str" cm="1">
        <f t="array" ref="AE2360">_xlfn.IFS( NOT(ISNA(VLOOKUP(PrivateSchedule[[#This Row],[ow]],RTARoutes[[StageCodes]:[RouteID]],6,FALSE))), "O",  NOT(ISNA(VLOOKUP(PrivateSchedule[[#This Row],[re]],RTARoutes[[StageCodes]:[RouteID]],6,FALSE))), "R")</f>
        <v>R</v>
      </c>
      <c r="AF2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61" spans="2:33">
      <c r="O2361" s="171" t="s">
        <v>3510</v>
      </c>
      <c r="T2361" s="173" t="s">
        <v>421</v>
      </c>
      <c r="U2361" t="str">
        <f t="shared" si="144"/>
        <v>Bogda-VASCO</v>
      </c>
      <c r="V2361" s="163">
        <v>0.85069444444444442</v>
      </c>
      <c r="AA2361" s="165" t="str">
        <f t="shared" si="145"/>
        <v/>
      </c>
      <c r="AB2361" t="str">
        <f t="shared" si="146"/>
        <v>VSD</v>
      </c>
      <c r="AC2361" t="str">
        <f t="shared" si="147"/>
        <v>GA01U1617</v>
      </c>
      <c r="AD2361" t="str">
        <f>_xlfn.IFNA(VLOOKUP(PrivateSchedule[[#This Row],[ow]],RTARoutes[[StageCodes]:[RouteID]],6,FALSE), VLOOKUP(PrivateSchedule[[#This Row],[re]],RTARoutes[[StageCodes]:[RouteID]],6,FALSE))</f>
        <v>PVT75</v>
      </c>
      <c r="AE2361" t="str" cm="1">
        <f t="array" ref="AE2361">_xlfn.IFS( NOT(ISNA(VLOOKUP(PrivateSchedule[[#This Row],[ow]],RTARoutes[[StageCodes]:[RouteID]],6,FALSE))), "O",  NOT(ISNA(VLOOKUP(PrivateSchedule[[#This Row],[re]],RTARoutes[[StageCodes]:[RouteID]],6,FALSE))), "R")</f>
        <v>O</v>
      </c>
      <c r="AF2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62" spans="2:33">
      <c r="O2362" s="171" t="s">
        <v>421</v>
      </c>
      <c r="T2362" s="173" t="s">
        <v>3510</v>
      </c>
      <c r="U2362" t="str">
        <f t="shared" si="144"/>
        <v>VASCO-Bogda</v>
      </c>
      <c r="V2362" s="163">
        <v>0.87847222222222221</v>
      </c>
      <c r="AA2362" s="165" t="str">
        <f t="shared" si="145"/>
        <v/>
      </c>
      <c r="AB2362" t="str">
        <f t="shared" si="146"/>
        <v>VSD</v>
      </c>
      <c r="AC2362" t="str">
        <f t="shared" si="147"/>
        <v>GA01U1617</v>
      </c>
      <c r="AD2362" t="str">
        <f>_xlfn.IFNA(VLOOKUP(PrivateSchedule[[#This Row],[ow]],RTARoutes[[StageCodes]:[RouteID]],6,FALSE), VLOOKUP(PrivateSchedule[[#This Row],[re]],RTARoutes[[StageCodes]:[RouteID]],6,FALSE))</f>
        <v>PVT75</v>
      </c>
      <c r="AE2362" t="str" cm="1">
        <f t="array" ref="AE2362">_xlfn.IFS( NOT(ISNA(VLOOKUP(PrivateSchedule[[#This Row],[ow]],RTARoutes[[StageCodes]:[RouteID]],6,FALSE))), "O",  NOT(ISNA(VLOOKUP(PrivateSchedule[[#This Row],[re]],RTARoutes[[StageCodes]:[RouteID]],6,FALSE))), "R")</f>
        <v>R</v>
      </c>
      <c r="AF2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63" spans="2:33">
      <c r="B2363" s="171" t="s">
        <v>4272</v>
      </c>
      <c r="C2363" s="172" t="s">
        <v>4273</v>
      </c>
      <c r="E2363" s="176" t="s">
        <v>4274</v>
      </c>
      <c r="F2363" s="177" t="s">
        <v>4275</v>
      </c>
      <c r="J2363" s="171" t="s">
        <v>4276</v>
      </c>
      <c r="L2363" s="172" t="s">
        <v>16</v>
      </c>
      <c r="M2363" s="198">
        <v>23</v>
      </c>
      <c r="O2363" s="171" t="s">
        <v>3510</v>
      </c>
      <c r="T2363" s="173" t="s">
        <v>421</v>
      </c>
      <c r="U2363" t="str">
        <f t="shared" si="144"/>
        <v>Bogda-VASCO</v>
      </c>
      <c r="V2363" s="163">
        <v>0.33680555555555558</v>
      </c>
      <c r="AA2363" s="165" t="str">
        <f t="shared" si="145"/>
        <v/>
      </c>
      <c r="AB2363" t="str">
        <f t="shared" si="146"/>
        <v>VSD</v>
      </c>
      <c r="AC2363" t="str">
        <f t="shared" si="147"/>
        <v>GA01Z7099</v>
      </c>
      <c r="AD2363" t="str">
        <f>_xlfn.IFNA(VLOOKUP(PrivateSchedule[[#This Row],[ow]],RTARoutes[[StageCodes]:[RouteID]],6,FALSE), VLOOKUP(PrivateSchedule[[#This Row],[re]],RTARoutes[[StageCodes]:[RouteID]],6,FALSE))</f>
        <v>PVT75</v>
      </c>
      <c r="AE2363" t="str" cm="1">
        <f t="array" ref="AE2363">_xlfn.IFS( NOT(ISNA(VLOOKUP(PrivateSchedule[[#This Row],[ow]],RTARoutes[[StageCodes]:[RouteID]],6,FALSE))), "O",  NOT(ISNA(VLOOKUP(PrivateSchedule[[#This Row],[re]],RTARoutes[[StageCodes]:[RouteID]],6,FALSE))), "R")</f>
        <v>O</v>
      </c>
      <c r="AF2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64" spans="2:33">
      <c r="O2364" s="171" t="s">
        <v>421</v>
      </c>
      <c r="T2364" s="173" t="s">
        <v>3510</v>
      </c>
      <c r="U2364" t="str">
        <f t="shared" si="144"/>
        <v>VASCO-Bogda</v>
      </c>
      <c r="V2364" s="163">
        <v>0.36458333333333331</v>
      </c>
      <c r="AA2364" s="165" t="str">
        <f t="shared" si="145"/>
        <v/>
      </c>
      <c r="AB2364" t="str">
        <f t="shared" si="146"/>
        <v>VSD</v>
      </c>
      <c r="AC2364" t="str">
        <f t="shared" si="147"/>
        <v>GA01Z7099</v>
      </c>
      <c r="AD2364" t="str">
        <f>_xlfn.IFNA(VLOOKUP(PrivateSchedule[[#This Row],[ow]],RTARoutes[[StageCodes]:[RouteID]],6,FALSE), VLOOKUP(PrivateSchedule[[#This Row],[re]],RTARoutes[[StageCodes]:[RouteID]],6,FALSE))</f>
        <v>PVT75</v>
      </c>
      <c r="AE2364" t="str" cm="1">
        <f t="array" ref="AE2364">_xlfn.IFS( NOT(ISNA(VLOOKUP(PrivateSchedule[[#This Row],[ow]],RTARoutes[[StageCodes]:[RouteID]],6,FALSE))), "O",  NOT(ISNA(VLOOKUP(PrivateSchedule[[#This Row],[re]],RTARoutes[[StageCodes]:[RouteID]],6,FALSE))), "R")</f>
        <v>R</v>
      </c>
      <c r="AF2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65" spans="2:33">
      <c r="O2365" s="171" t="s">
        <v>3510</v>
      </c>
      <c r="T2365" s="173" t="s">
        <v>421</v>
      </c>
      <c r="U2365" t="str">
        <f t="shared" si="144"/>
        <v>Bogda-VASCO</v>
      </c>
      <c r="V2365" s="163">
        <v>0.44097222222222221</v>
      </c>
      <c r="AA2365" s="165" t="str">
        <f t="shared" si="145"/>
        <v/>
      </c>
      <c r="AB2365" t="str">
        <f t="shared" si="146"/>
        <v>VSD</v>
      </c>
      <c r="AC2365" t="str">
        <f t="shared" si="147"/>
        <v>GA01Z7099</v>
      </c>
      <c r="AD2365" t="str">
        <f>_xlfn.IFNA(VLOOKUP(PrivateSchedule[[#This Row],[ow]],RTARoutes[[StageCodes]:[RouteID]],6,FALSE), VLOOKUP(PrivateSchedule[[#This Row],[re]],RTARoutes[[StageCodes]:[RouteID]],6,FALSE))</f>
        <v>PVT75</v>
      </c>
      <c r="AE2365" t="str" cm="1">
        <f t="array" ref="AE2365">_xlfn.IFS( NOT(ISNA(VLOOKUP(PrivateSchedule[[#This Row],[ow]],RTARoutes[[StageCodes]:[RouteID]],6,FALSE))), "O",  NOT(ISNA(VLOOKUP(PrivateSchedule[[#This Row],[re]],RTARoutes[[StageCodes]:[RouteID]],6,FALSE))), "R")</f>
        <v>O</v>
      </c>
      <c r="AF2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66" spans="2:33">
      <c r="O2366" s="171" t="s">
        <v>421</v>
      </c>
      <c r="T2366" s="173" t="s">
        <v>3510</v>
      </c>
      <c r="U2366" t="str">
        <f t="shared" si="144"/>
        <v>VASCO-Bogda</v>
      </c>
      <c r="V2366" s="163">
        <v>0.46875</v>
      </c>
      <c r="AA2366" s="165" t="str">
        <f t="shared" si="145"/>
        <v/>
      </c>
      <c r="AB2366" t="str">
        <f t="shared" si="146"/>
        <v>VSD</v>
      </c>
      <c r="AC2366" t="str">
        <f t="shared" si="147"/>
        <v>GA01Z7099</v>
      </c>
      <c r="AD2366" t="str">
        <f>_xlfn.IFNA(VLOOKUP(PrivateSchedule[[#This Row],[ow]],RTARoutes[[StageCodes]:[RouteID]],6,FALSE), VLOOKUP(PrivateSchedule[[#This Row],[re]],RTARoutes[[StageCodes]:[RouteID]],6,FALSE))</f>
        <v>PVT75</v>
      </c>
      <c r="AE2366" t="str" cm="1">
        <f t="array" ref="AE2366">_xlfn.IFS( NOT(ISNA(VLOOKUP(PrivateSchedule[[#This Row],[ow]],RTARoutes[[StageCodes]:[RouteID]],6,FALSE))), "O",  NOT(ISNA(VLOOKUP(PrivateSchedule[[#This Row],[re]],RTARoutes[[StageCodes]:[RouteID]],6,FALSE))), "R")</f>
        <v>R</v>
      </c>
      <c r="AF2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67" spans="2:33">
      <c r="O2367" s="171" t="s">
        <v>3510</v>
      </c>
      <c r="T2367" s="173" t="s">
        <v>421</v>
      </c>
      <c r="U2367" t="str">
        <f t="shared" si="144"/>
        <v>Bogda-VASCO</v>
      </c>
      <c r="V2367" s="163">
        <v>0.54513888888888884</v>
      </c>
      <c r="AA2367" s="165" t="str">
        <f t="shared" si="145"/>
        <v/>
      </c>
      <c r="AB2367" t="str">
        <f t="shared" si="146"/>
        <v>VSD</v>
      </c>
      <c r="AC2367" t="str">
        <f t="shared" si="147"/>
        <v>GA01Z7099</v>
      </c>
      <c r="AD2367" t="str">
        <f>_xlfn.IFNA(VLOOKUP(PrivateSchedule[[#This Row],[ow]],RTARoutes[[StageCodes]:[RouteID]],6,FALSE), VLOOKUP(PrivateSchedule[[#This Row],[re]],RTARoutes[[StageCodes]:[RouteID]],6,FALSE))</f>
        <v>PVT75</v>
      </c>
      <c r="AE2367" t="str" cm="1">
        <f t="array" ref="AE2367">_xlfn.IFS( NOT(ISNA(VLOOKUP(PrivateSchedule[[#This Row],[ow]],RTARoutes[[StageCodes]:[RouteID]],6,FALSE))), "O",  NOT(ISNA(VLOOKUP(PrivateSchedule[[#This Row],[re]],RTARoutes[[StageCodes]:[RouteID]],6,FALSE))), "R")</f>
        <v>O</v>
      </c>
      <c r="AF2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68" spans="2:33">
      <c r="O2368" s="171" t="s">
        <v>421</v>
      </c>
      <c r="T2368" s="173" t="s">
        <v>3510</v>
      </c>
      <c r="U2368" t="str">
        <f t="shared" si="144"/>
        <v>VASCO-Bogda</v>
      </c>
      <c r="V2368" s="163">
        <v>0.57291666666666663</v>
      </c>
      <c r="AA2368" s="165" t="str">
        <f t="shared" si="145"/>
        <v/>
      </c>
      <c r="AB2368" t="str">
        <f t="shared" si="146"/>
        <v>VSD</v>
      </c>
      <c r="AC2368" t="str">
        <f t="shared" si="147"/>
        <v>GA01Z7099</v>
      </c>
      <c r="AD2368" t="str">
        <f>_xlfn.IFNA(VLOOKUP(PrivateSchedule[[#This Row],[ow]],RTARoutes[[StageCodes]:[RouteID]],6,FALSE), VLOOKUP(PrivateSchedule[[#This Row],[re]],RTARoutes[[StageCodes]:[RouteID]],6,FALSE))</f>
        <v>PVT75</v>
      </c>
      <c r="AE2368" t="str" cm="1">
        <f t="array" ref="AE2368">_xlfn.IFS( NOT(ISNA(VLOOKUP(PrivateSchedule[[#This Row],[ow]],RTARoutes[[StageCodes]:[RouteID]],6,FALSE))), "O",  NOT(ISNA(VLOOKUP(PrivateSchedule[[#This Row],[re]],RTARoutes[[StageCodes]:[RouteID]],6,FALSE))), "R")</f>
        <v>R</v>
      </c>
      <c r="AF2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69" spans="2:33">
      <c r="O2369" s="171" t="s">
        <v>3510</v>
      </c>
      <c r="T2369" s="173" t="s">
        <v>421</v>
      </c>
      <c r="U2369" t="str">
        <f t="shared" si="144"/>
        <v>Bogda-VASCO</v>
      </c>
      <c r="V2369" s="163">
        <v>0.64930555555555558</v>
      </c>
      <c r="AA2369" s="165" t="str">
        <f t="shared" si="145"/>
        <v/>
      </c>
      <c r="AB2369" t="str">
        <f t="shared" si="146"/>
        <v>VSD</v>
      </c>
      <c r="AC2369" t="str">
        <f t="shared" si="147"/>
        <v>GA01Z7099</v>
      </c>
      <c r="AD2369" t="str">
        <f>_xlfn.IFNA(VLOOKUP(PrivateSchedule[[#This Row],[ow]],RTARoutes[[StageCodes]:[RouteID]],6,FALSE), VLOOKUP(PrivateSchedule[[#This Row],[re]],RTARoutes[[StageCodes]:[RouteID]],6,FALSE))</f>
        <v>PVT75</v>
      </c>
      <c r="AE2369" t="str" cm="1">
        <f t="array" ref="AE2369">_xlfn.IFS( NOT(ISNA(VLOOKUP(PrivateSchedule[[#This Row],[ow]],RTARoutes[[StageCodes]:[RouteID]],6,FALSE))), "O",  NOT(ISNA(VLOOKUP(PrivateSchedule[[#This Row],[re]],RTARoutes[[StageCodes]:[RouteID]],6,FALSE))), "R")</f>
        <v>O</v>
      </c>
      <c r="AF2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70" spans="2:33">
      <c r="O2370" s="171" t="s">
        <v>421</v>
      </c>
      <c r="T2370" s="173" t="s">
        <v>3510</v>
      </c>
      <c r="U2370" t="str">
        <f t="shared" si="144"/>
        <v>VASCO-Bogda</v>
      </c>
      <c r="V2370" s="163">
        <v>0.67708333333333337</v>
      </c>
      <c r="AA2370" s="165" t="str">
        <f t="shared" si="145"/>
        <v/>
      </c>
      <c r="AB2370" t="str">
        <f t="shared" si="146"/>
        <v>VSD</v>
      </c>
      <c r="AC2370" t="str">
        <f t="shared" si="147"/>
        <v>GA01Z7099</v>
      </c>
      <c r="AD2370" t="str">
        <f>_xlfn.IFNA(VLOOKUP(PrivateSchedule[[#This Row],[ow]],RTARoutes[[StageCodes]:[RouteID]],6,FALSE), VLOOKUP(PrivateSchedule[[#This Row],[re]],RTARoutes[[StageCodes]:[RouteID]],6,FALSE))</f>
        <v>PVT75</v>
      </c>
      <c r="AE2370" t="str" cm="1">
        <f t="array" ref="AE2370">_xlfn.IFS( NOT(ISNA(VLOOKUP(PrivateSchedule[[#This Row],[ow]],RTARoutes[[StageCodes]:[RouteID]],6,FALSE))), "O",  NOT(ISNA(VLOOKUP(PrivateSchedule[[#This Row],[re]],RTARoutes[[StageCodes]:[RouteID]],6,FALSE))), "R")</f>
        <v>R</v>
      </c>
      <c r="AF2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71" spans="2:33">
      <c r="O2371" s="171" t="s">
        <v>3510</v>
      </c>
      <c r="T2371" s="173" t="s">
        <v>421</v>
      </c>
      <c r="U2371" t="str">
        <f t="shared" ref="U2371:U2434" si="148">_xlfn.IFNA(VLOOKUP($O2371,Code2Loc,2,FALSE)
&amp; IF( OR( ISNA($P2371), LEN($P2371)=0), "",  "-" &amp; VLOOKUP($P2371,Code2Loc,2,FALSE))
&amp; IF( OR( ISNA($Q2371), LEN($Q2371)=0), "",  "-" &amp; VLOOKUP($Q2371,Code2Loc,2,FALSE))
&amp; IF( OR( ISNA($R2371), LEN($R2371)=0), "",  "-" &amp; VLOOKUP($R2371,Code2Loc,2,FALSE))
&amp; IF( OR( ISNA($S2371), LEN($S2371)=0), "",  "-" &amp; VLOOKUP($S2371,Code2Loc,2,FALSE))
&amp; IF( OR( ISNA($T2371), LEN($T2371)=0), "",  "-" &amp; VLOOKUP($T2371,Code2Loc,2,FALSE)),"")</f>
        <v>Bogda-VASCO</v>
      </c>
      <c r="V2371" s="163">
        <v>0.75347222222222221</v>
      </c>
      <c r="AA2371" s="165" t="str">
        <f t="shared" ref="AA2371:AA2434" si="149">IF(ISBLANK($V2371), "", _xlfn.IFNA($V2371 + _xlfn.IFNA( VLOOKUP($O2371 &amp; IF(ISBLANK($P2371),"", "-" &amp; $P2371) &amp; IF(ISBLANK($Q2371),"", "-" &amp; $Q2371) &amp; IF(ISBLANK($R2371),"", "-" &amp; $R2371) &amp; IF(ISBLANK($S2371),"", "-" &amp; $S2371) &amp; IF(ISBLANK($T2371),"", "-" &amp; $T2371),TravelTime,8,FALSE), VLOOKUP($T2371 &amp; IF(ISBLANK($S2371),"", "-" &amp; $S2371) &amp; IF(ISBLANK($R2371),"", "-" &amp; $R2371) &amp; IF(ISBLANK($Q2371),"", "-" &amp; $Q2371) &amp; IF(ISBLANK($P2371),"", "-" &amp; $P2371) &amp; IF(ISBLANK($O2371),"", "-" &amp; $O2371),TravelTime,8,FALSE)) / 1440, ""))</f>
        <v/>
      </c>
      <c r="AB2371" t="str">
        <f t="shared" ref="AB2371:AB2434" si="150">IF(AND(LEN($A2371)&lt;&gt;0,LEN($A2371)&lt;&gt;0),$A2371,$AB2370)</f>
        <v>VSD</v>
      </c>
      <c r="AC2371" t="str">
        <f t="shared" ref="AC2371:AC2434" si="151">IF(AND(LEN($J2371)&lt;&gt;0,LEN($B2371)&lt;&gt;0),$J2371,$AC2370)</f>
        <v>GA01Z7099</v>
      </c>
      <c r="AD2371" t="str">
        <f>_xlfn.IFNA(VLOOKUP(PrivateSchedule[[#This Row],[ow]],RTARoutes[[StageCodes]:[RouteID]],6,FALSE), VLOOKUP(PrivateSchedule[[#This Row],[re]],RTARoutes[[StageCodes]:[RouteID]],6,FALSE))</f>
        <v>PVT75</v>
      </c>
      <c r="AE2371" t="str" cm="1">
        <f t="array" ref="AE2371">_xlfn.IFS( NOT(ISNA(VLOOKUP(PrivateSchedule[[#This Row],[ow]],RTARoutes[[StageCodes]:[RouteID]],6,FALSE))), "O",  NOT(ISNA(VLOOKUP(PrivateSchedule[[#This Row],[re]],RTARoutes[[StageCodes]:[RouteID]],6,FALSE))), "R")</f>
        <v>O</v>
      </c>
      <c r="AF2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72" spans="2:33">
      <c r="O2372" s="171" t="s">
        <v>421</v>
      </c>
      <c r="T2372" s="173" t="s">
        <v>3510</v>
      </c>
      <c r="U2372" t="str">
        <f t="shared" si="148"/>
        <v>VASCO-Bogda</v>
      </c>
      <c r="V2372" s="163">
        <v>0.78125</v>
      </c>
      <c r="AA2372" s="165" t="str">
        <f t="shared" si="149"/>
        <v/>
      </c>
      <c r="AB2372" t="str">
        <f t="shared" si="150"/>
        <v>VSD</v>
      </c>
      <c r="AC2372" t="str">
        <f t="shared" si="151"/>
        <v>GA01Z7099</v>
      </c>
      <c r="AD2372" t="str">
        <f>_xlfn.IFNA(VLOOKUP(PrivateSchedule[[#This Row],[ow]],RTARoutes[[StageCodes]:[RouteID]],6,FALSE), VLOOKUP(PrivateSchedule[[#This Row],[re]],RTARoutes[[StageCodes]:[RouteID]],6,FALSE))</f>
        <v>PVT75</v>
      </c>
      <c r="AE2372" t="str" cm="1">
        <f t="array" ref="AE2372">_xlfn.IFS( NOT(ISNA(VLOOKUP(PrivateSchedule[[#This Row],[ow]],RTARoutes[[StageCodes]:[RouteID]],6,FALSE))), "O",  NOT(ISNA(VLOOKUP(PrivateSchedule[[#This Row],[re]],RTARoutes[[StageCodes]:[RouteID]],6,FALSE))), "R")</f>
        <v>R</v>
      </c>
      <c r="AF2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73" spans="2:33">
      <c r="O2373" s="171" t="s">
        <v>3510</v>
      </c>
      <c r="T2373" s="173" t="s">
        <v>421</v>
      </c>
      <c r="U2373" t="str">
        <f t="shared" si="148"/>
        <v>Bogda-VASCO</v>
      </c>
      <c r="V2373" s="163">
        <v>0.85763888888888884</v>
      </c>
      <c r="AA2373" s="165" t="str">
        <f t="shared" si="149"/>
        <v/>
      </c>
      <c r="AB2373" t="str">
        <f t="shared" si="150"/>
        <v>VSD</v>
      </c>
      <c r="AC2373" t="str">
        <f t="shared" si="151"/>
        <v>GA01Z7099</v>
      </c>
      <c r="AD2373" t="str">
        <f>_xlfn.IFNA(VLOOKUP(PrivateSchedule[[#This Row],[ow]],RTARoutes[[StageCodes]:[RouteID]],6,FALSE), VLOOKUP(PrivateSchedule[[#This Row],[re]],RTARoutes[[StageCodes]:[RouteID]],6,FALSE))</f>
        <v>PVT75</v>
      </c>
      <c r="AE2373" t="str" cm="1">
        <f t="array" ref="AE2373">_xlfn.IFS( NOT(ISNA(VLOOKUP(PrivateSchedule[[#This Row],[ow]],RTARoutes[[StageCodes]:[RouteID]],6,FALSE))), "O",  NOT(ISNA(VLOOKUP(PrivateSchedule[[#This Row],[re]],RTARoutes[[StageCodes]:[RouteID]],6,FALSE))), "R")</f>
        <v>O</v>
      </c>
      <c r="AF2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74" spans="2:33">
      <c r="O2374" s="171" t="s">
        <v>421</v>
      </c>
      <c r="T2374" s="173" t="s">
        <v>3510</v>
      </c>
      <c r="U2374" t="str">
        <f t="shared" si="148"/>
        <v>VASCO-Bogda</v>
      </c>
      <c r="V2374" s="163">
        <v>0.88541666666666663</v>
      </c>
      <c r="AA2374" s="165" t="str">
        <f t="shared" si="149"/>
        <v/>
      </c>
      <c r="AB2374" t="str">
        <f t="shared" si="150"/>
        <v>VSD</v>
      </c>
      <c r="AC2374" t="str">
        <f t="shared" si="151"/>
        <v>GA01Z7099</v>
      </c>
      <c r="AD2374" t="str">
        <f>_xlfn.IFNA(VLOOKUP(PrivateSchedule[[#This Row],[ow]],RTARoutes[[StageCodes]:[RouteID]],6,FALSE), VLOOKUP(PrivateSchedule[[#This Row],[re]],RTARoutes[[StageCodes]:[RouteID]],6,FALSE))</f>
        <v>PVT75</v>
      </c>
      <c r="AE2374" t="str" cm="1">
        <f t="array" ref="AE2374">_xlfn.IFS( NOT(ISNA(VLOOKUP(PrivateSchedule[[#This Row],[ow]],RTARoutes[[StageCodes]:[RouteID]],6,FALSE))), "O",  NOT(ISNA(VLOOKUP(PrivateSchedule[[#This Row],[re]],RTARoutes[[StageCodes]:[RouteID]],6,FALSE))), "R")</f>
        <v>R</v>
      </c>
      <c r="AF2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75" spans="2:33">
      <c r="B2375" s="171" t="s">
        <v>4277</v>
      </c>
      <c r="C2375" s="172" t="s">
        <v>4278</v>
      </c>
      <c r="E2375" s="176" t="s">
        <v>4009</v>
      </c>
      <c r="F2375" s="177" t="s">
        <v>4018</v>
      </c>
      <c r="J2375" s="171" t="s">
        <v>4279</v>
      </c>
      <c r="L2375" s="172" t="s">
        <v>16</v>
      </c>
      <c r="M2375" s="198">
        <v>27</v>
      </c>
      <c r="O2375" s="171" t="s">
        <v>3510</v>
      </c>
      <c r="T2375" s="173" t="s">
        <v>421</v>
      </c>
      <c r="U2375" t="str">
        <f t="shared" si="148"/>
        <v>Bogda-VASCO</v>
      </c>
      <c r="V2375" s="163">
        <v>0.34375</v>
      </c>
      <c r="AA2375" s="165" t="str">
        <f t="shared" si="149"/>
        <v/>
      </c>
      <c r="AB2375" t="str">
        <f t="shared" si="150"/>
        <v>VSD</v>
      </c>
      <c r="AC2375" t="str">
        <f t="shared" si="151"/>
        <v>GA03K2799</v>
      </c>
      <c r="AD2375" t="str">
        <f>_xlfn.IFNA(VLOOKUP(PrivateSchedule[[#This Row],[ow]],RTARoutes[[StageCodes]:[RouteID]],6,FALSE), VLOOKUP(PrivateSchedule[[#This Row],[re]],RTARoutes[[StageCodes]:[RouteID]],6,FALSE))</f>
        <v>PVT75</v>
      </c>
      <c r="AE2375" t="str" cm="1">
        <f t="array" ref="AE2375">_xlfn.IFS( NOT(ISNA(VLOOKUP(PrivateSchedule[[#This Row],[ow]],RTARoutes[[StageCodes]:[RouteID]],6,FALSE))), "O",  NOT(ISNA(VLOOKUP(PrivateSchedule[[#This Row],[re]],RTARoutes[[StageCodes]:[RouteID]],6,FALSE))), "R")</f>
        <v>O</v>
      </c>
      <c r="AF2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76" spans="2:33">
      <c r="O2376" s="171" t="s">
        <v>421</v>
      </c>
      <c r="T2376" s="173" t="s">
        <v>3510</v>
      </c>
      <c r="U2376" t="str">
        <f t="shared" si="148"/>
        <v>VASCO-Bogda</v>
      </c>
      <c r="V2376" s="163">
        <v>0.37152777777777779</v>
      </c>
      <c r="AA2376" s="165" t="str">
        <f t="shared" si="149"/>
        <v/>
      </c>
      <c r="AB2376" t="str">
        <f t="shared" si="150"/>
        <v>VSD</v>
      </c>
      <c r="AC2376" t="str">
        <f t="shared" si="151"/>
        <v>GA03K2799</v>
      </c>
      <c r="AD2376" t="str">
        <f>_xlfn.IFNA(VLOOKUP(PrivateSchedule[[#This Row],[ow]],RTARoutes[[StageCodes]:[RouteID]],6,FALSE), VLOOKUP(PrivateSchedule[[#This Row],[re]],RTARoutes[[StageCodes]:[RouteID]],6,FALSE))</f>
        <v>PVT75</v>
      </c>
      <c r="AE2376" t="str" cm="1">
        <f t="array" ref="AE2376">_xlfn.IFS( NOT(ISNA(VLOOKUP(PrivateSchedule[[#This Row],[ow]],RTARoutes[[StageCodes]:[RouteID]],6,FALSE))), "O",  NOT(ISNA(VLOOKUP(PrivateSchedule[[#This Row],[re]],RTARoutes[[StageCodes]:[RouteID]],6,FALSE))), "R")</f>
        <v>R</v>
      </c>
      <c r="AF2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77" spans="2:33">
      <c r="O2377" s="171" t="s">
        <v>3510</v>
      </c>
      <c r="T2377" s="173" t="s">
        <v>421</v>
      </c>
      <c r="U2377" t="str">
        <f t="shared" si="148"/>
        <v>Bogda-VASCO</v>
      </c>
      <c r="V2377" s="163">
        <v>0.44791666666666669</v>
      </c>
      <c r="AA2377" s="165" t="str">
        <f t="shared" si="149"/>
        <v/>
      </c>
      <c r="AB2377" t="str">
        <f t="shared" si="150"/>
        <v>VSD</v>
      </c>
      <c r="AC2377" t="str">
        <f t="shared" si="151"/>
        <v>GA03K2799</v>
      </c>
      <c r="AD2377" t="str">
        <f>_xlfn.IFNA(VLOOKUP(PrivateSchedule[[#This Row],[ow]],RTARoutes[[StageCodes]:[RouteID]],6,FALSE), VLOOKUP(PrivateSchedule[[#This Row],[re]],RTARoutes[[StageCodes]:[RouteID]],6,FALSE))</f>
        <v>PVT75</v>
      </c>
      <c r="AE2377" t="str" cm="1">
        <f t="array" ref="AE2377">_xlfn.IFS( NOT(ISNA(VLOOKUP(PrivateSchedule[[#This Row],[ow]],RTARoutes[[StageCodes]:[RouteID]],6,FALSE))), "O",  NOT(ISNA(VLOOKUP(PrivateSchedule[[#This Row],[re]],RTARoutes[[StageCodes]:[RouteID]],6,FALSE))), "R")</f>
        <v>O</v>
      </c>
      <c r="AF2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78" spans="2:33">
      <c r="O2378" s="171" t="s">
        <v>421</v>
      </c>
      <c r="T2378" s="173" t="s">
        <v>3510</v>
      </c>
      <c r="U2378" t="str">
        <f t="shared" si="148"/>
        <v>VASCO-Bogda</v>
      </c>
      <c r="V2378" s="163">
        <v>0.47569444444444442</v>
      </c>
      <c r="AA2378" s="165" t="str">
        <f t="shared" si="149"/>
        <v/>
      </c>
      <c r="AB2378" t="str">
        <f t="shared" si="150"/>
        <v>VSD</v>
      </c>
      <c r="AC2378" t="str">
        <f t="shared" si="151"/>
        <v>GA03K2799</v>
      </c>
      <c r="AD2378" t="str">
        <f>_xlfn.IFNA(VLOOKUP(PrivateSchedule[[#This Row],[ow]],RTARoutes[[StageCodes]:[RouteID]],6,FALSE), VLOOKUP(PrivateSchedule[[#This Row],[re]],RTARoutes[[StageCodes]:[RouteID]],6,FALSE))</f>
        <v>PVT75</v>
      </c>
      <c r="AE2378" t="str" cm="1">
        <f t="array" ref="AE2378">_xlfn.IFS( NOT(ISNA(VLOOKUP(PrivateSchedule[[#This Row],[ow]],RTARoutes[[StageCodes]:[RouteID]],6,FALSE))), "O",  NOT(ISNA(VLOOKUP(PrivateSchedule[[#This Row],[re]],RTARoutes[[StageCodes]:[RouteID]],6,FALSE))), "R")</f>
        <v>R</v>
      </c>
      <c r="AF2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79" spans="2:33">
      <c r="O2379" s="171" t="s">
        <v>3510</v>
      </c>
      <c r="T2379" s="173" t="s">
        <v>421</v>
      </c>
      <c r="U2379" t="str">
        <f t="shared" si="148"/>
        <v>Bogda-VASCO</v>
      </c>
      <c r="V2379" s="163">
        <v>0.55208333333333337</v>
      </c>
      <c r="AA2379" s="165" t="str">
        <f t="shared" si="149"/>
        <v/>
      </c>
      <c r="AB2379" t="str">
        <f t="shared" si="150"/>
        <v>VSD</v>
      </c>
      <c r="AC2379" t="str">
        <f t="shared" si="151"/>
        <v>GA03K2799</v>
      </c>
      <c r="AD2379" t="str">
        <f>_xlfn.IFNA(VLOOKUP(PrivateSchedule[[#This Row],[ow]],RTARoutes[[StageCodes]:[RouteID]],6,FALSE), VLOOKUP(PrivateSchedule[[#This Row],[re]],RTARoutes[[StageCodes]:[RouteID]],6,FALSE))</f>
        <v>PVT75</v>
      </c>
      <c r="AE2379" t="str" cm="1">
        <f t="array" ref="AE2379">_xlfn.IFS( NOT(ISNA(VLOOKUP(PrivateSchedule[[#This Row],[ow]],RTARoutes[[StageCodes]:[RouteID]],6,FALSE))), "O",  NOT(ISNA(VLOOKUP(PrivateSchedule[[#This Row],[re]],RTARoutes[[StageCodes]:[RouteID]],6,FALSE))), "R")</f>
        <v>O</v>
      </c>
      <c r="AF2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80" spans="2:33">
      <c r="O2380" s="171" t="s">
        <v>421</v>
      </c>
      <c r="T2380" s="173" t="s">
        <v>3510</v>
      </c>
      <c r="U2380" t="str">
        <f t="shared" si="148"/>
        <v>VASCO-Bogda</v>
      </c>
      <c r="V2380" s="163">
        <v>0.57986111111111116</v>
      </c>
      <c r="AA2380" s="165" t="str">
        <f t="shared" si="149"/>
        <v/>
      </c>
      <c r="AB2380" t="str">
        <f t="shared" si="150"/>
        <v>VSD</v>
      </c>
      <c r="AC2380" t="str">
        <f t="shared" si="151"/>
        <v>GA03K2799</v>
      </c>
      <c r="AD2380" t="str">
        <f>_xlfn.IFNA(VLOOKUP(PrivateSchedule[[#This Row],[ow]],RTARoutes[[StageCodes]:[RouteID]],6,FALSE), VLOOKUP(PrivateSchedule[[#This Row],[re]],RTARoutes[[StageCodes]:[RouteID]],6,FALSE))</f>
        <v>PVT75</v>
      </c>
      <c r="AE2380" t="str" cm="1">
        <f t="array" ref="AE2380">_xlfn.IFS( NOT(ISNA(VLOOKUP(PrivateSchedule[[#This Row],[ow]],RTARoutes[[StageCodes]:[RouteID]],6,FALSE))), "O",  NOT(ISNA(VLOOKUP(PrivateSchedule[[#This Row],[re]],RTARoutes[[StageCodes]:[RouteID]],6,FALSE))), "R")</f>
        <v>R</v>
      </c>
      <c r="AF2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81" spans="2:33">
      <c r="O2381" s="171" t="s">
        <v>3510</v>
      </c>
      <c r="T2381" s="173" t="s">
        <v>421</v>
      </c>
      <c r="U2381" t="str">
        <f t="shared" si="148"/>
        <v>Bogda-VASCO</v>
      </c>
      <c r="V2381" s="163">
        <v>0.65625</v>
      </c>
      <c r="AA2381" s="165" t="str">
        <f t="shared" si="149"/>
        <v/>
      </c>
      <c r="AB2381" t="str">
        <f t="shared" si="150"/>
        <v>VSD</v>
      </c>
      <c r="AC2381" t="str">
        <f t="shared" si="151"/>
        <v>GA03K2799</v>
      </c>
      <c r="AD2381" t="str">
        <f>_xlfn.IFNA(VLOOKUP(PrivateSchedule[[#This Row],[ow]],RTARoutes[[StageCodes]:[RouteID]],6,FALSE), VLOOKUP(PrivateSchedule[[#This Row],[re]],RTARoutes[[StageCodes]:[RouteID]],6,FALSE))</f>
        <v>PVT75</v>
      </c>
      <c r="AE2381" t="str" cm="1">
        <f t="array" ref="AE2381">_xlfn.IFS( NOT(ISNA(VLOOKUP(PrivateSchedule[[#This Row],[ow]],RTARoutes[[StageCodes]:[RouteID]],6,FALSE))), "O",  NOT(ISNA(VLOOKUP(PrivateSchedule[[#This Row],[re]],RTARoutes[[StageCodes]:[RouteID]],6,FALSE))), "R")</f>
        <v>O</v>
      </c>
      <c r="AF2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82" spans="2:33">
      <c r="O2382" s="171" t="s">
        <v>421</v>
      </c>
      <c r="T2382" s="173" t="s">
        <v>3510</v>
      </c>
      <c r="U2382" t="str">
        <f t="shared" si="148"/>
        <v>VASCO-Bogda</v>
      </c>
      <c r="V2382" s="163">
        <v>0.68402777777777779</v>
      </c>
      <c r="AA2382" s="165" t="str">
        <f t="shared" si="149"/>
        <v/>
      </c>
      <c r="AB2382" t="str">
        <f t="shared" si="150"/>
        <v>VSD</v>
      </c>
      <c r="AC2382" t="str">
        <f t="shared" si="151"/>
        <v>GA03K2799</v>
      </c>
      <c r="AD2382" t="str">
        <f>_xlfn.IFNA(VLOOKUP(PrivateSchedule[[#This Row],[ow]],RTARoutes[[StageCodes]:[RouteID]],6,FALSE), VLOOKUP(PrivateSchedule[[#This Row],[re]],RTARoutes[[StageCodes]:[RouteID]],6,FALSE))</f>
        <v>PVT75</v>
      </c>
      <c r="AE2382" t="str" cm="1">
        <f t="array" ref="AE2382">_xlfn.IFS( NOT(ISNA(VLOOKUP(PrivateSchedule[[#This Row],[ow]],RTARoutes[[StageCodes]:[RouteID]],6,FALSE))), "O",  NOT(ISNA(VLOOKUP(PrivateSchedule[[#This Row],[re]],RTARoutes[[StageCodes]:[RouteID]],6,FALSE))), "R")</f>
        <v>R</v>
      </c>
      <c r="AF2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83" spans="2:33">
      <c r="O2383" s="171" t="s">
        <v>3510</v>
      </c>
      <c r="T2383" s="173" t="s">
        <v>421</v>
      </c>
      <c r="U2383" t="str">
        <f t="shared" si="148"/>
        <v>Bogda-VASCO</v>
      </c>
      <c r="V2383" s="163">
        <v>0.76041666666666663</v>
      </c>
      <c r="AA2383" s="165" t="str">
        <f t="shared" si="149"/>
        <v/>
      </c>
      <c r="AB2383" t="str">
        <f t="shared" si="150"/>
        <v>VSD</v>
      </c>
      <c r="AC2383" t="str">
        <f t="shared" si="151"/>
        <v>GA03K2799</v>
      </c>
      <c r="AD2383" t="str">
        <f>_xlfn.IFNA(VLOOKUP(PrivateSchedule[[#This Row],[ow]],RTARoutes[[StageCodes]:[RouteID]],6,FALSE), VLOOKUP(PrivateSchedule[[#This Row],[re]],RTARoutes[[StageCodes]:[RouteID]],6,FALSE))</f>
        <v>PVT75</v>
      </c>
      <c r="AE2383" t="str" cm="1">
        <f t="array" ref="AE2383">_xlfn.IFS( NOT(ISNA(VLOOKUP(PrivateSchedule[[#This Row],[ow]],RTARoutes[[StageCodes]:[RouteID]],6,FALSE))), "O",  NOT(ISNA(VLOOKUP(PrivateSchedule[[#This Row],[re]],RTARoutes[[StageCodes]:[RouteID]],6,FALSE))), "R")</f>
        <v>O</v>
      </c>
      <c r="AF2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84" spans="2:33">
      <c r="O2384" s="171" t="s">
        <v>421</v>
      </c>
      <c r="T2384" s="173" t="s">
        <v>3510</v>
      </c>
      <c r="U2384" t="str">
        <f t="shared" si="148"/>
        <v>VASCO-Bogda</v>
      </c>
      <c r="V2384" s="163">
        <v>0.78819444444444442</v>
      </c>
      <c r="AA2384" s="165" t="str">
        <f t="shared" si="149"/>
        <v/>
      </c>
      <c r="AB2384" t="str">
        <f t="shared" si="150"/>
        <v>VSD</v>
      </c>
      <c r="AC2384" t="str">
        <f t="shared" si="151"/>
        <v>GA03K2799</v>
      </c>
      <c r="AD2384" t="str">
        <f>_xlfn.IFNA(VLOOKUP(PrivateSchedule[[#This Row],[ow]],RTARoutes[[StageCodes]:[RouteID]],6,FALSE), VLOOKUP(PrivateSchedule[[#This Row],[re]],RTARoutes[[StageCodes]:[RouteID]],6,FALSE))</f>
        <v>PVT75</v>
      </c>
      <c r="AE2384" t="str" cm="1">
        <f t="array" ref="AE2384">_xlfn.IFS( NOT(ISNA(VLOOKUP(PrivateSchedule[[#This Row],[ow]],RTARoutes[[StageCodes]:[RouteID]],6,FALSE))), "O",  NOT(ISNA(VLOOKUP(PrivateSchedule[[#This Row],[re]],RTARoutes[[StageCodes]:[RouteID]],6,FALSE))), "R")</f>
        <v>R</v>
      </c>
      <c r="AF2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85" spans="2:33">
      <c r="O2385" s="171" t="s">
        <v>3510</v>
      </c>
      <c r="T2385" s="173" t="s">
        <v>421</v>
      </c>
      <c r="U2385" t="str">
        <f t="shared" si="148"/>
        <v>Bogda-VASCO</v>
      </c>
      <c r="V2385" s="163">
        <v>0.86458333333333337</v>
      </c>
      <c r="AA2385" s="165" t="str">
        <f t="shared" si="149"/>
        <v/>
      </c>
      <c r="AB2385" t="str">
        <f t="shared" si="150"/>
        <v>VSD</v>
      </c>
      <c r="AC2385" t="str">
        <f t="shared" si="151"/>
        <v>GA03K2799</v>
      </c>
      <c r="AD2385" t="str">
        <f>_xlfn.IFNA(VLOOKUP(PrivateSchedule[[#This Row],[ow]],RTARoutes[[StageCodes]:[RouteID]],6,FALSE), VLOOKUP(PrivateSchedule[[#This Row],[re]],RTARoutes[[StageCodes]:[RouteID]],6,FALSE))</f>
        <v>PVT75</v>
      </c>
      <c r="AE2385" t="str" cm="1">
        <f t="array" ref="AE2385">_xlfn.IFS( NOT(ISNA(VLOOKUP(PrivateSchedule[[#This Row],[ow]],RTARoutes[[StageCodes]:[RouteID]],6,FALSE))), "O",  NOT(ISNA(VLOOKUP(PrivateSchedule[[#This Row],[re]],RTARoutes[[StageCodes]:[RouteID]],6,FALSE))), "R")</f>
        <v>O</v>
      </c>
      <c r="AF2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BGD-*VSD</v>
      </c>
      <c r="AG2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VSD-*BGD</v>
      </c>
    </row>
    <row r="2386" spans="2:33">
      <c r="O2386" s="171" t="s">
        <v>421</v>
      </c>
      <c r="T2386" s="173" t="s">
        <v>3510</v>
      </c>
      <c r="U2386" t="str">
        <f t="shared" si="148"/>
        <v>VASCO-Bogda</v>
      </c>
      <c r="V2386" s="163">
        <v>0.89236111111111116</v>
      </c>
      <c r="AA2386" s="165" t="str">
        <f t="shared" si="149"/>
        <v/>
      </c>
      <c r="AB2386" t="str">
        <f t="shared" si="150"/>
        <v>VSD</v>
      </c>
      <c r="AC2386" t="str">
        <f t="shared" si="151"/>
        <v>GA03K2799</v>
      </c>
      <c r="AD2386" t="str">
        <f>_xlfn.IFNA(VLOOKUP(PrivateSchedule[[#This Row],[ow]],RTARoutes[[StageCodes]:[RouteID]],6,FALSE), VLOOKUP(PrivateSchedule[[#This Row],[re]],RTARoutes[[StageCodes]:[RouteID]],6,FALSE))</f>
        <v>PVT75</v>
      </c>
      <c r="AE2386" t="str" cm="1">
        <f t="array" ref="AE2386">_xlfn.IFS( NOT(ISNA(VLOOKUP(PrivateSchedule[[#This Row],[ow]],RTARoutes[[StageCodes]:[RouteID]],6,FALSE))), "O",  NOT(ISNA(VLOOKUP(PrivateSchedule[[#This Row],[re]],RTARoutes[[StageCodes]:[RouteID]],6,FALSE))), "R")</f>
        <v>R</v>
      </c>
      <c r="AF2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VSD-*BGD</v>
      </c>
      <c r="AG2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BGD-*VSD</v>
      </c>
    </row>
    <row r="2387" spans="2:33">
      <c r="B2387" s="171" t="s">
        <v>4280</v>
      </c>
      <c r="C2387" s="172" t="s">
        <v>4281</v>
      </c>
      <c r="J2387" s="171" t="s">
        <v>4282</v>
      </c>
      <c r="O2387" s="171" t="s">
        <v>3514</v>
      </c>
      <c r="T2387" s="173" t="s">
        <v>421</v>
      </c>
      <c r="U2387" t="str">
        <f t="shared" si="148"/>
        <v>MPT Colony-VASCO</v>
      </c>
      <c r="V2387" s="163">
        <v>0.25</v>
      </c>
      <c r="AA2387" s="165" t="str">
        <f t="shared" si="149"/>
        <v/>
      </c>
      <c r="AB2387" t="str">
        <f t="shared" si="150"/>
        <v>VSD</v>
      </c>
      <c r="AC2387" t="str">
        <f t="shared" si="151"/>
        <v>GA01Z7899</v>
      </c>
      <c r="AD2387" t="str">
        <f>_xlfn.IFNA(VLOOKUP(PrivateSchedule[[#This Row],[ow]],RTARoutes[[StageCodes]:[RouteID]],6,FALSE), VLOOKUP(PrivateSchedule[[#This Row],[re]],RTARoutes[[StageCodes]:[RouteID]],6,FALSE))</f>
        <v>PVT262</v>
      </c>
      <c r="AE2387" t="str" cm="1">
        <f t="array" ref="AE2387">_xlfn.IFS( NOT(ISNA(VLOOKUP(PrivateSchedule[[#This Row],[ow]],RTARoutes[[StageCodes]:[RouteID]],6,FALSE))), "O",  NOT(ISNA(VLOOKUP(PrivateSchedule[[#This Row],[re]],RTARoutes[[StageCodes]:[RouteID]],6,FALSE))), "R")</f>
        <v>O</v>
      </c>
      <c r="AF2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88" spans="2:33">
      <c r="O2388" s="171" t="s">
        <v>421</v>
      </c>
      <c r="T2388" s="173" t="s">
        <v>3514</v>
      </c>
      <c r="U2388" t="str">
        <f t="shared" si="148"/>
        <v>VASCO-MPT Colony</v>
      </c>
      <c r="V2388" s="163">
        <v>0.27777777777777779</v>
      </c>
      <c r="AA2388" s="165" t="str">
        <f t="shared" si="149"/>
        <v/>
      </c>
      <c r="AB2388" t="str">
        <f t="shared" si="150"/>
        <v>VSD</v>
      </c>
      <c r="AC2388" t="str">
        <f t="shared" si="151"/>
        <v>GA01Z7899</v>
      </c>
      <c r="AD2388" t="str">
        <f>_xlfn.IFNA(VLOOKUP(PrivateSchedule[[#This Row],[ow]],RTARoutes[[StageCodes]:[RouteID]],6,FALSE), VLOOKUP(PrivateSchedule[[#This Row],[re]],RTARoutes[[StageCodes]:[RouteID]],6,FALSE))</f>
        <v>PVT262</v>
      </c>
      <c r="AE2388" t="str" cm="1">
        <f t="array" ref="AE2388">_xlfn.IFS( NOT(ISNA(VLOOKUP(PrivateSchedule[[#This Row],[ow]],RTARoutes[[StageCodes]:[RouteID]],6,FALSE))), "O",  NOT(ISNA(VLOOKUP(PrivateSchedule[[#This Row],[re]],RTARoutes[[StageCodes]:[RouteID]],6,FALSE))), "R")</f>
        <v>R</v>
      </c>
      <c r="AF2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89" spans="2:33">
      <c r="O2389" s="171" t="s">
        <v>3514</v>
      </c>
      <c r="T2389" s="173" t="s">
        <v>421</v>
      </c>
      <c r="U2389" t="str">
        <f t="shared" si="148"/>
        <v>MPT Colony-VASCO</v>
      </c>
      <c r="V2389" s="163">
        <v>0.35416666666666669</v>
      </c>
      <c r="AA2389" s="165" t="str">
        <f t="shared" si="149"/>
        <v/>
      </c>
      <c r="AB2389" t="str">
        <f t="shared" si="150"/>
        <v>VSD</v>
      </c>
      <c r="AC2389" t="str">
        <f t="shared" si="151"/>
        <v>GA01Z7899</v>
      </c>
      <c r="AD2389" t="str">
        <f>_xlfn.IFNA(VLOOKUP(PrivateSchedule[[#This Row],[ow]],RTARoutes[[StageCodes]:[RouteID]],6,FALSE), VLOOKUP(PrivateSchedule[[#This Row],[re]],RTARoutes[[StageCodes]:[RouteID]],6,FALSE))</f>
        <v>PVT262</v>
      </c>
      <c r="AE2389" t="str" cm="1">
        <f t="array" ref="AE2389">_xlfn.IFS( NOT(ISNA(VLOOKUP(PrivateSchedule[[#This Row],[ow]],RTARoutes[[StageCodes]:[RouteID]],6,FALSE))), "O",  NOT(ISNA(VLOOKUP(PrivateSchedule[[#This Row],[re]],RTARoutes[[StageCodes]:[RouteID]],6,FALSE))), "R")</f>
        <v>O</v>
      </c>
      <c r="AF2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90" spans="2:33">
      <c r="O2390" s="171" t="s">
        <v>421</v>
      </c>
      <c r="T2390" s="173" t="s">
        <v>3514</v>
      </c>
      <c r="U2390" t="str">
        <f t="shared" si="148"/>
        <v>VASCO-MPT Colony</v>
      </c>
      <c r="V2390" s="163">
        <v>0.38194444444444442</v>
      </c>
      <c r="AA2390" s="165" t="str">
        <f t="shared" si="149"/>
        <v/>
      </c>
      <c r="AB2390" t="str">
        <f t="shared" si="150"/>
        <v>VSD</v>
      </c>
      <c r="AC2390" t="str">
        <f t="shared" si="151"/>
        <v>GA01Z7899</v>
      </c>
      <c r="AD2390" t="str">
        <f>_xlfn.IFNA(VLOOKUP(PrivateSchedule[[#This Row],[ow]],RTARoutes[[StageCodes]:[RouteID]],6,FALSE), VLOOKUP(PrivateSchedule[[#This Row],[re]],RTARoutes[[StageCodes]:[RouteID]],6,FALSE))</f>
        <v>PVT262</v>
      </c>
      <c r="AE2390" t="str" cm="1">
        <f t="array" ref="AE2390">_xlfn.IFS( NOT(ISNA(VLOOKUP(PrivateSchedule[[#This Row],[ow]],RTARoutes[[StageCodes]:[RouteID]],6,FALSE))), "O",  NOT(ISNA(VLOOKUP(PrivateSchedule[[#This Row],[re]],RTARoutes[[StageCodes]:[RouteID]],6,FALSE))), "R")</f>
        <v>R</v>
      </c>
      <c r="AF2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91" spans="2:33">
      <c r="O2391" s="171" t="s">
        <v>3514</v>
      </c>
      <c r="T2391" s="173" t="s">
        <v>421</v>
      </c>
      <c r="U2391" t="str">
        <f t="shared" si="148"/>
        <v>MPT Colony-VASCO</v>
      </c>
      <c r="V2391" s="163">
        <v>0.45833333333333331</v>
      </c>
      <c r="AA2391" s="165" t="str">
        <f t="shared" si="149"/>
        <v/>
      </c>
      <c r="AB2391" t="str">
        <f t="shared" si="150"/>
        <v>VSD</v>
      </c>
      <c r="AC2391" t="str">
        <f t="shared" si="151"/>
        <v>GA01Z7899</v>
      </c>
      <c r="AD2391" t="str">
        <f>_xlfn.IFNA(VLOOKUP(PrivateSchedule[[#This Row],[ow]],RTARoutes[[StageCodes]:[RouteID]],6,FALSE), VLOOKUP(PrivateSchedule[[#This Row],[re]],RTARoutes[[StageCodes]:[RouteID]],6,FALSE))</f>
        <v>PVT262</v>
      </c>
      <c r="AE2391" t="str" cm="1">
        <f t="array" ref="AE2391">_xlfn.IFS( NOT(ISNA(VLOOKUP(PrivateSchedule[[#This Row],[ow]],RTARoutes[[StageCodes]:[RouteID]],6,FALSE))), "O",  NOT(ISNA(VLOOKUP(PrivateSchedule[[#This Row],[re]],RTARoutes[[StageCodes]:[RouteID]],6,FALSE))), "R")</f>
        <v>O</v>
      </c>
      <c r="AF2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92" spans="2:33">
      <c r="O2392" s="171" t="s">
        <v>421</v>
      </c>
      <c r="T2392" s="173" t="s">
        <v>3514</v>
      </c>
      <c r="U2392" t="str">
        <f t="shared" si="148"/>
        <v>VASCO-MPT Colony</v>
      </c>
      <c r="V2392" s="163">
        <v>0.4861111111111111</v>
      </c>
      <c r="AA2392" s="165" t="str">
        <f t="shared" si="149"/>
        <v/>
      </c>
      <c r="AB2392" t="str">
        <f t="shared" si="150"/>
        <v>VSD</v>
      </c>
      <c r="AC2392" t="str">
        <f t="shared" si="151"/>
        <v>GA01Z7899</v>
      </c>
      <c r="AD2392" t="str">
        <f>_xlfn.IFNA(VLOOKUP(PrivateSchedule[[#This Row],[ow]],RTARoutes[[StageCodes]:[RouteID]],6,FALSE), VLOOKUP(PrivateSchedule[[#This Row],[re]],RTARoutes[[StageCodes]:[RouteID]],6,FALSE))</f>
        <v>PVT262</v>
      </c>
      <c r="AE2392" t="str" cm="1">
        <f t="array" ref="AE2392">_xlfn.IFS( NOT(ISNA(VLOOKUP(PrivateSchedule[[#This Row],[ow]],RTARoutes[[StageCodes]:[RouteID]],6,FALSE))), "O",  NOT(ISNA(VLOOKUP(PrivateSchedule[[#This Row],[re]],RTARoutes[[StageCodes]:[RouteID]],6,FALSE))), "R")</f>
        <v>R</v>
      </c>
      <c r="AF2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93" spans="2:33">
      <c r="O2393" s="171" t="s">
        <v>3514</v>
      </c>
      <c r="T2393" s="173" t="s">
        <v>421</v>
      </c>
      <c r="U2393" t="str">
        <f t="shared" si="148"/>
        <v>MPT Colony-VASCO</v>
      </c>
      <c r="V2393" s="163">
        <v>0.5625</v>
      </c>
      <c r="AA2393" s="165" t="str">
        <f t="shared" si="149"/>
        <v/>
      </c>
      <c r="AB2393" t="str">
        <f t="shared" si="150"/>
        <v>VSD</v>
      </c>
      <c r="AC2393" t="str">
        <f t="shared" si="151"/>
        <v>GA01Z7899</v>
      </c>
      <c r="AD2393" t="str">
        <f>_xlfn.IFNA(VLOOKUP(PrivateSchedule[[#This Row],[ow]],RTARoutes[[StageCodes]:[RouteID]],6,FALSE), VLOOKUP(PrivateSchedule[[#This Row],[re]],RTARoutes[[StageCodes]:[RouteID]],6,FALSE))</f>
        <v>PVT262</v>
      </c>
      <c r="AE2393" t="str" cm="1">
        <f t="array" ref="AE2393">_xlfn.IFS( NOT(ISNA(VLOOKUP(PrivateSchedule[[#This Row],[ow]],RTARoutes[[StageCodes]:[RouteID]],6,FALSE))), "O",  NOT(ISNA(VLOOKUP(PrivateSchedule[[#This Row],[re]],RTARoutes[[StageCodes]:[RouteID]],6,FALSE))), "R")</f>
        <v>O</v>
      </c>
      <c r="AF2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94" spans="2:33">
      <c r="O2394" s="171" t="s">
        <v>421</v>
      </c>
      <c r="T2394" s="173" t="s">
        <v>3514</v>
      </c>
      <c r="U2394" t="str">
        <f t="shared" si="148"/>
        <v>VASCO-MPT Colony</v>
      </c>
      <c r="V2394" s="163">
        <v>0.59027777777777779</v>
      </c>
      <c r="AA2394" s="165" t="str">
        <f t="shared" si="149"/>
        <v/>
      </c>
      <c r="AB2394" t="str">
        <f t="shared" si="150"/>
        <v>VSD</v>
      </c>
      <c r="AC2394" t="str">
        <f t="shared" si="151"/>
        <v>GA01Z7899</v>
      </c>
      <c r="AD2394" t="str">
        <f>_xlfn.IFNA(VLOOKUP(PrivateSchedule[[#This Row],[ow]],RTARoutes[[StageCodes]:[RouteID]],6,FALSE), VLOOKUP(PrivateSchedule[[#This Row],[re]],RTARoutes[[StageCodes]:[RouteID]],6,FALSE))</f>
        <v>PVT262</v>
      </c>
      <c r="AE2394" t="str" cm="1">
        <f t="array" ref="AE2394">_xlfn.IFS( NOT(ISNA(VLOOKUP(PrivateSchedule[[#This Row],[ow]],RTARoutes[[StageCodes]:[RouteID]],6,FALSE))), "O",  NOT(ISNA(VLOOKUP(PrivateSchedule[[#This Row],[re]],RTARoutes[[StageCodes]:[RouteID]],6,FALSE))), "R")</f>
        <v>R</v>
      </c>
      <c r="AF2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95" spans="2:33">
      <c r="O2395" s="171" t="s">
        <v>3514</v>
      </c>
      <c r="T2395" s="173" t="s">
        <v>421</v>
      </c>
      <c r="U2395" t="str">
        <f t="shared" si="148"/>
        <v>MPT Colony-VASCO</v>
      </c>
      <c r="V2395" s="163">
        <v>0.66666666666666663</v>
      </c>
      <c r="AA2395" s="165" t="str">
        <f t="shared" si="149"/>
        <v/>
      </c>
      <c r="AB2395" t="str">
        <f t="shared" si="150"/>
        <v>VSD</v>
      </c>
      <c r="AC2395" t="str">
        <f t="shared" si="151"/>
        <v>GA01Z7899</v>
      </c>
      <c r="AD2395" t="str">
        <f>_xlfn.IFNA(VLOOKUP(PrivateSchedule[[#This Row],[ow]],RTARoutes[[StageCodes]:[RouteID]],6,FALSE), VLOOKUP(PrivateSchedule[[#This Row],[re]],RTARoutes[[StageCodes]:[RouteID]],6,FALSE))</f>
        <v>PVT262</v>
      </c>
      <c r="AE2395" t="str" cm="1">
        <f t="array" ref="AE2395">_xlfn.IFS( NOT(ISNA(VLOOKUP(PrivateSchedule[[#This Row],[ow]],RTARoutes[[StageCodes]:[RouteID]],6,FALSE))), "O",  NOT(ISNA(VLOOKUP(PrivateSchedule[[#This Row],[re]],RTARoutes[[StageCodes]:[RouteID]],6,FALSE))), "R")</f>
        <v>O</v>
      </c>
      <c r="AF2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96" spans="2:33">
      <c r="O2396" s="171" t="s">
        <v>421</v>
      </c>
      <c r="T2396" s="173" t="s">
        <v>3514</v>
      </c>
      <c r="U2396" t="str">
        <f t="shared" si="148"/>
        <v>VASCO-MPT Colony</v>
      </c>
      <c r="V2396" s="163">
        <v>0.69444444444444442</v>
      </c>
      <c r="AA2396" s="165" t="str">
        <f t="shared" si="149"/>
        <v/>
      </c>
      <c r="AB2396" t="str">
        <f t="shared" si="150"/>
        <v>VSD</v>
      </c>
      <c r="AC2396" t="str">
        <f t="shared" si="151"/>
        <v>GA01Z7899</v>
      </c>
      <c r="AD2396" t="str">
        <f>_xlfn.IFNA(VLOOKUP(PrivateSchedule[[#This Row],[ow]],RTARoutes[[StageCodes]:[RouteID]],6,FALSE), VLOOKUP(PrivateSchedule[[#This Row],[re]],RTARoutes[[StageCodes]:[RouteID]],6,FALSE))</f>
        <v>PVT262</v>
      </c>
      <c r="AE2396" t="str" cm="1">
        <f t="array" ref="AE2396">_xlfn.IFS( NOT(ISNA(VLOOKUP(PrivateSchedule[[#This Row],[ow]],RTARoutes[[StageCodes]:[RouteID]],6,FALSE))), "O",  NOT(ISNA(VLOOKUP(PrivateSchedule[[#This Row],[re]],RTARoutes[[StageCodes]:[RouteID]],6,FALSE))), "R")</f>
        <v>R</v>
      </c>
      <c r="AF2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97" spans="2:33">
      <c r="O2397" s="171" t="s">
        <v>3514</v>
      </c>
      <c r="T2397" s="173" t="s">
        <v>421</v>
      </c>
      <c r="U2397" t="str">
        <f t="shared" si="148"/>
        <v>MPT Colony-VASCO</v>
      </c>
      <c r="V2397" s="163">
        <v>0.77083333333333337</v>
      </c>
      <c r="AA2397" s="165" t="str">
        <f t="shared" si="149"/>
        <v/>
      </c>
      <c r="AB2397" t="str">
        <f t="shared" si="150"/>
        <v>VSD</v>
      </c>
      <c r="AC2397" t="str">
        <f t="shared" si="151"/>
        <v>GA01Z7899</v>
      </c>
      <c r="AD2397" t="str">
        <f>_xlfn.IFNA(VLOOKUP(PrivateSchedule[[#This Row],[ow]],RTARoutes[[StageCodes]:[RouteID]],6,FALSE), VLOOKUP(PrivateSchedule[[#This Row],[re]],RTARoutes[[StageCodes]:[RouteID]],6,FALSE))</f>
        <v>PVT262</v>
      </c>
      <c r="AE2397" t="str" cm="1">
        <f t="array" ref="AE2397">_xlfn.IFS( NOT(ISNA(VLOOKUP(PrivateSchedule[[#This Row],[ow]],RTARoutes[[StageCodes]:[RouteID]],6,FALSE))), "O",  NOT(ISNA(VLOOKUP(PrivateSchedule[[#This Row],[re]],RTARoutes[[StageCodes]:[RouteID]],6,FALSE))), "R")</f>
        <v>O</v>
      </c>
      <c r="AF2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398" spans="2:33">
      <c r="O2398" s="171" t="s">
        <v>421</v>
      </c>
      <c r="T2398" s="173" t="s">
        <v>3514</v>
      </c>
      <c r="U2398" t="str">
        <f t="shared" si="148"/>
        <v>VASCO-MPT Colony</v>
      </c>
      <c r="V2398" s="163">
        <v>0.80555555555555558</v>
      </c>
      <c r="AA2398" s="165" t="str">
        <f t="shared" si="149"/>
        <v/>
      </c>
      <c r="AB2398" t="str">
        <f t="shared" si="150"/>
        <v>VSD</v>
      </c>
      <c r="AC2398" t="str">
        <f t="shared" si="151"/>
        <v>GA01Z7899</v>
      </c>
      <c r="AD2398" t="str">
        <f>_xlfn.IFNA(VLOOKUP(PrivateSchedule[[#This Row],[ow]],RTARoutes[[StageCodes]:[RouteID]],6,FALSE), VLOOKUP(PrivateSchedule[[#This Row],[re]],RTARoutes[[StageCodes]:[RouteID]],6,FALSE))</f>
        <v>PVT262</v>
      </c>
      <c r="AE2398" t="str" cm="1">
        <f t="array" ref="AE2398">_xlfn.IFS( NOT(ISNA(VLOOKUP(PrivateSchedule[[#This Row],[ow]],RTARoutes[[StageCodes]:[RouteID]],6,FALSE))), "O",  NOT(ISNA(VLOOKUP(PrivateSchedule[[#This Row],[re]],RTARoutes[[StageCodes]:[RouteID]],6,FALSE))), "R")</f>
        <v>R</v>
      </c>
      <c r="AF2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399" spans="2:33">
      <c r="B2399" s="171" t="s">
        <v>4283</v>
      </c>
      <c r="C2399" s="172" t="s">
        <v>4284</v>
      </c>
      <c r="E2399" s="176">
        <v>40025</v>
      </c>
      <c r="F2399" s="177">
        <v>45601</v>
      </c>
      <c r="J2399" s="171" t="s">
        <v>4285</v>
      </c>
      <c r="L2399" s="172" t="s">
        <v>16</v>
      </c>
      <c r="M2399" s="198">
        <v>27</v>
      </c>
      <c r="N2399" s="199">
        <v>11</v>
      </c>
      <c r="O2399" s="171" t="s">
        <v>3514</v>
      </c>
      <c r="T2399" s="173" t="s">
        <v>421</v>
      </c>
      <c r="U2399" t="str">
        <f t="shared" si="148"/>
        <v>MPT Colony-VASCO</v>
      </c>
      <c r="V2399" s="163">
        <v>0.25694444444444442</v>
      </c>
      <c r="AA2399" s="165" t="str">
        <f t="shared" si="149"/>
        <v/>
      </c>
      <c r="AB2399" t="str">
        <f t="shared" si="150"/>
        <v>VSD</v>
      </c>
      <c r="AC2399" t="str">
        <f t="shared" si="151"/>
        <v>GA01U1555</v>
      </c>
      <c r="AD2399" t="str">
        <f>_xlfn.IFNA(VLOOKUP(PrivateSchedule[[#This Row],[ow]],RTARoutes[[StageCodes]:[RouteID]],6,FALSE), VLOOKUP(PrivateSchedule[[#This Row],[re]],RTARoutes[[StageCodes]:[RouteID]],6,FALSE))</f>
        <v>PVT262</v>
      </c>
      <c r="AE2399" t="str" cm="1">
        <f t="array" ref="AE2399">_xlfn.IFS( NOT(ISNA(VLOOKUP(PrivateSchedule[[#This Row],[ow]],RTARoutes[[StageCodes]:[RouteID]],6,FALSE))), "O",  NOT(ISNA(VLOOKUP(PrivateSchedule[[#This Row],[re]],RTARoutes[[StageCodes]:[RouteID]],6,FALSE))), "R")</f>
        <v>O</v>
      </c>
      <c r="AF2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00" spans="2:33">
      <c r="O2400" s="171" t="s">
        <v>421</v>
      </c>
      <c r="T2400" s="173" t="s">
        <v>3514</v>
      </c>
      <c r="U2400" t="str">
        <f t="shared" si="148"/>
        <v>VASCO-MPT Colony</v>
      </c>
      <c r="V2400" s="163">
        <v>0.28472222222222221</v>
      </c>
      <c r="AA2400" s="165" t="str">
        <f t="shared" si="149"/>
        <v/>
      </c>
      <c r="AB2400" t="str">
        <f t="shared" si="150"/>
        <v>VSD</v>
      </c>
      <c r="AC2400" t="str">
        <f t="shared" si="151"/>
        <v>GA01U1555</v>
      </c>
      <c r="AD2400" t="str">
        <f>_xlfn.IFNA(VLOOKUP(PrivateSchedule[[#This Row],[ow]],RTARoutes[[StageCodes]:[RouteID]],6,FALSE), VLOOKUP(PrivateSchedule[[#This Row],[re]],RTARoutes[[StageCodes]:[RouteID]],6,FALSE))</f>
        <v>PVT262</v>
      </c>
      <c r="AE2400" t="str" cm="1">
        <f t="array" ref="AE2400">_xlfn.IFS( NOT(ISNA(VLOOKUP(PrivateSchedule[[#This Row],[ow]],RTARoutes[[StageCodes]:[RouteID]],6,FALSE))), "O",  NOT(ISNA(VLOOKUP(PrivateSchedule[[#This Row],[re]],RTARoutes[[StageCodes]:[RouteID]],6,FALSE))), "R")</f>
        <v>R</v>
      </c>
      <c r="AF2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01" spans="2:33">
      <c r="O2401" s="171" t="s">
        <v>3514</v>
      </c>
      <c r="T2401" s="173" t="s">
        <v>421</v>
      </c>
      <c r="U2401" t="str">
        <f t="shared" si="148"/>
        <v>MPT Colony-VASCO</v>
      </c>
      <c r="V2401" s="163">
        <v>0.3611111111111111</v>
      </c>
      <c r="AA2401" s="165" t="str">
        <f t="shared" si="149"/>
        <v/>
      </c>
      <c r="AB2401" t="str">
        <f t="shared" si="150"/>
        <v>VSD</v>
      </c>
      <c r="AC2401" t="str">
        <f t="shared" si="151"/>
        <v>GA01U1555</v>
      </c>
      <c r="AD2401" t="str">
        <f>_xlfn.IFNA(VLOOKUP(PrivateSchedule[[#This Row],[ow]],RTARoutes[[StageCodes]:[RouteID]],6,FALSE), VLOOKUP(PrivateSchedule[[#This Row],[re]],RTARoutes[[StageCodes]:[RouteID]],6,FALSE))</f>
        <v>PVT262</v>
      </c>
      <c r="AE2401" t="str" cm="1">
        <f t="array" ref="AE2401">_xlfn.IFS( NOT(ISNA(VLOOKUP(PrivateSchedule[[#This Row],[ow]],RTARoutes[[StageCodes]:[RouteID]],6,FALSE))), "O",  NOT(ISNA(VLOOKUP(PrivateSchedule[[#This Row],[re]],RTARoutes[[StageCodes]:[RouteID]],6,FALSE))), "R")</f>
        <v>O</v>
      </c>
      <c r="AF2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02" spans="2:33">
      <c r="O2402" s="171" t="s">
        <v>421</v>
      </c>
      <c r="T2402" s="173" t="s">
        <v>3514</v>
      </c>
      <c r="U2402" t="str">
        <f t="shared" si="148"/>
        <v>VASCO-MPT Colony</v>
      </c>
      <c r="V2402" s="163">
        <v>0.3888888888888889</v>
      </c>
      <c r="AA2402" s="165" t="str">
        <f t="shared" si="149"/>
        <v/>
      </c>
      <c r="AB2402" t="str">
        <f t="shared" si="150"/>
        <v>VSD</v>
      </c>
      <c r="AC2402" t="str">
        <f t="shared" si="151"/>
        <v>GA01U1555</v>
      </c>
      <c r="AD2402" t="str">
        <f>_xlfn.IFNA(VLOOKUP(PrivateSchedule[[#This Row],[ow]],RTARoutes[[StageCodes]:[RouteID]],6,FALSE), VLOOKUP(PrivateSchedule[[#This Row],[re]],RTARoutes[[StageCodes]:[RouteID]],6,FALSE))</f>
        <v>PVT262</v>
      </c>
      <c r="AE2402" t="str" cm="1">
        <f t="array" ref="AE2402">_xlfn.IFS( NOT(ISNA(VLOOKUP(PrivateSchedule[[#This Row],[ow]],RTARoutes[[StageCodes]:[RouteID]],6,FALSE))), "O",  NOT(ISNA(VLOOKUP(PrivateSchedule[[#This Row],[re]],RTARoutes[[StageCodes]:[RouteID]],6,FALSE))), "R")</f>
        <v>R</v>
      </c>
      <c r="AF2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03" spans="2:33">
      <c r="O2403" s="171" t="s">
        <v>3514</v>
      </c>
      <c r="T2403" s="173" t="s">
        <v>421</v>
      </c>
      <c r="U2403" t="str">
        <f t="shared" si="148"/>
        <v>MPT Colony-VASCO</v>
      </c>
      <c r="V2403" s="163">
        <v>0.46527777777777779</v>
      </c>
      <c r="AA2403" s="165" t="str">
        <f t="shared" si="149"/>
        <v/>
      </c>
      <c r="AB2403" t="str">
        <f t="shared" si="150"/>
        <v>VSD</v>
      </c>
      <c r="AC2403" t="str">
        <f t="shared" si="151"/>
        <v>GA01U1555</v>
      </c>
      <c r="AD2403" t="str">
        <f>_xlfn.IFNA(VLOOKUP(PrivateSchedule[[#This Row],[ow]],RTARoutes[[StageCodes]:[RouteID]],6,FALSE), VLOOKUP(PrivateSchedule[[#This Row],[re]],RTARoutes[[StageCodes]:[RouteID]],6,FALSE))</f>
        <v>PVT262</v>
      </c>
      <c r="AE2403" t="str" cm="1">
        <f t="array" ref="AE2403">_xlfn.IFS( NOT(ISNA(VLOOKUP(PrivateSchedule[[#This Row],[ow]],RTARoutes[[StageCodes]:[RouteID]],6,FALSE))), "O",  NOT(ISNA(VLOOKUP(PrivateSchedule[[#This Row],[re]],RTARoutes[[StageCodes]:[RouteID]],6,FALSE))), "R")</f>
        <v>O</v>
      </c>
      <c r="AF2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04" spans="2:33">
      <c r="O2404" s="171" t="s">
        <v>421</v>
      </c>
      <c r="T2404" s="173" t="s">
        <v>3514</v>
      </c>
      <c r="U2404" t="str">
        <f t="shared" si="148"/>
        <v>VASCO-MPT Colony</v>
      </c>
      <c r="V2404" s="163">
        <v>0.49305555555555558</v>
      </c>
      <c r="AA2404" s="165" t="str">
        <f t="shared" si="149"/>
        <v/>
      </c>
      <c r="AB2404" t="str">
        <f t="shared" si="150"/>
        <v>VSD</v>
      </c>
      <c r="AC2404" t="str">
        <f t="shared" si="151"/>
        <v>GA01U1555</v>
      </c>
      <c r="AD2404" t="str">
        <f>_xlfn.IFNA(VLOOKUP(PrivateSchedule[[#This Row],[ow]],RTARoutes[[StageCodes]:[RouteID]],6,FALSE), VLOOKUP(PrivateSchedule[[#This Row],[re]],RTARoutes[[StageCodes]:[RouteID]],6,FALSE))</f>
        <v>PVT262</v>
      </c>
      <c r="AE2404" t="str" cm="1">
        <f t="array" ref="AE2404">_xlfn.IFS( NOT(ISNA(VLOOKUP(PrivateSchedule[[#This Row],[ow]],RTARoutes[[StageCodes]:[RouteID]],6,FALSE))), "O",  NOT(ISNA(VLOOKUP(PrivateSchedule[[#This Row],[re]],RTARoutes[[StageCodes]:[RouteID]],6,FALSE))), "R")</f>
        <v>R</v>
      </c>
      <c r="AF2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05" spans="2:33">
      <c r="O2405" s="171" t="s">
        <v>3514</v>
      </c>
      <c r="T2405" s="173" t="s">
        <v>421</v>
      </c>
      <c r="U2405" t="str">
        <f t="shared" si="148"/>
        <v>MPT Colony-VASCO</v>
      </c>
      <c r="V2405" s="163">
        <v>0.56944444444444442</v>
      </c>
      <c r="AA2405" s="165" t="str">
        <f t="shared" si="149"/>
        <v/>
      </c>
      <c r="AB2405" t="str">
        <f t="shared" si="150"/>
        <v>VSD</v>
      </c>
      <c r="AC2405" t="str">
        <f t="shared" si="151"/>
        <v>GA01U1555</v>
      </c>
      <c r="AD2405" t="str">
        <f>_xlfn.IFNA(VLOOKUP(PrivateSchedule[[#This Row],[ow]],RTARoutes[[StageCodes]:[RouteID]],6,FALSE), VLOOKUP(PrivateSchedule[[#This Row],[re]],RTARoutes[[StageCodes]:[RouteID]],6,FALSE))</f>
        <v>PVT262</v>
      </c>
      <c r="AE2405" t="str" cm="1">
        <f t="array" ref="AE2405">_xlfn.IFS( NOT(ISNA(VLOOKUP(PrivateSchedule[[#This Row],[ow]],RTARoutes[[StageCodes]:[RouteID]],6,FALSE))), "O",  NOT(ISNA(VLOOKUP(PrivateSchedule[[#This Row],[re]],RTARoutes[[StageCodes]:[RouteID]],6,FALSE))), "R")</f>
        <v>O</v>
      </c>
      <c r="AF2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06" spans="2:33">
      <c r="O2406" s="171" t="s">
        <v>421</v>
      </c>
      <c r="T2406" s="173" t="s">
        <v>3514</v>
      </c>
      <c r="U2406" t="str">
        <f t="shared" si="148"/>
        <v>VASCO-MPT Colony</v>
      </c>
      <c r="V2406" s="163">
        <v>0.59722222222222221</v>
      </c>
      <c r="AA2406" s="165" t="str">
        <f t="shared" si="149"/>
        <v/>
      </c>
      <c r="AB2406" t="str">
        <f t="shared" si="150"/>
        <v>VSD</v>
      </c>
      <c r="AC2406" t="str">
        <f t="shared" si="151"/>
        <v>GA01U1555</v>
      </c>
      <c r="AD2406" t="str">
        <f>_xlfn.IFNA(VLOOKUP(PrivateSchedule[[#This Row],[ow]],RTARoutes[[StageCodes]:[RouteID]],6,FALSE), VLOOKUP(PrivateSchedule[[#This Row],[re]],RTARoutes[[StageCodes]:[RouteID]],6,FALSE))</f>
        <v>PVT262</v>
      </c>
      <c r="AE2406" t="str" cm="1">
        <f t="array" ref="AE2406">_xlfn.IFS( NOT(ISNA(VLOOKUP(PrivateSchedule[[#This Row],[ow]],RTARoutes[[StageCodes]:[RouteID]],6,FALSE))), "O",  NOT(ISNA(VLOOKUP(PrivateSchedule[[#This Row],[re]],RTARoutes[[StageCodes]:[RouteID]],6,FALSE))), "R")</f>
        <v>R</v>
      </c>
      <c r="AF2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07" spans="2:33">
      <c r="O2407" s="171" t="s">
        <v>3514</v>
      </c>
      <c r="T2407" s="173" t="s">
        <v>421</v>
      </c>
      <c r="U2407" t="str">
        <f t="shared" si="148"/>
        <v>MPT Colony-VASCO</v>
      </c>
      <c r="V2407" s="163">
        <v>0.67361111111111116</v>
      </c>
      <c r="AA2407" s="165" t="str">
        <f t="shared" si="149"/>
        <v/>
      </c>
      <c r="AB2407" t="str">
        <f t="shared" si="150"/>
        <v>VSD</v>
      </c>
      <c r="AC2407" t="str">
        <f t="shared" si="151"/>
        <v>GA01U1555</v>
      </c>
      <c r="AD2407" t="str">
        <f>_xlfn.IFNA(VLOOKUP(PrivateSchedule[[#This Row],[ow]],RTARoutes[[StageCodes]:[RouteID]],6,FALSE), VLOOKUP(PrivateSchedule[[#This Row],[re]],RTARoutes[[StageCodes]:[RouteID]],6,FALSE))</f>
        <v>PVT262</v>
      </c>
      <c r="AE2407" t="str" cm="1">
        <f t="array" ref="AE2407">_xlfn.IFS( NOT(ISNA(VLOOKUP(PrivateSchedule[[#This Row],[ow]],RTARoutes[[StageCodes]:[RouteID]],6,FALSE))), "O",  NOT(ISNA(VLOOKUP(PrivateSchedule[[#This Row],[re]],RTARoutes[[StageCodes]:[RouteID]],6,FALSE))), "R")</f>
        <v>O</v>
      </c>
      <c r="AF2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08" spans="2:33">
      <c r="O2408" s="171" t="s">
        <v>421</v>
      </c>
      <c r="T2408" s="173" t="s">
        <v>3514</v>
      </c>
      <c r="U2408" t="str">
        <f t="shared" si="148"/>
        <v>VASCO-MPT Colony</v>
      </c>
      <c r="V2408" s="163">
        <v>0.70138888888888884</v>
      </c>
      <c r="AA2408" s="165" t="str">
        <f t="shared" si="149"/>
        <v/>
      </c>
      <c r="AB2408" t="str">
        <f t="shared" si="150"/>
        <v>VSD</v>
      </c>
      <c r="AC2408" t="str">
        <f t="shared" si="151"/>
        <v>GA01U1555</v>
      </c>
      <c r="AD2408" t="str">
        <f>_xlfn.IFNA(VLOOKUP(PrivateSchedule[[#This Row],[ow]],RTARoutes[[StageCodes]:[RouteID]],6,FALSE), VLOOKUP(PrivateSchedule[[#This Row],[re]],RTARoutes[[StageCodes]:[RouteID]],6,FALSE))</f>
        <v>PVT262</v>
      </c>
      <c r="AE2408" t="str" cm="1">
        <f t="array" ref="AE2408">_xlfn.IFS( NOT(ISNA(VLOOKUP(PrivateSchedule[[#This Row],[ow]],RTARoutes[[StageCodes]:[RouteID]],6,FALSE))), "O",  NOT(ISNA(VLOOKUP(PrivateSchedule[[#This Row],[re]],RTARoutes[[StageCodes]:[RouteID]],6,FALSE))), "R")</f>
        <v>R</v>
      </c>
      <c r="AF2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09" spans="2:33">
      <c r="O2409" s="171" t="s">
        <v>3514</v>
      </c>
      <c r="T2409" s="173" t="s">
        <v>421</v>
      </c>
      <c r="U2409" t="str">
        <f t="shared" si="148"/>
        <v>MPT Colony-VASCO</v>
      </c>
      <c r="V2409" s="163">
        <v>0.77777777777777779</v>
      </c>
      <c r="AA2409" s="165" t="str">
        <f t="shared" si="149"/>
        <v/>
      </c>
      <c r="AB2409" t="str">
        <f t="shared" si="150"/>
        <v>VSD</v>
      </c>
      <c r="AC2409" t="str">
        <f t="shared" si="151"/>
        <v>GA01U1555</v>
      </c>
      <c r="AD2409" t="str">
        <f>_xlfn.IFNA(VLOOKUP(PrivateSchedule[[#This Row],[ow]],RTARoutes[[StageCodes]:[RouteID]],6,FALSE), VLOOKUP(PrivateSchedule[[#This Row],[re]],RTARoutes[[StageCodes]:[RouteID]],6,FALSE))</f>
        <v>PVT262</v>
      </c>
      <c r="AE2409" t="str" cm="1">
        <f t="array" ref="AE2409">_xlfn.IFS( NOT(ISNA(VLOOKUP(PrivateSchedule[[#This Row],[ow]],RTARoutes[[StageCodes]:[RouteID]],6,FALSE))), "O",  NOT(ISNA(VLOOKUP(PrivateSchedule[[#This Row],[re]],RTARoutes[[StageCodes]:[RouteID]],6,FALSE))), "R")</f>
        <v>O</v>
      </c>
      <c r="AF2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10" spans="2:33">
      <c r="O2410" s="171" t="s">
        <v>421</v>
      </c>
      <c r="T2410" s="173" t="s">
        <v>3514</v>
      </c>
      <c r="U2410" t="str">
        <f t="shared" si="148"/>
        <v>VASCO-MPT Colony</v>
      </c>
      <c r="V2410" s="163">
        <v>0.8125</v>
      </c>
      <c r="AA2410" s="165" t="str">
        <f t="shared" si="149"/>
        <v/>
      </c>
      <c r="AB2410" t="str">
        <f t="shared" si="150"/>
        <v>VSD</v>
      </c>
      <c r="AC2410" t="str">
        <f t="shared" si="151"/>
        <v>GA01U1555</v>
      </c>
      <c r="AD2410" t="str">
        <f>_xlfn.IFNA(VLOOKUP(PrivateSchedule[[#This Row],[ow]],RTARoutes[[StageCodes]:[RouteID]],6,FALSE), VLOOKUP(PrivateSchedule[[#This Row],[re]],RTARoutes[[StageCodes]:[RouteID]],6,FALSE))</f>
        <v>PVT262</v>
      </c>
      <c r="AE2410" t="str" cm="1">
        <f t="array" ref="AE2410">_xlfn.IFS( NOT(ISNA(VLOOKUP(PrivateSchedule[[#This Row],[ow]],RTARoutes[[StageCodes]:[RouteID]],6,FALSE))), "O",  NOT(ISNA(VLOOKUP(PrivateSchedule[[#This Row],[re]],RTARoutes[[StageCodes]:[RouteID]],6,FALSE))), "R")</f>
        <v>R</v>
      </c>
      <c r="AF2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11" spans="2:33">
      <c r="B2411" s="171" t="s">
        <v>4286</v>
      </c>
      <c r="C2411" s="172" t="s">
        <v>4287</v>
      </c>
      <c r="E2411" s="176" t="s">
        <v>4288</v>
      </c>
      <c r="F2411" s="177" t="s">
        <v>4289</v>
      </c>
      <c r="J2411" s="171" t="s">
        <v>4290</v>
      </c>
      <c r="L2411" s="172" t="s">
        <v>16</v>
      </c>
      <c r="M2411" s="198">
        <v>27</v>
      </c>
      <c r="O2411" s="171" t="s">
        <v>3514</v>
      </c>
      <c r="T2411" s="173" t="s">
        <v>421</v>
      </c>
      <c r="U2411" t="str">
        <f t="shared" si="148"/>
        <v>MPT Colony-VASCO</v>
      </c>
      <c r="V2411" s="163">
        <v>0.2638888888888889</v>
      </c>
      <c r="AA2411" s="165" t="str">
        <f t="shared" si="149"/>
        <v/>
      </c>
      <c r="AB2411" t="str">
        <f t="shared" si="150"/>
        <v>VSD</v>
      </c>
      <c r="AC2411" t="str">
        <f t="shared" si="151"/>
        <v>GA06T3880</v>
      </c>
      <c r="AD2411" t="str">
        <f>_xlfn.IFNA(VLOOKUP(PrivateSchedule[[#This Row],[ow]],RTARoutes[[StageCodes]:[RouteID]],6,FALSE), VLOOKUP(PrivateSchedule[[#This Row],[re]],RTARoutes[[StageCodes]:[RouteID]],6,FALSE))</f>
        <v>PVT262</v>
      </c>
      <c r="AE2411" t="str" cm="1">
        <f t="array" ref="AE2411">_xlfn.IFS( NOT(ISNA(VLOOKUP(PrivateSchedule[[#This Row],[ow]],RTARoutes[[StageCodes]:[RouteID]],6,FALSE))), "O",  NOT(ISNA(VLOOKUP(PrivateSchedule[[#This Row],[re]],RTARoutes[[StageCodes]:[RouteID]],6,FALSE))), "R")</f>
        <v>O</v>
      </c>
      <c r="AF2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12" spans="2:33">
      <c r="O2412" s="171" t="s">
        <v>421</v>
      </c>
      <c r="T2412" s="173" t="s">
        <v>3514</v>
      </c>
      <c r="U2412" t="str">
        <f t="shared" si="148"/>
        <v>VASCO-MPT Colony</v>
      </c>
      <c r="V2412" s="163">
        <v>0.29166666666666669</v>
      </c>
      <c r="AA2412" s="165" t="str">
        <f t="shared" si="149"/>
        <v/>
      </c>
      <c r="AB2412" t="str">
        <f t="shared" si="150"/>
        <v>VSD</v>
      </c>
      <c r="AC2412" t="str">
        <f t="shared" si="151"/>
        <v>GA06T3880</v>
      </c>
      <c r="AD2412" t="str">
        <f>_xlfn.IFNA(VLOOKUP(PrivateSchedule[[#This Row],[ow]],RTARoutes[[StageCodes]:[RouteID]],6,FALSE), VLOOKUP(PrivateSchedule[[#This Row],[re]],RTARoutes[[StageCodes]:[RouteID]],6,FALSE))</f>
        <v>PVT262</v>
      </c>
      <c r="AE2412" t="str" cm="1">
        <f t="array" ref="AE2412">_xlfn.IFS( NOT(ISNA(VLOOKUP(PrivateSchedule[[#This Row],[ow]],RTARoutes[[StageCodes]:[RouteID]],6,FALSE))), "O",  NOT(ISNA(VLOOKUP(PrivateSchedule[[#This Row],[re]],RTARoutes[[StageCodes]:[RouteID]],6,FALSE))), "R")</f>
        <v>R</v>
      </c>
      <c r="AF2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13" spans="2:33">
      <c r="O2413" s="171" t="s">
        <v>3514</v>
      </c>
      <c r="T2413" s="173" t="s">
        <v>421</v>
      </c>
      <c r="U2413" t="str">
        <f t="shared" si="148"/>
        <v>MPT Colony-VASCO</v>
      </c>
      <c r="V2413" s="163">
        <v>0.36805555555555558</v>
      </c>
      <c r="AA2413" s="165" t="str">
        <f t="shared" si="149"/>
        <v/>
      </c>
      <c r="AB2413" t="str">
        <f t="shared" si="150"/>
        <v>VSD</v>
      </c>
      <c r="AC2413" t="str">
        <f t="shared" si="151"/>
        <v>GA06T3880</v>
      </c>
      <c r="AD2413" t="str">
        <f>_xlfn.IFNA(VLOOKUP(PrivateSchedule[[#This Row],[ow]],RTARoutes[[StageCodes]:[RouteID]],6,FALSE), VLOOKUP(PrivateSchedule[[#This Row],[re]],RTARoutes[[StageCodes]:[RouteID]],6,FALSE))</f>
        <v>PVT262</v>
      </c>
      <c r="AE2413" t="str" cm="1">
        <f t="array" ref="AE2413">_xlfn.IFS( NOT(ISNA(VLOOKUP(PrivateSchedule[[#This Row],[ow]],RTARoutes[[StageCodes]:[RouteID]],6,FALSE))), "O",  NOT(ISNA(VLOOKUP(PrivateSchedule[[#This Row],[re]],RTARoutes[[StageCodes]:[RouteID]],6,FALSE))), "R")</f>
        <v>O</v>
      </c>
      <c r="AF2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14" spans="2:33">
      <c r="O2414" s="171" t="s">
        <v>421</v>
      </c>
      <c r="T2414" s="173" t="s">
        <v>3514</v>
      </c>
      <c r="U2414" t="str">
        <f t="shared" si="148"/>
        <v>VASCO-MPT Colony</v>
      </c>
      <c r="V2414" s="163">
        <v>0.39583333333333331</v>
      </c>
      <c r="AA2414" s="165" t="str">
        <f t="shared" si="149"/>
        <v/>
      </c>
      <c r="AB2414" t="str">
        <f t="shared" si="150"/>
        <v>VSD</v>
      </c>
      <c r="AC2414" t="str">
        <f t="shared" si="151"/>
        <v>GA06T3880</v>
      </c>
      <c r="AD2414" t="str">
        <f>_xlfn.IFNA(VLOOKUP(PrivateSchedule[[#This Row],[ow]],RTARoutes[[StageCodes]:[RouteID]],6,FALSE), VLOOKUP(PrivateSchedule[[#This Row],[re]],RTARoutes[[StageCodes]:[RouteID]],6,FALSE))</f>
        <v>PVT262</v>
      </c>
      <c r="AE2414" t="str" cm="1">
        <f t="array" ref="AE2414">_xlfn.IFS( NOT(ISNA(VLOOKUP(PrivateSchedule[[#This Row],[ow]],RTARoutes[[StageCodes]:[RouteID]],6,FALSE))), "O",  NOT(ISNA(VLOOKUP(PrivateSchedule[[#This Row],[re]],RTARoutes[[StageCodes]:[RouteID]],6,FALSE))), "R")</f>
        <v>R</v>
      </c>
      <c r="AF2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15" spans="2:33">
      <c r="O2415" s="171" t="s">
        <v>3514</v>
      </c>
      <c r="T2415" s="173" t="s">
        <v>421</v>
      </c>
      <c r="U2415" t="str">
        <f t="shared" si="148"/>
        <v>MPT Colony-VASCO</v>
      </c>
      <c r="V2415" s="163">
        <v>0.47222222222222221</v>
      </c>
      <c r="AA2415" s="165" t="str">
        <f t="shared" si="149"/>
        <v/>
      </c>
      <c r="AB2415" t="str">
        <f t="shared" si="150"/>
        <v>VSD</v>
      </c>
      <c r="AC2415" t="str">
        <f t="shared" si="151"/>
        <v>GA06T3880</v>
      </c>
      <c r="AD2415" t="str">
        <f>_xlfn.IFNA(VLOOKUP(PrivateSchedule[[#This Row],[ow]],RTARoutes[[StageCodes]:[RouteID]],6,FALSE), VLOOKUP(PrivateSchedule[[#This Row],[re]],RTARoutes[[StageCodes]:[RouteID]],6,FALSE))</f>
        <v>PVT262</v>
      </c>
      <c r="AE2415" t="str" cm="1">
        <f t="array" ref="AE2415">_xlfn.IFS( NOT(ISNA(VLOOKUP(PrivateSchedule[[#This Row],[ow]],RTARoutes[[StageCodes]:[RouteID]],6,FALSE))), "O",  NOT(ISNA(VLOOKUP(PrivateSchedule[[#This Row],[re]],RTARoutes[[StageCodes]:[RouteID]],6,FALSE))), "R")</f>
        <v>O</v>
      </c>
      <c r="AF2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16" spans="2:33">
      <c r="O2416" s="171" t="s">
        <v>421</v>
      </c>
      <c r="T2416" s="173" t="s">
        <v>3514</v>
      </c>
      <c r="U2416" t="str">
        <f t="shared" si="148"/>
        <v>VASCO-MPT Colony</v>
      </c>
      <c r="V2416" s="163">
        <v>0.5</v>
      </c>
      <c r="AA2416" s="165" t="str">
        <f t="shared" si="149"/>
        <v/>
      </c>
      <c r="AB2416" t="str">
        <f t="shared" si="150"/>
        <v>VSD</v>
      </c>
      <c r="AC2416" t="str">
        <f t="shared" si="151"/>
        <v>GA06T3880</v>
      </c>
      <c r="AD2416" t="str">
        <f>_xlfn.IFNA(VLOOKUP(PrivateSchedule[[#This Row],[ow]],RTARoutes[[StageCodes]:[RouteID]],6,FALSE), VLOOKUP(PrivateSchedule[[#This Row],[re]],RTARoutes[[StageCodes]:[RouteID]],6,FALSE))</f>
        <v>PVT262</v>
      </c>
      <c r="AE2416" t="str" cm="1">
        <f t="array" ref="AE2416">_xlfn.IFS( NOT(ISNA(VLOOKUP(PrivateSchedule[[#This Row],[ow]],RTARoutes[[StageCodes]:[RouteID]],6,FALSE))), "O",  NOT(ISNA(VLOOKUP(PrivateSchedule[[#This Row],[re]],RTARoutes[[StageCodes]:[RouteID]],6,FALSE))), "R")</f>
        <v>R</v>
      </c>
      <c r="AF2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17" spans="2:33">
      <c r="O2417" s="171" t="s">
        <v>3514</v>
      </c>
      <c r="T2417" s="173" t="s">
        <v>421</v>
      </c>
      <c r="U2417" t="str">
        <f t="shared" si="148"/>
        <v>MPT Colony-VASCO</v>
      </c>
      <c r="V2417" s="163">
        <v>0.57638888888888884</v>
      </c>
      <c r="AA2417" s="165" t="str">
        <f t="shared" si="149"/>
        <v/>
      </c>
      <c r="AB2417" t="str">
        <f t="shared" si="150"/>
        <v>VSD</v>
      </c>
      <c r="AC2417" t="str">
        <f t="shared" si="151"/>
        <v>GA06T3880</v>
      </c>
      <c r="AD2417" t="str">
        <f>_xlfn.IFNA(VLOOKUP(PrivateSchedule[[#This Row],[ow]],RTARoutes[[StageCodes]:[RouteID]],6,FALSE), VLOOKUP(PrivateSchedule[[#This Row],[re]],RTARoutes[[StageCodes]:[RouteID]],6,FALSE))</f>
        <v>PVT262</v>
      </c>
      <c r="AE2417" t="str" cm="1">
        <f t="array" ref="AE2417">_xlfn.IFS( NOT(ISNA(VLOOKUP(PrivateSchedule[[#This Row],[ow]],RTARoutes[[StageCodes]:[RouteID]],6,FALSE))), "O",  NOT(ISNA(VLOOKUP(PrivateSchedule[[#This Row],[re]],RTARoutes[[StageCodes]:[RouteID]],6,FALSE))), "R")</f>
        <v>O</v>
      </c>
      <c r="AF2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18" spans="2:33">
      <c r="O2418" s="171" t="s">
        <v>421</v>
      </c>
      <c r="T2418" s="173" t="s">
        <v>3514</v>
      </c>
      <c r="U2418" t="str">
        <f t="shared" si="148"/>
        <v>VASCO-MPT Colony</v>
      </c>
      <c r="V2418" s="163">
        <v>0.60416666666666663</v>
      </c>
      <c r="AA2418" s="165" t="str">
        <f t="shared" si="149"/>
        <v/>
      </c>
      <c r="AB2418" t="str">
        <f t="shared" si="150"/>
        <v>VSD</v>
      </c>
      <c r="AC2418" t="str">
        <f t="shared" si="151"/>
        <v>GA06T3880</v>
      </c>
      <c r="AD2418" t="str">
        <f>_xlfn.IFNA(VLOOKUP(PrivateSchedule[[#This Row],[ow]],RTARoutes[[StageCodes]:[RouteID]],6,FALSE), VLOOKUP(PrivateSchedule[[#This Row],[re]],RTARoutes[[StageCodes]:[RouteID]],6,FALSE))</f>
        <v>PVT262</v>
      </c>
      <c r="AE2418" t="str" cm="1">
        <f t="array" ref="AE2418">_xlfn.IFS( NOT(ISNA(VLOOKUP(PrivateSchedule[[#This Row],[ow]],RTARoutes[[StageCodes]:[RouteID]],6,FALSE))), "O",  NOT(ISNA(VLOOKUP(PrivateSchedule[[#This Row],[re]],RTARoutes[[StageCodes]:[RouteID]],6,FALSE))), "R")</f>
        <v>R</v>
      </c>
      <c r="AF2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19" spans="2:33">
      <c r="O2419" s="171" t="s">
        <v>3514</v>
      </c>
      <c r="T2419" s="173" t="s">
        <v>421</v>
      </c>
      <c r="U2419" t="str">
        <f t="shared" si="148"/>
        <v>MPT Colony-VASCO</v>
      </c>
      <c r="V2419" s="163">
        <v>0.68055555555555558</v>
      </c>
      <c r="AA2419" s="165" t="str">
        <f t="shared" si="149"/>
        <v/>
      </c>
      <c r="AB2419" t="str">
        <f t="shared" si="150"/>
        <v>VSD</v>
      </c>
      <c r="AC2419" t="str">
        <f t="shared" si="151"/>
        <v>GA06T3880</v>
      </c>
      <c r="AD2419" t="str">
        <f>_xlfn.IFNA(VLOOKUP(PrivateSchedule[[#This Row],[ow]],RTARoutes[[StageCodes]:[RouteID]],6,FALSE), VLOOKUP(PrivateSchedule[[#This Row],[re]],RTARoutes[[StageCodes]:[RouteID]],6,FALSE))</f>
        <v>PVT262</v>
      </c>
      <c r="AE2419" t="str" cm="1">
        <f t="array" ref="AE2419">_xlfn.IFS( NOT(ISNA(VLOOKUP(PrivateSchedule[[#This Row],[ow]],RTARoutes[[StageCodes]:[RouteID]],6,FALSE))), "O",  NOT(ISNA(VLOOKUP(PrivateSchedule[[#This Row],[re]],RTARoutes[[StageCodes]:[RouteID]],6,FALSE))), "R")</f>
        <v>O</v>
      </c>
      <c r="AF2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20" spans="2:33">
      <c r="O2420" s="171" t="s">
        <v>421</v>
      </c>
      <c r="T2420" s="173" t="s">
        <v>3514</v>
      </c>
      <c r="U2420" t="str">
        <f t="shared" si="148"/>
        <v>VASCO-MPT Colony</v>
      </c>
      <c r="V2420" s="163">
        <v>0.70833333333333337</v>
      </c>
      <c r="AA2420" s="165" t="str">
        <f t="shared" si="149"/>
        <v/>
      </c>
      <c r="AB2420" t="str">
        <f t="shared" si="150"/>
        <v>VSD</v>
      </c>
      <c r="AC2420" t="str">
        <f t="shared" si="151"/>
        <v>GA06T3880</v>
      </c>
      <c r="AD2420" t="str">
        <f>_xlfn.IFNA(VLOOKUP(PrivateSchedule[[#This Row],[ow]],RTARoutes[[StageCodes]:[RouteID]],6,FALSE), VLOOKUP(PrivateSchedule[[#This Row],[re]],RTARoutes[[StageCodes]:[RouteID]],6,FALSE))</f>
        <v>PVT262</v>
      </c>
      <c r="AE2420" t="str" cm="1">
        <f t="array" ref="AE2420">_xlfn.IFS( NOT(ISNA(VLOOKUP(PrivateSchedule[[#This Row],[ow]],RTARoutes[[StageCodes]:[RouteID]],6,FALSE))), "O",  NOT(ISNA(VLOOKUP(PrivateSchedule[[#This Row],[re]],RTARoutes[[StageCodes]:[RouteID]],6,FALSE))), "R")</f>
        <v>R</v>
      </c>
      <c r="AF2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21" spans="2:33">
      <c r="O2421" s="171" t="s">
        <v>3514</v>
      </c>
      <c r="T2421" s="173" t="s">
        <v>421</v>
      </c>
      <c r="U2421" t="str">
        <f t="shared" si="148"/>
        <v>MPT Colony-VASCO</v>
      </c>
      <c r="V2421" s="163">
        <v>0.78472222222222221</v>
      </c>
      <c r="AA2421" s="165" t="str">
        <f t="shared" si="149"/>
        <v/>
      </c>
      <c r="AB2421" t="str">
        <f t="shared" si="150"/>
        <v>VSD</v>
      </c>
      <c r="AC2421" t="str">
        <f t="shared" si="151"/>
        <v>GA06T3880</v>
      </c>
      <c r="AD2421" t="str">
        <f>_xlfn.IFNA(VLOOKUP(PrivateSchedule[[#This Row],[ow]],RTARoutes[[StageCodes]:[RouteID]],6,FALSE), VLOOKUP(PrivateSchedule[[#This Row],[re]],RTARoutes[[StageCodes]:[RouteID]],6,FALSE))</f>
        <v>PVT262</v>
      </c>
      <c r="AE2421" t="str" cm="1">
        <f t="array" ref="AE2421">_xlfn.IFS( NOT(ISNA(VLOOKUP(PrivateSchedule[[#This Row],[ow]],RTARoutes[[StageCodes]:[RouteID]],6,FALSE))), "O",  NOT(ISNA(VLOOKUP(PrivateSchedule[[#This Row],[re]],RTARoutes[[StageCodes]:[RouteID]],6,FALSE))), "R")</f>
        <v>O</v>
      </c>
      <c r="AF2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22" spans="2:33">
      <c r="O2422" s="171" t="s">
        <v>421</v>
      </c>
      <c r="T2422" s="173" t="s">
        <v>3514</v>
      </c>
      <c r="U2422" t="str">
        <f t="shared" si="148"/>
        <v>VASCO-MPT Colony</v>
      </c>
      <c r="V2422" s="163">
        <v>0.81944444444444442</v>
      </c>
      <c r="AA2422" s="165" t="str">
        <f t="shared" si="149"/>
        <v/>
      </c>
      <c r="AB2422" t="str">
        <f t="shared" si="150"/>
        <v>VSD</v>
      </c>
      <c r="AC2422" t="str">
        <f t="shared" si="151"/>
        <v>GA06T3880</v>
      </c>
      <c r="AD2422" t="str">
        <f>_xlfn.IFNA(VLOOKUP(PrivateSchedule[[#This Row],[ow]],RTARoutes[[StageCodes]:[RouteID]],6,FALSE), VLOOKUP(PrivateSchedule[[#This Row],[re]],RTARoutes[[StageCodes]:[RouteID]],6,FALSE))</f>
        <v>PVT262</v>
      </c>
      <c r="AE2422" t="str" cm="1">
        <f t="array" ref="AE2422">_xlfn.IFS( NOT(ISNA(VLOOKUP(PrivateSchedule[[#This Row],[ow]],RTARoutes[[StageCodes]:[RouteID]],6,FALSE))), "O",  NOT(ISNA(VLOOKUP(PrivateSchedule[[#This Row],[re]],RTARoutes[[StageCodes]:[RouteID]],6,FALSE))), "R")</f>
        <v>R</v>
      </c>
      <c r="AF2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23" spans="2:33">
      <c r="B2423" s="171" t="s">
        <v>4291</v>
      </c>
      <c r="C2423" s="172" t="s">
        <v>4292</v>
      </c>
      <c r="E2423" s="176" t="s">
        <v>4293</v>
      </c>
      <c r="F2423" s="177" t="s">
        <v>4294</v>
      </c>
      <c r="J2423" s="171" t="s">
        <v>4295</v>
      </c>
      <c r="L2423" s="172" t="s">
        <v>16</v>
      </c>
      <c r="M2423" s="198">
        <v>27</v>
      </c>
      <c r="N2423" s="199">
        <v>11</v>
      </c>
      <c r="O2423" s="171" t="s">
        <v>3514</v>
      </c>
      <c r="T2423" s="173" t="s">
        <v>421</v>
      </c>
      <c r="U2423" t="str">
        <f t="shared" si="148"/>
        <v>MPT Colony-VASCO</v>
      </c>
      <c r="V2423" s="163">
        <v>0.27083333333333331</v>
      </c>
      <c r="AA2423" s="165" t="str">
        <f t="shared" si="149"/>
        <v/>
      </c>
      <c r="AB2423" t="str">
        <f t="shared" si="150"/>
        <v>VSD</v>
      </c>
      <c r="AC2423" t="str">
        <f t="shared" si="151"/>
        <v>GA01T4824</v>
      </c>
      <c r="AD2423" t="str">
        <f>_xlfn.IFNA(VLOOKUP(PrivateSchedule[[#This Row],[ow]],RTARoutes[[StageCodes]:[RouteID]],6,FALSE), VLOOKUP(PrivateSchedule[[#This Row],[re]],RTARoutes[[StageCodes]:[RouteID]],6,FALSE))</f>
        <v>PVT262</v>
      </c>
      <c r="AE2423" t="str" cm="1">
        <f t="array" ref="AE2423">_xlfn.IFS( NOT(ISNA(VLOOKUP(PrivateSchedule[[#This Row],[ow]],RTARoutes[[StageCodes]:[RouteID]],6,FALSE))), "O",  NOT(ISNA(VLOOKUP(PrivateSchedule[[#This Row],[re]],RTARoutes[[StageCodes]:[RouteID]],6,FALSE))), "R")</f>
        <v>O</v>
      </c>
      <c r="AF2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24" spans="2:33">
      <c r="O2424" s="171" t="s">
        <v>421</v>
      </c>
      <c r="T2424" s="173" t="s">
        <v>3514</v>
      </c>
      <c r="U2424" t="str">
        <f t="shared" si="148"/>
        <v>VASCO-MPT Colony</v>
      </c>
      <c r="V2424" s="163">
        <v>0.2986111111111111</v>
      </c>
      <c r="AA2424" s="165" t="str">
        <f t="shared" si="149"/>
        <v/>
      </c>
      <c r="AB2424" t="str">
        <f t="shared" si="150"/>
        <v>VSD</v>
      </c>
      <c r="AC2424" t="str">
        <f t="shared" si="151"/>
        <v>GA01T4824</v>
      </c>
      <c r="AD2424" t="str">
        <f>_xlfn.IFNA(VLOOKUP(PrivateSchedule[[#This Row],[ow]],RTARoutes[[StageCodes]:[RouteID]],6,FALSE), VLOOKUP(PrivateSchedule[[#This Row],[re]],RTARoutes[[StageCodes]:[RouteID]],6,FALSE))</f>
        <v>PVT262</v>
      </c>
      <c r="AE2424" t="str" cm="1">
        <f t="array" ref="AE2424">_xlfn.IFS( NOT(ISNA(VLOOKUP(PrivateSchedule[[#This Row],[ow]],RTARoutes[[StageCodes]:[RouteID]],6,FALSE))), "O",  NOT(ISNA(VLOOKUP(PrivateSchedule[[#This Row],[re]],RTARoutes[[StageCodes]:[RouteID]],6,FALSE))), "R")</f>
        <v>R</v>
      </c>
      <c r="AF2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25" spans="2:33">
      <c r="O2425" s="171" t="s">
        <v>3514</v>
      </c>
      <c r="T2425" s="173" t="s">
        <v>421</v>
      </c>
      <c r="U2425" t="str">
        <f t="shared" si="148"/>
        <v>MPT Colony-VASCO</v>
      </c>
      <c r="V2425" s="163">
        <v>0.375</v>
      </c>
      <c r="AA2425" s="165" t="str">
        <f t="shared" si="149"/>
        <v/>
      </c>
      <c r="AB2425" t="str">
        <f t="shared" si="150"/>
        <v>VSD</v>
      </c>
      <c r="AC2425" t="str">
        <f t="shared" si="151"/>
        <v>GA01T4824</v>
      </c>
      <c r="AD2425" t="str">
        <f>_xlfn.IFNA(VLOOKUP(PrivateSchedule[[#This Row],[ow]],RTARoutes[[StageCodes]:[RouteID]],6,FALSE), VLOOKUP(PrivateSchedule[[#This Row],[re]],RTARoutes[[StageCodes]:[RouteID]],6,FALSE))</f>
        <v>PVT262</v>
      </c>
      <c r="AE2425" t="str" cm="1">
        <f t="array" ref="AE2425">_xlfn.IFS( NOT(ISNA(VLOOKUP(PrivateSchedule[[#This Row],[ow]],RTARoutes[[StageCodes]:[RouteID]],6,FALSE))), "O",  NOT(ISNA(VLOOKUP(PrivateSchedule[[#This Row],[re]],RTARoutes[[StageCodes]:[RouteID]],6,FALSE))), "R")</f>
        <v>O</v>
      </c>
      <c r="AF2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26" spans="2:33">
      <c r="O2426" s="171" t="s">
        <v>421</v>
      </c>
      <c r="T2426" s="173" t="s">
        <v>3514</v>
      </c>
      <c r="U2426" t="str">
        <f t="shared" si="148"/>
        <v>VASCO-MPT Colony</v>
      </c>
      <c r="V2426" s="163">
        <v>0.40277777777777779</v>
      </c>
      <c r="AA2426" s="165" t="str">
        <f t="shared" si="149"/>
        <v/>
      </c>
      <c r="AB2426" t="str">
        <f t="shared" si="150"/>
        <v>VSD</v>
      </c>
      <c r="AC2426" t="str">
        <f t="shared" si="151"/>
        <v>GA01T4824</v>
      </c>
      <c r="AD2426" t="str">
        <f>_xlfn.IFNA(VLOOKUP(PrivateSchedule[[#This Row],[ow]],RTARoutes[[StageCodes]:[RouteID]],6,FALSE), VLOOKUP(PrivateSchedule[[#This Row],[re]],RTARoutes[[StageCodes]:[RouteID]],6,FALSE))</f>
        <v>PVT262</v>
      </c>
      <c r="AE2426" t="str" cm="1">
        <f t="array" ref="AE2426">_xlfn.IFS( NOT(ISNA(VLOOKUP(PrivateSchedule[[#This Row],[ow]],RTARoutes[[StageCodes]:[RouteID]],6,FALSE))), "O",  NOT(ISNA(VLOOKUP(PrivateSchedule[[#This Row],[re]],RTARoutes[[StageCodes]:[RouteID]],6,FALSE))), "R")</f>
        <v>R</v>
      </c>
      <c r="AF2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27" spans="2:33">
      <c r="O2427" s="171" t="s">
        <v>3514</v>
      </c>
      <c r="T2427" s="173" t="s">
        <v>421</v>
      </c>
      <c r="U2427" t="str">
        <f t="shared" si="148"/>
        <v>MPT Colony-VASCO</v>
      </c>
      <c r="V2427" s="163">
        <v>0.47916666666666669</v>
      </c>
      <c r="AA2427" s="165" t="str">
        <f t="shared" si="149"/>
        <v/>
      </c>
      <c r="AB2427" t="str">
        <f t="shared" si="150"/>
        <v>VSD</v>
      </c>
      <c r="AC2427" t="str">
        <f t="shared" si="151"/>
        <v>GA01T4824</v>
      </c>
      <c r="AD2427" t="str">
        <f>_xlfn.IFNA(VLOOKUP(PrivateSchedule[[#This Row],[ow]],RTARoutes[[StageCodes]:[RouteID]],6,FALSE), VLOOKUP(PrivateSchedule[[#This Row],[re]],RTARoutes[[StageCodes]:[RouteID]],6,FALSE))</f>
        <v>PVT262</v>
      </c>
      <c r="AE2427" t="str" cm="1">
        <f t="array" ref="AE2427">_xlfn.IFS( NOT(ISNA(VLOOKUP(PrivateSchedule[[#This Row],[ow]],RTARoutes[[StageCodes]:[RouteID]],6,FALSE))), "O",  NOT(ISNA(VLOOKUP(PrivateSchedule[[#This Row],[re]],RTARoutes[[StageCodes]:[RouteID]],6,FALSE))), "R")</f>
        <v>O</v>
      </c>
      <c r="AF2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28" spans="2:33">
      <c r="O2428" s="171" t="s">
        <v>421</v>
      </c>
      <c r="T2428" s="173" t="s">
        <v>3514</v>
      </c>
      <c r="U2428" t="str">
        <f t="shared" si="148"/>
        <v>VASCO-MPT Colony</v>
      </c>
      <c r="V2428" s="163">
        <v>0.50694444444444442</v>
      </c>
      <c r="AA2428" s="165" t="str">
        <f t="shared" si="149"/>
        <v/>
      </c>
      <c r="AB2428" t="str">
        <f t="shared" si="150"/>
        <v>VSD</v>
      </c>
      <c r="AC2428" t="str">
        <f t="shared" si="151"/>
        <v>GA01T4824</v>
      </c>
      <c r="AD2428" t="str">
        <f>_xlfn.IFNA(VLOOKUP(PrivateSchedule[[#This Row],[ow]],RTARoutes[[StageCodes]:[RouteID]],6,FALSE), VLOOKUP(PrivateSchedule[[#This Row],[re]],RTARoutes[[StageCodes]:[RouteID]],6,FALSE))</f>
        <v>PVT262</v>
      </c>
      <c r="AE2428" t="str" cm="1">
        <f t="array" ref="AE2428">_xlfn.IFS( NOT(ISNA(VLOOKUP(PrivateSchedule[[#This Row],[ow]],RTARoutes[[StageCodes]:[RouteID]],6,FALSE))), "O",  NOT(ISNA(VLOOKUP(PrivateSchedule[[#This Row],[re]],RTARoutes[[StageCodes]:[RouteID]],6,FALSE))), "R")</f>
        <v>R</v>
      </c>
      <c r="AF2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29" spans="2:33">
      <c r="O2429" s="171" t="s">
        <v>3514</v>
      </c>
      <c r="T2429" s="173" t="s">
        <v>421</v>
      </c>
      <c r="U2429" t="str">
        <f t="shared" si="148"/>
        <v>MPT Colony-VASCO</v>
      </c>
      <c r="V2429" s="163">
        <v>0.58333333333333337</v>
      </c>
      <c r="AA2429" s="165" t="str">
        <f t="shared" si="149"/>
        <v/>
      </c>
      <c r="AB2429" t="str">
        <f t="shared" si="150"/>
        <v>VSD</v>
      </c>
      <c r="AC2429" t="str">
        <f t="shared" si="151"/>
        <v>GA01T4824</v>
      </c>
      <c r="AD2429" t="str">
        <f>_xlfn.IFNA(VLOOKUP(PrivateSchedule[[#This Row],[ow]],RTARoutes[[StageCodes]:[RouteID]],6,FALSE), VLOOKUP(PrivateSchedule[[#This Row],[re]],RTARoutes[[StageCodes]:[RouteID]],6,FALSE))</f>
        <v>PVT262</v>
      </c>
      <c r="AE2429" t="str" cm="1">
        <f t="array" ref="AE2429">_xlfn.IFS( NOT(ISNA(VLOOKUP(PrivateSchedule[[#This Row],[ow]],RTARoutes[[StageCodes]:[RouteID]],6,FALSE))), "O",  NOT(ISNA(VLOOKUP(PrivateSchedule[[#This Row],[re]],RTARoutes[[StageCodes]:[RouteID]],6,FALSE))), "R")</f>
        <v>O</v>
      </c>
      <c r="AF2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30" spans="2:33">
      <c r="O2430" s="171" t="s">
        <v>421</v>
      </c>
      <c r="T2430" s="173" t="s">
        <v>3514</v>
      </c>
      <c r="U2430" t="str">
        <f t="shared" si="148"/>
        <v>VASCO-MPT Colony</v>
      </c>
      <c r="V2430" s="163">
        <v>0.61111111111111116</v>
      </c>
      <c r="AA2430" s="165" t="str">
        <f t="shared" si="149"/>
        <v/>
      </c>
      <c r="AB2430" t="str">
        <f t="shared" si="150"/>
        <v>VSD</v>
      </c>
      <c r="AC2430" t="str">
        <f t="shared" si="151"/>
        <v>GA01T4824</v>
      </c>
      <c r="AD2430" t="str">
        <f>_xlfn.IFNA(VLOOKUP(PrivateSchedule[[#This Row],[ow]],RTARoutes[[StageCodes]:[RouteID]],6,FALSE), VLOOKUP(PrivateSchedule[[#This Row],[re]],RTARoutes[[StageCodes]:[RouteID]],6,FALSE))</f>
        <v>PVT262</v>
      </c>
      <c r="AE2430" t="str" cm="1">
        <f t="array" ref="AE2430">_xlfn.IFS( NOT(ISNA(VLOOKUP(PrivateSchedule[[#This Row],[ow]],RTARoutes[[StageCodes]:[RouteID]],6,FALSE))), "O",  NOT(ISNA(VLOOKUP(PrivateSchedule[[#This Row],[re]],RTARoutes[[StageCodes]:[RouteID]],6,FALSE))), "R")</f>
        <v>R</v>
      </c>
      <c r="AF2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31" spans="2:33">
      <c r="O2431" s="171" t="s">
        <v>3514</v>
      </c>
      <c r="T2431" s="173" t="s">
        <v>421</v>
      </c>
      <c r="U2431" t="str">
        <f t="shared" si="148"/>
        <v>MPT Colony-VASCO</v>
      </c>
      <c r="V2431" s="163">
        <v>0.6875</v>
      </c>
      <c r="AA2431" s="165" t="str">
        <f t="shared" si="149"/>
        <v/>
      </c>
      <c r="AB2431" t="str">
        <f t="shared" si="150"/>
        <v>VSD</v>
      </c>
      <c r="AC2431" t="str">
        <f t="shared" si="151"/>
        <v>GA01T4824</v>
      </c>
      <c r="AD2431" t="str">
        <f>_xlfn.IFNA(VLOOKUP(PrivateSchedule[[#This Row],[ow]],RTARoutes[[StageCodes]:[RouteID]],6,FALSE), VLOOKUP(PrivateSchedule[[#This Row],[re]],RTARoutes[[StageCodes]:[RouteID]],6,FALSE))</f>
        <v>PVT262</v>
      </c>
      <c r="AE2431" t="str" cm="1">
        <f t="array" ref="AE2431">_xlfn.IFS( NOT(ISNA(VLOOKUP(PrivateSchedule[[#This Row],[ow]],RTARoutes[[StageCodes]:[RouteID]],6,FALSE))), "O",  NOT(ISNA(VLOOKUP(PrivateSchedule[[#This Row],[re]],RTARoutes[[StageCodes]:[RouteID]],6,FALSE))), "R")</f>
        <v>O</v>
      </c>
      <c r="AF2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32" spans="2:33">
      <c r="O2432" s="171" t="s">
        <v>421</v>
      </c>
      <c r="T2432" s="173" t="s">
        <v>3514</v>
      </c>
      <c r="U2432" t="str">
        <f t="shared" si="148"/>
        <v>VASCO-MPT Colony</v>
      </c>
      <c r="V2432" s="163">
        <v>0.71527777777777779</v>
      </c>
      <c r="AA2432" s="165" t="str">
        <f t="shared" si="149"/>
        <v/>
      </c>
      <c r="AB2432" t="str">
        <f t="shared" si="150"/>
        <v>VSD</v>
      </c>
      <c r="AC2432" t="str">
        <f t="shared" si="151"/>
        <v>GA01T4824</v>
      </c>
      <c r="AD2432" t="str">
        <f>_xlfn.IFNA(VLOOKUP(PrivateSchedule[[#This Row],[ow]],RTARoutes[[StageCodes]:[RouteID]],6,FALSE), VLOOKUP(PrivateSchedule[[#This Row],[re]],RTARoutes[[StageCodes]:[RouteID]],6,FALSE))</f>
        <v>PVT262</v>
      </c>
      <c r="AE2432" t="str" cm="1">
        <f t="array" ref="AE2432">_xlfn.IFS( NOT(ISNA(VLOOKUP(PrivateSchedule[[#This Row],[ow]],RTARoutes[[StageCodes]:[RouteID]],6,FALSE))), "O",  NOT(ISNA(VLOOKUP(PrivateSchedule[[#This Row],[re]],RTARoutes[[StageCodes]:[RouteID]],6,FALSE))), "R")</f>
        <v>R</v>
      </c>
      <c r="AF2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33" spans="2:33">
      <c r="O2433" s="171" t="s">
        <v>3514</v>
      </c>
      <c r="T2433" s="173" t="s">
        <v>421</v>
      </c>
      <c r="U2433" t="str">
        <f t="shared" si="148"/>
        <v>MPT Colony-VASCO</v>
      </c>
      <c r="V2433" s="163">
        <v>0.79166666666666663</v>
      </c>
      <c r="AA2433" s="165" t="str">
        <f t="shared" si="149"/>
        <v/>
      </c>
      <c r="AB2433" t="str">
        <f t="shared" si="150"/>
        <v>VSD</v>
      </c>
      <c r="AC2433" t="str">
        <f t="shared" si="151"/>
        <v>GA01T4824</v>
      </c>
      <c r="AD2433" t="str">
        <f>_xlfn.IFNA(VLOOKUP(PrivateSchedule[[#This Row],[ow]],RTARoutes[[StageCodes]:[RouteID]],6,FALSE), VLOOKUP(PrivateSchedule[[#This Row],[re]],RTARoutes[[StageCodes]:[RouteID]],6,FALSE))</f>
        <v>PVT262</v>
      </c>
      <c r="AE2433" t="str" cm="1">
        <f t="array" ref="AE2433">_xlfn.IFS( NOT(ISNA(VLOOKUP(PrivateSchedule[[#This Row],[ow]],RTARoutes[[StageCodes]:[RouteID]],6,FALSE))), "O",  NOT(ISNA(VLOOKUP(PrivateSchedule[[#This Row],[re]],RTARoutes[[StageCodes]:[RouteID]],6,FALSE))), "R")</f>
        <v>O</v>
      </c>
      <c r="AF2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34" spans="2:33">
      <c r="O2434" s="171" t="s">
        <v>421</v>
      </c>
      <c r="T2434" s="173" t="s">
        <v>3514</v>
      </c>
      <c r="U2434" t="str">
        <f t="shared" si="148"/>
        <v>VASCO-MPT Colony</v>
      </c>
      <c r="V2434" s="163">
        <v>0.82638888888888884</v>
      </c>
      <c r="AA2434" s="165" t="str">
        <f t="shared" si="149"/>
        <v/>
      </c>
      <c r="AB2434" t="str">
        <f t="shared" si="150"/>
        <v>VSD</v>
      </c>
      <c r="AC2434" t="str">
        <f t="shared" si="151"/>
        <v>GA01T4824</v>
      </c>
      <c r="AD2434" t="str">
        <f>_xlfn.IFNA(VLOOKUP(PrivateSchedule[[#This Row],[ow]],RTARoutes[[StageCodes]:[RouteID]],6,FALSE), VLOOKUP(PrivateSchedule[[#This Row],[re]],RTARoutes[[StageCodes]:[RouteID]],6,FALSE))</f>
        <v>PVT262</v>
      </c>
      <c r="AE2434" t="str" cm="1">
        <f t="array" ref="AE2434">_xlfn.IFS( NOT(ISNA(VLOOKUP(PrivateSchedule[[#This Row],[ow]],RTARoutes[[StageCodes]:[RouteID]],6,FALSE))), "O",  NOT(ISNA(VLOOKUP(PrivateSchedule[[#This Row],[re]],RTARoutes[[StageCodes]:[RouteID]],6,FALSE))), "R")</f>
        <v>R</v>
      </c>
      <c r="AF2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35" spans="2:33">
      <c r="J2435" s="171" t="s">
        <v>4296</v>
      </c>
      <c r="L2435" s="172" t="s">
        <v>16</v>
      </c>
      <c r="M2435" s="198">
        <v>23</v>
      </c>
      <c r="O2435" s="171" t="s">
        <v>3514</v>
      </c>
      <c r="T2435" s="173" t="s">
        <v>421</v>
      </c>
      <c r="U2435" t="str">
        <f t="shared" ref="U2435:U2498" si="152">_xlfn.IFNA(VLOOKUP($O2435,Code2Loc,2,FALSE)
&amp; IF( OR( ISNA($P2435), LEN($P2435)=0), "",  "-" &amp; VLOOKUP($P2435,Code2Loc,2,FALSE))
&amp; IF( OR( ISNA($Q2435), LEN($Q2435)=0), "",  "-" &amp; VLOOKUP($Q2435,Code2Loc,2,FALSE))
&amp; IF( OR( ISNA($R2435), LEN($R2435)=0), "",  "-" &amp; VLOOKUP($R2435,Code2Loc,2,FALSE))
&amp; IF( OR( ISNA($S2435), LEN($S2435)=0), "",  "-" &amp; VLOOKUP($S2435,Code2Loc,2,FALSE))
&amp; IF( OR( ISNA($T2435), LEN($T2435)=0), "",  "-" &amp; VLOOKUP($T2435,Code2Loc,2,FALSE)),"")</f>
        <v>MPT Colony-VASCO</v>
      </c>
      <c r="V2435" s="163">
        <v>0.27777777777777779</v>
      </c>
      <c r="AA2435" s="165" t="str">
        <f t="shared" ref="AA2435:AA2498" si="153">IF(ISBLANK($V2435), "", _xlfn.IFNA($V2435 + _xlfn.IFNA( VLOOKUP($O2435 &amp; IF(ISBLANK($P2435),"", "-" &amp; $P2435) &amp; IF(ISBLANK($Q2435),"", "-" &amp; $Q2435) &amp; IF(ISBLANK($R2435),"", "-" &amp; $R2435) &amp; IF(ISBLANK($S2435),"", "-" &amp; $S2435) &amp; IF(ISBLANK($T2435),"", "-" &amp; $T2435),TravelTime,8,FALSE), VLOOKUP($T2435 &amp; IF(ISBLANK($S2435),"", "-" &amp; $S2435) &amp; IF(ISBLANK($R2435),"", "-" &amp; $R2435) &amp; IF(ISBLANK($Q2435),"", "-" &amp; $Q2435) &amp; IF(ISBLANK($P2435),"", "-" &amp; $P2435) &amp; IF(ISBLANK($O2435),"", "-" &amp; $O2435),TravelTime,8,FALSE)) / 1440, ""))</f>
        <v/>
      </c>
      <c r="AB2435" t="str">
        <f t="shared" ref="AB2435:AB2498" si="154">IF(AND(LEN($A2435)&lt;&gt;0,LEN($A2435)&lt;&gt;0),$A2435,$AB2434)</f>
        <v>VSD</v>
      </c>
      <c r="AC2435" t="str">
        <f t="shared" ref="AC2435:AC2498" si="155">IF(AND(LEN($J2435)&lt;&gt;0,LEN($B2435)&lt;&gt;0),$J2435,$AC2434)</f>
        <v>GA01T4824</v>
      </c>
      <c r="AD2435" t="str">
        <f>_xlfn.IFNA(VLOOKUP(PrivateSchedule[[#This Row],[ow]],RTARoutes[[StageCodes]:[RouteID]],6,FALSE), VLOOKUP(PrivateSchedule[[#This Row],[re]],RTARoutes[[StageCodes]:[RouteID]],6,FALSE))</f>
        <v>PVT262</v>
      </c>
      <c r="AE2435" t="str" cm="1">
        <f t="array" ref="AE2435">_xlfn.IFS( NOT(ISNA(VLOOKUP(PrivateSchedule[[#This Row],[ow]],RTARoutes[[StageCodes]:[RouteID]],6,FALSE))), "O",  NOT(ISNA(VLOOKUP(PrivateSchedule[[#This Row],[re]],RTARoutes[[StageCodes]:[RouteID]],6,FALSE))), "R")</f>
        <v>O</v>
      </c>
      <c r="AF2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36" spans="2:33">
      <c r="B2436" s="171" t="s">
        <v>4297</v>
      </c>
      <c r="C2436" s="172" t="s">
        <v>4298</v>
      </c>
      <c r="E2436" s="176" t="s">
        <v>4299</v>
      </c>
      <c r="F2436" s="177" t="s">
        <v>4300</v>
      </c>
      <c r="O2436" s="171" t="s">
        <v>421</v>
      </c>
      <c r="T2436" s="173" t="s">
        <v>3514</v>
      </c>
      <c r="U2436" t="str">
        <f t="shared" si="152"/>
        <v>VASCO-MPT Colony</v>
      </c>
      <c r="V2436" s="163">
        <v>0.30555555555555558</v>
      </c>
      <c r="AA2436" s="165" t="str">
        <f t="shared" si="153"/>
        <v/>
      </c>
      <c r="AB2436" t="str">
        <f t="shared" si="154"/>
        <v>VSD</v>
      </c>
      <c r="AC2436" t="str">
        <f t="shared" si="155"/>
        <v>GA01T4824</v>
      </c>
      <c r="AD2436" t="str">
        <f>_xlfn.IFNA(VLOOKUP(PrivateSchedule[[#This Row],[ow]],RTARoutes[[StageCodes]:[RouteID]],6,FALSE), VLOOKUP(PrivateSchedule[[#This Row],[re]],RTARoutes[[StageCodes]:[RouteID]],6,FALSE))</f>
        <v>PVT262</v>
      </c>
      <c r="AE2436" t="str" cm="1">
        <f t="array" ref="AE2436">_xlfn.IFS( NOT(ISNA(VLOOKUP(PrivateSchedule[[#This Row],[ow]],RTARoutes[[StageCodes]:[RouteID]],6,FALSE))), "O",  NOT(ISNA(VLOOKUP(PrivateSchedule[[#This Row],[re]],RTARoutes[[StageCodes]:[RouteID]],6,FALSE))), "R")</f>
        <v>R</v>
      </c>
      <c r="AF2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37" spans="2:33">
      <c r="O2437" s="171" t="s">
        <v>3514</v>
      </c>
      <c r="T2437" s="173" t="s">
        <v>421</v>
      </c>
      <c r="U2437" t="str">
        <f t="shared" si="152"/>
        <v>MPT Colony-VASCO</v>
      </c>
      <c r="V2437" s="163">
        <v>0.38194444444444442</v>
      </c>
      <c r="AA2437" s="165" t="str">
        <f t="shared" si="153"/>
        <v/>
      </c>
      <c r="AB2437" t="str">
        <f t="shared" si="154"/>
        <v>VSD</v>
      </c>
      <c r="AC2437" t="str">
        <f t="shared" si="155"/>
        <v>GA01T4824</v>
      </c>
      <c r="AD2437" t="str">
        <f>_xlfn.IFNA(VLOOKUP(PrivateSchedule[[#This Row],[ow]],RTARoutes[[StageCodes]:[RouteID]],6,FALSE), VLOOKUP(PrivateSchedule[[#This Row],[re]],RTARoutes[[StageCodes]:[RouteID]],6,FALSE))</f>
        <v>PVT262</v>
      </c>
      <c r="AE2437" t="str" cm="1">
        <f t="array" ref="AE2437">_xlfn.IFS( NOT(ISNA(VLOOKUP(PrivateSchedule[[#This Row],[ow]],RTARoutes[[StageCodes]:[RouteID]],6,FALSE))), "O",  NOT(ISNA(VLOOKUP(PrivateSchedule[[#This Row],[re]],RTARoutes[[StageCodes]:[RouteID]],6,FALSE))), "R")</f>
        <v>O</v>
      </c>
      <c r="AF2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38" spans="2:33">
      <c r="O2438" s="171" t="s">
        <v>421</v>
      </c>
      <c r="T2438" s="173" t="s">
        <v>3514</v>
      </c>
      <c r="U2438" t="str">
        <f t="shared" si="152"/>
        <v>VASCO-MPT Colony</v>
      </c>
      <c r="V2438" s="163">
        <v>0.40972222222222221</v>
      </c>
      <c r="AA2438" s="165" t="str">
        <f t="shared" si="153"/>
        <v/>
      </c>
      <c r="AB2438" t="str">
        <f t="shared" si="154"/>
        <v>VSD</v>
      </c>
      <c r="AC2438" t="str">
        <f t="shared" si="155"/>
        <v>GA01T4824</v>
      </c>
      <c r="AD2438" t="str">
        <f>_xlfn.IFNA(VLOOKUP(PrivateSchedule[[#This Row],[ow]],RTARoutes[[StageCodes]:[RouteID]],6,FALSE), VLOOKUP(PrivateSchedule[[#This Row],[re]],RTARoutes[[StageCodes]:[RouteID]],6,FALSE))</f>
        <v>PVT262</v>
      </c>
      <c r="AE2438" t="str" cm="1">
        <f t="array" ref="AE2438">_xlfn.IFS( NOT(ISNA(VLOOKUP(PrivateSchedule[[#This Row],[ow]],RTARoutes[[StageCodes]:[RouteID]],6,FALSE))), "O",  NOT(ISNA(VLOOKUP(PrivateSchedule[[#This Row],[re]],RTARoutes[[StageCodes]:[RouteID]],6,FALSE))), "R")</f>
        <v>R</v>
      </c>
      <c r="AF2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39" spans="2:33">
      <c r="O2439" s="171" t="s">
        <v>3514</v>
      </c>
      <c r="T2439" s="173" t="s">
        <v>421</v>
      </c>
      <c r="U2439" t="str">
        <f t="shared" si="152"/>
        <v>MPT Colony-VASCO</v>
      </c>
      <c r="V2439" s="163">
        <v>0.4861111111111111</v>
      </c>
      <c r="AA2439" s="165" t="str">
        <f t="shared" si="153"/>
        <v/>
      </c>
      <c r="AB2439" t="str">
        <f t="shared" si="154"/>
        <v>VSD</v>
      </c>
      <c r="AC2439" t="str">
        <f t="shared" si="155"/>
        <v>GA01T4824</v>
      </c>
      <c r="AD2439" t="str">
        <f>_xlfn.IFNA(VLOOKUP(PrivateSchedule[[#This Row],[ow]],RTARoutes[[StageCodes]:[RouteID]],6,FALSE), VLOOKUP(PrivateSchedule[[#This Row],[re]],RTARoutes[[StageCodes]:[RouteID]],6,FALSE))</f>
        <v>PVT262</v>
      </c>
      <c r="AE2439" t="str" cm="1">
        <f t="array" ref="AE2439">_xlfn.IFS( NOT(ISNA(VLOOKUP(PrivateSchedule[[#This Row],[ow]],RTARoutes[[StageCodes]:[RouteID]],6,FALSE))), "O",  NOT(ISNA(VLOOKUP(PrivateSchedule[[#This Row],[re]],RTARoutes[[StageCodes]:[RouteID]],6,FALSE))), "R")</f>
        <v>O</v>
      </c>
      <c r="AF2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40" spans="2:33">
      <c r="O2440" s="171" t="s">
        <v>421</v>
      </c>
      <c r="T2440" s="173" t="s">
        <v>3514</v>
      </c>
      <c r="U2440" t="str">
        <f t="shared" si="152"/>
        <v>VASCO-MPT Colony</v>
      </c>
      <c r="V2440" s="163">
        <v>0.51388888888888884</v>
      </c>
      <c r="AA2440" s="165" t="str">
        <f t="shared" si="153"/>
        <v/>
      </c>
      <c r="AB2440" t="str">
        <f t="shared" si="154"/>
        <v>VSD</v>
      </c>
      <c r="AC2440" t="str">
        <f t="shared" si="155"/>
        <v>GA01T4824</v>
      </c>
      <c r="AD2440" t="str">
        <f>_xlfn.IFNA(VLOOKUP(PrivateSchedule[[#This Row],[ow]],RTARoutes[[StageCodes]:[RouteID]],6,FALSE), VLOOKUP(PrivateSchedule[[#This Row],[re]],RTARoutes[[StageCodes]:[RouteID]],6,FALSE))</f>
        <v>PVT262</v>
      </c>
      <c r="AE2440" t="str" cm="1">
        <f t="array" ref="AE2440">_xlfn.IFS( NOT(ISNA(VLOOKUP(PrivateSchedule[[#This Row],[ow]],RTARoutes[[StageCodes]:[RouteID]],6,FALSE))), "O",  NOT(ISNA(VLOOKUP(PrivateSchedule[[#This Row],[re]],RTARoutes[[StageCodes]:[RouteID]],6,FALSE))), "R")</f>
        <v>R</v>
      </c>
      <c r="AF2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41" spans="2:33">
      <c r="O2441" s="171" t="s">
        <v>3514</v>
      </c>
      <c r="T2441" s="173" t="s">
        <v>421</v>
      </c>
      <c r="U2441" t="str">
        <f t="shared" si="152"/>
        <v>MPT Colony-VASCO</v>
      </c>
      <c r="V2441" s="163">
        <v>0.59027777777777779</v>
      </c>
      <c r="AA2441" s="165" t="str">
        <f t="shared" si="153"/>
        <v/>
      </c>
      <c r="AB2441" t="str">
        <f t="shared" si="154"/>
        <v>VSD</v>
      </c>
      <c r="AC2441" t="str">
        <f t="shared" si="155"/>
        <v>GA01T4824</v>
      </c>
      <c r="AD2441" t="str">
        <f>_xlfn.IFNA(VLOOKUP(PrivateSchedule[[#This Row],[ow]],RTARoutes[[StageCodes]:[RouteID]],6,FALSE), VLOOKUP(PrivateSchedule[[#This Row],[re]],RTARoutes[[StageCodes]:[RouteID]],6,FALSE))</f>
        <v>PVT262</v>
      </c>
      <c r="AE2441" t="str" cm="1">
        <f t="array" ref="AE2441">_xlfn.IFS( NOT(ISNA(VLOOKUP(PrivateSchedule[[#This Row],[ow]],RTARoutes[[StageCodes]:[RouteID]],6,FALSE))), "O",  NOT(ISNA(VLOOKUP(PrivateSchedule[[#This Row],[re]],RTARoutes[[StageCodes]:[RouteID]],6,FALSE))), "R")</f>
        <v>O</v>
      </c>
      <c r="AF2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42" spans="2:33">
      <c r="O2442" s="171" t="s">
        <v>421</v>
      </c>
      <c r="T2442" s="173" t="s">
        <v>3514</v>
      </c>
      <c r="U2442" t="str">
        <f t="shared" si="152"/>
        <v>VASCO-MPT Colony</v>
      </c>
      <c r="V2442" s="163">
        <v>0.61805555555555558</v>
      </c>
      <c r="AA2442" s="165" t="str">
        <f t="shared" si="153"/>
        <v/>
      </c>
      <c r="AB2442" t="str">
        <f t="shared" si="154"/>
        <v>VSD</v>
      </c>
      <c r="AC2442" t="str">
        <f t="shared" si="155"/>
        <v>GA01T4824</v>
      </c>
      <c r="AD2442" t="str">
        <f>_xlfn.IFNA(VLOOKUP(PrivateSchedule[[#This Row],[ow]],RTARoutes[[StageCodes]:[RouteID]],6,FALSE), VLOOKUP(PrivateSchedule[[#This Row],[re]],RTARoutes[[StageCodes]:[RouteID]],6,FALSE))</f>
        <v>PVT262</v>
      </c>
      <c r="AE2442" t="str" cm="1">
        <f t="array" ref="AE2442">_xlfn.IFS( NOT(ISNA(VLOOKUP(PrivateSchedule[[#This Row],[ow]],RTARoutes[[StageCodes]:[RouteID]],6,FALSE))), "O",  NOT(ISNA(VLOOKUP(PrivateSchedule[[#This Row],[re]],RTARoutes[[StageCodes]:[RouteID]],6,FALSE))), "R")</f>
        <v>R</v>
      </c>
      <c r="AF2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43" spans="2:33">
      <c r="O2443" s="171" t="s">
        <v>3514</v>
      </c>
      <c r="T2443" s="173" t="s">
        <v>421</v>
      </c>
      <c r="U2443" t="str">
        <f t="shared" si="152"/>
        <v>MPT Colony-VASCO</v>
      </c>
      <c r="V2443" s="163">
        <v>0.69444444444444442</v>
      </c>
      <c r="AA2443" s="165" t="str">
        <f t="shared" si="153"/>
        <v/>
      </c>
      <c r="AB2443" t="str">
        <f t="shared" si="154"/>
        <v>VSD</v>
      </c>
      <c r="AC2443" t="str">
        <f t="shared" si="155"/>
        <v>GA01T4824</v>
      </c>
      <c r="AD2443" t="str">
        <f>_xlfn.IFNA(VLOOKUP(PrivateSchedule[[#This Row],[ow]],RTARoutes[[StageCodes]:[RouteID]],6,FALSE), VLOOKUP(PrivateSchedule[[#This Row],[re]],RTARoutes[[StageCodes]:[RouteID]],6,FALSE))</f>
        <v>PVT262</v>
      </c>
      <c r="AE2443" t="str" cm="1">
        <f t="array" ref="AE2443">_xlfn.IFS( NOT(ISNA(VLOOKUP(PrivateSchedule[[#This Row],[ow]],RTARoutes[[StageCodes]:[RouteID]],6,FALSE))), "O",  NOT(ISNA(VLOOKUP(PrivateSchedule[[#This Row],[re]],RTARoutes[[StageCodes]:[RouteID]],6,FALSE))), "R")</f>
        <v>O</v>
      </c>
      <c r="AF2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44" spans="2:33">
      <c r="O2444" s="171" t="s">
        <v>421</v>
      </c>
      <c r="T2444" s="173" t="s">
        <v>3514</v>
      </c>
      <c r="U2444" t="str">
        <f t="shared" si="152"/>
        <v>VASCO-MPT Colony</v>
      </c>
      <c r="V2444" s="163">
        <v>0.72222222222222221</v>
      </c>
      <c r="AA2444" s="165" t="str">
        <f t="shared" si="153"/>
        <v/>
      </c>
      <c r="AB2444" t="str">
        <f t="shared" si="154"/>
        <v>VSD</v>
      </c>
      <c r="AC2444" t="str">
        <f t="shared" si="155"/>
        <v>GA01T4824</v>
      </c>
      <c r="AD2444" t="str">
        <f>_xlfn.IFNA(VLOOKUP(PrivateSchedule[[#This Row],[ow]],RTARoutes[[StageCodes]:[RouteID]],6,FALSE), VLOOKUP(PrivateSchedule[[#This Row],[re]],RTARoutes[[StageCodes]:[RouteID]],6,FALSE))</f>
        <v>PVT262</v>
      </c>
      <c r="AE2444" t="str" cm="1">
        <f t="array" ref="AE2444">_xlfn.IFS( NOT(ISNA(VLOOKUP(PrivateSchedule[[#This Row],[ow]],RTARoutes[[StageCodes]:[RouteID]],6,FALSE))), "O",  NOT(ISNA(VLOOKUP(PrivateSchedule[[#This Row],[re]],RTARoutes[[StageCodes]:[RouteID]],6,FALSE))), "R")</f>
        <v>R</v>
      </c>
      <c r="AF2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45" spans="2:33">
      <c r="O2445" s="171" t="s">
        <v>3514</v>
      </c>
      <c r="T2445" s="173" t="s">
        <v>421</v>
      </c>
      <c r="U2445" t="str">
        <f t="shared" si="152"/>
        <v>MPT Colony-VASCO</v>
      </c>
      <c r="V2445" s="163">
        <v>0.79861111111111116</v>
      </c>
      <c r="AA2445" s="165" t="str">
        <f t="shared" si="153"/>
        <v/>
      </c>
      <c r="AB2445" t="str">
        <f t="shared" si="154"/>
        <v>VSD</v>
      </c>
      <c r="AC2445" t="str">
        <f t="shared" si="155"/>
        <v>GA01T4824</v>
      </c>
      <c r="AD2445" t="str">
        <f>_xlfn.IFNA(VLOOKUP(PrivateSchedule[[#This Row],[ow]],RTARoutes[[StageCodes]:[RouteID]],6,FALSE), VLOOKUP(PrivateSchedule[[#This Row],[re]],RTARoutes[[StageCodes]:[RouteID]],6,FALSE))</f>
        <v>PVT262</v>
      </c>
      <c r="AE2445" t="str" cm="1">
        <f t="array" ref="AE2445">_xlfn.IFS( NOT(ISNA(VLOOKUP(PrivateSchedule[[#This Row],[ow]],RTARoutes[[StageCodes]:[RouteID]],6,FALSE))), "O",  NOT(ISNA(VLOOKUP(PrivateSchedule[[#This Row],[re]],RTARoutes[[StageCodes]:[RouteID]],6,FALSE))), "R")</f>
        <v>O</v>
      </c>
      <c r="AF2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46" spans="2:33">
      <c r="O2446" s="171" t="s">
        <v>421</v>
      </c>
      <c r="T2446" s="173" t="s">
        <v>3514</v>
      </c>
      <c r="U2446" t="str">
        <f t="shared" si="152"/>
        <v>VASCO-MPT Colony</v>
      </c>
      <c r="V2446" s="163">
        <v>0.83333333333333337</v>
      </c>
      <c r="AA2446" s="165" t="str">
        <f t="shared" si="153"/>
        <v/>
      </c>
      <c r="AB2446" t="str">
        <f t="shared" si="154"/>
        <v>VSD</v>
      </c>
      <c r="AC2446" t="str">
        <f t="shared" si="155"/>
        <v>GA01T4824</v>
      </c>
      <c r="AD2446" t="str">
        <f>_xlfn.IFNA(VLOOKUP(PrivateSchedule[[#This Row],[ow]],RTARoutes[[StageCodes]:[RouteID]],6,FALSE), VLOOKUP(PrivateSchedule[[#This Row],[re]],RTARoutes[[StageCodes]:[RouteID]],6,FALSE))</f>
        <v>PVT262</v>
      </c>
      <c r="AE2446" t="str" cm="1">
        <f t="array" ref="AE2446">_xlfn.IFS( NOT(ISNA(VLOOKUP(PrivateSchedule[[#This Row],[ow]],RTARoutes[[StageCodes]:[RouteID]],6,FALSE))), "O",  NOT(ISNA(VLOOKUP(PrivateSchedule[[#This Row],[re]],RTARoutes[[StageCodes]:[RouteID]],6,FALSE))), "R")</f>
        <v>R</v>
      </c>
      <c r="AF2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47" spans="2:33">
      <c r="B2447" s="171" t="s">
        <v>4301</v>
      </c>
      <c r="C2447" s="172" t="s">
        <v>4302</v>
      </c>
      <c r="E2447" s="176" t="s">
        <v>4303</v>
      </c>
      <c r="F2447" s="177" t="s">
        <v>4304</v>
      </c>
      <c r="J2447" s="171" t="s">
        <v>4305</v>
      </c>
      <c r="L2447" s="172" t="s">
        <v>16</v>
      </c>
      <c r="M2447" s="198">
        <v>26</v>
      </c>
      <c r="O2447" s="171" t="s">
        <v>3514</v>
      </c>
      <c r="T2447" s="173" t="s">
        <v>421</v>
      </c>
      <c r="U2447" t="str">
        <f t="shared" si="152"/>
        <v>MPT Colony-VASCO</v>
      </c>
      <c r="V2447" s="163">
        <v>0.28472222222222221</v>
      </c>
      <c r="AA2447" s="165" t="str">
        <f t="shared" si="153"/>
        <v/>
      </c>
      <c r="AB2447" t="str">
        <f t="shared" si="154"/>
        <v>VSD</v>
      </c>
      <c r="AC2447" t="str">
        <f t="shared" si="155"/>
        <v>GA02T4931</v>
      </c>
      <c r="AD2447" t="str">
        <f>_xlfn.IFNA(VLOOKUP(PrivateSchedule[[#This Row],[ow]],RTARoutes[[StageCodes]:[RouteID]],6,FALSE), VLOOKUP(PrivateSchedule[[#This Row],[re]],RTARoutes[[StageCodes]:[RouteID]],6,FALSE))</f>
        <v>PVT262</v>
      </c>
      <c r="AE2447" t="str" cm="1">
        <f t="array" ref="AE2447">_xlfn.IFS( NOT(ISNA(VLOOKUP(PrivateSchedule[[#This Row],[ow]],RTARoutes[[StageCodes]:[RouteID]],6,FALSE))), "O",  NOT(ISNA(VLOOKUP(PrivateSchedule[[#This Row],[re]],RTARoutes[[StageCodes]:[RouteID]],6,FALSE))), "R")</f>
        <v>O</v>
      </c>
      <c r="AF2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48" spans="2:33">
      <c r="O2448" s="171" t="s">
        <v>421</v>
      </c>
      <c r="T2448" s="173" t="s">
        <v>3514</v>
      </c>
      <c r="U2448" t="str">
        <f t="shared" si="152"/>
        <v>VASCO-MPT Colony</v>
      </c>
      <c r="V2448" s="163">
        <v>0.3125</v>
      </c>
      <c r="AA2448" s="165" t="str">
        <f t="shared" si="153"/>
        <v/>
      </c>
      <c r="AB2448" t="str">
        <f t="shared" si="154"/>
        <v>VSD</v>
      </c>
      <c r="AC2448" t="str">
        <f t="shared" si="155"/>
        <v>GA02T4931</v>
      </c>
      <c r="AD2448" t="str">
        <f>_xlfn.IFNA(VLOOKUP(PrivateSchedule[[#This Row],[ow]],RTARoutes[[StageCodes]:[RouteID]],6,FALSE), VLOOKUP(PrivateSchedule[[#This Row],[re]],RTARoutes[[StageCodes]:[RouteID]],6,FALSE))</f>
        <v>PVT262</v>
      </c>
      <c r="AE2448" t="str" cm="1">
        <f t="array" ref="AE2448">_xlfn.IFS( NOT(ISNA(VLOOKUP(PrivateSchedule[[#This Row],[ow]],RTARoutes[[StageCodes]:[RouteID]],6,FALSE))), "O",  NOT(ISNA(VLOOKUP(PrivateSchedule[[#This Row],[re]],RTARoutes[[StageCodes]:[RouteID]],6,FALSE))), "R")</f>
        <v>R</v>
      </c>
      <c r="AF2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49" spans="2:33">
      <c r="O2449" s="171" t="s">
        <v>3514</v>
      </c>
      <c r="T2449" s="173" t="s">
        <v>421</v>
      </c>
      <c r="U2449" t="str">
        <f t="shared" si="152"/>
        <v>MPT Colony-VASCO</v>
      </c>
      <c r="V2449" s="163">
        <v>0.3888888888888889</v>
      </c>
      <c r="AA2449" s="165" t="str">
        <f t="shared" si="153"/>
        <v/>
      </c>
      <c r="AB2449" t="str">
        <f t="shared" si="154"/>
        <v>VSD</v>
      </c>
      <c r="AC2449" t="str">
        <f t="shared" si="155"/>
        <v>GA02T4931</v>
      </c>
      <c r="AD2449" t="str">
        <f>_xlfn.IFNA(VLOOKUP(PrivateSchedule[[#This Row],[ow]],RTARoutes[[StageCodes]:[RouteID]],6,FALSE), VLOOKUP(PrivateSchedule[[#This Row],[re]],RTARoutes[[StageCodes]:[RouteID]],6,FALSE))</f>
        <v>PVT262</v>
      </c>
      <c r="AE2449" t="str" cm="1">
        <f t="array" ref="AE2449">_xlfn.IFS( NOT(ISNA(VLOOKUP(PrivateSchedule[[#This Row],[ow]],RTARoutes[[StageCodes]:[RouteID]],6,FALSE))), "O",  NOT(ISNA(VLOOKUP(PrivateSchedule[[#This Row],[re]],RTARoutes[[StageCodes]:[RouteID]],6,FALSE))), "R")</f>
        <v>O</v>
      </c>
      <c r="AF2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50" spans="2:33">
      <c r="O2450" s="171" t="s">
        <v>421</v>
      </c>
      <c r="T2450" s="173" t="s">
        <v>3514</v>
      </c>
      <c r="U2450" t="str">
        <f t="shared" si="152"/>
        <v>VASCO-MPT Colony</v>
      </c>
      <c r="V2450" s="163">
        <v>0.41666666666666669</v>
      </c>
      <c r="AA2450" s="165" t="str">
        <f t="shared" si="153"/>
        <v/>
      </c>
      <c r="AB2450" t="str">
        <f t="shared" si="154"/>
        <v>VSD</v>
      </c>
      <c r="AC2450" t="str">
        <f t="shared" si="155"/>
        <v>GA02T4931</v>
      </c>
      <c r="AD2450" t="str">
        <f>_xlfn.IFNA(VLOOKUP(PrivateSchedule[[#This Row],[ow]],RTARoutes[[StageCodes]:[RouteID]],6,FALSE), VLOOKUP(PrivateSchedule[[#This Row],[re]],RTARoutes[[StageCodes]:[RouteID]],6,FALSE))</f>
        <v>PVT262</v>
      </c>
      <c r="AE2450" t="str" cm="1">
        <f t="array" ref="AE2450">_xlfn.IFS( NOT(ISNA(VLOOKUP(PrivateSchedule[[#This Row],[ow]],RTARoutes[[StageCodes]:[RouteID]],6,FALSE))), "O",  NOT(ISNA(VLOOKUP(PrivateSchedule[[#This Row],[re]],RTARoutes[[StageCodes]:[RouteID]],6,FALSE))), "R")</f>
        <v>R</v>
      </c>
      <c r="AF2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51" spans="2:33">
      <c r="O2451" s="171" t="s">
        <v>3514</v>
      </c>
      <c r="T2451" s="173" t="s">
        <v>421</v>
      </c>
      <c r="U2451" t="str">
        <f t="shared" si="152"/>
        <v>MPT Colony-VASCO</v>
      </c>
      <c r="V2451" s="163">
        <v>0.49305555555555558</v>
      </c>
      <c r="AA2451" s="165" t="str">
        <f t="shared" si="153"/>
        <v/>
      </c>
      <c r="AB2451" t="str">
        <f t="shared" si="154"/>
        <v>VSD</v>
      </c>
      <c r="AC2451" t="str">
        <f t="shared" si="155"/>
        <v>GA02T4931</v>
      </c>
      <c r="AD2451" t="str">
        <f>_xlfn.IFNA(VLOOKUP(PrivateSchedule[[#This Row],[ow]],RTARoutes[[StageCodes]:[RouteID]],6,FALSE), VLOOKUP(PrivateSchedule[[#This Row],[re]],RTARoutes[[StageCodes]:[RouteID]],6,FALSE))</f>
        <v>PVT262</v>
      </c>
      <c r="AE2451" t="str" cm="1">
        <f t="array" ref="AE2451">_xlfn.IFS( NOT(ISNA(VLOOKUP(PrivateSchedule[[#This Row],[ow]],RTARoutes[[StageCodes]:[RouteID]],6,FALSE))), "O",  NOT(ISNA(VLOOKUP(PrivateSchedule[[#This Row],[re]],RTARoutes[[StageCodes]:[RouteID]],6,FALSE))), "R")</f>
        <v>O</v>
      </c>
      <c r="AF2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52" spans="2:33">
      <c r="O2452" s="171" t="s">
        <v>421</v>
      </c>
      <c r="T2452" s="173" t="s">
        <v>3514</v>
      </c>
      <c r="U2452" t="str">
        <f t="shared" si="152"/>
        <v>VASCO-MPT Colony</v>
      </c>
      <c r="V2452" s="163">
        <v>0.52083333333333337</v>
      </c>
      <c r="AA2452" s="165" t="str">
        <f t="shared" si="153"/>
        <v/>
      </c>
      <c r="AB2452" t="str">
        <f t="shared" si="154"/>
        <v>VSD</v>
      </c>
      <c r="AC2452" t="str">
        <f t="shared" si="155"/>
        <v>GA02T4931</v>
      </c>
      <c r="AD2452" t="str">
        <f>_xlfn.IFNA(VLOOKUP(PrivateSchedule[[#This Row],[ow]],RTARoutes[[StageCodes]:[RouteID]],6,FALSE), VLOOKUP(PrivateSchedule[[#This Row],[re]],RTARoutes[[StageCodes]:[RouteID]],6,FALSE))</f>
        <v>PVT262</v>
      </c>
      <c r="AE2452" t="str" cm="1">
        <f t="array" ref="AE2452">_xlfn.IFS( NOT(ISNA(VLOOKUP(PrivateSchedule[[#This Row],[ow]],RTARoutes[[StageCodes]:[RouteID]],6,FALSE))), "O",  NOT(ISNA(VLOOKUP(PrivateSchedule[[#This Row],[re]],RTARoutes[[StageCodes]:[RouteID]],6,FALSE))), "R")</f>
        <v>R</v>
      </c>
      <c r="AF2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53" spans="2:33">
      <c r="O2453" s="171" t="s">
        <v>3514</v>
      </c>
      <c r="T2453" s="173" t="s">
        <v>421</v>
      </c>
      <c r="U2453" t="str">
        <f t="shared" si="152"/>
        <v>MPT Colony-VASCO</v>
      </c>
      <c r="V2453" s="163">
        <v>0.59722222222222221</v>
      </c>
      <c r="AA2453" s="165" t="str">
        <f t="shared" si="153"/>
        <v/>
      </c>
      <c r="AB2453" t="str">
        <f t="shared" si="154"/>
        <v>VSD</v>
      </c>
      <c r="AC2453" t="str">
        <f t="shared" si="155"/>
        <v>GA02T4931</v>
      </c>
      <c r="AD2453" t="str">
        <f>_xlfn.IFNA(VLOOKUP(PrivateSchedule[[#This Row],[ow]],RTARoutes[[StageCodes]:[RouteID]],6,FALSE), VLOOKUP(PrivateSchedule[[#This Row],[re]],RTARoutes[[StageCodes]:[RouteID]],6,FALSE))</f>
        <v>PVT262</v>
      </c>
      <c r="AE2453" t="str" cm="1">
        <f t="array" ref="AE2453">_xlfn.IFS( NOT(ISNA(VLOOKUP(PrivateSchedule[[#This Row],[ow]],RTARoutes[[StageCodes]:[RouteID]],6,FALSE))), "O",  NOT(ISNA(VLOOKUP(PrivateSchedule[[#This Row],[re]],RTARoutes[[StageCodes]:[RouteID]],6,FALSE))), "R")</f>
        <v>O</v>
      </c>
      <c r="AF2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54" spans="2:33">
      <c r="O2454" s="171" t="s">
        <v>421</v>
      </c>
      <c r="T2454" s="173" t="s">
        <v>3514</v>
      </c>
      <c r="U2454" t="str">
        <f t="shared" si="152"/>
        <v>VASCO-MPT Colony</v>
      </c>
      <c r="V2454" s="163">
        <v>0.625</v>
      </c>
      <c r="AA2454" s="165" t="str">
        <f t="shared" si="153"/>
        <v/>
      </c>
      <c r="AB2454" t="str">
        <f t="shared" si="154"/>
        <v>VSD</v>
      </c>
      <c r="AC2454" t="str">
        <f t="shared" si="155"/>
        <v>GA02T4931</v>
      </c>
      <c r="AD2454" t="str">
        <f>_xlfn.IFNA(VLOOKUP(PrivateSchedule[[#This Row],[ow]],RTARoutes[[StageCodes]:[RouteID]],6,FALSE), VLOOKUP(PrivateSchedule[[#This Row],[re]],RTARoutes[[StageCodes]:[RouteID]],6,FALSE))</f>
        <v>PVT262</v>
      </c>
      <c r="AE2454" t="str" cm="1">
        <f t="array" ref="AE2454">_xlfn.IFS( NOT(ISNA(VLOOKUP(PrivateSchedule[[#This Row],[ow]],RTARoutes[[StageCodes]:[RouteID]],6,FALSE))), "O",  NOT(ISNA(VLOOKUP(PrivateSchedule[[#This Row],[re]],RTARoutes[[StageCodes]:[RouteID]],6,FALSE))), "R")</f>
        <v>R</v>
      </c>
      <c r="AF2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55" spans="2:33">
      <c r="O2455" s="171" t="s">
        <v>3514</v>
      </c>
      <c r="T2455" s="173" t="s">
        <v>421</v>
      </c>
      <c r="U2455" t="str">
        <f t="shared" si="152"/>
        <v>MPT Colony-VASCO</v>
      </c>
      <c r="V2455" s="163">
        <v>0.70138888888888884</v>
      </c>
      <c r="AA2455" s="165" t="str">
        <f t="shared" si="153"/>
        <v/>
      </c>
      <c r="AB2455" t="str">
        <f t="shared" si="154"/>
        <v>VSD</v>
      </c>
      <c r="AC2455" t="str">
        <f t="shared" si="155"/>
        <v>GA02T4931</v>
      </c>
      <c r="AD2455" t="str">
        <f>_xlfn.IFNA(VLOOKUP(PrivateSchedule[[#This Row],[ow]],RTARoutes[[StageCodes]:[RouteID]],6,FALSE), VLOOKUP(PrivateSchedule[[#This Row],[re]],RTARoutes[[StageCodes]:[RouteID]],6,FALSE))</f>
        <v>PVT262</v>
      </c>
      <c r="AE2455" t="str" cm="1">
        <f t="array" ref="AE2455">_xlfn.IFS( NOT(ISNA(VLOOKUP(PrivateSchedule[[#This Row],[ow]],RTARoutes[[StageCodes]:[RouteID]],6,FALSE))), "O",  NOT(ISNA(VLOOKUP(PrivateSchedule[[#This Row],[re]],RTARoutes[[StageCodes]:[RouteID]],6,FALSE))), "R")</f>
        <v>O</v>
      </c>
      <c r="AF2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56" spans="2:33">
      <c r="O2456" s="171" t="s">
        <v>421</v>
      </c>
      <c r="T2456" s="173" t="s">
        <v>3514</v>
      </c>
      <c r="U2456" t="str">
        <f t="shared" si="152"/>
        <v>VASCO-MPT Colony</v>
      </c>
      <c r="V2456" s="163">
        <v>0.72916666666666663</v>
      </c>
      <c r="AA2456" s="165" t="str">
        <f t="shared" si="153"/>
        <v/>
      </c>
      <c r="AB2456" t="str">
        <f t="shared" si="154"/>
        <v>VSD</v>
      </c>
      <c r="AC2456" t="str">
        <f t="shared" si="155"/>
        <v>GA02T4931</v>
      </c>
      <c r="AD2456" t="str">
        <f>_xlfn.IFNA(VLOOKUP(PrivateSchedule[[#This Row],[ow]],RTARoutes[[StageCodes]:[RouteID]],6,FALSE), VLOOKUP(PrivateSchedule[[#This Row],[re]],RTARoutes[[StageCodes]:[RouteID]],6,FALSE))</f>
        <v>PVT262</v>
      </c>
      <c r="AE2456" t="str" cm="1">
        <f t="array" ref="AE2456">_xlfn.IFS( NOT(ISNA(VLOOKUP(PrivateSchedule[[#This Row],[ow]],RTARoutes[[StageCodes]:[RouteID]],6,FALSE))), "O",  NOT(ISNA(VLOOKUP(PrivateSchedule[[#This Row],[re]],RTARoutes[[StageCodes]:[RouteID]],6,FALSE))), "R")</f>
        <v>R</v>
      </c>
      <c r="AF2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57" spans="2:33">
      <c r="O2457" s="171" t="s">
        <v>3514</v>
      </c>
      <c r="T2457" s="173" t="s">
        <v>421</v>
      </c>
      <c r="U2457" t="str">
        <f t="shared" si="152"/>
        <v>MPT Colony-VASCO</v>
      </c>
      <c r="V2457" s="163">
        <v>0.80555555555555558</v>
      </c>
      <c r="AA2457" s="165" t="str">
        <f t="shared" si="153"/>
        <v/>
      </c>
      <c r="AB2457" t="str">
        <f t="shared" si="154"/>
        <v>VSD</v>
      </c>
      <c r="AC2457" t="str">
        <f t="shared" si="155"/>
        <v>GA02T4931</v>
      </c>
      <c r="AD2457" t="str">
        <f>_xlfn.IFNA(VLOOKUP(PrivateSchedule[[#This Row],[ow]],RTARoutes[[StageCodes]:[RouteID]],6,FALSE), VLOOKUP(PrivateSchedule[[#This Row],[re]],RTARoutes[[StageCodes]:[RouteID]],6,FALSE))</f>
        <v>PVT262</v>
      </c>
      <c r="AE2457" t="str" cm="1">
        <f t="array" ref="AE2457">_xlfn.IFS( NOT(ISNA(VLOOKUP(PrivateSchedule[[#This Row],[ow]],RTARoutes[[StageCodes]:[RouteID]],6,FALSE))), "O",  NOT(ISNA(VLOOKUP(PrivateSchedule[[#This Row],[re]],RTARoutes[[StageCodes]:[RouteID]],6,FALSE))), "R")</f>
        <v>O</v>
      </c>
      <c r="AF2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58" spans="2:33">
      <c r="O2458" s="171" t="s">
        <v>421</v>
      </c>
      <c r="T2458" s="173" t="s">
        <v>3514</v>
      </c>
      <c r="U2458" t="str">
        <f t="shared" si="152"/>
        <v>VASCO-MPT Colony</v>
      </c>
      <c r="V2458" s="163">
        <v>0.84027777777777779</v>
      </c>
      <c r="AA2458" s="165" t="str">
        <f t="shared" si="153"/>
        <v/>
      </c>
      <c r="AB2458" t="str">
        <f t="shared" si="154"/>
        <v>VSD</v>
      </c>
      <c r="AC2458" t="str">
        <f t="shared" si="155"/>
        <v>GA02T4931</v>
      </c>
      <c r="AD2458" t="str">
        <f>_xlfn.IFNA(VLOOKUP(PrivateSchedule[[#This Row],[ow]],RTARoutes[[StageCodes]:[RouteID]],6,FALSE), VLOOKUP(PrivateSchedule[[#This Row],[re]],RTARoutes[[StageCodes]:[RouteID]],6,FALSE))</f>
        <v>PVT262</v>
      </c>
      <c r="AE2458" t="str" cm="1">
        <f t="array" ref="AE2458">_xlfn.IFS( NOT(ISNA(VLOOKUP(PrivateSchedule[[#This Row],[ow]],RTARoutes[[StageCodes]:[RouteID]],6,FALSE))), "O",  NOT(ISNA(VLOOKUP(PrivateSchedule[[#This Row],[re]],RTARoutes[[StageCodes]:[RouteID]],6,FALSE))), "R")</f>
        <v>R</v>
      </c>
      <c r="AF2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59" spans="2:33">
      <c r="B2459" s="171" t="s">
        <v>4306</v>
      </c>
      <c r="C2459" s="172" t="s">
        <v>4307</v>
      </c>
      <c r="E2459" s="176" t="s">
        <v>4252</v>
      </c>
      <c r="F2459" s="177" t="s">
        <v>4308</v>
      </c>
      <c r="J2459" s="171" t="s">
        <v>4309</v>
      </c>
      <c r="L2459" s="172" t="s">
        <v>16</v>
      </c>
      <c r="M2459" s="198">
        <v>26</v>
      </c>
      <c r="O2459" s="171" t="s">
        <v>3514</v>
      </c>
      <c r="T2459" s="173" t="s">
        <v>421</v>
      </c>
      <c r="U2459" t="str">
        <f t="shared" si="152"/>
        <v>MPT Colony-VASCO</v>
      </c>
      <c r="V2459" s="163">
        <v>0.29166666666666669</v>
      </c>
      <c r="AA2459" s="165" t="str">
        <f t="shared" si="153"/>
        <v/>
      </c>
      <c r="AB2459" t="str">
        <f t="shared" si="154"/>
        <v>VSD</v>
      </c>
      <c r="AC2459" t="str">
        <f t="shared" si="155"/>
        <v>GA06T4357</v>
      </c>
      <c r="AD2459" t="str">
        <f>_xlfn.IFNA(VLOOKUP(PrivateSchedule[[#This Row],[ow]],RTARoutes[[StageCodes]:[RouteID]],6,FALSE), VLOOKUP(PrivateSchedule[[#This Row],[re]],RTARoutes[[StageCodes]:[RouteID]],6,FALSE))</f>
        <v>PVT262</v>
      </c>
      <c r="AE2459" t="str" cm="1">
        <f t="array" ref="AE2459">_xlfn.IFS( NOT(ISNA(VLOOKUP(PrivateSchedule[[#This Row],[ow]],RTARoutes[[StageCodes]:[RouteID]],6,FALSE))), "O",  NOT(ISNA(VLOOKUP(PrivateSchedule[[#This Row],[re]],RTARoutes[[StageCodes]:[RouteID]],6,FALSE))), "R")</f>
        <v>O</v>
      </c>
      <c r="AF2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60" spans="2:33">
      <c r="O2460" s="171" t="s">
        <v>421</v>
      </c>
      <c r="T2460" s="173" t="s">
        <v>3514</v>
      </c>
      <c r="U2460" t="str">
        <f t="shared" si="152"/>
        <v>VASCO-MPT Colony</v>
      </c>
      <c r="V2460" s="163">
        <v>0.31944444444444442</v>
      </c>
      <c r="AA2460" s="165" t="str">
        <f t="shared" si="153"/>
        <v/>
      </c>
      <c r="AB2460" t="str">
        <f t="shared" si="154"/>
        <v>VSD</v>
      </c>
      <c r="AC2460" t="str">
        <f t="shared" si="155"/>
        <v>GA06T4357</v>
      </c>
      <c r="AD2460" t="str">
        <f>_xlfn.IFNA(VLOOKUP(PrivateSchedule[[#This Row],[ow]],RTARoutes[[StageCodes]:[RouteID]],6,FALSE), VLOOKUP(PrivateSchedule[[#This Row],[re]],RTARoutes[[StageCodes]:[RouteID]],6,FALSE))</f>
        <v>PVT262</v>
      </c>
      <c r="AE2460" t="str" cm="1">
        <f t="array" ref="AE2460">_xlfn.IFS( NOT(ISNA(VLOOKUP(PrivateSchedule[[#This Row],[ow]],RTARoutes[[StageCodes]:[RouteID]],6,FALSE))), "O",  NOT(ISNA(VLOOKUP(PrivateSchedule[[#This Row],[re]],RTARoutes[[StageCodes]:[RouteID]],6,FALSE))), "R")</f>
        <v>R</v>
      </c>
      <c r="AF2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61" spans="2:33">
      <c r="O2461" s="171" t="s">
        <v>3514</v>
      </c>
      <c r="T2461" s="173" t="s">
        <v>421</v>
      </c>
      <c r="U2461" t="str">
        <f t="shared" si="152"/>
        <v>MPT Colony-VASCO</v>
      </c>
      <c r="V2461" s="163">
        <v>0.39583333333333331</v>
      </c>
      <c r="AA2461" s="165" t="str">
        <f t="shared" si="153"/>
        <v/>
      </c>
      <c r="AB2461" t="str">
        <f t="shared" si="154"/>
        <v>VSD</v>
      </c>
      <c r="AC2461" t="str">
        <f t="shared" si="155"/>
        <v>GA06T4357</v>
      </c>
      <c r="AD2461" t="str">
        <f>_xlfn.IFNA(VLOOKUP(PrivateSchedule[[#This Row],[ow]],RTARoutes[[StageCodes]:[RouteID]],6,FALSE), VLOOKUP(PrivateSchedule[[#This Row],[re]],RTARoutes[[StageCodes]:[RouteID]],6,FALSE))</f>
        <v>PVT262</v>
      </c>
      <c r="AE2461" t="str" cm="1">
        <f t="array" ref="AE2461">_xlfn.IFS( NOT(ISNA(VLOOKUP(PrivateSchedule[[#This Row],[ow]],RTARoutes[[StageCodes]:[RouteID]],6,FALSE))), "O",  NOT(ISNA(VLOOKUP(PrivateSchedule[[#This Row],[re]],RTARoutes[[StageCodes]:[RouteID]],6,FALSE))), "R")</f>
        <v>O</v>
      </c>
      <c r="AF2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62" spans="2:33">
      <c r="O2462" s="171" t="s">
        <v>421</v>
      </c>
      <c r="T2462" s="173" t="s">
        <v>3514</v>
      </c>
      <c r="U2462" t="str">
        <f t="shared" si="152"/>
        <v>VASCO-MPT Colony</v>
      </c>
      <c r="V2462" s="163">
        <v>0.4236111111111111</v>
      </c>
      <c r="AA2462" s="165" t="str">
        <f t="shared" si="153"/>
        <v/>
      </c>
      <c r="AB2462" t="str">
        <f t="shared" si="154"/>
        <v>VSD</v>
      </c>
      <c r="AC2462" t="str">
        <f t="shared" si="155"/>
        <v>GA06T4357</v>
      </c>
      <c r="AD2462" t="str">
        <f>_xlfn.IFNA(VLOOKUP(PrivateSchedule[[#This Row],[ow]],RTARoutes[[StageCodes]:[RouteID]],6,FALSE), VLOOKUP(PrivateSchedule[[#This Row],[re]],RTARoutes[[StageCodes]:[RouteID]],6,FALSE))</f>
        <v>PVT262</v>
      </c>
      <c r="AE2462" t="str" cm="1">
        <f t="array" ref="AE2462">_xlfn.IFS( NOT(ISNA(VLOOKUP(PrivateSchedule[[#This Row],[ow]],RTARoutes[[StageCodes]:[RouteID]],6,FALSE))), "O",  NOT(ISNA(VLOOKUP(PrivateSchedule[[#This Row],[re]],RTARoutes[[StageCodes]:[RouteID]],6,FALSE))), "R")</f>
        <v>R</v>
      </c>
      <c r="AF2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63" spans="2:33">
      <c r="O2463" s="171" t="s">
        <v>3514</v>
      </c>
      <c r="T2463" s="173" t="s">
        <v>421</v>
      </c>
      <c r="U2463" t="str">
        <f t="shared" si="152"/>
        <v>MPT Colony-VASCO</v>
      </c>
      <c r="V2463" s="163">
        <v>0.5</v>
      </c>
      <c r="AA2463" s="165" t="str">
        <f t="shared" si="153"/>
        <v/>
      </c>
      <c r="AB2463" t="str">
        <f t="shared" si="154"/>
        <v>VSD</v>
      </c>
      <c r="AC2463" t="str">
        <f t="shared" si="155"/>
        <v>GA06T4357</v>
      </c>
      <c r="AD2463" t="str">
        <f>_xlfn.IFNA(VLOOKUP(PrivateSchedule[[#This Row],[ow]],RTARoutes[[StageCodes]:[RouteID]],6,FALSE), VLOOKUP(PrivateSchedule[[#This Row],[re]],RTARoutes[[StageCodes]:[RouteID]],6,FALSE))</f>
        <v>PVT262</v>
      </c>
      <c r="AE2463" t="str" cm="1">
        <f t="array" ref="AE2463">_xlfn.IFS( NOT(ISNA(VLOOKUP(PrivateSchedule[[#This Row],[ow]],RTARoutes[[StageCodes]:[RouteID]],6,FALSE))), "O",  NOT(ISNA(VLOOKUP(PrivateSchedule[[#This Row],[re]],RTARoutes[[StageCodes]:[RouteID]],6,FALSE))), "R")</f>
        <v>O</v>
      </c>
      <c r="AF2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64" spans="2:33">
      <c r="O2464" s="171" t="s">
        <v>421</v>
      </c>
      <c r="T2464" s="173" t="s">
        <v>3514</v>
      </c>
      <c r="U2464" t="str">
        <f t="shared" si="152"/>
        <v>VASCO-MPT Colony</v>
      </c>
      <c r="V2464" s="163">
        <v>0.52777777777777779</v>
      </c>
      <c r="AA2464" s="165" t="str">
        <f t="shared" si="153"/>
        <v/>
      </c>
      <c r="AB2464" t="str">
        <f t="shared" si="154"/>
        <v>VSD</v>
      </c>
      <c r="AC2464" t="str">
        <f t="shared" si="155"/>
        <v>GA06T4357</v>
      </c>
      <c r="AD2464" t="str">
        <f>_xlfn.IFNA(VLOOKUP(PrivateSchedule[[#This Row],[ow]],RTARoutes[[StageCodes]:[RouteID]],6,FALSE), VLOOKUP(PrivateSchedule[[#This Row],[re]],RTARoutes[[StageCodes]:[RouteID]],6,FALSE))</f>
        <v>PVT262</v>
      </c>
      <c r="AE2464" t="str" cm="1">
        <f t="array" ref="AE2464">_xlfn.IFS( NOT(ISNA(VLOOKUP(PrivateSchedule[[#This Row],[ow]],RTARoutes[[StageCodes]:[RouteID]],6,FALSE))), "O",  NOT(ISNA(VLOOKUP(PrivateSchedule[[#This Row],[re]],RTARoutes[[StageCodes]:[RouteID]],6,FALSE))), "R")</f>
        <v>R</v>
      </c>
      <c r="AF2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65" spans="2:33">
      <c r="O2465" s="171" t="s">
        <v>3514</v>
      </c>
      <c r="T2465" s="173" t="s">
        <v>421</v>
      </c>
      <c r="U2465" t="str">
        <f t="shared" si="152"/>
        <v>MPT Colony-VASCO</v>
      </c>
      <c r="V2465" s="163">
        <v>0.60416666666666663</v>
      </c>
      <c r="AA2465" s="165" t="str">
        <f t="shared" si="153"/>
        <v/>
      </c>
      <c r="AB2465" t="str">
        <f t="shared" si="154"/>
        <v>VSD</v>
      </c>
      <c r="AC2465" t="str">
        <f t="shared" si="155"/>
        <v>GA06T4357</v>
      </c>
      <c r="AD2465" t="str">
        <f>_xlfn.IFNA(VLOOKUP(PrivateSchedule[[#This Row],[ow]],RTARoutes[[StageCodes]:[RouteID]],6,FALSE), VLOOKUP(PrivateSchedule[[#This Row],[re]],RTARoutes[[StageCodes]:[RouteID]],6,FALSE))</f>
        <v>PVT262</v>
      </c>
      <c r="AE2465" t="str" cm="1">
        <f t="array" ref="AE2465">_xlfn.IFS( NOT(ISNA(VLOOKUP(PrivateSchedule[[#This Row],[ow]],RTARoutes[[StageCodes]:[RouteID]],6,FALSE))), "O",  NOT(ISNA(VLOOKUP(PrivateSchedule[[#This Row],[re]],RTARoutes[[StageCodes]:[RouteID]],6,FALSE))), "R")</f>
        <v>O</v>
      </c>
      <c r="AF2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66" spans="2:33">
      <c r="O2466" s="171" t="s">
        <v>421</v>
      </c>
      <c r="T2466" s="173" t="s">
        <v>3514</v>
      </c>
      <c r="U2466" t="str">
        <f t="shared" si="152"/>
        <v>VASCO-MPT Colony</v>
      </c>
      <c r="V2466" s="163">
        <v>0.63194444444444442</v>
      </c>
      <c r="AA2466" s="165" t="str">
        <f t="shared" si="153"/>
        <v/>
      </c>
      <c r="AB2466" t="str">
        <f t="shared" si="154"/>
        <v>VSD</v>
      </c>
      <c r="AC2466" t="str">
        <f t="shared" si="155"/>
        <v>GA06T4357</v>
      </c>
      <c r="AD2466" t="str">
        <f>_xlfn.IFNA(VLOOKUP(PrivateSchedule[[#This Row],[ow]],RTARoutes[[StageCodes]:[RouteID]],6,FALSE), VLOOKUP(PrivateSchedule[[#This Row],[re]],RTARoutes[[StageCodes]:[RouteID]],6,FALSE))</f>
        <v>PVT262</v>
      </c>
      <c r="AE2466" t="str" cm="1">
        <f t="array" ref="AE2466">_xlfn.IFS( NOT(ISNA(VLOOKUP(PrivateSchedule[[#This Row],[ow]],RTARoutes[[StageCodes]:[RouteID]],6,FALSE))), "O",  NOT(ISNA(VLOOKUP(PrivateSchedule[[#This Row],[re]],RTARoutes[[StageCodes]:[RouteID]],6,FALSE))), "R")</f>
        <v>R</v>
      </c>
      <c r="AF2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67" spans="2:33">
      <c r="O2467" s="171" t="s">
        <v>3514</v>
      </c>
      <c r="T2467" s="173" t="s">
        <v>421</v>
      </c>
      <c r="U2467" t="str">
        <f t="shared" si="152"/>
        <v>MPT Colony-VASCO</v>
      </c>
      <c r="V2467" s="163">
        <v>0.70833333333333337</v>
      </c>
      <c r="AA2467" s="165" t="str">
        <f t="shared" si="153"/>
        <v/>
      </c>
      <c r="AB2467" t="str">
        <f t="shared" si="154"/>
        <v>VSD</v>
      </c>
      <c r="AC2467" t="str">
        <f t="shared" si="155"/>
        <v>GA06T4357</v>
      </c>
      <c r="AD2467" t="str">
        <f>_xlfn.IFNA(VLOOKUP(PrivateSchedule[[#This Row],[ow]],RTARoutes[[StageCodes]:[RouteID]],6,FALSE), VLOOKUP(PrivateSchedule[[#This Row],[re]],RTARoutes[[StageCodes]:[RouteID]],6,FALSE))</f>
        <v>PVT262</v>
      </c>
      <c r="AE2467" t="str" cm="1">
        <f t="array" ref="AE2467">_xlfn.IFS( NOT(ISNA(VLOOKUP(PrivateSchedule[[#This Row],[ow]],RTARoutes[[StageCodes]:[RouteID]],6,FALSE))), "O",  NOT(ISNA(VLOOKUP(PrivateSchedule[[#This Row],[re]],RTARoutes[[StageCodes]:[RouteID]],6,FALSE))), "R")</f>
        <v>O</v>
      </c>
      <c r="AF2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68" spans="2:33">
      <c r="O2468" s="171" t="s">
        <v>421</v>
      </c>
      <c r="T2468" s="173" t="s">
        <v>3514</v>
      </c>
      <c r="U2468" t="str">
        <f t="shared" si="152"/>
        <v>VASCO-MPT Colony</v>
      </c>
      <c r="V2468" s="163">
        <v>0.73611111111111116</v>
      </c>
      <c r="AA2468" s="165" t="str">
        <f t="shared" si="153"/>
        <v/>
      </c>
      <c r="AB2468" t="str">
        <f t="shared" si="154"/>
        <v>VSD</v>
      </c>
      <c r="AC2468" t="str">
        <f t="shared" si="155"/>
        <v>GA06T4357</v>
      </c>
      <c r="AD2468" t="str">
        <f>_xlfn.IFNA(VLOOKUP(PrivateSchedule[[#This Row],[ow]],RTARoutes[[StageCodes]:[RouteID]],6,FALSE), VLOOKUP(PrivateSchedule[[#This Row],[re]],RTARoutes[[StageCodes]:[RouteID]],6,FALSE))</f>
        <v>PVT262</v>
      </c>
      <c r="AE2468" t="str" cm="1">
        <f t="array" ref="AE2468">_xlfn.IFS( NOT(ISNA(VLOOKUP(PrivateSchedule[[#This Row],[ow]],RTARoutes[[StageCodes]:[RouteID]],6,FALSE))), "O",  NOT(ISNA(VLOOKUP(PrivateSchedule[[#This Row],[re]],RTARoutes[[StageCodes]:[RouteID]],6,FALSE))), "R")</f>
        <v>R</v>
      </c>
      <c r="AF2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69" spans="2:33">
      <c r="O2469" s="171" t="s">
        <v>3514</v>
      </c>
      <c r="T2469" s="173" t="s">
        <v>421</v>
      </c>
      <c r="U2469" t="str">
        <f t="shared" si="152"/>
        <v>MPT Colony-VASCO</v>
      </c>
      <c r="V2469" s="163">
        <v>0.8125</v>
      </c>
      <c r="AA2469" s="165" t="str">
        <f t="shared" si="153"/>
        <v/>
      </c>
      <c r="AB2469" t="str">
        <f t="shared" si="154"/>
        <v>VSD</v>
      </c>
      <c r="AC2469" t="str">
        <f t="shared" si="155"/>
        <v>GA06T4357</v>
      </c>
      <c r="AD2469" t="str">
        <f>_xlfn.IFNA(VLOOKUP(PrivateSchedule[[#This Row],[ow]],RTARoutes[[StageCodes]:[RouteID]],6,FALSE), VLOOKUP(PrivateSchedule[[#This Row],[re]],RTARoutes[[StageCodes]:[RouteID]],6,FALSE))</f>
        <v>PVT262</v>
      </c>
      <c r="AE2469" t="str" cm="1">
        <f t="array" ref="AE2469">_xlfn.IFS( NOT(ISNA(VLOOKUP(PrivateSchedule[[#This Row],[ow]],RTARoutes[[StageCodes]:[RouteID]],6,FALSE))), "O",  NOT(ISNA(VLOOKUP(PrivateSchedule[[#This Row],[re]],RTARoutes[[StageCodes]:[RouteID]],6,FALSE))), "R")</f>
        <v>O</v>
      </c>
      <c r="AF2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70" spans="2:33">
      <c r="O2470" s="171" t="s">
        <v>421</v>
      </c>
      <c r="T2470" s="173" t="s">
        <v>3514</v>
      </c>
      <c r="U2470" t="str">
        <f t="shared" si="152"/>
        <v>VASCO-MPT Colony</v>
      </c>
      <c r="V2470" s="163">
        <v>0.84722222222222221</v>
      </c>
      <c r="AA2470" s="165" t="str">
        <f t="shared" si="153"/>
        <v/>
      </c>
      <c r="AB2470" t="str">
        <f t="shared" si="154"/>
        <v>VSD</v>
      </c>
      <c r="AC2470" t="str">
        <f t="shared" si="155"/>
        <v>GA06T4357</v>
      </c>
      <c r="AD2470" t="str">
        <f>_xlfn.IFNA(VLOOKUP(PrivateSchedule[[#This Row],[ow]],RTARoutes[[StageCodes]:[RouteID]],6,FALSE), VLOOKUP(PrivateSchedule[[#This Row],[re]],RTARoutes[[StageCodes]:[RouteID]],6,FALSE))</f>
        <v>PVT262</v>
      </c>
      <c r="AE2470" t="str" cm="1">
        <f t="array" ref="AE2470">_xlfn.IFS( NOT(ISNA(VLOOKUP(PrivateSchedule[[#This Row],[ow]],RTARoutes[[StageCodes]:[RouteID]],6,FALSE))), "O",  NOT(ISNA(VLOOKUP(PrivateSchedule[[#This Row],[re]],RTARoutes[[StageCodes]:[RouteID]],6,FALSE))), "R")</f>
        <v>R</v>
      </c>
      <c r="AF2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71" spans="2:33">
      <c r="B2471" s="171" t="s">
        <v>4310</v>
      </c>
      <c r="C2471" s="172" t="s">
        <v>4311</v>
      </c>
      <c r="E2471" s="176" t="s">
        <v>3970</v>
      </c>
      <c r="F2471" s="177" t="s">
        <v>4312</v>
      </c>
      <c r="J2471" s="171" t="s">
        <v>4313</v>
      </c>
      <c r="L2471" s="172" t="s">
        <v>16</v>
      </c>
      <c r="M2471" s="198">
        <v>27</v>
      </c>
      <c r="O2471" s="171" t="s">
        <v>3514</v>
      </c>
      <c r="T2471" s="173" t="s">
        <v>421</v>
      </c>
      <c r="U2471" t="str">
        <f t="shared" si="152"/>
        <v>MPT Colony-VASCO</v>
      </c>
      <c r="V2471" s="163">
        <v>0.2986111111111111</v>
      </c>
      <c r="AA2471" s="165" t="str">
        <f t="shared" si="153"/>
        <v/>
      </c>
      <c r="AB2471" t="str">
        <f t="shared" si="154"/>
        <v>VSD</v>
      </c>
      <c r="AC2471" t="str">
        <f t="shared" si="155"/>
        <v>GA05T3627</v>
      </c>
      <c r="AD2471" t="str">
        <f>_xlfn.IFNA(VLOOKUP(PrivateSchedule[[#This Row],[ow]],RTARoutes[[StageCodes]:[RouteID]],6,FALSE), VLOOKUP(PrivateSchedule[[#This Row],[re]],RTARoutes[[StageCodes]:[RouteID]],6,FALSE))</f>
        <v>PVT262</v>
      </c>
      <c r="AE2471" t="str" cm="1">
        <f t="array" ref="AE2471">_xlfn.IFS( NOT(ISNA(VLOOKUP(PrivateSchedule[[#This Row],[ow]],RTARoutes[[StageCodes]:[RouteID]],6,FALSE))), "O",  NOT(ISNA(VLOOKUP(PrivateSchedule[[#This Row],[re]],RTARoutes[[StageCodes]:[RouteID]],6,FALSE))), "R")</f>
        <v>O</v>
      </c>
      <c r="AF2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72" spans="2:33">
      <c r="O2472" s="171" t="s">
        <v>421</v>
      </c>
      <c r="T2472" s="173" t="s">
        <v>3514</v>
      </c>
      <c r="U2472" t="str">
        <f t="shared" si="152"/>
        <v>VASCO-MPT Colony</v>
      </c>
      <c r="V2472" s="163">
        <v>0.3263888888888889</v>
      </c>
      <c r="AA2472" s="165" t="str">
        <f t="shared" si="153"/>
        <v/>
      </c>
      <c r="AB2472" t="str">
        <f t="shared" si="154"/>
        <v>VSD</v>
      </c>
      <c r="AC2472" t="str">
        <f t="shared" si="155"/>
        <v>GA05T3627</v>
      </c>
      <c r="AD2472" t="str">
        <f>_xlfn.IFNA(VLOOKUP(PrivateSchedule[[#This Row],[ow]],RTARoutes[[StageCodes]:[RouteID]],6,FALSE), VLOOKUP(PrivateSchedule[[#This Row],[re]],RTARoutes[[StageCodes]:[RouteID]],6,FALSE))</f>
        <v>PVT262</v>
      </c>
      <c r="AE2472" t="str" cm="1">
        <f t="array" ref="AE2472">_xlfn.IFS( NOT(ISNA(VLOOKUP(PrivateSchedule[[#This Row],[ow]],RTARoutes[[StageCodes]:[RouteID]],6,FALSE))), "O",  NOT(ISNA(VLOOKUP(PrivateSchedule[[#This Row],[re]],RTARoutes[[StageCodes]:[RouteID]],6,FALSE))), "R")</f>
        <v>R</v>
      </c>
      <c r="AF2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73" spans="2:33">
      <c r="O2473" s="171" t="s">
        <v>3514</v>
      </c>
      <c r="T2473" s="173" t="s">
        <v>421</v>
      </c>
      <c r="U2473" t="str">
        <f t="shared" si="152"/>
        <v>MPT Colony-VASCO</v>
      </c>
      <c r="V2473" s="163">
        <v>0.40277777777777779</v>
      </c>
      <c r="AA2473" s="165" t="str">
        <f t="shared" si="153"/>
        <v/>
      </c>
      <c r="AB2473" t="str">
        <f t="shared" si="154"/>
        <v>VSD</v>
      </c>
      <c r="AC2473" t="str">
        <f t="shared" si="155"/>
        <v>GA05T3627</v>
      </c>
      <c r="AD2473" t="str">
        <f>_xlfn.IFNA(VLOOKUP(PrivateSchedule[[#This Row],[ow]],RTARoutes[[StageCodes]:[RouteID]],6,FALSE), VLOOKUP(PrivateSchedule[[#This Row],[re]],RTARoutes[[StageCodes]:[RouteID]],6,FALSE))</f>
        <v>PVT262</v>
      </c>
      <c r="AE2473" t="str" cm="1">
        <f t="array" ref="AE2473">_xlfn.IFS( NOT(ISNA(VLOOKUP(PrivateSchedule[[#This Row],[ow]],RTARoutes[[StageCodes]:[RouteID]],6,FALSE))), "O",  NOT(ISNA(VLOOKUP(PrivateSchedule[[#This Row],[re]],RTARoutes[[StageCodes]:[RouteID]],6,FALSE))), "R")</f>
        <v>O</v>
      </c>
      <c r="AF2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74" spans="2:33">
      <c r="O2474" s="171" t="s">
        <v>421</v>
      </c>
      <c r="T2474" s="173" t="s">
        <v>3514</v>
      </c>
      <c r="U2474" t="str">
        <f t="shared" si="152"/>
        <v>VASCO-MPT Colony</v>
      </c>
      <c r="V2474" s="163">
        <v>0.43055555555555558</v>
      </c>
      <c r="AA2474" s="165" t="str">
        <f t="shared" si="153"/>
        <v/>
      </c>
      <c r="AB2474" t="str">
        <f t="shared" si="154"/>
        <v>VSD</v>
      </c>
      <c r="AC2474" t="str">
        <f t="shared" si="155"/>
        <v>GA05T3627</v>
      </c>
      <c r="AD2474" t="str">
        <f>_xlfn.IFNA(VLOOKUP(PrivateSchedule[[#This Row],[ow]],RTARoutes[[StageCodes]:[RouteID]],6,FALSE), VLOOKUP(PrivateSchedule[[#This Row],[re]],RTARoutes[[StageCodes]:[RouteID]],6,FALSE))</f>
        <v>PVT262</v>
      </c>
      <c r="AE2474" t="str" cm="1">
        <f t="array" ref="AE2474">_xlfn.IFS( NOT(ISNA(VLOOKUP(PrivateSchedule[[#This Row],[ow]],RTARoutes[[StageCodes]:[RouteID]],6,FALSE))), "O",  NOT(ISNA(VLOOKUP(PrivateSchedule[[#This Row],[re]],RTARoutes[[StageCodes]:[RouteID]],6,FALSE))), "R")</f>
        <v>R</v>
      </c>
      <c r="AF2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75" spans="2:33">
      <c r="O2475" s="171" t="s">
        <v>3514</v>
      </c>
      <c r="T2475" s="173" t="s">
        <v>421</v>
      </c>
      <c r="U2475" t="str">
        <f t="shared" si="152"/>
        <v>MPT Colony-VASCO</v>
      </c>
      <c r="V2475" s="163">
        <v>0.50694444444444442</v>
      </c>
      <c r="AA2475" s="165" t="str">
        <f t="shared" si="153"/>
        <v/>
      </c>
      <c r="AB2475" t="str">
        <f t="shared" si="154"/>
        <v>VSD</v>
      </c>
      <c r="AC2475" t="str">
        <f t="shared" si="155"/>
        <v>GA05T3627</v>
      </c>
      <c r="AD2475" t="str">
        <f>_xlfn.IFNA(VLOOKUP(PrivateSchedule[[#This Row],[ow]],RTARoutes[[StageCodes]:[RouteID]],6,FALSE), VLOOKUP(PrivateSchedule[[#This Row],[re]],RTARoutes[[StageCodes]:[RouteID]],6,FALSE))</f>
        <v>PVT262</v>
      </c>
      <c r="AE2475" t="str" cm="1">
        <f t="array" ref="AE2475">_xlfn.IFS( NOT(ISNA(VLOOKUP(PrivateSchedule[[#This Row],[ow]],RTARoutes[[StageCodes]:[RouteID]],6,FALSE))), "O",  NOT(ISNA(VLOOKUP(PrivateSchedule[[#This Row],[re]],RTARoutes[[StageCodes]:[RouteID]],6,FALSE))), "R")</f>
        <v>O</v>
      </c>
      <c r="AF2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76" spans="2:33">
      <c r="O2476" s="171" t="s">
        <v>421</v>
      </c>
      <c r="T2476" s="173" t="s">
        <v>3514</v>
      </c>
      <c r="U2476" t="str">
        <f t="shared" si="152"/>
        <v>VASCO-MPT Colony</v>
      </c>
      <c r="V2476" s="163">
        <v>0.53472222222222221</v>
      </c>
      <c r="AA2476" s="165" t="str">
        <f t="shared" si="153"/>
        <v/>
      </c>
      <c r="AB2476" t="str">
        <f t="shared" si="154"/>
        <v>VSD</v>
      </c>
      <c r="AC2476" t="str">
        <f t="shared" si="155"/>
        <v>GA05T3627</v>
      </c>
      <c r="AD2476" t="str">
        <f>_xlfn.IFNA(VLOOKUP(PrivateSchedule[[#This Row],[ow]],RTARoutes[[StageCodes]:[RouteID]],6,FALSE), VLOOKUP(PrivateSchedule[[#This Row],[re]],RTARoutes[[StageCodes]:[RouteID]],6,FALSE))</f>
        <v>PVT262</v>
      </c>
      <c r="AE2476" t="str" cm="1">
        <f t="array" ref="AE2476">_xlfn.IFS( NOT(ISNA(VLOOKUP(PrivateSchedule[[#This Row],[ow]],RTARoutes[[StageCodes]:[RouteID]],6,FALSE))), "O",  NOT(ISNA(VLOOKUP(PrivateSchedule[[#This Row],[re]],RTARoutes[[StageCodes]:[RouteID]],6,FALSE))), "R")</f>
        <v>R</v>
      </c>
      <c r="AF2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77" spans="2:33">
      <c r="O2477" s="171" t="s">
        <v>3514</v>
      </c>
      <c r="T2477" s="173" t="s">
        <v>421</v>
      </c>
      <c r="U2477" t="str">
        <f t="shared" si="152"/>
        <v>MPT Colony-VASCO</v>
      </c>
      <c r="V2477" s="163">
        <v>0.61111111111111116</v>
      </c>
      <c r="AA2477" s="165" t="str">
        <f t="shared" si="153"/>
        <v/>
      </c>
      <c r="AB2477" t="str">
        <f t="shared" si="154"/>
        <v>VSD</v>
      </c>
      <c r="AC2477" t="str">
        <f t="shared" si="155"/>
        <v>GA05T3627</v>
      </c>
      <c r="AD2477" t="str">
        <f>_xlfn.IFNA(VLOOKUP(PrivateSchedule[[#This Row],[ow]],RTARoutes[[StageCodes]:[RouteID]],6,FALSE), VLOOKUP(PrivateSchedule[[#This Row],[re]],RTARoutes[[StageCodes]:[RouteID]],6,FALSE))</f>
        <v>PVT262</v>
      </c>
      <c r="AE2477" t="str" cm="1">
        <f t="array" ref="AE2477">_xlfn.IFS( NOT(ISNA(VLOOKUP(PrivateSchedule[[#This Row],[ow]],RTARoutes[[StageCodes]:[RouteID]],6,FALSE))), "O",  NOT(ISNA(VLOOKUP(PrivateSchedule[[#This Row],[re]],RTARoutes[[StageCodes]:[RouteID]],6,FALSE))), "R")</f>
        <v>O</v>
      </c>
      <c r="AF2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78" spans="2:33">
      <c r="O2478" s="171" t="s">
        <v>421</v>
      </c>
      <c r="T2478" s="173" t="s">
        <v>3514</v>
      </c>
      <c r="U2478" t="str">
        <f t="shared" si="152"/>
        <v>VASCO-MPT Colony</v>
      </c>
      <c r="V2478" s="163">
        <v>0.63888888888888884</v>
      </c>
      <c r="AA2478" s="165" t="str">
        <f t="shared" si="153"/>
        <v/>
      </c>
      <c r="AB2478" t="str">
        <f t="shared" si="154"/>
        <v>VSD</v>
      </c>
      <c r="AC2478" t="str">
        <f t="shared" si="155"/>
        <v>GA05T3627</v>
      </c>
      <c r="AD2478" t="str">
        <f>_xlfn.IFNA(VLOOKUP(PrivateSchedule[[#This Row],[ow]],RTARoutes[[StageCodes]:[RouteID]],6,FALSE), VLOOKUP(PrivateSchedule[[#This Row],[re]],RTARoutes[[StageCodes]:[RouteID]],6,FALSE))</f>
        <v>PVT262</v>
      </c>
      <c r="AE2478" t="str" cm="1">
        <f t="array" ref="AE2478">_xlfn.IFS( NOT(ISNA(VLOOKUP(PrivateSchedule[[#This Row],[ow]],RTARoutes[[StageCodes]:[RouteID]],6,FALSE))), "O",  NOT(ISNA(VLOOKUP(PrivateSchedule[[#This Row],[re]],RTARoutes[[StageCodes]:[RouteID]],6,FALSE))), "R")</f>
        <v>R</v>
      </c>
      <c r="AF2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79" spans="2:33">
      <c r="O2479" s="171" t="s">
        <v>3514</v>
      </c>
      <c r="T2479" s="173" t="s">
        <v>421</v>
      </c>
      <c r="U2479" t="str">
        <f t="shared" si="152"/>
        <v>MPT Colony-VASCO</v>
      </c>
      <c r="V2479" s="163">
        <v>0.71527777777777779</v>
      </c>
      <c r="AA2479" s="165" t="str">
        <f t="shared" si="153"/>
        <v/>
      </c>
      <c r="AB2479" t="str">
        <f t="shared" si="154"/>
        <v>VSD</v>
      </c>
      <c r="AC2479" t="str">
        <f t="shared" si="155"/>
        <v>GA05T3627</v>
      </c>
      <c r="AD2479" t="str">
        <f>_xlfn.IFNA(VLOOKUP(PrivateSchedule[[#This Row],[ow]],RTARoutes[[StageCodes]:[RouteID]],6,FALSE), VLOOKUP(PrivateSchedule[[#This Row],[re]],RTARoutes[[StageCodes]:[RouteID]],6,FALSE))</f>
        <v>PVT262</v>
      </c>
      <c r="AE2479" t="str" cm="1">
        <f t="array" ref="AE2479">_xlfn.IFS( NOT(ISNA(VLOOKUP(PrivateSchedule[[#This Row],[ow]],RTARoutes[[StageCodes]:[RouteID]],6,FALSE))), "O",  NOT(ISNA(VLOOKUP(PrivateSchedule[[#This Row],[re]],RTARoutes[[StageCodes]:[RouteID]],6,FALSE))), "R")</f>
        <v>O</v>
      </c>
      <c r="AF2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80" spans="2:33">
      <c r="O2480" s="171" t="s">
        <v>421</v>
      </c>
      <c r="T2480" s="173" t="s">
        <v>3514</v>
      </c>
      <c r="U2480" t="str">
        <f t="shared" si="152"/>
        <v>VASCO-MPT Colony</v>
      </c>
      <c r="V2480" s="163">
        <v>0.74305555555555558</v>
      </c>
      <c r="AA2480" s="165" t="str">
        <f t="shared" si="153"/>
        <v/>
      </c>
      <c r="AB2480" t="str">
        <f t="shared" si="154"/>
        <v>VSD</v>
      </c>
      <c r="AC2480" t="str">
        <f t="shared" si="155"/>
        <v>GA05T3627</v>
      </c>
      <c r="AD2480" t="str">
        <f>_xlfn.IFNA(VLOOKUP(PrivateSchedule[[#This Row],[ow]],RTARoutes[[StageCodes]:[RouteID]],6,FALSE), VLOOKUP(PrivateSchedule[[#This Row],[re]],RTARoutes[[StageCodes]:[RouteID]],6,FALSE))</f>
        <v>PVT262</v>
      </c>
      <c r="AE2480" t="str" cm="1">
        <f t="array" ref="AE2480">_xlfn.IFS( NOT(ISNA(VLOOKUP(PrivateSchedule[[#This Row],[ow]],RTARoutes[[StageCodes]:[RouteID]],6,FALSE))), "O",  NOT(ISNA(VLOOKUP(PrivateSchedule[[#This Row],[re]],RTARoutes[[StageCodes]:[RouteID]],6,FALSE))), "R")</f>
        <v>R</v>
      </c>
      <c r="AF2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81" spans="2:33">
      <c r="O2481" s="171" t="s">
        <v>3514</v>
      </c>
      <c r="T2481" s="173" t="s">
        <v>421</v>
      </c>
      <c r="U2481" t="str">
        <f t="shared" si="152"/>
        <v>MPT Colony-VASCO</v>
      </c>
      <c r="V2481" s="163">
        <v>0.81944444444444442</v>
      </c>
      <c r="AA2481" s="165" t="str">
        <f t="shared" si="153"/>
        <v/>
      </c>
      <c r="AB2481" t="str">
        <f t="shared" si="154"/>
        <v>VSD</v>
      </c>
      <c r="AC2481" t="str">
        <f t="shared" si="155"/>
        <v>GA05T3627</v>
      </c>
      <c r="AD2481" t="str">
        <f>_xlfn.IFNA(VLOOKUP(PrivateSchedule[[#This Row],[ow]],RTARoutes[[StageCodes]:[RouteID]],6,FALSE), VLOOKUP(PrivateSchedule[[#This Row],[re]],RTARoutes[[StageCodes]:[RouteID]],6,FALSE))</f>
        <v>PVT262</v>
      </c>
      <c r="AE2481" t="str" cm="1">
        <f t="array" ref="AE2481">_xlfn.IFS( NOT(ISNA(VLOOKUP(PrivateSchedule[[#This Row],[ow]],RTARoutes[[StageCodes]:[RouteID]],6,FALSE))), "O",  NOT(ISNA(VLOOKUP(PrivateSchedule[[#This Row],[re]],RTARoutes[[StageCodes]:[RouteID]],6,FALSE))), "R")</f>
        <v>O</v>
      </c>
      <c r="AF2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82" spans="2:33">
      <c r="O2482" s="171" t="s">
        <v>421</v>
      </c>
      <c r="T2482" s="173" t="s">
        <v>3514</v>
      </c>
      <c r="U2482" t="str">
        <f t="shared" si="152"/>
        <v>VASCO-MPT Colony</v>
      </c>
      <c r="V2482" s="163">
        <v>0.85416666666666663</v>
      </c>
      <c r="AA2482" s="165" t="str">
        <f t="shared" si="153"/>
        <v/>
      </c>
      <c r="AB2482" t="str">
        <f t="shared" si="154"/>
        <v>VSD</v>
      </c>
      <c r="AC2482" t="str">
        <f t="shared" si="155"/>
        <v>GA05T3627</v>
      </c>
      <c r="AD2482" t="str">
        <f>_xlfn.IFNA(VLOOKUP(PrivateSchedule[[#This Row],[ow]],RTARoutes[[StageCodes]:[RouteID]],6,FALSE), VLOOKUP(PrivateSchedule[[#This Row],[re]],RTARoutes[[StageCodes]:[RouteID]],6,FALSE))</f>
        <v>PVT262</v>
      </c>
      <c r="AE2482" t="str" cm="1">
        <f t="array" ref="AE2482">_xlfn.IFS( NOT(ISNA(VLOOKUP(PrivateSchedule[[#This Row],[ow]],RTARoutes[[StageCodes]:[RouteID]],6,FALSE))), "O",  NOT(ISNA(VLOOKUP(PrivateSchedule[[#This Row],[re]],RTARoutes[[StageCodes]:[RouteID]],6,FALSE))), "R")</f>
        <v>R</v>
      </c>
      <c r="AF2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83" spans="2:33">
      <c r="B2483" s="171" t="s">
        <v>4314</v>
      </c>
      <c r="C2483" s="172" t="s">
        <v>4315</v>
      </c>
      <c r="E2483" s="176" t="s">
        <v>4316</v>
      </c>
      <c r="F2483" s="177" t="s">
        <v>4275</v>
      </c>
      <c r="J2483" s="171" t="s">
        <v>4317</v>
      </c>
      <c r="L2483" s="172" t="s">
        <v>16</v>
      </c>
      <c r="M2483" s="198">
        <v>27</v>
      </c>
      <c r="N2483" s="199">
        <v>11</v>
      </c>
      <c r="O2483" s="171" t="s">
        <v>3514</v>
      </c>
      <c r="T2483" s="173" t="s">
        <v>421</v>
      </c>
      <c r="U2483" t="str">
        <f t="shared" si="152"/>
        <v>MPT Colony-VASCO</v>
      </c>
      <c r="V2483" s="163">
        <v>0.30555555555555558</v>
      </c>
      <c r="AA2483" s="165" t="str">
        <f t="shared" si="153"/>
        <v/>
      </c>
      <c r="AB2483" t="str">
        <f t="shared" si="154"/>
        <v>VSD</v>
      </c>
      <c r="AC2483" t="str">
        <f t="shared" si="155"/>
        <v>GA01T6601</v>
      </c>
      <c r="AD2483" t="str">
        <f>_xlfn.IFNA(VLOOKUP(PrivateSchedule[[#This Row],[ow]],RTARoutes[[StageCodes]:[RouteID]],6,FALSE), VLOOKUP(PrivateSchedule[[#This Row],[re]],RTARoutes[[StageCodes]:[RouteID]],6,FALSE))</f>
        <v>PVT262</v>
      </c>
      <c r="AE2483" t="str" cm="1">
        <f t="array" ref="AE2483">_xlfn.IFS( NOT(ISNA(VLOOKUP(PrivateSchedule[[#This Row],[ow]],RTARoutes[[StageCodes]:[RouteID]],6,FALSE))), "O",  NOT(ISNA(VLOOKUP(PrivateSchedule[[#This Row],[re]],RTARoutes[[StageCodes]:[RouteID]],6,FALSE))), "R")</f>
        <v>O</v>
      </c>
      <c r="AF2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84" spans="2:33">
      <c r="O2484" s="171" t="s">
        <v>421</v>
      </c>
      <c r="T2484" s="173" t="s">
        <v>3514</v>
      </c>
      <c r="U2484" t="str">
        <f t="shared" si="152"/>
        <v>VASCO-MPT Colony</v>
      </c>
      <c r="V2484" s="163">
        <v>0.33333333333333331</v>
      </c>
      <c r="AA2484" s="165" t="str">
        <f t="shared" si="153"/>
        <v/>
      </c>
      <c r="AB2484" t="str">
        <f t="shared" si="154"/>
        <v>VSD</v>
      </c>
      <c r="AC2484" t="str">
        <f t="shared" si="155"/>
        <v>GA01T6601</v>
      </c>
      <c r="AD2484" t="str">
        <f>_xlfn.IFNA(VLOOKUP(PrivateSchedule[[#This Row],[ow]],RTARoutes[[StageCodes]:[RouteID]],6,FALSE), VLOOKUP(PrivateSchedule[[#This Row],[re]],RTARoutes[[StageCodes]:[RouteID]],6,FALSE))</f>
        <v>PVT262</v>
      </c>
      <c r="AE2484" t="str" cm="1">
        <f t="array" ref="AE2484">_xlfn.IFS( NOT(ISNA(VLOOKUP(PrivateSchedule[[#This Row],[ow]],RTARoutes[[StageCodes]:[RouteID]],6,FALSE))), "O",  NOT(ISNA(VLOOKUP(PrivateSchedule[[#This Row],[re]],RTARoutes[[StageCodes]:[RouteID]],6,FALSE))), "R")</f>
        <v>R</v>
      </c>
      <c r="AF2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85" spans="2:33">
      <c r="O2485" s="171" t="s">
        <v>3514</v>
      </c>
      <c r="T2485" s="173" t="s">
        <v>421</v>
      </c>
      <c r="U2485" t="str">
        <f t="shared" si="152"/>
        <v>MPT Colony-VASCO</v>
      </c>
      <c r="V2485" s="163">
        <v>0.40972222222222221</v>
      </c>
      <c r="AA2485" s="165" t="str">
        <f t="shared" si="153"/>
        <v/>
      </c>
      <c r="AB2485" t="str">
        <f t="shared" si="154"/>
        <v>VSD</v>
      </c>
      <c r="AC2485" t="str">
        <f t="shared" si="155"/>
        <v>GA01T6601</v>
      </c>
      <c r="AD2485" t="str">
        <f>_xlfn.IFNA(VLOOKUP(PrivateSchedule[[#This Row],[ow]],RTARoutes[[StageCodes]:[RouteID]],6,FALSE), VLOOKUP(PrivateSchedule[[#This Row],[re]],RTARoutes[[StageCodes]:[RouteID]],6,FALSE))</f>
        <v>PVT262</v>
      </c>
      <c r="AE2485" t="str" cm="1">
        <f t="array" ref="AE2485">_xlfn.IFS( NOT(ISNA(VLOOKUP(PrivateSchedule[[#This Row],[ow]],RTARoutes[[StageCodes]:[RouteID]],6,FALSE))), "O",  NOT(ISNA(VLOOKUP(PrivateSchedule[[#This Row],[re]],RTARoutes[[StageCodes]:[RouteID]],6,FALSE))), "R")</f>
        <v>O</v>
      </c>
      <c r="AF2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86" spans="2:33">
      <c r="O2486" s="171" t="s">
        <v>421</v>
      </c>
      <c r="T2486" s="173" t="s">
        <v>3514</v>
      </c>
      <c r="U2486" t="str">
        <f t="shared" si="152"/>
        <v>VASCO-MPT Colony</v>
      </c>
      <c r="V2486" s="163">
        <v>0.4375</v>
      </c>
      <c r="AA2486" s="165" t="str">
        <f t="shared" si="153"/>
        <v/>
      </c>
      <c r="AB2486" t="str">
        <f t="shared" si="154"/>
        <v>VSD</v>
      </c>
      <c r="AC2486" t="str">
        <f t="shared" si="155"/>
        <v>GA01T6601</v>
      </c>
      <c r="AD2486" t="str">
        <f>_xlfn.IFNA(VLOOKUP(PrivateSchedule[[#This Row],[ow]],RTARoutes[[StageCodes]:[RouteID]],6,FALSE), VLOOKUP(PrivateSchedule[[#This Row],[re]],RTARoutes[[StageCodes]:[RouteID]],6,FALSE))</f>
        <v>PVT262</v>
      </c>
      <c r="AE2486" t="str" cm="1">
        <f t="array" ref="AE2486">_xlfn.IFS( NOT(ISNA(VLOOKUP(PrivateSchedule[[#This Row],[ow]],RTARoutes[[StageCodes]:[RouteID]],6,FALSE))), "O",  NOT(ISNA(VLOOKUP(PrivateSchedule[[#This Row],[re]],RTARoutes[[StageCodes]:[RouteID]],6,FALSE))), "R")</f>
        <v>R</v>
      </c>
      <c r="AF2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87" spans="2:33">
      <c r="O2487" s="171" t="s">
        <v>3514</v>
      </c>
      <c r="T2487" s="173" t="s">
        <v>421</v>
      </c>
      <c r="U2487" t="str">
        <f t="shared" si="152"/>
        <v>MPT Colony-VASCO</v>
      </c>
      <c r="V2487" s="163">
        <v>0.51388888888888884</v>
      </c>
      <c r="AA2487" s="165" t="str">
        <f t="shared" si="153"/>
        <v/>
      </c>
      <c r="AB2487" t="str">
        <f t="shared" si="154"/>
        <v>VSD</v>
      </c>
      <c r="AC2487" t="str">
        <f t="shared" si="155"/>
        <v>GA01T6601</v>
      </c>
      <c r="AD2487" t="str">
        <f>_xlfn.IFNA(VLOOKUP(PrivateSchedule[[#This Row],[ow]],RTARoutes[[StageCodes]:[RouteID]],6,FALSE), VLOOKUP(PrivateSchedule[[#This Row],[re]],RTARoutes[[StageCodes]:[RouteID]],6,FALSE))</f>
        <v>PVT262</v>
      </c>
      <c r="AE2487" t="str" cm="1">
        <f t="array" ref="AE2487">_xlfn.IFS( NOT(ISNA(VLOOKUP(PrivateSchedule[[#This Row],[ow]],RTARoutes[[StageCodes]:[RouteID]],6,FALSE))), "O",  NOT(ISNA(VLOOKUP(PrivateSchedule[[#This Row],[re]],RTARoutes[[StageCodes]:[RouteID]],6,FALSE))), "R")</f>
        <v>O</v>
      </c>
      <c r="AF2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88" spans="2:33">
      <c r="O2488" s="171" t="s">
        <v>421</v>
      </c>
      <c r="T2488" s="173" t="s">
        <v>3514</v>
      </c>
      <c r="U2488" t="str">
        <f t="shared" si="152"/>
        <v>VASCO-MPT Colony</v>
      </c>
      <c r="V2488" s="163">
        <v>0.54166666666666663</v>
      </c>
      <c r="AA2488" s="165" t="str">
        <f t="shared" si="153"/>
        <v/>
      </c>
      <c r="AB2488" t="str">
        <f t="shared" si="154"/>
        <v>VSD</v>
      </c>
      <c r="AC2488" t="str">
        <f t="shared" si="155"/>
        <v>GA01T6601</v>
      </c>
      <c r="AD2488" t="str">
        <f>_xlfn.IFNA(VLOOKUP(PrivateSchedule[[#This Row],[ow]],RTARoutes[[StageCodes]:[RouteID]],6,FALSE), VLOOKUP(PrivateSchedule[[#This Row],[re]],RTARoutes[[StageCodes]:[RouteID]],6,FALSE))</f>
        <v>PVT262</v>
      </c>
      <c r="AE2488" t="str" cm="1">
        <f t="array" ref="AE2488">_xlfn.IFS( NOT(ISNA(VLOOKUP(PrivateSchedule[[#This Row],[ow]],RTARoutes[[StageCodes]:[RouteID]],6,FALSE))), "O",  NOT(ISNA(VLOOKUP(PrivateSchedule[[#This Row],[re]],RTARoutes[[StageCodes]:[RouteID]],6,FALSE))), "R")</f>
        <v>R</v>
      </c>
      <c r="AF2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89" spans="2:33">
      <c r="O2489" s="171" t="s">
        <v>3514</v>
      </c>
      <c r="T2489" s="173" t="s">
        <v>421</v>
      </c>
      <c r="U2489" t="str">
        <f t="shared" si="152"/>
        <v>MPT Colony-VASCO</v>
      </c>
      <c r="V2489" s="163">
        <v>0.61805555555555558</v>
      </c>
      <c r="AA2489" s="165" t="str">
        <f t="shared" si="153"/>
        <v/>
      </c>
      <c r="AB2489" t="str">
        <f t="shared" si="154"/>
        <v>VSD</v>
      </c>
      <c r="AC2489" t="str">
        <f t="shared" si="155"/>
        <v>GA01T6601</v>
      </c>
      <c r="AD2489" t="str">
        <f>_xlfn.IFNA(VLOOKUP(PrivateSchedule[[#This Row],[ow]],RTARoutes[[StageCodes]:[RouteID]],6,FALSE), VLOOKUP(PrivateSchedule[[#This Row],[re]],RTARoutes[[StageCodes]:[RouteID]],6,FALSE))</f>
        <v>PVT262</v>
      </c>
      <c r="AE2489" t="str" cm="1">
        <f t="array" ref="AE2489">_xlfn.IFS( NOT(ISNA(VLOOKUP(PrivateSchedule[[#This Row],[ow]],RTARoutes[[StageCodes]:[RouteID]],6,FALSE))), "O",  NOT(ISNA(VLOOKUP(PrivateSchedule[[#This Row],[re]],RTARoutes[[StageCodes]:[RouteID]],6,FALSE))), "R")</f>
        <v>O</v>
      </c>
      <c r="AF2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90" spans="2:33">
      <c r="O2490" s="171" t="s">
        <v>421</v>
      </c>
      <c r="T2490" s="173" t="s">
        <v>3514</v>
      </c>
      <c r="U2490" t="str">
        <f t="shared" si="152"/>
        <v>VASCO-MPT Colony</v>
      </c>
      <c r="V2490" s="163">
        <v>0.64583333333333337</v>
      </c>
      <c r="AA2490" s="165" t="str">
        <f t="shared" si="153"/>
        <v/>
      </c>
      <c r="AB2490" t="str">
        <f t="shared" si="154"/>
        <v>VSD</v>
      </c>
      <c r="AC2490" t="str">
        <f t="shared" si="155"/>
        <v>GA01T6601</v>
      </c>
      <c r="AD2490" t="str">
        <f>_xlfn.IFNA(VLOOKUP(PrivateSchedule[[#This Row],[ow]],RTARoutes[[StageCodes]:[RouteID]],6,FALSE), VLOOKUP(PrivateSchedule[[#This Row],[re]],RTARoutes[[StageCodes]:[RouteID]],6,FALSE))</f>
        <v>PVT262</v>
      </c>
      <c r="AE2490" t="str" cm="1">
        <f t="array" ref="AE2490">_xlfn.IFS( NOT(ISNA(VLOOKUP(PrivateSchedule[[#This Row],[ow]],RTARoutes[[StageCodes]:[RouteID]],6,FALSE))), "O",  NOT(ISNA(VLOOKUP(PrivateSchedule[[#This Row],[re]],RTARoutes[[StageCodes]:[RouteID]],6,FALSE))), "R")</f>
        <v>R</v>
      </c>
      <c r="AF2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91" spans="2:33">
      <c r="O2491" s="171" t="s">
        <v>3514</v>
      </c>
      <c r="T2491" s="173" t="s">
        <v>421</v>
      </c>
      <c r="U2491" t="str">
        <f t="shared" si="152"/>
        <v>MPT Colony-VASCO</v>
      </c>
      <c r="V2491" s="163">
        <v>0.72222222222222221</v>
      </c>
      <c r="AA2491" s="165" t="str">
        <f t="shared" si="153"/>
        <v/>
      </c>
      <c r="AB2491" t="str">
        <f t="shared" si="154"/>
        <v>VSD</v>
      </c>
      <c r="AC2491" t="str">
        <f t="shared" si="155"/>
        <v>GA01T6601</v>
      </c>
      <c r="AD2491" t="str">
        <f>_xlfn.IFNA(VLOOKUP(PrivateSchedule[[#This Row],[ow]],RTARoutes[[StageCodes]:[RouteID]],6,FALSE), VLOOKUP(PrivateSchedule[[#This Row],[re]],RTARoutes[[StageCodes]:[RouteID]],6,FALSE))</f>
        <v>PVT262</v>
      </c>
      <c r="AE2491" t="str" cm="1">
        <f t="array" ref="AE2491">_xlfn.IFS( NOT(ISNA(VLOOKUP(PrivateSchedule[[#This Row],[ow]],RTARoutes[[StageCodes]:[RouteID]],6,FALSE))), "O",  NOT(ISNA(VLOOKUP(PrivateSchedule[[#This Row],[re]],RTARoutes[[StageCodes]:[RouteID]],6,FALSE))), "R")</f>
        <v>O</v>
      </c>
      <c r="AF2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92" spans="2:33">
      <c r="O2492" s="171" t="s">
        <v>421</v>
      </c>
      <c r="T2492" s="173" t="s">
        <v>3514</v>
      </c>
      <c r="U2492" t="str">
        <f t="shared" si="152"/>
        <v>VASCO-MPT Colony</v>
      </c>
      <c r="V2492" s="163">
        <v>0.75</v>
      </c>
      <c r="AA2492" s="165" t="str">
        <f t="shared" si="153"/>
        <v/>
      </c>
      <c r="AB2492" t="str">
        <f t="shared" si="154"/>
        <v>VSD</v>
      </c>
      <c r="AC2492" t="str">
        <f t="shared" si="155"/>
        <v>GA01T6601</v>
      </c>
      <c r="AD2492" t="str">
        <f>_xlfn.IFNA(VLOOKUP(PrivateSchedule[[#This Row],[ow]],RTARoutes[[StageCodes]:[RouteID]],6,FALSE), VLOOKUP(PrivateSchedule[[#This Row],[re]],RTARoutes[[StageCodes]:[RouteID]],6,FALSE))</f>
        <v>PVT262</v>
      </c>
      <c r="AE2492" t="str" cm="1">
        <f t="array" ref="AE2492">_xlfn.IFS( NOT(ISNA(VLOOKUP(PrivateSchedule[[#This Row],[ow]],RTARoutes[[StageCodes]:[RouteID]],6,FALSE))), "O",  NOT(ISNA(VLOOKUP(PrivateSchedule[[#This Row],[re]],RTARoutes[[StageCodes]:[RouteID]],6,FALSE))), "R")</f>
        <v>R</v>
      </c>
      <c r="AF2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93" spans="2:33">
      <c r="O2493" s="171" t="s">
        <v>3514</v>
      </c>
      <c r="T2493" s="173" t="s">
        <v>421</v>
      </c>
      <c r="U2493" t="str">
        <f t="shared" si="152"/>
        <v>MPT Colony-VASCO</v>
      </c>
      <c r="V2493" s="163">
        <v>0.82638888888888884</v>
      </c>
      <c r="AA2493" s="165" t="str">
        <f t="shared" si="153"/>
        <v/>
      </c>
      <c r="AB2493" t="str">
        <f t="shared" si="154"/>
        <v>VSD</v>
      </c>
      <c r="AC2493" t="str">
        <f t="shared" si="155"/>
        <v>GA01T6601</v>
      </c>
      <c r="AD2493" t="str">
        <f>_xlfn.IFNA(VLOOKUP(PrivateSchedule[[#This Row],[ow]],RTARoutes[[StageCodes]:[RouteID]],6,FALSE), VLOOKUP(PrivateSchedule[[#This Row],[re]],RTARoutes[[StageCodes]:[RouteID]],6,FALSE))</f>
        <v>PVT262</v>
      </c>
      <c r="AE2493" t="str" cm="1">
        <f t="array" ref="AE2493">_xlfn.IFS( NOT(ISNA(VLOOKUP(PrivateSchedule[[#This Row],[ow]],RTARoutes[[StageCodes]:[RouteID]],6,FALSE))), "O",  NOT(ISNA(VLOOKUP(PrivateSchedule[[#This Row],[re]],RTARoutes[[StageCodes]:[RouteID]],6,FALSE))), "R")</f>
        <v>O</v>
      </c>
      <c r="AF2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94" spans="2:33">
      <c r="O2494" s="171" t="s">
        <v>421</v>
      </c>
      <c r="T2494" s="173" t="s">
        <v>3514</v>
      </c>
      <c r="U2494" t="str">
        <f t="shared" si="152"/>
        <v>VASCO-MPT Colony</v>
      </c>
      <c r="V2494" s="163">
        <v>0.86111111111111116</v>
      </c>
      <c r="AA2494" s="165" t="str">
        <f t="shared" si="153"/>
        <v/>
      </c>
      <c r="AB2494" t="str">
        <f t="shared" si="154"/>
        <v>VSD</v>
      </c>
      <c r="AC2494" t="str">
        <f t="shared" si="155"/>
        <v>GA01T6601</v>
      </c>
      <c r="AD2494" t="str">
        <f>_xlfn.IFNA(VLOOKUP(PrivateSchedule[[#This Row],[ow]],RTARoutes[[StageCodes]:[RouteID]],6,FALSE), VLOOKUP(PrivateSchedule[[#This Row],[re]],RTARoutes[[StageCodes]:[RouteID]],6,FALSE))</f>
        <v>PVT262</v>
      </c>
      <c r="AE2494" t="str" cm="1">
        <f t="array" ref="AE2494">_xlfn.IFS( NOT(ISNA(VLOOKUP(PrivateSchedule[[#This Row],[ow]],RTARoutes[[StageCodes]:[RouteID]],6,FALSE))), "O",  NOT(ISNA(VLOOKUP(PrivateSchedule[[#This Row],[re]],RTARoutes[[StageCodes]:[RouteID]],6,FALSE))), "R")</f>
        <v>R</v>
      </c>
      <c r="AF2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95" spans="2:33">
      <c r="B2495" s="171" t="s">
        <v>4318</v>
      </c>
      <c r="C2495" s="172" t="s">
        <v>4319</v>
      </c>
      <c r="E2495" s="176" t="s">
        <v>4320</v>
      </c>
      <c r="F2495" s="177" t="s">
        <v>4321</v>
      </c>
      <c r="J2495" s="171" t="s">
        <v>4322</v>
      </c>
      <c r="L2495" s="172" t="s">
        <v>16</v>
      </c>
      <c r="M2495" s="198">
        <v>27</v>
      </c>
      <c r="N2495" s="199">
        <v>10</v>
      </c>
      <c r="O2495" s="171" t="s">
        <v>3514</v>
      </c>
      <c r="T2495" s="173" t="s">
        <v>421</v>
      </c>
      <c r="U2495" t="str">
        <f t="shared" si="152"/>
        <v>MPT Colony-VASCO</v>
      </c>
      <c r="V2495" s="163">
        <v>0.3125</v>
      </c>
      <c r="AA2495" s="165" t="str">
        <f t="shared" si="153"/>
        <v/>
      </c>
      <c r="AB2495" t="str">
        <f t="shared" si="154"/>
        <v>VSD</v>
      </c>
      <c r="AC2495" t="str">
        <f t="shared" si="155"/>
        <v>GA02V4577</v>
      </c>
      <c r="AD2495" t="str">
        <f>_xlfn.IFNA(VLOOKUP(PrivateSchedule[[#This Row],[ow]],RTARoutes[[StageCodes]:[RouteID]],6,FALSE), VLOOKUP(PrivateSchedule[[#This Row],[re]],RTARoutes[[StageCodes]:[RouteID]],6,FALSE))</f>
        <v>PVT262</v>
      </c>
      <c r="AE2495" t="str" cm="1">
        <f t="array" ref="AE2495">_xlfn.IFS( NOT(ISNA(VLOOKUP(PrivateSchedule[[#This Row],[ow]],RTARoutes[[StageCodes]:[RouteID]],6,FALSE))), "O",  NOT(ISNA(VLOOKUP(PrivateSchedule[[#This Row],[re]],RTARoutes[[StageCodes]:[RouteID]],6,FALSE))), "R")</f>
        <v>O</v>
      </c>
      <c r="AF2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96" spans="2:33">
      <c r="O2496" s="171" t="s">
        <v>421</v>
      </c>
      <c r="T2496" s="173" t="s">
        <v>3514</v>
      </c>
      <c r="U2496" t="str">
        <f t="shared" si="152"/>
        <v>VASCO-MPT Colony</v>
      </c>
      <c r="V2496" s="163">
        <v>0.34027777777777779</v>
      </c>
      <c r="AA2496" s="165" t="str">
        <f t="shared" si="153"/>
        <v/>
      </c>
      <c r="AB2496" t="str">
        <f t="shared" si="154"/>
        <v>VSD</v>
      </c>
      <c r="AC2496" t="str">
        <f t="shared" si="155"/>
        <v>GA02V4577</v>
      </c>
      <c r="AD2496" t="str">
        <f>_xlfn.IFNA(VLOOKUP(PrivateSchedule[[#This Row],[ow]],RTARoutes[[StageCodes]:[RouteID]],6,FALSE), VLOOKUP(PrivateSchedule[[#This Row],[re]],RTARoutes[[StageCodes]:[RouteID]],6,FALSE))</f>
        <v>PVT262</v>
      </c>
      <c r="AE2496" t="str" cm="1">
        <f t="array" ref="AE2496">_xlfn.IFS( NOT(ISNA(VLOOKUP(PrivateSchedule[[#This Row],[ow]],RTARoutes[[StageCodes]:[RouteID]],6,FALSE))), "O",  NOT(ISNA(VLOOKUP(PrivateSchedule[[#This Row],[re]],RTARoutes[[StageCodes]:[RouteID]],6,FALSE))), "R")</f>
        <v>R</v>
      </c>
      <c r="AF2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97" spans="4:33">
      <c r="O2497" s="171" t="s">
        <v>3514</v>
      </c>
      <c r="T2497" s="173" t="s">
        <v>421</v>
      </c>
      <c r="U2497" t="str">
        <f t="shared" si="152"/>
        <v>MPT Colony-VASCO</v>
      </c>
      <c r="V2497" s="163">
        <v>0.41666666666666669</v>
      </c>
      <c r="AA2497" s="165" t="str">
        <f t="shared" si="153"/>
        <v/>
      </c>
      <c r="AB2497" t="str">
        <f t="shared" si="154"/>
        <v>VSD</v>
      </c>
      <c r="AC2497" t="str">
        <f t="shared" si="155"/>
        <v>GA02V4577</v>
      </c>
      <c r="AD2497" t="str">
        <f>_xlfn.IFNA(VLOOKUP(PrivateSchedule[[#This Row],[ow]],RTARoutes[[StageCodes]:[RouteID]],6,FALSE), VLOOKUP(PrivateSchedule[[#This Row],[re]],RTARoutes[[StageCodes]:[RouteID]],6,FALSE))</f>
        <v>PVT262</v>
      </c>
      <c r="AE2497" t="str" cm="1">
        <f t="array" ref="AE2497">_xlfn.IFS( NOT(ISNA(VLOOKUP(PrivateSchedule[[#This Row],[ow]],RTARoutes[[StageCodes]:[RouteID]],6,FALSE))), "O",  NOT(ISNA(VLOOKUP(PrivateSchedule[[#This Row],[re]],RTARoutes[[StageCodes]:[RouteID]],6,FALSE))), "R")</f>
        <v>O</v>
      </c>
      <c r="AF2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498" spans="4:33">
      <c r="O2498" s="171" t="s">
        <v>421</v>
      </c>
      <c r="T2498" s="173" t="s">
        <v>3514</v>
      </c>
      <c r="U2498" t="str">
        <f t="shared" si="152"/>
        <v>VASCO-MPT Colony</v>
      </c>
      <c r="V2498" s="163">
        <v>0.44444444444444442</v>
      </c>
      <c r="AA2498" s="165" t="str">
        <f t="shared" si="153"/>
        <v/>
      </c>
      <c r="AB2498" t="str">
        <f t="shared" si="154"/>
        <v>VSD</v>
      </c>
      <c r="AC2498" t="str">
        <f t="shared" si="155"/>
        <v>GA02V4577</v>
      </c>
      <c r="AD2498" t="str">
        <f>_xlfn.IFNA(VLOOKUP(PrivateSchedule[[#This Row],[ow]],RTARoutes[[StageCodes]:[RouteID]],6,FALSE), VLOOKUP(PrivateSchedule[[#This Row],[re]],RTARoutes[[StageCodes]:[RouteID]],6,FALSE))</f>
        <v>PVT262</v>
      </c>
      <c r="AE2498" t="str" cm="1">
        <f t="array" ref="AE2498">_xlfn.IFS( NOT(ISNA(VLOOKUP(PrivateSchedule[[#This Row],[ow]],RTARoutes[[StageCodes]:[RouteID]],6,FALSE))), "O",  NOT(ISNA(VLOOKUP(PrivateSchedule[[#This Row],[re]],RTARoutes[[StageCodes]:[RouteID]],6,FALSE))), "R")</f>
        <v>R</v>
      </c>
      <c r="AF2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499" spans="4:33">
      <c r="O2499" s="171" t="s">
        <v>3514</v>
      </c>
      <c r="T2499" s="173" t="s">
        <v>421</v>
      </c>
      <c r="U2499" t="str">
        <f t="shared" ref="U2499:U2562" si="156">_xlfn.IFNA(VLOOKUP($O2499,Code2Loc,2,FALSE)
&amp; IF( OR( ISNA($P2499), LEN($P2499)=0), "",  "-" &amp; VLOOKUP($P2499,Code2Loc,2,FALSE))
&amp; IF( OR( ISNA($Q2499), LEN($Q2499)=0), "",  "-" &amp; VLOOKUP($Q2499,Code2Loc,2,FALSE))
&amp; IF( OR( ISNA($R2499), LEN($R2499)=0), "",  "-" &amp; VLOOKUP($R2499,Code2Loc,2,FALSE))
&amp; IF( OR( ISNA($S2499), LEN($S2499)=0), "",  "-" &amp; VLOOKUP($S2499,Code2Loc,2,FALSE))
&amp; IF( OR( ISNA($T2499), LEN($T2499)=0), "",  "-" &amp; VLOOKUP($T2499,Code2Loc,2,FALSE)),"")</f>
        <v>MPT Colony-VASCO</v>
      </c>
      <c r="V2499" s="163">
        <v>0.52083333333333337</v>
      </c>
      <c r="AA2499" s="165" t="str">
        <f t="shared" ref="AA2499:AA2562" si="157">IF(ISBLANK($V2499), "", _xlfn.IFNA($V2499 + _xlfn.IFNA( VLOOKUP($O2499 &amp; IF(ISBLANK($P2499),"", "-" &amp; $P2499) &amp; IF(ISBLANK($Q2499),"", "-" &amp; $Q2499) &amp; IF(ISBLANK($R2499),"", "-" &amp; $R2499) &amp; IF(ISBLANK($S2499),"", "-" &amp; $S2499) &amp; IF(ISBLANK($T2499),"", "-" &amp; $T2499),TravelTime,8,FALSE), VLOOKUP($T2499 &amp; IF(ISBLANK($S2499),"", "-" &amp; $S2499) &amp; IF(ISBLANK($R2499),"", "-" &amp; $R2499) &amp; IF(ISBLANK($Q2499),"", "-" &amp; $Q2499) &amp; IF(ISBLANK($P2499),"", "-" &amp; $P2499) &amp; IF(ISBLANK($O2499),"", "-" &amp; $O2499),TravelTime,8,FALSE)) / 1440, ""))</f>
        <v/>
      </c>
      <c r="AB2499" t="str">
        <f t="shared" ref="AB2499:AB2562" si="158">IF(AND(LEN($A2499)&lt;&gt;0,LEN($A2499)&lt;&gt;0),$A2499,$AB2498)</f>
        <v>VSD</v>
      </c>
      <c r="AC2499" t="str">
        <f t="shared" ref="AC2499:AC2562" si="159">IF(AND(LEN($J2499)&lt;&gt;0,LEN($B2499)&lt;&gt;0),$J2499,$AC2498)</f>
        <v>GA02V4577</v>
      </c>
      <c r="AD2499" t="str">
        <f>_xlfn.IFNA(VLOOKUP(PrivateSchedule[[#This Row],[ow]],RTARoutes[[StageCodes]:[RouteID]],6,FALSE), VLOOKUP(PrivateSchedule[[#This Row],[re]],RTARoutes[[StageCodes]:[RouteID]],6,FALSE))</f>
        <v>PVT262</v>
      </c>
      <c r="AE2499" t="str" cm="1">
        <f t="array" ref="AE2499">_xlfn.IFS( NOT(ISNA(VLOOKUP(PrivateSchedule[[#This Row],[ow]],RTARoutes[[StageCodes]:[RouteID]],6,FALSE))), "O",  NOT(ISNA(VLOOKUP(PrivateSchedule[[#This Row],[re]],RTARoutes[[StageCodes]:[RouteID]],6,FALSE))), "R")</f>
        <v>O</v>
      </c>
      <c r="AF2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00" spans="4:33">
      <c r="O2500" s="171" t="s">
        <v>421</v>
      </c>
      <c r="T2500" s="173" t="s">
        <v>3514</v>
      </c>
      <c r="U2500" t="str">
        <f t="shared" si="156"/>
        <v>VASCO-MPT Colony</v>
      </c>
      <c r="V2500" s="163">
        <v>0.54861111111111116</v>
      </c>
      <c r="AA2500" s="165" t="str">
        <f t="shared" si="157"/>
        <v/>
      </c>
      <c r="AB2500" t="str">
        <f t="shared" si="158"/>
        <v>VSD</v>
      </c>
      <c r="AC2500" t="str">
        <f t="shared" si="159"/>
        <v>GA02V4577</v>
      </c>
      <c r="AD2500" t="str">
        <f>_xlfn.IFNA(VLOOKUP(PrivateSchedule[[#This Row],[ow]],RTARoutes[[StageCodes]:[RouteID]],6,FALSE), VLOOKUP(PrivateSchedule[[#This Row],[re]],RTARoutes[[StageCodes]:[RouteID]],6,FALSE))</f>
        <v>PVT262</v>
      </c>
      <c r="AE2500" t="str" cm="1">
        <f t="array" ref="AE2500">_xlfn.IFS( NOT(ISNA(VLOOKUP(PrivateSchedule[[#This Row],[ow]],RTARoutes[[StageCodes]:[RouteID]],6,FALSE))), "O",  NOT(ISNA(VLOOKUP(PrivateSchedule[[#This Row],[re]],RTARoutes[[StageCodes]:[RouteID]],6,FALSE))), "R")</f>
        <v>R</v>
      </c>
      <c r="AF2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01" spans="4:33">
      <c r="O2501" s="171" t="s">
        <v>3514</v>
      </c>
      <c r="T2501" s="173" t="s">
        <v>421</v>
      </c>
      <c r="U2501" t="str">
        <f t="shared" si="156"/>
        <v>MPT Colony-VASCO</v>
      </c>
      <c r="V2501" s="163">
        <v>0.625</v>
      </c>
      <c r="AA2501" s="165" t="str">
        <f t="shared" si="157"/>
        <v/>
      </c>
      <c r="AB2501" t="str">
        <f t="shared" si="158"/>
        <v>VSD</v>
      </c>
      <c r="AC2501" t="str">
        <f t="shared" si="159"/>
        <v>GA02V4577</v>
      </c>
      <c r="AD2501" t="str">
        <f>_xlfn.IFNA(VLOOKUP(PrivateSchedule[[#This Row],[ow]],RTARoutes[[StageCodes]:[RouteID]],6,FALSE), VLOOKUP(PrivateSchedule[[#This Row],[re]],RTARoutes[[StageCodes]:[RouteID]],6,FALSE))</f>
        <v>PVT262</v>
      </c>
      <c r="AE2501" t="str" cm="1">
        <f t="array" ref="AE2501">_xlfn.IFS( NOT(ISNA(VLOOKUP(PrivateSchedule[[#This Row],[ow]],RTARoutes[[StageCodes]:[RouteID]],6,FALSE))), "O",  NOT(ISNA(VLOOKUP(PrivateSchedule[[#This Row],[re]],RTARoutes[[StageCodes]:[RouteID]],6,FALSE))), "R")</f>
        <v>O</v>
      </c>
      <c r="AF2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02" spans="4:33">
      <c r="O2502" s="171" t="s">
        <v>421</v>
      </c>
      <c r="T2502" s="173" t="s">
        <v>3514</v>
      </c>
      <c r="U2502" t="str">
        <f t="shared" si="156"/>
        <v>VASCO-MPT Colony</v>
      </c>
      <c r="V2502" s="163">
        <v>0.65277777777777779</v>
      </c>
      <c r="AA2502" s="165" t="str">
        <f t="shared" si="157"/>
        <v/>
      </c>
      <c r="AB2502" t="str">
        <f t="shared" si="158"/>
        <v>VSD</v>
      </c>
      <c r="AC2502" t="str">
        <f t="shared" si="159"/>
        <v>GA02V4577</v>
      </c>
      <c r="AD2502" t="str">
        <f>_xlfn.IFNA(VLOOKUP(PrivateSchedule[[#This Row],[ow]],RTARoutes[[StageCodes]:[RouteID]],6,FALSE), VLOOKUP(PrivateSchedule[[#This Row],[re]],RTARoutes[[StageCodes]:[RouteID]],6,FALSE))</f>
        <v>PVT262</v>
      </c>
      <c r="AE2502" t="str" cm="1">
        <f t="array" ref="AE2502">_xlfn.IFS( NOT(ISNA(VLOOKUP(PrivateSchedule[[#This Row],[ow]],RTARoutes[[StageCodes]:[RouteID]],6,FALSE))), "O",  NOT(ISNA(VLOOKUP(PrivateSchedule[[#This Row],[re]],RTARoutes[[StageCodes]:[RouteID]],6,FALSE))), "R")</f>
        <v>R</v>
      </c>
      <c r="AF2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03" spans="4:33">
      <c r="O2503" s="171" t="s">
        <v>3514</v>
      </c>
      <c r="T2503" s="173" t="s">
        <v>421</v>
      </c>
      <c r="U2503" t="str">
        <f t="shared" si="156"/>
        <v>MPT Colony-VASCO</v>
      </c>
      <c r="V2503" s="163">
        <v>0.72916666666666663</v>
      </c>
      <c r="AA2503" s="165" t="str">
        <f t="shared" si="157"/>
        <v/>
      </c>
      <c r="AB2503" t="str">
        <f t="shared" si="158"/>
        <v>VSD</v>
      </c>
      <c r="AC2503" t="str">
        <f t="shared" si="159"/>
        <v>GA02V4577</v>
      </c>
      <c r="AD2503" t="str">
        <f>_xlfn.IFNA(VLOOKUP(PrivateSchedule[[#This Row],[ow]],RTARoutes[[StageCodes]:[RouteID]],6,FALSE), VLOOKUP(PrivateSchedule[[#This Row],[re]],RTARoutes[[StageCodes]:[RouteID]],6,FALSE))</f>
        <v>PVT262</v>
      </c>
      <c r="AE2503" t="str" cm="1">
        <f t="array" ref="AE2503">_xlfn.IFS( NOT(ISNA(VLOOKUP(PrivateSchedule[[#This Row],[ow]],RTARoutes[[StageCodes]:[RouteID]],6,FALSE))), "O",  NOT(ISNA(VLOOKUP(PrivateSchedule[[#This Row],[re]],RTARoutes[[StageCodes]:[RouteID]],6,FALSE))), "R")</f>
        <v>O</v>
      </c>
      <c r="AF2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04" spans="4:33">
      <c r="O2504" s="171" t="s">
        <v>421</v>
      </c>
      <c r="T2504" s="173" t="s">
        <v>3514</v>
      </c>
      <c r="U2504" t="str">
        <f t="shared" si="156"/>
        <v>VASCO-MPT Colony</v>
      </c>
      <c r="V2504" s="163">
        <v>0.75694444444444442</v>
      </c>
      <c r="AA2504" s="165" t="str">
        <f t="shared" si="157"/>
        <v/>
      </c>
      <c r="AB2504" t="str">
        <f t="shared" si="158"/>
        <v>VSD</v>
      </c>
      <c r="AC2504" t="str">
        <f t="shared" si="159"/>
        <v>GA02V4577</v>
      </c>
      <c r="AD2504" t="str">
        <f>_xlfn.IFNA(VLOOKUP(PrivateSchedule[[#This Row],[ow]],RTARoutes[[StageCodes]:[RouteID]],6,FALSE), VLOOKUP(PrivateSchedule[[#This Row],[re]],RTARoutes[[StageCodes]:[RouteID]],6,FALSE))</f>
        <v>PVT262</v>
      </c>
      <c r="AE2504" t="str" cm="1">
        <f t="array" ref="AE2504">_xlfn.IFS( NOT(ISNA(VLOOKUP(PrivateSchedule[[#This Row],[ow]],RTARoutes[[StageCodes]:[RouteID]],6,FALSE))), "O",  NOT(ISNA(VLOOKUP(PrivateSchedule[[#This Row],[re]],RTARoutes[[StageCodes]:[RouteID]],6,FALSE))), "R")</f>
        <v>R</v>
      </c>
      <c r="AF2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05" spans="4:33">
      <c r="O2505" s="171" t="s">
        <v>3514</v>
      </c>
      <c r="T2505" s="173" t="s">
        <v>421</v>
      </c>
      <c r="U2505" t="str">
        <f t="shared" si="156"/>
        <v>MPT Colony-VASCO</v>
      </c>
      <c r="V2505" s="163">
        <v>0.83333333333333337</v>
      </c>
      <c r="AA2505" s="165" t="str">
        <f t="shared" si="157"/>
        <v/>
      </c>
      <c r="AB2505" t="str">
        <f t="shared" si="158"/>
        <v>VSD</v>
      </c>
      <c r="AC2505" t="str">
        <f t="shared" si="159"/>
        <v>GA02V4577</v>
      </c>
      <c r="AD2505" t="str">
        <f>_xlfn.IFNA(VLOOKUP(PrivateSchedule[[#This Row],[ow]],RTARoutes[[StageCodes]:[RouteID]],6,FALSE), VLOOKUP(PrivateSchedule[[#This Row],[re]],RTARoutes[[StageCodes]:[RouteID]],6,FALSE))</f>
        <v>PVT262</v>
      </c>
      <c r="AE2505" t="str" cm="1">
        <f t="array" ref="AE2505">_xlfn.IFS( NOT(ISNA(VLOOKUP(PrivateSchedule[[#This Row],[ow]],RTARoutes[[StageCodes]:[RouteID]],6,FALSE))), "O",  NOT(ISNA(VLOOKUP(PrivateSchedule[[#This Row],[re]],RTARoutes[[StageCodes]:[RouteID]],6,FALSE))), "R")</f>
        <v>O</v>
      </c>
      <c r="AF2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06" spans="4:33">
      <c r="O2506" s="171" t="s">
        <v>421</v>
      </c>
      <c r="T2506" s="173" t="s">
        <v>3514</v>
      </c>
      <c r="U2506" t="str">
        <f t="shared" si="156"/>
        <v>VASCO-MPT Colony</v>
      </c>
      <c r="V2506" s="163">
        <v>0.86805555555555558</v>
      </c>
      <c r="AA2506" s="165" t="str">
        <f t="shared" si="157"/>
        <v/>
      </c>
      <c r="AB2506" t="str">
        <f t="shared" si="158"/>
        <v>VSD</v>
      </c>
      <c r="AC2506" t="str">
        <f t="shared" si="159"/>
        <v>GA02V4577</v>
      </c>
      <c r="AD2506" t="str">
        <f>_xlfn.IFNA(VLOOKUP(PrivateSchedule[[#This Row],[ow]],RTARoutes[[StageCodes]:[RouteID]],6,FALSE), VLOOKUP(PrivateSchedule[[#This Row],[re]],RTARoutes[[StageCodes]:[RouteID]],6,FALSE))</f>
        <v>PVT262</v>
      </c>
      <c r="AE2506" t="str" cm="1">
        <f t="array" ref="AE2506">_xlfn.IFS( NOT(ISNA(VLOOKUP(PrivateSchedule[[#This Row],[ow]],RTARoutes[[StageCodes]:[RouteID]],6,FALSE))), "O",  NOT(ISNA(VLOOKUP(PrivateSchedule[[#This Row],[re]],RTARoutes[[StageCodes]:[RouteID]],6,FALSE))), "R")</f>
        <v>R</v>
      </c>
      <c r="AF2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07" spans="4:33">
      <c r="D2507" s="172" t="s">
        <v>4323</v>
      </c>
      <c r="J2507" s="171" t="s">
        <v>4324</v>
      </c>
      <c r="O2507" s="171" t="s">
        <v>3514</v>
      </c>
      <c r="T2507" s="173" t="s">
        <v>421</v>
      </c>
      <c r="U2507" t="str">
        <f t="shared" si="156"/>
        <v>MPT Colony-VASCO</v>
      </c>
      <c r="V2507" s="163">
        <v>0.3263888888888889</v>
      </c>
      <c r="AA2507" s="165" t="str">
        <f t="shared" si="157"/>
        <v/>
      </c>
      <c r="AB2507" t="str">
        <f t="shared" si="158"/>
        <v>VSD</v>
      </c>
      <c r="AC2507" t="str">
        <f t="shared" si="159"/>
        <v>GA02V4577</v>
      </c>
      <c r="AD2507" t="str">
        <f>_xlfn.IFNA(VLOOKUP(PrivateSchedule[[#This Row],[ow]],RTARoutes[[StageCodes]:[RouteID]],6,FALSE), VLOOKUP(PrivateSchedule[[#This Row],[re]],RTARoutes[[StageCodes]:[RouteID]],6,FALSE))</f>
        <v>PVT262</v>
      </c>
      <c r="AE2507" t="str" cm="1">
        <f t="array" ref="AE2507">_xlfn.IFS( NOT(ISNA(VLOOKUP(PrivateSchedule[[#This Row],[ow]],RTARoutes[[StageCodes]:[RouteID]],6,FALSE))), "O",  NOT(ISNA(VLOOKUP(PrivateSchedule[[#This Row],[re]],RTARoutes[[StageCodes]:[RouteID]],6,FALSE))), "R")</f>
        <v>O</v>
      </c>
      <c r="AF2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08" spans="4:33">
      <c r="O2508" s="171" t="s">
        <v>421</v>
      </c>
      <c r="T2508" s="173" t="s">
        <v>3514</v>
      </c>
      <c r="U2508" t="str">
        <f t="shared" si="156"/>
        <v>VASCO-MPT Colony</v>
      </c>
      <c r="V2508" s="163">
        <v>0.35416666666666669</v>
      </c>
      <c r="AA2508" s="165" t="str">
        <f t="shared" si="157"/>
        <v/>
      </c>
      <c r="AB2508" t="str">
        <f t="shared" si="158"/>
        <v>VSD</v>
      </c>
      <c r="AC2508" t="str">
        <f t="shared" si="159"/>
        <v>GA02V4577</v>
      </c>
      <c r="AD2508" t="str">
        <f>_xlfn.IFNA(VLOOKUP(PrivateSchedule[[#This Row],[ow]],RTARoutes[[StageCodes]:[RouteID]],6,FALSE), VLOOKUP(PrivateSchedule[[#This Row],[re]],RTARoutes[[StageCodes]:[RouteID]],6,FALSE))</f>
        <v>PVT262</v>
      </c>
      <c r="AE2508" t="str" cm="1">
        <f t="array" ref="AE2508">_xlfn.IFS( NOT(ISNA(VLOOKUP(PrivateSchedule[[#This Row],[ow]],RTARoutes[[StageCodes]:[RouteID]],6,FALSE))), "O",  NOT(ISNA(VLOOKUP(PrivateSchedule[[#This Row],[re]],RTARoutes[[StageCodes]:[RouteID]],6,FALSE))), "R")</f>
        <v>R</v>
      </c>
      <c r="AF2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09" spans="4:33">
      <c r="O2509" s="171" t="s">
        <v>3514</v>
      </c>
      <c r="T2509" s="173" t="s">
        <v>421</v>
      </c>
      <c r="U2509" t="str">
        <f t="shared" si="156"/>
        <v>MPT Colony-VASCO</v>
      </c>
      <c r="V2509" s="163">
        <v>0.43055555555555558</v>
      </c>
      <c r="AA2509" s="165" t="str">
        <f t="shared" si="157"/>
        <v/>
      </c>
      <c r="AB2509" t="str">
        <f t="shared" si="158"/>
        <v>VSD</v>
      </c>
      <c r="AC2509" t="str">
        <f t="shared" si="159"/>
        <v>GA02V4577</v>
      </c>
      <c r="AD2509" t="str">
        <f>_xlfn.IFNA(VLOOKUP(PrivateSchedule[[#This Row],[ow]],RTARoutes[[StageCodes]:[RouteID]],6,FALSE), VLOOKUP(PrivateSchedule[[#This Row],[re]],RTARoutes[[StageCodes]:[RouteID]],6,FALSE))</f>
        <v>PVT262</v>
      </c>
      <c r="AE2509" t="str" cm="1">
        <f t="array" ref="AE2509">_xlfn.IFS( NOT(ISNA(VLOOKUP(PrivateSchedule[[#This Row],[ow]],RTARoutes[[StageCodes]:[RouteID]],6,FALSE))), "O",  NOT(ISNA(VLOOKUP(PrivateSchedule[[#This Row],[re]],RTARoutes[[StageCodes]:[RouteID]],6,FALSE))), "R")</f>
        <v>O</v>
      </c>
      <c r="AF2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10" spans="4:33">
      <c r="O2510" s="171" t="s">
        <v>421</v>
      </c>
      <c r="T2510" s="173" t="s">
        <v>3514</v>
      </c>
      <c r="U2510" t="str">
        <f t="shared" si="156"/>
        <v>VASCO-MPT Colony</v>
      </c>
      <c r="V2510" s="163">
        <v>0.45833333333333331</v>
      </c>
      <c r="AA2510" s="165" t="str">
        <f t="shared" si="157"/>
        <v/>
      </c>
      <c r="AB2510" t="str">
        <f t="shared" si="158"/>
        <v>VSD</v>
      </c>
      <c r="AC2510" t="str">
        <f t="shared" si="159"/>
        <v>GA02V4577</v>
      </c>
      <c r="AD2510" t="str">
        <f>_xlfn.IFNA(VLOOKUP(PrivateSchedule[[#This Row],[ow]],RTARoutes[[StageCodes]:[RouteID]],6,FALSE), VLOOKUP(PrivateSchedule[[#This Row],[re]],RTARoutes[[StageCodes]:[RouteID]],6,FALSE))</f>
        <v>PVT262</v>
      </c>
      <c r="AE2510" t="str" cm="1">
        <f t="array" ref="AE2510">_xlfn.IFS( NOT(ISNA(VLOOKUP(PrivateSchedule[[#This Row],[ow]],RTARoutes[[StageCodes]:[RouteID]],6,FALSE))), "O",  NOT(ISNA(VLOOKUP(PrivateSchedule[[#This Row],[re]],RTARoutes[[StageCodes]:[RouteID]],6,FALSE))), "R")</f>
        <v>R</v>
      </c>
      <c r="AF2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11" spans="4:33">
      <c r="O2511" s="171" t="s">
        <v>3514</v>
      </c>
      <c r="T2511" s="173" t="s">
        <v>421</v>
      </c>
      <c r="U2511" t="str">
        <f t="shared" si="156"/>
        <v>MPT Colony-VASCO</v>
      </c>
      <c r="V2511" s="163">
        <v>0.53472222222222221</v>
      </c>
      <c r="AA2511" s="165" t="str">
        <f t="shared" si="157"/>
        <v/>
      </c>
      <c r="AB2511" t="str">
        <f t="shared" si="158"/>
        <v>VSD</v>
      </c>
      <c r="AC2511" t="str">
        <f t="shared" si="159"/>
        <v>GA02V4577</v>
      </c>
      <c r="AD2511" t="str">
        <f>_xlfn.IFNA(VLOOKUP(PrivateSchedule[[#This Row],[ow]],RTARoutes[[StageCodes]:[RouteID]],6,FALSE), VLOOKUP(PrivateSchedule[[#This Row],[re]],RTARoutes[[StageCodes]:[RouteID]],6,FALSE))</f>
        <v>PVT262</v>
      </c>
      <c r="AE2511" t="str" cm="1">
        <f t="array" ref="AE2511">_xlfn.IFS( NOT(ISNA(VLOOKUP(PrivateSchedule[[#This Row],[ow]],RTARoutes[[StageCodes]:[RouteID]],6,FALSE))), "O",  NOT(ISNA(VLOOKUP(PrivateSchedule[[#This Row],[re]],RTARoutes[[StageCodes]:[RouteID]],6,FALSE))), "R")</f>
        <v>O</v>
      </c>
      <c r="AF2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12" spans="4:33">
      <c r="O2512" s="171" t="s">
        <v>421</v>
      </c>
      <c r="T2512" s="173" t="s">
        <v>3514</v>
      </c>
      <c r="U2512" t="str">
        <f t="shared" si="156"/>
        <v>VASCO-MPT Colony</v>
      </c>
      <c r="V2512" s="163">
        <v>0.5625</v>
      </c>
      <c r="AA2512" s="165" t="str">
        <f t="shared" si="157"/>
        <v/>
      </c>
      <c r="AB2512" t="str">
        <f t="shared" si="158"/>
        <v>VSD</v>
      </c>
      <c r="AC2512" t="str">
        <f t="shared" si="159"/>
        <v>GA02V4577</v>
      </c>
      <c r="AD2512" t="str">
        <f>_xlfn.IFNA(VLOOKUP(PrivateSchedule[[#This Row],[ow]],RTARoutes[[StageCodes]:[RouteID]],6,FALSE), VLOOKUP(PrivateSchedule[[#This Row],[re]],RTARoutes[[StageCodes]:[RouteID]],6,FALSE))</f>
        <v>PVT262</v>
      </c>
      <c r="AE2512" t="str" cm="1">
        <f t="array" ref="AE2512">_xlfn.IFS( NOT(ISNA(VLOOKUP(PrivateSchedule[[#This Row],[ow]],RTARoutes[[StageCodes]:[RouteID]],6,FALSE))), "O",  NOT(ISNA(VLOOKUP(PrivateSchedule[[#This Row],[re]],RTARoutes[[StageCodes]:[RouteID]],6,FALSE))), "R")</f>
        <v>R</v>
      </c>
      <c r="AF2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13" spans="2:33">
      <c r="O2513" s="171" t="s">
        <v>3514</v>
      </c>
      <c r="T2513" s="173" t="s">
        <v>421</v>
      </c>
      <c r="U2513" t="str">
        <f t="shared" si="156"/>
        <v>MPT Colony-VASCO</v>
      </c>
      <c r="V2513" s="163">
        <v>0.63888888888888884</v>
      </c>
      <c r="AA2513" s="165" t="str">
        <f t="shared" si="157"/>
        <v/>
      </c>
      <c r="AB2513" t="str">
        <f t="shared" si="158"/>
        <v>VSD</v>
      </c>
      <c r="AC2513" t="str">
        <f t="shared" si="159"/>
        <v>GA02V4577</v>
      </c>
      <c r="AD2513" t="str">
        <f>_xlfn.IFNA(VLOOKUP(PrivateSchedule[[#This Row],[ow]],RTARoutes[[StageCodes]:[RouteID]],6,FALSE), VLOOKUP(PrivateSchedule[[#This Row],[re]],RTARoutes[[StageCodes]:[RouteID]],6,FALSE))</f>
        <v>PVT262</v>
      </c>
      <c r="AE2513" t="str" cm="1">
        <f t="array" ref="AE2513">_xlfn.IFS( NOT(ISNA(VLOOKUP(PrivateSchedule[[#This Row],[ow]],RTARoutes[[StageCodes]:[RouteID]],6,FALSE))), "O",  NOT(ISNA(VLOOKUP(PrivateSchedule[[#This Row],[re]],RTARoutes[[StageCodes]:[RouteID]],6,FALSE))), "R")</f>
        <v>O</v>
      </c>
      <c r="AF2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14" spans="2:33">
      <c r="O2514" s="171" t="s">
        <v>421</v>
      </c>
      <c r="T2514" s="173" t="s">
        <v>3514</v>
      </c>
      <c r="U2514" t="str">
        <f t="shared" si="156"/>
        <v>VASCO-MPT Colony</v>
      </c>
      <c r="V2514" s="163">
        <v>0.66666666666666663</v>
      </c>
      <c r="AA2514" s="165" t="str">
        <f t="shared" si="157"/>
        <v/>
      </c>
      <c r="AB2514" t="str">
        <f t="shared" si="158"/>
        <v>VSD</v>
      </c>
      <c r="AC2514" t="str">
        <f t="shared" si="159"/>
        <v>GA02V4577</v>
      </c>
      <c r="AD2514" t="str">
        <f>_xlfn.IFNA(VLOOKUP(PrivateSchedule[[#This Row],[ow]],RTARoutes[[StageCodes]:[RouteID]],6,FALSE), VLOOKUP(PrivateSchedule[[#This Row],[re]],RTARoutes[[StageCodes]:[RouteID]],6,FALSE))</f>
        <v>PVT262</v>
      </c>
      <c r="AE2514" t="str" cm="1">
        <f t="array" ref="AE2514">_xlfn.IFS( NOT(ISNA(VLOOKUP(PrivateSchedule[[#This Row],[ow]],RTARoutes[[StageCodes]:[RouteID]],6,FALSE))), "O",  NOT(ISNA(VLOOKUP(PrivateSchedule[[#This Row],[re]],RTARoutes[[StageCodes]:[RouteID]],6,FALSE))), "R")</f>
        <v>R</v>
      </c>
      <c r="AF2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15" spans="2:33">
      <c r="O2515" s="171" t="s">
        <v>3514</v>
      </c>
      <c r="T2515" s="173" t="s">
        <v>421</v>
      </c>
      <c r="U2515" t="str">
        <f t="shared" si="156"/>
        <v>MPT Colony-VASCO</v>
      </c>
      <c r="V2515" s="163">
        <v>0.74305555555555558</v>
      </c>
      <c r="AA2515" s="165" t="str">
        <f t="shared" si="157"/>
        <v/>
      </c>
      <c r="AB2515" t="str">
        <f t="shared" si="158"/>
        <v>VSD</v>
      </c>
      <c r="AC2515" t="str">
        <f t="shared" si="159"/>
        <v>GA02V4577</v>
      </c>
      <c r="AD2515" t="str">
        <f>_xlfn.IFNA(VLOOKUP(PrivateSchedule[[#This Row],[ow]],RTARoutes[[StageCodes]:[RouteID]],6,FALSE), VLOOKUP(PrivateSchedule[[#This Row],[re]],RTARoutes[[StageCodes]:[RouteID]],6,FALSE))</f>
        <v>PVT262</v>
      </c>
      <c r="AE2515" t="str" cm="1">
        <f t="array" ref="AE2515">_xlfn.IFS( NOT(ISNA(VLOOKUP(PrivateSchedule[[#This Row],[ow]],RTARoutes[[StageCodes]:[RouteID]],6,FALSE))), "O",  NOT(ISNA(VLOOKUP(PrivateSchedule[[#This Row],[re]],RTARoutes[[StageCodes]:[RouteID]],6,FALSE))), "R")</f>
        <v>O</v>
      </c>
      <c r="AF2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16" spans="2:33">
      <c r="O2516" s="171" t="s">
        <v>421</v>
      </c>
      <c r="T2516" s="173" t="s">
        <v>3514</v>
      </c>
      <c r="U2516" t="str">
        <f t="shared" si="156"/>
        <v>VASCO-MPT Colony</v>
      </c>
      <c r="V2516" s="163">
        <v>0.77083333333333337</v>
      </c>
      <c r="AA2516" s="165" t="str">
        <f t="shared" si="157"/>
        <v/>
      </c>
      <c r="AB2516" t="str">
        <f t="shared" si="158"/>
        <v>VSD</v>
      </c>
      <c r="AC2516" t="str">
        <f t="shared" si="159"/>
        <v>GA02V4577</v>
      </c>
      <c r="AD2516" t="str">
        <f>_xlfn.IFNA(VLOOKUP(PrivateSchedule[[#This Row],[ow]],RTARoutes[[StageCodes]:[RouteID]],6,FALSE), VLOOKUP(PrivateSchedule[[#This Row],[re]],RTARoutes[[StageCodes]:[RouteID]],6,FALSE))</f>
        <v>PVT262</v>
      </c>
      <c r="AE2516" t="str" cm="1">
        <f t="array" ref="AE2516">_xlfn.IFS( NOT(ISNA(VLOOKUP(PrivateSchedule[[#This Row],[ow]],RTARoutes[[StageCodes]:[RouteID]],6,FALSE))), "O",  NOT(ISNA(VLOOKUP(PrivateSchedule[[#This Row],[re]],RTARoutes[[StageCodes]:[RouteID]],6,FALSE))), "R")</f>
        <v>R</v>
      </c>
      <c r="AF2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17" spans="2:33">
      <c r="O2517" s="171" t="s">
        <v>3514</v>
      </c>
      <c r="T2517" s="173" t="s">
        <v>421</v>
      </c>
      <c r="U2517" t="str">
        <f t="shared" si="156"/>
        <v>MPT Colony-VASCO</v>
      </c>
      <c r="V2517" s="163">
        <v>0.84722222222222221</v>
      </c>
      <c r="AA2517" s="165" t="str">
        <f t="shared" si="157"/>
        <v/>
      </c>
      <c r="AB2517" t="str">
        <f t="shared" si="158"/>
        <v>VSD</v>
      </c>
      <c r="AC2517" t="str">
        <f t="shared" si="159"/>
        <v>GA02V4577</v>
      </c>
      <c r="AD2517" t="str">
        <f>_xlfn.IFNA(VLOOKUP(PrivateSchedule[[#This Row],[ow]],RTARoutes[[StageCodes]:[RouteID]],6,FALSE), VLOOKUP(PrivateSchedule[[#This Row],[re]],RTARoutes[[StageCodes]:[RouteID]],6,FALSE))</f>
        <v>PVT262</v>
      </c>
      <c r="AE2517" t="str" cm="1">
        <f t="array" ref="AE2517">_xlfn.IFS( NOT(ISNA(VLOOKUP(PrivateSchedule[[#This Row],[ow]],RTARoutes[[StageCodes]:[RouteID]],6,FALSE))), "O",  NOT(ISNA(VLOOKUP(PrivateSchedule[[#This Row],[re]],RTARoutes[[StageCodes]:[RouteID]],6,FALSE))), "R")</f>
        <v>O</v>
      </c>
      <c r="AF2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18" spans="2:33">
      <c r="O2518" s="171" t="s">
        <v>421</v>
      </c>
      <c r="T2518" s="173" t="s">
        <v>3514</v>
      </c>
      <c r="U2518" t="str">
        <f t="shared" si="156"/>
        <v>VASCO-MPT Colony</v>
      </c>
      <c r="V2518" s="163">
        <v>0.88194444444444442</v>
      </c>
      <c r="AA2518" s="165" t="str">
        <f t="shared" si="157"/>
        <v/>
      </c>
      <c r="AB2518" t="str">
        <f t="shared" si="158"/>
        <v>VSD</v>
      </c>
      <c r="AC2518" t="str">
        <f t="shared" si="159"/>
        <v>GA02V4577</v>
      </c>
      <c r="AD2518" t="str">
        <f>_xlfn.IFNA(VLOOKUP(PrivateSchedule[[#This Row],[ow]],RTARoutes[[StageCodes]:[RouteID]],6,FALSE), VLOOKUP(PrivateSchedule[[#This Row],[re]],RTARoutes[[StageCodes]:[RouteID]],6,FALSE))</f>
        <v>PVT262</v>
      </c>
      <c r="AE2518" t="str" cm="1">
        <f t="array" ref="AE2518">_xlfn.IFS( NOT(ISNA(VLOOKUP(PrivateSchedule[[#This Row],[ow]],RTARoutes[[StageCodes]:[RouteID]],6,FALSE))), "O",  NOT(ISNA(VLOOKUP(PrivateSchedule[[#This Row],[re]],RTARoutes[[StageCodes]:[RouteID]],6,FALSE))), "R")</f>
        <v>R</v>
      </c>
      <c r="AF2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19" spans="2:33">
      <c r="B2519" s="171" t="s">
        <v>4325</v>
      </c>
      <c r="C2519" s="172" t="s">
        <v>4326</v>
      </c>
      <c r="E2519" s="176" t="s">
        <v>4327</v>
      </c>
      <c r="F2519" s="177" t="s">
        <v>4328</v>
      </c>
      <c r="J2519" s="171" t="s">
        <v>4329</v>
      </c>
      <c r="L2519" s="172" t="s">
        <v>16</v>
      </c>
      <c r="M2519" s="198">
        <v>25</v>
      </c>
      <c r="N2519" s="199">
        <v>10</v>
      </c>
      <c r="O2519" s="171" t="s">
        <v>3514</v>
      </c>
      <c r="T2519" s="173" t="s">
        <v>421</v>
      </c>
      <c r="U2519" t="str">
        <f t="shared" si="156"/>
        <v>MPT Colony-VASCO</v>
      </c>
      <c r="V2519" s="163">
        <v>0.33333333333333331</v>
      </c>
      <c r="AA2519" s="165" t="str">
        <f t="shared" si="157"/>
        <v/>
      </c>
      <c r="AB2519" t="str">
        <f t="shared" si="158"/>
        <v>VSD</v>
      </c>
      <c r="AC2519" t="str">
        <f t="shared" si="159"/>
        <v xml:space="preserve">GA06T2704
</v>
      </c>
      <c r="AD2519" t="str">
        <f>_xlfn.IFNA(VLOOKUP(PrivateSchedule[[#This Row],[ow]],RTARoutes[[StageCodes]:[RouteID]],6,FALSE), VLOOKUP(PrivateSchedule[[#This Row],[re]],RTARoutes[[StageCodes]:[RouteID]],6,FALSE))</f>
        <v>PVT262</v>
      </c>
      <c r="AE2519" t="str" cm="1">
        <f t="array" ref="AE2519">_xlfn.IFS( NOT(ISNA(VLOOKUP(PrivateSchedule[[#This Row],[ow]],RTARoutes[[StageCodes]:[RouteID]],6,FALSE))), "O",  NOT(ISNA(VLOOKUP(PrivateSchedule[[#This Row],[re]],RTARoutes[[StageCodes]:[RouteID]],6,FALSE))), "R")</f>
        <v>O</v>
      </c>
      <c r="AF2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20" spans="2:33">
      <c r="O2520" s="171" t="s">
        <v>421</v>
      </c>
      <c r="T2520" s="173" t="s">
        <v>3514</v>
      </c>
      <c r="U2520" t="str">
        <f t="shared" si="156"/>
        <v>VASCO-MPT Colony</v>
      </c>
      <c r="V2520" s="163">
        <v>0.3611111111111111</v>
      </c>
      <c r="AA2520" s="165" t="str">
        <f t="shared" si="157"/>
        <v/>
      </c>
      <c r="AB2520" t="str">
        <f t="shared" si="158"/>
        <v>VSD</v>
      </c>
      <c r="AC2520" t="str">
        <f t="shared" si="159"/>
        <v xml:space="preserve">GA06T2704
</v>
      </c>
      <c r="AD2520" t="str">
        <f>_xlfn.IFNA(VLOOKUP(PrivateSchedule[[#This Row],[ow]],RTARoutes[[StageCodes]:[RouteID]],6,FALSE), VLOOKUP(PrivateSchedule[[#This Row],[re]],RTARoutes[[StageCodes]:[RouteID]],6,FALSE))</f>
        <v>PVT262</v>
      </c>
      <c r="AE2520" t="str" cm="1">
        <f t="array" ref="AE2520">_xlfn.IFS( NOT(ISNA(VLOOKUP(PrivateSchedule[[#This Row],[ow]],RTARoutes[[StageCodes]:[RouteID]],6,FALSE))), "O",  NOT(ISNA(VLOOKUP(PrivateSchedule[[#This Row],[re]],RTARoutes[[StageCodes]:[RouteID]],6,FALSE))), "R")</f>
        <v>R</v>
      </c>
      <c r="AF2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21" spans="2:33">
      <c r="O2521" s="171" t="s">
        <v>3514</v>
      </c>
      <c r="T2521" s="173" t="s">
        <v>421</v>
      </c>
      <c r="U2521" t="str">
        <f t="shared" si="156"/>
        <v>MPT Colony-VASCO</v>
      </c>
      <c r="V2521" s="163">
        <v>0.4375</v>
      </c>
      <c r="AA2521" s="165" t="str">
        <f t="shared" si="157"/>
        <v/>
      </c>
      <c r="AB2521" t="str">
        <f t="shared" si="158"/>
        <v>VSD</v>
      </c>
      <c r="AC2521" t="str">
        <f t="shared" si="159"/>
        <v xml:space="preserve">GA06T2704
</v>
      </c>
      <c r="AD2521" t="str">
        <f>_xlfn.IFNA(VLOOKUP(PrivateSchedule[[#This Row],[ow]],RTARoutes[[StageCodes]:[RouteID]],6,FALSE), VLOOKUP(PrivateSchedule[[#This Row],[re]],RTARoutes[[StageCodes]:[RouteID]],6,FALSE))</f>
        <v>PVT262</v>
      </c>
      <c r="AE2521" t="str" cm="1">
        <f t="array" ref="AE2521">_xlfn.IFS( NOT(ISNA(VLOOKUP(PrivateSchedule[[#This Row],[ow]],RTARoutes[[StageCodes]:[RouteID]],6,FALSE))), "O",  NOT(ISNA(VLOOKUP(PrivateSchedule[[#This Row],[re]],RTARoutes[[StageCodes]:[RouteID]],6,FALSE))), "R")</f>
        <v>O</v>
      </c>
      <c r="AF2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22" spans="2:33">
      <c r="O2522" s="171" t="s">
        <v>421</v>
      </c>
      <c r="T2522" s="173" t="s">
        <v>3514</v>
      </c>
      <c r="U2522" t="str">
        <f t="shared" si="156"/>
        <v>VASCO-MPT Colony</v>
      </c>
      <c r="V2522" s="163">
        <v>0.46527777777777779</v>
      </c>
      <c r="AA2522" s="165" t="str">
        <f t="shared" si="157"/>
        <v/>
      </c>
      <c r="AB2522" t="str">
        <f t="shared" si="158"/>
        <v>VSD</v>
      </c>
      <c r="AC2522" t="str">
        <f t="shared" si="159"/>
        <v xml:space="preserve">GA06T2704
</v>
      </c>
      <c r="AD2522" t="str">
        <f>_xlfn.IFNA(VLOOKUP(PrivateSchedule[[#This Row],[ow]],RTARoutes[[StageCodes]:[RouteID]],6,FALSE), VLOOKUP(PrivateSchedule[[#This Row],[re]],RTARoutes[[StageCodes]:[RouteID]],6,FALSE))</f>
        <v>PVT262</v>
      </c>
      <c r="AE2522" t="str" cm="1">
        <f t="array" ref="AE2522">_xlfn.IFS( NOT(ISNA(VLOOKUP(PrivateSchedule[[#This Row],[ow]],RTARoutes[[StageCodes]:[RouteID]],6,FALSE))), "O",  NOT(ISNA(VLOOKUP(PrivateSchedule[[#This Row],[re]],RTARoutes[[StageCodes]:[RouteID]],6,FALSE))), "R")</f>
        <v>R</v>
      </c>
      <c r="AF2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23" spans="2:33">
      <c r="O2523" s="171" t="s">
        <v>3514</v>
      </c>
      <c r="T2523" s="173" t="s">
        <v>421</v>
      </c>
      <c r="U2523" t="str">
        <f t="shared" si="156"/>
        <v>MPT Colony-VASCO</v>
      </c>
      <c r="V2523" s="163">
        <v>0.54166666666666663</v>
      </c>
      <c r="AA2523" s="165" t="str">
        <f t="shared" si="157"/>
        <v/>
      </c>
      <c r="AB2523" t="str">
        <f t="shared" si="158"/>
        <v>VSD</v>
      </c>
      <c r="AC2523" t="str">
        <f t="shared" si="159"/>
        <v xml:space="preserve">GA06T2704
</v>
      </c>
      <c r="AD2523" t="str">
        <f>_xlfn.IFNA(VLOOKUP(PrivateSchedule[[#This Row],[ow]],RTARoutes[[StageCodes]:[RouteID]],6,FALSE), VLOOKUP(PrivateSchedule[[#This Row],[re]],RTARoutes[[StageCodes]:[RouteID]],6,FALSE))</f>
        <v>PVT262</v>
      </c>
      <c r="AE2523" t="str" cm="1">
        <f t="array" ref="AE2523">_xlfn.IFS( NOT(ISNA(VLOOKUP(PrivateSchedule[[#This Row],[ow]],RTARoutes[[StageCodes]:[RouteID]],6,FALSE))), "O",  NOT(ISNA(VLOOKUP(PrivateSchedule[[#This Row],[re]],RTARoutes[[StageCodes]:[RouteID]],6,FALSE))), "R")</f>
        <v>O</v>
      </c>
      <c r="AF2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24" spans="2:33">
      <c r="O2524" s="171" t="s">
        <v>421</v>
      </c>
      <c r="T2524" s="173" t="s">
        <v>3514</v>
      </c>
      <c r="U2524" t="str">
        <f t="shared" si="156"/>
        <v>VASCO-MPT Colony</v>
      </c>
      <c r="V2524" s="163">
        <v>0.56944444444444442</v>
      </c>
      <c r="AA2524" s="165" t="str">
        <f t="shared" si="157"/>
        <v/>
      </c>
      <c r="AB2524" t="str">
        <f t="shared" si="158"/>
        <v>VSD</v>
      </c>
      <c r="AC2524" t="str">
        <f t="shared" si="159"/>
        <v xml:space="preserve">GA06T2704
</v>
      </c>
      <c r="AD2524" t="str">
        <f>_xlfn.IFNA(VLOOKUP(PrivateSchedule[[#This Row],[ow]],RTARoutes[[StageCodes]:[RouteID]],6,FALSE), VLOOKUP(PrivateSchedule[[#This Row],[re]],RTARoutes[[StageCodes]:[RouteID]],6,FALSE))</f>
        <v>PVT262</v>
      </c>
      <c r="AE2524" t="str" cm="1">
        <f t="array" ref="AE2524">_xlfn.IFS( NOT(ISNA(VLOOKUP(PrivateSchedule[[#This Row],[ow]],RTARoutes[[StageCodes]:[RouteID]],6,FALSE))), "O",  NOT(ISNA(VLOOKUP(PrivateSchedule[[#This Row],[re]],RTARoutes[[StageCodes]:[RouteID]],6,FALSE))), "R")</f>
        <v>R</v>
      </c>
      <c r="AF2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25" spans="2:33">
      <c r="O2525" s="171" t="s">
        <v>3514</v>
      </c>
      <c r="T2525" s="173" t="s">
        <v>421</v>
      </c>
      <c r="U2525" t="str">
        <f t="shared" si="156"/>
        <v>MPT Colony-VASCO</v>
      </c>
      <c r="V2525" s="163">
        <v>0.64583333333333337</v>
      </c>
      <c r="AA2525" s="165" t="str">
        <f t="shared" si="157"/>
        <v/>
      </c>
      <c r="AB2525" t="str">
        <f t="shared" si="158"/>
        <v>VSD</v>
      </c>
      <c r="AC2525" t="str">
        <f t="shared" si="159"/>
        <v xml:space="preserve">GA06T2704
</v>
      </c>
      <c r="AD2525" t="str">
        <f>_xlfn.IFNA(VLOOKUP(PrivateSchedule[[#This Row],[ow]],RTARoutes[[StageCodes]:[RouteID]],6,FALSE), VLOOKUP(PrivateSchedule[[#This Row],[re]],RTARoutes[[StageCodes]:[RouteID]],6,FALSE))</f>
        <v>PVT262</v>
      </c>
      <c r="AE2525" t="str" cm="1">
        <f t="array" ref="AE2525">_xlfn.IFS( NOT(ISNA(VLOOKUP(PrivateSchedule[[#This Row],[ow]],RTARoutes[[StageCodes]:[RouteID]],6,FALSE))), "O",  NOT(ISNA(VLOOKUP(PrivateSchedule[[#This Row],[re]],RTARoutes[[StageCodes]:[RouteID]],6,FALSE))), "R")</f>
        <v>O</v>
      </c>
      <c r="AF2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26" spans="2:33">
      <c r="O2526" s="171" t="s">
        <v>421</v>
      </c>
      <c r="T2526" s="173" t="s">
        <v>3514</v>
      </c>
      <c r="U2526" t="str">
        <f t="shared" si="156"/>
        <v>VASCO-MPT Colony</v>
      </c>
      <c r="V2526" s="163">
        <v>0.67361111111111116</v>
      </c>
      <c r="AA2526" s="165" t="str">
        <f t="shared" si="157"/>
        <v/>
      </c>
      <c r="AB2526" t="str">
        <f t="shared" si="158"/>
        <v>VSD</v>
      </c>
      <c r="AC2526" t="str">
        <f t="shared" si="159"/>
        <v xml:space="preserve">GA06T2704
</v>
      </c>
      <c r="AD2526" t="str">
        <f>_xlfn.IFNA(VLOOKUP(PrivateSchedule[[#This Row],[ow]],RTARoutes[[StageCodes]:[RouteID]],6,FALSE), VLOOKUP(PrivateSchedule[[#This Row],[re]],RTARoutes[[StageCodes]:[RouteID]],6,FALSE))</f>
        <v>PVT262</v>
      </c>
      <c r="AE2526" t="str" cm="1">
        <f t="array" ref="AE2526">_xlfn.IFS( NOT(ISNA(VLOOKUP(PrivateSchedule[[#This Row],[ow]],RTARoutes[[StageCodes]:[RouteID]],6,FALSE))), "O",  NOT(ISNA(VLOOKUP(PrivateSchedule[[#This Row],[re]],RTARoutes[[StageCodes]:[RouteID]],6,FALSE))), "R")</f>
        <v>R</v>
      </c>
      <c r="AF2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27" spans="2:33">
      <c r="O2527" s="171" t="s">
        <v>3514</v>
      </c>
      <c r="T2527" s="173" t="s">
        <v>421</v>
      </c>
      <c r="U2527" t="str">
        <f t="shared" si="156"/>
        <v>MPT Colony-VASCO</v>
      </c>
      <c r="V2527" s="163">
        <v>0.75</v>
      </c>
      <c r="AA2527" s="165" t="str">
        <f t="shared" si="157"/>
        <v/>
      </c>
      <c r="AB2527" t="str">
        <f t="shared" si="158"/>
        <v>VSD</v>
      </c>
      <c r="AC2527" t="str">
        <f t="shared" si="159"/>
        <v xml:space="preserve">GA06T2704
</v>
      </c>
      <c r="AD2527" t="str">
        <f>_xlfn.IFNA(VLOOKUP(PrivateSchedule[[#This Row],[ow]],RTARoutes[[StageCodes]:[RouteID]],6,FALSE), VLOOKUP(PrivateSchedule[[#This Row],[re]],RTARoutes[[StageCodes]:[RouteID]],6,FALSE))</f>
        <v>PVT262</v>
      </c>
      <c r="AE2527" t="str" cm="1">
        <f t="array" ref="AE2527">_xlfn.IFS( NOT(ISNA(VLOOKUP(PrivateSchedule[[#This Row],[ow]],RTARoutes[[StageCodes]:[RouteID]],6,FALSE))), "O",  NOT(ISNA(VLOOKUP(PrivateSchedule[[#This Row],[re]],RTARoutes[[StageCodes]:[RouteID]],6,FALSE))), "R")</f>
        <v>O</v>
      </c>
      <c r="AF2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28" spans="2:33">
      <c r="O2528" s="171" t="s">
        <v>421</v>
      </c>
      <c r="T2528" s="173" t="s">
        <v>3514</v>
      </c>
      <c r="U2528" t="str">
        <f t="shared" si="156"/>
        <v>VASCO-MPT Colony</v>
      </c>
      <c r="V2528" s="163">
        <v>0.77777777777777779</v>
      </c>
      <c r="AA2528" s="165" t="str">
        <f t="shared" si="157"/>
        <v/>
      </c>
      <c r="AB2528" t="str">
        <f t="shared" si="158"/>
        <v>VSD</v>
      </c>
      <c r="AC2528" t="str">
        <f t="shared" si="159"/>
        <v xml:space="preserve">GA06T2704
</v>
      </c>
      <c r="AD2528" t="str">
        <f>_xlfn.IFNA(VLOOKUP(PrivateSchedule[[#This Row],[ow]],RTARoutes[[StageCodes]:[RouteID]],6,FALSE), VLOOKUP(PrivateSchedule[[#This Row],[re]],RTARoutes[[StageCodes]:[RouteID]],6,FALSE))</f>
        <v>PVT262</v>
      </c>
      <c r="AE2528" t="str" cm="1">
        <f t="array" ref="AE2528">_xlfn.IFS( NOT(ISNA(VLOOKUP(PrivateSchedule[[#This Row],[ow]],RTARoutes[[StageCodes]:[RouteID]],6,FALSE))), "O",  NOT(ISNA(VLOOKUP(PrivateSchedule[[#This Row],[re]],RTARoutes[[StageCodes]:[RouteID]],6,FALSE))), "R")</f>
        <v>R</v>
      </c>
      <c r="AF2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29" spans="2:33">
      <c r="O2529" s="171" t="s">
        <v>3514</v>
      </c>
      <c r="T2529" s="173" t="s">
        <v>421</v>
      </c>
      <c r="U2529" t="str">
        <f t="shared" si="156"/>
        <v>MPT Colony-VASCO</v>
      </c>
      <c r="V2529" s="163">
        <v>0.85416666666666663</v>
      </c>
      <c r="AA2529" s="165" t="str">
        <f t="shared" si="157"/>
        <v/>
      </c>
      <c r="AB2529" t="str">
        <f t="shared" si="158"/>
        <v>VSD</v>
      </c>
      <c r="AC2529" t="str">
        <f t="shared" si="159"/>
        <v xml:space="preserve">GA06T2704
</v>
      </c>
      <c r="AD2529" t="str">
        <f>_xlfn.IFNA(VLOOKUP(PrivateSchedule[[#This Row],[ow]],RTARoutes[[StageCodes]:[RouteID]],6,FALSE), VLOOKUP(PrivateSchedule[[#This Row],[re]],RTARoutes[[StageCodes]:[RouteID]],6,FALSE))</f>
        <v>PVT262</v>
      </c>
      <c r="AE2529" t="str" cm="1">
        <f t="array" ref="AE2529">_xlfn.IFS( NOT(ISNA(VLOOKUP(PrivateSchedule[[#This Row],[ow]],RTARoutes[[StageCodes]:[RouteID]],6,FALSE))), "O",  NOT(ISNA(VLOOKUP(PrivateSchedule[[#This Row],[re]],RTARoutes[[StageCodes]:[RouteID]],6,FALSE))), "R")</f>
        <v>O</v>
      </c>
      <c r="AF2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30" spans="2:33">
      <c r="O2530" s="171" t="s">
        <v>421</v>
      </c>
      <c r="T2530" s="173" t="s">
        <v>3514</v>
      </c>
      <c r="U2530" t="str">
        <f t="shared" si="156"/>
        <v>VASCO-MPT Colony</v>
      </c>
      <c r="V2530" s="163">
        <v>0.88888888888888884</v>
      </c>
      <c r="AA2530" s="165" t="str">
        <f t="shared" si="157"/>
        <v/>
      </c>
      <c r="AB2530" t="str">
        <f t="shared" si="158"/>
        <v>VSD</v>
      </c>
      <c r="AC2530" t="str">
        <f t="shared" si="159"/>
        <v xml:space="preserve">GA06T2704
</v>
      </c>
      <c r="AD2530" t="str">
        <f>_xlfn.IFNA(VLOOKUP(PrivateSchedule[[#This Row],[ow]],RTARoutes[[StageCodes]:[RouteID]],6,FALSE), VLOOKUP(PrivateSchedule[[#This Row],[re]],RTARoutes[[StageCodes]:[RouteID]],6,FALSE))</f>
        <v>PVT262</v>
      </c>
      <c r="AE2530" t="str" cm="1">
        <f t="array" ref="AE2530">_xlfn.IFS( NOT(ISNA(VLOOKUP(PrivateSchedule[[#This Row],[ow]],RTARoutes[[StageCodes]:[RouteID]],6,FALSE))), "O",  NOT(ISNA(VLOOKUP(PrivateSchedule[[#This Row],[re]],RTARoutes[[StageCodes]:[RouteID]],6,FALSE))), "R")</f>
        <v>R</v>
      </c>
      <c r="AF2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31" spans="2:33">
      <c r="B2531" s="171" t="s">
        <v>4330</v>
      </c>
      <c r="C2531" s="172" t="s">
        <v>4331</v>
      </c>
      <c r="E2531" s="176">
        <v>43955</v>
      </c>
      <c r="F2531" s="177">
        <v>44074</v>
      </c>
      <c r="J2531" s="171" t="s">
        <v>4332</v>
      </c>
      <c r="L2531" s="172" t="s">
        <v>16</v>
      </c>
      <c r="M2531" s="198">
        <v>27</v>
      </c>
      <c r="O2531" s="171" t="s">
        <v>3514</v>
      </c>
      <c r="T2531" s="173" t="s">
        <v>421</v>
      </c>
      <c r="U2531" t="str">
        <f t="shared" si="156"/>
        <v>MPT Colony-VASCO</v>
      </c>
      <c r="V2531" s="163">
        <v>0.34027777777777779</v>
      </c>
      <c r="AA2531" s="165" t="str">
        <f t="shared" si="157"/>
        <v/>
      </c>
      <c r="AB2531" t="str">
        <f t="shared" si="158"/>
        <v>VSD</v>
      </c>
      <c r="AC2531" t="str">
        <f t="shared" si="159"/>
        <v>GA02Z9299</v>
      </c>
      <c r="AD2531" t="str">
        <f>_xlfn.IFNA(VLOOKUP(PrivateSchedule[[#This Row],[ow]],RTARoutes[[StageCodes]:[RouteID]],6,FALSE), VLOOKUP(PrivateSchedule[[#This Row],[re]],RTARoutes[[StageCodes]:[RouteID]],6,FALSE))</f>
        <v>PVT262</v>
      </c>
      <c r="AE2531" t="str" cm="1">
        <f t="array" ref="AE2531">_xlfn.IFS( NOT(ISNA(VLOOKUP(PrivateSchedule[[#This Row],[ow]],RTARoutes[[StageCodes]:[RouteID]],6,FALSE))), "O",  NOT(ISNA(VLOOKUP(PrivateSchedule[[#This Row],[re]],RTARoutes[[StageCodes]:[RouteID]],6,FALSE))), "R")</f>
        <v>O</v>
      </c>
      <c r="AF2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32" spans="2:33">
      <c r="O2532" s="171" t="s">
        <v>421</v>
      </c>
      <c r="T2532" s="173" t="s">
        <v>3514</v>
      </c>
      <c r="U2532" t="str">
        <f t="shared" si="156"/>
        <v>VASCO-MPT Colony</v>
      </c>
      <c r="V2532" s="163">
        <v>0.36805555555555558</v>
      </c>
      <c r="AA2532" s="165" t="str">
        <f t="shared" si="157"/>
        <v/>
      </c>
      <c r="AB2532" t="str">
        <f t="shared" si="158"/>
        <v>VSD</v>
      </c>
      <c r="AC2532" t="str">
        <f t="shared" si="159"/>
        <v>GA02Z9299</v>
      </c>
      <c r="AD2532" t="str">
        <f>_xlfn.IFNA(VLOOKUP(PrivateSchedule[[#This Row],[ow]],RTARoutes[[StageCodes]:[RouteID]],6,FALSE), VLOOKUP(PrivateSchedule[[#This Row],[re]],RTARoutes[[StageCodes]:[RouteID]],6,FALSE))</f>
        <v>PVT262</v>
      </c>
      <c r="AE2532" t="str" cm="1">
        <f t="array" ref="AE2532">_xlfn.IFS( NOT(ISNA(VLOOKUP(PrivateSchedule[[#This Row],[ow]],RTARoutes[[StageCodes]:[RouteID]],6,FALSE))), "O",  NOT(ISNA(VLOOKUP(PrivateSchedule[[#This Row],[re]],RTARoutes[[StageCodes]:[RouteID]],6,FALSE))), "R")</f>
        <v>R</v>
      </c>
      <c r="AF2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33" spans="2:33">
      <c r="O2533" s="171" t="s">
        <v>3514</v>
      </c>
      <c r="T2533" s="173" t="s">
        <v>421</v>
      </c>
      <c r="U2533" t="str">
        <f t="shared" si="156"/>
        <v>MPT Colony-VASCO</v>
      </c>
      <c r="V2533" s="163">
        <v>0.44444444444444442</v>
      </c>
      <c r="AA2533" s="165" t="str">
        <f t="shared" si="157"/>
        <v/>
      </c>
      <c r="AB2533" t="str">
        <f t="shared" si="158"/>
        <v>VSD</v>
      </c>
      <c r="AC2533" t="str">
        <f t="shared" si="159"/>
        <v>GA02Z9299</v>
      </c>
      <c r="AD2533" t="str">
        <f>_xlfn.IFNA(VLOOKUP(PrivateSchedule[[#This Row],[ow]],RTARoutes[[StageCodes]:[RouteID]],6,FALSE), VLOOKUP(PrivateSchedule[[#This Row],[re]],RTARoutes[[StageCodes]:[RouteID]],6,FALSE))</f>
        <v>PVT262</v>
      </c>
      <c r="AE2533" t="str" cm="1">
        <f t="array" ref="AE2533">_xlfn.IFS( NOT(ISNA(VLOOKUP(PrivateSchedule[[#This Row],[ow]],RTARoutes[[StageCodes]:[RouteID]],6,FALSE))), "O",  NOT(ISNA(VLOOKUP(PrivateSchedule[[#This Row],[re]],RTARoutes[[StageCodes]:[RouteID]],6,FALSE))), "R")</f>
        <v>O</v>
      </c>
      <c r="AF2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34" spans="2:33">
      <c r="O2534" s="171" t="s">
        <v>421</v>
      </c>
      <c r="T2534" s="173" t="s">
        <v>3514</v>
      </c>
      <c r="U2534" t="str">
        <f t="shared" si="156"/>
        <v>VASCO-MPT Colony</v>
      </c>
      <c r="V2534" s="163">
        <v>0.47222222222222221</v>
      </c>
      <c r="AA2534" s="165" t="str">
        <f t="shared" si="157"/>
        <v/>
      </c>
      <c r="AB2534" t="str">
        <f t="shared" si="158"/>
        <v>VSD</v>
      </c>
      <c r="AC2534" t="str">
        <f t="shared" si="159"/>
        <v>GA02Z9299</v>
      </c>
      <c r="AD2534" t="str">
        <f>_xlfn.IFNA(VLOOKUP(PrivateSchedule[[#This Row],[ow]],RTARoutes[[StageCodes]:[RouteID]],6,FALSE), VLOOKUP(PrivateSchedule[[#This Row],[re]],RTARoutes[[StageCodes]:[RouteID]],6,FALSE))</f>
        <v>PVT262</v>
      </c>
      <c r="AE2534" t="str" cm="1">
        <f t="array" ref="AE2534">_xlfn.IFS( NOT(ISNA(VLOOKUP(PrivateSchedule[[#This Row],[ow]],RTARoutes[[StageCodes]:[RouteID]],6,FALSE))), "O",  NOT(ISNA(VLOOKUP(PrivateSchedule[[#This Row],[re]],RTARoutes[[StageCodes]:[RouteID]],6,FALSE))), "R")</f>
        <v>R</v>
      </c>
      <c r="AF2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35" spans="2:33">
      <c r="O2535" s="171" t="s">
        <v>3514</v>
      </c>
      <c r="T2535" s="173" t="s">
        <v>421</v>
      </c>
      <c r="U2535" t="str">
        <f t="shared" si="156"/>
        <v>MPT Colony-VASCO</v>
      </c>
      <c r="V2535" s="163">
        <v>0.54861111111111116</v>
      </c>
      <c r="AA2535" s="165" t="str">
        <f t="shared" si="157"/>
        <v/>
      </c>
      <c r="AB2535" t="str">
        <f t="shared" si="158"/>
        <v>VSD</v>
      </c>
      <c r="AC2535" t="str">
        <f t="shared" si="159"/>
        <v>GA02Z9299</v>
      </c>
      <c r="AD2535" t="str">
        <f>_xlfn.IFNA(VLOOKUP(PrivateSchedule[[#This Row],[ow]],RTARoutes[[StageCodes]:[RouteID]],6,FALSE), VLOOKUP(PrivateSchedule[[#This Row],[re]],RTARoutes[[StageCodes]:[RouteID]],6,FALSE))</f>
        <v>PVT262</v>
      </c>
      <c r="AE2535" t="str" cm="1">
        <f t="array" ref="AE2535">_xlfn.IFS( NOT(ISNA(VLOOKUP(PrivateSchedule[[#This Row],[ow]],RTARoutes[[StageCodes]:[RouteID]],6,FALSE))), "O",  NOT(ISNA(VLOOKUP(PrivateSchedule[[#This Row],[re]],RTARoutes[[StageCodes]:[RouteID]],6,FALSE))), "R")</f>
        <v>O</v>
      </c>
      <c r="AF2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36" spans="2:33">
      <c r="O2536" s="171" t="s">
        <v>421</v>
      </c>
      <c r="T2536" s="173" t="s">
        <v>3514</v>
      </c>
      <c r="U2536" t="str">
        <f t="shared" si="156"/>
        <v>VASCO-MPT Colony</v>
      </c>
      <c r="V2536" s="163">
        <v>0.57638888888888884</v>
      </c>
      <c r="AA2536" s="165" t="str">
        <f t="shared" si="157"/>
        <v/>
      </c>
      <c r="AB2536" t="str">
        <f t="shared" si="158"/>
        <v>VSD</v>
      </c>
      <c r="AC2536" t="str">
        <f t="shared" si="159"/>
        <v>GA02Z9299</v>
      </c>
      <c r="AD2536" t="str">
        <f>_xlfn.IFNA(VLOOKUP(PrivateSchedule[[#This Row],[ow]],RTARoutes[[StageCodes]:[RouteID]],6,FALSE), VLOOKUP(PrivateSchedule[[#This Row],[re]],RTARoutes[[StageCodes]:[RouteID]],6,FALSE))</f>
        <v>PVT262</v>
      </c>
      <c r="AE2536" t="str" cm="1">
        <f t="array" ref="AE2536">_xlfn.IFS( NOT(ISNA(VLOOKUP(PrivateSchedule[[#This Row],[ow]],RTARoutes[[StageCodes]:[RouteID]],6,FALSE))), "O",  NOT(ISNA(VLOOKUP(PrivateSchedule[[#This Row],[re]],RTARoutes[[StageCodes]:[RouteID]],6,FALSE))), "R")</f>
        <v>R</v>
      </c>
      <c r="AF2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37" spans="2:33">
      <c r="O2537" s="171" t="s">
        <v>3514</v>
      </c>
      <c r="T2537" s="173" t="s">
        <v>421</v>
      </c>
      <c r="U2537" t="str">
        <f t="shared" si="156"/>
        <v>MPT Colony-VASCO</v>
      </c>
      <c r="V2537" s="163">
        <v>0.65277777777777779</v>
      </c>
      <c r="AA2537" s="165" t="str">
        <f t="shared" si="157"/>
        <v/>
      </c>
      <c r="AB2537" t="str">
        <f t="shared" si="158"/>
        <v>VSD</v>
      </c>
      <c r="AC2537" t="str">
        <f t="shared" si="159"/>
        <v>GA02Z9299</v>
      </c>
      <c r="AD2537" t="str">
        <f>_xlfn.IFNA(VLOOKUP(PrivateSchedule[[#This Row],[ow]],RTARoutes[[StageCodes]:[RouteID]],6,FALSE), VLOOKUP(PrivateSchedule[[#This Row],[re]],RTARoutes[[StageCodes]:[RouteID]],6,FALSE))</f>
        <v>PVT262</v>
      </c>
      <c r="AE2537" t="str" cm="1">
        <f t="array" ref="AE2537">_xlfn.IFS( NOT(ISNA(VLOOKUP(PrivateSchedule[[#This Row],[ow]],RTARoutes[[StageCodes]:[RouteID]],6,FALSE))), "O",  NOT(ISNA(VLOOKUP(PrivateSchedule[[#This Row],[re]],RTARoutes[[StageCodes]:[RouteID]],6,FALSE))), "R")</f>
        <v>O</v>
      </c>
      <c r="AF2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38" spans="2:33">
      <c r="O2538" s="171" t="s">
        <v>421</v>
      </c>
      <c r="T2538" s="173" t="s">
        <v>3514</v>
      </c>
      <c r="U2538" t="str">
        <f t="shared" si="156"/>
        <v>VASCO-MPT Colony</v>
      </c>
      <c r="V2538" s="163">
        <v>0.68055555555555558</v>
      </c>
      <c r="AA2538" s="165" t="str">
        <f t="shared" si="157"/>
        <v/>
      </c>
      <c r="AB2538" t="str">
        <f t="shared" si="158"/>
        <v>VSD</v>
      </c>
      <c r="AC2538" t="str">
        <f t="shared" si="159"/>
        <v>GA02Z9299</v>
      </c>
      <c r="AD2538" t="str">
        <f>_xlfn.IFNA(VLOOKUP(PrivateSchedule[[#This Row],[ow]],RTARoutes[[StageCodes]:[RouteID]],6,FALSE), VLOOKUP(PrivateSchedule[[#This Row],[re]],RTARoutes[[StageCodes]:[RouteID]],6,FALSE))</f>
        <v>PVT262</v>
      </c>
      <c r="AE2538" t="str" cm="1">
        <f t="array" ref="AE2538">_xlfn.IFS( NOT(ISNA(VLOOKUP(PrivateSchedule[[#This Row],[ow]],RTARoutes[[StageCodes]:[RouteID]],6,FALSE))), "O",  NOT(ISNA(VLOOKUP(PrivateSchedule[[#This Row],[re]],RTARoutes[[StageCodes]:[RouteID]],6,FALSE))), "R")</f>
        <v>R</v>
      </c>
      <c r="AF2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39" spans="2:33">
      <c r="O2539" s="171" t="s">
        <v>3514</v>
      </c>
      <c r="T2539" s="173" t="s">
        <v>421</v>
      </c>
      <c r="U2539" t="str">
        <f t="shared" si="156"/>
        <v>MPT Colony-VASCO</v>
      </c>
      <c r="V2539" s="163">
        <v>0.75694444444444442</v>
      </c>
      <c r="AA2539" s="165" t="str">
        <f t="shared" si="157"/>
        <v/>
      </c>
      <c r="AB2539" t="str">
        <f t="shared" si="158"/>
        <v>VSD</v>
      </c>
      <c r="AC2539" t="str">
        <f t="shared" si="159"/>
        <v>GA02Z9299</v>
      </c>
      <c r="AD2539" t="str">
        <f>_xlfn.IFNA(VLOOKUP(PrivateSchedule[[#This Row],[ow]],RTARoutes[[StageCodes]:[RouteID]],6,FALSE), VLOOKUP(PrivateSchedule[[#This Row],[re]],RTARoutes[[StageCodes]:[RouteID]],6,FALSE))</f>
        <v>PVT262</v>
      </c>
      <c r="AE2539" t="str" cm="1">
        <f t="array" ref="AE2539">_xlfn.IFS( NOT(ISNA(VLOOKUP(PrivateSchedule[[#This Row],[ow]],RTARoutes[[StageCodes]:[RouteID]],6,FALSE))), "O",  NOT(ISNA(VLOOKUP(PrivateSchedule[[#This Row],[re]],RTARoutes[[StageCodes]:[RouteID]],6,FALSE))), "R")</f>
        <v>O</v>
      </c>
      <c r="AF2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40" spans="2:33">
      <c r="O2540" s="171" t="s">
        <v>421</v>
      </c>
      <c r="T2540" s="173" t="s">
        <v>3514</v>
      </c>
      <c r="U2540" t="str">
        <f t="shared" si="156"/>
        <v>VASCO-MPT Colony</v>
      </c>
      <c r="V2540" s="163">
        <v>0.79166666666666663</v>
      </c>
      <c r="AA2540" s="165" t="str">
        <f t="shared" si="157"/>
        <v/>
      </c>
      <c r="AB2540" t="str">
        <f t="shared" si="158"/>
        <v>VSD</v>
      </c>
      <c r="AC2540" t="str">
        <f t="shared" si="159"/>
        <v>GA02Z9299</v>
      </c>
      <c r="AD2540" t="str">
        <f>_xlfn.IFNA(VLOOKUP(PrivateSchedule[[#This Row],[ow]],RTARoutes[[StageCodes]:[RouteID]],6,FALSE), VLOOKUP(PrivateSchedule[[#This Row],[re]],RTARoutes[[StageCodes]:[RouteID]],6,FALSE))</f>
        <v>PVT262</v>
      </c>
      <c r="AE2540" t="str" cm="1">
        <f t="array" ref="AE2540">_xlfn.IFS( NOT(ISNA(VLOOKUP(PrivateSchedule[[#This Row],[ow]],RTARoutes[[StageCodes]:[RouteID]],6,FALSE))), "O",  NOT(ISNA(VLOOKUP(PrivateSchedule[[#This Row],[re]],RTARoutes[[StageCodes]:[RouteID]],6,FALSE))), "R")</f>
        <v>R</v>
      </c>
      <c r="AF2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41" spans="2:33">
      <c r="O2541" s="171" t="s">
        <v>3514</v>
      </c>
      <c r="T2541" s="173" t="s">
        <v>421</v>
      </c>
      <c r="U2541" t="str">
        <f t="shared" si="156"/>
        <v>MPT Colony-VASCO</v>
      </c>
      <c r="V2541" s="163">
        <v>0.86111111111111116</v>
      </c>
      <c r="AA2541" s="165" t="str">
        <f t="shared" si="157"/>
        <v/>
      </c>
      <c r="AB2541" t="str">
        <f t="shared" si="158"/>
        <v>VSD</v>
      </c>
      <c r="AC2541" t="str">
        <f t="shared" si="159"/>
        <v>GA02Z9299</v>
      </c>
      <c r="AD2541" t="str">
        <f>_xlfn.IFNA(VLOOKUP(PrivateSchedule[[#This Row],[ow]],RTARoutes[[StageCodes]:[RouteID]],6,FALSE), VLOOKUP(PrivateSchedule[[#This Row],[re]],RTARoutes[[StageCodes]:[RouteID]],6,FALSE))</f>
        <v>PVT262</v>
      </c>
      <c r="AE2541" t="str" cm="1">
        <f t="array" ref="AE2541">_xlfn.IFS( NOT(ISNA(VLOOKUP(PrivateSchedule[[#This Row],[ow]],RTARoutes[[StageCodes]:[RouteID]],6,FALSE))), "O",  NOT(ISNA(VLOOKUP(PrivateSchedule[[#This Row],[re]],RTARoutes[[StageCodes]:[RouteID]],6,FALSE))), "R")</f>
        <v>O</v>
      </c>
      <c r="AF2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42" spans="2:33">
      <c r="B2542" s="171" t="s">
        <v>4333</v>
      </c>
      <c r="C2542" s="172" t="s">
        <v>4334</v>
      </c>
      <c r="E2542" s="176" t="s">
        <v>4335</v>
      </c>
      <c r="F2542" s="177" t="s">
        <v>4336</v>
      </c>
      <c r="J2542" s="171" t="s">
        <v>4337</v>
      </c>
      <c r="L2542" s="172" t="s">
        <v>16</v>
      </c>
      <c r="M2542" s="198">
        <v>27</v>
      </c>
      <c r="O2542" s="171" t="s">
        <v>421</v>
      </c>
      <c r="T2542" s="173" t="s">
        <v>3514</v>
      </c>
      <c r="U2542" t="str">
        <f t="shared" si="156"/>
        <v>VASCO-MPT Colony</v>
      </c>
      <c r="V2542" s="163">
        <v>0.89583333333333337</v>
      </c>
      <c r="AA2542" s="165" t="str">
        <f t="shared" si="157"/>
        <v/>
      </c>
      <c r="AB2542" t="str">
        <f t="shared" si="158"/>
        <v>VSD</v>
      </c>
      <c r="AC2542" t="str">
        <f t="shared" si="159"/>
        <v>GA06T3907</v>
      </c>
      <c r="AD2542" t="str">
        <f>_xlfn.IFNA(VLOOKUP(PrivateSchedule[[#This Row],[ow]],RTARoutes[[StageCodes]:[RouteID]],6,FALSE), VLOOKUP(PrivateSchedule[[#This Row],[re]],RTARoutes[[StageCodes]:[RouteID]],6,FALSE))</f>
        <v>PVT262</v>
      </c>
      <c r="AE2542" t="str" cm="1">
        <f t="array" ref="AE2542">_xlfn.IFS( NOT(ISNA(VLOOKUP(PrivateSchedule[[#This Row],[ow]],RTARoutes[[StageCodes]:[RouteID]],6,FALSE))), "O",  NOT(ISNA(VLOOKUP(PrivateSchedule[[#This Row],[re]],RTARoutes[[StageCodes]:[RouteID]],6,FALSE))), "R")</f>
        <v>R</v>
      </c>
      <c r="AF2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43" spans="2:33">
      <c r="O2543" s="171" t="s">
        <v>3514</v>
      </c>
      <c r="T2543" s="173" t="s">
        <v>421</v>
      </c>
      <c r="U2543" t="str">
        <f t="shared" si="156"/>
        <v>MPT Colony-VASCO</v>
      </c>
      <c r="V2543" s="163">
        <v>0.34722222222222221</v>
      </c>
      <c r="AA2543" s="165" t="str">
        <f t="shared" si="157"/>
        <v/>
      </c>
      <c r="AB2543" t="str">
        <f t="shared" si="158"/>
        <v>VSD</v>
      </c>
      <c r="AC2543" t="str">
        <f t="shared" si="159"/>
        <v>GA06T3907</v>
      </c>
      <c r="AD2543" t="str">
        <f>_xlfn.IFNA(VLOOKUP(PrivateSchedule[[#This Row],[ow]],RTARoutes[[StageCodes]:[RouteID]],6,FALSE), VLOOKUP(PrivateSchedule[[#This Row],[re]],RTARoutes[[StageCodes]:[RouteID]],6,FALSE))</f>
        <v>PVT262</v>
      </c>
      <c r="AE2543" t="str" cm="1">
        <f t="array" ref="AE2543">_xlfn.IFS( NOT(ISNA(VLOOKUP(PrivateSchedule[[#This Row],[ow]],RTARoutes[[StageCodes]:[RouteID]],6,FALSE))), "O",  NOT(ISNA(VLOOKUP(PrivateSchedule[[#This Row],[re]],RTARoutes[[StageCodes]:[RouteID]],6,FALSE))), "R")</f>
        <v>O</v>
      </c>
      <c r="AF2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44" spans="2:33">
      <c r="O2544" s="171" t="s">
        <v>421</v>
      </c>
      <c r="T2544" s="173" t="s">
        <v>3514</v>
      </c>
      <c r="U2544" t="str">
        <f t="shared" si="156"/>
        <v>VASCO-MPT Colony</v>
      </c>
      <c r="V2544" s="163">
        <v>0.375</v>
      </c>
      <c r="AA2544" s="165" t="str">
        <f t="shared" si="157"/>
        <v/>
      </c>
      <c r="AB2544" t="str">
        <f t="shared" si="158"/>
        <v>VSD</v>
      </c>
      <c r="AC2544" t="str">
        <f t="shared" si="159"/>
        <v>GA06T3907</v>
      </c>
      <c r="AD2544" t="str">
        <f>_xlfn.IFNA(VLOOKUP(PrivateSchedule[[#This Row],[ow]],RTARoutes[[StageCodes]:[RouteID]],6,FALSE), VLOOKUP(PrivateSchedule[[#This Row],[re]],RTARoutes[[StageCodes]:[RouteID]],6,FALSE))</f>
        <v>PVT262</v>
      </c>
      <c r="AE2544" t="str" cm="1">
        <f t="array" ref="AE2544">_xlfn.IFS( NOT(ISNA(VLOOKUP(PrivateSchedule[[#This Row],[ow]],RTARoutes[[StageCodes]:[RouteID]],6,FALSE))), "O",  NOT(ISNA(VLOOKUP(PrivateSchedule[[#This Row],[re]],RTARoutes[[StageCodes]:[RouteID]],6,FALSE))), "R")</f>
        <v>R</v>
      </c>
      <c r="AF2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45" spans="1:33">
      <c r="O2545" s="171" t="s">
        <v>3514</v>
      </c>
      <c r="T2545" s="173" t="s">
        <v>421</v>
      </c>
      <c r="U2545" t="str">
        <f t="shared" si="156"/>
        <v>MPT Colony-VASCO</v>
      </c>
      <c r="V2545" s="163">
        <v>0.4513888888888889</v>
      </c>
      <c r="AA2545" s="165" t="str">
        <f t="shared" si="157"/>
        <v/>
      </c>
      <c r="AB2545" t="str">
        <f t="shared" si="158"/>
        <v>VSD</v>
      </c>
      <c r="AC2545" t="str">
        <f t="shared" si="159"/>
        <v>GA06T3907</v>
      </c>
      <c r="AD2545" t="str">
        <f>_xlfn.IFNA(VLOOKUP(PrivateSchedule[[#This Row],[ow]],RTARoutes[[StageCodes]:[RouteID]],6,FALSE), VLOOKUP(PrivateSchedule[[#This Row],[re]],RTARoutes[[StageCodes]:[RouteID]],6,FALSE))</f>
        <v>PVT262</v>
      </c>
      <c r="AE2545" t="str" cm="1">
        <f t="array" ref="AE2545">_xlfn.IFS( NOT(ISNA(VLOOKUP(PrivateSchedule[[#This Row],[ow]],RTARoutes[[StageCodes]:[RouteID]],6,FALSE))), "O",  NOT(ISNA(VLOOKUP(PrivateSchedule[[#This Row],[re]],RTARoutes[[StageCodes]:[RouteID]],6,FALSE))), "R")</f>
        <v>O</v>
      </c>
      <c r="AF2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46" spans="1:33">
      <c r="O2546" s="171" t="s">
        <v>421</v>
      </c>
      <c r="T2546" s="173" t="s">
        <v>3514</v>
      </c>
      <c r="U2546" t="str">
        <f t="shared" si="156"/>
        <v>VASCO-MPT Colony</v>
      </c>
      <c r="V2546" s="163">
        <v>0.47916666666666669</v>
      </c>
      <c r="AA2546" s="165" t="str">
        <f t="shared" si="157"/>
        <v/>
      </c>
      <c r="AB2546" t="str">
        <f t="shared" si="158"/>
        <v>VSD</v>
      </c>
      <c r="AC2546" t="str">
        <f t="shared" si="159"/>
        <v>GA06T3907</v>
      </c>
      <c r="AD2546" t="str">
        <f>_xlfn.IFNA(VLOOKUP(PrivateSchedule[[#This Row],[ow]],RTARoutes[[StageCodes]:[RouteID]],6,FALSE), VLOOKUP(PrivateSchedule[[#This Row],[re]],RTARoutes[[StageCodes]:[RouteID]],6,FALSE))</f>
        <v>PVT262</v>
      </c>
      <c r="AE2546" t="str" cm="1">
        <f t="array" ref="AE2546">_xlfn.IFS( NOT(ISNA(VLOOKUP(PrivateSchedule[[#This Row],[ow]],RTARoutes[[StageCodes]:[RouteID]],6,FALSE))), "O",  NOT(ISNA(VLOOKUP(PrivateSchedule[[#This Row],[re]],RTARoutes[[StageCodes]:[RouteID]],6,FALSE))), "R")</f>
        <v>R</v>
      </c>
      <c r="AF2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47" spans="1:33">
      <c r="O2547" s="171" t="s">
        <v>3514</v>
      </c>
      <c r="T2547" s="173" t="s">
        <v>421</v>
      </c>
      <c r="U2547" t="str">
        <f t="shared" si="156"/>
        <v>MPT Colony-VASCO</v>
      </c>
      <c r="V2547" s="163">
        <v>0.55555555555555558</v>
      </c>
      <c r="AA2547" s="165" t="str">
        <f t="shared" si="157"/>
        <v/>
      </c>
      <c r="AB2547" t="str">
        <f t="shared" si="158"/>
        <v>VSD</v>
      </c>
      <c r="AC2547" t="str">
        <f t="shared" si="159"/>
        <v>GA06T3907</v>
      </c>
      <c r="AD2547" t="str">
        <f>_xlfn.IFNA(VLOOKUP(PrivateSchedule[[#This Row],[ow]],RTARoutes[[StageCodes]:[RouteID]],6,FALSE), VLOOKUP(PrivateSchedule[[#This Row],[re]],RTARoutes[[StageCodes]:[RouteID]],6,FALSE))</f>
        <v>PVT262</v>
      </c>
      <c r="AE2547" t="str" cm="1">
        <f t="array" ref="AE2547">_xlfn.IFS( NOT(ISNA(VLOOKUP(PrivateSchedule[[#This Row],[ow]],RTARoutes[[StageCodes]:[RouteID]],6,FALSE))), "O",  NOT(ISNA(VLOOKUP(PrivateSchedule[[#This Row],[re]],RTARoutes[[StageCodes]:[RouteID]],6,FALSE))), "R")</f>
        <v>O</v>
      </c>
      <c r="AF2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48" spans="1:33">
      <c r="O2548" s="171" t="s">
        <v>421</v>
      </c>
      <c r="T2548" s="173" t="s">
        <v>3514</v>
      </c>
      <c r="U2548" t="str">
        <f t="shared" si="156"/>
        <v>VASCO-MPT Colony</v>
      </c>
      <c r="V2548" s="163">
        <v>0.58333333333333337</v>
      </c>
      <c r="AA2548" s="165" t="str">
        <f t="shared" si="157"/>
        <v/>
      </c>
      <c r="AB2548" t="str">
        <f t="shared" si="158"/>
        <v>VSD</v>
      </c>
      <c r="AC2548" t="str">
        <f t="shared" si="159"/>
        <v>GA06T3907</v>
      </c>
      <c r="AD2548" t="str">
        <f>_xlfn.IFNA(VLOOKUP(PrivateSchedule[[#This Row],[ow]],RTARoutes[[StageCodes]:[RouteID]],6,FALSE), VLOOKUP(PrivateSchedule[[#This Row],[re]],RTARoutes[[StageCodes]:[RouteID]],6,FALSE))</f>
        <v>PVT262</v>
      </c>
      <c r="AE2548" t="str" cm="1">
        <f t="array" ref="AE2548">_xlfn.IFS( NOT(ISNA(VLOOKUP(PrivateSchedule[[#This Row],[ow]],RTARoutes[[StageCodes]:[RouteID]],6,FALSE))), "O",  NOT(ISNA(VLOOKUP(PrivateSchedule[[#This Row],[re]],RTARoutes[[StageCodes]:[RouteID]],6,FALSE))), "R")</f>
        <v>R</v>
      </c>
      <c r="AF2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49" spans="1:33">
      <c r="O2549" s="171" t="s">
        <v>3514</v>
      </c>
      <c r="T2549" s="173" t="s">
        <v>421</v>
      </c>
      <c r="U2549" t="str">
        <f t="shared" si="156"/>
        <v>MPT Colony-VASCO</v>
      </c>
      <c r="V2549" s="163">
        <v>0.65972222222222221</v>
      </c>
      <c r="AA2549" s="165" t="str">
        <f t="shared" si="157"/>
        <v/>
      </c>
      <c r="AB2549" t="str">
        <f t="shared" si="158"/>
        <v>VSD</v>
      </c>
      <c r="AC2549" t="str">
        <f t="shared" si="159"/>
        <v>GA06T3907</v>
      </c>
      <c r="AD2549" t="str">
        <f>_xlfn.IFNA(VLOOKUP(PrivateSchedule[[#This Row],[ow]],RTARoutes[[StageCodes]:[RouteID]],6,FALSE), VLOOKUP(PrivateSchedule[[#This Row],[re]],RTARoutes[[StageCodes]:[RouteID]],6,FALSE))</f>
        <v>PVT262</v>
      </c>
      <c r="AE2549" t="str" cm="1">
        <f t="array" ref="AE2549">_xlfn.IFS( NOT(ISNA(VLOOKUP(PrivateSchedule[[#This Row],[ow]],RTARoutes[[StageCodes]:[RouteID]],6,FALSE))), "O",  NOT(ISNA(VLOOKUP(PrivateSchedule[[#This Row],[re]],RTARoutes[[StageCodes]:[RouteID]],6,FALSE))), "R")</f>
        <v>O</v>
      </c>
      <c r="AF2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50" spans="1:33">
      <c r="O2550" s="171" t="s">
        <v>421</v>
      </c>
      <c r="T2550" s="173" t="s">
        <v>3514</v>
      </c>
      <c r="U2550" t="str">
        <f t="shared" si="156"/>
        <v>VASCO-MPT Colony</v>
      </c>
      <c r="V2550" s="163">
        <v>0.6875</v>
      </c>
      <c r="AA2550" s="165" t="str">
        <f t="shared" si="157"/>
        <v/>
      </c>
      <c r="AB2550" t="str">
        <f t="shared" si="158"/>
        <v>VSD</v>
      </c>
      <c r="AC2550" t="str">
        <f t="shared" si="159"/>
        <v>GA06T3907</v>
      </c>
      <c r="AD2550" t="str">
        <f>_xlfn.IFNA(VLOOKUP(PrivateSchedule[[#This Row],[ow]],RTARoutes[[StageCodes]:[RouteID]],6,FALSE), VLOOKUP(PrivateSchedule[[#This Row],[re]],RTARoutes[[StageCodes]:[RouteID]],6,FALSE))</f>
        <v>PVT262</v>
      </c>
      <c r="AE2550" t="str" cm="1">
        <f t="array" ref="AE2550">_xlfn.IFS( NOT(ISNA(VLOOKUP(PrivateSchedule[[#This Row],[ow]],RTARoutes[[StageCodes]:[RouteID]],6,FALSE))), "O",  NOT(ISNA(VLOOKUP(PrivateSchedule[[#This Row],[re]],RTARoutes[[StageCodes]:[RouteID]],6,FALSE))), "R")</f>
        <v>R</v>
      </c>
      <c r="AF2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51" spans="1:33">
      <c r="O2551" s="171" t="s">
        <v>3514</v>
      </c>
      <c r="T2551" s="173" t="s">
        <v>421</v>
      </c>
      <c r="U2551" t="str">
        <f t="shared" si="156"/>
        <v>MPT Colony-VASCO</v>
      </c>
      <c r="V2551" s="163">
        <v>0.76388888888888884</v>
      </c>
      <c r="AA2551" s="165" t="str">
        <f t="shared" si="157"/>
        <v/>
      </c>
      <c r="AB2551" t="str">
        <f t="shared" si="158"/>
        <v>VSD</v>
      </c>
      <c r="AC2551" t="str">
        <f t="shared" si="159"/>
        <v>GA06T3907</v>
      </c>
      <c r="AD2551" t="str">
        <f>_xlfn.IFNA(VLOOKUP(PrivateSchedule[[#This Row],[ow]],RTARoutes[[StageCodes]:[RouteID]],6,FALSE), VLOOKUP(PrivateSchedule[[#This Row],[re]],RTARoutes[[StageCodes]:[RouteID]],6,FALSE))</f>
        <v>PVT262</v>
      </c>
      <c r="AE2551" t="str" cm="1">
        <f t="array" ref="AE2551">_xlfn.IFS( NOT(ISNA(VLOOKUP(PrivateSchedule[[#This Row],[ow]],RTARoutes[[StageCodes]:[RouteID]],6,FALSE))), "O",  NOT(ISNA(VLOOKUP(PrivateSchedule[[#This Row],[re]],RTARoutes[[StageCodes]:[RouteID]],6,FALSE))), "R")</f>
        <v>O</v>
      </c>
      <c r="AF2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52" spans="1:33">
      <c r="O2552" s="171" t="s">
        <v>421</v>
      </c>
      <c r="T2552" s="173" t="s">
        <v>3514</v>
      </c>
      <c r="U2552" t="str">
        <f t="shared" si="156"/>
        <v>VASCO-MPT Colony</v>
      </c>
      <c r="V2552" s="163">
        <v>0.79861111111111116</v>
      </c>
      <c r="AA2552" s="165" t="str">
        <f t="shared" si="157"/>
        <v/>
      </c>
      <c r="AB2552" t="str">
        <f t="shared" si="158"/>
        <v>VSD</v>
      </c>
      <c r="AC2552" t="str">
        <f t="shared" si="159"/>
        <v>GA06T3907</v>
      </c>
      <c r="AD2552" t="str">
        <f>_xlfn.IFNA(VLOOKUP(PrivateSchedule[[#This Row],[ow]],RTARoutes[[StageCodes]:[RouteID]],6,FALSE), VLOOKUP(PrivateSchedule[[#This Row],[re]],RTARoutes[[StageCodes]:[RouteID]],6,FALSE))</f>
        <v>PVT262</v>
      </c>
      <c r="AE2552" t="str" cm="1">
        <f t="array" ref="AE2552">_xlfn.IFS( NOT(ISNA(VLOOKUP(PrivateSchedule[[#This Row],[ow]],RTARoutes[[StageCodes]:[RouteID]],6,FALSE))), "O",  NOT(ISNA(VLOOKUP(PrivateSchedule[[#This Row],[re]],RTARoutes[[StageCodes]:[RouteID]],6,FALSE))), "R")</f>
        <v>R</v>
      </c>
      <c r="AF2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53" spans="1:33">
      <c r="O2553" s="171" t="s">
        <v>3514</v>
      </c>
      <c r="T2553" s="173" t="s">
        <v>421</v>
      </c>
      <c r="U2553" t="str">
        <f t="shared" si="156"/>
        <v>MPT Colony-VASCO</v>
      </c>
      <c r="V2553" s="163">
        <v>0.75</v>
      </c>
      <c r="AA2553" s="165" t="str">
        <f t="shared" si="157"/>
        <v/>
      </c>
      <c r="AB2553" t="str">
        <f t="shared" si="158"/>
        <v>VSD</v>
      </c>
      <c r="AC2553" t="str">
        <f t="shared" si="159"/>
        <v>GA06T3907</v>
      </c>
      <c r="AD2553" t="str">
        <f>_xlfn.IFNA(VLOOKUP(PrivateSchedule[[#This Row],[ow]],RTARoutes[[StageCodes]:[RouteID]],6,FALSE), VLOOKUP(PrivateSchedule[[#This Row],[re]],RTARoutes[[StageCodes]:[RouteID]],6,FALSE))</f>
        <v>PVT262</v>
      </c>
      <c r="AE2553" t="str" cm="1">
        <f t="array" ref="AE2553">_xlfn.IFS( NOT(ISNA(VLOOKUP(PrivateSchedule[[#This Row],[ow]],RTARoutes[[StageCodes]:[RouteID]],6,FALSE))), "O",  NOT(ISNA(VLOOKUP(PrivateSchedule[[#This Row],[re]],RTARoutes[[StageCodes]:[RouteID]],6,FALSE))), "R")</f>
        <v>O</v>
      </c>
      <c r="AF2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MCY-*VSD</v>
      </c>
      <c r="AG2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VSD-*MCY</v>
      </c>
    </row>
    <row r="2554" spans="1:33">
      <c r="O2554" s="171" t="s">
        <v>421</v>
      </c>
      <c r="T2554" s="173" t="s">
        <v>3514</v>
      </c>
      <c r="U2554" t="str">
        <f t="shared" si="156"/>
        <v>VASCO-MPT Colony</v>
      </c>
      <c r="V2554" s="163">
        <v>0.86805555555555558</v>
      </c>
      <c r="AA2554" s="165" t="str">
        <f t="shared" si="157"/>
        <v/>
      </c>
      <c r="AB2554" t="str">
        <f t="shared" si="158"/>
        <v>VSD</v>
      </c>
      <c r="AC2554" t="str">
        <f t="shared" si="159"/>
        <v>GA06T3907</v>
      </c>
      <c r="AD2554" t="str">
        <f>_xlfn.IFNA(VLOOKUP(PrivateSchedule[[#This Row],[ow]],RTARoutes[[StageCodes]:[RouteID]],6,FALSE), VLOOKUP(PrivateSchedule[[#This Row],[re]],RTARoutes[[StageCodes]:[RouteID]],6,FALSE))</f>
        <v>PVT262</v>
      </c>
      <c r="AE2554" t="str" cm="1">
        <f t="array" ref="AE2554">_xlfn.IFS( NOT(ISNA(VLOOKUP(PrivateSchedule[[#This Row],[ow]],RTARoutes[[StageCodes]:[RouteID]],6,FALSE))), "O",  NOT(ISNA(VLOOKUP(PrivateSchedule[[#This Row],[re]],RTARoutes[[StageCodes]:[RouteID]],6,FALSE))), "R")</f>
        <v>R</v>
      </c>
      <c r="AF2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VSD-*MCY</v>
      </c>
      <c r="AG2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MCY-*VSD</v>
      </c>
    </row>
    <row r="2555" spans="1:33">
      <c r="U2555" t="str">
        <f t="shared" si="156"/>
        <v/>
      </c>
      <c r="V2555" s="163">
        <v>0.90277777777777779</v>
      </c>
      <c r="AA2555" s="165">
        <f t="shared" si="157"/>
        <v>0.90277777777777779</v>
      </c>
      <c r="AB2555" t="str">
        <f t="shared" si="158"/>
        <v>VSD</v>
      </c>
      <c r="AC2555" t="str">
        <f t="shared" si="159"/>
        <v>GA06T3907</v>
      </c>
      <c r="AD2555" t="e">
        <f>_xlfn.IFNA(VLOOKUP(PrivateSchedule[[#This Row],[ow]],RTARoutes[[StageCodes]:[RouteID]],6,FALSE), VLOOKUP(PrivateSchedule[[#This Row],[re]],RTARoutes[[StageCodes]:[RouteID]],6,FALSE))</f>
        <v>#N/A</v>
      </c>
      <c r="AE2555" t="e" cm="1">
        <f t="array" ref="AE2555">_xlfn.IFS( NOT(ISNA(VLOOKUP(PrivateSchedule[[#This Row],[ow]],RTARoutes[[StageCodes]:[RouteID]],6,FALSE))), "O",  NOT(ISNA(VLOOKUP(PrivateSchedule[[#This Row],[re]],RTARoutes[[StageCodes]:[RouteID]],6,FALSE))), "R")</f>
        <v>#N/A</v>
      </c>
      <c r="AF2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2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2556" spans="1:33">
      <c r="A2556" t="s">
        <v>2424</v>
      </c>
      <c r="B2556" s="171" t="s">
        <v>4338</v>
      </c>
      <c r="C2556" s="172" t="s">
        <v>4339</v>
      </c>
      <c r="E2556" s="176">
        <v>2002</v>
      </c>
      <c r="F2556" s="177">
        <v>44525</v>
      </c>
      <c r="G2556" s="171" t="s">
        <v>4340</v>
      </c>
      <c r="J2556" s="171" t="s">
        <v>4341</v>
      </c>
      <c r="L2556" s="172" t="s">
        <v>4342</v>
      </c>
      <c r="M2556" s="198">
        <v>28</v>
      </c>
      <c r="N2556" s="199">
        <v>11</v>
      </c>
      <c r="O2556" s="171" t="s">
        <v>3504</v>
      </c>
      <c r="T2556" s="173" t="s">
        <v>1048</v>
      </c>
      <c r="U2556" t="str">
        <f t="shared" si="156"/>
        <v>Nunem-CURCHOREM</v>
      </c>
      <c r="V2556" s="163">
        <v>0.2638888888888889</v>
      </c>
      <c r="AA2556" s="165" t="str">
        <f t="shared" si="157"/>
        <v/>
      </c>
      <c r="AB2556" t="str">
        <f t="shared" si="158"/>
        <v>QPM</v>
      </c>
      <c r="AC2556" t="str">
        <f t="shared" si="159"/>
        <v>GA09U-0969</v>
      </c>
      <c r="AD2556" t="str">
        <f>_xlfn.IFNA(VLOOKUP(PrivateSchedule[[#This Row],[ow]],RTARoutes[[StageCodes]:[RouteID]],6,FALSE), VLOOKUP(PrivateSchedule[[#This Row],[re]],RTARoutes[[StageCodes]:[RouteID]],6,FALSE))</f>
        <v>PVT151</v>
      </c>
      <c r="AE2556" t="str" cm="1">
        <f t="array" ref="AE2556">_xlfn.IFS( NOT(ISNA(VLOOKUP(PrivateSchedule[[#This Row],[ow]],RTARoutes[[StageCodes]:[RouteID]],6,FALSE))), "O",  NOT(ISNA(VLOOKUP(PrivateSchedule[[#This Row],[re]],RTARoutes[[StageCodes]:[RouteID]],6,FALSE))), "R")</f>
        <v>R</v>
      </c>
      <c r="AF2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NUN-*CUR</v>
      </c>
      <c r="AG2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CUR-*NUN</v>
      </c>
    </row>
    <row r="2557" spans="1:33">
      <c r="O2557" s="171" t="s">
        <v>1048</v>
      </c>
      <c r="T2557" s="173" t="s">
        <v>3504</v>
      </c>
      <c r="U2557" t="str">
        <f t="shared" si="156"/>
        <v>CURCHOREM-Nunem</v>
      </c>
      <c r="V2557" s="163">
        <v>0.3298611111111111</v>
      </c>
      <c r="AA2557" s="165" t="str">
        <f t="shared" si="157"/>
        <v/>
      </c>
      <c r="AB2557" t="str">
        <f t="shared" si="158"/>
        <v>QPM</v>
      </c>
      <c r="AC2557" t="str">
        <f t="shared" si="159"/>
        <v>GA09U-0969</v>
      </c>
      <c r="AD2557" t="str">
        <f>_xlfn.IFNA(VLOOKUP(PrivateSchedule[[#This Row],[ow]],RTARoutes[[StageCodes]:[RouteID]],6,FALSE), VLOOKUP(PrivateSchedule[[#This Row],[re]],RTARoutes[[StageCodes]:[RouteID]],6,FALSE))</f>
        <v>PVT151</v>
      </c>
      <c r="AE2557" t="str" cm="1">
        <f t="array" ref="AE2557">_xlfn.IFS( NOT(ISNA(VLOOKUP(PrivateSchedule[[#This Row],[ow]],RTARoutes[[StageCodes]:[RouteID]],6,FALSE))), "O",  NOT(ISNA(VLOOKUP(PrivateSchedule[[#This Row],[re]],RTARoutes[[StageCodes]:[RouteID]],6,FALSE))), "R")</f>
        <v>O</v>
      </c>
      <c r="AF2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2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2558" spans="1:33">
      <c r="O2558" s="171" t="s">
        <v>3504</v>
      </c>
      <c r="T2558" s="173" t="s">
        <v>1048</v>
      </c>
      <c r="U2558" t="str">
        <f t="shared" si="156"/>
        <v>Nunem-CURCHOREM</v>
      </c>
      <c r="V2558" s="163">
        <v>0.3888888888888889</v>
      </c>
      <c r="AA2558" s="165" t="str">
        <f t="shared" si="157"/>
        <v/>
      </c>
      <c r="AB2558" t="str">
        <f t="shared" si="158"/>
        <v>QPM</v>
      </c>
      <c r="AC2558" t="str">
        <f t="shared" si="159"/>
        <v>GA09U-0969</v>
      </c>
      <c r="AD2558" t="str">
        <f>_xlfn.IFNA(VLOOKUP(PrivateSchedule[[#This Row],[ow]],RTARoutes[[StageCodes]:[RouteID]],6,FALSE), VLOOKUP(PrivateSchedule[[#This Row],[re]],RTARoutes[[StageCodes]:[RouteID]],6,FALSE))</f>
        <v>PVT151</v>
      </c>
      <c r="AE2558" t="str" cm="1">
        <f t="array" ref="AE2558">_xlfn.IFS( NOT(ISNA(VLOOKUP(PrivateSchedule[[#This Row],[ow]],RTARoutes[[StageCodes]:[RouteID]],6,FALSE))), "O",  NOT(ISNA(VLOOKUP(PrivateSchedule[[#This Row],[re]],RTARoutes[[StageCodes]:[RouteID]],6,FALSE))), "R")</f>
        <v>R</v>
      </c>
      <c r="AF2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NUN-*CUR</v>
      </c>
      <c r="AG2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CUR-*NUN</v>
      </c>
    </row>
    <row r="2559" spans="1:33">
      <c r="O2559" s="171" t="s">
        <v>1048</v>
      </c>
      <c r="T2559" s="173" t="s">
        <v>3504</v>
      </c>
      <c r="U2559" t="str">
        <f t="shared" si="156"/>
        <v>CURCHOREM-Nunem</v>
      </c>
      <c r="V2559" s="163">
        <v>0.5</v>
      </c>
      <c r="AA2559" s="165" t="str">
        <f t="shared" si="157"/>
        <v/>
      </c>
      <c r="AB2559" t="str">
        <f t="shared" si="158"/>
        <v>QPM</v>
      </c>
      <c r="AC2559" t="str">
        <f t="shared" si="159"/>
        <v>GA09U-0969</v>
      </c>
      <c r="AD2559" t="str">
        <f>_xlfn.IFNA(VLOOKUP(PrivateSchedule[[#This Row],[ow]],RTARoutes[[StageCodes]:[RouteID]],6,FALSE), VLOOKUP(PrivateSchedule[[#This Row],[re]],RTARoutes[[StageCodes]:[RouteID]],6,FALSE))</f>
        <v>PVT151</v>
      </c>
      <c r="AE2559" t="str" cm="1">
        <f t="array" ref="AE2559">_xlfn.IFS( NOT(ISNA(VLOOKUP(PrivateSchedule[[#This Row],[ow]],RTARoutes[[StageCodes]:[RouteID]],6,FALSE))), "O",  NOT(ISNA(VLOOKUP(PrivateSchedule[[#This Row],[re]],RTARoutes[[StageCodes]:[RouteID]],6,FALSE))), "R")</f>
        <v>O</v>
      </c>
      <c r="AF2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2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2560" spans="1:33">
      <c r="O2560" s="171" t="s">
        <v>3504</v>
      </c>
      <c r="T2560" s="173" t="s">
        <v>1048</v>
      </c>
      <c r="U2560" t="str">
        <f t="shared" si="156"/>
        <v>Nunem-CURCHOREM</v>
      </c>
      <c r="V2560" s="163">
        <v>0.59375</v>
      </c>
      <c r="AA2560" s="165" t="str">
        <f t="shared" si="157"/>
        <v/>
      </c>
      <c r="AB2560" t="str">
        <f t="shared" si="158"/>
        <v>QPM</v>
      </c>
      <c r="AC2560" t="str">
        <f t="shared" si="159"/>
        <v>GA09U-0969</v>
      </c>
      <c r="AD2560" t="str">
        <f>_xlfn.IFNA(VLOOKUP(PrivateSchedule[[#This Row],[ow]],RTARoutes[[StageCodes]:[RouteID]],6,FALSE), VLOOKUP(PrivateSchedule[[#This Row],[re]],RTARoutes[[StageCodes]:[RouteID]],6,FALSE))</f>
        <v>PVT151</v>
      </c>
      <c r="AE2560" t="str" cm="1">
        <f t="array" ref="AE2560">_xlfn.IFS( NOT(ISNA(VLOOKUP(PrivateSchedule[[#This Row],[ow]],RTARoutes[[StageCodes]:[RouteID]],6,FALSE))), "O",  NOT(ISNA(VLOOKUP(PrivateSchedule[[#This Row],[re]],RTARoutes[[StageCodes]:[RouteID]],6,FALSE))), "R")</f>
        <v>R</v>
      </c>
      <c r="AF2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NUN-*CUR</v>
      </c>
      <c r="AG2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CUR-*NUN</v>
      </c>
    </row>
    <row r="2561" spans="2:33">
      <c r="O2561" s="171" t="s">
        <v>1048</v>
      </c>
      <c r="T2561" s="173" t="s">
        <v>3504</v>
      </c>
      <c r="U2561" t="str">
        <f t="shared" si="156"/>
        <v>CURCHOREM-Nunem</v>
      </c>
      <c r="V2561" s="163">
        <v>0.69791666666666663</v>
      </c>
      <c r="AA2561" s="165" t="str">
        <f t="shared" si="157"/>
        <v/>
      </c>
      <c r="AB2561" t="str">
        <f t="shared" si="158"/>
        <v>QPM</v>
      </c>
      <c r="AC2561" t="str">
        <f t="shared" si="159"/>
        <v>GA09U-0969</v>
      </c>
      <c r="AD2561" t="str">
        <f>_xlfn.IFNA(VLOOKUP(PrivateSchedule[[#This Row],[ow]],RTARoutes[[StageCodes]:[RouteID]],6,FALSE), VLOOKUP(PrivateSchedule[[#This Row],[re]],RTARoutes[[StageCodes]:[RouteID]],6,FALSE))</f>
        <v>PVT151</v>
      </c>
      <c r="AE2561" t="str" cm="1">
        <f t="array" ref="AE2561">_xlfn.IFS( NOT(ISNA(VLOOKUP(PrivateSchedule[[#This Row],[ow]],RTARoutes[[StageCodes]:[RouteID]],6,FALSE))), "O",  NOT(ISNA(VLOOKUP(PrivateSchedule[[#This Row],[re]],RTARoutes[[StageCodes]:[RouteID]],6,FALSE))), "R")</f>
        <v>O</v>
      </c>
      <c r="AF2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2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2562" spans="2:33">
      <c r="B2562" s="171" t="s">
        <v>4343</v>
      </c>
      <c r="C2562" s="172" t="s">
        <v>4344</v>
      </c>
      <c r="E2562" s="176">
        <v>37586</v>
      </c>
      <c r="F2562" s="177">
        <v>44890</v>
      </c>
      <c r="G2562" s="171" t="s">
        <v>4345</v>
      </c>
      <c r="J2562" s="171" t="s">
        <v>4346</v>
      </c>
      <c r="L2562" s="172" t="s">
        <v>4342</v>
      </c>
      <c r="M2562" s="198">
        <v>28</v>
      </c>
      <c r="N2562" s="199">
        <v>11</v>
      </c>
      <c r="O2562" s="171" t="s">
        <v>3171</v>
      </c>
      <c r="T2562" s="173" t="s">
        <v>1890</v>
      </c>
      <c r="U2562" t="str">
        <f t="shared" si="156"/>
        <v>XELVONA-MARGAO</v>
      </c>
      <c r="V2562" s="163">
        <v>0.25</v>
      </c>
      <c r="AA2562" s="165" t="str">
        <f t="shared" si="157"/>
        <v/>
      </c>
      <c r="AB2562" t="str">
        <f t="shared" si="158"/>
        <v>QPM</v>
      </c>
      <c r="AC2562" t="str">
        <f t="shared" si="159"/>
        <v>GA04T-2750</v>
      </c>
      <c r="AD2562" t="e">
        <f>_xlfn.IFNA(VLOOKUP(PrivateSchedule[[#This Row],[ow]],RTARoutes[[StageCodes]:[RouteID]],6,FALSE), VLOOKUP(PrivateSchedule[[#This Row],[re]],RTARoutes[[StageCodes]:[RouteID]],6,FALSE))</f>
        <v>#N/A</v>
      </c>
      <c r="AE2562" t="e" cm="1">
        <f t="array" ref="AE2562">_xlfn.IFS( NOT(ISNA(VLOOKUP(PrivateSchedule[[#This Row],[ow]],RTARoutes[[StageCodes]:[RouteID]],6,FALSE))), "O",  NOT(ISNA(VLOOKUP(PrivateSchedule[[#This Row],[re]],RTARoutes[[StageCodes]:[RouteID]],6,FALSE))), "R")</f>
        <v>#N/A</v>
      </c>
      <c r="AF2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XLN-*MRG</v>
      </c>
      <c r="AG2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MRG-*XLN</v>
      </c>
    </row>
    <row r="2563" spans="2:33">
      <c r="O2563" s="171" t="s">
        <v>1890</v>
      </c>
      <c r="T2563" s="173" t="s">
        <v>1048</v>
      </c>
      <c r="U2563" t="str">
        <f t="shared" ref="U2563:U2626" si="160">_xlfn.IFNA(VLOOKUP($O2563,Code2Loc,2,FALSE)
&amp; IF( OR( ISNA($P2563), LEN($P2563)=0), "",  "-" &amp; VLOOKUP($P2563,Code2Loc,2,FALSE))
&amp; IF( OR( ISNA($Q2563), LEN($Q2563)=0), "",  "-" &amp; VLOOKUP($Q2563,Code2Loc,2,FALSE))
&amp; IF( OR( ISNA($R2563), LEN($R2563)=0), "",  "-" &amp; VLOOKUP($R2563,Code2Loc,2,FALSE))
&amp; IF( OR( ISNA($S2563), LEN($S2563)=0), "",  "-" &amp; VLOOKUP($S2563,Code2Loc,2,FALSE))
&amp; IF( OR( ISNA($T2563), LEN($T2563)=0), "",  "-" &amp; VLOOKUP($T2563,Code2Loc,2,FALSE)),"")</f>
        <v>MARGAO-CURCHOREM</v>
      </c>
      <c r="V2563" s="163">
        <v>0.2986111111111111</v>
      </c>
      <c r="AA2563" s="165" t="str">
        <f t="shared" ref="AA2563:AA2626" si="161">IF(ISBLANK($V2563), "", _xlfn.IFNA($V2563 + _xlfn.IFNA( VLOOKUP($O2563 &amp; IF(ISBLANK($P2563),"", "-" &amp; $P2563) &amp; IF(ISBLANK($Q2563),"", "-" &amp; $Q2563) &amp; IF(ISBLANK($R2563),"", "-" &amp; $R2563) &amp; IF(ISBLANK($S2563),"", "-" &amp; $S2563) &amp; IF(ISBLANK($T2563),"", "-" &amp; $T2563),TravelTime,8,FALSE), VLOOKUP($T2563 &amp; IF(ISBLANK($S2563),"", "-" &amp; $S2563) &amp; IF(ISBLANK($R2563),"", "-" &amp; $R2563) &amp; IF(ISBLANK($Q2563),"", "-" &amp; $Q2563) &amp; IF(ISBLANK($P2563),"", "-" &amp; $P2563) &amp; IF(ISBLANK($O2563),"", "-" &amp; $O2563),TravelTime,8,FALSE)) / 1440, ""))</f>
        <v/>
      </c>
      <c r="AB2563" t="str">
        <f t="shared" ref="AB2563:AB2626" si="162">IF(AND(LEN($A2563)&lt;&gt;0,LEN($A2563)&lt;&gt;0),$A2563,$AB2562)</f>
        <v>QPM</v>
      </c>
      <c r="AC2563" t="str">
        <f t="shared" ref="AC2563:AC2626" si="163">IF(AND(LEN($J2563)&lt;&gt;0,LEN($B2563)&lt;&gt;0),$J2563,$AC2562)</f>
        <v>GA04T-2750</v>
      </c>
      <c r="AD2563" t="str">
        <f>_xlfn.IFNA(VLOOKUP(PrivateSchedule[[#This Row],[ow]],RTARoutes[[StageCodes]:[RouteID]],6,FALSE), VLOOKUP(PrivateSchedule[[#This Row],[re]],RTARoutes[[StageCodes]:[RouteID]],6,FALSE))</f>
        <v>PVT132</v>
      </c>
      <c r="AE2563" t="str" cm="1">
        <f t="array" ref="AE2563">_xlfn.IFS( NOT(ISNA(VLOOKUP(PrivateSchedule[[#This Row],[ow]],RTARoutes[[StageCodes]:[RouteID]],6,FALSE))), "O",  NOT(ISNA(VLOOKUP(PrivateSchedule[[#This Row],[re]],RTARoutes[[StageCodes]:[RouteID]],6,FALSE))), "R")</f>
        <v>R</v>
      </c>
      <c r="AF2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64" spans="2:33">
      <c r="O2564" s="171" t="s">
        <v>1048</v>
      </c>
      <c r="T2564" s="173" t="s">
        <v>1890</v>
      </c>
      <c r="U2564" t="str">
        <f t="shared" si="160"/>
        <v>CURCHOREM-MARGAO</v>
      </c>
      <c r="V2564" s="163">
        <v>0.38194444444444442</v>
      </c>
      <c r="AA2564" s="165" t="str">
        <f t="shared" si="161"/>
        <v/>
      </c>
      <c r="AB2564" t="str">
        <f t="shared" si="162"/>
        <v>QPM</v>
      </c>
      <c r="AC2564" t="str">
        <f t="shared" si="163"/>
        <v>GA04T-2750</v>
      </c>
      <c r="AD2564" t="str">
        <f>_xlfn.IFNA(VLOOKUP(PrivateSchedule[[#This Row],[ow]],RTARoutes[[StageCodes]:[RouteID]],6,FALSE), VLOOKUP(PrivateSchedule[[#This Row],[re]],RTARoutes[[StageCodes]:[RouteID]],6,FALSE))</f>
        <v>PVT132</v>
      </c>
      <c r="AE2564" t="str" cm="1">
        <f t="array" ref="AE2564">_xlfn.IFS( NOT(ISNA(VLOOKUP(PrivateSchedule[[#This Row],[ow]],RTARoutes[[StageCodes]:[RouteID]],6,FALSE))), "O",  NOT(ISNA(VLOOKUP(PrivateSchedule[[#This Row],[re]],RTARoutes[[StageCodes]:[RouteID]],6,FALSE))), "R")</f>
        <v>O</v>
      </c>
      <c r="AF2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65" spans="2:33">
      <c r="O2565" s="171" t="s">
        <v>1890</v>
      </c>
      <c r="T2565" s="173" t="s">
        <v>1048</v>
      </c>
      <c r="U2565" t="str">
        <f t="shared" si="160"/>
        <v>MARGAO-CURCHOREM</v>
      </c>
      <c r="V2565" s="163">
        <v>0.46875</v>
      </c>
      <c r="AA2565" s="165" t="str">
        <f t="shared" si="161"/>
        <v/>
      </c>
      <c r="AB2565" t="str">
        <f t="shared" si="162"/>
        <v>QPM</v>
      </c>
      <c r="AC2565" t="str">
        <f t="shared" si="163"/>
        <v>GA04T-2750</v>
      </c>
      <c r="AD2565" t="str">
        <f>_xlfn.IFNA(VLOOKUP(PrivateSchedule[[#This Row],[ow]],RTARoutes[[StageCodes]:[RouteID]],6,FALSE), VLOOKUP(PrivateSchedule[[#This Row],[re]],RTARoutes[[StageCodes]:[RouteID]],6,FALSE))</f>
        <v>PVT132</v>
      </c>
      <c r="AE2565" t="str" cm="1">
        <f t="array" ref="AE2565">_xlfn.IFS( NOT(ISNA(VLOOKUP(PrivateSchedule[[#This Row],[ow]],RTARoutes[[StageCodes]:[RouteID]],6,FALSE))), "O",  NOT(ISNA(VLOOKUP(PrivateSchedule[[#This Row],[re]],RTARoutes[[StageCodes]:[RouteID]],6,FALSE))), "R")</f>
        <v>R</v>
      </c>
      <c r="AF2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66" spans="2:33">
      <c r="O2566" s="171" t="s">
        <v>1048</v>
      </c>
      <c r="T2566" s="173" t="s">
        <v>1890</v>
      </c>
      <c r="U2566" t="str">
        <f t="shared" si="160"/>
        <v>CURCHOREM-MARGAO</v>
      </c>
      <c r="V2566" s="163">
        <v>0.52430555555555558</v>
      </c>
      <c r="AA2566" s="165" t="str">
        <f t="shared" si="161"/>
        <v/>
      </c>
      <c r="AB2566" t="str">
        <f t="shared" si="162"/>
        <v>QPM</v>
      </c>
      <c r="AC2566" t="str">
        <f t="shared" si="163"/>
        <v>GA04T-2750</v>
      </c>
      <c r="AD2566" t="str">
        <f>_xlfn.IFNA(VLOOKUP(PrivateSchedule[[#This Row],[ow]],RTARoutes[[StageCodes]:[RouteID]],6,FALSE), VLOOKUP(PrivateSchedule[[#This Row],[re]],RTARoutes[[StageCodes]:[RouteID]],6,FALSE))</f>
        <v>PVT132</v>
      </c>
      <c r="AE2566" t="str" cm="1">
        <f t="array" ref="AE2566">_xlfn.IFS( NOT(ISNA(VLOOKUP(PrivateSchedule[[#This Row],[ow]],RTARoutes[[StageCodes]:[RouteID]],6,FALSE))), "O",  NOT(ISNA(VLOOKUP(PrivateSchedule[[#This Row],[re]],RTARoutes[[StageCodes]:[RouteID]],6,FALSE))), "R")</f>
        <v>O</v>
      </c>
      <c r="AF2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67" spans="2:33">
      <c r="O2567" s="171" t="s">
        <v>1890</v>
      </c>
      <c r="T2567" s="173" t="s">
        <v>1048</v>
      </c>
      <c r="U2567" t="str">
        <f t="shared" si="160"/>
        <v>MARGAO-CURCHOREM</v>
      </c>
      <c r="V2567" s="163">
        <v>0.57638888888888884</v>
      </c>
      <c r="AA2567" s="165" t="str">
        <f t="shared" si="161"/>
        <v/>
      </c>
      <c r="AB2567" t="str">
        <f t="shared" si="162"/>
        <v>QPM</v>
      </c>
      <c r="AC2567" t="str">
        <f t="shared" si="163"/>
        <v>GA04T-2750</v>
      </c>
      <c r="AD2567" t="str">
        <f>_xlfn.IFNA(VLOOKUP(PrivateSchedule[[#This Row],[ow]],RTARoutes[[StageCodes]:[RouteID]],6,FALSE), VLOOKUP(PrivateSchedule[[#This Row],[re]],RTARoutes[[StageCodes]:[RouteID]],6,FALSE))</f>
        <v>PVT132</v>
      </c>
      <c r="AE2567" t="str" cm="1">
        <f t="array" ref="AE2567">_xlfn.IFS( NOT(ISNA(VLOOKUP(PrivateSchedule[[#This Row],[ow]],RTARoutes[[StageCodes]:[RouteID]],6,FALSE))), "O",  NOT(ISNA(VLOOKUP(PrivateSchedule[[#This Row],[re]],RTARoutes[[StageCodes]:[RouteID]],6,FALSE))), "R")</f>
        <v>R</v>
      </c>
      <c r="AF2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68" spans="2:33">
      <c r="O2568" s="171" t="s">
        <v>1048</v>
      </c>
      <c r="T2568" s="173" t="s">
        <v>1890</v>
      </c>
      <c r="U2568" t="str">
        <f t="shared" si="160"/>
        <v>CURCHOREM-MARGAO</v>
      </c>
      <c r="V2568" s="163">
        <v>0.64583333333333337</v>
      </c>
      <c r="AA2568" s="165" t="str">
        <f t="shared" si="161"/>
        <v/>
      </c>
      <c r="AB2568" t="str">
        <f t="shared" si="162"/>
        <v>QPM</v>
      </c>
      <c r="AC2568" t="str">
        <f t="shared" si="163"/>
        <v>GA04T-2750</v>
      </c>
      <c r="AD2568" t="str">
        <f>_xlfn.IFNA(VLOOKUP(PrivateSchedule[[#This Row],[ow]],RTARoutes[[StageCodes]:[RouteID]],6,FALSE), VLOOKUP(PrivateSchedule[[#This Row],[re]],RTARoutes[[StageCodes]:[RouteID]],6,FALSE))</f>
        <v>PVT132</v>
      </c>
      <c r="AE2568" t="str" cm="1">
        <f t="array" ref="AE2568">_xlfn.IFS( NOT(ISNA(VLOOKUP(PrivateSchedule[[#This Row],[ow]],RTARoutes[[StageCodes]:[RouteID]],6,FALSE))), "O",  NOT(ISNA(VLOOKUP(PrivateSchedule[[#This Row],[re]],RTARoutes[[StageCodes]:[RouteID]],6,FALSE))), "R")</f>
        <v>O</v>
      </c>
      <c r="AF2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69" spans="2:33">
      <c r="O2569" s="171" t="s">
        <v>1890</v>
      </c>
      <c r="T2569" s="173" t="s">
        <v>1048</v>
      </c>
      <c r="U2569" t="str">
        <f t="shared" si="160"/>
        <v>MARGAO-CURCHOREM</v>
      </c>
      <c r="V2569" s="163">
        <v>0.72569444444444442</v>
      </c>
      <c r="AA2569" s="165" t="str">
        <f t="shared" si="161"/>
        <v/>
      </c>
      <c r="AB2569" t="str">
        <f t="shared" si="162"/>
        <v>QPM</v>
      </c>
      <c r="AC2569" t="str">
        <f t="shared" si="163"/>
        <v>GA04T-2750</v>
      </c>
      <c r="AD2569" t="str">
        <f>_xlfn.IFNA(VLOOKUP(PrivateSchedule[[#This Row],[ow]],RTARoutes[[StageCodes]:[RouteID]],6,FALSE), VLOOKUP(PrivateSchedule[[#This Row],[re]],RTARoutes[[StageCodes]:[RouteID]],6,FALSE))</f>
        <v>PVT132</v>
      </c>
      <c r="AE2569" t="str" cm="1">
        <f t="array" ref="AE2569">_xlfn.IFS( NOT(ISNA(VLOOKUP(PrivateSchedule[[#This Row],[ow]],RTARoutes[[StageCodes]:[RouteID]],6,FALSE))), "O",  NOT(ISNA(VLOOKUP(PrivateSchedule[[#This Row],[re]],RTARoutes[[StageCodes]:[RouteID]],6,FALSE))), "R")</f>
        <v>R</v>
      </c>
      <c r="AF2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70" spans="2:33">
      <c r="O2570" s="171" t="s">
        <v>1048</v>
      </c>
      <c r="T2570" s="173" t="s">
        <v>921</v>
      </c>
      <c r="U2570" t="str">
        <f t="shared" si="160"/>
        <v>CURCHOREM-CHANDOR</v>
      </c>
      <c r="V2570" s="163">
        <v>0.78125</v>
      </c>
      <c r="AA2570" s="165" t="str">
        <f t="shared" si="161"/>
        <v/>
      </c>
      <c r="AB2570" t="str">
        <f t="shared" si="162"/>
        <v>QPM</v>
      </c>
      <c r="AC2570" t="str">
        <f t="shared" si="163"/>
        <v>GA04T-2750</v>
      </c>
      <c r="AD2570" t="str">
        <f>_xlfn.IFNA(VLOOKUP(PrivateSchedule[[#This Row],[ow]],RTARoutes[[StageCodes]:[RouteID]],6,FALSE), VLOOKUP(PrivateSchedule[[#This Row],[re]],RTARoutes[[StageCodes]:[RouteID]],6,FALSE))</f>
        <v>PVT100</v>
      </c>
      <c r="AE2570" t="str" cm="1">
        <f t="array" ref="AE2570">_xlfn.IFS( NOT(ISNA(VLOOKUP(PrivateSchedule[[#This Row],[ow]],RTARoutes[[StageCodes]:[RouteID]],6,FALSE))), "O",  NOT(ISNA(VLOOKUP(PrivateSchedule[[#This Row],[re]],RTARoutes[[StageCodes]:[RouteID]],6,FALSE))), "R")</f>
        <v>R</v>
      </c>
      <c r="AF2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CUR-*CDR</v>
      </c>
      <c r="AG2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CDR-*CUR</v>
      </c>
    </row>
    <row r="2571" spans="2:33">
      <c r="B2571" s="171" t="s">
        <v>4347</v>
      </c>
      <c r="C2571" s="172" t="s">
        <v>4348</v>
      </c>
      <c r="E2571" s="176">
        <v>39505</v>
      </c>
      <c r="F2571" s="177">
        <v>45117</v>
      </c>
      <c r="G2571" s="171" t="s">
        <v>4349</v>
      </c>
      <c r="J2571" s="171" t="s">
        <v>4350</v>
      </c>
      <c r="L2571" s="172" t="s">
        <v>4342</v>
      </c>
      <c r="M2571" s="198">
        <v>28</v>
      </c>
      <c r="N2571" s="199">
        <v>11</v>
      </c>
      <c r="O2571" s="171" t="s">
        <v>519</v>
      </c>
      <c r="T2571" s="173" t="s">
        <v>1048</v>
      </c>
      <c r="U2571" t="str">
        <f t="shared" si="160"/>
        <v>AMBAULIM-CURCHOREM</v>
      </c>
      <c r="V2571" s="163">
        <v>0.30555555555555558</v>
      </c>
      <c r="AA2571" s="165" t="str">
        <f t="shared" si="161"/>
        <v/>
      </c>
      <c r="AB2571" t="str">
        <f t="shared" si="162"/>
        <v>QPM</v>
      </c>
      <c r="AC2571" t="str">
        <f t="shared" si="163"/>
        <v>GA02U-4806</v>
      </c>
      <c r="AD2571" t="str">
        <f>_xlfn.IFNA(VLOOKUP(PrivateSchedule[[#This Row],[ow]],RTARoutes[[StageCodes]:[RouteID]],6,FALSE), VLOOKUP(PrivateSchedule[[#This Row],[re]],RTARoutes[[StageCodes]:[RouteID]],6,FALSE))</f>
        <v>PVT5</v>
      </c>
      <c r="AE2571" t="str" cm="1">
        <f t="array" ref="AE2571">_xlfn.IFS( NOT(ISNA(VLOOKUP(PrivateSchedule[[#This Row],[ow]],RTARoutes[[StageCodes]:[RouteID]],6,FALSE))), "O",  NOT(ISNA(VLOOKUP(PrivateSchedule[[#This Row],[re]],RTARoutes[[StageCodes]:[RouteID]],6,FALSE))), "R")</f>
        <v>O</v>
      </c>
      <c r="AF2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ABL-*CUR</v>
      </c>
      <c r="AG2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CUR-*ABL</v>
      </c>
    </row>
    <row r="2572" spans="2:33">
      <c r="O2572" s="171" t="s">
        <v>1048</v>
      </c>
      <c r="T2572" s="173" t="s">
        <v>2586</v>
      </c>
      <c r="U2572" t="str">
        <f t="shared" si="160"/>
        <v>CURCHOREM-SANGUEM</v>
      </c>
      <c r="V2572" s="163">
        <v>0.33680555555555558</v>
      </c>
      <c r="AA2572" s="165" t="str">
        <f t="shared" si="161"/>
        <v/>
      </c>
      <c r="AB2572" t="str">
        <f t="shared" si="162"/>
        <v>QPM</v>
      </c>
      <c r="AC2572" t="str">
        <f t="shared" si="163"/>
        <v>GA02U-4806</v>
      </c>
      <c r="AD2572" t="str">
        <f>_xlfn.IFNA(VLOOKUP(PrivateSchedule[[#This Row],[ow]],RTARoutes[[StageCodes]:[RouteID]],6,FALSE), VLOOKUP(PrivateSchedule[[#This Row],[re]],RTARoutes[[StageCodes]:[RouteID]],6,FALSE))</f>
        <v>PVT158</v>
      </c>
      <c r="AE2572" t="str" cm="1">
        <f t="array" ref="AE2572">_xlfn.IFS( NOT(ISNA(VLOOKUP(PrivateSchedule[[#This Row],[ow]],RTARoutes[[StageCodes]:[RouteID]],6,FALSE))), "O",  NOT(ISNA(VLOOKUP(PrivateSchedule[[#This Row],[re]],RTARoutes[[StageCodes]:[RouteID]],6,FALSE))), "R")</f>
        <v>O</v>
      </c>
      <c r="AF2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2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2573" spans="2:33">
      <c r="O2573" s="171" t="s">
        <v>2586</v>
      </c>
      <c r="T2573" s="173" t="s">
        <v>1048</v>
      </c>
      <c r="U2573" t="str">
        <f t="shared" si="160"/>
        <v>SANGUEM-CURCHOREM</v>
      </c>
      <c r="V2573" s="163">
        <v>0.4201388888888889</v>
      </c>
      <c r="AA2573" s="165" t="str">
        <f t="shared" si="161"/>
        <v/>
      </c>
      <c r="AB2573" t="str">
        <f t="shared" si="162"/>
        <v>QPM</v>
      </c>
      <c r="AC2573" t="str">
        <f t="shared" si="163"/>
        <v>GA02U-4806</v>
      </c>
      <c r="AD2573" t="str">
        <f>_xlfn.IFNA(VLOOKUP(PrivateSchedule[[#This Row],[ow]],RTARoutes[[StageCodes]:[RouteID]],6,FALSE), VLOOKUP(PrivateSchedule[[#This Row],[re]],RTARoutes[[StageCodes]:[RouteID]],6,FALSE))</f>
        <v>PVT158</v>
      </c>
      <c r="AE2573" t="str" cm="1">
        <f t="array" ref="AE2573">_xlfn.IFS( NOT(ISNA(VLOOKUP(PrivateSchedule[[#This Row],[ow]],RTARoutes[[StageCodes]:[RouteID]],6,FALSE))), "O",  NOT(ISNA(VLOOKUP(PrivateSchedule[[#This Row],[re]],RTARoutes[[StageCodes]:[RouteID]],6,FALSE))), "R")</f>
        <v>R</v>
      </c>
      <c r="AF2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74" spans="2:33">
      <c r="O2574" s="171" t="s">
        <v>1048</v>
      </c>
      <c r="T2574" s="173" t="s">
        <v>1890</v>
      </c>
      <c r="U2574" t="str">
        <f t="shared" si="160"/>
        <v>CURCHOREM-MARGAO</v>
      </c>
      <c r="V2574" s="163">
        <v>0.4375</v>
      </c>
      <c r="AA2574" s="165" t="str">
        <f t="shared" si="161"/>
        <v/>
      </c>
      <c r="AB2574" t="str">
        <f t="shared" si="162"/>
        <v>QPM</v>
      </c>
      <c r="AC2574" t="str">
        <f t="shared" si="163"/>
        <v>GA02U-4806</v>
      </c>
      <c r="AD2574" t="str">
        <f>_xlfn.IFNA(VLOOKUP(PrivateSchedule[[#This Row],[ow]],RTARoutes[[StageCodes]:[RouteID]],6,FALSE), VLOOKUP(PrivateSchedule[[#This Row],[re]],RTARoutes[[StageCodes]:[RouteID]],6,FALSE))</f>
        <v>PVT132</v>
      </c>
      <c r="AE2574" t="str" cm="1">
        <f t="array" ref="AE2574">_xlfn.IFS( NOT(ISNA(VLOOKUP(PrivateSchedule[[#This Row],[ow]],RTARoutes[[StageCodes]:[RouteID]],6,FALSE))), "O",  NOT(ISNA(VLOOKUP(PrivateSchedule[[#This Row],[re]],RTARoutes[[StageCodes]:[RouteID]],6,FALSE))), "R")</f>
        <v>O</v>
      </c>
      <c r="AF2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75" spans="2:33">
      <c r="O2575" s="171" t="s">
        <v>1890</v>
      </c>
      <c r="T2575" s="173" t="s">
        <v>1048</v>
      </c>
      <c r="U2575" t="str">
        <f t="shared" si="160"/>
        <v>MARGAO-CURCHOREM</v>
      </c>
      <c r="V2575" s="163">
        <v>0.51041666666666663</v>
      </c>
      <c r="AA2575" s="165" t="str">
        <f t="shared" si="161"/>
        <v/>
      </c>
      <c r="AB2575" t="str">
        <f t="shared" si="162"/>
        <v>QPM</v>
      </c>
      <c r="AC2575" t="str">
        <f t="shared" si="163"/>
        <v>GA02U-4806</v>
      </c>
      <c r="AD2575" t="str">
        <f>_xlfn.IFNA(VLOOKUP(PrivateSchedule[[#This Row],[ow]],RTARoutes[[StageCodes]:[RouteID]],6,FALSE), VLOOKUP(PrivateSchedule[[#This Row],[re]],RTARoutes[[StageCodes]:[RouteID]],6,FALSE))</f>
        <v>PVT132</v>
      </c>
      <c r="AE2575" t="str" cm="1">
        <f t="array" ref="AE2575">_xlfn.IFS( NOT(ISNA(VLOOKUP(PrivateSchedule[[#This Row],[ow]],RTARoutes[[StageCodes]:[RouteID]],6,FALSE))), "O",  NOT(ISNA(VLOOKUP(PrivateSchedule[[#This Row],[re]],RTARoutes[[StageCodes]:[RouteID]],6,FALSE))), "R")</f>
        <v>R</v>
      </c>
      <c r="AF2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76" spans="2:33">
      <c r="O2576" s="171" t="s">
        <v>1048</v>
      </c>
      <c r="T2576" s="173" t="s">
        <v>1890</v>
      </c>
      <c r="U2576" t="str">
        <f t="shared" si="160"/>
        <v>CURCHOREM-MARGAO</v>
      </c>
      <c r="V2576" s="163">
        <v>0.57638888888888884</v>
      </c>
      <c r="AA2576" s="165" t="str">
        <f t="shared" si="161"/>
        <v/>
      </c>
      <c r="AB2576" t="str">
        <f t="shared" si="162"/>
        <v>QPM</v>
      </c>
      <c r="AC2576" t="str">
        <f t="shared" si="163"/>
        <v>GA02U-4806</v>
      </c>
      <c r="AD2576" t="str">
        <f>_xlfn.IFNA(VLOOKUP(PrivateSchedule[[#This Row],[ow]],RTARoutes[[StageCodes]:[RouteID]],6,FALSE), VLOOKUP(PrivateSchedule[[#This Row],[re]],RTARoutes[[StageCodes]:[RouteID]],6,FALSE))</f>
        <v>PVT132</v>
      </c>
      <c r="AE2576" t="str" cm="1">
        <f t="array" ref="AE2576">_xlfn.IFS( NOT(ISNA(VLOOKUP(PrivateSchedule[[#This Row],[ow]],RTARoutes[[StageCodes]:[RouteID]],6,FALSE))), "O",  NOT(ISNA(VLOOKUP(PrivateSchedule[[#This Row],[re]],RTARoutes[[StageCodes]:[RouteID]],6,FALSE))), "R")</f>
        <v>O</v>
      </c>
      <c r="AF2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77" spans="2:33">
      <c r="O2577" s="171" t="s">
        <v>1890</v>
      </c>
      <c r="T2577" s="173" t="s">
        <v>1048</v>
      </c>
      <c r="U2577" t="str">
        <f t="shared" si="160"/>
        <v>MARGAO-CURCHOREM</v>
      </c>
      <c r="V2577" s="163">
        <v>0.66666666666666663</v>
      </c>
      <c r="AA2577" s="165" t="str">
        <f t="shared" si="161"/>
        <v/>
      </c>
      <c r="AB2577" t="str">
        <f t="shared" si="162"/>
        <v>QPM</v>
      </c>
      <c r="AC2577" t="str">
        <f t="shared" si="163"/>
        <v>GA02U-4806</v>
      </c>
      <c r="AD2577" t="str">
        <f>_xlfn.IFNA(VLOOKUP(PrivateSchedule[[#This Row],[ow]],RTARoutes[[StageCodes]:[RouteID]],6,FALSE), VLOOKUP(PrivateSchedule[[#This Row],[re]],RTARoutes[[StageCodes]:[RouteID]],6,FALSE))</f>
        <v>PVT132</v>
      </c>
      <c r="AE2577" t="str" cm="1">
        <f t="array" ref="AE2577">_xlfn.IFS( NOT(ISNA(VLOOKUP(PrivateSchedule[[#This Row],[ow]],RTARoutes[[StageCodes]:[RouteID]],6,FALSE))), "O",  NOT(ISNA(VLOOKUP(PrivateSchedule[[#This Row],[re]],RTARoutes[[StageCodes]:[RouteID]],6,FALSE))), "R")</f>
        <v>R</v>
      </c>
      <c r="AF2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578" spans="2:33">
      <c r="O2578" s="171" t="s">
        <v>1048</v>
      </c>
      <c r="T2578" s="173" t="s">
        <v>1983</v>
      </c>
      <c r="U2578" t="str">
        <f t="shared" si="160"/>
        <v>CURCHOREM-MOLKORNEM</v>
      </c>
      <c r="V2578" s="163">
        <v>0.71527777777777779</v>
      </c>
      <c r="AA2578" s="165" t="str">
        <f t="shared" si="161"/>
        <v/>
      </c>
      <c r="AB2578" t="str">
        <f t="shared" si="162"/>
        <v>QPM</v>
      </c>
      <c r="AC2578" t="str">
        <f t="shared" si="163"/>
        <v>GA02U-4806</v>
      </c>
      <c r="AD2578" t="str">
        <f>_xlfn.IFNA(VLOOKUP(PrivateSchedule[[#This Row],[ow]],RTARoutes[[StageCodes]:[RouteID]],6,FALSE), VLOOKUP(PrivateSchedule[[#This Row],[re]],RTARoutes[[StageCodes]:[RouteID]],6,FALSE))</f>
        <v>PVT145</v>
      </c>
      <c r="AE2578" t="str" cm="1">
        <f t="array" ref="AE2578">_xlfn.IFS( NOT(ISNA(VLOOKUP(PrivateSchedule[[#This Row],[ow]],RTARoutes[[StageCodes]:[RouteID]],6,FALSE))), "O",  NOT(ISNA(VLOOKUP(PrivateSchedule[[#This Row],[re]],RTARoutes[[StageCodes]:[RouteID]],6,FALSE))), "R")</f>
        <v>O</v>
      </c>
      <c r="AF2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CUR-*MKR</v>
      </c>
      <c r="AG2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MKR-*CUR</v>
      </c>
    </row>
    <row r="2579" spans="2:33">
      <c r="O2579" s="171" t="s">
        <v>1983</v>
      </c>
      <c r="T2579" s="173" t="s">
        <v>1048</v>
      </c>
      <c r="U2579" t="str">
        <f t="shared" si="160"/>
        <v>MOLKORNEM-CURCHOREM</v>
      </c>
      <c r="V2579" s="163">
        <v>0.75</v>
      </c>
      <c r="AA2579" s="165" t="str">
        <f t="shared" si="161"/>
        <v/>
      </c>
      <c r="AB2579" t="str">
        <f t="shared" si="162"/>
        <v>QPM</v>
      </c>
      <c r="AC2579" t="str">
        <f t="shared" si="163"/>
        <v>GA02U-4806</v>
      </c>
      <c r="AD2579" t="str">
        <f>_xlfn.IFNA(VLOOKUP(PrivateSchedule[[#This Row],[ow]],RTARoutes[[StageCodes]:[RouteID]],6,FALSE), VLOOKUP(PrivateSchedule[[#This Row],[re]],RTARoutes[[StageCodes]:[RouteID]],6,FALSE))</f>
        <v>PVT145</v>
      </c>
      <c r="AE2579" t="str" cm="1">
        <f t="array" ref="AE2579">_xlfn.IFS( NOT(ISNA(VLOOKUP(PrivateSchedule[[#This Row],[ow]],RTARoutes[[StageCodes]:[RouteID]],6,FALSE))), "O",  NOT(ISNA(VLOOKUP(PrivateSchedule[[#This Row],[re]],RTARoutes[[StageCodes]:[RouteID]],6,FALSE))), "R")</f>
        <v>R</v>
      </c>
      <c r="AF2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MKR-*CUR</v>
      </c>
      <c r="AG2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CUR-*MKR</v>
      </c>
    </row>
    <row r="2580" spans="2:33">
      <c r="O2580" s="171" t="s">
        <v>1048</v>
      </c>
      <c r="T2580" s="173" t="s">
        <v>519</v>
      </c>
      <c r="U2580" t="str">
        <f t="shared" si="160"/>
        <v>CURCHOREM-AMBAULIM</v>
      </c>
      <c r="V2580" s="163">
        <v>0.77777777777777779</v>
      </c>
      <c r="AA2580" s="165" t="str">
        <f t="shared" si="161"/>
        <v/>
      </c>
      <c r="AB2580" t="str">
        <f t="shared" si="162"/>
        <v>QPM</v>
      </c>
      <c r="AC2580" t="str">
        <f t="shared" si="163"/>
        <v>GA02U-4806</v>
      </c>
      <c r="AD2580" t="str">
        <f>_xlfn.IFNA(VLOOKUP(PrivateSchedule[[#This Row],[ow]],RTARoutes[[StageCodes]:[RouteID]],6,FALSE), VLOOKUP(PrivateSchedule[[#This Row],[re]],RTARoutes[[StageCodes]:[RouteID]],6,FALSE))</f>
        <v>PVT5</v>
      </c>
      <c r="AE2580" t="str" cm="1">
        <f t="array" ref="AE2580">_xlfn.IFS( NOT(ISNA(VLOOKUP(PrivateSchedule[[#This Row],[ow]],RTARoutes[[StageCodes]:[RouteID]],6,FALSE))), "O",  NOT(ISNA(VLOOKUP(PrivateSchedule[[#This Row],[re]],RTARoutes[[StageCodes]:[RouteID]],6,FALSE))), "R")</f>
        <v>R</v>
      </c>
      <c r="AF2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CUR-*ABL</v>
      </c>
      <c r="AG2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ABL-*CUR</v>
      </c>
    </row>
    <row r="2581" spans="2:33">
      <c r="B2581" s="171" t="s">
        <v>4351</v>
      </c>
      <c r="C2581" s="172" t="s">
        <v>4352</v>
      </c>
      <c r="E2581" s="176">
        <v>37345</v>
      </c>
      <c r="F2581" s="177">
        <v>44644</v>
      </c>
      <c r="G2581" s="171" t="s">
        <v>4353</v>
      </c>
      <c r="J2581" s="171" t="s">
        <v>4354</v>
      </c>
      <c r="L2581" s="172" t="s">
        <v>4342</v>
      </c>
      <c r="M2581" s="198">
        <v>28</v>
      </c>
      <c r="N2581" s="199">
        <v>11</v>
      </c>
      <c r="O2581" s="171" t="s">
        <v>2586</v>
      </c>
      <c r="T2581" s="173" t="s">
        <v>1048</v>
      </c>
      <c r="U2581" t="str">
        <f t="shared" si="160"/>
        <v>SANGUEM-CURCHOREM</v>
      </c>
      <c r="V2581" s="163">
        <v>0.34027777777777779</v>
      </c>
      <c r="AA2581" s="165" t="str">
        <f t="shared" si="161"/>
        <v/>
      </c>
      <c r="AB2581" t="str">
        <f t="shared" si="162"/>
        <v>QPM</v>
      </c>
      <c r="AC2581" t="str">
        <f t="shared" si="163"/>
        <v>GA05T-0273</v>
      </c>
      <c r="AD2581" t="str">
        <f>_xlfn.IFNA(VLOOKUP(PrivateSchedule[[#This Row],[ow]],RTARoutes[[StageCodes]:[RouteID]],6,FALSE), VLOOKUP(PrivateSchedule[[#This Row],[re]],RTARoutes[[StageCodes]:[RouteID]],6,FALSE))</f>
        <v>PVT158</v>
      </c>
      <c r="AE2581" t="str" cm="1">
        <f t="array" ref="AE2581">_xlfn.IFS( NOT(ISNA(VLOOKUP(PrivateSchedule[[#This Row],[ow]],RTARoutes[[StageCodes]:[RouteID]],6,FALSE))), "O",  NOT(ISNA(VLOOKUP(PrivateSchedule[[#This Row],[re]],RTARoutes[[StageCodes]:[RouteID]],6,FALSE))), "R")</f>
        <v>R</v>
      </c>
      <c r="AF2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82" spans="2:33">
      <c r="O2582" s="171" t="s">
        <v>1048</v>
      </c>
      <c r="T2582" s="173" t="s">
        <v>1890</v>
      </c>
      <c r="U2582" t="str">
        <f t="shared" si="160"/>
        <v>CURCHOREM-MARGAO</v>
      </c>
      <c r="V2582" s="163">
        <v>0.35416666666666669</v>
      </c>
      <c r="AA2582" s="165" t="str">
        <f t="shared" si="161"/>
        <v/>
      </c>
      <c r="AB2582" t="str">
        <f t="shared" si="162"/>
        <v>QPM</v>
      </c>
      <c r="AC2582" t="str">
        <f t="shared" si="163"/>
        <v>GA05T-0273</v>
      </c>
      <c r="AD2582" t="str">
        <f>_xlfn.IFNA(VLOOKUP(PrivateSchedule[[#This Row],[ow]],RTARoutes[[StageCodes]:[RouteID]],6,FALSE), VLOOKUP(PrivateSchedule[[#This Row],[re]],RTARoutes[[StageCodes]:[RouteID]],6,FALSE))</f>
        <v>PVT132</v>
      </c>
      <c r="AE2582" t="str" cm="1">
        <f t="array" ref="AE2582">_xlfn.IFS( NOT(ISNA(VLOOKUP(PrivateSchedule[[#This Row],[ow]],RTARoutes[[StageCodes]:[RouteID]],6,FALSE))), "O",  NOT(ISNA(VLOOKUP(PrivateSchedule[[#This Row],[re]],RTARoutes[[StageCodes]:[RouteID]],6,FALSE))), "R")</f>
        <v>O</v>
      </c>
      <c r="AF2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83" spans="2:33">
      <c r="O2583" s="171" t="s">
        <v>1890</v>
      </c>
      <c r="T2583" s="173" t="s">
        <v>2586</v>
      </c>
      <c r="U2583" t="str">
        <f t="shared" si="160"/>
        <v>MARGAO-SANGUEM</v>
      </c>
      <c r="V2583" s="163">
        <v>0.40625</v>
      </c>
      <c r="AA2583" s="165" t="str">
        <f t="shared" si="161"/>
        <v/>
      </c>
      <c r="AB2583" t="str">
        <f t="shared" si="162"/>
        <v>QPM</v>
      </c>
      <c r="AC2583" t="str">
        <f t="shared" si="163"/>
        <v>GA05T-0273</v>
      </c>
      <c r="AD2583" t="str">
        <f>_xlfn.IFNA(VLOOKUP(PrivateSchedule[[#This Row],[ow]],RTARoutes[[StageCodes]:[RouteID]],6,FALSE), VLOOKUP(PrivateSchedule[[#This Row],[re]],RTARoutes[[StageCodes]:[RouteID]],6,FALSE))</f>
        <v>PVT327</v>
      </c>
      <c r="AE2583" t="str" cm="1">
        <f t="array" ref="AE2583">_xlfn.IFS( NOT(ISNA(VLOOKUP(PrivateSchedule[[#This Row],[ow]],RTARoutes[[StageCodes]:[RouteID]],6,FALSE))), "O",  NOT(ISNA(VLOOKUP(PrivateSchedule[[#This Row],[re]],RTARoutes[[StageCodes]:[RouteID]],6,FALSE))), "R")</f>
        <v>O</v>
      </c>
      <c r="AF2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584" spans="2:33">
      <c r="O2584" s="171" t="s">
        <v>2586</v>
      </c>
      <c r="T2584" s="173" t="s">
        <v>1048</v>
      </c>
      <c r="U2584" t="str">
        <f t="shared" si="160"/>
        <v>SANGUEM-CURCHOREM</v>
      </c>
      <c r="V2584" s="163">
        <v>0.52777777777777779</v>
      </c>
      <c r="AA2584" s="165" t="str">
        <f t="shared" si="161"/>
        <v/>
      </c>
      <c r="AB2584" t="str">
        <f t="shared" si="162"/>
        <v>QPM</v>
      </c>
      <c r="AC2584" t="str">
        <f t="shared" si="163"/>
        <v>GA05T-0273</v>
      </c>
      <c r="AD2584" t="str">
        <f>_xlfn.IFNA(VLOOKUP(PrivateSchedule[[#This Row],[ow]],RTARoutes[[StageCodes]:[RouteID]],6,FALSE), VLOOKUP(PrivateSchedule[[#This Row],[re]],RTARoutes[[StageCodes]:[RouteID]],6,FALSE))</f>
        <v>PVT158</v>
      </c>
      <c r="AE2584" t="str" cm="1">
        <f t="array" ref="AE2584">_xlfn.IFS( NOT(ISNA(VLOOKUP(PrivateSchedule[[#This Row],[ow]],RTARoutes[[StageCodes]:[RouteID]],6,FALSE))), "O",  NOT(ISNA(VLOOKUP(PrivateSchedule[[#This Row],[re]],RTARoutes[[StageCodes]:[RouteID]],6,FALSE))), "R")</f>
        <v>R</v>
      </c>
      <c r="AF2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85" spans="2:33">
      <c r="O2585" s="171" t="s">
        <v>1048</v>
      </c>
      <c r="T2585" s="173" t="s">
        <v>1890</v>
      </c>
      <c r="U2585" t="str">
        <f t="shared" si="160"/>
        <v>CURCHOREM-MARGAO</v>
      </c>
      <c r="V2585" s="163">
        <v>0.54513888888888884</v>
      </c>
      <c r="AA2585" s="165" t="str">
        <f t="shared" si="161"/>
        <v/>
      </c>
      <c r="AB2585" t="str">
        <f t="shared" si="162"/>
        <v>QPM</v>
      </c>
      <c r="AC2585" t="str">
        <f t="shared" si="163"/>
        <v>GA05T-0273</v>
      </c>
      <c r="AD2585" t="str">
        <f>_xlfn.IFNA(VLOOKUP(PrivateSchedule[[#This Row],[ow]],RTARoutes[[StageCodes]:[RouteID]],6,FALSE), VLOOKUP(PrivateSchedule[[#This Row],[re]],RTARoutes[[StageCodes]:[RouteID]],6,FALSE))</f>
        <v>PVT132</v>
      </c>
      <c r="AE2585" t="str" cm="1">
        <f t="array" ref="AE2585">_xlfn.IFS( NOT(ISNA(VLOOKUP(PrivateSchedule[[#This Row],[ow]],RTARoutes[[StageCodes]:[RouteID]],6,FALSE))), "O",  NOT(ISNA(VLOOKUP(PrivateSchedule[[#This Row],[re]],RTARoutes[[StageCodes]:[RouteID]],6,FALSE))), "R")</f>
        <v>O</v>
      </c>
      <c r="AF2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86" spans="2:33">
      <c r="O2586" s="171" t="s">
        <v>1890</v>
      </c>
      <c r="T2586" s="173" t="s">
        <v>2586</v>
      </c>
      <c r="U2586" t="str">
        <f t="shared" si="160"/>
        <v>MARGAO-SANGUEM</v>
      </c>
      <c r="V2586" s="163">
        <v>0.62152777777777779</v>
      </c>
      <c r="AA2586" s="165" t="str">
        <f t="shared" si="161"/>
        <v/>
      </c>
      <c r="AB2586" t="str">
        <f t="shared" si="162"/>
        <v>QPM</v>
      </c>
      <c r="AC2586" t="str">
        <f t="shared" si="163"/>
        <v>GA05T-0273</v>
      </c>
      <c r="AD2586" t="str">
        <f>_xlfn.IFNA(VLOOKUP(PrivateSchedule[[#This Row],[ow]],RTARoutes[[StageCodes]:[RouteID]],6,FALSE), VLOOKUP(PrivateSchedule[[#This Row],[re]],RTARoutes[[StageCodes]:[RouteID]],6,FALSE))</f>
        <v>PVT327</v>
      </c>
      <c r="AE2586" t="str" cm="1">
        <f t="array" ref="AE2586">_xlfn.IFS( NOT(ISNA(VLOOKUP(PrivateSchedule[[#This Row],[ow]],RTARoutes[[StageCodes]:[RouteID]],6,FALSE))), "O",  NOT(ISNA(VLOOKUP(PrivateSchedule[[#This Row],[re]],RTARoutes[[StageCodes]:[RouteID]],6,FALSE))), "R")</f>
        <v>O</v>
      </c>
      <c r="AF2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587" spans="2:33">
      <c r="O2587" s="171" t="s">
        <v>2586</v>
      </c>
      <c r="T2587" s="173" t="s">
        <v>1048</v>
      </c>
      <c r="U2587" t="str">
        <f t="shared" si="160"/>
        <v>SANGUEM-CURCHOREM</v>
      </c>
      <c r="V2587" s="163">
        <v>0.71180555555555558</v>
      </c>
      <c r="AA2587" s="165" t="str">
        <f t="shared" si="161"/>
        <v/>
      </c>
      <c r="AB2587" t="str">
        <f t="shared" si="162"/>
        <v>QPM</v>
      </c>
      <c r="AC2587" t="str">
        <f t="shared" si="163"/>
        <v>GA05T-0273</v>
      </c>
      <c r="AD2587" t="str">
        <f>_xlfn.IFNA(VLOOKUP(PrivateSchedule[[#This Row],[ow]],RTARoutes[[StageCodes]:[RouteID]],6,FALSE), VLOOKUP(PrivateSchedule[[#This Row],[re]],RTARoutes[[StageCodes]:[RouteID]],6,FALSE))</f>
        <v>PVT158</v>
      </c>
      <c r="AE2587" t="str" cm="1">
        <f t="array" ref="AE2587">_xlfn.IFS( NOT(ISNA(VLOOKUP(PrivateSchedule[[#This Row],[ow]],RTARoutes[[StageCodes]:[RouteID]],6,FALSE))), "O",  NOT(ISNA(VLOOKUP(PrivateSchedule[[#This Row],[re]],RTARoutes[[StageCodes]:[RouteID]],6,FALSE))), "R")</f>
        <v>R</v>
      </c>
      <c r="AF2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88" spans="2:33">
      <c r="O2588" s="171" t="s">
        <v>1048</v>
      </c>
      <c r="T2588" s="173" t="s">
        <v>1890</v>
      </c>
      <c r="U2588" t="str">
        <f t="shared" si="160"/>
        <v>CURCHOREM-MARGAO</v>
      </c>
      <c r="V2588" s="163">
        <v>0.72569444444444442</v>
      </c>
      <c r="AA2588" s="165" t="str">
        <f t="shared" si="161"/>
        <v/>
      </c>
      <c r="AB2588" t="str">
        <f t="shared" si="162"/>
        <v>QPM</v>
      </c>
      <c r="AC2588" t="str">
        <f t="shared" si="163"/>
        <v>GA05T-0273</v>
      </c>
      <c r="AD2588" t="str">
        <f>_xlfn.IFNA(VLOOKUP(PrivateSchedule[[#This Row],[ow]],RTARoutes[[StageCodes]:[RouteID]],6,FALSE), VLOOKUP(PrivateSchedule[[#This Row],[re]],RTARoutes[[StageCodes]:[RouteID]],6,FALSE))</f>
        <v>PVT132</v>
      </c>
      <c r="AE2588" t="str" cm="1">
        <f t="array" ref="AE2588">_xlfn.IFS( NOT(ISNA(VLOOKUP(PrivateSchedule[[#This Row],[ow]],RTARoutes[[StageCodes]:[RouteID]],6,FALSE))), "O",  NOT(ISNA(VLOOKUP(PrivateSchedule[[#This Row],[re]],RTARoutes[[StageCodes]:[RouteID]],6,FALSE))), "R")</f>
        <v>O</v>
      </c>
      <c r="AF2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89" spans="2:33">
      <c r="O2589" s="171" t="s">
        <v>1890</v>
      </c>
      <c r="T2589" s="173" t="s">
        <v>2586</v>
      </c>
      <c r="U2589" t="str">
        <f t="shared" si="160"/>
        <v>MARGAO-SANGUEM</v>
      </c>
      <c r="V2589" s="163">
        <v>0.80555555555555558</v>
      </c>
      <c r="AA2589" s="165" t="str">
        <f t="shared" si="161"/>
        <v/>
      </c>
      <c r="AB2589" t="str">
        <f t="shared" si="162"/>
        <v>QPM</v>
      </c>
      <c r="AC2589" t="str">
        <f t="shared" si="163"/>
        <v>GA05T-0273</v>
      </c>
      <c r="AD2589" t="str">
        <f>_xlfn.IFNA(VLOOKUP(PrivateSchedule[[#This Row],[ow]],RTARoutes[[StageCodes]:[RouteID]],6,FALSE), VLOOKUP(PrivateSchedule[[#This Row],[re]],RTARoutes[[StageCodes]:[RouteID]],6,FALSE))</f>
        <v>PVT327</v>
      </c>
      <c r="AE2589" t="str" cm="1">
        <f t="array" ref="AE2589">_xlfn.IFS( NOT(ISNA(VLOOKUP(PrivateSchedule[[#This Row],[ow]],RTARoutes[[StageCodes]:[RouteID]],6,FALSE))), "O",  NOT(ISNA(VLOOKUP(PrivateSchedule[[#This Row],[re]],RTARoutes[[StageCodes]:[RouteID]],6,FALSE))), "R")</f>
        <v>O</v>
      </c>
      <c r="AF2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590" spans="2:33">
      <c r="B2590" s="171" t="s">
        <v>4355</v>
      </c>
      <c r="C2590" s="172" t="s">
        <v>4356</v>
      </c>
      <c r="E2590" s="176">
        <v>38562</v>
      </c>
      <c r="F2590" s="177">
        <v>45869</v>
      </c>
      <c r="G2590" s="171" t="s">
        <v>4357</v>
      </c>
      <c r="J2590" s="171" t="s">
        <v>4358</v>
      </c>
      <c r="L2590" s="172" t="s">
        <v>4342</v>
      </c>
      <c r="M2590" s="198">
        <v>27</v>
      </c>
      <c r="N2590" s="199">
        <v>11</v>
      </c>
      <c r="O2590" s="171" t="s">
        <v>1048</v>
      </c>
      <c r="T2590" s="173" t="s">
        <v>1890</v>
      </c>
      <c r="U2590" t="str">
        <f t="shared" si="160"/>
        <v>CURCHOREM-MARGAO</v>
      </c>
      <c r="V2590" s="163">
        <v>0.24305555555555555</v>
      </c>
      <c r="AA2590" s="165" t="str">
        <f t="shared" si="161"/>
        <v/>
      </c>
      <c r="AB2590" t="str">
        <f t="shared" si="162"/>
        <v>QPM</v>
      </c>
      <c r="AC2590" t="str">
        <f t="shared" si="163"/>
        <v>GA02Z-5727</v>
      </c>
      <c r="AD2590" t="str">
        <f>_xlfn.IFNA(VLOOKUP(PrivateSchedule[[#This Row],[ow]],RTARoutes[[StageCodes]:[RouteID]],6,FALSE), VLOOKUP(PrivateSchedule[[#This Row],[re]],RTARoutes[[StageCodes]:[RouteID]],6,FALSE))</f>
        <v>PVT132</v>
      </c>
      <c r="AE2590" t="str" cm="1">
        <f t="array" ref="AE2590">_xlfn.IFS( NOT(ISNA(VLOOKUP(PrivateSchedule[[#This Row],[ow]],RTARoutes[[StageCodes]:[RouteID]],6,FALSE))), "O",  NOT(ISNA(VLOOKUP(PrivateSchedule[[#This Row],[re]],RTARoutes[[StageCodes]:[RouteID]],6,FALSE))), "R")</f>
        <v>O</v>
      </c>
      <c r="AF2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91" spans="2:33">
      <c r="O2591" s="171" t="s">
        <v>1890</v>
      </c>
      <c r="T2591" s="173" t="s">
        <v>2586</v>
      </c>
      <c r="U2591" t="str">
        <f t="shared" si="160"/>
        <v>MARGAO-SANGUEM</v>
      </c>
      <c r="V2591" s="163">
        <v>0.28472222222222221</v>
      </c>
      <c r="AA2591" s="165" t="str">
        <f t="shared" si="161"/>
        <v/>
      </c>
      <c r="AB2591" t="str">
        <f t="shared" si="162"/>
        <v>QPM</v>
      </c>
      <c r="AC2591" t="str">
        <f t="shared" si="163"/>
        <v>GA02Z-5727</v>
      </c>
      <c r="AD2591" t="str">
        <f>_xlfn.IFNA(VLOOKUP(PrivateSchedule[[#This Row],[ow]],RTARoutes[[StageCodes]:[RouteID]],6,FALSE), VLOOKUP(PrivateSchedule[[#This Row],[re]],RTARoutes[[StageCodes]:[RouteID]],6,FALSE))</f>
        <v>PVT327</v>
      </c>
      <c r="AE2591" t="str" cm="1">
        <f t="array" ref="AE2591">_xlfn.IFS( NOT(ISNA(VLOOKUP(PrivateSchedule[[#This Row],[ow]],RTARoutes[[StageCodes]:[RouteID]],6,FALSE))), "O",  NOT(ISNA(VLOOKUP(PrivateSchedule[[#This Row],[re]],RTARoutes[[StageCodes]:[RouteID]],6,FALSE))), "R")</f>
        <v>O</v>
      </c>
      <c r="AF2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592" spans="2:33">
      <c r="O2592" s="171" t="s">
        <v>2586</v>
      </c>
      <c r="T2592" s="173" t="s">
        <v>1048</v>
      </c>
      <c r="U2592" t="str">
        <f t="shared" si="160"/>
        <v>SANGUEM-CURCHOREM</v>
      </c>
      <c r="V2592" s="163">
        <v>0.35069444444444442</v>
      </c>
      <c r="AA2592" s="165" t="str">
        <f t="shared" si="161"/>
        <v/>
      </c>
      <c r="AB2592" t="str">
        <f t="shared" si="162"/>
        <v>QPM</v>
      </c>
      <c r="AC2592" t="str">
        <f t="shared" si="163"/>
        <v>GA02Z-5727</v>
      </c>
      <c r="AD2592" t="str">
        <f>_xlfn.IFNA(VLOOKUP(PrivateSchedule[[#This Row],[ow]],RTARoutes[[StageCodes]:[RouteID]],6,FALSE), VLOOKUP(PrivateSchedule[[#This Row],[re]],RTARoutes[[StageCodes]:[RouteID]],6,FALSE))</f>
        <v>PVT158</v>
      </c>
      <c r="AE2592" t="str" cm="1">
        <f t="array" ref="AE2592">_xlfn.IFS( NOT(ISNA(VLOOKUP(PrivateSchedule[[#This Row],[ow]],RTARoutes[[StageCodes]:[RouteID]],6,FALSE))), "O",  NOT(ISNA(VLOOKUP(PrivateSchedule[[#This Row],[re]],RTARoutes[[StageCodes]:[RouteID]],6,FALSE))), "R")</f>
        <v>R</v>
      </c>
      <c r="AF2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93" spans="2:33">
      <c r="O2593" s="171" t="s">
        <v>1048</v>
      </c>
      <c r="T2593" s="173" t="s">
        <v>1890</v>
      </c>
      <c r="U2593" t="str">
        <f t="shared" si="160"/>
        <v>CURCHOREM-MARGAO</v>
      </c>
      <c r="V2593" s="163">
        <v>0.36458333333333331</v>
      </c>
      <c r="AA2593" s="165" t="str">
        <f t="shared" si="161"/>
        <v/>
      </c>
      <c r="AB2593" t="str">
        <f t="shared" si="162"/>
        <v>QPM</v>
      </c>
      <c r="AC2593" t="str">
        <f t="shared" si="163"/>
        <v>GA02Z-5727</v>
      </c>
      <c r="AD2593" t="str">
        <f>_xlfn.IFNA(VLOOKUP(PrivateSchedule[[#This Row],[ow]],RTARoutes[[StageCodes]:[RouteID]],6,FALSE), VLOOKUP(PrivateSchedule[[#This Row],[re]],RTARoutes[[StageCodes]:[RouteID]],6,FALSE))</f>
        <v>PVT132</v>
      </c>
      <c r="AE2593" t="str" cm="1">
        <f t="array" ref="AE2593">_xlfn.IFS( NOT(ISNA(VLOOKUP(PrivateSchedule[[#This Row],[ow]],RTARoutes[[StageCodes]:[RouteID]],6,FALSE))), "O",  NOT(ISNA(VLOOKUP(PrivateSchedule[[#This Row],[re]],RTARoutes[[StageCodes]:[RouteID]],6,FALSE))), "R")</f>
        <v>O</v>
      </c>
      <c r="AF2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94" spans="2:33">
      <c r="O2594" s="171" t="s">
        <v>1890</v>
      </c>
      <c r="T2594" s="173" t="s">
        <v>999</v>
      </c>
      <c r="U2594" t="str">
        <f t="shared" si="160"/>
        <v>MARGAO-COLVA</v>
      </c>
      <c r="V2594" s="163">
        <v>0.40625</v>
      </c>
      <c r="AA2594" s="165" t="str">
        <f t="shared" si="161"/>
        <v/>
      </c>
      <c r="AB2594" t="str">
        <f t="shared" si="162"/>
        <v>QPM</v>
      </c>
      <c r="AC2594" t="str">
        <f t="shared" si="163"/>
        <v>GA02Z-5727</v>
      </c>
      <c r="AD2594" t="str">
        <f>_xlfn.IFNA(VLOOKUP(PrivateSchedule[[#This Row],[ow]],RTARoutes[[StageCodes]:[RouteID]],6,FALSE), VLOOKUP(PrivateSchedule[[#This Row],[re]],RTARoutes[[StageCodes]:[RouteID]],6,FALSE))</f>
        <v>PVT170</v>
      </c>
      <c r="AE2594" t="str" cm="1">
        <f t="array" ref="AE2594">_xlfn.IFS( NOT(ISNA(VLOOKUP(PrivateSchedule[[#This Row],[ow]],RTARoutes[[StageCodes]:[RouteID]],6,FALSE))), "O",  NOT(ISNA(VLOOKUP(PrivateSchedule[[#This Row],[re]],RTARoutes[[StageCodes]:[RouteID]],6,FALSE))), "R")</f>
        <v>R</v>
      </c>
      <c r="AF2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2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2595" spans="2:33">
      <c r="O2595" s="171" t="s">
        <v>999</v>
      </c>
      <c r="T2595" s="173" t="s">
        <v>1890</v>
      </c>
      <c r="U2595" t="str">
        <f t="shared" si="160"/>
        <v>COLVA-MARGAO</v>
      </c>
      <c r="V2595" s="163">
        <v>0.46875</v>
      </c>
      <c r="AA2595" s="165" t="str">
        <f t="shared" si="161"/>
        <v/>
      </c>
      <c r="AB2595" t="str">
        <f t="shared" si="162"/>
        <v>QPM</v>
      </c>
      <c r="AC2595" t="str">
        <f t="shared" si="163"/>
        <v>GA02Z-5727</v>
      </c>
      <c r="AD2595" t="str">
        <f>_xlfn.IFNA(VLOOKUP(PrivateSchedule[[#This Row],[ow]],RTARoutes[[StageCodes]:[RouteID]],6,FALSE), VLOOKUP(PrivateSchedule[[#This Row],[re]],RTARoutes[[StageCodes]:[RouteID]],6,FALSE))</f>
        <v>PVT170</v>
      </c>
      <c r="AE2595" t="str" cm="1">
        <f t="array" ref="AE2595">_xlfn.IFS( NOT(ISNA(VLOOKUP(PrivateSchedule[[#This Row],[ow]],RTARoutes[[StageCodes]:[RouteID]],6,FALSE))), "O",  NOT(ISNA(VLOOKUP(PrivateSchedule[[#This Row],[re]],RTARoutes[[StageCodes]:[RouteID]],6,FALSE))), "R")</f>
        <v>O</v>
      </c>
      <c r="AF2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2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2596" spans="2:33">
      <c r="O2596" s="171" t="s">
        <v>1890</v>
      </c>
      <c r="T2596" s="173" t="s">
        <v>2586</v>
      </c>
      <c r="U2596" t="str">
        <f t="shared" si="160"/>
        <v>MARGAO-SANGUEM</v>
      </c>
      <c r="V2596" s="163">
        <v>0.5</v>
      </c>
      <c r="AA2596" s="165" t="str">
        <f t="shared" si="161"/>
        <v/>
      </c>
      <c r="AB2596" t="str">
        <f t="shared" si="162"/>
        <v>QPM</v>
      </c>
      <c r="AC2596" t="str">
        <f t="shared" si="163"/>
        <v>GA02Z-5727</v>
      </c>
      <c r="AD2596" t="str">
        <f>_xlfn.IFNA(VLOOKUP(PrivateSchedule[[#This Row],[ow]],RTARoutes[[StageCodes]:[RouteID]],6,FALSE), VLOOKUP(PrivateSchedule[[#This Row],[re]],RTARoutes[[StageCodes]:[RouteID]],6,FALSE))</f>
        <v>PVT327</v>
      </c>
      <c r="AE2596" t="str" cm="1">
        <f t="array" ref="AE2596">_xlfn.IFS( NOT(ISNA(VLOOKUP(PrivateSchedule[[#This Row],[ow]],RTARoutes[[StageCodes]:[RouteID]],6,FALSE))), "O",  NOT(ISNA(VLOOKUP(PrivateSchedule[[#This Row],[re]],RTARoutes[[StageCodes]:[RouteID]],6,FALSE))), "R")</f>
        <v>O</v>
      </c>
      <c r="AF2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597" spans="2:33">
      <c r="O2597" s="171" t="s">
        <v>2586</v>
      </c>
      <c r="T2597" s="173" t="s">
        <v>1048</v>
      </c>
      <c r="U2597" t="str">
        <f t="shared" si="160"/>
        <v>SANGUEM-CURCHOREM</v>
      </c>
      <c r="V2597" s="163">
        <v>0.60416666666666663</v>
      </c>
      <c r="AA2597" s="165" t="str">
        <f t="shared" si="161"/>
        <v/>
      </c>
      <c r="AB2597" t="str">
        <f t="shared" si="162"/>
        <v>QPM</v>
      </c>
      <c r="AC2597" t="str">
        <f t="shared" si="163"/>
        <v>GA02Z-5727</v>
      </c>
      <c r="AD2597" t="str">
        <f>_xlfn.IFNA(VLOOKUP(PrivateSchedule[[#This Row],[ow]],RTARoutes[[StageCodes]:[RouteID]],6,FALSE), VLOOKUP(PrivateSchedule[[#This Row],[re]],RTARoutes[[StageCodes]:[RouteID]],6,FALSE))</f>
        <v>PVT158</v>
      </c>
      <c r="AE2597" t="str" cm="1">
        <f t="array" ref="AE2597">_xlfn.IFS( NOT(ISNA(VLOOKUP(PrivateSchedule[[#This Row],[ow]],RTARoutes[[StageCodes]:[RouteID]],6,FALSE))), "O",  NOT(ISNA(VLOOKUP(PrivateSchedule[[#This Row],[re]],RTARoutes[[StageCodes]:[RouteID]],6,FALSE))), "R")</f>
        <v>R</v>
      </c>
      <c r="AF2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598" spans="2:33">
      <c r="O2598" s="171" t="s">
        <v>1048</v>
      </c>
      <c r="T2598" s="173" t="s">
        <v>1890</v>
      </c>
      <c r="U2598" t="str">
        <f t="shared" si="160"/>
        <v>CURCHOREM-MARGAO</v>
      </c>
      <c r="V2598" s="163">
        <v>0.65972222222222221</v>
      </c>
      <c r="AA2598" s="165" t="str">
        <f t="shared" si="161"/>
        <v/>
      </c>
      <c r="AB2598" t="str">
        <f t="shared" si="162"/>
        <v>QPM</v>
      </c>
      <c r="AC2598" t="str">
        <f t="shared" si="163"/>
        <v>GA02Z-5727</v>
      </c>
      <c r="AD2598" t="str">
        <f>_xlfn.IFNA(VLOOKUP(PrivateSchedule[[#This Row],[ow]],RTARoutes[[StageCodes]:[RouteID]],6,FALSE), VLOOKUP(PrivateSchedule[[#This Row],[re]],RTARoutes[[StageCodes]:[RouteID]],6,FALSE))</f>
        <v>PVT132</v>
      </c>
      <c r="AE2598" t="str" cm="1">
        <f t="array" ref="AE2598">_xlfn.IFS( NOT(ISNA(VLOOKUP(PrivateSchedule[[#This Row],[ow]],RTARoutes[[StageCodes]:[RouteID]],6,FALSE))), "O",  NOT(ISNA(VLOOKUP(PrivateSchedule[[#This Row],[re]],RTARoutes[[StageCodes]:[RouteID]],6,FALSE))), "R")</f>
        <v>O</v>
      </c>
      <c r="AF2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599" spans="2:33">
      <c r="O2599" s="171" t="s">
        <v>1890</v>
      </c>
      <c r="T2599" s="173" t="s">
        <v>2586</v>
      </c>
      <c r="U2599" t="str">
        <f t="shared" si="160"/>
        <v>MARGAO-SANGUEM</v>
      </c>
      <c r="V2599" s="163">
        <v>0.70486111111111116</v>
      </c>
      <c r="AA2599" s="165" t="str">
        <f t="shared" si="161"/>
        <v/>
      </c>
      <c r="AB2599" t="str">
        <f t="shared" si="162"/>
        <v>QPM</v>
      </c>
      <c r="AC2599" t="str">
        <f t="shared" si="163"/>
        <v>GA02Z-5727</v>
      </c>
      <c r="AD2599" t="str">
        <f>_xlfn.IFNA(VLOOKUP(PrivateSchedule[[#This Row],[ow]],RTARoutes[[StageCodes]:[RouteID]],6,FALSE), VLOOKUP(PrivateSchedule[[#This Row],[re]],RTARoutes[[StageCodes]:[RouteID]],6,FALSE))</f>
        <v>PVT327</v>
      </c>
      <c r="AE2599" t="str" cm="1">
        <f t="array" ref="AE2599">_xlfn.IFS( NOT(ISNA(VLOOKUP(PrivateSchedule[[#This Row],[ow]],RTARoutes[[StageCodes]:[RouteID]],6,FALSE))), "O",  NOT(ISNA(VLOOKUP(PrivateSchedule[[#This Row],[re]],RTARoutes[[StageCodes]:[RouteID]],6,FALSE))), "R")</f>
        <v>O</v>
      </c>
      <c r="AF2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00" spans="2:33">
      <c r="O2600" s="171" t="s">
        <v>2586</v>
      </c>
      <c r="T2600" s="173" t="s">
        <v>1048</v>
      </c>
      <c r="U2600" t="str">
        <f t="shared" si="160"/>
        <v>SANGUEM-CURCHOREM</v>
      </c>
      <c r="V2600" s="163">
        <v>0.78472222222222221</v>
      </c>
      <c r="AA2600" s="165" t="str">
        <f t="shared" si="161"/>
        <v/>
      </c>
      <c r="AB2600" t="str">
        <f t="shared" si="162"/>
        <v>QPM</v>
      </c>
      <c r="AC2600" t="str">
        <f t="shared" si="163"/>
        <v>GA02Z-5727</v>
      </c>
      <c r="AD2600" t="str">
        <f>_xlfn.IFNA(VLOOKUP(PrivateSchedule[[#This Row],[ow]],RTARoutes[[StageCodes]:[RouteID]],6,FALSE), VLOOKUP(PrivateSchedule[[#This Row],[re]],RTARoutes[[StageCodes]:[RouteID]],6,FALSE))</f>
        <v>PVT158</v>
      </c>
      <c r="AE2600" t="str" cm="1">
        <f t="array" ref="AE2600">_xlfn.IFS( NOT(ISNA(VLOOKUP(PrivateSchedule[[#This Row],[ow]],RTARoutes[[StageCodes]:[RouteID]],6,FALSE))), "O",  NOT(ISNA(VLOOKUP(PrivateSchedule[[#This Row],[re]],RTARoutes[[StageCodes]:[RouteID]],6,FALSE))), "R")</f>
        <v>R</v>
      </c>
      <c r="AF2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01" spans="2:33">
      <c r="B2601" s="171" t="s">
        <v>4359</v>
      </c>
      <c r="C2601" s="172" t="s">
        <v>4360</v>
      </c>
      <c r="F2601" s="177">
        <v>43158</v>
      </c>
      <c r="G2601" s="171" t="s">
        <v>4361</v>
      </c>
      <c r="J2601" s="171" t="s">
        <v>4362</v>
      </c>
      <c r="L2601" s="172" t="s">
        <v>4342</v>
      </c>
      <c r="M2601" s="198">
        <v>28</v>
      </c>
      <c r="N2601" s="199">
        <v>11</v>
      </c>
      <c r="O2601" s="171" t="s">
        <v>3171</v>
      </c>
      <c r="T2601" s="173" t="s">
        <v>1048</v>
      </c>
      <c r="U2601" t="str">
        <f t="shared" si="160"/>
        <v>XELVONA-CURCHOREM</v>
      </c>
      <c r="V2601" s="163">
        <v>0.27083333333333331</v>
      </c>
      <c r="AA2601" s="165" t="str">
        <f t="shared" si="161"/>
        <v/>
      </c>
      <c r="AB2601" t="str">
        <f t="shared" si="162"/>
        <v>QPM</v>
      </c>
      <c r="AC2601" t="str">
        <f t="shared" si="163"/>
        <v>GA01W-4157</v>
      </c>
      <c r="AD2601" t="str">
        <f>_xlfn.IFNA(VLOOKUP(PrivateSchedule[[#This Row],[ow]],RTARoutes[[StageCodes]:[RouteID]],6,FALSE), VLOOKUP(PrivateSchedule[[#This Row],[re]],RTARoutes[[StageCodes]:[RouteID]],6,FALSE))</f>
        <v>PVT167</v>
      </c>
      <c r="AE2601" t="str" cm="1">
        <f t="array" ref="AE2601">_xlfn.IFS( NOT(ISNA(VLOOKUP(PrivateSchedule[[#This Row],[ow]],RTARoutes[[StageCodes]:[RouteID]],6,FALSE))), "O",  NOT(ISNA(VLOOKUP(PrivateSchedule[[#This Row],[re]],RTARoutes[[StageCodes]:[RouteID]],6,FALSE))), "R")</f>
        <v>R</v>
      </c>
      <c r="AF2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XLN-*CUR</v>
      </c>
      <c r="AG2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CUR-*XLN</v>
      </c>
    </row>
    <row r="2602" spans="2:33">
      <c r="O2602" s="171" t="s">
        <v>1048</v>
      </c>
      <c r="T2602" s="173" t="s">
        <v>2247</v>
      </c>
      <c r="U2602" t="str">
        <f t="shared" si="160"/>
        <v>CURCHOREM-PANAJI</v>
      </c>
      <c r="V2602" s="163">
        <v>0.27777777777777779</v>
      </c>
      <c r="AA2602" s="165" t="str">
        <f t="shared" si="161"/>
        <v/>
      </c>
      <c r="AB2602" t="str">
        <f t="shared" si="162"/>
        <v>QPM</v>
      </c>
      <c r="AC2602" t="str">
        <f t="shared" si="163"/>
        <v>GA01W-4157</v>
      </c>
      <c r="AD2602" t="str">
        <f>_xlfn.IFNA(VLOOKUP(PrivateSchedule[[#This Row],[ow]],RTARoutes[[StageCodes]:[RouteID]],6,FALSE), VLOOKUP(PrivateSchedule[[#This Row],[re]],RTARoutes[[StageCodes]:[RouteID]],6,FALSE))</f>
        <v>PVT154</v>
      </c>
      <c r="AE2602" t="str" cm="1">
        <f t="array" ref="AE2602">_xlfn.IFS( NOT(ISNA(VLOOKUP(PrivateSchedule[[#This Row],[ow]],RTARoutes[[StageCodes]:[RouteID]],6,FALSE))), "O",  NOT(ISNA(VLOOKUP(PrivateSchedule[[#This Row],[re]],RTARoutes[[StageCodes]:[RouteID]],6,FALSE))), "R")</f>
        <v>O</v>
      </c>
      <c r="AF2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CUR-*PNJ</v>
      </c>
      <c r="AG2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</v>
      </c>
    </row>
    <row r="2603" spans="2:33">
      <c r="O2603" s="171" t="s">
        <v>2247</v>
      </c>
      <c r="T2603" s="173" t="s">
        <v>3171</v>
      </c>
      <c r="U2603" t="str">
        <f t="shared" si="160"/>
        <v>PANAJI-XELVONA</v>
      </c>
      <c r="V2603" s="163">
        <v>0.375</v>
      </c>
      <c r="AA2603" s="165" t="str">
        <f t="shared" si="161"/>
        <v/>
      </c>
      <c r="AB2603" t="str">
        <f t="shared" si="162"/>
        <v>QPM</v>
      </c>
      <c r="AC2603" t="str">
        <f t="shared" si="163"/>
        <v>GA01W-4157</v>
      </c>
      <c r="AD2603" t="str">
        <f>_xlfn.IFNA(VLOOKUP(PrivateSchedule[[#This Row],[ow]],RTARoutes[[StageCodes]:[RouteID]],6,FALSE), VLOOKUP(PrivateSchedule[[#This Row],[re]],RTARoutes[[StageCodes]:[RouteID]],6,FALSE))</f>
        <v>PVT458</v>
      </c>
      <c r="AE2603" t="str" cm="1">
        <f t="array" ref="AE2603">_xlfn.IFS( NOT(ISNA(VLOOKUP(PrivateSchedule[[#This Row],[ow]],RTARoutes[[StageCodes]:[RouteID]],6,FALSE))), "O",  NOT(ISNA(VLOOKUP(PrivateSchedule[[#This Row],[re]],RTARoutes[[StageCodes]:[RouteID]],6,FALSE))), "R")</f>
        <v>O</v>
      </c>
      <c r="AF2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PNJ-*XLN</v>
      </c>
      <c r="AG2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XLN-*PNJ</v>
      </c>
    </row>
    <row r="2604" spans="2:33">
      <c r="O2604" s="171" t="s">
        <v>3171</v>
      </c>
      <c r="T2604" s="173" t="s">
        <v>1048</v>
      </c>
      <c r="U2604" t="str">
        <f t="shared" si="160"/>
        <v>XELVONA-CURCHOREM</v>
      </c>
      <c r="V2604" s="163">
        <v>0.47916666666666669</v>
      </c>
      <c r="AA2604" s="165" t="str">
        <f t="shared" si="161"/>
        <v/>
      </c>
      <c r="AB2604" t="str">
        <f t="shared" si="162"/>
        <v>QPM</v>
      </c>
      <c r="AC2604" t="str">
        <f t="shared" si="163"/>
        <v>GA01W-4157</v>
      </c>
      <c r="AD2604" t="str">
        <f>_xlfn.IFNA(VLOOKUP(PrivateSchedule[[#This Row],[ow]],RTARoutes[[StageCodes]:[RouteID]],6,FALSE), VLOOKUP(PrivateSchedule[[#This Row],[re]],RTARoutes[[StageCodes]:[RouteID]],6,FALSE))</f>
        <v>PVT167</v>
      </c>
      <c r="AE2604" t="str" cm="1">
        <f t="array" ref="AE2604">_xlfn.IFS( NOT(ISNA(VLOOKUP(PrivateSchedule[[#This Row],[ow]],RTARoutes[[StageCodes]:[RouteID]],6,FALSE))), "O",  NOT(ISNA(VLOOKUP(PrivateSchedule[[#This Row],[re]],RTARoutes[[StageCodes]:[RouteID]],6,FALSE))), "R")</f>
        <v>R</v>
      </c>
      <c r="AF2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XLN-*CUR</v>
      </c>
      <c r="AG2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CUR-*XLN</v>
      </c>
    </row>
    <row r="2605" spans="2:33">
      <c r="O2605" s="171" t="s">
        <v>1048</v>
      </c>
      <c r="T2605" s="173" t="s">
        <v>2247</v>
      </c>
      <c r="U2605" t="str">
        <f t="shared" si="160"/>
        <v>CURCHOREM-PANAJI</v>
      </c>
      <c r="V2605" s="163">
        <v>0.48958333333333331</v>
      </c>
      <c r="AA2605" s="165" t="str">
        <f t="shared" si="161"/>
        <v/>
      </c>
      <c r="AB2605" t="str">
        <f t="shared" si="162"/>
        <v>QPM</v>
      </c>
      <c r="AC2605" t="str">
        <f t="shared" si="163"/>
        <v>GA01W-4157</v>
      </c>
      <c r="AD2605" t="str">
        <f>_xlfn.IFNA(VLOOKUP(PrivateSchedule[[#This Row],[ow]],RTARoutes[[StageCodes]:[RouteID]],6,FALSE), VLOOKUP(PrivateSchedule[[#This Row],[re]],RTARoutes[[StageCodes]:[RouteID]],6,FALSE))</f>
        <v>PVT154</v>
      </c>
      <c r="AE2605" t="str" cm="1">
        <f t="array" ref="AE2605">_xlfn.IFS( NOT(ISNA(VLOOKUP(PrivateSchedule[[#This Row],[ow]],RTARoutes[[StageCodes]:[RouteID]],6,FALSE))), "O",  NOT(ISNA(VLOOKUP(PrivateSchedule[[#This Row],[re]],RTARoutes[[StageCodes]:[RouteID]],6,FALSE))), "R")</f>
        <v>O</v>
      </c>
      <c r="AF2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CUR-*PNJ</v>
      </c>
      <c r="AG2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</v>
      </c>
    </row>
    <row r="2606" spans="2:33">
      <c r="O2606" s="171" t="s">
        <v>2247</v>
      </c>
      <c r="T2606" s="173" t="s">
        <v>3171</v>
      </c>
      <c r="U2606" t="str">
        <f t="shared" si="160"/>
        <v>PANAJI-XELVONA</v>
      </c>
      <c r="V2606" s="163">
        <v>0.73958333333333337</v>
      </c>
      <c r="AA2606" s="165" t="str">
        <f t="shared" si="161"/>
        <v/>
      </c>
      <c r="AB2606" t="str">
        <f t="shared" si="162"/>
        <v>QPM</v>
      </c>
      <c r="AC2606" t="str">
        <f t="shared" si="163"/>
        <v>GA01W-4157</v>
      </c>
      <c r="AD2606" t="str">
        <f>_xlfn.IFNA(VLOOKUP(PrivateSchedule[[#This Row],[ow]],RTARoutes[[StageCodes]:[RouteID]],6,FALSE), VLOOKUP(PrivateSchedule[[#This Row],[re]],RTARoutes[[StageCodes]:[RouteID]],6,FALSE))</f>
        <v>PVT458</v>
      </c>
      <c r="AE2606" t="str" cm="1">
        <f t="array" ref="AE2606">_xlfn.IFS( NOT(ISNA(VLOOKUP(PrivateSchedule[[#This Row],[ow]],RTARoutes[[StageCodes]:[RouteID]],6,FALSE))), "O",  NOT(ISNA(VLOOKUP(PrivateSchedule[[#This Row],[re]],RTARoutes[[StageCodes]:[RouteID]],6,FALSE))), "R")</f>
        <v>O</v>
      </c>
      <c r="AF2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PNJ-*XLN</v>
      </c>
      <c r="AG2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XLN-*PNJ</v>
      </c>
    </row>
    <row r="2607" spans="2:33">
      <c r="B2607" s="171" t="s">
        <v>4363</v>
      </c>
      <c r="C2607" s="172" t="s">
        <v>4364</v>
      </c>
      <c r="E2607" s="176">
        <v>37582</v>
      </c>
      <c r="F2607" s="177">
        <v>44886</v>
      </c>
      <c r="G2607" s="171" t="s">
        <v>4357</v>
      </c>
      <c r="J2607" s="171" t="s">
        <v>4365</v>
      </c>
      <c r="L2607" s="172" t="s">
        <v>4342</v>
      </c>
      <c r="M2607" s="198">
        <v>24</v>
      </c>
      <c r="N2607" s="199">
        <v>9</v>
      </c>
      <c r="O2607" s="171" t="s">
        <v>1048</v>
      </c>
      <c r="T2607" s="173" t="s">
        <v>1890</v>
      </c>
      <c r="U2607" t="str">
        <f t="shared" si="160"/>
        <v>CURCHOREM-MARGAO</v>
      </c>
      <c r="V2607" s="163">
        <v>0.2326388888888889</v>
      </c>
      <c r="AA2607" s="165" t="str">
        <f t="shared" si="161"/>
        <v/>
      </c>
      <c r="AB2607" t="str">
        <f t="shared" si="162"/>
        <v>QPM</v>
      </c>
      <c r="AC2607" t="str">
        <f t="shared" si="163"/>
        <v>GA08T-4189</v>
      </c>
      <c r="AD2607" t="str">
        <f>_xlfn.IFNA(VLOOKUP(PrivateSchedule[[#This Row],[ow]],RTARoutes[[StageCodes]:[RouteID]],6,FALSE), VLOOKUP(PrivateSchedule[[#This Row],[re]],RTARoutes[[StageCodes]:[RouteID]],6,FALSE))</f>
        <v>PVT132</v>
      </c>
      <c r="AE2607" t="str" cm="1">
        <f t="array" ref="AE2607">_xlfn.IFS( NOT(ISNA(VLOOKUP(PrivateSchedule[[#This Row],[ow]],RTARoutes[[StageCodes]:[RouteID]],6,FALSE))), "O",  NOT(ISNA(VLOOKUP(PrivateSchedule[[#This Row],[re]],RTARoutes[[StageCodes]:[RouteID]],6,FALSE))), "R")</f>
        <v>O</v>
      </c>
      <c r="AF2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08" spans="2:33">
      <c r="O2608" s="171" t="s">
        <v>1890</v>
      </c>
      <c r="T2608" s="173" t="s">
        <v>2586</v>
      </c>
      <c r="U2608" t="str">
        <f t="shared" si="160"/>
        <v>MARGAO-SANGUEM</v>
      </c>
      <c r="V2608" s="163">
        <v>0.34027777777777779</v>
      </c>
      <c r="AA2608" s="165" t="str">
        <f t="shared" si="161"/>
        <v/>
      </c>
      <c r="AB2608" t="str">
        <f t="shared" si="162"/>
        <v>QPM</v>
      </c>
      <c r="AC2608" t="str">
        <f t="shared" si="163"/>
        <v>GA08T-4189</v>
      </c>
      <c r="AD2608" t="str">
        <f>_xlfn.IFNA(VLOOKUP(PrivateSchedule[[#This Row],[ow]],RTARoutes[[StageCodes]:[RouteID]],6,FALSE), VLOOKUP(PrivateSchedule[[#This Row],[re]],RTARoutes[[StageCodes]:[RouteID]],6,FALSE))</f>
        <v>PVT327</v>
      </c>
      <c r="AE2608" t="str" cm="1">
        <f t="array" ref="AE2608">_xlfn.IFS( NOT(ISNA(VLOOKUP(PrivateSchedule[[#This Row],[ow]],RTARoutes[[StageCodes]:[RouteID]],6,FALSE))), "O",  NOT(ISNA(VLOOKUP(PrivateSchedule[[#This Row],[re]],RTARoutes[[StageCodes]:[RouteID]],6,FALSE))), "R")</f>
        <v>O</v>
      </c>
      <c r="AF2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09" spans="2:33">
      <c r="O2609" s="171" t="s">
        <v>2586</v>
      </c>
      <c r="T2609" s="173" t="s">
        <v>1048</v>
      </c>
      <c r="U2609" t="str">
        <f t="shared" si="160"/>
        <v>SANGUEM-CURCHOREM</v>
      </c>
      <c r="V2609" s="163">
        <v>0.39930555555555558</v>
      </c>
      <c r="AA2609" s="165" t="str">
        <f t="shared" si="161"/>
        <v/>
      </c>
      <c r="AB2609" t="str">
        <f t="shared" si="162"/>
        <v>QPM</v>
      </c>
      <c r="AC2609" t="str">
        <f t="shared" si="163"/>
        <v>GA08T-4189</v>
      </c>
      <c r="AD2609" t="str">
        <f>_xlfn.IFNA(VLOOKUP(PrivateSchedule[[#This Row],[ow]],RTARoutes[[StageCodes]:[RouteID]],6,FALSE), VLOOKUP(PrivateSchedule[[#This Row],[re]],RTARoutes[[StageCodes]:[RouteID]],6,FALSE))</f>
        <v>PVT158</v>
      </c>
      <c r="AE2609" t="str" cm="1">
        <f t="array" ref="AE2609">_xlfn.IFS( NOT(ISNA(VLOOKUP(PrivateSchedule[[#This Row],[ow]],RTARoutes[[StageCodes]:[RouteID]],6,FALSE))), "O",  NOT(ISNA(VLOOKUP(PrivateSchedule[[#This Row],[re]],RTARoutes[[StageCodes]:[RouteID]],6,FALSE))), "R")</f>
        <v>R</v>
      </c>
      <c r="AF2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10" spans="2:33">
      <c r="O2610" s="171" t="s">
        <v>1048</v>
      </c>
      <c r="T2610" s="173" t="s">
        <v>1890</v>
      </c>
      <c r="U2610" t="str">
        <f t="shared" si="160"/>
        <v>CURCHOREM-MARGAO</v>
      </c>
      <c r="V2610" s="163">
        <v>0.41319444444444442</v>
      </c>
      <c r="AA2610" s="165" t="str">
        <f t="shared" si="161"/>
        <v/>
      </c>
      <c r="AB2610" t="str">
        <f t="shared" si="162"/>
        <v>QPM</v>
      </c>
      <c r="AC2610" t="str">
        <f t="shared" si="163"/>
        <v>GA08T-4189</v>
      </c>
      <c r="AD2610" t="str">
        <f>_xlfn.IFNA(VLOOKUP(PrivateSchedule[[#This Row],[ow]],RTARoutes[[StageCodes]:[RouteID]],6,FALSE), VLOOKUP(PrivateSchedule[[#This Row],[re]],RTARoutes[[StageCodes]:[RouteID]],6,FALSE))</f>
        <v>PVT132</v>
      </c>
      <c r="AE2610" t="str" cm="1">
        <f t="array" ref="AE2610">_xlfn.IFS( NOT(ISNA(VLOOKUP(PrivateSchedule[[#This Row],[ow]],RTARoutes[[StageCodes]:[RouteID]],6,FALSE))), "O",  NOT(ISNA(VLOOKUP(PrivateSchedule[[#This Row],[re]],RTARoutes[[StageCodes]:[RouteID]],6,FALSE))), "R")</f>
        <v>O</v>
      </c>
      <c r="AF2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11" spans="2:33">
      <c r="O2611" s="171" t="s">
        <v>1890</v>
      </c>
      <c r="T2611" s="173" t="s">
        <v>2586</v>
      </c>
      <c r="U2611" t="str">
        <f t="shared" si="160"/>
        <v>MARGAO-SANGUEM</v>
      </c>
      <c r="V2611" s="163">
        <v>0.4861111111111111</v>
      </c>
      <c r="AA2611" s="165" t="str">
        <f t="shared" si="161"/>
        <v/>
      </c>
      <c r="AB2611" t="str">
        <f t="shared" si="162"/>
        <v>QPM</v>
      </c>
      <c r="AC2611" t="str">
        <f t="shared" si="163"/>
        <v>GA08T-4189</v>
      </c>
      <c r="AD2611" t="str">
        <f>_xlfn.IFNA(VLOOKUP(PrivateSchedule[[#This Row],[ow]],RTARoutes[[StageCodes]:[RouteID]],6,FALSE), VLOOKUP(PrivateSchedule[[#This Row],[re]],RTARoutes[[StageCodes]:[RouteID]],6,FALSE))</f>
        <v>PVT327</v>
      </c>
      <c r="AE2611" t="str" cm="1">
        <f t="array" ref="AE2611">_xlfn.IFS( NOT(ISNA(VLOOKUP(PrivateSchedule[[#This Row],[ow]],RTARoutes[[StageCodes]:[RouteID]],6,FALSE))), "O",  NOT(ISNA(VLOOKUP(PrivateSchedule[[#This Row],[re]],RTARoutes[[StageCodes]:[RouteID]],6,FALSE))), "R")</f>
        <v>O</v>
      </c>
      <c r="AF2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12" spans="2:33">
      <c r="O2612" s="171" t="s">
        <v>2586</v>
      </c>
      <c r="T2612" s="173" t="s">
        <v>1048</v>
      </c>
      <c r="U2612" t="str">
        <f t="shared" si="160"/>
        <v>SANGUEM-CURCHOREM</v>
      </c>
      <c r="V2612" s="163">
        <v>0.54861111111111116</v>
      </c>
      <c r="AA2612" s="165" t="str">
        <f t="shared" si="161"/>
        <v/>
      </c>
      <c r="AB2612" t="str">
        <f t="shared" si="162"/>
        <v>QPM</v>
      </c>
      <c r="AC2612" t="str">
        <f t="shared" si="163"/>
        <v>GA08T-4189</v>
      </c>
      <c r="AD2612" t="str">
        <f>_xlfn.IFNA(VLOOKUP(PrivateSchedule[[#This Row],[ow]],RTARoutes[[StageCodes]:[RouteID]],6,FALSE), VLOOKUP(PrivateSchedule[[#This Row],[re]],RTARoutes[[StageCodes]:[RouteID]],6,FALSE))</f>
        <v>PVT158</v>
      </c>
      <c r="AE2612" t="str" cm="1">
        <f t="array" ref="AE2612">_xlfn.IFS( NOT(ISNA(VLOOKUP(PrivateSchedule[[#This Row],[ow]],RTARoutes[[StageCodes]:[RouteID]],6,FALSE))), "O",  NOT(ISNA(VLOOKUP(PrivateSchedule[[#This Row],[re]],RTARoutes[[StageCodes]:[RouteID]],6,FALSE))), "R")</f>
        <v>R</v>
      </c>
      <c r="AF2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13" spans="2:33">
      <c r="O2613" s="171" t="s">
        <v>1048</v>
      </c>
      <c r="T2613" s="173" t="s">
        <v>1890</v>
      </c>
      <c r="U2613" t="str">
        <f t="shared" si="160"/>
        <v>CURCHOREM-MARGAO</v>
      </c>
      <c r="V2613" s="163">
        <v>0.56597222222222221</v>
      </c>
      <c r="AA2613" s="165" t="str">
        <f t="shared" si="161"/>
        <v/>
      </c>
      <c r="AB2613" t="str">
        <f t="shared" si="162"/>
        <v>QPM</v>
      </c>
      <c r="AC2613" t="str">
        <f t="shared" si="163"/>
        <v>GA08T-4189</v>
      </c>
      <c r="AD2613" t="str">
        <f>_xlfn.IFNA(VLOOKUP(PrivateSchedule[[#This Row],[ow]],RTARoutes[[StageCodes]:[RouteID]],6,FALSE), VLOOKUP(PrivateSchedule[[#This Row],[re]],RTARoutes[[StageCodes]:[RouteID]],6,FALSE))</f>
        <v>PVT132</v>
      </c>
      <c r="AE2613" t="str" cm="1">
        <f t="array" ref="AE2613">_xlfn.IFS( NOT(ISNA(VLOOKUP(PrivateSchedule[[#This Row],[ow]],RTARoutes[[StageCodes]:[RouteID]],6,FALSE))), "O",  NOT(ISNA(VLOOKUP(PrivateSchedule[[#This Row],[re]],RTARoutes[[StageCodes]:[RouteID]],6,FALSE))), "R")</f>
        <v>O</v>
      </c>
      <c r="AF2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14" spans="2:33">
      <c r="O2614" s="171" t="s">
        <v>1890</v>
      </c>
      <c r="T2614" s="173" t="s">
        <v>2586</v>
      </c>
      <c r="U2614" t="str">
        <f t="shared" si="160"/>
        <v>MARGAO-SANGUEM</v>
      </c>
      <c r="V2614" s="163">
        <v>0.77430555555555558</v>
      </c>
      <c r="AA2614" s="165" t="str">
        <f t="shared" si="161"/>
        <v/>
      </c>
      <c r="AB2614" t="str">
        <f t="shared" si="162"/>
        <v>QPM</v>
      </c>
      <c r="AC2614" t="str">
        <f t="shared" si="163"/>
        <v>GA08T-4189</v>
      </c>
      <c r="AD2614" t="str">
        <f>_xlfn.IFNA(VLOOKUP(PrivateSchedule[[#This Row],[ow]],RTARoutes[[StageCodes]:[RouteID]],6,FALSE), VLOOKUP(PrivateSchedule[[#This Row],[re]],RTARoutes[[StageCodes]:[RouteID]],6,FALSE))</f>
        <v>PVT327</v>
      </c>
      <c r="AE2614" t="str" cm="1">
        <f t="array" ref="AE2614">_xlfn.IFS( NOT(ISNA(VLOOKUP(PrivateSchedule[[#This Row],[ow]],RTARoutes[[StageCodes]:[RouteID]],6,FALSE))), "O",  NOT(ISNA(VLOOKUP(PrivateSchedule[[#This Row],[re]],RTARoutes[[StageCodes]:[RouteID]],6,FALSE))), "R")</f>
        <v>O</v>
      </c>
      <c r="AF2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15" spans="2:33">
      <c r="B2615" s="171" t="s">
        <v>4366</v>
      </c>
      <c r="C2615" s="172" t="s">
        <v>4367</v>
      </c>
      <c r="E2615" s="176">
        <v>37559</v>
      </c>
      <c r="F2615" s="177">
        <v>44863</v>
      </c>
      <c r="G2615" s="171" t="s">
        <v>4368</v>
      </c>
      <c r="J2615" s="171" t="s">
        <v>4369</v>
      </c>
      <c r="L2615" s="172" t="s">
        <v>4342</v>
      </c>
      <c r="M2615" s="198">
        <v>28</v>
      </c>
      <c r="N2615" s="199">
        <v>11</v>
      </c>
      <c r="O2615" s="171" t="s">
        <v>3171</v>
      </c>
      <c r="T2615" s="173" t="s">
        <v>1048</v>
      </c>
      <c r="U2615" t="str">
        <f t="shared" si="160"/>
        <v>XELVONA-CURCHOREM</v>
      </c>
      <c r="V2615" s="163">
        <v>0.25</v>
      </c>
      <c r="AA2615" s="165" t="str">
        <f t="shared" si="161"/>
        <v/>
      </c>
      <c r="AB2615" t="str">
        <f t="shared" si="162"/>
        <v>QPM</v>
      </c>
      <c r="AC2615" t="str">
        <f t="shared" si="163"/>
        <v>GA09T-4020</v>
      </c>
      <c r="AD2615" t="str">
        <f>_xlfn.IFNA(VLOOKUP(PrivateSchedule[[#This Row],[ow]],RTARoutes[[StageCodes]:[RouteID]],6,FALSE), VLOOKUP(PrivateSchedule[[#This Row],[re]],RTARoutes[[StageCodes]:[RouteID]],6,FALSE))</f>
        <v>PVT167</v>
      </c>
      <c r="AE2615" t="str" cm="1">
        <f t="array" ref="AE2615">_xlfn.IFS( NOT(ISNA(VLOOKUP(PrivateSchedule[[#This Row],[ow]],RTARoutes[[StageCodes]:[RouteID]],6,FALSE))), "O",  NOT(ISNA(VLOOKUP(PrivateSchedule[[#This Row],[re]],RTARoutes[[StageCodes]:[RouteID]],6,FALSE))), "R")</f>
        <v>R</v>
      </c>
      <c r="AF2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XLN-*CUR</v>
      </c>
      <c r="AG2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CUR-*XLN</v>
      </c>
    </row>
    <row r="2616" spans="2:33">
      <c r="O2616" s="171" t="s">
        <v>1048</v>
      </c>
      <c r="T2616" s="173" t="s">
        <v>1664</v>
      </c>
      <c r="U2616" t="str">
        <f t="shared" si="160"/>
        <v>CURCHOREM-KHANGUINIM</v>
      </c>
      <c r="V2616" s="163">
        <v>0.25694444444444442</v>
      </c>
      <c r="AA2616" s="165" t="str">
        <f t="shared" si="161"/>
        <v/>
      </c>
      <c r="AB2616" t="str">
        <f t="shared" si="162"/>
        <v>QPM</v>
      </c>
      <c r="AC2616" t="str">
        <f t="shared" si="163"/>
        <v>GA09T-4020</v>
      </c>
      <c r="AD2616" t="str">
        <f>_xlfn.IFNA(VLOOKUP(PrivateSchedule[[#This Row],[ow]],RTARoutes[[StageCodes]:[RouteID]],6,FALSE), VLOOKUP(PrivateSchedule[[#This Row],[re]],RTARoutes[[StageCodes]:[RouteID]],6,FALSE))</f>
        <v>PVT141</v>
      </c>
      <c r="AE2616" t="str" cm="1">
        <f t="array" ref="AE2616">_xlfn.IFS( NOT(ISNA(VLOOKUP(PrivateSchedule[[#This Row],[ow]],RTARoutes[[StageCodes]:[RouteID]],6,FALSE))), "O",  NOT(ISNA(VLOOKUP(PrivateSchedule[[#This Row],[re]],RTARoutes[[StageCodes]:[RouteID]],6,FALSE))), "R")</f>
        <v>O</v>
      </c>
      <c r="AF2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CUR-*KNG</v>
      </c>
      <c r="AG2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KNG-*CUR</v>
      </c>
    </row>
    <row r="2617" spans="2:33">
      <c r="O2617" s="171" t="s">
        <v>1664</v>
      </c>
      <c r="T2617" s="173" t="s">
        <v>2348</v>
      </c>
      <c r="U2617" t="str">
        <f t="shared" si="160"/>
        <v>KHANGUINIM-PNJ K.AKDMI</v>
      </c>
      <c r="V2617" s="163">
        <v>0.30208333333333331</v>
      </c>
      <c r="AA2617" s="165" t="str">
        <f t="shared" si="161"/>
        <v/>
      </c>
      <c r="AB2617" t="str">
        <f t="shared" si="162"/>
        <v>QPM</v>
      </c>
      <c r="AC2617" t="str">
        <f t="shared" si="163"/>
        <v>GA09T-4020</v>
      </c>
      <c r="AD2617" t="e">
        <f>_xlfn.IFNA(VLOOKUP(PrivateSchedule[[#This Row],[ow]],RTARoutes[[StageCodes]:[RouteID]],6,FALSE), VLOOKUP(PrivateSchedule[[#This Row],[re]],RTARoutes[[StageCodes]:[RouteID]],6,FALSE))</f>
        <v>#N/A</v>
      </c>
      <c r="AE2617" t="e" cm="1">
        <f t="array" ref="AE2617">_xlfn.IFS( NOT(ISNA(VLOOKUP(PrivateSchedule[[#This Row],[ow]],RTARoutes[[StageCodes]:[RouteID]],6,FALSE))), "O",  NOT(ISNA(VLOOKUP(PrivateSchedule[[#This Row],[re]],RTARoutes[[StageCodes]:[RouteID]],6,FALSE))), "R")</f>
        <v>#N/A</v>
      </c>
      <c r="AF2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KNG-*KLA</v>
      </c>
      <c r="AG2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KLA-*KNG</v>
      </c>
    </row>
    <row r="2618" spans="2:33">
      <c r="O2618" s="171" t="s">
        <v>2348</v>
      </c>
      <c r="T2618" s="173" t="s">
        <v>1238</v>
      </c>
      <c r="U2618" t="str">
        <f t="shared" si="160"/>
        <v>PNJ K.AKDMI-FATORPA</v>
      </c>
      <c r="V2618" s="163">
        <v>0.31597222222222221</v>
      </c>
      <c r="AA2618" s="165" t="str">
        <f t="shared" si="161"/>
        <v/>
      </c>
      <c r="AB2618" t="str">
        <f t="shared" si="162"/>
        <v>QPM</v>
      </c>
      <c r="AC2618" t="str">
        <f t="shared" si="163"/>
        <v>GA09T-4020</v>
      </c>
      <c r="AD2618" t="e">
        <f>_xlfn.IFNA(VLOOKUP(PrivateSchedule[[#This Row],[ow]],RTARoutes[[StageCodes]:[RouteID]],6,FALSE), VLOOKUP(PrivateSchedule[[#This Row],[re]],RTARoutes[[StageCodes]:[RouteID]],6,FALSE))</f>
        <v>#N/A</v>
      </c>
      <c r="AE2618" t="e" cm="1">
        <f t="array" ref="AE2618">_xlfn.IFS( NOT(ISNA(VLOOKUP(PrivateSchedule[[#This Row],[ow]],RTARoutes[[StageCodes]:[RouteID]],6,FALSE))), "O",  NOT(ISNA(VLOOKUP(PrivateSchedule[[#This Row],[re]],RTARoutes[[StageCodes]:[RouteID]],6,FALSE))), "R")</f>
        <v>#N/A</v>
      </c>
      <c r="AF2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KLA-*FTR</v>
      </c>
      <c r="AG2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FTR-*KLA</v>
      </c>
    </row>
    <row r="2619" spans="2:33">
      <c r="O2619" s="171" t="s">
        <v>1238</v>
      </c>
      <c r="T2619" s="173" t="s">
        <v>2586</v>
      </c>
      <c r="U2619" t="str">
        <f t="shared" si="160"/>
        <v>FATORPA-SANGUEM</v>
      </c>
      <c r="V2619" s="163">
        <v>0.32291666666666669</v>
      </c>
      <c r="AA2619" s="165" t="str">
        <f t="shared" si="161"/>
        <v/>
      </c>
      <c r="AB2619" t="str">
        <f t="shared" si="162"/>
        <v>QPM</v>
      </c>
      <c r="AC2619" t="str">
        <f t="shared" si="163"/>
        <v>GA09T-4020</v>
      </c>
      <c r="AD2619" t="str">
        <f>_xlfn.IFNA(VLOOKUP(PrivateSchedule[[#This Row],[ow]],RTARoutes[[StageCodes]:[RouteID]],6,FALSE), VLOOKUP(PrivateSchedule[[#This Row],[re]],RTARoutes[[StageCodes]:[RouteID]],6,FALSE))</f>
        <v>PVT186</v>
      </c>
      <c r="AE2619" t="str" cm="1">
        <f t="array" ref="AE2619">_xlfn.IFS( NOT(ISNA(VLOOKUP(PrivateSchedule[[#This Row],[ow]],RTARoutes[[StageCodes]:[RouteID]],6,FALSE))), "O",  NOT(ISNA(VLOOKUP(PrivateSchedule[[#This Row],[re]],RTARoutes[[StageCodes]:[RouteID]],6,FALSE))), "R")</f>
        <v>O</v>
      </c>
      <c r="AF2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FTR-*SGM</v>
      </c>
      <c r="AG2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SGM-*FTR</v>
      </c>
    </row>
    <row r="2620" spans="2:33">
      <c r="O2620" s="171" t="s">
        <v>2586</v>
      </c>
      <c r="T2620" s="173" t="s">
        <v>1048</v>
      </c>
      <c r="U2620" t="str">
        <f t="shared" si="160"/>
        <v>SANGUEM-CURCHOREM</v>
      </c>
      <c r="V2620" s="163">
        <v>0.37847222222222221</v>
      </c>
      <c r="AA2620" s="165" t="str">
        <f t="shared" si="161"/>
        <v/>
      </c>
      <c r="AB2620" t="str">
        <f t="shared" si="162"/>
        <v>QPM</v>
      </c>
      <c r="AC2620" t="str">
        <f t="shared" si="163"/>
        <v>GA09T-4020</v>
      </c>
      <c r="AD2620" t="str">
        <f>_xlfn.IFNA(VLOOKUP(PrivateSchedule[[#This Row],[ow]],RTARoutes[[StageCodes]:[RouteID]],6,FALSE), VLOOKUP(PrivateSchedule[[#This Row],[re]],RTARoutes[[StageCodes]:[RouteID]],6,FALSE))</f>
        <v>PVT158</v>
      </c>
      <c r="AE2620" t="str" cm="1">
        <f t="array" ref="AE2620">_xlfn.IFS( NOT(ISNA(VLOOKUP(PrivateSchedule[[#This Row],[ow]],RTARoutes[[StageCodes]:[RouteID]],6,FALSE))), "O",  NOT(ISNA(VLOOKUP(PrivateSchedule[[#This Row],[re]],RTARoutes[[StageCodes]:[RouteID]],6,FALSE))), "R")</f>
        <v>R</v>
      </c>
      <c r="AF2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21" spans="2:33">
      <c r="O2621" s="171" t="s">
        <v>1048</v>
      </c>
      <c r="T2621" s="173" t="s">
        <v>1238</v>
      </c>
      <c r="U2621" t="str">
        <f t="shared" si="160"/>
        <v>CURCHOREM-FATORPA</v>
      </c>
      <c r="V2621" s="163">
        <v>0.40277777777777779</v>
      </c>
      <c r="AA2621" s="165" t="str">
        <f t="shared" si="161"/>
        <v/>
      </c>
      <c r="AB2621" t="str">
        <f t="shared" si="162"/>
        <v>QPM</v>
      </c>
      <c r="AC2621" t="str">
        <f t="shared" si="163"/>
        <v>GA09T-4020</v>
      </c>
      <c r="AD2621" t="str">
        <f>_xlfn.IFNA(VLOOKUP(PrivateSchedule[[#This Row],[ow]],RTARoutes[[StageCodes]:[RouteID]],6,FALSE), VLOOKUP(PrivateSchedule[[#This Row],[re]],RTARoutes[[StageCodes]:[RouteID]],6,FALSE))</f>
        <v>PVT137</v>
      </c>
      <c r="AE2621" t="str" cm="1">
        <f t="array" ref="AE2621">_xlfn.IFS( NOT(ISNA(VLOOKUP(PrivateSchedule[[#This Row],[ow]],RTARoutes[[StageCodes]:[RouteID]],6,FALSE))), "O",  NOT(ISNA(VLOOKUP(PrivateSchedule[[#This Row],[re]],RTARoutes[[StageCodes]:[RouteID]],6,FALSE))), "R")</f>
        <v>O</v>
      </c>
      <c r="AF2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622" spans="2:33">
      <c r="O2622" s="171" t="s">
        <v>1238</v>
      </c>
      <c r="T2622" s="173" t="s">
        <v>2586</v>
      </c>
      <c r="U2622" t="str">
        <f t="shared" si="160"/>
        <v>FATORPA-SANGUEM</v>
      </c>
      <c r="V2622" s="163">
        <v>0.46527777777777779</v>
      </c>
      <c r="AA2622" s="165" t="str">
        <f t="shared" si="161"/>
        <v/>
      </c>
      <c r="AB2622" t="str">
        <f t="shared" si="162"/>
        <v>QPM</v>
      </c>
      <c r="AC2622" t="str">
        <f t="shared" si="163"/>
        <v>GA09T-4020</v>
      </c>
      <c r="AD2622" t="str">
        <f>_xlfn.IFNA(VLOOKUP(PrivateSchedule[[#This Row],[ow]],RTARoutes[[StageCodes]:[RouteID]],6,FALSE), VLOOKUP(PrivateSchedule[[#This Row],[re]],RTARoutes[[StageCodes]:[RouteID]],6,FALSE))</f>
        <v>PVT186</v>
      </c>
      <c r="AE2622" t="str" cm="1">
        <f t="array" ref="AE2622">_xlfn.IFS( NOT(ISNA(VLOOKUP(PrivateSchedule[[#This Row],[ow]],RTARoutes[[StageCodes]:[RouteID]],6,FALSE))), "O",  NOT(ISNA(VLOOKUP(PrivateSchedule[[#This Row],[re]],RTARoutes[[StageCodes]:[RouteID]],6,FALSE))), "R")</f>
        <v>O</v>
      </c>
      <c r="AF2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FTR-*SGM</v>
      </c>
      <c r="AG2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SGM-*FTR</v>
      </c>
    </row>
    <row r="2623" spans="2:33">
      <c r="O2623" s="171" t="s">
        <v>2586</v>
      </c>
      <c r="T2623" s="173" t="s">
        <v>1048</v>
      </c>
      <c r="U2623" t="str">
        <f t="shared" si="160"/>
        <v>SANGUEM-CURCHOREM</v>
      </c>
      <c r="V2623" s="163">
        <v>0.53472222222222221</v>
      </c>
      <c r="AA2623" s="165" t="str">
        <f t="shared" si="161"/>
        <v/>
      </c>
      <c r="AB2623" t="str">
        <f t="shared" si="162"/>
        <v>QPM</v>
      </c>
      <c r="AC2623" t="str">
        <f t="shared" si="163"/>
        <v>GA09T-4020</v>
      </c>
      <c r="AD2623" t="str">
        <f>_xlfn.IFNA(VLOOKUP(PrivateSchedule[[#This Row],[ow]],RTARoutes[[StageCodes]:[RouteID]],6,FALSE), VLOOKUP(PrivateSchedule[[#This Row],[re]],RTARoutes[[StageCodes]:[RouteID]],6,FALSE))</f>
        <v>PVT158</v>
      </c>
      <c r="AE2623" t="str" cm="1">
        <f t="array" ref="AE2623">_xlfn.IFS( NOT(ISNA(VLOOKUP(PrivateSchedule[[#This Row],[ow]],RTARoutes[[StageCodes]:[RouteID]],6,FALSE))), "O",  NOT(ISNA(VLOOKUP(PrivateSchedule[[#This Row],[re]],RTARoutes[[StageCodes]:[RouteID]],6,FALSE))), "R")</f>
        <v>R</v>
      </c>
      <c r="AF2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24" spans="2:33">
      <c r="O2624" s="171" t="s">
        <v>1048</v>
      </c>
      <c r="T2624" s="173" t="s">
        <v>1238</v>
      </c>
      <c r="U2624" t="str">
        <f t="shared" si="160"/>
        <v>CURCHOREM-FATORPA</v>
      </c>
      <c r="V2624" s="163">
        <v>0.55208333333333337</v>
      </c>
      <c r="AA2624" s="165" t="str">
        <f t="shared" si="161"/>
        <v/>
      </c>
      <c r="AB2624" t="str">
        <f t="shared" si="162"/>
        <v>QPM</v>
      </c>
      <c r="AC2624" t="str">
        <f t="shared" si="163"/>
        <v>GA09T-4020</v>
      </c>
      <c r="AD2624" t="str">
        <f>_xlfn.IFNA(VLOOKUP(PrivateSchedule[[#This Row],[ow]],RTARoutes[[StageCodes]:[RouteID]],6,FALSE), VLOOKUP(PrivateSchedule[[#This Row],[re]],RTARoutes[[StageCodes]:[RouteID]],6,FALSE))</f>
        <v>PVT137</v>
      </c>
      <c r="AE2624" t="str" cm="1">
        <f t="array" ref="AE2624">_xlfn.IFS( NOT(ISNA(VLOOKUP(PrivateSchedule[[#This Row],[ow]],RTARoutes[[StageCodes]:[RouteID]],6,FALSE))), "O",  NOT(ISNA(VLOOKUP(PrivateSchedule[[#This Row],[re]],RTARoutes[[StageCodes]:[RouteID]],6,FALSE))), "R")</f>
        <v>O</v>
      </c>
      <c r="AF2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625" spans="2:33">
      <c r="O2625" s="171" t="s">
        <v>1238</v>
      </c>
      <c r="T2625" s="173" t="s">
        <v>2586</v>
      </c>
      <c r="U2625" t="str">
        <f t="shared" si="160"/>
        <v>FATORPA-SANGUEM</v>
      </c>
      <c r="V2625" s="163">
        <v>0.63194444444444442</v>
      </c>
      <c r="AA2625" s="165" t="str">
        <f t="shared" si="161"/>
        <v/>
      </c>
      <c r="AB2625" t="str">
        <f t="shared" si="162"/>
        <v>QPM</v>
      </c>
      <c r="AC2625" t="str">
        <f t="shared" si="163"/>
        <v>GA09T-4020</v>
      </c>
      <c r="AD2625" t="str">
        <f>_xlfn.IFNA(VLOOKUP(PrivateSchedule[[#This Row],[ow]],RTARoutes[[StageCodes]:[RouteID]],6,FALSE), VLOOKUP(PrivateSchedule[[#This Row],[re]],RTARoutes[[StageCodes]:[RouteID]],6,FALSE))</f>
        <v>PVT186</v>
      </c>
      <c r="AE2625" t="str" cm="1">
        <f t="array" ref="AE2625">_xlfn.IFS( NOT(ISNA(VLOOKUP(PrivateSchedule[[#This Row],[ow]],RTARoutes[[StageCodes]:[RouteID]],6,FALSE))), "O",  NOT(ISNA(VLOOKUP(PrivateSchedule[[#This Row],[re]],RTARoutes[[StageCodes]:[RouteID]],6,FALSE))), "R")</f>
        <v>O</v>
      </c>
      <c r="AF2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FTR-*SGM</v>
      </c>
      <c r="AG2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SGM-*FTR</v>
      </c>
    </row>
    <row r="2626" spans="2:33">
      <c r="O2626" s="171" t="s">
        <v>2586</v>
      </c>
      <c r="T2626" s="173" t="s">
        <v>1048</v>
      </c>
      <c r="U2626" t="str">
        <f t="shared" si="160"/>
        <v>SANGUEM-CURCHOREM</v>
      </c>
      <c r="V2626" s="163">
        <v>0.72569444444444442</v>
      </c>
      <c r="AA2626" s="165" t="str">
        <f t="shared" si="161"/>
        <v/>
      </c>
      <c r="AB2626" t="str">
        <f t="shared" si="162"/>
        <v>QPM</v>
      </c>
      <c r="AC2626" t="str">
        <f t="shared" si="163"/>
        <v>GA09T-4020</v>
      </c>
      <c r="AD2626" t="str">
        <f>_xlfn.IFNA(VLOOKUP(PrivateSchedule[[#This Row],[ow]],RTARoutes[[StageCodes]:[RouteID]],6,FALSE), VLOOKUP(PrivateSchedule[[#This Row],[re]],RTARoutes[[StageCodes]:[RouteID]],6,FALSE))</f>
        <v>PVT158</v>
      </c>
      <c r="AE2626" t="str" cm="1">
        <f t="array" ref="AE2626">_xlfn.IFS( NOT(ISNA(VLOOKUP(PrivateSchedule[[#This Row],[ow]],RTARoutes[[StageCodes]:[RouteID]],6,FALSE))), "O",  NOT(ISNA(VLOOKUP(PrivateSchedule[[#This Row],[re]],RTARoutes[[StageCodes]:[RouteID]],6,FALSE))), "R")</f>
        <v>R</v>
      </c>
      <c r="AF2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27" spans="2:33">
      <c r="O2627" s="171" t="s">
        <v>1048</v>
      </c>
      <c r="T2627" s="173" t="s">
        <v>1238</v>
      </c>
      <c r="U2627" t="str">
        <f t="shared" ref="U2627:U2690" si="164">_xlfn.IFNA(VLOOKUP($O2627,Code2Loc,2,FALSE)
&amp; IF( OR( ISNA($P2627), LEN($P2627)=0), "",  "-" &amp; VLOOKUP($P2627,Code2Loc,2,FALSE))
&amp; IF( OR( ISNA($Q2627), LEN($Q2627)=0), "",  "-" &amp; VLOOKUP($Q2627,Code2Loc,2,FALSE))
&amp; IF( OR( ISNA($R2627), LEN($R2627)=0), "",  "-" &amp; VLOOKUP($R2627,Code2Loc,2,FALSE))
&amp; IF( OR( ISNA($S2627), LEN($S2627)=0), "",  "-" &amp; VLOOKUP($S2627,Code2Loc,2,FALSE))
&amp; IF( OR( ISNA($T2627), LEN($T2627)=0), "",  "-" &amp; VLOOKUP($T2627,Code2Loc,2,FALSE)),"")</f>
        <v>CURCHOREM-FATORPA</v>
      </c>
      <c r="V2627" s="163">
        <v>0.74652777777777779</v>
      </c>
      <c r="AA2627" s="165" t="str">
        <f t="shared" ref="AA2627:AA2690" si="165">IF(ISBLANK($V2627), "", _xlfn.IFNA($V2627 + _xlfn.IFNA( VLOOKUP($O2627 &amp; IF(ISBLANK($P2627),"", "-" &amp; $P2627) &amp; IF(ISBLANK($Q2627),"", "-" &amp; $Q2627) &amp; IF(ISBLANK($R2627),"", "-" &amp; $R2627) &amp; IF(ISBLANK($S2627),"", "-" &amp; $S2627) &amp; IF(ISBLANK($T2627),"", "-" &amp; $T2627),TravelTime,8,FALSE), VLOOKUP($T2627 &amp; IF(ISBLANK($S2627),"", "-" &amp; $S2627) &amp; IF(ISBLANK($R2627),"", "-" &amp; $R2627) &amp; IF(ISBLANK($Q2627),"", "-" &amp; $Q2627) &amp; IF(ISBLANK($P2627),"", "-" &amp; $P2627) &amp; IF(ISBLANK($O2627),"", "-" &amp; $O2627),TravelTime,8,FALSE)) / 1440, ""))</f>
        <v/>
      </c>
      <c r="AB2627" t="str">
        <f t="shared" ref="AB2627:AB2690" si="166">IF(AND(LEN($A2627)&lt;&gt;0,LEN($A2627)&lt;&gt;0),$A2627,$AB2626)</f>
        <v>QPM</v>
      </c>
      <c r="AC2627" t="str">
        <f t="shared" ref="AC2627:AC2690" si="167">IF(AND(LEN($J2627)&lt;&gt;0,LEN($B2627)&lt;&gt;0),$J2627,$AC2626)</f>
        <v>GA09T-4020</v>
      </c>
      <c r="AD2627" t="str">
        <f>_xlfn.IFNA(VLOOKUP(PrivateSchedule[[#This Row],[ow]],RTARoutes[[StageCodes]:[RouteID]],6,FALSE), VLOOKUP(PrivateSchedule[[#This Row],[re]],RTARoutes[[StageCodes]:[RouteID]],6,FALSE))</f>
        <v>PVT137</v>
      </c>
      <c r="AE2627" t="str" cm="1">
        <f t="array" ref="AE2627">_xlfn.IFS( NOT(ISNA(VLOOKUP(PrivateSchedule[[#This Row],[ow]],RTARoutes[[StageCodes]:[RouteID]],6,FALSE))), "O",  NOT(ISNA(VLOOKUP(PrivateSchedule[[#This Row],[re]],RTARoutes[[StageCodes]:[RouteID]],6,FALSE))), "R")</f>
        <v>O</v>
      </c>
      <c r="AF2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628" spans="2:33">
      <c r="O2628" s="171" t="s">
        <v>1238</v>
      </c>
      <c r="T2628" s="173" t="s">
        <v>1048</v>
      </c>
      <c r="U2628" t="str">
        <f t="shared" si="164"/>
        <v>FATORPA-CURCHOREM</v>
      </c>
      <c r="V2628" s="163">
        <v>0.79166666666666663</v>
      </c>
      <c r="AA2628" s="165" t="str">
        <f t="shared" si="165"/>
        <v/>
      </c>
      <c r="AB2628" t="str">
        <f t="shared" si="166"/>
        <v>QPM</v>
      </c>
      <c r="AC2628" t="str">
        <f t="shared" si="167"/>
        <v>GA09T-4020</v>
      </c>
      <c r="AD2628" t="str">
        <f>_xlfn.IFNA(VLOOKUP(PrivateSchedule[[#This Row],[ow]],RTARoutes[[StageCodes]:[RouteID]],6,FALSE), VLOOKUP(PrivateSchedule[[#This Row],[re]],RTARoutes[[StageCodes]:[RouteID]],6,FALSE))</f>
        <v>PVT137</v>
      </c>
      <c r="AE2628" t="str" cm="1">
        <f t="array" ref="AE2628">_xlfn.IFS( NOT(ISNA(VLOOKUP(PrivateSchedule[[#This Row],[ow]],RTARoutes[[StageCodes]:[RouteID]],6,FALSE))), "O",  NOT(ISNA(VLOOKUP(PrivateSchedule[[#This Row],[re]],RTARoutes[[StageCodes]:[RouteID]],6,FALSE))), "R")</f>
        <v>R</v>
      </c>
      <c r="AF2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FTR-*CUR</v>
      </c>
      <c r="AG2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CUR-*FTR</v>
      </c>
    </row>
    <row r="2629" spans="2:33">
      <c r="O2629" s="171" t="s">
        <v>1048</v>
      </c>
      <c r="T2629" s="173" t="s">
        <v>3171</v>
      </c>
      <c r="U2629" t="str">
        <f t="shared" si="164"/>
        <v>CURCHOREM-XELVONA</v>
      </c>
      <c r="V2629" s="163">
        <v>0.83333333333333337</v>
      </c>
      <c r="AA2629" s="165" t="str">
        <f t="shared" si="165"/>
        <v/>
      </c>
      <c r="AB2629" t="str">
        <f t="shared" si="166"/>
        <v>QPM</v>
      </c>
      <c r="AC2629" t="str">
        <f t="shared" si="167"/>
        <v>GA09T-4020</v>
      </c>
      <c r="AD2629" t="str">
        <f>_xlfn.IFNA(VLOOKUP(PrivateSchedule[[#This Row],[ow]],RTARoutes[[StageCodes]:[RouteID]],6,FALSE), VLOOKUP(PrivateSchedule[[#This Row],[re]],RTARoutes[[StageCodes]:[RouteID]],6,FALSE))</f>
        <v>PVT167</v>
      </c>
      <c r="AE2629" t="str" cm="1">
        <f t="array" ref="AE2629">_xlfn.IFS( NOT(ISNA(VLOOKUP(PrivateSchedule[[#This Row],[ow]],RTARoutes[[StageCodes]:[RouteID]],6,FALSE))), "O",  NOT(ISNA(VLOOKUP(PrivateSchedule[[#This Row],[re]],RTARoutes[[StageCodes]:[RouteID]],6,FALSE))), "R")</f>
        <v>O</v>
      </c>
      <c r="AF2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CUR-*XLN</v>
      </c>
      <c r="AG2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XLN-*CUR</v>
      </c>
    </row>
    <row r="2630" spans="2:33">
      <c r="B2630" s="171" t="s">
        <v>4370</v>
      </c>
      <c r="C2630" s="172" t="s">
        <v>4371</v>
      </c>
      <c r="E2630" s="176">
        <v>37679</v>
      </c>
      <c r="F2630" s="177">
        <v>45123</v>
      </c>
      <c r="G2630" s="171" t="s">
        <v>4372</v>
      </c>
      <c r="J2630" s="171" t="s">
        <v>4373</v>
      </c>
      <c r="L2630" s="172" t="s">
        <v>4374</v>
      </c>
      <c r="M2630" s="198">
        <v>28</v>
      </c>
      <c r="N2630" s="199">
        <v>11</v>
      </c>
      <c r="O2630" s="171" t="s">
        <v>1042</v>
      </c>
      <c r="T2630" s="173" t="s">
        <v>1048</v>
      </c>
      <c r="U2630" t="str">
        <f t="shared" si="164"/>
        <v>CUNCOLIM-CURCHOREM</v>
      </c>
      <c r="V2630" s="163">
        <v>0.2951388888888889</v>
      </c>
      <c r="AA2630" s="165" t="str">
        <f t="shared" si="165"/>
        <v/>
      </c>
      <c r="AB2630" t="str">
        <f t="shared" si="166"/>
        <v>QPM</v>
      </c>
      <c r="AC2630" t="str">
        <f t="shared" si="167"/>
        <v>GA02T- 4719</v>
      </c>
      <c r="AD2630" t="str">
        <f>_xlfn.IFNA(VLOOKUP(PrivateSchedule[[#This Row],[ow]],RTARoutes[[StageCodes]:[RouteID]],6,FALSE), VLOOKUP(PrivateSchedule[[#This Row],[re]],RTARoutes[[StageCodes]:[RouteID]],6,FALSE))</f>
        <v>PVT124</v>
      </c>
      <c r="AE2630" t="str" cm="1">
        <f t="array" ref="AE2630">_xlfn.IFS( NOT(ISNA(VLOOKUP(PrivateSchedule[[#This Row],[ow]],RTARoutes[[StageCodes]:[RouteID]],6,FALSE))), "O",  NOT(ISNA(VLOOKUP(PrivateSchedule[[#This Row],[re]],RTARoutes[[StageCodes]:[RouteID]],6,FALSE))), "R")</f>
        <v>O</v>
      </c>
      <c r="AF2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631" spans="2:33">
      <c r="O2631" s="171" t="s">
        <v>1048</v>
      </c>
      <c r="T2631" s="173" t="s">
        <v>1238</v>
      </c>
      <c r="U2631" t="str">
        <f t="shared" si="164"/>
        <v>CURCHOREM-FATORPA</v>
      </c>
      <c r="V2631" s="163">
        <v>0.34722222222222221</v>
      </c>
      <c r="AA2631" s="165" t="str">
        <f t="shared" si="165"/>
        <v/>
      </c>
      <c r="AB2631" t="str">
        <f t="shared" si="166"/>
        <v>QPM</v>
      </c>
      <c r="AC2631" t="str">
        <f t="shared" si="167"/>
        <v>GA02T- 4719</v>
      </c>
      <c r="AD2631" t="str">
        <f>_xlfn.IFNA(VLOOKUP(PrivateSchedule[[#This Row],[ow]],RTARoutes[[StageCodes]:[RouteID]],6,FALSE), VLOOKUP(PrivateSchedule[[#This Row],[re]],RTARoutes[[StageCodes]:[RouteID]],6,FALSE))</f>
        <v>PVT137</v>
      </c>
      <c r="AE2631" t="str" cm="1">
        <f t="array" ref="AE2631">_xlfn.IFS( NOT(ISNA(VLOOKUP(PrivateSchedule[[#This Row],[ow]],RTARoutes[[StageCodes]:[RouteID]],6,FALSE))), "O",  NOT(ISNA(VLOOKUP(PrivateSchedule[[#This Row],[re]],RTARoutes[[StageCodes]:[RouteID]],6,FALSE))), "R")</f>
        <v>O</v>
      </c>
      <c r="AF2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632" spans="2:33">
      <c r="O2632" s="171" t="s">
        <v>1238</v>
      </c>
      <c r="T2632" s="173" t="s">
        <v>752</v>
      </c>
      <c r="U2632" t="str">
        <f t="shared" si="164"/>
        <v>FATORPA-BETUL</v>
      </c>
      <c r="V2632" s="163">
        <v>0.40625</v>
      </c>
      <c r="AA2632" s="165" t="str">
        <f t="shared" si="165"/>
        <v/>
      </c>
      <c r="AB2632" t="str">
        <f t="shared" si="166"/>
        <v>QPM</v>
      </c>
      <c r="AC2632" t="str">
        <f t="shared" si="167"/>
        <v>GA02T- 4719</v>
      </c>
      <c r="AD2632" t="e">
        <f>_xlfn.IFNA(VLOOKUP(PrivateSchedule[[#This Row],[ow]],RTARoutes[[StageCodes]:[RouteID]],6,FALSE), VLOOKUP(PrivateSchedule[[#This Row],[re]],RTARoutes[[StageCodes]:[RouteID]],6,FALSE))</f>
        <v>#N/A</v>
      </c>
      <c r="AE2632" t="e" cm="1">
        <f t="array" ref="AE2632">_xlfn.IFS( NOT(ISNA(VLOOKUP(PrivateSchedule[[#This Row],[ow]],RTARoutes[[StageCodes]:[RouteID]],6,FALSE))), "O",  NOT(ISNA(VLOOKUP(PrivateSchedule[[#This Row],[re]],RTARoutes[[StageCodes]:[RouteID]],6,FALSE))), "R")</f>
        <v>#N/A</v>
      </c>
      <c r="AF2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FTR-*BTL</v>
      </c>
      <c r="AG2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BTL-*FTR</v>
      </c>
    </row>
    <row r="2633" spans="2:33">
      <c r="O2633" s="171" t="s">
        <v>752</v>
      </c>
      <c r="T2633" s="173" t="s">
        <v>1042</v>
      </c>
      <c r="U2633" t="str">
        <f t="shared" si="164"/>
        <v>BETUL-CUNCOLIM</v>
      </c>
      <c r="V2633" s="163">
        <v>0.45833333333333331</v>
      </c>
      <c r="AA2633" s="165" t="str">
        <f t="shared" si="165"/>
        <v/>
      </c>
      <c r="AB2633" t="str">
        <f t="shared" si="166"/>
        <v>QPM</v>
      </c>
      <c r="AC2633" t="str">
        <f t="shared" si="167"/>
        <v>GA02T- 4719</v>
      </c>
      <c r="AD2633" t="str">
        <f>_xlfn.IFNA(VLOOKUP(PrivateSchedule[[#This Row],[ow]],RTARoutes[[StageCodes]:[RouteID]],6,FALSE), VLOOKUP(PrivateSchedule[[#This Row],[re]],RTARoutes[[StageCodes]:[RouteID]],6,FALSE))</f>
        <v>PVT92</v>
      </c>
      <c r="AE2633" t="str" cm="1">
        <f t="array" ref="AE2633">_xlfn.IFS( NOT(ISNA(VLOOKUP(PrivateSchedule[[#This Row],[ow]],RTARoutes[[StageCodes]:[RouteID]],6,FALSE))), "O",  NOT(ISNA(VLOOKUP(PrivateSchedule[[#This Row],[re]],RTARoutes[[StageCodes]:[RouteID]],6,FALSE))), "R")</f>
        <v>R</v>
      </c>
      <c r="AF2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BTL-*CUN</v>
      </c>
      <c r="AG2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CUN-*BTL</v>
      </c>
    </row>
    <row r="2634" spans="2:33">
      <c r="U2634" t="str">
        <f t="shared" si="164"/>
        <v/>
      </c>
      <c r="AA2634" s="165" t="str">
        <f t="shared" si="165"/>
        <v/>
      </c>
      <c r="AB2634" t="str">
        <f t="shared" si="166"/>
        <v>QPM</v>
      </c>
      <c r="AC2634" t="str">
        <f t="shared" si="167"/>
        <v>GA02T- 4719</v>
      </c>
      <c r="AD2634" t="e">
        <f>_xlfn.IFNA(VLOOKUP(PrivateSchedule[[#This Row],[ow]],RTARoutes[[StageCodes]:[RouteID]],6,FALSE), VLOOKUP(PrivateSchedule[[#This Row],[re]],RTARoutes[[StageCodes]:[RouteID]],6,FALSE))</f>
        <v>#N/A</v>
      </c>
      <c r="AE2634" t="e" cm="1">
        <f t="array" ref="AE2634">_xlfn.IFS( NOT(ISNA(VLOOKUP(PrivateSchedule[[#This Row],[ow]],RTARoutes[[StageCodes]:[RouteID]],6,FALSE))), "O",  NOT(ISNA(VLOOKUP(PrivateSchedule[[#This Row],[re]],RTARoutes[[StageCodes]:[RouteID]],6,FALSE))), "R")</f>
        <v>#N/A</v>
      </c>
      <c r="AF2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2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2635" spans="2:33">
      <c r="B2635" s="171" t="s">
        <v>4375</v>
      </c>
      <c r="C2635" s="172" t="s">
        <v>4376</v>
      </c>
      <c r="E2635" s="176">
        <v>39257</v>
      </c>
      <c r="F2635" s="177">
        <v>45083</v>
      </c>
      <c r="G2635" s="171" t="s">
        <v>4377</v>
      </c>
      <c r="J2635" s="171" t="s">
        <v>4378</v>
      </c>
      <c r="L2635" s="172" t="s">
        <v>4374</v>
      </c>
      <c r="M2635" s="198">
        <v>33</v>
      </c>
      <c r="N2635" s="199">
        <v>13</v>
      </c>
      <c r="O2635" s="171" t="s">
        <v>1048</v>
      </c>
      <c r="T2635" s="173" t="s">
        <v>1890</v>
      </c>
      <c r="U2635" t="str">
        <f t="shared" si="164"/>
        <v>CURCHOREM-MARGAO</v>
      </c>
      <c r="V2635" s="163">
        <v>0.24305555555555555</v>
      </c>
      <c r="AA2635" s="165" t="str">
        <f t="shared" si="165"/>
        <v/>
      </c>
      <c r="AB2635" t="str">
        <f t="shared" si="166"/>
        <v>QPM</v>
      </c>
      <c r="AC2635" t="str">
        <f t="shared" si="167"/>
        <v>GA08U- 9092</v>
      </c>
      <c r="AD2635" t="str">
        <f>_xlfn.IFNA(VLOOKUP(PrivateSchedule[[#This Row],[ow]],RTARoutes[[StageCodes]:[RouteID]],6,FALSE), VLOOKUP(PrivateSchedule[[#This Row],[re]],RTARoutes[[StageCodes]:[RouteID]],6,FALSE))</f>
        <v>PVT132</v>
      </c>
      <c r="AE2635" t="str" cm="1">
        <f t="array" ref="AE2635">_xlfn.IFS( NOT(ISNA(VLOOKUP(PrivateSchedule[[#This Row],[ow]],RTARoutes[[StageCodes]:[RouteID]],6,FALSE))), "O",  NOT(ISNA(VLOOKUP(PrivateSchedule[[#This Row],[re]],RTARoutes[[StageCodes]:[RouteID]],6,FALSE))), "R")</f>
        <v>O</v>
      </c>
      <c r="AF2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36" spans="2:33">
      <c r="O2636" s="171" t="s">
        <v>1890</v>
      </c>
      <c r="T2636" s="173" t="s">
        <v>1535</v>
      </c>
      <c r="U2636" t="str">
        <f t="shared" si="164"/>
        <v>MARGAO-KALAY</v>
      </c>
      <c r="V2636" s="163">
        <v>0.27430555555555558</v>
      </c>
      <c r="AA2636" s="165" t="str">
        <f t="shared" si="165"/>
        <v/>
      </c>
      <c r="AB2636" t="str">
        <f t="shared" si="166"/>
        <v>QPM</v>
      </c>
      <c r="AC2636" t="str">
        <f t="shared" si="167"/>
        <v>GA08U- 9092</v>
      </c>
      <c r="AD2636" t="e">
        <f>_xlfn.IFNA(VLOOKUP(PrivateSchedule[[#This Row],[ow]],RTARoutes[[StageCodes]:[RouteID]],6,FALSE), VLOOKUP(PrivateSchedule[[#This Row],[re]],RTARoutes[[StageCodes]:[RouteID]],6,FALSE))</f>
        <v>#N/A</v>
      </c>
      <c r="AE2636" t="e" cm="1">
        <f t="array" ref="AE2636">_xlfn.IFS( NOT(ISNA(VLOOKUP(PrivateSchedule[[#This Row],[ow]],RTARoutes[[StageCodes]:[RouteID]],6,FALSE))), "O",  NOT(ISNA(VLOOKUP(PrivateSchedule[[#This Row],[re]],RTARoutes[[StageCodes]:[RouteID]],6,FALSE))), "R")</f>
        <v>#N/A</v>
      </c>
      <c r="AF2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2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2637" spans="2:33">
      <c r="O2637" s="171" t="s">
        <v>1535</v>
      </c>
      <c r="T2637" s="173" t="s">
        <v>2586</v>
      </c>
      <c r="U2637" t="str">
        <f t="shared" si="164"/>
        <v>KALAY-SANGUEM</v>
      </c>
      <c r="V2637" s="163">
        <v>0.35416666666666669</v>
      </c>
      <c r="AA2637" s="165" t="str">
        <f t="shared" si="165"/>
        <v/>
      </c>
      <c r="AB2637" t="str">
        <f t="shared" si="166"/>
        <v>QPM</v>
      </c>
      <c r="AC2637" t="str">
        <f t="shared" si="167"/>
        <v>GA08U- 9092</v>
      </c>
      <c r="AD2637" t="str">
        <f>_xlfn.IFNA(VLOOKUP(PrivateSchedule[[#This Row],[ow]],RTARoutes[[StageCodes]:[RouteID]],6,FALSE), VLOOKUP(PrivateSchedule[[#This Row],[re]],RTARoutes[[StageCodes]:[RouteID]],6,FALSE))</f>
        <v>PVT225</v>
      </c>
      <c r="AE2637" t="str" cm="1">
        <f t="array" ref="AE2637">_xlfn.IFS( NOT(ISNA(VLOOKUP(PrivateSchedule[[#This Row],[ow]],RTARoutes[[StageCodes]:[RouteID]],6,FALSE))), "O",  NOT(ISNA(VLOOKUP(PrivateSchedule[[#This Row],[re]],RTARoutes[[StageCodes]:[RouteID]],6,FALSE))), "R")</f>
        <v>O</v>
      </c>
      <c r="AF2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638" spans="2:33">
      <c r="O2638" s="171" t="s">
        <v>2586</v>
      </c>
      <c r="T2638" s="173" t="s">
        <v>1048</v>
      </c>
      <c r="U2638" t="str">
        <f t="shared" si="164"/>
        <v>SANGUEM-CURCHOREM</v>
      </c>
      <c r="V2638" s="163">
        <v>0.37152777777777779</v>
      </c>
      <c r="AA2638" s="165" t="str">
        <f t="shared" si="165"/>
        <v/>
      </c>
      <c r="AB2638" t="str">
        <f t="shared" si="166"/>
        <v>QPM</v>
      </c>
      <c r="AC2638" t="str">
        <f t="shared" si="167"/>
        <v>GA08U- 9092</v>
      </c>
      <c r="AD2638" t="str">
        <f>_xlfn.IFNA(VLOOKUP(PrivateSchedule[[#This Row],[ow]],RTARoutes[[StageCodes]:[RouteID]],6,FALSE), VLOOKUP(PrivateSchedule[[#This Row],[re]],RTARoutes[[StageCodes]:[RouteID]],6,FALSE))</f>
        <v>PVT158</v>
      </c>
      <c r="AE2638" t="str" cm="1">
        <f t="array" ref="AE2638">_xlfn.IFS( NOT(ISNA(VLOOKUP(PrivateSchedule[[#This Row],[ow]],RTARoutes[[StageCodes]:[RouteID]],6,FALSE))), "O",  NOT(ISNA(VLOOKUP(PrivateSchedule[[#This Row],[re]],RTARoutes[[StageCodes]:[RouteID]],6,FALSE))), "R")</f>
        <v>R</v>
      </c>
      <c r="AF2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39" spans="2:33">
      <c r="O2639" s="171" t="s">
        <v>1048</v>
      </c>
      <c r="T2639" s="173" t="s">
        <v>1890</v>
      </c>
      <c r="U2639" t="str">
        <f t="shared" si="164"/>
        <v>CURCHOREM-MARGAO</v>
      </c>
      <c r="V2639" s="163">
        <v>0.38194444444444442</v>
      </c>
      <c r="AA2639" s="165" t="str">
        <f t="shared" si="165"/>
        <v/>
      </c>
      <c r="AB2639" t="str">
        <f t="shared" si="166"/>
        <v>QPM</v>
      </c>
      <c r="AC2639" t="str">
        <f t="shared" si="167"/>
        <v>GA08U- 9092</v>
      </c>
      <c r="AD2639" t="str">
        <f>_xlfn.IFNA(VLOOKUP(PrivateSchedule[[#This Row],[ow]],RTARoutes[[StageCodes]:[RouteID]],6,FALSE), VLOOKUP(PrivateSchedule[[#This Row],[re]],RTARoutes[[StageCodes]:[RouteID]],6,FALSE))</f>
        <v>PVT132</v>
      </c>
      <c r="AE2639" t="str" cm="1">
        <f t="array" ref="AE2639">_xlfn.IFS( NOT(ISNA(VLOOKUP(PrivateSchedule[[#This Row],[ow]],RTARoutes[[StageCodes]:[RouteID]],6,FALSE))), "O",  NOT(ISNA(VLOOKUP(PrivateSchedule[[#This Row],[re]],RTARoutes[[StageCodes]:[RouteID]],6,FALSE))), "R")</f>
        <v>O</v>
      </c>
      <c r="AF2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40" spans="2:33">
      <c r="O2640" s="171" t="s">
        <v>1890</v>
      </c>
      <c r="T2640" s="173" t="s">
        <v>1535</v>
      </c>
      <c r="U2640" t="str">
        <f t="shared" si="164"/>
        <v>MARGAO-KALAY</v>
      </c>
      <c r="V2640" s="163">
        <v>0.44791666666666669</v>
      </c>
      <c r="AA2640" s="165" t="str">
        <f t="shared" si="165"/>
        <v/>
      </c>
      <c r="AB2640" t="str">
        <f t="shared" si="166"/>
        <v>QPM</v>
      </c>
      <c r="AC2640" t="str">
        <f t="shared" si="167"/>
        <v>GA08U- 9092</v>
      </c>
      <c r="AD2640" t="e">
        <f>_xlfn.IFNA(VLOOKUP(PrivateSchedule[[#This Row],[ow]],RTARoutes[[StageCodes]:[RouteID]],6,FALSE), VLOOKUP(PrivateSchedule[[#This Row],[re]],RTARoutes[[StageCodes]:[RouteID]],6,FALSE))</f>
        <v>#N/A</v>
      </c>
      <c r="AE2640" t="e" cm="1">
        <f t="array" ref="AE2640">_xlfn.IFS( NOT(ISNA(VLOOKUP(PrivateSchedule[[#This Row],[ow]],RTARoutes[[StageCodes]:[RouteID]],6,FALSE))), "O",  NOT(ISNA(VLOOKUP(PrivateSchedule[[#This Row],[re]],RTARoutes[[StageCodes]:[RouteID]],6,FALSE))), "R")</f>
        <v>#N/A</v>
      </c>
      <c r="AF2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2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2641" spans="2:33">
      <c r="O2641" s="171" t="s">
        <v>1535</v>
      </c>
      <c r="T2641" s="173" t="s">
        <v>2586</v>
      </c>
      <c r="U2641" t="str">
        <f t="shared" si="164"/>
        <v>KALAY-SANGUEM</v>
      </c>
      <c r="V2641" s="163">
        <v>0.54861111111111116</v>
      </c>
      <c r="AA2641" s="165" t="str">
        <f t="shared" si="165"/>
        <v/>
      </c>
      <c r="AB2641" t="str">
        <f t="shared" si="166"/>
        <v>QPM</v>
      </c>
      <c r="AC2641" t="str">
        <f t="shared" si="167"/>
        <v>GA08U- 9092</v>
      </c>
      <c r="AD2641" t="str">
        <f>_xlfn.IFNA(VLOOKUP(PrivateSchedule[[#This Row],[ow]],RTARoutes[[StageCodes]:[RouteID]],6,FALSE), VLOOKUP(PrivateSchedule[[#This Row],[re]],RTARoutes[[StageCodes]:[RouteID]],6,FALSE))</f>
        <v>PVT225</v>
      </c>
      <c r="AE2641" t="str" cm="1">
        <f t="array" ref="AE2641">_xlfn.IFS( NOT(ISNA(VLOOKUP(PrivateSchedule[[#This Row],[ow]],RTARoutes[[StageCodes]:[RouteID]],6,FALSE))), "O",  NOT(ISNA(VLOOKUP(PrivateSchedule[[#This Row],[re]],RTARoutes[[StageCodes]:[RouteID]],6,FALSE))), "R")</f>
        <v>O</v>
      </c>
      <c r="AF2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642" spans="2:33">
      <c r="O2642" s="171" t="s">
        <v>2586</v>
      </c>
      <c r="T2642" s="173" t="s">
        <v>1048</v>
      </c>
      <c r="U2642" t="str">
        <f t="shared" si="164"/>
        <v>SANGUEM-CURCHOREM</v>
      </c>
      <c r="V2642" s="163">
        <v>0.56944444444444442</v>
      </c>
      <c r="AA2642" s="165" t="str">
        <f t="shared" si="165"/>
        <v/>
      </c>
      <c r="AB2642" t="str">
        <f t="shared" si="166"/>
        <v>QPM</v>
      </c>
      <c r="AC2642" t="str">
        <f t="shared" si="167"/>
        <v>GA08U- 9092</v>
      </c>
      <c r="AD2642" t="str">
        <f>_xlfn.IFNA(VLOOKUP(PrivateSchedule[[#This Row],[ow]],RTARoutes[[StageCodes]:[RouteID]],6,FALSE), VLOOKUP(PrivateSchedule[[#This Row],[re]],RTARoutes[[StageCodes]:[RouteID]],6,FALSE))</f>
        <v>PVT158</v>
      </c>
      <c r="AE2642" t="str" cm="1">
        <f t="array" ref="AE2642">_xlfn.IFS( NOT(ISNA(VLOOKUP(PrivateSchedule[[#This Row],[ow]],RTARoutes[[StageCodes]:[RouteID]],6,FALSE))), "O",  NOT(ISNA(VLOOKUP(PrivateSchedule[[#This Row],[re]],RTARoutes[[StageCodes]:[RouteID]],6,FALSE))), "R")</f>
        <v>R</v>
      </c>
      <c r="AF2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43" spans="2:33">
      <c r="O2643" s="171" t="s">
        <v>1048</v>
      </c>
      <c r="T2643" s="173" t="s">
        <v>1890</v>
      </c>
      <c r="U2643" t="str">
        <f t="shared" si="164"/>
        <v>CURCHOREM-MARGAO</v>
      </c>
      <c r="V2643" s="163">
        <v>0.58680555555555558</v>
      </c>
      <c r="AA2643" s="165" t="str">
        <f t="shared" si="165"/>
        <v/>
      </c>
      <c r="AB2643" t="str">
        <f t="shared" si="166"/>
        <v>QPM</v>
      </c>
      <c r="AC2643" t="str">
        <f t="shared" si="167"/>
        <v>GA08U- 9092</v>
      </c>
      <c r="AD2643" t="str">
        <f>_xlfn.IFNA(VLOOKUP(PrivateSchedule[[#This Row],[ow]],RTARoutes[[StageCodes]:[RouteID]],6,FALSE), VLOOKUP(PrivateSchedule[[#This Row],[re]],RTARoutes[[StageCodes]:[RouteID]],6,FALSE))</f>
        <v>PVT132</v>
      </c>
      <c r="AE2643" t="str" cm="1">
        <f t="array" ref="AE2643">_xlfn.IFS( NOT(ISNA(VLOOKUP(PrivateSchedule[[#This Row],[ow]],RTARoutes[[StageCodes]:[RouteID]],6,FALSE))), "O",  NOT(ISNA(VLOOKUP(PrivateSchedule[[#This Row],[re]],RTARoutes[[StageCodes]:[RouteID]],6,FALSE))), "R")</f>
        <v>O</v>
      </c>
      <c r="AF2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44" spans="2:33">
      <c r="O2644" s="171" t="s">
        <v>1890</v>
      </c>
      <c r="T2644" s="173" t="s">
        <v>2586</v>
      </c>
      <c r="U2644" t="str">
        <f t="shared" si="164"/>
        <v>MARGAO-SANGUEM</v>
      </c>
      <c r="V2644" s="163">
        <v>0.64236111111111116</v>
      </c>
      <c r="AA2644" s="165" t="str">
        <f t="shared" si="165"/>
        <v/>
      </c>
      <c r="AB2644" t="str">
        <f t="shared" si="166"/>
        <v>QPM</v>
      </c>
      <c r="AC2644" t="str">
        <f t="shared" si="167"/>
        <v>GA08U- 9092</v>
      </c>
      <c r="AD2644" t="str">
        <f>_xlfn.IFNA(VLOOKUP(PrivateSchedule[[#This Row],[ow]],RTARoutes[[StageCodes]:[RouteID]],6,FALSE), VLOOKUP(PrivateSchedule[[#This Row],[re]],RTARoutes[[StageCodes]:[RouteID]],6,FALSE))</f>
        <v>PVT327</v>
      </c>
      <c r="AE2644" t="str" cm="1">
        <f t="array" ref="AE2644">_xlfn.IFS( NOT(ISNA(VLOOKUP(PrivateSchedule[[#This Row],[ow]],RTARoutes[[StageCodes]:[RouteID]],6,FALSE))), "O",  NOT(ISNA(VLOOKUP(PrivateSchedule[[#This Row],[re]],RTARoutes[[StageCodes]:[RouteID]],6,FALSE))), "R")</f>
        <v>O</v>
      </c>
      <c r="AF2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45" spans="2:33">
      <c r="O2645" s="171" t="s">
        <v>2586</v>
      </c>
      <c r="T2645" s="173" t="s">
        <v>1048</v>
      </c>
      <c r="U2645" t="str">
        <f t="shared" si="164"/>
        <v>SANGUEM-CURCHOREM</v>
      </c>
      <c r="V2645" s="163">
        <v>0.71527777777777779</v>
      </c>
      <c r="AA2645" s="165" t="str">
        <f t="shared" si="165"/>
        <v/>
      </c>
      <c r="AB2645" t="str">
        <f t="shared" si="166"/>
        <v>QPM</v>
      </c>
      <c r="AC2645" t="str">
        <f t="shared" si="167"/>
        <v>GA08U- 9092</v>
      </c>
      <c r="AD2645" t="str">
        <f>_xlfn.IFNA(VLOOKUP(PrivateSchedule[[#This Row],[ow]],RTARoutes[[StageCodes]:[RouteID]],6,FALSE), VLOOKUP(PrivateSchedule[[#This Row],[re]],RTARoutes[[StageCodes]:[RouteID]],6,FALSE))</f>
        <v>PVT158</v>
      </c>
      <c r="AE2645" t="str" cm="1">
        <f t="array" ref="AE2645">_xlfn.IFS( NOT(ISNA(VLOOKUP(PrivateSchedule[[#This Row],[ow]],RTARoutes[[StageCodes]:[RouteID]],6,FALSE))), "O",  NOT(ISNA(VLOOKUP(PrivateSchedule[[#This Row],[re]],RTARoutes[[StageCodes]:[RouteID]],6,FALSE))), "R")</f>
        <v>R</v>
      </c>
      <c r="AF2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46" spans="2:33">
      <c r="O2646" s="171" t="s">
        <v>1048</v>
      </c>
      <c r="T2646" s="173" t="s">
        <v>1535</v>
      </c>
      <c r="U2646" t="str">
        <f t="shared" si="164"/>
        <v>CURCHOREM-KALAY</v>
      </c>
      <c r="V2646" s="163">
        <v>0.72916666666666663</v>
      </c>
      <c r="AA2646" s="165" t="str">
        <f t="shared" si="165"/>
        <v/>
      </c>
      <c r="AB2646" t="str">
        <f t="shared" si="166"/>
        <v>QPM</v>
      </c>
      <c r="AC2646" t="str">
        <f t="shared" si="167"/>
        <v>GA08U- 9092</v>
      </c>
      <c r="AD2646" t="str">
        <f>_xlfn.IFNA(VLOOKUP(PrivateSchedule[[#This Row],[ow]],RTARoutes[[StageCodes]:[RouteID]],6,FALSE), VLOOKUP(PrivateSchedule[[#This Row],[re]],RTARoutes[[StageCodes]:[RouteID]],6,FALSE))</f>
        <v>PVT139</v>
      </c>
      <c r="AE2646" t="str" cm="1">
        <f t="array" ref="AE2646">_xlfn.IFS( NOT(ISNA(VLOOKUP(PrivateSchedule[[#This Row],[ow]],RTARoutes[[StageCodes]:[RouteID]],6,FALSE))), "O",  NOT(ISNA(VLOOKUP(PrivateSchedule[[#This Row],[re]],RTARoutes[[StageCodes]:[RouteID]],6,FALSE))), "R")</f>
        <v>O</v>
      </c>
      <c r="AF2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2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2647" spans="2:33">
      <c r="O2647" s="171" t="s">
        <v>1535</v>
      </c>
      <c r="T2647" s="173" t="s">
        <v>2586</v>
      </c>
      <c r="U2647" t="str">
        <f t="shared" si="164"/>
        <v>KALAY-SANGUEM</v>
      </c>
      <c r="V2647" s="163">
        <v>0.76388888888888884</v>
      </c>
      <c r="AA2647" s="165" t="str">
        <f t="shared" si="165"/>
        <v/>
      </c>
      <c r="AB2647" t="str">
        <f t="shared" si="166"/>
        <v>QPM</v>
      </c>
      <c r="AC2647" t="str">
        <f t="shared" si="167"/>
        <v>GA08U- 9092</v>
      </c>
      <c r="AD2647" t="str">
        <f>_xlfn.IFNA(VLOOKUP(PrivateSchedule[[#This Row],[ow]],RTARoutes[[StageCodes]:[RouteID]],6,FALSE), VLOOKUP(PrivateSchedule[[#This Row],[re]],RTARoutes[[StageCodes]:[RouteID]],6,FALSE))</f>
        <v>PVT225</v>
      </c>
      <c r="AE2647" t="str" cm="1">
        <f t="array" ref="AE2647">_xlfn.IFS( NOT(ISNA(VLOOKUP(PrivateSchedule[[#This Row],[ow]],RTARoutes[[StageCodes]:[RouteID]],6,FALSE))), "O",  NOT(ISNA(VLOOKUP(PrivateSchedule[[#This Row],[re]],RTARoutes[[StageCodes]:[RouteID]],6,FALSE))), "R")</f>
        <v>O</v>
      </c>
      <c r="AF2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648" spans="2:33">
      <c r="O2648" s="171" t="s">
        <v>2586</v>
      </c>
      <c r="T2648" s="173" t="s">
        <v>1048</v>
      </c>
      <c r="U2648" t="str">
        <f t="shared" si="164"/>
        <v>SANGUEM-CURCHOREM</v>
      </c>
      <c r="V2648" s="163">
        <v>0.78472222222222221</v>
      </c>
      <c r="AA2648" s="165" t="str">
        <f t="shared" si="165"/>
        <v/>
      </c>
      <c r="AB2648" t="str">
        <f t="shared" si="166"/>
        <v>QPM</v>
      </c>
      <c r="AC2648" t="str">
        <f t="shared" si="167"/>
        <v>GA08U- 9092</v>
      </c>
      <c r="AD2648" t="str">
        <f>_xlfn.IFNA(VLOOKUP(PrivateSchedule[[#This Row],[ow]],RTARoutes[[StageCodes]:[RouteID]],6,FALSE), VLOOKUP(PrivateSchedule[[#This Row],[re]],RTARoutes[[StageCodes]:[RouteID]],6,FALSE))</f>
        <v>PVT158</v>
      </c>
      <c r="AE2648" t="str" cm="1">
        <f t="array" ref="AE2648">_xlfn.IFS( NOT(ISNA(VLOOKUP(PrivateSchedule[[#This Row],[ow]],RTARoutes[[StageCodes]:[RouteID]],6,FALSE))), "O",  NOT(ISNA(VLOOKUP(PrivateSchedule[[#This Row],[re]],RTARoutes[[StageCodes]:[RouteID]],6,FALSE))), "R")</f>
        <v>R</v>
      </c>
      <c r="AF2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49" spans="2:33">
      <c r="O2649" s="171" t="s">
        <v>1048</v>
      </c>
      <c r="T2649" s="173" t="s">
        <v>1890</v>
      </c>
      <c r="U2649" t="str">
        <f t="shared" si="164"/>
        <v>CURCHOREM-MARGAO</v>
      </c>
      <c r="V2649" s="163">
        <v>0.80208333333333337</v>
      </c>
      <c r="AA2649" s="165" t="str">
        <f t="shared" si="165"/>
        <v/>
      </c>
      <c r="AB2649" t="str">
        <f t="shared" si="166"/>
        <v>QPM</v>
      </c>
      <c r="AC2649" t="str">
        <f t="shared" si="167"/>
        <v>GA08U- 9092</v>
      </c>
      <c r="AD2649" t="str">
        <f>_xlfn.IFNA(VLOOKUP(PrivateSchedule[[#This Row],[ow]],RTARoutes[[StageCodes]:[RouteID]],6,FALSE), VLOOKUP(PrivateSchedule[[#This Row],[re]],RTARoutes[[StageCodes]:[RouteID]],6,FALSE))</f>
        <v>PVT132</v>
      </c>
      <c r="AE2649" t="str" cm="1">
        <f t="array" ref="AE2649">_xlfn.IFS( NOT(ISNA(VLOOKUP(PrivateSchedule[[#This Row],[ow]],RTARoutes[[StageCodes]:[RouteID]],6,FALSE))), "O",  NOT(ISNA(VLOOKUP(PrivateSchedule[[#This Row],[re]],RTARoutes[[StageCodes]:[RouteID]],6,FALSE))), "R")</f>
        <v>O</v>
      </c>
      <c r="AF2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50" spans="2:33">
      <c r="O2650" s="171" t="s">
        <v>1890</v>
      </c>
      <c r="T2650" s="173" t="s">
        <v>1048</v>
      </c>
      <c r="U2650" t="str">
        <f t="shared" si="164"/>
        <v>MARGAO-CURCHOREM</v>
      </c>
      <c r="V2650" s="163">
        <v>0.84375</v>
      </c>
      <c r="AA2650" s="165" t="str">
        <f t="shared" si="165"/>
        <v/>
      </c>
      <c r="AB2650" t="str">
        <f t="shared" si="166"/>
        <v>QPM</v>
      </c>
      <c r="AC2650" t="str">
        <f t="shared" si="167"/>
        <v>GA08U- 9092</v>
      </c>
      <c r="AD2650" t="str">
        <f>_xlfn.IFNA(VLOOKUP(PrivateSchedule[[#This Row],[ow]],RTARoutes[[StageCodes]:[RouteID]],6,FALSE), VLOOKUP(PrivateSchedule[[#This Row],[re]],RTARoutes[[StageCodes]:[RouteID]],6,FALSE))</f>
        <v>PVT132</v>
      </c>
      <c r="AE2650" t="str" cm="1">
        <f t="array" ref="AE2650">_xlfn.IFS( NOT(ISNA(VLOOKUP(PrivateSchedule[[#This Row],[ow]],RTARoutes[[StageCodes]:[RouteID]],6,FALSE))), "O",  NOT(ISNA(VLOOKUP(PrivateSchedule[[#This Row],[re]],RTARoutes[[StageCodes]:[RouteID]],6,FALSE))), "R")</f>
        <v>R</v>
      </c>
      <c r="AF2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651" spans="2:33">
      <c r="B2651" s="171" t="s">
        <v>4379</v>
      </c>
      <c r="C2651" s="172" t="s">
        <v>4380</v>
      </c>
      <c r="E2651" s="176">
        <v>39518</v>
      </c>
      <c r="F2651" s="177">
        <v>45083</v>
      </c>
      <c r="G2651" s="171" t="s">
        <v>4381</v>
      </c>
      <c r="J2651" s="171" t="s">
        <v>4382</v>
      </c>
      <c r="L2651" s="172" t="s">
        <v>16</v>
      </c>
      <c r="M2651" s="198">
        <v>32</v>
      </c>
      <c r="N2651" s="199">
        <v>12</v>
      </c>
      <c r="O2651" s="171" t="s">
        <v>3181</v>
      </c>
      <c r="T2651" s="173" t="s">
        <v>2586</v>
      </c>
      <c r="U2651" t="str">
        <f t="shared" si="164"/>
        <v>ZAMBAULIM-SANGUEM</v>
      </c>
      <c r="V2651" s="163">
        <v>0.23958333333333334</v>
      </c>
      <c r="AA2651" s="165" t="str">
        <f t="shared" si="165"/>
        <v/>
      </c>
      <c r="AB2651" t="str">
        <f t="shared" si="166"/>
        <v>QPM</v>
      </c>
      <c r="AC2651" t="str">
        <f t="shared" si="167"/>
        <v>GA09U-5925</v>
      </c>
      <c r="AD2651" t="e">
        <f>_xlfn.IFNA(VLOOKUP(PrivateSchedule[[#This Row],[ow]],RTARoutes[[StageCodes]:[RouteID]],6,FALSE), VLOOKUP(PrivateSchedule[[#This Row],[re]],RTARoutes[[StageCodes]:[RouteID]],6,FALSE))</f>
        <v>#N/A</v>
      </c>
      <c r="AE2651" t="e" cm="1">
        <f t="array" ref="AE2651">_xlfn.IFS( NOT(ISNA(VLOOKUP(PrivateSchedule[[#This Row],[ow]],RTARoutes[[StageCodes]:[RouteID]],6,FALSE))), "O",  NOT(ISNA(VLOOKUP(PrivateSchedule[[#This Row],[re]],RTARoutes[[StageCodes]:[RouteID]],6,FALSE))), "R")</f>
        <v>#N/A</v>
      </c>
      <c r="AF2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ZMB-*SGM</v>
      </c>
      <c r="AG2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SGM-*ZMB</v>
      </c>
    </row>
    <row r="2652" spans="2:33">
      <c r="O2652" s="171" t="s">
        <v>2586</v>
      </c>
      <c r="T2652" s="173" t="s">
        <v>1048</v>
      </c>
      <c r="U2652" t="str">
        <f t="shared" si="164"/>
        <v>SANGUEM-CURCHOREM</v>
      </c>
      <c r="V2652" s="163">
        <v>0.2673611111111111</v>
      </c>
      <c r="AA2652" s="165" t="str">
        <f t="shared" si="165"/>
        <v/>
      </c>
      <c r="AB2652" t="str">
        <f t="shared" si="166"/>
        <v>QPM</v>
      </c>
      <c r="AC2652" t="str">
        <f t="shared" si="167"/>
        <v>GA09U-5925</v>
      </c>
      <c r="AD2652" t="str">
        <f>_xlfn.IFNA(VLOOKUP(PrivateSchedule[[#This Row],[ow]],RTARoutes[[StageCodes]:[RouteID]],6,FALSE), VLOOKUP(PrivateSchedule[[#This Row],[re]],RTARoutes[[StageCodes]:[RouteID]],6,FALSE))</f>
        <v>PVT158</v>
      </c>
      <c r="AE2652" t="str" cm="1">
        <f t="array" ref="AE2652">_xlfn.IFS( NOT(ISNA(VLOOKUP(PrivateSchedule[[#This Row],[ow]],RTARoutes[[StageCodes]:[RouteID]],6,FALSE))), "O",  NOT(ISNA(VLOOKUP(PrivateSchedule[[#This Row],[re]],RTARoutes[[StageCodes]:[RouteID]],6,FALSE))), "R")</f>
        <v>R</v>
      </c>
      <c r="AF2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53" spans="2:33">
      <c r="O2653" s="171" t="s">
        <v>1048</v>
      </c>
      <c r="T2653" s="173" t="s">
        <v>1890</v>
      </c>
      <c r="U2653" t="str">
        <f t="shared" si="164"/>
        <v>CURCHOREM-MARGAO</v>
      </c>
      <c r="V2653" s="163">
        <v>0.27777777777777779</v>
      </c>
      <c r="AA2653" s="165" t="str">
        <f t="shared" si="165"/>
        <v/>
      </c>
      <c r="AB2653" t="str">
        <f t="shared" si="166"/>
        <v>QPM</v>
      </c>
      <c r="AC2653" t="str">
        <f t="shared" si="167"/>
        <v>GA09U-5925</v>
      </c>
      <c r="AD2653" t="str">
        <f>_xlfn.IFNA(VLOOKUP(PrivateSchedule[[#This Row],[ow]],RTARoutes[[StageCodes]:[RouteID]],6,FALSE), VLOOKUP(PrivateSchedule[[#This Row],[re]],RTARoutes[[StageCodes]:[RouteID]],6,FALSE))</f>
        <v>PVT132</v>
      </c>
      <c r="AE2653" t="str" cm="1">
        <f t="array" ref="AE2653">_xlfn.IFS( NOT(ISNA(VLOOKUP(PrivateSchedule[[#This Row],[ow]],RTARoutes[[StageCodes]:[RouteID]],6,FALSE))), "O",  NOT(ISNA(VLOOKUP(PrivateSchedule[[#This Row],[re]],RTARoutes[[StageCodes]:[RouteID]],6,FALSE))), "R")</f>
        <v>O</v>
      </c>
      <c r="AF2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54" spans="2:33">
      <c r="O2654" s="171" t="s">
        <v>1890</v>
      </c>
      <c r="T2654" s="173" t="s">
        <v>2586</v>
      </c>
      <c r="U2654" t="str">
        <f t="shared" si="164"/>
        <v>MARGAO-SANGUEM</v>
      </c>
      <c r="V2654" s="163">
        <v>0.3263888888888889</v>
      </c>
      <c r="AA2654" s="165" t="str">
        <f t="shared" si="165"/>
        <v/>
      </c>
      <c r="AB2654" t="str">
        <f t="shared" si="166"/>
        <v>QPM</v>
      </c>
      <c r="AC2654" t="str">
        <f t="shared" si="167"/>
        <v>GA09U-5925</v>
      </c>
      <c r="AD2654" t="str">
        <f>_xlfn.IFNA(VLOOKUP(PrivateSchedule[[#This Row],[ow]],RTARoutes[[StageCodes]:[RouteID]],6,FALSE), VLOOKUP(PrivateSchedule[[#This Row],[re]],RTARoutes[[StageCodes]:[RouteID]],6,FALSE))</f>
        <v>PVT327</v>
      </c>
      <c r="AE2654" t="str" cm="1">
        <f t="array" ref="AE2654">_xlfn.IFS( NOT(ISNA(VLOOKUP(PrivateSchedule[[#This Row],[ow]],RTARoutes[[StageCodes]:[RouteID]],6,FALSE))), "O",  NOT(ISNA(VLOOKUP(PrivateSchedule[[#This Row],[re]],RTARoutes[[StageCodes]:[RouteID]],6,FALSE))), "R")</f>
        <v>O</v>
      </c>
      <c r="AF2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55" spans="2:33">
      <c r="O2655" s="171" t="s">
        <v>2586</v>
      </c>
      <c r="T2655" s="173" t="s">
        <v>1048</v>
      </c>
      <c r="U2655" t="str">
        <f t="shared" si="164"/>
        <v>SANGUEM-CURCHOREM</v>
      </c>
      <c r="V2655" s="163">
        <v>0.40972222222222221</v>
      </c>
      <c r="AA2655" s="165" t="str">
        <f t="shared" si="165"/>
        <v/>
      </c>
      <c r="AB2655" t="str">
        <f t="shared" si="166"/>
        <v>QPM</v>
      </c>
      <c r="AC2655" t="str">
        <f t="shared" si="167"/>
        <v>GA09U-5925</v>
      </c>
      <c r="AD2655" t="str">
        <f>_xlfn.IFNA(VLOOKUP(PrivateSchedule[[#This Row],[ow]],RTARoutes[[StageCodes]:[RouteID]],6,FALSE), VLOOKUP(PrivateSchedule[[#This Row],[re]],RTARoutes[[StageCodes]:[RouteID]],6,FALSE))</f>
        <v>PVT158</v>
      </c>
      <c r="AE2655" t="str" cm="1">
        <f t="array" ref="AE2655">_xlfn.IFS( NOT(ISNA(VLOOKUP(PrivateSchedule[[#This Row],[ow]],RTARoutes[[StageCodes]:[RouteID]],6,FALSE))), "O",  NOT(ISNA(VLOOKUP(PrivateSchedule[[#This Row],[re]],RTARoutes[[StageCodes]:[RouteID]],6,FALSE))), "R")</f>
        <v>R</v>
      </c>
      <c r="AF2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56" spans="2:33">
      <c r="O2656" s="171" t="s">
        <v>1048</v>
      </c>
      <c r="T2656" s="173" t="s">
        <v>1890</v>
      </c>
      <c r="U2656" t="str">
        <f t="shared" si="164"/>
        <v>CURCHOREM-MARGAO</v>
      </c>
      <c r="V2656" s="163">
        <v>0.42708333333333331</v>
      </c>
      <c r="AA2656" s="165" t="str">
        <f t="shared" si="165"/>
        <v/>
      </c>
      <c r="AB2656" t="str">
        <f t="shared" si="166"/>
        <v>QPM</v>
      </c>
      <c r="AC2656" t="str">
        <f t="shared" si="167"/>
        <v>GA09U-5925</v>
      </c>
      <c r="AD2656" t="str">
        <f>_xlfn.IFNA(VLOOKUP(PrivateSchedule[[#This Row],[ow]],RTARoutes[[StageCodes]:[RouteID]],6,FALSE), VLOOKUP(PrivateSchedule[[#This Row],[re]],RTARoutes[[StageCodes]:[RouteID]],6,FALSE))</f>
        <v>PVT132</v>
      </c>
      <c r="AE2656" t="str" cm="1">
        <f t="array" ref="AE2656">_xlfn.IFS( NOT(ISNA(VLOOKUP(PrivateSchedule[[#This Row],[ow]],RTARoutes[[StageCodes]:[RouteID]],6,FALSE))), "O",  NOT(ISNA(VLOOKUP(PrivateSchedule[[#This Row],[re]],RTARoutes[[StageCodes]:[RouteID]],6,FALSE))), "R")</f>
        <v>O</v>
      </c>
      <c r="AF2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57" spans="2:33">
      <c r="O2657" s="171" t="s">
        <v>1890</v>
      </c>
      <c r="T2657" s="173" t="s">
        <v>1048</v>
      </c>
      <c r="U2657" t="str">
        <f t="shared" si="164"/>
        <v>MARGAO-CURCHOREM</v>
      </c>
      <c r="V2657" s="163">
        <v>0.54513888888888884</v>
      </c>
      <c r="AA2657" s="165" t="str">
        <f t="shared" si="165"/>
        <v/>
      </c>
      <c r="AB2657" t="str">
        <f t="shared" si="166"/>
        <v>QPM</v>
      </c>
      <c r="AC2657" t="str">
        <f t="shared" si="167"/>
        <v>GA09U-5925</v>
      </c>
      <c r="AD2657" t="str">
        <f>_xlfn.IFNA(VLOOKUP(PrivateSchedule[[#This Row],[ow]],RTARoutes[[StageCodes]:[RouteID]],6,FALSE), VLOOKUP(PrivateSchedule[[#This Row],[re]],RTARoutes[[StageCodes]:[RouteID]],6,FALSE))</f>
        <v>PVT132</v>
      </c>
      <c r="AE2657" t="str" cm="1">
        <f t="array" ref="AE2657">_xlfn.IFS( NOT(ISNA(VLOOKUP(PrivateSchedule[[#This Row],[ow]],RTARoutes[[StageCodes]:[RouteID]],6,FALSE))), "O",  NOT(ISNA(VLOOKUP(PrivateSchedule[[#This Row],[re]],RTARoutes[[StageCodes]:[RouteID]],6,FALSE))), "R")</f>
        <v>R</v>
      </c>
      <c r="AF2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658" spans="2:33">
      <c r="O2658" s="171" t="s">
        <v>1048</v>
      </c>
      <c r="T2658" s="173" t="s">
        <v>1890</v>
      </c>
      <c r="U2658" t="str">
        <f t="shared" si="164"/>
        <v>CURCHOREM-MARGAO</v>
      </c>
      <c r="V2658" s="163">
        <v>0.65972222222222221</v>
      </c>
      <c r="AA2658" s="165" t="str">
        <f t="shared" si="165"/>
        <v/>
      </c>
      <c r="AB2658" t="str">
        <f t="shared" si="166"/>
        <v>QPM</v>
      </c>
      <c r="AC2658" t="str">
        <f t="shared" si="167"/>
        <v>GA09U-5925</v>
      </c>
      <c r="AD2658" t="str">
        <f>_xlfn.IFNA(VLOOKUP(PrivateSchedule[[#This Row],[ow]],RTARoutes[[StageCodes]:[RouteID]],6,FALSE), VLOOKUP(PrivateSchedule[[#This Row],[re]],RTARoutes[[StageCodes]:[RouteID]],6,FALSE))</f>
        <v>PVT132</v>
      </c>
      <c r="AE2658" t="str" cm="1">
        <f t="array" ref="AE2658">_xlfn.IFS( NOT(ISNA(VLOOKUP(PrivateSchedule[[#This Row],[ow]],RTARoutes[[StageCodes]:[RouteID]],6,FALSE))), "O",  NOT(ISNA(VLOOKUP(PrivateSchedule[[#This Row],[re]],RTARoutes[[StageCodes]:[RouteID]],6,FALSE))), "R")</f>
        <v>O</v>
      </c>
      <c r="AF2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59" spans="2:33">
      <c r="O2659" s="171" t="s">
        <v>1890</v>
      </c>
      <c r="T2659" s="173" t="s">
        <v>1048</v>
      </c>
      <c r="U2659" t="str">
        <f t="shared" si="164"/>
        <v>MARGAO-CURCHOREM</v>
      </c>
      <c r="V2659" s="163">
        <v>0.74305555555555558</v>
      </c>
      <c r="AA2659" s="165" t="str">
        <f t="shared" si="165"/>
        <v/>
      </c>
      <c r="AB2659" t="str">
        <f t="shared" si="166"/>
        <v>QPM</v>
      </c>
      <c r="AC2659" t="str">
        <f t="shared" si="167"/>
        <v>GA09U-5925</v>
      </c>
      <c r="AD2659" t="str">
        <f>_xlfn.IFNA(VLOOKUP(PrivateSchedule[[#This Row],[ow]],RTARoutes[[StageCodes]:[RouteID]],6,FALSE), VLOOKUP(PrivateSchedule[[#This Row],[re]],RTARoutes[[StageCodes]:[RouteID]],6,FALSE))</f>
        <v>PVT132</v>
      </c>
      <c r="AE2659" t="str" cm="1">
        <f t="array" ref="AE2659">_xlfn.IFS( NOT(ISNA(VLOOKUP(PrivateSchedule[[#This Row],[ow]],RTARoutes[[StageCodes]:[RouteID]],6,FALSE))), "O",  NOT(ISNA(VLOOKUP(PrivateSchedule[[#This Row],[re]],RTARoutes[[StageCodes]:[RouteID]],6,FALSE))), "R")</f>
        <v>R</v>
      </c>
      <c r="AF2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660" spans="2:33">
      <c r="O2660" s="171" t="s">
        <v>1048</v>
      </c>
      <c r="P2660" s="172" t="s">
        <v>2586</v>
      </c>
      <c r="Q2660" s="172" t="s">
        <v>1983</v>
      </c>
      <c r="T2660" s="173" t="s">
        <v>3181</v>
      </c>
      <c r="U2660" t="str">
        <f t="shared" si="164"/>
        <v>CURCHOREM-SANGUEM-MOLKORNEM-ZAMBAULIM</v>
      </c>
      <c r="V2660" s="163">
        <v>0.78472222222222221</v>
      </c>
      <c r="AA2660" s="165" t="str">
        <f t="shared" si="165"/>
        <v/>
      </c>
      <c r="AB2660" t="str">
        <f t="shared" si="166"/>
        <v>QPM</v>
      </c>
      <c r="AC2660" t="str">
        <f t="shared" si="167"/>
        <v>GA09U-5925</v>
      </c>
      <c r="AD2660" t="str">
        <f>_xlfn.IFNA(VLOOKUP(PrivateSchedule[[#This Row],[ow]],RTARoutes[[StageCodes]:[RouteID]],6,FALSE), VLOOKUP(PrivateSchedule[[#This Row],[re]],RTARoutes[[StageCodes]:[RouteID]],6,FALSE))</f>
        <v>PVT159</v>
      </c>
      <c r="AE2660" t="str" cm="1">
        <f t="array" ref="AE2660">_xlfn.IFS( NOT(ISNA(VLOOKUP(PrivateSchedule[[#This Row],[ow]],RTARoutes[[StageCodes]:[RouteID]],6,FALSE))), "O",  NOT(ISNA(VLOOKUP(PrivateSchedule[[#This Row],[re]],RTARoutes[[StageCodes]:[RouteID]],6,FALSE))), "R")</f>
        <v>O</v>
      </c>
      <c r="AF2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CUR-*SGM-*MKR-*ZMB</v>
      </c>
      <c r="AG2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ZMB-*MKR-*SGM-*CUR</v>
      </c>
    </row>
    <row r="2661" spans="2:33">
      <c r="B2661" s="171" t="s">
        <v>4375</v>
      </c>
      <c r="C2661" s="172" t="s">
        <v>4383</v>
      </c>
      <c r="E2661" s="176">
        <v>38959</v>
      </c>
      <c r="F2661" s="177">
        <v>44527</v>
      </c>
      <c r="G2661" s="171" t="s">
        <v>4384</v>
      </c>
      <c r="J2661" s="171" t="s">
        <v>4385</v>
      </c>
      <c r="L2661" s="172" t="s">
        <v>16</v>
      </c>
      <c r="M2661" s="198">
        <v>28</v>
      </c>
      <c r="N2661" s="199">
        <v>11</v>
      </c>
      <c r="O2661" s="171" t="s">
        <v>1048</v>
      </c>
      <c r="T2661" s="173" t="s">
        <v>1987</v>
      </c>
      <c r="U2661" t="str">
        <f t="shared" si="164"/>
        <v>CURCHOREM-MOLLEM</v>
      </c>
      <c r="V2661" s="163">
        <v>0.33333333333333331</v>
      </c>
      <c r="AA2661" s="165" t="str">
        <f t="shared" si="165"/>
        <v/>
      </c>
      <c r="AB2661" t="str">
        <f t="shared" si="166"/>
        <v>QPM</v>
      </c>
      <c r="AC2661" t="str">
        <f t="shared" si="167"/>
        <v>GA02Z 5455</v>
      </c>
      <c r="AD2661" t="str">
        <f>_xlfn.IFNA(VLOOKUP(PrivateSchedule[[#This Row],[ow]],RTARoutes[[StageCodes]:[RouteID]],6,FALSE), VLOOKUP(PrivateSchedule[[#This Row],[re]],RTARoutes[[StageCodes]:[RouteID]],6,FALSE))</f>
        <v>PVT146</v>
      </c>
      <c r="AE2661" t="str" cm="1">
        <f t="array" ref="AE2661">_xlfn.IFS( NOT(ISNA(VLOOKUP(PrivateSchedule[[#This Row],[ow]],RTARoutes[[StageCodes]:[RouteID]],6,FALSE))), "O",  NOT(ISNA(VLOOKUP(PrivateSchedule[[#This Row],[re]],RTARoutes[[StageCodes]:[RouteID]],6,FALSE))), "R")</f>
        <v>O</v>
      </c>
      <c r="AF2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2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2662" spans="2:33">
      <c r="O2662" s="171" t="s">
        <v>1987</v>
      </c>
      <c r="T2662" s="173" t="s">
        <v>1048</v>
      </c>
      <c r="U2662" t="str">
        <f t="shared" si="164"/>
        <v>MOLLEM-CURCHOREM</v>
      </c>
      <c r="V2662" s="163">
        <v>0.4201388888888889</v>
      </c>
      <c r="AA2662" s="165" t="str">
        <f t="shared" si="165"/>
        <v/>
      </c>
      <c r="AB2662" t="str">
        <f t="shared" si="166"/>
        <v>QPM</v>
      </c>
      <c r="AC2662" t="str">
        <f t="shared" si="167"/>
        <v>GA02Z 5455</v>
      </c>
      <c r="AD2662" t="str">
        <f>_xlfn.IFNA(VLOOKUP(PrivateSchedule[[#This Row],[ow]],RTARoutes[[StageCodes]:[RouteID]],6,FALSE), VLOOKUP(PrivateSchedule[[#This Row],[re]],RTARoutes[[StageCodes]:[RouteID]],6,FALSE))</f>
        <v>PVT146</v>
      </c>
      <c r="AE2662" t="str" cm="1">
        <f t="array" ref="AE2662">_xlfn.IFS( NOT(ISNA(VLOOKUP(PrivateSchedule[[#This Row],[ow]],RTARoutes[[StageCodes]:[RouteID]],6,FALSE))), "O",  NOT(ISNA(VLOOKUP(PrivateSchedule[[#This Row],[re]],RTARoutes[[StageCodes]:[RouteID]],6,FALSE))), "R")</f>
        <v>R</v>
      </c>
      <c r="AF2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2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2663" spans="2:33">
      <c r="O2663" s="171" t="s">
        <v>1048</v>
      </c>
      <c r="T2663" s="173" t="s">
        <v>1987</v>
      </c>
      <c r="U2663" t="str">
        <f t="shared" si="164"/>
        <v>CURCHOREM-MOLLEM</v>
      </c>
      <c r="V2663" s="163">
        <v>0.54166666666666663</v>
      </c>
      <c r="AA2663" s="165" t="str">
        <f t="shared" si="165"/>
        <v/>
      </c>
      <c r="AB2663" t="str">
        <f t="shared" si="166"/>
        <v>QPM</v>
      </c>
      <c r="AC2663" t="str">
        <f t="shared" si="167"/>
        <v>GA02Z 5455</v>
      </c>
      <c r="AD2663" t="str">
        <f>_xlfn.IFNA(VLOOKUP(PrivateSchedule[[#This Row],[ow]],RTARoutes[[StageCodes]:[RouteID]],6,FALSE), VLOOKUP(PrivateSchedule[[#This Row],[re]],RTARoutes[[StageCodes]:[RouteID]],6,FALSE))</f>
        <v>PVT146</v>
      </c>
      <c r="AE2663" t="str" cm="1">
        <f t="array" ref="AE2663">_xlfn.IFS( NOT(ISNA(VLOOKUP(PrivateSchedule[[#This Row],[ow]],RTARoutes[[StageCodes]:[RouteID]],6,FALSE))), "O",  NOT(ISNA(VLOOKUP(PrivateSchedule[[#This Row],[re]],RTARoutes[[StageCodes]:[RouteID]],6,FALSE))), "R")</f>
        <v>O</v>
      </c>
      <c r="AF2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2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2664" spans="2:33">
      <c r="O2664" s="171" t="s">
        <v>1987</v>
      </c>
      <c r="T2664" s="173" t="s">
        <v>1048</v>
      </c>
      <c r="U2664" t="str">
        <f t="shared" si="164"/>
        <v>MOLLEM-CURCHOREM</v>
      </c>
      <c r="V2664" s="163">
        <v>0.65625</v>
      </c>
      <c r="AA2664" s="165" t="str">
        <f t="shared" si="165"/>
        <v/>
      </c>
      <c r="AB2664" t="str">
        <f t="shared" si="166"/>
        <v>QPM</v>
      </c>
      <c r="AC2664" t="str">
        <f t="shared" si="167"/>
        <v>GA02Z 5455</v>
      </c>
      <c r="AD2664" t="str">
        <f>_xlfn.IFNA(VLOOKUP(PrivateSchedule[[#This Row],[ow]],RTARoutes[[StageCodes]:[RouteID]],6,FALSE), VLOOKUP(PrivateSchedule[[#This Row],[re]],RTARoutes[[StageCodes]:[RouteID]],6,FALSE))</f>
        <v>PVT146</v>
      </c>
      <c r="AE2664" t="str" cm="1">
        <f t="array" ref="AE2664">_xlfn.IFS( NOT(ISNA(VLOOKUP(PrivateSchedule[[#This Row],[ow]],RTARoutes[[StageCodes]:[RouteID]],6,FALSE))), "O",  NOT(ISNA(VLOOKUP(PrivateSchedule[[#This Row],[re]],RTARoutes[[StageCodes]:[RouteID]],6,FALSE))), "R")</f>
        <v>R</v>
      </c>
      <c r="AF2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2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2665" spans="2:33">
      <c r="O2665" s="171" t="s">
        <v>1048</v>
      </c>
      <c r="T2665" s="173" t="s">
        <v>1987</v>
      </c>
      <c r="U2665" t="str">
        <f t="shared" si="164"/>
        <v>CURCHOREM-MOLLEM</v>
      </c>
      <c r="V2665" s="163">
        <v>0.70833333333333337</v>
      </c>
      <c r="AA2665" s="165" t="str">
        <f t="shared" si="165"/>
        <v/>
      </c>
      <c r="AB2665" t="str">
        <f t="shared" si="166"/>
        <v>QPM</v>
      </c>
      <c r="AC2665" t="str">
        <f t="shared" si="167"/>
        <v>GA02Z 5455</v>
      </c>
      <c r="AD2665" t="str">
        <f>_xlfn.IFNA(VLOOKUP(PrivateSchedule[[#This Row],[ow]],RTARoutes[[StageCodes]:[RouteID]],6,FALSE), VLOOKUP(PrivateSchedule[[#This Row],[re]],RTARoutes[[StageCodes]:[RouteID]],6,FALSE))</f>
        <v>PVT146</v>
      </c>
      <c r="AE2665" t="str" cm="1">
        <f t="array" ref="AE2665">_xlfn.IFS( NOT(ISNA(VLOOKUP(PrivateSchedule[[#This Row],[ow]],RTARoutes[[StageCodes]:[RouteID]],6,FALSE))), "O",  NOT(ISNA(VLOOKUP(PrivateSchedule[[#This Row],[re]],RTARoutes[[StageCodes]:[RouteID]],6,FALSE))), "R")</f>
        <v>O</v>
      </c>
      <c r="AF2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2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2666" spans="2:33">
      <c r="O2666" s="171" t="s">
        <v>1987</v>
      </c>
      <c r="T2666" s="173" t="s">
        <v>1048</v>
      </c>
      <c r="U2666" t="str">
        <f t="shared" si="164"/>
        <v>MOLLEM-CURCHOREM</v>
      </c>
      <c r="V2666" s="163">
        <v>0.77777777777777779</v>
      </c>
      <c r="AA2666" s="165" t="str">
        <f t="shared" si="165"/>
        <v/>
      </c>
      <c r="AB2666" t="str">
        <f t="shared" si="166"/>
        <v>QPM</v>
      </c>
      <c r="AC2666" t="str">
        <f t="shared" si="167"/>
        <v>GA02Z 5455</v>
      </c>
      <c r="AD2666" t="str">
        <f>_xlfn.IFNA(VLOOKUP(PrivateSchedule[[#This Row],[ow]],RTARoutes[[StageCodes]:[RouteID]],6,FALSE), VLOOKUP(PrivateSchedule[[#This Row],[re]],RTARoutes[[StageCodes]:[RouteID]],6,FALSE))</f>
        <v>PVT146</v>
      </c>
      <c r="AE2666" t="str" cm="1">
        <f t="array" ref="AE2666">_xlfn.IFS( NOT(ISNA(VLOOKUP(PrivateSchedule[[#This Row],[ow]],RTARoutes[[StageCodes]:[RouteID]],6,FALSE))), "O",  NOT(ISNA(VLOOKUP(PrivateSchedule[[#This Row],[re]],RTARoutes[[StageCodes]:[RouteID]],6,FALSE))), "R")</f>
        <v>R</v>
      </c>
      <c r="AF2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2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2667" spans="2:33">
      <c r="B2667" s="171" t="s">
        <v>4386</v>
      </c>
      <c r="C2667" s="172" t="s">
        <v>4387</v>
      </c>
      <c r="E2667" s="176">
        <v>39533</v>
      </c>
      <c r="F2667" s="177">
        <v>45129</v>
      </c>
      <c r="G2667" s="171" t="s">
        <v>4388</v>
      </c>
      <c r="J2667" s="171" t="s">
        <v>4389</v>
      </c>
      <c r="L2667" s="172" t="s">
        <v>16</v>
      </c>
      <c r="M2667" s="198">
        <v>24</v>
      </c>
      <c r="N2667" s="199">
        <v>9</v>
      </c>
      <c r="O2667" s="171" t="s">
        <v>1042</v>
      </c>
      <c r="T2667" s="173" t="s">
        <v>1048</v>
      </c>
      <c r="U2667" t="str">
        <f t="shared" si="164"/>
        <v>CUNCOLIM-CURCHOREM</v>
      </c>
      <c r="V2667" s="163">
        <v>0.2951388888888889</v>
      </c>
      <c r="AA2667" s="165" t="str">
        <f t="shared" si="165"/>
        <v/>
      </c>
      <c r="AB2667" t="str">
        <f t="shared" si="166"/>
        <v>QPM</v>
      </c>
      <c r="AC2667" t="str">
        <f t="shared" si="167"/>
        <v>GA08T-4043</v>
      </c>
      <c r="AD2667" t="str">
        <f>_xlfn.IFNA(VLOOKUP(PrivateSchedule[[#This Row],[ow]],RTARoutes[[StageCodes]:[RouteID]],6,FALSE), VLOOKUP(PrivateSchedule[[#This Row],[re]],RTARoutes[[StageCodes]:[RouteID]],6,FALSE))</f>
        <v>PVT124</v>
      </c>
      <c r="AE2667" t="str" cm="1">
        <f t="array" ref="AE2667">_xlfn.IFS( NOT(ISNA(VLOOKUP(PrivateSchedule[[#This Row],[ow]],RTARoutes[[StageCodes]:[RouteID]],6,FALSE))), "O",  NOT(ISNA(VLOOKUP(PrivateSchedule[[#This Row],[re]],RTARoutes[[StageCodes]:[RouteID]],6,FALSE))), "R")</f>
        <v>O</v>
      </c>
      <c r="AF2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668" spans="2:33">
      <c r="O2668" s="171" t="s">
        <v>1048</v>
      </c>
      <c r="T2668" s="173" t="s">
        <v>1238</v>
      </c>
      <c r="U2668" t="str">
        <f t="shared" si="164"/>
        <v>CURCHOREM-FATORPA</v>
      </c>
      <c r="V2668" s="163">
        <v>0.34722222222222221</v>
      </c>
      <c r="AA2668" s="165" t="str">
        <f t="shared" si="165"/>
        <v/>
      </c>
      <c r="AB2668" t="str">
        <f t="shared" si="166"/>
        <v>QPM</v>
      </c>
      <c r="AC2668" t="str">
        <f t="shared" si="167"/>
        <v>GA08T-4043</v>
      </c>
      <c r="AD2668" t="str">
        <f>_xlfn.IFNA(VLOOKUP(PrivateSchedule[[#This Row],[ow]],RTARoutes[[StageCodes]:[RouteID]],6,FALSE), VLOOKUP(PrivateSchedule[[#This Row],[re]],RTARoutes[[StageCodes]:[RouteID]],6,FALSE))</f>
        <v>PVT137</v>
      </c>
      <c r="AE2668" t="str" cm="1">
        <f t="array" ref="AE2668">_xlfn.IFS( NOT(ISNA(VLOOKUP(PrivateSchedule[[#This Row],[ow]],RTARoutes[[StageCodes]:[RouteID]],6,FALSE))), "O",  NOT(ISNA(VLOOKUP(PrivateSchedule[[#This Row],[re]],RTARoutes[[StageCodes]:[RouteID]],6,FALSE))), "R")</f>
        <v>O</v>
      </c>
      <c r="AF2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669" spans="2:33">
      <c r="O2669" s="171" t="s">
        <v>1238</v>
      </c>
      <c r="T2669" s="173" t="s">
        <v>752</v>
      </c>
      <c r="U2669" t="str">
        <f t="shared" si="164"/>
        <v>FATORPA-BETUL</v>
      </c>
      <c r="V2669" s="163">
        <v>0.40625</v>
      </c>
      <c r="AA2669" s="165" t="str">
        <f t="shared" si="165"/>
        <v/>
      </c>
      <c r="AB2669" t="str">
        <f t="shared" si="166"/>
        <v>QPM</v>
      </c>
      <c r="AC2669" t="str">
        <f t="shared" si="167"/>
        <v>GA08T-4043</v>
      </c>
      <c r="AD2669" t="e">
        <f>_xlfn.IFNA(VLOOKUP(PrivateSchedule[[#This Row],[ow]],RTARoutes[[StageCodes]:[RouteID]],6,FALSE), VLOOKUP(PrivateSchedule[[#This Row],[re]],RTARoutes[[StageCodes]:[RouteID]],6,FALSE))</f>
        <v>#N/A</v>
      </c>
      <c r="AE2669" t="e" cm="1">
        <f t="array" ref="AE2669">_xlfn.IFS( NOT(ISNA(VLOOKUP(PrivateSchedule[[#This Row],[ow]],RTARoutes[[StageCodes]:[RouteID]],6,FALSE))), "O",  NOT(ISNA(VLOOKUP(PrivateSchedule[[#This Row],[re]],RTARoutes[[StageCodes]:[RouteID]],6,FALSE))), "R")</f>
        <v>#N/A</v>
      </c>
      <c r="AF2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FTR-*BTL</v>
      </c>
      <c r="AG2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BTL-*FTR</v>
      </c>
    </row>
    <row r="2670" spans="2:33">
      <c r="O2670" s="171" t="s">
        <v>752</v>
      </c>
      <c r="T2670" s="173" t="s">
        <v>1042</v>
      </c>
      <c r="U2670" t="str">
        <f t="shared" si="164"/>
        <v>BETUL-CUNCOLIM</v>
      </c>
      <c r="V2670" s="163">
        <v>0.45833333333333331</v>
      </c>
      <c r="AA2670" s="165" t="str">
        <f t="shared" si="165"/>
        <v/>
      </c>
      <c r="AB2670" t="str">
        <f t="shared" si="166"/>
        <v>QPM</v>
      </c>
      <c r="AC2670" t="str">
        <f t="shared" si="167"/>
        <v>GA08T-4043</v>
      </c>
      <c r="AD2670" t="str">
        <f>_xlfn.IFNA(VLOOKUP(PrivateSchedule[[#This Row],[ow]],RTARoutes[[StageCodes]:[RouteID]],6,FALSE), VLOOKUP(PrivateSchedule[[#This Row],[re]],RTARoutes[[StageCodes]:[RouteID]],6,FALSE))</f>
        <v>PVT92</v>
      </c>
      <c r="AE2670" t="str" cm="1">
        <f t="array" ref="AE2670">_xlfn.IFS( NOT(ISNA(VLOOKUP(PrivateSchedule[[#This Row],[ow]],RTARoutes[[StageCodes]:[RouteID]],6,FALSE))), "O",  NOT(ISNA(VLOOKUP(PrivateSchedule[[#This Row],[re]],RTARoutes[[StageCodes]:[RouteID]],6,FALSE))), "R")</f>
        <v>R</v>
      </c>
      <c r="AF2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BTL-*CUN</v>
      </c>
      <c r="AG2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CUN-*BTL</v>
      </c>
    </row>
    <row r="2671" spans="2:33">
      <c r="B2671" s="171" t="s">
        <v>4390</v>
      </c>
      <c r="C2671" s="172" t="s">
        <v>4391</v>
      </c>
      <c r="E2671" s="176">
        <v>38027</v>
      </c>
      <c r="F2671" s="177">
        <v>45686</v>
      </c>
      <c r="G2671" s="171" t="s">
        <v>4392</v>
      </c>
      <c r="J2671" s="171" t="s">
        <v>4393</v>
      </c>
      <c r="L2671" s="172" t="s">
        <v>16</v>
      </c>
      <c r="M2671" s="198">
        <v>32</v>
      </c>
      <c r="N2671" s="199">
        <v>12</v>
      </c>
      <c r="O2671" s="171" t="s">
        <v>3117</v>
      </c>
      <c r="T2671" s="173" t="s">
        <v>2586</v>
      </c>
      <c r="U2671" t="str">
        <f t="shared" si="164"/>
        <v>VILLIAN-SANGUEM</v>
      </c>
      <c r="V2671" s="163">
        <v>0.27777777777777779</v>
      </c>
      <c r="AA2671" s="165" t="str">
        <f t="shared" si="165"/>
        <v/>
      </c>
      <c r="AB2671" t="str">
        <f t="shared" si="166"/>
        <v>QPM</v>
      </c>
      <c r="AC2671" t="str">
        <f t="shared" si="167"/>
        <v>GA08V 0745</v>
      </c>
      <c r="AD2671" t="e">
        <f>_xlfn.IFNA(VLOOKUP(PrivateSchedule[[#This Row],[ow]],RTARoutes[[StageCodes]:[RouteID]],6,FALSE), VLOOKUP(PrivateSchedule[[#This Row],[re]],RTARoutes[[StageCodes]:[RouteID]],6,FALSE))</f>
        <v>#N/A</v>
      </c>
      <c r="AE2671" t="e" cm="1">
        <f t="array" ref="AE2671">_xlfn.IFS( NOT(ISNA(VLOOKUP(PrivateSchedule[[#This Row],[ow]],RTARoutes[[StageCodes]:[RouteID]],6,FALSE))), "O",  NOT(ISNA(VLOOKUP(PrivateSchedule[[#This Row],[re]],RTARoutes[[StageCodes]:[RouteID]],6,FALSE))), "R")</f>
        <v>#N/A</v>
      </c>
      <c r="AF2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VLN-*SGM</v>
      </c>
      <c r="AG2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SGM-*VLN</v>
      </c>
    </row>
    <row r="2672" spans="2:33">
      <c r="O2672" s="171" t="s">
        <v>2586</v>
      </c>
      <c r="T2672" s="173" t="s">
        <v>1048</v>
      </c>
      <c r="U2672" t="str">
        <f t="shared" si="164"/>
        <v>SANGUEM-CURCHOREM</v>
      </c>
      <c r="V2672" s="163">
        <v>0.30555555555555558</v>
      </c>
      <c r="AA2672" s="165" t="str">
        <f t="shared" si="165"/>
        <v/>
      </c>
      <c r="AB2672" t="str">
        <f t="shared" si="166"/>
        <v>QPM</v>
      </c>
      <c r="AC2672" t="str">
        <f t="shared" si="167"/>
        <v>GA08V 0745</v>
      </c>
      <c r="AD2672" t="str">
        <f>_xlfn.IFNA(VLOOKUP(PrivateSchedule[[#This Row],[ow]],RTARoutes[[StageCodes]:[RouteID]],6,FALSE), VLOOKUP(PrivateSchedule[[#This Row],[re]],RTARoutes[[StageCodes]:[RouteID]],6,FALSE))</f>
        <v>PVT158</v>
      </c>
      <c r="AE2672" t="str" cm="1">
        <f t="array" ref="AE2672">_xlfn.IFS( NOT(ISNA(VLOOKUP(PrivateSchedule[[#This Row],[ow]],RTARoutes[[StageCodes]:[RouteID]],6,FALSE))), "O",  NOT(ISNA(VLOOKUP(PrivateSchedule[[#This Row],[re]],RTARoutes[[StageCodes]:[RouteID]],6,FALSE))), "R")</f>
        <v>R</v>
      </c>
      <c r="AF2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73" spans="2:33">
      <c r="O2673" s="171" t="s">
        <v>1048</v>
      </c>
      <c r="T2673" s="173" t="s">
        <v>1890</v>
      </c>
      <c r="U2673" t="str">
        <f t="shared" si="164"/>
        <v>CURCHOREM-MARGAO</v>
      </c>
      <c r="V2673" s="163">
        <v>0.31944444444444442</v>
      </c>
      <c r="AA2673" s="165" t="str">
        <f t="shared" si="165"/>
        <v/>
      </c>
      <c r="AB2673" t="str">
        <f t="shared" si="166"/>
        <v>QPM</v>
      </c>
      <c r="AC2673" t="str">
        <f t="shared" si="167"/>
        <v>GA08V 0745</v>
      </c>
      <c r="AD2673" t="str">
        <f>_xlfn.IFNA(VLOOKUP(PrivateSchedule[[#This Row],[ow]],RTARoutes[[StageCodes]:[RouteID]],6,FALSE), VLOOKUP(PrivateSchedule[[#This Row],[re]],RTARoutes[[StageCodes]:[RouteID]],6,FALSE))</f>
        <v>PVT132</v>
      </c>
      <c r="AE2673" t="str" cm="1">
        <f t="array" ref="AE2673">_xlfn.IFS( NOT(ISNA(VLOOKUP(PrivateSchedule[[#This Row],[ow]],RTARoutes[[StageCodes]:[RouteID]],6,FALSE))), "O",  NOT(ISNA(VLOOKUP(PrivateSchedule[[#This Row],[re]],RTARoutes[[StageCodes]:[RouteID]],6,FALSE))), "R")</f>
        <v>O</v>
      </c>
      <c r="AF2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74" spans="2:33">
      <c r="O2674" s="171" t="s">
        <v>1890</v>
      </c>
      <c r="T2674" s="173" t="s">
        <v>3117</v>
      </c>
      <c r="U2674" t="str">
        <f t="shared" si="164"/>
        <v>MARGAO-VILLIAN</v>
      </c>
      <c r="V2674" s="163">
        <v>0.375</v>
      </c>
      <c r="AA2674" s="165" t="str">
        <f t="shared" si="165"/>
        <v/>
      </c>
      <c r="AB2674" t="str">
        <f t="shared" si="166"/>
        <v>QPM</v>
      </c>
      <c r="AC2674" t="str">
        <f t="shared" si="167"/>
        <v>GA08V 0745</v>
      </c>
      <c r="AD2674" t="str">
        <f>_xlfn.IFNA(VLOOKUP(PrivateSchedule[[#This Row],[ow]],RTARoutes[[StageCodes]:[RouteID]],6,FALSE), VLOOKUP(PrivateSchedule[[#This Row],[re]],RTARoutes[[StageCodes]:[RouteID]],6,FALSE))</f>
        <v>PVT347</v>
      </c>
      <c r="AE2674" t="str" cm="1">
        <f t="array" ref="AE2674">_xlfn.IFS( NOT(ISNA(VLOOKUP(PrivateSchedule[[#This Row],[ow]],RTARoutes[[StageCodes]:[RouteID]],6,FALSE))), "O",  NOT(ISNA(VLOOKUP(PrivateSchedule[[#This Row],[re]],RTARoutes[[StageCodes]:[RouteID]],6,FALSE))), "R")</f>
        <v>O</v>
      </c>
      <c r="AF2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MRG-*VLN</v>
      </c>
      <c r="AG2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VLN-*MRG</v>
      </c>
    </row>
    <row r="2675" spans="2:33">
      <c r="O2675" s="171" t="s">
        <v>3117</v>
      </c>
      <c r="T2675" s="173" t="s">
        <v>2586</v>
      </c>
      <c r="U2675" t="str">
        <f t="shared" si="164"/>
        <v>VILLIAN-SANGUEM</v>
      </c>
      <c r="V2675" s="163">
        <v>0.4513888888888889</v>
      </c>
      <c r="AA2675" s="165" t="str">
        <f t="shared" si="165"/>
        <v/>
      </c>
      <c r="AB2675" t="str">
        <f t="shared" si="166"/>
        <v>QPM</v>
      </c>
      <c r="AC2675" t="str">
        <f t="shared" si="167"/>
        <v>GA08V 0745</v>
      </c>
      <c r="AD2675" t="e">
        <f>_xlfn.IFNA(VLOOKUP(PrivateSchedule[[#This Row],[ow]],RTARoutes[[StageCodes]:[RouteID]],6,FALSE), VLOOKUP(PrivateSchedule[[#This Row],[re]],RTARoutes[[StageCodes]:[RouteID]],6,FALSE))</f>
        <v>#N/A</v>
      </c>
      <c r="AE2675" t="e" cm="1">
        <f t="array" ref="AE2675">_xlfn.IFS( NOT(ISNA(VLOOKUP(PrivateSchedule[[#This Row],[ow]],RTARoutes[[StageCodes]:[RouteID]],6,FALSE))), "O",  NOT(ISNA(VLOOKUP(PrivateSchedule[[#This Row],[re]],RTARoutes[[StageCodes]:[RouteID]],6,FALSE))), "R")</f>
        <v>#N/A</v>
      </c>
      <c r="AF2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VLN-*SGM</v>
      </c>
      <c r="AG2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SGM-*VLN</v>
      </c>
    </row>
    <row r="2676" spans="2:33">
      <c r="O2676" s="171" t="s">
        <v>2586</v>
      </c>
      <c r="T2676" s="173" t="s">
        <v>1048</v>
      </c>
      <c r="U2676" t="str">
        <f t="shared" si="164"/>
        <v>SANGUEM-CURCHOREM</v>
      </c>
      <c r="V2676" s="163">
        <v>0.47569444444444442</v>
      </c>
      <c r="AA2676" s="165" t="str">
        <f t="shared" si="165"/>
        <v/>
      </c>
      <c r="AB2676" t="str">
        <f t="shared" si="166"/>
        <v>QPM</v>
      </c>
      <c r="AC2676" t="str">
        <f t="shared" si="167"/>
        <v>GA08V 0745</v>
      </c>
      <c r="AD2676" t="str">
        <f>_xlfn.IFNA(VLOOKUP(PrivateSchedule[[#This Row],[ow]],RTARoutes[[StageCodes]:[RouteID]],6,FALSE), VLOOKUP(PrivateSchedule[[#This Row],[re]],RTARoutes[[StageCodes]:[RouteID]],6,FALSE))</f>
        <v>PVT158</v>
      </c>
      <c r="AE2676" t="str" cm="1">
        <f t="array" ref="AE2676">_xlfn.IFS( NOT(ISNA(VLOOKUP(PrivateSchedule[[#This Row],[ow]],RTARoutes[[StageCodes]:[RouteID]],6,FALSE))), "O",  NOT(ISNA(VLOOKUP(PrivateSchedule[[#This Row],[re]],RTARoutes[[StageCodes]:[RouteID]],6,FALSE))), "R")</f>
        <v>R</v>
      </c>
      <c r="AF2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77" spans="2:33">
      <c r="O2677" s="171" t="s">
        <v>1048</v>
      </c>
      <c r="T2677" s="173" t="s">
        <v>1890</v>
      </c>
      <c r="U2677" t="str">
        <f t="shared" si="164"/>
        <v>CURCHOREM-MARGAO</v>
      </c>
      <c r="V2677" s="163">
        <v>0.49305555555555558</v>
      </c>
      <c r="AA2677" s="165" t="str">
        <f t="shared" si="165"/>
        <v/>
      </c>
      <c r="AB2677" t="str">
        <f t="shared" si="166"/>
        <v>QPM</v>
      </c>
      <c r="AC2677" t="str">
        <f t="shared" si="167"/>
        <v>GA08V 0745</v>
      </c>
      <c r="AD2677" t="str">
        <f>_xlfn.IFNA(VLOOKUP(PrivateSchedule[[#This Row],[ow]],RTARoutes[[StageCodes]:[RouteID]],6,FALSE), VLOOKUP(PrivateSchedule[[#This Row],[re]],RTARoutes[[StageCodes]:[RouteID]],6,FALSE))</f>
        <v>PVT132</v>
      </c>
      <c r="AE2677" t="str" cm="1">
        <f t="array" ref="AE2677">_xlfn.IFS( NOT(ISNA(VLOOKUP(PrivateSchedule[[#This Row],[ow]],RTARoutes[[StageCodes]:[RouteID]],6,FALSE))), "O",  NOT(ISNA(VLOOKUP(PrivateSchedule[[#This Row],[re]],RTARoutes[[StageCodes]:[RouteID]],6,FALSE))), "R")</f>
        <v>O</v>
      </c>
      <c r="AF2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78" spans="2:33">
      <c r="O2678" s="171" t="s">
        <v>1890</v>
      </c>
      <c r="T2678" s="173" t="s">
        <v>3117</v>
      </c>
      <c r="U2678" t="str">
        <f t="shared" si="164"/>
        <v>MARGAO-VILLIAN</v>
      </c>
      <c r="V2678" s="163">
        <v>0.57986111111111116</v>
      </c>
      <c r="AA2678" s="165" t="str">
        <f t="shared" si="165"/>
        <v/>
      </c>
      <c r="AB2678" t="str">
        <f t="shared" si="166"/>
        <v>QPM</v>
      </c>
      <c r="AC2678" t="str">
        <f t="shared" si="167"/>
        <v>GA08V 0745</v>
      </c>
      <c r="AD2678" t="str">
        <f>_xlfn.IFNA(VLOOKUP(PrivateSchedule[[#This Row],[ow]],RTARoutes[[StageCodes]:[RouteID]],6,FALSE), VLOOKUP(PrivateSchedule[[#This Row],[re]],RTARoutes[[StageCodes]:[RouteID]],6,FALSE))</f>
        <v>PVT347</v>
      </c>
      <c r="AE2678" t="str" cm="1">
        <f t="array" ref="AE2678">_xlfn.IFS( NOT(ISNA(VLOOKUP(PrivateSchedule[[#This Row],[ow]],RTARoutes[[StageCodes]:[RouteID]],6,FALSE))), "O",  NOT(ISNA(VLOOKUP(PrivateSchedule[[#This Row],[re]],RTARoutes[[StageCodes]:[RouteID]],6,FALSE))), "R")</f>
        <v>O</v>
      </c>
      <c r="AF2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MRG-*VLN</v>
      </c>
      <c r="AG2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VLN-*MRG</v>
      </c>
    </row>
    <row r="2679" spans="2:33">
      <c r="O2679" s="171" t="s">
        <v>3117</v>
      </c>
      <c r="T2679" s="173" t="s">
        <v>2586</v>
      </c>
      <c r="U2679" t="str">
        <f t="shared" si="164"/>
        <v>VILLIAN-SANGUEM</v>
      </c>
      <c r="V2679" s="163">
        <v>0.65972222222222221</v>
      </c>
      <c r="AA2679" s="165" t="str">
        <f t="shared" si="165"/>
        <v/>
      </c>
      <c r="AB2679" t="str">
        <f t="shared" si="166"/>
        <v>QPM</v>
      </c>
      <c r="AC2679" t="str">
        <f t="shared" si="167"/>
        <v>GA08V 0745</v>
      </c>
      <c r="AD2679" t="e">
        <f>_xlfn.IFNA(VLOOKUP(PrivateSchedule[[#This Row],[ow]],RTARoutes[[StageCodes]:[RouteID]],6,FALSE), VLOOKUP(PrivateSchedule[[#This Row],[re]],RTARoutes[[StageCodes]:[RouteID]],6,FALSE))</f>
        <v>#N/A</v>
      </c>
      <c r="AE2679" t="e" cm="1">
        <f t="array" ref="AE2679">_xlfn.IFS( NOT(ISNA(VLOOKUP(PrivateSchedule[[#This Row],[ow]],RTARoutes[[StageCodes]:[RouteID]],6,FALSE))), "O",  NOT(ISNA(VLOOKUP(PrivateSchedule[[#This Row],[re]],RTARoutes[[StageCodes]:[RouteID]],6,FALSE))), "R")</f>
        <v>#N/A</v>
      </c>
      <c r="AF2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VLN-*SGM</v>
      </c>
      <c r="AG2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SGM-*VLN</v>
      </c>
    </row>
    <row r="2680" spans="2:33">
      <c r="O2680" s="171" t="s">
        <v>2586</v>
      </c>
      <c r="T2680" s="173" t="s">
        <v>1048</v>
      </c>
      <c r="U2680" t="str">
        <f t="shared" si="164"/>
        <v>SANGUEM-CURCHOREM</v>
      </c>
      <c r="V2680" s="163">
        <v>0.67013888888888884</v>
      </c>
      <c r="AA2680" s="165" t="str">
        <f t="shared" si="165"/>
        <v/>
      </c>
      <c r="AB2680" t="str">
        <f t="shared" si="166"/>
        <v>QPM</v>
      </c>
      <c r="AC2680" t="str">
        <f t="shared" si="167"/>
        <v>GA08V 0745</v>
      </c>
      <c r="AD2680" t="str">
        <f>_xlfn.IFNA(VLOOKUP(PrivateSchedule[[#This Row],[ow]],RTARoutes[[StageCodes]:[RouteID]],6,FALSE), VLOOKUP(PrivateSchedule[[#This Row],[re]],RTARoutes[[StageCodes]:[RouteID]],6,FALSE))</f>
        <v>PVT158</v>
      </c>
      <c r="AE2680" t="str" cm="1">
        <f t="array" ref="AE2680">_xlfn.IFS( NOT(ISNA(VLOOKUP(PrivateSchedule[[#This Row],[ow]],RTARoutes[[StageCodes]:[RouteID]],6,FALSE))), "O",  NOT(ISNA(VLOOKUP(PrivateSchedule[[#This Row],[re]],RTARoutes[[StageCodes]:[RouteID]],6,FALSE))), "R")</f>
        <v>R</v>
      </c>
      <c r="AF2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81" spans="2:33">
      <c r="O2681" s="171" t="s">
        <v>1048</v>
      </c>
      <c r="T2681" s="173" t="s">
        <v>1890</v>
      </c>
      <c r="U2681" t="str">
        <f t="shared" si="164"/>
        <v>CURCHOREM-MARGAO</v>
      </c>
      <c r="V2681" s="163">
        <v>0.69097222222222221</v>
      </c>
      <c r="AA2681" s="165" t="str">
        <f t="shared" si="165"/>
        <v/>
      </c>
      <c r="AB2681" t="str">
        <f t="shared" si="166"/>
        <v>QPM</v>
      </c>
      <c r="AC2681" t="str">
        <f t="shared" si="167"/>
        <v>GA08V 0745</v>
      </c>
      <c r="AD2681" t="str">
        <f>_xlfn.IFNA(VLOOKUP(PrivateSchedule[[#This Row],[ow]],RTARoutes[[StageCodes]:[RouteID]],6,FALSE), VLOOKUP(PrivateSchedule[[#This Row],[re]],RTARoutes[[StageCodes]:[RouteID]],6,FALSE))</f>
        <v>PVT132</v>
      </c>
      <c r="AE2681" t="str" cm="1">
        <f t="array" ref="AE2681">_xlfn.IFS( NOT(ISNA(VLOOKUP(PrivateSchedule[[#This Row],[ow]],RTARoutes[[StageCodes]:[RouteID]],6,FALSE))), "O",  NOT(ISNA(VLOOKUP(PrivateSchedule[[#This Row],[re]],RTARoutes[[StageCodes]:[RouteID]],6,FALSE))), "R")</f>
        <v>O</v>
      </c>
      <c r="AF2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82" spans="2:33">
      <c r="O2682" s="171" t="s">
        <v>1890</v>
      </c>
      <c r="T2682" s="173" t="s">
        <v>3117</v>
      </c>
      <c r="U2682" t="str">
        <f t="shared" si="164"/>
        <v>MARGAO-VILLIAN</v>
      </c>
      <c r="V2682" s="163">
        <v>0.77083333333333337</v>
      </c>
      <c r="AA2682" s="165" t="str">
        <f t="shared" si="165"/>
        <v/>
      </c>
      <c r="AB2682" t="str">
        <f t="shared" si="166"/>
        <v>QPM</v>
      </c>
      <c r="AC2682" t="str">
        <f t="shared" si="167"/>
        <v>GA08V 0745</v>
      </c>
      <c r="AD2682" t="str">
        <f>_xlfn.IFNA(VLOOKUP(PrivateSchedule[[#This Row],[ow]],RTARoutes[[StageCodes]:[RouteID]],6,FALSE), VLOOKUP(PrivateSchedule[[#This Row],[re]],RTARoutes[[StageCodes]:[RouteID]],6,FALSE))</f>
        <v>PVT347</v>
      </c>
      <c r="AE2682" t="str" cm="1">
        <f t="array" ref="AE2682">_xlfn.IFS( NOT(ISNA(VLOOKUP(PrivateSchedule[[#This Row],[ow]],RTARoutes[[StageCodes]:[RouteID]],6,FALSE))), "O",  NOT(ISNA(VLOOKUP(PrivateSchedule[[#This Row],[re]],RTARoutes[[StageCodes]:[RouteID]],6,FALSE))), "R")</f>
        <v>O</v>
      </c>
      <c r="AF2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MRG-*VLN</v>
      </c>
      <c r="AG2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VLN-*MRG</v>
      </c>
    </row>
    <row r="2683" spans="2:33">
      <c r="B2683" s="171" t="s">
        <v>4394</v>
      </c>
      <c r="C2683" s="172" t="s">
        <v>4395</v>
      </c>
      <c r="E2683" s="176">
        <v>37558</v>
      </c>
      <c r="F2683" s="177">
        <v>45136</v>
      </c>
      <c r="G2683" s="171" t="s">
        <v>4396</v>
      </c>
      <c r="J2683" s="171" t="s">
        <v>4397</v>
      </c>
      <c r="L2683" s="172" t="s">
        <v>16</v>
      </c>
      <c r="M2683" s="198">
        <v>28</v>
      </c>
      <c r="N2683" s="199">
        <v>11</v>
      </c>
      <c r="O2683" s="171" t="s">
        <v>943</v>
      </c>
      <c r="T2683" s="173" t="s">
        <v>2586</v>
      </c>
      <c r="U2683" t="str">
        <f t="shared" si="164"/>
        <v>CHICALIM-SANGUEM</v>
      </c>
      <c r="V2683" s="163">
        <v>0.28819444444444442</v>
      </c>
      <c r="AA2683" s="165" t="str">
        <f t="shared" si="165"/>
        <v/>
      </c>
      <c r="AB2683" t="str">
        <f t="shared" si="166"/>
        <v>QPM</v>
      </c>
      <c r="AC2683" t="str">
        <f t="shared" si="167"/>
        <v>GA08U-0713</v>
      </c>
      <c r="AD2683" t="str">
        <f>_xlfn.IFNA(VLOOKUP(PrivateSchedule[[#This Row],[ow]],RTARoutes[[StageCodes]:[RouteID]],6,FALSE), VLOOKUP(PrivateSchedule[[#This Row],[re]],RTARoutes[[StageCodes]:[RouteID]],6,FALSE))</f>
        <v>PVT103</v>
      </c>
      <c r="AE2683" t="str" cm="1">
        <f t="array" ref="AE2683">_xlfn.IFS( NOT(ISNA(VLOOKUP(PrivateSchedule[[#This Row],[ow]],RTARoutes[[StageCodes]:[RouteID]],6,FALSE))), "O",  NOT(ISNA(VLOOKUP(PrivateSchedule[[#This Row],[re]],RTARoutes[[StageCodes]:[RouteID]],6,FALSE))), "R")</f>
        <v>O</v>
      </c>
      <c r="AF2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CHC-*SGM</v>
      </c>
      <c r="AG2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SGM-*CHC</v>
      </c>
    </row>
    <row r="2684" spans="2:33">
      <c r="O2684" s="171" t="s">
        <v>2586</v>
      </c>
      <c r="T2684" s="173" t="s">
        <v>1048</v>
      </c>
      <c r="U2684" t="str">
        <f t="shared" si="164"/>
        <v>SANGUEM-CURCHOREM</v>
      </c>
      <c r="V2684" s="163">
        <v>0.30902777777777779</v>
      </c>
      <c r="AA2684" s="165" t="str">
        <f t="shared" si="165"/>
        <v/>
      </c>
      <c r="AB2684" t="str">
        <f t="shared" si="166"/>
        <v>QPM</v>
      </c>
      <c r="AC2684" t="str">
        <f t="shared" si="167"/>
        <v>GA08U-0713</v>
      </c>
      <c r="AD2684" t="str">
        <f>_xlfn.IFNA(VLOOKUP(PrivateSchedule[[#This Row],[ow]],RTARoutes[[StageCodes]:[RouteID]],6,FALSE), VLOOKUP(PrivateSchedule[[#This Row],[re]],RTARoutes[[StageCodes]:[RouteID]],6,FALSE))</f>
        <v>PVT158</v>
      </c>
      <c r="AE2684" t="str" cm="1">
        <f t="array" ref="AE2684">_xlfn.IFS( NOT(ISNA(VLOOKUP(PrivateSchedule[[#This Row],[ow]],RTARoutes[[StageCodes]:[RouteID]],6,FALSE))), "O",  NOT(ISNA(VLOOKUP(PrivateSchedule[[#This Row],[re]],RTARoutes[[StageCodes]:[RouteID]],6,FALSE))), "R")</f>
        <v>R</v>
      </c>
      <c r="AF2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85" spans="2:33">
      <c r="O2685" s="171" t="s">
        <v>1048</v>
      </c>
      <c r="T2685" s="173" t="s">
        <v>1890</v>
      </c>
      <c r="U2685" t="str">
        <f t="shared" si="164"/>
        <v>CURCHOREM-MARGAO</v>
      </c>
      <c r="V2685" s="163">
        <v>0.3263888888888889</v>
      </c>
      <c r="AA2685" s="165" t="str">
        <f t="shared" si="165"/>
        <v/>
      </c>
      <c r="AB2685" t="str">
        <f t="shared" si="166"/>
        <v>QPM</v>
      </c>
      <c r="AC2685" t="str">
        <f t="shared" si="167"/>
        <v>GA08U-0713</v>
      </c>
      <c r="AD2685" t="str">
        <f>_xlfn.IFNA(VLOOKUP(PrivateSchedule[[#This Row],[ow]],RTARoutes[[StageCodes]:[RouteID]],6,FALSE), VLOOKUP(PrivateSchedule[[#This Row],[re]],RTARoutes[[StageCodes]:[RouteID]],6,FALSE))</f>
        <v>PVT132</v>
      </c>
      <c r="AE2685" t="str" cm="1">
        <f t="array" ref="AE2685">_xlfn.IFS( NOT(ISNA(VLOOKUP(PrivateSchedule[[#This Row],[ow]],RTARoutes[[StageCodes]:[RouteID]],6,FALSE))), "O",  NOT(ISNA(VLOOKUP(PrivateSchedule[[#This Row],[re]],RTARoutes[[StageCodes]:[RouteID]],6,FALSE))), "R")</f>
        <v>O</v>
      </c>
      <c r="AF2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86" spans="2:33">
      <c r="O2686" s="171" t="s">
        <v>1890</v>
      </c>
      <c r="T2686" s="173" t="s">
        <v>2586</v>
      </c>
      <c r="U2686" t="str">
        <f t="shared" si="164"/>
        <v>MARGAO-SANGUEM</v>
      </c>
      <c r="V2686" s="163">
        <v>0.36458333333333331</v>
      </c>
      <c r="AA2686" s="165" t="str">
        <f t="shared" si="165"/>
        <v/>
      </c>
      <c r="AB2686" t="str">
        <f t="shared" si="166"/>
        <v>QPM</v>
      </c>
      <c r="AC2686" t="str">
        <f t="shared" si="167"/>
        <v>GA08U-0713</v>
      </c>
      <c r="AD2686" t="str">
        <f>_xlfn.IFNA(VLOOKUP(PrivateSchedule[[#This Row],[ow]],RTARoutes[[StageCodes]:[RouteID]],6,FALSE), VLOOKUP(PrivateSchedule[[#This Row],[re]],RTARoutes[[StageCodes]:[RouteID]],6,FALSE))</f>
        <v>PVT327</v>
      </c>
      <c r="AE2686" t="str" cm="1">
        <f t="array" ref="AE2686">_xlfn.IFS( NOT(ISNA(VLOOKUP(PrivateSchedule[[#This Row],[ow]],RTARoutes[[StageCodes]:[RouteID]],6,FALSE))), "O",  NOT(ISNA(VLOOKUP(PrivateSchedule[[#This Row],[re]],RTARoutes[[StageCodes]:[RouteID]],6,FALSE))), "R")</f>
        <v>O</v>
      </c>
      <c r="AF2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87" spans="2:33">
      <c r="O2687" s="171" t="s">
        <v>2586</v>
      </c>
      <c r="T2687" s="173" t="s">
        <v>1048</v>
      </c>
      <c r="U2687" t="str">
        <f t="shared" si="164"/>
        <v>SANGUEM-CURCHOREM</v>
      </c>
      <c r="V2687" s="163">
        <v>0.4513888888888889</v>
      </c>
      <c r="AA2687" s="165" t="str">
        <f t="shared" si="165"/>
        <v/>
      </c>
      <c r="AB2687" t="str">
        <f t="shared" si="166"/>
        <v>QPM</v>
      </c>
      <c r="AC2687" t="str">
        <f t="shared" si="167"/>
        <v>GA08U-0713</v>
      </c>
      <c r="AD2687" t="str">
        <f>_xlfn.IFNA(VLOOKUP(PrivateSchedule[[#This Row],[ow]],RTARoutes[[StageCodes]:[RouteID]],6,FALSE), VLOOKUP(PrivateSchedule[[#This Row],[re]],RTARoutes[[StageCodes]:[RouteID]],6,FALSE))</f>
        <v>PVT158</v>
      </c>
      <c r="AE2687" t="str" cm="1">
        <f t="array" ref="AE2687">_xlfn.IFS( NOT(ISNA(VLOOKUP(PrivateSchedule[[#This Row],[ow]],RTARoutes[[StageCodes]:[RouteID]],6,FALSE))), "O",  NOT(ISNA(VLOOKUP(PrivateSchedule[[#This Row],[re]],RTARoutes[[StageCodes]:[RouteID]],6,FALSE))), "R")</f>
        <v>R</v>
      </c>
      <c r="AF2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88" spans="2:33">
      <c r="O2688" s="171" t="s">
        <v>1048</v>
      </c>
      <c r="T2688" s="173" t="s">
        <v>1890</v>
      </c>
      <c r="U2688" t="str">
        <f t="shared" si="164"/>
        <v>CURCHOREM-MARGAO</v>
      </c>
      <c r="V2688" s="163">
        <v>0.47222222222222221</v>
      </c>
      <c r="AA2688" s="165" t="str">
        <f t="shared" si="165"/>
        <v/>
      </c>
      <c r="AB2688" t="str">
        <f t="shared" si="166"/>
        <v>QPM</v>
      </c>
      <c r="AC2688" t="str">
        <f t="shared" si="167"/>
        <v>GA08U-0713</v>
      </c>
      <c r="AD2688" t="str">
        <f>_xlfn.IFNA(VLOOKUP(PrivateSchedule[[#This Row],[ow]],RTARoutes[[StageCodes]:[RouteID]],6,FALSE), VLOOKUP(PrivateSchedule[[#This Row],[re]],RTARoutes[[StageCodes]:[RouteID]],6,FALSE))</f>
        <v>PVT132</v>
      </c>
      <c r="AE2688" t="str" cm="1">
        <f t="array" ref="AE2688">_xlfn.IFS( NOT(ISNA(VLOOKUP(PrivateSchedule[[#This Row],[ow]],RTARoutes[[StageCodes]:[RouteID]],6,FALSE))), "O",  NOT(ISNA(VLOOKUP(PrivateSchedule[[#This Row],[re]],RTARoutes[[StageCodes]:[RouteID]],6,FALSE))), "R")</f>
        <v>O</v>
      </c>
      <c r="AF2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89" spans="2:33">
      <c r="O2689" s="171" t="s">
        <v>1890</v>
      </c>
      <c r="T2689" s="173" t="s">
        <v>2586</v>
      </c>
      <c r="U2689" t="str">
        <f t="shared" si="164"/>
        <v>MARGAO-SANGUEM</v>
      </c>
      <c r="V2689" s="163">
        <v>0.53125</v>
      </c>
      <c r="AA2689" s="165" t="str">
        <f t="shared" si="165"/>
        <v/>
      </c>
      <c r="AB2689" t="str">
        <f t="shared" si="166"/>
        <v>QPM</v>
      </c>
      <c r="AC2689" t="str">
        <f t="shared" si="167"/>
        <v>GA08U-0713</v>
      </c>
      <c r="AD2689" t="str">
        <f>_xlfn.IFNA(VLOOKUP(PrivateSchedule[[#This Row],[ow]],RTARoutes[[StageCodes]:[RouteID]],6,FALSE), VLOOKUP(PrivateSchedule[[#This Row],[re]],RTARoutes[[StageCodes]:[RouteID]],6,FALSE))</f>
        <v>PVT327</v>
      </c>
      <c r="AE2689" t="str" cm="1">
        <f t="array" ref="AE2689">_xlfn.IFS( NOT(ISNA(VLOOKUP(PrivateSchedule[[#This Row],[ow]],RTARoutes[[StageCodes]:[RouteID]],6,FALSE))), "O",  NOT(ISNA(VLOOKUP(PrivateSchedule[[#This Row],[re]],RTARoutes[[StageCodes]:[RouteID]],6,FALSE))), "R")</f>
        <v>O</v>
      </c>
      <c r="AF2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690" spans="2:33">
      <c r="O2690" s="171" t="s">
        <v>2586</v>
      </c>
      <c r="T2690" s="173" t="s">
        <v>1048</v>
      </c>
      <c r="U2690" t="str">
        <f t="shared" si="164"/>
        <v>SANGUEM-CURCHOREM</v>
      </c>
      <c r="V2690" s="163">
        <v>0.65972222222222221</v>
      </c>
      <c r="AA2690" s="165" t="str">
        <f t="shared" si="165"/>
        <v/>
      </c>
      <c r="AB2690" t="str">
        <f t="shared" si="166"/>
        <v>QPM</v>
      </c>
      <c r="AC2690" t="str">
        <f t="shared" si="167"/>
        <v>GA08U-0713</v>
      </c>
      <c r="AD2690" t="str">
        <f>_xlfn.IFNA(VLOOKUP(PrivateSchedule[[#This Row],[ow]],RTARoutes[[StageCodes]:[RouteID]],6,FALSE), VLOOKUP(PrivateSchedule[[#This Row],[re]],RTARoutes[[StageCodes]:[RouteID]],6,FALSE))</f>
        <v>PVT158</v>
      </c>
      <c r="AE2690" t="str" cm="1">
        <f t="array" ref="AE2690">_xlfn.IFS( NOT(ISNA(VLOOKUP(PrivateSchedule[[#This Row],[ow]],RTARoutes[[StageCodes]:[RouteID]],6,FALSE))), "O",  NOT(ISNA(VLOOKUP(PrivateSchedule[[#This Row],[re]],RTARoutes[[StageCodes]:[RouteID]],6,FALSE))), "R")</f>
        <v>R</v>
      </c>
      <c r="AF2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91" spans="2:33">
      <c r="O2691" s="171" t="s">
        <v>1048</v>
      </c>
      <c r="T2691" s="173" t="s">
        <v>1890</v>
      </c>
      <c r="U2691" t="str">
        <f t="shared" ref="U2691:U2754" si="168">_xlfn.IFNA(VLOOKUP($O2691,Code2Loc,2,FALSE)
&amp; IF( OR( ISNA($P2691), LEN($P2691)=0), "",  "-" &amp; VLOOKUP($P2691,Code2Loc,2,FALSE))
&amp; IF( OR( ISNA($Q2691), LEN($Q2691)=0), "",  "-" &amp; VLOOKUP($Q2691,Code2Loc,2,FALSE))
&amp; IF( OR( ISNA($R2691), LEN($R2691)=0), "",  "-" &amp; VLOOKUP($R2691,Code2Loc,2,FALSE))
&amp; IF( OR( ISNA($S2691), LEN($S2691)=0), "",  "-" &amp; VLOOKUP($S2691,Code2Loc,2,FALSE))
&amp; IF( OR( ISNA($T2691), LEN($T2691)=0), "",  "-" &amp; VLOOKUP($T2691,Code2Loc,2,FALSE)),"")</f>
        <v>CURCHOREM-MARGAO</v>
      </c>
      <c r="V2691" s="163">
        <v>0.6875</v>
      </c>
      <c r="AA2691" s="165" t="str">
        <f t="shared" ref="AA2691:AA2754" si="169">IF(ISBLANK($V2691), "", _xlfn.IFNA($V2691 + _xlfn.IFNA( VLOOKUP($O2691 &amp; IF(ISBLANK($P2691),"", "-" &amp; $P2691) &amp; IF(ISBLANK($Q2691),"", "-" &amp; $Q2691) &amp; IF(ISBLANK($R2691),"", "-" &amp; $R2691) &amp; IF(ISBLANK($S2691),"", "-" &amp; $S2691) &amp; IF(ISBLANK($T2691),"", "-" &amp; $T2691),TravelTime,8,FALSE), VLOOKUP($T2691 &amp; IF(ISBLANK($S2691),"", "-" &amp; $S2691) &amp; IF(ISBLANK($R2691),"", "-" &amp; $R2691) &amp; IF(ISBLANK($Q2691),"", "-" &amp; $Q2691) &amp; IF(ISBLANK($P2691),"", "-" &amp; $P2691) &amp; IF(ISBLANK($O2691),"", "-" &amp; $O2691),TravelTime,8,FALSE)) / 1440, ""))</f>
        <v/>
      </c>
      <c r="AB2691" t="str">
        <f t="shared" ref="AB2691:AB2754" si="170">IF(AND(LEN($A2691)&lt;&gt;0,LEN($A2691)&lt;&gt;0),$A2691,$AB2690)</f>
        <v>QPM</v>
      </c>
      <c r="AC2691" t="str">
        <f t="shared" ref="AC2691:AC2754" si="171">IF(AND(LEN($J2691)&lt;&gt;0,LEN($B2691)&lt;&gt;0),$J2691,$AC2690)</f>
        <v>GA08U-0713</v>
      </c>
      <c r="AD2691" t="str">
        <f>_xlfn.IFNA(VLOOKUP(PrivateSchedule[[#This Row],[ow]],RTARoutes[[StageCodes]:[RouteID]],6,FALSE), VLOOKUP(PrivateSchedule[[#This Row],[re]],RTARoutes[[StageCodes]:[RouteID]],6,FALSE))</f>
        <v>PVT132</v>
      </c>
      <c r="AE2691" t="str" cm="1">
        <f t="array" ref="AE2691">_xlfn.IFS( NOT(ISNA(VLOOKUP(PrivateSchedule[[#This Row],[ow]],RTARoutes[[StageCodes]:[RouteID]],6,FALSE))), "O",  NOT(ISNA(VLOOKUP(PrivateSchedule[[#This Row],[re]],RTARoutes[[StageCodes]:[RouteID]],6,FALSE))), "R")</f>
        <v>O</v>
      </c>
      <c r="AF2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92" spans="2:33">
      <c r="O2692" s="171" t="s">
        <v>1890</v>
      </c>
      <c r="T2692" s="173" t="s">
        <v>1048</v>
      </c>
      <c r="U2692" t="str">
        <f t="shared" si="168"/>
        <v>MARGAO-CURCHOREM</v>
      </c>
      <c r="V2692" s="163">
        <v>0.74652777777777779</v>
      </c>
      <c r="AA2692" s="165" t="str">
        <f t="shared" si="169"/>
        <v/>
      </c>
      <c r="AB2692" t="str">
        <f t="shared" si="170"/>
        <v>QPM</v>
      </c>
      <c r="AC2692" t="str">
        <f t="shared" si="171"/>
        <v>GA08U-0713</v>
      </c>
      <c r="AD2692" t="str">
        <f>_xlfn.IFNA(VLOOKUP(PrivateSchedule[[#This Row],[ow]],RTARoutes[[StageCodes]:[RouteID]],6,FALSE), VLOOKUP(PrivateSchedule[[#This Row],[re]],RTARoutes[[StageCodes]:[RouteID]],6,FALSE))</f>
        <v>PVT132</v>
      </c>
      <c r="AE2692" t="str" cm="1">
        <f t="array" ref="AE2692">_xlfn.IFS( NOT(ISNA(VLOOKUP(PrivateSchedule[[#This Row],[ow]],RTARoutes[[StageCodes]:[RouteID]],6,FALSE))), "O",  NOT(ISNA(VLOOKUP(PrivateSchedule[[#This Row],[re]],RTARoutes[[StageCodes]:[RouteID]],6,FALSE))), "R")</f>
        <v>R</v>
      </c>
      <c r="AF2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693" spans="2:33">
      <c r="O2693" s="171" t="s">
        <v>1048</v>
      </c>
      <c r="T2693" s="173" t="s">
        <v>1890</v>
      </c>
      <c r="U2693" t="str">
        <f t="shared" si="168"/>
        <v>CURCHOREM-MARGAO</v>
      </c>
      <c r="V2693" s="163">
        <v>0.80208333333333337</v>
      </c>
      <c r="AA2693" s="165" t="str">
        <f t="shared" si="169"/>
        <v/>
      </c>
      <c r="AB2693" t="str">
        <f t="shared" si="170"/>
        <v>QPM</v>
      </c>
      <c r="AC2693" t="str">
        <f t="shared" si="171"/>
        <v>GA08U-0713</v>
      </c>
      <c r="AD2693" t="str">
        <f>_xlfn.IFNA(VLOOKUP(PrivateSchedule[[#This Row],[ow]],RTARoutes[[StageCodes]:[RouteID]],6,FALSE), VLOOKUP(PrivateSchedule[[#This Row],[re]],RTARoutes[[StageCodes]:[RouteID]],6,FALSE))</f>
        <v>PVT132</v>
      </c>
      <c r="AE2693" t="str" cm="1">
        <f t="array" ref="AE2693">_xlfn.IFS( NOT(ISNA(VLOOKUP(PrivateSchedule[[#This Row],[ow]],RTARoutes[[StageCodes]:[RouteID]],6,FALSE))), "O",  NOT(ISNA(VLOOKUP(PrivateSchedule[[#This Row],[re]],RTARoutes[[StageCodes]:[RouteID]],6,FALSE))), "R")</f>
        <v>O</v>
      </c>
      <c r="AF2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94" spans="2:33">
      <c r="O2694" s="171" t="s">
        <v>1890</v>
      </c>
      <c r="T2694" s="173" t="s">
        <v>1987</v>
      </c>
      <c r="U2694" t="str">
        <f t="shared" si="168"/>
        <v>MARGAO-MOLLEM</v>
      </c>
      <c r="V2694" s="163">
        <v>0.83680555555555558</v>
      </c>
      <c r="AA2694" s="165" t="str">
        <f t="shared" si="169"/>
        <v/>
      </c>
      <c r="AB2694" t="str">
        <f t="shared" si="170"/>
        <v>QPM</v>
      </c>
      <c r="AC2694" t="str">
        <f t="shared" si="171"/>
        <v>GA08U-0713</v>
      </c>
      <c r="AD2694" t="e">
        <f>_xlfn.IFNA(VLOOKUP(PrivateSchedule[[#This Row],[ow]],RTARoutes[[StageCodes]:[RouteID]],6,FALSE), VLOOKUP(PrivateSchedule[[#This Row],[re]],RTARoutes[[StageCodes]:[RouteID]],6,FALSE))</f>
        <v>#N/A</v>
      </c>
      <c r="AE2694" t="e" cm="1">
        <f t="array" ref="AE2694">_xlfn.IFS( NOT(ISNA(VLOOKUP(PrivateSchedule[[#This Row],[ow]],RTARoutes[[StageCodes]:[RouteID]],6,FALSE))), "O",  NOT(ISNA(VLOOKUP(PrivateSchedule[[#This Row],[re]],RTARoutes[[StageCodes]:[RouteID]],6,FALSE))), "R")</f>
        <v>#N/A</v>
      </c>
      <c r="AF2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MRG-*MLM</v>
      </c>
      <c r="AG2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MLM-*MRG</v>
      </c>
    </row>
    <row r="2695" spans="2:33">
      <c r="B2695" s="171" t="s">
        <v>4398</v>
      </c>
      <c r="C2695" s="172" t="s">
        <v>4399</v>
      </c>
      <c r="E2695" s="176">
        <v>37826</v>
      </c>
      <c r="F2695" s="177">
        <v>45130</v>
      </c>
      <c r="G2695" s="171" t="s">
        <v>4400</v>
      </c>
      <c r="J2695" s="171" t="s">
        <v>4401</v>
      </c>
      <c r="L2695" s="172" t="s">
        <v>16</v>
      </c>
      <c r="M2695" s="198">
        <v>28</v>
      </c>
      <c r="N2695" s="199">
        <v>11</v>
      </c>
      <c r="O2695" s="171" t="s">
        <v>1535</v>
      </c>
      <c r="T2695" s="173" t="s">
        <v>2586</v>
      </c>
      <c r="U2695" t="str">
        <f t="shared" si="168"/>
        <v>KALAY-SANGUEM</v>
      </c>
      <c r="V2695" s="163">
        <v>0.3125</v>
      </c>
      <c r="AA2695" s="165" t="str">
        <f t="shared" si="169"/>
        <v/>
      </c>
      <c r="AB2695" t="str">
        <f t="shared" si="170"/>
        <v>QPM</v>
      </c>
      <c r="AC2695" t="str">
        <f t="shared" si="171"/>
        <v>GA01W-4254</v>
      </c>
      <c r="AD2695" t="str">
        <f>_xlfn.IFNA(VLOOKUP(PrivateSchedule[[#This Row],[ow]],RTARoutes[[StageCodes]:[RouteID]],6,FALSE), VLOOKUP(PrivateSchedule[[#This Row],[re]],RTARoutes[[StageCodes]:[RouteID]],6,FALSE))</f>
        <v>PVT225</v>
      </c>
      <c r="AE2695" t="str" cm="1">
        <f t="array" ref="AE2695">_xlfn.IFS( NOT(ISNA(VLOOKUP(PrivateSchedule[[#This Row],[ow]],RTARoutes[[StageCodes]:[RouteID]],6,FALSE))), "O",  NOT(ISNA(VLOOKUP(PrivateSchedule[[#This Row],[re]],RTARoutes[[StageCodes]:[RouteID]],6,FALSE))), "R")</f>
        <v>O</v>
      </c>
      <c r="AF2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696" spans="2:33">
      <c r="O2696" s="171" t="s">
        <v>2586</v>
      </c>
      <c r="T2696" s="173" t="s">
        <v>1048</v>
      </c>
      <c r="U2696" t="str">
        <f t="shared" si="168"/>
        <v>SANGUEM-CURCHOREM</v>
      </c>
      <c r="V2696" s="163">
        <v>0.34375</v>
      </c>
      <c r="AA2696" s="165" t="str">
        <f t="shared" si="169"/>
        <v/>
      </c>
      <c r="AB2696" t="str">
        <f t="shared" si="170"/>
        <v>QPM</v>
      </c>
      <c r="AC2696" t="str">
        <f t="shared" si="171"/>
        <v>GA01W-4254</v>
      </c>
      <c r="AD2696" t="str">
        <f>_xlfn.IFNA(VLOOKUP(PrivateSchedule[[#This Row],[ow]],RTARoutes[[StageCodes]:[RouteID]],6,FALSE), VLOOKUP(PrivateSchedule[[#This Row],[re]],RTARoutes[[StageCodes]:[RouteID]],6,FALSE))</f>
        <v>PVT158</v>
      </c>
      <c r="AE2696" t="str" cm="1">
        <f t="array" ref="AE2696">_xlfn.IFS( NOT(ISNA(VLOOKUP(PrivateSchedule[[#This Row],[ow]],RTARoutes[[StageCodes]:[RouteID]],6,FALSE))), "O",  NOT(ISNA(VLOOKUP(PrivateSchedule[[#This Row],[re]],RTARoutes[[StageCodes]:[RouteID]],6,FALSE))), "R")</f>
        <v>R</v>
      </c>
      <c r="AF2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697" spans="2:33">
      <c r="O2697" s="171" t="s">
        <v>1048</v>
      </c>
      <c r="T2697" s="173" t="s">
        <v>1890</v>
      </c>
      <c r="U2697" t="str">
        <f t="shared" si="168"/>
        <v>CURCHOREM-MARGAO</v>
      </c>
      <c r="V2697" s="163">
        <v>0.3576388888888889</v>
      </c>
      <c r="AA2697" s="165" t="str">
        <f t="shared" si="169"/>
        <v/>
      </c>
      <c r="AB2697" t="str">
        <f t="shared" si="170"/>
        <v>QPM</v>
      </c>
      <c r="AC2697" t="str">
        <f t="shared" si="171"/>
        <v>GA01W-4254</v>
      </c>
      <c r="AD2697" t="str">
        <f>_xlfn.IFNA(VLOOKUP(PrivateSchedule[[#This Row],[ow]],RTARoutes[[StageCodes]:[RouteID]],6,FALSE), VLOOKUP(PrivateSchedule[[#This Row],[re]],RTARoutes[[StageCodes]:[RouteID]],6,FALSE))</f>
        <v>PVT132</v>
      </c>
      <c r="AE2697" t="str" cm="1">
        <f t="array" ref="AE2697">_xlfn.IFS( NOT(ISNA(VLOOKUP(PrivateSchedule[[#This Row],[ow]],RTARoutes[[StageCodes]:[RouteID]],6,FALSE))), "O",  NOT(ISNA(VLOOKUP(PrivateSchedule[[#This Row],[re]],RTARoutes[[StageCodes]:[RouteID]],6,FALSE))), "R")</f>
        <v>O</v>
      </c>
      <c r="AF2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698" spans="2:33">
      <c r="O2698" s="171" t="s">
        <v>1890</v>
      </c>
      <c r="T2698" s="173" t="s">
        <v>1048</v>
      </c>
      <c r="U2698" t="str">
        <f t="shared" si="168"/>
        <v>MARGAO-CURCHOREM</v>
      </c>
      <c r="V2698" s="163">
        <v>0.47569444444444442</v>
      </c>
      <c r="AA2698" s="165" t="str">
        <f t="shared" si="169"/>
        <v/>
      </c>
      <c r="AB2698" t="str">
        <f t="shared" si="170"/>
        <v>QPM</v>
      </c>
      <c r="AC2698" t="str">
        <f t="shared" si="171"/>
        <v>GA01W-4254</v>
      </c>
      <c r="AD2698" t="str">
        <f>_xlfn.IFNA(VLOOKUP(PrivateSchedule[[#This Row],[ow]],RTARoutes[[StageCodes]:[RouteID]],6,FALSE), VLOOKUP(PrivateSchedule[[#This Row],[re]],RTARoutes[[StageCodes]:[RouteID]],6,FALSE))</f>
        <v>PVT132</v>
      </c>
      <c r="AE2698" t="str" cm="1">
        <f t="array" ref="AE2698">_xlfn.IFS( NOT(ISNA(VLOOKUP(PrivateSchedule[[#This Row],[ow]],RTARoutes[[StageCodes]:[RouteID]],6,FALSE))), "O",  NOT(ISNA(VLOOKUP(PrivateSchedule[[#This Row],[re]],RTARoutes[[StageCodes]:[RouteID]],6,FALSE))), "R")</f>
        <v>R</v>
      </c>
      <c r="AF2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699" spans="2:33">
      <c r="O2699" s="171" t="s">
        <v>1048</v>
      </c>
      <c r="T2699" s="173" t="s">
        <v>1535</v>
      </c>
      <c r="U2699" t="str">
        <f t="shared" si="168"/>
        <v>CURCHOREM-KALAY</v>
      </c>
      <c r="V2699" s="163">
        <v>0.52083333333333337</v>
      </c>
      <c r="AA2699" s="165" t="str">
        <f t="shared" si="169"/>
        <v/>
      </c>
      <c r="AB2699" t="str">
        <f t="shared" si="170"/>
        <v>QPM</v>
      </c>
      <c r="AC2699" t="str">
        <f t="shared" si="171"/>
        <v>GA01W-4254</v>
      </c>
      <c r="AD2699" t="str">
        <f>_xlfn.IFNA(VLOOKUP(PrivateSchedule[[#This Row],[ow]],RTARoutes[[StageCodes]:[RouteID]],6,FALSE), VLOOKUP(PrivateSchedule[[#This Row],[re]],RTARoutes[[StageCodes]:[RouteID]],6,FALSE))</f>
        <v>PVT139</v>
      </c>
      <c r="AE2699" t="str" cm="1">
        <f t="array" ref="AE2699">_xlfn.IFS( NOT(ISNA(VLOOKUP(PrivateSchedule[[#This Row],[ow]],RTARoutes[[StageCodes]:[RouteID]],6,FALSE))), "O",  NOT(ISNA(VLOOKUP(PrivateSchedule[[#This Row],[re]],RTARoutes[[StageCodes]:[RouteID]],6,FALSE))), "R")</f>
        <v>O</v>
      </c>
      <c r="AF2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2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2700" spans="2:33">
      <c r="O2700" s="171" t="s">
        <v>1535</v>
      </c>
      <c r="T2700" s="173" t="s">
        <v>2586</v>
      </c>
      <c r="U2700" t="str">
        <f t="shared" si="168"/>
        <v>KALAY-SANGUEM</v>
      </c>
      <c r="V2700" s="163">
        <v>0.60416666666666663</v>
      </c>
      <c r="AA2700" s="165" t="str">
        <f t="shared" si="169"/>
        <v/>
      </c>
      <c r="AB2700" t="str">
        <f t="shared" si="170"/>
        <v>QPM</v>
      </c>
      <c r="AC2700" t="str">
        <f t="shared" si="171"/>
        <v>GA01W-4254</v>
      </c>
      <c r="AD2700" t="str">
        <f>_xlfn.IFNA(VLOOKUP(PrivateSchedule[[#This Row],[ow]],RTARoutes[[StageCodes]:[RouteID]],6,FALSE), VLOOKUP(PrivateSchedule[[#This Row],[re]],RTARoutes[[StageCodes]:[RouteID]],6,FALSE))</f>
        <v>PVT225</v>
      </c>
      <c r="AE2700" t="str" cm="1">
        <f t="array" ref="AE2700">_xlfn.IFS( NOT(ISNA(VLOOKUP(PrivateSchedule[[#This Row],[ow]],RTARoutes[[StageCodes]:[RouteID]],6,FALSE))), "O",  NOT(ISNA(VLOOKUP(PrivateSchedule[[#This Row],[re]],RTARoutes[[StageCodes]:[RouteID]],6,FALSE))), "R")</f>
        <v>O</v>
      </c>
      <c r="AF2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701" spans="2:33">
      <c r="O2701" s="171" t="s">
        <v>2586</v>
      </c>
      <c r="T2701" s="173" t="s">
        <v>1048</v>
      </c>
      <c r="U2701" t="str">
        <f t="shared" si="168"/>
        <v>SANGUEM-CURCHOREM</v>
      </c>
      <c r="V2701" s="163">
        <v>0.63541666666666663</v>
      </c>
      <c r="AA2701" s="165" t="str">
        <f t="shared" si="169"/>
        <v/>
      </c>
      <c r="AB2701" t="str">
        <f t="shared" si="170"/>
        <v>QPM</v>
      </c>
      <c r="AC2701" t="str">
        <f t="shared" si="171"/>
        <v>GA01W-4254</v>
      </c>
      <c r="AD2701" t="str">
        <f>_xlfn.IFNA(VLOOKUP(PrivateSchedule[[#This Row],[ow]],RTARoutes[[StageCodes]:[RouteID]],6,FALSE), VLOOKUP(PrivateSchedule[[#This Row],[re]],RTARoutes[[StageCodes]:[RouteID]],6,FALSE))</f>
        <v>PVT158</v>
      </c>
      <c r="AE2701" t="str" cm="1">
        <f t="array" ref="AE2701">_xlfn.IFS( NOT(ISNA(VLOOKUP(PrivateSchedule[[#This Row],[ow]],RTARoutes[[StageCodes]:[RouteID]],6,FALSE))), "O",  NOT(ISNA(VLOOKUP(PrivateSchedule[[#This Row],[re]],RTARoutes[[StageCodes]:[RouteID]],6,FALSE))), "R")</f>
        <v>R</v>
      </c>
      <c r="AF2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02" spans="2:33">
      <c r="O2702" s="171" t="s">
        <v>1048</v>
      </c>
      <c r="T2702" s="173" t="s">
        <v>1890</v>
      </c>
      <c r="U2702" t="str">
        <f t="shared" si="168"/>
        <v>CURCHOREM-MARGAO</v>
      </c>
      <c r="V2702" s="163">
        <v>0.65277777777777779</v>
      </c>
      <c r="AA2702" s="165" t="str">
        <f t="shared" si="169"/>
        <v/>
      </c>
      <c r="AB2702" t="str">
        <f t="shared" si="170"/>
        <v>QPM</v>
      </c>
      <c r="AC2702" t="str">
        <f t="shared" si="171"/>
        <v>GA01W-4254</v>
      </c>
      <c r="AD2702" t="str">
        <f>_xlfn.IFNA(VLOOKUP(PrivateSchedule[[#This Row],[ow]],RTARoutes[[StageCodes]:[RouteID]],6,FALSE), VLOOKUP(PrivateSchedule[[#This Row],[re]],RTARoutes[[StageCodes]:[RouteID]],6,FALSE))</f>
        <v>PVT132</v>
      </c>
      <c r="AE2702" t="str" cm="1">
        <f t="array" ref="AE2702">_xlfn.IFS( NOT(ISNA(VLOOKUP(PrivateSchedule[[#This Row],[ow]],RTARoutes[[StageCodes]:[RouteID]],6,FALSE))), "O",  NOT(ISNA(VLOOKUP(PrivateSchedule[[#This Row],[re]],RTARoutes[[StageCodes]:[RouteID]],6,FALSE))), "R")</f>
        <v>O</v>
      </c>
      <c r="AF2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03" spans="2:33">
      <c r="O2703" s="171" t="s">
        <v>1890</v>
      </c>
      <c r="T2703" s="173" t="s">
        <v>1048</v>
      </c>
      <c r="U2703" t="str">
        <f t="shared" si="168"/>
        <v>MARGAO-CURCHOREM</v>
      </c>
      <c r="V2703" s="163">
        <v>0.71527777777777779</v>
      </c>
      <c r="AA2703" s="165" t="str">
        <f t="shared" si="169"/>
        <v/>
      </c>
      <c r="AB2703" t="str">
        <f t="shared" si="170"/>
        <v>QPM</v>
      </c>
      <c r="AC2703" t="str">
        <f t="shared" si="171"/>
        <v>GA01W-4254</v>
      </c>
      <c r="AD2703" t="str">
        <f>_xlfn.IFNA(VLOOKUP(PrivateSchedule[[#This Row],[ow]],RTARoutes[[StageCodes]:[RouteID]],6,FALSE), VLOOKUP(PrivateSchedule[[#This Row],[re]],RTARoutes[[StageCodes]:[RouteID]],6,FALSE))</f>
        <v>PVT132</v>
      </c>
      <c r="AE2703" t="str" cm="1">
        <f t="array" ref="AE2703">_xlfn.IFS( NOT(ISNA(VLOOKUP(PrivateSchedule[[#This Row],[ow]],RTARoutes[[StageCodes]:[RouteID]],6,FALSE))), "O",  NOT(ISNA(VLOOKUP(PrivateSchedule[[#This Row],[re]],RTARoutes[[StageCodes]:[RouteID]],6,FALSE))), "R")</f>
        <v>R</v>
      </c>
      <c r="AF2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704" spans="2:33">
      <c r="O2704" s="171" t="s">
        <v>1048</v>
      </c>
      <c r="T2704" s="173" t="s">
        <v>1535</v>
      </c>
      <c r="U2704" t="str">
        <f t="shared" si="168"/>
        <v>CURCHOREM-KALAY</v>
      </c>
      <c r="V2704" s="163">
        <v>0.76736111111111116</v>
      </c>
      <c r="AA2704" s="165" t="str">
        <f t="shared" si="169"/>
        <v/>
      </c>
      <c r="AB2704" t="str">
        <f t="shared" si="170"/>
        <v>QPM</v>
      </c>
      <c r="AC2704" t="str">
        <f t="shared" si="171"/>
        <v>GA01W-4254</v>
      </c>
      <c r="AD2704" t="str">
        <f>_xlfn.IFNA(VLOOKUP(PrivateSchedule[[#This Row],[ow]],RTARoutes[[StageCodes]:[RouteID]],6,FALSE), VLOOKUP(PrivateSchedule[[#This Row],[re]],RTARoutes[[StageCodes]:[RouteID]],6,FALSE))</f>
        <v>PVT139</v>
      </c>
      <c r="AE2704" t="str" cm="1">
        <f t="array" ref="AE2704">_xlfn.IFS( NOT(ISNA(VLOOKUP(PrivateSchedule[[#This Row],[ow]],RTARoutes[[StageCodes]:[RouteID]],6,FALSE))), "O",  NOT(ISNA(VLOOKUP(PrivateSchedule[[#This Row],[re]],RTARoutes[[StageCodes]:[RouteID]],6,FALSE))), "R")</f>
        <v>O</v>
      </c>
      <c r="AF2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2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2705" spans="2:33">
      <c r="B2705" s="171" t="s">
        <v>4402</v>
      </c>
      <c r="C2705" s="172" t="s">
        <v>4403</v>
      </c>
      <c r="E2705" s="176">
        <v>36763</v>
      </c>
      <c r="F2705" s="177">
        <v>44067</v>
      </c>
      <c r="G2705" s="171" t="s">
        <v>4404</v>
      </c>
      <c r="J2705" s="171" t="s">
        <v>4405</v>
      </c>
      <c r="L2705" s="172" t="s">
        <v>16</v>
      </c>
      <c r="M2705" s="198">
        <v>28</v>
      </c>
      <c r="N2705" s="199">
        <v>11</v>
      </c>
      <c r="O2705" s="171" t="s">
        <v>2013</v>
      </c>
      <c r="T2705" s="173" t="s">
        <v>1042</v>
      </c>
      <c r="U2705" t="str">
        <f t="shared" si="168"/>
        <v>MORPIRLA-CUNCOLIM</v>
      </c>
      <c r="V2705" s="163">
        <v>0.35416666666666669</v>
      </c>
      <c r="AA2705" s="165" t="str">
        <f t="shared" si="169"/>
        <v/>
      </c>
      <c r="AB2705" t="str">
        <f t="shared" si="170"/>
        <v>QPM</v>
      </c>
      <c r="AC2705" t="str">
        <f t="shared" si="171"/>
        <v>GA02T-4566</v>
      </c>
      <c r="AD2705" t="e">
        <f>_xlfn.IFNA(VLOOKUP(PrivateSchedule[[#This Row],[ow]],RTARoutes[[StageCodes]:[RouteID]],6,FALSE), VLOOKUP(PrivateSchedule[[#This Row],[re]],RTARoutes[[StageCodes]:[RouteID]],6,FALSE))</f>
        <v>#N/A</v>
      </c>
      <c r="AE2705" t="e" cm="1">
        <f t="array" ref="AE2705">_xlfn.IFS( NOT(ISNA(VLOOKUP(PrivateSchedule[[#This Row],[ow]],RTARoutes[[StageCodes]:[RouteID]],6,FALSE))), "O",  NOT(ISNA(VLOOKUP(PrivateSchedule[[#This Row],[re]],RTARoutes[[StageCodes]:[RouteID]],6,FALSE))), "R")</f>
        <v>#N/A</v>
      </c>
      <c r="AF2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MPR-*CUN</v>
      </c>
      <c r="AG2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CUN-*MPR</v>
      </c>
    </row>
    <row r="2706" spans="2:33">
      <c r="O2706" s="171" t="s">
        <v>1042</v>
      </c>
      <c r="T2706" s="173" t="s">
        <v>1048</v>
      </c>
      <c r="U2706" t="str">
        <f t="shared" si="168"/>
        <v>CUNCOLIM-CURCHOREM</v>
      </c>
      <c r="V2706" s="163">
        <v>0.38541666666666669</v>
      </c>
      <c r="AA2706" s="165" t="str">
        <f t="shared" si="169"/>
        <v/>
      </c>
      <c r="AB2706" t="str">
        <f t="shared" si="170"/>
        <v>QPM</v>
      </c>
      <c r="AC2706" t="str">
        <f t="shared" si="171"/>
        <v>GA02T-4566</v>
      </c>
      <c r="AD2706" t="str">
        <f>_xlfn.IFNA(VLOOKUP(PrivateSchedule[[#This Row],[ow]],RTARoutes[[StageCodes]:[RouteID]],6,FALSE), VLOOKUP(PrivateSchedule[[#This Row],[re]],RTARoutes[[StageCodes]:[RouteID]],6,FALSE))</f>
        <v>PVT124</v>
      </c>
      <c r="AE2706" t="str" cm="1">
        <f t="array" ref="AE2706">_xlfn.IFS( NOT(ISNA(VLOOKUP(PrivateSchedule[[#This Row],[ow]],RTARoutes[[StageCodes]:[RouteID]],6,FALSE))), "O",  NOT(ISNA(VLOOKUP(PrivateSchedule[[#This Row],[re]],RTARoutes[[StageCodes]:[RouteID]],6,FALSE))), "R")</f>
        <v>O</v>
      </c>
      <c r="AF2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07" spans="2:33">
      <c r="O2707" s="171" t="s">
        <v>1048</v>
      </c>
      <c r="T2707" s="173" t="s">
        <v>2586</v>
      </c>
      <c r="U2707" t="str">
        <f t="shared" si="168"/>
        <v>CURCHOREM-SANGUEM</v>
      </c>
      <c r="V2707" s="163">
        <v>0.4201388888888889</v>
      </c>
      <c r="AA2707" s="165" t="str">
        <f t="shared" si="169"/>
        <v/>
      </c>
      <c r="AB2707" t="str">
        <f t="shared" si="170"/>
        <v>QPM</v>
      </c>
      <c r="AC2707" t="str">
        <f t="shared" si="171"/>
        <v>GA02T-4566</v>
      </c>
      <c r="AD2707" t="str">
        <f>_xlfn.IFNA(VLOOKUP(PrivateSchedule[[#This Row],[ow]],RTARoutes[[StageCodes]:[RouteID]],6,FALSE), VLOOKUP(PrivateSchedule[[#This Row],[re]],RTARoutes[[StageCodes]:[RouteID]],6,FALSE))</f>
        <v>PVT158</v>
      </c>
      <c r="AE2707" t="str" cm="1">
        <f t="array" ref="AE2707">_xlfn.IFS( NOT(ISNA(VLOOKUP(PrivateSchedule[[#This Row],[ow]],RTARoutes[[StageCodes]:[RouteID]],6,FALSE))), "O",  NOT(ISNA(VLOOKUP(PrivateSchedule[[#This Row],[re]],RTARoutes[[StageCodes]:[RouteID]],6,FALSE))), "R")</f>
        <v>O</v>
      </c>
      <c r="AF2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2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2708" spans="2:33">
      <c r="O2708" s="171" t="s">
        <v>2586</v>
      </c>
      <c r="T2708" s="173" t="s">
        <v>1048</v>
      </c>
      <c r="U2708" t="str">
        <f t="shared" si="168"/>
        <v>SANGUEM-CURCHOREM</v>
      </c>
      <c r="V2708" s="163">
        <v>0.44791666666666669</v>
      </c>
      <c r="AA2708" s="165" t="str">
        <f t="shared" si="169"/>
        <v/>
      </c>
      <c r="AB2708" t="str">
        <f t="shared" si="170"/>
        <v>QPM</v>
      </c>
      <c r="AC2708" t="str">
        <f t="shared" si="171"/>
        <v>GA02T-4566</v>
      </c>
      <c r="AD2708" t="str">
        <f>_xlfn.IFNA(VLOOKUP(PrivateSchedule[[#This Row],[ow]],RTARoutes[[StageCodes]:[RouteID]],6,FALSE), VLOOKUP(PrivateSchedule[[#This Row],[re]],RTARoutes[[StageCodes]:[RouteID]],6,FALSE))</f>
        <v>PVT158</v>
      </c>
      <c r="AE2708" t="str" cm="1">
        <f t="array" ref="AE2708">_xlfn.IFS( NOT(ISNA(VLOOKUP(PrivateSchedule[[#This Row],[ow]],RTARoutes[[StageCodes]:[RouteID]],6,FALSE))), "O",  NOT(ISNA(VLOOKUP(PrivateSchedule[[#This Row],[re]],RTARoutes[[StageCodes]:[RouteID]],6,FALSE))), "R")</f>
        <v>R</v>
      </c>
      <c r="AF2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09" spans="2:33">
      <c r="O2709" s="171" t="s">
        <v>1048</v>
      </c>
      <c r="T2709" s="173" t="s">
        <v>2013</v>
      </c>
      <c r="U2709" t="str">
        <f t="shared" si="168"/>
        <v>CURCHOREM-MORPIRLA</v>
      </c>
      <c r="V2709" s="163">
        <v>0.47222222222222221</v>
      </c>
      <c r="AA2709" s="165" t="str">
        <f t="shared" si="169"/>
        <v/>
      </c>
      <c r="AB2709" t="str">
        <f t="shared" si="170"/>
        <v>QPM</v>
      </c>
      <c r="AC2709" t="str">
        <f t="shared" si="171"/>
        <v>GA02T-4566</v>
      </c>
      <c r="AD2709" t="str">
        <f>_xlfn.IFNA(VLOOKUP(PrivateSchedule[[#This Row],[ow]],RTARoutes[[StageCodes]:[RouteID]],6,FALSE), VLOOKUP(PrivateSchedule[[#This Row],[re]],RTARoutes[[StageCodes]:[RouteID]],6,FALSE))</f>
        <v>PVT147</v>
      </c>
      <c r="AE2709" t="str" cm="1">
        <f t="array" ref="AE2709">_xlfn.IFS( NOT(ISNA(VLOOKUP(PrivateSchedule[[#This Row],[ow]],RTARoutes[[StageCodes]:[RouteID]],6,FALSE))), "O",  NOT(ISNA(VLOOKUP(PrivateSchedule[[#This Row],[re]],RTARoutes[[StageCodes]:[RouteID]],6,FALSE))), "R")</f>
        <v>O</v>
      </c>
      <c r="AF2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CUR-*MPR</v>
      </c>
      <c r="AG2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MPR-*CUR</v>
      </c>
    </row>
    <row r="2710" spans="2:33">
      <c r="O2710" s="171" t="s">
        <v>2013</v>
      </c>
      <c r="T2710" s="173" t="s">
        <v>1042</v>
      </c>
      <c r="U2710" t="str">
        <f t="shared" si="168"/>
        <v>MORPIRLA-CUNCOLIM</v>
      </c>
      <c r="V2710" s="163">
        <v>0.52430555555555558</v>
      </c>
      <c r="AA2710" s="165" t="str">
        <f t="shared" si="169"/>
        <v/>
      </c>
      <c r="AB2710" t="str">
        <f t="shared" si="170"/>
        <v>QPM</v>
      </c>
      <c r="AC2710" t="str">
        <f t="shared" si="171"/>
        <v>GA02T-4566</v>
      </c>
      <c r="AD2710" t="e">
        <f>_xlfn.IFNA(VLOOKUP(PrivateSchedule[[#This Row],[ow]],RTARoutes[[StageCodes]:[RouteID]],6,FALSE), VLOOKUP(PrivateSchedule[[#This Row],[re]],RTARoutes[[StageCodes]:[RouteID]],6,FALSE))</f>
        <v>#N/A</v>
      </c>
      <c r="AE2710" t="e" cm="1">
        <f t="array" ref="AE2710">_xlfn.IFS( NOT(ISNA(VLOOKUP(PrivateSchedule[[#This Row],[ow]],RTARoutes[[StageCodes]:[RouteID]],6,FALSE))), "O",  NOT(ISNA(VLOOKUP(PrivateSchedule[[#This Row],[re]],RTARoutes[[StageCodes]:[RouteID]],6,FALSE))), "R")</f>
        <v>#N/A</v>
      </c>
      <c r="AF2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MPR-*CUN</v>
      </c>
      <c r="AG2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CUN-*MPR</v>
      </c>
    </row>
    <row r="2711" spans="2:33">
      <c r="O2711" s="171" t="s">
        <v>1042</v>
      </c>
      <c r="T2711" s="173" t="s">
        <v>1048</v>
      </c>
      <c r="U2711" t="str">
        <f t="shared" si="168"/>
        <v>CUNCOLIM-CURCHOREM</v>
      </c>
      <c r="V2711" s="163">
        <v>0.59027777777777779</v>
      </c>
      <c r="AA2711" s="165" t="str">
        <f t="shared" si="169"/>
        <v/>
      </c>
      <c r="AB2711" t="str">
        <f t="shared" si="170"/>
        <v>QPM</v>
      </c>
      <c r="AC2711" t="str">
        <f t="shared" si="171"/>
        <v>GA02T-4566</v>
      </c>
      <c r="AD2711" t="str">
        <f>_xlfn.IFNA(VLOOKUP(PrivateSchedule[[#This Row],[ow]],RTARoutes[[StageCodes]:[RouteID]],6,FALSE), VLOOKUP(PrivateSchedule[[#This Row],[re]],RTARoutes[[StageCodes]:[RouteID]],6,FALSE))</f>
        <v>PVT124</v>
      </c>
      <c r="AE2711" t="str" cm="1">
        <f t="array" ref="AE2711">_xlfn.IFS( NOT(ISNA(VLOOKUP(PrivateSchedule[[#This Row],[ow]],RTARoutes[[StageCodes]:[RouteID]],6,FALSE))), "O",  NOT(ISNA(VLOOKUP(PrivateSchedule[[#This Row],[re]],RTARoutes[[StageCodes]:[RouteID]],6,FALSE))), "R")</f>
        <v>O</v>
      </c>
      <c r="AF2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12" spans="2:33">
      <c r="O2712" s="171" t="s">
        <v>1048</v>
      </c>
      <c r="T2712" s="173" t="s">
        <v>2586</v>
      </c>
      <c r="U2712" t="str">
        <f t="shared" si="168"/>
        <v>CURCHOREM-SANGUEM</v>
      </c>
      <c r="V2712" s="163">
        <v>0.62847222222222221</v>
      </c>
      <c r="AA2712" s="165" t="str">
        <f t="shared" si="169"/>
        <v/>
      </c>
      <c r="AB2712" t="str">
        <f t="shared" si="170"/>
        <v>QPM</v>
      </c>
      <c r="AC2712" t="str">
        <f t="shared" si="171"/>
        <v>GA02T-4566</v>
      </c>
      <c r="AD2712" t="str">
        <f>_xlfn.IFNA(VLOOKUP(PrivateSchedule[[#This Row],[ow]],RTARoutes[[StageCodes]:[RouteID]],6,FALSE), VLOOKUP(PrivateSchedule[[#This Row],[re]],RTARoutes[[StageCodes]:[RouteID]],6,FALSE))</f>
        <v>PVT158</v>
      </c>
      <c r="AE2712" t="str" cm="1">
        <f t="array" ref="AE2712">_xlfn.IFS( NOT(ISNA(VLOOKUP(PrivateSchedule[[#This Row],[ow]],RTARoutes[[StageCodes]:[RouteID]],6,FALSE))), "O",  NOT(ISNA(VLOOKUP(PrivateSchedule[[#This Row],[re]],RTARoutes[[StageCodes]:[RouteID]],6,FALSE))), "R")</f>
        <v>O</v>
      </c>
      <c r="AF2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2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2713" spans="2:33">
      <c r="O2713" s="171" t="s">
        <v>2586</v>
      </c>
      <c r="T2713" s="173" t="s">
        <v>1048</v>
      </c>
      <c r="U2713" t="str">
        <f t="shared" si="168"/>
        <v>SANGUEM-CURCHOREM</v>
      </c>
      <c r="V2713" s="163">
        <v>0.65625</v>
      </c>
      <c r="AA2713" s="165" t="str">
        <f t="shared" si="169"/>
        <v/>
      </c>
      <c r="AB2713" t="str">
        <f t="shared" si="170"/>
        <v>QPM</v>
      </c>
      <c r="AC2713" t="str">
        <f t="shared" si="171"/>
        <v>GA02T-4566</v>
      </c>
      <c r="AD2713" t="str">
        <f>_xlfn.IFNA(VLOOKUP(PrivateSchedule[[#This Row],[ow]],RTARoutes[[StageCodes]:[RouteID]],6,FALSE), VLOOKUP(PrivateSchedule[[#This Row],[re]],RTARoutes[[StageCodes]:[RouteID]],6,FALSE))</f>
        <v>PVT158</v>
      </c>
      <c r="AE2713" t="str" cm="1">
        <f t="array" ref="AE2713">_xlfn.IFS( NOT(ISNA(VLOOKUP(PrivateSchedule[[#This Row],[ow]],RTARoutes[[StageCodes]:[RouteID]],6,FALSE))), "O",  NOT(ISNA(VLOOKUP(PrivateSchedule[[#This Row],[re]],RTARoutes[[StageCodes]:[RouteID]],6,FALSE))), "R")</f>
        <v>R</v>
      </c>
      <c r="AF2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14" spans="2:33">
      <c r="O2714" s="171" t="s">
        <v>1048</v>
      </c>
      <c r="T2714" s="173" t="s">
        <v>1042</v>
      </c>
      <c r="U2714" t="str">
        <f t="shared" si="168"/>
        <v>CURCHOREM-CUNCOLIM</v>
      </c>
      <c r="V2714" s="163">
        <v>0.67361111111111116</v>
      </c>
      <c r="AA2714" s="165" t="str">
        <f t="shared" si="169"/>
        <v/>
      </c>
      <c r="AB2714" t="str">
        <f t="shared" si="170"/>
        <v>QPM</v>
      </c>
      <c r="AC2714" t="str">
        <f t="shared" si="171"/>
        <v>GA02T-4566</v>
      </c>
      <c r="AD2714" t="str">
        <f>_xlfn.IFNA(VLOOKUP(PrivateSchedule[[#This Row],[ow]],RTARoutes[[StageCodes]:[RouteID]],6,FALSE), VLOOKUP(PrivateSchedule[[#This Row],[re]],RTARoutes[[StageCodes]:[RouteID]],6,FALSE))</f>
        <v>PVT124</v>
      </c>
      <c r="AE2714" t="str" cm="1">
        <f t="array" ref="AE2714">_xlfn.IFS( NOT(ISNA(VLOOKUP(PrivateSchedule[[#This Row],[ow]],RTARoutes[[StageCodes]:[RouteID]],6,FALSE))), "O",  NOT(ISNA(VLOOKUP(PrivateSchedule[[#This Row],[re]],RTARoutes[[StageCodes]:[RouteID]],6,FALSE))), "R")</f>
        <v>R</v>
      </c>
      <c r="AF2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CUR-*CUN</v>
      </c>
      <c r="AG2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CUN-*CUR</v>
      </c>
    </row>
    <row r="2715" spans="2:33">
      <c r="O2715" s="171" t="s">
        <v>1042</v>
      </c>
      <c r="T2715" s="173" t="s">
        <v>1048</v>
      </c>
      <c r="U2715" t="str">
        <f t="shared" si="168"/>
        <v>CUNCOLIM-CURCHOREM</v>
      </c>
      <c r="V2715" s="163">
        <v>0.71180555555555558</v>
      </c>
      <c r="AA2715" s="165" t="str">
        <f t="shared" si="169"/>
        <v/>
      </c>
      <c r="AB2715" t="str">
        <f t="shared" si="170"/>
        <v>QPM</v>
      </c>
      <c r="AC2715" t="str">
        <f t="shared" si="171"/>
        <v>GA02T-4566</v>
      </c>
      <c r="AD2715" t="str">
        <f>_xlfn.IFNA(VLOOKUP(PrivateSchedule[[#This Row],[ow]],RTARoutes[[StageCodes]:[RouteID]],6,FALSE), VLOOKUP(PrivateSchedule[[#This Row],[re]],RTARoutes[[StageCodes]:[RouteID]],6,FALSE))</f>
        <v>PVT124</v>
      </c>
      <c r="AE2715" t="str" cm="1">
        <f t="array" ref="AE2715">_xlfn.IFS( NOT(ISNA(VLOOKUP(PrivateSchedule[[#This Row],[ow]],RTARoutes[[StageCodes]:[RouteID]],6,FALSE))), "O",  NOT(ISNA(VLOOKUP(PrivateSchedule[[#This Row],[re]],RTARoutes[[StageCodes]:[RouteID]],6,FALSE))), "R")</f>
        <v>O</v>
      </c>
      <c r="AF2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16" spans="2:33">
      <c r="O2716" s="171" t="s">
        <v>1048</v>
      </c>
      <c r="T2716" s="173" t="s">
        <v>2013</v>
      </c>
      <c r="U2716" t="str">
        <f t="shared" si="168"/>
        <v>CURCHOREM-MORPIRLA</v>
      </c>
      <c r="V2716" s="163">
        <v>0.67708333333333337</v>
      </c>
      <c r="AA2716" s="165" t="str">
        <f t="shared" si="169"/>
        <v/>
      </c>
      <c r="AB2716" t="str">
        <f t="shared" si="170"/>
        <v>QPM</v>
      </c>
      <c r="AC2716" t="str">
        <f t="shared" si="171"/>
        <v>GA02T-4566</v>
      </c>
      <c r="AD2716" t="str">
        <f>_xlfn.IFNA(VLOOKUP(PrivateSchedule[[#This Row],[ow]],RTARoutes[[StageCodes]:[RouteID]],6,FALSE), VLOOKUP(PrivateSchedule[[#This Row],[re]],RTARoutes[[StageCodes]:[RouteID]],6,FALSE))</f>
        <v>PVT147</v>
      </c>
      <c r="AE2716" t="str" cm="1">
        <f t="array" ref="AE2716">_xlfn.IFS( NOT(ISNA(VLOOKUP(PrivateSchedule[[#This Row],[ow]],RTARoutes[[StageCodes]:[RouteID]],6,FALSE))), "O",  NOT(ISNA(VLOOKUP(PrivateSchedule[[#This Row],[re]],RTARoutes[[StageCodes]:[RouteID]],6,FALSE))), "R")</f>
        <v>O</v>
      </c>
      <c r="AF2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CUR-*MPR</v>
      </c>
      <c r="AG2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MPR-*CUR</v>
      </c>
    </row>
    <row r="2717" spans="2:33">
      <c r="B2717" s="171" t="s">
        <v>4406</v>
      </c>
      <c r="C2717" s="172" t="s">
        <v>4407</v>
      </c>
      <c r="E2717" s="176">
        <v>36465</v>
      </c>
      <c r="F2717" s="177">
        <v>45891</v>
      </c>
      <c r="G2717" s="171" t="s">
        <v>4408</v>
      </c>
      <c r="J2717" s="171" t="s">
        <v>4409</v>
      </c>
      <c r="L2717" s="172" t="s">
        <v>16</v>
      </c>
      <c r="M2717" s="198">
        <v>28</v>
      </c>
      <c r="N2717" s="199">
        <v>11</v>
      </c>
      <c r="O2717" s="171" t="s">
        <v>1064</v>
      </c>
      <c r="T2717" s="173" t="s">
        <v>2013</v>
      </c>
      <c r="U2717" t="str">
        <f t="shared" si="168"/>
        <v>DABEM-MORPIRLA</v>
      </c>
      <c r="V2717" s="163">
        <v>0.31597222222222221</v>
      </c>
      <c r="AA2717" s="165" t="str">
        <f t="shared" si="169"/>
        <v/>
      </c>
      <c r="AB2717" t="str">
        <f t="shared" si="170"/>
        <v>QPM</v>
      </c>
      <c r="AC2717" t="str">
        <f t="shared" si="171"/>
        <v>GA02Z-5999</v>
      </c>
      <c r="AD2717" t="str">
        <f>_xlfn.IFNA(VLOOKUP(PrivateSchedule[[#This Row],[ow]],RTARoutes[[StageCodes]:[RouteID]],6,FALSE), VLOOKUP(PrivateSchedule[[#This Row],[re]],RTARoutes[[StageCodes]:[RouteID]],6,FALSE))</f>
        <v>PVT176</v>
      </c>
      <c r="AE2717" t="str" cm="1">
        <f t="array" ref="AE2717">_xlfn.IFS( NOT(ISNA(VLOOKUP(PrivateSchedule[[#This Row],[ow]],RTARoutes[[StageCodes]:[RouteID]],6,FALSE))), "O",  NOT(ISNA(VLOOKUP(PrivateSchedule[[#This Row],[re]],RTARoutes[[StageCodes]:[RouteID]],6,FALSE))), "R")</f>
        <v>O</v>
      </c>
      <c r="AF2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DBE-*MPR</v>
      </c>
      <c r="AG2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MPR-*DBE</v>
      </c>
    </row>
    <row r="2718" spans="2:33">
      <c r="O2718" s="171" t="s">
        <v>2013</v>
      </c>
      <c r="T2718" s="173" t="s">
        <v>1238</v>
      </c>
      <c r="U2718" t="str">
        <f t="shared" si="168"/>
        <v>MORPIRLA-FATORPA</v>
      </c>
      <c r="V2718" s="163">
        <v>0.32291666666666669</v>
      </c>
      <c r="AA2718" s="165" t="str">
        <f t="shared" si="169"/>
        <v/>
      </c>
      <c r="AB2718" t="str">
        <f t="shared" si="170"/>
        <v>QPM</v>
      </c>
      <c r="AC2718" t="str">
        <f t="shared" si="171"/>
        <v>GA02Z-5999</v>
      </c>
      <c r="AD2718" t="str">
        <f>_xlfn.IFNA(VLOOKUP(PrivateSchedule[[#This Row],[ow]],RTARoutes[[StageCodes]:[RouteID]],6,FALSE), VLOOKUP(PrivateSchedule[[#This Row],[re]],RTARoutes[[StageCodes]:[RouteID]],6,FALSE))</f>
        <v>PVT184</v>
      </c>
      <c r="AE2718" t="str" cm="1">
        <f t="array" ref="AE2718">_xlfn.IFS( NOT(ISNA(VLOOKUP(PrivateSchedule[[#This Row],[ow]],RTARoutes[[StageCodes]:[RouteID]],6,FALSE))), "O",  NOT(ISNA(VLOOKUP(PrivateSchedule[[#This Row],[re]],RTARoutes[[StageCodes]:[RouteID]],6,FALSE))), "R")</f>
        <v>R</v>
      </c>
      <c r="AF2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MPR-*FTR</v>
      </c>
      <c r="AG2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FTR-*MPR</v>
      </c>
    </row>
    <row r="2719" spans="2:33">
      <c r="O2719" s="171" t="s">
        <v>1238</v>
      </c>
      <c r="T2719" s="173" t="s">
        <v>1042</v>
      </c>
      <c r="U2719" t="str">
        <f t="shared" si="168"/>
        <v>FATORPA-CUNCOLIM</v>
      </c>
      <c r="V2719" s="163">
        <v>0.33333333333333331</v>
      </c>
      <c r="AA2719" s="165" t="str">
        <f t="shared" si="169"/>
        <v/>
      </c>
      <c r="AB2719" t="str">
        <f t="shared" si="170"/>
        <v>QPM</v>
      </c>
      <c r="AC2719" t="str">
        <f t="shared" si="171"/>
        <v>GA02Z-5999</v>
      </c>
      <c r="AD2719" t="str">
        <f>_xlfn.IFNA(VLOOKUP(PrivateSchedule[[#This Row],[ow]],RTARoutes[[StageCodes]:[RouteID]],6,FALSE), VLOOKUP(PrivateSchedule[[#This Row],[re]],RTARoutes[[StageCodes]:[RouteID]],6,FALSE))</f>
        <v>PVT125</v>
      </c>
      <c r="AE2719" t="str" cm="1">
        <f t="array" ref="AE2719">_xlfn.IFS( NOT(ISNA(VLOOKUP(PrivateSchedule[[#This Row],[ow]],RTARoutes[[StageCodes]:[RouteID]],6,FALSE))), "O",  NOT(ISNA(VLOOKUP(PrivateSchedule[[#This Row],[re]],RTARoutes[[StageCodes]:[RouteID]],6,FALSE))), "R")</f>
        <v>R</v>
      </c>
      <c r="AF2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FTR-*CUN</v>
      </c>
      <c r="AG2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CUN-*FTR</v>
      </c>
    </row>
    <row r="2720" spans="2:33">
      <c r="O2720" s="171" t="s">
        <v>1042</v>
      </c>
      <c r="T2720" s="173" t="s">
        <v>1048</v>
      </c>
      <c r="U2720" t="str">
        <f t="shared" si="168"/>
        <v>CUNCOLIM-CURCHOREM</v>
      </c>
      <c r="V2720" s="163">
        <v>0.3611111111111111</v>
      </c>
      <c r="AA2720" s="165" t="str">
        <f t="shared" si="169"/>
        <v/>
      </c>
      <c r="AB2720" t="str">
        <f t="shared" si="170"/>
        <v>QPM</v>
      </c>
      <c r="AC2720" t="str">
        <f t="shared" si="171"/>
        <v>GA02Z-5999</v>
      </c>
      <c r="AD2720" t="str">
        <f>_xlfn.IFNA(VLOOKUP(PrivateSchedule[[#This Row],[ow]],RTARoutes[[StageCodes]:[RouteID]],6,FALSE), VLOOKUP(PrivateSchedule[[#This Row],[re]],RTARoutes[[StageCodes]:[RouteID]],6,FALSE))</f>
        <v>PVT124</v>
      </c>
      <c r="AE2720" t="str" cm="1">
        <f t="array" ref="AE2720">_xlfn.IFS( NOT(ISNA(VLOOKUP(PrivateSchedule[[#This Row],[ow]],RTARoutes[[StageCodes]:[RouteID]],6,FALSE))), "O",  NOT(ISNA(VLOOKUP(PrivateSchedule[[#This Row],[re]],RTARoutes[[StageCodes]:[RouteID]],6,FALSE))), "R")</f>
        <v>O</v>
      </c>
      <c r="AF2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21" spans="2:33">
      <c r="O2721" s="171" t="s">
        <v>1048</v>
      </c>
      <c r="T2721" s="173" t="s">
        <v>1238</v>
      </c>
      <c r="U2721" t="str">
        <f t="shared" si="168"/>
        <v>CURCHOREM-FATORPA</v>
      </c>
      <c r="V2721" s="163">
        <v>0.3923611111111111</v>
      </c>
      <c r="AA2721" s="165" t="str">
        <f t="shared" si="169"/>
        <v/>
      </c>
      <c r="AB2721" t="str">
        <f t="shared" si="170"/>
        <v>QPM</v>
      </c>
      <c r="AC2721" t="str">
        <f t="shared" si="171"/>
        <v>GA02Z-5999</v>
      </c>
      <c r="AD2721" t="str">
        <f>_xlfn.IFNA(VLOOKUP(PrivateSchedule[[#This Row],[ow]],RTARoutes[[StageCodes]:[RouteID]],6,FALSE), VLOOKUP(PrivateSchedule[[#This Row],[re]],RTARoutes[[StageCodes]:[RouteID]],6,FALSE))</f>
        <v>PVT137</v>
      </c>
      <c r="AE2721" t="str" cm="1">
        <f t="array" ref="AE2721">_xlfn.IFS( NOT(ISNA(VLOOKUP(PrivateSchedule[[#This Row],[ow]],RTARoutes[[StageCodes]:[RouteID]],6,FALSE))), "O",  NOT(ISNA(VLOOKUP(PrivateSchedule[[#This Row],[re]],RTARoutes[[StageCodes]:[RouteID]],6,FALSE))), "R")</f>
        <v>O</v>
      </c>
      <c r="AF2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22" spans="2:33">
      <c r="O2722" s="171" t="s">
        <v>1238</v>
      </c>
      <c r="T2722" s="173" t="s">
        <v>1042</v>
      </c>
      <c r="U2722" t="str">
        <f t="shared" si="168"/>
        <v>FATORPA-CUNCOLIM</v>
      </c>
      <c r="V2722" s="163">
        <v>0.4375</v>
      </c>
      <c r="AA2722" s="165" t="str">
        <f t="shared" si="169"/>
        <v/>
      </c>
      <c r="AB2722" t="str">
        <f t="shared" si="170"/>
        <v>QPM</v>
      </c>
      <c r="AC2722" t="str">
        <f t="shared" si="171"/>
        <v>GA02Z-5999</v>
      </c>
      <c r="AD2722" t="str">
        <f>_xlfn.IFNA(VLOOKUP(PrivateSchedule[[#This Row],[ow]],RTARoutes[[StageCodes]:[RouteID]],6,FALSE), VLOOKUP(PrivateSchedule[[#This Row],[re]],RTARoutes[[StageCodes]:[RouteID]],6,FALSE))</f>
        <v>PVT125</v>
      </c>
      <c r="AE2722" t="str" cm="1">
        <f t="array" ref="AE2722">_xlfn.IFS( NOT(ISNA(VLOOKUP(PrivateSchedule[[#This Row],[ow]],RTARoutes[[StageCodes]:[RouteID]],6,FALSE))), "O",  NOT(ISNA(VLOOKUP(PrivateSchedule[[#This Row],[re]],RTARoutes[[StageCodes]:[RouteID]],6,FALSE))), "R")</f>
        <v>R</v>
      </c>
      <c r="AF2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FTR-*CUN</v>
      </c>
      <c r="AG2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CUN-*FTR</v>
      </c>
    </row>
    <row r="2723" spans="2:33">
      <c r="O2723" s="171" t="s">
        <v>1042</v>
      </c>
      <c r="T2723" s="173" t="s">
        <v>1048</v>
      </c>
      <c r="U2723" t="str">
        <f t="shared" si="168"/>
        <v>CUNCOLIM-CURCHOREM</v>
      </c>
      <c r="V2723" s="163">
        <v>0.44791666666666669</v>
      </c>
      <c r="AA2723" s="165" t="str">
        <f t="shared" si="169"/>
        <v/>
      </c>
      <c r="AB2723" t="str">
        <f t="shared" si="170"/>
        <v>QPM</v>
      </c>
      <c r="AC2723" t="str">
        <f t="shared" si="171"/>
        <v>GA02Z-5999</v>
      </c>
      <c r="AD2723" t="str">
        <f>_xlfn.IFNA(VLOOKUP(PrivateSchedule[[#This Row],[ow]],RTARoutes[[StageCodes]:[RouteID]],6,FALSE), VLOOKUP(PrivateSchedule[[#This Row],[re]],RTARoutes[[StageCodes]:[RouteID]],6,FALSE))</f>
        <v>PVT124</v>
      </c>
      <c r="AE2723" t="str" cm="1">
        <f t="array" ref="AE2723">_xlfn.IFS( NOT(ISNA(VLOOKUP(PrivateSchedule[[#This Row],[ow]],RTARoutes[[StageCodes]:[RouteID]],6,FALSE))), "O",  NOT(ISNA(VLOOKUP(PrivateSchedule[[#This Row],[re]],RTARoutes[[StageCodes]:[RouteID]],6,FALSE))), "R")</f>
        <v>O</v>
      </c>
      <c r="AF2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24" spans="2:33">
      <c r="O2724" s="171" t="s">
        <v>1048</v>
      </c>
      <c r="T2724" s="173" t="s">
        <v>1238</v>
      </c>
      <c r="U2724" t="str">
        <f t="shared" si="168"/>
        <v>CURCHOREM-FATORPA</v>
      </c>
      <c r="V2724" s="163">
        <v>0.50694444444444442</v>
      </c>
      <c r="AA2724" s="165" t="str">
        <f t="shared" si="169"/>
        <v/>
      </c>
      <c r="AB2724" t="str">
        <f t="shared" si="170"/>
        <v>QPM</v>
      </c>
      <c r="AC2724" t="str">
        <f t="shared" si="171"/>
        <v>GA02Z-5999</v>
      </c>
      <c r="AD2724" t="str">
        <f>_xlfn.IFNA(VLOOKUP(PrivateSchedule[[#This Row],[ow]],RTARoutes[[StageCodes]:[RouteID]],6,FALSE), VLOOKUP(PrivateSchedule[[#This Row],[re]],RTARoutes[[StageCodes]:[RouteID]],6,FALSE))</f>
        <v>PVT137</v>
      </c>
      <c r="AE2724" t="str" cm="1">
        <f t="array" ref="AE2724">_xlfn.IFS( NOT(ISNA(VLOOKUP(PrivateSchedule[[#This Row],[ow]],RTARoutes[[StageCodes]:[RouteID]],6,FALSE))), "O",  NOT(ISNA(VLOOKUP(PrivateSchedule[[#This Row],[re]],RTARoutes[[StageCodes]:[RouteID]],6,FALSE))), "R")</f>
        <v>O</v>
      </c>
      <c r="AF2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25" spans="2:33">
      <c r="O2725" s="171" t="s">
        <v>1238</v>
      </c>
      <c r="T2725" s="173" t="s">
        <v>1064</v>
      </c>
      <c r="U2725" t="str">
        <f t="shared" si="168"/>
        <v>FATORPA-DABEM</v>
      </c>
      <c r="V2725" s="163">
        <v>0.54861111111111116</v>
      </c>
      <c r="AA2725" s="165" t="str">
        <f t="shared" si="169"/>
        <v/>
      </c>
      <c r="AB2725" t="str">
        <f t="shared" si="170"/>
        <v>QPM</v>
      </c>
      <c r="AC2725" t="str">
        <f t="shared" si="171"/>
        <v>GA02Z-5999</v>
      </c>
      <c r="AD2725" t="e">
        <f>_xlfn.IFNA(VLOOKUP(PrivateSchedule[[#This Row],[ow]],RTARoutes[[StageCodes]:[RouteID]],6,FALSE), VLOOKUP(PrivateSchedule[[#This Row],[re]],RTARoutes[[StageCodes]:[RouteID]],6,FALSE))</f>
        <v>#N/A</v>
      </c>
      <c r="AE2725" t="e" cm="1">
        <f t="array" ref="AE2725">_xlfn.IFS( NOT(ISNA(VLOOKUP(PrivateSchedule[[#This Row],[ow]],RTARoutes[[StageCodes]:[RouteID]],6,FALSE))), "O",  NOT(ISNA(VLOOKUP(PrivateSchedule[[#This Row],[re]],RTARoutes[[StageCodes]:[RouteID]],6,FALSE))), "R")</f>
        <v>#N/A</v>
      </c>
      <c r="AF2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FTR-*DBE</v>
      </c>
      <c r="AG2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DBE-*FTR</v>
      </c>
    </row>
    <row r="2726" spans="2:33">
      <c r="O2726" s="171" t="s">
        <v>1064</v>
      </c>
      <c r="T2726" s="173" t="s">
        <v>2013</v>
      </c>
      <c r="U2726" t="str">
        <f t="shared" si="168"/>
        <v>DABEM-MORPIRLA</v>
      </c>
      <c r="V2726" s="163">
        <v>0.61458333333333337</v>
      </c>
      <c r="AA2726" s="165" t="str">
        <f t="shared" si="169"/>
        <v/>
      </c>
      <c r="AB2726" t="str">
        <f t="shared" si="170"/>
        <v>QPM</v>
      </c>
      <c r="AC2726" t="str">
        <f t="shared" si="171"/>
        <v>GA02Z-5999</v>
      </c>
      <c r="AD2726" t="str">
        <f>_xlfn.IFNA(VLOOKUP(PrivateSchedule[[#This Row],[ow]],RTARoutes[[StageCodes]:[RouteID]],6,FALSE), VLOOKUP(PrivateSchedule[[#This Row],[re]],RTARoutes[[StageCodes]:[RouteID]],6,FALSE))</f>
        <v>PVT176</v>
      </c>
      <c r="AE2726" t="str" cm="1">
        <f t="array" ref="AE2726">_xlfn.IFS( NOT(ISNA(VLOOKUP(PrivateSchedule[[#This Row],[ow]],RTARoutes[[StageCodes]:[RouteID]],6,FALSE))), "O",  NOT(ISNA(VLOOKUP(PrivateSchedule[[#This Row],[re]],RTARoutes[[StageCodes]:[RouteID]],6,FALSE))), "R")</f>
        <v>O</v>
      </c>
      <c r="AF2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DBE-*MPR</v>
      </c>
      <c r="AG2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MPR-*DBE</v>
      </c>
    </row>
    <row r="2727" spans="2:33">
      <c r="O2727" s="171" t="s">
        <v>2013</v>
      </c>
      <c r="T2727" s="173" t="s">
        <v>1042</v>
      </c>
      <c r="U2727" t="str">
        <f t="shared" si="168"/>
        <v>MORPIRLA-CUNCOLIM</v>
      </c>
      <c r="V2727" s="163">
        <v>0.63541666666666663</v>
      </c>
      <c r="AA2727" s="165" t="str">
        <f t="shared" si="169"/>
        <v/>
      </c>
      <c r="AB2727" t="str">
        <f t="shared" si="170"/>
        <v>QPM</v>
      </c>
      <c r="AC2727" t="str">
        <f t="shared" si="171"/>
        <v>GA02Z-5999</v>
      </c>
      <c r="AD2727" t="e">
        <f>_xlfn.IFNA(VLOOKUP(PrivateSchedule[[#This Row],[ow]],RTARoutes[[StageCodes]:[RouteID]],6,FALSE), VLOOKUP(PrivateSchedule[[#This Row],[re]],RTARoutes[[StageCodes]:[RouteID]],6,FALSE))</f>
        <v>#N/A</v>
      </c>
      <c r="AE2727" t="e" cm="1">
        <f t="array" ref="AE2727">_xlfn.IFS( NOT(ISNA(VLOOKUP(PrivateSchedule[[#This Row],[ow]],RTARoutes[[StageCodes]:[RouteID]],6,FALSE))), "O",  NOT(ISNA(VLOOKUP(PrivateSchedule[[#This Row],[re]],RTARoutes[[StageCodes]:[RouteID]],6,FALSE))), "R")</f>
        <v>#N/A</v>
      </c>
      <c r="AF2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MPR-*CUN</v>
      </c>
      <c r="AG2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CUN-*MPR</v>
      </c>
    </row>
    <row r="2728" spans="2:33">
      <c r="O2728" s="171" t="s">
        <v>1042</v>
      </c>
      <c r="T2728" s="173" t="s">
        <v>1048</v>
      </c>
      <c r="U2728" t="str">
        <f t="shared" si="168"/>
        <v>CUNCOLIM-CURCHOREM</v>
      </c>
      <c r="V2728" s="163">
        <v>0.65625</v>
      </c>
      <c r="AA2728" s="165" t="str">
        <f t="shared" si="169"/>
        <v/>
      </c>
      <c r="AB2728" t="str">
        <f t="shared" si="170"/>
        <v>QPM</v>
      </c>
      <c r="AC2728" t="str">
        <f t="shared" si="171"/>
        <v>GA02Z-5999</v>
      </c>
      <c r="AD2728" t="str">
        <f>_xlfn.IFNA(VLOOKUP(PrivateSchedule[[#This Row],[ow]],RTARoutes[[StageCodes]:[RouteID]],6,FALSE), VLOOKUP(PrivateSchedule[[#This Row],[re]],RTARoutes[[StageCodes]:[RouteID]],6,FALSE))</f>
        <v>PVT124</v>
      </c>
      <c r="AE2728" t="str" cm="1">
        <f t="array" ref="AE2728">_xlfn.IFS( NOT(ISNA(VLOOKUP(PrivateSchedule[[#This Row],[ow]],RTARoutes[[StageCodes]:[RouteID]],6,FALSE))), "O",  NOT(ISNA(VLOOKUP(PrivateSchedule[[#This Row],[re]],RTARoutes[[StageCodes]:[RouteID]],6,FALSE))), "R")</f>
        <v>O</v>
      </c>
      <c r="AF2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2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2729" spans="2:33">
      <c r="O2729" s="171" t="s">
        <v>1048</v>
      </c>
      <c r="T2729" s="173" t="s">
        <v>1064</v>
      </c>
      <c r="U2729" t="str">
        <f t="shared" si="168"/>
        <v>CURCHOREM-DABEM</v>
      </c>
      <c r="V2729" s="163">
        <v>0.70833333333333337</v>
      </c>
      <c r="AA2729" s="165" t="str">
        <f t="shared" si="169"/>
        <v/>
      </c>
      <c r="AB2729" t="str">
        <f t="shared" si="170"/>
        <v>QPM</v>
      </c>
      <c r="AC2729" t="str">
        <f t="shared" si="171"/>
        <v>GA02Z-5999</v>
      </c>
      <c r="AD2729" t="str">
        <f>_xlfn.IFNA(VLOOKUP(PrivateSchedule[[#This Row],[ow]],RTARoutes[[StageCodes]:[RouteID]],6,FALSE), VLOOKUP(PrivateSchedule[[#This Row],[re]],RTARoutes[[StageCodes]:[RouteID]],6,FALSE))</f>
        <v>PVT134</v>
      </c>
      <c r="AE2729" t="str" cm="1">
        <f t="array" ref="AE2729">_xlfn.IFS( NOT(ISNA(VLOOKUP(PrivateSchedule[[#This Row],[ow]],RTARoutes[[StageCodes]:[RouteID]],6,FALSE))), "O",  NOT(ISNA(VLOOKUP(PrivateSchedule[[#This Row],[re]],RTARoutes[[StageCodes]:[RouteID]],6,FALSE))), "R")</f>
        <v>O</v>
      </c>
      <c r="AF2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CUR-*DBE</v>
      </c>
      <c r="AG2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DBE-*CUR</v>
      </c>
    </row>
    <row r="2730" spans="2:33">
      <c r="B2730" s="171" t="s">
        <v>4410</v>
      </c>
      <c r="C2730" s="172" t="s">
        <v>4411</v>
      </c>
      <c r="E2730" s="176">
        <v>38748</v>
      </c>
      <c r="F2730" s="177">
        <v>44226</v>
      </c>
      <c r="G2730" s="171" t="s">
        <v>4412</v>
      </c>
      <c r="J2730" s="171" t="s">
        <v>4413</v>
      </c>
      <c r="L2730" s="172" t="s">
        <v>16</v>
      </c>
      <c r="M2730" s="198">
        <v>28</v>
      </c>
      <c r="N2730" s="199">
        <v>11</v>
      </c>
      <c r="O2730" s="171" t="s">
        <v>668</v>
      </c>
      <c r="T2730" s="173" t="s">
        <v>1048</v>
      </c>
      <c r="U2730" t="str">
        <f t="shared" si="168"/>
        <v>BALLI-CURCHOREM</v>
      </c>
      <c r="V2730" s="163">
        <v>0.29166666666666669</v>
      </c>
      <c r="AA2730" s="165" t="str">
        <f t="shared" si="169"/>
        <v/>
      </c>
      <c r="AB2730" t="str">
        <f t="shared" si="170"/>
        <v>QPM</v>
      </c>
      <c r="AC2730" t="str">
        <f t="shared" si="171"/>
        <v>GA09U-0595</v>
      </c>
      <c r="AD2730" t="str">
        <f>_xlfn.IFNA(VLOOKUP(PrivateSchedule[[#This Row],[ow]],RTARoutes[[StageCodes]:[RouteID]],6,FALSE), VLOOKUP(PrivateSchedule[[#This Row],[re]],RTARoutes[[StageCodes]:[RouteID]],6,FALSE))</f>
        <v>PVT81</v>
      </c>
      <c r="AE2730" t="str" cm="1">
        <f t="array" ref="AE2730">_xlfn.IFS( NOT(ISNA(VLOOKUP(PrivateSchedule[[#This Row],[ow]],RTARoutes[[StageCodes]:[RouteID]],6,FALSE))), "O",  NOT(ISNA(VLOOKUP(PrivateSchedule[[#This Row],[re]],RTARoutes[[StageCodes]:[RouteID]],6,FALSE))), "R")</f>
        <v>O</v>
      </c>
      <c r="AF2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BLI-*CUR</v>
      </c>
      <c r="AG2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CUR-*BLI</v>
      </c>
    </row>
    <row r="2731" spans="2:33">
      <c r="O2731" s="171" t="s">
        <v>1048</v>
      </c>
      <c r="T2731" s="173" t="s">
        <v>2719</v>
      </c>
      <c r="U2731" t="str">
        <f t="shared" si="168"/>
        <v>CURCHOREM-SHRISTHAL</v>
      </c>
      <c r="V2731" s="163">
        <v>0.33333333333333331</v>
      </c>
      <c r="AA2731" s="165" t="str">
        <f t="shared" si="169"/>
        <v/>
      </c>
      <c r="AB2731" t="str">
        <f t="shared" si="170"/>
        <v>QPM</v>
      </c>
      <c r="AC2731" t="str">
        <f t="shared" si="171"/>
        <v>GA09U-0595</v>
      </c>
      <c r="AD2731" t="str">
        <f>_xlfn.IFNA(VLOOKUP(PrivateSchedule[[#This Row],[ow]],RTARoutes[[StageCodes]:[RouteID]],6,FALSE), VLOOKUP(PrivateSchedule[[#This Row],[re]],RTARoutes[[StageCodes]:[RouteID]],6,FALSE))</f>
        <v>PVT163</v>
      </c>
      <c r="AE2731" t="str" cm="1">
        <f t="array" ref="AE2731">_xlfn.IFS( NOT(ISNA(VLOOKUP(PrivateSchedule[[#This Row],[ow]],RTARoutes[[StageCodes]:[RouteID]],6,FALSE))), "O",  NOT(ISNA(VLOOKUP(PrivateSchedule[[#This Row],[re]],RTARoutes[[StageCodes]:[RouteID]],6,FALSE))), "R")</f>
        <v>O</v>
      </c>
      <c r="AF2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CUR-*SRI</v>
      </c>
      <c r="AG2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SRI-*CUR</v>
      </c>
    </row>
    <row r="2732" spans="2:33">
      <c r="O2732" s="171" t="s">
        <v>2719</v>
      </c>
      <c r="T2732" s="173" t="s">
        <v>877</v>
      </c>
      <c r="U2732" t="str">
        <f t="shared" si="168"/>
        <v>SHRISTHAL-CANACONA</v>
      </c>
      <c r="V2732" s="163">
        <v>0.39583333333333331</v>
      </c>
      <c r="AA2732" s="165" t="str">
        <f t="shared" si="169"/>
        <v/>
      </c>
      <c r="AB2732" t="str">
        <f t="shared" si="170"/>
        <v>QPM</v>
      </c>
      <c r="AC2732" t="str">
        <f t="shared" si="171"/>
        <v>GA09U-0595</v>
      </c>
      <c r="AD2732" t="e">
        <f>_xlfn.IFNA(VLOOKUP(PrivateSchedule[[#This Row],[ow]],RTARoutes[[StageCodes]:[RouteID]],6,FALSE), VLOOKUP(PrivateSchedule[[#This Row],[re]],RTARoutes[[StageCodes]:[RouteID]],6,FALSE))</f>
        <v>#N/A</v>
      </c>
      <c r="AE2732" t="e" cm="1">
        <f t="array" ref="AE2732">_xlfn.IFS( NOT(ISNA(VLOOKUP(PrivateSchedule[[#This Row],[ow]],RTARoutes[[StageCodes]:[RouteID]],6,FALSE))), "O",  NOT(ISNA(VLOOKUP(PrivateSchedule[[#This Row],[re]],RTARoutes[[StageCodes]:[RouteID]],6,FALSE))), "R")</f>
        <v>#N/A</v>
      </c>
      <c r="AF2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SRI-*CNC</v>
      </c>
      <c r="AG2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CNC-*SRI</v>
      </c>
    </row>
    <row r="2733" spans="2:33">
      <c r="O2733" s="171" t="s">
        <v>877</v>
      </c>
      <c r="T2733" s="173" t="s">
        <v>668</v>
      </c>
      <c r="U2733" t="str">
        <f t="shared" si="168"/>
        <v>CANACONA-BALLI</v>
      </c>
      <c r="V2733" s="163">
        <v>0.4236111111111111</v>
      </c>
      <c r="AA2733" s="165" t="str">
        <f t="shared" si="169"/>
        <v/>
      </c>
      <c r="AB2733" t="str">
        <f t="shared" si="170"/>
        <v>QPM</v>
      </c>
      <c r="AC2733" t="str">
        <f t="shared" si="171"/>
        <v>GA09U-0595</v>
      </c>
      <c r="AD2733" t="e">
        <f>_xlfn.IFNA(VLOOKUP(PrivateSchedule[[#This Row],[ow]],RTARoutes[[StageCodes]:[RouteID]],6,FALSE), VLOOKUP(PrivateSchedule[[#This Row],[re]],RTARoutes[[StageCodes]:[RouteID]],6,FALSE))</f>
        <v>#N/A</v>
      </c>
      <c r="AE2733" t="e" cm="1">
        <f t="array" ref="AE2733">_xlfn.IFS( NOT(ISNA(VLOOKUP(PrivateSchedule[[#This Row],[ow]],RTARoutes[[StageCodes]:[RouteID]],6,FALSE))), "O",  NOT(ISNA(VLOOKUP(PrivateSchedule[[#This Row],[re]],RTARoutes[[StageCodes]:[RouteID]],6,FALSE))), "R")</f>
        <v>#N/A</v>
      </c>
      <c r="AF2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CNC-*BLI</v>
      </c>
      <c r="AG2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BLI-*CNC</v>
      </c>
    </row>
    <row r="2734" spans="2:33">
      <c r="O2734" s="171" t="s">
        <v>1048</v>
      </c>
      <c r="T2734" s="173" t="s">
        <v>877</v>
      </c>
      <c r="U2734" t="str">
        <f t="shared" si="168"/>
        <v>CURCHOREM-CANACONA</v>
      </c>
      <c r="V2734" s="163">
        <v>0.47916666666666669</v>
      </c>
      <c r="AA2734" s="165" t="str">
        <f t="shared" si="169"/>
        <v/>
      </c>
      <c r="AB2734" t="str">
        <f t="shared" si="170"/>
        <v>QPM</v>
      </c>
      <c r="AC2734" t="str">
        <f t="shared" si="171"/>
        <v>GA09U-0595</v>
      </c>
      <c r="AD2734" t="str">
        <f>_xlfn.IFNA(VLOOKUP(PrivateSchedule[[#This Row],[ow]],RTARoutes[[StageCodes]:[RouteID]],6,FALSE), VLOOKUP(PrivateSchedule[[#This Row],[re]],RTARoutes[[StageCodes]:[RouteID]],6,FALSE))</f>
        <v>PVT106</v>
      </c>
      <c r="AE2734" t="str" cm="1">
        <f t="array" ref="AE2734">_xlfn.IFS( NOT(ISNA(VLOOKUP(PrivateSchedule[[#This Row],[ow]],RTARoutes[[StageCodes]:[RouteID]],6,FALSE))), "O",  NOT(ISNA(VLOOKUP(PrivateSchedule[[#This Row],[re]],RTARoutes[[StageCodes]:[RouteID]],6,FALSE))), "R")</f>
        <v>R</v>
      </c>
      <c r="AF2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CUR-*CNC</v>
      </c>
      <c r="AG2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CNC-*CUR</v>
      </c>
    </row>
    <row r="2735" spans="2:33">
      <c r="O2735" s="171" t="s">
        <v>877</v>
      </c>
      <c r="T2735" s="173" t="s">
        <v>3283</v>
      </c>
      <c r="U2735" t="str">
        <f t="shared" si="168"/>
        <v>CANACONA-KHOLA</v>
      </c>
      <c r="V2735" s="163">
        <v>0.63194444444444442</v>
      </c>
      <c r="AA2735" s="165" t="str">
        <f t="shared" si="169"/>
        <v/>
      </c>
      <c r="AB2735" t="str">
        <f t="shared" si="170"/>
        <v>QPM</v>
      </c>
      <c r="AC2735" t="str">
        <f t="shared" si="171"/>
        <v>GA09U-0595</v>
      </c>
      <c r="AD2735" t="str">
        <f>_xlfn.IFNA(VLOOKUP(PrivateSchedule[[#This Row],[ow]],RTARoutes[[StageCodes]:[RouteID]],6,FALSE), VLOOKUP(PrivateSchedule[[#This Row],[re]],RTARoutes[[StageCodes]:[RouteID]],6,FALSE))</f>
        <v>PVT108</v>
      </c>
      <c r="AE2735" t="str" cm="1">
        <f t="array" ref="AE2735">_xlfn.IFS( NOT(ISNA(VLOOKUP(PrivateSchedule[[#This Row],[ow]],RTARoutes[[StageCodes]:[RouteID]],6,FALSE))), "O",  NOT(ISNA(VLOOKUP(PrivateSchedule[[#This Row],[re]],RTARoutes[[StageCodes]:[RouteID]],6,FALSE))), "R")</f>
        <v>O</v>
      </c>
      <c r="AF2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CNC-*KOA</v>
      </c>
      <c r="AG2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KOA-*CNC</v>
      </c>
    </row>
    <row r="2736" spans="2:33">
      <c r="O2736" s="171" t="s">
        <v>3283</v>
      </c>
      <c r="T2736" s="173" t="s">
        <v>877</v>
      </c>
      <c r="U2736" t="str">
        <f t="shared" si="168"/>
        <v>KHOLA-CANACONA</v>
      </c>
      <c r="V2736" s="163">
        <v>0.69791666666666663</v>
      </c>
      <c r="AA2736" s="165" t="str">
        <f t="shared" si="169"/>
        <v/>
      </c>
      <c r="AB2736" t="str">
        <f t="shared" si="170"/>
        <v>QPM</v>
      </c>
      <c r="AC2736" t="str">
        <f t="shared" si="171"/>
        <v>GA09U-0595</v>
      </c>
      <c r="AD2736" t="str">
        <f>_xlfn.IFNA(VLOOKUP(PrivateSchedule[[#This Row],[ow]],RTARoutes[[StageCodes]:[RouteID]],6,FALSE), VLOOKUP(PrivateSchedule[[#This Row],[re]],RTARoutes[[StageCodes]:[RouteID]],6,FALSE))</f>
        <v>PVT108</v>
      </c>
      <c r="AE2736" t="str" cm="1">
        <f t="array" ref="AE2736">_xlfn.IFS( NOT(ISNA(VLOOKUP(PrivateSchedule[[#This Row],[ow]],RTARoutes[[StageCodes]:[RouteID]],6,FALSE))), "O",  NOT(ISNA(VLOOKUP(PrivateSchedule[[#This Row],[re]],RTARoutes[[StageCodes]:[RouteID]],6,FALSE))), "R")</f>
        <v>R</v>
      </c>
      <c r="AF2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KOA-*CNC</v>
      </c>
      <c r="AG2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CNC-*KOA</v>
      </c>
    </row>
    <row r="2737" spans="2:33">
      <c r="O2737" s="171" t="s">
        <v>877</v>
      </c>
      <c r="T2737" s="173" t="s">
        <v>1048</v>
      </c>
      <c r="U2737" t="str">
        <f t="shared" si="168"/>
        <v>CANACONA-CURCHOREM</v>
      </c>
      <c r="V2737" s="163">
        <v>0.72916666666666663</v>
      </c>
      <c r="AA2737" s="165" t="str">
        <f t="shared" si="169"/>
        <v/>
      </c>
      <c r="AB2737" t="str">
        <f t="shared" si="170"/>
        <v>QPM</v>
      </c>
      <c r="AC2737" t="str">
        <f t="shared" si="171"/>
        <v>GA09U-0595</v>
      </c>
      <c r="AD2737" t="str">
        <f>_xlfn.IFNA(VLOOKUP(PrivateSchedule[[#This Row],[ow]],RTARoutes[[StageCodes]:[RouteID]],6,FALSE), VLOOKUP(PrivateSchedule[[#This Row],[re]],RTARoutes[[StageCodes]:[RouteID]],6,FALSE))</f>
        <v>PVT106</v>
      </c>
      <c r="AE2737" t="str" cm="1">
        <f t="array" ref="AE2737">_xlfn.IFS( NOT(ISNA(VLOOKUP(PrivateSchedule[[#This Row],[ow]],RTARoutes[[StageCodes]:[RouteID]],6,FALSE))), "O",  NOT(ISNA(VLOOKUP(PrivateSchedule[[#This Row],[re]],RTARoutes[[StageCodes]:[RouteID]],6,FALSE))), "R")</f>
        <v>O</v>
      </c>
      <c r="AF2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CNC-*CUR</v>
      </c>
      <c r="AG2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CUR-*CNC</v>
      </c>
    </row>
    <row r="2738" spans="2:33">
      <c r="O2738" s="171" t="s">
        <v>1048</v>
      </c>
      <c r="T2738" s="173" t="s">
        <v>1238</v>
      </c>
      <c r="U2738" t="str">
        <f t="shared" si="168"/>
        <v>CURCHOREM-FATORPA</v>
      </c>
      <c r="V2738" s="163">
        <v>0.8125</v>
      </c>
      <c r="AA2738" s="165" t="str">
        <f t="shared" si="169"/>
        <v/>
      </c>
      <c r="AB2738" t="str">
        <f t="shared" si="170"/>
        <v>QPM</v>
      </c>
      <c r="AC2738" t="str">
        <f t="shared" si="171"/>
        <v>GA09U-0595</v>
      </c>
      <c r="AD2738" t="str">
        <f>_xlfn.IFNA(VLOOKUP(PrivateSchedule[[#This Row],[ow]],RTARoutes[[StageCodes]:[RouteID]],6,FALSE), VLOOKUP(PrivateSchedule[[#This Row],[re]],RTARoutes[[StageCodes]:[RouteID]],6,FALSE))</f>
        <v>PVT137</v>
      </c>
      <c r="AE2738" t="str" cm="1">
        <f t="array" ref="AE2738">_xlfn.IFS( NOT(ISNA(VLOOKUP(PrivateSchedule[[#This Row],[ow]],RTARoutes[[StageCodes]:[RouteID]],6,FALSE))), "O",  NOT(ISNA(VLOOKUP(PrivateSchedule[[#This Row],[re]],RTARoutes[[StageCodes]:[RouteID]],6,FALSE))), "R")</f>
        <v>O</v>
      </c>
      <c r="AF2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39" spans="2:33">
      <c r="B2739" s="171" t="s">
        <v>4414</v>
      </c>
      <c r="C2739" s="172" t="s">
        <v>4415</v>
      </c>
      <c r="E2739" s="176">
        <v>39764</v>
      </c>
      <c r="F2739" s="177">
        <v>45243</v>
      </c>
      <c r="G2739" s="171" t="s">
        <v>4416</v>
      </c>
      <c r="J2739" s="171" t="s">
        <v>4417</v>
      </c>
      <c r="L2739" s="172" t="s">
        <v>16</v>
      </c>
      <c r="M2739" s="198">
        <v>28</v>
      </c>
      <c r="N2739" s="199">
        <v>11</v>
      </c>
      <c r="O2739" s="171" t="s">
        <v>2586</v>
      </c>
      <c r="T2739" s="173" t="s">
        <v>1048</v>
      </c>
      <c r="U2739" t="str">
        <f t="shared" si="168"/>
        <v>SANGUEM-CURCHOREM</v>
      </c>
      <c r="V2739" s="163">
        <v>0.27083333333333331</v>
      </c>
      <c r="AA2739" s="165" t="str">
        <f t="shared" si="169"/>
        <v/>
      </c>
      <c r="AB2739" t="str">
        <f t="shared" si="170"/>
        <v>QPM</v>
      </c>
      <c r="AC2739" t="str">
        <f t="shared" si="171"/>
        <v>GA02Z -5333</v>
      </c>
      <c r="AD2739" t="str">
        <f>_xlfn.IFNA(VLOOKUP(PrivateSchedule[[#This Row],[ow]],RTARoutes[[StageCodes]:[RouteID]],6,FALSE), VLOOKUP(PrivateSchedule[[#This Row],[re]],RTARoutes[[StageCodes]:[RouteID]],6,FALSE))</f>
        <v>PVT158</v>
      </c>
      <c r="AE2739" t="str" cm="1">
        <f t="array" ref="AE2739">_xlfn.IFS( NOT(ISNA(VLOOKUP(PrivateSchedule[[#This Row],[ow]],RTARoutes[[StageCodes]:[RouteID]],6,FALSE))), "O",  NOT(ISNA(VLOOKUP(PrivateSchedule[[#This Row],[re]],RTARoutes[[StageCodes]:[RouteID]],6,FALSE))), "R")</f>
        <v>R</v>
      </c>
      <c r="AF2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40" spans="2:33">
      <c r="O2740" s="171" t="s">
        <v>1048</v>
      </c>
      <c r="T2740" s="173" t="s">
        <v>1890</v>
      </c>
      <c r="U2740" t="str">
        <f t="shared" si="168"/>
        <v>CURCHOREM-MARGAO</v>
      </c>
      <c r="V2740" s="163">
        <v>0.28472222222222221</v>
      </c>
      <c r="AA2740" s="165" t="str">
        <f t="shared" si="169"/>
        <v/>
      </c>
      <c r="AB2740" t="str">
        <f t="shared" si="170"/>
        <v>QPM</v>
      </c>
      <c r="AC2740" t="str">
        <f t="shared" si="171"/>
        <v>GA02Z -5333</v>
      </c>
      <c r="AD2740" t="str">
        <f>_xlfn.IFNA(VLOOKUP(PrivateSchedule[[#This Row],[ow]],RTARoutes[[StageCodes]:[RouteID]],6,FALSE), VLOOKUP(PrivateSchedule[[#This Row],[re]],RTARoutes[[StageCodes]:[RouteID]],6,FALSE))</f>
        <v>PVT132</v>
      </c>
      <c r="AE2740" t="str" cm="1">
        <f t="array" ref="AE2740">_xlfn.IFS( NOT(ISNA(VLOOKUP(PrivateSchedule[[#This Row],[ow]],RTARoutes[[StageCodes]:[RouteID]],6,FALSE))), "O",  NOT(ISNA(VLOOKUP(PrivateSchedule[[#This Row],[re]],RTARoutes[[StageCodes]:[RouteID]],6,FALSE))), "R")</f>
        <v>O</v>
      </c>
      <c r="AF2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41" spans="2:33">
      <c r="O2741" s="171" t="s">
        <v>1890</v>
      </c>
      <c r="T2741" s="173" t="s">
        <v>2586</v>
      </c>
      <c r="U2741" t="str">
        <f t="shared" si="168"/>
        <v>MARGAO-SANGUEM</v>
      </c>
      <c r="V2741" s="163">
        <v>0.34375</v>
      </c>
      <c r="AA2741" s="165" t="str">
        <f t="shared" si="169"/>
        <v/>
      </c>
      <c r="AB2741" t="str">
        <f t="shared" si="170"/>
        <v>QPM</v>
      </c>
      <c r="AC2741" t="str">
        <f t="shared" si="171"/>
        <v>GA02Z -5333</v>
      </c>
      <c r="AD2741" t="str">
        <f>_xlfn.IFNA(VLOOKUP(PrivateSchedule[[#This Row],[ow]],RTARoutes[[StageCodes]:[RouteID]],6,FALSE), VLOOKUP(PrivateSchedule[[#This Row],[re]],RTARoutes[[StageCodes]:[RouteID]],6,FALSE))</f>
        <v>PVT327</v>
      </c>
      <c r="AE2741" t="str" cm="1">
        <f t="array" ref="AE2741">_xlfn.IFS( NOT(ISNA(VLOOKUP(PrivateSchedule[[#This Row],[ow]],RTARoutes[[StageCodes]:[RouteID]],6,FALSE))), "O",  NOT(ISNA(VLOOKUP(PrivateSchedule[[#This Row],[re]],RTARoutes[[StageCodes]:[RouteID]],6,FALSE))), "R")</f>
        <v>O</v>
      </c>
      <c r="AF2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42" spans="2:33">
      <c r="O2742" s="171" t="s">
        <v>2586</v>
      </c>
      <c r="T2742" s="173" t="s">
        <v>1048</v>
      </c>
      <c r="U2742" t="str">
        <f t="shared" si="168"/>
        <v>SANGUEM-CURCHOREM</v>
      </c>
      <c r="V2742" s="163">
        <v>0.41666666666666669</v>
      </c>
      <c r="AA2742" s="165" t="str">
        <f t="shared" si="169"/>
        <v/>
      </c>
      <c r="AB2742" t="str">
        <f t="shared" si="170"/>
        <v>QPM</v>
      </c>
      <c r="AC2742" t="str">
        <f t="shared" si="171"/>
        <v>GA02Z -5333</v>
      </c>
      <c r="AD2742" t="str">
        <f>_xlfn.IFNA(VLOOKUP(PrivateSchedule[[#This Row],[ow]],RTARoutes[[StageCodes]:[RouteID]],6,FALSE), VLOOKUP(PrivateSchedule[[#This Row],[re]],RTARoutes[[StageCodes]:[RouteID]],6,FALSE))</f>
        <v>PVT158</v>
      </c>
      <c r="AE2742" t="str" cm="1">
        <f t="array" ref="AE2742">_xlfn.IFS( NOT(ISNA(VLOOKUP(PrivateSchedule[[#This Row],[ow]],RTARoutes[[StageCodes]:[RouteID]],6,FALSE))), "O",  NOT(ISNA(VLOOKUP(PrivateSchedule[[#This Row],[re]],RTARoutes[[StageCodes]:[RouteID]],6,FALSE))), "R")</f>
        <v>R</v>
      </c>
      <c r="AF2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43" spans="2:33">
      <c r="O2743" s="171" t="s">
        <v>1048</v>
      </c>
      <c r="T2743" s="173" t="s">
        <v>1890</v>
      </c>
      <c r="U2743" t="str">
        <f t="shared" si="168"/>
        <v>CURCHOREM-MARGAO</v>
      </c>
      <c r="V2743" s="163">
        <v>0.43402777777777779</v>
      </c>
      <c r="AA2743" s="165" t="str">
        <f t="shared" si="169"/>
        <v/>
      </c>
      <c r="AB2743" t="str">
        <f t="shared" si="170"/>
        <v>QPM</v>
      </c>
      <c r="AC2743" t="str">
        <f t="shared" si="171"/>
        <v>GA02Z -5333</v>
      </c>
      <c r="AD2743" t="str">
        <f>_xlfn.IFNA(VLOOKUP(PrivateSchedule[[#This Row],[ow]],RTARoutes[[StageCodes]:[RouteID]],6,FALSE), VLOOKUP(PrivateSchedule[[#This Row],[re]],RTARoutes[[StageCodes]:[RouteID]],6,FALSE))</f>
        <v>PVT132</v>
      </c>
      <c r="AE2743" t="str" cm="1">
        <f t="array" ref="AE2743">_xlfn.IFS( NOT(ISNA(VLOOKUP(PrivateSchedule[[#This Row],[ow]],RTARoutes[[StageCodes]:[RouteID]],6,FALSE))), "O",  NOT(ISNA(VLOOKUP(PrivateSchedule[[#This Row],[re]],RTARoutes[[StageCodes]:[RouteID]],6,FALSE))), "R")</f>
        <v>O</v>
      </c>
      <c r="AF2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44" spans="2:33">
      <c r="O2744" s="171" t="s">
        <v>1890</v>
      </c>
      <c r="T2744" s="173" t="s">
        <v>2586</v>
      </c>
      <c r="U2744" t="str">
        <f t="shared" si="168"/>
        <v>MARGAO-SANGUEM</v>
      </c>
      <c r="V2744" s="163">
        <v>0.52430555555555558</v>
      </c>
      <c r="AA2744" s="165" t="str">
        <f t="shared" si="169"/>
        <v/>
      </c>
      <c r="AB2744" t="str">
        <f t="shared" si="170"/>
        <v>QPM</v>
      </c>
      <c r="AC2744" t="str">
        <f t="shared" si="171"/>
        <v>GA02Z -5333</v>
      </c>
      <c r="AD2744" t="str">
        <f>_xlfn.IFNA(VLOOKUP(PrivateSchedule[[#This Row],[ow]],RTARoutes[[StageCodes]:[RouteID]],6,FALSE), VLOOKUP(PrivateSchedule[[#This Row],[re]],RTARoutes[[StageCodes]:[RouteID]],6,FALSE))</f>
        <v>PVT327</v>
      </c>
      <c r="AE2744" t="str" cm="1">
        <f t="array" ref="AE2744">_xlfn.IFS( NOT(ISNA(VLOOKUP(PrivateSchedule[[#This Row],[ow]],RTARoutes[[StageCodes]:[RouteID]],6,FALSE))), "O",  NOT(ISNA(VLOOKUP(PrivateSchedule[[#This Row],[re]],RTARoutes[[StageCodes]:[RouteID]],6,FALSE))), "R")</f>
        <v>O</v>
      </c>
      <c r="AF2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45" spans="2:33">
      <c r="O2745" s="171" t="s">
        <v>2586</v>
      </c>
      <c r="T2745" s="173" t="s">
        <v>1048</v>
      </c>
      <c r="U2745" t="str">
        <f t="shared" si="168"/>
        <v>SANGUEM-CURCHOREM</v>
      </c>
      <c r="V2745" s="163">
        <v>0.60763888888888884</v>
      </c>
      <c r="AA2745" s="165" t="str">
        <f t="shared" si="169"/>
        <v/>
      </c>
      <c r="AB2745" t="str">
        <f t="shared" si="170"/>
        <v>QPM</v>
      </c>
      <c r="AC2745" t="str">
        <f t="shared" si="171"/>
        <v>GA02Z -5333</v>
      </c>
      <c r="AD2745" t="str">
        <f>_xlfn.IFNA(VLOOKUP(PrivateSchedule[[#This Row],[ow]],RTARoutes[[StageCodes]:[RouteID]],6,FALSE), VLOOKUP(PrivateSchedule[[#This Row],[re]],RTARoutes[[StageCodes]:[RouteID]],6,FALSE))</f>
        <v>PVT158</v>
      </c>
      <c r="AE2745" t="str" cm="1">
        <f t="array" ref="AE2745">_xlfn.IFS( NOT(ISNA(VLOOKUP(PrivateSchedule[[#This Row],[ow]],RTARoutes[[StageCodes]:[RouteID]],6,FALSE))), "O",  NOT(ISNA(VLOOKUP(PrivateSchedule[[#This Row],[re]],RTARoutes[[StageCodes]:[RouteID]],6,FALSE))), "R")</f>
        <v>R</v>
      </c>
      <c r="AF2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46" spans="2:33">
      <c r="O2746" s="171" t="s">
        <v>1048</v>
      </c>
      <c r="T2746" s="173" t="s">
        <v>1890</v>
      </c>
      <c r="U2746" t="str">
        <f t="shared" si="168"/>
        <v>CURCHOREM-MARGAO</v>
      </c>
      <c r="V2746" s="163">
        <v>0.61805555555555558</v>
      </c>
      <c r="AA2746" s="165" t="str">
        <f t="shared" si="169"/>
        <v/>
      </c>
      <c r="AB2746" t="str">
        <f t="shared" si="170"/>
        <v>QPM</v>
      </c>
      <c r="AC2746" t="str">
        <f t="shared" si="171"/>
        <v>GA02Z -5333</v>
      </c>
      <c r="AD2746" t="str">
        <f>_xlfn.IFNA(VLOOKUP(PrivateSchedule[[#This Row],[ow]],RTARoutes[[StageCodes]:[RouteID]],6,FALSE), VLOOKUP(PrivateSchedule[[#This Row],[re]],RTARoutes[[StageCodes]:[RouteID]],6,FALSE))</f>
        <v>PVT132</v>
      </c>
      <c r="AE2746" t="str" cm="1">
        <f t="array" ref="AE2746">_xlfn.IFS( NOT(ISNA(VLOOKUP(PrivateSchedule[[#This Row],[ow]],RTARoutes[[StageCodes]:[RouteID]],6,FALSE))), "O",  NOT(ISNA(VLOOKUP(PrivateSchedule[[#This Row],[re]],RTARoutes[[StageCodes]:[RouteID]],6,FALSE))), "R")</f>
        <v>O</v>
      </c>
      <c r="AF2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47" spans="2:33">
      <c r="O2747" s="171" t="s">
        <v>1890</v>
      </c>
      <c r="T2747" s="173" t="s">
        <v>2586</v>
      </c>
      <c r="U2747" t="str">
        <f t="shared" si="168"/>
        <v>MARGAO-SANGUEM</v>
      </c>
      <c r="V2747" s="163">
        <v>0.72222222222222221</v>
      </c>
      <c r="AA2747" s="165" t="str">
        <f t="shared" si="169"/>
        <v/>
      </c>
      <c r="AB2747" t="str">
        <f t="shared" si="170"/>
        <v>QPM</v>
      </c>
      <c r="AC2747" t="str">
        <f t="shared" si="171"/>
        <v>GA02Z -5333</v>
      </c>
      <c r="AD2747" t="str">
        <f>_xlfn.IFNA(VLOOKUP(PrivateSchedule[[#This Row],[ow]],RTARoutes[[StageCodes]:[RouteID]],6,FALSE), VLOOKUP(PrivateSchedule[[#This Row],[re]],RTARoutes[[StageCodes]:[RouteID]],6,FALSE))</f>
        <v>PVT327</v>
      </c>
      <c r="AE2747" t="str" cm="1">
        <f t="array" ref="AE2747">_xlfn.IFS( NOT(ISNA(VLOOKUP(PrivateSchedule[[#This Row],[ow]],RTARoutes[[StageCodes]:[RouteID]],6,FALSE))), "O",  NOT(ISNA(VLOOKUP(PrivateSchedule[[#This Row],[re]],RTARoutes[[StageCodes]:[RouteID]],6,FALSE))), "R")</f>
        <v>O</v>
      </c>
      <c r="AF2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48" spans="2:33">
      <c r="O2748" s="171" t="s">
        <v>2586</v>
      </c>
      <c r="T2748" s="173" t="s">
        <v>2424</v>
      </c>
      <c r="U2748" t="str">
        <f t="shared" si="168"/>
        <v>SANGUEM-QUEPEM</v>
      </c>
      <c r="V2748" s="163">
        <v>0.79166666666666663</v>
      </c>
      <c r="AA2748" s="165" t="str">
        <f t="shared" si="169"/>
        <v/>
      </c>
      <c r="AB2748" t="str">
        <f t="shared" si="170"/>
        <v>QPM</v>
      </c>
      <c r="AC2748" t="str">
        <f t="shared" si="171"/>
        <v>GA02Z -5333</v>
      </c>
      <c r="AD2748" t="e">
        <f>_xlfn.IFNA(VLOOKUP(PrivateSchedule[[#This Row],[ow]],RTARoutes[[StageCodes]:[RouteID]],6,FALSE), VLOOKUP(PrivateSchedule[[#This Row],[re]],RTARoutes[[StageCodes]:[RouteID]],6,FALSE))</f>
        <v>#N/A</v>
      </c>
      <c r="AE2748" t="e" cm="1">
        <f t="array" ref="AE2748">_xlfn.IFS( NOT(ISNA(VLOOKUP(PrivateSchedule[[#This Row],[ow]],RTARoutes[[StageCodes]:[RouteID]],6,FALSE))), "O",  NOT(ISNA(VLOOKUP(PrivateSchedule[[#This Row],[re]],RTARoutes[[StageCodes]:[RouteID]],6,FALSE))), "R")</f>
        <v>#N/A</v>
      </c>
      <c r="AF2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SGM-*QPM</v>
      </c>
      <c r="AG2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QPM-*SGM</v>
      </c>
    </row>
    <row r="2749" spans="2:33">
      <c r="B2749" s="171" t="s">
        <v>4418</v>
      </c>
      <c r="C2749" s="172" t="s">
        <v>4419</v>
      </c>
      <c r="E2749" s="176">
        <v>39325</v>
      </c>
      <c r="F2749" s="177">
        <v>44887</v>
      </c>
      <c r="G2749" s="171" t="s">
        <v>4420</v>
      </c>
      <c r="J2749" s="171" t="s">
        <v>4421</v>
      </c>
      <c r="L2749" s="172" t="s">
        <v>16</v>
      </c>
      <c r="M2749" s="198">
        <v>28</v>
      </c>
      <c r="N2749" s="199">
        <v>11</v>
      </c>
      <c r="O2749" s="171" t="s">
        <v>3018</v>
      </c>
      <c r="T2749" s="173" t="s">
        <v>2586</v>
      </c>
      <c r="U2749" t="str">
        <f t="shared" si="168"/>
        <v>VADEM-SANGUEM</v>
      </c>
      <c r="V2749" s="163">
        <v>0.23958333333333334</v>
      </c>
      <c r="AA2749" s="165" t="str">
        <f t="shared" si="169"/>
        <v/>
      </c>
      <c r="AB2749" t="str">
        <f t="shared" si="170"/>
        <v>QPM</v>
      </c>
      <c r="AC2749" t="str">
        <f t="shared" si="171"/>
        <v xml:space="preserve">GA02Z-5859           </v>
      </c>
      <c r="AD2749" t="str">
        <f>_xlfn.IFNA(VLOOKUP(PrivateSchedule[[#This Row],[ow]],RTARoutes[[StageCodes]:[RouteID]],6,FALSE), VLOOKUP(PrivateSchedule[[#This Row],[re]],RTARoutes[[StageCodes]:[RouteID]],6,FALSE))</f>
        <v>PVT471</v>
      </c>
      <c r="AE2749" t="str" cm="1">
        <f t="array" ref="AE2749">_xlfn.IFS( NOT(ISNA(VLOOKUP(PrivateSchedule[[#This Row],[ow]],RTARoutes[[StageCodes]:[RouteID]],6,FALSE))), "O",  NOT(ISNA(VLOOKUP(PrivateSchedule[[#This Row],[re]],RTARoutes[[StageCodes]:[RouteID]],6,FALSE))), "R")</f>
        <v>R</v>
      </c>
      <c r="AF2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VDM-*SGM</v>
      </c>
      <c r="AG2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</v>
      </c>
    </row>
    <row r="2750" spans="2:33">
      <c r="O2750" s="171" t="s">
        <v>2586</v>
      </c>
      <c r="T2750" s="173" t="s">
        <v>1048</v>
      </c>
      <c r="U2750" t="str">
        <f t="shared" si="168"/>
        <v>SANGUEM-CURCHOREM</v>
      </c>
      <c r="V2750" s="163">
        <v>0.27083333333333331</v>
      </c>
      <c r="AA2750" s="165" t="str">
        <f t="shared" si="169"/>
        <v/>
      </c>
      <c r="AB2750" t="str">
        <f t="shared" si="170"/>
        <v>QPM</v>
      </c>
      <c r="AC2750" t="str">
        <f t="shared" si="171"/>
        <v xml:space="preserve">GA02Z-5859           </v>
      </c>
      <c r="AD2750" t="str">
        <f>_xlfn.IFNA(VLOOKUP(PrivateSchedule[[#This Row],[ow]],RTARoutes[[StageCodes]:[RouteID]],6,FALSE), VLOOKUP(PrivateSchedule[[#This Row],[re]],RTARoutes[[StageCodes]:[RouteID]],6,FALSE))</f>
        <v>PVT158</v>
      </c>
      <c r="AE2750" t="str" cm="1">
        <f t="array" ref="AE2750">_xlfn.IFS( NOT(ISNA(VLOOKUP(PrivateSchedule[[#This Row],[ow]],RTARoutes[[StageCodes]:[RouteID]],6,FALSE))), "O",  NOT(ISNA(VLOOKUP(PrivateSchedule[[#This Row],[re]],RTARoutes[[StageCodes]:[RouteID]],6,FALSE))), "R")</f>
        <v>R</v>
      </c>
      <c r="AF2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51" spans="2:33">
      <c r="O2751" s="171" t="s">
        <v>1048</v>
      </c>
      <c r="T2751" s="173" t="s">
        <v>2140</v>
      </c>
      <c r="U2751" t="str">
        <f t="shared" si="168"/>
        <v>CURCHOREM-NETURLIM</v>
      </c>
      <c r="V2751" s="163">
        <v>0.29166666666666669</v>
      </c>
      <c r="AA2751" s="165" t="str">
        <f t="shared" si="169"/>
        <v/>
      </c>
      <c r="AB2751" t="str">
        <f t="shared" si="170"/>
        <v>QPM</v>
      </c>
      <c r="AC2751" t="str">
        <f t="shared" si="171"/>
        <v xml:space="preserve">GA02Z-5859           </v>
      </c>
      <c r="AD2751" t="str">
        <f>_xlfn.IFNA(VLOOKUP(PrivateSchedule[[#This Row],[ow]],RTARoutes[[StageCodes]:[RouteID]],6,FALSE), VLOOKUP(PrivateSchedule[[#This Row],[re]],RTARoutes[[StageCodes]:[RouteID]],6,FALSE))</f>
        <v>PVT150</v>
      </c>
      <c r="AE2751" t="str" cm="1">
        <f t="array" ref="AE2751">_xlfn.IFS( NOT(ISNA(VLOOKUP(PrivateSchedule[[#This Row],[ow]],RTARoutes[[StageCodes]:[RouteID]],6,FALSE))), "O",  NOT(ISNA(VLOOKUP(PrivateSchedule[[#This Row],[re]],RTARoutes[[StageCodes]:[RouteID]],6,FALSE))), "R")</f>
        <v>O</v>
      </c>
      <c r="AF2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752" spans="2:33">
      <c r="O2752" s="171" t="s">
        <v>2140</v>
      </c>
      <c r="T2752" s="173" t="s">
        <v>1048</v>
      </c>
      <c r="U2752" t="str">
        <f t="shared" si="168"/>
        <v>NETURLIM-CURCHOREM</v>
      </c>
      <c r="V2752" s="163">
        <v>0.375</v>
      </c>
      <c r="AA2752" s="165" t="str">
        <f t="shared" si="169"/>
        <v/>
      </c>
      <c r="AB2752" t="str">
        <f t="shared" si="170"/>
        <v>QPM</v>
      </c>
      <c r="AC2752" t="str">
        <f t="shared" si="171"/>
        <v xml:space="preserve">GA02Z-5859           </v>
      </c>
      <c r="AD2752" t="str">
        <f>_xlfn.IFNA(VLOOKUP(PrivateSchedule[[#This Row],[ow]],RTARoutes[[StageCodes]:[RouteID]],6,FALSE), VLOOKUP(PrivateSchedule[[#This Row],[re]],RTARoutes[[StageCodes]:[RouteID]],6,FALSE))</f>
        <v>PVT150</v>
      </c>
      <c r="AE2752" t="str" cm="1">
        <f t="array" ref="AE2752">_xlfn.IFS( NOT(ISNA(VLOOKUP(PrivateSchedule[[#This Row],[ow]],RTARoutes[[StageCodes]:[RouteID]],6,FALSE))), "O",  NOT(ISNA(VLOOKUP(PrivateSchedule[[#This Row],[re]],RTARoutes[[StageCodes]:[RouteID]],6,FALSE))), "R")</f>
        <v>R</v>
      </c>
      <c r="AF2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753" spans="2:33">
      <c r="O2753" s="171" t="s">
        <v>1048</v>
      </c>
      <c r="T2753" s="173" t="s">
        <v>2140</v>
      </c>
      <c r="U2753" t="str">
        <f t="shared" si="168"/>
        <v>CURCHOREM-NETURLIM</v>
      </c>
      <c r="V2753" s="163">
        <v>0.45833333333333331</v>
      </c>
      <c r="AA2753" s="165" t="str">
        <f t="shared" si="169"/>
        <v/>
      </c>
      <c r="AB2753" t="str">
        <f t="shared" si="170"/>
        <v>QPM</v>
      </c>
      <c r="AC2753" t="str">
        <f t="shared" si="171"/>
        <v xml:space="preserve">GA02Z-5859           </v>
      </c>
      <c r="AD2753" t="str">
        <f>_xlfn.IFNA(VLOOKUP(PrivateSchedule[[#This Row],[ow]],RTARoutes[[StageCodes]:[RouteID]],6,FALSE), VLOOKUP(PrivateSchedule[[#This Row],[re]],RTARoutes[[StageCodes]:[RouteID]],6,FALSE))</f>
        <v>PVT150</v>
      </c>
      <c r="AE2753" t="str" cm="1">
        <f t="array" ref="AE2753">_xlfn.IFS( NOT(ISNA(VLOOKUP(PrivateSchedule[[#This Row],[ow]],RTARoutes[[StageCodes]:[RouteID]],6,FALSE))), "O",  NOT(ISNA(VLOOKUP(PrivateSchedule[[#This Row],[re]],RTARoutes[[StageCodes]:[RouteID]],6,FALSE))), "R")</f>
        <v>O</v>
      </c>
      <c r="AF2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754" spans="2:33">
      <c r="O2754" s="171" t="s">
        <v>2140</v>
      </c>
      <c r="T2754" s="173" t="s">
        <v>1048</v>
      </c>
      <c r="U2754" t="str">
        <f t="shared" si="168"/>
        <v>NETURLIM-CURCHOREM</v>
      </c>
      <c r="V2754" s="163">
        <v>0.55208333333333337</v>
      </c>
      <c r="AA2754" s="165" t="str">
        <f t="shared" si="169"/>
        <v/>
      </c>
      <c r="AB2754" t="str">
        <f t="shared" si="170"/>
        <v>QPM</v>
      </c>
      <c r="AC2754" t="str">
        <f t="shared" si="171"/>
        <v xml:space="preserve">GA02Z-5859           </v>
      </c>
      <c r="AD2754" t="str">
        <f>_xlfn.IFNA(VLOOKUP(PrivateSchedule[[#This Row],[ow]],RTARoutes[[StageCodes]:[RouteID]],6,FALSE), VLOOKUP(PrivateSchedule[[#This Row],[re]],RTARoutes[[StageCodes]:[RouteID]],6,FALSE))</f>
        <v>PVT150</v>
      </c>
      <c r="AE2754" t="str" cm="1">
        <f t="array" ref="AE2754">_xlfn.IFS( NOT(ISNA(VLOOKUP(PrivateSchedule[[#This Row],[ow]],RTARoutes[[StageCodes]:[RouteID]],6,FALSE))), "O",  NOT(ISNA(VLOOKUP(PrivateSchedule[[#This Row],[re]],RTARoutes[[StageCodes]:[RouteID]],6,FALSE))), "R")</f>
        <v>R</v>
      </c>
      <c r="AF2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755" spans="2:33">
      <c r="O2755" s="171" t="s">
        <v>1048</v>
      </c>
      <c r="T2755" s="173" t="s">
        <v>3018</v>
      </c>
      <c r="U2755" t="str">
        <f t="shared" ref="U2755:U2818" si="172">_xlfn.IFNA(VLOOKUP($O2755,Code2Loc,2,FALSE)
&amp; IF( OR( ISNA($P2755), LEN($P2755)=0), "",  "-" &amp; VLOOKUP($P2755,Code2Loc,2,FALSE))
&amp; IF( OR( ISNA($Q2755), LEN($Q2755)=0), "",  "-" &amp; VLOOKUP($Q2755,Code2Loc,2,FALSE))
&amp; IF( OR( ISNA($R2755), LEN($R2755)=0), "",  "-" &amp; VLOOKUP($R2755,Code2Loc,2,FALSE))
&amp; IF( OR( ISNA($S2755), LEN($S2755)=0), "",  "-" &amp; VLOOKUP($S2755,Code2Loc,2,FALSE))
&amp; IF( OR( ISNA($T2755), LEN($T2755)=0), "",  "-" &amp; VLOOKUP($T2755,Code2Loc,2,FALSE)),"")</f>
        <v>CURCHOREM-VADEM</v>
      </c>
      <c r="V2755" s="163">
        <v>0.66666666666666663</v>
      </c>
      <c r="AA2755" s="165" t="str">
        <f t="shared" ref="AA2755:AA2818" si="173">IF(ISBLANK($V2755), "", _xlfn.IFNA($V2755 + _xlfn.IFNA( VLOOKUP($O2755 &amp; IF(ISBLANK($P2755),"", "-" &amp; $P2755) &amp; IF(ISBLANK($Q2755),"", "-" &amp; $Q2755) &amp; IF(ISBLANK($R2755),"", "-" &amp; $R2755) &amp; IF(ISBLANK($S2755),"", "-" &amp; $S2755) &amp; IF(ISBLANK($T2755),"", "-" &amp; $T2755),TravelTime,8,FALSE), VLOOKUP($T2755 &amp; IF(ISBLANK($S2755),"", "-" &amp; $S2755) &amp; IF(ISBLANK($R2755),"", "-" &amp; $R2755) &amp; IF(ISBLANK($Q2755),"", "-" &amp; $Q2755) &amp; IF(ISBLANK($P2755),"", "-" &amp; $P2755) &amp; IF(ISBLANK($O2755),"", "-" &amp; $O2755),TravelTime,8,FALSE)) / 1440, ""))</f>
        <v/>
      </c>
      <c r="AB2755" t="str">
        <f t="shared" ref="AB2755:AB2818" si="174">IF(AND(LEN($A2755)&lt;&gt;0,LEN($A2755)&lt;&gt;0),$A2755,$AB2754)</f>
        <v>QPM</v>
      </c>
      <c r="AC2755" t="str">
        <f t="shared" ref="AC2755:AC2818" si="175">IF(AND(LEN($J2755)&lt;&gt;0,LEN($B2755)&lt;&gt;0),$J2755,$AC2754)</f>
        <v xml:space="preserve">GA02Z-5859           </v>
      </c>
      <c r="AD2755" t="str">
        <f>_xlfn.IFNA(VLOOKUP(PrivateSchedule[[#This Row],[ow]],RTARoutes[[StageCodes]:[RouteID]],6,FALSE), VLOOKUP(PrivateSchedule[[#This Row],[re]],RTARoutes[[StageCodes]:[RouteID]],6,FALSE))</f>
        <v>PVT165</v>
      </c>
      <c r="AE2755" t="str" cm="1">
        <f t="array" ref="AE2755">_xlfn.IFS( NOT(ISNA(VLOOKUP(PrivateSchedule[[#This Row],[ow]],RTARoutes[[StageCodes]:[RouteID]],6,FALSE))), "O",  NOT(ISNA(VLOOKUP(PrivateSchedule[[#This Row],[re]],RTARoutes[[StageCodes]:[RouteID]],6,FALSE))), "R")</f>
        <v>O</v>
      </c>
      <c r="AF2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CUR-*VDM</v>
      </c>
      <c r="AG2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VDM-*CUR</v>
      </c>
    </row>
    <row r="2756" spans="2:33">
      <c r="B2756" s="171" t="s">
        <v>4422</v>
      </c>
      <c r="C2756" s="172" t="s">
        <v>4423</v>
      </c>
      <c r="E2756" s="176" t="s">
        <v>4424</v>
      </c>
      <c r="F2756" s="177">
        <v>45192</v>
      </c>
      <c r="G2756" s="171" t="s">
        <v>4425</v>
      </c>
      <c r="J2756" s="171" t="s">
        <v>4426</v>
      </c>
      <c r="L2756" s="172" t="s">
        <v>16</v>
      </c>
      <c r="M2756" s="198">
        <v>28</v>
      </c>
      <c r="N2756" s="199">
        <v>11</v>
      </c>
      <c r="O2756" s="171" t="s">
        <v>1890</v>
      </c>
      <c r="T2756" s="173" t="s">
        <v>1048</v>
      </c>
      <c r="U2756" t="str">
        <f t="shared" si="172"/>
        <v>MARGAO-CURCHOREM</v>
      </c>
      <c r="V2756" s="163">
        <v>0.2673611111111111</v>
      </c>
      <c r="AA2756" s="165" t="str">
        <f t="shared" si="173"/>
        <v/>
      </c>
      <c r="AB2756" t="str">
        <f t="shared" si="174"/>
        <v>QPM</v>
      </c>
      <c r="AC2756" t="str">
        <f t="shared" si="175"/>
        <v>GA02T-4709</v>
      </c>
      <c r="AD2756" t="str">
        <f>_xlfn.IFNA(VLOOKUP(PrivateSchedule[[#This Row],[ow]],RTARoutes[[StageCodes]:[RouteID]],6,FALSE), VLOOKUP(PrivateSchedule[[#This Row],[re]],RTARoutes[[StageCodes]:[RouteID]],6,FALSE))</f>
        <v>PVT132</v>
      </c>
      <c r="AE2756" t="str" cm="1">
        <f t="array" ref="AE2756">_xlfn.IFS( NOT(ISNA(VLOOKUP(PrivateSchedule[[#This Row],[ow]],RTARoutes[[StageCodes]:[RouteID]],6,FALSE))), "O",  NOT(ISNA(VLOOKUP(PrivateSchedule[[#This Row],[re]],RTARoutes[[StageCodes]:[RouteID]],6,FALSE))), "R")</f>
        <v>R</v>
      </c>
      <c r="AF2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757" spans="2:33">
      <c r="O2757" s="171" t="s">
        <v>1048</v>
      </c>
      <c r="T2757" s="173" t="s">
        <v>1987</v>
      </c>
      <c r="U2757" t="str">
        <f t="shared" si="172"/>
        <v>CURCHOREM-MOLLEM</v>
      </c>
      <c r="V2757" s="163">
        <v>0.30208333333333331</v>
      </c>
      <c r="AA2757" s="165" t="str">
        <f t="shared" si="173"/>
        <v/>
      </c>
      <c r="AB2757" t="str">
        <f t="shared" si="174"/>
        <v>QPM</v>
      </c>
      <c r="AC2757" t="str">
        <f t="shared" si="175"/>
        <v>GA02T-4709</v>
      </c>
      <c r="AD2757" t="str">
        <f>_xlfn.IFNA(VLOOKUP(PrivateSchedule[[#This Row],[ow]],RTARoutes[[StageCodes]:[RouteID]],6,FALSE), VLOOKUP(PrivateSchedule[[#This Row],[re]],RTARoutes[[StageCodes]:[RouteID]],6,FALSE))</f>
        <v>PVT146</v>
      </c>
      <c r="AE2757" t="str" cm="1">
        <f t="array" ref="AE2757">_xlfn.IFS( NOT(ISNA(VLOOKUP(PrivateSchedule[[#This Row],[ow]],RTARoutes[[StageCodes]:[RouteID]],6,FALSE))), "O",  NOT(ISNA(VLOOKUP(PrivateSchedule[[#This Row],[re]],RTARoutes[[StageCodes]:[RouteID]],6,FALSE))), "R")</f>
        <v>O</v>
      </c>
      <c r="AF2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2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2758" spans="2:33">
      <c r="O2758" s="171" t="s">
        <v>1987</v>
      </c>
      <c r="T2758" s="173" t="s">
        <v>1048</v>
      </c>
      <c r="U2758" t="str">
        <f t="shared" si="172"/>
        <v>MOLLEM-CURCHOREM</v>
      </c>
      <c r="V2758" s="163">
        <v>0.34375</v>
      </c>
      <c r="AA2758" s="165" t="str">
        <f t="shared" si="173"/>
        <v/>
      </c>
      <c r="AB2758" t="str">
        <f t="shared" si="174"/>
        <v>QPM</v>
      </c>
      <c r="AC2758" t="str">
        <f t="shared" si="175"/>
        <v>GA02T-4709</v>
      </c>
      <c r="AD2758" t="str">
        <f>_xlfn.IFNA(VLOOKUP(PrivateSchedule[[#This Row],[ow]],RTARoutes[[StageCodes]:[RouteID]],6,FALSE), VLOOKUP(PrivateSchedule[[#This Row],[re]],RTARoutes[[StageCodes]:[RouteID]],6,FALSE))</f>
        <v>PVT146</v>
      </c>
      <c r="AE2758" t="str" cm="1">
        <f t="array" ref="AE2758">_xlfn.IFS( NOT(ISNA(VLOOKUP(PrivateSchedule[[#This Row],[ow]],RTARoutes[[StageCodes]:[RouteID]],6,FALSE))), "O",  NOT(ISNA(VLOOKUP(PrivateSchedule[[#This Row],[re]],RTARoutes[[StageCodes]:[RouteID]],6,FALSE))), "R")</f>
        <v>R</v>
      </c>
      <c r="AF2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2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2759" spans="2:33">
      <c r="O2759" s="171" t="s">
        <v>1048</v>
      </c>
      <c r="T2759" s="173" t="s">
        <v>1890</v>
      </c>
      <c r="U2759" t="str">
        <f t="shared" si="172"/>
        <v>CURCHOREM-MARGAO</v>
      </c>
      <c r="V2759" s="163">
        <v>0.42708333333333331</v>
      </c>
      <c r="AA2759" s="165" t="str">
        <f t="shared" si="173"/>
        <v/>
      </c>
      <c r="AB2759" t="str">
        <f t="shared" si="174"/>
        <v>QPM</v>
      </c>
      <c r="AC2759" t="str">
        <f t="shared" si="175"/>
        <v>GA02T-4709</v>
      </c>
      <c r="AD2759" t="str">
        <f>_xlfn.IFNA(VLOOKUP(PrivateSchedule[[#This Row],[ow]],RTARoutes[[StageCodes]:[RouteID]],6,FALSE), VLOOKUP(PrivateSchedule[[#This Row],[re]],RTARoutes[[StageCodes]:[RouteID]],6,FALSE))</f>
        <v>PVT132</v>
      </c>
      <c r="AE2759" t="str" cm="1">
        <f t="array" ref="AE2759">_xlfn.IFS( NOT(ISNA(VLOOKUP(PrivateSchedule[[#This Row],[ow]],RTARoutes[[StageCodes]:[RouteID]],6,FALSE))), "O",  NOT(ISNA(VLOOKUP(PrivateSchedule[[#This Row],[re]],RTARoutes[[StageCodes]:[RouteID]],6,FALSE))), "R")</f>
        <v>O</v>
      </c>
      <c r="AF2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60" spans="2:33">
      <c r="O2760" s="171" t="s">
        <v>1890</v>
      </c>
      <c r="T2760" s="173" t="s">
        <v>1048</v>
      </c>
      <c r="U2760" t="str">
        <f t="shared" si="172"/>
        <v>MARGAO-CURCHOREM</v>
      </c>
      <c r="V2760" s="163">
        <v>0.47916666666666669</v>
      </c>
      <c r="AA2760" s="165" t="str">
        <f t="shared" si="173"/>
        <v/>
      </c>
      <c r="AB2760" t="str">
        <f t="shared" si="174"/>
        <v>QPM</v>
      </c>
      <c r="AC2760" t="str">
        <f t="shared" si="175"/>
        <v>GA02T-4709</v>
      </c>
      <c r="AD2760" t="str">
        <f>_xlfn.IFNA(VLOOKUP(PrivateSchedule[[#This Row],[ow]],RTARoutes[[StageCodes]:[RouteID]],6,FALSE), VLOOKUP(PrivateSchedule[[#This Row],[re]],RTARoutes[[StageCodes]:[RouteID]],6,FALSE))</f>
        <v>PVT132</v>
      </c>
      <c r="AE2760" t="str" cm="1">
        <f t="array" ref="AE2760">_xlfn.IFS( NOT(ISNA(VLOOKUP(PrivateSchedule[[#This Row],[ow]],RTARoutes[[StageCodes]:[RouteID]],6,FALSE))), "O",  NOT(ISNA(VLOOKUP(PrivateSchedule[[#This Row],[re]],RTARoutes[[StageCodes]:[RouteID]],6,FALSE))), "R")</f>
        <v>R</v>
      </c>
      <c r="AF2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761" spans="2:33">
      <c r="O2761" s="171" t="s">
        <v>1048</v>
      </c>
      <c r="T2761" s="173" t="s">
        <v>1890</v>
      </c>
      <c r="U2761" t="str">
        <f t="shared" si="172"/>
        <v>CURCHOREM-MARGAO</v>
      </c>
      <c r="V2761" s="163">
        <v>0.5625</v>
      </c>
      <c r="AA2761" s="165" t="str">
        <f t="shared" si="173"/>
        <v/>
      </c>
      <c r="AB2761" t="str">
        <f t="shared" si="174"/>
        <v>QPM</v>
      </c>
      <c r="AC2761" t="str">
        <f t="shared" si="175"/>
        <v>GA02T-4709</v>
      </c>
      <c r="AD2761" t="str">
        <f>_xlfn.IFNA(VLOOKUP(PrivateSchedule[[#This Row],[ow]],RTARoutes[[StageCodes]:[RouteID]],6,FALSE), VLOOKUP(PrivateSchedule[[#This Row],[re]],RTARoutes[[StageCodes]:[RouteID]],6,FALSE))</f>
        <v>PVT132</v>
      </c>
      <c r="AE2761" t="str" cm="1">
        <f t="array" ref="AE2761">_xlfn.IFS( NOT(ISNA(VLOOKUP(PrivateSchedule[[#This Row],[ow]],RTARoutes[[StageCodes]:[RouteID]],6,FALSE))), "O",  NOT(ISNA(VLOOKUP(PrivateSchedule[[#This Row],[re]],RTARoutes[[StageCodes]:[RouteID]],6,FALSE))), "R")</f>
        <v>O</v>
      </c>
      <c r="AF2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62" spans="2:33">
      <c r="O2762" s="171" t="s">
        <v>1890</v>
      </c>
      <c r="T2762" s="173" t="s">
        <v>1048</v>
      </c>
      <c r="U2762" t="str">
        <f t="shared" si="172"/>
        <v>MARGAO-CURCHOREM</v>
      </c>
      <c r="V2762" s="163">
        <v>0.67361111111111116</v>
      </c>
      <c r="AA2762" s="165" t="str">
        <f t="shared" si="173"/>
        <v/>
      </c>
      <c r="AB2762" t="str">
        <f t="shared" si="174"/>
        <v>QPM</v>
      </c>
      <c r="AC2762" t="str">
        <f t="shared" si="175"/>
        <v>GA02T-4709</v>
      </c>
      <c r="AD2762" t="str">
        <f>_xlfn.IFNA(VLOOKUP(PrivateSchedule[[#This Row],[ow]],RTARoutes[[StageCodes]:[RouteID]],6,FALSE), VLOOKUP(PrivateSchedule[[#This Row],[re]],RTARoutes[[StageCodes]:[RouteID]],6,FALSE))</f>
        <v>PVT132</v>
      </c>
      <c r="AE2762" t="str" cm="1">
        <f t="array" ref="AE2762">_xlfn.IFS( NOT(ISNA(VLOOKUP(PrivateSchedule[[#This Row],[ow]],RTARoutes[[StageCodes]:[RouteID]],6,FALSE))), "O",  NOT(ISNA(VLOOKUP(PrivateSchedule[[#This Row],[re]],RTARoutes[[StageCodes]:[RouteID]],6,FALSE))), "R")</f>
        <v>R</v>
      </c>
      <c r="AF2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763" spans="2:33">
      <c r="O2763" s="171" t="s">
        <v>1048</v>
      </c>
      <c r="T2763" s="173" t="s">
        <v>1890</v>
      </c>
      <c r="U2763" t="str">
        <f t="shared" si="172"/>
        <v>CURCHOREM-MARGAO</v>
      </c>
      <c r="V2763" s="163">
        <v>0.72916666666666663</v>
      </c>
      <c r="AA2763" s="165" t="str">
        <f t="shared" si="173"/>
        <v/>
      </c>
      <c r="AB2763" t="str">
        <f t="shared" si="174"/>
        <v>QPM</v>
      </c>
      <c r="AC2763" t="str">
        <f t="shared" si="175"/>
        <v>GA02T-4709</v>
      </c>
      <c r="AD2763" t="str">
        <f>_xlfn.IFNA(VLOOKUP(PrivateSchedule[[#This Row],[ow]],RTARoutes[[StageCodes]:[RouteID]],6,FALSE), VLOOKUP(PrivateSchedule[[#This Row],[re]],RTARoutes[[StageCodes]:[RouteID]],6,FALSE))</f>
        <v>PVT132</v>
      </c>
      <c r="AE2763" t="str" cm="1">
        <f t="array" ref="AE2763">_xlfn.IFS( NOT(ISNA(VLOOKUP(PrivateSchedule[[#This Row],[ow]],RTARoutes[[StageCodes]:[RouteID]],6,FALSE))), "O",  NOT(ISNA(VLOOKUP(PrivateSchedule[[#This Row],[re]],RTARoutes[[StageCodes]:[RouteID]],6,FALSE))), "R")</f>
        <v>O</v>
      </c>
      <c r="AF2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64" spans="2:33">
      <c r="O2764" s="171" t="s">
        <v>1890</v>
      </c>
      <c r="T2764" s="173" t="s">
        <v>1048</v>
      </c>
      <c r="U2764" t="str">
        <f t="shared" si="172"/>
        <v>MARGAO-CURCHOREM</v>
      </c>
      <c r="V2764" s="163">
        <v>0.79166666666666663</v>
      </c>
      <c r="AA2764" s="165" t="str">
        <f t="shared" si="173"/>
        <v/>
      </c>
      <c r="AB2764" t="str">
        <f t="shared" si="174"/>
        <v>QPM</v>
      </c>
      <c r="AC2764" t="str">
        <f t="shared" si="175"/>
        <v>GA02T-4709</v>
      </c>
      <c r="AD2764" t="str">
        <f>_xlfn.IFNA(VLOOKUP(PrivateSchedule[[#This Row],[ow]],RTARoutes[[StageCodes]:[RouteID]],6,FALSE), VLOOKUP(PrivateSchedule[[#This Row],[re]],RTARoutes[[StageCodes]:[RouteID]],6,FALSE))</f>
        <v>PVT132</v>
      </c>
      <c r="AE2764" t="str" cm="1">
        <f t="array" ref="AE2764">_xlfn.IFS( NOT(ISNA(VLOOKUP(PrivateSchedule[[#This Row],[ow]],RTARoutes[[StageCodes]:[RouteID]],6,FALSE))), "O",  NOT(ISNA(VLOOKUP(PrivateSchedule[[#This Row],[re]],RTARoutes[[StageCodes]:[RouteID]],6,FALSE))), "R")</f>
        <v>R</v>
      </c>
      <c r="AF2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765" spans="2:33">
      <c r="B2765" s="171" t="s">
        <v>4427</v>
      </c>
      <c r="C2765" s="172" t="s">
        <v>4428</v>
      </c>
      <c r="E2765" s="176">
        <v>37914</v>
      </c>
      <c r="F2765" s="177">
        <v>45255</v>
      </c>
      <c r="G2765" s="171" t="s">
        <v>4429</v>
      </c>
      <c r="J2765" s="171" t="s">
        <v>4430</v>
      </c>
      <c r="L2765" s="172" t="s">
        <v>16</v>
      </c>
      <c r="M2765" s="198">
        <v>30</v>
      </c>
      <c r="N2765" s="199">
        <v>11</v>
      </c>
      <c r="O2765" s="171" t="s">
        <v>3046</v>
      </c>
      <c r="P2765" s="172" t="s">
        <v>1238</v>
      </c>
      <c r="T2765" s="173" t="s">
        <v>1890</v>
      </c>
      <c r="U2765" t="str">
        <f t="shared" si="172"/>
        <v>VANTEM-FATORPA-MARGAO</v>
      </c>
      <c r="V2765" s="163">
        <v>0.25</v>
      </c>
      <c r="AA2765" s="165" t="str">
        <f t="shared" si="173"/>
        <v/>
      </c>
      <c r="AB2765" t="str">
        <f t="shared" si="174"/>
        <v>QPM</v>
      </c>
      <c r="AC2765" t="str">
        <f t="shared" si="175"/>
        <v>GA02Z 5416</v>
      </c>
      <c r="AD2765" t="e">
        <f>_xlfn.IFNA(VLOOKUP(PrivateSchedule[[#This Row],[ow]],RTARoutes[[StageCodes]:[RouteID]],6,FALSE), VLOOKUP(PrivateSchedule[[#This Row],[re]],RTARoutes[[StageCodes]:[RouteID]],6,FALSE))</f>
        <v>#N/A</v>
      </c>
      <c r="AE2765" t="e" cm="1">
        <f t="array" ref="AE2765">_xlfn.IFS( NOT(ISNA(VLOOKUP(PrivateSchedule[[#This Row],[ow]],RTARoutes[[StageCodes]:[RouteID]],6,FALSE))), "O",  NOT(ISNA(VLOOKUP(PrivateSchedule[[#This Row],[re]],RTARoutes[[StageCodes]:[RouteID]],6,FALSE))), "R")</f>
        <v>#N/A</v>
      </c>
      <c r="AF2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VNT-*FTR-*MRG</v>
      </c>
      <c r="AG2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MRG-*FTR-*VNT</v>
      </c>
    </row>
    <row r="2766" spans="2:33">
      <c r="O2766" s="171" t="s">
        <v>1890</v>
      </c>
      <c r="T2766" s="173" t="s">
        <v>877</v>
      </c>
      <c r="U2766" t="str">
        <f t="shared" si="172"/>
        <v>MARGAO-CANACONA</v>
      </c>
      <c r="V2766" s="163">
        <v>0.34027777777777779</v>
      </c>
      <c r="AA2766" s="165" t="str">
        <f t="shared" si="173"/>
        <v/>
      </c>
      <c r="AB2766" t="str">
        <f t="shared" si="174"/>
        <v>QPM</v>
      </c>
      <c r="AC2766" t="str">
        <f t="shared" si="175"/>
        <v>GA02Z 5416</v>
      </c>
      <c r="AD2766" t="str">
        <f>_xlfn.IFNA(VLOOKUP(PrivateSchedule[[#This Row],[ow]],RTARoutes[[StageCodes]:[RouteID]],6,FALSE), VLOOKUP(PrivateSchedule[[#This Row],[re]],RTARoutes[[StageCodes]:[RouteID]],6,FALSE))</f>
        <v>PVT109</v>
      </c>
      <c r="AE2766" t="str" cm="1">
        <f t="array" ref="AE2766">_xlfn.IFS( NOT(ISNA(VLOOKUP(PrivateSchedule[[#This Row],[ow]],RTARoutes[[StageCodes]:[RouteID]],6,FALSE))), "O",  NOT(ISNA(VLOOKUP(PrivateSchedule[[#This Row],[re]],RTARoutes[[StageCodes]:[RouteID]],6,FALSE))), "R")</f>
        <v>O</v>
      </c>
      <c r="AF2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MRG-*CNC</v>
      </c>
      <c r="AG2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CNC-*MRG</v>
      </c>
    </row>
    <row r="2767" spans="2:33">
      <c r="O2767" s="171" t="s">
        <v>877</v>
      </c>
      <c r="T2767" s="173" t="s">
        <v>1890</v>
      </c>
      <c r="U2767" t="str">
        <f t="shared" si="172"/>
        <v>CANACONA-MARGAO</v>
      </c>
      <c r="V2767" s="163">
        <v>0.41319444444444442</v>
      </c>
      <c r="AA2767" s="165" t="str">
        <f t="shared" si="173"/>
        <v/>
      </c>
      <c r="AB2767" t="str">
        <f t="shared" si="174"/>
        <v>QPM</v>
      </c>
      <c r="AC2767" t="str">
        <f t="shared" si="175"/>
        <v>GA02Z 5416</v>
      </c>
      <c r="AD2767" t="str">
        <f>_xlfn.IFNA(VLOOKUP(PrivateSchedule[[#This Row],[ow]],RTARoutes[[StageCodes]:[RouteID]],6,FALSE), VLOOKUP(PrivateSchedule[[#This Row],[re]],RTARoutes[[StageCodes]:[RouteID]],6,FALSE))</f>
        <v>PVT109</v>
      </c>
      <c r="AE2767" t="str" cm="1">
        <f t="array" ref="AE2767">_xlfn.IFS( NOT(ISNA(VLOOKUP(PrivateSchedule[[#This Row],[ow]],RTARoutes[[StageCodes]:[RouteID]],6,FALSE))), "O",  NOT(ISNA(VLOOKUP(PrivateSchedule[[#This Row],[re]],RTARoutes[[StageCodes]:[RouteID]],6,FALSE))), "R")</f>
        <v>R</v>
      </c>
      <c r="AF2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CNC-*MRG</v>
      </c>
      <c r="AG2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MRG-*CNC</v>
      </c>
    </row>
    <row r="2768" spans="2:33">
      <c r="O2768" s="171" t="s">
        <v>1890</v>
      </c>
      <c r="T2768" s="173" t="s">
        <v>877</v>
      </c>
      <c r="U2768" t="str">
        <f t="shared" si="172"/>
        <v>MARGAO-CANACONA</v>
      </c>
      <c r="V2768" s="163">
        <v>0.49305555555555558</v>
      </c>
      <c r="AA2768" s="165" t="str">
        <f t="shared" si="173"/>
        <v/>
      </c>
      <c r="AB2768" t="str">
        <f t="shared" si="174"/>
        <v>QPM</v>
      </c>
      <c r="AC2768" t="str">
        <f t="shared" si="175"/>
        <v>GA02Z 5416</v>
      </c>
      <c r="AD2768" t="str">
        <f>_xlfn.IFNA(VLOOKUP(PrivateSchedule[[#This Row],[ow]],RTARoutes[[StageCodes]:[RouteID]],6,FALSE), VLOOKUP(PrivateSchedule[[#This Row],[re]],RTARoutes[[StageCodes]:[RouteID]],6,FALSE))</f>
        <v>PVT109</v>
      </c>
      <c r="AE2768" t="str" cm="1">
        <f t="array" ref="AE2768">_xlfn.IFS( NOT(ISNA(VLOOKUP(PrivateSchedule[[#This Row],[ow]],RTARoutes[[StageCodes]:[RouteID]],6,FALSE))), "O",  NOT(ISNA(VLOOKUP(PrivateSchedule[[#This Row],[re]],RTARoutes[[StageCodes]:[RouteID]],6,FALSE))), "R")</f>
        <v>O</v>
      </c>
      <c r="AF2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MRG-*CNC</v>
      </c>
      <c r="AG2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CNC-*MRG</v>
      </c>
    </row>
    <row r="2769" spans="2:33">
      <c r="O2769" s="171" t="s">
        <v>877</v>
      </c>
      <c r="T2769" s="173" t="s">
        <v>3329</v>
      </c>
      <c r="U2769" t="str">
        <f t="shared" si="172"/>
        <v>CANACONA-PALOLEM</v>
      </c>
      <c r="V2769" s="163">
        <v>0.54166666666666663</v>
      </c>
      <c r="AA2769" s="165" t="str">
        <f t="shared" si="173"/>
        <v/>
      </c>
      <c r="AB2769" t="str">
        <f t="shared" si="174"/>
        <v>QPM</v>
      </c>
      <c r="AC2769" t="str">
        <f t="shared" si="175"/>
        <v>GA02Z 5416</v>
      </c>
      <c r="AD2769" t="str">
        <f>_xlfn.IFNA(VLOOKUP(PrivateSchedule[[#This Row],[ow]],RTARoutes[[StageCodes]:[RouteID]],6,FALSE), VLOOKUP(PrivateSchedule[[#This Row],[re]],RTARoutes[[StageCodes]:[RouteID]],6,FALSE))</f>
        <v>PVT110</v>
      </c>
      <c r="AE2769" t="str" cm="1">
        <f t="array" ref="AE2769">_xlfn.IFS( NOT(ISNA(VLOOKUP(PrivateSchedule[[#This Row],[ow]],RTARoutes[[StageCodes]:[RouteID]],6,FALSE))), "O",  NOT(ISNA(VLOOKUP(PrivateSchedule[[#This Row],[re]],RTARoutes[[StageCodes]:[RouteID]],6,FALSE))), "R")</f>
        <v>O</v>
      </c>
      <c r="AF2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CNC-*PLM</v>
      </c>
      <c r="AG2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PLM-*CNC</v>
      </c>
    </row>
    <row r="2770" spans="2:33">
      <c r="O2770" s="171" t="s">
        <v>3329</v>
      </c>
      <c r="T2770" s="173" t="s">
        <v>877</v>
      </c>
      <c r="U2770" t="str">
        <f t="shared" si="172"/>
        <v>PALOLEM-CANACONA</v>
      </c>
      <c r="V2770" s="163">
        <v>0.55208333333333337</v>
      </c>
      <c r="AA2770" s="165" t="str">
        <f t="shared" si="173"/>
        <v/>
      </c>
      <c r="AB2770" t="str">
        <f t="shared" si="174"/>
        <v>QPM</v>
      </c>
      <c r="AC2770" t="str">
        <f t="shared" si="175"/>
        <v>GA02Z 5416</v>
      </c>
      <c r="AD2770" t="str">
        <f>_xlfn.IFNA(VLOOKUP(PrivateSchedule[[#This Row],[ow]],RTARoutes[[StageCodes]:[RouteID]],6,FALSE), VLOOKUP(PrivateSchedule[[#This Row],[re]],RTARoutes[[StageCodes]:[RouteID]],6,FALSE))</f>
        <v>PVT110</v>
      </c>
      <c r="AE2770" t="str" cm="1">
        <f t="array" ref="AE2770">_xlfn.IFS( NOT(ISNA(VLOOKUP(PrivateSchedule[[#This Row],[ow]],RTARoutes[[StageCodes]:[RouteID]],6,FALSE))), "O",  NOT(ISNA(VLOOKUP(PrivateSchedule[[#This Row],[re]],RTARoutes[[StageCodes]:[RouteID]],6,FALSE))), "R")</f>
        <v>R</v>
      </c>
      <c r="AF2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PLM-*CNC</v>
      </c>
      <c r="AG2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CNC-*PLM</v>
      </c>
    </row>
    <row r="2771" spans="2:33">
      <c r="O2771" s="171" t="s">
        <v>877</v>
      </c>
      <c r="T2771" s="173" t="s">
        <v>1890</v>
      </c>
      <c r="U2771" t="str">
        <f t="shared" si="172"/>
        <v>CANACONA-MARGAO</v>
      </c>
      <c r="V2771" s="163">
        <v>0.56944444444444442</v>
      </c>
      <c r="AA2771" s="165" t="str">
        <f t="shared" si="173"/>
        <v/>
      </c>
      <c r="AB2771" t="str">
        <f t="shared" si="174"/>
        <v>QPM</v>
      </c>
      <c r="AC2771" t="str">
        <f t="shared" si="175"/>
        <v>GA02Z 5416</v>
      </c>
      <c r="AD2771" t="str">
        <f>_xlfn.IFNA(VLOOKUP(PrivateSchedule[[#This Row],[ow]],RTARoutes[[StageCodes]:[RouteID]],6,FALSE), VLOOKUP(PrivateSchedule[[#This Row],[re]],RTARoutes[[StageCodes]:[RouteID]],6,FALSE))</f>
        <v>PVT109</v>
      </c>
      <c r="AE2771" t="str" cm="1">
        <f t="array" ref="AE2771">_xlfn.IFS( NOT(ISNA(VLOOKUP(PrivateSchedule[[#This Row],[ow]],RTARoutes[[StageCodes]:[RouteID]],6,FALSE))), "O",  NOT(ISNA(VLOOKUP(PrivateSchedule[[#This Row],[re]],RTARoutes[[StageCodes]:[RouteID]],6,FALSE))), "R")</f>
        <v>R</v>
      </c>
      <c r="AF2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CNC-*MRG</v>
      </c>
      <c r="AG2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MRG-*CNC</v>
      </c>
    </row>
    <row r="2772" spans="2:33">
      <c r="O2772" s="171" t="s">
        <v>1890</v>
      </c>
      <c r="T2772" s="173" t="s">
        <v>877</v>
      </c>
      <c r="U2772" t="str">
        <f t="shared" si="172"/>
        <v>MARGAO-CANACONA</v>
      </c>
      <c r="V2772" s="163">
        <v>0.63541666666666663</v>
      </c>
      <c r="AA2772" s="165" t="str">
        <f t="shared" si="173"/>
        <v/>
      </c>
      <c r="AB2772" t="str">
        <f t="shared" si="174"/>
        <v>QPM</v>
      </c>
      <c r="AC2772" t="str">
        <f t="shared" si="175"/>
        <v>GA02Z 5416</v>
      </c>
      <c r="AD2772" t="str">
        <f>_xlfn.IFNA(VLOOKUP(PrivateSchedule[[#This Row],[ow]],RTARoutes[[StageCodes]:[RouteID]],6,FALSE), VLOOKUP(PrivateSchedule[[#This Row],[re]],RTARoutes[[StageCodes]:[RouteID]],6,FALSE))</f>
        <v>PVT109</v>
      </c>
      <c r="AE2772" t="str" cm="1">
        <f t="array" ref="AE2772">_xlfn.IFS( NOT(ISNA(VLOOKUP(PrivateSchedule[[#This Row],[ow]],RTARoutes[[StageCodes]:[RouteID]],6,FALSE))), "O",  NOT(ISNA(VLOOKUP(PrivateSchedule[[#This Row],[re]],RTARoutes[[StageCodes]:[RouteID]],6,FALSE))), "R")</f>
        <v>O</v>
      </c>
      <c r="AF2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MRG-*CNC</v>
      </c>
      <c r="AG2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CNC-*MRG</v>
      </c>
    </row>
    <row r="2773" spans="2:33">
      <c r="O2773" s="171" t="s">
        <v>877</v>
      </c>
      <c r="T2773" s="173" t="s">
        <v>1890</v>
      </c>
      <c r="U2773" t="str">
        <f t="shared" si="172"/>
        <v>CANACONA-MARGAO</v>
      </c>
      <c r="V2773" s="163">
        <v>0.72569444444444442</v>
      </c>
      <c r="AA2773" s="165" t="str">
        <f t="shared" si="173"/>
        <v/>
      </c>
      <c r="AB2773" t="str">
        <f t="shared" si="174"/>
        <v>QPM</v>
      </c>
      <c r="AC2773" t="str">
        <f t="shared" si="175"/>
        <v>GA02Z 5416</v>
      </c>
      <c r="AD2773" t="str">
        <f>_xlfn.IFNA(VLOOKUP(PrivateSchedule[[#This Row],[ow]],RTARoutes[[StageCodes]:[RouteID]],6,FALSE), VLOOKUP(PrivateSchedule[[#This Row],[re]],RTARoutes[[StageCodes]:[RouteID]],6,FALSE))</f>
        <v>PVT109</v>
      </c>
      <c r="AE2773" t="str" cm="1">
        <f t="array" ref="AE2773">_xlfn.IFS( NOT(ISNA(VLOOKUP(PrivateSchedule[[#This Row],[ow]],RTARoutes[[StageCodes]:[RouteID]],6,FALSE))), "O",  NOT(ISNA(VLOOKUP(PrivateSchedule[[#This Row],[re]],RTARoutes[[StageCodes]:[RouteID]],6,FALSE))), "R")</f>
        <v>R</v>
      </c>
      <c r="AF2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CNC-*MRG</v>
      </c>
      <c r="AG2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MRG-*CNC</v>
      </c>
    </row>
    <row r="2774" spans="2:33">
      <c r="O2774" s="171" t="s">
        <v>1890</v>
      </c>
      <c r="T2774" s="173" t="s">
        <v>3046</v>
      </c>
      <c r="U2774" t="str">
        <f t="shared" si="172"/>
        <v>MARGAO-VANTEM</v>
      </c>
      <c r="V2774" s="163">
        <v>0.78472222222222221</v>
      </c>
      <c r="AA2774" s="165" t="str">
        <f t="shared" si="173"/>
        <v/>
      </c>
      <c r="AB2774" t="str">
        <f t="shared" si="174"/>
        <v>QPM</v>
      </c>
      <c r="AC2774" t="str">
        <f t="shared" si="175"/>
        <v>GA02Z 5416</v>
      </c>
      <c r="AD2774" t="str">
        <f>_xlfn.IFNA(VLOOKUP(PrivateSchedule[[#This Row],[ow]],RTARoutes[[StageCodes]:[RouteID]],6,FALSE), VLOOKUP(PrivateSchedule[[#This Row],[re]],RTARoutes[[StageCodes]:[RouteID]],6,FALSE))</f>
        <v>PVT348</v>
      </c>
      <c r="AE2774" t="str" cm="1">
        <f t="array" ref="AE2774">_xlfn.IFS( NOT(ISNA(VLOOKUP(PrivateSchedule[[#This Row],[ow]],RTARoutes[[StageCodes]:[RouteID]],6,FALSE))), "O",  NOT(ISNA(VLOOKUP(PrivateSchedule[[#This Row],[re]],RTARoutes[[StageCodes]:[RouteID]],6,FALSE))), "R")</f>
        <v>O</v>
      </c>
      <c r="AF2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MRG-*VNT</v>
      </c>
      <c r="AG2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VNT-*MRG</v>
      </c>
    </row>
    <row r="2775" spans="2:33">
      <c r="B2775" s="171" t="s">
        <v>4431</v>
      </c>
      <c r="C2775" s="172" t="s">
        <v>4432</v>
      </c>
      <c r="E2775" s="176">
        <v>39786</v>
      </c>
      <c r="F2775" s="177">
        <v>45474</v>
      </c>
      <c r="G2775" s="171" t="s">
        <v>4433</v>
      </c>
      <c r="J2775" s="171" t="s">
        <v>4434</v>
      </c>
      <c r="L2775" s="172" t="s">
        <v>16</v>
      </c>
      <c r="M2775" s="198">
        <v>28</v>
      </c>
      <c r="N2775" s="199">
        <v>9</v>
      </c>
      <c r="O2775" s="171" t="s">
        <v>2586</v>
      </c>
      <c r="T2775" s="173" t="s">
        <v>1048</v>
      </c>
      <c r="U2775" t="str">
        <f t="shared" si="172"/>
        <v>SANGUEM-CURCHOREM</v>
      </c>
      <c r="V2775" s="163">
        <v>0.2986111111111111</v>
      </c>
      <c r="AA2775" s="165" t="str">
        <f t="shared" si="173"/>
        <v/>
      </c>
      <c r="AB2775" t="str">
        <f t="shared" si="174"/>
        <v>QPM</v>
      </c>
      <c r="AC2775" t="str">
        <f t="shared" si="175"/>
        <v xml:space="preserve">GA05 T 0523 </v>
      </c>
      <c r="AD2775" t="str">
        <f>_xlfn.IFNA(VLOOKUP(PrivateSchedule[[#This Row],[ow]],RTARoutes[[StageCodes]:[RouteID]],6,FALSE), VLOOKUP(PrivateSchedule[[#This Row],[re]],RTARoutes[[StageCodes]:[RouteID]],6,FALSE))</f>
        <v>PVT158</v>
      </c>
      <c r="AE2775" t="str" cm="1">
        <f t="array" ref="AE2775">_xlfn.IFS( NOT(ISNA(VLOOKUP(PrivateSchedule[[#This Row],[ow]],RTARoutes[[StageCodes]:[RouteID]],6,FALSE))), "O",  NOT(ISNA(VLOOKUP(PrivateSchedule[[#This Row],[re]],RTARoutes[[StageCodes]:[RouteID]],6,FALSE))), "R")</f>
        <v>R</v>
      </c>
      <c r="AF2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76" spans="2:33">
      <c r="O2776" s="171" t="s">
        <v>1048</v>
      </c>
      <c r="T2776" s="173" t="s">
        <v>1890</v>
      </c>
      <c r="U2776" t="str">
        <f t="shared" si="172"/>
        <v>CURCHOREM-MARGAO</v>
      </c>
      <c r="V2776" s="163">
        <v>0.3125</v>
      </c>
      <c r="AA2776" s="165" t="str">
        <f t="shared" si="173"/>
        <v/>
      </c>
      <c r="AB2776" t="str">
        <f t="shared" si="174"/>
        <v>QPM</v>
      </c>
      <c r="AC2776" t="str">
        <f t="shared" si="175"/>
        <v xml:space="preserve">GA05 T 0523 </v>
      </c>
      <c r="AD2776" t="str">
        <f>_xlfn.IFNA(VLOOKUP(PrivateSchedule[[#This Row],[ow]],RTARoutes[[StageCodes]:[RouteID]],6,FALSE), VLOOKUP(PrivateSchedule[[#This Row],[re]],RTARoutes[[StageCodes]:[RouteID]],6,FALSE))</f>
        <v>PVT132</v>
      </c>
      <c r="AE2776" t="str" cm="1">
        <f t="array" ref="AE2776">_xlfn.IFS( NOT(ISNA(VLOOKUP(PrivateSchedule[[#This Row],[ow]],RTARoutes[[StageCodes]:[RouteID]],6,FALSE))), "O",  NOT(ISNA(VLOOKUP(PrivateSchedule[[#This Row],[re]],RTARoutes[[StageCodes]:[RouteID]],6,FALSE))), "R")</f>
        <v>O</v>
      </c>
      <c r="AF2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77" spans="2:33">
      <c r="O2777" s="171" t="s">
        <v>1890</v>
      </c>
      <c r="T2777" s="173" t="s">
        <v>2586</v>
      </c>
      <c r="U2777" t="str">
        <f t="shared" si="172"/>
        <v>MARGAO-SANGUEM</v>
      </c>
      <c r="V2777" s="163">
        <v>0.35069444444444442</v>
      </c>
      <c r="AA2777" s="165" t="str">
        <f t="shared" si="173"/>
        <v/>
      </c>
      <c r="AB2777" t="str">
        <f t="shared" si="174"/>
        <v>QPM</v>
      </c>
      <c r="AC2777" t="str">
        <f t="shared" si="175"/>
        <v xml:space="preserve">GA05 T 0523 </v>
      </c>
      <c r="AD2777" t="str">
        <f>_xlfn.IFNA(VLOOKUP(PrivateSchedule[[#This Row],[ow]],RTARoutes[[StageCodes]:[RouteID]],6,FALSE), VLOOKUP(PrivateSchedule[[#This Row],[re]],RTARoutes[[StageCodes]:[RouteID]],6,FALSE))</f>
        <v>PVT327</v>
      </c>
      <c r="AE2777" t="str" cm="1">
        <f t="array" ref="AE2777">_xlfn.IFS( NOT(ISNA(VLOOKUP(PrivateSchedule[[#This Row],[ow]],RTARoutes[[StageCodes]:[RouteID]],6,FALSE))), "O",  NOT(ISNA(VLOOKUP(PrivateSchedule[[#This Row],[re]],RTARoutes[[StageCodes]:[RouteID]],6,FALSE))), "R")</f>
        <v>O</v>
      </c>
      <c r="AF2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78" spans="2:33">
      <c r="O2778" s="171" t="s">
        <v>2586</v>
      </c>
      <c r="T2778" s="173" t="s">
        <v>1048</v>
      </c>
      <c r="U2778" t="str">
        <f t="shared" si="172"/>
        <v>SANGUEM-CURCHOREM</v>
      </c>
      <c r="V2778" s="163">
        <v>0.45833333333333331</v>
      </c>
      <c r="AA2778" s="165" t="str">
        <f t="shared" si="173"/>
        <v/>
      </c>
      <c r="AB2778" t="str">
        <f t="shared" si="174"/>
        <v>QPM</v>
      </c>
      <c r="AC2778" t="str">
        <f t="shared" si="175"/>
        <v xml:space="preserve">GA05 T 0523 </v>
      </c>
      <c r="AD2778" t="str">
        <f>_xlfn.IFNA(VLOOKUP(PrivateSchedule[[#This Row],[ow]],RTARoutes[[StageCodes]:[RouteID]],6,FALSE), VLOOKUP(PrivateSchedule[[#This Row],[re]],RTARoutes[[StageCodes]:[RouteID]],6,FALSE))</f>
        <v>PVT158</v>
      </c>
      <c r="AE2778" t="str" cm="1">
        <f t="array" ref="AE2778">_xlfn.IFS( NOT(ISNA(VLOOKUP(PrivateSchedule[[#This Row],[ow]],RTARoutes[[StageCodes]:[RouteID]],6,FALSE))), "O",  NOT(ISNA(VLOOKUP(PrivateSchedule[[#This Row],[re]],RTARoutes[[StageCodes]:[RouteID]],6,FALSE))), "R")</f>
        <v>R</v>
      </c>
      <c r="AF2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79" spans="2:33">
      <c r="O2779" s="171" t="s">
        <v>1048</v>
      </c>
      <c r="T2779" s="173" t="s">
        <v>1890</v>
      </c>
      <c r="U2779" t="str">
        <f t="shared" si="172"/>
        <v>CURCHOREM-MARGAO</v>
      </c>
      <c r="V2779" s="163">
        <v>0.47569444444444442</v>
      </c>
      <c r="AA2779" s="165" t="str">
        <f t="shared" si="173"/>
        <v/>
      </c>
      <c r="AB2779" t="str">
        <f t="shared" si="174"/>
        <v>QPM</v>
      </c>
      <c r="AC2779" t="str">
        <f t="shared" si="175"/>
        <v xml:space="preserve">GA05 T 0523 </v>
      </c>
      <c r="AD2779" t="str">
        <f>_xlfn.IFNA(VLOOKUP(PrivateSchedule[[#This Row],[ow]],RTARoutes[[StageCodes]:[RouteID]],6,FALSE), VLOOKUP(PrivateSchedule[[#This Row],[re]],RTARoutes[[StageCodes]:[RouteID]],6,FALSE))</f>
        <v>PVT132</v>
      </c>
      <c r="AE2779" t="str" cm="1">
        <f t="array" ref="AE2779">_xlfn.IFS( NOT(ISNA(VLOOKUP(PrivateSchedule[[#This Row],[ow]],RTARoutes[[StageCodes]:[RouteID]],6,FALSE))), "O",  NOT(ISNA(VLOOKUP(PrivateSchedule[[#This Row],[re]],RTARoutes[[StageCodes]:[RouteID]],6,FALSE))), "R")</f>
        <v>O</v>
      </c>
      <c r="AF2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80" spans="2:33">
      <c r="O2780" s="171" t="s">
        <v>1890</v>
      </c>
      <c r="T2780" s="173" t="s">
        <v>2586</v>
      </c>
      <c r="U2780" t="str">
        <f t="shared" si="172"/>
        <v>MARGAO-SANGUEM</v>
      </c>
      <c r="V2780" s="163">
        <v>0.55902777777777779</v>
      </c>
      <c r="AA2780" s="165" t="str">
        <f t="shared" si="173"/>
        <v/>
      </c>
      <c r="AB2780" t="str">
        <f t="shared" si="174"/>
        <v>QPM</v>
      </c>
      <c r="AC2780" t="str">
        <f t="shared" si="175"/>
        <v xml:space="preserve">GA05 T 0523 </v>
      </c>
      <c r="AD2780" t="str">
        <f>_xlfn.IFNA(VLOOKUP(PrivateSchedule[[#This Row],[ow]],RTARoutes[[StageCodes]:[RouteID]],6,FALSE), VLOOKUP(PrivateSchedule[[#This Row],[re]],RTARoutes[[StageCodes]:[RouteID]],6,FALSE))</f>
        <v>PVT327</v>
      </c>
      <c r="AE2780" t="str" cm="1">
        <f t="array" ref="AE2780">_xlfn.IFS( NOT(ISNA(VLOOKUP(PrivateSchedule[[#This Row],[ow]],RTARoutes[[StageCodes]:[RouteID]],6,FALSE))), "O",  NOT(ISNA(VLOOKUP(PrivateSchedule[[#This Row],[re]],RTARoutes[[StageCodes]:[RouteID]],6,FALSE))), "R")</f>
        <v>O</v>
      </c>
      <c r="AF2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81" spans="2:33">
      <c r="O2781" s="171" t="s">
        <v>2586</v>
      </c>
      <c r="T2781" s="173" t="s">
        <v>1048</v>
      </c>
      <c r="U2781" t="str">
        <f t="shared" si="172"/>
        <v>SANGUEM-CURCHOREM</v>
      </c>
      <c r="V2781" s="163">
        <v>0.66666666666666663</v>
      </c>
      <c r="AA2781" s="165" t="str">
        <f t="shared" si="173"/>
        <v/>
      </c>
      <c r="AB2781" t="str">
        <f t="shared" si="174"/>
        <v>QPM</v>
      </c>
      <c r="AC2781" t="str">
        <f t="shared" si="175"/>
        <v xml:space="preserve">GA05 T 0523 </v>
      </c>
      <c r="AD2781" t="str">
        <f>_xlfn.IFNA(VLOOKUP(PrivateSchedule[[#This Row],[ow]],RTARoutes[[StageCodes]:[RouteID]],6,FALSE), VLOOKUP(PrivateSchedule[[#This Row],[re]],RTARoutes[[StageCodes]:[RouteID]],6,FALSE))</f>
        <v>PVT158</v>
      </c>
      <c r="AE2781" t="str" cm="1">
        <f t="array" ref="AE2781">_xlfn.IFS( NOT(ISNA(VLOOKUP(PrivateSchedule[[#This Row],[ow]],RTARoutes[[StageCodes]:[RouteID]],6,FALSE))), "O",  NOT(ISNA(VLOOKUP(PrivateSchedule[[#This Row],[re]],RTARoutes[[StageCodes]:[RouteID]],6,FALSE))), "R")</f>
        <v>R</v>
      </c>
      <c r="AF2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782" spans="2:33">
      <c r="O2782" s="171" t="s">
        <v>1048</v>
      </c>
      <c r="T2782" s="173" t="s">
        <v>1890</v>
      </c>
      <c r="U2782" t="str">
        <f t="shared" si="172"/>
        <v>CURCHOREM-MARGAO</v>
      </c>
      <c r="V2782" s="163">
        <v>0.68402777777777779</v>
      </c>
      <c r="AA2782" s="165" t="str">
        <f t="shared" si="173"/>
        <v/>
      </c>
      <c r="AB2782" t="str">
        <f t="shared" si="174"/>
        <v>QPM</v>
      </c>
      <c r="AC2782" t="str">
        <f t="shared" si="175"/>
        <v xml:space="preserve">GA05 T 0523 </v>
      </c>
      <c r="AD2782" t="str">
        <f>_xlfn.IFNA(VLOOKUP(PrivateSchedule[[#This Row],[ow]],RTARoutes[[StageCodes]:[RouteID]],6,FALSE), VLOOKUP(PrivateSchedule[[#This Row],[re]],RTARoutes[[StageCodes]:[RouteID]],6,FALSE))</f>
        <v>PVT132</v>
      </c>
      <c r="AE2782" t="str" cm="1">
        <f t="array" ref="AE2782">_xlfn.IFS( NOT(ISNA(VLOOKUP(PrivateSchedule[[#This Row],[ow]],RTARoutes[[StageCodes]:[RouteID]],6,FALSE))), "O",  NOT(ISNA(VLOOKUP(PrivateSchedule[[#This Row],[re]],RTARoutes[[StageCodes]:[RouteID]],6,FALSE))), "R")</f>
        <v>O</v>
      </c>
      <c r="AF2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783" spans="2:33">
      <c r="O2783" s="171" t="s">
        <v>1890</v>
      </c>
      <c r="T2783" s="173" t="s">
        <v>2586</v>
      </c>
      <c r="U2783" t="str">
        <f t="shared" si="172"/>
        <v>MARGAO-SANGUEM</v>
      </c>
      <c r="V2783" s="163">
        <v>0.75694444444444442</v>
      </c>
      <c r="AA2783" s="165" t="str">
        <f t="shared" si="173"/>
        <v/>
      </c>
      <c r="AB2783" t="str">
        <f t="shared" si="174"/>
        <v>QPM</v>
      </c>
      <c r="AC2783" t="str">
        <f t="shared" si="175"/>
        <v xml:space="preserve">GA05 T 0523 </v>
      </c>
      <c r="AD2783" t="str">
        <f>_xlfn.IFNA(VLOOKUP(PrivateSchedule[[#This Row],[ow]],RTARoutes[[StageCodes]:[RouteID]],6,FALSE), VLOOKUP(PrivateSchedule[[#This Row],[re]],RTARoutes[[StageCodes]:[RouteID]],6,FALSE))</f>
        <v>PVT327</v>
      </c>
      <c r="AE2783" t="str" cm="1">
        <f t="array" ref="AE2783">_xlfn.IFS( NOT(ISNA(VLOOKUP(PrivateSchedule[[#This Row],[ow]],RTARoutes[[StageCodes]:[RouteID]],6,FALSE))), "O",  NOT(ISNA(VLOOKUP(PrivateSchedule[[#This Row],[re]],RTARoutes[[StageCodes]:[RouteID]],6,FALSE))), "R")</f>
        <v>O</v>
      </c>
      <c r="AF2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784" spans="2:33">
      <c r="B2784" s="171" t="s">
        <v>4431</v>
      </c>
      <c r="C2784" s="172" t="s">
        <v>4435</v>
      </c>
      <c r="E2784" s="176">
        <v>37162</v>
      </c>
      <c r="F2784" s="177">
        <v>45474</v>
      </c>
      <c r="G2784" s="171" t="s">
        <v>4436</v>
      </c>
      <c r="J2784" s="171" t="s">
        <v>4437</v>
      </c>
      <c r="L2784" s="172" t="s">
        <v>16</v>
      </c>
      <c r="M2784" s="198">
        <v>30</v>
      </c>
      <c r="N2784" s="199">
        <v>12</v>
      </c>
      <c r="O2784" s="171" t="s">
        <v>1048</v>
      </c>
      <c r="T2784" s="173" t="s">
        <v>1238</v>
      </c>
      <c r="U2784" t="str">
        <f t="shared" si="172"/>
        <v>CURCHOREM-FATORPA</v>
      </c>
      <c r="V2784" s="163">
        <v>0.28125</v>
      </c>
      <c r="AA2784" s="165" t="str">
        <f t="shared" si="173"/>
        <v/>
      </c>
      <c r="AB2784" t="str">
        <f t="shared" si="174"/>
        <v>QPM</v>
      </c>
      <c r="AC2784" t="str">
        <f t="shared" si="175"/>
        <v>GA02V 4949</v>
      </c>
      <c r="AD2784" t="str">
        <f>_xlfn.IFNA(VLOOKUP(PrivateSchedule[[#This Row],[ow]],RTARoutes[[StageCodes]:[RouteID]],6,FALSE), VLOOKUP(PrivateSchedule[[#This Row],[re]],RTARoutes[[StageCodes]:[RouteID]],6,FALSE))</f>
        <v>PVT137</v>
      </c>
      <c r="AE2784" t="str" cm="1">
        <f t="array" ref="AE2784">_xlfn.IFS( NOT(ISNA(VLOOKUP(PrivateSchedule[[#This Row],[ow]],RTARoutes[[StageCodes]:[RouteID]],6,FALSE))), "O",  NOT(ISNA(VLOOKUP(PrivateSchedule[[#This Row],[re]],RTARoutes[[StageCodes]:[RouteID]],6,FALSE))), "R")</f>
        <v>O</v>
      </c>
      <c r="AF2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85" spans="2:33">
      <c r="O2785" s="171" t="s">
        <v>1238</v>
      </c>
      <c r="T2785" s="173" t="s">
        <v>1048</v>
      </c>
      <c r="U2785" t="str">
        <f t="shared" si="172"/>
        <v>FATORPA-CURCHOREM</v>
      </c>
      <c r="V2785" s="163">
        <v>0.34027777777777779</v>
      </c>
      <c r="AA2785" s="165" t="str">
        <f t="shared" si="173"/>
        <v/>
      </c>
      <c r="AB2785" t="str">
        <f t="shared" si="174"/>
        <v>QPM</v>
      </c>
      <c r="AC2785" t="str">
        <f t="shared" si="175"/>
        <v>GA02V 4949</v>
      </c>
      <c r="AD2785" t="str">
        <f>_xlfn.IFNA(VLOOKUP(PrivateSchedule[[#This Row],[ow]],RTARoutes[[StageCodes]:[RouteID]],6,FALSE), VLOOKUP(PrivateSchedule[[#This Row],[re]],RTARoutes[[StageCodes]:[RouteID]],6,FALSE))</f>
        <v>PVT137</v>
      </c>
      <c r="AE2785" t="str" cm="1">
        <f t="array" ref="AE2785">_xlfn.IFS( NOT(ISNA(VLOOKUP(PrivateSchedule[[#This Row],[ow]],RTARoutes[[StageCodes]:[RouteID]],6,FALSE))), "O",  NOT(ISNA(VLOOKUP(PrivateSchedule[[#This Row],[re]],RTARoutes[[StageCodes]:[RouteID]],6,FALSE))), "R")</f>
        <v>R</v>
      </c>
      <c r="AF2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FTR-*CUR</v>
      </c>
      <c r="AG2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CUR-*FTR</v>
      </c>
    </row>
    <row r="2786" spans="2:33">
      <c r="O2786" s="171" t="s">
        <v>1048</v>
      </c>
      <c r="T2786" s="173" t="s">
        <v>1238</v>
      </c>
      <c r="U2786" t="str">
        <f t="shared" si="172"/>
        <v>CURCHOREM-FATORPA</v>
      </c>
      <c r="V2786" s="163">
        <v>0.4236111111111111</v>
      </c>
      <c r="AA2786" s="165" t="str">
        <f t="shared" si="173"/>
        <v/>
      </c>
      <c r="AB2786" t="str">
        <f t="shared" si="174"/>
        <v>QPM</v>
      </c>
      <c r="AC2786" t="str">
        <f t="shared" si="175"/>
        <v>GA02V 4949</v>
      </c>
      <c r="AD2786" t="str">
        <f>_xlfn.IFNA(VLOOKUP(PrivateSchedule[[#This Row],[ow]],RTARoutes[[StageCodes]:[RouteID]],6,FALSE), VLOOKUP(PrivateSchedule[[#This Row],[re]],RTARoutes[[StageCodes]:[RouteID]],6,FALSE))</f>
        <v>PVT137</v>
      </c>
      <c r="AE2786" t="str" cm="1">
        <f t="array" ref="AE2786">_xlfn.IFS( NOT(ISNA(VLOOKUP(PrivateSchedule[[#This Row],[ow]],RTARoutes[[StageCodes]:[RouteID]],6,FALSE))), "O",  NOT(ISNA(VLOOKUP(PrivateSchedule[[#This Row],[re]],RTARoutes[[StageCodes]:[RouteID]],6,FALSE))), "R")</f>
        <v>O</v>
      </c>
      <c r="AF2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87" spans="2:33">
      <c r="O2787" s="171" t="s">
        <v>1238</v>
      </c>
      <c r="T2787" s="173" t="s">
        <v>1048</v>
      </c>
      <c r="U2787" t="str">
        <f t="shared" si="172"/>
        <v>FATORPA-CURCHOREM</v>
      </c>
      <c r="V2787" s="163">
        <v>0.48958333333333331</v>
      </c>
      <c r="AA2787" s="165" t="str">
        <f t="shared" si="173"/>
        <v/>
      </c>
      <c r="AB2787" t="str">
        <f t="shared" si="174"/>
        <v>QPM</v>
      </c>
      <c r="AC2787" t="str">
        <f t="shared" si="175"/>
        <v>GA02V 4949</v>
      </c>
      <c r="AD2787" t="str">
        <f>_xlfn.IFNA(VLOOKUP(PrivateSchedule[[#This Row],[ow]],RTARoutes[[StageCodes]:[RouteID]],6,FALSE), VLOOKUP(PrivateSchedule[[#This Row],[re]],RTARoutes[[StageCodes]:[RouteID]],6,FALSE))</f>
        <v>PVT137</v>
      </c>
      <c r="AE2787" t="str" cm="1">
        <f t="array" ref="AE2787">_xlfn.IFS( NOT(ISNA(VLOOKUP(PrivateSchedule[[#This Row],[ow]],RTARoutes[[StageCodes]:[RouteID]],6,FALSE))), "O",  NOT(ISNA(VLOOKUP(PrivateSchedule[[#This Row],[re]],RTARoutes[[StageCodes]:[RouteID]],6,FALSE))), "R")</f>
        <v>R</v>
      </c>
      <c r="AF2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FTR-*CUR</v>
      </c>
      <c r="AG2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CUR-*FTR</v>
      </c>
    </row>
    <row r="2788" spans="2:33">
      <c r="O2788" s="171" t="s">
        <v>1048</v>
      </c>
      <c r="T2788" s="173" t="s">
        <v>1238</v>
      </c>
      <c r="U2788" t="str">
        <f t="shared" si="172"/>
        <v>CURCHOREM-FATORPA</v>
      </c>
      <c r="V2788" s="163">
        <v>0.53472222222222221</v>
      </c>
      <c r="AA2788" s="165" t="str">
        <f t="shared" si="173"/>
        <v/>
      </c>
      <c r="AB2788" t="str">
        <f t="shared" si="174"/>
        <v>QPM</v>
      </c>
      <c r="AC2788" t="str">
        <f t="shared" si="175"/>
        <v>GA02V 4949</v>
      </c>
      <c r="AD2788" t="str">
        <f>_xlfn.IFNA(VLOOKUP(PrivateSchedule[[#This Row],[ow]],RTARoutes[[StageCodes]:[RouteID]],6,FALSE), VLOOKUP(PrivateSchedule[[#This Row],[re]],RTARoutes[[StageCodes]:[RouteID]],6,FALSE))</f>
        <v>PVT137</v>
      </c>
      <c r="AE2788" t="str" cm="1">
        <f t="array" ref="AE2788">_xlfn.IFS( NOT(ISNA(VLOOKUP(PrivateSchedule[[#This Row],[ow]],RTARoutes[[StageCodes]:[RouteID]],6,FALSE))), "O",  NOT(ISNA(VLOOKUP(PrivateSchedule[[#This Row],[re]],RTARoutes[[StageCodes]:[RouteID]],6,FALSE))), "R")</f>
        <v>O</v>
      </c>
      <c r="AF2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2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2789" spans="2:33">
      <c r="O2789" s="171" t="s">
        <v>1238</v>
      </c>
      <c r="T2789" s="173" t="s">
        <v>1048</v>
      </c>
      <c r="U2789" t="str">
        <f t="shared" si="172"/>
        <v>FATORPA-CURCHOREM</v>
      </c>
      <c r="V2789" s="163">
        <v>0.66319444444444442</v>
      </c>
      <c r="AA2789" s="165" t="str">
        <f t="shared" si="173"/>
        <v/>
      </c>
      <c r="AB2789" t="str">
        <f t="shared" si="174"/>
        <v>QPM</v>
      </c>
      <c r="AC2789" t="str">
        <f t="shared" si="175"/>
        <v>GA02V 4949</v>
      </c>
      <c r="AD2789" t="str">
        <f>_xlfn.IFNA(VLOOKUP(PrivateSchedule[[#This Row],[ow]],RTARoutes[[StageCodes]:[RouteID]],6,FALSE), VLOOKUP(PrivateSchedule[[#This Row],[re]],RTARoutes[[StageCodes]:[RouteID]],6,FALSE))</f>
        <v>PVT137</v>
      </c>
      <c r="AE2789" t="str" cm="1">
        <f t="array" ref="AE2789">_xlfn.IFS( NOT(ISNA(VLOOKUP(PrivateSchedule[[#This Row],[ow]],RTARoutes[[StageCodes]:[RouteID]],6,FALSE))), "O",  NOT(ISNA(VLOOKUP(PrivateSchedule[[#This Row],[re]],RTARoutes[[StageCodes]:[RouteID]],6,FALSE))), "R")</f>
        <v>R</v>
      </c>
      <c r="AF2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FTR-*CUR</v>
      </c>
      <c r="AG2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CUR-*FTR</v>
      </c>
    </row>
    <row r="2790" spans="2:33">
      <c r="O2790" s="171" t="s">
        <v>1048</v>
      </c>
      <c r="T2790" s="173" t="s">
        <v>2336</v>
      </c>
      <c r="U2790" t="str">
        <f t="shared" si="172"/>
        <v>CURCHOREM-PIRLA</v>
      </c>
      <c r="V2790" s="163">
        <v>0.71527777777777779</v>
      </c>
      <c r="AA2790" s="165" t="str">
        <f t="shared" si="173"/>
        <v/>
      </c>
      <c r="AB2790" t="str">
        <f t="shared" si="174"/>
        <v>QPM</v>
      </c>
      <c r="AC2790" t="str">
        <f t="shared" si="175"/>
        <v>GA02V 4949</v>
      </c>
      <c r="AD2790" t="str">
        <f>_xlfn.IFNA(VLOOKUP(PrivateSchedule[[#This Row],[ow]],RTARoutes[[StageCodes]:[RouteID]],6,FALSE), VLOOKUP(PrivateSchedule[[#This Row],[re]],RTARoutes[[StageCodes]:[RouteID]],6,FALSE))</f>
        <v>PVT152</v>
      </c>
      <c r="AE2790" t="str" cm="1">
        <f t="array" ref="AE2790">_xlfn.IFS( NOT(ISNA(VLOOKUP(PrivateSchedule[[#This Row],[ow]],RTARoutes[[StageCodes]:[RouteID]],6,FALSE))), "O",  NOT(ISNA(VLOOKUP(PrivateSchedule[[#This Row],[re]],RTARoutes[[StageCodes]:[RouteID]],6,FALSE))), "R")</f>
        <v>O</v>
      </c>
      <c r="AF2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CUR-*PIR</v>
      </c>
      <c r="AG2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PIR-*CUR</v>
      </c>
    </row>
    <row r="2791" spans="2:33">
      <c r="O2791" s="171" t="s">
        <v>2336</v>
      </c>
      <c r="T2791" s="173" t="s">
        <v>1048</v>
      </c>
      <c r="U2791" t="str">
        <f t="shared" si="172"/>
        <v>PIRLA-CURCHOREM</v>
      </c>
      <c r="V2791" s="163">
        <v>0.76388888888888884</v>
      </c>
      <c r="AA2791" s="165" t="str">
        <f t="shared" si="173"/>
        <v/>
      </c>
      <c r="AB2791" t="str">
        <f t="shared" si="174"/>
        <v>QPM</v>
      </c>
      <c r="AC2791" t="str">
        <f t="shared" si="175"/>
        <v>GA02V 4949</v>
      </c>
      <c r="AD2791" t="str">
        <f>_xlfn.IFNA(VLOOKUP(PrivateSchedule[[#This Row],[ow]],RTARoutes[[StageCodes]:[RouteID]],6,FALSE), VLOOKUP(PrivateSchedule[[#This Row],[re]],RTARoutes[[StageCodes]:[RouteID]],6,FALSE))</f>
        <v>PVT152</v>
      </c>
      <c r="AE2791" t="str" cm="1">
        <f t="array" ref="AE2791">_xlfn.IFS( NOT(ISNA(VLOOKUP(PrivateSchedule[[#This Row],[ow]],RTARoutes[[StageCodes]:[RouteID]],6,FALSE))), "O",  NOT(ISNA(VLOOKUP(PrivateSchedule[[#This Row],[re]],RTARoutes[[StageCodes]:[RouteID]],6,FALSE))), "R")</f>
        <v>R</v>
      </c>
      <c r="AF2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PIR-*CUR</v>
      </c>
      <c r="AG2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CUR-*PIR</v>
      </c>
    </row>
    <row r="2792" spans="2:33">
      <c r="O2792" s="171" t="s">
        <v>1048</v>
      </c>
      <c r="T2792" s="173" t="s">
        <v>2424</v>
      </c>
      <c r="U2792" t="str">
        <f t="shared" si="172"/>
        <v>CURCHOREM-QUEPEM</v>
      </c>
      <c r="V2792" s="163">
        <v>0.81944444444444442</v>
      </c>
      <c r="AA2792" s="165" t="str">
        <f t="shared" si="173"/>
        <v/>
      </c>
      <c r="AB2792" t="str">
        <f t="shared" si="174"/>
        <v>QPM</v>
      </c>
      <c r="AC2792" t="str">
        <f t="shared" si="175"/>
        <v>GA02V 4949</v>
      </c>
      <c r="AD2792" t="str">
        <f>_xlfn.IFNA(VLOOKUP(PrivateSchedule[[#This Row],[ow]],RTARoutes[[StageCodes]:[RouteID]],6,FALSE), VLOOKUP(PrivateSchedule[[#This Row],[re]],RTARoutes[[StageCodes]:[RouteID]],6,FALSE))</f>
        <v>PVT155</v>
      </c>
      <c r="AE2792" t="str" cm="1">
        <f t="array" ref="AE2792">_xlfn.IFS( NOT(ISNA(VLOOKUP(PrivateSchedule[[#This Row],[ow]],RTARoutes[[StageCodes]:[RouteID]],6,FALSE))), "O",  NOT(ISNA(VLOOKUP(PrivateSchedule[[#This Row],[re]],RTARoutes[[StageCodes]:[RouteID]],6,FALSE))), "R")</f>
        <v>O</v>
      </c>
      <c r="AF2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CUR-*QPM</v>
      </c>
      <c r="AG2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QPM-*CUR</v>
      </c>
    </row>
    <row r="2793" spans="2:33">
      <c r="B2793" s="171" t="s">
        <v>4438</v>
      </c>
      <c r="C2793" s="172" t="s">
        <v>4439</v>
      </c>
      <c r="E2793" s="176">
        <v>37087</v>
      </c>
      <c r="F2793" s="177">
        <v>44392</v>
      </c>
      <c r="G2793" s="171" t="s">
        <v>4440</v>
      </c>
      <c r="J2793" s="171" t="s">
        <v>4441</v>
      </c>
      <c r="L2793" s="172" t="s">
        <v>16</v>
      </c>
      <c r="M2793" s="198">
        <v>28</v>
      </c>
      <c r="N2793" s="199">
        <v>11</v>
      </c>
      <c r="O2793" s="171" t="s">
        <v>3504</v>
      </c>
      <c r="T2793" s="173" t="s">
        <v>2140</v>
      </c>
      <c r="U2793" t="str">
        <f t="shared" si="172"/>
        <v>Nunem-NETURLIM</v>
      </c>
      <c r="V2793" s="163">
        <v>0.31944444444444442</v>
      </c>
      <c r="AA2793" s="165" t="str">
        <f t="shared" si="173"/>
        <v/>
      </c>
      <c r="AB2793" t="str">
        <f t="shared" si="174"/>
        <v>QPM</v>
      </c>
      <c r="AC2793" t="str">
        <f t="shared" si="175"/>
        <v>GA09U-1398</v>
      </c>
      <c r="AD2793" t="e">
        <f>_xlfn.IFNA(VLOOKUP(PrivateSchedule[[#This Row],[ow]],RTARoutes[[StageCodes]:[RouteID]],6,FALSE), VLOOKUP(PrivateSchedule[[#This Row],[re]],RTARoutes[[StageCodes]:[RouteID]],6,FALSE))</f>
        <v>#N/A</v>
      </c>
      <c r="AE2793" t="e" cm="1">
        <f t="array" ref="AE2793">_xlfn.IFS( NOT(ISNA(VLOOKUP(PrivateSchedule[[#This Row],[ow]],RTARoutes[[StageCodes]:[RouteID]],6,FALSE))), "O",  NOT(ISNA(VLOOKUP(PrivateSchedule[[#This Row],[re]],RTARoutes[[StageCodes]:[RouteID]],6,FALSE))), "R")</f>
        <v>#N/A</v>
      </c>
      <c r="AF2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NUN-*NTL</v>
      </c>
      <c r="AG2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NTL-*NUN</v>
      </c>
    </row>
    <row r="2794" spans="2:33">
      <c r="O2794" s="171" t="s">
        <v>2140</v>
      </c>
      <c r="T2794" s="173" t="s">
        <v>1048</v>
      </c>
      <c r="U2794" t="str">
        <f t="shared" si="172"/>
        <v>NETURLIM-CURCHOREM</v>
      </c>
      <c r="V2794" s="163">
        <v>0.33333333333333331</v>
      </c>
      <c r="AA2794" s="165" t="str">
        <f t="shared" si="173"/>
        <v/>
      </c>
      <c r="AB2794" t="str">
        <f t="shared" si="174"/>
        <v>QPM</v>
      </c>
      <c r="AC2794" t="str">
        <f t="shared" si="175"/>
        <v>GA09U-1398</v>
      </c>
      <c r="AD2794" t="str">
        <f>_xlfn.IFNA(VLOOKUP(PrivateSchedule[[#This Row],[ow]],RTARoutes[[StageCodes]:[RouteID]],6,FALSE), VLOOKUP(PrivateSchedule[[#This Row],[re]],RTARoutes[[StageCodes]:[RouteID]],6,FALSE))</f>
        <v>PVT150</v>
      </c>
      <c r="AE2794" t="str" cm="1">
        <f t="array" ref="AE2794">_xlfn.IFS( NOT(ISNA(VLOOKUP(PrivateSchedule[[#This Row],[ow]],RTARoutes[[StageCodes]:[RouteID]],6,FALSE))), "O",  NOT(ISNA(VLOOKUP(PrivateSchedule[[#This Row],[re]],RTARoutes[[StageCodes]:[RouteID]],6,FALSE))), "R")</f>
        <v>R</v>
      </c>
      <c r="AF2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795" spans="2:33">
      <c r="O2795" s="171" t="s">
        <v>1048</v>
      </c>
      <c r="T2795" s="173" t="s">
        <v>2374</v>
      </c>
      <c r="U2795" t="str">
        <f t="shared" si="172"/>
        <v>CURCHOREM-PONDA</v>
      </c>
      <c r="V2795" s="163">
        <v>0.39930555555555558</v>
      </c>
      <c r="AA2795" s="165" t="str">
        <f t="shared" si="173"/>
        <v/>
      </c>
      <c r="AB2795" t="str">
        <f t="shared" si="174"/>
        <v>QPM</v>
      </c>
      <c r="AC2795" t="str">
        <f t="shared" si="175"/>
        <v>GA09U-1398</v>
      </c>
      <c r="AD2795" t="str">
        <f>_xlfn.IFNA(VLOOKUP(PrivateSchedule[[#This Row],[ow]],RTARoutes[[StageCodes]:[RouteID]],6,FALSE), VLOOKUP(PrivateSchedule[[#This Row],[re]],RTARoutes[[StageCodes]:[RouteID]],6,FALSE))</f>
        <v>PVT153</v>
      </c>
      <c r="AE2795" t="str" cm="1">
        <f t="array" ref="AE2795">_xlfn.IFS( NOT(ISNA(VLOOKUP(PrivateSchedule[[#This Row],[ow]],RTARoutes[[StageCodes]:[RouteID]],6,FALSE))), "O",  NOT(ISNA(VLOOKUP(PrivateSchedule[[#This Row],[re]],RTARoutes[[StageCodes]:[RouteID]],6,FALSE))), "R")</f>
        <v>R</v>
      </c>
      <c r="AF2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2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2796" spans="2:33">
      <c r="O2796" s="171" t="s">
        <v>2374</v>
      </c>
      <c r="T2796" s="173" t="s">
        <v>1048</v>
      </c>
      <c r="U2796" t="str">
        <f t="shared" si="172"/>
        <v>PONDA-CURCHOREM</v>
      </c>
      <c r="V2796" s="163">
        <v>0.47222222222222221</v>
      </c>
      <c r="AA2796" s="165" t="str">
        <f t="shared" si="173"/>
        <v/>
      </c>
      <c r="AB2796" t="str">
        <f t="shared" si="174"/>
        <v>QPM</v>
      </c>
      <c r="AC2796" t="str">
        <f t="shared" si="175"/>
        <v>GA09U-1398</v>
      </c>
      <c r="AD2796" t="str">
        <f>_xlfn.IFNA(VLOOKUP(PrivateSchedule[[#This Row],[ow]],RTARoutes[[StageCodes]:[RouteID]],6,FALSE), VLOOKUP(PrivateSchedule[[#This Row],[re]],RTARoutes[[StageCodes]:[RouteID]],6,FALSE))</f>
        <v>PVT153</v>
      </c>
      <c r="AE2796" t="str" cm="1">
        <f t="array" ref="AE2796">_xlfn.IFS( NOT(ISNA(VLOOKUP(PrivateSchedule[[#This Row],[ow]],RTARoutes[[StageCodes]:[RouteID]],6,FALSE))), "O",  NOT(ISNA(VLOOKUP(PrivateSchedule[[#This Row],[re]],RTARoutes[[StageCodes]:[RouteID]],6,FALSE))), "R")</f>
        <v>O</v>
      </c>
      <c r="AF2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2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2797" spans="2:33">
      <c r="O2797" s="171" t="s">
        <v>1048</v>
      </c>
      <c r="T2797" s="173" t="s">
        <v>3504</v>
      </c>
      <c r="U2797" t="str">
        <f t="shared" si="172"/>
        <v>CURCHOREM-Nunem</v>
      </c>
      <c r="V2797" s="163">
        <v>0.54166666666666663</v>
      </c>
      <c r="AA2797" s="165" t="str">
        <f t="shared" si="173"/>
        <v/>
      </c>
      <c r="AB2797" t="str">
        <f t="shared" si="174"/>
        <v>QPM</v>
      </c>
      <c r="AC2797" t="str">
        <f t="shared" si="175"/>
        <v>GA09U-1398</v>
      </c>
      <c r="AD2797" t="str">
        <f>_xlfn.IFNA(VLOOKUP(PrivateSchedule[[#This Row],[ow]],RTARoutes[[StageCodes]:[RouteID]],6,FALSE), VLOOKUP(PrivateSchedule[[#This Row],[re]],RTARoutes[[StageCodes]:[RouteID]],6,FALSE))</f>
        <v>PVT151</v>
      </c>
      <c r="AE2797" t="str" cm="1">
        <f t="array" ref="AE2797">_xlfn.IFS( NOT(ISNA(VLOOKUP(PrivateSchedule[[#This Row],[ow]],RTARoutes[[StageCodes]:[RouteID]],6,FALSE))), "O",  NOT(ISNA(VLOOKUP(PrivateSchedule[[#This Row],[re]],RTARoutes[[StageCodes]:[RouteID]],6,FALSE))), "R")</f>
        <v>O</v>
      </c>
      <c r="AF2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2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2798" spans="2:33">
      <c r="O2798" s="171" t="s">
        <v>3504</v>
      </c>
      <c r="T2798" s="173" t="s">
        <v>1048</v>
      </c>
      <c r="U2798" t="str">
        <f t="shared" si="172"/>
        <v>Nunem-CURCHOREM</v>
      </c>
      <c r="V2798" s="163">
        <v>0.63541666666666663</v>
      </c>
      <c r="AA2798" s="165" t="str">
        <f t="shared" si="173"/>
        <v/>
      </c>
      <c r="AB2798" t="str">
        <f t="shared" si="174"/>
        <v>QPM</v>
      </c>
      <c r="AC2798" t="str">
        <f t="shared" si="175"/>
        <v>GA09U-1398</v>
      </c>
      <c r="AD2798" t="str">
        <f>_xlfn.IFNA(VLOOKUP(PrivateSchedule[[#This Row],[ow]],RTARoutes[[StageCodes]:[RouteID]],6,FALSE), VLOOKUP(PrivateSchedule[[#This Row],[re]],RTARoutes[[StageCodes]:[RouteID]],6,FALSE))</f>
        <v>PVT151</v>
      </c>
      <c r="AE2798" t="str" cm="1">
        <f t="array" ref="AE2798">_xlfn.IFS( NOT(ISNA(VLOOKUP(PrivateSchedule[[#This Row],[ow]],RTARoutes[[StageCodes]:[RouteID]],6,FALSE))), "O",  NOT(ISNA(VLOOKUP(PrivateSchedule[[#This Row],[re]],RTARoutes[[StageCodes]:[RouteID]],6,FALSE))), "R")</f>
        <v>R</v>
      </c>
      <c r="AF2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NUN-*CUR</v>
      </c>
      <c r="AG2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CUR-*NUN</v>
      </c>
    </row>
    <row r="2799" spans="2:33">
      <c r="O2799" s="171" t="s">
        <v>1048</v>
      </c>
      <c r="T2799" s="173" t="s">
        <v>3504</v>
      </c>
      <c r="U2799" t="str">
        <f t="shared" si="172"/>
        <v>CURCHOREM-Nunem</v>
      </c>
      <c r="V2799" s="163">
        <v>0.72916666666666663</v>
      </c>
      <c r="AA2799" s="165" t="str">
        <f t="shared" si="173"/>
        <v/>
      </c>
      <c r="AB2799" t="str">
        <f t="shared" si="174"/>
        <v>QPM</v>
      </c>
      <c r="AC2799" t="str">
        <f t="shared" si="175"/>
        <v>GA09U-1398</v>
      </c>
      <c r="AD2799" t="str">
        <f>_xlfn.IFNA(VLOOKUP(PrivateSchedule[[#This Row],[ow]],RTARoutes[[StageCodes]:[RouteID]],6,FALSE), VLOOKUP(PrivateSchedule[[#This Row],[re]],RTARoutes[[StageCodes]:[RouteID]],6,FALSE))</f>
        <v>PVT151</v>
      </c>
      <c r="AE2799" t="str" cm="1">
        <f t="array" ref="AE2799">_xlfn.IFS( NOT(ISNA(VLOOKUP(PrivateSchedule[[#This Row],[ow]],RTARoutes[[StageCodes]:[RouteID]],6,FALSE))), "O",  NOT(ISNA(VLOOKUP(PrivateSchedule[[#This Row],[re]],RTARoutes[[StageCodes]:[RouteID]],6,FALSE))), "R")</f>
        <v>O</v>
      </c>
      <c r="AF2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2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2800" spans="2:33">
      <c r="B2800" s="171" t="s">
        <v>4442</v>
      </c>
      <c r="C2800" s="172" t="s">
        <v>4443</v>
      </c>
      <c r="E2800" s="176">
        <v>34424</v>
      </c>
      <c r="F2800" s="177">
        <v>45474</v>
      </c>
      <c r="G2800" s="171" t="s">
        <v>4444</v>
      </c>
      <c r="J2800" s="171" t="s">
        <v>4444</v>
      </c>
      <c r="L2800" s="172" t="s">
        <v>16</v>
      </c>
      <c r="M2800" s="198">
        <v>28</v>
      </c>
      <c r="N2800" s="199">
        <v>11</v>
      </c>
      <c r="O2800" s="171" t="s">
        <v>1983</v>
      </c>
      <c r="T2800" s="173" t="s">
        <v>3516</v>
      </c>
      <c r="U2800" t="str">
        <f t="shared" si="172"/>
        <v>MOLKORNEM-Pontemol</v>
      </c>
      <c r="V2800" s="163">
        <v>0.2986111111111111</v>
      </c>
      <c r="AA2800" s="165" t="str">
        <f t="shared" si="173"/>
        <v/>
      </c>
      <c r="AB2800" t="str">
        <f t="shared" si="174"/>
        <v>QPM</v>
      </c>
      <c r="AC2800" t="str">
        <f t="shared" si="175"/>
        <v>GA09T-4959</v>
      </c>
      <c r="AD2800" t="str">
        <f>_xlfn.IFNA(VLOOKUP(PrivateSchedule[[#This Row],[ow]],RTARoutes[[StageCodes]:[RouteID]],6,FALSE), VLOOKUP(PrivateSchedule[[#This Row],[re]],RTARoutes[[StageCodes]:[RouteID]],6,FALSE))</f>
        <v>PVT281</v>
      </c>
      <c r="AE2800" t="str" cm="1">
        <f t="array" ref="AE2800">_xlfn.IFS( NOT(ISNA(VLOOKUP(PrivateSchedule[[#This Row],[ow]],RTARoutes[[StageCodes]:[RouteID]],6,FALSE))), "O",  NOT(ISNA(VLOOKUP(PrivateSchedule[[#This Row],[re]],RTARoutes[[StageCodes]:[RouteID]],6,FALSE))), "R")</f>
        <v>O</v>
      </c>
      <c r="AF2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MKR-*PTL</v>
      </c>
      <c r="AG2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PTL-*MKR</v>
      </c>
    </row>
    <row r="2801" spans="2:33">
      <c r="O2801" s="171" t="s">
        <v>3516</v>
      </c>
      <c r="T2801" s="173" t="s">
        <v>1048</v>
      </c>
      <c r="U2801" t="str">
        <f t="shared" si="172"/>
        <v>Pontemol-CURCHOREM</v>
      </c>
      <c r="V2801" s="163">
        <v>0.33680555555555558</v>
      </c>
      <c r="AA2801" s="165" t="str">
        <f t="shared" si="173"/>
        <v/>
      </c>
      <c r="AB2801" t="str">
        <f t="shared" si="174"/>
        <v>QPM</v>
      </c>
      <c r="AC2801" t="str">
        <f t="shared" si="175"/>
        <v>GA09T-4959</v>
      </c>
      <c r="AD2801" t="e">
        <f>_xlfn.IFNA(VLOOKUP(PrivateSchedule[[#This Row],[ow]],RTARoutes[[StageCodes]:[RouteID]],6,FALSE), VLOOKUP(PrivateSchedule[[#This Row],[re]],RTARoutes[[StageCodes]:[RouteID]],6,FALSE))</f>
        <v>#N/A</v>
      </c>
      <c r="AE2801" t="e" cm="1">
        <f t="array" ref="AE2801">_xlfn.IFS( NOT(ISNA(VLOOKUP(PrivateSchedule[[#This Row],[ow]],RTARoutes[[StageCodes]:[RouteID]],6,FALSE))), "O",  NOT(ISNA(VLOOKUP(PrivateSchedule[[#This Row],[re]],RTARoutes[[StageCodes]:[RouteID]],6,FALSE))), "R")</f>
        <v>#N/A</v>
      </c>
      <c r="AF2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PTL-*CUR</v>
      </c>
      <c r="AG2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CUR-*PTL</v>
      </c>
    </row>
    <row r="2802" spans="2:33">
      <c r="O2802" s="171" t="s">
        <v>1048</v>
      </c>
      <c r="T2802" s="173" t="s">
        <v>1890</v>
      </c>
      <c r="U2802" t="str">
        <f t="shared" si="172"/>
        <v>CURCHOREM-MARGAO</v>
      </c>
      <c r="V2802" s="163">
        <v>0.35069444444444442</v>
      </c>
      <c r="AA2802" s="165" t="str">
        <f t="shared" si="173"/>
        <v/>
      </c>
      <c r="AB2802" t="str">
        <f t="shared" si="174"/>
        <v>QPM</v>
      </c>
      <c r="AC2802" t="str">
        <f t="shared" si="175"/>
        <v>GA09T-4959</v>
      </c>
      <c r="AD2802" t="str">
        <f>_xlfn.IFNA(VLOOKUP(PrivateSchedule[[#This Row],[ow]],RTARoutes[[StageCodes]:[RouteID]],6,FALSE), VLOOKUP(PrivateSchedule[[#This Row],[re]],RTARoutes[[StageCodes]:[RouteID]],6,FALSE))</f>
        <v>PVT132</v>
      </c>
      <c r="AE2802" t="str" cm="1">
        <f t="array" ref="AE2802">_xlfn.IFS( NOT(ISNA(VLOOKUP(PrivateSchedule[[#This Row],[ow]],RTARoutes[[StageCodes]:[RouteID]],6,FALSE))), "O",  NOT(ISNA(VLOOKUP(PrivateSchedule[[#This Row],[re]],RTARoutes[[StageCodes]:[RouteID]],6,FALSE))), "R")</f>
        <v>O</v>
      </c>
      <c r="AF2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03" spans="2:33">
      <c r="O2803" s="171" t="s">
        <v>1890</v>
      </c>
      <c r="T2803" s="173" t="s">
        <v>2586</v>
      </c>
      <c r="U2803" t="str">
        <f t="shared" si="172"/>
        <v>MARGAO-SANGUEM</v>
      </c>
      <c r="V2803" s="163">
        <v>0.39930555555555558</v>
      </c>
      <c r="AA2803" s="165" t="str">
        <f t="shared" si="173"/>
        <v/>
      </c>
      <c r="AB2803" t="str">
        <f t="shared" si="174"/>
        <v>QPM</v>
      </c>
      <c r="AC2803" t="str">
        <f t="shared" si="175"/>
        <v>GA09T-4959</v>
      </c>
      <c r="AD2803" t="str">
        <f>_xlfn.IFNA(VLOOKUP(PrivateSchedule[[#This Row],[ow]],RTARoutes[[StageCodes]:[RouteID]],6,FALSE), VLOOKUP(PrivateSchedule[[#This Row],[re]],RTARoutes[[StageCodes]:[RouteID]],6,FALSE))</f>
        <v>PVT327</v>
      </c>
      <c r="AE2803" t="str" cm="1">
        <f t="array" ref="AE2803">_xlfn.IFS( NOT(ISNA(VLOOKUP(PrivateSchedule[[#This Row],[ow]],RTARoutes[[StageCodes]:[RouteID]],6,FALSE))), "O",  NOT(ISNA(VLOOKUP(PrivateSchedule[[#This Row],[re]],RTARoutes[[StageCodes]:[RouteID]],6,FALSE))), "R")</f>
        <v>O</v>
      </c>
      <c r="AF2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04" spans="2:33">
      <c r="O2804" s="171" t="s">
        <v>2586</v>
      </c>
      <c r="T2804" s="173" t="s">
        <v>1048</v>
      </c>
      <c r="U2804" t="str">
        <f t="shared" si="172"/>
        <v>SANGUEM-CURCHOREM</v>
      </c>
      <c r="V2804" s="163">
        <v>0.4548611111111111</v>
      </c>
      <c r="AA2804" s="165" t="str">
        <f t="shared" si="173"/>
        <v/>
      </c>
      <c r="AB2804" t="str">
        <f t="shared" si="174"/>
        <v>QPM</v>
      </c>
      <c r="AC2804" t="str">
        <f t="shared" si="175"/>
        <v>GA09T-4959</v>
      </c>
      <c r="AD2804" t="str">
        <f>_xlfn.IFNA(VLOOKUP(PrivateSchedule[[#This Row],[ow]],RTARoutes[[StageCodes]:[RouteID]],6,FALSE), VLOOKUP(PrivateSchedule[[#This Row],[re]],RTARoutes[[StageCodes]:[RouteID]],6,FALSE))</f>
        <v>PVT158</v>
      </c>
      <c r="AE2804" t="str" cm="1">
        <f t="array" ref="AE2804">_xlfn.IFS( NOT(ISNA(VLOOKUP(PrivateSchedule[[#This Row],[ow]],RTARoutes[[StageCodes]:[RouteID]],6,FALSE))), "O",  NOT(ISNA(VLOOKUP(PrivateSchedule[[#This Row],[re]],RTARoutes[[StageCodes]:[RouteID]],6,FALSE))), "R")</f>
        <v>R</v>
      </c>
      <c r="AF2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05" spans="2:33">
      <c r="O2805" s="171" t="s">
        <v>1048</v>
      </c>
      <c r="T2805" s="173" t="s">
        <v>1890</v>
      </c>
      <c r="U2805" t="str">
        <f t="shared" si="172"/>
        <v>CURCHOREM-MARGAO</v>
      </c>
      <c r="V2805" s="163">
        <v>0.46875</v>
      </c>
      <c r="AA2805" s="165" t="str">
        <f t="shared" si="173"/>
        <v/>
      </c>
      <c r="AB2805" t="str">
        <f t="shared" si="174"/>
        <v>QPM</v>
      </c>
      <c r="AC2805" t="str">
        <f t="shared" si="175"/>
        <v>GA09T-4959</v>
      </c>
      <c r="AD2805" t="str">
        <f>_xlfn.IFNA(VLOOKUP(PrivateSchedule[[#This Row],[ow]],RTARoutes[[StageCodes]:[RouteID]],6,FALSE), VLOOKUP(PrivateSchedule[[#This Row],[re]],RTARoutes[[StageCodes]:[RouteID]],6,FALSE))</f>
        <v>PVT132</v>
      </c>
      <c r="AE2805" t="str" cm="1">
        <f t="array" ref="AE2805">_xlfn.IFS( NOT(ISNA(VLOOKUP(PrivateSchedule[[#This Row],[ow]],RTARoutes[[StageCodes]:[RouteID]],6,FALSE))), "O",  NOT(ISNA(VLOOKUP(PrivateSchedule[[#This Row],[re]],RTARoutes[[StageCodes]:[RouteID]],6,FALSE))), "R")</f>
        <v>O</v>
      </c>
      <c r="AF2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06" spans="2:33">
      <c r="O2806" s="171" t="s">
        <v>1890</v>
      </c>
      <c r="T2806" s="173" t="s">
        <v>2586</v>
      </c>
      <c r="U2806" t="str">
        <f t="shared" si="172"/>
        <v>MARGAO-SANGUEM</v>
      </c>
      <c r="V2806" s="163">
        <v>0.53472222222222221</v>
      </c>
      <c r="AA2806" s="165" t="str">
        <f t="shared" si="173"/>
        <v/>
      </c>
      <c r="AB2806" t="str">
        <f t="shared" si="174"/>
        <v>QPM</v>
      </c>
      <c r="AC2806" t="str">
        <f t="shared" si="175"/>
        <v>GA09T-4959</v>
      </c>
      <c r="AD2806" t="str">
        <f>_xlfn.IFNA(VLOOKUP(PrivateSchedule[[#This Row],[ow]],RTARoutes[[StageCodes]:[RouteID]],6,FALSE), VLOOKUP(PrivateSchedule[[#This Row],[re]],RTARoutes[[StageCodes]:[RouteID]],6,FALSE))</f>
        <v>PVT327</v>
      </c>
      <c r="AE2806" t="str" cm="1">
        <f t="array" ref="AE2806">_xlfn.IFS( NOT(ISNA(VLOOKUP(PrivateSchedule[[#This Row],[ow]],RTARoutes[[StageCodes]:[RouteID]],6,FALSE))), "O",  NOT(ISNA(VLOOKUP(PrivateSchedule[[#This Row],[re]],RTARoutes[[StageCodes]:[RouteID]],6,FALSE))), "R")</f>
        <v>O</v>
      </c>
      <c r="AF2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07" spans="2:33">
      <c r="O2807" s="171" t="s">
        <v>2586</v>
      </c>
      <c r="T2807" s="173" t="s">
        <v>1983</v>
      </c>
      <c r="U2807" t="str">
        <f t="shared" si="172"/>
        <v>SANGUEM-MOLKORNEM</v>
      </c>
      <c r="V2807" s="163">
        <v>0.60416666666666663</v>
      </c>
      <c r="AA2807" s="165" t="str">
        <f t="shared" si="173"/>
        <v/>
      </c>
      <c r="AB2807" t="str">
        <f t="shared" si="174"/>
        <v>QPM</v>
      </c>
      <c r="AC2807" t="str">
        <f t="shared" si="175"/>
        <v>GA09T-4959</v>
      </c>
      <c r="AD2807" t="str">
        <f>_xlfn.IFNA(VLOOKUP(PrivateSchedule[[#This Row],[ow]],RTARoutes[[StageCodes]:[RouteID]],6,FALSE), VLOOKUP(PrivateSchedule[[#This Row],[re]],RTARoutes[[StageCodes]:[RouteID]],6,FALSE))</f>
        <v>PVT280</v>
      </c>
      <c r="AE2807" t="str" cm="1">
        <f t="array" ref="AE2807">_xlfn.IFS( NOT(ISNA(VLOOKUP(PrivateSchedule[[#This Row],[ow]],RTARoutes[[StageCodes]:[RouteID]],6,FALSE))), "O",  NOT(ISNA(VLOOKUP(PrivateSchedule[[#This Row],[re]],RTARoutes[[StageCodes]:[RouteID]],6,FALSE))), "R")</f>
        <v>R</v>
      </c>
      <c r="AF2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SGM-*MKR</v>
      </c>
      <c r="AG2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MKR-*SGM</v>
      </c>
    </row>
    <row r="2808" spans="2:33">
      <c r="O2808" s="171" t="s">
        <v>1983</v>
      </c>
      <c r="T2808" s="173" t="s">
        <v>2586</v>
      </c>
      <c r="U2808" t="str">
        <f t="shared" si="172"/>
        <v>MOLKORNEM-SANGUEM</v>
      </c>
      <c r="V2808" s="163">
        <v>0.62847222222222221</v>
      </c>
      <c r="AA2808" s="165" t="str">
        <f t="shared" si="173"/>
        <v/>
      </c>
      <c r="AB2808" t="str">
        <f t="shared" si="174"/>
        <v>QPM</v>
      </c>
      <c r="AC2808" t="str">
        <f t="shared" si="175"/>
        <v>GA09T-4959</v>
      </c>
      <c r="AD2808" t="str">
        <f>_xlfn.IFNA(VLOOKUP(PrivateSchedule[[#This Row],[ow]],RTARoutes[[StageCodes]:[RouteID]],6,FALSE), VLOOKUP(PrivateSchedule[[#This Row],[re]],RTARoutes[[StageCodes]:[RouteID]],6,FALSE))</f>
        <v>PVT280</v>
      </c>
      <c r="AE2808" t="str" cm="1">
        <f t="array" ref="AE2808">_xlfn.IFS( NOT(ISNA(VLOOKUP(PrivateSchedule[[#This Row],[ow]],RTARoutes[[StageCodes]:[RouteID]],6,FALSE))), "O",  NOT(ISNA(VLOOKUP(PrivateSchedule[[#This Row],[re]],RTARoutes[[StageCodes]:[RouteID]],6,FALSE))), "R")</f>
        <v>O</v>
      </c>
      <c r="AF2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MKR-*SGM</v>
      </c>
      <c r="AG2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SGM-*MKR</v>
      </c>
    </row>
    <row r="2809" spans="2:33">
      <c r="O2809" s="171" t="s">
        <v>2586</v>
      </c>
      <c r="T2809" s="173" t="s">
        <v>1048</v>
      </c>
      <c r="U2809" t="str">
        <f t="shared" si="172"/>
        <v>SANGUEM-CURCHOREM</v>
      </c>
      <c r="V2809" s="163">
        <v>0.66319444444444442</v>
      </c>
      <c r="AA2809" s="165" t="str">
        <f t="shared" si="173"/>
        <v/>
      </c>
      <c r="AB2809" t="str">
        <f t="shared" si="174"/>
        <v>QPM</v>
      </c>
      <c r="AC2809" t="str">
        <f t="shared" si="175"/>
        <v>GA09T-4959</v>
      </c>
      <c r="AD2809" t="str">
        <f>_xlfn.IFNA(VLOOKUP(PrivateSchedule[[#This Row],[ow]],RTARoutes[[StageCodes]:[RouteID]],6,FALSE), VLOOKUP(PrivateSchedule[[#This Row],[re]],RTARoutes[[StageCodes]:[RouteID]],6,FALSE))</f>
        <v>PVT158</v>
      </c>
      <c r="AE2809" t="str" cm="1">
        <f t="array" ref="AE2809">_xlfn.IFS( NOT(ISNA(VLOOKUP(PrivateSchedule[[#This Row],[ow]],RTARoutes[[StageCodes]:[RouteID]],6,FALSE))), "O",  NOT(ISNA(VLOOKUP(PrivateSchedule[[#This Row],[re]],RTARoutes[[StageCodes]:[RouteID]],6,FALSE))), "R")</f>
        <v>R</v>
      </c>
      <c r="AF2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10" spans="2:33">
      <c r="O2810" s="171" t="s">
        <v>1048</v>
      </c>
      <c r="T2810" s="173" t="s">
        <v>1890</v>
      </c>
      <c r="U2810" t="str">
        <f t="shared" si="172"/>
        <v>CURCHOREM-MARGAO</v>
      </c>
      <c r="V2810" s="163">
        <v>0.67361111111111116</v>
      </c>
      <c r="AA2810" s="165" t="str">
        <f t="shared" si="173"/>
        <v/>
      </c>
      <c r="AB2810" t="str">
        <f t="shared" si="174"/>
        <v>QPM</v>
      </c>
      <c r="AC2810" t="str">
        <f t="shared" si="175"/>
        <v>GA09T-4959</v>
      </c>
      <c r="AD2810" t="str">
        <f>_xlfn.IFNA(VLOOKUP(PrivateSchedule[[#This Row],[ow]],RTARoutes[[StageCodes]:[RouteID]],6,FALSE), VLOOKUP(PrivateSchedule[[#This Row],[re]],RTARoutes[[StageCodes]:[RouteID]],6,FALSE))</f>
        <v>PVT132</v>
      </c>
      <c r="AE2810" t="str" cm="1">
        <f t="array" ref="AE2810">_xlfn.IFS( NOT(ISNA(VLOOKUP(PrivateSchedule[[#This Row],[ow]],RTARoutes[[StageCodes]:[RouteID]],6,FALSE))), "O",  NOT(ISNA(VLOOKUP(PrivateSchedule[[#This Row],[re]],RTARoutes[[StageCodes]:[RouteID]],6,FALSE))), "R")</f>
        <v>O</v>
      </c>
      <c r="AF2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11" spans="2:33">
      <c r="O2811" s="171" t="s">
        <v>1890</v>
      </c>
      <c r="T2811" s="173" t="s">
        <v>1048</v>
      </c>
      <c r="U2811" t="str">
        <f t="shared" si="172"/>
        <v>MARGAO-CURCHOREM</v>
      </c>
      <c r="V2811" s="163">
        <v>0.72569444444444442</v>
      </c>
      <c r="AA2811" s="165" t="str">
        <f t="shared" si="173"/>
        <v/>
      </c>
      <c r="AB2811" t="str">
        <f t="shared" si="174"/>
        <v>QPM</v>
      </c>
      <c r="AC2811" t="str">
        <f t="shared" si="175"/>
        <v>GA09T-4959</v>
      </c>
      <c r="AD2811" t="str">
        <f>_xlfn.IFNA(VLOOKUP(PrivateSchedule[[#This Row],[ow]],RTARoutes[[StageCodes]:[RouteID]],6,FALSE), VLOOKUP(PrivateSchedule[[#This Row],[re]],RTARoutes[[StageCodes]:[RouteID]],6,FALSE))</f>
        <v>PVT132</v>
      </c>
      <c r="AE2811" t="str" cm="1">
        <f t="array" ref="AE2811">_xlfn.IFS( NOT(ISNA(VLOOKUP(PrivateSchedule[[#This Row],[ow]],RTARoutes[[StageCodes]:[RouteID]],6,FALSE))), "O",  NOT(ISNA(VLOOKUP(PrivateSchedule[[#This Row],[re]],RTARoutes[[StageCodes]:[RouteID]],6,FALSE))), "R")</f>
        <v>R</v>
      </c>
      <c r="AF2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12" spans="2:33">
      <c r="O2812" s="171" t="s">
        <v>1048</v>
      </c>
      <c r="T2812" s="173" t="s">
        <v>1890</v>
      </c>
      <c r="U2812" t="str">
        <f t="shared" si="172"/>
        <v>CURCHOREM-MARGAO</v>
      </c>
      <c r="V2812" s="163">
        <v>0.77777777777777779</v>
      </c>
      <c r="AA2812" s="165" t="str">
        <f t="shared" si="173"/>
        <v/>
      </c>
      <c r="AB2812" t="str">
        <f t="shared" si="174"/>
        <v>QPM</v>
      </c>
      <c r="AC2812" t="str">
        <f t="shared" si="175"/>
        <v>GA09T-4959</v>
      </c>
      <c r="AD2812" t="str">
        <f>_xlfn.IFNA(VLOOKUP(PrivateSchedule[[#This Row],[ow]],RTARoutes[[StageCodes]:[RouteID]],6,FALSE), VLOOKUP(PrivateSchedule[[#This Row],[re]],RTARoutes[[StageCodes]:[RouteID]],6,FALSE))</f>
        <v>PVT132</v>
      </c>
      <c r="AE2812" t="str" cm="1">
        <f t="array" ref="AE2812">_xlfn.IFS( NOT(ISNA(VLOOKUP(PrivateSchedule[[#This Row],[ow]],RTARoutes[[StageCodes]:[RouteID]],6,FALSE))), "O",  NOT(ISNA(VLOOKUP(PrivateSchedule[[#This Row],[re]],RTARoutes[[StageCodes]:[RouteID]],6,FALSE))), "R")</f>
        <v>O</v>
      </c>
      <c r="AF2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13" spans="2:33">
      <c r="O2813" s="171" t="s">
        <v>1890</v>
      </c>
      <c r="T2813" s="173" t="s">
        <v>3516</v>
      </c>
      <c r="U2813" t="str">
        <f t="shared" si="172"/>
        <v>MARGAO-Pontemol</v>
      </c>
      <c r="V2813" s="163">
        <v>0.82638888888888884</v>
      </c>
      <c r="AA2813" s="165" t="str">
        <f t="shared" si="173"/>
        <v/>
      </c>
      <c r="AB2813" t="str">
        <f t="shared" si="174"/>
        <v>QPM</v>
      </c>
      <c r="AC2813" t="str">
        <f t="shared" si="175"/>
        <v>GA09T-4959</v>
      </c>
      <c r="AD2813" t="str">
        <f>_xlfn.IFNA(VLOOKUP(PrivateSchedule[[#This Row],[ow]],RTARoutes[[StageCodes]:[RouteID]],6,FALSE), VLOOKUP(PrivateSchedule[[#This Row],[re]],RTARoutes[[StageCodes]:[RouteID]],6,FALSE))</f>
        <v>PVT322</v>
      </c>
      <c r="AE2813" t="str" cm="1">
        <f t="array" ref="AE2813">_xlfn.IFS( NOT(ISNA(VLOOKUP(PrivateSchedule[[#This Row],[ow]],RTARoutes[[StageCodes]:[RouteID]],6,FALSE))), "O",  NOT(ISNA(VLOOKUP(PrivateSchedule[[#This Row],[re]],RTARoutes[[StageCodes]:[RouteID]],6,FALSE))), "R")</f>
        <v>O</v>
      </c>
      <c r="AF2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MRG-*PTL</v>
      </c>
      <c r="AG2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PTL-*MRG</v>
      </c>
    </row>
    <row r="2814" spans="2:33">
      <c r="B2814" s="171" t="s">
        <v>4445</v>
      </c>
      <c r="C2814" s="172" t="s">
        <v>4446</v>
      </c>
      <c r="E2814" s="176">
        <v>38015</v>
      </c>
      <c r="F2814" s="177">
        <v>45470</v>
      </c>
      <c r="G2814" s="171" t="s">
        <v>4447</v>
      </c>
      <c r="J2814" s="171" t="s">
        <v>4448</v>
      </c>
      <c r="L2814" s="172" t="s">
        <v>16</v>
      </c>
      <c r="M2814" s="198">
        <v>28</v>
      </c>
      <c r="N2814" s="199">
        <v>11</v>
      </c>
      <c r="O2814" s="171" t="s">
        <v>3518</v>
      </c>
      <c r="T2814" s="173" t="s">
        <v>1890</v>
      </c>
      <c r="U2814" t="str">
        <f t="shared" si="172"/>
        <v>Kevon-MARGAO</v>
      </c>
      <c r="V2814" s="163">
        <v>0.32291666666666669</v>
      </c>
      <c r="AA2814" s="165" t="str">
        <f t="shared" si="173"/>
        <v/>
      </c>
      <c r="AB2814" t="str">
        <f t="shared" si="174"/>
        <v>QPM</v>
      </c>
      <c r="AC2814" t="str">
        <f t="shared" si="175"/>
        <v>GA09U-4940</v>
      </c>
      <c r="AD2814" t="str">
        <f>_xlfn.IFNA(VLOOKUP(PrivateSchedule[[#This Row],[ow]],RTARoutes[[StageCodes]:[RouteID]],6,FALSE), VLOOKUP(PrivateSchedule[[#This Row],[re]],RTARoutes[[StageCodes]:[RouteID]],6,FALSE))</f>
        <v>PVT245</v>
      </c>
      <c r="AE2814" t="str" cm="1">
        <f t="array" ref="AE2814">_xlfn.IFS( NOT(ISNA(VLOOKUP(PrivateSchedule[[#This Row],[ow]],RTARoutes[[StageCodes]:[RouteID]],6,FALSE))), "O",  NOT(ISNA(VLOOKUP(PrivateSchedule[[#This Row],[re]],RTARoutes[[StageCodes]:[RouteID]],6,FALSE))), "R")</f>
        <v>O</v>
      </c>
      <c r="AF2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</v>
      </c>
      <c r="AG2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MRG-*KVO</v>
      </c>
    </row>
    <row r="2815" spans="2:33">
      <c r="O2815" s="171" t="s">
        <v>1890</v>
      </c>
      <c r="T2815" s="173" t="s">
        <v>2374</v>
      </c>
      <c r="U2815" t="str">
        <f t="shared" si="172"/>
        <v>MARGAO-PONDA</v>
      </c>
      <c r="V2815" s="163">
        <v>0.39930555555555558</v>
      </c>
      <c r="AA2815" s="165" t="str">
        <f t="shared" si="173"/>
        <v/>
      </c>
      <c r="AB2815" t="str">
        <f t="shared" si="174"/>
        <v>QPM</v>
      </c>
      <c r="AC2815" t="str">
        <f t="shared" si="175"/>
        <v>GA09U-4940</v>
      </c>
      <c r="AD2815" t="str">
        <f>_xlfn.IFNA(VLOOKUP(PrivateSchedule[[#This Row],[ow]],RTARoutes[[StageCodes]:[RouteID]],6,FALSE), VLOOKUP(PrivateSchedule[[#This Row],[re]],RTARoutes[[StageCodes]:[RouteID]],6,FALSE))</f>
        <v>PVT319</v>
      </c>
      <c r="AE2815" t="str" cm="1">
        <f t="array" ref="AE2815">_xlfn.IFS( NOT(ISNA(VLOOKUP(PrivateSchedule[[#This Row],[ow]],RTARoutes[[StageCodes]:[RouteID]],6,FALSE))), "O",  NOT(ISNA(VLOOKUP(PrivateSchedule[[#This Row],[re]],RTARoutes[[StageCodes]:[RouteID]],6,FALSE))), "R")</f>
        <v>O</v>
      </c>
      <c r="AF2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2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2816" spans="2:33">
      <c r="O2816" s="171" t="s">
        <v>2374</v>
      </c>
      <c r="T2816" s="173" t="s">
        <v>1882</v>
      </c>
      <c r="U2816" t="str">
        <f t="shared" si="172"/>
        <v>PONDA-MAPUSA</v>
      </c>
      <c r="V2816" s="163">
        <v>0.42708333333333331</v>
      </c>
      <c r="AA2816" s="165" t="str">
        <f t="shared" si="173"/>
        <v/>
      </c>
      <c r="AB2816" t="str">
        <f t="shared" si="174"/>
        <v>QPM</v>
      </c>
      <c r="AC2816" t="str">
        <f t="shared" si="175"/>
        <v>GA09U-4940</v>
      </c>
      <c r="AD2816" t="str">
        <f>_xlfn.IFNA(VLOOKUP(PrivateSchedule[[#This Row],[ow]],RTARoutes[[StageCodes]:[RouteID]],6,FALSE), VLOOKUP(PrivateSchedule[[#This Row],[re]],RTARoutes[[StageCodes]:[RouteID]],6,FALSE))</f>
        <v>PVT292</v>
      </c>
      <c r="AE2816" t="str" cm="1">
        <f t="array" ref="AE2816">_xlfn.IFS( NOT(ISNA(VLOOKUP(PrivateSchedule[[#This Row],[ow]],RTARoutes[[StageCodes]:[RouteID]],6,FALSE))), "O",  NOT(ISNA(VLOOKUP(PrivateSchedule[[#This Row],[re]],RTARoutes[[StageCodes]:[RouteID]],6,FALSE))), "R")</f>
        <v>R</v>
      </c>
      <c r="AF2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PND-*MPS</v>
      </c>
      <c r="AG2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MPS-*PND</v>
      </c>
    </row>
    <row r="2817" spans="2:33">
      <c r="O2817" s="171" t="s">
        <v>1882</v>
      </c>
      <c r="T2817" s="173" t="s">
        <v>2374</v>
      </c>
      <c r="U2817" t="str">
        <f t="shared" si="172"/>
        <v>MAPUSA-PONDA</v>
      </c>
      <c r="V2817" s="163">
        <v>0.57638888888888884</v>
      </c>
      <c r="AA2817" s="165" t="str">
        <f t="shared" si="173"/>
        <v/>
      </c>
      <c r="AB2817" t="str">
        <f t="shared" si="174"/>
        <v>QPM</v>
      </c>
      <c r="AC2817" t="str">
        <f t="shared" si="175"/>
        <v>GA09U-4940</v>
      </c>
      <c r="AD2817" t="str">
        <f>_xlfn.IFNA(VLOOKUP(PrivateSchedule[[#This Row],[ow]],RTARoutes[[StageCodes]:[RouteID]],6,FALSE), VLOOKUP(PrivateSchedule[[#This Row],[re]],RTARoutes[[StageCodes]:[RouteID]],6,FALSE))</f>
        <v>PVT292</v>
      </c>
      <c r="AE2817" t="str" cm="1">
        <f t="array" ref="AE2817">_xlfn.IFS( NOT(ISNA(VLOOKUP(PrivateSchedule[[#This Row],[ow]],RTARoutes[[StageCodes]:[RouteID]],6,FALSE))), "O",  NOT(ISNA(VLOOKUP(PrivateSchedule[[#This Row],[re]],RTARoutes[[StageCodes]:[RouteID]],6,FALSE))), "R")</f>
        <v>O</v>
      </c>
      <c r="AF2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MPS-*PND</v>
      </c>
      <c r="AG2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PND-*MPS</v>
      </c>
    </row>
    <row r="2818" spans="2:33">
      <c r="O2818" s="171" t="s">
        <v>2374</v>
      </c>
      <c r="T2818" s="173" t="s">
        <v>1890</v>
      </c>
      <c r="U2818" t="str">
        <f t="shared" si="172"/>
        <v>PONDA-MARGAO</v>
      </c>
      <c r="V2818" s="163">
        <v>0.69097222222222221</v>
      </c>
      <c r="AA2818" s="165" t="str">
        <f t="shared" si="173"/>
        <v/>
      </c>
      <c r="AB2818" t="str">
        <f t="shared" si="174"/>
        <v>QPM</v>
      </c>
      <c r="AC2818" t="str">
        <f t="shared" si="175"/>
        <v>GA09U-4940</v>
      </c>
      <c r="AD2818" t="str">
        <f>_xlfn.IFNA(VLOOKUP(PrivateSchedule[[#This Row],[ow]],RTARoutes[[StageCodes]:[RouteID]],6,FALSE), VLOOKUP(PrivateSchedule[[#This Row],[re]],RTARoutes[[StageCodes]:[RouteID]],6,FALSE))</f>
        <v>PVT319</v>
      </c>
      <c r="AE2818" t="str" cm="1">
        <f t="array" ref="AE2818">_xlfn.IFS( NOT(ISNA(VLOOKUP(PrivateSchedule[[#This Row],[ow]],RTARoutes[[StageCodes]:[RouteID]],6,FALSE))), "O",  NOT(ISNA(VLOOKUP(PrivateSchedule[[#This Row],[re]],RTARoutes[[StageCodes]:[RouteID]],6,FALSE))), "R")</f>
        <v>R</v>
      </c>
      <c r="AF2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2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2819" spans="2:33">
      <c r="O2819" s="171" t="s">
        <v>1890</v>
      </c>
      <c r="T2819" s="173" t="s">
        <v>3518</v>
      </c>
      <c r="U2819" t="str">
        <f t="shared" ref="U2819:U2882" si="176">_xlfn.IFNA(VLOOKUP($O2819,Code2Loc,2,FALSE)
&amp; IF( OR( ISNA($P2819), LEN($P2819)=0), "",  "-" &amp; VLOOKUP($P2819,Code2Loc,2,FALSE))
&amp; IF( OR( ISNA($Q2819), LEN($Q2819)=0), "",  "-" &amp; VLOOKUP($Q2819,Code2Loc,2,FALSE))
&amp; IF( OR( ISNA($R2819), LEN($R2819)=0), "",  "-" &amp; VLOOKUP($R2819,Code2Loc,2,FALSE))
&amp; IF( OR( ISNA($S2819), LEN($S2819)=0), "",  "-" &amp; VLOOKUP($S2819,Code2Loc,2,FALSE))
&amp; IF( OR( ISNA($T2819), LEN($T2819)=0), "",  "-" &amp; VLOOKUP($T2819,Code2Loc,2,FALSE)),"")</f>
        <v>MARGAO-Kevon</v>
      </c>
      <c r="V2819" s="163">
        <v>0.72916666666666663</v>
      </c>
      <c r="AA2819" s="165" t="str">
        <f t="shared" ref="AA2819:AA2882" si="177">IF(ISBLANK($V2819), "", _xlfn.IFNA($V2819 + _xlfn.IFNA( VLOOKUP($O2819 &amp; IF(ISBLANK($P2819),"", "-" &amp; $P2819) &amp; IF(ISBLANK($Q2819),"", "-" &amp; $Q2819) &amp; IF(ISBLANK($R2819),"", "-" &amp; $R2819) &amp; IF(ISBLANK($S2819),"", "-" &amp; $S2819) &amp; IF(ISBLANK($T2819),"", "-" &amp; $T2819),TravelTime,8,FALSE), VLOOKUP($T2819 &amp; IF(ISBLANK($S2819),"", "-" &amp; $S2819) &amp; IF(ISBLANK($R2819),"", "-" &amp; $R2819) &amp; IF(ISBLANK($Q2819),"", "-" &amp; $Q2819) &amp; IF(ISBLANK($P2819),"", "-" &amp; $P2819) &amp; IF(ISBLANK($O2819),"", "-" &amp; $O2819),TravelTime,8,FALSE)) / 1440, ""))</f>
        <v/>
      </c>
      <c r="AB2819" t="str">
        <f t="shared" ref="AB2819:AB2882" si="178">IF(AND(LEN($A2819)&lt;&gt;0,LEN($A2819)&lt;&gt;0),$A2819,$AB2818)</f>
        <v>QPM</v>
      </c>
      <c r="AC2819" t="str">
        <f t="shared" ref="AC2819:AC2882" si="179">IF(AND(LEN($J2819)&lt;&gt;0,LEN($B2819)&lt;&gt;0),$J2819,$AC2818)</f>
        <v>GA09U-4940</v>
      </c>
      <c r="AD2819" t="str">
        <f>_xlfn.IFNA(VLOOKUP(PrivateSchedule[[#This Row],[ow]],RTARoutes[[StageCodes]:[RouteID]],6,FALSE), VLOOKUP(PrivateSchedule[[#This Row],[re]],RTARoutes[[StageCodes]:[RouteID]],6,FALSE))</f>
        <v>PVT245</v>
      </c>
      <c r="AE2819" t="str" cm="1">
        <f t="array" ref="AE2819">_xlfn.IFS( NOT(ISNA(VLOOKUP(PrivateSchedule[[#This Row],[ow]],RTARoutes[[StageCodes]:[RouteID]],6,FALSE))), "O",  NOT(ISNA(VLOOKUP(PrivateSchedule[[#This Row],[re]],RTARoutes[[StageCodes]:[RouteID]],6,FALSE))), "R")</f>
        <v>R</v>
      </c>
      <c r="AF2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MRG-*KVO</v>
      </c>
      <c r="AG2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</v>
      </c>
    </row>
    <row r="2820" spans="2:33">
      <c r="B2820" s="171" t="s">
        <v>4449</v>
      </c>
      <c r="C2820" s="172" t="s">
        <v>4450</v>
      </c>
      <c r="E2820" s="176">
        <v>38867</v>
      </c>
      <c r="F2820" s="177">
        <v>44347</v>
      </c>
      <c r="G2820" s="171" t="s">
        <v>4451</v>
      </c>
      <c r="J2820" s="171" t="s">
        <v>4452</v>
      </c>
      <c r="L2820" s="172" t="s">
        <v>16</v>
      </c>
      <c r="M2820" s="198">
        <v>28</v>
      </c>
      <c r="N2820" s="199">
        <v>11</v>
      </c>
      <c r="O2820" s="171" t="s">
        <v>1048</v>
      </c>
      <c r="T2820" s="173" t="s">
        <v>1890</v>
      </c>
      <c r="U2820" t="str">
        <f t="shared" si="176"/>
        <v>CURCHOREM-MARGAO</v>
      </c>
      <c r="V2820" s="163">
        <v>0.26041666666666669</v>
      </c>
      <c r="AA2820" s="165" t="str">
        <f t="shared" si="177"/>
        <v/>
      </c>
      <c r="AB2820" t="str">
        <f t="shared" si="178"/>
        <v>QPM</v>
      </c>
      <c r="AC2820" t="str">
        <f t="shared" si="179"/>
        <v>GA01W-4989</v>
      </c>
      <c r="AD2820" t="str">
        <f>_xlfn.IFNA(VLOOKUP(PrivateSchedule[[#This Row],[ow]],RTARoutes[[StageCodes]:[RouteID]],6,FALSE), VLOOKUP(PrivateSchedule[[#This Row],[re]],RTARoutes[[StageCodes]:[RouteID]],6,FALSE))</f>
        <v>PVT132</v>
      </c>
      <c r="AE2820" t="str" cm="1">
        <f t="array" ref="AE2820">_xlfn.IFS( NOT(ISNA(VLOOKUP(PrivateSchedule[[#This Row],[ow]],RTARoutes[[StageCodes]:[RouteID]],6,FALSE))), "O",  NOT(ISNA(VLOOKUP(PrivateSchedule[[#This Row],[re]],RTARoutes[[StageCodes]:[RouteID]],6,FALSE))), "R")</f>
        <v>O</v>
      </c>
      <c r="AF2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21" spans="2:33">
      <c r="O2821" s="171" t="s">
        <v>1890</v>
      </c>
      <c r="T2821" s="173" t="s">
        <v>2586</v>
      </c>
      <c r="U2821" t="str">
        <f t="shared" si="176"/>
        <v>MARGAO-SANGUEM</v>
      </c>
      <c r="V2821" s="163">
        <v>0.30555555555555558</v>
      </c>
      <c r="AA2821" s="165" t="str">
        <f t="shared" si="177"/>
        <v/>
      </c>
      <c r="AB2821" t="str">
        <f t="shared" si="178"/>
        <v>QPM</v>
      </c>
      <c r="AC2821" t="str">
        <f t="shared" si="179"/>
        <v>GA01W-4989</v>
      </c>
      <c r="AD2821" t="str">
        <f>_xlfn.IFNA(VLOOKUP(PrivateSchedule[[#This Row],[ow]],RTARoutes[[StageCodes]:[RouteID]],6,FALSE), VLOOKUP(PrivateSchedule[[#This Row],[re]],RTARoutes[[StageCodes]:[RouteID]],6,FALSE))</f>
        <v>PVT327</v>
      </c>
      <c r="AE2821" t="str" cm="1">
        <f t="array" ref="AE2821">_xlfn.IFS( NOT(ISNA(VLOOKUP(PrivateSchedule[[#This Row],[ow]],RTARoutes[[StageCodes]:[RouteID]],6,FALSE))), "O",  NOT(ISNA(VLOOKUP(PrivateSchedule[[#This Row],[re]],RTARoutes[[StageCodes]:[RouteID]],6,FALSE))), "R")</f>
        <v>O</v>
      </c>
      <c r="AF2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22" spans="2:33">
      <c r="O2822" s="171" t="s">
        <v>2586</v>
      </c>
      <c r="T2822" s="173" t="s">
        <v>1048</v>
      </c>
      <c r="U2822" t="str">
        <f t="shared" si="176"/>
        <v>SANGUEM-CURCHOREM</v>
      </c>
      <c r="V2822" s="163">
        <v>0.38194444444444442</v>
      </c>
      <c r="AA2822" s="165" t="str">
        <f t="shared" si="177"/>
        <v/>
      </c>
      <c r="AB2822" t="str">
        <f t="shared" si="178"/>
        <v>QPM</v>
      </c>
      <c r="AC2822" t="str">
        <f t="shared" si="179"/>
        <v>GA01W-4989</v>
      </c>
      <c r="AD2822" t="str">
        <f>_xlfn.IFNA(VLOOKUP(PrivateSchedule[[#This Row],[ow]],RTARoutes[[StageCodes]:[RouteID]],6,FALSE), VLOOKUP(PrivateSchedule[[#This Row],[re]],RTARoutes[[StageCodes]:[RouteID]],6,FALSE))</f>
        <v>PVT158</v>
      </c>
      <c r="AE2822" t="str" cm="1">
        <f t="array" ref="AE2822">_xlfn.IFS( NOT(ISNA(VLOOKUP(PrivateSchedule[[#This Row],[ow]],RTARoutes[[StageCodes]:[RouteID]],6,FALSE))), "O",  NOT(ISNA(VLOOKUP(PrivateSchedule[[#This Row],[re]],RTARoutes[[StageCodes]:[RouteID]],6,FALSE))), "R")</f>
        <v>R</v>
      </c>
      <c r="AF2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23" spans="2:33">
      <c r="O2823" s="171" t="s">
        <v>1048</v>
      </c>
      <c r="T2823" s="173" t="s">
        <v>1890</v>
      </c>
      <c r="U2823" t="str">
        <f t="shared" si="176"/>
        <v>CURCHOREM-MARGAO</v>
      </c>
      <c r="V2823" s="163">
        <v>0.39583333333333331</v>
      </c>
      <c r="AA2823" s="165" t="str">
        <f t="shared" si="177"/>
        <v/>
      </c>
      <c r="AB2823" t="str">
        <f t="shared" si="178"/>
        <v>QPM</v>
      </c>
      <c r="AC2823" t="str">
        <f t="shared" si="179"/>
        <v>GA01W-4989</v>
      </c>
      <c r="AD2823" t="str">
        <f>_xlfn.IFNA(VLOOKUP(PrivateSchedule[[#This Row],[ow]],RTARoutes[[StageCodes]:[RouteID]],6,FALSE), VLOOKUP(PrivateSchedule[[#This Row],[re]],RTARoutes[[StageCodes]:[RouteID]],6,FALSE))</f>
        <v>PVT132</v>
      </c>
      <c r="AE2823" t="str" cm="1">
        <f t="array" ref="AE2823">_xlfn.IFS( NOT(ISNA(VLOOKUP(PrivateSchedule[[#This Row],[ow]],RTARoutes[[StageCodes]:[RouteID]],6,FALSE))), "O",  NOT(ISNA(VLOOKUP(PrivateSchedule[[#This Row],[re]],RTARoutes[[StageCodes]:[RouteID]],6,FALSE))), "R")</f>
        <v>O</v>
      </c>
      <c r="AF2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24" spans="2:33">
      <c r="O2824" s="171" t="s">
        <v>1890</v>
      </c>
      <c r="T2824" s="173" t="s">
        <v>2374</v>
      </c>
      <c r="U2824" t="str">
        <f t="shared" si="176"/>
        <v>MARGAO-PONDA</v>
      </c>
      <c r="V2824" s="163">
        <v>0.5</v>
      </c>
      <c r="AA2824" s="165" t="str">
        <f t="shared" si="177"/>
        <v/>
      </c>
      <c r="AB2824" t="str">
        <f t="shared" si="178"/>
        <v>QPM</v>
      </c>
      <c r="AC2824" t="str">
        <f t="shared" si="179"/>
        <v>GA01W-4989</v>
      </c>
      <c r="AD2824" t="str">
        <f>_xlfn.IFNA(VLOOKUP(PrivateSchedule[[#This Row],[ow]],RTARoutes[[StageCodes]:[RouteID]],6,FALSE), VLOOKUP(PrivateSchedule[[#This Row],[re]],RTARoutes[[StageCodes]:[RouteID]],6,FALSE))</f>
        <v>PVT319</v>
      </c>
      <c r="AE2824" t="str" cm="1">
        <f t="array" ref="AE2824">_xlfn.IFS( NOT(ISNA(VLOOKUP(PrivateSchedule[[#This Row],[ow]],RTARoutes[[StageCodes]:[RouteID]],6,FALSE))), "O",  NOT(ISNA(VLOOKUP(PrivateSchedule[[#This Row],[re]],RTARoutes[[StageCodes]:[RouteID]],6,FALSE))), "R")</f>
        <v>O</v>
      </c>
      <c r="AF2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2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2825" spans="2:33">
      <c r="O2825" s="171" t="s">
        <v>2374</v>
      </c>
      <c r="T2825" s="173" t="s">
        <v>1890</v>
      </c>
      <c r="U2825" t="str">
        <f t="shared" si="176"/>
        <v>PONDA-MARGAO</v>
      </c>
      <c r="V2825" s="163">
        <v>0.53819444444444442</v>
      </c>
      <c r="AA2825" s="165" t="str">
        <f t="shared" si="177"/>
        <v/>
      </c>
      <c r="AB2825" t="str">
        <f t="shared" si="178"/>
        <v>QPM</v>
      </c>
      <c r="AC2825" t="str">
        <f t="shared" si="179"/>
        <v>GA01W-4989</v>
      </c>
      <c r="AD2825" t="str">
        <f>_xlfn.IFNA(VLOOKUP(PrivateSchedule[[#This Row],[ow]],RTARoutes[[StageCodes]:[RouteID]],6,FALSE), VLOOKUP(PrivateSchedule[[#This Row],[re]],RTARoutes[[StageCodes]:[RouteID]],6,FALSE))</f>
        <v>PVT319</v>
      </c>
      <c r="AE2825" t="str" cm="1">
        <f t="array" ref="AE2825">_xlfn.IFS( NOT(ISNA(VLOOKUP(PrivateSchedule[[#This Row],[ow]],RTARoutes[[StageCodes]:[RouteID]],6,FALSE))), "O",  NOT(ISNA(VLOOKUP(PrivateSchedule[[#This Row],[re]],RTARoutes[[StageCodes]:[RouteID]],6,FALSE))), "R")</f>
        <v>R</v>
      </c>
      <c r="AF2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2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2826" spans="2:33">
      <c r="O2826" s="171" t="s">
        <v>1890</v>
      </c>
      <c r="T2826" s="173" t="s">
        <v>2586</v>
      </c>
      <c r="U2826" t="str">
        <f t="shared" si="176"/>
        <v>MARGAO-SANGUEM</v>
      </c>
      <c r="V2826" s="163">
        <v>0.59722222222222221</v>
      </c>
      <c r="AA2826" s="165" t="str">
        <f t="shared" si="177"/>
        <v/>
      </c>
      <c r="AB2826" t="str">
        <f t="shared" si="178"/>
        <v>QPM</v>
      </c>
      <c r="AC2826" t="str">
        <f t="shared" si="179"/>
        <v>GA01W-4989</v>
      </c>
      <c r="AD2826" t="str">
        <f>_xlfn.IFNA(VLOOKUP(PrivateSchedule[[#This Row],[ow]],RTARoutes[[StageCodes]:[RouteID]],6,FALSE), VLOOKUP(PrivateSchedule[[#This Row],[re]],RTARoutes[[StageCodes]:[RouteID]],6,FALSE))</f>
        <v>PVT327</v>
      </c>
      <c r="AE2826" t="str" cm="1">
        <f t="array" ref="AE2826">_xlfn.IFS( NOT(ISNA(VLOOKUP(PrivateSchedule[[#This Row],[ow]],RTARoutes[[StageCodes]:[RouteID]],6,FALSE))), "O",  NOT(ISNA(VLOOKUP(PrivateSchedule[[#This Row],[re]],RTARoutes[[StageCodes]:[RouteID]],6,FALSE))), "R")</f>
        <v>O</v>
      </c>
      <c r="AF2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27" spans="2:33">
      <c r="O2827" s="171" t="s">
        <v>2586</v>
      </c>
      <c r="T2827" s="173" t="s">
        <v>1048</v>
      </c>
      <c r="U2827" t="str">
        <f t="shared" si="176"/>
        <v>SANGUEM-CURCHOREM</v>
      </c>
      <c r="V2827" s="163">
        <v>0.67361111111111116</v>
      </c>
      <c r="AA2827" s="165" t="str">
        <f t="shared" si="177"/>
        <v/>
      </c>
      <c r="AB2827" t="str">
        <f t="shared" si="178"/>
        <v>QPM</v>
      </c>
      <c r="AC2827" t="str">
        <f t="shared" si="179"/>
        <v>GA01W-4989</v>
      </c>
      <c r="AD2827" t="str">
        <f>_xlfn.IFNA(VLOOKUP(PrivateSchedule[[#This Row],[ow]],RTARoutes[[StageCodes]:[RouteID]],6,FALSE), VLOOKUP(PrivateSchedule[[#This Row],[re]],RTARoutes[[StageCodes]:[RouteID]],6,FALSE))</f>
        <v>PVT158</v>
      </c>
      <c r="AE2827" t="str" cm="1">
        <f t="array" ref="AE2827">_xlfn.IFS( NOT(ISNA(VLOOKUP(PrivateSchedule[[#This Row],[ow]],RTARoutes[[StageCodes]:[RouteID]],6,FALSE))), "O",  NOT(ISNA(VLOOKUP(PrivateSchedule[[#This Row],[re]],RTARoutes[[StageCodes]:[RouteID]],6,FALSE))), "R")</f>
        <v>R</v>
      </c>
      <c r="AF2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28" spans="2:33">
      <c r="O2828" s="171" t="s">
        <v>1048</v>
      </c>
      <c r="T2828" s="173" t="s">
        <v>1529</v>
      </c>
      <c r="U2828" t="str">
        <f t="shared" si="176"/>
        <v>CURCHOREM-KAKODA</v>
      </c>
      <c r="V2828" s="163">
        <v>0.69097222222222221</v>
      </c>
      <c r="AA2828" s="165" t="str">
        <f t="shared" si="177"/>
        <v/>
      </c>
      <c r="AB2828" t="str">
        <f t="shared" si="178"/>
        <v>QPM</v>
      </c>
      <c r="AC2828" t="str">
        <f t="shared" si="179"/>
        <v>GA01W-4989</v>
      </c>
      <c r="AD2828" t="str">
        <f>_xlfn.IFNA(VLOOKUP(PrivateSchedule[[#This Row],[ow]],RTARoutes[[StageCodes]:[RouteID]],6,FALSE), VLOOKUP(PrivateSchedule[[#This Row],[re]],RTARoutes[[StageCodes]:[RouteID]],6,FALSE))</f>
        <v>PVT138</v>
      </c>
      <c r="AE2828" t="str" cm="1">
        <f t="array" ref="AE2828">_xlfn.IFS( NOT(ISNA(VLOOKUP(PrivateSchedule[[#This Row],[ow]],RTARoutes[[StageCodes]:[RouteID]],6,FALSE))), "O",  NOT(ISNA(VLOOKUP(PrivateSchedule[[#This Row],[re]],RTARoutes[[StageCodes]:[RouteID]],6,FALSE))), "R")</f>
        <v>O</v>
      </c>
      <c r="AF2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CUR-*KKD</v>
      </c>
      <c r="AG2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KKD-*CUR</v>
      </c>
    </row>
    <row r="2829" spans="2:33">
      <c r="O2829" s="171" t="s">
        <v>1529</v>
      </c>
      <c r="T2829" s="173" t="s">
        <v>1048</v>
      </c>
      <c r="U2829" t="str">
        <f t="shared" si="176"/>
        <v>KAKODA-CURCHOREM</v>
      </c>
      <c r="V2829" s="163">
        <v>0.70833333333333337</v>
      </c>
      <c r="AA2829" s="165" t="str">
        <f t="shared" si="177"/>
        <v/>
      </c>
      <c r="AB2829" t="str">
        <f t="shared" si="178"/>
        <v>QPM</v>
      </c>
      <c r="AC2829" t="str">
        <f t="shared" si="179"/>
        <v>GA01W-4989</v>
      </c>
      <c r="AD2829" t="str">
        <f>_xlfn.IFNA(VLOOKUP(PrivateSchedule[[#This Row],[ow]],RTARoutes[[StageCodes]:[RouteID]],6,FALSE), VLOOKUP(PrivateSchedule[[#This Row],[re]],RTARoutes[[StageCodes]:[RouteID]],6,FALSE))</f>
        <v>PVT138</v>
      </c>
      <c r="AE2829" t="str" cm="1">
        <f t="array" ref="AE2829">_xlfn.IFS( NOT(ISNA(VLOOKUP(PrivateSchedule[[#This Row],[ow]],RTARoutes[[StageCodes]:[RouteID]],6,FALSE))), "O",  NOT(ISNA(VLOOKUP(PrivateSchedule[[#This Row],[re]],RTARoutes[[StageCodes]:[RouteID]],6,FALSE))), "R")</f>
        <v>R</v>
      </c>
      <c r="AF2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KKD-*CUR</v>
      </c>
      <c r="AG2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CUR-*KKD</v>
      </c>
    </row>
    <row r="2830" spans="2:33">
      <c r="O2830" s="171" t="s">
        <v>1048</v>
      </c>
      <c r="T2830" s="173" t="s">
        <v>1890</v>
      </c>
      <c r="U2830" t="str">
        <f t="shared" si="176"/>
        <v>CURCHOREM-MARGAO</v>
      </c>
      <c r="V2830" s="163">
        <v>0.72916666666666663</v>
      </c>
      <c r="AA2830" s="165" t="str">
        <f t="shared" si="177"/>
        <v/>
      </c>
      <c r="AB2830" t="str">
        <f t="shared" si="178"/>
        <v>QPM</v>
      </c>
      <c r="AC2830" t="str">
        <f t="shared" si="179"/>
        <v>GA01W-4989</v>
      </c>
      <c r="AD2830" t="str">
        <f>_xlfn.IFNA(VLOOKUP(PrivateSchedule[[#This Row],[ow]],RTARoutes[[StageCodes]:[RouteID]],6,FALSE), VLOOKUP(PrivateSchedule[[#This Row],[re]],RTARoutes[[StageCodes]:[RouteID]],6,FALSE))</f>
        <v>PVT132</v>
      </c>
      <c r="AE2830" t="str" cm="1">
        <f t="array" ref="AE2830">_xlfn.IFS( NOT(ISNA(VLOOKUP(PrivateSchedule[[#This Row],[ow]],RTARoutes[[StageCodes]:[RouteID]],6,FALSE))), "O",  NOT(ISNA(VLOOKUP(PrivateSchedule[[#This Row],[re]],RTARoutes[[StageCodes]:[RouteID]],6,FALSE))), "R")</f>
        <v>O</v>
      </c>
      <c r="AF2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31" spans="2:33">
      <c r="O2831" s="171" t="s">
        <v>1890</v>
      </c>
      <c r="T2831" s="173" t="s">
        <v>1048</v>
      </c>
      <c r="U2831" t="str">
        <f t="shared" si="176"/>
        <v>MARGAO-CURCHOREM</v>
      </c>
      <c r="V2831" s="163">
        <v>0.77430555555555558</v>
      </c>
      <c r="AA2831" s="165" t="str">
        <f t="shared" si="177"/>
        <v/>
      </c>
      <c r="AB2831" t="str">
        <f t="shared" si="178"/>
        <v>QPM</v>
      </c>
      <c r="AC2831" t="str">
        <f t="shared" si="179"/>
        <v>GA01W-4989</v>
      </c>
      <c r="AD2831" t="str">
        <f>_xlfn.IFNA(VLOOKUP(PrivateSchedule[[#This Row],[ow]],RTARoutes[[StageCodes]:[RouteID]],6,FALSE), VLOOKUP(PrivateSchedule[[#This Row],[re]],RTARoutes[[StageCodes]:[RouteID]],6,FALSE))</f>
        <v>PVT132</v>
      </c>
      <c r="AE2831" t="str" cm="1">
        <f t="array" ref="AE2831">_xlfn.IFS( NOT(ISNA(VLOOKUP(PrivateSchedule[[#This Row],[ow]],RTARoutes[[StageCodes]:[RouteID]],6,FALSE))), "O",  NOT(ISNA(VLOOKUP(PrivateSchedule[[#This Row],[re]],RTARoutes[[StageCodes]:[RouteID]],6,FALSE))), "R")</f>
        <v>R</v>
      </c>
      <c r="AF2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32" spans="2:33">
      <c r="B2832" s="171" t="s">
        <v>4453</v>
      </c>
      <c r="C2832" s="172" t="s">
        <v>4454</v>
      </c>
      <c r="E2832" s="176">
        <v>39969</v>
      </c>
      <c r="F2832" s="177">
        <v>45516</v>
      </c>
      <c r="G2832" s="171" t="s">
        <v>4455</v>
      </c>
      <c r="J2832" s="171" t="s">
        <v>4456</v>
      </c>
      <c r="L2832" s="172" t="s">
        <v>16</v>
      </c>
      <c r="M2832" s="198">
        <v>28</v>
      </c>
      <c r="N2832" s="199">
        <v>11</v>
      </c>
      <c r="O2832" s="171" t="s">
        <v>2586</v>
      </c>
      <c r="T2832" s="173" t="s">
        <v>2646</v>
      </c>
      <c r="U2832" t="str">
        <f t="shared" si="176"/>
        <v>SANGUEM-SAVORDE TSK</v>
      </c>
      <c r="V2832" s="163">
        <v>0.31944444444444442</v>
      </c>
      <c r="AA2832" s="165" t="str">
        <f t="shared" si="177"/>
        <v/>
      </c>
      <c r="AB2832" t="str">
        <f t="shared" si="178"/>
        <v>QPM</v>
      </c>
      <c r="AC2832" t="str">
        <f t="shared" si="179"/>
        <v>GA02V-4950</v>
      </c>
      <c r="AD2832" t="str">
        <f>_xlfn.IFNA(VLOOKUP(PrivateSchedule[[#This Row],[ow]],RTARoutes[[StageCodes]:[RouteID]],6,FALSE), VLOOKUP(PrivateSchedule[[#This Row],[re]],RTARoutes[[StageCodes]:[RouteID]],6,FALSE))</f>
        <v>PVT469</v>
      </c>
      <c r="AE2832" t="str" cm="1">
        <f t="array" ref="AE2832">_xlfn.IFS( NOT(ISNA(VLOOKUP(PrivateSchedule[[#This Row],[ow]],RTARoutes[[StageCodes]:[RouteID]],6,FALSE))), "O",  NOT(ISNA(VLOOKUP(PrivateSchedule[[#This Row],[re]],RTARoutes[[StageCodes]:[RouteID]],6,FALSE))), "R")</f>
        <v>O</v>
      </c>
      <c r="AF2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833" spans="2:33">
      <c r="O2833" s="171" t="s">
        <v>2646</v>
      </c>
      <c r="T2833" s="173" t="s">
        <v>1890</v>
      </c>
      <c r="U2833" t="str">
        <f t="shared" si="176"/>
        <v>SAVORDE TSK-MARGAO</v>
      </c>
      <c r="V2833" s="163">
        <v>0.33680555555555558</v>
      </c>
      <c r="AA2833" s="165" t="str">
        <f t="shared" si="177"/>
        <v/>
      </c>
      <c r="AB2833" t="str">
        <f t="shared" si="178"/>
        <v>QPM</v>
      </c>
      <c r="AC2833" t="str">
        <f t="shared" si="179"/>
        <v>GA02V-4950</v>
      </c>
      <c r="AD2833" t="str">
        <f>_xlfn.IFNA(VLOOKUP(PrivateSchedule[[#This Row],[ow]],RTARoutes[[StageCodes]:[RouteID]],6,FALSE), VLOOKUP(PrivateSchedule[[#This Row],[re]],RTARoutes[[StageCodes]:[RouteID]],6,FALSE))</f>
        <v>PVT311</v>
      </c>
      <c r="AE2833" t="str" cm="1">
        <f t="array" ref="AE2833">_xlfn.IFS( NOT(ISNA(VLOOKUP(PrivateSchedule[[#This Row],[ow]],RTARoutes[[StageCodes]:[RouteID]],6,FALSE))), "O",  NOT(ISNA(VLOOKUP(PrivateSchedule[[#This Row],[re]],RTARoutes[[StageCodes]:[RouteID]],6,FALSE))), "R")</f>
        <v>R</v>
      </c>
      <c r="AF2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834" spans="2:33">
      <c r="O2834" s="171" t="s">
        <v>1890</v>
      </c>
      <c r="T2834" s="173" t="s">
        <v>2586</v>
      </c>
      <c r="U2834" t="str">
        <f t="shared" si="176"/>
        <v>MARGAO-SANGUEM</v>
      </c>
      <c r="V2834" s="163">
        <v>0.3923611111111111</v>
      </c>
      <c r="AA2834" s="165" t="str">
        <f t="shared" si="177"/>
        <v/>
      </c>
      <c r="AB2834" t="str">
        <f t="shared" si="178"/>
        <v>QPM</v>
      </c>
      <c r="AC2834" t="str">
        <f t="shared" si="179"/>
        <v>GA02V-4950</v>
      </c>
      <c r="AD2834" t="str">
        <f>_xlfn.IFNA(VLOOKUP(PrivateSchedule[[#This Row],[ow]],RTARoutes[[StageCodes]:[RouteID]],6,FALSE), VLOOKUP(PrivateSchedule[[#This Row],[re]],RTARoutes[[StageCodes]:[RouteID]],6,FALSE))</f>
        <v>PVT327</v>
      </c>
      <c r="AE2834" t="str" cm="1">
        <f t="array" ref="AE2834">_xlfn.IFS( NOT(ISNA(VLOOKUP(PrivateSchedule[[#This Row],[ow]],RTARoutes[[StageCodes]:[RouteID]],6,FALSE))), "O",  NOT(ISNA(VLOOKUP(PrivateSchedule[[#This Row],[re]],RTARoutes[[StageCodes]:[RouteID]],6,FALSE))), "R")</f>
        <v>O</v>
      </c>
      <c r="AF2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35" spans="2:33">
      <c r="O2835" s="171" t="s">
        <v>2586</v>
      </c>
      <c r="T2835" s="173" t="s">
        <v>2646</v>
      </c>
      <c r="U2835" t="str">
        <f t="shared" si="176"/>
        <v>SANGUEM-SAVORDE TSK</v>
      </c>
      <c r="V2835" s="163">
        <v>0.51736111111111116</v>
      </c>
      <c r="AA2835" s="165" t="str">
        <f t="shared" si="177"/>
        <v/>
      </c>
      <c r="AB2835" t="str">
        <f t="shared" si="178"/>
        <v>QPM</v>
      </c>
      <c r="AC2835" t="str">
        <f t="shared" si="179"/>
        <v>GA02V-4950</v>
      </c>
      <c r="AD2835" t="str">
        <f>_xlfn.IFNA(VLOOKUP(PrivateSchedule[[#This Row],[ow]],RTARoutes[[StageCodes]:[RouteID]],6,FALSE), VLOOKUP(PrivateSchedule[[#This Row],[re]],RTARoutes[[StageCodes]:[RouteID]],6,FALSE))</f>
        <v>PVT469</v>
      </c>
      <c r="AE2835" t="str" cm="1">
        <f t="array" ref="AE2835">_xlfn.IFS( NOT(ISNA(VLOOKUP(PrivateSchedule[[#This Row],[ow]],RTARoutes[[StageCodes]:[RouteID]],6,FALSE))), "O",  NOT(ISNA(VLOOKUP(PrivateSchedule[[#This Row],[re]],RTARoutes[[StageCodes]:[RouteID]],6,FALSE))), "R")</f>
        <v>O</v>
      </c>
      <c r="AF2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836" spans="2:33">
      <c r="O2836" s="171" t="s">
        <v>2646</v>
      </c>
      <c r="T2836" s="173" t="s">
        <v>1890</v>
      </c>
      <c r="U2836" t="str">
        <f t="shared" si="176"/>
        <v>SAVORDE TSK-MARGAO</v>
      </c>
      <c r="V2836" s="163">
        <v>0.53125</v>
      </c>
      <c r="AA2836" s="165" t="str">
        <f t="shared" si="177"/>
        <v/>
      </c>
      <c r="AB2836" t="str">
        <f t="shared" si="178"/>
        <v>QPM</v>
      </c>
      <c r="AC2836" t="str">
        <f t="shared" si="179"/>
        <v>GA02V-4950</v>
      </c>
      <c r="AD2836" t="str">
        <f>_xlfn.IFNA(VLOOKUP(PrivateSchedule[[#This Row],[ow]],RTARoutes[[StageCodes]:[RouteID]],6,FALSE), VLOOKUP(PrivateSchedule[[#This Row],[re]],RTARoutes[[StageCodes]:[RouteID]],6,FALSE))</f>
        <v>PVT311</v>
      </c>
      <c r="AE2836" t="str" cm="1">
        <f t="array" ref="AE2836">_xlfn.IFS( NOT(ISNA(VLOOKUP(PrivateSchedule[[#This Row],[ow]],RTARoutes[[StageCodes]:[RouteID]],6,FALSE))), "O",  NOT(ISNA(VLOOKUP(PrivateSchedule[[#This Row],[re]],RTARoutes[[StageCodes]:[RouteID]],6,FALSE))), "R")</f>
        <v>R</v>
      </c>
      <c r="AF2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837" spans="2:33">
      <c r="O2837" s="171" t="s">
        <v>1890</v>
      </c>
      <c r="T2837" s="173" t="s">
        <v>2586</v>
      </c>
      <c r="U2837" t="str">
        <f t="shared" si="176"/>
        <v>MARGAO-SANGUEM</v>
      </c>
      <c r="V2837" s="163">
        <v>0.59375</v>
      </c>
      <c r="AA2837" s="165" t="str">
        <f t="shared" si="177"/>
        <v/>
      </c>
      <c r="AB2837" t="str">
        <f t="shared" si="178"/>
        <v>QPM</v>
      </c>
      <c r="AC2837" t="str">
        <f t="shared" si="179"/>
        <v>GA02V-4950</v>
      </c>
      <c r="AD2837" t="str">
        <f>_xlfn.IFNA(VLOOKUP(PrivateSchedule[[#This Row],[ow]],RTARoutes[[StageCodes]:[RouteID]],6,FALSE), VLOOKUP(PrivateSchedule[[#This Row],[re]],RTARoutes[[StageCodes]:[RouteID]],6,FALSE))</f>
        <v>PVT327</v>
      </c>
      <c r="AE2837" t="str" cm="1">
        <f t="array" ref="AE2837">_xlfn.IFS( NOT(ISNA(VLOOKUP(PrivateSchedule[[#This Row],[ow]],RTARoutes[[StageCodes]:[RouteID]],6,FALSE))), "O",  NOT(ISNA(VLOOKUP(PrivateSchedule[[#This Row],[re]],RTARoutes[[StageCodes]:[RouteID]],6,FALSE))), "R")</f>
        <v>O</v>
      </c>
      <c r="AF2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38" spans="2:33">
      <c r="O2838" s="171" t="s">
        <v>2586</v>
      </c>
      <c r="T2838" s="173" t="s">
        <v>2646</v>
      </c>
      <c r="U2838" t="str">
        <f t="shared" si="176"/>
        <v>SANGUEM-SAVORDE TSK</v>
      </c>
      <c r="V2838" s="163">
        <v>0.6875</v>
      </c>
      <c r="AA2838" s="165" t="str">
        <f t="shared" si="177"/>
        <v/>
      </c>
      <c r="AB2838" t="str">
        <f t="shared" si="178"/>
        <v>QPM</v>
      </c>
      <c r="AC2838" t="str">
        <f t="shared" si="179"/>
        <v>GA02V-4950</v>
      </c>
      <c r="AD2838" t="str">
        <f>_xlfn.IFNA(VLOOKUP(PrivateSchedule[[#This Row],[ow]],RTARoutes[[StageCodes]:[RouteID]],6,FALSE), VLOOKUP(PrivateSchedule[[#This Row],[re]],RTARoutes[[StageCodes]:[RouteID]],6,FALSE))</f>
        <v>PVT469</v>
      </c>
      <c r="AE2838" t="str" cm="1">
        <f t="array" ref="AE2838">_xlfn.IFS( NOT(ISNA(VLOOKUP(PrivateSchedule[[#This Row],[ow]],RTARoutes[[StageCodes]:[RouteID]],6,FALSE))), "O",  NOT(ISNA(VLOOKUP(PrivateSchedule[[#This Row],[re]],RTARoutes[[StageCodes]:[RouteID]],6,FALSE))), "R")</f>
        <v>O</v>
      </c>
      <c r="AF2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839" spans="2:33">
      <c r="O2839" s="171" t="s">
        <v>2646</v>
      </c>
      <c r="T2839" s="173" t="s">
        <v>1890</v>
      </c>
      <c r="U2839" t="str">
        <f t="shared" si="176"/>
        <v>SAVORDE TSK-MARGAO</v>
      </c>
      <c r="V2839" s="163">
        <v>0.70138888888888884</v>
      </c>
      <c r="AA2839" s="165" t="str">
        <f t="shared" si="177"/>
        <v/>
      </c>
      <c r="AB2839" t="str">
        <f t="shared" si="178"/>
        <v>QPM</v>
      </c>
      <c r="AC2839" t="str">
        <f t="shared" si="179"/>
        <v>GA02V-4950</v>
      </c>
      <c r="AD2839" t="str">
        <f>_xlfn.IFNA(VLOOKUP(PrivateSchedule[[#This Row],[ow]],RTARoutes[[StageCodes]:[RouteID]],6,FALSE), VLOOKUP(PrivateSchedule[[#This Row],[re]],RTARoutes[[StageCodes]:[RouteID]],6,FALSE))</f>
        <v>PVT311</v>
      </c>
      <c r="AE2839" t="str" cm="1">
        <f t="array" ref="AE2839">_xlfn.IFS( NOT(ISNA(VLOOKUP(PrivateSchedule[[#This Row],[ow]],RTARoutes[[StageCodes]:[RouteID]],6,FALSE))), "O",  NOT(ISNA(VLOOKUP(PrivateSchedule[[#This Row],[re]],RTARoutes[[StageCodes]:[RouteID]],6,FALSE))), "R")</f>
        <v>R</v>
      </c>
      <c r="AF2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840" spans="2:33">
      <c r="O2840" s="171" t="s">
        <v>1890</v>
      </c>
      <c r="T2840" s="173" t="s">
        <v>2586</v>
      </c>
      <c r="U2840" t="str">
        <f t="shared" si="176"/>
        <v>MARGAO-SANGUEM</v>
      </c>
      <c r="V2840" s="163">
        <v>0.79513888888888884</v>
      </c>
      <c r="AA2840" s="165" t="str">
        <f t="shared" si="177"/>
        <v/>
      </c>
      <c r="AB2840" t="str">
        <f t="shared" si="178"/>
        <v>QPM</v>
      </c>
      <c r="AC2840" t="str">
        <f t="shared" si="179"/>
        <v>GA02V-4950</v>
      </c>
      <c r="AD2840" t="str">
        <f>_xlfn.IFNA(VLOOKUP(PrivateSchedule[[#This Row],[ow]],RTARoutes[[StageCodes]:[RouteID]],6,FALSE), VLOOKUP(PrivateSchedule[[#This Row],[re]],RTARoutes[[StageCodes]:[RouteID]],6,FALSE))</f>
        <v>PVT327</v>
      </c>
      <c r="AE2840" t="str" cm="1">
        <f t="array" ref="AE2840">_xlfn.IFS( NOT(ISNA(VLOOKUP(PrivateSchedule[[#This Row],[ow]],RTARoutes[[StageCodes]:[RouteID]],6,FALSE))), "O",  NOT(ISNA(VLOOKUP(PrivateSchedule[[#This Row],[re]],RTARoutes[[StageCodes]:[RouteID]],6,FALSE))), "R")</f>
        <v>O</v>
      </c>
      <c r="AF2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41" spans="2:33">
      <c r="B2841" s="171" t="s">
        <v>4457</v>
      </c>
      <c r="C2841" s="172" t="s">
        <v>4458</v>
      </c>
      <c r="E2841" s="176">
        <v>39983</v>
      </c>
      <c r="F2841" s="177">
        <v>45488</v>
      </c>
      <c r="G2841" s="171" t="s">
        <v>4459</v>
      </c>
      <c r="J2841" s="171" t="s">
        <v>4460</v>
      </c>
      <c r="L2841" s="172" t="s">
        <v>16</v>
      </c>
      <c r="M2841" s="198">
        <v>26</v>
      </c>
      <c r="N2841" s="199">
        <v>10</v>
      </c>
      <c r="O2841" s="171" t="s">
        <v>1983</v>
      </c>
      <c r="P2841" s="172" t="s">
        <v>1108</v>
      </c>
      <c r="T2841" s="173" t="s">
        <v>1048</v>
      </c>
      <c r="U2841" t="str">
        <f t="shared" si="176"/>
        <v>MOLKORNEM-DEUNAMOL-CURCHOREM</v>
      </c>
      <c r="V2841" s="163">
        <v>0.2673611111111111</v>
      </c>
      <c r="AA2841" s="165" t="str">
        <f t="shared" si="177"/>
        <v/>
      </c>
      <c r="AB2841" t="str">
        <f t="shared" si="178"/>
        <v>QPM</v>
      </c>
      <c r="AC2841" t="str">
        <f t="shared" si="179"/>
        <v>GA02U- 4115</v>
      </c>
      <c r="AD2841" t="e">
        <f>_xlfn.IFNA(VLOOKUP(PrivateSchedule[[#This Row],[ow]],RTARoutes[[StageCodes]:[RouteID]],6,FALSE), VLOOKUP(PrivateSchedule[[#This Row],[re]],RTARoutes[[StageCodes]:[RouteID]],6,FALSE))</f>
        <v>#N/A</v>
      </c>
      <c r="AE2841" t="e" cm="1">
        <f t="array" ref="AE2841">_xlfn.IFS( NOT(ISNA(VLOOKUP(PrivateSchedule[[#This Row],[ow]],RTARoutes[[StageCodes]:[RouteID]],6,FALSE))), "O",  NOT(ISNA(VLOOKUP(PrivateSchedule[[#This Row],[re]],RTARoutes[[StageCodes]:[RouteID]],6,FALSE))), "R")</f>
        <v>#N/A</v>
      </c>
      <c r="AF2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MKR-*DNM-*CUR</v>
      </c>
      <c r="AG2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CUR-*DNM-*MKR</v>
      </c>
    </row>
    <row r="2842" spans="2:33">
      <c r="O2842" s="171" t="s">
        <v>1048</v>
      </c>
      <c r="T2842" s="173" t="s">
        <v>1890</v>
      </c>
      <c r="U2842" t="str">
        <f t="shared" si="176"/>
        <v>CURCHOREM-MARGAO</v>
      </c>
      <c r="V2842" s="163">
        <v>0.29166666666666669</v>
      </c>
      <c r="AA2842" s="165" t="str">
        <f t="shared" si="177"/>
        <v/>
      </c>
      <c r="AB2842" t="str">
        <f t="shared" si="178"/>
        <v>QPM</v>
      </c>
      <c r="AC2842" t="str">
        <f t="shared" si="179"/>
        <v>GA02U- 4115</v>
      </c>
      <c r="AD2842" t="str">
        <f>_xlfn.IFNA(VLOOKUP(PrivateSchedule[[#This Row],[ow]],RTARoutes[[StageCodes]:[RouteID]],6,FALSE), VLOOKUP(PrivateSchedule[[#This Row],[re]],RTARoutes[[StageCodes]:[RouteID]],6,FALSE))</f>
        <v>PVT132</v>
      </c>
      <c r="AE2842" t="str" cm="1">
        <f t="array" ref="AE2842">_xlfn.IFS( NOT(ISNA(VLOOKUP(PrivateSchedule[[#This Row],[ow]],RTARoutes[[StageCodes]:[RouteID]],6,FALSE))), "O",  NOT(ISNA(VLOOKUP(PrivateSchedule[[#This Row],[re]],RTARoutes[[StageCodes]:[RouteID]],6,FALSE))), "R")</f>
        <v>O</v>
      </c>
      <c r="AF2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43" spans="2:33">
      <c r="O2843" s="171" t="s">
        <v>1890</v>
      </c>
      <c r="T2843" s="173" t="s">
        <v>1048</v>
      </c>
      <c r="U2843" t="str">
        <f t="shared" si="176"/>
        <v>MARGAO-CURCHOREM</v>
      </c>
      <c r="V2843" s="163">
        <v>0.35069444444444442</v>
      </c>
      <c r="AA2843" s="165" t="str">
        <f t="shared" si="177"/>
        <v/>
      </c>
      <c r="AB2843" t="str">
        <f t="shared" si="178"/>
        <v>QPM</v>
      </c>
      <c r="AC2843" t="str">
        <f t="shared" si="179"/>
        <v>GA02U- 4115</v>
      </c>
      <c r="AD2843" t="str">
        <f>_xlfn.IFNA(VLOOKUP(PrivateSchedule[[#This Row],[ow]],RTARoutes[[StageCodes]:[RouteID]],6,FALSE), VLOOKUP(PrivateSchedule[[#This Row],[re]],RTARoutes[[StageCodes]:[RouteID]],6,FALSE))</f>
        <v>PVT132</v>
      </c>
      <c r="AE2843" t="str" cm="1">
        <f t="array" ref="AE2843">_xlfn.IFS( NOT(ISNA(VLOOKUP(PrivateSchedule[[#This Row],[ow]],RTARoutes[[StageCodes]:[RouteID]],6,FALSE))), "O",  NOT(ISNA(VLOOKUP(PrivateSchedule[[#This Row],[re]],RTARoutes[[StageCodes]:[RouteID]],6,FALSE))), "R")</f>
        <v>R</v>
      </c>
      <c r="AF2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44" spans="2:33">
      <c r="O2844" s="171" t="s">
        <v>1048</v>
      </c>
      <c r="T2844" s="173" t="s">
        <v>2586</v>
      </c>
      <c r="U2844" t="str">
        <f t="shared" si="176"/>
        <v>CURCHOREM-SANGUEM</v>
      </c>
      <c r="V2844" s="163">
        <v>0.40277777777777779</v>
      </c>
      <c r="AA2844" s="165" t="str">
        <f t="shared" si="177"/>
        <v/>
      </c>
      <c r="AB2844" t="str">
        <f t="shared" si="178"/>
        <v>QPM</v>
      </c>
      <c r="AC2844" t="str">
        <f t="shared" si="179"/>
        <v>GA02U- 4115</v>
      </c>
      <c r="AD2844" t="str">
        <f>_xlfn.IFNA(VLOOKUP(PrivateSchedule[[#This Row],[ow]],RTARoutes[[StageCodes]:[RouteID]],6,FALSE), VLOOKUP(PrivateSchedule[[#This Row],[re]],RTARoutes[[StageCodes]:[RouteID]],6,FALSE))</f>
        <v>PVT158</v>
      </c>
      <c r="AE2844" t="str" cm="1">
        <f t="array" ref="AE2844">_xlfn.IFS( NOT(ISNA(VLOOKUP(PrivateSchedule[[#This Row],[ow]],RTARoutes[[StageCodes]:[RouteID]],6,FALSE))), "O",  NOT(ISNA(VLOOKUP(PrivateSchedule[[#This Row],[re]],RTARoutes[[StageCodes]:[RouteID]],6,FALSE))), "R")</f>
        <v>O</v>
      </c>
      <c r="AF2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2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2845" spans="2:33">
      <c r="O2845" s="171" t="s">
        <v>2586</v>
      </c>
      <c r="T2845" s="173" t="s">
        <v>1983</v>
      </c>
      <c r="U2845" t="str">
        <f t="shared" si="176"/>
        <v>SANGUEM-MOLKORNEM</v>
      </c>
      <c r="V2845" s="163">
        <v>0.40972222222222221</v>
      </c>
      <c r="AA2845" s="165" t="str">
        <f t="shared" si="177"/>
        <v/>
      </c>
      <c r="AB2845" t="str">
        <f t="shared" si="178"/>
        <v>QPM</v>
      </c>
      <c r="AC2845" t="str">
        <f t="shared" si="179"/>
        <v>GA02U- 4115</v>
      </c>
      <c r="AD2845" t="str">
        <f>_xlfn.IFNA(VLOOKUP(PrivateSchedule[[#This Row],[ow]],RTARoutes[[StageCodes]:[RouteID]],6,FALSE), VLOOKUP(PrivateSchedule[[#This Row],[re]],RTARoutes[[StageCodes]:[RouteID]],6,FALSE))</f>
        <v>PVT280</v>
      </c>
      <c r="AE2845" t="str" cm="1">
        <f t="array" ref="AE2845">_xlfn.IFS( NOT(ISNA(VLOOKUP(PrivateSchedule[[#This Row],[ow]],RTARoutes[[StageCodes]:[RouteID]],6,FALSE))), "O",  NOT(ISNA(VLOOKUP(PrivateSchedule[[#This Row],[re]],RTARoutes[[StageCodes]:[RouteID]],6,FALSE))), "R")</f>
        <v>R</v>
      </c>
      <c r="AF2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SGM-*MKR</v>
      </c>
      <c r="AG2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MKR-*SGM</v>
      </c>
    </row>
    <row r="2846" spans="2:33">
      <c r="O2846" s="171" t="s">
        <v>1983</v>
      </c>
      <c r="P2846" s="172" t="s">
        <v>1108</v>
      </c>
      <c r="T2846" s="173" t="s">
        <v>2586</v>
      </c>
      <c r="U2846" t="str">
        <f t="shared" si="176"/>
        <v>MOLKORNEM-DEUNAMOL-SANGUEM</v>
      </c>
      <c r="V2846" s="163">
        <v>0.42708333333333331</v>
      </c>
      <c r="AA2846" s="165" t="str">
        <f t="shared" si="177"/>
        <v/>
      </c>
      <c r="AB2846" t="str">
        <f t="shared" si="178"/>
        <v>QPM</v>
      </c>
      <c r="AC2846" t="str">
        <f t="shared" si="179"/>
        <v>GA02U- 4115</v>
      </c>
      <c r="AD2846" t="str">
        <f>_xlfn.IFNA(VLOOKUP(PrivateSchedule[[#This Row],[ow]],RTARoutes[[StageCodes]:[RouteID]],6,FALSE), VLOOKUP(PrivateSchedule[[#This Row],[re]],RTARoutes[[StageCodes]:[RouteID]],6,FALSE))</f>
        <v>PVT280</v>
      </c>
      <c r="AE2846" t="str" cm="1">
        <f t="array" ref="AE2846">_xlfn.IFS( NOT(ISNA(VLOOKUP(PrivateSchedule[[#This Row],[ow]],RTARoutes[[StageCodes]:[RouteID]],6,FALSE))), "O",  NOT(ISNA(VLOOKUP(PrivateSchedule[[#This Row],[re]],RTARoutes[[StageCodes]:[RouteID]],6,FALSE))), "R")</f>
        <v>O</v>
      </c>
      <c r="AF2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MKR-*DNM-*SGM</v>
      </c>
      <c r="AG2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SGM-*DNM-*MKR</v>
      </c>
    </row>
    <row r="2847" spans="2:33">
      <c r="O2847" s="171" t="s">
        <v>2586</v>
      </c>
      <c r="T2847" s="173" t="s">
        <v>1048</v>
      </c>
      <c r="U2847" t="str">
        <f t="shared" si="176"/>
        <v>SANGUEM-CURCHOREM</v>
      </c>
      <c r="V2847" s="163">
        <v>0.44444444444444442</v>
      </c>
      <c r="AA2847" s="165" t="str">
        <f t="shared" si="177"/>
        <v/>
      </c>
      <c r="AB2847" t="str">
        <f t="shared" si="178"/>
        <v>QPM</v>
      </c>
      <c r="AC2847" t="str">
        <f t="shared" si="179"/>
        <v>GA02U- 4115</v>
      </c>
      <c r="AD2847" t="str">
        <f>_xlfn.IFNA(VLOOKUP(PrivateSchedule[[#This Row],[ow]],RTARoutes[[StageCodes]:[RouteID]],6,FALSE), VLOOKUP(PrivateSchedule[[#This Row],[re]],RTARoutes[[StageCodes]:[RouteID]],6,FALSE))</f>
        <v>PVT158</v>
      </c>
      <c r="AE2847" t="str" cm="1">
        <f t="array" ref="AE2847">_xlfn.IFS( NOT(ISNA(VLOOKUP(PrivateSchedule[[#This Row],[ow]],RTARoutes[[StageCodes]:[RouteID]],6,FALSE))), "O",  NOT(ISNA(VLOOKUP(PrivateSchedule[[#This Row],[re]],RTARoutes[[StageCodes]:[RouteID]],6,FALSE))), "R")</f>
        <v>R</v>
      </c>
      <c r="AF2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48" spans="2:33">
      <c r="O2848" s="171" t="s">
        <v>1048</v>
      </c>
      <c r="T2848" s="173" t="s">
        <v>1890</v>
      </c>
      <c r="U2848" t="str">
        <f t="shared" si="176"/>
        <v>CURCHOREM-MARGAO</v>
      </c>
      <c r="V2848" s="163">
        <v>0.46180555555555558</v>
      </c>
      <c r="AA2848" s="165" t="str">
        <f t="shared" si="177"/>
        <v/>
      </c>
      <c r="AB2848" t="str">
        <f t="shared" si="178"/>
        <v>QPM</v>
      </c>
      <c r="AC2848" t="str">
        <f t="shared" si="179"/>
        <v>GA02U- 4115</v>
      </c>
      <c r="AD2848" t="str">
        <f>_xlfn.IFNA(VLOOKUP(PrivateSchedule[[#This Row],[ow]],RTARoutes[[StageCodes]:[RouteID]],6,FALSE), VLOOKUP(PrivateSchedule[[#This Row],[re]],RTARoutes[[StageCodes]:[RouteID]],6,FALSE))</f>
        <v>PVT132</v>
      </c>
      <c r="AE2848" t="str" cm="1">
        <f t="array" ref="AE2848">_xlfn.IFS( NOT(ISNA(VLOOKUP(PrivateSchedule[[#This Row],[ow]],RTARoutes[[StageCodes]:[RouteID]],6,FALSE))), "O",  NOT(ISNA(VLOOKUP(PrivateSchedule[[#This Row],[re]],RTARoutes[[StageCodes]:[RouteID]],6,FALSE))), "R")</f>
        <v>O</v>
      </c>
      <c r="AF2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49" spans="2:33">
      <c r="O2849" s="171" t="s">
        <v>1890</v>
      </c>
      <c r="T2849" s="173" t="s">
        <v>1048</v>
      </c>
      <c r="U2849" t="str">
        <f t="shared" si="176"/>
        <v>MARGAO-CURCHOREM</v>
      </c>
      <c r="V2849" s="163">
        <v>0.55208333333333337</v>
      </c>
      <c r="AA2849" s="165" t="str">
        <f t="shared" si="177"/>
        <v/>
      </c>
      <c r="AB2849" t="str">
        <f t="shared" si="178"/>
        <v>QPM</v>
      </c>
      <c r="AC2849" t="str">
        <f t="shared" si="179"/>
        <v>GA02U- 4115</v>
      </c>
      <c r="AD2849" t="str">
        <f>_xlfn.IFNA(VLOOKUP(PrivateSchedule[[#This Row],[ow]],RTARoutes[[StageCodes]:[RouteID]],6,FALSE), VLOOKUP(PrivateSchedule[[#This Row],[re]],RTARoutes[[StageCodes]:[RouteID]],6,FALSE))</f>
        <v>PVT132</v>
      </c>
      <c r="AE2849" t="str" cm="1">
        <f t="array" ref="AE2849">_xlfn.IFS( NOT(ISNA(VLOOKUP(PrivateSchedule[[#This Row],[ow]],RTARoutes[[StageCodes]:[RouteID]],6,FALSE))), "O",  NOT(ISNA(VLOOKUP(PrivateSchedule[[#This Row],[re]],RTARoutes[[StageCodes]:[RouteID]],6,FALSE))), "R")</f>
        <v>R</v>
      </c>
      <c r="AF2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50" spans="2:33">
      <c r="O2850" s="171" t="s">
        <v>1048</v>
      </c>
      <c r="T2850" s="173" t="s">
        <v>2586</v>
      </c>
      <c r="U2850" t="str">
        <f t="shared" si="176"/>
        <v>CURCHOREM-SANGUEM</v>
      </c>
      <c r="V2850" s="163">
        <v>0.59375</v>
      </c>
      <c r="AA2850" s="165" t="str">
        <f t="shared" si="177"/>
        <v/>
      </c>
      <c r="AB2850" t="str">
        <f t="shared" si="178"/>
        <v>QPM</v>
      </c>
      <c r="AC2850" t="str">
        <f t="shared" si="179"/>
        <v>GA02U- 4115</v>
      </c>
      <c r="AD2850" t="str">
        <f>_xlfn.IFNA(VLOOKUP(PrivateSchedule[[#This Row],[ow]],RTARoutes[[StageCodes]:[RouteID]],6,FALSE), VLOOKUP(PrivateSchedule[[#This Row],[re]],RTARoutes[[StageCodes]:[RouteID]],6,FALSE))</f>
        <v>PVT158</v>
      </c>
      <c r="AE2850" t="str" cm="1">
        <f t="array" ref="AE2850">_xlfn.IFS( NOT(ISNA(VLOOKUP(PrivateSchedule[[#This Row],[ow]],RTARoutes[[StageCodes]:[RouteID]],6,FALSE))), "O",  NOT(ISNA(VLOOKUP(PrivateSchedule[[#This Row],[re]],RTARoutes[[StageCodes]:[RouteID]],6,FALSE))), "R")</f>
        <v>O</v>
      </c>
      <c r="AF2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2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2851" spans="2:33">
      <c r="O2851" s="171" t="s">
        <v>2586</v>
      </c>
      <c r="T2851" s="173" t="s">
        <v>1983</v>
      </c>
      <c r="U2851" t="str">
        <f t="shared" si="176"/>
        <v>SANGUEM-MOLKORNEM</v>
      </c>
      <c r="V2851" s="163">
        <v>0.60763888888888884</v>
      </c>
      <c r="AA2851" s="165" t="str">
        <f t="shared" si="177"/>
        <v/>
      </c>
      <c r="AB2851" t="str">
        <f t="shared" si="178"/>
        <v>QPM</v>
      </c>
      <c r="AC2851" t="str">
        <f t="shared" si="179"/>
        <v>GA02U- 4115</v>
      </c>
      <c r="AD2851" t="str">
        <f>_xlfn.IFNA(VLOOKUP(PrivateSchedule[[#This Row],[ow]],RTARoutes[[StageCodes]:[RouteID]],6,FALSE), VLOOKUP(PrivateSchedule[[#This Row],[re]],RTARoutes[[StageCodes]:[RouteID]],6,FALSE))</f>
        <v>PVT280</v>
      </c>
      <c r="AE2851" t="str" cm="1">
        <f t="array" ref="AE2851">_xlfn.IFS( NOT(ISNA(VLOOKUP(PrivateSchedule[[#This Row],[ow]],RTARoutes[[StageCodes]:[RouteID]],6,FALSE))), "O",  NOT(ISNA(VLOOKUP(PrivateSchedule[[#This Row],[re]],RTARoutes[[StageCodes]:[RouteID]],6,FALSE))), "R")</f>
        <v>R</v>
      </c>
      <c r="AF2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SGM-*MKR</v>
      </c>
      <c r="AG2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MKR-*SGM</v>
      </c>
    </row>
    <row r="2852" spans="2:33">
      <c r="O2852" s="171" t="s">
        <v>1983</v>
      </c>
      <c r="P2852" s="172" t="s">
        <v>1108</v>
      </c>
      <c r="T2852" s="173" t="s">
        <v>2586</v>
      </c>
      <c r="U2852" t="str">
        <f t="shared" si="176"/>
        <v>MOLKORNEM-DEUNAMOL-SANGUEM</v>
      </c>
      <c r="V2852" s="163">
        <v>0.625</v>
      </c>
      <c r="AA2852" s="165" t="str">
        <f t="shared" si="177"/>
        <v/>
      </c>
      <c r="AB2852" t="str">
        <f t="shared" si="178"/>
        <v>QPM</v>
      </c>
      <c r="AC2852" t="str">
        <f t="shared" si="179"/>
        <v>GA02U- 4115</v>
      </c>
      <c r="AD2852" t="str">
        <f>_xlfn.IFNA(VLOOKUP(PrivateSchedule[[#This Row],[ow]],RTARoutes[[StageCodes]:[RouteID]],6,FALSE), VLOOKUP(PrivateSchedule[[#This Row],[re]],RTARoutes[[StageCodes]:[RouteID]],6,FALSE))</f>
        <v>PVT280</v>
      </c>
      <c r="AE2852" t="str" cm="1">
        <f t="array" ref="AE2852">_xlfn.IFS( NOT(ISNA(VLOOKUP(PrivateSchedule[[#This Row],[ow]],RTARoutes[[StageCodes]:[RouteID]],6,FALSE))), "O",  NOT(ISNA(VLOOKUP(PrivateSchedule[[#This Row],[re]],RTARoutes[[StageCodes]:[RouteID]],6,FALSE))), "R")</f>
        <v>O</v>
      </c>
      <c r="AF2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MKR-*DNM-*SGM</v>
      </c>
      <c r="AG2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SGM-*DNM-*MKR</v>
      </c>
    </row>
    <row r="2853" spans="2:33">
      <c r="O2853" s="171" t="s">
        <v>2586</v>
      </c>
      <c r="T2853" s="173" t="s">
        <v>1048</v>
      </c>
      <c r="U2853" t="str">
        <f t="shared" si="176"/>
        <v>SANGUEM-CURCHOREM</v>
      </c>
      <c r="V2853" s="163">
        <v>0.64236111111111116</v>
      </c>
      <c r="AA2853" s="165" t="str">
        <f t="shared" si="177"/>
        <v/>
      </c>
      <c r="AB2853" t="str">
        <f t="shared" si="178"/>
        <v>QPM</v>
      </c>
      <c r="AC2853" t="str">
        <f t="shared" si="179"/>
        <v>GA02U- 4115</v>
      </c>
      <c r="AD2853" t="str">
        <f>_xlfn.IFNA(VLOOKUP(PrivateSchedule[[#This Row],[ow]],RTARoutes[[StageCodes]:[RouteID]],6,FALSE), VLOOKUP(PrivateSchedule[[#This Row],[re]],RTARoutes[[StageCodes]:[RouteID]],6,FALSE))</f>
        <v>PVT158</v>
      </c>
      <c r="AE2853" t="str" cm="1">
        <f t="array" ref="AE2853">_xlfn.IFS( NOT(ISNA(VLOOKUP(PrivateSchedule[[#This Row],[ow]],RTARoutes[[StageCodes]:[RouteID]],6,FALSE))), "O",  NOT(ISNA(VLOOKUP(PrivateSchedule[[#This Row],[re]],RTARoutes[[StageCodes]:[RouteID]],6,FALSE))), "R")</f>
        <v>R</v>
      </c>
      <c r="AF2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54" spans="2:33">
      <c r="O2854" s="171" t="s">
        <v>1048</v>
      </c>
      <c r="T2854" s="173" t="s">
        <v>1890</v>
      </c>
      <c r="U2854" t="str">
        <f t="shared" si="176"/>
        <v>CURCHOREM-MARGAO</v>
      </c>
      <c r="V2854" s="163">
        <v>0.65625</v>
      </c>
      <c r="AA2854" s="165" t="str">
        <f t="shared" si="177"/>
        <v/>
      </c>
      <c r="AB2854" t="str">
        <f t="shared" si="178"/>
        <v>QPM</v>
      </c>
      <c r="AC2854" t="str">
        <f t="shared" si="179"/>
        <v>GA02U- 4115</v>
      </c>
      <c r="AD2854" t="str">
        <f>_xlfn.IFNA(VLOOKUP(PrivateSchedule[[#This Row],[ow]],RTARoutes[[StageCodes]:[RouteID]],6,FALSE), VLOOKUP(PrivateSchedule[[#This Row],[re]],RTARoutes[[StageCodes]:[RouteID]],6,FALSE))</f>
        <v>PVT132</v>
      </c>
      <c r="AE2854" t="str" cm="1">
        <f t="array" ref="AE2854">_xlfn.IFS( NOT(ISNA(VLOOKUP(PrivateSchedule[[#This Row],[ow]],RTARoutes[[StageCodes]:[RouteID]],6,FALSE))), "O",  NOT(ISNA(VLOOKUP(PrivateSchedule[[#This Row],[re]],RTARoutes[[StageCodes]:[RouteID]],6,FALSE))), "R")</f>
        <v>O</v>
      </c>
      <c r="AF2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55" spans="2:33">
      <c r="O2855" s="171" t="s">
        <v>1890</v>
      </c>
      <c r="T2855" s="173" t="s">
        <v>1048</v>
      </c>
      <c r="U2855" t="str">
        <f t="shared" si="176"/>
        <v>MARGAO-CURCHOREM</v>
      </c>
      <c r="V2855" s="163">
        <v>0.73263888888888884</v>
      </c>
      <c r="AA2855" s="165" t="str">
        <f t="shared" si="177"/>
        <v/>
      </c>
      <c r="AB2855" t="str">
        <f t="shared" si="178"/>
        <v>QPM</v>
      </c>
      <c r="AC2855" t="str">
        <f t="shared" si="179"/>
        <v>GA02U- 4115</v>
      </c>
      <c r="AD2855" t="str">
        <f>_xlfn.IFNA(VLOOKUP(PrivateSchedule[[#This Row],[ow]],RTARoutes[[StageCodes]:[RouteID]],6,FALSE), VLOOKUP(PrivateSchedule[[#This Row],[re]],RTARoutes[[StageCodes]:[RouteID]],6,FALSE))</f>
        <v>PVT132</v>
      </c>
      <c r="AE2855" t="str" cm="1">
        <f t="array" ref="AE2855">_xlfn.IFS( NOT(ISNA(VLOOKUP(PrivateSchedule[[#This Row],[ow]],RTARoutes[[StageCodes]:[RouteID]],6,FALSE))), "O",  NOT(ISNA(VLOOKUP(PrivateSchedule[[#This Row],[re]],RTARoutes[[StageCodes]:[RouteID]],6,FALSE))), "R")</f>
        <v>R</v>
      </c>
      <c r="AF2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56" spans="2:33">
      <c r="O2856" s="171" t="s">
        <v>1048</v>
      </c>
      <c r="T2856" s="173" t="s">
        <v>1983</v>
      </c>
      <c r="U2856" t="str">
        <f t="shared" si="176"/>
        <v>CURCHOREM-MOLKORNEM</v>
      </c>
      <c r="V2856" s="163">
        <v>0.77430555555555558</v>
      </c>
      <c r="AA2856" s="165" t="str">
        <f t="shared" si="177"/>
        <v/>
      </c>
      <c r="AB2856" t="str">
        <f t="shared" si="178"/>
        <v>QPM</v>
      </c>
      <c r="AC2856" t="str">
        <f t="shared" si="179"/>
        <v>GA02U- 4115</v>
      </c>
      <c r="AD2856" t="str">
        <f>_xlfn.IFNA(VLOOKUP(PrivateSchedule[[#This Row],[ow]],RTARoutes[[StageCodes]:[RouteID]],6,FALSE), VLOOKUP(PrivateSchedule[[#This Row],[re]],RTARoutes[[StageCodes]:[RouteID]],6,FALSE))</f>
        <v>PVT145</v>
      </c>
      <c r="AE2856" t="str" cm="1">
        <f t="array" ref="AE2856">_xlfn.IFS( NOT(ISNA(VLOOKUP(PrivateSchedule[[#This Row],[ow]],RTARoutes[[StageCodes]:[RouteID]],6,FALSE))), "O",  NOT(ISNA(VLOOKUP(PrivateSchedule[[#This Row],[re]],RTARoutes[[StageCodes]:[RouteID]],6,FALSE))), "R")</f>
        <v>O</v>
      </c>
      <c r="AF2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CUR-*MKR</v>
      </c>
      <c r="AG2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MKR-*CUR</v>
      </c>
    </row>
    <row r="2857" spans="2:33">
      <c r="B2857" s="171" t="s">
        <v>4461</v>
      </c>
      <c r="C2857" s="172" t="s">
        <v>4462</v>
      </c>
      <c r="E2857" s="176">
        <v>36886</v>
      </c>
      <c r="F2857" s="177">
        <v>44219</v>
      </c>
      <c r="G2857" s="171" t="s">
        <v>4433</v>
      </c>
      <c r="J2857" s="171" t="s">
        <v>4463</v>
      </c>
      <c r="L2857" s="172" t="s">
        <v>16</v>
      </c>
      <c r="M2857" s="198">
        <v>28</v>
      </c>
      <c r="N2857" s="199">
        <v>11</v>
      </c>
      <c r="O2857" s="171" t="s">
        <v>2586</v>
      </c>
      <c r="T2857" s="173" t="s">
        <v>1048</v>
      </c>
      <c r="U2857" t="str">
        <f t="shared" si="176"/>
        <v>SANGUEM-CURCHOREM</v>
      </c>
      <c r="V2857" s="163">
        <v>0.28125</v>
      </c>
      <c r="AA2857" s="165" t="str">
        <f t="shared" si="177"/>
        <v/>
      </c>
      <c r="AB2857" t="str">
        <f t="shared" si="178"/>
        <v>QPM</v>
      </c>
      <c r="AC2857" t="str">
        <f t="shared" si="179"/>
        <v>GA08T-4080</v>
      </c>
      <c r="AD2857" t="str">
        <f>_xlfn.IFNA(VLOOKUP(PrivateSchedule[[#This Row],[ow]],RTARoutes[[StageCodes]:[RouteID]],6,FALSE), VLOOKUP(PrivateSchedule[[#This Row],[re]],RTARoutes[[StageCodes]:[RouteID]],6,FALSE))</f>
        <v>PVT158</v>
      </c>
      <c r="AE2857" t="str" cm="1">
        <f t="array" ref="AE2857">_xlfn.IFS( NOT(ISNA(VLOOKUP(PrivateSchedule[[#This Row],[ow]],RTARoutes[[StageCodes]:[RouteID]],6,FALSE))), "O",  NOT(ISNA(VLOOKUP(PrivateSchedule[[#This Row],[re]],RTARoutes[[StageCodes]:[RouteID]],6,FALSE))), "R")</f>
        <v>R</v>
      </c>
      <c r="AF2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58" spans="2:33">
      <c r="O2858" s="171" t="s">
        <v>1048</v>
      </c>
      <c r="P2858" s="172" t="s">
        <v>2424</v>
      </c>
      <c r="T2858" s="173" t="s">
        <v>1042</v>
      </c>
      <c r="U2858" t="str">
        <f t="shared" si="176"/>
        <v>CURCHOREM-QUEPEM-CUNCOLIM</v>
      </c>
      <c r="V2858" s="163">
        <v>0.2951388888888889</v>
      </c>
      <c r="AA2858" s="165" t="str">
        <f t="shared" si="177"/>
        <v/>
      </c>
      <c r="AB2858" t="str">
        <f t="shared" si="178"/>
        <v>QPM</v>
      </c>
      <c r="AC2858" t="str">
        <f t="shared" si="179"/>
        <v>GA08T-4080</v>
      </c>
      <c r="AD2858" t="e">
        <f>_xlfn.IFNA(VLOOKUP(PrivateSchedule[[#This Row],[ow]],RTARoutes[[StageCodes]:[RouteID]],6,FALSE), VLOOKUP(PrivateSchedule[[#This Row],[re]],RTARoutes[[StageCodes]:[RouteID]],6,FALSE))</f>
        <v>#N/A</v>
      </c>
      <c r="AE2858" t="e" cm="1">
        <f t="array" ref="AE2858">_xlfn.IFS( NOT(ISNA(VLOOKUP(PrivateSchedule[[#This Row],[ow]],RTARoutes[[StageCodes]:[RouteID]],6,FALSE))), "O",  NOT(ISNA(VLOOKUP(PrivateSchedule[[#This Row],[re]],RTARoutes[[StageCodes]:[RouteID]],6,FALSE))), "R")</f>
        <v>#N/A</v>
      </c>
      <c r="AF2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CUR-*QPM-*CUN</v>
      </c>
      <c r="AG2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CUN-*QPM-*CUR</v>
      </c>
    </row>
    <row r="2859" spans="2:33">
      <c r="O2859" s="171" t="s">
        <v>1042</v>
      </c>
      <c r="P2859" s="172" t="s">
        <v>3520</v>
      </c>
      <c r="Q2859" s="172" t="s">
        <v>2424</v>
      </c>
      <c r="T2859" s="173" t="s">
        <v>1890</v>
      </c>
      <c r="U2859" t="str">
        <f t="shared" si="176"/>
        <v>CUNCOLIM-Insurty Rawanfond-QUEPEM-MARGAO</v>
      </c>
      <c r="V2859" s="163">
        <v>0.33333333333333331</v>
      </c>
      <c r="AA2859" s="165" t="str">
        <f t="shared" si="177"/>
        <v/>
      </c>
      <c r="AB2859" t="str">
        <f t="shared" si="178"/>
        <v>QPM</v>
      </c>
      <c r="AC2859" t="str">
        <f t="shared" si="179"/>
        <v>GA08T-4080</v>
      </c>
      <c r="AD2859" t="str">
        <f>_xlfn.IFNA(VLOOKUP(PrivateSchedule[[#This Row],[ow]],RTARoutes[[StageCodes]:[RouteID]],6,FALSE), VLOOKUP(PrivateSchedule[[#This Row],[re]],RTARoutes[[StageCodes]:[RouteID]],6,FALSE))</f>
        <v>PVT126</v>
      </c>
      <c r="AE2859" t="str" cm="1">
        <f t="array" ref="AE2859">_xlfn.IFS( NOT(ISNA(VLOOKUP(PrivateSchedule[[#This Row],[ow]],RTARoutes[[StageCodes]:[RouteID]],6,FALSE))), "O",  NOT(ISNA(VLOOKUP(PrivateSchedule[[#This Row],[re]],RTARoutes[[StageCodes]:[RouteID]],6,FALSE))), "R")</f>
        <v>O</v>
      </c>
      <c r="AF2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CUN-*IRV-*QPM-*MRG</v>
      </c>
      <c r="AG2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MRG-*QPM-*IRV-*CUN</v>
      </c>
    </row>
    <row r="2860" spans="2:33">
      <c r="O2860" s="171" t="s">
        <v>1890</v>
      </c>
      <c r="P2860" s="172" t="s">
        <v>2471</v>
      </c>
      <c r="Q2860" s="172" t="s">
        <v>2424</v>
      </c>
      <c r="T2860" s="173" t="s">
        <v>2586</v>
      </c>
      <c r="U2860" t="str">
        <f t="shared" si="176"/>
        <v>MARGAO-RAWANFOND-QUEPEM-SANGUEM</v>
      </c>
      <c r="V2860" s="163">
        <v>0.43402777777777779</v>
      </c>
      <c r="AA2860" s="165" t="str">
        <f t="shared" si="177"/>
        <v/>
      </c>
      <c r="AB2860" t="str">
        <f t="shared" si="178"/>
        <v>QPM</v>
      </c>
      <c r="AC2860" t="str">
        <f t="shared" si="179"/>
        <v>GA08T-4080</v>
      </c>
      <c r="AD2860" t="str">
        <f>_xlfn.IFNA(VLOOKUP(PrivateSchedule[[#This Row],[ow]],RTARoutes[[StageCodes]:[RouteID]],6,FALSE), VLOOKUP(PrivateSchedule[[#This Row],[re]],RTARoutes[[StageCodes]:[RouteID]],6,FALSE))</f>
        <v>PVT327</v>
      </c>
      <c r="AE2860" t="str" cm="1">
        <f t="array" ref="AE2860">_xlfn.IFS( NOT(ISNA(VLOOKUP(PrivateSchedule[[#This Row],[ow]],RTARoutes[[StageCodes]:[RouteID]],6,FALSE))), "O",  NOT(ISNA(VLOOKUP(PrivateSchedule[[#This Row],[re]],RTARoutes[[StageCodes]:[RouteID]],6,FALSE))), "R")</f>
        <v>O</v>
      </c>
      <c r="AF2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MRG-*RVF-*QPM-*SGM</v>
      </c>
      <c r="AG2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SGM-*QPM-*RVF-*MRG</v>
      </c>
    </row>
    <row r="2861" spans="2:33">
      <c r="O2861" s="171" t="s">
        <v>2586</v>
      </c>
      <c r="T2861" s="173" t="s">
        <v>1048</v>
      </c>
      <c r="U2861" t="str">
        <f t="shared" si="176"/>
        <v>SANGUEM-CURCHOREM</v>
      </c>
      <c r="V2861" s="163">
        <v>0.49305555555555558</v>
      </c>
      <c r="AA2861" s="165" t="str">
        <f t="shared" si="177"/>
        <v/>
      </c>
      <c r="AB2861" t="str">
        <f t="shared" si="178"/>
        <v>QPM</v>
      </c>
      <c r="AC2861" t="str">
        <f t="shared" si="179"/>
        <v>GA08T-4080</v>
      </c>
      <c r="AD2861" t="str">
        <f>_xlfn.IFNA(VLOOKUP(PrivateSchedule[[#This Row],[ow]],RTARoutes[[StageCodes]:[RouteID]],6,FALSE), VLOOKUP(PrivateSchedule[[#This Row],[re]],RTARoutes[[StageCodes]:[RouteID]],6,FALSE))</f>
        <v>PVT158</v>
      </c>
      <c r="AE2861" t="str" cm="1">
        <f t="array" ref="AE2861">_xlfn.IFS( NOT(ISNA(VLOOKUP(PrivateSchedule[[#This Row],[ow]],RTARoutes[[StageCodes]:[RouteID]],6,FALSE))), "O",  NOT(ISNA(VLOOKUP(PrivateSchedule[[#This Row],[re]],RTARoutes[[StageCodes]:[RouteID]],6,FALSE))), "R")</f>
        <v>R</v>
      </c>
      <c r="AF2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62" spans="2:33">
      <c r="O2862" s="171" t="s">
        <v>1048</v>
      </c>
      <c r="P2862" s="172" t="s">
        <v>2471</v>
      </c>
      <c r="Q2862" s="172" t="s">
        <v>2424</v>
      </c>
      <c r="T2862" s="173" t="s">
        <v>1890</v>
      </c>
      <c r="U2862" t="str">
        <f t="shared" si="176"/>
        <v>CURCHOREM-RAWANFOND-QUEPEM-MARGAO</v>
      </c>
      <c r="V2862" s="163">
        <v>0.51041666666666663</v>
      </c>
      <c r="AA2862" s="165" t="str">
        <f t="shared" si="177"/>
        <v/>
      </c>
      <c r="AB2862" t="str">
        <f t="shared" si="178"/>
        <v>QPM</v>
      </c>
      <c r="AC2862" t="str">
        <f t="shared" si="179"/>
        <v>GA08T-4080</v>
      </c>
      <c r="AD2862" t="str">
        <f>_xlfn.IFNA(VLOOKUP(PrivateSchedule[[#This Row],[ow]],RTARoutes[[StageCodes]:[RouteID]],6,FALSE), VLOOKUP(PrivateSchedule[[#This Row],[re]],RTARoutes[[StageCodes]:[RouteID]],6,FALSE))</f>
        <v>PVT156</v>
      </c>
      <c r="AE2862" t="str" cm="1">
        <f t="array" ref="AE2862">_xlfn.IFS( NOT(ISNA(VLOOKUP(PrivateSchedule[[#This Row],[ow]],RTARoutes[[StageCodes]:[RouteID]],6,FALSE))), "O",  NOT(ISNA(VLOOKUP(PrivateSchedule[[#This Row],[re]],RTARoutes[[StageCodes]:[RouteID]],6,FALSE))), "R")</f>
        <v>O</v>
      </c>
      <c r="AF2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CUR-*RVF-*QPM-*MRG</v>
      </c>
      <c r="AG2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MRG-*QPM-*RVF-*CUR</v>
      </c>
    </row>
    <row r="2863" spans="2:33">
      <c r="O2863" s="171" t="s">
        <v>1890</v>
      </c>
      <c r="P2863" s="172" t="s">
        <v>2471</v>
      </c>
      <c r="Q2863" s="172" t="s">
        <v>2424</v>
      </c>
      <c r="T2863" s="173" t="s">
        <v>1048</v>
      </c>
      <c r="U2863" t="str">
        <f t="shared" si="176"/>
        <v>MARGAO-RAWANFOND-QUEPEM-CURCHOREM</v>
      </c>
      <c r="V2863" s="163">
        <v>0.56944444444444442</v>
      </c>
      <c r="AA2863" s="165" t="str">
        <f t="shared" si="177"/>
        <v/>
      </c>
      <c r="AB2863" t="str">
        <f t="shared" si="178"/>
        <v>QPM</v>
      </c>
      <c r="AC2863" t="str">
        <f t="shared" si="179"/>
        <v>GA08T-4080</v>
      </c>
      <c r="AD2863" t="e">
        <f>_xlfn.IFNA(VLOOKUP(PrivateSchedule[[#This Row],[ow]],RTARoutes[[StageCodes]:[RouteID]],6,FALSE), VLOOKUP(PrivateSchedule[[#This Row],[re]],RTARoutes[[StageCodes]:[RouteID]],6,FALSE))</f>
        <v>#N/A</v>
      </c>
      <c r="AE2863" t="e" cm="1">
        <f t="array" ref="AE2863">_xlfn.IFS( NOT(ISNA(VLOOKUP(PrivateSchedule[[#This Row],[ow]],RTARoutes[[StageCodes]:[RouteID]],6,FALSE))), "O",  NOT(ISNA(VLOOKUP(PrivateSchedule[[#This Row],[re]],RTARoutes[[StageCodes]:[RouteID]],6,FALSE))), "R")</f>
        <v>#N/A</v>
      </c>
      <c r="AF2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MRG-*RVF-*QPM-*CUR</v>
      </c>
      <c r="AG2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CUR-*QPM-*RVF-*MRG</v>
      </c>
    </row>
    <row r="2864" spans="2:33">
      <c r="O2864" s="171" t="s">
        <v>1048</v>
      </c>
      <c r="P2864" s="188" t="s">
        <v>4464</v>
      </c>
      <c r="T2864" s="173" t="s">
        <v>1890</v>
      </c>
      <c r="U2864" t="str">
        <f t="shared" si="176"/>
        <v/>
      </c>
      <c r="V2864" s="163">
        <v>0.625</v>
      </c>
      <c r="AA2864" s="165" t="str">
        <f t="shared" si="177"/>
        <v/>
      </c>
      <c r="AB2864" t="str">
        <f t="shared" si="178"/>
        <v>QPM</v>
      </c>
      <c r="AC2864" t="str">
        <f t="shared" si="179"/>
        <v>GA08T-4080</v>
      </c>
      <c r="AD2864" t="str">
        <f>_xlfn.IFNA(VLOOKUP(PrivateSchedule[[#This Row],[ow]],RTARoutes[[StageCodes]:[RouteID]],6,FALSE), VLOOKUP(PrivateSchedule[[#This Row],[re]],RTARoutes[[StageCodes]:[RouteID]],6,FALSE))</f>
        <v>PVT132</v>
      </c>
      <c r="AE2864" t="str" cm="1">
        <f t="array" ref="AE2864">_xlfn.IFS( NOT(ISNA(VLOOKUP(PrivateSchedule[[#This Row],[ow]],RTARoutes[[StageCodes]:[RouteID]],6,FALSE))), "O",  NOT(ISNA(VLOOKUP(PrivateSchedule[[#This Row],[re]],RTARoutes[[StageCodes]:[RouteID]],6,FALSE))), "R")</f>
        <v>O</v>
      </c>
      <c r="AF2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CUR-*CUN -*MRG</v>
      </c>
      <c r="AG2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MRG-*CUN -*CUR</v>
      </c>
    </row>
    <row r="2865" spans="2:33">
      <c r="O2865" s="171" t="s">
        <v>1890</v>
      </c>
      <c r="P2865" s="172" t="s">
        <v>2171</v>
      </c>
      <c r="Q2865" s="172" t="s">
        <v>3439</v>
      </c>
      <c r="T2865" s="173" t="s">
        <v>1048</v>
      </c>
      <c r="U2865" t="str">
        <f t="shared" si="176"/>
        <v>MARGAO-NUSI ACADMY-DAVARLI-CURCHOREM</v>
      </c>
      <c r="V2865" s="163">
        <v>0.71527777777777779</v>
      </c>
      <c r="AA2865" s="165" t="str">
        <f t="shared" si="177"/>
        <v/>
      </c>
      <c r="AB2865" t="str">
        <f t="shared" si="178"/>
        <v>QPM</v>
      </c>
      <c r="AC2865" t="str">
        <f t="shared" si="179"/>
        <v>GA08T-4080</v>
      </c>
      <c r="AD2865" t="e">
        <f>_xlfn.IFNA(VLOOKUP(PrivateSchedule[[#This Row],[ow]],RTARoutes[[StageCodes]:[RouteID]],6,FALSE), VLOOKUP(PrivateSchedule[[#This Row],[re]],RTARoutes[[StageCodes]:[RouteID]],6,FALSE))</f>
        <v>#N/A</v>
      </c>
      <c r="AE2865" t="e" cm="1">
        <f t="array" ref="AE2865">_xlfn.IFS( NOT(ISNA(VLOOKUP(PrivateSchedule[[#This Row],[ow]],RTARoutes[[StageCodes]:[RouteID]],6,FALSE))), "O",  NOT(ISNA(VLOOKUP(PrivateSchedule[[#This Row],[re]],RTARoutes[[StageCodes]:[RouteID]],6,FALSE))), "R")</f>
        <v>#N/A</v>
      </c>
      <c r="AF2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MRG-*NSI-*DLI-*CUR</v>
      </c>
      <c r="AG2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CUR-*DLI-*NSI-*MRG</v>
      </c>
    </row>
    <row r="2866" spans="2:33">
      <c r="O2866" s="171" t="s">
        <v>1048</v>
      </c>
      <c r="P2866" s="172" t="s">
        <v>2471</v>
      </c>
      <c r="Q2866" s="188" t="s">
        <v>2424</v>
      </c>
      <c r="T2866" s="173" t="s">
        <v>1890</v>
      </c>
      <c r="U2866" t="str">
        <f t="shared" si="176"/>
        <v>CURCHOREM-RAWANFOND-QUEPEM-MARGAO</v>
      </c>
      <c r="V2866" s="163">
        <v>0.76041666666666663</v>
      </c>
      <c r="AA2866" s="165" t="str">
        <f t="shared" si="177"/>
        <v/>
      </c>
      <c r="AB2866" t="str">
        <f t="shared" si="178"/>
        <v>QPM</v>
      </c>
      <c r="AC2866" t="str">
        <f t="shared" si="179"/>
        <v>GA08T-4080</v>
      </c>
      <c r="AD2866" t="str">
        <f>_xlfn.IFNA(VLOOKUP(PrivateSchedule[[#This Row],[ow]],RTARoutes[[StageCodes]:[RouteID]],6,FALSE), VLOOKUP(PrivateSchedule[[#This Row],[re]],RTARoutes[[StageCodes]:[RouteID]],6,FALSE))</f>
        <v>PVT156</v>
      </c>
      <c r="AE2866" t="str" cm="1">
        <f t="array" ref="AE2866">_xlfn.IFS( NOT(ISNA(VLOOKUP(PrivateSchedule[[#This Row],[ow]],RTARoutes[[StageCodes]:[RouteID]],6,FALSE))), "O",  NOT(ISNA(VLOOKUP(PrivateSchedule[[#This Row],[re]],RTARoutes[[StageCodes]:[RouteID]],6,FALSE))), "R")</f>
        <v>O</v>
      </c>
      <c r="AF2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CUR-*RVF-*QPM-*MRG</v>
      </c>
      <c r="AG2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MRG-*QPM-*RVF-*CUR</v>
      </c>
    </row>
    <row r="2867" spans="2:33">
      <c r="O2867" s="171" t="s">
        <v>1890</v>
      </c>
      <c r="P2867" s="172" t="s">
        <v>2471</v>
      </c>
      <c r="Q2867" s="172" t="s">
        <v>2424</v>
      </c>
      <c r="T2867" s="173" t="s">
        <v>2586</v>
      </c>
      <c r="U2867" t="str">
        <f t="shared" si="176"/>
        <v>MARGAO-RAWANFOND-QUEPEM-SANGUEM</v>
      </c>
      <c r="V2867" s="163">
        <v>0.80555555555555558</v>
      </c>
      <c r="AA2867" s="165" t="str">
        <f t="shared" si="177"/>
        <v/>
      </c>
      <c r="AB2867" t="str">
        <f t="shared" si="178"/>
        <v>QPM</v>
      </c>
      <c r="AC2867" t="str">
        <f t="shared" si="179"/>
        <v>GA08T-4080</v>
      </c>
      <c r="AD2867" t="str">
        <f>_xlfn.IFNA(VLOOKUP(PrivateSchedule[[#This Row],[ow]],RTARoutes[[StageCodes]:[RouteID]],6,FALSE), VLOOKUP(PrivateSchedule[[#This Row],[re]],RTARoutes[[StageCodes]:[RouteID]],6,FALSE))</f>
        <v>PVT327</v>
      </c>
      <c r="AE2867" t="str" cm="1">
        <f t="array" ref="AE2867">_xlfn.IFS( NOT(ISNA(VLOOKUP(PrivateSchedule[[#This Row],[ow]],RTARoutes[[StageCodes]:[RouteID]],6,FALSE))), "O",  NOT(ISNA(VLOOKUP(PrivateSchedule[[#This Row],[re]],RTARoutes[[StageCodes]:[RouteID]],6,FALSE))), "R")</f>
        <v>O</v>
      </c>
      <c r="AF2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MRG-*RVF-*QPM-*SGM</v>
      </c>
      <c r="AG2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SGM-*QPM-*RVF-*MRG</v>
      </c>
    </row>
    <row r="2868" spans="2:33">
      <c r="B2868" s="171" t="s">
        <v>4465</v>
      </c>
      <c r="C2868" s="172" t="s">
        <v>4466</v>
      </c>
      <c r="E2868" s="176">
        <v>36402</v>
      </c>
      <c r="F2868" s="177">
        <v>45683</v>
      </c>
      <c r="G2868" s="171" t="s">
        <v>4467</v>
      </c>
      <c r="J2868" s="171" t="s">
        <v>4468</v>
      </c>
      <c r="L2868" s="172" t="s">
        <v>16</v>
      </c>
      <c r="M2868" s="198">
        <v>30</v>
      </c>
      <c r="N2868" s="199">
        <v>12</v>
      </c>
      <c r="O2868" s="171" t="s">
        <v>519</v>
      </c>
      <c r="T2868" s="173" t="s">
        <v>2646</v>
      </c>
      <c r="U2868" t="str">
        <f t="shared" si="176"/>
        <v>AMBAULIM-SAVORDE TSK</v>
      </c>
      <c r="V2868" s="163">
        <v>0.29166666666666669</v>
      </c>
      <c r="AA2868" s="165" t="str">
        <f t="shared" si="177"/>
        <v/>
      </c>
      <c r="AB2868" t="str">
        <f t="shared" si="178"/>
        <v>QPM</v>
      </c>
      <c r="AC2868" t="str">
        <f t="shared" si="179"/>
        <v>GA01U-2232</v>
      </c>
      <c r="AD2868" t="str">
        <f>_xlfn.IFNA(VLOOKUP(PrivateSchedule[[#This Row],[ow]],RTARoutes[[StageCodes]:[RouteID]],6,FALSE), VLOOKUP(PrivateSchedule[[#This Row],[re]],RTARoutes[[StageCodes]:[RouteID]],6,FALSE))</f>
        <v>PVT8</v>
      </c>
      <c r="AE2868" t="str" cm="1">
        <f t="array" ref="AE2868">_xlfn.IFS( NOT(ISNA(VLOOKUP(PrivateSchedule[[#This Row],[ow]],RTARoutes[[StageCodes]:[RouteID]],6,FALSE))), "O",  NOT(ISNA(VLOOKUP(PrivateSchedule[[#This Row],[re]],RTARoutes[[StageCodes]:[RouteID]],6,FALSE))), "R")</f>
        <v>O</v>
      </c>
      <c r="AF2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ABL-*SVD</v>
      </c>
      <c r="AG2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SVD-*ABL</v>
      </c>
    </row>
    <row r="2869" spans="2:33">
      <c r="O2869" s="171" t="s">
        <v>2646</v>
      </c>
      <c r="T2869" s="173" t="s">
        <v>1042</v>
      </c>
      <c r="U2869" t="str">
        <f t="shared" si="176"/>
        <v>SAVORDE TSK-CUNCOLIM</v>
      </c>
      <c r="V2869" s="163">
        <v>0.3263888888888889</v>
      </c>
      <c r="AA2869" s="165" t="str">
        <f t="shared" si="177"/>
        <v/>
      </c>
      <c r="AB2869" t="str">
        <f t="shared" si="178"/>
        <v>QPM</v>
      </c>
      <c r="AC2869" t="str">
        <f t="shared" si="179"/>
        <v>GA01U-2232</v>
      </c>
      <c r="AD2869" t="str">
        <f>_xlfn.IFNA(VLOOKUP(PrivateSchedule[[#This Row],[ow]],RTARoutes[[StageCodes]:[RouteID]],6,FALSE), VLOOKUP(PrivateSchedule[[#This Row],[re]],RTARoutes[[StageCodes]:[RouteID]],6,FALSE))</f>
        <v>PVT128</v>
      </c>
      <c r="AE2869" t="str" cm="1">
        <f t="array" ref="AE2869">_xlfn.IFS( NOT(ISNA(VLOOKUP(PrivateSchedule[[#This Row],[ow]],RTARoutes[[StageCodes]:[RouteID]],6,FALSE))), "O",  NOT(ISNA(VLOOKUP(PrivateSchedule[[#This Row],[re]],RTARoutes[[StageCodes]:[RouteID]],6,FALSE))), "R")</f>
        <v>R</v>
      </c>
      <c r="AF2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SVD-*CUN</v>
      </c>
      <c r="AG2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CUN-*SVD</v>
      </c>
    </row>
    <row r="2870" spans="2:33">
      <c r="O2870" s="171" t="s">
        <v>1042</v>
      </c>
      <c r="T2870" s="173" t="s">
        <v>1238</v>
      </c>
      <c r="U2870" t="str">
        <f t="shared" si="176"/>
        <v>CUNCOLIM-FATORPA</v>
      </c>
      <c r="V2870" s="163">
        <v>0.40625</v>
      </c>
      <c r="AA2870" s="165" t="str">
        <f t="shared" si="177"/>
        <v/>
      </c>
      <c r="AB2870" t="str">
        <f t="shared" si="178"/>
        <v>QPM</v>
      </c>
      <c r="AC2870" t="str">
        <f t="shared" si="179"/>
        <v>GA01U-2232</v>
      </c>
      <c r="AD2870" t="str">
        <f>_xlfn.IFNA(VLOOKUP(PrivateSchedule[[#This Row],[ow]],RTARoutes[[StageCodes]:[RouteID]],6,FALSE), VLOOKUP(PrivateSchedule[[#This Row],[re]],RTARoutes[[StageCodes]:[RouteID]],6,FALSE))</f>
        <v>PVT125</v>
      </c>
      <c r="AE2870" t="str" cm="1">
        <f t="array" ref="AE2870">_xlfn.IFS( NOT(ISNA(VLOOKUP(PrivateSchedule[[#This Row],[ow]],RTARoutes[[StageCodes]:[RouteID]],6,FALSE))), "O",  NOT(ISNA(VLOOKUP(PrivateSchedule[[#This Row],[re]],RTARoutes[[StageCodes]:[RouteID]],6,FALSE))), "R")</f>
        <v>O</v>
      </c>
      <c r="AF2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CUN-*FTR</v>
      </c>
      <c r="AG2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FTR-*CUN</v>
      </c>
    </row>
    <row r="2871" spans="2:33">
      <c r="O2871" s="171" t="s">
        <v>1238</v>
      </c>
      <c r="T2871" s="173" t="s">
        <v>2646</v>
      </c>
      <c r="U2871" t="str">
        <f t="shared" si="176"/>
        <v>FATORPA-SAVORDE TSK</v>
      </c>
      <c r="V2871" s="163">
        <v>0.39583333333333331</v>
      </c>
      <c r="AA2871" s="165" t="str">
        <f t="shared" si="177"/>
        <v/>
      </c>
      <c r="AB2871" t="str">
        <f t="shared" si="178"/>
        <v>QPM</v>
      </c>
      <c r="AC2871" t="str">
        <f t="shared" si="179"/>
        <v>GA01U-2232</v>
      </c>
      <c r="AD2871" t="str">
        <f>_xlfn.IFNA(VLOOKUP(PrivateSchedule[[#This Row],[ow]],RTARoutes[[StageCodes]:[RouteID]],6,FALSE), VLOOKUP(PrivateSchedule[[#This Row],[re]],RTARoutes[[StageCodes]:[RouteID]],6,FALSE))</f>
        <v>PVT187</v>
      </c>
      <c r="AE2871" t="str" cm="1">
        <f t="array" ref="AE2871">_xlfn.IFS( NOT(ISNA(VLOOKUP(PrivateSchedule[[#This Row],[ow]],RTARoutes[[StageCodes]:[RouteID]],6,FALSE))), "O",  NOT(ISNA(VLOOKUP(PrivateSchedule[[#This Row],[re]],RTARoutes[[StageCodes]:[RouteID]],6,FALSE))), "R")</f>
        <v>O</v>
      </c>
      <c r="AF2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FTR-*SVD</v>
      </c>
      <c r="AG2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SVD-*FTR</v>
      </c>
    </row>
    <row r="2872" spans="2:33">
      <c r="O2872" s="171" t="s">
        <v>2646</v>
      </c>
      <c r="T2872" s="173" t="s">
        <v>1238</v>
      </c>
      <c r="U2872" t="str">
        <f t="shared" si="176"/>
        <v>SAVORDE TSK-FATORPA</v>
      </c>
      <c r="V2872" s="163">
        <v>0.46180555555555558</v>
      </c>
      <c r="AA2872" s="165" t="str">
        <f t="shared" si="177"/>
        <v/>
      </c>
      <c r="AB2872" t="str">
        <f t="shared" si="178"/>
        <v>QPM</v>
      </c>
      <c r="AC2872" t="str">
        <f t="shared" si="179"/>
        <v>GA01U-2232</v>
      </c>
      <c r="AD2872" t="str">
        <f>_xlfn.IFNA(VLOOKUP(PrivateSchedule[[#This Row],[ow]],RTARoutes[[StageCodes]:[RouteID]],6,FALSE), VLOOKUP(PrivateSchedule[[#This Row],[re]],RTARoutes[[StageCodes]:[RouteID]],6,FALSE))</f>
        <v>PVT187</v>
      </c>
      <c r="AE2872" t="str" cm="1">
        <f t="array" ref="AE2872">_xlfn.IFS( NOT(ISNA(VLOOKUP(PrivateSchedule[[#This Row],[ow]],RTARoutes[[StageCodes]:[RouteID]],6,FALSE))), "O",  NOT(ISNA(VLOOKUP(PrivateSchedule[[#This Row],[re]],RTARoutes[[StageCodes]:[RouteID]],6,FALSE))), "R")</f>
        <v>R</v>
      </c>
      <c r="AF2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SVD-*FTR</v>
      </c>
      <c r="AG2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FTR-*SVD</v>
      </c>
    </row>
    <row r="2873" spans="2:33">
      <c r="O2873" s="171" t="s">
        <v>1238</v>
      </c>
      <c r="T2873" s="173" t="s">
        <v>1042</v>
      </c>
      <c r="U2873" t="str">
        <f t="shared" si="176"/>
        <v>FATORPA-CUNCOLIM</v>
      </c>
      <c r="V2873" s="163">
        <v>0.52083333333333337</v>
      </c>
      <c r="AA2873" s="165" t="str">
        <f t="shared" si="177"/>
        <v/>
      </c>
      <c r="AB2873" t="str">
        <f t="shared" si="178"/>
        <v>QPM</v>
      </c>
      <c r="AC2873" t="str">
        <f t="shared" si="179"/>
        <v>GA01U-2232</v>
      </c>
      <c r="AD2873" t="str">
        <f>_xlfn.IFNA(VLOOKUP(PrivateSchedule[[#This Row],[ow]],RTARoutes[[StageCodes]:[RouteID]],6,FALSE), VLOOKUP(PrivateSchedule[[#This Row],[re]],RTARoutes[[StageCodes]:[RouteID]],6,FALSE))</f>
        <v>PVT125</v>
      </c>
      <c r="AE2873" t="str" cm="1">
        <f t="array" ref="AE2873">_xlfn.IFS( NOT(ISNA(VLOOKUP(PrivateSchedule[[#This Row],[ow]],RTARoutes[[StageCodes]:[RouteID]],6,FALSE))), "O",  NOT(ISNA(VLOOKUP(PrivateSchedule[[#This Row],[re]],RTARoutes[[StageCodes]:[RouteID]],6,FALSE))), "R")</f>
        <v>R</v>
      </c>
      <c r="AF2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FTR-*CUN</v>
      </c>
      <c r="AG2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CUN-*FTR</v>
      </c>
    </row>
    <row r="2874" spans="2:33">
      <c r="O2874" s="171" t="s">
        <v>1042</v>
      </c>
      <c r="T2874" s="173" t="s">
        <v>2646</v>
      </c>
      <c r="U2874" t="str">
        <f t="shared" si="176"/>
        <v>CUNCOLIM-SAVORDE TSK</v>
      </c>
      <c r="V2874" s="163">
        <v>0.54166666666666663</v>
      </c>
      <c r="AA2874" s="165" t="str">
        <f t="shared" si="177"/>
        <v/>
      </c>
      <c r="AB2874" t="str">
        <f t="shared" si="178"/>
        <v>QPM</v>
      </c>
      <c r="AC2874" t="str">
        <f t="shared" si="179"/>
        <v>GA01U-2232</v>
      </c>
      <c r="AD2874" t="str">
        <f>_xlfn.IFNA(VLOOKUP(PrivateSchedule[[#This Row],[ow]],RTARoutes[[StageCodes]:[RouteID]],6,FALSE), VLOOKUP(PrivateSchedule[[#This Row],[re]],RTARoutes[[StageCodes]:[RouteID]],6,FALSE))</f>
        <v>PVT128</v>
      </c>
      <c r="AE2874" t="str" cm="1">
        <f t="array" ref="AE2874">_xlfn.IFS( NOT(ISNA(VLOOKUP(PrivateSchedule[[#This Row],[ow]],RTARoutes[[StageCodes]:[RouteID]],6,FALSE))), "O",  NOT(ISNA(VLOOKUP(PrivateSchedule[[#This Row],[re]],RTARoutes[[StageCodes]:[RouteID]],6,FALSE))), "R")</f>
        <v>O</v>
      </c>
      <c r="AF2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CUN-*SVD</v>
      </c>
      <c r="AG2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SVD-*CUN</v>
      </c>
    </row>
    <row r="2875" spans="2:33">
      <c r="O2875" s="171" t="s">
        <v>2646</v>
      </c>
      <c r="T2875" s="173" t="s">
        <v>1890</v>
      </c>
      <c r="U2875" t="str">
        <f t="shared" si="176"/>
        <v>SAVORDE TSK-MARGAO</v>
      </c>
      <c r="V2875" s="163">
        <v>0.60069444444444442</v>
      </c>
      <c r="AA2875" s="165" t="str">
        <f t="shared" si="177"/>
        <v/>
      </c>
      <c r="AB2875" t="str">
        <f t="shared" si="178"/>
        <v>QPM</v>
      </c>
      <c r="AC2875" t="str">
        <f t="shared" si="179"/>
        <v>GA01U-2232</v>
      </c>
      <c r="AD2875" t="str">
        <f>_xlfn.IFNA(VLOOKUP(PrivateSchedule[[#This Row],[ow]],RTARoutes[[StageCodes]:[RouteID]],6,FALSE), VLOOKUP(PrivateSchedule[[#This Row],[re]],RTARoutes[[StageCodes]:[RouteID]],6,FALSE))</f>
        <v>PVT311</v>
      </c>
      <c r="AE2875" t="str" cm="1">
        <f t="array" ref="AE2875">_xlfn.IFS( NOT(ISNA(VLOOKUP(PrivateSchedule[[#This Row],[ow]],RTARoutes[[StageCodes]:[RouteID]],6,FALSE))), "O",  NOT(ISNA(VLOOKUP(PrivateSchedule[[#This Row],[re]],RTARoutes[[StageCodes]:[RouteID]],6,FALSE))), "R")</f>
        <v>R</v>
      </c>
      <c r="AF2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876" spans="2:33">
      <c r="O2876" s="171" t="s">
        <v>1890</v>
      </c>
      <c r="T2876" s="173" t="s">
        <v>2646</v>
      </c>
      <c r="U2876" t="str">
        <f t="shared" si="176"/>
        <v>MARGAO-SAVORDE TSK</v>
      </c>
      <c r="V2876" s="163">
        <v>0.70833333333333337</v>
      </c>
      <c r="AA2876" s="165" t="str">
        <f t="shared" si="177"/>
        <v/>
      </c>
      <c r="AB2876" t="str">
        <f t="shared" si="178"/>
        <v>QPM</v>
      </c>
      <c r="AC2876" t="str">
        <f t="shared" si="179"/>
        <v>GA01U-2232</v>
      </c>
      <c r="AD2876" t="str">
        <f>_xlfn.IFNA(VLOOKUP(PrivateSchedule[[#This Row],[ow]],RTARoutes[[StageCodes]:[RouteID]],6,FALSE), VLOOKUP(PrivateSchedule[[#This Row],[re]],RTARoutes[[StageCodes]:[RouteID]],6,FALSE))</f>
        <v>PVT311</v>
      </c>
      <c r="AE2876" t="str" cm="1">
        <f t="array" ref="AE2876">_xlfn.IFS( NOT(ISNA(VLOOKUP(PrivateSchedule[[#This Row],[ow]],RTARoutes[[StageCodes]:[RouteID]],6,FALSE))), "O",  NOT(ISNA(VLOOKUP(PrivateSchedule[[#This Row],[re]],RTARoutes[[StageCodes]:[RouteID]],6,FALSE))), "R")</f>
        <v>O</v>
      </c>
      <c r="AF2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2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2877" spans="2:33">
      <c r="T2877" s="173" t="s">
        <v>519</v>
      </c>
      <c r="U2877" t="str">
        <f t="shared" si="176"/>
        <v/>
      </c>
      <c r="V2877" s="163">
        <v>0.78125</v>
      </c>
      <c r="AA2877" s="165" t="str">
        <f t="shared" si="177"/>
        <v/>
      </c>
      <c r="AB2877" t="str">
        <f t="shared" si="178"/>
        <v>QPM</v>
      </c>
      <c r="AC2877" t="str">
        <f t="shared" si="179"/>
        <v>GA01U-2232</v>
      </c>
      <c r="AD2877" t="str">
        <f>_xlfn.IFNA(VLOOKUP(PrivateSchedule[[#This Row],[ow]],RTARoutes[[StageCodes]:[RouteID]],6,FALSE), VLOOKUP(PrivateSchedule[[#This Row],[re]],RTARoutes[[StageCodes]:[RouteID]],6,FALSE))</f>
        <v>PVT5</v>
      </c>
      <c r="AE2877" t="str" cm="1">
        <f t="array" ref="AE2877">_xlfn.IFS( NOT(ISNA(VLOOKUP(PrivateSchedule[[#This Row],[ow]],RTARoutes[[StageCodes]:[RouteID]],6,FALSE))), "O",  NOT(ISNA(VLOOKUP(PrivateSchedule[[#This Row],[re]],RTARoutes[[StageCodes]:[RouteID]],6,FALSE))), "R")</f>
        <v>R</v>
      </c>
      <c r="AF2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-*ABL</v>
      </c>
      <c r="AG2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</v>
      </c>
    </row>
    <row r="2878" spans="2:33">
      <c r="B2878" s="171" t="s">
        <v>4469</v>
      </c>
      <c r="C2878" s="172" t="s">
        <v>4470</v>
      </c>
      <c r="E2878" s="176">
        <v>40099</v>
      </c>
      <c r="F2878" s="177">
        <v>45677</v>
      </c>
      <c r="G2878" s="171" t="s">
        <v>4471</v>
      </c>
      <c r="J2878" s="171" t="s">
        <v>4472</v>
      </c>
      <c r="L2878" s="172" t="s">
        <v>16</v>
      </c>
      <c r="M2878" s="198">
        <v>30</v>
      </c>
      <c r="N2878" s="199">
        <v>12</v>
      </c>
      <c r="O2878" s="171" t="s">
        <v>519</v>
      </c>
      <c r="T2878" s="173" t="s">
        <v>1890</v>
      </c>
      <c r="U2878" t="str">
        <f t="shared" si="176"/>
        <v>AMBAULIM-MARGAO</v>
      </c>
      <c r="V2878" s="163">
        <v>0.2361111111111111</v>
      </c>
      <c r="AA2878" s="165" t="str">
        <f t="shared" si="177"/>
        <v/>
      </c>
      <c r="AB2878" t="str">
        <f t="shared" si="178"/>
        <v>QPM</v>
      </c>
      <c r="AC2878" t="str">
        <f t="shared" si="179"/>
        <v>GA01Z-9119</v>
      </c>
      <c r="AD2878" t="str">
        <f>_xlfn.IFNA(VLOOKUP(PrivateSchedule[[#This Row],[ow]],RTARoutes[[StageCodes]:[RouteID]],6,FALSE), VLOOKUP(PrivateSchedule[[#This Row],[re]],RTARoutes[[StageCodes]:[RouteID]],6,FALSE))</f>
        <v>PVT6</v>
      </c>
      <c r="AE2878" t="str" cm="1">
        <f t="array" ref="AE2878">_xlfn.IFS( NOT(ISNA(VLOOKUP(PrivateSchedule[[#This Row],[ow]],RTARoutes[[StageCodes]:[RouteID]],6,FALSE))), "O",  NOT(ISNA(VLOOKUP(PrivateSchedule[[#This Row],[re]],RTARoutes[[StageCodes]:[RouteID]],6,FALSE))), "R")</f>
        <v>O</v>
      </c>
      <c r="AF2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ABL-*MRG</v>
      </c>
      <c r="AG2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MRG-*ABL</v>
      </c>
    </row>
    <row r="2879" spans="2:33">
      <c r="O2879" s="171" t="s">
        <v>1890</v>
      </c>
      <c r="T2879" s="173" t="s">
        <v>519</v>
      </c>
      <c r="U2879" t="str">
        <f t="shared" si="176"/>
        <v>MARGAO-AMBAULIM</v>
      </c>
      <c r="V2879" s="163">
        <v>0.28819444444444442</v>
      </c>
      <c r="AA2879" s="165" t="str">
        <f t="shared" si="177"/>
        <v/>
      </c>
      <c r="AB2879" t="str">
        <f t="shared" si="178"/>
        <v>QPM</v>
      </c>
      <c r="AC2879" t="str">
        <f t="shared" si="179"/>
        <v>GA01Z-9119</v>
      </c>
      <c r="AD2879" t="str">
        <f>_xlfn.IFNA(VLOOKUP(PrivateSchedule[[#This Row],[ow]],RTARoutes[[StageCodes]:[RouteID]],6,FALSE), VLOOKUP(PrivateSchedule[[#This Row],[re]],RTARoutes[[StageCodes]:[RouteID]],6,FALSE))</f>
        <v>PVT6</v>
      </c>
      <c r="AE2879" t="str" cm="1">
        <f t="array" ref="AE2879">_xlfn.IFS( NOT(ISNA(VLOOKUP(PrivateSchedule[[#This Row],[ow]],RTARoutes[[StageCodes]:[RouteID]],6,FALSE))), "O",  NOT(ISNA(VLOOKUP(PrivateSchedule[[#This Row],[re]],RTARoutes[[StageCodes]:[RouteID]],6,FALSE))), "R")</f>
        <v>R</v>
      </c>
      <c r="AF2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MRG-*ABL</v>
      </c>
      <c r="AG2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ABL-*MRG</v>
      </c>
    </row>
    <row r="2880" spans="2:33">
      <c r="O2880" s="171" t="s">
        <v>519</v>
      </c>
      <c r="T2880" s="173" t="s">
        <v>1890</v>
      </c>
      <c r="U2880" t="str">
        <f t="shared" si="176"/>
        <v>AMBAULIM-MARGAO</v>
      </c>
      <c r="V2880" s="163">
        <v>0.33333333333333331</v>
      </c>
      <c r="AA2880" s="165" t="str">
        <f t="shared" si="177"/>
        <v/>
      </c>
      <c r="AB2880" t="str">
        <f t="shared" si="178"/>
        <v>QPM</v>
      </c>
      <c r="AC2880" t="str">
        <f t="shared" si="179"/>
        <v>GA01Z-9119</v>
      </c>
      <c r="AD2880" t="str">
        <f>_xlfn.IFNA(VLOOKUP(PrivateSchedule[[#This Row],[ow]],RTARoutes[[StageCodes]:[RouteID]],6,FALSE), VLOOKUP(PrivateSchedule[[#This Row],[re]],RTARoutes[[StageCodes]:[RouteID]],6,FALSE))</f>
        <v>PVT6</v>
      </c>
      <c r="AE2880" t="str" cm="1">
        <f t="array" ref="AE2880">_xlfn.IFS( NOT(ISNA(VLOOKUP(PrivateSchedule[[#This Row],[ow]],RTARoutes[[StageCodes]:[RouteID]],6,FALSE))), "O",  NOT(ISNA(VLOOKUP(PrivateSchedule[[#This Row],[re]],RTARoutes[[StageCodes]:[RouteID]],6,FALSE))), "R")</f>
        <v>O</v>
      </c>
      <c r="AF2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ABL-*MRG</v>
      </c>
      <c r="AG2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MRG-*ABL</v>
      </c>
    </row>
    <row r="2881" spans="2:33">
      <c r="O2881" s="171" t="s">
        <v>1890</v>
      </c>
      <c r="T2881" s="173" t="s">
        <v>2586</v>
      </c>
      <c r="U2881" t="str">
        <f t="shared" si="176"/>
        <v>MARGAO-SANGUEM</v>
      </c>
      <c r="V2881" s="163">
        <v>0.38194444444444442</v>
      </c>
      <c r="AA2881" s="165" t="str">
        <f t="shared" si="177"/>
        <v/>
      </c>
      <c r="AB2881" t="str">
        <f t="shared" si="178"/>
        <v>QPM</v>
      </c>
      <c r="AC2881" t="str">
        <f t="shared" si="179"/>
        <v>GA01Z-9119</v>
      </c>
      <c r="AD2881" t="str">
        <f>_xlfn.IFNA(VLOOKUP(PrivateSchedule[[#This Row],[ow]],RTARoutes[[StageCodes]:[RouteID]],6,FALSE), VLOOKUP(PrivateSchedule[[#This Row],[re]],RTARoutes[[StageCodes]:[RouteID]],6,FALSE))</f>
        <v>PVT327</v>
      </c>
      <c r="AE2881" t="str" cm="1">
        <f t="array" ref="AE2881">_xlfn.IFS( NOT(ISNA(VLOOKUP(PrivateSchedule[[#This Row],[ow]],RTARoutes[[StageCodes]:[RouteID]],6,FALSE))), "O",  NOT(ISNA(VLOOKUP(PrivateSchedule[[#This Row],[re]],RTARoutes[[StageCodes]:[RouteID]],6,FALSE))), "R")</f>
        <v>O</v>
      </c>
      <c r="AF2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82" spans="2:33">
      <c r="O2882" s="171" t="s">
        <v>2586</v>
      </c>
      <c r="T2882" s="173" t="s">
        <v>1048</v>
      </c>
      <c r="U2882" t="str">
        <f t="shared" si="176"/>
        <v>SANGUEM-CURCHOREM</v>
      </c>
      <c r="V2882" s="163">
        <v>0.44097222222222221</v>
      </c>
      <c r="AA2882" s="165" t="str">
        <f t="shared" si="177"/>
        <v/>
      </c>
      <c r="AB2882" t="str">
        <f t="shared" si="178"/>
        <v>QPM</v>
      </c>
      <c r="AC2882" t="str">
        <f t="shared" si="179"/>
        <v>GA01Z-9119</v>
      </c>
      <c r="AD2882" t="str">
        <f>_xlfn.IFNA(VLOOKUP(PrivateSchedule[[#This Row],[ow]],RTARoutes[[StageCodes]:[RouteID]],6,FALSE), VLOOKUP(PrivateSchedule[[#This Row],[re]],RTARoutes[[StageCodes]:[RouteID]],6,FALSE))</f>
        <v>PVT158</v>
      </c>
      <c r="AE2882" t="str" cm="1">
        <f t="array" ref="AE2882">_xlfn.IFS( NOT(ISNA(VLOOKUP(PrivateSchedule[[#This Row],[ow]],RTARoutes[[StageCodes]:[RouteID]],6,FALSE))), "O",  NOT(ISNA(VLOOKUP(PrivateSchedule[[#This Row],[re]],RTARoutes[[StageCodes]:[RouteID]],6,FALSE))), "R")</f>
        <v>R</v>
      </c>
      <c r="AF2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83" spans="2:33">
      <c r="O2883" s="171" t="s">
        <v>1048</v>
      </c>
      <c r="T2883" s="173" t="s">
        <v>1890</v>
      </c>
      <c r="U2883" t="str">
        <f t="shared" ref="U2883:U2946" si="180">_xlfn.IFNA(VLOOKUP($O2883,Code2Loc,2,FALSE)
&amp; IF( OR( ISNA($P2883), LEN($P2883)=0), "",  "-" &amp; VLOOKUP($P2883,Code2Loc,2,FALSE))
&amp; IF( OR( ISNA($Q2883), LEN($Q2883)=0), "",  "-" &amp; VLOOKUP($Q2883,Code2Loc,2,FALSE))
&amp; IF( OR( ISNA($R2883), LEN($R2883)=0), "",  "-" &amp; VLOOKUP($R2883,Code2Loc,2,FALSE))
&amp; IF( OR( ISNA($S2883), LEN($S2883)=0), "",  "-" &amp; VLOOKUP($S2883,Code2Loc,2,FALSE))
&amp; IF( OR( ISNA($T2883), LEN($T2883)=0), "",  "-" &amp; VLOOKUP($T2883,Code2Loc,2,FALSE)),"")</f>
        <v>CURCHOREM-MARGAO</v>
      </c>
      <c r="V2883" s="163">
        <v>0.45833333333333331</v>
      </c>
      <c r="AA2883" s="165" t="str">
        <f t="shared" ref="AA2883:AA2946" si="181">IF(ISBLANK($V2883), "", _xlfn.IFNA($V2883 + _xlfn.IFNA( VLOOKUP($O2883 &amp; IF(ISBLANK($P2883),"", "-" &amp; $P2883) &amp; IF(ISBLANK($Q2883),"", "-" &amp; $Q2883) &amp; IF(ISBLANK($R2883),"", "-" &amp; $R2883) &amp; IF(ISBLANK($S2883),"", "-" &amp; $S2883) &amp; IF(ISBLANK($T2883),"", "-" &amp; $T2883),TravelTime,8,FALSE), VLOOKUP($T2883 &amp; IF(ISBLANK($S2883),"", "-" &amp; $S2883) &amp; IF(ISBLANK($R2883),"", "-" &amp; $R2883) &amp; IF(ISBLANK($Q2883),"", "-" &amp; $Q2883) &amp; IF(ISBLANK($P2883),"", "-" &amp; $P2883) &amp; IF(ISBLANK($O2883),"", "-" &amp; $O2883),TravelTime,8,FALSE)) / 1440, ""))</f>
        <v/>
      </c>
      <c r="AB2883" t="str">
        <f t="shared" ref="AB2883:AB2946" si="182">IF(AND(LEN($A2883)&lt;&gt;0,LEN($A2883)&lt;&gt;0),$A2883,$AB2882)</f>
        <v>QPM</v>
      </c>
      <c r="AC2883" t="str">
        <f t="shared" ref="AC2883:AC2946" si="183">IF(AND(LEN($J2883)&lt;&gt;0,LEN($B2883)&lt;&gt;0),$J2883,$AC2882)</f>
        <v>GA01Z-9119</v>
      </c>
      <c r="AD2883" t="str">
        <f>_xlfn.IFNA(VLOOKUP(PrivateSchedule[[#This Row],[ow]],RTARoutes[[StageCodes]:[RouteID]],6,FALSE), VLOOKUP(PrivateSchedule[[#This Row],[re]],RTARoutes[[StageCodes]:[RouteID]],6,FALSE))</f>
        <v>PVT132</v>
      </c>
      <c r="AE2883" t="str" cm="1">
        <f t="array" ref="AE2883">_xlfn.IFS( NOT(ISNA(VLOOKUP(PrivateSchedule[[#This Row],[ow]],RTARoutes[[StageCodes]:[RouteID]],6,FALSE))), "O",  NOT(ISNA(VLOOKUP(PrivateSchedule[[#This Row],[re]],RTARoutes[[StageCodes]:[RouteID]],6,FALSE))), "R")</f>
        <v>O</v>
      </c>
      <c r="AF2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84" spans="2:33">
      <c r="O2884" s="171" t="s">
        <v>1890</v>
      </c>
      <c r="T2884" s="173" t="s">
        <v>2586</v>
      </c>
      <c r="U2884" t="str">
        <f t="shared" si="180"/>
        <v>MARGAO-SANGUEM</v>
      </c>
      <c r="V2884" s="163">
        <v>0.52777777777777779</v>
      </c>
      <c r="AA2884" s="165" t="str">
        <f t="shared" si="181"/>
        <v/>
      </c>
      <c r="AB2884" t="str">
        <f t="shared" si="182"/>
        <v>QPM</v>
      </c>
      <c r="AC2884" t="str">
        <f t="shared" si="183"/>
        <v>GA01Z-9119</v>
      </c>
      <c r="AD2884" t="str">
        <f>_xlfn.IFNA(VLOOKUP(PrivateSchedule[[#This Row],[ow]],RTARoutes[[StageCodes]:[RouteID]],6,FALSE), VLOOKUP(PrivateSchedule[[#This Row],[re]],RTARoutes[[StageCodes]:[RouteID]],6,FALSE))</f>
        <v>PVT327</v>
      </c>
      <c r="AE2884" t="str" cm="1">
        <f t="array" ref="AE2884">_xlfn.IFS( NOT(ISNA(VLOOKUP(PrivateSchedule[[#This Row],[ow]],RTARoutes[[StageCodes]:[RouteID]],6,FALSE))), "O",  NOT(ISNA(VLOOKUP(PrivateSchedule[[#This Row],[re]],RTARoutes[[StageCodes]:[RouteID]],6,FALSE))), "R")</f>
        <v>O</v>
      </c>
      <c r="AF2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85" spans="2:33">
      <c r="O2885" s="171" t="s">
        <v>2586</v>
      </c>
      <c r="T2885" s="173" t="s">
        <v>1048</v>
      </c>
      <c r="U2885" t="str">
        <f t="shared" si="180"/>
        <v>SANGUEM-CURCHOREM</v>
      </c>
      <c r="V2885" s="163">
        <v>0.63888888888888884</v>
      </c>
      <c r="AA2885" s="165" t="str">
        <f t="shared" si="181"/>
        <v/>
      </c>
      <c r="AB2885" t="str">
        <f t="shared" si="182"/>
        <v>QPM</v>
      </c>
      <c r="AC2885" t="str">
        <f t="shared" si="183"/>
        <v>GA01Z-9119</v>
      </c>
      <c r="AD2885" t="str">
        <f>_xlfn.IFNA(VLOOKUP(PrivateSchedule[[#This Row],[ow]],RTARoutes[[StageCodes]:[RouteID]],6,FALSE), VLOOKUP(PrivateSchedule[[#This Row],[re]],RTARoutes[[StageCodes]:[RouteID]],6,FALSE))</f>
        <v>PVT158</v>
      </c>
      <c r="AE2885" t="str" cm="1">
        <f t="array" ref="AE2885">_xlfn.IFS( NOT(ISNA(VLOOKUP(PrivateSchedule[[#This Row],[ow]],RTARoutes[[StageCodes]:[RouteID]],6,FALSE))), "O",  NOT(ISNA(VLOOKUP(PrivateSchedule[[#This Row],[re]],RTARoutes[[StageCodes]:[RouteID]],6,FALSE))), "R")</f>
        <v>R</v>
      </c>
      <c r="AF2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86" spans="2:33">
      <c r="O2886" s="171" t="s">
        <v>1048</v>
      </c>
      <c r="T2886" s="173" t="s">
        <v>1890</v>
      </c>
      <c r="U2886" t="str">
        <f t="shared" si="180"/>
        <v>CURCHOREM-MARGAO</v>
      </c>
      <c r="V2886" s="163">
        <v>0.65625</v>
      </c>
      <c r="AA2886" s="165" t="str">
        <f t="shared" si="181"/>
        <v/>
      </c>
      <c r="AB2886" t="str">
        <f t="shared" si="182"/>
        <v>QPM</v>
      </c>
      <c r="AC2886" t="str">
        <f t="shared" si="183"/>
        <v>GA01Z-9119</v>
      </c>
      <c r="AD2886" t="str">
        <f>_xlfn.IFNA(VLOOKUP(PrivateSchedule[[#This Row],[ow]],RTARoutes[[StageCodes]:[RouteID]],6,FALSE), VLOOKUP(PrivateSchedule[[#This Row],[re]],RTARoutes[[StageCodes]:[RouteID]],6,FALSE))</f>
        <v>PVT132</v>
      </c>
      <c r="AE2886" t="str" cm="1">
        <f t="array" ref="AE2886">_xlfn.IFS( NOT(ISNA(VLOOKUP(PrivateSchedule[[#This Row],[ow]],RTARoutes[[StageCodes]:[RouteID]],6,FALSE))), "O",  NOT(ISNA(VLOOKUP(PrivateSchedule[[#This Row],[re]],RTARoutes[[StageCodes]:[RouteID]],6,FALSE))), "R")</f>
        <v>O</v>
      </c>
      <c r="AF2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87" spans="2:33">
      <c r="O2887" s="171" t="s">
        <v>1890</v>
      </c>
      <c r="T2887" s="173" t="s">
        <v>519</v>
      </c>
      <c r="U2887" t="str">
        <f t="shared" si="180"/>
        <v>MARGAO-AMBAULIM</v>
      </c>
      <c r="V2887" s="163">
        <v>0.73611111111111116</v>
      </c>
      <c r="AA2887" s="165" t="str">
        <f t="shared" si="181"/>
        <v/>
      </c>
      <c r="AB2887" t="str">
        <f t="shared" si="182"/>
        <v>QPM</v>
      </c>
      <c r="AC2887" t="str">
        <f t="shared" si="183"/>
        <v>GA01Z-9119</v>
      </c>
      <c r="AD2887" t="str">
        <f>_xlfn.IFNA(VLOOKUP(PrivateSchedule[[#This Row],[ow]],RTARoutes[[StageCodes]:[RouteID]],6,FALSE), VLOOKUP(PrivateSchedule[[#This Row],[re]],RTARoutes[[StageCodes]:[RouteID]],6,FALSE))</f>
        <v>PVT6</v>
      </c>
      <c r="AE2887" t="str" cm="1">
        <f t="array" ref="AE2887">_xlfn.IFS( NOT(ISNA(VLOOKUP(PrivateSchedule[[#This Row],[ow]],RTARoutes[[StageCodes]:[RouteID]],6,FALSE))), "O",  NOT(ISNA(VLOOKUP(PrivateSchedule[[#This Row],[re]],RTARoutes[[StageCodes]:[RouteID]],6,FALSE))), "R")</f>
        <v>R</v>
      </c>
      <c r="AF2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MRG-*ABL</v>
      </c>
      <c r="AG2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ABL-*MRG</v>
      </c>
    </row>
    <row r="2888" spans="2:33">
      <c r="B2888" s="171" t="s">
        <v>4473</v>
      </c>
      <c r="C2888" s="172" t="s">
        <v>4474</v>
      </c>
      <c r="E2888" s="176">
        <v>40100</v>
      </c>
      <c r="F2888" s="177">
        <v>45708</v>
      </c>
      <c r="G2888" s="171" t="s">
        <v>4475</v>
      </c>
      <c r="J2888" s="171" t="s">
        <v>4476</v>
      </c>
      <c r="L2888" s="172" t="s">
        <v>16</v>
      </c>
      <c r="M2888" s="198">
        <v>30</v>
      </c>
      <c r="N2888" s="199">
        <v>12</v>
      </c>
      <c r="O2888" s="171" t="s">
        <v>2586</v>
      </c>
      <c r="T2888" s="173" t="s">
        <v>1048</v>
      </c>
      <c r="U2888" t="str">
        <f t="shared" si="180"/>
        <v>SANGUEM-CURCHOREM</v>
      </c>
      <c r="V2888" s="163">
        <v>0.21180555555555555</v>
      </c>
      <c r="AA2888" s="165" t="str">
        <f t="shared" si="181"/>
        <v/>
      </c>
      <c r="AB2888" t="str">
        <f t="shared" si="182"/>
        <v>QPM</v>
      </c>
      <c r="AC2888" t="str">
        <f t="shared" si="183"/>
        <v>GA04T 6993</v>
      </c>
      <c r="AD2888" t="str">
        <f>_xlfn.IFNA(VLOOKUP(PrivateSchedule[[#This Row],[ow]],RTARoutes[[StageCodes]:[RouteID]],6,FALSE), VLOOKUP(PrivateSchedule[[#This Row],[re]],RTARoutes[[StageCodes]:[RouteID]],6,FALSE))</f>
        <v>PVT158</v>
      </c>
      <c r="AE2888" t="str" cm="1">
        <f t="array" ref="AE2888">_xlfn.IFS( NOT(ISNA(VLOOKUP(PrivateSchedule[[#This Row],[ow]],RTARoutes[[StageCodes]:[RouteID]],6,FALSE))), "O",  NOT(ISNA(VLOOKUP(PrivateSchedule[[#This Row],[re]],RTARoutes[[StageCodes]:[RouteID]],6,FALSE))), "R")</f>
        <v>R</v>
      </c>
      <c r="AF2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89" spans="2:33">
      <c r="O2889" s="171" t="s">
        <v>1048</v>
      </c>
      <c r="T2889" s="173" t="s">
        <v>1890</v>
      </c>
      <c r="U2889" t="str">
        <f t="shared" si="180"/>
        <v>CURCHOREM-MARGAO</v>
      </c>
      <c r="V2889" s="163">
        <v>0.22222222222222221</v>
      </c>
      <c r="AA2889" s="165" t="str">
        <f t="shared" si="181"/>
        <v/>
      </c>
      <c r="AB2889" t="str">
        <f t="shared" si="182"/>
        <v>QPM</v>
      </c>
      <c r="AC2889" t="str">
        <f t="shared" si="183"/>
        <v>GA04T 6993</v>
      </c>
      <c r="AD2889" t="str">
        <f>_xlfn.IFNA(VLOOKUP(PrivateSchedule[[#This Row],[ow]],RTARoutes[[StageCodes]:[RouteID]],6,FALSE), VLOOKUP(PrivateSchedule[[#This Row],[re]],RTARoutes[[StageCodes]:[RouteID]],6,FALSE))</f>
        <v>PVT132</v>
      </c>
      <c r="AE2889" t="str" cm="1">
        <f t="array" ref="AE2889">_xlfn.IFS( NOT(ISNA(VLOOKUP(PrivateSchedule[[#This Row],[ow]],RTARoutes[[StageCodes]:[RouteID]],6,FALSE))), "O",  NOT(ISNA(VLOOKUP(PrivateSchedule[[#This Row],[re]],RTARoutes[[StageCodes]:[RouteID]],6,FALSE))), "R")</f>
        <v>O</v>
      </c>
      <c r="AF2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90" spans="2:33">
      <c r="O2890" s="171" t="s">
        <v>1890</v>
      </c>
      <c r="T2890" s="173" t="s">
        <v>1048</v>
      </c>
      <c r="U2890" t="str">
        <f t="shared" si="180"/>
        <v>MARGAO-CURCHOREM</v>
      </c>
      <c r="V2890" s="163">
        <v>0.26041666666666669</v>
      </c>
      <c r="AA2890" s="165" t="str">
        <f t="shared" si="181"/>
        <v/>
      </c>
      <c r="AB2890" t="str">
        <f t="shared" si="182"/>
        <v>QPM</v>
      </c>
      <c r="AC2890" t="str">
        <f t="shared" si="183"/>
        <v>GA04T 6993</v>
      </c>
      <c r="AD2890" t="str">
        <f>_xlfn.IFNA(VLOOKUP(PrivateSchedule[[#This Row],[ow]],RTARoutes[[StageCodes]:[RouteID]],6,FALSE), VLOOKUP(PrivateSchedule[[#This Row],[re]],RTARoutes[[StageCodes]:[RouteID]],6,FALSE))</f>
        <v>PVT132</v>
      </c>
      <c r="AE2890" t="str" cm="1">
        <f t="array" ref="AE2890">_xlfn.IFS( NOT(ISNA(VLOOKUP(PrivateSchedule[[#This Row],[ow]],RTARoutes[[StageCodes]:[RouteID]],6,FALSE))), "O",  NOT(ISNA(VLOOKUP(PrivateSchedule[[#This Row],[re]],RTARoutes[[StageCodes]:[RouteID]],6,FALSE))), "R")</f>
        <v>R</v>
      </c>
      <c r="AF2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891" spans="2:33">
      <c r="O2891" s="171" t="s">
        <v>1048</v>
      </c>
      <c r="T2891" s="173" t="s">
        <v>1535</v>
      </c>
      <c r="U2891" t="str">
        <f t="shared" si="180"/>
        <v>CURCHOREM-KALAY</v>
      </c>
      <c r="V2891" s="163">
        <v>0.30555555555555558</v>
      </c>
      <c r="AA2891" s="165" t="str">
        <f t="shared" si="181"/>
        <v/>
      </c>
      <c r="AB2891" t="str">
        <f t="shared" si="182"/>
        <v>QPM</v>
      </c>
      <c r="AC2891" t="str">
        <f t="shared" si="183"/>
        <v>GA04T 6993</v>
      </c>
      <c r="AD2891" t="str">
        <f>_xlfn.IFNA(VLOOKUP(PrivateSchedule[[#This Row],[ow]],RTARoutes[[StageCodes]:[RouteID]],6,FALSE), VLOOKUP(PrivateSchedule[[#This Row],[re]],RTARoutes[[StageCodes]:[RouteID]],6,FALSE))</f>
        <v>PVT139</v>
      </c>
      <c r="AE2891" t="str" cm="1">
        <f t="array" ref="AE2891">_xlfn.IFS( NOT(ISNA(VLOOKUP(PrivateSchedule[[#This Row],[ow]],RTARoutes[[StageCodes]:[RouteID]],6,FALSE))), "O",  NOT(ISNA(VLOOKUP(PrivateSchedule[[#This Row],[re]],RTARoutes[[StageCodes]:[RouteID]],6,FALSE))), "R")</f>
        <v>O</v>
      </c>
      <c r="AF2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2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2892" spans="2:33">
      <c r="O2892" s="171" t="s">
        <v>1535</v>
      </c>
      <c r="T2892" s="173" t="s">
        <v>2586</v>
      </c>
      <c r="U2892" t="str">
        <f t="shared" si="180"/>
        <v>KALAY-SANGUEM</v>
      </c>
      <c r="V2892" s="163">
        <v>0.34722222222222221</v>
      </c>
      <c r="AA2892" s="165" t="str">
        <f t="shared" si="181"/>
        <v/>
      </c>
      <c r="AB2892" t="str">
        <f t="shared" si="182"/>
        <v>QPM</v>
      </c>
      <c r="AC2892" t="str">
        <f t="shared" si="183"/>
        <v>GA04T 6993</v>
      </c>
      <c r="AD2892" t="str">
        <f>_xlfn.IFNA(VLOOKUP(PrivateSchedule[[#This Row],[ow]],RTARoutes[[StageCodes]:[RouteID]],6,FALSE), VLOOKUP(PrivateSchedule[[#This Row],[re]],RTARoutes[[StageCodes]:[RouteID]],6,FALSE))</f>
        <v>PVT225</v>
      </c>
      <c r="AE2892" t="str" cm="1">
        <f t="array" ref="AE2892">_xlfn.IFS( NOT(ISNA(VLOOKUP(PrivateSchedule[[#This Row],[ow]],RTARoutes[[StageCodes]:[RouteID]],6,FALSE))), "O",  NOT(ISNA(VLOOKUP(PrivateSchedule[[#This Row],[re]],RTARoutes[[StageCodes]:[RouteID]],6,FALSE))), "R")</f>
        <v>O</v>
      </c>
      <c r="AF2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2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2893" spans="2:33">
      <c r="O2893" s="171" t="s">
        <v>2586</v>
      </c>
      <c r="T2893" s="173" t="s">
        <v>1048</v>
      </c>
      <c r="U2893" t="str">
        <f t="shared" si="180"/>
        <v>SANGUEM-CURCHOREM</v>
      </c>
      <c r="V2893" s="163">
        <v>0.36805555555555558</v>
      </c>
      <c r="AA2893" s="165" t="str">
        <f t="shared" si="181"/>
        <v/>
      </c>
      <c r="AB2893" t="str">
        <f t="shared" si="182"/>
        <v>QPM</v>
      </c>
      <c r="AC2893" t="str">
        <f t="shared" si="183"/>
        <v>GA04T 6993</v>
      </c>
      <c r="AD2893" t="str">
        <f>_xlfn.IFNA(VLOOKUP(PrivateSchedule[[#This Row],[ow]],RTARoutes[[StageCodes]:[RouteID]],6,FALSE), VLOOKUP(PrivateSchedule[[#This Row],[re]],RTARoutes[[StageCodes]:[RouteID]],6,FALSE))</f>
        <v>PVT158</v>
      </c>
      <c r="AE2893" t="str" cm="1">
        <f t="array" ref="AE2893">_xlfn.IFS( NOT(ISNA(VLOOKUP(PrivateSchedule[[#This Row],[ow]],RTARoutes[[StageCodes]:[RouteID]],6,FALSE))), "O",  NOT(ISNA(VLOOKUP(PrivateSchedule[[#This Row],[re]],RTARoutes[[StageCodes]:[RouteID]],6,FALSE))), "R")</f>
        <v>R</v>
      </c>
      <c r="AF2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94" spans="2:33">
      <c r="O2894" s="171" t="s">
        <v>1048</v>
      </c>
      <c r="T2894" s="173" t="s">
        <v>1890</v>
      </c>
      <c r="U2894" t="str">
        <f t="shared" si="180"/>
        <v>CURCHOREM-MARGAO</v>
      </c>
      <c r="V2894" s="163">
        <v>0.38194444444444442</v>
      </c>
      <c r="AA2894" s="165" t="str">
        <f t="shared" si="181"/>
        <v/>
      </c>
      <c r="AB2894" t="str">
        <f t="shared" si="182"/>
        <v>QPM</v>
      </c>
      <c r="AC2894" t="str">
        <f t="shared" si="183"/>
        <v>GA04T 6993</v>
      </c>
      <c r="AD2894" t="str">
        <f>_xlfn.IFNA(VLOOKUP(PrivateSchedule[[#This Row],[ow]],RTARoutes[[StageCodes]:[RouteID]],6,FALSE), VLOOKUP(PrivateSchedule[[#This Row],[re]],RTARoutes[[StageCodes]:[RouteID]],6,FALSE))</f>
        <v>PVT132</v>
      </c>
      <c r="AE2894" t="str" cm="1">
        <f t="array" ref="AE2894">_xlfn.IFS( NOT(ISNA(VLOOKUP(PrivateSchedule[[#This Row],[ow]],RTARoutes[[StageCodes]:[RouteID]],6,FALSE))), "O",  NOT(ISNA(VLOOKUP(PrivateSchedule[[#This Row],[re]],RTARoutes[[StageCodes]:[RouteID]],6,FALSE))), "R")</f>
        <v>O</v>
      </c>
      <c r="AF2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95" spans="2:33">
      <c r="O2895" s="171" t="s">
        <v>1890</v>
      </c>
      <c r="T2895" s="173" t="s">
        <v>2586</v>
      </c>
      <c r="U2895" t="str">
        <f t="shared" si="180"/>
        <v>MARGAO-SANGUEM</v>
      </c>
      <c r="V2895" s="163">
        <v>0.44791666666666669</v>
      </c>
      <c r="AA2895" s="165" t="str">
        <f t="shared" si="181"/>
        <v/>
      </c>
      <c r="AB2895" t="str">
        <f t="shared" si="182"/>
        <v>QPM</v>
      </c>
      <c r="AC2895" t="str">
        <f t="shared" si="183"/>
        <v>GA04T 6993</v>
      </c>
      <c r="AD2895" t="str">
        <f>_xlfn.IFNA(VLOOKUP(PrivateSchedule[[#This Row],[ow]],RTARoutes[[StageCodes]:[RouteID]],6,FALSE), VLOOKUP(PrivateSchedule[[#This Row],[re]],RTARoutes[[StageCodes]:[RouteID]],6,FALSE))</f>
        <v>PVT327</v>
      </c>
      <c r="AE2895" t="str" cm="1">
        <f t="array" ref="AE2895">_xlfn.IFS( NOT(ISNA(VLOOKUP(PrivateSchedule[[#This Row],[ow]],RTARoutes[[StageCodes]:[RouteID]],6,FALSE))), "O",  NOT(ISNA(VLOOKUP(PrivateSchedule[[#This Row],[re]],RTARoutes[[StageCodes]:[RouteID]],6,FALSE))), "R")</f>
        <v>O</v>
      </c>
      <c r="AF2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96" spans="2:33">
      <c r="O2896" s="171" t="s">
        <v>2586</v>
      </c>
      <c r="T2896" s="173" t="s">
        <v>1048</v>
      </c>
      <c r="U2896" t="str">
        <f t="shared" si="180"/>
        <v>SANGUEM-CURCHOREM</v>
      </c>
      <c r="V2896" s="163">
        <v>0.56944444444444442</v>
      </c>
      <c r="AA2896" s="165" t="str">
        <f t="shared" si="181"/>
        <v/>
      </c>
      <c r="AB2896" t="str">
        <f t="shared" si="182"/>
        <v>QPM</v>
      </c>
      <c r="AC2896" t="str">
        <f t="shared" si="183"/>
        <v>GA04T 6993</v>
      </c>
      <c r="AD2896" t="str">
        <f>_xlfn.IFNA(VLOOKUP(PrivateSchedule[[#This Row],[ow]],RTARoutes[[StageCodes]:[RouteID]],6,FALSE), VLOOKUP(PrivateSchedule[[#This Row],[re]],RTARoutes[[StageCodes]:[RouteID]],6,FALSE))</f>
        <v>PVT158</v>
      </c>
      <c r="AE2896" t="str" cm="1">
        <f t="array" ref="AE2896">_xlfn.IFS( NOT(ISNA(VLOOKUP(PrivateSchedule[[#This Row],[ow]],RTARoutes[[StageCodes]:[RouteID]],6,FALSE))), "O",  NOT(ISNA(VLOOKUP(PrivateSchedule[[#This Row],[re]],RTARoutes[[StageCodes]:[RouteID]],6,FALSE))), "R")</f>
        <v>R</v>
      </c>
      <c r="AF2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897" spans="2:33">
      <c r="O2897" s="171" t="s">
        <v>1048</v>
      </c>
      <c r="T2897" s="173" t="s">
        <v>1890</v>
      </c>
      <c r="U2897" t="str">
        <f t="shared" si="180"/>
        <v>CURCHOREM-MARGAO</v>
      </c>
      <c r="V2897" s="163">
        <v>0.58680555555555558</v>
      </c>
      <c r="AA2897" s="165" t="str">
        <f t="shared" si="181"/>
        <v/>
      </c>
      <c r="AB2897" t="str">
        <f t="shared" si="182"/>
        <v>QPM</v>
      </c>
      <c r="AC2897" t="str">
        <f t="shared" si="183"/>
        <v>GA04T 6993</v>
      </c>
      <c r="AD2897" t="str">
        <f>_xlfn.IFNA(VLOOKUP(PrivateSchedule[[#This Row],[ow]],RTARoutes[[StageCodes]:[RouteID]],6,FALSE), VLOOKUP(PrivateSchedule[[#This Row],[re]],RTARoutes[[StageCodes]:[RouteID]],6,FALSE))</f>
        <v>PVT132</v>
      </c>
      <c r="AE2897" t="str" cm="1">
        <f t="array" ref="AE2897">_xlfn.IFS( NOT(ISNA(VLOOKUP(PrivateSchedule[[#This Row],[ow]],RTARoutes[[StageCodes]:[RouteID]],6,FALSE))), "O",  NOT(ISNA(VLOOKUP(PrivateSchedule[[#This Row],[re]],RTARoutes[[StageCodes]:[RouteID]],6,FALSE))), "R")</f>
        <v>O</v>
      </c>
      <c r="AF2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898" spans="2:33">
      <c r="O2898" s="171" t="s">
        <v>1890</v>
      </c>
      <c r="T2898" s="173" t="s">
        <v>2586</v>
      </c>
      <c r="U2898" t="str">
        <f t="shared" si="180"/>
        <v>MARGAO-SANGUEM</v>
      </c>
      <c r="V2898" s="163">
        <v>0.64236111111111116</v>
      </c>
      <c r="AA2898" s="165" t="str">
        <f t="shared" si="181"/>
        <v/>
      </c>
      <c r="AB2898" t="str">
        <f t="shared" si="182"/>
        <v>QPM</v>
      </c>
      <c r="AC2898" t="str">
        <f t="shared" si="183"/>
        <v>GA04T 6993</v>
      </c>
      <c r="AD2898" t="str">
        <f>_xlfn.IFNA(VLOOKUP(PrivateSchedule[[#This Row],[ow]],RTARoutes[[StageCodes]:[RouteID]],6,FALSE), VLOOKUP(PrivateSchedule[[#This Row],[re]],RTARoutes[[StageCodes]:[RouteID]],6,FALSE))</f>
        <v>PVT327</v>
      </c>
      <c r="AE2898" t="str" cm="1">
        <f t="array" ref="AE2898">_xlfn.IFS( NOT(ISNA(VLOOKUP(PrivateSchedule[[#This Row],[ow]],RTARoutes[[StageCodes]:[RouteID]],6,FALSE))), "O",  NOT(ISNA(VLOOKUP(PrivateSchedule[[#This Row],[re]],RTARoutes[[StageCodes]:[RouteID]],6,FALSE))), "R")</f>
        <v>O</v>
      </c>
      <c r="AF2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899" spans="2:33">
      <c r="O2899" s="171" t="s">
        <v>2586</v>
      </c>
      <c r="T2899" s="173" t="s">
        <v>1048</v>
      </c>
      <c r="U2899" t="str">
        <f t="shared" si="180"/>
        <v>SANGUEM-CURCHOREM</v>
      </c>
      <c r="V2899" s="163">
        <v>0.71875</v>
      </c>
      <c r="AA2899" s="165" t="str">
        <f t="shared" si="181"/>
        <v/>
      </c>
      <c r="AB2899" t="str">
        <f t="shared" si="182"/>
        <v>QPM</v>
      </c>
      <c r="AC2899" t="str">
        <f t="shared" si="183"/>
        <v>GA04T 6993</v>
      </c>
      <c r="AD2899" t="str">
        <f>_xlfn.IFNA(VLOOKUP(PrivateSchedule[[#This Row],[ow]],RTARoutes[[StageCodes]:[RouteID]],6,FALSE), VLOOKUP(PrivateSchedule[[#This Row],[re]],RTARoutes[[StageCodes]:[RouteID]],6,FALSE))</f>
        <v>PVT158</v>
      </c>
      <c r="AE2899" t="str" cm="1">
        <f t="array" ref="AE2899">_xlfn.IFS( NOT(ISNA(VLOOKUP(PrivateSchedule[[#This Row],[ow]],RTARoutes[[StageCodes]:[RouteID]],6,FALSE))), "O",  NOT(ISNA(VLOOKUP(PrivateSchedule[[#This Row],[re]],RTARoutes[[StageCodes]:[RouteID]],6,FALSE))), "R")</f>
        <v>R</v>
      </c>
      <c r="AF2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00" spans="2:33">
      <c r="O2900" s="171" t="s">
        <v>1048</v>
      </c>
      <c r="T2900" s="173" t="s">
        <v>1890</v>
      </c>
      <c r="U2900" t="str">
        <f t="shared" si="180"/>
        <v>CURCHOREM-MARGAO</v>
      </c>
      <c r="V2900" s="163">
        <v>0.73611111111111116</v>
      </c>
      <c r="AA2900" s="165" t="str">
        <f t="shared" si="181"/>
        <v/>
      </c>
      <c r="AB2900" t="str">
        <f t="shared" si="182"/>
        <v>QPM</v>
      </c>
      <c r="AC2900" t="str">
        <f t="shared" si="183"/>
        <v>GA04T 6993</v>
      </c>
      <c r="AD2900" t="str">
        <f>_xlfn.IFNA(VLOOKUP(PrivateSchedule[[#This Row],[ow]],RTARoutes[[StageCodes]:[RouteID]],6,FALSE), VLOOKUP(PrivateSchedule[[#This Row],[re]],RTARoutes[[StageCodes]:[RouteID]],6,FALSE))</f>
        <v>PVT132</v>
      </c>
      <c r="AE2900" t="str" cm="1">
        <f t="array" ref="AE2900">_xlfn.IFS( NOT(ISNA(VLOOKUP(PrivateSchedule[[#This Row],[ow]],RTARoutes[[StageCodes]:[RouteID]],6,FALSE))), "O",  NOT(ISNA(VLOOKUP(PrivateSchedule[[#This Row],[re]],RTARoutes[[StageCodes]:[RouteID]],6,FALSE))), "R")</f>
        <v>O</v>
      </c>
      <c r="AF2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01" spans="2:33">
      <c r="O2901" s="171" t="s">
        <v>1890</v>
      </c>
      <c r="T2901" s="173" t="s">
        <v>2586</v>
      </c>
      <c r="U2901" t="str">
        <f t="shared" si="180"/>
        <v>MARGAO-SANGUEM</v>
      </c>
      <c r="V2901" s="163">
        <v>0.72569444444444442</v>
      </c>
      <c r="AA2901" s="165" t="str">
        <f t="shared" si="181"/>
        <v/>
      </c>
      <c r="AB2901" t="str">
        <f t="shared" si="182"/>
        <v>QPM</v>
      </c>
      <c r="AC2901" t="str">
        <f t="shared" si="183"/>
        <v>GA04T 6993</v>
      </c>
      <c r="AD2901" t="str">
        <f>_xlfn.IFNA(VLOOKUP(PrivateSchedule[[#This Row],[ow]],RTARoutes[[StageCodes]:[RouteID]],6,FALSE), VLOOKUP(PrivateSchedule[[#This Row],[re]],RTARoutes[[StageCodes]:[RouteID]],6,FALSE))</f>
        <v>PVT327</v>
      </c>
      <c r="AE2901" t="str" cm="1">
        <f t="array" ref="AE2901">_xlfn.IFS( NOT(ISNA(VLOOKUP(PrivateSchedule[[#This Row],[ow]],RTARoutes[[StageCodes]:[RouteID]],6,FALSE))), "O",  NOT(ISNA(VLOOKUP(PrivateSchedule[[#This Row],[re]],RTARoutes[[StageCodes]:[RouteID]],6,FALSE))), "R")</f>
        <v>O</v>
      </c>
      <c r="AF2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02" spans="2:33">
      <c r="B2902" s="171" t="s">
        <v>4477</v>
      </c>
      <c r="C2902" s="172" t="s">
        <v>4478</v>
      </c>
      <c r="E2902" s="176">
        <v>40105</v>
      </c>
      <c r="F2902" s="177">
        <v>45679</v>
      </c>
      <c r="G2902" s="171" t="s">
        <v>4479</v>
      </c>
      <c r="J2902" s="171" t="s">
        <v>4480</v>
      </c>
      <c r="L2902" s="172" t="s">
        <v>16</v>
      </c>
      <c r="M2902" s="198">
        <v>28</v>
      </c>
      <c r="N2902" s="199">
        <v>11</v>
      </c>
      <c r="O2902" s="171" t="s">
        <v>1981</v>
      </c>
      <c r="P2902" s="172" t="s">
        <v>1023</v>
      </c>
      <c r="T2902" s="173" t="s">
        <v>2586</v>
      </c>
      <c r="U2902" t="str">
        <f t="shared" si="180"/>
        <v>MOLKOPON-Cortalim-SANGUEM</v>
      </c>
      <c r="V2902" s="163">
        <v>0.28472222222222221</v>
      </c>
      <c r="AA2902" s="165" t="str">
        <f t="shared" si="181"/>
        <v/>
      </c>
      <c r="AB2902" t="str">
        <f t="shared" si="182"/>
        <v>QPM</v>
      </c>
      <c r="AC2902" t="str">
        <f t="shared" si="183"/>
        <v>GA05T-0764</v>
      </c>
      <c r="AD2902" t="str">
        <f>_xlfn.IFNA(VLOOKUP(PrivateSchedule[[#This Row],[ow]],RTARoutes[[StageCodes]:[RouteID]],6,FALSE), VLOOKUP(PrivateSchedule[[#This Row],[re]],RTARoutes[[StageCodes]:[RouteID]],6,FALSE))</f>
        <v>PVT277</v>
      </c>
      <c r="AE2902" t="str" cm="1">
        <f t="array" ref="AE2902">_xlfn.IFS( NOT(ISNA(VLOOKUP(PrivateSchedule[[#This Row],[ow]],RTARoutes[[StageCodes]:[RouteID]],6,FALSE))), "O",  NOT(ISNA(VLOOKUP(PrivateSchedule[[#This Row],[re]],RTARoutes[[StageCodes]:[RouteID]],6,FALSE))), "R")</f>
        <v>O</v>
      </c>
      <c r="AF2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MKP-*CRT-*SGM</v>
      </c>
      <c r="AG2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SGM-*CRT-*MKP</v>
      </c>
    </row>
    <row r="2903" spans="2:33">
      <c r="O2903" s="171" t="s">
        <v>2586</v>
      </c>
      <c r="T2903" s="173" t="s">
        <v>1048</v>
      </c>
      <c r="U2903" t="str">
        <f t="shared" si="180"/>
        <v>SANGUEM-CURCHOREM</v>
      </c>
      <c r="V2903" s="163">
        <v>0.30902777777777779</v>
      </c>
      <c r="AA2903" s="165" t="str">
        <f t="shared" si="181"/>
        <v/>
      </c>
      <c r="AB2903" t="str">
        <f t="shared" si="182"/>
        <v>QPM</v>
      </c>
      <c r="AC2903" t="str">
        <f t="shared" si="183"/>
        <v>GA05T-0764</v>
      </c>
      <c r="AD2903" t="str">
        <f>_xlfn.IFNA(VLOOKUP(PrivateSchedule[[#This Row],[ow]],RTARoutes[[StageCodes]:[RouteID]],6,FALSE), VLOOKUP(PrivateSchedule[[#This Row],[re]],RTARoutes[[StageCodes]:[RouteID]],6,FALSE))</f>
        <v>PVT158</v>
      </c>
      <c r="AE2903" t="str" cm="1">
        <f t="array" ref="AE2903">_xlfn.IFS( NOT(ISNA(VLOOKUP(PrivateSchedule[[#This Row],[ow]],RTARoutes[[StageCodes]:[RouteID]],6,FALSE))), "O",  NOT(ISNA(VLOOKUP(PrivateSchedule[[#This Row],[re]],RTARoutes[[StageCodes]:[RouteID]],6,FALSE))), "R")</f>
        <v>R</v>
      </c>
      <c r="AF2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04" spans="2:33">
      <c r="O2904" s="171" t="s">
        <v>1048</v>
      </c>
      <c r="T2904" s="173" t="s">
        <v>1890</v>
      </c>
      <c r="U2904" t="str">
        <f t="shared" si="180"/>
        <v>CURCHOREM-MARGAO</v>
      </c>
      <c r="V2904" s="163">
        <v>0.32291666666666669</v>
      </c>
      <c r="AA2904" s="165" t="str">
        <f t="shared" si="181"/>
        <v/>
      </c>
      <c r="AB2904" t="str">
        <f t="shared" si="182"/>
        <v>QPM</v>
      </c>
      <c r="AC2904" t="str">
        <f t="shared" si="183"/>
        <v>GA05T-0764</v>
      </c>
      <c r="AD2904" t="str">
        <f>_xlfn.IFNA(VLOOKUP(PrivateSchedule[[#This Row],[ow]],RTARoutes[[StageCodes]:[RouteID]],6,FALSE), VLOOKUP(PrivateSchedule[[#This Row],[re]],RTARoutes[[StageCodes]:[RouteID]],6,FALSE))</f>
        <v>PVT132</v>
      </c>
      <c r="AE2904" t="str" cm="1">
        <f t="array" ref="AE2904">_xlfn.IFS( NOT(ISNA(VLOOKUP(PrivateSchedule[[#This Row],[ow]],RTARoutes[[StageCodes]:[RouteID]],6,FALSE))), "O",  NOT(ISNA(VLOOKUP(PrivateSchedule[[#This Row],[re]],RTARoutes[[StageCodes]:[RouteID]],6,FALSE))), "R")</f>
        <v>O</v>
      </c>
      <c r="AF2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05" spans="2:33">
      <c r="O2905" s="171" t="s">
        <v>1890</v>
      </c>
      <c r="T2905" s="173" t="s">
        <v>1981</v>
      </c>
      <c r="U2905" t="str">
        <f t="shared" si="180"/>
        <v>MARGAO-MOLKOPON</v>
      </c>
      <c r="V2905" s="163">
        <v>0.3611111111111111</v>
      </c>
      <c r="AA2905" s="165" t="str">
        <f t="shared" si="181"/>
        <v/>
      </c>
      <c r="AB2905" t="str">
        <f t="shared" si="182"/>
        <v>QPM</v>
      </c>
      <c r="AC2905" t="str">
        <f t="shared" si="183"/>
        <v>GA05T-0764</v>
      </c>
      <c r="AD2905" t="str">
        <f>_xlfn.IFNA(VLOOKUP(PrivateSchedule[[#This Row],[ow]],RTARoutes[[StageCodes]:[RouteID]],6,FALSE), VLOOKUP(PrivateSchedule[[#This Row],[re]],RTARoutes[[StageCodes]:[RouteID]],6,FALSE))</f>
        <v>PVT278</v>
      </c>
      <c r="AE2905" t="str" cm="1">
        <f t="array" ref="AE2905">_xlfn.IFS( NOT(ISNA(VLOOKUP(PrivateSchedule[[#This Row],[ow]],RTARoutes[[StageCodes]:[RouteID]],6,FALSE))), "O",  NOT(ISNA(VLOOKUP(PrivateSchedule[[#This Row],[re]],RTARoutes[[StageCodes]:[RouteID]],6,FALSE))), "R")</f>
        <v>O</v>
      </c>
      <c r="AF2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MRG-*MKP</v>
      </c>
      <c r="AG2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MKP-*MRG</v>
      </c>
    </row>
    <row r="2906" spans="2:33">
      <c r="O2906" s="171" t="s">
        <v>1981</v>
      </c>
      <c r="T2906" s="173" t="s">
        <v>2586</v>
      </c>
      <c r="U2906" t="str">
        <f t="shared" si="180"/>
        <v>MOLKOPON-SANGUEM</v>
      </c>
      <c r="V2906" s="163">
        <v>0.4861111111111111</v>
      </c>
      <c r="AA2906" s="165" t="str">
        <f t="shared" si="181"/>
        <v/>
      </c>
      <c r="AB2906" t="str">
        <f t="shared" si="182"/>
        <v>QPM</v>
      </c>
      <c r="AC2906" t="str">
        <f t="shared" si="183"/>
        <v>GA05T-0764</v>
      </c>
      <c r="AD2906" t="str">
        <f>_xlfn.IFNA(VLOOKUP(PrivateSchedule[[#This Row],[ow]],RTARoutes[[StageCodes]:[RouteID]],6,FALSE), VLOOKUP(PrivateSchedule[[#This Row],[re]],RTARoutes[[StageCodes]:[RouteID]],6,FALSE))</f>
        <v>PVT277</v>
      </c>
      <c r="AE2906" t="str" cm="1">
        <f t="array" ref="AE2906">_xlfn.IFS( NOT(ISNA(VLOOKUP(PrivateSchedule[[#This Row],[ow]],RTARoutes[[StageCodes]:[RouteID]],6,FALSE))), "O",  NOT(ISNA(VLOOKUP(PrivateSchedule[[#This Row],[re]],RTARoutes[[StageCodes]:[RouteID]],6,FALSE))), "R")</f>
        <v>O</v>
      </c>
      <c r="AF2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MKP-*SGM</v>
      </c>
      <c r="AG2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SGM-*MKP</v>
      </c>
    </row>
    <row r="2907" spans="2:33">
      <c r="O2907" s="171" t="s">
        <v>2586</v>
      </c>
      <c r="T2907" s="173" t="s">
        <v>1048</v>
      </c>
      <c r="U2907" t="str">
        <f t="shared" si="180"/>
        <v>SANGUEM-CURCHOREM</v>
      </c>
      <c r="V2907" s="163">
        <v>0.51388888888888884</v>
      </c>
      <c r="AA2907" s="165" t="str">
        <f t="shared" si="181"/>
        <v/>
      </c>
      <c r="AB2907" t="str">
        <f t="shared" si="182"/>
        <v>QPM</v>
      </c>
      <c r="AC2907" t="str">
        <f t="shared" si="183"/>
        <v>GA05T-0764</v>
      </c>
      <c r="AD2907" t="str">
        <f>_xlfn.IFNA(VLOOKUP(PrivateSchedule[[#This Row],[ow]],RTARoutes[[StageCodes]:[RouteID]],6,FALSE), VLOOKUP(PrivateSchedule[[#This Row],[re]],RTARoutes[[StageCodes]:[RouteID]],6,FALSE))</f>
        <v>PVT158</v>
      </c>
      <c r="AE2907" t="str" cm="1">
        <f t="array" ref="AE2907">_xlfn.IFS( NOT(ISNA(VLOOKUP(PrivateSchedule[[#This Row],[ow]],RTARoutes[[StageCodes]:[RouteID]],6,FALSE))), "O",  NOT(ISNA(VLOOKUP(PrivateSchedule[[#This Row],[re]],RTARoutes[[StageCodes]:[RouteID]],6,FALSE))), "R")</f>
        <v>R</v>
      </c>
      <c r="AF2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08" spans="2:33">
      <c r="O2908" s="171" t="s">
        <v>1048</v>
      </c>
      <c r="T2908" s="173" t="s">
        <v>1890</v>
      </c>
      <c r="U2908" t="str">
        <f t="shared" si="180"/>
        <v>CURCHOREM-MARGAO</v>
      </c>
      <c r="V2908" s="163">
        <v>0.52777777777777779</v>
      </c>
      <c r="AA2908" s="165" t="str">
        <f t="shared" si="181"/>
        <v/>
      </c>
      <c r="AB2908" t="str">
        <f t="shared" si="182"/>
        <v>QPM</v>
      </c>
      <c r="AC2908" t="str">
        <f t="shared" si="183"/>
        <v>GA05T-0764</v>
      </c>
      <c r="AD2908" t="str">
        <f>_xlfn.IFNA(VLOOKUP(PrivateSchedule[[#This Row],[ow]],RTARoutes[[StageCodes]:[RouteID]],6,FALSE), VLOOKUP(PrivateSchedule[[#This Row],[re]],RTARoutes[[StageCodes]:[RouteID]],6,FALSE))</f>
        <v>PVT132</v>
      </c>
      <c r="AE2908" t="str" cm="1">
        <f t="array" ref="AE2908">_xlfn.IFS( NOT(ISNA(VLOOKUP(PrivateSchedule[[#This Row],[ow]],RTARoutes[[StageCodes]:[RouteID]],6,FALSE))), "O",  NOT(ISNA(VLOOKUP(PrivateSchedule[[#This Row],[re]],RTARoutes[[StageCodes]:[RouteID]],6,FALSE))), "R")</f>
        <v>O</v>
      </c>
      <c r="AF2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09" spans="2:33">
      <c r="O2909" s="171" t="s">
        <v>1890</v>
      </c>
      <c r="T2909" s="173" t="s">
        <v>2586</v>
      </c>
      <c r="U2909" t="str">
        <f t="shared" si="180"/>
        <v>MARGAO-SANGUEM</v>
      </c>
      <c r="V2909" s="163">
        <v>0.61805555555555558</v>
      </c>
      <c r="AA2909" s="165" t="str">
        <f t="shared" si="181"/>
        <v/>
      </c>
      <c r="AB2909" t="str">
        <f t="shared" si="182"/>
        <v>QPM</v>
      </c>
      <c r="AC2909" t="str">
        <f t="shared" si="183"/>
        <v>GA05T-0764</v>
      </c>
      <c r="AD2909" t="str">
        <f>_xlfn.IFNA(VLOOKUP(PrivateSchedule[[#This Row],[ow]],RTARoutes[[StageCodes]:[RouteID]],6,FALSE), VLOOKUP(PrivateSchedule[[#This Row],[re]],RTARoutes[[StageCodes]:[RouteID]],6,FALSE))</f>
        <v>PVT327</v>
      </c>
      <c r="AE2909" t="str" cm="1">
        <f t="array" ref="AE2909">_xlfn.IFS( NOT(ISNA(VLOOKUP(PrivateSchedule[[#This Row],[ow]],RTARoutes[[StageCodes]:[RouteID]],6,FALSE))), "O",  NOT(ISNA(VLOOKUP(PrivateSchedule[[#This Row],[re]],RTARoutes[[StageCodes]:[RouteID]],6,FALSE))), "R")</f>
        <v>O</v>
      </c>
      <c r="AF2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10" spans="2:33">
      <c r="O2910" s="171" t="s">
        <v>2586</v>
      </c>
      <c r="T2910" s="173" t="s">
        <v>1048</v>
      </c>
      <c r="U2910" t="str">
        <f t="shared" si="180"/>
        <v>SANGUEM-CURCHOREM</v>
      </c>
      <c r="V2910" s="163">
        <v>0.69444444444444442</v>
      </c>
      <c r="AA2910" s="165" t="str">
        <f t="shared" si="181"/>
        <v/>
      </c>
      <c r="AB2910" t="str">
        <f t="shared" si="182"/>
        <v>QPM</v>
      </c>
      <c r="AC2910" t="str">
        <f t="shared" si="183"/>
        <v>GA05T-0764</v>
      </c>
      <c r="AD2910" t="str">
        <f>_xlfn.IFNA(VLOOKUP(PrivateSchedule[[#This Row],[ow]],RTARoutes[[StageCodes]:[RouteID]],6,FALSE), VLOOKUP(PrivateSchedule[[#This Row],[re]],RTARoutes[[StageCodes]:[RouteID]],6,FALSE))</f>
        <v>PVT158</v>
      </c>
      <c r="AE2910" t="str" cm="1">
        <f t="array" ref="AE2910">_xlfn.IFS( NOT(ISNA(VLOOKUP(PrivateSchedule[[#This Row],[ow]],RTARoutes[[StageCodes]:[RouteID]],6,FALSE))), "O",  NOT(ISNA(VLOOKUP(PrivateSchedule[[#This Row],[re]],RTARoutes[[StageCodes]:[RouteID]],6,FALSE))), "R")</f>
        <v>R</v>
      </c>
      <c r="AF2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11" spans="2:33">
      <c r="O2911" s="171" t="s">
        <v>1048</v>
      </c>
      <c r="T2911" s="173" t="s">
        <v>1890</v>
      </c>
      <c r="U2911" t="str">
        <f t="shared" si="180"/>
        <v>CURCHOREM-MARGAO</v>
      </c>
      <c r="V2911" s="163">
        <v>0.70833333333333337</v>
      </c>
      <c r="AA2911" s="165" t="str">
        <f t="shared" si="181"/>
        <v/>
      </c>
      <c r="AB2911" t="str">
        <f t="shared" si="182"/>
        <v>QPM</v>
      </c>
      <c r="AC2911" t="str">
        <f t="shared" si="183"/>
        <v>GA05T-0764</v>
      </c>
      <c r="AD2911" t="str">
        <f>_xlfn.IFNA(VLOOKUP(PrivateSchedule[[#This Row],[ow]],RTARoutes[[StageCodes]:[RouteID]],6,FALSE), VLOOKUP(PrivateSchedule[[#This Row],[re]],RTARoutes[[StageCodes]:[RouteID]],6,FALSE))</f>
        <v>PVT132</v>
      </c>
      <c r="AE2911" t="str" cm="1">
        <f t="array" ref="AE2911">_xlfn.IFS( NOT(ISNA(VLOOKUP(PrivateSchedule[[#This Row],[ow]],RTARoutes[[StageCodes]:[RouteID]],6,FALSE))), "O",  NOT(ISNA(VLOOKUP(PrivateSchedule[[#This Row],[re]],RTARoutes[[StageCodes]:[RouteID]],6,FALSE))), "R")</f>
        <v>O</v>
      </c>
      <c r="AF2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12" spans="2:33">
      <c r="O2912" s="171" t="s">
        <v>1890</v>
      </c>
      <c r="T2912" s="173" t="s">
        <v>1981</v>
      </c>
      <c r="U2912" t="str">
        <f t="shared" si="180"/>
        <v>MARGAO-MOLKOPON</v>
      </c>
      <c r="V2912" s="163">
        <v>0.76388888888888884</v>
      </c>
      <c r="AA2912" s="165" t="str">
        <f t="shared" si="181"/>
        <v/>
      </c>
      <c r="AB2912" t="str">
        <f t="shared" si="182"/>
        <v>QPM</v>
      </c>
      <c r="AC2912" t="str">
        <f t="shared" si="183"/>
        <v>GA05T-0764</v>
      </c>
      <c r="AD2912" t="str">
        <f>_xlfn.IFNA(VLOOKUP(PrivateSchedule[[#This Row],[ow]],RTARoutes[[StageCodes]:[RouteID]],6,FALSE), VLOOKUP(PrivateSchedule[[#This Row],[re]],RTARoutes[[StageCodes]:[RouteID]],6,FALSE))</f>
        <v>PVT278</v>
      </c>
      <c r="AE2912" t="str" cm="1">
        <f t="array" ref="AE2912">_xlfn.IFS( NOT(ISNA(VLOOKUP(PrivateSchedule[[#This Row],[ow]],RTARoutes[[StageCodes]:[RouteID]],6,FALSE))), "O",  NOT(ISNA(VLOOKUP(PrivateSchedule[[#This Row],[re]],RTARoutes[[StageCodes]:[RouteID]],6,FALSE))), "R")</f>
        <v>O</v>
      </c>
      <c r="AF2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MRG-*MKP</v>
      </c>
      <c r="AG2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MKP-*MRG</v>
      </c>
    </row>
    <row r="2913" spans="2:33">
      <c r="B2913" s="171" t="s">
        <v>4481</v>
      </c>
      <c r="C2913" s="172" t="s">
        <v>4482</v>
      </c>
      <c r="E2913" s="176">
        <v>38195</v>
      </c>
      <c r="F2913" s="177">
        <v>43983</v>
      </c>
      <c r="G2913" s="171" t="s">
        <v>4483</v>
      </c>
      <c r="J2913" s="171" t="s">
        <v>4484</v>
      </c>
      <c r="L2913" s="172" t="s">
        <v>16</v>
      </c>
      <c r="M2913" s="198">
        <v>32</v>
      </c>
      <c r="N2913" s="199">
        <v>11</v>
      </c>
      <c r="O2913" s="171" t="s">
        <v>3523</v>
      </c>
      <c r="T2913" s="173" t="s">
        <v>1048</v>
      </c>
      <c r="U2913" t="str">
        <f t="shared" si="180"/>
        <v>Mirabag-CURCHOREM</v>
      </c>
      <c r="V2913" s="163">
        <v>0.25694444444444442</v>
      </c>
      <c r="AA2913" s="165" t="str">
        <f t="shared" si="181"/>
        <v/>
      </c>
      <c r="AB2913" t="str">
        <f t="shared" si="182"/>
        <v>QPM</v>
      </c>
      <c r="AC2913" t="str">
        <f t="shared" si="183"/>
        <v>GA03T 5474</v>
      </c>
      <c r="AD2913" t="e">
        <f>_xlfn.IFNA(VLOOKUP(PrivateSchedule[[#This Row],[ow]],RTARoutes[[StageCodes]:[RouteID]],6,FALSE), VLOOKUP(PrivateSchedule[[#This Row],[re]],RTARoutes[[StageCodes]:[RouteID]],6,FALSE))</f>
        <v>#N/A</v>
      </c>
      <c r="AE2913" t="e" cm="1">
        <f t="array" ref="AE2913">_xlfn.IFS( NOT(ISNA(VLOOKUP(PrivateSchedule[[#This Row],[ow]],RTARoutes[[StageCodes]:[RouteID]],6,FALSE))), "O",  NOT(ISNA(VLOOKUP(PrivateSchedule[[#This Row],[re]],RTARoutes[[StageCodes]:[RouteID]],6,FALSE))), "R")</f>
        <v>#N/A</v>
      </c>
      <c r="AF2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MIG-*CUR</v>
      </c>
      <c r="AG2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CUR-*MIG</v>
      </c>
    </row>
    <row r="2914" spans="2:33">
      <c r="O2914" s="171" t="s">
        <v>1048</v>
      </c>
      <c r="T2914" s="173" t="s">
        <v>2374</v>
      </c>
      <c r="U2914" t="str">
        <f t="shared" si="180"/>
        <v>CURCHOREM-PONDA</v>
      </c>
      <c r="V2914" s="163">
        <v>0.2673611111111111</v>
      </c>
      <c r="AA2914" s="165" t="str">
        <f t="shared" si="181"/>
        <v/>
      </c>
      <c r="AB2914" t="str">
        <f t="shared" si="182"/>
        <v>QPM</v>
      </c>
      <c r="AC2914" t="str">
        <f t="shared" si="183"/>
        <v>GA03T 5474</v>
      </c>
      <c r="AD2914" t="str">
        <f>_xlfn.IFNA(VLOOKUP(PrivateSchedule[[#This Row],[ow]],RTARoutes[[StageCodes]:[RouteID]],6,FALSE), VLOOKUP(PrivateSchedule[[#This Row],[re]],RTARoutes[[StageCodes]:[RouteID]],6,FALSE))</f>
        <v>PVT153</v>
      </c>
      <c r="AE2914" t="str" cm="1">
        <f t="array" ref="AE2914">_xlfn.IFS( NOT(ISNA(VLOOKUP(PrivateSchedule[[#This Row],[ow]],RTARoutes[[StageCodes]:[RouteID]],6,FALSE))), "O",  NOT(ISNA(VLOOKUP(PrivateSchedule[[#This Row],[re]],RTARoutes[[StageCodes]:[RouteID]],6,FALSE))), "R")</f>
        <v>R</v>
      </c>
      <c r="AF2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2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2915" spans="2:33">
      <c r="O2915" s="171" t="s">
        <v>2374</v>
      </c>
      <c r="T2915" s="173" t="s">
        <v>2586</v>
      </c>
      <c r="U2915" t="str">
        <f t="shared" si="180"/>
        <v>PONDA-SANGUEM</v>
      </c>
      <c r="V2915" s="163">
        <v>0.35069444444444442</v>
      </c>
      <c r="AA2915" s="165" t="str">
        <f t="shared" si="181"/>
        <v/>
      </c>
      <c r="AB2915" t="str">
        <f t="shared" si="182"/>
        <v>QPM</v>
      </c>
      <c r="AC2915" t="str">
        <f t="shared" si="183"/>
        <v>GA03T 5474</v>
      </c>
      <c r="AD2915" t="str">
        <f>_xlfn.IFNA(VLOOKUP(PrivateSchedule[[#This Row],[ow]],RTARoutes[[StageCodes]:[RouteID]],6,FALSE), VLOOKUP(PrivateSchedule[[#This Row],[re]],RTARoutes[[StageCodes]:[RouteID]],6,FALSE))</f>
        <v>PVT410</v>
      </c>
      <c r="AE2915" t="str" cm="1">
        <f t="array" ref="AE2915">_xlfn.IFS( NOT(ISNA(VLOOKUP(PrivateSchedule[[#This Row],[ow]],RTARoutes[[StageCodes]:[RouteID]],6,FALSE))), "O",  NOT(ISNA(VLOOKUP(PrivateSchedule[[#This Row],[re]],RTARoutes[[StageCodes]:[RouteID]],6,FALSE))), "R")</f>
        <v>O</v>
      </c>
      <c r="AF2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PND-*SGM</v>
      </c>
      <c r="AG2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SGM-*PND</v>
      </c>
    </row>
    <row r="2916" spans="2:33">
      <c r="O2916" s="171" t="s">
        <v>2586</v>
      </c>
      <c r="T2916" s="173" t="s">
        <v>1048</v>
      </c>
      <c r="U2916" t="str">
        <f t="shared" si="180"/>
        <v>SANGUEM-CURCHOREM</v>
      </c>
      <c r="V2916" s="163">
        <v>0.4201388888888889</v>
      </c>
      <c r="AA2916" s="165" t="str">
        <f t="shared" si="181"/>
        <v/>
      </c>
      <c r="AB2916" t="str">
        <f t="shared" si="182"/>
        <v>QPM</v>
      </c>
      <c r="AC2916" t="str">
        <f t="shared" si="183"/>
        <v>GA03T 5474</v>
      </c>
      <c r="AD2916" t="str">
        <f>_xlfn.IFNA(VLOOKUP(PrivateSchedule[[#This Row],[ow]],RTARoutes[[StageCodes]:[RouteID]],6,FALSE), VLOOKUP(PrivateSchedule[[#This Row],[re]],RTARoutes[[StageCodes]:[RouteID]],6,FALSE))</f>
        <v>PVT158</v>
      </c>
      <c r="AE2916" t="str" cm="1">
        <f t="array" ref="AE2916">_xlfn.IFS( NOT(ISNA(VLOOKUP(PrivateSchedule[[#This Row],[ow]],RTARoutes[[StageCodes]:[RouteID]],6,FALSE))), "O",  NOT(ISNA(VLOOKUP(PrivateSchedule[[#This Row],[re]],RTARoutes[[StageCodes]:[RouteID]],6,FALSE))), "R")</f>
        <v>R</v>
      </c>
      <c r="AF2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17" spans="2:33">
      <c r="O2917" s="171" t="s">
        <v>1048</v>
      </c>
      <c r="T2917" s="173" t="s">
        <v>2140</v>
      </c>
      <c r="U2917" t="str">
        <f t="shared" si="180"/>
        <v>CURCHOREM-NETURLIM</v>
      </c>
      <c r="V2917" s="163">
        <v>0.4375</v>
      </c>
      <c r="AA2917" s="165" t="str">
        <f t="shared" si="181"/>
        <v/>
      </c>
      <c r="AB2917" t="str">
        <f t="shared" si="182"/>
        <v>QPM</v>
      </c>
      <c r="AC2917" t="str">
        <f t="shared" si="183"/>
        <v>GA03T 5474</v>
      </c>
      <c r="AD2917" t="str">
        <f>_xlfn.IFNA(VLOOKUP(PrivateSchedule[[#This Row],[ow]],RTARoutes[[StageCodes]:[RouteID]],6,FALSE), VLOOKUP(PrivateSchedule[[#This Row],[re]],RTARoutes[[StageCodes]:[RouteID]],6,FALSE))</f>
        <v>PVT150</v>
      </c>
      <c r="AE2917" t="str" cm="1">
        <f t="array" ref="AE2917">_xlfn.IFS( NOT(ISNA(VLOOKUP(PrivateSchedule[[#This Row],[ow]],RTARoutes[[StageCodes]:[RouteID]],6,FALSE))), "O",  NOT(ISNA(VLOOKUP(PrivateSchedule[[#This Row],[re]],RTARoutes[[StageCodes]:[RouteID]],6,FALSE))), "R")</f>
        <v>O</v>
      </c>
      <c r="AF2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918" spans="2:33">
      <c r="O2918" s="171" t="s">
        <v>2140</v>
      </c>
      <c r="T2918" s="173" t="s">
        <v>1048</v>
      </c>
      <c r="U2918" t="str">
        <f t="shared" si="180"/>
        <v>NETURLIM-CURCHOREM</v>
      </c>
      <c r="V2918" s="163">
        <v>0.52083333333333337</v>
      </c>
      <c r="AA2918" s="165" t="str">
        <f t="shared" si="181"/>
        <v/>
      </c>
      <c r="AB2918" t="str">
        <f t="shared" si="182"/>
        <v>QPM</v>
      </c>
      <c r="AC2918" t="str">
        <f t="shared" si="183"/>
        <v>GA03T 5474</v>
      </c>
      <c r="AD2918" t="str">
        <f>_xlfn.IFNA(VLOOKUP(PrivateSchedule[[#This Row],[ow]],RTARoutes[[StageCodes]:[RouteID]],6,FALSE), VLOOKUP(PrivateSchedule[[#This Row],[re]],RTARoutes[[StageCodes]:[RouteID]],6,FALSE))</f>
        <v>PVT150</v>
      </c>
      <c r="AE2918" t="str" cm="1">
        <f t="array" ref="AE2918">_xlfn.IFS( NOT(ISNA(VLOOKUP(PrivateSchedule[[#This Row],[ow]],RTARoutes[[StageCodes]:[RouteID]],6,FALSE))), "O",  NOT(ISNA(VLOOKUP(PrivateSchedule[[#This Row],[re]],RTARoutes[[StageCodes]:[RouteID]],6,FALSE))), "R")</f>
        <v>R</v>
      </c>
      <c r="AF2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919" spans="2:33">
      <c r="O2919" s="171" t="s">
        <v>1048</v>
      </c>
      <c r="T2919" s="173" t="s">
        <v>2140</v>
      </c>
      <c r="U2919" t="str">
        <f t="shared" si="180"/>
        <v>CURCHOREM-NETURLIM</v>
      </c>
      <c r="V2919" s="163">
        <v>0.63541666666666663</v>
      </c>
      <c r="AA2919" s="165" t="str">
        <f t="shared" si="181"/>
        <v/>
      </c>
      <c r="AB2919" t="str">
        <f t="shared" si="182"/>
        <v>QPM</v>
      </c>
      <c r="AC2919" t="str">
        <f t="shared" si="183"/>
        <v>GA03T 5474</v>
      </c>
      <c r="AD2919" t="str">
        <f>_xlfn.IFNA(VLOOKUP(PrivateSchedule[[#This Row],[ow]],RTARoutes[[StageCodes]:[RouteID]],6,FALSE), VLOOKUP(PrivateSchedule[[#This Row],[re]],RTARoutes[[StageCodes]:[RouteID]],6,FALSE))</f>
        <v>PVT150</v>
      </c>
      <c r="AE2919" t="str" cm="1">
        <f t="array" ref="AE2919">_xlfn.IFS( NOT(ISNA(VLOOKUP(PrivateSchedule[[#This Row],[ow]],RTARoutes[[StageCodes]:[RouteID]],6,FALSE))), "O",  NOT(ISNA(VLOOKUP(PrivateSchedule[[#This Row],[re]],RTARoutes[[StageCodes]:[RouteID]],6,FALSE))), "R")</f>
        <v>O</v>
      </c>
      <c r="AF2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920" spans="2:33">
      <c r="O2920" s="171" t="s">
        <v>2140</v>
      </c>
      <c r="T2920" s="173" t="s">
        <v>2586</v>
      </c>
      <c r="U2920" t="str">
        <f t="shared" si="180"/>
        <v>NETURLIM-SANGUEM</v>
      </c>
      <c r="V2920" s="163">
        <v>0.70833333333333337</v>
      </c>
      <c r="AA2920" s="165" t="str">
        <f t="shared" si="181"/>
        <v/>
      </c>
      <c r="AB2920" t="str">
        <f t="shared" si="182"/>
        <v>QPM</v>
      </c>
      <c r="AC2920" t="str">
        <f t="shared" si="183"/>
        <v>GA03T 5474</v>
      </c>
      <c r="AD2920" t="str">
        <f>_xlfn.IFNA(VLOOKUP(PrivateSchedule[[#This Row],[ow]],RTARoutes[[StageCodes]:[RouteID]],6,FALSE), VLOOKUP(PrivateSchedule[[#This Row],[re]],RTARoutes[[StageCodes]:[RouteID]],6,FALSE))</f>
        <v>PVT356</v>
      </c>
      <c r="AE2920" t="str" cm="1">
        <f t="array" ref="AE2920">_xlfn.IFS( NOT(ISNA(VLOOKUP(PrivateSchedule[[#This Row],[ow]],RTARoutes[[StageCodes]:[RouteID]],6,FALSE))), "O",  NOT(ISNA(VLOOKUP(PrivateSchedule[[#This Row],[re]],RTARoutes[[StageCodes]:[RouteID]],6,FALSE))), "R")</f>
        <v>O</v>
      </c>
      <c r="AF2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NTL-*SGM</v>
      </c>
      <c r="AG2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SGM-*NTL</v>
      </c>
    </row>
    <row r="2921" spans="2:33">
      <c r="O2921" s="171" t="s">
        <v>2586</v>
      </c>
      <c r="T2921" s="173" t="s">
        <v>3523</v>
      </c>
      <c r="U2921" t="str">
        <f t="shared" si="180"/>
        <v>SANGUEM-Mirabag</v>
      </c>
      <c r="V2921" s="163">
        <v>0.77430555555555558</v>
      </c>
      <c r="AA2921" s="165" t="str">
        <f t="shared" si="181"/>
        <v/>
      </c>
      <c r="AB2921" t="str">
        <f t="shared" si="182"/>
        <v>QPM</v>
      </c>
      <c r="AC2921" t="str">
        <f t="shared" si="183"/>
        <v>GA03T 5474</v>
      </c>
      <c r="AD2921" t="e">
        <f>_xlfn.IFNA(VLOOKUP(PrivateSchedule[[#This Row],[ow]],RTARoutes[[StageCodes]:[RouteID]],6,FALSE), VLOOKUP(PrivateSchedule[[#This Row],[re]],RTARoutes[[StageCodes]:[RouteID]],6,FALSE))</f>
        <v>#N/A</v>
      </c>
      <c r="AE2921" t="e" cm="1">
        <f t="array" ref="AE2921">_xlfn.IFS( NOT(ISNA(VLOOKUP(PrivateSchedule[[#This Row],[ow]],RTARoutes[[StageCodes]:[RouteID]],6,FALSE))), "O",  NOT(ISNA(VLOOKUP(PrivateSchedule[[#This Row],[re]],RTARoutes[[StageCodes]:[RouteID]],6,FALSE))), "R")</f>
        <v>#N/A</v>
      </c>
      <c r="AF2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SGM-*MIG</v>
      </c>
      <c r="AG2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MIG-*SGM</v>
      </c>
    </row>
    <row r="2922" spans="2:33">
      <c r="B2922" s="171" t="s">
        <v>4485</v>
      </c>
      <c r="C2922" s="172" t="s">
        <v>4486</v>
      </c>
      <c r="E2922" s="176">
        <v>36403</v>
      </c>
      <c r="F2922" s="177">
        <v>44056</v>
      </c>
      <c r="G2922" s="171" t="s">
        <v>4377</v>
      </c>
      <c r="J2922" s="171" t="s">
        <v>4487</v>
      </c>
      <c r="L2922" s="172" t="s">
        <v>16</v>
      </c>
      <c r="M2922" s="198">
        <v>32</v>
      </c>
      <c r="N2922" s="199">
        <v>12</v>
      </c>
      <c r="O2922" s="171" t="s">
        <v>2586</v>
      </c>
      <c r="T2922" s="173" t="s">
        <v>2646</v>
      </c>
      <c r="U2922" t="str">
        <f t="shared" si="180"/>
        <v>SANGUEM-SAVORDE TSK</v>
      </c>
      <c r="V2922" s="163">
        <v>0.25694444444444442</v>
      </c>
      <c r="AA2922" s="165" t="str">
        <f t="shared" si="181"/>
        <v/>
      </c>
      <c r="AB2922" t="str">
        <f t="shared" si="182"/>
        <v>QPM</v>
      </c>
      <c r="AC2922" t="str">
        <f t="shared" si="183"/>
        <v>GA09U-5674</v>
      </c>
      <c r="AD2922" t="str">
        <f>_xlfn.IFNA(VLOOKUP(PrivateSchedule[[#This Row],[ow]],RTARoutes[[StageCodes]:[RouteID]],6,FALSE), VLOOKUP(PrivateSchedule[[#This Row],[re]],RTARoutes[[StageCodes]:[RouteID]],6,FALSE))</f>
        <v>PVT469</v>
      </c>
      <c r="AE2922" t="str" cm="1">
        <f t="array" ref="AE2922">_xlfn.IFS( NOT(ISNA(VLOOKUP(PrivateSchedule[[#This Row],[ow]],RTARoutes[[StageCodes]:[RouteID]],6,FALSE))), "O",  NOT(ISNA(VLOOKUP(PrivateSchedule[[#This Row],[re]],RTARoutes[[StageCodes]:[RouteID]],6,FALSE))), "R")</f>
        <v>O</v>
      </c>
      <c r="AF2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23" spans="2:33">
      <c r="O2923" s="171" t="s">
        <v>2646</v>
      </c>
      <c r="T2923" s="173" t="s">
        <v>1890</v>
      </c>
      <c r="U2923" t="str">
        <f t="shared" si="180"/>
        <v>SAVORDE TSK-MARGAO</v>
      </c>
      <c r="V2923" s="163">
        <v>0.27430555555555558</v>
      </c>
      <c r="AA2923" s="165" t="str">
        <f t="shared" si="181"/>
        <v/>
      </c>
      <c r="AB2923" t="str">
        <f t="shared" si="182"/>
        <v>QPM</v>
      </c>
      <c r="AC2923" t="str">
        <f t="shared" si="183"/>
        <v>GA09U-5674</v>
      </c>
      <c r="AD2923" t="str">
        <f>_xlfn.IFNA(VLOOKUP(PrivateSchedule[[#This Row],[ow]],RTARoutes[[StageCodes]:[RouteID]],6,FALSE), VLOOKUP(PrivateSchedule[[#This Row],[re]],RTARoutes[[StageCodes]:[RouteID]],6,FALSE))</f>
        <v>PVT311</v>
      </c>
      <c r="AE2923" t="str" cm="1">
        <f t="array" ref="AE2923">_xlfn.IFS( NOT(ISNA(VLOOKUP(PrivateSchedule[[#This Row],[ow]],RTARoutes[[StageCodes]:[RouteID]],6,FALSE))), "O",  NOT(ISNA(VLOOKUP(PrivateSchedule[[#This Row],[re]],RTARoutes[[StageCodes]:[RouteID]],6,FALSE))), "R")</f>
        <v>R</v>
      </c>
      <c r="AF2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24" spans="2:33">
      <c r="O2924" s="171" t="s">
        <v>1890</v>
      </c>
      <c r="T2924" s="173" t="s">
        <v>2646</v>
      </c>
      <c r="U2924" t="str">
        <f t="shared" si="180"/>
        <v>MARGAO-SAVORDE TSK</v>
      </c>
      <c r="V2924" s="163">
        <v>0.31597222222222221</v>
      </c>
      <c r="AA2924" s="165" t="str">
        <f t="shared" si="181"/>
        <v/>
      </c>
      <c r="AB2924" t="str">
        <f t="shared" si="182"/>
        <v>QPM</v>
      </c>
      <c r="AC2924" t="str">
        <f t="shared" si="183"/>
        <v>GA09U-5674</v>
      </c>
      <c r="AD2924" t="str">
        <f>_xlfn.IFNA(VLOOKUP(PrivateSchedule[[#This Row],[ow]],RTARoutes[[StageCodes]:[RouteID]],6,FALSE), VLOOKUP(PrivateSchedule[[#This Row],[re]],RTARoutes[[StageCodes]:[RouteID]],6,FALSE))</f>
        <v>PVT311</v>
      </c>
      <c r="AE2924" t="str" cm="1">
        <f t="array" ref="AE2924">_xlfn.IFS( NOT(ISNA(VLOOKUP(PrivateSchedule[[#This Row],[ow]],RTARoutes[[StageCodes]:[RouteID]],6,FALSE))), "O",  NOT(ISNA(VLOOKUP(PrivateSchedule[[#This Row],[re]],RTARoutes[[StageCodes]:[RouteID]],6,FALSE))), "R")</f>
        <v>O</v>
      </c>
      <c r="AF2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2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2925" spans="2:33">
      <c r="O2925" s="171" t="s">
        <v>2646</v>
      </c>
      <c r="T2925" s="173" t="s">
        <v>3018</v>
      </c>
      <c r="U2925" t="str">
        <f t="shared" si="180"/>
        <v>SAVORDE TSK-VADEM</v>
      </c>
      <c r="V2925" s="163">
        <v>0.375</v>
      </c>
      <c r="AA2925" s="165" t="str">
        <f t="shared" si="181"/>
        <v/>
      </c>
      <c r="AB2925" t="str">
        <f t="shared" si="182"/>
        <v>QPM</v>
      </c>
      <c r="AC2925" t="str">
        <f t="shared" si="183"/>
        <v>GA09U-5674</v>
      </c>
      <c r="AD2925" t="str">
        <f>_xlfn.IFNA(VLOOKUP(PrivateSchedule[[#This Row],[ow]],RTARoutes[[StageCodes]:[RouteID]],6,FALSE), VLOOKUP(PrivateSchedule[[#This Row],[re]],RTARoutes[[StageCodes]:[RouteID]],6,FALSE))</f>
        <v>PVT487</v>
      </c>
      <c r="AE2925" t="str" cm="1">
        <f t="array" ref="AE2925">_xlfn.IFS( NOT(ISNA(VLOOKUP(PrivateSchedule[[#This Row],[ow]],RTARoutes[[StageCodes]:[RouteID]],6,FALSE))), "O",  NOT(ISNA(VLOOKUP(PrivateSchedule[[#This Row],[re]],RTARoutes[[StageCodes]:[RouteID]],6,FALSE))), "R")</f>
        <v>O</v>
      </c>
      <c r="AF2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SVD-*VDM</v>
      </c>
      <c r="AG2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VDM-*SVD</v>
      </c>
    </row>
    <row r="2926" spans="2:33">
      <c r="O2926" s="171" t="s">
        <v>3018</v>
      </c>
      <c r="T2926" s="173" t="s">
        <v>2586</v>
      </c>
      <c r="U2926" t="str">
        <f t="shared" si="180"/>
        <v>VADEM-SANGUEM</v>
      </c>
      <c r="V2926" s="163">
        <v>0.43055555555555558</v>
      </c>
      <c r="AA2926" s="165" t="str">
        <f t="shared" si="181"/>
        <v/>
      </c>
      <c r="AB2926" t="str">
        <f t="shared" si="182"/>
        <v>QPM</v>
      </c>
      <c r="AC2926" t="str">
        <f t="shared" si="183"/>
        <v>GA09U-5674</v>
      </c>
      <c r="AD2926" t="str">
        <f>_xlfn.IFNA(VLOOKUP(PrivateSchedule[[#This Row],[ow]],RTARoutes[[StageCodes]:[RouteID]],6,FALSE), VLOOKUP(PrivateSchedule[[#This Row],[re]],RTARoutes[[StageCodes]:[RouteID]],6,FALSE))</f>
        <v>PVT471</v>
      </c>
      <c r="AE2926" t="str" cm="1">
        <f t="array" ref="AE2926">_xlfn.IFS( NOT(ISNA(VLOOKUP(PrivateSchedule[[#This Row],[ow]],RTARoutes[[StageCodes]:[RouteID]],6,FALSE))), "O",  NOT(ISNA(VLOOKUP(PrivateSchedule[[#This Row],[re]],RTARoutes[[StageCodes]:[RouteID]],6,FALSE))), "R")</f>
        <v>R</v>
      </c>
      <c r="AF2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VDM-*SGM</v>
      </c>
      <c r="AG2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</v>
      </c>
    </row>
    <row r="2927" spans="2:33">
      <c r="O2927" s="171" t="s">
        <v>2586</v>
      </c>
      <c r="T2927" s="173" t="s">
        <v>2646</v>
      </c>
      <c r="U2927" t="str">
        <f t="shared" si="180"/>
        <v>SANGUEM-SAVORDE TSK</v>
      </c>
      <c r="V2927" s="163">
        <v>0.46180555555555558</v>
      </c>
      <c r="AA2927" s="165" t="str">
        <f t="shared" si="181"/>
        <v/>
      </c>
      <c r="AB2927" t="str">
        <f t="shared" si="182"/>
        <v>QPM</v>
      </c>
      <c r="AC2927" t="str">
        <f t="shared" si="183"/>
        <v>GA09U-5674</v>
      </c>
      <c r="AD2927" t="str">
        <f>_xlfn.IFNA(VLOOKUP(PrivateSchedule[[#This Row],[ow]],RTARoutes[[StageCodes]:[RouteID]],6,FALSE), VLOOKUP(PrivateSchedule[[#This Row],[re]],RTARoutes[[StageCodes]:[RouteID]],6,FALSE))</f>
        <v>PVT469</v>
      </c>
      <c r="AE2927" t="str" cm="1">
        <f t="array" ref="AE2927">_xlfn.IFS( NOT(ISNA(VLOOKUP(PrivateSchedule[[#This Row],[ow]],RTARoutes[[StageCodes]:[RouteID]],6,FALSE))), "O",  NOT(ISNA(VLOOKUP(PrivateSchedule[[#This Row],[re]],RTARoutes[[StageCodes]:[RouteID]],6,FALSE))), "R")</f>
        <v>O</v>
      </c>
      <c r="AF2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28" spans="2:33">
      <c r="O2928" s="171" t="s">
        <v>2646</v>
      </c>
      <c r="T2928" s="173" t="s">
        <v>1890</v>
      </c>
      <c r="U2928" t="str">
        <f t="shared" si="180"/>
        <v>SAVORDE TSK-MARGAO</v>
      </c>
      <c r="V2928" s="163">
        <v>0.47916666666666669</v>
      </c>
      <c r="AA2928" s="165" t="str">
        <f t="shared" si="181"/>
        <v/>
      </c>
      <c r="AB2928" t="str">
        <f t="shared" si="182"/>
        <v>QPM</v>
      </c>
      <c r="AC2928" t="str">
        <f t="shared" si="183"/>
        <v>GA09U-5674</v>
      </c>
      <c r="AD2928" t="str">
        <f>_xlfn.IFNA(VLOOKUP(PrivateSchedule[[#This Row],[ow]],RTARoutes[[StageCodes]:[RouteID]],6,FALSE), VLOOKUP(PrivateSchedule[[#This Row],[re]],RTARoutes[[StageCodes]:[RouteID]],6,FALSE))</f>
        <v>PVT311</v>
      </c>
      <c r="AE2928" t="str" cm="1">
        <f t="array" ref="AE2928">_xlfn.IFS( NOT(ISNA(VLOOKUP(PrivateSchedule[[#This Row],[ow]],RTARoutes[[StageCodes]:[RouteID]],6,FALSE))), "O",  NOT(ISNA(VLOOKUP(PrivateSchedule[[#This Row],[re]],RTARoutes[[StageCodes]:[RouteID]],6,FALSE))), "R")</f>
        <v>R</v>
      </c>
      <c r="AF2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29" spans="2:33">
      <c r="O2929" s="171" t="s">
        <v>1890</v>
      </c>
      <c r="T2929" s="173" t="s">
        <v>2586</v>
      </c>
      <c r="U2929" t="str">
        <f t="shared" si="180"/>
        <v>MARGAO-SANGUEM</v>
      </c>
      <c r="V2929" s="163">
        <v>0.68055555555555558</v>
      </c>
      <c r="AA2929" s="165" t="str">
        <f t="shared" si="181"/>
        <v/>
      </c>
      <c r="AB2929" t="str">
        <f t="shared" si="182"/>
        <v>QPM</v>
      </c>
      <c r="AC2929" t="str">
        <f t="shared" si="183"/>
        <v>GA09U-5674</v>
      </c>
      <c r="AD2929" t="str">
        <f>_xlfn.IFNA(VLOOKUP(PrivateSchedule[[#This Row],[ow]],RTARoutes[[StageCodes]:[RouteID]],6,FALSE), VLOOKUP(PrivateSchedule[[#This Row],[re]],RTARoutes[[StageCodes]:[RouteID]],6,FALSE))</f>
        <v>PVT327</v>
      </c>
      <c r="AE2929" t="str" cm="1">
        <f t="array" ref="AE2929">_xlfn.IFS( NOT(ISNA(VLOOKUP(PrivateSchedule[[#This Row],[ow]],RTARoutes[[StageCodes]:[RouteID]],6,FALSE))), "O",  NOT(ISNA(VLOOKUP(PrivateSchedule[[#This Row],[re]],RTARoutes[[StageCodes]:[RouteID]],6,FALSE))), "R")</f>
        <v>O</v>
      </c>
      <c r="AF2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30" spans="2:33">
      <c r="O2930" s="171" t="s">
        <v>2586</v>
      </c>
      <c r="T2930" s="173" t="s">
        <v>2646</v>
      </c>
      <c r="U2930" t="str">
        <f t="shared" si="180"/>
        <v>SANGUEM-SAVORDE TSK</v>
      </c>
      <c r="V2930" s="163">
        <v>0.75347222222222221</v>
      </c>
      <c r="AA2930" s="165" t="str">
        <f t="shared" si="181"/>
        <v/>
      </c>
      <c r="AB2930" t="str">
        <f t="shared" si="182"/>
        <v>QPM</v>
      </c>
      <c r="AC2930" t="str">
        <f t="shared" si="183"/>
        <v>GA09U-5674</v>
      </c>
      <c r="AD2930" t="str">
        <f>_xlfn.IFNA(VLOOKUP(PrivateSchedule[[#This Row],[ow]],RTARoutes[[StageCodes]:[RouteID]],6,FALSE), VLOOKUP(PrivateSchedule[[#This Row],[re]],RTARoutes[[StageCodes]:[RouteID]],6,FALSE))</f>
        <v>PVT469</v>
      </c>
      <c r="AE2930" t="str" cm="1">
        <f t="array" ref="AE2930">_xlfn.IFS( NOT(ISNA(VLOOKUP(PrivateSchedule[[#This Row],[ow]],RTARoutes[[StageCodes]:[RouteID]],6,FALSE))), "O",  NOT(ISNA(VLOOKUP(PrivateSchedule[[#This Row],[re]],RTARoutes[[StageCodes]:[RouteID]],6,FALSE))), "R")</f>
        <v>O</v>
      </c>
      <c r="AF2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31" spans="2:33">
      <c r="O2931" s="171" t="s">
        <v>2646</v>
      </c>
      <c r="T2931" s="173" t="s">
        <v>1890</v>
      </c>
      <c r="U2931" t="str">
        <f t="shared" si="180"/>
        <v>SAVORDE TSK-MARGAO</v>
      </c>
      <c r="V2931" s="163">
        <v>0.76736111111111116</v>
      </c>
      <c r="AA2931" s="165" t="str">
        <f t="shared" si="181"/>
        <v/>
      </c>
      <c r="AB2931" t="str">
        <f t="shared" si="182"/>
        <v>QPM</v>
      </c>
      <c r="AC2931" t="str">
        <f t="shared" si="183"/>
        <v>GA09U-5674</v>
      </c>
      <c r="AD2931" t="str">
        <f>_xlfn.IFNA(VLOOKUP(PrivateSchedule[[#This Row],[ow]],RTARoutes[[StageCodes]:[RouteID]],6,FALSE), VLOOKUP(PrivateSchedule[[#This Row],[re]],RTARoutes[[StageCodes]:[RouteID]],6,FALSE))</f>
        <v>PVT311</v>
      </c>
      <c r="AE2931" t="str" cm="1">
        <f t="array" ref="AE2931">_xlfn.IFS( NOT(ISNA(VLOOKUP(PrivateSchedule[[#This Row],[ow]],RTARoutes[[StageCodes]:[RouteID]],6,FALSE))), "O",  NOT(ISNA(VLOOKUP(PrivateSchedule[[#This Row],[re]],RTARoutes[[StageCodes]:[RouteID]],6,FALSE))), "R")</f>
        <v>R</v>
      </c>
      <c r="AF2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32" spans="2:33">
      <c r="O2932" s="171" t="s">
        <v>1890</v>
      </c>
      <c r="T2932" s="173" t="s">
        <v>2586</v>
      </c>
      <c r="U2932" t="str">
        <f t="shared" si="180"/>
        <v>MARGAO-SANGUEM</v>
      </c>
      <c r="V2932" s="163">
        <v>0.82986111111111116</v>
      </c>
      <c r="AA2932" s="165" t="str">
        <f t="shared" si="181"/>
        <v/>
      </c>
      <c r="AB2932" t="str">
        <f t="shared" si="182"/>
        <v>QPM</v>
      </c>
      <c r="AC2932" t="str">
        <f t="shared" si="183"/>
        <v>GA09U-5674</v>
      </c>
      <c r="AD2932" t="str">
        <f>_xlfn.IFNA(VLOOKUP(PrivateSchedule[[#This Row],[ow]],RTARoutes[[StageCodes]:[RouteID]],6,FALSE), VLOOKUP(PrivateSchedule[[#This Row],[re]],RTARoutes[[StageCodes]:[RouteID]],6,FALSE))</f>
        <v>PVT327</v>
      </c>
      <c r="AE2932" t="str" cm="1">
        <f t="array" ref="AE2932">_xlfn.IFS( NOT(ISNA(VLOOKUP(PrivateSchedule[[#This Row],[ow]],RTARoutes[[StageCodes]:[RouteID]],6,FALSE))), "O",  NOT(ISNA(VLOOKUP(PrivateSchedule[[#This Row],[re]],RTARoutes[[StageCodes]:[RouteID]],6,FALSE))), "R")</f>
        <v>O</v>
      </c>
      <c r="AF2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33" spans="2:33">
      <c r="B2933" s="171" t="s">
        <v>4488</v>
      </c>
      <c r="C2933" s="172" t="s">
        <v>4489</v>
      </c>
      <c r="E2933" s="176">
        <v>40116</v>
      </c>
      <c r="F2933" s="177">
        <v>45686</v>
      </c>
      <c r="G2933" s="171" t="s">
        <v>4490</v>
      </c>
      <c r="J2933" s="171" t="s">
        <v>4491</v>
      </c>
      <c r="L2933" s="172" t="s">
        <v>16</v>
      </c>
      <c r="M2933" s="198">
        <v>28</v>
      </c>
      <c r="N2933" s="199">
        <v>11</v>
      </c>
      <c r="O2933" s="171" t="s">
        <v>3518</v>
      </c>
      <c r="T2933" s="173" t="s">
        <v>1890</v>
      </c>
      <c r="U2933" t="str">
        <f t="shared" si="180"/>
        <v>Kevon-MARGAO</v>
      </c>
      <c r="V2933" s="163">
        <v>0.22916666666666666</v>
      </c>
      <c r="AA2933" s="165" t="str">
        <f t="shared" si="181"/>
        <v/>
      </c>
      <c r="AB2933" t="str">
        <f t="shared" si="182"/>
        <v>QPM</v>
      </c>
      <c r="AC2933" t="str">
        <f t="shared" si="183"/>
        <v>GA09U-0173</v>
      </c>
      <c r="AD2933" t="str">
        <f>_xlfn.IFNA(VLOOKUP(PrivateSchedule[[#This Row],[ow]],RTARoutes[[StageCodes]:[RouteID]],6,FALSE), VLOOKUP(PrivateSchedule[[#This Row],[re]],RTARoutes[[StageCodes]:[RouteID]],6,FALSE))</f>
        <v>PVT245</v>
      </c>
      <c r="AE2933" t="str" cm="1">
        <f t="array" ref="AE2933">_xlfn.IFS( NOT(ISNA(VLOOKUP(PrivateSchedule[[#This Row],[ow]],RTARoutes[[StageCodes]:[RouteID]],6,FALSE))), "O",  NOT(ISNA(VLOOKUP(PrivateSchedule[[#This Row],[re]],RTARoutes[[StageCodes]:[RouteID]],6,FALSE))), "R")</f>
        <v>O</v>
      </c>
      <c r="AF2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</v>
      </c>
      <c r="AG2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MRG-*KVO</v>
      </c>
    </row>
    <row r="2934" spans="2:33">
      <c r="O2934" s="171" t="s">
        <v>1890</v>
      </c>
      <c r="T2934" s="173" t="s">
        <v>2140</v>
      </c>
      <c r="U2934" t="str">
        <f t="shared" si="180"/>
        <v>MARGAO-NETURLIM</v>
      </c>
      <c r="V2934" s="163">
        <v>0.27430555555555558</v>
      </c>
      <c r="AA2934" s="165" t="str">
        <f t="shared" si="181"/>
        <v/>
      </c>
      <c r="AB2934" t="str">
        <f t="shared" si="182"/>
        <v>QPM</v>
      </c>
      <c r="AC2934" t="str">
        <f t="shared" si="183"/>
        <v>GA09U-0173</v>
      </c>
      <c r="AD2934" t="str">
        <f>_xlfn.IFNA(VLOOKUP(PrivateSchedule[[#This Row],[ow]],RTARoutes[[StageCodes]:[RouteID]],6,FALSE), VLOOKUP(PrivateSchedule[[#This Row],[re]],RTARoutes[[StageCodes]:[RouteID]],6,FALSE))</f>
        <v>PVT318</v>
      </c>
      <c r="AE2934" t="str" cm="1">
        <f t="array" ref="AE2934">_xlfn.IFS( NOT(ISNA(VLOOKUP(PrivateSchedule[[#This Row],[ow]],RTARoutes[[StageCodes]:[RouteID]],6,FALSE))), "O",  NOT(ISNA(VLOOKUP(PrivateSchedule[[#This Row],[re]],RTARoutes[[StageCodes]:[RouteID]],6,FALSE))), "R")</f>
        <v>O</v>
      </c>
      <c r="AF2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MRG-*NTL</v>
      </c>
      <c r="AG2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NTL-*MRG</v>
      </c>
    </row>
    <row r="2935" spans="2:33">
      <c r="O2935" s="171" t="s">
        <v>2140</v>
      </c>
      <c r="T2935" s="173" t="s">
        <v>1048</v>
      </c>
      <c r="U2935" t="str">
        <f t="shared" si="180"/>
        <v>NETURLIM-CURCHOREM</v>
      </c>
      <c r="V2935" s="163">
        <v>0.375</v>
      </c>
      <c r="AA2935" s="165" t="str">
        <f t="shared" si="181"/>
        <v/>
      </c>
      <c r="AB2935" t="str">
        <f t="shared" si="182"/>
        <v>QPM</v>
      </c>
      <c r="AC2935" t="str">
        <f t="shared" si="183"/>
        <v>GA09U-0173</v>
      </c>
      <c r="AD2935" t="str">
        <f>_xlfn.IFNA(VLOOKUP(PrivateSchedule[[#This Row],[ow]],RTARoutes[[StageCodes]:[RouteID]],6,FALSE), VLOOKUP(PrivateSchedule[[#This Row],[re]],RTARoutes[[StageCodes]:[RouteID]],6,FALSE))</f>
        <v>PVT150</v>
      </c>
      <c r="AE2935" t="str" cm="1">
        <f t="array" ref="AE2935">_xlfn.IFS( NOT(ISNA(VLOOKUP(PrivateSchedule[[#This Row],[ow]],RTARoutes[[StageCodes]:[RouteID]],6,FALSE))), "O",  NOT(ISNA(VLOOKUP(PrivateSchedule[[#This Row],[re]],RTARoutes[[StageCodes]:[RouteID]],6,FALSE))), "R")</f>
        <v>R</v>
      </c>
      <c r="AF2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936" spans="2:33">
      <c r="O2936" s="171" t="s">
        <v>1048</v>
      </c>
      <c r="T2936" s="173" t="s">
        <v>2140</v>
      </c>
      <c r="U2936" t="str">
        <f t="shared" si="180"/>
        <v>CURCHOREM-NETURLIM</v>
      </c>
      <c r="V2936" s="163">
        <v>0.47569444444444442</v>
      </c>
      <c r="AA2936" s="165" t="str">
        <f t="shared" si="181"/>
        <v/>
      </c>
      <c r="AB2936" t="str">
        <f t="shared" si="182"/>
        <v>QPM</v>
      </c>
      <c r="AC2936" t="str">
        <f t="shared" si="183"/>
        <v>GA09U-0173</v>
      </c>
      <c r="AD2936" t="str">
        <f>_xlfn.IFNA(VLOOKUP(PrivateSchedule[[#This Row],[ow]],RTARoutes[[StageCodes]:[RouteID]],6,FALSE), VLOOKUP(PrivateSchedule[[#This Row],[re]],RTARoutes[[StageCodes]:[RouteID]],6,FALSE))</f>
        <v>PVT150</v>
      </c>
      <c r="AE2936" t="str" cm="1">
        <f t="array" ref="AE2936">_xlfn.IFS( NOT(ISNA(VLOOKUP(PrivateSchedule[[#This Row],[ow]],RTARoutes[[StageCodes]:[RouteID]],6,FALSE))), "O",  NOT(ISNA(VLOOKUP(PrivateSchedule[[#This Row],[re]],RTARoutes[[StageCodes]:[RouteID]],6,FALSE))), "R")</f>
        <v>O</v>
      </c>
      <c r="AF2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937" spans="2:33">
      <c r="O2937" s="171" t="s">
        <v>2140</v>
      </c>
      <c r="T2937" s="173" t="s">
        <v>2646</v>
      </c>
      <c r="U2937" t="str">
        <f t="shared" si="180"/>
        <v>NETURLIM-SAVORDE TSK</v>
      </c>
      <c r="V2937" s="163">
        <v>0.55555555555555558</v>
      </c>
      <c r="AA2937" s="165" t="str">
        <f t="shared" si="181"/>
        <v/>
      </c>
      <c r="AB2937" t="str">
        <f t="shared" si="182"/>
        <v>QPM</v>
      </c>
      <c r="AC2937" t="str">
        <f t="shared" si="183"/>
        <v>GA09U-0173</v>
      </c>
      <c r="AD2937" t="str">
        <f>_xlfn.IFNA(VLOOKUP(PrivateSchedule[[#This Row],[ow]],RTARoutes[[StageCodes]:[RouteID]],6,FALSE), VLOOKUP(PrivateSchedule[[#This Row],[re]],RTARoutes[[StageCodes]:[RouteID]],6,FALSE))</f>
        <v>PVT357</v>
      </c>
      <c r="AE2937" t="str" cm="1">
        <f t="array" ref="AE2937">_xlfn.IFS( NOT(ISNA(VLOOKUP(PrivateSchedule[[#This Row],[ow]],RTARoutes[[StageCodes]:[RouteID]],6,FALSE))), "O",  NOT(ISNA(VLOOKUP(PrivateSchedule[[#This Row],[re]],RTARoutes[[StageCodes]:[RouteID]],6,FALSE))), "R")</f>
        <v>O</v>
      </c>
      <c r="AF2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NTL-*SVD</v>
      </c>
      <c r="AG2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SVD-*NTL</v>
      </c>
    </row>
    <row r="2938" spans="2:33">
      <c r="O2938" s="171" t="s">
        <v>1048</v>
      </c>
      <c r="T2938" s="173" t="s">
        <v>2140</v>
      </c>
      <c r="U2938" t="str">
        <f t="shared" si="180"/>
        <v>CURCHOREM-NETURLIM</v>
      </c>
      <c r="V2938" s="163">
        <v>0.625</v>
      </c>
      <c r="AA2938" s="165" t="str">
        <f t="shared" si="181"/>
        <v/>
      </c>
      <c r="AB2938" t="str">
        <f t="shared" si="182"/>
        <v>QPM</v>
      </c>
      <c r="AC2938" t="str">
        <f t="shared" si="183"/>
        <v>GA09U-0173</v>
      </c>
      <c r="AD2938" t="str">
        <f>_xlfn.IFNA(VLOOKUP(PrivateSchedule[[#This Row],[ow]],RTARoutes[[StageCodes]:[RouteID]],6,FALSE), VLOOKUP(PrivateSchedule[[#This Row],[re]],RTARoutes[[StageCodes]:[RouteID]],6,FALSE))</f>
        <v>PVT150</v>
      </c>
      <c r="AE2938" t="str" cm="1">
        <f t="array" ref="AE2938">_xlfn.IFS( NOT(ISNA(VLOOKUP(PrivateSchedule[[#This Row],[ow]],RTARoutes[[StageCodes]:[RouteID]],6,FALSE))), "O",  NOT(ISNA(VLOOKUP(PrivateSchedule[[#This Row],[re]],RTARoutes[[StageCodes]:[RouteID]],6,FALSE))), "R")</f>
        <v>O</v>
      </c>
      <c r="AF2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939" spans="2:33">
      <c r="O2939" s="171" t="s">
        <v>2140</v>
      </c>
      <c r="T2939" s="173" t="s">
        <v>1890</v>
      </c>
      <c r="U2939" t="str">
        <f t="shared" si="180"/>
        <v>NETURLIM-MARGAO</v>
      </c>
      <c r="V2939" s="163">
        <v>0.60416666666666663</v>
      </c>
      <c r="AA2939" s="165" t="str">
        <f t="shared" si="181"/>
        <v/>
      </c>
      <c r="AB2939" t="str">
        <f t="shared" si="182"/>
        <v>QPM</v>
      </c>
      <c r="AC2939" t="str">
        <f t="shared" si="183"/>
        <v>GA09U-0173</v>
      </c>
      <c r="AD2939" t="str">
        <f>_xlfn.IFNA(VLOOKUP(PrivateSchedule[[#This Row],[ow]],RTARoutes[[StageCodes]:[RouteID]],6,FALSE), VLOOKUP(PrivateSchedule[[#This Row],[re]],RTARoutes[[StageCodes]:[RouteID]],6,FALSE))</f>
        <v>PVT318</v>
      </c>
      <c r="AE2939" t="str" cm="1">
        <f t="array" ref="AE2939">_xlfn.IFS( NOT(ISNA(VLOOKUP(PrivateSchedule[[#This Row],[ow]],RTARoutes[[StageCodes]:[RouteID]],6,FALSE))), "O",  NOT(ISNA(VLOOKUP(PrivateSchedule[[#This Row],[re]],RTARoutes[[StageCodes]:[RouteID]],6,FALSE))), "R")</f>
        <v>R</v>
      </c>
      <c r="AF2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NTL-*MRG</v>
      </c>
      <c r="AG2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MRG-*NTL</v>
      </c>
    </row>
    <row r="2940" spans="2:33">
      <c r="O2940" s="171" t="s">
        <v>1890</v>
      </c>
      <c r="T2940" s="173" t="s">
        <v>3518</v>
      </c>
      <c r="U2940" t="str">
        <f t="shared" si="180"/>
        <v>MARGAO-Kevon</v>
      </c>
      <c r="V2940" s="163">
        <v>0.77083333333333337</v>
      </c>
      <c r="AA2940" s="165" t="str">
        <f t="shared" si="181"/>
        <v/>
      </c>
      <c r="AB2940" t="str">
        <f t="shared" si="182"/>
        <v>QPM</v>
      </c>
      <c r="AC2940" t="str">
        <f t="shared" si="183"/>
        <v>GA09U-0173</v>
      </c>
      <c r="AD2940" t="str">
        <f>_xlfn.IFNA(VLOOKUP(PrivateSchedule[[#This Row],[ow]],RTARoutes[[StageCodes]:[RouteID]],6,FALSE), VLOOKUP(PrivateSchedule[[#This Row],[re]],RTARoutes[[StageCodes]:[RouteID]],6,FALSE))</f>
        <v>PVT245</v>
      </c>
      <c r="AE2940" t="str" cm="1">
        <f t="array" ref="AE2940">_xlfn.IFS( NOT(ISNA(VLOOKUP(PrivateSchedule[[#This Row],[ow]],RTARoutes[[StageCodes]:[RouteID]],6,FALSE))), "O",  NOT(ISNA(VLOOKUP(PrivateSchedule[[#This Row],[re]],RTARoutes[[StageCodes]:[RouteID]],6,FALSE))), "R")</f>
        <v>R</v>
      </c>
      <c r="AF2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MRG-*KVO</v>
      </c>
      <c r="AG2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</v>
      </c>
    </row>
    <row r="2941" spans="2:33">
      <c r="B2941" s="171" t="s">
        <v>4492</v>
      </c>
      <c r="C2941" s="172" t="s">
        <v>4493</v>
      </c>
      <c r="E2941" s="176">
        <v>36881</v>
      </c>
      <c r="F2941" s="177">
        <v>44186</v>
      </c>
      <c r="G2941" s="171" t="s">
        <v>4494</v>
      </c>
      <c r="J2941" s="171" t="s">
        <v>4495</v>
      </c>
      <c r="L2941" s="172" t="s">
        <v>16</v>
      </c>
      <c r="M2941" s="198">
        <v>28</v>
      </c>
      <c r="N2941" s="199">
        <v>11</v>
      </c>
      <c r="O2941" s="171" t="s">
        <v>620</v>
      </c>
      <c r="T2941" s="173" t="s">
        <v>1890</v>
      </c>
      <c r="U2941" t="str">
        <f t="shared" si="180"/>
        <v>ASSOLDA-MARGAO</v>
      </c>
      <c r="V2941" s="163">
        <v>0.25</v>
      </c>
      <c r="AA2941" s="165" t="str">
        <f t="shared" si="181"/>
        <v/>
      </c>
      <c r="AB2941" t="str">
        <f t="shared" si="182"/>
        <v>QPM</v>
      </c>
      <c r="AC2941" t="str">
        <f t="shared" si="183"/>
        <v xml:space="preserve">GA08V-2435 </v>
      </c>
      <c r="AD2941" t="str">
        <f>_xlfn.IFNA(VLOOKUP(PrivateSchedule[[#This Row],[ow]],RTARoutes[[StageCodes]:[RouteID]],6,FALSE), VLOOKUP(PrivateSchedule[[#This Row],[re]],RTARoutes[[StageCodes]:[RouteID]],6,FALSE))</f>
        <v>PVT32</v>
      </c>
      <c r="AE2941" t="str" cm="1">
        <f t="array" ref="AE2941">_xlfn.IFS( NOT(ISNA(VLOOKUP(PrivateSchedule[[#This Row],[ow]],RTARoutes[[StageCodes]:[RouteID]],6,FALSE))), "O",  NOT(ISNA(VLOOKUP(PrivateSchedule[[#This Row],[re]],RTARoutes[[StageCodes]:[RouteID]],6,FALSE))), "R")</f>
        <v>O</v>
      </c>
      <c r="AF2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ASD-*MRG</v>
      </c>
      <c r="AG2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MRG-*ASD</v>
      </c>
    </row>
    <row r="2942" spans="2:33">
      <c r="O2942" s="171" t="s">
        <v>1890</v>
      </c>
      <c r="T2942" s="173" t="s">
        <v>2586</v>
      </c>
      <c r="U2942" t="str">
        <f t="shared" si="180"/>
        <v>MARGAO-SANGUEM</v>
      </c>
      <c r="V2942" s="163">
        <v>0.2986111111111111</v>
      </c>
      <c r="AA2942" s="165" t="str">
        <f t="shared" si="181"/>
        <v/>
      </c>
      <c r="AB2942" t="str">
        <f t="shared" si="182"/>
        <v>QPM</v>
      </c>
      <c r="AC2942" t="str">
        <f t="shared" si="183"/>
        <v xml:space="preserve">GA08V-2435 </v>
      </c>
      <c r="AD2942" t="str">
        <f>_xlfn.IFNA(VLOOKUP(PrivateSchedule[[#This Row],[ow]],RTARoutes[[StageCodes]:[RouteID]],6,FALSE), VLOOKUP(PrivateSchedule[[#This Row],[re]],RTARoutes[[StageCodes]:[RouteID]],6,FALSE))</f>
        <v>PVT327</v>
      </c>
      <c r="AE2942" t="str" cm="1">
        <f t="array" ref="AE2942">_xlfn.IFS( NOT(ISNA(VLOOKUP(PrivateSchedule[[#This Row],[ow]],RTARoutes[[StageCodes]:[RouteID]],6,FALSE))), "O",  NOT(ISNA(VLOOKUP(PrivateSchedule[[#This Row],[re]],RTARoutes[[StageCodes]:[RouteID]],6,FALSE))), "R")</f>
        <v>O</v>
      </c>
      <c r="AF2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43" spans="2:33">
      <c r="O2943" s="171" t="s">
        <v>2586</v>
      </c>
      <c r="T2943" s="173" t="s">
        <v>1048</v>
      </c>
      <c r="U2943" t="str">
        <f t="shared" si="180"/>
        <v>SANGUEM-CURCHOREM</v>
      </c>
      <c r="V2943" s="163">
        <v>0.37152777777777779</v>
      </c>
      <c r="AA2943" s="165" t="str">
        <f t="shared" si="181"/>
        <v/>
      </c>
      <c r="AB2943" t="str">
        <f t="shared" si="182"/>
        <v>QPM</v>
      </c>
      <c r="AC2943" t="str">
        <f t="shared" si="183"/>
        <v xml:space="preserve">GA08V-2435 </v>
      </c>
      <c r="AD2943" t="str">
        <f>_xlfn.IFNA(VLOOKUP(PrivateSchedule[[#This Row],[ow]],RTARoutes[[StageCodes]:[RouteID]],6,FALSE), VLOOKUP(PrivateSchedule[[#This Row],[re]],RTARoutes[[StageCodes]:[RouteID]],6,FALSE))</f>
        <v>PVT158</v>
      </c>
      <c r="AE2943" t="str" cm="1">
        <f t="array" ref="AE2943">_xlfn.IFS( NOT(ISNA(VLOOKUP(PrivateSchedule[[#This Row],[ow]],RTARoutes[[StageCodes]:[RouteID]],6,FALSE))), "O",  NOT(ISNA(VLOOKUP(PrivateSchedule[[#This Row],[re]],RTARoutes[[StageCodes]:[RouteID]],6,FALSE))), "R")</f>
        <v>R</v>
      </c>
      <c r="AF2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44" spans="2:33">
      <c r="O2944" s="171" t="s">
        <v>1048</v>
      </c>
      <c r="T2944" s="173" t="s">
        <v>1890</v>
      </c>
      <c r="U2944" t="str">
        <f t="shared" si="180"/>
        <v>CURCHOREM-MARGAO</v>
      </c>
      <c r="V2944" s="163">
        <v>0.39583333333333331</v>
      </c>
      <c r="AA2944" s="165" t="str">
        <f t="shared" si="181"/>
        <v/>
      </c>
      <c r="AB2944" t="str">
        <f t="shared" si="182"/>
        <v>QPM</v>
      </c>
      <c r="AC2944" t="str">
        <f t="shared" si="183"/>
        <v xml:space="preserve">GA08V-2435 </v>
      </c>
      <c r="AD2944" t="str">
        <f>_xlfn.IFNA(VLOOKUP(PrivateSchedule[[#This Row],[ow]],RTARoutes[[StageCodes]:[RouteID]],6,FALSE), VLOOKUP(PrivateSchedule[[#This Row],[re]],RTARoutes[[StageCodes]:[RouteID]],6,FALSE))</f>
        <v>PVT132</v>
      </c>
      <c r="AE2944" t="str" cm="1">
        <f t="array" ref="AE2944">_xlfn.IFS( NOT(ISNA(VLOOKUP(PrivateSchedule[[#This Row],[ow]],RTARoutes[[StageCodes]:[RouteID]],6,FALSE))), "O",  NOT(ISNA(VLOOKUP(PrivateSchedule[[#This Row],[re]],RTARoutes[[StageCodes]:[RouteID]],6,FALSE))), "R")</f>
        <v>O</v>
      </c>
      <c r="AF2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45" spans="2:33">
      <c r="O2945" s="171" t="s">
        <v>1890</v>
      </c>
      <c r="T2945" s="173" t="s">
        <v>2586</v>
      </c>
      <c r="U2945" t="str">
        <f t="shared" si="180"/>
        <v>MARGAO-SANGUEM</v>
      </c>
      <c r="V2945" s="163">
        <v>0.47916666666666669</v>
      </c>
      <c r="AA2945" s="165" t="str">
        <f t="shared" si="181"/>
        <v/>
      </c>
      <c r="AB2945" t="str">
        <f t="shared" si="182"/>
        <v>QPM</v>
      </c>
      <c r="AC2945" t="str">
        <f t="shared" si="183"/>
        <v xml:space="preserve">GA08V-2435 </v>
      </c>
      <c r="AD2945" t="str">
        <f>_xlfn.IFNA(VLOOKUP(PrivateSchedule[[#This Row],[ow]],RTARoutes[[StageCodes]:[RouteID]],6,FALSE), VLOOKUP(PrivateSchedule[[#This Row],[re]],RTARoutes[[StageCodes]:[RouteID]],6,FALSE))</f>
        <v>PVT327</v>
      </c>
      <c r="AE2945" t="str" cm="1">
        <f t="array" ref="AE2945">_xlfn.IFS( NOT(ISNA(VLOOKUP(PrivateSchedule[[#This Row],[ow]],RTARoutes[[StageCodes]:[RouteID]],6,FALSE))), "O",  NOT(ISNA(VLOOKUP(PrivateSchedule[[#This Row],[re]],RTARoutes[[StageCodes]:[RouteID]],6,FALSE))), "R")</f>
        <v>O</v>
      </c>
      <c r="AF2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46" spans="2:33">
      <c r="O2946" s="171" t="s">
        <v>2586</v>
      </c>
      <c r="T2946" s="173" t="s">
        <v>1048</v>
      </c>
      <c r="U2946" t="str">
        <f t="shared" si="180"/>
        <v>SANGUEM-CURCHOREM</v>
      </c>
      <c r="V2946" s="163">
        <v>0.55555555555555558</v>
      </c>
      <c r="AA2946" s="165" t="str">
        <f t="shared" si="181"/>
        <v/>
      </c>
      <c r="AB2946" t="str">
        <f t="shared" si="182"/>
        <v>QPM</v>
      </c>
      <c r="AC2946" t="str">
        <f t="shared" si="183"/>
        <v xml:space="preserve">GA08V-2435 </v>
      </c>
      <c r="AD2946" t="str">
        <f>_xlfn.IFNA(VLOOKUP(PrivateSchedule[[#This Row],[ow]],RTARoutes[[StageCodes]:[RouteID]],6,FALSE), VLOOKUP(PrivateSchedule[[#This Row],[re]],RTARoutes[[StageCodes]:[RouteID]],6,FALSE))</f>
        <v>PVT158</v>
      </c>
      <c r="AE2946" t="str" cm="1">
        <f t="array" ref="AE2946">_xlfn.IFS( NOT(ISNA(VLOOKUP(PrivateSchedule[[#This Row],[ow]],RTARoutes[[StageCodes]:[RouteID]],6,FALSE))), "O",  NOT(ISNA(VLOOKUP(PrivateSchedule[[#This Row],[re]],RTARoutes[[StageCodes]:[RouteID]],6,FALSE))), "R")</f>
        <v>R</v>
      </c>
      <c r="AF2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47" spans="2:33">
      <c r="O2947" s="171" t="s">
        <v>1048</v>
      </c>
      <c r="T2947" s="173" t="s">
        <v>1890</v>
      </c>
      <c r="U2947" t="str">
        <f t="shared" ref="U2947:U3010" si="184">_xlfn.IFNA(VLOOKUP($O2947,Code2Loc,2,FALSE)
&amp; IF( OR( ISNA($P2947), LEN($P2947)=0), "",  "-" &amp; VLOOKUP($P2947,Code2Loc,2,FALSE))
&amp; IF( OR( ISNA($Q2947), LEN($Q2947)=0), "",  "-" &amp; VLOOKUP($Q2947,Code2Loc,2,FALSE))
&amp; IF( OR( ISNA($R2947), LEN($R2947)=0), "",  "-" &amp; VLOOKUP($R2947,Code2Loc,2,FALSE))
&amp; IF( OR( ISNA($S2947), LEN($S2947)=0), "",  "-" &amp; VLOOKUP($S2947,Code2Loc,2,FALSE))
&amp; IF( OR( ISNA($T2947), LEN($T2947)=0), "",  "-" &amp; VLOOKUP($T2947,Code2Loc,2,FALSE)),"")</f>
        <v>CURCHOREM-MARGAO</v>
      </c>
      <c r="V2947" s="163">
        <v>0.57291666666666663</v>
      </c>
      <c r="AA2947" s="165" t="str">
        <f t="shared" ref="AA2947:AA3010" si="185">IF(ISBLANK($V2947), "", _xlfn.IFNA($V2947 + _xlfn.IFNA( VLOOKUP($O2947 &amp; IF(ISBLANK($P2947),"", "-" &amp; $P2947) &amp; IF(ISBLANK($Q2947),"", "-" &amp; $Q2947) &amp; IF(ISBLANK($R2947),"", "-" &amp; $R2947) &amp; IF(ISBLANK($S2947),"", "-" &amp; $S2947) &amp; IF(ISBLANK($T2947),"", "-" &amp; $T2947),TravelTime,8,FALSE), VLOOKUP($T2947 &amp; IF(ISBLANK($S2947),"", "-" &amp; $S2947) &amp; IF(ISBLANK($R2947),"", "-" &amp; $R2947) &amp; IF(ISBLANK($Q2947),"", "-" &amp; $Q2947) &amp; IF(ISBLANK($P2947),"", "-" &amp; $P2947) &amp; IF(ISBLANK($O2947),"", "-" &amp; $O2947),TravelTime,8,FALSE)) / 1440, ""))</f>
        <v/>
      </c>
      <c r="AB2947" t="str">
        <f t="shared" ref="AB2947:AB3010" si="186">IF(AND(LEN($A2947)&lt;&gt;0,LEN($A2947)&lt;&gt;0),$A2947,$AB2946)</f>
        <v>QPM</v>
      </c>
      <c r="AC2947" t="str">
        <f t="shared" ref="AC2947:AC3010" si="187">IF(AND(LEN($J2947)&lt;&gt;0,LEN($B2947)&lt;&gt;0),$J2947,$AC2946)</f>
        <v xml:space="preserve">GA08V-2435 </v>
      </c>
      <c r="AD2947" t="str">
        <f>_xlfn.IFNA(VLOOKUP(PrivateSchedule[[#This Row],[ow]],RTARoutes[[StageCodes]:[RouteID]],6,FALSE), VLOOKUP(PrivateSchedule[[#This Row],[re]],RTARoutes[[StageCodes]:[RouteID]],6,FALSE))</f>
        <v>PVT132</v>
      </c>
      <c r="AE2947" t="str" cm="1">
        <f t="array" ref="AE2947">_xlfn.IFS( NOT(ISNA(VLOOKUP(PrivateSchedule[[#This Row],[ow]],RTARoutes[[StageCodes]:[RouteID]],6,FALSE))), "O",  NOT(ISNA(VLOOKUP(PrivateSchedule[[#This Row],[re]],RTARoutes[[StageCodes]:[RouteID]],6,FALSE))), "R")</f>
        <v>O</v>
      </c>
      <c r="AF2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48" spans="2:33">
      <c r="O2948" s="171" t="s">
        <v>1890</v>
      </c>
      <c r="T2948" s="173" t="s">
        <v>2586</v>
      </c>
      <c r="U2948" t="str">
        <f t="shared" si="184"/>
        <v>MARGAO-SANGUEM</v>
      </c>
      <c r="V2948" s="163">
        <v>0.62847222222222221</v>
      </c>
      <c r="AA2948" s="165" t="str">
        <f t="shared" si="185"/>
        <v/>
      </c>
      <c r="AB2948" t="str">
        <f t="shared" si="186"/>
        <v>QPM</v>
      </c>
      <c r="AC2948" t="str">
        <f t="shared" si="187"/>
        <v xml:space="preserve">GA08V-2435 </v>
      </c>
      <c r="AD2948" t="str">
        <f>_xlfn.IFNA(VLOOKUP(PrivateSchedule[[#This Row],[ow]],RTARoutes[[StageCodes]:[RouteID]],6,FALSE), VLOOKUP(PrivateSchedule[[#This Row],[re]],RTARoutes[[StageCodes]:[RouteID]],6,FALSE))</f>
        <v>PVT327</v>
      </c>
      <c r="AE2948" t="str" cm="1">
        <f t="array" ref="AE2948">_xlfn.IFS( NOT(ISNA(VLOOKUP(PrivateSchedule[[#This Row],[ow]],RTARoutes[[StageCodes]:[RouteID]],6,FALSE))), "O",  NOT(ISNA(VLOOKUP(PrivateSchedule[[#This Row],[re]],RTARoutes[[StageCodes]:[RouteID]],6,FALSE))), "R")</f>
        <v>O</v>
      </c>
      <c r="AF2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49" spans="2:33">
      <c r="O2949" s="171" t="s">
        <v>2586</v>
      </c>
      <c r="T2949" s="173" t="s">
        <v>1048</v>
      </c>
      <c r="U2949" t="str">
        <f t="shared" si="184"/>
        <v>SANGUEM-CURCHOREM</v>
      </c>
      <c r="V2949" s="163">
        <v>0.73263888888888884</v>
      </c>
      <c r="AA2949" s="165" t="str">
        <f t="shared" si="185"/>
        <v/>
      </c>
      <c r="AB2949" t="str">
        <f t="shared" si="186"/>
        <v>QPM</v>
      </c>
      <c r="AC2949" t="str">
        <f t="shared" si="187"/>
        <v xml:space="preserve">GA08V-2435 </v>
      </c>
      <c r="AD2949" t="str">
        <f>_xlfn.IFNA(VLOOKUP(PrivateSchedule[[#This Row],[ow]],RTARoutes[[StageCodes]:[RouteID]],6,FALSE), VLOOKUP(PrivateSchedule[[#This Row],[re]],RTARoutes[[StageCodes]:[RouteID]],6,FALSE))</f>
        <v>PVT158</v>
      </c>
      <c r="AE2949" t="str" cm="1">
        <f t="array" ref="AE2949">_xlfn.IFS( NOT(ISNA(VLOOKUP(PrivateSchedule[[#This Row],[ow]],RTARoutes[[StageCodes]:[RouteID]],6,FALSE))), "O",  NOT(ISNA(VLOOKUP(PrivateSchedule[[#This Row],[re]],RTARoutes[[StageCodes]:[RouteID]],6,FALSE))), "R")</f>
        <v>R</v>
      </c>
      <c r="AF2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50" spans="2:33">
      <c r="O2950" s="171" t="s">
        <v>1048</v>
      </c>
      <c r="T2950" s="173" t="s">
        <v>1890</v>
      </c>
      <c r="U2950" t="str">
        <f t="shared" si="184"/>
        <v>CURCHOREM-MARGAO</v>
      </c>
      <c r="V2950" s="163">
        <v>0.74652777777777779</v>
      </c>
      <c r="AA2950" s="165" t="str">
        <f t="shared" si="185"/>
        <v/>
      </c>
      <c r="AB2950" t="str">
        <f t="shared" si="186"/>
        <v>QPM</v>
      </c>
      <c r="AC2950" t="str">
        <f t="shared" si="187"/>
        <v xml:space="preserve">GA08V-2435 </v>
      </c>
      <c r="AD2950" t="str">
        <f>_xlfn.IFNA(VLOOKUP(PrivateSchedule[[#This Row],[ow]],RTARoutes[[StageCodes]:[RouteID]],6,FALSE), VLOOKUP(PrivateSchedule[[#This Row],[re]],RTARoutes[[StageCodes]:[RouteID]],6,FALSE))</f>
        <v>PVT132</v>
      </c>
      <c r="AE2950" t="str" cm="1">
        <f t="array" ref="AE2950">_xlfn.IFS( NOT(ISNA(VLOOKUP(PrivateSchedule[[#This Row],[ow]],RTARoutes[[StageCodes]:[RouteID]],6,FALSE))), "O",  NOT(ISNA(VLOOKUP(PrivateSchedule[[#This Row],[re]],RTARoutes[[StageCodes]:[RouteID]],6,FALSE))), "R")</f>
        <v>O</v>
      </c>
      <c r="AF2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51" spans="2:33">
      <c r="O2951" s="171" t="s">
        <v>1890</v>
      </c>
      <c r="T2951" s="173" t="s">
        <v>620</v>
      </c>
      <c r="U2951" t="str">
        <f t="shared" si="184"/>
        <v>MARGAO-ASSOLDA</v>
      </c>
      <c r="V2951" s="163">
        <v>0.79861111111111116</v>
      </c>
      <c r="AA2951" s="165" t="str">
        <f t="shared" si="185"/>
        <v/>
      </c>
      <c r="AB2951" t="str">
        <f t="shared" si="186"/>
        <v>QPM</v>
      </c>
      <c r="AC2951" t="str">
        <f t="shared" si="187"/>
        <v xml:space="preserve">GA08V-2435 </v>
      </c>
      <c r="AD2951" t="str">
        <f>_xlfn.IFNA(VLOOKUP(PrivateSchedule[[#This Row],[ow]],RTARoutes[[StageCodes]:[RouteID]],6,FALSE), VLOOKUP(PrivateSchedule[[#This Row],[re]],RTARoutes[[StageCodes]:[RouteID]],6,FALSE))</f>
        <v>PVT32</v>
      </c>
      <c r="AE2951" t="str" cm="1">
        <f t="array" ref="AE2951">_xlfn.IFS( NOT(ISNA(VLOOKUP(PrivateSchedule[[#This Row],[ow]],RTARoutes[[StageCodes]:[RouteID]],6,FALSE))), "O",  NOT(ISNA(VLOOKUP(PrivateSchedule[[#This Row],[re]],RTARoutes[[StageCodes]:[RouteID]],6,FALSE))), "R")</f>
        <v>R</v>
      </c>
      <c r="AF2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MRG-*ASD</v>
      </c>
      <c r="AG2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ASD-*MRG</v>
      </c>
    </row>
    <row r="2952" spans="2:33">
      <c r="B2952" s="171" t="s">
        <v>4496</v>
      </c>
      <c r="C2952" s="172" t="s">
        <v>4497</v>
      </c>
      <c r="E2952" s="176">
        <v>36511</v>
      </c>
      <c r="F2952" s="177">
        <v>45732</v>
      </c>
      <c r="G2952" s="171" t="s">
        <v>4498</v>
      </c>
      <c r="J2952" s="171" t="s">
        <v>4499</v>
      </c>
      <c r="L2952" s="172" t="s">
        <v>16</v>
      </c>
      <c r="M2952" s="198">
        <v>32</v>
      </c>
      <c r="N2952" s="199">
        <v>12</v>
      </c>
      <c r="O2952" s="171" t="s">
        <v>2646</v>
      </c>
      <c r="T2952" s="173" t="s">
        <v>1890</v>
      </c>
      <c r="U2952" t="str">
        <f t="shared" si="184"/>
        <v>SAVORDE TSK-MARGAO</v>
      </c>
      <c r="V2952" s="163">
        <v>0.25347222222222221</v>
      </c>
      <c r="AA2952" s="165" t="str">
        <f t="shared" si="185"/>
        <v/>
      </c>
      <c r="AB2952" t="str">
        <f t="shared" si="186"/>
        <v>QPM</v>
      </c>
      <c r="AC2952" t="str">
        <f t="shared" si="187"/>
        <v>GA09U-5773</v>
      </c>
      <c r="AD2952" t="str">
        <f>_xlfn.IFNA(VLOOKUP(PrivateSchedule[[#This Row],[ow]],RTARoutes[[StageCodes]:[RouteID]],6,FALSE), VLOOKUP(PrivateSchedule[[#This Row],[re]],RTARoutes[[StageCodes]:[RouteID]],6,FALSE))</f>
        <v>PVT311</v>
      </c>
      <c r="AE2952" t="str" cm="1">
        <f t="array" ref="AE2952">_xlfn.IFS( NOT(ISNA(VLOOKUP(PrivateSchedule[[#This Row],[ow]],RTARoutes[[StageCodes]:[RouteID]],6,FALSE))), "O",  NOT(ISNA(VLOOKUP(PrivateSchedule[[#This Row],[re]],RTARoutes[[StageCodes]:[RouteID]],6,FALSE))), "R")</f>
        <v>R</v>
      </c>
      <c r="AF2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53" spans="2:33">
      <c r="O2953" s="171" t="s">
        <v>1890</v>
      </c>
      <c r="T2953" s="173" t="s">
        <v>2586</v>
      </c>
      <c r="U2953" t="str">
        <f t="shared" si="184"/>
        <v>MARGAO-SANGUEM</v>
      </c>
      <c r="V2953" s="163">
        <v>0.2951388888888889</v>
      </c>
      <c r="AA2953" s="165" t="str">
        <f t="shared" si="185"/>
        <v/>
      </c>
      <c r="AB2953" t="str">
        <f t="shared" si="186"/>
        <v>QPM</v>
      </c>
      <c r="AC2953" t="str">
        <f t="shared" si="187"/>
        <v>GA09U-5773</v>
      </c>
      <c r="AD2953" t="str">
        <f>_xlfn.IFNA(VLOOKUP(PrivateSchedule[[#This Row],[ow]],RTARoutes[[StageCodes]:[RouteID]],6,FALSE), VLOOKUP(PrivateSchedule[[#This Row],[re]],RTARoutes[[StageCodes]:[RouteID]],6,FALSE))</f>
        <v>PVT327</v>
      </c>
      <c r="AE2953" t="str" cm="1">
        <f t="array" ref="AE2953">_xlfn.IFS( NOT(ISNA(VLOOKUP(PrivateSchedule[[#This Row],[ow]],RTARoutes[[StageCodes]:[RouteID]],6,FALSE))), "O",  NOT(ISNA(VLOOKUP(PrivateSchedule[[#This Row],[re]],RTARoutes[[StageCodes]:[RouteID]],6,FALSE))), "R")</f>
        <v>O</v>
      </c>
      <c r="AF2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54" spans="2:33">
      <c r="O2954" s="171" t="s">
        <v>2586</v>
      </c>
      <c r="T2954" s="173" t="s">
        <v>2646</v>
      </c>
      <c r="U2954" t="str">
        <f t="shared" si="184"/>
        <v>SANGUEM-SAVORDE TSK</v>
      </c>
      <c r="V2954" s="163">
        <v>0.3888888888888889</v>
      </c>
      <c r="AA2954" s="165" t="str">
        <f t="shared" si="185"/>
        <v/>
      </c>
      <c r="AB2954" t="str">
        <f t="shared" si="186"/>
        <v>QPM</v>
      </c>
      <c r="AC2954" t="str">
        <f t="shared" si="187"/>
        <v>GA09U-5773</v>
      </c>
      <c r="AD2954" t="str">
        <f>_xlfn.IFNA(VLOOKUP(PrivateSchedule[[#This Row],[ow]],RTARoutes[[StageCodes]:[RouteID]],6,FALSE), VLOOKUP(PrivateSchedule[[#This Row],[re]],RTARoutes[[StageCodes]:[RouteID]],6,FALSE))</f>
        <v>PVT469</v>
      </c>
      <c r="AE2954" t="str" cm="1">
        <f t="array" ref="AE2954">_xlfn.IFS( NOT(ISNA(VLOOKUP(PrivateSchedule[[#This Row],[ow]],RTARoutes[[StageCodes]:[RouteID]],6,FALSE))), "O",  NOT(ISNA(VLOOKUP(PrivateSchedule[[#This Row],[re]],RTARoutes[[StageCodes]:[RouteID]],6,FALSE))), "R")</f>
        <v>O</v>
      </c>
      <c r="AF2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55" spans="2:33">
      <c r="O2955" s="171" t="s">
        <v>2646</v>
      </c>
      <c r="T2955" s="173" t="s">
        <v>1890</v>
      </c>
      <c r="U2955" t="str">
        <f t="shared" si="184"/>
        <v>SAVORDE TSK-MARGAO</v>
      </c>
      <c r="V2955" s="163">
        <v>0.40625</v>
      </c>
      <c r="AA2955" s="165" t="str">
        <f t="shared" si="185"/>
        <v/>
      </c>
      <c r="AB2955" t="str">
        <f t="shared" si="186"/>
        <v>QPM</v>
      </c>
      <c r="AC2955" t="str">
        <f t="shared" si="187"/>
        <v>GA09U-5773</v>
      </c>
      <c r="AD2955" t="str">
        <f>_xlfn.IFNA(VLOOKUP(PrivateSchedule[[#This Row],[ow]],RTARoutes[[StageCodes]:[RouteID]],6,FALSE), VLOOKUP(PrivateSchedule[[#This Row],[re]],RTARoutes[[StageCodes]:[RouteID]],6,FALSE))</f>
        <v>PVT311</v>
      </c>
      <c r="AE2955" t="str" cm="1">
        <f t="array" ref="AE2955">_xlfn.IFS( NOT(ISNA(VLOOKUP(PrivateSchedule[[#This Row],[ow]],RTARoutes[[StageCodes]:[RouteID]],6,FALSE))), "O",  NOT(ISNA(VLOOKUP(PrivateSchedule[[#This Row],[re]],RTARoutes[[StageCodes]:[RouteID]],6,FALSE))), "R")</f>
        <v>R</v>
      </c>
      <c r="AF2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56" spans="2:33">
      <c r="O2956" s="171" t="s">
        <v>1890</v>
      </c>
      <c r="T2956" s="173" t="s">
        <v>2646</v>
      </c>
      <c r="U2956" t="str">
        <f t="shared" si="184"/>
        <v>MARGAO-SAVORDE TSK</v>
      </c>
      <c r="V2956" s="163">
        <v>0.46180555555555558</v>
      </c>
      <c r="AA2956" s="165" t="str">
        <f t="shared" si="185"/>
        <v/>
      </c>
      <c r="AB2956" t="str">
        <f t="shared" si="186"/>
        <v>QPM</v>
      </c>
      <c r="AC2956" t="str">
        <f t="shared" si="187"/>
        <v>GA09U-5773</v>
      </c>
      <c r="AD2956" t="str">
        <f>_xlfn.IFNA(VLOOKUP(PrivateSchedule[[#This Row],[ow]],RTARoutes[[StageCodes]:[RouteID]],6,FALSE), VLOOKUP(PrivateSchedule[[#This Row],[re]],RTARoutes[[StageCodes]:[RouteID]],6,FALSE))</f>
        <v>PVT311</v>
      </c>
      <c r="AE2956" t="str" cm="1">
        <f t="array" ref="AE2956">_xlfn.IFS( NOT(ISNA(VLOOKUP(PrivateSchedule[[#This Row],[ow]],RTARoutes[[StageCodes]:[RouteID]],6,FALSE))), "O",  NOT(ISNA(VLOOKUP(PrivateSchedule[[#This Row],[re]],RTARoutes[[StageCodes]:[RouteID]],6,FALSE))), "R")</f>
        <v>O</v>
      </c>
      <c r="AF2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2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2957" spans="2:33">
      <c r="O2957" s="171" t="s">
        <v>2646</v>
      </c>
      <c r="T2957" s="173" t="s">
        <v>1890</v>
      </c>
      <c r="U2957" t="str">
        <f t="shared" si="184"/>
        <v>SAVORDE TSK-MARGAO</v>
      </c>
      <c r="V2957" s="163">
        <v>0.50694444444444442</v>
      </c>
      <c r="AA2957" s="165" t="str">
        <f t="shared" si="185"/>
        <v/>
      </c>
      <c r="AB2957" t="str">
        <f t="shared" si="186"/>
        <v>QPM</v>
      </c>
      <c r="AC2957" t="str">
        <f t="shared" si="187"/>
        <v>GA09U-5773</v>
      </c>
      <c r="AD2957" t="str">
        <f>_xlfn.IFNA(VLOOKUP(PrivateSchedule[[#This Row],[ow]],RTARoutes[[StageCodes]:[RouteID]],6,FALSE), VLOOKUP(PrivateSchedule[[#This Row],[re]],RTARoutes[[StageCodes]:[RouteID]],6,FALSE))</f>
        <v>PVT311</v>
      </c>
      <c r="AE2957" t="str" cm="1">
        <f t="array" ref="AE2957">_xlfn.IFS( NOT(ISNA(VLOOKUP(PrivateSchedule[[#This Row],[ow]],RTARoutes[[StageCodes]:[RouteID]],6,FALSE))), "O",  NOT(ISNA(VLOOKUP(PrivateSchedule[[#This Row],[re]],RTARoutes[[StageCodes]:[RouteID]],6,FALSE))), "R")</f>
        <v>R</v>
      </c>
      <c r="AF2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58" spans="2:33">
      <c r="O2958" s="171" t="s">
        <v>1890</v>
      </c>
      <c r="T2958" s="173" t="s">
        <v>2586</v>
      </c>
      <c r="U2958" t="str">
        <f t="shared" si="184"/>
        <v>MARGAO-SANGUEM</v>
      </c>
      <c r="V2958" s="163">
        <v>0.5625</v>
      </c>
      <c r="AA2958" s="165" t="str">
        <f t="shared" si="185"/>
        <v/>
      </c>
      <c r="AB2958" t="str">
        <f t="shared" si="186"/>
        <v>QPM</v>
      </c>
      <c r="AC2958" t="str">
        <f t="shared" si="187"/>
        <v>GA09U-5773</v>
      </c>
      <c r="AD2958" t="str">
        <f>_xlfn.IFNA(VLOOKUP(PrivateSchedule[[#This Row],[ow]],RTARoutes[[StageCodes]:[RouteID]],6,FALSE), VLOOKUP(PrivateSchedule[[#This Row],[re]],RTARoutes[[StageCodes]:[RouteID]],6,FALSE))</f>
        <v>PVT327</v>
      </c>
      <c r="AE2958" t="str" cm="1">
        <f t="array" ref="AE2958">_xlfn.IFS( NOT(ISNA(VLOOKUP(PrivateSchedule[[#This Row],[ow]],RTARoutes[[StageCodes]:[RouteID]],6,FALSE))), "O",  NOT(ISNA(VLOOKUP(PrivateSchedule[[#This Row],[re]],RTARoutes[[StageCodes]:[RouteID]],6,FALSE))), "R")</f>
        <v>O</v>
      </c>
      <c r="AF2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59" spans="2:33">
      <c r="O2959" s="171" t="s">
        <v>2586</v>
      </c>
      <c r="T2959" s="173" t="s">
        <v>2646</v>
      </c>
      <c r="U2959" t="str">
        <f t="shared" si="184"/>
        <v>SANGUEM-SAVORDE TSK</v>
      </c>
      <c r="V2959" s="163">
        <v>0.65277777777777779</v>
      </c>
      <c r="AA2959" s="165" t="str">
        <f t="shared" si="185"/>
        <v/>
      </c>
      <c r="AB2959" t="str">
        <f t="shared" si="186"/>
        <v>QPM</v>
      </c>
      <c r="AC2959" t="str">
        <f t="shared" si="187"/>
        <v>GA09U-5773</v>
      </c>
      <c r="AD2959" t="str">
        <f>_xlfn.IFNA(VLOOKUP(PrivateSchedule[[#This Row],[ow]],RTARoutes[[StageCodes]:[RouteID]],6,FALSE), VLOOKUP(PrivateSchedule[[#This Row],[re]],RTARoutes[[StageCodes]:[RouteID]],6,FALSE))</f>
        <v>PVT469</v>
      </c>
      <c r="AE2959" t="str" cm="1">
        <f t="array" ref="AE2959">_xlfn.IFS( NOT(ISNA(VLOOKUP(PrivateSchedule[[#This Row],[ow]],RTARoutes[[StageCodes]:[RouteID]],6,FALSE))), "O",  NOT(ISNA(VLOOKUP(PrivateSchedule[[#This Row],[re]],RTARoutes[[StageCodes]:[RouteID]],6,FALSE))), "R")</f>
        <v>O</v>
      </c>
      <c r="AF2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60" spans="2:33">
      <c r="O2960" s="171" t="s">
        <v>2646</v>
      </c>
      <c r="T2960" s="173" t="s">
        <v>1890</v>
      </c>
      <c r="U2960" t="str">
        <f t="shared" si="184"/>
        <v>SAVORDE TSK-MARGAO</v>
      </c>
      <c r="V2960" s="163">
        <v>0.67013888888888884</v>
      </c>
      <c r="AA2960" s="165" t="str">
        <f t="shared" si="185"/>
        <v/>
      </c>
      <c r="AB2960" t="str">
        <f t="shared" si="186"/>
        <v>QPM</v>
      </c>
      <c r="AC2960" t="str">
        <f t="shared" si="187"/>
        <v>GA09U-5773</v>
      </c>
      <c r="AD2960" t="str">
        <f>_xlfn.IFNA(VLOOKUP(PrivateSchedule[[#This Row],[ow]],RTARoutes[[StageCodes]:[RouteID]],6,FALSE), VLOOKUP(PrivateSchedule[[#This Row],[re]],RTARoutes[[StageCodes]:[RouteID]],6,FALSE))</f>
        <v>PVT311</v>
      </c>
      <c r="AE2960" t="str" cm="1">
        <f t="array" ref="AE2960">_xlfn.IFS( NOT(ISNA(VLOOKUP(PrivateSchedule[[#This Row],[ow]],RTARoutes[[StageCodes]:[RouteID]],6,FALSE))), "O",  NOT(ISNA(VLOOKUP(PrivateSchedule[[#This Row],[re]],RTARoutes[[StageCodes]:[RouteID]],6,FALSE))), "R")</f>
        <v>R</v>
      </c>
      <c r="AF2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2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2961" spans="2:33">
      <c r="O2961" s="171" t="s">
        <v>1890</v>
      </c>
      <c r="T2961" s="173" t="s">
        <v>2646</v>
      </c>
      <c r="U2961" t="str">
        <f t="shared" si="184"/>
        <v>MARGAO-SAVORDE TSK</v>
      </c>
      <c r="V2961" s="163">
        <v>0.72916666666666663</v>
      </c>
      <c r="AA2961" s="165" t="str">
        <f t="shared" si="185"/>
        <v/>
      </c>
      <c r="AB2961" t="str">
        <f t="shared" si="186"/>
        <v>QPM</v>
      </c>
      <c r="AC2961" t="str">
        <f t="shared" si="187"/>
        <v>GA09U-5773</v>
      </c>
      <c r="AD2961" t="str">
        <f>_xlfn.IFNA(VLOOKUP(PrivateSchedule[[#This Row],[ow]],RTARoutes[[StageCodes]:[RouteID]],6,FALSE), VLOOKUP(PrivateSchedule[[#This Row],[re]],RTARoutes[[StageCodes]:[RouteID]],6,FALSE))</f>
        <v>PVT311</v>
      </c>
      <c r="AE2961" t="str" cm="1">
        <f t="array" ref="AE2961">_xlfn.IFS( NOT(ISNA(VLOOKUP(PrivateSchedule[[#This Row],[ow]],RTARoutes[[StageCodes]:[RouteID]],6,FALSE))), "O",  NOT(ISNA(VLOOKUP(PrivateSchedule[[#This Row],[re]],RTARoutes[[StageCodes]:[RouteID]],6,FALSE))), "R")</f>
        <v>O</v>
      </c>
      <c r="AF2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2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2962" spans="2:33">
      <c r="O2962" s="171" t="s">
        <v>2646</v>
      </c>
      <c r="T2962" s="173" t="s">
        <v>2586</v>
      </c>
      <c r="U2962" t="str">
        <f t="shared" si="184"/>
        <v>SAVORDE TSK-SANGUEM</v>
      </c>
      <c r="V2962" s="163">
        <v>0.77430555555555558</v>
      </c>
      <c r="AA2962" s="165" t="str">
        <f t="shared" si="185"/>
        <v/>
      </c>
      <c r="AB2962" t="str">
        <f t="shared" si="186"/>
        <v>QPM</v>
      </c>
      <c r="AC2962" t="str">
        <f t="shared" si="187"/>
        <v>GA09U-5773</v>
      </c>
      <c r="AD2962" t="str">
        <f>_xlfn.IFNA(VLOOKUP(PrivateSchedule[[#This Row],[ow]],RTARoutes[[StageCodes]:[RouteID]],6,FALSE), VLOOKUP(PrivateSchedule[[#This Row],[re]],RTARoutes[[StageCodes]:[RouteID]],6,FALSE))</f>
        <v>PVT469</v>
      </c>
      <c r="AE2962" t="str" cm="1">
        <f t="array" ref="AE2962">_xlfn.IFS( NOT(ISNA(VLOOKUP(PrivateSchedule[[#This Row],[ow]],RTARoutes[[StageCodes]:[RouteID]],6,FALSE))), "O",  NOT(ISNA(VLOOKUP(PrivateSchedule[[#This Row],[re]],RTARoutes[[StageCodes]:[RouteID]],6,FALSE))), "R")</f>
        <v>R</v>
      </c>
      <c r="AF2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SVD-*SGM</v>
      </c>
      <c r="AG2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SGM-*SVD</v>
      </c>
    </row>
    <row r="2963" spans="2:33">
      <c r="O2963" s="171" t="s">
        <v>2586</v>
      </c>
      <c r="T2963" s="173" t="s">
        <v>2646</v>
      </c>
      <c r="U2963" t="str">
        <f t="shared" si="184"/>
        <v>SANGUEM-SAVORDE TSK</v>
      </c>
      <c r="V2963" s="163">
        <v>0.78819444444444442</v>
      </c>
      <c r="AA2963" s="165" t="str">
        <f t="shared" si="185"/>
        <v/>
      </c>
      <c r="AB2963" t="str">
        <f t="shared" si="186"/>
        <v>QPM</v>
      </c>
      <c r="AC2963" t="str">
        <f t="shared" si="187"/>
        <v>GA09U-5773</v>
      </c>
      <c r="AD2963" t="str">
        <f>_xlfn.IFNA(VLOOKUP(PrivateSchedule[[#This Row],[ow]],RTARoutes[[StageCodes]:[RouteID]],6,FALSE), VLOOKUP(PrivateSchedule[[#This Row],[re]],RTARoutes[[StageCodes]:[RouteID]],6,FALSE))</f>
        <v>PVT469</v>
      </c>
      <c r="AE2963" t="str" cm="1">
        <f t="array" ref="AE2963">_xlfn.IFS( NOT(ISNA(VLOOKUP(PrivateSchedule[[#This Row],[ow]],RTARoutes[[StageCodes]:[RouteID]],6,FALSE))), "O",  NOT(ISNA(VLOOKUP(PrivateSchedule[[#This Row],[re]],RTARoutes[[StageCodes]:[RouteID]],6,FALSE))), "R")</f>
        <v>O</v>
      </c>
      <c r="AF2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2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2964" spans="2:33">
      <c r="B2964" s="171" t="s">
        <v>4500</v>
      </c>
      <c r="C2964" s="172" t="s">
        <v>4501</v>
      </c>
      <c r="E2964" s="176">
        <v>38458</v>
      </c>
      <c r="F2964" s="177">
        <v>45807</v>
      </c>
      <c r="G2964" s="171" t="s">
        <v>4502</v>
      </c>
      <c r="J2964" s="171" t="s">
        <v>4503</v>
      </c>
      <c r="L2964" s="172" t="s">
        <v>16</v>
      </c>
      <c r="M2964" s="198">
        <v>32</v>
      </c>
      <c r="N2964" s="199">
        <v>12</v>
      </c>
      <c r="O2964" s="171" t="s">
        <v>2140</v>
      </c>
      <c r="T2964" s="173" t="s">
        <v>1048</v>
      </c>
      <c r="U2964" t="str">
        <f t="shared" si="184"/>
        <v>NETURLIM-CURCHOREM</v>
      </c>
      <c r="V2964" s="163">
        <v>0.33333333333333331</v>
      </c>
      <c r="AA2964" s="165" t="str">
        <f t="shared" si="185"/>
        <v/>
      </c>
      <c r="AB2964" t="str">
        <f t="shared" si="186"/>
        <v>QPM</v>
      </c>
      <c r="AC2964" t="str">
        <f t="shared" si="187"/>
        <v>GA08U-5147</v>
      </c>
      <c r="AD2964" t="str">
        <f>_xlfn.IFNA(VLOOKUP(PrivateSchedule[[#This Row],[ow]],RTARoutes[[StageCodes]:[RouteID]],6,FALSE), VLOOKUP(PrivateSchedule[[#This Row],[re]],RTARoutes[[StageCodes]:[RouteID]],6,FALSE))</f>
        <v>PVT150</v>
      </c>
      <c r="AE2964" t="str" cm="1">
        <f t="array" ref="AE2964">_xlfn.IFS( NOT(ISNA(VLOOKUP(PrivateSchedule[[#This Row],[ow]],RTARoutes[[StageCodes]:[RouteID]],6,FALSE))), "O",  NOT(ISNA(VLOOKUP(PrivateSchedule[[#This Row],[re]],RTARoutes[[StageCodes]:[RouteID]],6,FALSE))), "R")</f>
        <v>R</v>
      </c>
      <c r="AF2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2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2965" spans="2:33">
      <c r="O2965" s="171" t="s">
        <v>1048</v>
      </c>
      <c r="T2965" s="173" t="s">
        <v>2247</v>
      </c>
      <c r="U2965" t="str">
        <f t="shared" si="184"/>
        <v>CURCHOREM-PANAJI</v>
      </c>
      <c r="V2965" s="163">
        <v>0.40972222222222221</v>
      </c>
      <c r="AA2965" s="165" t="str">
        <f t="shared" si="185"/>
        <v/>
      </c>
      <c r="AB2965" t="str">
        <f t="shared" si="186"/>
        <v>QPM</v>
      </c>
      <c r="AC2965" t="str">
        <f t="shared" si="187"/>
        <v>GA08U-5147</v>
      </c>
      <c r="AD2965" t="str">
        <f>_xlfn.IFNA(VLOOKUP(PrivateSchedule[[#This Row],[ow]],RTARoutes[[StageCodes]:[RouteID]],6,FALSE), VLOOKUP(PrivateSchedule[[#This Row],[re]],RTARoutes[[StageCodes]:[RouteID]],6,FALSE))</f>
        <v>PVT154</v>
      </c>
      <c r="AE2965" t="str" cm="1">
        <f t="array" ref="AE2965">_xlfn.IFS( NOT(ISNA(VLOOKUP(PrivateSchedule[[#This Row],[ow]],RTARoutes[[StageCodes]:[RouteID]],6,FALSE))), "O",  NOT(ISNA(VLOOKUP(PrivateSchedule[[#This Row],[re]],RTARoutes[[StageCodes]:[RouteID]],6,FALSE))), "R")</f>
        <v>O</v>
      </c>
      <c r="AF2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CUR-*PNJ</v>
      </c>
      <c r="AG2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</v>
      </c>
    </row>
    <row r="2966" spans="2:33">
      <c r="O2966" s="171" t="s">
        <v>2247</v>
      </c>
      <c r="T2966" s="173" t="s">
        <v>2140</v>
      </c>
      <c r="U2966" t="str">
        <f t="shared" si="184"/>
        <v>PANAJI-NETURLIM</v>
      </c>
      <c r="V2966" s="163">
        <v>0.64930555555555558</v>
      </c>
      <c r="AA2966" s="165" t="str">
        <f t="shared" si="185"/>
        <v/>
      </c>
      <c r="AB2966" t="str">
        <f t="shared" si="186"/>
        <v>QPM</v>
      </c>
      <c r="AC2966" t="str">
        <f t="shared" si="187"/>
        <v>GA08U-5147</v>
      </c>
      <c r="AD2966" t="e">
        <f>_xlfn.IFNA(VLOOKUP(PrivateSchedule[[#This Row],[ow]],RTARoutes[[StageCodes]:[RouteID]],6,FALSE), VLOOKUP(PrivateSchedule[[#This Row],[re]],RTARoutes[[StageCodes]:[RouteID]],6,FALSE))</f>
        <v>#N/A</v>
      </c>
      <c r="AE2966" t="e" cm="1">
        <f t="array" ref="AE2966">_xlfn.IFS( NOT(ISNA(VLOOKUP(PrivateSchedule[[#This Row],[ow]],RTARoutes[[StageCodes]:[RouteID]],6,FALSE))), "O",  NOT(ISNA(VLOOKUP(PrivateSchedule[[#This Row],[re]],RTARoutes[[StageCodes]:[RouteID]],6,FALSE))), "R")</f>
        <v>#N/A</v>
      </c>
      <c r="AF2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PNJ-*NTL</v>
      </c>
      <c r="AG2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NTL-*PNJ</v>
      </c>
    </row>
    <row r="2967" spans="2:33">
      <c r="B2967" s="171" t="s">
        <v>4504</v>
      </c>
      <c r="C2967" s="172" t="s">
        <v>4505</v>
      </c>
      <c r="E2967" s="176">
        <v>38349</v>
      </c>
      <c r="F2967" s="177">
        <v>45653</v>
      </c>
      <c r="J2967" s="171" t="s">
        <v>4506</v>
      </c>
      <c r="L2967" s="172" t="s">
        <v>16</v>
      </c>
      <c r="M2967" s="198">
        <v>28</v>
      </c>
      <c r="N2967" s="199">
        <v>11</v>
      </c>
      <c r="U2967" t="str">
        <f t="shared" si="184"/>
        <v/>
      </c>
      <c r="AA2967" s="165" t="str">
        <f t="shared" si="185"/>
        <v/>
      </c>
      <c r="AB2967" t="str">
        <f t="shared" si="186"/>
        <v>QPM</v>
      </c>
      <c r="AC2967" t="str">
        <f t="shared" si="187"/>
        <v>GA02T-4384</v>
      </c>
      <c r="AD2967" t="e">
        <f>_xlfn.IFNA(VLOOKUP(PrivateSchedule[[#This Row],[ow]],RTARoutes[[StageCodes]:[RouteID]],6,FALSE), VLOOKUP(PrivateSchedule[[#This Row],[re]],RTARoutes[[StageCodes]:[RouteID]],6,FALSE))</f>
        <v>#N/A</v>
      </c>
      <c r="AE2967" t="e" cm="1">
        <f t="array" ref="AE2967">_xlfn.IFS( NOT(ISNA(VLOOKUP(PrivateSchedule[[#This Row],[ow]],RTARoutes[[StageCodes]:[RouteID]],6,FALSE))), "O",  NOT(ISNA(VLOOKUP(PrivateSchedule[[#This Row],[re]],RTARoutes[[StageCodes]:[RouteID]],6,FALSE))), "R")</f>
        <v>#N/A</v>
      </c>
      <c r="AF2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2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2968" spans="2:33">
      <c r="C2968" s="172" t="s">
        <v>4505</v>
      </c>
      <c r="G2968" s="171" t="s">
        <v>4507</v>
      </c>
      <c r="J2968" s="171" t="s">
        <v>4508</v>
      </c>
      <c r="L2968" s="172" t="s">
        <v>16</v>
      </c>
      <c r="M2968" s="198">
        <v>28</v>
      </c>
      <c r="N2968" s="199">
        <v>11</v>
      </c>
      <c r="O2968" s="171" t="s">
        <v>2586</v>
      </c>
      <c r="T2968" s="173" t="s">
        <v>1048</v>
      </c>
      <c r="U2968" t="str">
        <f t="shared" si="184"/>
        <v>SANGUEM-CURCHOREM</v>
      </c>
      <c r="V2968" s="163">
        <v>0.27777777777777779</v>
      </c>
      <c r="AA2968" s="165" t="str">
        <f t="shared" si="185"/>
        <v/>
      </c>
      <c r="AB2968" t="str">
        <f t="shared" si="186"/>
        <v>QPM</v>
      </c>
      <c r="AC2968" t="str">
        <f t="shared" si="187"/>
        <v>GA02T-4384</v>
      </c>
      <c r="AD2968" t="str">
        <f>_xlfn.IFNA(VLOOKUP(PrivateSchedule[[#This Row],[ow]],RTARoutes[[StageCodes]:[RouteID]],6,FALSE), VLOOKUP(PrivateSchedule[[#This Row],[re]],RTARoutes[[StageCodes]:[RouteID]],6,FALSE))</f>
        <v>PVT158</v>
      </c>
      <c r="AE2968" t="str" cm="1">
        <f t="array" ref="AE2968">_xlfn.IFS( NOT(ISNA(VLOOKUP(PrivateSchedule[[#This Row],[ow]],RTARoutes[[StageCodes]:[RouteID]],6,FALSE))), "O",  NOT(ISNA(VLOOKUP(PrivateSchedule[[#This Row],[re]],RTARoutes[[StageCodes]:[RouteID]],6,FALSE))), "R")</f>
        <v>R</v>
      </c>
      <c r="AF2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69" spans="2:33">
      <c r="O2969" s="171" t="s">
        <v>1048</v>
      </c>
      <c r="T2969" s="173" t="s">
        <v>1890</v>
      </c>
      <c r="U2969" t="str">
        <f t="shared" si="184"/>
        <v>CURCHOREM-MARGAO</v>
      </c>
      <c r="V2969" s="163">
        <v>0.28819444444444442</v>
      </c>
      <c r="AA2969" s="165" t="str">
        <f t="shared" si="185"/>
        <v/>
      </c>
      <c r="AB2969" t="str">
        <f t="shared" si="186"/>
        <v>QPM</v>
      </c>
      <c r="AC2969" t="str">
        <f t="shared" si="187"/>
        <v>GA02T-4384</v>
      </c>
      <c r="AD2969" t="str">
        <f>_xlfn.IFNA(VLOOKUP(PrivateSchedule[[#This Row],[ow]],RTARoutes[[StageCodes]:[RouteID]],6,FALSE), VLOOKUP(PrivateSchedule[[#This Row],[re]],RTARoutes[[StageCodes]:[RouteID]],6,FALSE))</f>
        <v>PVT132</v>
      </c>
      <c r="AE2969" t="str" cm="1">
        <f t="array" ref="AE2969">_xlfn.IFS( NOT(ISNA(VLOOKUP(PrivateSchedule[[#This Row],[ow]],RTARoutes[[StageCodes]:[RouteID]],6,FALSE))), "O",  NOT(ISNA(VLOOKUP(PrivateSchedule[[#This Row],[re]],RTARoutes[[StageCodes]:[RouteID]],6,FALSE))), "R")</f>
        <v>O</v>
      </c>
      <c r="AF2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70" spans="2:33">
      <c r="O2970" s="171" t="s">
        <v>1890</v>
      </c>
      <c r="T2970" s="173" t="s">
        <v>2586</v>
      </c>
      <c r="U2970" t="str">
        <f t="shared" si="184"/>
        <v>MARGAO-SANGUEM</v>
      </c>
      <c r="V2970" s="163">
        <v>0.4375</v>
      </c>
      <c r="AA2970" s="165" t="str">
        <f t="shared" si="185"/>
        <v/>
      </c>
      <c r="AB2970" t="str">
        <f t="shared" si="186"/>
        <v>QPM</v>
      </c>
      <c r="AC2970" t="str">
        <f t="shared" si="187"/>
        <v>GA02T-4384</v>
      </c>
      <c r="AD2970" t="str">
        <f>_xlfn.IFNA(VLOOKUP(PrivateSchedule[[#This Row],[ow]],RTARoutes[[StageCodes]:[RouteID]],6,FALSE), VLOOKUP(PrivateSchedule[[#This Row],[re]],RTARoutes[[StageCodes]:[RouteID]],6,FALSE))</f>
        <v>PVT327</v>
      </c>
      <c r="AE2970" t="str" cm="1">
        <f t="array" ref="AE2970">_xlfn.IFS( NOT(ISNA(VLOOKUP(PrivateSchedule[[#This Row],[ow]],RTARoutes[[StageCodes]:[RouteID]],6,FALSE))), "O",  NOT(ISNA(VLOOKUP(PrivateSchedule[[#This Row],[re]],RTARoutes[[StageCodes]:[RouteID]],6,FALSE))), "R")</f>
        <v>O</v>
      </c>
      <c r="AF2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71" spans="2:33">
      <c r="O2971" s="171" t="s">
        <v>2586</v>
      </c>
      <c r="T2971" s="173" t="s">
        <v>1048</v>
      </c>
      <c r="U2971" t="str">
        <f t="shared" si="184"/>
        <v>SANGUEM-CURCHOREM</v>
      </c>
      <c r="V2971" s="163">
        <v>0.52430555555555558</v>
      </c>
      <c r="AA2971" s="165" t="str">
        <f t="shared" si="185"/>
        <v/>
      </c>
      <c r="AB2971" t="str">
        <f t="shared" si="186"/>
        <v>QPM</v>
      </c>
      <c r="AC2971" t="str">
        <f t="shared" si="187"/>
        <v>GA02T-4384</v>
      </c>
      <c r="AD2971" t="str">
        <f>_xlfn.IFNA(VLOOKUP(PrivateSchedule[[#This Row],[ow]],RTARoutes[[StageCodes]:[RouteID]],6,FALSE), VLOOKUP(PrivateSchedule[[#This Row],[re]],RTARoutes[[StageCodes]:[RouteID]],6,FALSE))</f>
        <v>PVT158</v>
      </c>
      <c r="AE2971" t="str" cm="1">
        <f t="array" ref="AE2971">_xlfn.IFS( NOT(ISNA(VLOOKUP(PrivateSchedule[[#This Row],[ow]],RTARoutes[[StageCodes]:[RouteID]],6,FALSE))), "O",  NOT(ISNA(VLOOKUP(PrivateSchedule[[#This Row],[re]],RTARoutes[[StageCodes]:[RouteID]],6,FALSE))), "R")</f>
        <v>R</v>
      </c>
      <c r="AF2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72" spans="2:33">
      <c r="O2972" s="171" t="s">
        <v>1048</v>
      </c>
      <c r="T2972" s="173" t="s">
        <v>1890</v>
      </c>
      <c r="U2972" t="str">
        <f t="shared" si="184"/>
        <v>CURCHOREM-MARGAO</v>
      </c>
      <c r="V2972" s="163">
        <v>0.54513888888888884</v>
      </c>
      <c r="AA2972" s="165" t="str">
        <f t="shared" si="185"/>
        <v/>
      </c>
      <c r="AB2972" t="str">
        <f t="shared" si="186"/>
        <v>QPM</v>
      </c>
      <c r="AC2972" t="str">
        <f t="shared" si="187"/>
        <v>GA02T-4384</v>
      </c>
      <c r="AD2972" t="str">
        <f>_xlfn.IFNA(VLOOKUP(PrivateSchedule[[#This Row],[ow]],RTARoutes[[StageCodes]:[RouteID]],6,FALSE), VLOOKUP(PrivateSchedule[[#This Row],[re]],RTARoutes[[StageCodes]:[RouteID]],6,FALSE))</f>
        <v>PVT132</v>
      </c>
      <c r="AE2972" t="str" cm="1">
        <f t="array" ref="AE2972">_xlfn.IFS( NOT(ISNA(VLOOKUP(PrivateSchedule[[#This Row],[ow]],RTARoutes[[StageCodes]:[RouteID]],6,FALSE))), "O",  NOT(ISNA(VLOOKUP(PrivateSchedule[[#This Row],[re]],RTARoutes[[StageCodes]:[RouteID]],6,FALSE))), "R")</f>
        <v>O</v>
      </c>
      <c r="AF2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73" spans="2:33">
      <c r="O2973" s="171" t="s">
        <v>1890</v>
      </c>
      <c r="T2973" s="173" t="s">
        <v>2586</v>
      </c>
      <c r="U2973" t="str">
        <f t="shared" si="184"/>
        <v>MARGAO-SANGUEM</v>
      </c>
      <c r="V2973" s="163">
        <v>0.64583333333333337</v>
      </c>
      <c r="AA2973" s="165" t="str">
        <f t="shared" si="185"/>
        <v/>
      </c>
      <c r="AB2973" t="str">
        <f t="shared" si="186"/>
        <v>QPM</v>
      </c>
      <c r="AC2973" t="str">
        <f t="shared" si="187"/>
        <v>GA02T-4384</v>
      </c>
      <c r="AD2973" t="str">
        <f>_xlfn.IFNA(VLOOKUP(PrivateSchedule[[#This Row],[ow]],RTARoutes[[StageCodes]:[RouteID]],6,FALSE), VLOOKUP(PrivateSchedule[[#This Row],[re]],RTARoutes[[StageCodes]:[RouteID]],6,FALSE))</f>
        <v>PVT327</v>
      </c>
      <c r="AE2973" t="str" cm="1">
        <f t="array" ref="AE2973">_xlfn.IFS( NOT(ISNA(VLOOKUP(PrivateSchedule[[#This Row],[ow]],RTARoutes[[StageCodes]:[RouteID]],6,FALSE))), "O",  NOT(ISNA(VLOOKUP(PrivateSchedule[[#This Row],[re]],RTARoutes[[StageCodes]:[RouteID]],6,FALSE))), "R")</f>
        <v>O</v>
      </c>
      <c r="AF2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74" spans="2:33">
      <c r="O2974" s="171" t="s">
        <v>2586</v>
      </c>
      <c r="T2974" s="173" t="s">
        <v>1048</v>
      </c>
      <c r="U2974" t="str">
        <f t="shared" si="184"/>
        <v>SANGUEM-CURCHOREM</v>
      </c>
      <c r="V2974" s="163">
        <v>0.73958333333333337</v>
      </c>
      <c r="AA2974" s="165" t="str">
        <f t="shared" si="185"/>
        <v/>
      </c>
      <c r="AB2974" t="str">
        <f t="shared" si="186"/>
        <v>QPM</v>
      </c>
      <c r="AC2974" t="str">
        <f t="shared" si="187"/>
        <v>GA02T-4384</v>
      </c>
      <c r="AD2974" t="str">
        <f>_xlfn.IFNA(VLOOKUP(PrivateSchedule[[#This Row],[ow]],RTARoutes[[StageCodes]:[RouteID]],6,FALSE), VLOOKUP(PrivateSchedule[[#This Row],[re]],RTARoutes[[StageCodes]:[RouteID]],6,FALSE))</f>
        <v>PVT158</v>
      </c>
      <c r="AE2974" t="str" cm="1">
        <f t="array" ref="AE2974">_xlfn.IFS( NOT(ISNA(VLOOKUP(PrivateSchedule[[#This Row],[ow]],RTARoutes[[StageCodes]:[RouteID]],6,FALSE))), "O",  NOT(ISNA(VLOOKUP(PrivateSchedule[[#This Row],[re]],RTARoutes[[StageCodes]:[RouteID]],6,FALSE))), "R")</f>
        <v>R</v>
      </c>
      <c r="AF2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75" spans="2:33">
      <c r="O2975" s="171" t="s">
        <v>1048</v>
      </c>
      <c r="T2975" s="173" t="s">
        <v>1890</v>
      </c>
      <c r="U2975" t="str">
        <f t="shared" si="184"/>
        <v>CURCHOREM-MARGAO</v>
      </c>
      <c r="V2975" s="163">
        <v>0.76041666666666663</v>
      </c>
      <c r="AA2975" s="165" t="str">
        <f t="shared" si="185"/>
        <v/>
      </c>
      <c r="AB2975" t="str">
        <f t="shared" si="186"/>
        <v>QPM</v>
      </c>
      <c r="AC2975" t="str">
        <f t="shared" si="187"/>
        <v>GA02T-4384</v>
      </c>
      <c r="AD2975" t="str">
        <f>_xlfn.IFNA(VLOOKUP(PrivateSchedule[[#This Row],[ow]],RTARoutes[[StageCodes]:[RouteID]],6,FALSE), VLOOKUP(PrivateSchedule[[#This Row],[re]],RTARoutes[[StageCodes]:[RouteID]],6,FALSE))</f>
        <v>PVT132</v>
      </c>
      <c r="AE2975" t="str" cm="1">
        <f t="array" ref="AE2975">_xlfn.IFS( NOT(ISNA(VLOOKUP(PrivateSchedule[[#This Row],[ow]],RTARoutes[[StageCodes]:[RouteID]],6,FALSE))), "O",  NOT(ISNA(VLOOKUP(PrivateSchedule[[#This Row],[re]],RTARoutes[[StageCodes]:[RouteID]],6,FALSE))), "R")</f>
        <v>O</v>
      </c>
      <c r="AF2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76" spans="2:33">
      <c r="O2976" s="171" t="s">
        <v>1890</v>
      </c>
      <c r="T2976" s="173" t="s">
        <v>2586</v>
      </c>
      <c r="U2976" t="str">
        <f t="shared" si="184"/>
        <v>MARGAO-SANGUEM</v>
      </c>
      <c r="V2976" s="163">
        <v>0.83333333333333337</v>
      </c>
      <c r="AA2976" s="165" t="str">
        <f t="shared" si="185"/>
        <v/>
      </c>
      <c r="AB2976" t="str">
        <f t="shared" si="186"/>
        <v>QPM</v>
      </c>
      <c r="AC2976" t="str">
        <f t="shared" si="187"/>
        <v>GA02T-4384</v>
      </c>
      <c r="AD2976" t="str">
        <f>_xlfn.IFNA(VLOOKUP(PrivateSchedule[[#This Row],[ow]],RTARoutes[[StageCodes]:[RouteID]],6,FALSE), VLOOKUP(PrivateSchedule[[#This Row],[re]],RTARoutes[[StageCodes]:[RouteID]],6,FALSE))</f>
        <v>PVT327</v>
      </c>
      <c r="AE2976" t="str" cm="1">
        <f t="array" ref="AE2976">_xlfn.IFS( NOT(ISNA(VLOOKUP(PrivateSchedule[[#This Row],[ow]],RTARoutes[[StageCodes]:[RouteID]],6,FALSE))), "O",  NOT(ISNA(VLOOKUP(PrivateSchedule[[#This Row],[re]],RTARoutes[[StageCodes]:[RouteID]],6,FALSE))), "R")</f>
        <v>O</v>
      </c>
      <c r="AF2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77" spans="2:33">
      <c r="B2977" s="171" t="s">
        <v>4492</v>
      </c>
      <c r="C2977" s="172" t="s">
        <v>4454</v>
      </c>
      <c r="E2977" s="176">
        <v>38411</v>
      </c>
      <c r="F2977" s="177">
        <v>45746</v>
      </c>
      <c r="G2977" s="171" t="s">
        <v>4509</v>
      </c>
      <c r="J2977" s="171" t="s">
        <v>4510</v>
      </c>
      <c r="L2977" s="172" t="s">
        <v>16</v>
      </c>
      <c r="M2977" s="198">
        <v>32</v>
      </c>
      <c r="N2977" s="199">
        <v>12</v>
      </c>
      <c r="O2977" s="171" t="s">
        <v>2980</v>
      </c>
      <c r="T2977" s="173" t="s">
        <v>1048</v>
      </c>
      <c r="U2977" t="str">
        <f t="shared" si="184"/>
        <v>UGUEM-CURCHOREM</v>
      </c>
      <c r="V2977" s="163">
        <v>0.28819444444444442</v>
      </c>
      <c r="AA2977" s="165" t="str">
        <f t="shared" si="185"/>
        <v/>
      </c>
      <c r="AB2977" t="str">
        <f t="shared" si="186"/>
        <v>QPM</v>
      </c>
      <c r="AC2977" t="str">
        <f t="shared" si="187"/>
        <v>GA09U-5394</v>
      </c>
      <c r="AD2977" t="str">
        <f>_xlfn.IFNA(VLOOKUP(PrivateSchedule[[#This Row],[ow]],RTARoutes[[StageCodes]:[RouteID]],6,FALSE), VLOOKUP(PrivateSchedule[[#This Row],[re]],RTARoutes[[StageCodes]:[RouteID]],6,FALSE))</f>
        <v>PVT164</v>
      </c>
      <c r="AE2977" t="str" cm="1">
        <f t="array" ref="AE2977">_xlfn.IFS( NOT(ISNA(VLOOKUP(PrivateSchedule[[#This Row],[ow]],RTARoutes[[StageCodes]:[RouteID]],6,FALSE))), "O",  NOT(ISNA(VLOOKUP(PrivateSchedule[[#This Row],[re]],RTARoutes[[StageCodes]:[RouteID]],6,FALSE))), "R")</f>
        <v>R</v>
      </c>
      <c r="AF2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UGE-*CUR</v>
      </c>
      <c r="AG2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CUR-*UGE</v>
      </c>
    </row>
    <row r="2978" spans="2:33">
      <c r="O2978" s="171" t="s">
        <v>1048</v>
      </c>
      <c r="T2978" s="173" t="s">
        <v>1890</v>
      </c>
      <c r="U2978" t="str">
        <f t="shared" si="184"/>
        <v>CURCHOREM-MARGAO</v>
      </c>
      <c r="V2978" s="163">
        <v>0.30555555555555558</v>
      </c>
      <c r="AA2978" s="165" t="str">
        <f t="shared" si="185"/>
        <v/>
      </c>
      <c r="AB2978" t="str">
        <f t="shared" si="186"/>
        <v>QPM</v>
      </c>
      <c r="AC2978" t="str">
        <f t="shared" si="187"/>
        <v>GA09U-5394</v>
      </c>
      <c r="AD2978" t="str">
        <f>_xlfn.IFNA(VLOOKUP(PrivateSchedule[[#This Row],[ow]],RTARoutes[[StageCodes]:[RouteID]],6,FALSE), VLOOKUP(PrivateSchedule[[#This Row],[re]],RTARoutes[[StageCodes]:[RouteID]],6,FALSE))</f>
        <v>PVT132</v>
      </c>
      <c r="AE2978" t="str" cm="1">
        <f t="array" ref="AE2978">_xlfn.IFS( NOT(ISNA(VLOOKUP(PrivateSchedule[[#This Row],[ow]],RTARoutes[[StageCodes]:[RouteID]],6,FALSE))), "O",  NOT(ISNA(VLOOKUP(PrivateSchedule[[#This Row],[re]],RTARoutes[[StageCodes]:[RouteID]],6,FALSE))), "R")</f>
        <v>O</v>
      </c>
      <c r="AF2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79" spans="2:33">
      <c r="O2979" s="171" t="s">
        <v>1890</v>
      </c>
      <c r="T2979" s="173" t="s">
        <v>2586</v>
      </c>
      <c r="U2979" t="str">
        <f t="shared" si="184"/>
        <v>MARGAO-SANGUEM</v>
      </c>
      <c r="V2979" s="163">
        <v>0.35416666666666669</v>
      </c>
      <c r="AA2979" s="165" t="str">
        <f t="shared" si="185"/>
        <v/>
      </c>
      <c r="AB2979" t="str">
        <f t="shared" si="186"/>
        <v>QPM</v>
      </c>
      <c r="AC2979" t="str">
        <f t="shared" si="187"/>
        <v>GA09U-5394</v>
      </c>
      <c r="AD2979" t="str">
        <f>_xlfn.IFNA(VLOOKUP(PrivateSchedule[[#This Row],[ow]],RTARoutes[[StageCodes]:[RouteID]],6,FALSE), VLOOKUP(PrivateSchedule[[#This Row],[re]],RTARoutes[[StageCodes]:[RouteID]],6,FALSE))</f>
        <v>PVT327</v>
      </c>
      <c r="AE2979" t="str" cm="1">
        <f t="array" ref="AE2979">_xlfn.IFS( NOT(ISNA(VLOOKUP(PrivateSchedule[[#This Row],[ow]],RTARoutes[[StageCodes]:[RouteID]],6,FALSE))), "O",  NOT(ISNA(VLOOKUP(PrivateSchedule[[#This Row],[re]],RTARoutes[[StageCodes]:[RouteID]],6,FALSE))), "R")</f>
        <v>O</v>
      </c>
      <c r="AF2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80" spans="2:33">
      <c r="O2980" s="171" t="s">
        <v>2586</v>
      </c>
      <c r="T2980" s="173" t="s">
        <v>1048</v>
      </c>
      <c r="U2980" t="str">
        <f t="shared" si="184"/>
        <v>SANGUEM-CURCHOREM</v>
      </c>
      <c r="V2980" s="163">
        <v>0.41319444444444442</v>
      </c>
      <c r="AA2980" s="165" t="str">
        <f t="shared" si="185"/>
        <v/>
      </c>
      <c r="AB2980" t="str">
        <f t="shared" si="186"/>
        <v>QPM</v>
      </c>
      <c r="AC2980" t="str">
        <f t="shared" si="187"/>
        <v>GA09U-5394</v>
      </c>
      <c r="AD2980" t="str">
        <f>_xlfn.IFNA(VLOOKUP(PrivateSchedule[[#This Row],[ow]],RTARoutes[[StageCodes]:[RouteID]],6,FALSE), VLOOKUP(PrivateSchedule[[#This Row],[re]],RTARoutes[[StageCodes]:[RouteID]],6,FALSE))</f>
        <v>PVT158</v>
      </c>
      <c r="AE2980" t="str" cm="1">
        <f t="array" ref="AE2980">_xlfn.IFS( NOT(ISNA(VLOOKUP(PrivateSchedule[[#This Row],[ow]],RTARoutes[[StageCodes]:[RouteID]],6,FALSE))), "O",  NOT(ISNA(VLOOKUP(PrivateSchedule[[#This Row],[re]],RTARoutes[[StageCodes]:[RouteID]],6,FALSE))), "R")</f>
        <v>R</v>
      </c>
      <c r="AF2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81" spans="2:33">
      <c r="O2981" s="171" t="s">
        <v>1048</v>
      </c>
      <c r="T2981" s="173" t="s">
        <v>1890</v>
      </c>
      <c r="U2981" t="str">
        <f t="shared" si="184"/>
        <v>CURCHOREM-MARGAO</v>
      </c>
      <c r="V2981" s="163">
        <v>0.43055555555555558</v>
      </c>
      <c r="AA2981" s="165" t="str">
        <f t="shared" si="185"/>
        <v/>
      </c>
      <c r="AB2981" t="str">
        <f t="shared" si="186"/>
        <v>QPM</v>
      </c>
      <c r="AC2981" t="str">
        <f t="shared" si="187"/>
        <v>GA09U-5394</v>
      </c>
      <c r="AD2981" t="str">
        <f>_xlfn.IFNA(VLOOKUP(PrivateSchedule[[#This Row],[ow]],RTARoutes[[StageCodes]:[RouteID]],6,FALSE), VLOOKUP(PrivateSchedule[[#This Row],[re]],RTARoutes[[StageCodes]:[RouteID]],6,FALSE))</f>
        <v>PVT132</v>
      </c>
      <c r="AE2981" t="str" cm="1">
        <f t="array" ref="AE2981">_xlfn.IFS( NOT(ISNA(VLOOKUP(PrivateSchedule[[#This Row],[ow]],RTARoutes[[StageCodes]:[RouteID]],6,FALSE))), "O",  NOT(ISNA(VLOOKUP(PrivateSchedule[[#This Row],[re]],RTARoutes[[StageCodes]:[RouteID]],6,FALSE))), "R")</f>
        <v>O</v>
      </c>
      <c r="AF2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82" spans="2:33">
      <c r="O2982" s="171" t="s">
        <v>1890</v>
      </c>
      <c r="T2982" s="173" t="s">
        <v>2586</v>
      </c>
      <c r="U2982" t="str">
        <f t="shared" si="184"/>
        <v>MARGAO-SANGUEM</v>
      </c>
      <c r="V2982" s="163">
        <v>0.53819444444444442</v>
      </c>
      <c r="AA2982" s="165" t="str">
        <f t="shared" si="185"/>
        <v/>
      </c>
      <c r="AB2982" t="str">
        <f t="shared" si="186"/>
        <v>QPM</v>
      </c>
      <c r="AC2982" t="str">
        <f t="shared" si="187"/>
        <v>GA09U-5394</v>
      </c>
      <c r="AD2982" t="str">
        <f>_xlfn.IFNA(VLOOKUP(PrivateSchedule[[#This Row],[ow]],RTARoutes[[StageCodes]:[RouteID]],6,FALSE), VLOOKUP(PrivateSchedule[[#This Row],[re]],RTARoutes[[StageCodes]:[RouteID]],6,FALSE))</f>
        <v>PVT327</v>
      </c>
      <c r="AE2982" t="str" cm="1">
        <f t="array" ref="AE2982">_xlfn.IFS( NOT(ISNA(VLOOKUP(PrivateSchedule[[#This Row],[ow]],RTARoutes[[StageCodes]:[RouteID]],6,FALSE))), "O",  NOT(ISNA(VLOOKUP(PrivateSchedule[[#This Row],[re]],RTARoutes[[StageCodes]:[RouteID]],6,FALSE))), "R")</f>
        <v>O</v>
      </c>
      <c r="AF2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2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2983" spans="2:33">
      <c r="O2983" s="171" t="s">
        <v>2586</v>
      </c>
      <c r="T2983" s="173" t="s">
        <v>1048</v>
      </c>
      <c r="U2983" t="str">
        <f t="shared" si="184"/>
        <v>SANGUEM-CURCHOREM</v>
      </c>
      <c r="V2983" s="163">
        <v>0.61805555555555558</v>
      </c>
      <c r="AA2983" s="165" t="str">
        <f t="shared" si="185"/>
        <v/>
      </c>
      <c r="AB2983" t="str">
        <f t="shared" si="186"/>
        <v>QPM</v>
      </c>
      <c r="AC2983" t="str">
        <f t="shared" si="187"/>
        <v>GA09U-5394</v>
      </c>
      <c r="AD2983" t="str">
        <f>_xlfn.IFNA(VLOOKUP(PrivateSchedule[[#This Row],[ow]],RTARoutes[[StageCodes]:[RouteID]],6,FALSE), VLOOKUP(PrivateSchedule[[#This Row],[re]],RTARoutes[[StageCodes]:[RouteID]],6,FALSE))</f>
        <v>PVT158</v>
      </c>
      <c r="AE2983" t="str" cm="1">
        <f t="array" ref="AE2983">_xlfn.IFS( NOT(ISNA(VLOOKUP(PrivateSchedule[[#This Row],[ow]],RTARoutes[[StageCodes]:[RouteID]],6,FALSE))), "O",  NOT(ISNA(VLOOKUP(PrivateSchedule[[#This Row],[re]],RTARoutes[[StageCodes]:[RouteID]],6,FALSE))), "R")</f>
        <v>R</v>
      </c>
      <c r="AF2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84" spans="2:33">
      <c r="O2984" s="171" t="s">
        <v>1048</v>
      </c>
      <c r="T2984" s="173" t="s">
        <v>1890</v>
      </c>
      <c r="U2984" t="str">
        <f t="shared" si="184"/>
        <v>CURCHOREM-MARGAO</v>
      </c>
      <c r="V2984" s="163">
        <v>0.63541666666666663</v>
      </c>
      <c r="AA2984" s="165" t="str">
        <f t="shared" si="185"/>
        <v/>
      </c>
      <c r="AB2984" t="str">
        <f t="shared" si="186"/>
        <v>QPM</v>
      </c>
      <c r="AC2984" t="str">
        <f t="shared" si="187"/>
        <v>GA09U-5394</v>
      </c>
      <c r="AD2984" t="str">
        <f>_xlfn.IFNA(VLOOKUP(PrivateSchedule[[#This Row],[ow]],RTARoutes[[StageCodes]:[RouteID]],6,FALSE), VLOOKUP(PrivateSchedule[[#This Row],[re]],RTARoutes[[StageCodes]:[RouteID]],6,FALSE))</f>
        <v>PVT132</v>
      </c>
      <c r="AE2984" t="str" cm="1">
        <f t="array" ref="AE2984">_xlfn.IFS( NOT(ISNA(VLOOKUP(PrivateSchedule[[#This Row],[ow]],RTARoutes[[StageCodes]:[RouteID]],6,FALSE))), "O",  NOT(ISNA(VLOOKUP(PrivateSchedule[[#This Row],[re]],RTARoutes[[StageCodes]:[RouteID]],6,FALSE))), "R")</f>
        <v>O</v>
      </c>
      <c r="AF2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85" spans="2:33">
      <c r="O2985" s="171" t="s">
        <v>1890</v>
      </c>
      <c r="T2985" s="173" t="s">
        <v>2980</v>
      </c>
      <c r="U2985" t="str">
        <f t="shared" si="184"/>
        <v>MARGAO-UGUEM</v>
      </c>
      <c r="V2985" s="163">
        <v>0.70486111111111116</v>
      </c>
      <c r="AA2985" s="165" t="str">
        <f t="shared" si="185"/>
        <v/>
      </c>
      <c r="AB2985" t="str">
        <f t="shared" si="186"/>
        <v>QPM</v>
      </c>
      <c r="AC2985" t="str">
        <f t="shared" si="187"/>
        <v>GA09U-5394</v>
      </c>
      <c r="AD2985" t="str">
        <f>_xlfn.IFNA(VLOOKUP(PrivateSchedule[[#This Row],[ow]],RTARoutes[[StageCodes]:[RouteID]],6,FALSE), VLOOKUP(PrivateSchedule[[#This Row],[re]],RTARoutes[[StageCodes]:[RouteID]],6,FALSE))</f>
        <v>PVT343</v>
      </c>
      <c r="AE2985" t="str" cm="1">
        <f t="array" ref="AE2985">_xlfn.IFS( NOT(ISNA(VLOOKUP(PrivateSchedule[[#This Row],[ow]],RTARoutes[[StageCodes]:[RouteID]],6,FALSE))), "O",  NOT(ISNA(VLOOKUP(PrivateSchedule[[#This Row],[re]],RTARoutes[[StageCodes]:[RouteID]],6,FALSE))), "R")</f>
        <v>O</v>
      </c>
      <c r="AF2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MRG-*UGE</v>
      </c>
      <c r="AG2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UGE-*MRG</v>
      </c>
    </row>
    <row r="2986" spans="2:33">
      <c r="O2986" s="171" t="s">
        <v>2980</v>
      </c>
      <c r="T2986" s="173" t="s">
        <v>2586</v>
      </c>
      <c r="U2986" t="str">
        <f t="shared" si="184"/>
        <v>UGUEM-SANGUEM</v>
      </c>
      <c r="V2986" s="163">
        <v>0.76041666666666663</v>
      </c>
      <c r="AA2986" s="165" t="str">
        <f t="shared" si="185"/>
        <v/>
      </c>
      <c r="AB2986" t="str">
        <f t="shared" si="186"/>
        <v>QPM</v>
      </c>
      <c r="AC2986" t="str">
        <f t="shared" si="187"/>
        <v>GA09U-5394</v>
      </c>
      <c r="AD2986" t="str">
        <f>_xlfn.IFNA(VLOOKUP(PrivateSchedule[[#This Row],[ow]],RTARoutes[[StageCodes]:[RouteID]],6,FALSE), VLOOKUP(PrivateSchedule[[#This Row],[re]],RTARoutes[[StageCodes]:[RouteID]],6,FALSE))</f>
        <v>PVT470</v>
      </c>
      <c r="AE2986" t="str" cm="1">
        <f t="array" ref="AE2986">_xlfn.IFS( NOT(ISNA(VLOOKUP(PrivateSchedule[[#This Row],[ow]],RTARoutes[[StageCodes]:[RouteID]],6,FALSE))), "O",  NOT(ISNA(VLOOKUP(PrivateSchedule[[#This Row],[re]],RTARoutes[[StageCodes]:[RouteID]],6,FALSE))), "R")</f>
        <v>R</v>
      </c>
      <c r="AF2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2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2987" spans="2:33">
      <c r="O2987" s="171" t="s">
        <v>2586</v>
      </c>
      <c r="T2987" s="173" t="s">
        <v>1048</v>
      </c>
      <c r="U2987" t="str">
        <f t="shared" si="184"/>
        <v>SANGUEM-CURCHOREM</v>
      </c>
      <c r="V2987" s="163">
        <v>0.76736111111111116</v>
      </c>
      <c r="AA2987" s="165" t="str">
        <f t="shared" si="185"/>
        <v/>
      </c>
      <c r="AB2987" t="str">
        <f t="shared" si="186"/>
        <v>QPM</v>
      </c>
      <c r="AC2987" t="str">
        <f t="shared" si="187"/>
        <v>GA09U-5394</v>
      </c>
      <c r="AD2987" t="str">
        <f>_xlfn.IFNA(VLOOKUP(PrivateSchedule[[#This Row],[ow]],RTARoutes[[StageCodes]:[RouteID]],6,FALSE), VLOOKUP(PrivateSchedule[[#This Row],[re]],RTARoutes[[StageCodes]:[RouteID]],6,FALSE))</f>
        <v>PVT158</v>
      </c>
      <c r="AE2987" t="str" cm="1">
        <f t="array" ref="AE2987">_xlfn.IFS( NOT(ISNA(VLOOKUP(PrivateSchedule[[#This Row],[ow]],RTARoutes[[StageCodes]:[RouteID]],6,FALSE))), "O",  NOT(ISNA(VLOOKUP(PrivateSchedule[[#This Row],[re]],RTARoutes[[StageCodes]:[RouteID]],6,FALSE))), "R")</f>
        <v>R</v>
      </c>
      <c r="AF2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2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2988" spans="2:33">
      <c r="B2988" s="171" t="s">
        <v>4511</v>
      </c>
      <c r="C2988" s="172" t="s">
        <v>4512</v>
      </c>
      <c r="E2988" s="176">
        <v>38196</v>
      </c>
      <c r="F2988" s="177">
        <v>44552</v>
      </c>
      <c r="G2988" s="171" t="s">
        <v>4513</v>
      </c>
      <c r="J2988" s="171" t="s">
        <v>4514</v>
      </c>
      <c r="L2988" s="172" t="s">
        <v>16</v>
      </c>
      <c r="M2988" s="198">
        <v>28</v>
      </c>
      <c r="N2988" s="199">
        <v>11</v>
      </c>
      <c r="O2988" s="171" t="s">
        <v>3525</v>
      </c>
      <c r="T2988" s="173" t="s">
        <v>1890</v>
      </c>
      <c r="U2988" t="str">
        <f t="shared" si="184"/>
        <v>Muskaurem (Tisk)-MARGAO</v>
      </c>
      <c r="V2988" s="163">
        <v>0.28125</v>
      </c>
      <c r="AA2988" s="165" t="str">
        <f t="shared" si="185"/>
        <v/>
      </c>
      <c r="AB2988" t="str">
        <f t="shared" si="186"/>
        <v>QPM</v>
      </c>
      <c r="AC2988" t="str">
        <f t="shared" si="187"/>
        <v>GA09U-5594</v>
      </c>
      <c r="AD2988" t="str">
        <f>_xlfn.IFNA(VLOOKUP(PrivateSchedule[[#This Row],[ow]],RTARoutes[[StageCodes]:[RouteID]],6,FALSE), VLOOKUP(PrivateSchedule[[#This Row],[re]],RTARoutes[[StageCodes]:[RouteID]],6,FALSE))</f>
        <v>PVT276</v>
      </c>
      <c r="AE2988" t="str" cm="1">
        <f t="array" ref="AE2988">_xlfn.IFS( NOT(ISNA(VLOOKUP(PrivateSchedule[[#This Row],[ow]],RTARoutes[[StageCodes]:[RouteID]],6,FALSE))), "O",  NOT(ISNA(VLOOKUP(PrivateSchedule[[#This Row],[re]],RTARoutes[[StageCodes]:[RouteID]],6,FALSE))), "R")</f>
        <v>O</v>
      </c>
      <c r="AF2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MKM-*MRG</v>
      </c>
      <c r="AG2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MRG-*MKM</v>
      </c>
    </row>
    <row r="2989" spans="2:33">
      <c r="O2989" s="171" t="s">
        <v>1890</v>
      </c>
      <c r="T2989" s="173" t="s">
        <v>1048</v>
      </c>
      <c r="U2989" t="str">
        <f t="shared" si="184"/>
        <v>MARGAO-CURCHOREM</v>
      </c>
      <c r="V2989" s="163">
        <v>0.35069444444444442</v>
      </c>
      <c r="AA2989" s="165" t="str">
        <f t="shared" si="185"/>
        <v/>
      </c>
      <c r="AB2989" t="str">
        <f t="shared" si="186"/>
        <v>QPM</v>
      </c>
      <c r="AC2989" t="str">
        <f t="shared" si="187"/>
        <v>GA09U-5594</v>
      </c>
      <c r="AD2989" t="str">
        <f>_xlfn.IFNA(VLOOKUP(PrivateSchedule[[#This Row],[ow]],RTARoutes[[StageCodes]:[RouteID]],6,FALSE), VLOOKUP(PrivateSchedule[[#This Row],[re]],RTARoutes[[StageCodes]:[RouteID]],6,FALSE))</f>
        <v>PVT132</v>
      </c>
      <c r="AE2989" t="str" cm="1">
        <f t="array" ref="AE2989">_xlfn.IFS( NOT(ISNA(VLOOKUP(PrivateSchedule[[#This Row],[ow]],RTARoutes[[StageCodes]:[RouteID]],6,FALSE))), "O",  NOT(ISNA(VLOOKUP(PrivateSchedule[[#This Row],[re]],RTARoutes[[StageCodes]:[RouteID]],6,FALSE))), "R")</f>
        <v>R</v>
      </c>
      <c r="AF2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2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2990" spans="2:33">
      <c r="O2990" s="171" t="s">
        <v>1048</v>
      </c>
      <c r="T2990" s="173" t="s">
        <v>3527</v>
      </c>
      <c r="U2990" t="str">
        <f t="shared" si="184"/>
        <v>CURCHOREM-Sulkornem</v>
      </c>
      <c r="V2990" s="163">
        <v>0.4375</v>
      </c>
      <c r="AA2990" s="165" t="str">
        <f t="shared" si="185"/>
        <v/>
      </c>
      <c r="AB2990" t="str">
        <f t="shared" si="186"/>
        <v>QPM</v>
      </c>
      <c r="AC2990" t="str">
        <f t="shared" si="187"/>
        <v>GA09U-5594</v>
      </c>
      <c r="AD2990" t="str">
        <f>_xlfn.IFNA(VLOOKUP(PrivateSchedule[[#This Row],[ow]],RTARoutes[[StageCodes]:[RouteID]],6,FALSE), VLOOKUP(PrivateSchedule[[#This Row],[re]],RTARoutes[[StageCodes]:[RouteID]],6,FALSE))</f>
        <v>PVT160</v>
      </c>
      <c r="AE2990" t="str" cm="1">
        <f t="array" ref="AE2990">_xlfn.IFS( NOT(ISNA(VLOOKUP(PrivateSchedule[[#This Row],[ow]],RTARoutes[[StageCodes]:[RouteID]],6,FALSE))), "O",  NOT(ISNA(VLOOKUP(PrivateSchedule[[#This Row],[re]],RTARoutes[[StageCodes]:[RouteID]],6,FALSE))), "R")</f>
        <v>O</v>
      </c>
      <c r="AF2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CUR-*SKM</v>
      </c>
      <c r="AG2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SKM-*CUR</v>
      </c>
    </row>
    <row r="2991" spans="2:33">
      <c r="O2991" s="171" t="s">
        <v>3527</v>
      </c>
      <c r="T2991" s="173" t="s">
        <v>1048</v>
      </c>
      <c r="U2991" t="str">
        <f t="shared" si="184"/>
        <v>Sulkornem-CURCHOREM</v>
      </c>
      <c r="V2991" s="163">
        <v>0.47916666666666669</v>
      </c>
      <c r="AA2991" s="165" t="str">
        <f t="shared" si="185"/>
        <v/>
      </c>
      <c r="AB2991" t="str">
        <f t="shared" si="186"/>
        <v>QPM</v>
      </c>
      <c r="AC2991" t="str">
        <f t="shared" si="187"/>
        <v>GA09U-5594</v>
      </c>
      <c r="AD2991" t="str">
        <f>_xlfn.IFNA(VLOOKUP(PrivateSchedule[[#This Row],[ow]],RTARoutes[[StageCodes]:[RouteID]],6,FALSE), VLOOKUP(PrivateSchedule[[#This Row],[re]],RTARoutes[[StageCodes]:[RouteID]],6,FALSE))</f>
        <v>PVT160</v>
      </c>
      <c r="AE2991" t="str" cm="1">
        <f t="array" ref="AE2991">_xlfn.IFS( NOT(ISNA(VLOOKUP(PrivateSchedule[[#This Row],[ow]],RTARoutes[[StageCodes]:[RouteID]],6,FALSE))), "O",  NOT(ISNA(VLOOKUP(PrivateSchedule[[#This Row],[re]],RTARoutes[[StageCodes]:[RouteID]],6,FALSE))), "R")</f>
        <v>R</v>
      </c>
      <c r="AF2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SKM-*CUR</v>
      </c>
      <c r="AG2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CUR-*SKM</v>
      </c>
    </row>
    <row r="2992" spans="2:33">
      <c r="O2992" s="171" t="s">
        <v>1048</v>
      </c>
      <c r="T2992" s="173" t="s">
        <v>2140</v>
      </c>
      <c r="U2992" t="str">
        <f t="shared" si="184"/>
        <v>CURCHOREM-NETURLIM</v>
      </c>
      <c r="V2992" s="163">
        <v>0.54166666666666663</v>
      </c>
      <c r="AA2992" s="165" t="str">
        <f t="shared" si="185"/>
        <v/>
      </c>
      <c r="AB2992" t="str">
        <f t="shared" si="186"/>
        <v>QPM</v>
      </c>
      <c r="AC2992" t="str">
        <f t="shared" si="187"/>
        <v>GA09U-5594</v>
      </c>
      <c r="AD2992" t="str">
        <f>_xlfn.IFNA(VLOOKUP(PrivateSchedule[[#This Row],[ow]],RTARoutes[[StageCodes]:[RouteID]],6,FALSE), VLOOKUP(PrivateSchedule[[#This Row],[re]],RTARoutes[[StageCodes]:[RouteID]],6,FALSE))</f>
        <v>PVT150</v>
      </c>
      <c r="AE2992" t="str" cm="1">
        <f t="array" ref="AE2992">_xlfn.IFS( NOT(ISNA(VLOOKUP(PrivateSchedule[[#This Row],[ow]],RTARoutes[[StageCodes]:[RouteID]],6,FALSE))), "O",  NOT(ISNA(VLOOKUP(PrivateSchedule[[#This Row],[re]],RTARoutes[[StageCodes]:[RouteID]],6,FALSE))), "R")</f>
        <v>O</v>
      </c>
      <c r="AF2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2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2993" spans="2:33">
      <c r="O2993" s="171" t="s">
        <v>2140</v>
      </c>
      <c r="P2993" s="172" t="s">
        <v>4515</v>
      </c>
      <c r="T2993" s="173" t="s">
        <v>1048</v>
      </c>
      <c r="U2993" t="str">
        <f t="shared" si="184"/>
        <v/>
      </c>
      <c r="V2993" s="163">
        <v>0.64930555555555558</v>
      </c>
      <c r="AA2993" s="165" t="str">
        <f t="shared" si="185"/>
        <v/>
      </c>
      <c r="AB2993" t="str">
        <f t="shared" si="186"/>
        <v>QPM</v>
      </c>
      <c r="AC2993" t="str">
        <f t="shared" si="187"/>
        <v>GA09U-5594</v>
      </c>
      <c r="AD2993" t="e">
        <f>_xlfn.IFNA(VLOOKUP(PrivateSchedule[[#This Row],[ow]],RTARoutes[[StageCodes]:[RouteID]],6,FALSE), VLOOKUP(PrivateSchedule[[#This Row],[re]],RTARoutes[[StageCodes]:[RouteID]],6,FALSE))</f>
        <v>#N/A</v>
      </c>
      <c r="AE2993" t="e" cm="1">
        <f t="array" ref="AE2993">_xlfn.IFS( NOT(ISNA(VLOOKUP(PrivateSchedule[[#This Row],[ow]],RTARoutes[[StageCodes]:[RouteID]],6,FALSE))), "O",  NOT(ISNA(VLOOKUP(PrivateSchedule[[#This Row],[re]],RTARoutes[[StageCodes]:[RouteID]],6,FALSE))), "R")</f>
        <v>#N/A</v>
      </c>
      <c r="AF2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NTL-*VCR Tisk-*CUR</v>
      </c>
      <c r="AG2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CUR-*VCR Tisk-*NTL</v>
      </c>
    </row>
    <row r="2994" spans="2:33">
      <c r="O2994" s="171" t="s">
        <v>1048</v>
      </c>
      <c r="T2994" s="173" t="s">
        <v>1890</v>
      </c>
      <c r="U2994" t="str">
        <f t="shared" si="184"/>
        <v>CURCHOREM-MARGAO</v>
      </c>
      <c r="V2994" s="163">
        <v>0.71527777777777779</v>
      </c>
      <c r="AA2994" s="165" t="str">
        <f t="shared" si="185"/>
        <v/>
      </c>
      <c r="AB2994" t="str">
        <f t="shared" si="186"/>
        <v>QPM</v>
      </c>
      <c r="AC2994" t="str">
        <f t="shared" si="187"/>
        <v>GA09U-5594</v>
      </c>
      <c r="AD2994" t="str">
        <f>_xlfn.IFNA(VLOOKUP(PrivateSchedule[[#This Row],[ow]],RTARoutes[[StageCodes]:[RouteID]],6,FALSE), VLOOKUP(PrivateSchedule[[#This Row],[re]],RTARoutes[[StageCodes]:[RouteID]],6,FALSE))</f>
        <v>PVT132</v>
      </c>
      <c r="AE2994" t="str" cm="1">
        <f t="array" ref="AE2994">_xlfn.IFS( NOT(ISNA(VLOOKUP(PrivateSchedule[[#This Row],[ow]],RTARoutes[[StageCodes]:[RouteID]],6,FALSE))), "O",  NOT(ISNA(VLOOKUP(PrivateSchedule[[#This Row],[re]],RTARoutes[[StageCodes]:[RouteID]],6,FALSE))), "R")</f>
        <v>O</v>
      </c>
      <c r="AF2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2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2995" spans="2:33">
      <c r="O2995" s="171" t="s">
        <v>1890</v>
      </c>
      <c r="T2995" s="173" t="s">
        <v>3525</v>
      </c>
      <c r="U2995" t="str">
        <f t="shared" si="184"/>
        <v>MARGAO-Muskaurem (Tisk)</v>
      </c>
      <c r="V2995" s="163">
        <v>0.76736111111111116</v>
      </c>
      <c r="AA2995" s="165" t="str">
        <f t="shared" si="185"/>
        <v/>
      </c>
      <c r="AB2995" t="str">
        <f t="shared" si="186"/>
        <v>QPM</v>
      </c>
      <c r="AC2995" t="str">
        <f t="shared" si="187"/>
        <v>GA09U-5594</v>
      </c>
      <c r="AD2995" t="str">
        <f>_xlfn.IFNA(VLOOKUP(PrivateSchedule[[#This Row],[ow]],RTARoutes[[StageCodes]:[RouteID]],6,FALSE), VLOOKUP(PrivateSchedule[[#This Row],[re]],RTARoutes[[StageCodes]:[RouteID]],6,FALSE))</f>
        <v>PVT276</v>
      </c>
      <c r="AE2995" t="str" cm="1">
        <f t="array" ref="AE2995">_xlfn.IFS( NOT(ISNA(VLOOKUP(PrivateSchedule[[#This Row],[ow]],RTARoutes[[StageCodes]:[RouteID]],6,FALSE))), "O",  NOT(ISNA(VLOOKUP(PrivateSchedule[[#This Row],[re]],RTARoutes[[StageCodes]:[RouteID]],6,FALSE))), "R")</f>
        <v>R</v>
      </c>
      <c r="AF2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MRG-*MKM</v>
      </c>
      <c r="AG2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MKM-*MRG</v>
      </c>
    </row>
    <row r="2996" spans="2:33">
      <c r="O2996" s="171" t="s">
        <v>3525</v>
      </c>
      <c r="T2996" s="173" t="s">
        <v>1048</v>
      </c>
      <c r="U2996" t="str">
        <f t="shared" si="184"/>
        <v>Muskaurem (Tisk)-CURCHOREM</v>
      </c>
      <c r="V2996" s="163">
        <v>0.78125</v>
      </c>
      <c r="AA2996" s="165" t="str">
        <f t="shared" si="185"/>
        <v/>
      </c>
      <c r="AB2996" t="str">
        <f t="shared" si="186"/>
        <v>QPM</v>
      </c>
      <c r="AC2996" t="str">
        <f t="shared" si="187"/>
        <v>GA09U-5594</v>
      </c>
      <c r="AD2996" t="e">
        <f>_xlfn.IFNA(VLOOKUP(PrivateSchedule[[#This Row],[ow]],RTARoutes[[StageCodes]:[RouteID]],6,FALSE), VLOOKUP(PrivateSchedule[[#This Row],[re]],RTARoutes[[StageCodes]:[RouteID]],6,FALSE))</f>
        <v>#N/A</v>
      </c>
      <c r="AE2996" t="e" cm="1">
        <f t="array" ref="AE2996">_xlfn.IFS( NOT(ISNA(VLOOKUP(PrivateSchedule[[#This Row],[ow]],RTARoutes[[StageCodes]:[RouteID]],6,FALSE))), "O",  NOT(ISNA(VLOOKUP(PrivateSchedule[[#This Row],[re]],RTARoutes[[StageCodes]:[RouteID]],6,FALSE))), "R")</f>
        <v>#N/A</v>
      </c>
      <c r="AF2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MKM-*CUR</v>
      </c>
      <c r="AG2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CUR-*MKM</v>
      </c>
    </row>
    <row r="2997" spans="2:33">
      <c r="O2997" s="171" t="s">
        <v>1048</v>
      </c>
      <c r="T2997" s="173" t="s">
        <v>3527</v>
      </c>
      <c r="U2997" t="str">
        <f t="shared" si="184"/>
        <v>CURCHOREM-Sulkornem</v>
      </c>
      <c r="V2997" s="163">
        <v>0.8125</v>
      </c>
      <c r="AA2997" s="165" t="str">
        <f t="shared" si="185"/>
        <v/>
      </c>
      <c r="AB2997" t="str">
        <f t="shared" si="186"/>
        <v>QPM</v>
      </c>
      <c r="AC2997" t="str">
        <f t="shared" si="187"/>
        <v>GA09U-5594</v>
      </c>
      <c r="AD2997" t="str">
        <f>_xlfn.IFNA(VLOOKUP(PrivateSchedule[[#This Row],[ow]],RTARoutes[[StageCodes]:[RouteID]],6,FALSE), VLOOKUP(PrivateSchedule[[#This Row],[re]],RTARoutes[[StageCodes]:[RouteID]],6,FALSE))</f>
        <v>PVT160</v>
      </c>
      <c r="AE2997" t="str" cm="1">
        <f t="array" ref="AE2997">_xlfn.IFS( NOT(ISNA(VLOOKUP(PrivateSchedule[[#This Row],[ow]],RTARoutes[[StageCodes]:[RouteID]],6,FALSE))), "O",  NOT(ISNA(VLOOKUP(PrivateSchedule[[#This Row],[re]],RTARoutes[[StageCodes]:[RouteID]],6,FALSE))), "R")</f>
        <v>O</v>
      </c>
      <c r="AF2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CUR-*SKM</v>
      </c>
      <c r="AG2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SKM-*CUR</v>
      </c>
    </row>
    <row r="2998" spans="2:33">
      <c r="B2998" s="171" t="s">
        <v>4516</v>
      </c>
      <c r="C2998" s="172" t="s">
        <v>4517</v>
      </c>
      <c r="E2998" s="176">
        <v>39020</v>
      </c>
      <c r="F2998" s="177">
        <v>44498</v>
      </c>
      <c r="G2998" s="171" t="s">
        <v>4518</v>
      </c>
      <c r="J2998" s="171" t="s">
        <v>4519</v>
      </c>
      <c r="L2998" s="172" t="s">
        <v>16</v>
      </c>
      <c r="M2998" s="198">
        <v>32</v>
      </c>
      <c r="N2998" s="199">
        <v>12</v>
      </c>
      <c r="O2998" s="171" t="s">
        <v>4520</v>
      </c>
      <c r="T2998" s="173" t="s">
        <v>1048</v>
      </c>
      <c r="U2998" t="str">
        <f t="shared" si="184"/>
        <v/>
      </c>
      <c r="V2998" s="163">
        <v>0.30208333333333331</v>
      </c>
      <c r="AA2998" s="165" t="str">
        <f t="shared" si="185"/>
        <v/>
      </c>
      <c r="AB2998" t="str">
        <f t="shared" si="186"/>
        <v>QPM</v>
      </c>
      <c r="AC2998" t="str">
        <f t="shared" si="187"/>
        <v>GA04T-2479</v>
      </c>
      <c r="AD2998" t="str">
        <f>_xlfn.IFNA(VLOOKUP(PrivateSchedule[[#This Row],[ow]],RTARoutes[[StageCodes]:[RouteID]],6,FALSE), VLOOKUP(PrivateSchedule[[#This Row],[re]],RTARoutes[[StageCodes]:[RouteID]],6,FALSE))</f>
        <v>PVT140</v>
      </c>
      <c r="AE2998" t="str" cm="1">
        <f t="array" ref="AE2998">_xlfn.IFS( NOT(ISNA(VLOOKUP(PrivateSchedule[[#This Row],[ow]],RTARoutes[[StageCodes]:[RouteID]],6,FALSE))), "O",  NOT(ISNA(VLOOKUP(PrivateSchedule[[#This Row],[re]],RTARoutes[[StageCodes]:[RouteID]],6,FALSE))), "R")</f>
        <v>R</v>
      </c>
      <c r="AF2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KMR-*CUR</v>
      </c>
      <c r="AG2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CUR-*KMR</v>
      </c>
    </row>
    <row r="2999" spans="2:33">
      <c r="O2999" s="171" t="s">
        <v>1048</v>
      </c>
      <c r="T2999" s="173" t="s">
        <v>4520</v>
      </c>
      <c r="U2999" t="str">
        <f t="shared" si="184"/>
        <v/>
      </c>
      <c r="V2999" s="163">
        <v>0.35416666666666669</v>
      </c>
      <c r="AA2999" s="165" t="str">
        <f t="shared" si="185"/>
        <v/>
      </c>
      <c r="AB2999" t="str">
        <f t="shared" si="186"/>
        <v>QPM</v>
      </c>
      <c r="AC2999" t="str">
        <f t="shared" si="187"/>
        <v>GA04T-2479</v>
      </c>
      <c r="AD2999" t="str">
        <f>_xlfn.IFNA(VLOOKUP(PrivateSchedule[[#This Row],[ow]],RTARoutes[[StageCodes]:[RouteID]],6,FALSE), VLOOKUP(PrivateSchedule[[#This Row],[re]],RTARoutes[[StageCodes]:[RouteID]],6,FALSE))</f>
        <v>PVT140</v>
      </c>
      <c r="AE2999" t="str" cm="1">
        <f t="array" ref="AE2999">_xlfn.IFS( NOT(ISNA(VLOOKUP(PrivateSchedule[[#This Row],[ow]],RTARoutes[[StageCodes]:[RouteID]],6,FALSE))), "O",  NOT(ISNA(VLOOKUP(PrivateSchedule[[#This Row],[re]],RTARoutes[[StageCodes]:[RouteID]],6,FALSE))), "R")</f>
        <v>O</v>
      </c>
      <c r="AF2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CUR-*KMR</v>
      </c>
      <c r="AG2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KMR-*CUR</v>
      </c>
    </row>
    <row r="3000" spans="2:33">
      <c r="O3000" s="171" t="s">
        <v>4520</v>
      </c>
      <c r="T3000" s="173" t="s">
        <v>1048</v>
      </c>
      <c r="U3000" t="str">
        <f t="shared" si="184"/>
        <v/>
      </c>
      <c r="V3000" s="163">
        <v>0.38541666666666669</v>
      </c>
      <c r="AA3000" s="165" t="str">
        <f t="shared" si="185"/>
        <v/>
      </c>
      <c r="AB3000" t="str">
        <f t="shared" si="186"/>
        <v>QPM</v>
      </c>
      <c r="AC3000" t="str">
        <f t="shared" si="187"/>
        <v>GA04T-2479</v>
      </c>
      <c r="AD3000" t="str">
        <f>_xlfn.IFNA(VLOOKUP(PrivateSchedule[[#This Row],[ow]],RTARoutes[[StageCodes]:[RouteID]],6,FALSE), VLOOKUP(PrivateSchedule[[#This Row],[re]],RTARoutes[[StageCodes]:[RouteID]],6,FALSE))</f>
        <v>PVT140</v>
      </c>
      <c r="AE3000" t="str" cm="1">
        <f t="array" ref="AE3000">_xlfn.IFS( NOT(ISNA(VLOOKUP(PrivateSchedule[[#This Row],[ow]],RTARoutes[[StageCodes]:[RouteID]],6,FALSE))), "O",  NOT(ISNA(VLOOKUP(PrivateSchedule[[#This Row],[re]],RTARoutes[[StageCodes]:[RouteID]],6,FALSE))), "R")</f>
        <v>R</v>
      </c>
      <c r="AF3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KMR-*CUR</v>
      </c>
      <c r="AG3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CUR-*KMR</v>
      </c>
    </row>
    <row r="3001" spans="2:33">
      <c r="O3001" s="171" t="s">
        <v>1048</v>
      </c>
      <c r="T3001" s="173" t="s">
        <v>1535</v>
      </c>
      <c r="U3001" t="str">
        <f t="shared" si="184"/>
        <v>CURCHOREM-KALAY</v>
      </c>
      <c r="V3001" s="163">
        <v>0.4375</v>
      </c>
      <c r="AA3001" s="165" t="str">
        <f t="shared" si="185"/>
        <v/>
      </c>
      <c r="AB3001" t="str">
        <f t="shared" si="186"/>
        <v>QPM</v>
      </c>
      <c r="AC3001" t="str">
        <f t="shared" si="187"/>
        <v>GA04T-2479</v>
      </c>
      <c r="AD3001" t="str">
        <f>_xlfn.IFNA(VLOOKUP(PrivateSchedule[[#This Row],[ow]],RTARoutes[[StageCodes]:[RouteID]],6,FALSE), VLOOKUP(PrivateSchedule[[#This Row],[re]],RTARoutes[[StageCodes]:[RouteID]],6,FALSE))</f>
        <v>PVT139</v>
      </c>
      <c r="AE3001" t="str" cm="1">
        <f t="array" ref="AE3001">_xlfn.IFS( NOT(ISNA(VLOOKUP(PrivateSchedule[[#This Row],[ow]],RTARoutes[[StageCodes]:[RouteID]],6,FALSE))), "O",  NOT(ISNA(VLOOKUP(PrivateSchedule[[#This Row],[re]],RTARoutes[[StageCodes]:[RouteID]],6,FALSE))), "R")</f>
        <v>O</v>
      </c>
      <c r="AF3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002" spans="2:33">
      <c r="O3002" s="171" t="s">
        <v>1535</v>
      </c>
      <c r="T3002" s="173" t="s">
        <v>1048</v>
      </c>
      <c r="U3002" t="str">
        <f t="shared" si="184"/>
        <v>KALAY-CURCHOREM</v>
      </c>
      <c r="V3002" s="163">
        <v>0.46875</v>
      </c>
      <c r="AA3002" s="165" t="str">
        <f t="shared" si="185"/>
        <v/>
      </c>
      <c r="AB3002" t="str">
        <f t="shared" si="186"/>
        <v>QPM</v>
      </c>
      <c r="AC3002" t="str">
        <f t="shared" si="187"/>
        <v>GA04T-2479</v>
      </c>
      <c r="AD3002" t="str">
        <f>_xlfn.IFNA(VLOOKUP(PrivateSchedule[[#This Row],[ow]],RTARoutes[[StageCodes]:[RouteID]],6,FALSE), VLOOKUP(PrivateSchedule[[#This Row],[re]],RTARoutes[[StageCodes]:[RouteID]],6,FALSE))</f>
        <v>PVT139</v>
      </c>
      <c r="AE3002" t="str" cm="1">
        <f t="array" ref="AE3002">_xlfn.IFS( NOT(ISNA(VLOOKUP(PrivateSchedule[[#This Row],[ow]],RTARoutes[[StageCodes]:[RouteID]],6,FALSE))), "O",  NOT(ISNA(VLOOKUP(PrivateSchedule[[#This Row],[re]],RTARoutes[[StageCodes]:[RouteID]],6,FALSE))), "R")</f>
        <v>R</v>
      </c>
      <c r="AF3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KLY-*CUR</v>
      </c>
      <c r="AG3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CUR-*KLY</v>
      </c>
    </row>
    <row r="3003" spans="2:33">
      <c r="O3003" s="171" t="s">
        <v>1048</v>
      </c>
      <c r="T3003" s="173" t="s">
        <v>3265</v>
      </c>
      <c r="U3003" t="str">
        <f t="shared" si="184"/>
        <v>CURCHOREM-COSTI</v>
      </c>
      <c r="V3003" s="163">
        <v>0.51041666666666663</v>
      </c>
      <c r="AA3003" s="165" t="str">
        <f t="shared" si="185"/>
        <v/>
      </c>
      <c r="AB3003" t="str">
        <f t="shared" si="186"/>
        <v>QPM</v>
      </c>
      <c r="AC3003" t="str">
        <f t="shared" si="187"/>
        <v>GA04T-2479</v>
      </c>
      <c r="AD3003" t="str">
        <f>_xlfn.IFNA(VLOOKUP(PrivateSchedule[[#This Row],[ow]],RTARoutes[[StageCodes]:[RouteID]],6,FALSE), VLOOKUP(PrivateSchedule[[#This Row],[re]],RTARoutes[[StageCodes]:[RouteID]],6,FALSE))</f>
        <v>PVT114</v>
      </c>
      <c r="AE3003" t="str" cm="1">
        <f t="array" ref="AE3003">_xlfn.IFS( NOT(ISNA(VLOOKUP(PrivateSchedule[[#This Row],[ow]],RTARoutes[[StageCodes]:[RouteID]],6,FALSE))), "O",  NOT(ISNA(VLOOKUP(PrivateSchedule[[#This Row],[re]],RTARoutes[[StageCodes]:[RouteID]],6,FALSE))), "R")</f>
        <v>R</v>
      </c>
      <c r="AF3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CUR-*COS</v>
      </c>
      <c r="AG3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COS-*CUR</v>
      </c>
    </row>
    <row r="3004" spans="2:33">
      <c r="O3004" s="171" t="s">
        <v>3265</v>
      </c>
      <c r="T3004" s="173" t="s">
        <v>1048</v>
      </c>
      <c r="U3004" t="str">
        <f t="shared" si="184"/>
        <v>COSTI-CURCHOREM</v>
      </c>
      <c r="V3004" s="163">
        <v>0.54166666666666663</v>
      </c>
      <c r="AA3004" s="165" t="str">
        <f t="shared" si="185"/>
        <v/>
      </c>
      <c r="AB3004" t="str">
        <f t="shared" si="186"/>
        <v>QPM</v>
      </c>
      <c r="AC3004" t="str">
        <f t="shared" si="187"/>
        <v>GA04T-2479</v>
      </c>
      <c r="AD3004" t="str">
        <f>_xlfn.IFNA(VLOOKUP(PrivateSchedule[[#This Row],[ow]],RTARoutes[[StageCodes]:[RouteID]],6,FALSE), VLOOKUP(PrivateSchedule[[#This Row],[re]],RTARoutes[[StageCodes]:[RouteID]],6,FALSE))</f>
        <v>PVT114</v>
      </c>
      <c r="AE3004" t="str" cm="1">
        <f t="array" ref="AE3004">_xlfn.IFS( NOT(ISNA(VLOOKUP(PrivateSchedule[[#This Row],[ow]],RTARoutes[[StageCodes]:[RouteID]],6,FALSE))), "O",  NOT(ISNA(VLOOKUP(PrivateSchedule[[#This Row],[re]],RTARoutes[[StageCodes]:[RouteID]],6,FALSE))), "R")</f>
        <v>O</v>
      </c>
      <c r="AF3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COS-*CUR</v>
      </c>
      <c r="AG3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CUR-*COS</v>
      </c>
    </row>
    <row r="3005" spans="2:33">
      <c r="O3005" s="171" t="s">
        <v>1048</v>
      </c>
      <c r="T3005" s="173" t="s">
        <v>4520</v>
      </c>
      <c r="U3005" t="str">
        <f t="shared" si="184"/>
        <v/>
      </c>
      <c r="V3005" s="163">
        <v>0.58333333333333337</v>
      </c>
      <c r="AA3005" s="165" t="str">
        <f t="shared" si="185"/>
        <v/>
      </c>
      <c r="AB3005" t="str">
        <f t="shared" si="186"/>
        <v>QPM</v>
      </c>
      <c r="AC3005" t="str">
        <f t="shared" si="187"/>
        <v>GA04T-2479</v>
      </c>
      <c r="AD3005" t="str">
        <f>_xlfn.IFNA(VLOOKUP(PrivateSchedule[[#This Row],[ow]],RTARoutes[[StageCodes]:[RouteID]],6,FALSE), VLOOKUP(PrivateSchedule[[#This Row],[re]],RTARoutes[[StageCodes]:[RouteID]],6,FALSE))</f>
        <v>PVT140</v>
      </c>
      <c r="AE3005" t="str" cm="1">
        <f t="array" ref="AE3005">_xlfn.IFS( NOT(ISNA(VLOOKUP(PrivateSchedule[[#This Row],[ow]],RTARoutes[[StageCodes]:[RouteID]],6,FALSE))), "O",  NOT(ISNA(VLOOKUP(PrivateSchedule[[#This Row],[re]],RTARoutes[[StageCodes]:[RouteID]],6,FALSE))), "R")</f>
        <v>O</v>
      </c>
      <c r="AF3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CUR-*KMR</v>
      </c>
      <c r="AG3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KMR-*CUR</v>
      </c>
    </row>
    <row r="3006" spans="2:33">
      <c r="O3006" s="171" t="s">
        <v>4520</v>
      </c>
      <c r="T3006" s="173" t="s">
        <v>1048</v>
      </c>
      <c r="U3006" t="str">
        <f t="shared" si="184"/>
        <v/>
      </c>
      <c r="V3006" s="163">
        <v>0.6875</v>
      </c>
      <c r="AA3006" s="165" t="str">
        <f t="shared" si="185"/>
        <v/>
      </c>
      <c r="AB3006" t="str">
        <f t="shared" si="186"/>
        <v>QPM</v>
      </c>
      <c r="AC3006" t="str">
        <f t="shared" si="187"/>
        <v>GA04T-2479</v>
      </c>
      <c r="AD3006" t="str">
        <f>_xlfn.IFNA(VLOOKUP(PrivateSchedule[[#This Row],[ow]],RTARoutes[[StageCodes]:[RouteID]],6,FALSE), VLOOKUP(PrivateSchedule[[#This Row],[re]],RTARoutes[[StageCodes]:[RouteID]],6,FALSE))</f>
        <v>PVT140</v>
      </c>
      <c r="AE3006" t="str" cm="1">
        <f t="array" ref="AE3006">_xlfn.IFS( NOT(ISNA(VLOOKUP(PrivateSchedule[[#This Row],[ow]],RTARoutes[[StageCodes]:[RouteID]],6,FALSE))), "O",  NOT(ISNA(VLOOKUP(PrivateSchedule[[#This Row],[re]],RTARoutes[[StageCodes]:[RouteID]],6,FALSE))), "R")</f>
        <v>R</v>
      </c>
      <c r="AF3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KMR-*CUR</v>
      </c>
      <c r="AG3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CUR-*KMR</v>
      </c>
    </row>
    <row r="3007" spans="2:33">
      <c r="O3007" s="171" t="s">
        <v>1048</v>
      </c>
      <c r="T3007" s="173" t="s">
        <v>4520</v>
      </c>
      <c r="U3007" t="str">
        <f t="shared" si="184"/>
        <v/>
      </c>
      <c r="V3007" s="163">
        <v>0.76041666666666663</v>
      </c>
      <c r="AA3007" s="165" t="str">
        <f t="shared" si="185"/>
        <v/>
      </c>
      <c r="AB3007" t="str">
        <f t="shared" si="186"/>
        <v>QPM</v>
      </c>
      <c r="AC3007" t="str">
        <f t="shared" si="187"/>
        <v>GA04T-2479</v>
      </c>
      <c r="AD3007" t="str">
        <f>_xlfn.IFNA(VLOOKUP(PrivateSchedule[[#This Row],[ow]],RTARoutes[[StageCodes]:[RouteID]],6,FALSE), VLOOKUP(PrivateSchedule[[#This Row],[re]],RTARoutes[[StageCodes]:[RouteID]],6,FALSE))</f>
        <v>PVT140</v>
      </c>
      <c r="AE3007" t="str" cm="1">
        <f t="array" ref="AE3007">_xlfn.IFS( NOT(ISNA(VLOOKUP(PrivateSchedule[[#This Row],[ow]],RTARoutes[[StageCodes]:[RouteID]],6,FALSE))), "O",  NOT(ISNA(VLOOKUP(PrivateSchedule[[#This Row],[re]],RTARoutes[[StageCodes]:[RouteID]],6,FALSE))), "R")</f>
        <v>O</v>
      </c>
      <c r="AF3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CUR-*KMR</v>
      </c>
      <c r="AG3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KMR-*CUR</v>
      </c>
    </row>
    <row r="3008" spans="2:33">
      <c r="C3008" s="172" t="s">
        <v>4521</v>
      </c>
      <c r="G3008" s="171" t="s">
        <v>4522</v>
      </c>
      <c r="J3008" s="171" t="s">
        <v>4523</v>
      </c>
      <c r="O3008" s="171" t="s">
        <v>3373</v>
      </c>
      <c r="T3008" s="173" t="s">
        <v>1890</v>
      </c>
      <c r="U3008" t="str">
        <f t="shared" si="184"/>
        <v>COPRIMODDI-MARGAO</v>
      </c>
      <c r="V3008" s="163">
        <v>0.27430555555555558</v>
      </c>
      <c r="AA3008" s="165" t="str">
        <f t="shared" si="185"/>
        <v/>
      </c>
      <c r="AB3008" t="str">
        <f t="shared" si="186"/>
        <v>QPM</v>
      </c>
      <c r="AC3008" t="str">
        <f t="shared" si="187"/>
        <v>GA04T-2479</v>
      </c>
      <c r="AD3008" t="str">
        <f>_xlfn.IFNA(VLOOKUP(PrivateSchedule[[#This Row],[ow]],RTARoutes[[StageCodes]:[RouteID]],6,FALSE), VLOOKUP(PrivateSchedule[[#This Row],[re]],RTARoutes[[StageCodes]:[RouteID]],6,FALSE))</f>
        <v>PVT115</v>
      </c>
      <c r="AE3008" t="str" cm="1">
        <f t="array" ref="AE3008">_xlfn.IFS( NOT(ISNA(VLOOKUP(PrivateSchedule[[#This Row],[ow]],RTARoutes[[StageCodes]:[RouteID]],6,FALSE))), "O",  NOT(ISNA(VLOOKUP(PrivateSchedule[[#This Row],[re]],RTARoutes[[StageCodes]:[RouteID]],6,FALSE))), "R")</f>
        <v>O</v>
      </c>
      <c r="AF3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CRD-*MRG</v>
      </c>
      <c r="AG3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MRG-*CRD</v>
      </c>
    </row>
    <row r="3009" spans="3:33">
      <c r="O3009" s="171" t="s">
        <v>1890</v>
      </c>
      <c r="T3009" s="173" t="s">
        <v>1048</v>
      </c>
      <c r="U3009" t="str">
        <f t="shared" si="184"/>
        <v>MARGAO-CURCHOREM</v>
      </c>
      <c r="V3009" s="163">
        <v>0.31597222222222221</v>
      </c>
      <c r="AA3009" s="165" t="str">
        <f t="shared" si="185"/>
        <v/>
      </c>
      <c r="AB3009" t="str">
        <f t="shared" si="186"/>
        <v>QPM</v>
      </c>
      <c r="AC3009" t="str">
        <f t="shared" si="187"/>
        <v>GA04T-2479</v>
      </c>
      <c r="AD3009" t="str">
        <f>_xlfn.IFNA(VLOOKUP(PrivateSchedule[[#This Row],[ow]],RTARoutes[[StageCodes]:[RouteID]],6,FALSE), VLOOKUP(PrivateSchedule[[#This Row],[re]],RTARoutes[[StageCodes]:[RouteID]],6,FALSE))</f>
        <v>PVT132</v>
      </c>
      <c r="AE3009" t="str" cm="1">
        <f t="array" ref="AE3009">_xlfn.IFS( NOT(ISNA(VLOOKUP(PrivateSchedule[[#This Row],[ow]],RTARoutes[[StageCodes]:[RouteID]],6,FALSE))), "O",  NOT(ISNA(VLOOKUP(PrivateSchedule[[#This Row],[re]],RTARoutes[[StageCodes]:[RouteID]],6,FALSE))), "R")</f>
        <v>R</v>
      </c>
      <c r="AF3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10" spans="3:33">
      <c r="O3010" s="171" t="s">
        <v>1048</v>
      </c>
      <c r="T3010" s="173" t="s">
        <v>3373</v>
      </c>
      <c r="U3010" t="str">
        <f t="shared" si="184"/>
        <v>CURCHOREM-COPRIMODDI</v>
      </c>
      <c r="V3010" s="163">
        <v>0.36805555555555558</v>
      </c>
      <c r="AA3010" s="165" t="str">
        <f t="shared" si="185"/>
        <v/>
      </c>
      <c r="AB3010" t="str">
        <f t="shared" si="186"/>
        <v>QPM</v>
      </c>
      <c r="AC3010" t="str">
        <f t="shared" si="187"/>
        <v>GA04T-2479</v>
      </c>
      <c r="AD3010" t="e">
        <f>_xlfn.IFNA(VLOOKUP(PrivateSchedule[[#This Row],[ow]],RTARoutes[[StageCodes]:[RouteID]],6,FALSE), VLOOKUP(PrivateSchedule[[#This Row],[re]],RTARoutes[[StageCodes]:[RouteID]],6,FALSE))</f>
        <v>#N/A</v>
      </c>
      <c r="AE3010" t="e" cm="1">
        <f t="array" ref="AE3010">_xlfn.IFS( NOT(ISNA(VLOOKUP(PrivateSchedule[[#This Row],[ow]],RTARoutes[[StageCodes]:[RouteID]],6,FALSE))), "O",  NOT(ISNA(VLOOKUP(PrivateSchedule[[#This Row],[re]],RTARoutes[[StageCodes]:[RouteID]],6,FALSE))), "R")</f>
        <v>#N/A</v>
      </c>
      <c r="AF3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CUR-*CRD</v>
      </c>
      <c r="AG3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CRD-*CUR</v>
      </c>
    </row>
    <row r="3011" spans="3:33">
      <c r="O3011" s="171" t="s">
        <v>3373</v>
      </c>
      <c r="T3011" s="173" t="s">
        <v>1890</v>
      </c>
      <c r="U3011" t="str">
        <f t="shared" ref="U3011:U3074" si="188">_xlfn.IFNA(VLOOKUP($O3011,Code2Loc,2,FALSE)
&amp; IF( OR( ISNA($P3011), LEN($P3011)=0), "",  "-" &amp; VLOOKUP($P3011,Code2Loc,2,FALSE))
&amp; IF( OR( ISNA($Q3011), LEN($Q3011)=0), "",  "-" &amp; VLOOKUP($Q3011,Code2Loc,2,FALSE))
&amp; IF( OR( ISNA($R3011), LEN($R3011)=0), "",  "-" &amp; VLOOKUP($R3011,Code2Loc,2,FALSE))
&amp; IF( OR( ISNA($S3011), LEN($S3011)=0), "",  "-" &amp; VLOOKUP($S3011,Code2Loc,2,FALSE))
&amp; IF( OR( ISNA($T3011), LEN($T3011)=0), "",  "-" &amp; VLOOKUP($T3011,Code2Loc,2,FALSE)),"")</f>
        <v>COPRIMODDI-MARGAO</v>
      </c>
      <c r="V3011" s="163">
        <v>0.38194444444444442</v>
      </c>
      <c r="AA3011" s="165" t="str">
        <f t="shared" ref="AA3011:AA3074" si="189">IF(ISBLANK($V3011), "", _xlfn.IFNA($V3011 + _xlfn.IFNA( VLOOKUP($O3011 &amp; IF(ISBLANK($P3011),"", "-" &amp; $P3011) &amp; IF(ISBLANK($Q3011),"", "-" &amp; $Q3011) &amp; IF(ISBLANK($R3011),"", "-" &amp; $R3011) &amp; IF(ISBLANK($S3011),"", "-" &amp; $S3011) &amp; IF(ISBLANK($T3011),"", "-" &amp; $T3011),TravelTime,8,FALSE), VLOOKUP($T3011 &amp; IF(ISBLANK($S3011),"", "-" &amp; $S3011) &amp; IF(ISBLANK($R3011),"", "-" &amp; $R3011) &amp; IF(ISBLANK($Q3011),"", "-" &amp; $Q3011) &amp; IF(ISBLANK($P3011),"", "-" &amp; $P3011) &amp; IF(ISBLANK($O3011),"", "-" &amp; $O3011),TravelTime,8,FALSE)) / 1440, ""))</f>
        <v/>
      </c>
      <c r="AB3011" t="str">
        <f t="shared" ref="AB3011:AB3074" si="190">IF(AND(LEN($A3011)&lt;&gt;0,LEN($A3011)&lt;&gt;0),$A3011,$AB3010)</f>
        <v>QPM</v>
      </c>
      <c r="AC3011" t="str">
        <f t="shared" ref="AC3011:AC3074" si="191">IF(AND(LEN($J3011)&lt;&gt;0,LEN($B3011)&lt;&gt;0),$J3011,$AC3010)</f>
        <v>GA04T-2479</v>
      </c>
      <c r="AD3011" t="str">
        <f>_xlfn.IFNA(VLOOKUP(PrivateSchedule[[#This Row],[ow]],RTARoutes[[StageCodes]:[RouteID]],6,FALSE), VLOOKUP(PrivateSchedule[[#This Row],[re]],RTARoutes[[StageCodes]:[RouteID]],6,FALSE))</f>
        <v>PVT115</v>
      </c>
      <c r="AE3011" t="str" cm="1">
        <f t="array" ref="AE3011">_xlfn.IFS( NOT(ISNA(VLOOKUP(PrivateSchedule[[#This Row],[ow]],RTARoutes[[StageCodes]:[RouteID]],6,FALSE))), "O",  NOT(ISNA(VLOOKUP(PrivateSchedule[[#This Row],[re]],RTARoutes[[StageCodes]:[RouteID]],6,FALSE))), "R")</f>
        <v>O</v>
      </c>
      <c r="AF3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CRD-*MRG</v>
      </c>
      <c r="AG3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MRG-*CRD</v>
      </c>
    </row>
    <row r="3012" spans="3:33">
      <c r="O3012" s="171" t="s">
        <v>1890</v>
      </c>
      <c r="T3012" s="173" t="s">
        <v>3373</v>
      </c>
      <c r="U3012" t="str">
        <f t="shared" si="188"/>
        <v>MARGAO-COPRIMODDI</v>
      </c>
      <c r="V3012" s="163">
        <v>0.44791666666666669</v>
      </c>
      <c r="AA3012" s="165" t="str">
        <f t="shared" si="189"/>
        <v/>
      </c>
      <c r="AB3012" t="str">
        <f t="shared" si="190"/>
        <v>QPM</v>
      </c>
      <c r="AC3012" t="str">
        <f t="shared" si="191"/>
        <v>GA04T-2479</v>
      </c>
      <c r="AD3012" t="str">
        <f>_xlfn.IFNA(VLOOKUP(PrivateSchedule[[#This Row],[ow]],RTARoutes[[StageCodes]:[RouteID]],6,FALSE), VLOOKUP(PrivateSchedule[[#This Row],[re]],RTARoutes[[StageCodes]:[RouteID]],6,FALSE))</f>
        <v>PVT115</v>
      </c>
      <c r="AE3012" t="str" cm="1">
        <f t="array" ref="AE3012">_xlfn.IFS( NOT(ISNA(VLOOKUP(PrivateSchedule[[#This Row],[ow]],RTARoutes[[StageCodes]:[RouteID]],6,FALSE))), "O",  NOT(ISNA(VLOOKUP(PrivateSchedule[[#This Row],[re]],RTARoutes[[StageCodes]:[RouteID]],6,FALSE))), "R")</f>
        <v>R</v>
      </c>
      <c r="AF3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MRG-*CRD</v>
      </c>
      <c r="AG3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CRD-*MRG</v>
      </c>
    </row>
    <row r="3013" spans="3:33">
      <c r="O3013" s="171" t="s">
        <v>3373</v>
      </c>
      <c r="T3013" s="173" t="s">
        <v>1890</v>
      </c>
      <c r="U3013" t="str">
        <f t="shared" si="188"/>
        <v>COPRIMODDI-MARGAO</v>
      </c>
      <c r="V3013" s="163">
        <v>0.5</v>
      </c>
      <c r="AA3013" s="165" t="str">
        <f t="shared" si="189"/>
        <v/>
      </c>
      <c r="AB3013" t="str">
        <f t="shared" si="190"/>
        <v>QPM</v>
      </c>
      <c r="AC3013" t="str">
        <f t="shared" si="191"/>
        <v>GA04T-2479</v>
      </c>
      <c r="AD3013" t="str">
        <f>_xlfn.IFNA(VLOOKUP(PrivateSchedule[[#This Row],[ow]],RTARoutes[[StageCodes]:[RouteID]],6,FALSE), VLOOKUP(PrivateSchedule[[#This Row],[re]],RTARoutes[[StageCodes]:[RouteID]],6,FALSE))</f>
        <v>PVT115</v>
      </c>
      <c r="AE3013" t="str" cm="1">
        <f t="array" ref="AE3013">_xlfn.IFS( NOT(ISNA(VLOOKUP(PrivateSchedule[[#This Row],[ow]],RTARoutes[[StageCodes]:[RouteID]],6,FALSE))), "O",  NOT(ISNA(VLOOKUP(PrivateSchedule[[#This Row],[re]],RTARoutes[[StageCodes]:[RouteID]],6,FALSE))), "R")</f>
        <v>O</v>
      </c>
      <c r="AF3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CRD-*MRG</v>
      </c>
      <c r="AG3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MRG-*CRD</v>
      </c>
    </row>
    <row r="3014" spans="3:33">
      <c r="O3014" s="171" t="s">
        <v>1890</v>
      </c>
      <c r="T3014" s="173" t="s">
        <v>1048</v>
      </c>
      <c r="U3014" t="str">
        <f t="shared" si="188"/>
        <v>MARGAO-CURCHOREM</v>
      </c>
      <c r="V3014" s="163">
        <v>0.55555555555555558</v>
      </c>
      <c r="AA3014" s="165" t="str">
        <f t="shared" si="189"/>
        <v/>
      </c>
      <c r="AB3014" t="str">
        <f t="shared" si="190"/>
        <v>QPM</v>
      </c>
      <c r="AC3014" t="str">
        <f t="shared" si="191"/>
        <v>GA04T-2479</v>
      </c>
      <c r="AD3014" t="str">
        <f>_xlfn.IFNA(VLOOKUP(PrivateSchedule[[#This Row],[ow]],RTARoutes[[StageCodes]:[RouteID]],6,FALSE), VLOOKUP(PrivateSchedule[[#This Row],[re]],RTARoutes[[StageCodes]:[RouteID]],6,FALSE))</f>
        <v>PVT132</v>
      </c>
      <c r="AE3014" t="str" cm="1">
        <f t="array" ref="AE3014">_xlfn.IFS( NOT(ISNA(VLOOKUP(PrivateSchedule[[#This Row],[ow]],RTARoutes[[StageCodes]:[RouteID]],6,FALSE))), "O",  NOT(ISNA(VLOOKUP(PrivateSchedule[[#This Row],[re]],RTARoutes[[StageCodes]:[RouteID]],6,FALSE))), "R")</f>
        <v>R</v>
      </c>
      <c r="AF3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15" spans="3:33">
      <c r="O3015" s="171" t="s">
        <v>1048</v>
      </c>
      <c r="T3015" s="173" t="s">
        <v>3373</v>
      </c>
      <c r="U3015" t="str">
        <f t="shared" si="188"/>
        <v>CURCHOREM-COPRIMODDI</v>
      </c>
      <c r="V3015" s="163">
        <v>0.63194444444444442</v>
      </c>
      <c r="AA3015" s="165" t="str">
        <f t="shared" si="189"/>
        <v/>
      </c>
      <c r="AB3015" t="str">
        <f t="shared" si="190"/>
        <v>QPM</v>
      </c>
      <c r="AC3015" t="str">
        <f t="shared" si="191"/>
        <v>GA04T-2479</v>
      </c>
      <c r="AD3015" t="e">
        <f>_xlfn.IFNA(VLOOKUP(PrivateSchedule[[#This Row],[ow]],RTARoutes[[StageCodes]:[RouteID]],6,FALSE), VLOOKUP(PrivateSchedule[[#This Row],[re]],RTARoutes[[StageCodes]:[RouteID]],6,FALSE))</f>
        <v>#N/A</v>
      </c>
      <c r="AE3015" t="e" cm="1">
        <f t="array" ref="AE3015">_xlfn.IFS( NOT(ISNA(VLOOKUP(PrivateSchedule[[#This Row],[ow]],RTARoutes[[StageCodes]:[RouteID]],6,FALSE))), "O",  NOT(ISNA(VLOOKUP(PrivateSchedule[[#This Row],[re]],RTARoutes[[StageCodes]:[RouteID]],6,FALSE))), "R")</f>
        <v>#N/A</v>
      </c>
      <c r="AF3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CUR-*CRD</v>
      </c>
      <c r="AG3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CRD-*CUR</v>
      </c>
    </row>
    <row r="3016" spans="3:33">
      <c r="O3016" s="171" t="s">
        <v>3373</v>
      </c>
      <c r="T3016" s="173" t="s">
        <v>1890</v>
      </c>
      <c r="U3016" t="str">
        <f t="shared" si="188"/>
        <v>COPRIMODDI-MARGAO</v>
      </c>
      <c r="V3016" s="163">
        <v>0.66319444444444442</v>
      </c>
      <c r="AA3016" s="165" t="str">
        <f t="shared" si="189"/>
        <v/>
      </c>
      <c r="AB3016" t="str">
        <f t="shared" si="190"/>
        <v>QPM</v>
      </c>
      <c r="AC3016" t="str">
        <f t="shared" si="191"/>
        <v>GA04T-2479</v>
      </c>
      <c r="AD3016" t="str">
        <f>_xlfn.IFNA(VLOOKUP(PrivateSchedule[[#This Row],[ow]],RTARoutes[[StageCodes]:[RouteID]],6,FALSE), VLOOKUP(PrivateSchedule[[#This Row],[re]],RTARoutes[[StageCodes]:[RouteID]],6,FALSE))</f>
        <v>PVT115</v>
      </c>
      <c r="AE3016" t="str" cm="1">
        <f t="array" ref="AE3016">_xlfn.IFS( NOT(ISNA(VLOOKUP(PrivateSchedule[[#This Row],[ow]],RTARoutes[[StageCodes]:[RouteID]],6,FALSE))), "O",  NOT(ISNA(VLOOKUP(PrivateSchedule[[#This Row],[re]],RTARoutes[[StageCodes]:[RouteID]],6,FALSE))), "R")</f>
        <v>O</v>
      </c>
      <c r="AF3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CRD-*MRG</v>
      </c>
      <c r="AG3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MRG-*CRD</v>
      </c>
    </row>
    <row r="3017" spans="3:33">
      <c r="O3017" s="171" t="s">
        <v>1890</v>
      </c>
      <c r="T3017" s="173" t="s">
        <v>3373</v>
      </c>
      <c r="U3017" t="str">
        <f t="shared" si="188"/>
        <v>MARGAO-COPRIMODDI</v>
      </c>
      <c r="V3017" s="163">
        <v>0.70486111111111116</v>
      </c>
      <c r="AA3017" s="165" t="str">
        <f t="shared" si="189"/>
        <v/>
      </c>
      <c r="AB3017" t="str">
        <f t="shared" si="190"/>
        <v>QPM</v>
      </c>
      <c r="AC3017" t="str">
        <f t="shared" si="191"/>
        <v>GA04T-2479</v>
      </c>
      <c r="AD3017" t="str">
        <f>_xlfn.IFNA(VLOOKUP(PrivateSchedule[[#This Row],[ow]],RTARoutes[[StageCodes]:[RouteID]],6,FALSE), VLOOKUP(PrivateSchedule[[#This Row],[re]],RTARoutes[[StageCodes]:[RouteID]],6,FALSE))</f>
        <v>PVT115</v>
      </c>
      <c r="AE3017" t="str" cm="1">
        <f t="array" ref="AE3017">_xlfn.IFS( NOT(ISNA(VLOOKUP(PrivateSchedule[[#This Row],[ow]],RTARoutes[[StageCodes]:[RouteID]],6,FALSE))), "O",  NOT(ISNA(VLOOKUP(PrivateSchedule[[#This Row],[re]],RTARoutes[[StageCodes]:[RouteID]],6,FALSE))), "R")</f>
        <v>R</v>
      </c>
      <c r="AF3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MRG-*CRD</v>
      </c>
      <c r="AG3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CRD-*MRG</v>
      </c>
    </row>
    <row r="3018" spans="3:33">
      <c r="O3018" s="171" t="s">
        <v>3373</v>
      </c>
      <c r="T3018" s="173" t="s">
        <v>1890</v>
      </c>
      <c r="U3018" t="str">
        <f t="shared" si="188"/>
        <v>COPRIMODDI-MARGAO</v>
      </c>
      <c r="V3018" s="163">
        <v>0.74305555555555558</v>
      </c>
      <c r="AA3018" s="165" t="str">
        <f t="shared" si="189"/>
        <v/>
      </c>
      <c r="AB3018" t="str">
        <f t="shared" si="190"/>
        <v>QPM</v>
      </c>
      <c r="AC3018" t="str">
        <f t="shared" si="191"/>
        <v>GA04T-2479</v>
      </c>
      <c r="AD3018" t="str">
        <f>_xlfn.IFNA(VLOOKUP(PrivateSchedule[[#This Row],[ow]],RTARoutes[[StageCodes]:[RouteID]],6,FALSE), VLOOKUP(PrivateSchedule[[#This Row],[re]],RTARoutes[[StageCodes]:[RouteID]],6,FALSE))</f>
        <v>PVT115</v>
      </c>
      <c r="AE3018" t="str" cm="1">
        <f t="array" ref="AE3018">_xlfn.IFS( NOT(ISNA(VLOOKUP(PrivateSchedule[[#This Row],[ow]],RTARoutes[[StageCodes]:[RouteID]],6,FALSE))), "O",  NOT(ISNA(VLOOKUP(PrivateSchedule[[#This Row],[re]],RTARoutes[[StageCodes]:[RouteID]],6,FALSE))), "R")</f>
        <v>O</v>
      </c>
      <c r="AF3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CRD-*MRG</v>
      </c>
      <c r="AG3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MRG-*CRD</v>
      </c>
    </row>
    <row r="3019" spans="3:33">
      <c r="O3019" s="171" t="s">
        <v>1890</v>
      </c>
      <c r="T3019" s="173" t="s">
        <v>1048</v>
      </c>
      <c r="U3019" t="str">
        <f t="shared" si="188"/>
        <v>MARGAO-CURCHOREM</v>
      </c>
      <c r="V3019" s="163">
        <v>0.77777777777777779</v>
      </c>
      <c r="AA3019" s="165" t="str">
        <f t="shared" si="189"/>
        <v/>
      </c>
      <c r="AB3019" t="str">
        <f t="shared" si="190"/>
        <v>QPM</v>
      </c>
      <c r="AC3019" t="str">
        <f t="shared" si="191"/>
        <v>GA04T-2479</v>
      </c>
      <c r="AD3019" t="str">
        <f>_xlfn.IFNA(VLOOKUP(PrivateSchedule[[#This Row],[ow]],RTARoutes[[StageCodes]:[RouteID]],6,FALSE), VLOOKUP(PrivateSchedule[[#This Row],[re]],RTARoutes[[StageCodes]:[RouteID]],6,FALSE))</f>
        <v>PVT132</v>
      </c>
      <c r="AE3019" t="str" cm="1">
        <f t="array" ref="AE3019">_xlfn.IFS( NOT(ISNA(VLOOKUP(PrivateSchedule[[#This Row],[ow]],RTARoutes[[StageCodes]:[RouteID]],6,FALSE))), "O",  NOT(ISNA(VLOOKUP(PrivateSchedule[[#This Row],[re]],RTARoutes[[StageCodes]:[RouteID]],6,FALSE))), "R")</f>
        <v>R</v>
      </c>
      <c r="AF3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20" spans="3:33">
      <c r="C3020" s="172" t="s">
        <v>4524</v>
      </c>
      <c r="G3020" s="171" t="s">
        <v>4483</v>
      </c>
      <c r="J3020" s="171" t="s">
        <v>4525</v>
      </c>
      <c r="O3020" s="171" t="s">
        <v>1048</v>
      </c>
      <c r="T3020" s="173" t="s">
        <v>1890</v>
      </c>
      <c r="U3020" t="str">
        <f t="shared" si="188"/>
        <v>CURCHOREM-MARGAO</v>
      </c>
      <c r="V3020" s="163">
        <v>0.375</v>
      </c>
      <c r="AA3020" s="165" t="str">
        <f t="shared" si="189"/>
        <v/>
      </c>
      <c r="AB3020" t="str">
        <f t="shared" si="190"/>
        <v>QPM</v>
      </c>
      <c r="AC3020" t="str">
        <f t="shared" si="191"/>
        <v>GA04T-2479</v>
      </c>
      <c r="AD3020" t="str">
        <f>_xlfn.IFNA(VLOOKUP(PrivateSchedule[[#This Row],[ow]],RTARoutes[[StageCodes]:[RouteID]],6,FALSE), VLOOKUP(PrivateSchedule[[#This Row],[re]],RTARoutes[[StageCodes]:[RouteID]],6,FALSE))</f>
        <v>PVT132</v>
      </c>
      <c r="AE3020" t="str" cm="1">
        <f t="array" ref="AE3020">_xlfn.IFS( NOT(ISNA(VLOOKUP(PrivateSchedule[[#This Row],[ow]],RTARoutes[[StageCodes]:[RouteID]],6,FALSE))), "O",  NOT(ISNA(VLOOKUP(PrivateSchedule[[#This Row],[re]],RTARoutes[[StageCodes]:[RouteID]],6,FALSE))), "R")</f>
        <v>O</v>
      </c>
      <c r="AF3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21" spans="3:33">
      <c r="O3021" s="171" t="s">
        <v>1890</v>
      </c>
      <c r="T3021" s="173" t="s">
        <v>1048</v>
      </c>
      <c r="U3021" t="str">
        <f t="shared" si="188"/>
        <v>MARGAO-CURCHOREM</v>
      </c>
      <c r="V3021" s="163">
        <v>0.4236111111111111</v>
      </c>
      <c r="AA3021" s="165" t="str">
        <f t="shared" si="189"/>
        <v/>
      </c>
      <c r="AB3021" t="str">
        <f t="shared" si="190"/>
        <v>QPM</v>
      </c>
      <c r="AC3021" t="str">
        <f t="shared" si="191"/>
        <v>GA04T-2479</v>
      </c>
      <c r="AD3021" t="str">
        <f>_xlfn.IFNA(VLOOKUP(PrivateSchedule[[#This Row],[ow]],RTARoutes[[StageCodes]:[RouteID]],6,FALSE), VLOOKUP(PrivateSchedule[[#This Row],[re]],RTARoutes[[StageCodes]:[RouteID]],6,FALSE))</f>
        <v>PVT132</v>
      </c>
      <c r="AE3021" t="str" cm="1">
        <f t="array" ref="AE3021">_xlfn.IFS( NOT(ISNA(VLOOKUP(PrivateSchedule[[#This Row],[ow]],RTARoutes[[StageCodes]:[RouteID]],6,FALSE))), "O",  NOT(ISNA(VLOOKUP(PrivateSchedule[[#This Row],[re]],RTARoutes[[StageCodes]:[RouteID]],6,FALSE))), "R")</f>
        <v>R</v>
      </c>
      <c r="AF3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22" spans="3:33">
      <c r="O3022" s="171" t="s">
        <v>1048</v>
      </c>
      <c r="T3022" s="173" t="s">
        <v>1890</v>
      </c>
      <c r="U3022" t="str">
        <f t="shared" si="188"/>
        <v>CURCHOREM-MARGAO</v>
      </c>
      <c r="V3022" s="163">
        <v>0.48958333333333331</v>
      </c>
      <c r="AA3022" s="165" t="str">
        <f t="shared" si="189"/>
        <v/>
      </c>
      <c r="AB3022" t="str">
        <f t="shared" si="190"/>
        <v>QPM</v>
      </c>
      <c r="AC3022" t="str">
        <f t="shared" si="191"/>
        <v>GA04T-2479</v>
      </c>
      <c r="AD3022" t="str">
        <f>_xlfn.IFNA(VLOOKUP(PrivateSchedule[[#This Row],[ow]],RTARoutes[[StageCodes]:[RouteID]],6,FALSE), VLOOKUP(PrivateSchedule[[#This Row],[re]],RTARoutes[[StageCodes]:[RouteID]],6,FALSE))</f>
        <v>PVT132</v>
      </c>
      <c r="AE3022" t="str" cm="1">
        <f t="array" ref="AE3022">_xlfn.IFS( NOT(ISNA(VLOOKUP(PrivateSchedule[[#This Row],[ow]],RTARoutes[[StageCodes]:[RouteID]],6,FALSE))), "O",  NOT(ISNA(VLOOKUP(PrivateSchedule[[#This Row],[re]],RTARoutes[[StageCodes]:[RouteID]],6,FALSE))), "R")</f>
        <v>O</v>
      </c>
      <c r="AF3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23" spans="3:33">
      <c r="O3023" s="171" t="s">
        <v>1890</v>
      </c>
      <c r="T3023" s="173" t="s">
        <v>1048</v>
      </c>
      <c r="U3023" t="str">
        <f t="shared" si="188"/>
        <v>MARGAO-CURCHOREM</v>
      </c>
      <c r="V3023" s="163">
        <v>0.54166666666666663</v>
      </c>
      <c r="AA3023" s="165" t="str">
        <f t="shared" si="189"/>
        <v/>
      </c>
      <c r="AB3023" t="str">
        <f t="shared" si="190"/>
        <v>QPM</v>
      </c>
      <c r="AC3023" t="str">
        <f t="shared" si="191"/>
        <v>GA04T-2479</v>
      </c>
      <c r="AD3023" t="str">
        <f>_xlfn.IFNA(VLOOKUP(PrivateSchedule[[#This Row],[ow]],RTARoutes[[StageCodes]:[RouteID]],6,FALSE), VLOOKUP(PrivateSchedule[[#This Row],[re]],RTARoutes[[StageCodes]:[RouteID]],6,FALSE))</f>
        <v>PVT132</v>
      </c>
      <c r="AE3023" t="str" cm="1">
        <f t="array" ref="AE3023">_xlfn.IFS( NOT(ISNA(VLOOKUP(PrivateSchedule[[#This Row],[ow]],RTARoutes[[StageCodes]:[RouteID]],6,FALSE))), "O",  NOT(ISNA(VLOOKUP(PrivateSchedule[[#This Row],[re]],RTARoutes[[StageCodes]:[RouteID]],6,FALSE))), "R")</f>
        <v>R</v>
      </c>
      <c r="AF3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24" spans="3:33">
      <c r="O3024" s="171" t="s">
        <v>1048</v>
      </c>
      <c r="T3024" s="173" t="s">
        <v>1890</v>
      </c>
      <c r="U3024" t="str">
        <f t="shared" si="188"/>
        <v>CURCHOREM-MARGAO</v>
      </c>
      <c r="V3024" s="163">
        <v>0.62847222222222221</v>
      </c>
      <c r="AA3024" s="165" t="str">
        <f t="shared" si="189"/>
        <v/>
      </c>
      <c r="AB3024" t="str">
        <f t="shared" si="190"/>
        <v>QPM</v>
      </c>
      <c r="AC3024" t="str">
        <f t="shared" si="191"/>
        <v>GA04T-2479</v>
      </c>
      <c r="AD3024" t="str">
        <f>_xlfn.IFNA(VLOOKUP(PrivateSchedule[[#This Row],[ow]],RTARoutes[[StageCodes]:[RouteID]],6,FALSE), VLOOKUP(PrivateSchedule[[#This Row],[re]],RTARoutes[[StageCodes]:[RouteID]],6,FALSE))</f>
        <v>PVT132</v>
      </c>
      <c r="AE3024" t="str" cm="1">
        <f t="array" ref="AE3024">_xlfn.IFS( NOT(ISNA(VLOOKUP(PrivateSchedule[[#This Row],[ow]],RTARoutes[[StageCodes]:[RouteID]],6,FALSE))), "O",  NOT(ISNA(VLOOKUP(PrivateSchedule[[#This Row],[re]],RTARoutes[[StageCodes]:[RouteID]],6,FALSE))), "R")</f>
        <v>O</v>
      </c>
      <c r="AF3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25" spans="2:33">
      <c r="O3025" s="171" t="s">
        <v>1890</v>
      </c>
      <c r="T3025" s="173" t="s">
        <v>1048</v>
      </c>
      <c r="U3025" t="str">
        <f t="shared" si="188"/>
        <v>MARGAO-CURCHOREM</v>
      </c>
      <c r="V3025" s="163">
        <v>0.6875</v>
      </c>
      <c r="AA3025" s="165" t="str">
        <f t="shared" si="189"/>
        <v/>
      </c>
      <c r="AB3025" t="str">
        <f t="shared" si="190"/>
        <v>QPM</v>
      </c>
      <c r="AC3025" t="str">
        <f t="shared" si="191"/>
        <v>GA04T-2479</v>
      </c>
      <c r="AD3025" t="str">
        <f>_xlfn.IFNA(VLOOKUP(PrivateSchedule[[#This Row],[ow]],RTARoutes[[StageCodes]:[RouteID]],6,FALSE), VLOOKUP(PrivateSchedule[[#This Row],[re]],RTARoutes[[StageCodes]:[RouteID]],6,FALSE))</f>
        <v>PVT132</v>
      </c>
      <c r="AE3025" t="str" cm="1">
        <f t="array" ref="AE3025">_xlfn.IFS( NOT(ISNA(VLOOKUP(PrivateSchedule[[#This Row],[ow]],RTARoutes[[StageCodes]:[RouteID]],6,FALSE))), "O",  NOT(ISNA(VLOOKUP(PrivateSchedule[[#This Row],[re]],RTARoutes[[StageCodes]:[RouteID]],6,FALSE))), "R")</f>
        <v>R</v>
      </c>
      <c r="AF3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26" spans="2:33">
      <c r="B3026" s="171" t="s">
        <v>4526</v>
      </c>
      <c r="C3026" s="172" t="s">
        <v>4527</v>
      </c>
      <c r="E3026" s="176">
        <v>36787</v>
      </c>
      <c r="F3026" s="177">
        <v>45516</v>
      </c>
      <c r="G3026" s="171" t="s">
        <v>4528</v>
      </c>
      <c r="J3026" s="171" t="s">
        <v>4529</v>
      </c>
      <c r="L3026" s="172" t="s">
        <v>16</v>
      </c>
      <c r="M3026" s="198">
        <v>32</v>
      </c>
      <c r="N3026" s="199">
        <v>12</v>
      </c>
      <c r="O3026" s="171" t="s">
        <v>3530</v>
      </c>
      <c r="T3026" s="173" t="s">
        <v>1120</v>
      </c>
      <c r="U3026" t="str">
        <f t="shared" si="188"/>
        <v>Gauliwada-DEVRE</v>
      </c>
      <c r="V3026" s="163">
        <v>0.26041666666666669</v>
      </c>
      <c r="AA3026" s="165" t="str">
        <f t="shared" si="189"/>
        <v/>
      </c>
      <c r="AB3026" t="str">
        <f t="shared" si="190"/>
        <v>QPM</v>
      </c>
      <c r="AC3026" t="str">
        <f t="shared" si="191"/>
        <v>GA09U-5653</v>
      </c>
      <c r="AD3026" t="e">
        <f>_xlfn.IFNA(VLOOKUP(PrivateSchedule[[#This Row],[ow]],RTARoutes[[StageCodes]:[RouteID]],6,FALSE), VLOOKUP(PrivateSchedule[[#This Row],[re]],RTARoutes[[StageCodes]:[RouteID]],6,FALSE))</f>
        <v>#N/A</v>
      </c>
      <c r="AE3026" t="e" cm="1">
        <f t="array" ref="AE3026">_xlfn.IFS( NOT(ISNA(VLOOKUP(PrivateSchedule[[#This Row],[ow]],RTARoutes[[StageCodes]:[RouteID]],6,FALSE))), "O",  NOT(ISNA(VLOOKUP(PrivateSchedule[[#This Row],[re]],RTARoutes[[StageCodes]:[RouteID]],6,FALSE))), "R")</f>
        <v>#N/A</v>
      </c>
      <c r="AF3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GWD-*DVR</v>
      </c>
      <c r="AG3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DVR-*GWD</v>
      </c>
    </row>
    <row r="3027" spans="2:33">
      <c r="O3027" s="171" t="s">
        <v>1120</v>
      </c>
      <c r="T3027" s="173" t="s">
        <v>2646</v>
      </c>
      <c r="U3027" t="str">
        <f t="shared" si="188"/>
        <v>DEVRE-SAVORDE TSK</v>
      </c>
      <c r="V3027" s="163">
        <v>0.27083333333333331</v>
      </c>
      <c r="AA3027" s="165" t="str">
        <f t="shared" si="189"/>
        <v/>
      </c>
      <c r="AB3027" t="str">
        <f t="shared" si="190"/>
        <v>QPM</v>
      </c>
      <c r="AC3027" t="str">
        <f t="shared" si="191"/>
        <v>GA09U-5653</v>
      </c>
      <c r="AD3027" t="str">
        <f>_xlfn.IFNA(VLOOKUP(PrivateSchedule[[#This Row],[ow]],RTARoutes[[StageCodes]:[RouteID]],6,FALSE), VLOOKUP(PrivateSchedule[[#This Row],[re]],RTARoutes[[StageCodes]:[RouteID]],6,FALSE))</f>
        <v>PVT180</v>
      </c>
      <c r="AE3027" t="str" cm="1">
        <f t="array" ref="AE3027">_xlfn.IFS( NOT(ISNA(VLOOKUP(PrivateSchedule[[#This Row],[ow]],RTARoutes[[StageCodes]:[RouteID]],6,FALSE))), "O",  NOT(ISNA(VLOOKUP(PrivateSchedule[[#This Row],[re]],RTARoutes[[StageCodes]:[RouteID]],6,FALSE))), "R")</f>
        <v>O</v>
      </c>
      <c r="AF3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DVR-*SVD</v>
      </c>
      <c r="AG3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SVD-*DVR</v>
      </c>
    </row>
    <row r="3028" spans="2:33">
      <c r="O3028" s="171" t="s">
        <v>2646</v>
      </c>
      <c r="T3028" s="173" t="s">
        <v>1120</v>
      </c>
      <c r="U3028" t="str">
        <f t="shared" si="188"/>
        <v>SAVORDE TSK-DEVRE</v>
      </c>
      <c r="V3028" s="163">
        <v>0.3125</v>
      </c>
      <c r="AA3028" s="165" t="str">
        <f t="shared" si="189"/>
        <v/>
      </c>
      <c r="AB3028" t="str">
        <f t="shared" si="190"/>
        <v>QPM</v>
      </c>
      <c r="AC3028" t="str">
        <f t="shared" si="191"/>
        <v>GA09U-5653</v>
      </c>
      <c r="AD3028" t="str">
        <f>_xlfn.IFNA(VLOOKUP(PrivateSchedule[[#This Row],[ow]],RTARoutes[[StageCodes]:[RouteID]],6,FALSE), VLOOKUP(PrivateSchedule[[#This Row],[re]],RTARoutes[[StageCodes]:[RouteID]],6,FALSE))</f>
        <v>PVT180</v>
      </c>
      <c r="AE3028" t="str" cm="1">
        <f t="array" ref="AE3028">_xlfn.IFS( NOT(ISNA(VLOOKUP(PrivateSchedule[[#This Row],[ow]],RTARoutes[[StageCodes]:[RouteID]],6,FALSE))), "O",  NOT(ISNA(VLOOKUP(PrivateSchedule[[#This Row],[re]],RTARoutes[[StageCodes]:[RouteID]],6,FALSE))), "R")</f>
        <v>R</v>
      </c>
      <c r="AF3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SVD-*DVR</v>
      </c>
      <c r="AG3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DVR-*SVD</v>
      </c>
    </row>
    <row r="3029" spans="2:33">
      <c r="O3029" s="171" t="s">
        <v>1120</v>
      </c>
      <c r="T3029" s="173" t="s">
        <v>2646</v>
      </c>
      <c r="U3029" t="str">
        <f t="shared" si="188"/>
        <v>DEVRE-SAVORDE TSK</v>
      </c>
      <c r="V3029" s="163">
        <v>0.36805555555555558</v>
      </c>
      <c r="AA3029" s="165" t="str">
        <f t="shared" si="189"/>
        <v/>
      </c>
      <c r="AB3029" t="str">
        <f t="shared" si="190"/>
        <v>QPM</v>
      </c>
      <c r="AC3029" t="str">
        <f t="shared" si="191"/>
        <v>GA09U-5653</v>
      </c>
      <c r="AD3029" t="str">
        <f>_xlfn.IFNA(VLOOKUP(PrivateSchedule[[#This Row],[ow]],RTARoutes[[StageCodes]:[RouteID]],6,FALSE), VLOOKUP(PrivateSchedule[[#This Row],[re]],RTARoutes[[StageCodes]:[RouteID]],6,FALSE))</f>
        <v>PVT180</v>
      </c>
      <c r="AE3029" t="str" cm="1">
        <f t="array" ref="AE3029">_xlfn.IFS( NOT(ISNA(VLOOKUP(PrivateSchedule[[#This Row],[ow]],RTARoutes[[StageCodes]:[RouteID]],6,FALSE))), "O",  NOT(ISNA(VLOOKUP(PrivateSchedule[[#This Row],[re]],RTARoutes[[StageCodes]:[RouteID]],6,FALSE))), "R")</f>
        <v>O</v>
      </c>
      <c r="AF3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DVR-*SVD</v>
      </c>
      <c r="AG3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SVD-*DVR</v>
      </c>
    </row>
    <row r="3030" spans="2:33">
      <c r="O3030" s="171" t="s">
        <v>2646</v>
      </c>
      <c r="T3030" s="173" t="s">
        <v>1120</v>
      </c>
      <c r="U3030" t="str">
        <f t="shared" si="188"/>
        <v>SAVORDE TSK-DEVRE</v>
      </c>
      <c r="V3030" s="163">
        <v>0.45833333333333331</v>
      </c>
      <c r="AA3030" s="165" t="str">
        <f t="shared" si="189"/>
        <v/>
      </c>
      <c r="AB3030" t="str">
        <f t="shared" si="190"/>
        <v>QPM</v>
      </c>
      <c r="AC3030" t="str">
        <f t="shared" si="191"/>
        <v>GA09U-5653</v>
      </c>
      <c r="AD3030" t="str">
        <f>_xlfn.IFNA(VLOOKUP(PrivateSchedule[[#This Row],[ow]],RTARoutes[[StageCodes]:[RouteID]],6,FALSE), VLOOKUP(PrivateSchedule[[#This Row],[re]],RTARoutes[[StageCodes]:[RouteID]],6,FALSE))</f>
        <v>PVT180</v>
      </c>
      <c r="AE3030" t="str" cm="1">
        <f t="array" ref="AE3030">_xlfn.IFS( NOT(ISNA(VLOOKUP(PrivateSchedule[[#This Row],[ow]],RTARoutes[[StageCodes]:[RouteID]],6,FALSE))), "O",  NOT(ISNA(VLOOKUP(PrivateSchedule[[#This Row],[re]],RTARoutes[[StageCodes]:[RouteID]],6,FALSE))), "R")</f>
        <v>R</v>
      </c>
      <c r="AF3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SVD-*DVR</v>
      </c>
      <c r="AG3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DVR-*SVD</v>
      </c>
    </row>
    <row r="3031" spans="2:33">
      <c r="O3031" s="171" t="s">
        <v>1120</v>
      </c>
      <c r="T3031" s="173" t="s">
        <v>2646</v>
      </c>
      <c r="U3031" t="str">
        <f t="shared" si="188"/>
        <v>DEVRE-SAVORDE TSK</v>
      </c>
      <c r="V3031" s="163">
        <v>0.51388888888888884</v>
      </c>
      <c r="AA3031" s="165" t="str">
        <f t="shared" si="189"/>
        <v/>
      </c>
      <c r="AB3031" t="str">
        <f t="shared" si="190"/>
        <v>QPM</v>
      </c>
      <c r="AC3031" t="str">
        <f t="shared" si="191"/>
        <v>GA09U-5653</v>
      </c>
      <c r="AD3031" t="str">
        <f>_xlfn.IFNA(VLOOKUP(PrivateSchedule[[#This Row],[ow]],RTARoutes[[StageCodes]:[RouteID]],6,FALSE), VLOOKUP(PrivateSchedule[[#This Row],[re]],RTARoutes[[StageCodes]:[RouteID]],6,FALSE))</f>
        <v>PVT180</v>
      </c>
      <c r="AE3031" t="str" cm="1">
        <f t="array" ref="AE3031">_xlfn.IFS( NOT(ISNA(VLOOKUP(PrivateSchedule[[#This Row],[ow]],RTARoutes[[StageCodes]:[RouteID]],6,FALSE))), "O",  NOT(ISNA(VLOOKUP(PrivateSchedule[[#This Row],[re]],RTARoutes[[StageCodes]:[RouteID]],6,FALSE))), "R")</f>
        <v>O</v>
      </c>
      <c r="AF3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DVR-*SVD</v>
      </c>
      <c r="AG3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SVD-*DVR</v>
      </c>
    </row>
    <row r="3032" spans="2:33">
      <c r="O3032" s="171" t="s">
        <v>2646</v>
      </c>
      <c r="T3032" s="173" t="s">
        <v>1120</v>
      </c>
      <c r="U3032" t="str">
        <f t="shared" si="188"/>
        <v>SAVORDE TSK-DEVRE</v>
      </c>
      <c r="V3032" s="163">
        <v>0.57291666666666663</v>
      </c>
      <c r="AA3032" s="165" t="str">
        <f t="shared" si="189"/>
        <v/>
      </c>
      <c r="AB3032" t="str">
        <f t="shared" si="190"/>
        <v>QPM</v>
      </c>
      <c r="AC3032" t="str">
        <f t="shared" si="191"/>
        <v>GA09U-5653</v>
      </c>
      <c r="AD3032" t="str">
        <f>_xlfn.IFNA(VLOOKUP(PrivateSchedule[[#This Row],[ow]],RTARoutes[[StageCodes]:[RouteID]],6,FALSE), VLOOKUP(PrivateSchedule[[#This Row],[re]],RTARoutes[[StageCodes]:[RouteID]],6,FALSE))</f>
        <v>PVT180</v>
      </c>
      <c r="AE3032" t="str" cm="1">
        <f t="array" ref="AE3032">_xlfn.IFS( NOT(ISNA(VLOOKUP(PrivateSchedule[[#This Row],[ow]],RTARoutes[[StageCodes]:[RouteID]],6,FALSE))), "O",  NOT(ISNA(VLOOKUP(PrivateSchedule[[#This Row],[re]],RTARoutes[[StageCodes]:[RouteID]],6,FALSE))), "R")</f>
        <v>R</v>
      </c>
      <c r="AF3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SVD-*DVR</v>
      </c>
      <c r="AG3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DVR-*SVD</v>
      </c>
    </row>
    <row r="3033" spans="2:33">
      <c r="O3033" s="171" t="s">
        <v>1120</v>
      </c>
      <c r="T3033" s="173" t="s">
        <v>2646</v>
      </c>
      <c r="U3033" t="str">
        <f t="shared" si="188"/>
        <v>DEVRE-SAVORDE TSK</v>
      </c>
      <c r="V3033" s="163">
        <v>0.625</v>
      </c>
      <c r="AA3033" s="165" t="str">
        <f t="shared" si="189"/>
        <v/>
      </c>
      <c r="AB3033" t="str">
        <f t="shared" si="190"/>
        <v>QPM</v>
      </c>
      <c r="AC3033" t="str">
        <f t="shared" si="191"/>
        <v>GA09U-5653</v>
      </c>
      <c r="AD3033" t="str">
        <f>_xlfn.IFNA(VLOOKUP(PrivateSchedule[[#This Row],[ow]],RTARoutes[[StageCodes]:[RouteID]],6,FALSE), VLOOKUP(PrivateSchedule[[#This Row],[re]],RTARoutes[[StageCodes]:[RouteID]],6,FALSE))</f>
        <v>PVT180</v>
      </c>
      <c r="AE3033" t="str" cm="1">
        <f t="array" ref="AE3033">_xlfn.IFS( NOT(ISNA(VLOOKUP(PrivateSchedule[[#This Row],[ow]],RTARoutes[[StageCodes]:[RouteID]],6,FALSE))), "O",  NOT(ISNA(VLOOKUP(PrivateSchedule[[#This Row],[re]],RTARoutes[[StageCodes]:[RouteID]],6,FALSE))), "R")</f>
        <v>O</v>
      </c>
      <c r="AF3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DVR-*SVD</v>
      </c>
      <c r="AG3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SVD-*DVR</v>
      </c>
    </row>
    <row r="3034" spans="2:33">
      <c r="O3034" s="171" t="s">
        <v>2646</v>
      </c>
      <c r="T3034" s="173" t="s">
        <v>3530</v>
      </c>
      <c r="U3034" t="str">
        <f t="shared" si="188"/>
        <v>SAVORDE TSK-Gauliwada</v>
      </c>
      <c r="V3034" s="163">
        <v>0.70833333333333337</v>
      </c>
      <c r="AA3034" s="165" t="str">
        <f t="shared" si="189"/>
        <v/>
      </c>
      <c r="AB3034" t="str">
        <f t="shared" si="190"/>
        <v>QPM</v>
      </c>
      <c r="AC3034" t="str">
        <f t="shared" si="191"/>
        <v>GA09U-5653</v>
      </c>
      <c r="AD3034" t="e">
        <f>_xlfn.IFNA(VLOOKUP(PrivateSchedule[[#This Row],[ow]],RTARoutes[[StageCodes]:[RouteID]],6,FALSE), VLOOKUP(PrivateSchedule[[#This Row],[re]],RTARoutes[[StageCodes]:[RouteID]],6,FALSE))</f>
        <v>#N/A</v>
      </c>
      <c r="AE3034" t="e" cm="1">
        <f t="array" ref="AE3034">_xlfn.IFS( NOT(ISNA(VLOOKUP(PrivateSchedule[[#This Row],[ow]],RTARoutes[[StageCodes]:[RouteID]],6,FALSE))), "O",  NOT(ISNA(VLOOKUP(PrivateSchedule[[#This Row],[re]],RTARoutes[[StageCodes]:[RouteID]],6,FALSE))), "R")</f>
        <v>#N/A</v>
      </c>
      <c r="AF3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SVD-*GWD</v>
      </c>
      <c r="AG3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GWD-*SVD</v>
      </c>
    </row>
    <row r="3035" spans="2:33">
      <c r="B3035" s="171" t="s">
        <v>4530</v>
      </c>
      <c r="C3035" s="172" t="s">
        <v>4387</v>
      </c>
      <c r="E3035" s="176">
        <v>39052</v>
      </c>
      <c r="F3035" s="177">
        <v>44254</v>
      </c>
      <c r="G3035" s="171" t="s">
        <v>4531</v>
      </c>
      <c r="J3035" s="171" t="s">
        <v>4532</v>
      </c>
      <c r="L3035" s="172" t="s">
        <v>16</v>
      </c>
      <c r="M3035" s="198">
        <v>32</v>
      </c>
      <c r="N3035" s="199">
        <v>11</v>
      </c>
      <c r="O3035" s="171" t="s">
        <v>1042</v>
      </c>
      <c r="T3035" s="173" t="s">
        <v>1048</v>
      </c>
      <c r="U3035" t="str">
        <f t="shared" si="188"/>
        <v>CUNCOLIM-CURCHOREM</v>
      </c>
      <c r="V3035" s="163">
        <v>0.2951388888888889</v>
      </c>
      <c r="AA3035" s="165" t="str">
        <f t="shared" si="189"/>
        <v/>
      </c>
      <c r="AB3035" t="str">
        <f t="shared" si="190"/>
        <v>QPM</v>
      </c>
      <c r="AC3035" t="str">
        <f t="shared" si="191"/>
        <v>GA04T-7699</v>
      </c>
      <c r="AD3035" t="str">
        <f>_xlfn.IFNA(VLOOKUP(PrivateSchedule[[#This Row],[ow]],RTARoutes[[StageCodes]:[RouteID]],6,FALSE), VLOOKUP(PrivateSchedule[[#This Row],[re]],RTARoutes[[StageCodes]:[RouteID]],6,FALSE))</f>
        <v>PVT124</v>
      </c>
      <c r="AE3035" t="str" cm="1">
        <f t="array" ref="AE3035">_xlfn.IFS( NOT(ISNA(VLOOKUP(PrivateSchedule[[#This Row],[ow]],RTARoutes[[StageCodes]:[RouteID]],6,FALSE))), "O",  NOT(ISNA(VLOOKUP(PrivateSchedule[[#This Row],[re]],RTARoutes[[StageCodes]:[RouteID]],6,FALSE))), "R")</f>
        <v>O</v>
      </c>
      <c r="AF3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CUN-*CUR</v>
      </c>
      <c r="AG3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CUR-*CUN</v>
      </c>
    </row>
    <row r="3036" spans="2:33">
      <c r="O3036" s="171" t="s">
        <v>1048</v>
      </c>
      <c r="T3036" s="173" t="s">
        <v>1238</v>
      </c>
      <c r="U3036" t="str">
        <f t="shared" si="188"/>
        <v>CURCHOREM-FATORPA</v>
      </c>
      <c r="V3036" s="163">
        <v>0.34722222222222221</v>
      </c>
      <c r="AA3036" s="165" t="str">
        <f t="shared" si="189"/>
        <v/>
      </c>
      <c r="AB3036" t="str">
        <f t="shared" si="190"/>
        <v>QPM</v>
      </c>
      <c r="AC3036" t="str">
        <f t="shared" si="191"/>
        <v>GA04T-7699</v>
      </c>
      <c r="AD3036" t="str">
        <f>_xlfn.IFNA(VLOOKUP(PrivateSchedule[[#This Row],[ow]],RTARoutes[[StageCodes]:[RouteID]],6,FALSE), VLOOKUP(PrivateSchedule[[#This Row],[re]],RTARoutes[[StageCodes]:[RouteID]],6,FALSE))</f>
        <v>PVT137</v>
      </c>
      <c r="AE3036" t="str" cm="1">
        <f t="array" ref="AE3036">_xlfn.IFS( NOT(ISNA(VLOOKUP(PrivateSchedule[[#This Row],[ow]],RTARoutes[[StageCodes]:[RouteID]],6,FALSE))), "O",  NOT(ISNA(VLOOKUP(PrivateSchedule[[#This Row],[re]],RTARoutes[[StageCodes]:[RouteID]],6,FALSE))), "R")</f>
        <v>O</v>
      </c>
      <c r="AF3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CUR-*FTR</v>
      </c>
      <c r="AG3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FTR-*CUR</v>
      </c>
    </row>
    <row r="3037" spans="2:33">
      <c r="O3037" s="171" t="s">
        <v>1238</v>
      </c>
      <c r="T3037" s="173" t="s">
        <v>752</v>
      </c>
      <c r="U3037" t="str">
        <f t="shared" si="188"/>
        <v>FATORPA-BETUL</v>
      </c>
      <c r="V3037" s="163">
        <v>0.40625</v>
      </c>
      <c r="AA3037" s="165" t="str">
        <f t="shared" si="189"/>
        <v/>
      </c>
      <c r="AB3037" t="str">
        <f t="shared" si="190"/>
        <v>QPM</v>
      </c>
      <c r="AC3037" t="str">
        <f t="shared" si="191"/>
        <v>GA04T-7699</v>
      </c>
      <c r="AD3037" t="e">
        <f>_xlfn.IFNA(VLOOKUP(PrivateSchedule[[#This Row],[ow]],RTARoutes[[StageCodes]:[RouteID]],6,FALSE), VLOOKUP(PrivateSchedule[[#This Row],[re]],RTARoutes[[StageCodes]:[RouteID]],6,FALSE))</f>
        <v>#N/A</v>
      </c>
      <c r="AE3037" t="e" cm="1">
        <f t="array" ref="AE3037">_xlfn.IFS( NOT(ISNA(VLOOKUP(PrivateSchedule[[#This Row],[ow]],RTARoutes[[StageCodes]:[RouteID]],6,FALSE))), "O",  NOT(ISNA(VLOOKUP(PrivateSchedule[[#This Row],[re]],RTARoutes[[StageCodes]:[RouteID]],6,FALSE))), "R")</f>
        <v>#N/A</v>
      </c>
      <c r="AF3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FTR-*BTL</v>
      </c>
      <c r="AG3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BTL-*FTR</v>
      </c>
    </row>
    <row r="3038" spans="2:33">
      <c r="O3038" s="171" t="s">
        <v>752</v>
      </c>
      <c r="T3038" s="173" t="s">
        <v>1042</v>
      </c>
      <c r="U3038" t="str">
        <f t="shared" si="188"/>
        <v>BETUL-CUNCOLIM</v>
      </c>
      <c r="V3038" s="163">
        <v>0.45833333333333331</v>
      </c>
      <c r="AA3038" s="165" t="str">
        <f t="shared" si="189"/>
        <v/>
      </c>
      <c r="AB3038" t="str">
        <f t="shared" si="190"/>
        <v>QPM</v>
      </c>
      <c r="AC3038" t="str">
        <f t="shared" si="191"/>
        <v>GA04T-7699</v>
      </c>
      <c r="AD3038" t="str">
        <f>_xlfn.IFNA(VLOOKUP(PrivateSchedule[[#This Row],[ow]],RTARoutes[[StageCodes]:[RouteID]],6,FALSE), VLOOKUP(PrivateSchedule[[#This Row],[re]],RTARoutes[[StageCodes]:[RouteID]],6,FALSE))</f>
        <v>PVT92</v>
      </c>
      <c r="AE3038" t="str" cm="1">
        <f t="array" ref="AE3038">_xlfn.IFS( NOT(ISNA(VLOOKUP(PrivateSchedule[[#This Row],[ow]],RTARoutes[[StageCodes]:[RouteID]],6,FALSE))), "O",  NOT(ISNA(VLOOKUP(PrivateSchedule[[#This Row],[re]],RTARoutes[[StageCodes]:[RouteID]],6,FALSE))), "R")</f>
        <v>R</v>
      </c>
      <c r="AF3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BTL-*CUN</v>
      </c>
      <c r="AG3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CUN-*BTL</v>
      </c>
    </row>
    <row r="3039" spans="2:33">
      <c r="B3039" s="171" t="s">
        <v>4533</v>
      </c>
      <c r="C3039" s="172" t="s">
        <v>4534</v>
      </c>
      <c r="E3039" s="176">
        <v>38441</v>
      </c>
      <c r="F3039" s="177">
        <v>44224</v>
      </c>
      <c r="G3039" s="171" t="s">
        <v>4535</v>
      </c>
      <c r="J3039" s="171" t="s">
        <v>4536</v>
      </c>
      <c r="L3039" s="172" t="s">
        <v>16</v>
      </c>
      <c r="M3039" s="198">
        <v>28</v>
      </c>
      <c r="N3039" s="199">
        <v>9</v>
      </c>
      <c r="O3039" s="171" t="s">
        <v>2586</v>
      </c>
      <c r="T3039" s="173" t="s">
        <v>2646</v>
      </c>
      <c r="U3039" t="str">
        <f t="shared" si="188"/>
        <v>SANGUEM-SAVORDE TSK</v>
      </c>
      <c r="V3039" s="163">
        <v>0.22916666666666666</v>
      </c>
      <c r="AA3039" s="165" t="str">
        <f t="shared" si="189"/>
        <v/>
      </c>
      <c r="AB3039" t="str">
        <f t="shared" si="190"/>
        <v>QPM</v>
      </c>
      <c r="AC3039" t="str">
        <f t="shared" si="191"/>
        <v>GA05T-0164</v>
      </c>
      <c r="AD3039" t="str">
        <f>_xlfn.IFNA(VLOOKUP(PrivateSchedule[[#This Row],[ow]],RTARoutes[[StageCodes]:[RouteID]],6,FALSE), VLOOKUP(PrivateSchedule[[#This Row],[re]],RTARoutes[[StageCodes]:[RouteID]],6,FALSE))</f>
        <v>PVT469</v>
      </c>
      <c r="AE3039" t="str" cm="1">
        <f t="array" ref="AE3039">_xlfn.IFS( NOT(ISNA(VLOOKUP(PrivateSchedule[[#This Row],[ow]],RTARoutes[[StageCodes]:[RouteID]],6,FALSE))), "O",  NOT(ISNA(VLOOKUP(PrivateSchedule[[#This Row],[re]],RTARoutes[[StageCodes]:[RouteID]],6,FALSE))), "R")</f>
        <v>O</v>
      </c>
      <c r="AF3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3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3040" spans="2:33">
      <c r="O3040" s="171" t="s">
        <v>2646</v>
      </c>
      <c r="T3040" s="173" t="s">
        <v>1890</v>
      </c>
      <c r="U3040" t="str">
        <f t="shared" si="188"/>
        <v>SAVORDE TSK-MARGAO</v>
      </c>
      <c r="V3040" s="163">
        <v>0.23958333333333334</v>
      </c>
      <c r="AA3040" s="165" t="str">
        <f t="shared" si="189"/>
        <v/>
      </c>
      <c r="AB3040" t="str">
        <f t="shared" si="190"/>
        <v>QPM</v>
      </c>
      <c r="AC3040" t="str">
        <f t="shared" si="191"/>
        <v>GA05T-0164</v>
      </c>
      <c r="AD3040" t="str">
        <f>_xlfn.IFNA(VLOOKUP(PrivateSchedule[[#This Row],[ow]],RTARoutes[[StageCodes]:[RouteID]],6,FALSE), VLOOKUP(PrivateSchedule[[#This Row],[re]],RTARoutes[[StageCodes]:[RouteID]],6,FALSE))</f>
        <v>PVT311</v>
      </c>
      <c r="AE3040" t="str" cm="1">
        <f t="array" ref="AE3040">_xlfn.IFS( NOT(ISNA(VLOOKUP(PrivateSchedule[[#This Row],[ow]],RTARoutes[[StageCodes]:[RouteID]],6,FALSE))), "O",  NOT(ISNA(VLOOKUP(PrivateSchedule[[#This Row],[re]],RTARoutes[[StageCodes]:[RouteID]],6,FALSE))), "R")</f>
        <v>R</v>
      </c>
      <c r="AF3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3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3041" spans="2:33">
      <c r="O3041" s="171" t="s">
        <v>1890</v>
      </c>
      <c r="T3041" s="173" t="s">
        <v>2586</v>
      </c>
      <c r="U3041" t="str">
        <f t="shared" si="188"/>
        <v>MARGAO-SANGUEM</v>
      </c>
      <c r="V3041" s="163">
        <v>0.27777777777777779</v>
      </c>
      <c r="AA3041" s="165" t="str">
        <f t="shared" si="189"/>
        <v/>
      </c>
      <c r="AB3041" t="str">
        <f t="shared" si="190"/>
        <v>QPM</v>
      </c>
      <c r="AC3041" t="str">
        <f t="shared" si="191"/>
        <v>GA05T-0164</v>
      </c>
      <c r="AD3041" t="str">
        <f>_xlfn.IFNA(VLOOKUP(PrivateSchedule[[#This Row],[ow]],RTARoutes[[StageCodes]:[RouteID]],6,FALSE), VLOOKUP(PrivateSchedule[[#This Row],[re]],RTARoutes[[StageCodes]:[RouteID]],6,FALSE))</f>
        <v>PVT327</v>
      </c>
      <c r="AE3041" t="str" cm="1">
        <f t="array" ref="AE3041">_xlfn.IFS( NOT(ISNA(VLOOKUP(PrivateSchedule[[#This Row],[ow]],RTARoutes[[StageCodes]:[RouteID]],6,FALSE))), "O",  NOT(ISNA(VLOOKUP(PrivateSchedule[[#This Row],[re]],RTARoutes[[StageCodes]:[RouteID]],6,FALSE))), "R")</f>
        <v>O</v>
      </c>
      <c r="AF3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042" spans="2:33">
      <c r="O3042" s="171" t="s">
        <v>2586</v>
      </c>
      <c r="T3042" s="173" t="s">
        <v>2646</v>
      </c>
      <c r="U3042" t="str">
        <f t="shared" si="188"/>
        <v>SANGUEM-SAVORDE TSK</v>
      </c>
      <c r="V3042" s="163">
        <v>0.33680555555555558</v>
      </c>
      <c r="AA3042" s="165" t="str">
        <f t="shared" si="189"/>
        <v/>
      </c>
      <c r="AB3042" t="str">
        <f t="shared" si="190"/>
        <v>QPM</v>
      </c>
      <c r="AC3042" t="str">
        <f t="shared" si="191"/>
        <v>GA05T-0164</v>
      </c>
      <c r="AD3042" t="str">
        <f>_xlfn.IFNA(VLOOKUP(PrivateSchedule[[#This Row],[ow]],RTARoutes[[StageCodes]:[RouteID]],6,FALSE), VLOOKUP(PrivateSchedule[[#This Row],[re]],RTARoutes[[StageCodes]:[RouteID]],6,FALSE))</f>
        <v>PVT469</v>
      </c>
      <c r="AE3042" t="str" cm="1">
        <f t="array" ref="AE3042">_xlfn.IFS( NOT(ISNA(VLOOKUP(PrivateSchedule[[#This Row],[ow]],RTARoutes[[StageCodes]:[RouteID]],6,FALSE))), "O",  NOT(ISNA(VLOOKUP(PrivateSchedule[[#This Row],[re]],RTARoutes[[StageCodes]:[RouteID]],6,FALSE))), "R")</f>
        <v>O</v>
      </c>
      <c r="AF3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3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3043" spans="2:33">
      <c r="O3043" s="171" t="s">
        <v>2646</v>
      </c>
      <c r="T3043" s="173" t="s">
        <v>1890</v>
      </c>
      <c r="U3043" t="str">
        <f t="shared" si="188"/>
        <v>SAVORDE TSK-MARGAO</v>
      </c>
      <c r="V3043" s="163">
        <v>0.3576388888888889</v>
      </c>
      <c r="AA3043" s="165" t="str">
        <f t="shared" si="189"/>
        <v/>
      </c>
      <c r="AB3043" t="str">
        <f t="shared" si="190"/>
        <v>QPM</v>
      </c>
      <c r="AC3043" t="str">
        <f t="shared" si="191"/>
        <v>GA05T-0164</v>
      </c>
      <c r="AD3043" t="str">
        <f>_xlfn.IFNA(VLOOKUP(PrivateSchedule[[#This Row],[ow]],RTARoutes[[StageCodes]:[RouteID]],6,FALSE), VLOOKUP(PrivateSchedule[[#This Row],[re]],RTARoutes[[StageCodes]:[RouteID]],6,FALSE))</f>
        <v>PVT311</v>
      </c>
      <c r="AE3043" t="str" cm="1">
        <f t="array" ref="AE3043">_xlfn.IFS( NOT(ISNA(VLOOKUP(PrivateSchedule[[#This Row],[ow]],RTARoutes[[StageCodes]:[RouteID]],6,FALSE))), "O",  NOT(ISNA(VLOOKUP(PrivateSchedule[[#This Row],[re]],RTARoutes[[StageCodes]:[RouteID]],6,FALSE))), "R")</f>
        <v>R</v>
      </c>
      <c r="AF3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3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3044" spans="2:33">
      <c r="O3044" s="171" t="s">
        <v>1890</v>
      </c>
      <c r="T3044" s="173" t="s">
        <v>2646</v>
      </c>
      <c r="U3044" t="str">
        <f t="shared" si="188"/>
        <v>MARGAO-SAVORDE TSK</v>
      </c>
      <c r="V3044" s="163">
        <v>0.51388888888888884</v>
      </c>
      <c r="AA3044" s="165" t="str">
        <f t="shared" si="189"/>
        <v/>
      </c>
      <c r="AB3044" t="str">
        <f t="shared" si="190"/>
        <v>QPM</v>
      </c>
      <c r="AC3044" t="str">
        <f t="shared" si="191"/>
        <v>GA05T-0164</v>
      </c>
      <c r="AD3044" t="str">
        <f>_xlfn.IFNA(VLOOKUP(PrivateSchedule[[#This Row],[ow]],RTARoutes[[StageCodes]:[RouteID]],6,FALSE), VLOOKUP(PrivateSchedule[[#This Row],[re]],RTARoutes[[StageCodes]:[RouteID]],6,FALSE))</f>
        <v>PVT311</v>
      </c>
      <c r="AE3044" t="str" cm="1">
        <f t="array" ref="AE3044">_xlfn.IFS( NOT(ISNA(VLOOKUP(PrivateSchedule[[#This Row],[ow]],RTARoutes[[StageCodes]:[RouteID]],6,FALSE))), "O",  NOT(ISNA(VLOOKUP(PrivateSchedule[[#This Row],[re]],RTARoutes[[StageCodes]:[RouteID]],6,FALSE))), "R")</f>
        <v>O</v>
      </c>
      <c r="AF3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3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3045" spans="2:33">
      <c r="O3045" s="171" t="s">
        <v>2646</v>
      </c>
      <c r="T3045" s="173" t="s">
        <v>1535</v>
      </c>
      <c r="U3045" t="str">
        <f t="shared" si="188"/>
        <v>SAVORDE TSK-KALAY</v>
      </c>
      <c r="V3045" s="163">
        <v>0.55208333333333337</v>
      </c>
      <c r="AA3045" s="165" t="str">
        <f t="shared" si="189"/>
        <v/>
      </c>
      <c r="AB3045" t="str">
        <f t="shared" si="190"/>
        <v>QPM</v>
      </c>
      <c r="AC3045" t="str">
        <f t="shared" si="191"/>
        <v>GA05T-0164</v>
      </c>
      <c r="AD3045" t="e">
        <f>_xlfn.IFNA(VLOOKUP(PrivateSchedule[[#This Row],[ow]],RTARoutes[[StageCodes]:[RouteID]],6,FALSE), VLOOKUP(PrivateSchedule[[#This Row],[re]],RTARoutes[[StageCodes]:[RouteID]],6,FALSE))</f>
        <v>#N/A</v>
      </c>
      <c r="AE3045" t="e" cm="1">
        <f t="array" ref="AE3045">_xlfn.IFS( NOT(ISNA(VLOOKUP(PrivateSchedule[[#This Row],[ow]],RTARoutes[[StageCodes]:[RouteID]],6,FALSE))), "O",  NOT(ISNA(VLOOKUP(PrivateSchedule[[#This Row],[re]],RTARoutes[[StageCodes]:[RouteID]],6,FALSE))), "R")</f>
        <v>#N/A</v>
      </c>
      <c r="AF3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SVD-*KLY</v>
      </c>
      <c r="AG3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KLY-*SVD</v>
      </c>
    </row>
    <row r="3046" spans="2:33">
      <c r="O3046" s="171" t="s">
        <v>1535</v>
      </c>
      <c r="T3046" s="173" t="s">
        <v>2586</v>
      </c>
      <c r="U3046" t="str">
        <f t="shared" si="188"/>
        <v>KALAY-SANGUEM</v>
      </c>
      <c r="V3046" s="163">
        <v>0.58333333333333337</v>
      </c>
      <c r="AA3046" s="165" t="str">
        <f t="shared" si="189"/>
        <v/>
      </c>
      <c r="AB3046" t="str">
        <f t="shared" si="190"/>
        <v>QPM</v>
      </c>
      <c r="AC3046" t="str">
        <f t="shared" si="191"/>
        <v>GA05T-0164</v>
      </c>
      <c r="AD3046" t="str">
        <f>_xlfn.IFNA(VLOOKUP(PrivateSchedule[[#This Row],[ow]],RTARoutes[[StageCodes]:[RouteID]],6,FALSE), VLOOKUP(PrivateSchedule[[#This Row],[re]],RTARoutes[[StageCodes]:[RouteID]],6,FALSE))</f>
        <v>PVT225</v>
      </c>
      <c r="AE3046" t="str" cm="1">
        <f t="array" ref="AE3046">_xlfn.IFS( NOT(ISNA(VLOOKUP(PrivateSchedule[[#This Row],[ow]],RTARoutes[[StageCodes]:[RouteID]],6,FALSE))), "O",  NOT(ISNA(VLOOKUP(PrivateSchedule[[#This Row],[re]],RTARoutes[[StageCodes]:[RouteID]],6,FALSE))), "R")</f>
        <v>O</v>
      </c>
      <c r="AF3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047" spans="2:33">
      <c r="O3047" s="171" t="s">
        <v>2586</v>
      </c>
      <c r="T3047" s="173" t="s">
        <v>2646</v>
      </c>
      <c r="U3047" t="str">
        <f t="shared" si="188"/>
        <v>SANGUEM-SAVORDE TSK</v>
      </c>
      <c r="V3047" s="163">
        <v>0.62847222222222221</v>
      </c>
      <c r="AA3047" s="165" t="str">
        <f t="shared" si="189"/>
        <v/>
      </c>
      <c r="AB3047" t="str">
        <f t="shared" si="190"/>
        <v>QPM</v>
      </c>
      <c r="AC3047" t="str">
        <f t="shared" si="191"/>
        <v>GA05T-0164</v>
      </c>
      <c r="AD3047" t="str">
        <f>_xlfn.IFNA(VLOOKUP(PrivateSchedule[[#This Row],[ow]],RTARoutes[[StageCodes]:[RouteID]],6,FALSE), VLOOKUP(PrivateSchedule[[#This Row],[re]],RTARoutes[[StageCodes]:[RouteID]],6,FALSE))</f>
        <v>PVT469</v>
      </c>
      <c r="AE3047" t="str" cm="1">
        <f t="array" ref="AE3047">_xlfn.IFS( NOT(ISNA(VLOOKUP(PrivateSchedule[[#This Row],[ow]],RTARoutes[[StageCodes]:[RouteID]],6,FALSE))), "O",  NOT(ISNA(VLOOKUP(PrivateSchedule[[#This Row],[re]],RTARoutes[[StageCodes]:[RouteID]],6,FALSE))), "R")</f>
        <v>O</v>
      </c>
      <c r="AF3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3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3048" spans="2:33">
      <c r="O3048" s="171" t="s">
        <v>2646</v>
      </c>
      <c r="T3048" s="173" t="s">
        <v>1890</v>
      </c>
      <c r="U3048" t="str">
        <f t="shared" si="188"/>
        <v>SAVORDE TSK-MARGAO</v>
      </c>
      <c r="V3048" s="163">
        <v>0.66666666666666663</v>
      </c>
      <c r="AA3048" s="165" t="str">
        <f t="shared" si="189"/>
        <v/>
      </c>
      <c r="AB3048" t="str">
        <f t="shared" si="190"/>
        <v>QPM</v>
      </c>
      <c r="AC3048" t="str">
        <f t="shared" si="191"/>
        <v>GA05T-0164</v>
      </c>
      <c r="AD3048" t="str">
        <f>_xlfn.IFNA(VLOOKUP(PrivateSchedule[[#This Row],[ow]],RTARoutes[[StageCodes]:[RouteID]],6,FALSE), VLOOKUP(PrivateSchedule[[#This Row],[re]],RTARoutes[[StageCodes]:[RouteID]],6,FALSE))</f>
        <v>PVT311</v>
      </c>
      <c r="AE3048" t="str" cm="1">
        <f t="array" ref="AE3048">_xlfn.IFS( NOT(ISNA(VLOOKUP(PrivateSchedule[[#This Row],[ow]],RTARoutes[[StageCodes]:[RouteID]],6,FALSE))), "O",  NOT(ISNA(VLOOKUP(PrivateSchedule[[#This Row],[re]],RTARoutes[[StageCodes]:[RouteID]],6,FALSE))), "R")</f>
        <v>R</v>
      </c>
      <c r="AF3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3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3049" spans="2:33">
      <c r="O3049" s="171" t="s">
        <v>1890</v>
      </c>
      <c r="T3049" s="173" t="s">
        <v>2586</v>
      </c>
      <c r="U3049" t="str">
        <f t="shared" si="188"/>
        <v>MARGAO-SANGUEM</v>
      </c>
      <c r="V3049" s="163">
        <v>0.71527777777777779</v>
      </c>
      <c r="AA3049" s="165" t="str">
        <f t="shared" si="189"/>
        <v/>
      </c>
      <c r="AB3049" t="str">
        <f t="shared" si="190"/>
        <v>QPM</v>
      </c>
      <c r="AC3049" t="str">
        <f t="shared" si="191"/>
        <v>GA05T-0164</v>
      </c>
      <c r="AD3049" t="str">
        <f>_xlfn.IFNA(VLOOKUP(PrivateSchedule[[#This Row],[ow]],RTARoutes[[StageCodes]:[RouteID]],6,FALSE), VLOOKUP(PrivateSchedule[[#This Row],[re]],RTARoutes[[StageCodes]:[RouteID]],6,FALSE))</f>
        <v>PVT327</v>
      </c>
      <c r="AE3049" t="str" cm="1">
        <f t="array" ref="AE3049">_xlfn.IFS( NOT(ISNA(VLOOKUP(PrivateSchedule[[#This Row],[ow]],RTARoutes[[StageCodes]:[RouteID]],6,FALSE))), "O",  NOT(ISNA(VLOOKUP(PrivateSchedule[[#This Row],[re]],RTARoutes[[StageCodes]:[RouteID]],6,FALSE))), "R")</f>
        <v>O</v>
      </c>
      <c r="AF3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050" spans="2:33">
      <c r="O3050" s="171" t="s">
        <v>2586</v>
      </c>
      <c r="T3050" s="173" t="s">
        <v>2646</v>
      </c>
      <c r="U3050" t="str">
        <f t="shared" si="188"/>
        <v>SANGUEM-SAVORDE TSK</v>
      </c>
      <c r="V3050" s="163">
        <v>0.76041666666666663</v>
      </c>
      <c r="AA3050" s="165" t="str">
        <f t="shared" si="189"/>
        <v/>
      </c>
      <c r="AB3050" t="str">
        <f t="shared" si="190"/>
        <v>QPM</v>
      </c>
      <c r="AC3050" t="str">
        <f t="shared" si="191"/>
        <v>GA05T-0164</v>
      </c>
      <c r="AD3050" t="str">
        <f>_xlfn.IFNA(VLOOKUP(PrivateSchedule[[#This Row],[ow]],RTARoutes[[StageCodes]:[RouteID]],6,FALSE), VLOOKUP(PrivateSchedule[[#This Row],[re]],RTARoutes[[StageCodes]:[RouteID]],6,FALSE))</f>
        <v>PVT469</v>
      </c>
      <c r="AE3050" t="str" cm="1">
        <f t="array" ref="AE3050">_xlfn.IFS( NOT(ISNA(VLOOKUP(PrivateSchedule[[#This Row],[ow]],RTARoutes[[StageCodes]:[RouteID]],6,FALSE))), "O",  NOT(ISNA(VLOOKUP(PrivateSchedule[[#This Row],[re]],RTARoutes[[StageCodes]:[RouteID]],6,FALSE))), "R")</f>
        <v>O</v>
      </c>
      <c r="AF3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3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3051" spans="2:33">
      <c r="O3051" s="171" t="s">
        <v>2646</v>
      </c>
      <c r="T3051" s="173" t="s">
        <v>2586</v>
      </c>
      <c r="U3051" t="str">
        <f t="shared" si="188"/>
        <v>SAVORDE TSK-SANGUEM</v>
      </c>
      <c r="V3051" s="163">
        <v>0.77430555555555558</v>
      </c>
      <c r="AA3051" s="165" t="str">
        <f t="shared" si="189"/>
        <v/>
      </c>
      <c r="AB3051" t="str">
        <f t="shared" si="190"/>
        <v>QPM</v>
      </c>
      <c r="AC3051" t="str">
        <f t="shared" si="191"/>
        <v>GA05T-0164</v>
      </c>
      <c r="AD3051" t="str">
        <f>_xlfn.IFNA(VLOOKUP(PrivateSchedule[[#This Row],[ow]],RTARoutes[[StageCodes]:[RouteID]],6,FALSE), VLOOKUP(PrivateSchedule[[#This Row],[re]],RTARoutes[[StageCodes]:[RouteID]],6,FALSE))</f>
        <v>PVT469</v>
      </c>
      <c r="AE3051" t="str" cm="1">
        <f t="array" ref="AE3051">_xlfn.IFS( NOT(ISNA(VLOOKUP(PrivateSchedule[[#This Row],[ow]],RTARoutes[[StageCodes]:[RouteID]],6,FALSE))), "O",  NOT(ISNA(VLOOKUP(PrivateSchedule[[#This Row],[re]],RTARoutes[[StageCodes]:[RouteID]],6,FALSE))), "R")</f>
        <v>R</v>
      </c>
      <c r="AF3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SVD-*SGM</v>
      </c>
      <c r="AG3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SGM-*SVD</v>
      </c>
    </row>
    <row r="3052" spans="2:33">
      <c r="B3052" s="171" t="s">
        <v>4537</v>
      </c>
      <c r="C3052" s="172" t="s">
        <v>4538</v>
      </c>
      <c r="E3052" s="176">
        <v>38626</v>
      </c>
      <c r="F3052" s="177">
        <v>44104</v>
      </c>
      <c r="G3052" s="171" t="s">
        <v>4539</v>
      </c>
      <c r="J3052" s="171" t="s">
        <v>4540</v>
      </c>
      <c r="L3052" s="172" t="s">
        <v>16</v>
      </c>
      <c r="M3052" s="198">
        <v>28</v>
      </c>
      <c r="N3052" s="199">
        <v>11</v>
      </c>
      <c r="O3052" s="171" t="s">
        <v>3532</v>
      </c>
      <c r="P3052" s="172" t="s">
        <v>3553</v>
      </c>
      <c r="T3052" s="173" t="s">
        <v>1890</v>
      </c>
      <c r="U3052" t="str">
        <f t="shared" si="188"/>
        <v>Fondegal-Housing Board-MARGAO</v>
      </c>
      <c r="V3052" s="163">
        <v>0.30555555555555558</v>
      </c>
      <c r="AA3052" s="165" t="str">
        <f t="shared" si="189"/>
        <v/>
      </c>
      <c r="AB3052" t="str">
        <f t="shared" si="190"/>
        <v>QPM</v>
      </c>
      <c r="AC3052" t="str">
        <f t="shared" si="191"/>
        <v>GA02T-4607</v>
      </c>
      <c r="AD3052" t="str">
        <f>_xlfn.IFNA(VLOOKUP(PrivateSchedule[[#This Row],[ow]],RTARoutes[[StageCodes]:[RouteID]],6,FALSE), VLOOKUP(PrivateSchedule[[#This Row],[re]],RTARoutes[[StageCodes]:[RouteID]],6,FALSE))</f>
        <v>PVT181</v>
      </c>
      <c r="AE3052" t="str" cm="1">
        <f t="array" ref="AE3052">_xlfn.IFS( NOT(ISNA(VLOOKUP(PrivateSchedule[[#This Row],[ow]],RTARoutes[[StageCodes]:[RouteID]],6,FALSE))), "O",  NOT(ISNA(VLOOKUP(PrivateSchedule[[#This Row],[re]],RTARoutes[[StageCodes]:[RouteID]],6,FALSE))), "R")</f>
        <v>O</v>
      </c>
      <c r="AF3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FDL-*HBM-*MRG</v>
      </c>
      <c r="AG3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MRG-*HBM-*FDL</v>
      </c>
    </row>
    <row r="3053" spans="2:33">
      <c r="O3053" s="171" t="s">
        <v>1890</v>
      </c>
      <c r="T3053" s="173" t="s">
        <v>1048</v>
      </c>
      <c r="U3053" t="str">
        <f t="shared" si="188"/>
        <v>MARGAO-CURCHOREM</v>
      </c>
      <c r="V3053" s="163">
        <v>0.34722222222222221</v>
      </c>
      <c r="AA3053" s="165" t="str">
        <f t="shared" si="189"/>
        <v/>
      </c>
      <c r="AB3053" t="str">
        <f t="shared" si="190"/>
        <v>QPM</v>
      </c>
      <c r="AC3053" t="str">
        <f t="shared" si="191"/>
        <v>GA02T-4607</v>
      </c>
      <c r="AD3053" t="str">
        <f>_xlfn.IFNA(VLOOKUP(PrivateSchedule[[#This Row],[ow]],RTARoutes[[StageCodes]:[RouteID]],6,FALSE), VLOOKUP(PrivateSchedule[[#This Row],[re]],RTARoutes[[StageCodes]:[RouteID]],6,FALSE))</f>
        <v>PVT132</v>
      </c>
      <c r="AE3053" t="str" cm="1">
        <f t="array" ref="AE3053">_xlfn.IFS( NOT(ISNA(VLOOKUP(PrivateSchedule[[#This Row],[ow]],RTARoutes[[StageCodes]:[RouteID]],6,FALSE))), "O",  NOT(ISNA(VLOOKUP(PrivateSchedule[[#This Row],[re]],RTARoutes[[StageCodes]:[RouteID]],6,FALSE))), "R")</f>
        <v>R</v>
      </c>
      <c r="AF3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54" spans="2:33">
      <c r="O3054" s="171" t="s">
        <v>1048</v>
      </c>
      <c r="T3054" s="173" t="s">
        <v>2980</v>
      </c>
      <c r="U3054" t="str">
        <f t="shared" si="188"/>
        <v>CURCHOREM-UGUEM</v>
      </c>
      <c r="V3054" s="163">
        <v>0.3888888888888889</v>
      </c>
      <c r="AA3054" s="165" t="str">
        <f t="shared" si="189"/>
        <v/>
      </c>
      <c r="AB3054" t="str">
        <f t="shared" si="190"/>
        <v>QPM</v>
      </c>
      <c r="AC3054" t="str">
        <f t="shared" si="191"/>
        <v>GA02T-4607</v>
      </c>
      <c r="AD3054" t="str">
        <f>_xlfn.IFNA(VLOOKUP(PrivateSchedule[[#This Row],[ow]],RTARoutes[[StageCodes]:[RouteID]],6,FALSE), VLOOKUP(PrivateSchedule[[#This Row],[re]],RTARoutes[[StageCodes]:[RouteID]],6,FALSE))</f>
        <v>PVT164</v>
      </c>
      <c r="AE3054" t="str" cm="1">
        <f t="array" ref="AE3054">_xlfn.IFS( NOT(ISNA(VLOOKUP(PrivateSchedule[[#This Row],[ow]],RTARoutes[[StageCodes]:[RouteID]],6,FALSE))), "O",  NOT(ISNA(VLOOKUP(PrivateSchedule[[#This Row],[re]],RTARoutes[[StageCodes]:[RouteID]],6,FALSE))), "R")</f>
        <v>O</v>
      </c>
      <c r="AF3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CUR-*UGE</v>
      </c>
      <c r="AG3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UGE-*CUR</v>
      </c>
    </row>
    <row r="3055" spans="2:33">
      <c r="O3055" s="171" t="s">
        <v>2980</v>
      </c>
      <c r="T3055" s="173" t="s">
        <v>2586</v>
      </c>
      <c r="U3055" t="str">
        <f t="shared" si="188"/>
        <v>UGUEM-SANGUEM</v>
      </c>
      <c r="V3055" s="163">
        <v>0.41666666666666669</v>
      </c>
      <c r="AA3055" s="165" t="str">
        <f t="shared" si="189"/>
        <v/>
      </c>
      <c r="AB3055" t="str">
        <f t="shared" si="190"/>
        <v>QPM</v>
      </c>
      <c r="AC3055" t="str">
        <f t="shared" si="191"/>
        <v>GA02T-4607</v>
      </c>
      <c r="AD3055" t="str">
        <f>_xlfn.IFNA(VLOOKUP(PrivateSchedule[[#This Row],[ow]],RTARoutes[[StageCodes]:[RouteID]],6,FALSE), VLOOKUP(PrivateSchedule[[#This Row],[re]],RTARoutes[[StageCodes]:[RouteID]],6,FALSE))</f>
        <v>PVT470</v>
      </c>
      <c r="AE3055" t="str" cm="1">
        <f t="array" ref="AE3055">_xlfn.IFS( NOT(ISNA(VLOOKUP(PrivateSchedule[[#This Row],[ow]],RTARoutes[[StageCodes]:[RouteID]],6,FALSE))), "O",  NOT(ISNA(VLOOKUP(PrivateSchedule[[#This Row],[re]],RTARoutes[[StageCodes]:[RouteID]],6,FALSE))), "R")</f>
        <v>R</v>
      </c>
      <c r="AF3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3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3056" spans="2:33">
      <c r="O3056" s="171" t="s">
        <v>2586</v>
      </c>
      <c r="T3056" s="173" t="s">
        <v>1048</v>
      </c>
      <c r="U3056" t="str">
        <f t="shared" si="188"/>
        <v>SANGUEM-CURCHOREM</v>
      </c>
      <c r="V3056" s="163">
        <v>0.43055555555555558</v>
      </c>
      <c r="AA3056" s="165" t="str">
        <f t="shared" si="189"/>
        <v/>
      </c>
      <c r="AB3056" t="str">
        <f t="shared" si="190"/>
        <v>QPM</v>
      </c>
      <c r="AC3056" t="str">
        <f t="shared" si="191"/>
        <v>GA02T-4607</v>
      </c>
      <c r="AD3056" t="str">
        <f>_xlfn.IFNA(VLOOKUP(PrivateSchedule[[#This Row],[ow]],RTARoutes[[StageCodes]:[RouteID]],6,FALSE), VLOOKUP(PrivateSchedule[[#This Row],[re]],RTARoutes[[StageCodes]:[RouteID]],6,FALSE))</f>
        <v>PVT158</v>
      </c>
      <c r="AE3056" t="str" cm="1">
        <f t="array" ref="AE3056">_xlfn.IFS( NOT(ISNA(VLOOKUP(PrivateSchedule[[#This Row],[ow]],RTARoutes[[StageCodes]:[RouteID]],6,FALSE))), "O",  NOT(ISNA(VLOOKUP(PrivateSchedule[[#This Row],[re]],RTARoutes[[StageCodes]:[RouteID]],6,FALSE))), "R")</f>
        <v>R</v>
      </c>
      <c r="AF3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057" spans="2:33">
      <c r="O3057" s="171" t="s">
        <v>1048</v>
      </c>
      <c r="T3057" s="173" t="s">
        <v>1890</v>
      </c>
      <c r="U3057" t="str">
        <f t="shared" si="188"/>
        <v>CURCHOREM-MARGAO</v>
      </c>
      <c r="V3057" s="163">
        <v>0.4513888888888889</v>
      </c>
      <c r="AA3057" s="165" t="str">
        <f t="shared" si="189"/>
        <v/>
      </c>
      <c r="AB3057" t="str">
        <f t="shared" si="190"/>
        <v>QPM</v>
      </c>
      <c r="AC3057" t="str">
        <f t="shared" si="191"/>
        <v>GA02T-4607</v>
      </c>
      <c r="AD3057" t="str">
        <f>_xlfn.IFNA(VLOOKUP(PrivateSchedule[[#This Row],[ow]],RTARoutes[[StageCodes]:[RouteID]],6,FALSE), VLOOKUP(PrivateSchedule[[#This Row],[re]],RTARoutes[[StageCodes]:[RouteID]],6,FALSE))</f>
        <v>PVT132</v>
      </c>
      <c r="AE3057" t="str" cm="1">
        <f t="array" ref="AE3057">_xlfn.IFS( NOT(ISNA(VLOOKUP(PrivateSchedule[[#This Row],[ow]],RTARoutes[[StageCodes]:[RouteID]],6,FALSE))), "O",  NOT(ISNA(VLOOKUP(PrivateSchedule[[#This Row],[re]],RTARoutes[[StageCodes]:[RouteID]],6,FALSE))), "R")</f>
        <v>O</v>
      </c>
      <c r="AF3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58" spans="2:33">
      <c r="O3058" s="171" t="s">
        <v>1890</v>
      </c>
      <c r="T3058" s="173" t="s">
        <v>1048</v>
      </c>
      <c r="U3058" t="str">
        <f t="shared" si="188"/>
        <v>MARGAO-CURCHOREM</v>
      </c>
      <c r="V3058" s="163">
        <v>0.58333333333333337</v>
      </c>
      <c r="AA3058" s="165" t="str">
        <f t="shared" si="189"/>
        <v/>
      </c>
      <c r="AB3058" t="str">
        <f t="shared" si="190"/>
        <v>QPM</v>
      </c>
      <c r="AC3058" t="str">
        <f t="shared" si="191"/>
        <v>GA02T-4607</v>
      </c>
      <c r="AD3058" t="str">
        <f>_xlfn.IFNA(VLOOKUP(PrivateSchedule[[#This Row],[ow]],RTARoutes[[StageCodes]:[RouteID]],6,FALSE), VLOOKUP(PrivateSchedule[[#This Row],[re]],RTARoutes[[StageCodes]:[RouteID]],6,FALSE))</f>
        <v>PVT132</v>
      </c>
      <c r="AE3058" t="str" cm="1">
        <f t="array" ref="AE3058">_xlfn.IFS( NOT(ISNA(VLOOKUP(PrivateSchedule[[#This Row],[ow]],RTARoutes[[StageCodes]:[RouteID]],6,FALSE))), "O",  NOT(ISNA(VLOOKUP(PrivateSchedule[[#This Row],[re]],RTARoutes[[StageCodes]:[RouteID]],6,FALSE))), "R")</f>
        <v>R</v>
      </c>
      <c r="AF3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59" spans="2:33">
      <c r="O3059" s="171" t="s">
        <v>1048</v>
      </c>
      <c r="U3059" t="str">
        <f t="shared" si="188"/>
        <v>CURCHOREM</v>
      </c>
      <c r="V3059" s="163">
        <v>0.63194444444444442</v>
      </c>
      <c r="AA3059" s="165" t="str">
        <f t="shared" si="189"/>
        <v/>
      </c>
      <c r="AB3059" t="str">
        <f t="shared" si="190"/>
        <v>QPM</v>
      </c>
      <c r="AC3059" t="str">
        <f t="shared" si="191"/>
        <v>GA02T-4607</v>
      </c>
      <c r="AD3059" t="str">
        <f>_xlfn.IFNA(VLOOKUP(PrivateSchedule[[#This Row],[ow]],RTARoutes[[StageCodes]:[RouteID]],6,FALSE), VLOOKUP(PrivateSchedule[[#This Row],[re]],RTARoutes[[StageCodes]:[RouteID]],6,FALSE))</f>
        <v>PVT132</v>
      </c>
      <c r="AE3059" t="str" cm="1">
        <f t="array" ref="AE3059">_xlfn.IFS( NOT(ISNA(VLOOKUP(PrivateSchedule[[#This Row],[ow]],RTARoutes[[StageCodes]:[RouteID]],6,FALSE))), "O",  NOT(ISNA(VLOOKUP(PrivateSchedule[[#This Row],[re]],RTARoutes[[StageCodes]:[RouteID]],6,FALSE))), "R")</f>
        <v>O</v>
      </c>
      <c r="AF3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060" spans="2:33">
      <c r="O3060" s="171" t="s">
        <v>1048</v>
      </c>
      <c r="T3060" s="173" t="s">
        <v>1890</v>
      </c>
      <c r="U3060" t="str">
        <f t="shared" si="188"/>
        <v>CURCHOREM-MARGAO</v>
      </c>
      <c r="V3060" s="163">
        <v>0.69791666666666663</v>
      </c>
      <c r="AA3060" s="165" t="str">
        <f t="shared" si="189"/>
        <v/>
      </c>
      <c r="AB3060" t="str">
        <f t="shared" si="190"/>
        <v>QPM</v>
      </c>
      <c r="AC3060" t="str">
        <f t="shared" si="191"/>
        <v>GA02T-4607</v>
      </c>
      <c r="AD3060" t="str">
        <f>_xlfn.IFNA(VLOOKUP(PrivateSchedule[[#This Row],[ow]],RTARoutes[[StageCodes]:[RouteID]],6,FALSE), VLOOKUP(PrivateSchedule[[#This Row],[re]],RTARoutes[[StageCodes]:[RouteID]],6,FALSE))</f>
        <v>PVT132</v>
      </c>
      <c r="AE3060" t="str" cm="1">
        <f t="array" ref="AE3060">_xlfn.IFS( NOT(ISNA(VLOOKUP(PrivateSchedule[[#This Row],[ow]],RTARoutes[[StageCodes]:[RouteID]],6,FALSE))), "O",  NOT(ISNA(VLOOKUP(PrivateSchedule[[#This Row],[re]],RTARoutes[[StageCodes]:[RouteID]],6,FALSE))), "R")</f>
        <v>O</v>
      </c>
      <c r="AF3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61" spans="2:33">
      <c r="O3061" s="171" t="s">
        <v>1890</v>
      </c>
      <c r="T3061" s="173" t="s">
        <v>1048</v>
      </c>
      <c r="U3061" t="str">
        <f t="shared" si="188"/>
        <v>MARGAO-CURCHOREM</v>
      </c>
      <c r="V3061" s="163">
        <v>0.75</v>
      </c>
      <c r="AA3061" s="165" t="str">
        <f t="shared" si="189"/>
        <v/>
      </c>
      <c r="AB3061" t="str">
        <f t="shared" si="190"/>
        <v>QPM</v>
      </c>
      <c r="AC3061" t="str">
        <f t="shared" si="191"/>
        <v>GA02T-4607</v>
      </c>
      <c r="AD3061" t="str">
        <f>_xlfn.IFNA(VLOOKUP(PrivateSchedule[[#This Row],[ow]],RTARoutes[[StageCodes]:[RouteID]],6,FALSE), VLOOKUP(PrivateSchedule[[#This Row],[re]],RTARoutes[[StageCodes]:[RouteID]],6,FALSE))</f>
        <v>PVT132</v>
      </c>
      <c r="AE3061" t="str" cm="1">
        <f t="array" ref="AE3061">_xlfn.IFS( NOT(ISNA(VLOOKUP(PrivateSchedule[[#This Row],[ow]],RTARoutes[[StageCodes]:[RouteID]],6,FALSE))), "O",  NOT(ISNA(VLOOKUP(PrivateSchedule[[#This Row],[re]],RTARoutes[[StageCodes]:[RouteID]],6,FALSE))), "R")</f>
        <v>R</v>
      </c>
      <c r="AF3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62" spans="2:33">
      <c r="O3062" s="171" t="s">
        <v>1048</v>
      </c>
      <c r="T3062" s="173" t="s">
        <v>3532</v>
      </c>
      <c r="U3062" t="str">
        <f t="shared" si="188"/>
        <v>CURCHOREM-Fondegal</v>
      </c>
      <c r="V3062" s="163">
        <v>0.80208333333333337</v>
      </c>
      <c r="AA3062" s="165" t="str">
        <f t="shared" si="189"/>
        <v/>
      </c>
      <c r="AB3062" t="str">
        <f t="shared" si="190"/>
        <v>QPM</v>
      </c>
      <c r="AC3062" t="str">
        <f t="shared" si="191"/>
        <v>GA02T-4607</v>
      </c>
      <c r="AD3062" t="str">
        <f>_xlfn.IFNA(VLOOKUP(PrivateSchedule[[#This Row],[ow]],RTARoutes[[StageCodes]:[RouteID]],6,FALSE), VLOOKUP(PrivateSchedule[[#This Row],[re]],RTARoutes[[StageCodes]:[RouteID]],6,FALSE))</f>
        <v>PVT136</v>
      </c>
      <c r="AE3062" t="str" cm="1">
        <f t="array" ref="AE3062">_xlfn.IFS( NOT(ISNA(VLOOKUP(PrivateSchedule[[#This Row],[ow]],RTARoutes[[StageCodes]:[RouteID]],6,FALSE))), "O",  NOT(ISNA(VLOOKUP(PrivateSchedule[[#This Row],[re]],RTARoutes[[StageCodes]:[RouteID]],6,FALSE))), "R")</f>
        <v>O</v>
      </c>
      <c r="AF3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CUR-*FDL</v>
      </c>
      <c r="AG3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FDL-*CUR</v>
      </c>
    </row>
    <row r="3063" spans="2:33">
      <c r="B3063" s="171" t="s">
        <v>4541</v>
      </c>
      <c r="C3063" s="172" t="s">
        <v>4542</v>
      </c>
      <c r="E3063" s="176">
        <v>38606</v>
      </c>
      <c r="F3063" s="177">
        <v>44084</v>
      </c>
      <c r="G3063" s="171" t="s">
        <v>4543</v>
      </c>
      <c r="J3063" s="171" t="s">
        <v>4544</v>
      </c>
      <c r="L3063" s="172" t="s">
        <v>16</v>
      </c>
      <c r="M3063" s="198">
        <v>32</v>
      </c>
      <c r="N3063" s="199">
        <v>12</v>
      </c>
      <c r="O3063" s="171" t="s">
        <v>3018</v>
      </c>
      <c r="T3063" s="173" t="s">
        <v>2586</v>
      </c>
      <c r="U3063" t="str">
        <f t="shared" si="188"/>
        <v>VADEM-SANGUEM</v>
      </c>
      <c r="V3063" s="163">
        <v>0.31944444444444442</v>
      </c>
      <c r="AA3063" s="165" t="str">
        <f t="shared" si="189"/>
        <v/>
      </c>
      <c r="AB3063" t="str">
        <f t="shared" si="190"/>
        <v>QPM</v>
      </c>
      <c r="AC3063" t="str">
        <f t="shared" si="191"/>
        <v>GA04T-4891</v>
      </c>
      <c r="AD3063" t="str">
        <f>_xlfn.IFNA(VLOOKUP(PrivateSchedule[[#This Row],[ow]],RTARoutes[[StageCodes]:[RouteID]],6,FALSE), VLOOKUP(PrivateSchedule[[#This Row],[re]],RTARoutes[[StageCodes]:[RouteID]],6,FALSE))</f>
        <v>PVT471</v>
      </c>
      <c r="AE3063" t="str" cm="1">
        <f t="array" ref="AE3063">_xlfn.IFS( NOT(ISNA(VLOOKUP(PrivateSchedule[[#This Row],[ow]],RTARoutes[[StageCodes]:[RouteID]],6,FALSE))), "O",  NOT(ISNA(VLOOKUP(PrivateSchedule[[#This Row],[re]],RTARoutes[[StageCodes]:[RouteID]],6,FALSE))), "R")</f>
        <v>R</v>
      </c>
      <c r="AF3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VDM-*SGM</v>
      </c>
      <c r="AG3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</v>
      </c>
    </row>
    <row r="3064" spans="2:33">
      <c r="O3064" s="171" t="s">
        <v>2586</v>
      </c>
      <c r="T3064" s="173" t="s">
        <v>1048</v>
      </c>
      <c r="U3064" t="str">
        <f t="shared" si="188"/>
        <v>SANGUEM-CURCHOREM</v>
      </c>
      <c r="V3064" s="163">
        <v>0.3576388888888889</v>
      </c>
      <c r="AA3064" s="165" t="str">
        <f t="shared" si="189"/>
        <v/>
      </c>
      <c r="AB3064" t="str">
        <f t="shared" si="190"/>
        <v>QPM</v>
      </c>
      <c r="AC3064" t="str">
        <f t="shared" si="191"/>
        <v>GA04T-4891</v>
      </c>
      <c r="AD3064" t="str">
        <f>_xlfn.IFNA(VLOOKUP(PrivateSchedule[[#This Row],[ow]],RTARoutes[[StageCodes]:[RouteID]],6,FALSE), VLOOKUP(PrivateSchedule[[#This Row],[re]],RTARoutes[[StageCodes]:[RouteID]],6,FALSE))</f>
        <v>PVT158</v>
      </c>
      <c r="AE3064" t="str" cm="1">
        <f t="array" ref="AE3064">_xlfn.IFS( NOT(ISNA(VLOOKUP(PrivateSchedule[[#This Row],[ow]],RTARoutes[[StageCodes]:[RouteID]],6,FALSE))), "O",  NOT(ISNA(VLOOKUP(PrivateSchedule[[#This Row],[re]],RTARoutes[[StageCodes]:[RouteID]],6,FALSE))), "R")</f>
        <v>R</v>
      </c>
      <c r="AF3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065" spans="2:33">
      <c r="O3065" s="171" t="s">
        <v>1048</v>
      </c>
      <c r="T3065" s="173" t="s">
        <v>1890</v>
      </c>
      <c r="U3065" t="str">
        <f t="shared" si="188"/>
        <v>CURCHOREM-MARGAO</v>
      </c>
      <c r="V3065" s="163">
        <v>0.37152777777777779</v>
      </c>
      <c r="AA3065" s="165" t="str">
        <f t="shared" si="189"/>
        <v/>
      </c>
      <c r="AB3065" t="str">
        <f t="shared" si="190"/>
        <v>QPM</v>
      </c>
      <c r="AC3065" t="str">
        <f t="shared" si="191"/>
        <v>GA04T-4891</v>
      </c>
      <c r="AD3065" t="str">
        <f>_xlfn.IFNA(VLOOKUP(PrivateSchedule[[#This Row],[ow]],RTARoutes[[StageCodes]:[RouteID]],6,FALSE), VLOOKUP(PrivateSchedule[[#This Row],[re]],RTARoutes[[StageCodes]:[RouteID]],6,FALSE))</f>
        <v>PVT132</v>
      </c>
      <c r="AE3065" t="str" cm="1">
        <f t="array" ref="AE3065">_xlfn.IFS( NOT(ISNA(VLOOKUP(PrivateSchedule[[#This Row],[ow]],RTARoutes[[StageCodes]:[RouteID]],6,FALSE))), "O",  NOT(ISNA(VLOOKUP(PrivateSchedule[[#This Row],[re]],RTARoutes[[StageCodes]:[RouteID]],6,FALSE))), "R")</f>
        <v>O</v>
      </c>
      <c r="AF3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66" spans="2:33">
      <c r="O3066" s="171" t="s">
        <v>1890</v>
      </c>
      <c r="T3066" s="173" t="s">
        <v>1048</v>
      </c>
      <c r="U3066" t="str">
        <f t="shared" si="188"/>
        <v>MARGAO-CURCHOREM</v>
      </c>
      <c r="V3066" s="163">
        <v>0.48958333333333331</v>
      </c>
      <c r="AA3066" s="165" t="str">
        <f t="shared" si="189"/>
        <v/>
      </c>
      <c r="AB3066" t="str">
        <f t="shared" si="190"/>
        <v>QPM</v>
      </c>
      <c r="AC3066" t="str">
        <f t="shared" si="191"/>
        <v>GA04T-4891</v>
      </c>
      <c r="AD3066" t="str">
        <f>_xlfn.IFNA(VLOOKUP(PrivateSchedule[[#This Row],[ow]],RTARoutes[[StageCodes]:[RouteID]],6,FALSE), VLOOKUP(PrivateSchedule[[#This Row],[re]],RTARoutes[[StageCodes]:[RouteID]],6,FALSE))</f>
        <v>PVT132</v>
      </c>
      <c r="AE3066" t="str" cm="1">
        <f t="array" ref="AE3066">_xlfn.IFS( NOT(ISNA(VLOOKUP(PrivateSchedule[[#This Row],[ow]],RTARoutes[[StageCodes]:[RouteID]],6,FALSE))), "O",  NOT(ISNA(VLOOKUP(PrivateSchedule[[#This Row],[re]],RTARoutes[[StageCodes]:[RouteID]],6,FALSE))), "R")</f>
        <v>R</v>
      </c>
      <c r="AF3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67" spans="2:33">
      <c r="O3067" s="171" t="s">
        <v>1048</v>
      </c>
      <c r="T3067" s="173" t="s">
        <v>2586</v>
      </c>
      <c r="U3067" t="str">
        <f t="shared" si="188"/>
        <v>CURCHOREM-SANGUEM</v>
      </c>
      <c r="V3067" s="163">
        <v>0.53125</v>
      </c>
      <c r="AA3067" s="165" t="str">
        <f t="shared" si="189"/>
        <v/>
      </c>
      <c r="AB3067" t="str">
        <f t="shared" si="190"/>
        <v>QPM</v>
      </c>
      <c r="AC3067" t="str">
        <f t="shared" si="191"/>
        <v>GA04T-4891</v>
      </c>
      <c r="AD3067" t="str">
        <f>_xlfn.IFNA(VLOOKUP(PrivateSchedule[[#This Row],[ow]],RTARoutes[[StageCodes]:[RouteID]],6,FALSE), VLOOKUP(PrivateSchedule[[#This Row],[re]],RTARoutes[[StageCodes]:[RouteID]],6,FALSE))</f>
        <v>PVT158</v>
      </c>
      <c r="AE3067" t="str" cm="1">
        <f t="array" ref="AE3067">_xlfn.IFS( NOT(ISNA(VLOOKUP(PrivateSchedule[[#This Row],[ow]],RTARoutes[[StageCodes]:[RouteID]],6,FALSE))), "O",  NOT(ISNA(VLOOKUP(PrivateSchedule[[#This Row],[re]],RTARoutes[[StageCodes]:[RouteID]],6,FALSE))), "R")</f>
        <v>O</v>
      </c>
      <c r="AF3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068" spans="2:33">
      <c r="O3068" s="171" t="s">
        <v>2586</v>
      </c>
      <c r="T3068" s="173" t="s">
        <v>3018</v>
      </c>
      <c r="U3068" t="str">
        <f t="shared" si="188"/>
        <v>SANGUEM-VADEM</v>
      </c>
      <c r="V3068" s="163">
        <v>0.54166666666666663</v>
      </c>
      <c r="AA3068" s="165" t="str">
        <f t="shared" si="189"/>
        <v/>
      </c>
      <c r="AB3068" t="str">
        <f t="shared" si="190"/>
        <v>QPM</v>
      </c>
      <c r="AC3068" t="str">
        <f t="shared" si="191"/>
        <v>GA04T-4891</v>
      </c>
      <c r="AD3068" t="str">
        <f>_xlfn.IFNA(VLOOKUP(PrivateSchedule[[#This Row],[ow]],RTARoutes[[StageCodes]:[RouteID]],6,FALSE), VLOOKUP(PrivateSchedule[[#This Row],[re]],RTARoutes[[StageCodes]:[RouteID]],6,FALSE))</f>
        <v>PVT471</v>
      </c>
      <c r="AE3068" t="str" cm="1">
        <f t="array" ref="AE3068">_xlfn.IFS( NOT(ISNA(VLOOKUP(PrivateSchedule[[#This Row],[ow]],RTARoutes[[StageCodes]:[RouteID]],6,FALSE))), "O",  NOT(ISNA(VLOOKUP(PrivateSchedule[[#This Row],[re]],RTARoutes[[StageCodes]:[RouteID]],6,FALSE))), "R")</f>
        <v>O</v>
      </c>
      <c r="AF3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SGM-*VDM</v>
      </c>
      <c r="AG3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VDM-*SGM</v>
      </c>
    </row>
    <row r="3069" spans="2:33">
      <c r="O3069" s="171" t="s">
        <v>3018</v>
      </c>
      <c r="T3069" s="173" t="s">
        <v>2586</v>
      </c>
      <c r="U3069" t="str">
        <f t="shared" si="188"/>
        <v>VADEM-SANGUEM</v>
      </c>
      <c r="V3069" s="163">
        <v>0.59027777777777779</v>
      </c>
      <c r="AA3069" s="165" t="str">
        <f t="shared" si="189"/>
        <v/>
      </c>
      <c r="AB3069" t="str">
        <f t="shared" si="190"/>
        <v>QPM</v>
      </c>
      <c r="AC3069" t="str">
        <f t="shared" si="191"/>
        <v>GA04T-4891</v>
      </c>
      <c r="AD3069" t="str">
        <f>_xlfn.IFNA(VLOOKUP(PrivateSchedule[[#This Row],[ow]],RTARoutes[[StageCodes]:[RouteID]],6,FALSE), VLOOKUP(PrivateSchedule[[#This Row],[re]],RTARoutes[[StageCodes]:[RouteID]],6,FALSE))</f>
        <v>PVT471</v>
      </c>
      <c r="AE3069" t="str" cm="1">
        <f t="array" ref="AE3069">_xlfn.IFS( NOT(ISNA(VLOOKUP(PrivateSchedule[[#This Row],[ow]],RTARoutes[[StageCodes]:[RouteID]],6,FALSE))), "O",  NOT(ISNA(VLOOKUP(PrivateSchedule[[#This Row],[re]],RTARoutes[[StageCodes]:[RouteID]],6,FALSE))), "R")</f>
        <v>R</v>
      </c>
      <c r="AF3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VDM-*SGM</v>
      </c>
      <c r="AG3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</v>
      </c>
    </row>
    <row r="3070" spans="2:33">
      <c r="O3070" s="171" t="s">
        <v>2586</v>
      </c>
      <c r="T3070" s="173" t="s">
        <v>1048</v>
      </c>
      <c r="U3070" t="str">
        <f t="shared" si="188"/>
        <v>SANGUEM-CURCHOREM</v>
      </c>
      <c r="V3070" s="163">
        <v>0.625</v>
      </c>
      <c r="AA3070" s="165" t="str">
        <f t="shared" si="189"/>
        <v/>
      </c>
      <c r="AB3070" t="str">
        <f t="shared" si="190"/>
        <v>QPM</v>
      </c>
      <c r="AC3070" t="str">
        <f t="shared" si="191"/>
        <v>GA04T-4891</v>
      </c>
      <c r="AD3070" t="str">
        <f>_xlfn.IFNA(VLOOKUP(PrivateSchedule[[#This Row],[ow]],RTARoutes[[StageCodes]:[RouteID]],6,FALSE), VLOOKUP(PrivateSchedule[[#This Row],[re]],RTARoutes[[StageCodes]:[RouteID]],6,FALSE))</f>
        <v>PVT158</v>
      </c>
      <c r="AE3070" t="str" cm="1">
        <f t="array" ref="AE3070">_xlfn.IFS( NOT(ISNA(VLOOKUP(PrivateSchedule[[#This Row],[ow]],RTARoutes[[StageCodes]:[RouteID]],6,FALSE))), "O",  NOT(ISNA(VLOOKUP(PrivateSchedule[[#This Row],[re]],RTARoutes[[StageCodes]:[RouteID]],6,FALSE))), "R")</f>
        <v>R</v>
      </c>
      <c r="AF3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071" spans="2:33">
      <c r="O3071" s="171" t="s">
        <v>1048</v>
      </c>
      <c r="T3071" s="173" t="s">
        <v>1890</v>
      </c>
      <c r="U3071" t="str">
        <f t="shared" si="188"/>
        <v>CURCHOREM-MARGAO</v>
      </c>
      <c r="V3071" s="163">
        <v>0.63888888888888884</v>
      </c>
      <c r="AA3071" s="165" t="str">
        <f t="shared" si="189"/>
        <v/>
      </c>
      <c r="AB3071" t="str">
        <f t="shared" si="190"/>
        <v>QPM</v>
      </c>
      <c r="AC3071" t="str">
        <f t="shared" si="191"/>
        <v>GA04T-4891</v>
      </c>
      <c r="AD3071" t="str">
        <f>_xlfn.IFNA(VLOOKUP(PrivateSchedule[[#This Row],[ow]],RTARoutes[[StageCodes]:[RouteID]],6,FALSE), VLOOKUP(PrivateSchedule[[#This Row],[re]],RTARoutes[[StageCodes]:[RouteID]],6,FALSE))</f>
        <v>PVT132</v>
      </c>
      <c r="AE3071" t="str" cm="1">
        <f t="array" ref="AE3071">_xlfn.IFS( NOT(ISNA(VLOOKUP(PrivateSchedule[[#This Row],[ow]],RTARoutes[[StageCodes]:[RouteID]],6,FALSE))), "O",  NOT(ISNA(VLOOKUP(PrivateSchedule[[#This Row],[re]],RTARoutes[[StageCodes]:[RouteID]],6,FALSE))), "R")</f>
        <v>O</v>
      </c>
      <c r="AF3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72" spans="2:33">
      <c r="O3072" s="171" t="s">
        <v>1890</v>
      </c>
      <c r="T3072" s="173" t="s">
        <v>1048</v>
      </c>
      <c r="U3072" t="str">
        <f t="shared" si="188"/>
        <v>MARGAO-CURCHOREM</v>
      </c>
      <c r="V3072" s="163">
        <v>0.69444444444444442</v>
      </c>
      <c r="AA3072" s="165" t="str">
        <f t="shared" si="189"/>
        <v/>
      </c>
      <c r="AB3072" t="str">
        <f t="shared" si="190"/>
        <v>QPM</v>
      </c>
      <c r="AC3072" t="str">
        <f t="shared" si="191"/>
        <v>GA04T-4891</v>
      </c>
      <c r="AD3072" t="str">
        <f>_xlfn.IFNA(VLOOKUP(PrivateSchedule[[#This Row],[ow]],RTARoutes[[StageCodes]:[RouteID]],6,FALSE), VLOOKUP(PrivateSchedule[[#This Row],[re]],RTARoutes[[StageCodes]:[RouteID]],6,FALSE))</f>
        <v>PVT132</v>
      </c>
      <c r="AE3072" t="str" cm="1">
        <f t="array" ref="AE3072">_xlfn.IFS( NOT(ISNA(VLOOKUP(PrivateSchedule[[#This Row],[ow]],RTARoutes[[StageCodes]:[RouteID]],6,FALSE))), "O",  NOT(ISNA(VLOOKUP(PrivateSchedule[[#This Row],[re]],RTARoutes[[StageCodes]:[RouteID]],6,FALSE))), "R")</f>
        <v>R</v>
      </c>
      <c r="AF3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73" spans="2:33">
      <c r="O3073" s="171" t="s">
        <v>1048</v>
      </c>
      <c r="T3073" s="173" t="s">
        <v>2586</v>
      </c>
      <c r="U3073" t="str">
        <f t="shared" si="188"/>
        <v>CURCHOREM-SANGUEM</v>
      </c>
      <c r="V3073" s="163">
        <v>0.73958333333333337</v>
      </c>
      <c r="AA3073" s="165" t="str">
        <f t="shared" si="189"/>
        <v/>
      </c>
      <c r="AB3073" t="str">
        <f t="shared" si="190"/>
        <v>QPM</v>
      </c>
      <c r="AC3073" t="str">
        <f t="shared" si="191"/>
        <v>GA04T-4891</v>
      </c>
      <c r="AD3073" t="str">
        <f>_xlfn.IFNA(VLOOKUP(PrivateSchedule[[#This Row],[ow]],RTARoutes[[StageCodes]:[RouteID]],6,FALSE), VLOOKUP(PrivateSchedule[[#This Row],[re]],RTARoutes[[StageCodes]:[RouteID]],6,FALSE))</f>
        <v>PVT158</v>
      </c>
      <c r="AE3073" t="str" cm="1">
        <f t="array" ref="AE3073">_xlfn.IFS( NOT(ISNA(VLOOKUP(PrivateSchedule[[#This Row],[ow]],RTARoutes[[StageCodes]:[RouteID]],6,FALSE))), "O",  NOT(ISNA(VLOOKUP(PrivateSchedule[[#This Row],[re]],RTARoutes[[StageCodes]:[RouteID]],6,FALSE))), "R")</f>
        <v>O</v>
      </c>
      <c r="AF3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074" spans="2:33">
      <c r="O3074" s="171" t="s">
        <v>2586</v>
      </c>
      <c r="T3074" s="173" t="s">
        <v>3018</v>
      </c>
      <c r="U3074" t="str">
        <f t="shared" si="188"/>
        <v>SANGUEM-VADEM</v>
      </c>
      <c r="V3074" s="163">
        <v>0.76041666666666663</v>
      </c>
      <c r="AA3074" s="165" t="str">
        <f t="shared" si="189"/>
        <v/>
      </c>
      <c r="AB3074" t="str">
        <f t="shared" si="190"/>
        <v>QPM</v>
      </c>
      <c r="AC3074" t="str">
        <f t="shared" si="191"/>
        <v>GA04T-4891</v>
      </c>
      <c r="AD3074" t="str">
        <f>_xlfn.IFNA(VLOOKUP(PrivateSchedule[[#This Row],[ow]],RTARoutes[[StageCodes]:[RouteID]],6,FALSE), VLOOKUP(PrivateSchedule[[#This Row],[re]],RTARoutes[[StageCodes]:[RouteID]],6,FALSE))</f>
        <v>PVT471</v>
      </c>
      <c r="AE3074" t="str" cm="1">
        <f t="array" ref="AE3074">_xlfn.IFS( NOT(ISNA(VLOOKUP(PrivateSchedule[[#This Row],[ow]],RTARoutes[[StageCodes]:[RouteID]],6,FALSE))), "O",  NOT(ISNA(VLOOKUP(PrivateSchedule[[#This Row],[re]],RTARoutes[[StageCodes]:[RouteID]],6,FALSE))), "R")</f>
        <v>O</v>
      </c>
      <c r="AF3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SGM-*VDM</v>
      </c>
      <c r="AG3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VDM-*SGM</v>
      </c>
    </row>
    <row r="3075" spans="2:33">
      <c r="B3075" s="171" t="s">
        <v>4545</v>
      </c>
      <c r="C3075" s="172" t="s">
        <v>4546</v>
      </c>
      <c r="E3075" s="176">
        <v>38741</v>
      </c>
      <c r="F3075" s="177">
        <v>44523</v>
      </c>
      <c r="G3075" s="171" t="s">
        <v>4547</v>
      </c>
      <c r="J3075" s="171" t="s">
        <v>4548</v>
      </c>
      <c r="L3075" s="172" t="s">
        <v>16</v>
      </c>
      <c r="M3075" s="198">
        <v>24</v>
      </c>
      <c r="N3075" s="199">
        <v>9</v>
      </c>
      <c r="O3075" s="171" t="s">
        <v>1981</v>
      </c>
      <c r="T3075" s="173" t="s">
        <v>1890</v>
      </c>
      <c r="U3075" t="str">
        <f t="shared" ref="U3075:U3138" si="192">_xlfn.IFNA(VLOOKUP($O3075,Code2Loc,2,FALSE)
&amp; IF( OR( ISNA($P3075), LEN($P3075)=0), "",  "-" &amp; VLOOKUP($P3075,Code2Loc,2,FALSE))
&amp; IF( OR( ISNA($Q3075), LEN($Q3075)=0), "",  "-" &amp; VLOOKUP($Q3075,Code2Loc,2,FALSE))
&amp; IF( OR( ISNA($R3075), LEN($R3075)=0), "",  "-" &amp; VLOOKUP($R3075,Code2Loc,2,FALSE))
&amp; IF( OR( ISNA($S3075), LEN($S3075)=0), "",  "-" &amp; VLOOKUP($S3075,Code2Loc,2,FALSE))
&amp; IF( OR( ISNA($T3075), LEN($T3075)=0), "",  "-" &amp; VLOOKUP($T3075,Code2Loc,2,FALSE)),"")</f>
        <v>MOLKOPON-MARGAO</v>
      </c>
      <c r="V3075" s="163">
        <v>0.2986111111111111</v>
      </c>
      <c r="AA3075" s="165" t="str">
        <f t="shared" ref="AA3075:AA3138" si="193">IF(ISBLANK($V3075), "", _xlfn.IFNA($V3075 + _xlfn.IFNA( VLOOKUP($O3075 &amp; IF(ISBLANK($P3075),"", "-" &amp; $P3075) &amp; IF(ISBLANK($Q3075),"", "-" &amp; $Q3075) &amp; IF(ISBLANK($R3075),"", "-" &amp; $R3075) &amp; IF(ISBLANK($S3075),"", "-" &amp; $S3075) &amp; IF(ISBLANK($T3075),"", "-" &amp; $T3075),TravelTime,8,FALSE), VLOOKUP($T3075 &amp; IF(ISBLANK($S3075),"", "-" &amp; $S3075) &amp; IF(ISBLANK($R3075),"", "-" &amp; $R3075) &amp; IF(ISBLANK($Q3075),"", "-" &amp; $Q3075) &amp; IF(ISBLANK($P3075),"", "-" &amp; $P3075) &amp; IF(ISBLANK($O3075),"", "-" &amp; $O3075),TravelTime,8,FALSE)) / 1440, ""))</f>
        <v/>
      </c>
      <c r="AB3075" t="str">
        <f t="shared" ref="AB3075:AB3138" si="194">IF(AND(LEN($A3075)&lt;&gt;0,LEN($A3075)&lt;&gt;0),$A3075,$AB3074)</f>
        <v>QPM</v>
      </c>
      <c r="AC3075" t="str">
        <f t="shared" ref="AC3075:AC3138" si="195">IF(AND(LEN($J3075)&lt;&gt;0,LEN($B3075)&lt;&gt;0),$J3075,$AC3074)</f>
        <v>GA02Z-5586</v>
      </c>
      <c r="AD3075" t="str">
        <f>_xlfn.IFNA(VLOOKUP(PrivateSchedule[[#This Row],[ow]],RTARoutes[[StageCodes]:[RouteID]],6,FALSE), VLOOKUP(PrivateSchedule[[#This Row],[re]],RTARoutes[[StageCodes]:[RouteID]],6,FALSE))</f>
        <v>PVT278</v>
      </c>
      <c r="AE3075" t="str" cm="1">
        <f t="array" ref="AE3075">_xlfn.IFS( NOT(ISNA(VLOOKUP(PrivateSchedule[[#This Row],[ow]],RTARoutes[[StageCodes]:[RouteID]],6,FALSE))), "O",  NOT(ISNA(VLOOKUP(PrivateSchedule[[#This Row],[re]],RTARoutes[[StageCodes]:[RouteID]],6,FALSE))), "R")</f>
        <v>R</v>
      </c>
      <c r="AF3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MKP-*MRG</v>
      </c>
      <c r="AG3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MRG-*MKP</v>
      </c>
    </row>
    <row r="3076" spans="2:33">
      <c r="O3076" s="171" t="s">
        <v>1890</v>
      </c>
      <c r="T3076" s="173" t="s">
        <v>1981</v>
      </c>
      <c r="U3076" t="str">
        <f t="shared" si="192"/>
        <v>MARGAO-MOLKOPON</v>
      </c>
      <c r="V3076" s="163">
        <v>0.37291666666666667</v>
      </c>
      <c r="AA3076" s="165" t="str">
        <f t="shared" si="193"/>
        <v/>
      </c>
      <c r="AB3076" t="str">
        <f t="shared" si="194"/>
        <v>QPM</v>
      </c>
      <c r="AC3076" t="str">
        <f t="shared" si="195"/>
        <v>GA02Z-5586</v>
      </c>
      <c r="AD3076" t="str">
        <f>_xlfn.IFNA(VLOOKUP(PrivateSchedule[[#This Row],[ow]],RTARoutes[[StageCodes]:[RouteID]],6,FALSE), VLOOKUP(PrivateSchedule[[#This Row],[re]],RTARoutes[[StageCodes]:[RouteID]],6,FALSE))</f>
        <v>PVT278</v>
      </c>
      <c r="AE3076" t="str" cm="1">
        <f t="array" ref="AE3076">_xlfn.IFS( NOT(ISNA(VLOOKUP(PrivateSchedule[[#This Row],[ow]],RTARoutes[[StageCodes]:[RouteID]],6,FALSE))), "O",  NOT(ISNA(VLOOKUP(PrivateSchedule[[#This Row],[re]],RTARoutes[[StageCodes]:[RouteID]],6,FALSE))), "R")</f>
        <v>O</v>
      </c>
      <c r="AF3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MRG-*MKP</v>
      </c>
      <c r="AG3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MKP-*MRG</v>
      </c>
    </row>
    <row r="3077" spans="2:33">
      <c r="O3077" s="171" t="s">
        <v>1981</v>
      </c>
      <c r="T3077" s="173" t="s">
        <v>1048</v>
      </c>
      <c r="U3077" t="str">
        <f t="shared" si="192"/>
        <v>MOLKOPON-CURCHOREM</v>
      </c>
      <c r="V3077" s="163">
        <v>0.44444444444444442</v>
      </c>
      <c r="AA3077" s="165" t="str">
        <f t="shared" si="193"/>
        <v/>
      </c>
      <c r="AB3077" t="str">
        <f t="shared" si="194"/>
        <v>QPM</v>
      </c>
      <c r="AC3077" t="str">
        <f t="shared" si="195"/>
        <v>GA02Z-5586</v>
      </c>
      <c r="AD3077" t="str">
        <f>_xlfn.IFNA(VLOOKUP(PrivateSchedule[[#This Row],[ow]],RTARoutes[[StageCodes]:[RouteID]],6,FALSE), VLOOKUP(PrivateSchedule[[#This Row],[re]],RTARoutes[[StageCodes]:[RouteID]],6,FALSE))</f>
        <v>PVT144</v>
      </c>
      <c r="AE3077" t="str" cm="1">
        <f t="array" ref="AE3077">_xlfn.IFS( NOT(ISNA(VLOOKUP(PrivateSchedule[[#This Row],[ow]],RTARoutes[[StageCodes]:[RouteID]],6,FALSE))), "O",  NOT(ISNA(VLOOKUP(PrivateSchedule[[#This Row],[re]],RTARoutes[[StageCodes]:[RouteID]],6,FALSE))), "R")</f>
        <v>R</v>
      </c>
      <c r="AF3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MKP-*CUR</v>
      </c>
      <c r="AG3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CUR-*MKP</v>
      </c>
    </row>
    <row r="3078" spans="2:33">
      <c r="O3078" s="171" t="s">
        <v>1048</v>
      </c>
      <c r="T3078" s="173" t="s">
        <v>1981</v>
      </c>
      <c r="U3078" t="str">
        <f t="shared" si="192"/>
        <v>CURCHOREM-MOLKOPON</v>
      </c>
      <c r="V3078" s="163">
        <v>0.50694444444444442</v>
      </c>
      <c r="AA3078" s="165" t="str">
        <f t="shared" si="193"/>
        <v/>
      </c>
      <c r="AB3078" t="str">
        <f t="shared" si="194"/>
        <v>QPM</v>
      </c>
      <c r="AC3078" t="str">
        <f t="shared" si="195"/>
        <v>GA02Z-5586</v>
      </c>
      <c r="AD3078" t="str">
        <f>_xlfn.IFNA(VLOOKUP(PrivateSchedule[[#This Row],[ow]],RTARoutes[[StageCodes]:[RouteID]],6,FALSE), VLOOKUP(PrivateSchedule[[#This Row],[re]],RTARoutes[[StageCodes]:[RouteID]],6,FALSE))</f>
        <v>PVT144</v>
      </c>
      <c r="AE3078" t="str" cm="1">
        <f t="array" ref="AE3078">_xlfn.IFS( NOT(ISNA(VLOOKUP(PrivateSchedule[[#This Row],[ow]],RTARoutes[[StageCodes]:[RouteID]],6,FALSE))), "O",  NOT(ISNA(VLOOKUP(PrivateSchedule[[#This Row],[re]],RTARoutes[[StageCodes]:[RouteID]],6,FALSE))), "R")</f>
        <v>O</v>
      </c>
      <c r="AF3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CUR-*MKP</v>
      </c>
      <c r="AG3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MKP-*CUR</v>
      </c>
    </row>
    <row r="3079" spans="2:33">
      <c r="O3079" s="171" t="s">
        <v>1981</v>
      </c>
      <c r="T3079" s="173" t="s">
        <v>1890</v>
      </c>
      <c r="U3079" t="str">
        <f t="shared" si="192"/>
        <v>MOLKOPON-MARGAO</v>
      </c>
      <c r="V3079" s="163">
        <v>0.58680555555555558</v>
      </c>
      <c r="AA3079" s="165" t="str">
        <f t="shared" si="193"/>
        <v/>
      </c>
      <c r="AB3079" t="str">
        <f t="shared" si="194"/>
        <v>QPM</v>
      </c>
      <c r="AC3079" t="str">
        <f t="shared" si="195"/>
        <v>GA02Z-5586</v>
      </c>
      <c r="AD3079" t="str">
        <f>_xlfn.IFNA(VLOOKUP(PrivateSchedule[[#This Row],[ow]],RTARoutes[[StageCodes]:[RouteID]],6,FALSE), VLOOKUP(PrivateSchedule[[#This Row],[re]],RTARoutes[[StageCodes]:[RouteID]],6,FALSE))</f>
        <v>PVT278</v>
      </c>
      <c r="AE3079" t="str" cm="1">
        <f t="array" ref="AE3079">_xlfn.IFS( NOT(ISNA(VLOOKUP(PrivateSchedule[[#This Row],[ow]],RTARoutes[[StageCodes]:[RouteID]],6,FALSE))), "O",  NOT(ISNA(VLOOKUP(PrivateSchedule[[#This Row],[re]],RTARoutes[[StageCodes]:[RouteID]],6,FALSE))), "R")</f>
        <v>R</v>
      </c>
      <c r="AF3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MKP-*MRG</v>
      </c>
      <c r="AG3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MRG-*MKP</v>
      </c>
    </row>
    <row r="3080" spans="2:33">
      <c r="O3080" s="171" t="s">
        <v>1890</v>
      </c>
      <c r="T3080" s="173" t="s">
        <v>1981</v>
      </c>
      <c r="U3080" t="str">
        <f t="shared" si="192"/>
        <v>MARGAO-MOLKOPON</v>
      </c>
      <c r="V3080" s="163">
        <v>0.68888888888888888</v>
      </c>
      <c r="AA3080" s="165" t="str">
        <f t="shared" si="193"/>
        <v/>
      </c>
      <c r="AB3080" t="str">
        <f t="shared" si="194"/>
        <v>QPM</v>
      </c>
      <c r="AC3080" t="str">
        <f t="shared" si="195"/>
        <v>GA02Z-5586</v>
      </c>
      <c r="AD3080" t="str">
        <f>_xlfn.IFNA(VLOOKUP(PrivateSchedule[[#This Row],[ow]],RTARoutes[[StageCodes]:[RouteID]],6,FALSE), VLOOKUP(PrivateSchedule[[#This Row],[re]],RTARoutes[[StageCodes]:[RouteID]],6,FALSE))</f>
        <v>PVT278</v>
      </c>
      <c r="AE3080" t="str" cm="1">
        <f t="array" ref="AE3080">_xlfn.IFS( NOT(ISNA(VLOOKUP(PrivateSchedule[[#This Row],[ow]],RTARoutes[[StageCodes]:[RouteID]],6,FALSE))), "O",  NOT(ISNA(VLOOKUP(PrivateSchedule[[#This Row],[re]],RTARoutes[[StageCodes]:[RouteID]],6,FALSE))), "R")</f>
        <v>O</v>
      </c>
      <c r="AF3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MRG-*MKP</v>
      </c>
      <c r="AG3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MKP-*MRG</v>
      </c>
    </row>
    <row r="3081" spans="2:33">
      <c r="O3081" s="171" t="s">
        <v>1981</v>
      </c>
      <c r="T3081" s="173" t="s">
        <v>1048</v>
      </c>
      <c r="U3081" t="str">
        <f t="shared" si="192"/>
        <v>MOLKOPON-CURCHOREM</v>
      </c>
      <c r="V3081" s="163">
        <v>0.77083333333333337</v>
      </c>
      <c r="AA3081" s="165" t="str">
        <f t="shared" si="193"/>
        <v/>
      </c>
      <c r="AB3081" t="str">
        <f t="shared" si="194"/>
        <v>QPM</v>
      </c>
      <c r="AC3081" t="str">
        <f t="shared" si="195"/>
        <v>GA02Z-5586</v>
      </c>
      <c r="AD3081" t="str">
        <f>_xlfn.IFNA(VLOOKUP(PrivateSchedule[[#This Row],[ow]],RTARoutes[[StageCodes]:[RouteID]],6,FALSE), VLOOKUP(PrivateSchedule[[#This Row],[re]],RTARoutes[[StageCodes]:[RouteID]],6,FALSE))</f>
        <v>PVT144</v>
      </c>
      <c r="AE3081" t="str" cm="1">
        <f t="array" ref="AE3081">_xlfn.IFS( NOT(ISNA(VLOOKUP(PrivateSchedule[[#This Row],[ow]],RTARoutes[[StageCodes]:[RouteID]],6,FALSE))), "O",  NOT(ISNA(VLOOKUP(PrivateSchedule[[#This Row],[re]],RTARoutes[[StageCodes]:[RouteID]],6,FALSE))), "R")</f>
        <v>R</v>
      </c>
      <c r="AF3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MKP-*CUR</v>
      </c>
      <c r="AG3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CUR-*MKP</v>
      </c>
    </row>
    <row r="3082" spans="2:33">
      <c r="O3082" s="171" t="s">
        <v>1048</v>
      </c>
      <c r="T3082" s="173" t="s">
        <v>1981</v>
      </c>
      <c r="U3082" t="str">
        <f t="shared" si="192"/>
        <v>CURCHOREM-MOLKOPON</v>
      </c>
      <c r="V3082" s="163">
        <v>0.82291666666666663</v>
      </c>
      <c r="AA3082" s="165" t="str">
        <f t="shared" si="193"/>
        <v/>
      </c>
      <c r="AB3082" t="str">
        <f t="shared" si="194"/>
        <v>QPM</v>
      </c>
      <c r="AC3082" t="str">
        <f t="shared" si="195"/>
        <v>GA02Z-5586</v>
      </c>
      <c r="AD3082" t="str">
        <f>_xlfn.IFNA(VLOOKUP(PrivateSchedule[[#This Row],[ow]],RTARoutes[[StageCodes]:[RouteID]],6,FALSE), VLOOKUP(PrivateSchedule[[#This Row],[re]],RTARoutes[[StageCodes]:[RouteID]],6,FALSE))</f>
        <v>PVT144</v>
      </c>
      <c r="AE3082" t="str" cm="1">
        <f t="array" ref="AE3082">_xlfn.IFS( NOT(ISNA(VLOOKUP(PrivateSchedule[[#This Row],[ow]],RTARoutes[[StageCodes]:[RouteID]],6,FALSE))), "O",  NOT(ISNA(VLOOKUP(PrivateSchedule[[#This Row],[re]],RTARoutes[[StageCodes]:[RouteID]],6,FALSE))), "R")</f>
        <v>O</v>
      </c>
      <c r="AF3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CUR-*MKP</v>
      </c>
      <c r="AG3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MKP-*CUR</v>
      </c>
    </row>
    <row r="3083" spans="2:33">
      <c r="B3083" s="171" t="s">
        <v>4549</v>
      </c>
      <c r="C3083" s="172" t="s">
        <v>4550</v>
      </c>
      <c r="E3083" s="176">
        <v>35031</v>
      </c>
      <c r="F3083" s="177">
        <v>44162</v>
      </c>
      <c r="G3083" s="171" t="s">
        <v>4551</v>
      </c>
      <c r="J3083" s="171" t="s">
        <v>4552</v>
      </c>
      <c r="L3083" s="172" t="s">
        <v>16</v>
      </c>
      <c r="M3083" s="198">
        <v>28</v>
      </c>
      <c r="N3083" s="199">
        <v>11</v>
      </c>
      <c r="O3083" s="171" t="s">
        <v>3534</v>
      </c>
      <c r="T3083" s="173" t="s">
        <v>1890</v>
      </c>
      <c r="U3083" t="str">
        <f t="shared" si="192"/>
        <v>St Jose de Areal-MARGAO</v>
      </c>
      <c r="V3083" s="163">
        <v>0.22916666666666666</v>
      </c>
      <c r="AA3083" s="165" t="str">
        <f t="shared" si="193"/>
        <v/>
      </c>
      <c r="AB3083" t="str">
        <f t="shared" si="194"/>
        <v>QPM</v>
      </c>
      <c r="AC3083" t="str">
        <f t="shared" si="195"/>
        <v>GA04T-2415</v>
      </c>
      <c r="AD3083" t="str">
        <f>_xlfn.IFNA(VLOOKUP(PrivateSchedule[[#This Row],[ow]],RTARoutes[[StageCodes]:[RouteID]],6,FALSE), VLOOKUP(PrivateSchedule[[#This Row],[re]],RTARoutes[[StageCodes]:[RouteID]],6,FALSE))</f>
        <v>PVT334</v>
      </c>
      <c r="AE3083" t="str" cm="1">
        <f t="array" ref="AE3083">_xlfn.IFS( NOT(ISNA(VLOOKUP(PrivateSchedule[[#This Row],[ow]],RTARoutes[[StageCodes]:[RouteID]],6,FALSE))), "O",  NOT(ISNA(VLOOKUP(PrivateSchedule[[#This Row],[re]],RTARoutes[[StageCodes]:[RouteID]],6,FALSE))), "R")</f>
        <v>R</v>
      </c>
      <c r="AF3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084" spans="2:33">
      <c r="O3084" s="171" t="s">
        <v>1890</v>
      </c>
      <c r="T3084" s="173" t="s">
        <v>1048</v>
      </c>
      <c r="U3084" t="str">
        <f t="shared" si="192"/>
        <v>MARGAO-CURCHOREM</v>
      </c>
      <c r="V3084" s="163">
        <v>0.25</v>
      </c>
      <c r="AA3084" s="165" t="str">
        <f t="shared" si="193"/>
        <v/>
      </c>
      <c r="AB3084" t="str">
        <f t="shared" si="194"/>
        <v>QPM</v>
      </c>
      <c r="AC3084" t="str">
        <f t="shared" si="195"/>
        <v>GA04T-2415</v>
      </c>
      <c r="AD3084" t="str">
        <f>_xlfn.IFNA(VLOOKUP(PrivateSchedule[[#This Row],[ow]],RTARoutes[[StageCodes]:[RouteID]],6,FALSE), VLOOKUP(PrivateSchedule[[#This Row],[re]],RTARoutes[[StageCodes]:[RouteID]],6,FALSE))</f>
        <v>PVT132</v>
      </c>
      <c r="AE3084" t="str" cm="1">
        <f t="array" ref="AE3084">_xlfn.IFS( NOT(ISNA(VLOOKUP(PrivateSchedule[[#This Row],[ow]],RTARoutes[[StageCodes]:[RouteID]],6,FALSE))), "O",  NOT(ISNA(VLOOKUP(PrivateSchedule[[#This Row],[re]],RTARoutes[[StageCodes]:[RouteID]],6,FALSE))), "R")</f>
        <v>R</v>
      </c>
      <c r="AF3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85" spans="2:33">
      <c r="O3085" s="171" t="s">
        <v>1048</v>
      </c>
      <c r="T3085" s="173" t="s">
        <v>1987</v>
      </c>
      <c r="U3085" t="str">
        <f t="shared" si="192"/>
        <v>CURCHOREM-MOLLEM</v>
      </c>
      <c r="V3085" s="163">
        <v>0.28472222222222221</v>
      </c>
      <c r="AA3085" s="165" t="str">
        <f t="shared" si="193"/>
        <v/>
      </c>
      <c r="AB3085" t="str">
        <f t="shared" si="194"/>
        <v>QPM</v>
      </c>
      <c r="AC3085" t="str">
        <f t="shared" si="195"/>
        <v>GA04T-2415</v>
      </c>
      <c r="AD3085" t="str">
        <f>_xlfn.IFNA(VLOOKUP(PrivateSchedule[[#This Row],[ow]],RTARoutes[[StageCodes]:[RouteID]],6,FALSE), VLOOKUP(PrivateSchedule[[#This Row],[re]],RTARoutes[[StageCodes]:[RouteID]],6,FALSE))</f>
        <v>PVT146</v>
      </c>
      <c r="AE3085" t="str" cm="1">
        <f t="array" ref="AE3085">_xlfn.IFS( NOT(ISNA(VLOOKUP(PrivateSchedule[[#This Row],[ow]],RTARoutes[[StageCodes]:[RouteID]],6,FALSE))), "O",  NOT(ISNA(VLOOKUP(PrivateSchedule[[#This Row],[re]],RTARoutes[[StageCodes]:[RouteID]],6,FALSE))), "R")</f>
        <v>O</v>
      </c>
      <c r="AF3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3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3086" spans="2:33">
      <c r="O3086" s="171" t="s">
        <v>1987</v>
      </c>
      <c r="T3086" s="173" t="s">
        <v>1048</v>
      </c>
      <c r="U3086" t="str">
        <f t="shared" si="192"/>
        <v>MOLLEM-CURCHOREM</v>
      </c>
      <c r="V3086" s="163">
        <v>0.33333333333333331</v>
      </c>
      <c r="AA3086" s="165" t="str">
        <f t="shared" si="193"/>
        <v/>
      </c>
      <c r="AB3086" t="str">
        <f t="shared" si="194"/>
        <v>QPM</v>
      </c>
      <c r="AC3086" t="str">
        <f t="shared" si="195"/>
        <v>GA04T-2415</v>
      </c>
      <c r="AD3086" t="str">
        <f>_xlfn.IFNA(VLOOKUP(PrivateSchedule[[#This Row],[ow]],RTARoutes[[StageCodes]:[RouteID]],6,FALSE), VLOOKUP(PrivateSchedule[[#This Row],[re]],RTARoutes[[StageCodes]:[RouteID]],6,FALSE))</f>
        <v>PVT146</v>
      </c>
      <c r="AE3086" t="str" cm="1">
        <f t="array" ref="AE3086">_xlfn.IFS( NOT(ISNA(VLOOKUP(PrivateSchedule[[#This Row],[ow]],RTARoutes[[StageCodes]:[RouteID]],6,FALSE))), "O",  NOT(ISNA(VLOOKUP(PrivateSchedule[[#This Row],[re]],RTARoutes[[StageCodes]:[RouteID]],6,FALSE))), "R")</f>
        <v>R</v>
      </c>
      <c r="AF3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087" spans="2:33">
      <c r="O3087" s="171" t="s">
        <v>1048</v>
      </c>
      <c r="T3087" s="173" t="s">
        <v>1890</v>
      </c>
      <c r="U3087" t="str">
        <f t="shared" si="192"/>
        <v>CURCHOREM-MARGAO</v>
      </c>
      <c r="V3087" s="163">
        <v>0.3888888888888889</v>
      </c>
      <c r="AA3087" s="165" t="str">
        <f t="shared" si="193"/>
        <v/>
      </c>
      <c r="AB3087" t="str">
        <f t="shared" si="194"/>
        <v>QPM</v>
      </c>
      <c r="AC3087" t="str">
        <f t="shared" si="195"/>
        <v>GA04T-2415</v>
      </c>
      <c r="AD3087" t="str">
        <f>_xlfn.IFNA(VLOOKUP(PrivateSchedule[[#This Row],[ow]],RTARoutes[[StageCodes]:[RouteID]],6,FALSE), VLOOKUP(PrivateSchedule[[#This Row],[re]],RTARoutes[[StageCodes]:[RouteID]],6,FALSE))</f>
        <v>PVT132</v>
      </c>
      <c r="AE3087" t="str" cm="1">
        <f t="array" ref="AE3087">_xlfn.IFS( NOT(ISNA(VLOOKUP(PrivateSchedule[[#This Row],[ow]],RTARoutes[[StageCodes]:[RouteID]],6,FALSE))), "O",  NOT(ISNA(VLOOKUP(PrivateSchedule[[#This Row],[re]],RTARoutes[[StageCodes]:[RouteID]],6,FALSE))), "R")</f>
        <v>O</v>
      </c>
      <c r="AF3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88" spans="2:33">
      <c r="O3088" s="171" t="s">
        <v>1890</v>
      </c>
      <c r="T3088" s="173" t="s">
        <v>1048</v>
      </c>
      <c r="U3088" t="str">
        <f t="shared" si="192"/>
        <v>MARGAO-CURCHOREM</v>
      </c>
      <c r="V3088" s="163">
        <v>0.4513888888888889</v>
      </c>
      <c r="AA3088" s="165" t="str">
        <f t="shared" si="193"/>
        <v/>
      </c>
      <c r="AB3088" t="str">
        <f t="shared" si="194"/>
        <v>QPM</v>
      </c>
      <c r="AC3088" t="str">
        <f t="shared" si="195"/>
        <v>GA04T-2415</v>
      </c>
      <c r="AD3088" t="str">
        <f>_xlfn.IFNA(VLOOKUP(PrivateSchedule[[#This Row],[ow]],RTARoutes[[StageCodes]:[RouteID]],6,FALSE), VLOOKUP(PrivateSchedule[[#This Row],[re]],RTARoutes[[StageCodes]:[RouteID]],6,FALSE))</f>
        <v>PVT132</v>
      </c>
      <c r="AE3088" t="str" cm="1">
        <f t="array" ref="AE3088">_xlfn.IFS( NOT(ISNA(VLOOKUP(PrivateSchedule[[#This Row],[ow]],RTARoutes[[StageCodes]:[RouteID]],6,FALSE))), "O",  NOT(ISNA(VLOOKUP(PrivateSchedule[[#This Row],[re]],RTARoutes[[StageCodes]:[RouteID]],6,FALSE))), "R")</f>
        <v>R</v>
      </c>
      <c r="AF3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89" spans="2:33">
      <c r="O3089" s="171" t="s">
        <v>1048</v>
      </c>
      <c r="T3089" s="173" t="s">
        <v>1987</v>
      </c>
      <c r="U3089" t="str">
        <f t="shared" si="192"/>
        <v>CURCHOREM-MOLLEM</v>
      </c>
      <c r="V3089" s="163">
        <v>0.50694444444444442</v>
      </c>
      <c r="AA3089" s="165" t="str">
        <f t="shared" si="193"/>
        <v/>
      </c>
      <c r="AB3089" t="str">
        <f t="shared" si="194"/>
        <v>QPM</v>
      </c>
      <c r="AC3089" t="str">
        <f t="shared" si="195"/>
        <v>GA04T-2415</v>
      </c>
      <c r="AD3089" t="str">
        <f>_xlfn.IFNA(VLOOKUP(PrivateSchedule[[#This Row],[ow]],RTARoutes[[StageCodes]:[RouteID]],6,FALSE), VLOOKUP(PrivateSchedule[[#This Row],[re]],RTARoutes[[StageCodes]:[RouteID]],6,FALSE))</f>
        <v>PVT146</v>
      </c>
      <c r="AE3089" t="str" cm="1">
        <f t="array" ref="AE3089">_xlfn.IFS( NOT(ISNA(VLOOKUP(PrivateSchedule[[#This Row],[ow]],RTARoutes[[StageCodes]:[RouteID]],6,FALSE))), "O",  NOT(ISNA(VLOOKUP(PrivateSchedule[[#This Row],[re]],RTARoutes[[StageCodes]:[RouteID]],6,FALSE))), "R")</f>
        <v>O</v>
      </c>
      <c r="AF3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3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3090" spans="2:33">
      <c r="O3090" s="171" t="s">
        <v>1987</v>
      </c>
      <c r="T3090" s="173" t="s">
        <v>1048</v>
      </c>
      <c r="U3090" t="str">
        <f t="shared" si="192"/>
        <v>MOLLEM-CURCHOREM</v>
      </c>
      <c r="V3090" s="163">
        <v>0.59375</v>
      </c>
      <c r="AA3090" s="165" t="str">
        <f t="shared" si="193"/>
        <v/>
      </c>
      <c r="AB3090" t="str">
        <f t="shared" si="194"/>
        <v>QPM</v>
      </c>
      <c r="AC3090" t="str">
        <f t="shared" si="195"/>
        <v>GA04T-2415</v>
      </c>
      <c r="AD3090" t="str">
        <f>_xlfn.IFNA(VLOOKUP(PrivateSchedule[[#This Row],[ow]],RTARoutes[[StageCodes]:[RouteID]],6,FALSE), VLOOKUP(PrivateSchedule[[#This Row],[re]],RTARoutes[[StageCodes]:[RouteID]],6,FALSE))</f>
        <v>PVT146</v>
      </c>
      <c r="AE3090" t="str" cm="1">
        <f t="array" ref="AE3090">_xlfn.IFS( NOT(ISNA(VLOOKUP(PrivateSchedule[[#This Row],[ow]],RTARoutes[[StageCodes]:[RouteID]],6,FALSE))), "O",  NOT(ISNA(VLOOKUP(PrivateSchedule[[#This Row],[re]],RTARoutes[[StageCodes]:[RouteID]],6,FALSE))), "R")</f>
        <v>R</v>
      </c>
      <c r="AF3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091" spans="2:33">
      <c r="O3091" s="171" t="s">
        <v>1048</v>
      </c>
      <c r="T3091" s="173" t="s">
        <v>1890</v>
      </c>
      <c r="U3091" t="str">
        <f t="shared" si="192"/>
        <v>CURCHOREM-MARGAO</v>
      </c>
      <c r="V3091" s="163">
        <v>0.64236111111111116</v>
      </c>
      <c r="AA3091" s="165" t="str">
        <f t="shared" si="193"/>
        <v/>
      </c>
      <c r="AB3091" t="str">
        <f t="shared" si="194"/>
        <v>QPM</v>
      </c>
      <c r="AC3091" t="str">
        <f t="shared" si="195"/>
        <v>GA04T-2415</v>
      </c>
      <c r="AD3091" t="str">
        <f>_xlfn.IFNA(VLOOKUP(PrivateSchedule[[#This Row],[ow]],RTARoutes[[StageCodes]:[RouteID]],6,FALSE), VLOOKUP(PrivateSchedule[[#This Row],[re]],RTARoutes[[StageCodes]:[RouteID]],6,FALSE))</f>
        <v>PVT132</v>
      </c>
      <c r="AE3091" t="str" cm="1">
        <f t="array" ref="AE3091">_xlfn.IFS( NOT(ISNA(VLOOKUP(PrivateSchedule[[#This Row],[ow]],RTARoutes[[StageCodes]:[RouteID]],6,FALSE))), "O",  NOT(ISNA(VLOOKUP(PrivateSchedule[[#This Row],[re]],RTARoutes[[StageCodes]:[RouteID]],6,FALSE))), "R")</f>
        <v>O</v>
      </c>
      <c r="AF3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92" spans="2:33">
      <c r="O3092" s="171" t="s">
        <v>1890</v>
      </c>
      <c r="T3092" s="173" t="s">
        <v>1048</v>
      </c>
      <c r="U3092" t="str">
        <f t="shared" si="192"/>
        <v>MARGAO-CURCHOREM</v>
      </c>
      <c r="V3092" s="163">
        <v>0.69791666666666663</v>
      </c>
      <c r="AA3092" s="165" t="str">
        <f t="shared" si="193"/>
        <v/>
      </c>
      <c r="AB3092" t="str">
        <f t="shared" si="194"/>
        <v>QPM</v>
      </c>
      <c r="AC3092" t="str">
        <f t="shared" si="195"/>
        <v>GA04T-2415</v>
      </c>
      <c r="AD3092" t="str">
        <f>_xlfn.IFNA(VLOOKUP(PrivateSchedule[[#This Row],[ow]],RTARoutes[[StageCodes]:[RouteID]],6,FALSE), VLOOKUP(PrivateSchedule[[#This Row],[re]],RTARoutes[[StageCodes]:[RouteID]],6,FALSE))</f>
        <v>PVT132</v>
      </c>
      <c r="AE3092" t="str" cm="1">
        <f t="array" ref="AE3092">_xlfn.IFS( NOT(ISNA(VLOOKUP(PrivateSchedule[[#This Row],[ow]],RTARoutes[[StageCodes]:[RouteID]],6,FALSE))), "O",  NOT(ISNA(VLOOKUP(PrivateSchedule[[#This Row],[re]],RTARoutes[[StageCodes]:[RouteID]],6,FALSE))), "R")</f>
        <v>R</v>
      </c>
      <c r="AF3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093" spans="2:33">
      <c r="O3093" s="171" t="s">
        <v>1048</v>
      </c>
      <c r="T3093" s="173" t="s">
        <v>1890</v>
      </c>
      <c r="U3093" t="str">
        <f t="shared" si="192"/>
        <v>CURCHOREM-MARGAO</v>
      </c>
      <c r="V3093" s="163">
        <v>0.75694444444444442</v>
      </c>
      <c r="AA3093" s="165" t="str">
        <f t="shared" si="193"/>
        <v/>
      </c>
      <c r="AB3093" t="str">
        <f t="shared" si="194"/>
        <v>QPM</v>
      </c>
      <c r="AC3093" t="str">
        <f t="shared" si="195"/>
        <v>GA04T-2415</v>
      </c>
      <c r="AD3093" t="str">
        <f>_xlfn.IFNA(VLOOKUP(PrivateSchedule[[#This Row],[ow]],RTARoutes[[StageCodes]:[RouteID]],6,FALSE), VLOOKUP(PrivateSchedule[[#This Row],[re]],RTARoutes[[StageCodes]:[RouteID]],6,FALSE))</f>
        <v>PVT132</v>
      </c>
      <c r="AE3093" t="str" cm="1">
        <f t="array" ref="AE3093">_xlfn.IFS( NOT(ISNA(VLOOKUP(PrivateSchedule[[#This Row],[ow]],RTARoutes[[StageCodes]:[RouteID]],6,FALSE))), "O",  NOT(ISNA(VLOOKUP(PrivateSchedule[[#This Row],[re]],RTARoutes[[StageCodes]:[RouteID]],6,FALSE))), "R")</f>
        <v>O</v>
      </c>
      <c r="AF3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094" spans="2:33">
      <c r="O3094" s="171" t="s">
        <v>1890</v>
      </c>
      <c r="T3094" s="173" t="s">
        <v>3534</v>
      </c>
      <c r="U3094" t="str">
        <f t="shared" si="192"/>
        <v>MARGAO-St Jose de Areal</v>
      </c>
      <c r="V3094" s="163">
        <v>0.80555555555555558</v>
      </c>
      <c r="AA3094" s="165" t="str">
        <f t="shared" si="193"/>
        <v/>
      </c>
      <c r="AB3094" t="str">
        <f t="shared" si="194"/>
        <v>QPM</v>
      </c>
      <c r="AC3094" t="str">
        <f t="shared" si="195"/>
        <v>GA04T-2415</v>
      </c>
      <c r="AD3094" t="str">
        <f>_xlfn.IFNA(VLOOKUP(PrivateSchedule[[#This Row],[ow]],RTARoutes[[StageCodes]:[RouteID]],6,FALSE), VLOOKUP(PrivateSchedule[[#This Row],[re]],RTARoutes[[StageCodes]:[RouteID]],6,FALSE))</f>
        <v>PVT334</v>
      </c>
      <c r="AE3094" t="str" cm="1">
        <f t="array" ref="AE3094">_xlfn.IFS( NOT(ISNA(VLOOKUP(PrivateSchedule[[#This Row],[ow]],RTARoutes[[StageCodes]:[RouteID]],6,FALSE))), "O",  NOT(ISNA(VLOOKUP(PrivateSchedule[[#This Row],[re]],RTARoutes[[StageCodes]:[RouteID]],6,FALSE))), "R")</f>
        <v>O</v>
      </c>
      <c r="AF3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095" spans="2:33">
      <c r="B3095" s="171" t="s">
        <v>4549</v>
      </c>
      <c r="C3095" s="172" t="s">
        <v>4553</v>
      </c>
      <c r="E3095" s="176">
        <v>36889</v>
      </c>
      <c r="F3095" s="177">
        <v>44193</v>
      </c>
      <c r="G3095" s="171" t="s">
        <v>4554</v>
      </c>
      <c r="J3095" s="171" t="s">
        <v>4555</v>
      </c>
      <c r="L3095" s="172" t="s">
        <v>16</v>
      </c>
      <c r="M3095" s="198">
        <v>28</v>
      </c>
      <c r="N3095" s="199">
        <v>11</v>
      </c>
      <c r="O3095" s="171" t="s">
        <v>3018</v>
      </c>
      <c r="T3095" s="173" t="s">
        <v>3518</v>
      </c>
      <c r="U3095" t="str">
        <f t="shared" si="192"/>
        <v>VADEM-Kevon</v>
      </c>
      <c r="V3095" s="163">
        <v>0.25</v>
      </c>
      <c r="AA3095" s="165" t="str">
        <f t="shared" si="193"/>
        <v/>
      </c>
      <c r="AB3095" t="str">
        <f t="shared" si="194"/>
        <v>QPM</v>
      </c>
      <c r="AC3095" t="str">
        <f t="shared" si="195"/>
        <v>GA09U-3955</v>
      </c>
      <c r="AD3095" t="str">
        <f>_xlfn.IFNA(VLOOKUP(PrivateSchedule[[#This Row],[ow]],RTARoutes[[StageCodes]:[RouteID]],6,FALSE), VLOOKUP(PrivateSchedule[[#This Row],[re]],RTARoutes[[StageCodes]:[RouteID]],6,FALSE))</f>
        <v>PVT247</v>
      </c>
      <c r="AE3095" t="str" cm="1">
        <f t="array" ref="AE3095">_xlfn.IFS( NOT(ISNA(VLOOKUP(PrivateSchedule[[#This Row],[ow]],RTARoutes[[StageCodes]:[RouteID]],6,FALSE))), "O",  NOT(ISNA(VLOOKUP(PrivateSchedule[[#This Row],[re]],RTARoutes[[StageCodes]:[RouteID]],6,FALSE))), "R")</f>
        <v>R</v>
      </c>
      <c r="AF3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VDM-*KVO</v>
      </c>
      <c r="AG3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KVO-*VDM</v>
      </c>
    </row>
    <row r="3096" spans="2:33">
      <c r="O3096" s="171" t="s">
        <v>3518</v>
      </c>
      <c r="T3096" s="173" t="s">
        <v>1890</v>
      </c>
      <c r="U3096" t="str">
        <f t="shared" si="192"/>
        <v>Kevon-MARGAO</v>
      </c>
      <c r="V3096" s="163">
        <v>0.27083333333333331</v>
      </c>
      <c r="AA3096" s="165" t="str">
        <f t="shared" si="193"/>
        <v/>
      </c>
      <c r="AB3096" t="str">
        <f t="shared" si="194"/>
        <v>QPM</v>
      </c>
      <c r="AC3096" t="str">
        <f t="shared" si="195"/>
        <v>GA09U-3955</v>
      </c>
      <c r="AD3096" t="str">
        <f>_xlfn.IFNA(VLOOKUP(PrivateSchedule[[#This Row],[ow]],RTARoutes[[StageCodes]:[RouteID]],6,FALSE), VLOOKUP(PrivateSchedule[[#This Row],[re]],RTARoutes[[StageCodes]:[RouteID]],6,FALSE))</f>
        <v>PVT245</v>
      </c>
      <c r="AE3096" t="str" cm="1">
        <f t="array" ref="AE3096">_xlfn.IFS( NOT(ISNA(VLOOKUP(PrivateSchedule[[#This Row],[ow]],RTARoutes[[StageCodes]:[RouteID]],6,FALSE))), "O",  NOT(ISNA(VLOOKUP(PrivateSchedule[[#This Row],[re]],RTARoutes[[StageCodes]:[RouteID]],6,FALSE))), "R")</f>
        <v>O</v>
      </c>
      <c r="AF3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</v>
      </c>
      <c r="AG3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MRG-*KVO</v>
      </c>
    </row>
    <row r="3097" spans="2:33">
      <c r="O3097" s="171" t="s">
        <v>1890</v>
      </c>
      <c r="T3097" s="173" t="s">
        <v>3518</v>
      </c>
      <c r="U3097" t="str">
        <f t="shared" si="192"/>
        <v>MARGAO-Kevon</v>
      </c>
      <c r="V3097" s="163">
        <v>0.3611111111111111</v>
      </c>
      <c r="AA3097" s="165" t="str">
        <f t="shared" si="193"/>
        <v/>
      </c>
      <c r="AB3097" t="str">
        <f t="shared" si="194"/>
        <v>QPM</v>
      </c>
      <c r="AC3097" t="str">
        <f t="shared" si="195"/>
        <v>GA09U-3955</v>
      </c>
      <c r="AD3097" t="str">
        <f>_xlfn.IFNA(VLOOKUP(PrivateSchedule[[#This Row],[ow]],RTARoutes[[StageCodes]:[RouteID]],6,FALSE), VLOOKUP(PrivateSchedule[[#This Row],[re]],RTARoutes[[StageCodes]:[RouteID]],6,FALSE))</f>
        <v>PVT245</v>
      </c>
      <c r="AE3097" t="str" cm="1">
        <f t="array" ref="AE3097">_xlfn.IFS( NOT(ISNA(VLOOKUP(PrivateSchedule[[#This Row],[ow]],RTARoutes[[StageCodes]:[RouteID]],6,FALSE))), "O",  NOT(ISNA(VLOOKUP(PrivateSchedule[[#This Row],[re]],RTARoutes[[StageCodes]:[RouteID]],6,FALSE))), "R")</f>
        <v>R</v>
      </c>
      <c r="AF3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MRG-*KVO</v>
      </c>
      <c r="AG3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</v>
      </c>
    </row>
    <row r="3098" spans="2:33">
      <c r="O3098" s="171" t="s">
        <v>3518</v>
      </c>
      <c r="T3098" s="173" t="s">
        <v>1890</v>
      </c>
      <c r="U3098" t="str">
        <f t="shared" si="192"/>
        <v>Kevon-MARGAO</v>
      </c>
      <c r="V3098" s="163">
        <v>0.4236111111111111</v>
      </c>
      <c r="AA3098" s="165" t="str">
        <f t="shared" si="193"/>
        <v/>
      </c>
      <c r="AB3098" t="str">
        <f t="shared" si="194"/>
        <v>QPM</v>
      </c>
      <c r="AC3098" t="str">
        <f t="shared" si="195"/>
        <v>GA09U-3955</v>
      </c>
      <c r="AD3098" t="str">
        <f>_xlfn.IFNA(VLOOKUP(PrivateSchedule[[#This Row],[ow]],RTARoutes[[StageCodes]:[RouteID]],6,FALSE), VLOOKUP(PrivateSchedule[[#This Row],[re]],RTARoutes[[StageCodes]:[RouteID]],6,FALSE))</f>
        <v>PVT245</v>
      </c>
      <c r="AE3098" t="str" cm="1">
        <f t="array" ref="AE3098">_xlfn.IFS( NOT(ISNA(VLOOKUP(PrivateSchedule[[#This Row],[ow]],RTARoutes[[StageCodes]:[RouteID]],6,FALSE))), "O",  NOT(ISNA(VLOOKUP(PrivateSchedule[[#This Row],[re]],RTARoutes[[StageCodes]:[RouteID]],6,FALSE))), "R")</f>
        <v>O</v>
      </c>
      <c r="AF3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</v>
      </c>
      <c r="AG3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MRG-*KVO</v>
      </c>
    </row>
    <row r="3099" spans="2:33">
      <c r="O3099" s="171" t="s">
        <v>1890</v>
      </c>
      <c r="T3099" s="173" t="s">
        <v>3018</v>
      </c>
      <c r="U3099" t="str">
        <f t="shared" si="192"/>
        <v>MARGAO-VADEM</v>
      </c>
      <c r="V3099" s="163">
        <v>0.4861111111111111</v>
      </c>
      <c r="AA3099" s="165" t="str">
        <f t="shared" si="193"/>
        <v/>
      </c>
      <c r="AB3099" t="str">
        <f t="shared" si="194"/>
        <v>QPM</v>
      </c>
      <c r="AC3099" t="str">
        <f t="shared" si="195"/>
        <v>GA09U-3955</v>
      </c>
      <c r="AD3099" t="str">
        <f>_xlfn.IFNA(VLOOKUP(PrivateSchedule[[#This Row],[ow]],RTARoutes[[StageCodes]:[RouteID]],6,FALSE), VLOOKUP(PrivateSchedule[[#This Row],[re]],RTARoutes[[StageCodes]:[RouteID]],6,FALSE))</f>
        <v>PVT345</v>
      </c>
      <c r="AE3099" t="str" cm="1">
        <f t="array" ref="AE3099">_xlfn.IFS( NOT(ISNA(VLOOKUP(PrivateSchedule[[#This Row],[ow]],RTARoutes[[StageCodes]:[RouteID]],6,FALSE))), "O",  NOT(ISNA(VLOOKUP(PrivateSchedule[[#This Row],[re]],RTARoutes[[StageCodes]:[RouteID]],6,FALSE))), "R")</f>
        <v>O</v>
      </c>
      <c r="AF3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MRG-*VDM</v>
      </c>
      <c r="AG3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VDM-*MRG</v>
      </c>
    </row>
    <row r="3100" spans="2:33">
      <c r="O3100" s="171" t="s">
        <v>3018</v>
      </c>
      <c r="T3100" s="173" t="s">
        <v>3518</v>
      </c>
      <c r="U3100" t="str">
        <f t="shared" si="192"/>
        <v>VADEM-Kevon</v>
      </c>
      <c r="V3100" s="163">
        <v>0.63541666666666663</v>
      </c>
      <c r="AA3100" s="165" t="str">
        <f t="shared" si="193"/>
        <v/>
      </c>
      <c r="AB3100" t="str">
        <f t="shared" si="194"/>
        <v>QPM</v>
      </c>
      <c r="AC3100" t="str">
        <f t="shared" si="195"/>
        <v>GA09U-3955</v>
      </c>
      <c r="AD3100" t="str">
        <f>_xlfn.IFNA(VLOOKUP(PrivateSchedule[[#This Row],[ow]],RTARoutes[[StageCodes]:[RouteID]],6,FALSE), VLOOKUP(PrivateSchedule[[#This Row],[re]],RTARoutes[[StageCodes]:[RouteID]],6,FALSE))</f>
        <v>PVT247</v>
      </c>
      <c r="AE3100" t="str" cm="1">
        <f t="array" ref="AE3100">_xlfn.IFS( NOT(ISNA(VLOOKUP(PrivateSchedule[[#This Row],[ow]],RTARoutes[[StageCodes]:[RouteID]],6,FALSE))), "O",  NOT(ISNA(VLOOKUP(PrivateSchedule[[#This Row],[re]],RTARoutes[[StageCodes]:[RouteID]],6,FALSE))), "R")</f>
        <v>R</v>
      </c>
      <c r="AF3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VDM-*KVO</v>
      </c>
      <c r="AG3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KVO-*VDM</v>
      </c>
    </row>
    <row r="3101" spans="2:33">
      <c r="O3101" s="171" t="s">
        <v>3518</v>
      </c>
      <c r="T3101" s="173" t="s">
        <v>1890</v>
      </c>
      <c r="U3101" t="str">
        <f t="shared" si="192"/>
        <v>Kevon-MARGAO</v>
      </c>
      <c r="V3101" s="163">
        <v>0.65625</v>
      </c>
      <c r="AA3101" s="165" t="str">
        <f t="shared" si="193"/>
        <v/>
      </c>
      <c r="AB3101" t="str">
        <f t="shared" si="194"/>
        <v>QPM</v>
      </c>
      <c r="AC3101" t="str">
        <f t="shared" si="195"/>
        <v>GA09U-3955</v>
      </c>
      <c r="AD3101" t="str">
        <f>_xlfn.IFNA(VLOOKUP(PrivateSchedule[[#This Row],[ow]],RTARoutes[[StageCodes]:[RouteID]],6,FALSE), VLOOKUP(PrivateSchedule[[#This Row],[re]],RTARoutes[[StageCodes]:[RouteID]],6,FALSE))</f>
        <v>PVT245</v>
      </c>
      <c r="AE3101" t="str" cm="1">
        <f t="array" ref="AE3101">_xlfn.IFS( NOT(ISNA(VLOOKUP(PrivateSchedule[[#This Row],[ow]],RTARoutes[[StageCodes]:[RouteID]],6,FALSE))), "O",  NOT(ISNA(VLOOKUP(PrivateSchedule[[#This Row],[re]],RTARoutes[[StageCodes]:[RouteID]],6,FALSE))), "R")</f>
        <v>O</v>
      </c>
      <c r="AF3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</v>
      </c>
      <c r="AG3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MRG-*KVO</v>
      </c>
    </row>
    <row r="3102" spans="2:33">
      <c r="O3102" s="171" t="s">
        <v>1890</v>
      </c>
      <c r="T3102" s="173" t="s">
        <v>3518</v>
      </c>
      <c r="U3102" t="str">
        <f t="shared" si="192"/>
        <v>MARGAO-Kevon</v>
      </c>
      <c r="V3102" s="163">
        <v>0.71875</v>
      </c>
      <c r="AA3102" s="165" t="str">
        <f t="shared" si="193"/>
        <v/>
      </c>
      <c r="AB3102" t="str">
        <f t="shared" si="194"/>
        <v>QPM</v>
      </c>
      <c r="AC3102" t="str">
        <f t="shared" si="195"/>
        <v>GA09U-3955</v>
      </c>
      <c r="AD3102" t="str">
        <f>_xlfn.IFNA(VLOOKUP(PrivateSchedule[[#This Row],[ow]],RTARoutes[[StageCodes]:[RouteID]],6,FALSE), VLOOKUP(PrivateSchedule[[#This Row],[re]],RTARoutes[[StageCodes]:[RouteID]],6,FALSE))</f>
        <v>PVT245</v>
      </c>
      <c r="AE3102" t="str" cm="1">
        <f t="array" ref="AE3102">_xlfn.IFS( NOT(ISNA(VLOOKUP(PrivateSchedule[[#This Row],[ow]],RTARoutes[[StageCodes]:[RouteID]],6,FALSE))), "O",  NOT(ISNA(VLOOKUP(PrivateSchedule[[#This Row],[re]],RTARoutes[[StageCodes]:[RouteID]],6,FALSE))), "R")</f>
        <v>R</v>
      </c>
      <c r="AF3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MRG-*KVO</v>
      </c>
      <c r="AG3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</v>
      </c>
    </row>
    <row r="3103" spans="2:33">
      <c r="O3103" s="171" t="s">
        <v>3518</v>
      </c>
      <c r="T3103" s="173" t="s">
        <v>1048</v>
      </c>
      <c r="U3103" t="str">
        <f t="shared" si="192"/>
        <v>Kevon-CURCHOREM</v>
      </c>
      <c r="V3103" s="163">
        <v>0.77083333333333337</v>
      </c>
      <c r="AA3103" s="165" t="str">
        <f t="shared" si="193"/>
        <v/>
      </c>
      <c r="AB3103" t="str">
        <f t="shared" si="194"/>
        <v>QPM</v>
      </c>
      <c r="AC3103" t="str">
        <f t="shared" si="195"/>
        <v>GA09U-3955</v>
      </c>
      <c r="AD3103" t="str">
        <f>_xlfn.IFNA(VLOOKUP(PrivateSchedule[[#This Row],[ow]],RTARoutes[[StageCodes]:[RouteID]],6,FALSE), VLOOKUP(PrivateSchedule[[#This Row],[re]],RTARoutes[[StageCodes]:[RouteID]],6,FALSE))</f>
        <v>PVT143</v>
      </c>
      <c r="AE3103" t="str" cm="1">
        <f t="array" ref="AE3103">_xlfn.IFS( NOT(ISNA(VLOOKUP(PrivateSchedule[[#This Row],[ow]],RTARoutes[[StageCodes]:[RouteID]],6,FALSE))), "O",  NOT(ISNA(VLOOKUP(PrivateSchedule[[#This Row],[re]],RTARoutes[[StageCodes]:[RouteID]],6,FALSE))), "R")</f>
        <v>R</v>
      </c>
      <c r="AF3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KVO-*CUR</v>
      </c>
      <c r="AG3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CUR-*KVO</v>
      </c>
    </row>
    <row r="3104" spans="2:33">
      <c r="O3104" s="171" t="s">
        <v>1048</v>
      </c>
      <c r="T3104" s="173" t="s">
        <v>3018</v>
      </c>
      <c r="U3104" t="str">
        <f t="shared" si="192"/>
        <v>CURCHOREM-VADEM</v>
      </c>
      <c r="V3104" s="163">
        <v>0.79861111111111116</v>
      </c>
      <c r="AA3104" s="165" t="str">
        <f t="shared" si="193"/>
        <v/>
      </c>
      <c r="AB3104" t="str">
        <f t="shared" si="194"/>
        <v>QPM</v>
      </c>
      <c r="AC3104" t="str">
        <f t="shared" si="195"/>
        <v>GA09U-3955</v>
      </c>
      <c r="AD3104" t="str">
        <f>_xlfn.IFNA(VLOOKUP(PrivateSchedule[[#This Row],[ow]],RTARoutes[[StageCodes]:[RouteID]],6,FALSE), VLOOKUP(PrivateSchedule[[#This Row],[re]],RTARoutes[[StageCodes]:[RouteID]],6,FALSE))</f>
        <v>PVT165</v>
      </c>
      <c r="AE3104" t="str" cm="1">
        <f t="array" ref="AE3104">_xlfn.IFS( NOT(ISNA(VLOOKUP(PrivateSchedule[[#This Row],[ow]],RTARoutes[[StageCodes]:[RouteID]],6,FALSE))), "O",  NOT(ISNA(VLOOKUP(PrivateSchedule[[#This Row],[re]],RTARoutes[[StageCodes]:[RouteID]],6,FALSE))), "R")</f>
        <v>O</v>
      </c>
      <c r="AF3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CUR-*VDM</v>
      </c>
      <c r="AG3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VDM-*CUR</v>
      </c>
    </row>
    <row r="3105" spans="2:33">
      <c r="B3105" s="171" t="s">
        <v>4556</v>
      </c>
      <c r="C3105" s="172" t="s">
        <v>4557</v>
      </c>
      <c r="E3105" s="176">
        <v>38683</v>
      </c>
      <c r="F3105" s="177" t="s">
        <v>4558</v>
      </c>
      <c r="G3105" s="171" t="s">
        <v>4559</v>
      </c>
      <c r="J3105" s="171" t="s">
        <v>4560</v>
      </c>
      <c r="L3105" s="172" t="s">
        <v>16</v>
      </c>
      <c r="M3105" s="198">
        <v>28</v>
      </c>
      <c r="N3105" s="199">
        <v>11</v>
      </c>
      <c r="O3105" s="171" t="s">
        <v>2586</v>
      </c>
      <c r="T3105" s="173" t="s">
        <v>1048</v>
      </c>
      <c r="U3105" t="str">
        <f t="shared" si="192"/>
        <v>SANGUEM-CURCHOREM</v>
      </c>
      <c r="V3105" s="163">
        <v>0.35416666666666669</v>
      </c>
      <c r="AA3105" s="165" t="str">
        <f t="shared" si="193"/>
        <v/>
      </c>
      <c r="AB3105" t="str">
        <f t="shared" si="194"/>
        <v>QPM</v>
      </c>
      <c r="AC3105" t="str">
        <f t="shared" si="195"/>
        <v>GA02Z-5786</v>
      </c>
      <c r="AD3105" t="str">
        <f>_xlfn.IFNA(VLOOKUP(PrivateSchedule[[#This Row],[ow]],RTARoutes[[StageCodes]:[RouteID]],6,FALSE), VLOOKUP(PrivateSchedule[[#This Row],[re]],RTARoutes[[StageCodes]:[RouteID]],6,FALSE))</f>
        <v>PVT158</v>
      </c>
      <c r="AE3105" t="str" cm="1">
        <f t="array" ref="AE3105">_xlfn.IFS( NOT(ISNA(VLOOKUP(PrivateSchedule[[#This Row],[ow]],RTARoutes[[StageCodes]:[RouteID]],6,FALSE))), "O",  NOT(ISNA(VLOOKUP(PrivateSchedule[[#This Row],[re]],RTARoutes[[StageCodes]:[RouteID]],6,FALSE))), "R")</f>
        <v>R</v>
      </c>
      <c r="AF3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06" spans="2:33">
      <c r="O3106" s="171" t="s">
        <v>1048</v>
      </c>
      <c r="T3106" s="173" t="s">
        <v>1890</v>
      </c>
      <c r="U3106" t="str">
        <f t="shared" si="192"/>
        <v>CURCHOREM-MARGAO</v>
      </c>
      <c r="V3106" s="163">
        <v>0.36805555555555558</v>
      </c>
      <c r="AA3106" s="165" t="str">
        <f t="shared" si="193"/>
        <v/>
      </c>
      <c r="AB3106" t="str">
        <f t="shared" si="194"/>
        <v>QPM</v>
      </c>
      <c r="AC3106" t="str">
        <f t="shared" si="195"/>
        <v>GA02Z-5786</v>
      </c>
      <c r="AD3106" t="str">
        <f>_xlfn.IFNA(VLOOKUP(PrivateSchedule[[#This Row],[ow]],RTARoutes[[StageCodes]:[RouteID]],6,FALSE), VLOOKUP(PrivateSchedule[[#This Row],[re]],RTARoutes[[StageCodes]:[RouteID]],6,FALSE))</f>
        <v>PVT132</v>
      </c>
      <c r="AE3106" t="str" cm="1">
        <f t="array" ref="AE3106">_xlfn.IFS( NOT(ISNA(VLOOKUP(PrivateSchedule[[#This Row],[ow]],RTARoutes[[StageCodes]:[RouteID]],6,FALSE))), "O",  NOT(ISNA(VLOOKUP(PrivateSchedule[[#This Row],[re]],RTARoutes[[StageCodes]:[RouteID]],6,FALSE))), "R")</f>
        <v>O</v>
      </c>
      <c r="AF3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07" spans="2:33">
      <c r="O3107" s="171" t="s">
        <v>1890</v>
      </c>
      <c r="T3107" s="173" t="s">
        <v>2586</v>
      </c>
      <c r="U3107" t="str">
        <f t="shared" si="192"/>
        <v>MARGAO-SANGUEM</v>
      </c>
      <c r="V3107" s="163">
        <v>0.4201388888888889</v>
      </c>
      <c r="AA3107" s="165" t="str">
        <f t="shared" si="193"/>
        <v/>
      </c>
      <c r="AB3107" t="str">
        <f t="shared" si="194"/>
        <v>QPM</v>
      </c>
      <c r="AC3107" t="str">
        <f t="shared" si="195"/>
        <v>GA02Z-5786</v>
      </c>
      <c r="AD3107" t="str">
        <f>_xlfn.IFNA(VLOOKUP(PrivateSchedule[[#This Row],[ow]],RTARoutes[[StageCodes]:[RouteID]],6,FALSE), VLOOKUP(PrivateSchedule[[#This Row],[re]],RTARoutes[[StageCodes]:[RouteID]],6,FALSE))</f>
        <v>PVT327</v>
      </c>
      <c r="AE3107" t="str" cm="1">
        <f t="array" ref="AE3107">_xlfn.IFS( NOT(ISNA(VLOOKUP(PrivateSchedule[[#This Row],[ow]],RTARoutes[[StageCodes]:[RouteID]],6,FALSE))), "O",  NOT(ISNA(VLOOKUP(PrivateSchedule[[#This Row],[re]],RTARoutes[[StageCodes]:[RouteID]],6,FALSE))), "R")</f>
        <v>O</v>
      </c>
      <c r="AF3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08" spans="2:33">
      <c r="O3108" s="171" t="s">
        <v>2586</v>
      </c>
      <c r="T3108" s="173" t="s">
        <v>1048</v>
      </c>
      <c r="U3108" t="str">
        <f t="shared" si="192"/>
        <v>SANGUEM-CURCHOREM</v>
      </c>
      <c r="V3108" s="163">
        <v>0.54166666666666663</v>
      </c>
      <c r="AA3108" s="165" t="str">
        <f t="shared" si="193"/>
        <v/>
      </c>
      <c r="AB3108" t="str">
        <f t="shared" si="194"/>
        <v>QPM</v>
      </c>
      <c r="AC3108" t="str">
        <f t="shared" si="195"/>
        <v>GA02Z-5786</v>
      </c>
      <c r="AD3108" t="str">
        <f>_xlfn.IFNA(VLOOKUP(PrivateSchedule[[#This Row],[ow]],RTARoutes[[StageCodes]:[RouteID]],6,FALSE), VLOOKUP(PrivateSchedule[[#This Row],[re]],RTARoutes[[StageCodes]:[RouteID]],6,FALSE))</f>
        <v>PVT158</v>
      </c>
      <c r="AE3108" t="str" cm="1">
        <f t="array" ref="AE3108">_xlfn.IFS( NOT(ISNA(VLOOKUP(PrivateSchedule[[#This Row],[ow]],RTARoutes[[StageCodes]:[RouteID]],6,FALSE))), "O",  NOT(ISNA(VLOOKUP(PrivateSchedule[[#This Row],[re]],RTARoutes[[StageCodes]:[RouteID]],6,FALSE))), "R")</f>
        <v>R</v>
      </c>
      <c r="AF3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09" spans="2:33">
      <c r="O3109" s="171" t="s">
        <v>1048</v>
      </c>
      <c r="T3109" s="173" t="s">
        <v>1890</v>
      </c>
      <c r="U3109" t="str">
        <f t="shared" si="192"/>
        <v>CURCHOREM-MARGAO</v>
      </c>
      <c r="V3109" s="163">
        <v>0.55902777777777779</v>
      </c>
      <c r="AA3109" s="165" t="str">
        <f t="shared" si="193"/>
        <v/>
      </c>
      <c r="AB3109" t="str">
        <f t="shared" si="194"/>
        <v>QPM</v>
      </c>
      <c r="AC3109" t="str">
        <f t="shared" si="195"/>
        <v>GA02Z-5786</v>
      </c>
      <c r="AD3109" t="str">
        <f>_xlfn.IFNA(VLOOKUP(PrivateSchedule[[#This Row],[ow]],RTARoutes[[StageCodes]:[RouteID]],6,FALSE), VLOOKUP(PrivateSchedule[[#This Row],[re]],RTARoutes[[StageCodes]:[RouteID]],6,FALSE))</f>
        <v>PVT132</v>
      </c>
      <c r="AE3109" t="str" cm="1">
        <f t="array" ref="AE3109">_xlfn.IFS( NOT(ISNA(VLOOKUP(PrivateSchedule[[#This Row],[ow]],RTARoutes[[StageCodes]:[RouteID]],6,FALSE))), "O",  NOT(ISNA(VLOOKUP(PrivateSchedule[[#This Row],[re]],RTARoutes[[StageCodes]:[RouteID]],6,FALSE))), "R")</f>
        <v>O</v>
      </c>
      <c r="AF3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10" spans="2:33">
      <c r="O3110" s="171" t="s">
        <v>1890</v>
      </c>
      <c r="T3110" s="173" t="s">
        <v>2586</v>
      </c>
      <c r="U3110" t="str">
        <f t="shared" si="192"/>
        <v>MARGAO-SANGUEM</v>
      </c>
      <c r="V3110" s="163">
        <v>0.65625</v>
      </c>
      <c r="AA3110" s="165" t="str">
        <f t="shared" si="193"/>
        <v/>
      </c>
      <c r="AB3110" t="str">
        <f t="shared" si="194"/>
        <v>QPM</v>
      </c>
      <c r="AC3110" t="str">
        <f t="shared" si="195"/>
        <v>GA02Z-5786</v>
      </c>
      <c r="AD3110" t="str">
        <f>_xlfn.IFNA(VLOOKUP(PrivateSchedule[[#This Row],[ow]],RTARoutes[[StageCodes]:[RouteID]],6,FALSE), VLOOKUP(PrivateSchedule[[#This Row],[re]],RTARoutes[[StageCodes]:[RouteID]],6,FALSE))</f>
        <v>PVT327</v>
      </c>
      <c r="AE3110" t="str" cm="1">
        <f t="array" ref="AE3110">_xlfn.IFS( NOT(ISNA(VLOOKUP(PrivateSchedule[[#This Row],[ow]],RTARoutes[[StageCodes]:[RouteID]],6,FALSE))), "O",  NOT(ISNA(VLOOKUP(PrivateSchedule[[#This Row],[re]],RTARoutes[[StageCodes]:[RouteID]],6,FALSE))), "R")</f>
        <v>O</v>
      </c>
      <c r="AF3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11" spans="2:33">
      <c r="O3111" s="171" t="s">
        <v>2586</v>
      </c>
      <c r="T3111" s="173" t="s">
        <v>1048</v>
      </c>
      <c r="U3111" t="str">
        <f t="shared" si="192"/>
        <v>SANGUEM-CURCHOREM</v>
      </c>
      <c r="V3111" s="163">
        <v>0.73611111111111116</v>
      </c>
      <c r="AA3111" s="165" t="str">
        <f t="shared" si="193"/>
        <v/>
      </c>
      <c r="AB3111" t="str">
        <f t="shared" si="194"/>
        <v>QPM</v>
      </c>
      <c r="AC3111" t="str">
        <f t="shared" si="195"/>
        <v>GA02Z-5786</v>
      </c>
      <c r="AD3111" t="str">
        <f>_xlfn.IFNA(VLOOKUP(PrivateSchedule[[#This Row],[ow]],RTARoutes[[StageCodes]:[RouteID]],6,FALSE), VLOOKUP(PrivateSchedule[[#This Row],[re]],RTARoutes[[StageCodes]:[RouteID]],6,FALSE))</f>
        <v>PVT158</v>
      </c>
      <c r="AE3111" t="str" cm="1">
        <f t="array" ref="AE3111">_xlfn.IFS( NOT(ISNA(VLOOKUP(PrivateSchedule[[#This Row],[ow]],RTARoutes[[StageCodes]:[RouteID]],6,FALSE))), "O",  NOT(ISNA(VLOOKUP(PrivateSchedule[[#This Row],[re]],RTARoutes[[StageCodes]:[RouteID]],6,FALSE))), "R")</f>
        <v>R</v>
      </c>
      <c r="AF3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12" spans="2:33">
      <c r="O3112" s="171" t="s">
        <v>1048</v>
      </c>
      <c r="T3112" s="173" t="s">
        <v>1890</v>
      </c>
      <c r="U3112" t="str">
        <f t="shared" si="192"/>
        <v>CURCHOREM-MARGAO</v>
      </c>
      <c r="V3112" s="163">
        <v>0.75347222222222221</v>
      </c>
      <c r="AA3112" s="165" t="str">
        <f t="shared" si="193"/>
        <v/>
      </c>
      <c r="AB3112" t="str">
        <f t="shared" si="194"/>
        <v>QPM</v>
      </c>
      <c r="AC3112" t="str">
        <f t="shared" si="195"/>
        <v>GA02Z-5786</v>
      </c>
      <c r="AD3112" t="str">
        <f>_xlfn.IFNA(VLOOKUP(PrivateSchedule[[#This Row],[ow]],RTARoutes[[StageCodes]:[RouteID]],6,FALSE), VLOOKUP(PrivateSchedule[[#This Row],[re]],RTARoutes[[StageCodes]:[RouteID]],6,FALSE))</f>
        <v>PVT132</v>
      </c>
      <c r="AE3112" t="str" cm="1">
        <f t="array" ref="AE3112">_xlfn.IFS( NOT(ISNA(VLOOKUP(PrivateSchedule[[#This Row],[ow]],RTARoutes[[StageCodes]:[RouteID]],6,FALSE))), "O",  NOT(ISNA(VLOOKUP(PrivateSchedule[[#This Row],[re]],RTARoutes[[StageCodes]:[RouteID]],6,FALSE))), "R")</f>
        <v>O</v>
      </c>
      <c r="AF3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13" spans="2:33">
      <c r="O3113" s="171" t="s">
        <v>1890</v>
      </c>
      <c r="T3113" s="173" t="s">
        <v>2586</v>
      </c>
      <c r="U3113" t="str">
        <f t="shared" si="192"/>
        <v>MARGAO-SANGUEM</v>
      </c>
      <c r="V3113" s="163">
        <v>0.81597222222222221</v>
      </c>
      <c r="AA3113" s="165" t="str">
        <f t="shared" si="193"/>
        <v/>
      </c>
      <c r="AB3113" t="str">
        <f t="shared" si="194"/>
        <v>QPM</v>
      </c>
      <c r="AC3113" t="str">
        <f t="shared" si="195"/>
        <v>GA02Z-5786</v>
      </c>
      <c r="AD3113" t="str">
        <f>_xlfn.IFNA(VLOOKUP(PrivateSchedule[[#This Row],[ow]],RTARoutes[[StageCodes]:[RouteID]],6,FALSE), VLOOKUP(PrivateSchedule[[#This Row],[re]],RTARoutes[[StageCodes]:[RouteID]],6,FALSE))</f>
        <v>PVT327</v>
      </c>
      <c r="AE3113" t="str" cm="1">
        <f t="array" ref="AE3113">_xlfn.IFS( NOT(ISNA(VLOOKUP(PrivateSchedule[[#This Row],[ow]],RTARoutes[[StageCodes]:[RouteID]],6,FALSE))), "O",  NOT(ISNA(VLOOKUP(PrivateSchedule[[#This Row],[re]],RTARoutes[[StageCodes]:[RouteID]],6,FALSE))), "R")</f>
        <v>O</v>
      </c>
      <c r="AF3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14" spans="2:33">
      <c r="B3114" s="171" t="s">
        <v>4561</v>
      </c>
      <c r="C3114" s="172" t="s">
        <v>4562</v>
      </c>
      <c r="E3114" s="176">
        <v>38628</v>
      </c>
      <c r="F3114" s="177" t="s">
        <v>4563</v>
      </c>
      <c r="G3114" s="171" t="s">
        <v>4564</v>
      </c>
      <c r="J3114" s="171" t="s">
        <v>4565</v>
      </c>
      <c r="L3114" s="172" t="s">
        <v>16</v>
      </c>
      <c r="M3114" s="198">
        <v>28</v>
      </c>
      <c r="N3114" s="199">
        <v>11</v>
      </c>
      <c r="O3114" s="171" t="s">
        <v>2586</v>
      </c>
      <c r="T3114" s="173" t="s">
        <v>1048</v>
      </c>
      <c r="U3114" t="str">
        <f t="shared" si="192"/>
        <v>SANGUEM-CURCHOREM</v>
      </c>
      <c r="V3114" s="163">
        <v>0.28472222222222221</v>
      </c>
      <c r="AA3114" s="165" t="str">
        <f t="shared" si="193"/>
        <v/>
      </c>
      <c r="AB3114" t="str">
        <f t="shared" si="194"/>
        <v>QPM</v>
      </c>
      <c r="AC3114" t="str">
        <f t="shared" si="195"/>
        <v>GA02T-4550</v>
      </c>
      <c r="AD3114" t="str">
        <f>_xlfn.IFNA(VLOOKUP(PrivateSchedule[[#This Row],[ow]],RTARoutes[[StageCodes]:[RouteID]],6,FALSE), VLOOKUP(PrivateSchedule[[#This Row],[re]],RTARoutes[[StageCodes]:[RouteID]],6,FALSE))</f>
        <v>PVT158</v>
      </c>
      <c r="AE3114" t="str" cm="1">
        <f t="array" ref="AE3114">_xlfn.IFS( NOT(ISNA(VLOOKUP(PrivateSchedule[[#This Row],[ow]],RTARoutes[[StageCodes]:[RouteID]],6,FALSE))), "O",  NOT(ISNA(VLOOKUP(PrivateSchedule[[#This Row],[re]],RTARoutes[[StageCodes]:[RouteID]],6,FALSE))), "R")</f>
        <v>R</v>
      </c>
      <c r="AF3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15" spans="2:33">
      <c r="O3115" s="171" t="s">
        <v>1048</v>
      </c>
      <c r="T3115" s="173" t="s">
        <v>1890</v>
      </c>
      <c r="U3115" t="str">
        <f t="shared" si="192"/>
        <v>CURCHOREM-MARGAO</v>
      </c>
      <c r="V3115" s="163">
        <v>0.2951388888888889</v>
      </c>
      <c r="AA3115" s="165" t="str">
        <f t="shared" si="193"/>
        <v/>
      </c>
      <c r="AB3115" t="str">
        <f t="shared" si="194"/>
        <v>QPM</v>
      </c>
      <c r="AC3115" t="str">
        <f t="shared" si="195"/>
        <v>GA02T-4550</v>
      </c>
      <c r="AD3115" t="str">
        <f>_xlfn.IFNA(VLOOKUP(PrivateSchedule[[#This Row],[ow]],RTARoutes[[StageCodes]:[RouteID]],6,FALSE), VLOOKUP(PrivateSchedule[[#This Row],[re]],RTARoutes[[StageCodes]:[RouteID]],6,FALSE))</f>
        <v>PVT132</v>
      </c>
      <c r="AE3115" t="str" cm="1">
        <f t="array" ref="AE3115">_xlfn.IFS( NOT(ISNA(VLOOKUP(PrivateSchedule[[#This Row],[ow]],RTARoutes[[StageCodes]:[RouteID]],6,FALSE))), "O",  NOT(ISNA(VLOOKUP(PrivateSchedule[[#This Row],[re]],RTARoutes[[StageCodes]:[RouteID]],6,FALSE))), "R")</f>
        <v>O</v>
      </c>
      <c r="AF3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16" spans="2:33">
      <c r="O3116" s="171" t="s">
        <v>1890</v>
      </c>
      <c r="T3116" s="173" t="s">
        <v>1048</v>
      </c>
      <c r="U3116" t="str">
        <f t="shared" si="192"/>
        <v>MARGAO-CURCHOREM</v>
      </c>
      <c r="V3116" s="163">
        <v>0.33680555555555558</v>
      </c>
      <c r="AA3116" s="165" t="str">
        <f t="shared" si="193"/>
        <v/>
      </c>
      <c r="AB3116" t="str">
        <f t="shared" si="194"/>
        <v>QPM</v>
      </c>
      <c r="AC3116" t="str">
        <f t="shared" si="195"/>
        <v>GA02T-4550</v>
      </c>
      <c r="AD3116" t="str">
        <f>_xlfn.IFNA(VLOOKUP(PrivateSchedule[[#This Row],[ow]],RTARoutes[[StageCodes]:[RouteID]],6,FALSE), VLOOKUP(PrivateSchedule[[#This Row],[re]],RTARoutes[[StageCodes]:[RouteID]],6,FALSE))</f>
        <v>PVT132</v>
      </c>
      <c r="AE3116" t="str" cm="1">
        <f t="array" ref="AE3116">_xlfn.IFS( NOT(ISNA(VLOOKUP(PrivateSchedule[[#This Row],[ow]],RTARoutes[[StageCodes]:[RouteID]],6,FALSE))), "O",  NOT(ISNA(VLOOKUP(PrivateSchedule[[#This Row],[re]],RTARoutes[[StageCodes]:[RouteID]],6,FALSE))), "R")</f>
        <v>R</v>
      </c>
      <c r="AF3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17" spans="2:33">
      <c r="O3117" s="171" t="s">
        <v>1048</v>
      </c>
      <c r="T3117" s="173" t="s">
        <v>1535</v>
      </c>
      <c r="U3117" t="str">
        <f t="shared" si="192"/>
        <v>CURCHOREM-KALAY</v>
      </c>
      <c r="V3117" s="163">
        <v>0.3923611111111111</v>
      </c>
      <c r="AA3117" s="165" t="str">
        <f t="shared" si="193"/>
        <v/>
      </c>
      <c r="AB3117" t="str">
        <f t="shared" si="194"/>
        <v>QPM</v>
      </c>
      <c r="AC3117" t="str">
        <f t="shared" si="195"/>
        <v>GA02T-4550</v>
      </c>
      <c r="AD3117" t="str">
        <f>_xlfn.IFNA(VLOOKUP(PrivateSchedule[[#This Row],[ow]],RTARoutes[[StageCodes]:[RouteID]],6,FALSE), VLOOKUP(PrivateSchedule[[#This Row],[re]],RTARoutes[[StageCodes]:[RouteID]],6,FALSE))</f>
        <v>PVT139</v>
      </c>
      <c r="AE3117" t="str" cm="1">
        <f t="array" ref="AE3117">_xlfn.IFS( NOT(ISNA(VLOOKUP(PrivateSchedule[[#This Row],[ow]],RTARoutes[[StageCodes]:[RouteID]],6,FALSE))), "O",  NOT(ISNA(VLOOKUP(PrivateSchedule[[#This Row],[re]],RTARoutes[[StageCodes]:[RouteID]],6,FALSE))), "R")</f>
        <v>O</v>
      </c>
      <c r="AF3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118" spans="2:33">
      <c r="O3118" s="171" t="s">
        <v>1535</v>
      </c>
      <c r="T3118" s="173" t="s">
        <v>2586</v>
      </c>
      <c r="U3118" t="str">
        <f t="shared" si="192"/>
        <v>KALAY-SANGUEM</v>
      </c>
      <c r="V3118" s="163">
        <v>0.43402777777777779</v>
      </c>
      <c r="AA3118" s="165" t="str">
        <f t="shared" si="193"/>
        <v/>
      </c>
      <c r="AB3118" t="str">
        <f t="shared" si="194"/>
        <v>QPM</v>
      </c>
      <c r="AC3118" t="str">
        <f t="shared" si="195"/>
        <v>GA02T-4550</v>
      </c>
      <c r="AD3118" t="str">
        <f>_xlfn.IFNA(VLOOKUP(PrivateSchedule[[#This Row],[ow]],RTARoutes[[StageCodes]:[RouteID]],6,FALSE), VLOOKUP(PrivateSchedule[[#This Row],[re]],RTARoutes[[StageCodes]:[RouteID]],6,FALSE))</f>
        <v>PVT225</v>
      </c>
      <c r="AE3118" t="str" cm="1">
        <f t="array" ref="AE3118">_xlfn.IFS( NOT(ISNA(VLOOKUP(PrivateSchedule[[#This Row],[ow]],RTARoutes[[StageCodes]:[RouteID]],6,FALSE))), "O",  NOT(ISNA(VLOOKUP(PrivateSchedule[[#This Row],[re]],RTARoutes[[StageCodes]:[RouteID]],6,FALSE))), "R")</f>
        <v>O</v>
      </c>
      <c r="AF3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119" spans="2:33">
      <c r="O3119" s="171" t="s">
        <v>2586</v>
      </c>
      <c r="T3119" s="173" t="s">
        <v>1048</v>
      </c>
      <c r="U3119" t="str">
        <f t="shared" si="192"/>
        <v>SANGUEM-CURCHOREM</v>
      </c>
      <c r="V3119" s="163">
        <v>0.50347222222222221</v>
      </c>
      <c r="AA3119" s="165" t="str">
        <f t="shared" si="193"/>
        <v/>
      </c>
      <c r="AB3119" t="str">
        <f t="shared" si="194"/>
        <v>QPM</v>
      </c>
      <c r="AC3119" t="str">
        <f t="shared" si="195"/>
        <v>GA02T-4550</v>
      </c>
      <c r="AD3119" t="str">
        <f>_xlfn.IFNA(VLOOKUP(PrivateSchedule[[#This Row],[ow]],RTARoutes[[StageCodes]:[RouteID]],6,FALSE), VLOOKUP(PrivateSchedule[[#This Row],[re]],RTARoutes[[StageCodes]:[RouteID]],6,FALSE))</f>
        <v>PVT158</v>
      </c>
      <c r="AE3119" t="str" cm="1">
        <f t="array" ref="AE3119">_xlfn.IFS( NOT(ISNA(VLOOKUP(PrivateSchedule[[#This Row],[ow]],RTARoutes[[StageCodes]:[RouteID]],6,FALSE))), "O",  NOT(ISNA(VLOOKUP(PrivateSchedule[[#This Row],[re]],RTARoutes[[StageCodes]:[RouteID]],6,FALSE))), "R")</f>
        <v>R</v>
      </c>
      <c r="AF3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20" spans="2:33">
      <c r="O3120" s="171" t="s">
        <v>1048</v>
      </c>
      <c r="T3120" s="173" t="s">
        <v>1890</v>
      </c>
      <c r="U3120" t="str">
        <f t="shared" si="192"/>
        <v>CURCHOREM-MARGAO</v>
      </c>
      <c r="V3120" s="163">
        <v>0.51736111111111116</v>
      </c>
      <c r="AA3120" s="165" t="str">
        <f t="shared" si="193"/>
        <v/>
      </c>
      <c r="AB3120" t="str">
        <f t="shared" si="194"/>
        <v>QPM</v>
      </c>
      <c r="AC3120" t="str">
        <f t="shared" si="195"/>
        <v>GA02T-4550</v>
      </c>
      <c r="AD3120" t="str">
        <f>_xlfn.IFNA(VLOOKUP(PrivateSchedule[[#This Row],[ow]],RTARoutes[[StageCodes]:[RouteID]],6,FALSE), VLOOKUP(PrivateSchedule[[#This Row],[re]],RTARoutes[[StageCodes]:[RouteID]],6,FALSE))</f>
        <v>PVT132</v>
      </c>
      <c r="AE3120" t="str" cm="1">
        <f t="array" ref="AE3120">_xlfn.IFS( NOT(ISNA(VLOOKUP(PrivateSchedule[[#This Row],[ow]],RTARoutes[[StageCodes]:[RouteID]],6,FALSE))), "O",  NOT(ISNA(VLOOKUP(PrivateSchedule[[#This Row],[re]],RTARoutes[[StageCodes]:[RouteID]],6,FALSE))), "R")</f>
        <v>O</v>
      </c>
      <c r="AF3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21" spans="2:33">
      <c r="O3121" s="171" t="s">
        <v>1890</v>
      </c>
      <c r="T3121" s="173" t="s">
        <v>1048</v>
      </c>
      <c r="U3121" t="str">
        <f t="shared" si="192"/>
        <v>MARGAO-CURCHOREM</v>
      </c>
      <c r="V3121" s="163">
        <v>0.59027777777777779</v>
      </c>
      <c r="AA3121" s="165" t="str">
        <f t="shared" si="193"/>
        <v/>
      </c>
      <c r="AB3121" t="str">
        <f t="shared" si="194"/>
        <v>QPM</v>
      </c>
      <c r="AC3121" t="str">
        <f t="shared" si="195"/>
        <v>GA02T-4550</v>
      </c>
      <c r="AD3121" t="str">
        <f>_xlfn.IFNA(VLOOKUP(PrivateSchedule[[#This Row],[ow]],RTARoutes[[StageCodes]:[RouteID]],6,FALSE), VLOOKUP(PrivateSchedule[[#This Row],[re]],RTARoutes[[StageCodes]:[RouteID]],6,FALSE))</f>
        <v>PVT132</v>
      </c>
      <c r="AE3121" t="str" cm="1">
        <f t="array" ref="AE3121">_xlfn.IFS( NOT(ISNA(VLOOKUP(PrivateSchedule[[#This Row],[ow]],RTARoutes[[StageCodes]:[RouteID]],6,FALSE))), "O",  NOT(ISNA(VLOOKUP(PrivateSchedule[[#This Row],[re]],RTARoutes[[StageCodes]:[RouteID]],6,FALSE))), "R")</f>
        <v>R</v>
      </c>
      <c r="AF3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22" spans="2:33">
      <c r="O3122" s="171" t="s">
        <v>1048</v>
      </c>
      <c r="T3122" s="173" t="s">
        <v>1535</v>
      </c>
      <c r="U3122" t="str">
        <f t="shared" si="192"/>
        <v>CURCHOREM-KALAY</v>
      </c>
      <c r="V3122" s="163">
        <v>0.64236111111111116</v>
      </c>
      <c r="AA3122" s="165" t="str">
        <f t="shared" si="193"/>
        <v/>
      </c>
      <c r="AB3122" t="str">
        <f t="shared" si="194"/>
        <v>QPM</v>
      </c>
      <c r="AC3122" t="str">
        <f t="shared" si="195"/>
        <v>GA02T-4550</v>
      </c>
      <c r="AD3122" t="str">
        <f>_xlfn.IFNA(VLOOKUP(PrivateSchedule[[#This Row],[ow]],RTARoutes[[StageCodes]:[RouteID]],6,FALSE), VLOOKUP(PrivateSchedule[[#This Row],[re]],RTARoutes[[StageCodes]:[RouteID]],6,FALSE))</f>
        <v>PVT139</v>
      </c>
      <c r="AE3122" t="str" cm="1">
        <f t="array" ref="AE3122">_xlfn.IFS( NOT(ISNA(VLOOKUP(PrivateSchedule[[#This Row],[ow]],RTARoutes[[StageCodes]:[RouteID]],6,FALSE))), "O",  NOT(ISNA(VLOOKUP(PrivateSchedule[[#This Row],[re]],RTARoutes[[StageCodes]:[RouteID]],6,FALSE))), "R")</f>
        <v>O</v>
      </c>
      <c r="AF3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123" spans="2:33">
      <c r="O3123" s="171" t="s">
        <v>1535</v>
      </c>
      <c r="T3123" s="173" t="s">
        <v>2586</v>
      </c>
      <c r="U3123" t="str">
        <f t="shared" si="192"/>
        <v>KALAY-SANGUEM</v>
      </c>
      <c r="V3123" s="163">
        <v>0.67708333333333337</v>
      </c>
      <c r="AA3123" s="165" t="str">
        <f t="shared" si="193"/>
        <v/>
      </c>
      <c r="AB3123" t="str">
        <f t="shared" si="194"/>
        <v>QPM</v>
      </c>
      <c r="AC3123" t="str">
        <f t="shared" si="195"/>
        <v>GA02T-4550</v>
      </c>
      <c r="AD3123" t="str">
        <f>_xlfn.IFNA(VLOOKUP(PrivateSchedule[[#This Row],[ow]],RTARoutes[[StageCodes]:[RouteID]],6,FALSE), VLOOKUP(PrivateSchedule[[#This Row],[re]],RTARoutes[[StageCodes]:[RouteID]],6,FALSE))</f>
        <v>PVT225</v>
      </c>
      <c r="AE3123" t="str" cm="1">
        <f t="array" ref="AE3123">_xlfn.IFS( NOT(ISNA(VLOOKUP(PrivateSchedule[[#This Row],[ow]],RTARoutes[[StageCodes]:[RouteID]],6,FALSE))), "O",  NOT(ISNA(VLOOKUP(PrivateSchedule[[#This Row],[re]],RTARoutes[[StageCodes]:[RouteID]],6,FALSE))), "R")</f>
        <v>O</v>
      </c>
      <c r="AF3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124" spans="2:33">
      <c r="O3124" s="171" t="s">
        <v>2586</v>
      </c>
      <c r="T3124" s="173" t="s">
        <v>1048</v>
      </c>
      <c r="U3124" t="str">
        <f t="shared" si="192"/>
        <v>SANGUEM-CURCHOREM</v>
      </c>
      <c r="V3124" s="163">
        <v>0.70486111111111116</v>
      </c>
      <c r="AA3124" s="165" t="str">
        <f t="shared" si="193"/>
        <v/>
      </c>
      <c r="AB3124" t="str">
        <f t="shared" si="194"/>
        <v>QPM</v>
      </c>
      <c r="AC3124" t="str">
        <f t="shared" si="195"/>
        <v>GA02T-4550</v>
      </c>
      <c r="AD3124" t="str">
        <f>_xlfn.IFNA(VLOOKUP(PrivateSchedule[[#This Row],[ow]],RTARoutes[[StageCodes]:[RouteID]],6,FALSE), VLOOKUP(PrivateSchedule[[#This Row],[re]],RTARoutes[[StageCodes]:[RouteID]],6,FALSE))</f>
        <v>PVT158</v>
      </c>
      <c r="AE3124" t="str" cm="1">
        <f t="array" ref="AE3124">_xlfn.IFS( NOT(ISNA(VLOOKUP(PrivateSchedule[[#This Row],[ow]],RTARoutes[[StageCodes]:[RouteID]],6,FALSE))), "O",  NOT(ISNA(VLOOKUP(PrivateSchedule[[#This Row],[re]],RTARoutes[[StageCodes]:[RouteID]],6,FALSE))), "R")</f>
        <v>R</v>
      </c>
      <c r="AF3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25" spans="2:33">
      <c r="O3125" s="171" t="s">
        <v>1048</v>
      </c>
      <c r="T3125" s="173" t="s">
        <v>1890</v>
      </c>
      <c r="U3125" t="str">
        <f t="shared" si="192"/>
        <v>CURCHOREM-MARGAO</v>
      </c>
      <c r="V3125" s="163">
        <v>0.72222222222222221</v>
      </c>
      <c r="AA3125" s="165" t="str">
        <f t="shared" si="193"/>
        <v/>
      </c>
      <c r="AB3125" t="str">
        <f t="shared" si="194"/>
        <v>QPM</v>
      </c>
      <c r="AC3125" t="str">
        <f t="shared" si="195"/>
        <v>GA02T-4550</v>
      </c>
      <c r="AD3125" t="str">
        <f>_xlfn.IFNA(VLOOKUP(PrivateSchedule[[#This Row],[ow]],RTARoutes[[StageCodes]:[RouteID]],6,FALSE), VLOOKUP(PrivateSchedule[[#This Row],[re]],RTARoutes[[StageCodes]:[RouteID]],6,FALSE))</f>
        <v>PVT132</v>
      </c>
      <c r="AE3125" t="str" cm="1">
        <f t="array" ref="AE3125">_xlfn.IFS( NOT(ISNA(VLOOKUP(PrivateSchedule[[#This Row],[ow]],RTARoutes[[StageCodes]:[RouteID]],6,FALSE))), "O",  NOT(ISNA(VLOOKUP(PrivateSchedule[[#This Row],[re]],RTARoutes[[StageCodes]:[RouteID]],6,FALSE))), "R")</f>
        <v>O</v>
      </c>
      <c r="AF3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26" spans="2:33">
      <c r="O3126" s="171" t="s">
        <v>1890</v>
      </c>
      <c r="T3126" s="173" t="s">
        <v>2586</v>
      </c>
      <c r="U3126" t="str">
        <f t="shared" si="192"/>
        <v>MARGAO-SANGUEM</v>
      </c>
      <c r="V3126" s="163">
        <v>0.76736111111111116</v>
      </c>
      <c r="AA3126" s="165" t="str">
        <f t="shared" si="193"/>
        <v/>
      </c>
      <c r="AB3126" t="str">
        <f t="shared" si="194"/>
        <v>QPM</v>
      </c>
      <c r="AC3126" t="str">
        <f t="shared" si="195"/>
        <v>GA02T-4550</v>
      </c>
      <c r="AD3126" t="str">
        <f>_xlfn.IFNA(VLOOKUP(PrivateSchedule[[#This Row],[ow]],RTARoutes[[StageCodes]:[RouteID]],6,FALSE), VLOOKUP(PrivateSchedule[[#This Row],[re]],RTARoutes[[StageCodes]:[RouteID]],6,FALSE))</f>
        <v>PVT327</v>
      </c>
      <c r="AE3126" t="str" cm="1">
        <f t="array" ref="AE3126">_xlfn.IFS( NOT(ISNA(VLOOKUP(PrivateSchedule[[#This Row],[ow]],RTARoutes[[StageCodes]:[RouteID]],6,FALSE))), "O",  NOT(ISNA(VLOOKUP(PrivateSchedule[[#This Row],[re]],RTARoutes[[StageCodes]:[RouteID]],6,FALSE))), "R")</f>
        <v>O</v>
      </c>
      <c r="AF3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27" spans="2:33">
      <c r="B3127" s="171" t="s">
        <v>4561</v>
      </c>
      <c r="C3127" s="172" t="s">
        <v>4566</v>
      </c>
      <c r="E3127" s="176">
        <v>38730</v>
      </c>
      <c r="F3127" s="177">
        <v>44208</v>
      </c>
      <c r="G3127" s="171" t="s">
        <v>4377</v>
      </c>
      <c r="J3127" s="171" t="s">
        <v>4567</v>
      </c>
      <c r="L3127" s="172" t="s">
        <v>16</v>
      </c>
      <c r="M3127" s="198">
        <v>28</v>
      </c>
      <c r="N3127" s="199">
        <v>10</v>
      </c>
      <c r="O3127" s="171" t="s">
        <v>2980</v>
      </c>
      <c r="T3127" s="173" t="s">
        <v>2586</v>
      </c>
      <c r="U3127" t="str">
        <f t="shared" si="192"/>
        <v>UGUEM-SANGUEM</v>
      </c>
      <c r="V3127" s="163">
        <v>0.3125</v>
      </c>
      <c r="AA3127" s="165" t="str">
        <f t="shared" si="193"/>
        <v/>
      </c>
      <c r="AB3127" t="str">
        <f t="shared" si="194"/>
        <v>QPM</v>
      </c>
      <c r="AC3127" t="str">
        <f t="shared" si="195"/>
        <v>GA02Z-5777</v>
      </c>
      <c r="AD3127" t="str">
        <f>_xlfn.IFNA(VLOOKUP(PrivateSchedule[[#This Row],[ow]],RTARoutes[[StageCodes]:[RouteID]],6,FALSE), VLOOKUP(PrivateSchedule[[#This Row],[re]],RTARoutes[[StageCodes]:[RouteID]],6,FALSE))</f>
        <v>PVT470</v>
      </c>
      <c r="AE3127" t="str" cm="1">
        <f t="array" ref="AE3127">_xlfn.IFS( NOT(ISNA(VLOOKUP(PrivateSchedule[[#This Row],[ow]],RTARoutes[[StageCodes]:[RouteID]],6,FALSE))), "O",  NOT(ISNA(VLOOKUP(PrivateSchedule[[#This Row],[re]],RTARoutes[[StageCodes]:[RouteID]],6,FALSE))), "R")</f>
        <v>R</v>
      </c>
      <c r="AF3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3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3128" spans="2:33">
      <c r="O3128" s="171" t="s">
        <v>2586</v>
      </c>
      <c r="T3128" s="173" t="s">
        <v>1048</v>
      </c>
      <c r="U3128" t="str">
        <f t="shared" si="192"/>
        <v>SANGUEM-CURCHOREM</v>
      </c>
      <c r="V3128" s="163">
        <v>0.32291666666666669</v>
      </c>
      <c r="AA3128" s="165" t="str">
        <f t="shared" si="193"/>
        <v/>
      </c>
      <c r="AB3128" t="str">
        <f t="shared" si="194"/>
        <v>QPM</v>
      </c>
      <c r="AC3128" t="str">
        <f t="shared" si="195"/>
        <v>GA02Z-5777</v>
      </c>
      <c r="AD3128" t="str">
        <f>_xlfn.IFNA(VLOOKUP(PrivateSchedule[[#This Row],[ow]],RTARoutes[[StageCodes]:[RouteID]],6,FALSE), VLOOKUP(PrivateSchedule[[#This Row],[re]],RTARoutes[[StageCodes]:[RouteID]],6,FALSE))</f>
        <v>PVT158</v>
      </c>
      <c r="AE3128" t="str" cm="1">
        <f t="array" ref="AE3128">_xlfn.IFS( NOT(ISNA(VLOOKUP(PrivateSchedule[[#This Row],[ow]],RTARoutes[[StageCodes]:[RouteID]],6,FALSE))), "O",  NOT(ISNA(VLOOKUP(PrivateSchedule[[#This Row],[re]],RTARoutes[[StageCodes]:[RouteID]],6,FALSE))), "R")</f>
        <v>R</v>
      </c>
      <c r="AF3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29" spans="2:33">
      <c r="O3129" s="171" t="s">
        <v>1048</v>
      </c>
      <c r="T3129" s="173" t="s">
        <v>1890</v>
      </c>
      <c r="U3129" t="str">
        <f t="shared" si="192"/>
        <v>CURCHOREM-MARGAO</v>
      </c>
      <c r="V3129" s="163">
        <v>0.34027777777777779</v>
      </c>
      <c r="AA3129" s="165" t="str">
        <f t="shared" si="193"/>
        <v/>
      </c>
      <c r="AB3129" t="str">
        <f t="shared" si="194"/>
        <v>QPM</v>
      </c>
      <c r="AC3129" t="str">
        <f t="shared" si="195"/>
        <v>GA02Z-5777</v>
      </c>
      <c r="AD3129" t="str">
        <f>_xlfn.IFNA(VLOOKUP(PrivateSchedule[[#This Row],[ow]],RTARoutes[[StageCodes]:[RouteID]],6,FALSE), VLOOKUP(PrivateSchedule[[#This Row],[re]],RTARoutes[[StageCodes]:[RouteID]],6,FALSE))</f>
        <v>PVT132</v>
      </c>
      <c r="AE3129" t="str" cm="1">
        <f t="array" ref="AE3129">_xlfn.IFS( NOT(ISNA(VLOOKUP(PrivateSchedule[[#This Row],[ow]],RTARoutes[[StageCodes]:[RouteID]],6,FALSE))), "O",  NOT(ISNA(VLOOKUP(PrivateSchedule[[#This Row],[re]],RTARoutes[[StageCodes]:[RouteID]],6,FALSE))), "R")</f>
        <v>O</v>
      </c>
      <c r="AF3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30" spans="2:33">
      <c r="O3130" s="171" t="s">
        <v>1890</v>
      </c>
      <c r="T3130" s="173" t="s">
        <v>2586</v>
      </c>
      <c r="U3130" t="str">
        <f t="shared" si="192"/>
        <v>MARGAO-SANGUEM</v>
      </c>
      <c r="V3130" s="163">
        <v>0.43055555555555558</v>
      </c>
      <c r="AA3130" s="165" t="str">
        <f t="shared" si="193"/>
        <v/>
      </c>
      <c r="AB3130" t="str">
        <f t="shared" si="194"/>
        <v>QPM</v>
      </c>
      <c r="AC3130" t="str">
        <f t="shared" si="195"/>
        <v>GA02Z-5777</v>
      </c>
      <c r="AD3130" t="str">
        <f>_xlfn.IFNA(VLOOKUP(PrivateSchedule[[#This Row],[ow]],RTARoutes[[StageCodes]:[RouteID]],6,FALSE), VLOOKUP(PrivateSchedule[[#This Row],[re]],RTARoutes[[StageCodes]:[RouteID]],6,FALSE))</f>
        <v>PVT327</v>
      </c>
      <c r="AE3130" t="str" cm="1">
        <f t="array" ref="AE3130">_xlfn.IFS( NOT(ISNA(VLOOKUP(PrivateSchedule[[#This Row],[ow]],RTARoutes[[StageCodes]:[RouteID]],6,FALSE))), "O",  NOT(ISNA(VLOOKUP(PrivateSchedule[[#This Row],[re]],RTARoutes[[StageCodes]:[RouteID]],6,FALSE))), "R")</f>
        <v>O</v>
      </c>
      <c r="AF3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31" spans="2:33">
      <c r="O3131" s="171" t="s">
        <v>2586</v>
      </c>
      <c r="T3131" s="173" t="s">
        <v>1048</v>
      </c>
      <c r="U3131" t="str">
        <f t="shared" si="192"/>
        <v>SANGUEM-CURCHOREM</v>
      </c>
      <c r="V3131" s="163">
        <v>0.53819444444444442</v>
      </c>
      <c r="AA3131" s="165" t="str">
        <f t="shared" si="193"/>
        <v/>
      </c>
      <c r="AB3131" t="str">
        <f t="shared" si="194"/>
        <v>QPM</v>
      </c>
      <c r="AC3131" t="str">
        <f t="shared" si="195"/>
        <v>GA02Z-5777</v>
      </c>
      <c r="AD3131" t="str">
        <f>_xlfn.IFNA(VLOOKUP(PrivateSchedule[[#This Row],[ow]],RTARoutes[[StageCodes]:[RouteID]],6,FALSE), VLOOKUP(PrivateSchedule[[#This Row],[re]],RTARoutes[[StageCodes]:[RouteID]],6,FALSE))</f>
        <v>PVT158</v>
      </c>
      <c r="AE3131" t="str" cm="1">
        <f t="array" ref="AE3131">_xlfn.IFS( NOT(ISNA(VLOOKUP(PrivateSchedule[[#This Row],[ow]],RTARoutes[[StageCodes]:[RouteID]],6,FALSE))), "O",  NOT(ISNA(VLOOKUP(PrivateSchedule[[#This Row],[re]],RTARoutes[[StageCodes]:[RouteID]],6,FALSE))), "R")</f>
        <v>R</v>
      </c>
      <c r="AF3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32" spans="2:33">
      <c r="O3132" s="171" t="s">
        <v>1048</v>
      </c>
      <c r="T3132" s="173" t="s">
        <v>1890</v>
      </c>
      <c r="U3132" t="str">
        <f t="shared" si="192"/>
        <v>CURCHOREM-MARGAO</v>
      </c>
      <c r="V3132" s="163">
        <v>0.55555555555555558</v>
      </c>
      <c r="AA3132" s="165" t="str">
        <f t="shared" si="193"/>
        <v/>
      </c>
      <c r="AB3132" t="str">
        <f t="shared" si="194"/>
        <v>QPM</v>
      </c>
      <c r="AC3132" t="str">
        <f t="shared" si="195"/>
        <v>GA02Z-5777</v>
      </c>
      <c r="AD3132" t="str">
        <f>_xlfn.IFNA(VLOOKUP(PrivateSchedule[[#This Row],[ow]],RTARoutes[[StageCodes]:[RouteID]],6,FALSE), VLOOKUP(PrivateSchedule[[#This Row],[re]],RTARoutes[[StageCodes]:[RouteID]],6,FALSE))</f>
        <v>PVT132</v>
      </c>
      <c r="AE3132" t="str" cm="1">
        <f t="array" ref="AE3132">_xlfn.IFS( NOT(ISNA(VLOOKUP(PrivateSchedule[[#This Row],[ow]],RTARoutes[[StageCodes]:[RouteID]],6,FALSE))), "O",  NOT(ISNA(VLOOKUP(PrivateSchedule[[#This Row],[re]],RTARoutes[[StageCodes]:[RouteID]],6,FALSE))), "R")</f>
        <v>O</v>
      </c>
      <c r="AF3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33" spans="2:33">
      <c r="O3133" s="171" t="s">
        <v>1890</v>
      </c>
      <c r="T3133" s="173" t="s">
        <v>2980</v>
      </c>
      <c r="U3133" t="str">
        <f t="shared" si="192"/>
        <v>MARGAO-UGUEM</v>
      </c>
      <c r="V3133" s="163">
        <v>0.60069444444444442</v>
      </c>
      <c r="AA3133" s="165" t="str">
        <f t="shared" si="193"/>
        <v/>
      </c>
      <c r="AB3133" t="str">
        <f t="shared" si="194"/>
        <v>QPM</v>
      </c>
      <c r="AC3133" t="str">
        <f t="shared" si="195"/>
        <v>GA02Z-5777</v>
      </c>
      <c r="AD3133" t="str">
        <f>_xlfn.IFNA(VLOOKUP(PrivateSchedule[[#This Row],[ow]],RTARoutes[[StageCodes]:[RouteID]],6,FALSE), VLOOKUP(PrivateSchedule[[#This Row],[re]],RTARoutes[[StageCodes]:[RouteID]],6,FALSE))</f>
        <v>PVT343</v>
      </c>
      <c r="AE3133" t="str" cm="1">
        <f t="array" ref="AE3133">_xlfn.IFS( NOT(ISNA(VLOOKUP(PrivateSchedule[[#This Row],[ow]],RTARoutes[[StageCodes]:[RouteID]],6,FALSE))), "O",  NOT(ISNA(VLOOKUP(PrivateSchedule[[#This Row],[re]],RTARoutes[[StageCodes]:[RouteID]],6,FALSE))), "R")</f>
        <v>O</v>
      </c>
      <c r="AF3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MRG-*UGE</v>
      </c>
      <c r="AG3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UGE-*MRG</v>
      </c>
    </row>
    <row r="3134" spans="2:33">
      <c r="O3134" s="171" t="s">
        <v>2980</v>
      </c>
      <c r="T3134" s="173" t="s">
        <v>2586</v>
      </c>
      <c r="U3134" t="str">
        <f t="shared" si="192"/>
        <v>UGUEM-SANGUEM</v>
      </c>
      <c r="V3134" s="163">
        <v>0.65625</v>
      </c>
      <c r="AA3134" s="165" t="str">
        <f t="shared" si="193"/>
        <v/>
      </c>
      <c r="AB3134" t="str">
        <f t="shared" si="194"/>
        <v>QPM</v>
      </c>
      <c r="AC3134" t="str">
        <f t="shared" si="195"/>
        <v>GA02Z-5777</v>
      </c>
      <c r="AD3134" t="str">
        <f>_xlfn.IFNA(VLOOKUP(PrivateSchedule[[#This Row],[ow]],RTARoutes[[StageCodes]:[RouteID]],6,FALSE), VLOOKUP(PrivateSchedule[[#This Row],[re]],RTARoutes[[StageCodes]:[RouteID]],6,FALSE))</f>
        <v>PVT470</v>
      </c>
      <c r="AE3134" t="str" cm="1">
        <f t="array" ref="AE3134">_xlfn.IFS( NOT(ISNA(VLOOKUP(PrivateSchedule[[#This Row],[ow]],RTARoutes[[StageCodes]:[RouteID]],6,FALSE))), "O",  NOT(ISNA(VLOOKUP(PrivateSchedule[[#This Row],[re]],RTARoutes[[StageCodes]:[RouteID]],6,FALSE))), "R")</f>
        <v>R</v>
      </c>
      <c r="AF3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3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3135" spans="2:33">
      <c r="O3135" s="171" t="s">
        <v>2586</v>
      </c>
      <c r="T3135" s="173" t="s">
        <v>1048</v>
      </c>
      <c r="U3135" t="str">
        <f t="shared" si="192"/>
        <v>SANGUEM-CURCHOREM</v>
      </c>
      <c r="V3135" s="163">
        <v>0.66319444444444442</v>
      </c>
      <c r="AA3135" s="165" t="str">
        <f t="shared" si="193"/>
        <v/>
      </c>
      <c r="AB3135" t="str">
        <f t="shared" si="194"/>
        <v>QPM</v>
      </c>
      <c r="AC3135" t="str">
        <f t="shared" si="195"/>
        <v>GA02Z-5777</v>
      </c>
      <c r="AD3135" t="str">
        <f>_xlfn.IFNA(VLOOKUP(PrivateSchedule[[#This Row],[ow]],RTARoutes[[StageCodes]:[RouteID]],6,FALSE), VLOOKUP(PrivateSchedule[[#This Row],[re]],RTARoutes[[StageCodes]:[RouteID]],6,FALSE))</f>
        <v>PVT158</v>
      </c>
      <c r="AE3135" t="str" cm="1">
        <f t="array" ref="AE3135">_xlfn.IFS( NOT(ISNA(VLOOKUP(PrivateSchedule[[#This Row],[ow]],RTARoutes[[StageCodes]:[RouteID]],6,FALSE))), "O",  NOT(ISNA(VLOOKUP(PrivateSchedule[[#This Row],[re]],RTARoutes[[StageCodes]:[RouteID]],6,FALSE))), "R")</f>
        <v>R</v>
      </c>
      <c r="AF3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36" spans="2:33">
      <c r="O3136" s="171" t="s">
        <v>1048</v>
      </c>
      <c r="T3136" s="173" t="s">
        <v>1890</v>
      </c>
      <c r="U3136" t="str">
        <f t="shared" si="192"/>
        <v>CURCHOREM-MARGAO</v>
      </c>
      <c r="V3136" s="163">
        <v>0.67361111111111116</v>
      </c>
      <c r="AA3136" s="165" t="str">
        <f t="shared" si="193"/>
        <v/>
      </c>
      <c r="AB3136" t="str">
        <f t="shared" si="194"/>
        <v>QPM</v>
      </c>
      <c r="AC3136" t="str">
        <f t="shared" si="195"/>
        <v>GA02Z-5777</v>
      </c>
      <c r="AD3136" t="str">
        <f>_xlfn.IFNA(VLOOKUP(PrivateSchedule[[#This Row],[ow]],RTARoutes[[StageCodes]:[RouteID]],6,FALSE), VLOOKUP(PrivateSchedule[[#This Row],[re]],RTARoutes[[StageCodes]:[RouteID]],6,FALSE))</f>
        <v>PVT132</v>
      </c>
      <c r="AE3136" t="str" cm="1">
        <f t="array" ref="AE3136">_xlfn.IFS( NOT(ISNA(VLOOKUP(PrivateSchedule[[#This Row],[ow]],RTARoutes[[StageCodes]:[RouteID]],6,FALSE))), "O",  NOT(ISNA(VLOOKUP(PrivateSchedule[[#This Row],[re]],RTARoutes[[StageCodes]:[RouteID]],6,FALSE))), "R")</f>
        <v>O</v>
      </c>
      <c r="AF3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37" spans="2:33">
      <c r="O3137" s="171" t="s">
        <v>1890</v>
      </c>
      <c r="T3137" s="173" t="s">
        <v>1048</v>
      </c>
      <c r="U3137" t="str">
        <f t="shared" si="192"/>
        <v>MARGAO-CURCHOREM</v>
      </c>
      <c r="V3137" s="163">
        <v>0.72569444444444442</v>
      </c>
      <c r="AA3137" s="165" t="str">
        <f t="shared" si="193"/>
        <v/>
      </c>
      <c r="AB3137" t="str">
        <f t="shared" si="194"/>
        <v>QPM</v>
      </c>
      <c r="AC3137" t="str">
        <f t="shared" si="195"/>
        <v>GA02Z-5777</v>
      </c>
      <c r="AD3137" t="str">
        <f>_xlfn.IFNA(VLOOKUP(PrivateSchedule[[#This Row],[ow]],RTARoutes[[StageCodes]:[RouteID]],6,FALSE), VLOOKUP(PrivateSchedule[[#This Row],[re]],RTARoutes[[StageCodes]:[RouteID]],6,FALSE))</f>
        <v>PVT132</v>
      </c>
      <c r="AE3137" t="str" cm="1">
        <f t="array" ref="AE3137">_xlfn.IFS( NOT(ISNA(VLOOKUP(PrivateSchedule[[#This Row],[ow]],RTARoutes[[StageCodes]:[RouteID]],6,FALSE))), "O",  NOT(ISNA(VLOOKUP(PrivateSchedule[[#This Row],[re]],RTARoutes[[StageCodes]:[RouteID]],6,FALSE))), "R")</f>
        <v>R</v>
      </c>
      <c r="AF3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38" spans="2:33">
      <c r="O3138" s="171" t="s">
        <v>1048</v>
      </c>
      <c r="T3138" s="173" t="s">
        <v>2586</v>
      </c>
      <c r="U3138" t="str">
        <f t="shared" si="192"/>
        <v>CURCHOREM-SANGUEM</v>
      </c>
      <c r="V3138" s="163">
        <v>0.76388888888888884</v>
      </c>
      <c r="AA3138" s="165" t="str">
        <f t="shared" si="193"/>
        <v/>
      </c>
      <c r="AB3138" t="str">
        <f t="shared" si="194"/>
        <v>QPM</v>
      </c>
      <c r="AC3138" t="str">
        <f t="shared" si="195"/>
        <v>GA02Z-5777</v>
      </c>
      <c r="AD3138" t="str">
        <f>_xlfn.IFNA(VLOOKUP(PrivateSchedule[[#This Row],[ow]],RTARoutes[[StageCodes]:[RouteID]],6,FALSE), VLOOKUP(PrivateSchedule[[#This Row],[re]],RTARoutes[[StageCodes]:[RouteID]],6,FALSE))</f>
        <v>PVT158</v>
      </c>
      <c r="AE3138" t="str" cm="1">
        <f t="array" ref="AE3138">_xlfn.IFS( NOT(ISNA(VLOOKUP(PrivateSchedule[[#This Row],[ow]],RTARoutes[[StageCodes]:[RouteID]],6,FALSE))), "O",  NOT(ISNA(VLOOKUP(PrivateSchedule[[#This Row],[re]],RTARoutes[[StageCodes]:[RouteID]],6,FALSE))), "R")</f>
        <v>O</v>
      </c>
      <c r="AF3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139" spans="2:33">
      <c r="O3139" s="171" t="s">
        <v>2586</v>
      </c>
      <c r="T3139" s="173" t="s">
        <v>1048</v>
      </c>
      <c r="U3139" t="str">
        <f t="shared" ref="U3139:U3202" si="196">_xlfn.IFNA(VLOOKUP($O3139,Code2Loc,2,FALSE)
&amp; IF( OR( ISNA($P3139), LEN($P3139)=0), "",  "-" &amp; VLOOKUP($P3139,Code2Loc,2,FALSE))
&amp; IF( OR( ISNA($Q3139), LEN($Q3139)=0), "",  "-" &amp; VLOOKUP($Q3139,Code2Loc,2,FALSE))
&amp; IF( OR( ISNA($R3139), LEN($R3139)=0), "",  "-" &amp; VLOOKUP($R3139,Code2Loc,2,FALSE))
&amp; IF( OR( ISNA($S3139), LEN($S3139)=0), "",  "-" &amp; VLOOKUP($S3139,Code2Loc,2,FALSE))
&amp; IF( OR( ISNA($T3139), LEN($T3139)=0), "",  "-" &amp; VLOOKUP($T3139,Code2Loc,2,FALSE)),"")</f>
        <v>SANGUEM-CURCHOREM</v>
      </c>
      <c r="V3139" s="163">
        <v>0.77777777777777779</v>
      </c>
      <c r="AA3139" s="165" t="str">
        <f t="shared" ref="AA3139:AA3202" si="197">IF(ISBLANK($V3139), "", _xlfn.IFNA($V3139 + _xlfn.IFNA( VLOOKUP($O3139 &amp; IF(ISBLANK($P3139),"", "-" &amp; $P3139) &amp; IF(ISBLANK($Q3139),"", "-" &amp; $Q3139) &amp; IF(ISBLANK($R3139),"", "-" &amp; $R3139) &amp; IF(ISBLANK($S3139),"", "-" &amp; $S3139) &amp; IF(ISBLANK($T3139),"", "-" &amp; $T3139),TravelTime,8,FALSE), VLOOKUP($T3139 &amp; IF(ISBLANK($S3139),"", "-" &amp; $S3139) &amp; IF(ISBLANK($R3139),"", "-" &amp; $R3139) &amp; IF(ISBLANK($Q3139),"", "-" &amp; $Q3139) &amp; IF(ISBLANK($P3139),"", "-" &amp; $P3139) &amp; IF(ISBLANK($O3139),"", "-" &amp; $O3139),TravelTime,8,FALSE)) / 1440, ""))</f>
        <v/>
      </c>
      <c r="AB3139" t="str">
        <f t="shared" ref="AB3139:AB3202" si="198">IF(AND(LEN($A3139)&lt;&gt;0,LEN($A3139)&lt;&gt;0),$A3139,$AB3138)</f>
        <v>QPM</v>
      </c>
      <c r="AC3139" t="str">
        <f t="shared" ref="AC3139:AC3202" si="199">IF(AND(LEN($J3139)&lt;&gt;0,LEN($B3139)&lt;&gt;0),$J3139,$AC3138)</f>
        <v>GA02Z-5777</v>
      </c>
      <c r="AD3139" t="str">
        <f>_xlfn.IFNA(VLOOKUP(PrivateSchedule[[#This Row],[ow]],RTARoutes[[StageCodes]:[RouteID]],6,FALSE), VLOOKUP(PrivateSchedule[[#This Row],[re]],RTARoutes[[StageCodes]:[RouteID]],6,FALSE))</f>
        <v>PVT158</v>
      </c>
      <c r="AE3139" t="str" cm="1">
        <f t="array" ref="AE3139">_xlfn.IFS( NOT(ISNA(VLOOKUP(PrivateSchedule[[#This Row],[ow]],RTARoutes[[StageCodes]:[RouteID]],6,FALSE))), "O",  NOT(ISNA(VLOOKUP(PrivateSchedule[[#This Row],[re]],RTARoutes[[StageCodes]:[RouteID]],6,FALSE))), "R")</f>
        <v>R</v>
      </c>
      <c r="AF3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40" spans="2:33">
      <c r="O3140" s="171" t="s">
        <v>1048</v>
      </c>
      <c r="T3140" s="173" t="s">
        <v>2586</v>
      </c>
      <c r="U3140" t="str">
        <f t="shared" si="196"/>
        <v>CURCHOREM-SANGUEM</v>
      </c>
      <c r="V3140" s="163">
        <v>0.79513888888888884</v>
      </c>
      <c r="AA3140" s="165" t="str">
        <f t="shared" si="197"/>
        <v/>
      </c>
      <c r="AB3140" t="str">
        <f t="shared" si="198"/>
        <v>QPM</v>
      </c>
      <c r="AC3140" t="str">
        <f t="shared" si="199"/>
        <v>GA02Z-5777</v>
      </c>
      <c r="AD3140" t="str">
        <f>_xlfn.IFNA(VLOOKUP(PrivateSchedule[[#This Row],[ow]],RTARoutes[[StageCodes]:[RouteID]],6,FALSE), VLOOKUP(PrivateSchedule[[#This Row],[re]],RTARoutes[[StageCodes]:[RouteID]],6,FALSE))</f>
        <v>PVT158</v>
      </c>
      <c r="AE3140" t="str" cm="1">
        <f t="array" ref="AE3140">_xlfn.IFS( NOT(ISNA(VLOOKUP(PrivateSchedule[[#This Row],[ow]],RTARoutes[[StageCodes]:[RouteID]],6,FALSE))), "O",  NOT(ISNA(VLOOKUP(PrivateSchedule[[#This Row],[re]],RTARoutes[[StageCodes]:[RouteID]],6,FALSE))), "R")</f>
        <v>O</v>
      </c>
      <c r="AF3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141" spans="2:33">
      <c r="B3141" s="171" t="s">
        <v>4568</v>
      </c>
      <c r="C3141" s="172" t="s">
        <v>4569</v>
      </c>
      <c r="E3141" s="176">
        <v>38826</v>
      </c>
      <c r="F3141" s="177" t="s">
        <v>4570</v>
      </c>
      <c r="G3141" s="171" t="s">
        <v>4571</v>
      </c>
      <c r="J3141" s="171" t="s">
        <v>4572</v>
      </c>
      <c r="L3141" s="172" t="s">
        <v>16</v>
      </c>
      <c r="M3141" s="198">
        <v>28</v>
      </c>
      <c r="N3141" s="199">
        <v>11</v>
      </c>
      <c r="O3141" s="171" t="s">
        <v>2586</v>
      </c>
      <c r="T3141" s="173" t="s">
        <v>1048</v>
      </c>
      <c r="U3141" t="str">
        <f t="shared" si="196"/>
        <v>SANGUEM-CURCHOREM</v>
      </c>
      <c r="V3141" s="163">
        <v>0.27083333333333331</v>
      </c>
      <c r="AA3141" s="165" t="str">
        <f t="shared" si="197"/>
        <v/>
      </c>
      <c r="AB3141" t="str">
        <f t="shared" si="198"/>
        <v>QPM</v>
      </c>
      <c r="AC3141" t="str">
        <f t="shared" si="199"/>
        <v>GA08T-4599</v>
      </c>
      <c r="AD3141" t="str">
        <f>_xlfn.IFNA(VLOOKUP(PrivateSchedule[[#This Row],[ow]],RTARoutes[[StageCodes]:[RouteID]],6,FALSE), VLOOKUP(PrivateSchedule[[#This Row],[re]],RTARoutes[[StageCodes]:[RouteID]],6,FALSE))</f>
        <v>PVT158</v>
      </c>
      <c r="AE3141" t="str" cm="1">
        <f t="array" ref="AE3141">_xlfn.IFS( NOT(ISNA(VLOOKUP(PrivateSchedule[[#This Row],[ow]],RTARoutes[[StageCodes]:[RouteID]],6,FALSE))), "O",  NOT(ISNA(VLOOKUP(PrivateSchedule[[#This Row],[re]],RTARoutes[[StageCodes]:[RouteID]],6,FALSE))), "R")</f>
        <v>R</v>
      </c>
      <c r="AF3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42" spans="2:33">
      <c r="O3142" s="171" t="s">
        <v>1048</v>
      </c>
      <c r="T3142" s="173" t="s">
        <v>1890</v>
      </c>
      <c r="U3142" t="str">
        <f t="shared" si="196"/>
        <v>CURCHOREM-MARGAO</v>
      </c>
      <c r="V3142" s="163">
        <v>0.28472222222222221</v>
      </c>
      <c r="AA3142" s="165" t="str">
        <f t="shared" si="197"/>
        <v/>
      </c>
      <c r="AB3142" t="str">
        <f t="shared" si="198"/>
        <v>QPM</v>
      </c>
      <c r="AC3142" t="str">
        <f t="shared" si="199"/>
        <v>GA08T-4599</v>
      </c>
      <c r="AD3142" t="str">
        <f>_xlfn.IFNA(VLOOKUP(PrivateSchedule[[#This Row],[ow]],RTARoutes[[StageCodes]:[RouteID]],6,FALSE), VLOOKUP(PrivateSchedule[[#This Row],[re]],RTARoutes[[StageCodes]:[RouteID]],6,FALSE))</f>
        <v>PVT132</v>
      </c>
      <c r="AE3142" t="str" cm="1">
        <f t="array" ref="AE3142">_xlfn.IFS( NOT(ISNA(VLOOKUP(PrivateSchedule[[#This Row],[ow]],RTARoutes[[StageCodes]:[RouteID]],6,FALSE))), "O",  NOT(ISNA(VLOOKUP(PrivateSchedule[[#This Row],[re]],RTARoutes[[StageCodes]:[RouteID]],6,FALSE))), "R")</f>
        <v>O</v>
      </c>
      <c r="AF3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43" spans="2:33">
      <c r="O3143" s="171" t="s">
        <v>1890</v>
      </c>
      <c r="T3143" s="173" t="s">
        <v>2586</v>
      </c>
      <c r="U3143" t="str">
        <f t="shared" si="196"/>
        <v>MARGAO-SANGUEM</v>
      </c>
      <c r="V3143" s="163">
        <v>0.34375</v>
      </c>
      <c r="AA3143" s="165" t="str">
        <f t="shared" si="197"/>
        <v/>
      </c>
      <c r="AB3143" t="str">
        <f t="shared" si="198"/>
        <v>QPM</v>
      </c>
      <c r="AC3143" t="str">
        <f t="shared" si="199"/>
        <v>GA08T-4599</v>
      </c>
      <c r="AD3143" t="str">
        <f>_xlfn.IFNA(VLOOKUP(PrivateSchedule[[#This Row],[ow]],RTARoutes[[StageCodes]:[RouteID]],6,FALSE), VLOOKUP(PrivateSchedule[[#This Row],[re]],RTARoutes[[StageCodes]:[RouteID]],6,FALSE))</f>
        <v>PVT327</v>
      </c>
      <c r="AE3143" t="str" cm="1">
        <f t="array" ref="AE3143">_xlfn.IFS( NOT(ISNA(VLOOKUP(PrivateSchedule[[#This Row],[ow]],RTARoutes[[StageCodes]:[RouteID]],6,FALSE))), "O",  NOT(ISNA(VLOOKUP(PrivateSchedule[[#This Row],[re]],RTARoutes[[StageCodes]:[RouteID]],6,FALSE))), "R")</f>
        <v>O</v>
      </c>
      <c r="AF3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44" spans="2:33">
      <c r="O3144" s="171" t="s">
        <v>2586</v>
      </c>
      <c r="T3144" s="173" t="s">
        <v>1048</v>
      </c>
      <c r="U3144" t="str">
        <f t="shared" si="196"/>
        <v>SANGUEM-CURCHOREM</v>
      </c>
      <c r="V3144" s="163">
        <v>0.41666666666666669</v>
      </c>
      <c r="AA3144" s="165" t="str">
        <f t="shared" si="197"/>
        <v/>
      </c>
      <c r="AB3144" t="str">
        <f t="shared" si="198"/>
        <v>QPM</v>
      </c>
      <c r="AC3144" t="str">
        <f t="shared" si="199"/>
        <v>GA08T-4599</v>
      </c>
      <c r="AD3144" t="str">
        <f>_xlfn.IFNA(VLOOKUP(PrivateSchedule[[#This Row],[ow]],RTARoutes[[StageCodes]:[RouteID]],6,FALSE), VLOOKUP(PrivateSchedule[[#This Row],[re]],RTARoutes[[StageCodes]:[RouteID]],6,FALSE))</f>
        <v>PVT158</v>
      </c>
      <c r="AE3144" t="str" cm="1">
        <f t="array" ref="AE3144">_xlfn.IFS( NOT(ISNA(VLOOKUP(PrivateSchedule[[#This Row],[ow]],RTARoutes[[StageCodes]:[RouteID]],6,FALSE))), "O",  NOT(ISNA(VLOOKUP(PrivateSchedule[[#This Row],[re]],RTARoutes[[StageCodes]:[RouteID]],6,FALSE))), "R")</f>
        <v>R</v>
      </c>
      <c r="AF3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45" spans="2:33">
      <c r="O3145" s="171" t="s">
        <v>1048</v>
      </c>
      <c r="T3145" s="173" t="s">
        <v>1890</v>
      </c>
      <c r="U3145" t="str">
        <f t="shared" si="196"/>
        <v>CURCHOREM-MARGAO</v>
      </c>
      <c r="V3145" s="163">
        <v>0.43402777777777779</v>
      </c>
      <c r="AA3145" s="165" t="str">
        <f t="shared" si="197"/>
        <v/>
      </c>
      <c r="AB3145" t="str">
        <f t="shared" si="198"/>
        <v>QPM</v>
      </c>
      <c r="AC3145" t="str">
        <f t="shared" si="199"/>
        <v>GA08T-4599</v>
      </c>
      <c r="AD3145" t="str">
        <f>_xlfn.IFNA(VLOOKUP(PrivateSchedule[[#This Row],[ow]],RTARoutes[[StageCodes]:[RouteID]],6,FALSE), VLOOKUP(PrivateSchedule[[#This Row],[re]],RTARoutes[[StageCodes]:[RouteID]],6,FALSE))</f>
        <v>PVT132</v>
      </c>
      <c r="AE3145" t="str" cm="1">
        <f t="array" ref="AE3145">_xlfn.IFS( NOT(ISNA(VLOOKUP(PrivateSchedule[[#This Row],[ow]],RTARoutes[[StageCodes]:[RouteID]],6,FALSE))), "O",  NOT(ISNA(VLOOKUP(PrivateSchedule[[#This Row],[re]],RTARoutes[[StageCodes]:[RouteID]],6,FALSE))), "R")</f>
        <v>O</v>
      </c>
      <c r="AF3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46" spans="2:33">
      <c r="O3146" s="171" t="s">
        <v>1890</v>
      </c>
      <c r="T3146" s="173" t="s">
        <v>2586</v>
      </c>
      <c r="U3146" t="str">
        <f t="shared" si="196"/>
        <v>MARGAO-SANGUEM</v>
      </c>
      <c r="V3146" s="163">
        <v>0.52430555555555558</v>
      </c>
      <c r="AA3146" s="165" t="str">
        <f t="shared" si="197"/>
        <v/>
      </c>
      <c r="AB3146" t="str">
        <f t="shared" si="198"/>
        <v>QPM</v>
      </c>
      <c r="AC3146" t="str">
        <f t="shared" si="199"/>
        <v>GA08T-4599</v>
      </c>
      <c r="AD3146" t="str">
        <f>_xlfn.IFNA(VLOOKUP(PrivateSchedule[[#This Row],[ow]],RTARoutes[[StageCodes]:[RouteID]],6,FALSE), VLOOKUP(PrivateSchedule[[#This Row],[re]],RTARoutes[[StageCodes]:[RouteID]],6,FALSE))</f>
        <v>PVT327</v>
      </c>
      <c r="AE3146" t="str" cm="1">
        <f t="array" ref="AE3146">_xlfn.IFS( NOT(ISNA(VLOOKUP(PrivateSchedule[[#This Row],[ow]],RTARoutes[[StageCodes]:[RouteID]],6,FALSE))), "O",  NOT(ISNA(VLOOKUP(PrivateSchedule[[#This Row],[re]],RTARoutes[[StageCodes]:[RouteID]],6,FALSE))), "R")</f>
        <v>O</v>
      </c>
      <c r="AF3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47" spans="2:33">
      <c r="O3147" s="171" t="s">
        <v>2586</v>
      </c>
      <c r="T3147" s="173" t="s">
        <v>1048</v>
      </c>
      <c r="U3147" t="str">
        <f t="shared" si="196"/>
        <v>SANGUEM-CURCHOREM</v>
      </c>
      <c r="V3147" s="163">
        <v>0.60763888888888884</v>
      </c>
      <c r="AA3147" s="165" t="str">
        <f t="shared" si="197"/>
        <v/>
      </c>
      <c r="AB3147" t="str">
        <f t="shared" si="198"/>
        <v>QPM</v>
      </c>
      <c r="AC3147" t="str">
        <f t="shared" si="199"/>
        <v>GA08T-4599</v>
      </c>
      <c r="AD3147" t="str">
        <f>_xlfn.IFNA(VLOOKUP(PrivateSchedule[[#This Row],[ow]],RTARoutes[[StageCodes]:[RouteID]],6,FALSE), VLOOKUP(PrivateSchedule[[#This Row],[re]],RTARoutes[[StageCodes]:[RouteID]],6,FALSE))</f>
        <v>PVT158</v>
      </c>
      <c r="AE3147" t="str" cm="1">
        <f t="array" ref="AE3147">_xlfn.IFS( NOT(ISNA(VLOOKUP(PrivateSchedule[[#This Row],[ow]],RTARoutes[[StageCodes]:[RouteID]],6,FALSE))), "O",  NOT(ISNA(VLOOKUP(PrivateSchedule[[#This Row],[re]],RTARoutes[[StageCodes]:[RouteID]],6,FALSE))), "R")</f>
        <v>R</v>
      </c>
      <c r="AF3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48" spans="2:33">
      <c r="O3148" s="171" t="s">
        <v>1048</v>
      </c>
      <c r="T3148" s="173" t="s">
        <v>1890</v>
      </c>
      <c r="U3148" t="str">
        <f t="shared" si="196"/>
        <v>CURCHOREM-MARGAO</v>
      </c>
      <c r="V3148" s="163">
        <v>0.61805555555555558</v>
      </c>
      <c r="AA3148" s="165" t="str">
        <f t="shared" si="197"/>
        <v/>
      </c>
      <c r="AB3148" t="str">
        <f t="shared" si="198"/>
        <v>QPM</v>
      </c>
      <c r="AC3148" t="str">
        <f t="shared" si="199"/>
        <v>GA08T-4599</v>
      </c>
      <c r="AD3148" t="str">
        <f>_xlfn.IFNA(VLOOKUP(PrivateSchedule[[#This Row],[ow]],RTARoutes[[StageCodes]:[RouteID]],6,FALSE), VLOOKUP(PrivateSchedule[[#This Row],[re]],RTARoutes[[StageCodes]:[RouteID]],6,FALSE))</f>
        <v>PVT132</v>
      </c>
      <c r="AE3148" t="str" cm="1">
        <f t="array" ref="AE3148">_xlfn.IFS( NOT(ISNA(VLOOKUP(PrivateSchedule[[#This Row],[ow]],RTARoutes[[StageCodes]:[RouteID]],6,FALSE))), "O",  NOT(ISNA(VLOOKUP(PrivateSchedule[[#This Row],[re]],RTARoutes[[StageCodes]:[RouteID]],6,FALSE))), "R")</f>
        <v>O</v>
      </c>
      <c r="AF3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49" spans="2:33">
      <c r="O3149" s="171" t="s">
        <v>1890</v>
      </c>
      <c r="T3149" s="173" t="s">
        <v>2586</v>
      </c>
      <c r="U3149" t="str">
        <f t="shared" si="196"/>
        <v>MARGAO-SANGUEM</v>
      </c>
      <c r="V3149" s="163">
        <v>0.72222222222222221</v>
      </c>
      <c r="AA3149" s="165" t="str">
        <f t="shared" si="197"/>
        <v/>
      </c>
      <c r="AB3149" t="str">
        <f t="shared" si="198"/>
        <v>QPM</v>
      </c>
      <c r="AC3149" t="str">
        <f t="shared" si="199"/>
        <v>GA08T-4599</v>
      </c>
      <c r="AD3149" t="str">
        <f>_xlfn.IFNA(VLOOKUP(PrivateSchedule[[#This Row],[ow]],RTARoutes[[StageCodes]:[RouteID]],6,FALSE), VLOOKUP(PrivateSchedule[[#This Row],[re]],RTARoutes[[StageCodes]:[RouteID]],6,FALSE))</f>
        <v>PVT327</v>
      </c>
      <c r="AE3149" t="str" cm="1">
        <f t="array" ref="AE3149">_xlfn.IFS( NOT(ISNA(VLOOKUP(PrivateSchedule[[#This Row],[ow]],RTARoutes[[StageCodes]:[RouteID]],6,FALSE))), "O",  NOT(ISNA(VLOOKUP(PrivateSchedule[[#This Row],[re]],RTARoutes[[StageCodes]:[RouteID]],6,FALSE))), "R")</f>
        <v>O</v>
      </c>
      <c r="AF3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50" spans="2:33">
      <c r="O3150" s="171" t="s">
        <v>2586</v>
      </c>
      <c r="T3150" s="173" t="s">
        <v>2424</v>
      </c>
      <c r="U3150" t="str">
        <f t="shared" si="196"/>
        <v>SANGUEM-QUEPEM</v>
      </c>
      <c r="V3150" s="163">
        <v>0.79166666666666663</v>
      </c>
      <c r="AA3150" s="165" t="str">
        <f t="shared" si="197"/>
        <v/>
      </c>
      <c r="AB3150" t="str">
        <f t="shared" si="198"/>
        <v>QPM</v>
      </c>
      <c r="AC3150" t="str">
        <f t="shared" si="199"/>
        <v>GA08T-4599</v>
      </c>
      <c r="AD3150" t="e">
        <f>_xlfn.IFNA(VLOOKUP(PrivateSchedule[[#This Row],[ow]],RTARoutes[[StageCodes]:[RouteID]],6,FALSE), VLOOKUP(PrivateSchedule[[#This Row],[re]],RTARoutes[[StageCodes]:[RouteID]],6,FALSE))</f>
        <v>#N/A</v>
      </c>
      <c r="AE3150" t="e" cm="1">
        <f t="array" ref="AE3150">_xlfn.IFS( NOT(ISNA(VLOOKUP(PrivateSchedule[[#This Row],[ow]],RTARoutes[[StageCodes]:[RouteID]],6,FALSE))), "O",  NOT(ISNA(VLOOKUP(PrivateSchedule[[#This Row],[re]],RTARoutes[[StageCodes]:[RouteID]],6,FALSE))), "R")</f>
        <v>#N/A</v>
      </c>
      <c r="AF3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SGM-*QPM</v>
      </c>
      <c r="AG3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QPM-*SGM</v>
      </c>
    </row>
    <row r="3151" spans="2:33">
      <c r="B3151" s="171" t="s">
        <v>4573</v>
      </c>
      <c r="C3151" s="172" t="s">
        <v>4574</v>
      </c>
      <c r="E3151" s="176">
        <v>38775</v>
      </c>
      <c r="F3151" s="177">
        <v>44253</v>
      </c>
      <c r="G3151" s="171" t="s">
        <v>4575</v>
      </c>
      <c r="J3151" s="171" t="s">
        <v>4576</v>
      </c>
      <c r="L3151" s="172" t="s">
        <v>16</v>
      </c>
      <c r="M3151" s="198">
        <v>28</v>
      </c>
      <c r="N3151" s="199">
        <v>11</v>
      </c>
      <c r="O3151" s="171" t="s">
        <v>921</v>
      </c>
      <c r="T3151" s="173" t="s">
        <v>1048</v>
      </c>
      <c r="U3151" t="str">
        <f t="shared" si="196"/>
        <v>CHANDOR-CURCHOREM</v>
      </c>
      <c r="V3151" s="163">
        <v>0.27083333333333331</v>
      </c>
      <c r="AA3151" s="165" t="str">
        <f t="shared" si="197"/>
        <v/>
      </c>
      <c r="AB3151" t="str">
        <f t="shared" si="198"/>
        <v>QPM</v>
      </c>
      <c r="AC3151" t="str">
        <f t="shared" si="199"/>
        <v>GA02Z-5363</v>
      </c>
      <c r="AD3151" t="str">
        <f>_xlfn.IFNA(VLOOKUP(PrivateSchedule[[#This Row],[ow]],RTARoutes[[StageCodes]:[RouteID]],6,FALSE), VLOOKUP(PrivateSchedule[[#This Row],[re]],RTARoutes[[StageCodes]:[RouteID]],6,FALSE))</f>
        <v>PVT100</v>
      </c>
      <c r="AE3151" t="str" cm="1">
        <f t="array" ref="AE3151">_xlfn.IFS( NOT(ISNA(VLOOKUP(PrivateSchedule[[#This Row],[ow]],RTARoutes[[StageCodes]:[RouteID]],6,FALSE))), "O",  NOT(ISNA(VLOOKUP(PrivateSchedule[[#This Row],[re]],RTARoutes[[StageCodes]:[RouteID]],6,FALSE))), "R")</f>
        <v>O</v>
      </c>
      <c r="AF3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CDR-*CUR</v>
      </c>
      <c r="AG3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CUR-*CDR</v>
      </c>
    </row>
    <row r="3152" spans="2:33">
      <c r="O3152" s="171" t="s">
        <v>1048</v>
      </c>
      <c r="T3152" s="173" t="s">
        <v>1890</v>
      </c>
      <c r="U3152" t="str">
        <f t="shared" si="196"/>
        <v>CURCHOREM-MARGAO</v>
      </c>
      <c r="V3152" s="163">
        <v>0.34375</v>
      </c>
      <c r="AA3152" s="165" t="str">
        <f t="shared" si="197"/>
        <v/>
      </c>
      <c r="AB3152" t="str">
        <f t="shared" si="198"/>
        <v>QPM</v>
      </c>
      <c r="AC3152" t="str">
        <f t="shared" si="199"/>
        <v>GA02Z-5363</v>
      </c>
      <c r="AD3152" t="str">
        <f>_xlfn.IFNA(VLOOKUP(PrivateSchedule[[#This Row],[ow]],RTARoutes[[StageCodes]:[RouteID]],6,FALSE), VLOOKUP(PrivateSchedule[[#This Row],[re]],RTARoutes[[StageCodes]:[RouteID]],6,FALSE))</f>
        <v>PVT132</v>
      </c>
      <c r="AE3152" t="str" cm="1">
        <f t="array" ref="AE3152">_xlfn.IFS( NOT(ISNA(VLOOKUP(PrivateSchedule[[#This Row],[ow]],RTARoutes[[StageCodes]:[RouteID]],6,FALSE))), "O",  NOT(ISNA(VLOOKUP(PrivateSchedule[[#This Row],[re]],RTARoutes[[StageCodes]:[RouteID]],6,FALSE))), "R")</f>
        <v>O</v>
      </c>
      <c r="AF3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53" spans="2:33">
      <c r="O3153" s="171" t="s">
        <v>1890</v>
      </c>
      <c r="T3153" s="173" t="s">
        <v>1048</v>
      </c>
      <c r="U3153" t="str">
        <f t="shared" si="196"/>
        <v>MARGAO-CURCHOREM</v>
      </c>
      <c r="V3153" s="163">
        <v>0.3923611111111111</v>
      </c>
      <c r="AA3153" s="165" t="str">
        <f t="shared" si="197"/>
        <v/>
      </c>
      <c r="AB3153" t="str">
        <f t="shared" si="198"/>
        <v>QPM</v>
      </c>
      <c r="AC3153" t="str">
        <f t="shared" si="199"/>
        <v>GA02Z-5363</v>
      </c>
      <c r="AD3153" t="str">
        <f>_xlfn.IFNA(VLOOKUP(PrivateSchedule[[#This Row],[ow]],RTARoutes[[StageCodes]:[RouteID]],6,FALSE), VLOOKUP(PrivateSchedule[[#This Row],[re]],RTARoutes[[StageCodes]:[RouteID]],6,FALSE))</f>
        <v>PVT132</v>
      </c>
      <c r="AE3153" t="str" cm="1">
        <f t="array" ref="AE3153">_xlfn.IFS( NOT(ISNA(VLOOKUP(PrivateSchedule[[#This Row],[ow]],RTARoutes[[StageCodes]:[RouteID]],6,FALSE))), "O",  NOT(ISNA(VLOOKUP(PrivateSchedule[[#This Row],[re]],RTARoutes[[StageCodes]:[RouteID]],6,FALSE))), "R")</f>
        <v>R</v>
      </c>
      <c r="AF3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54" spans="2:33">
      <c r="O3154" s="171" t="s">
        <v>1048</v>
      </c>
      <c r="T3154" s="173" t="s">
        <v>1890</v>
      </c>
      <c r="U3154" t="str">
        <f t="shared" si="196"/>
        <v>CURCHOREM-MARGAO</v>
      </c>
      <c r="V3154" s="163">
        <v>0.46875</v>
      </c>
      <c r="AA3154" s="165" t="str">
        <f t="shared" si="197"/>
        <v/>
      </c>
      <c r="AB3154" t="str">
        <f t="shared" si="198"/>
        <v>QPM</v>
      </c>
      <c r="AC3154" t="str">
        <f t="shared" si="199"/>
        <v>GA02Z-5363</v>
      </c>
      <c r="AD3154" t="str">
        <f>_xlfn.IFNA(VLOOKUP(PrivateSchedule[[#This Row],[ow]],RTARoutes[[StageCodes]:[RouteID]],6,FALSE), VLOOKUP(PrivateSchedule[[#This Row],[re]],RTARoutes[[StageCodes]:[RouteID]],6,FALSE))</f>
        <v>PVT132</v>
      </c>
      <c r="AE3154" t="str" cm="1">
        <f t="array" ref="AE3154">_xlfn.IFS( NOT(ISNA(VLOOKUP(PrivateSchedule[[#This Row],[ow]],RTARoutes[[StageCodes]:[RouteID]],6,FALSE))), "O",  NOT(ISNA(VLOOKUP(PrivateSchedule[[#This Row],[re]],RTARoutes[[StageCodes]:[RouteID]],6,FALSE))), "R")</f>
        <v>O</v>
      </c>
      <c r="AF3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55" spans="2:33">
      <c r="O3155" s="171" t="s">
        <v>1890</v>
      </c>
      <c r="T3155" s="173" t="s">
        <v>1048</v>
      </c>
      <c r="U3155" t="str">
        <f t="shared" si="196"/>
        <v>MARGAO-CURCHOREM</v>
      </c>
      <c r="V3155" s="163">
        <v>0.52083333333333337</v>
      </c>
      <c r="AA3155" s="165" t="str">
        <f t="shared" si="197"/>
        <v/>
      </c>
      <c r="AB3155" t="str">
        <f t="shared" si="198"/>
        <v>QPM</v>
      </c>
      <c r="AC3155" t="str">
        <f t="shared" si="199"/>
        <v>GA02Z-5363</v>
      </c>
      <c r="AD3155" t="str">
        <f>_xlfn.IFNA(VLOOKUP(PrivateSchedule[[#This Row],[ow]],RTARoutes[[StageCodes]:[RouteID]],6,FALSE), VLOOKUP(PrivateSchedule[[#This Row],[re]],RTARoutes[[StageCodes]:[RouteID]],6,FALSE))</f>
        <v>PVT132</v>
      </c>
      <c r="AE3155" t="str" cm="1">
        <f t="array" ref="AE3155">_xlfn.IFS( NOT(ISNA(VLOOKUP(PrivateSchedule[[#This Row],[ow]],RTARoutes[[StageCodes]:[RouteID]],6,FALSE))), "O",  NOT(ISNA(VLOOKUP(PrivateSchedule[[#This Row],[re]],RTARoutes[[StageCodes]:[RouteID]],6,FALSE))), "R")</f>
        <v>R</v>
      </c>
      <c r="AF3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56" spans="2:33">
      <c r="O3156" s="171" t="s">
        <v>1048</v>
      </c>
      <c r="T3156" s="173" t="s">
        <v>1890</v>
      </c>
      <c r="U3156" t="str">
        <f t="shared" si="196"/>
        <v>CURCHOREM-MARGAO</v>
      </c>
      <c r="V3156" s="163">
        <v>0.58680555555555558</v>
      </c>
      <c r="AA3156" s="165" t="str">
        <f t="shared" si="197"/>
        <v/>
      </c>
      <c r="AB3156" t="str">
        <f t="shared" si="198"/>
        <v>QPM</v>
      </c>
      <c r="AC3156" t="str">
        <f t="shared" si="199"/>
        <v>GA02Z-5363</v>
      </c>
      <c r="AD3156" t="str">
        <f>_xlfn.IFNA(VLOOKUP(PrivateSchedule[[#This Row],[ow]],RTARoutes[[StageCodes]:[RouteID]],6,FALSE), VLOOKUP(PrivateSchedule[[#This Row],[re]],RTARoutes[[StageCodes]:[RouteID]],6,FALSE))</f>
        <v>PVT132</v>
      </c>
      <c r="AE3156" t="str" cm="1">
        <f t="array" ref="AE3156">_xlfn.IFS( NOT(ISNA(VLOOKUP(PrivateSchedule[[#This Row],[ow]],RTARoutes[[StageCodes]:[RouteID]],6,FALSE))), "O",  NOT(ISNA(VLOOKUP(PrivateSchedule[[#This Row],[re]],RTARoutes[[StageCodes]:[RouteID]],6,FALSE))), "R")</f>
        <v>O</v>
      </c>
      <c r="AF3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57" spans="2:33">
      <c r="O3157" s="171" t="s">
        <v>1890</v>
      </c>
      <c r="T3157" s="173" t="s">
        <v>1048</v>
      </c>
      <c r="U3157" t="str">
        <f t="shared" si="196"/>
        <v>MARGAO-CURCHOREM</v>
      </c>
      <c r="V3157" s="163">
        <v>0.64583333333333337</v>
      </c>
      <c r="AA3157" s="165" t="str">
        <f t="shared" si="197"/>
        <v/>
      </c>
      <c r="AB3157" t="str">
        <f t="shared" si="198"/>
        <v>QPM</v>
      </c>
      <c r="AC3157" t="str">
        <f t="shared" si="199"/>
        <v>GA02Z-5363</v>
      </c>
      <c r="AD3157" t="str">
        <f>_xlfn.IFNA(VLOOKUP(PrivateSchedule[[#This Row],[ow]],RTARoutes[[StageCodes]:[RouteID]],6,FALSE), VLOOKUP(PrivateSchedule[[#This Row],[re]],RTARoutes[[StageCodes]:[RouteID]],6,FALSE))</f>
        <v>PVT132</v>
      </c>
      <c r="AE3157" t="str" cm="1">
        <f t="array" ref="AE3157">_xlfn.IFS( NOT(ISNA(VLOOKUP(PrivateSchedule[[#This Row],[ow]],RTARoutes[[StageCodes]:[RouteID]],6,FALSE))), "O",  NOT(ISNA(VLOOKUP(PrivateSchedule[[#This Row],[re]],RTARoutes[[StageCodes]:[RouteID]],6,FALSE))), "R")</f>
        <v>R</v>
      </c>
      <c r="AF3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58" spans="2:33">
      <c r="O3158" s="171" t="s">
        <v>1048</v>
      </c>
      <c r="T3158" s="173" t="s">
        <v>1890</v>
      </c>
      <c r="U3158" t="str">
        <f t="shared" si="196"/>
        <v>CURCHOREM-MARGAO</v>
      </c>
      <c r="V3158" s="163">
        <v>0.70833333333333337</v>
      </c>
      <c r="AA3158" s="165" t="str">
        <f t="shared" si="197"/>
        <v/>
      </c>
      <c r="AB3158" t="str">
        <f t="shared" si="198"/>
        <v>QPM</v>
      </c>
      <c r="AC3158" t="str">
        <f t="shared" si="199"/>
        <v>GA02Z-5363</v>
      </c>
      <c r="AD3158" t="str">
        <f>_xlfn.IFNA(VLOOKUP(PrivateSchedule[[#This Row],[ow]],RTARoutes[[StageCodes]:[RouteID]],6,FALSE), VLOOKUP(PrivateSchedule[[#This Row],[re]],RTARoutes[[StageCodes]:[RouteID]],6,FALSE))</f>
        <v>PVT132</v>
      </c>
      <c r="AE3158" t="str" cm="1">
        <f t="array" ref="AE3158">_xlfn.IFS( NOT(ISNA(VLOOKUP(PrivateSchedule[[#This Row],[ow]],RTARoutes[[StageCodes]:[RouteID]],6,FALSE))), "O",  NOT(ISNA(VLOOKUP(PrivateSchedule[[#This Row],[re]],RTARoutes[[StageCodes]:[RouteID]],6,FALSE))), "R")</f>
        <v>O</v>
      </c>
      <c r="AF3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59" spans="2:33">
      <c r="O3159" s="171" t="s">
        <v>1890</v>
      </c>
      <c r="T3159" s="173" t="s">
        <v>1048</v>
      </c>
      <c r="U3159" t="str">
        <f t="shared" si="196"/>
        <v>MARGAO-CURCHOREM</v>
      </c>
      <c r="V3159" s="163">
        <v>0.76041666666666663</v>
      </c>
      <c r="AA3159" s="165" t="str">
        <f t="shared" si="197"/>
        <v/>
      </c>
      <c r="AB3159" t="str">
        <f t="shared" si="198"/>
        <v>QPM</v>
      </c>
      <c r="AC3159" t="str">
        <f t="shared" si="199"/>
        <v>GA02Z-5363</v>
      </c>
      <c r="AD3159" t="str">
        <f>_xlfn.IFNA(VLOOKUP(PrivateSchedule[[#This Row],[ow]],RTARoutes[[StageCodes]:[RouteID]],6,FALSE), VLOOKUP(PrivateSchedule[[#This Row],[re]],RTARoutes[[StageCodes]:[RouteID]],6,FALSE))</f>
        <v>PVT132</v>
      </c>
      <c r="AE3159" t="str" cm="1">
        <f t="array" ref="AE3159">_xlfn.IFS( NOT(ISNA(VLOOKUP(PrivateSchedule[[#This Row],[ow]],RTARoutes[[StageCodes]:[RouteID]],6,FALSE))), "O",  NOT(ISNA(VLOOKUP(PrivateSchedule[[#This Row],[re]],RTARoutes[[StageCodes]:[RouteID]],6,FALSE))), "R")</f>
        <v>R</v>
      </c>
      <c r="AF3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60" spans="2:33">
      <c r="O3160" s="171" t="s">
        <v>1048</v>
      </c>
      <c r="T3160" s="173" t="s">
        <v>921</v>
      </c>
      <c r="U3160" t="str">
        <f t="shared" si="196"/>
        <v>CURCHOREM-CHANDOR</v>
      </c>
      <c r="V3160" s="163">
        <v>0.8125</v>
      </c>
      <c r="AA3160" s="165" t="str">
        <f t="shared" si="197"/>
        <v/>
      </c>
      <c r="AB3160" t="str">
        <f t="shared" si="198"/>
        <v>QPM</v>
      </c>
      <c r="AC3160" t="str">
        <f t="shared" si="199"/>
        <v>GA02Z-5363</v>
      </c>
      <c r="AD3160" t="str">
        <f>_xlfn.IFNA(VLOOKUP(PrivateSchedule[[#This Row],[ow]],RTARoutes[[StageCodes]:[RouteID]],6,FALSE), VLOOKUP(PrivateSchedule[[#This Row],[re]],RTARoutes[[StageCodes]:[RouteID]],6,FALSE))</f>
        <v>PVT100</v>
      </c>
      <c r="AE3160" t="str" cm="1">
        <f t="array" ref="AE3160">_xlfn.IFS( NOT(ISNA(VLOOKUP(PrivateSchedule[[#This Row],[ow]],RTARoutes[[StageCodes]:[RouteID]],6,FALSE))), "O",  NOT(ISNA(VLOOKUP(PrivateSchedule[[#This Row],[re]],RTARoutes[[StageCodes]:[RouteID]],6,FALSE))), "R")</f>
        <v>R</v>
      </c>
      <c r="AF3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CUR-*CDR</v>
      </c>
      <c r="AG3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CDR-*CUR</v>
      </c>
    </row>
    <row r="3161" spans="2:33">
      <c r="B3161" s="171" t="s">
        <v>4577</v>
      </c>
      <c r="C3161" s="172" t="s">
        <v>4578</v>
      </c>
      <c r="E3161" s="176">
        <v>37225</v>
      </c>
      <c r="F3161" s="177">
        <v>44529</v>
      </c>
      <c r="G3161" s="171" t="s">
        <v>4579</v>
      </c>
      <c r="J3161" s="171" t="s">
        <v>4580</v>
      </c>
      <c r="L3161" s="172" t="s">
        <v>16</v>
      </c>
      <c r="M3161" s="198">
        <v>28</v>
      </c>
      <c r="N3161" s="199">
        <v>10</v>
      </c>
      <c r="O3161" s="171" t="s">
        <v>2586</v>
      </c>
      <c r="T3161" s="173" t="s">
        <v>1048</v>
      </c>
      <c r="U3161" t="str">
        <f t="shared" si="196"/>
        <v>SANGUEM-CURCHOREM</v>
      </c>
      <c r="V3161" s="163">
        <v>0.25</v>
      </c>
      <c r="AA3161" s="165" t="str">
        <f t="shared" si="197"/>
        <v/>
      </c>
      <c r="AB3161" t="str">
        <f t="shared" si="198"/>
        <v>QPM</v>
      </c>
      <c r="AC3161" t="str">
        <f t="shared" si="199"/>
        <v>GA01T-7248</v>
      </c>
      <c r="AD3161" t="str">
        <f>_xlfn.IFNA(VLOOKUP(PrivateSchedule[[#This Row],[ow]],RTARoutes[[StageCodes]:[RouteID]],6,FALSE), VLOOKUP(PrivateSchedule[[#This Row],[re]],RTARoutes[[StageCodes]:[RouteID]],6,FALSE))</f>
        <v>PVT158</v>
      </c>
      <c r="AE3161" t="str" cm="1">
        <f t="array" ref="AE3161">_xlfn.IFS( NOT(ISNA(VLOOKUP(PrivateSchedule[[#This Row],[ow]],RTARoutes[[StageCodes]:[RouteID]],6,FALSE))), "O",  NOT(ISNA(VLOOKUP(PrivateSchedule[[#This Row],[re]],RTARoutes[[StageCodes]:[RouteID]],6,FALSE))), "R")</f>
        <v>R</v>
      </c>
      <c r="AF3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62" spans="2:33">
      <c r="O3162" s="171" t="s">
        <v>1048</v>
      </c>
      <c r="T3162" s="173" t="s">
        <v>1890</v>
      </c>
      <c r="U3162" t="str">
        <f t="shared" si="196"/>
        <v>CURCHOREM-MARGAO</v>
      </c>
      <c r="V3162" s="163">
        <v>0.2638888888888889</v>
      </c>
      <c r="AA3162" s="165" t="str">
        <f t="shared" si="197"/>
        <v/>
      </c>
      <c r="AB3162" t="str">
        <f t="shared" si="198"/>
        <v>QPM</v>
      </c>
      <c r="AC3162" t="str">
        <f t="shared" si="199"/>
        <v>GA01T-7248</v>
      </c>
      <c r="AD3162" t="str">
        <f>_xlfn.IFNA(VLOOKUP(PrivateSchedule[[#This Row],[ow]],RTARoutes[[StageCodes]:[RouteID]],6,FALSE), VLOOKUP(PrivateSchedule[[#This Row],[re]],RTARoutes[[StageCodes]:[RouteID]],6,FALSE))</f>
        <v>PVT132</v>
      </c>
      <c r="AE3162" t="str" cm="1">
        <f t="array" ref="AE3162">_xlfn.IFS( NOT(ISNA(VLOOKUP(PrivateSchedule[[#This Row],[ow]],RTARoutes[[StageCodes]:[RouteID]],6,FALSE))), "O",  NOT(ISNA(VLOOKUP(PrivateSchedule[[#This Row],[re]],RTARoutes[[StageCodes]:[RouteID]],6,FALSE))), "R")</f>
        <v>O</v>
      </c>
      <c r="AF3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63" spans="2:33">
      <c r="O3163" s="171" t="s">
        <v>1890</v>
      </c>
      <c r="T3163" s="173" t="s">
        <v>1048</v>
      </c>
      <c r="U3163" t="str">
        <f t="shared" si="196"/>
        <v>MARGAO-CURCHOREM</v>
      </c>
      <c r="V3163" s="163">
        <v>0.30902777777777779</v>
      </c>
      <c r="AA3163" s="165" t="str">
        <f t="shared" si="197"/>
        <v/>
      </c>
      <c r="AB3163" t="str">
        <f t="shared" si="198"/>
        <v>QPM</v>
      </c>
      <c r="AC3163" t="str">
        <f t="shared" si="199"/>
        <v>GA01T-7248</v>
      </c>
      <c r="AD3163" t="str">
        <f>_xlfn.IFNA(VLOOKUP(PrivateSchedule[[#This Row],[ow]],RTARoutes[[StageCodes]:[RouteID]],6,FALSE), VLOOKUP(PrivateSchedule[[#This Row],[re]],RTARoutes[[StageCodes]:[RouteID]],6,FALSE))</f>
        <v>PVT132</v>
      </c>
      <c r="AE3163" t="str" cm="1">
        <f t="array" ref="AE3163">_xlfn.IFS( NOT(ISNA(VLOOKUP(PrivateSchedule[[#This Row],[ow]],RTARoutes[[StageCodes]:[RouteID]],6,FALSE))), "O",  NOT(ISNA(VLOOKUP(PrivateSchedule[[#This Row],[re]],RTARoutes[[StageCodes]:[RouteID]],6,FALSE))), "R")</f>
        <v>R</v>
      </c>
      <c r="AF3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64" spans="2:33">
      <c r="O3164" s="171" t="s">
        <v>1048</v>
      </c>
      <c r="T3164" s="173" t="s">
        <v>1890</v>
      </c>
      <c r="U3164" t="str">
        <f t="shared" si="196"/>
        <v>CURCHOREM-MARGAO</v>
      </c>
      <c r="V3164" s="163">
        <v>0.36805555555555558</v>
      </c>
      <c r="AA3164" s="165" t="str">
        <f t="shared" si="197"/>
        <v/>
      </c>
      <c r="AB3164" t="str">
        <f t="shared" si="198"/>
        <v>QPM</v>
      </c>
      <c r="AC3164" t="str">
        <f t="shared" si="199"/>
        <v>GA01T-7248</v>
      </c>
      <c r="AD3164" t="str">
        <f>_xlfn.IFNA(VLOOKUP(PrivateSchedule[[#This Row],[ow]],RTARoutes[[StageCodes]:[RouteID]],6,FALSE), VLOOKUP(PrivateSchedule[[#This Row],[re]],RTARoutes[[StageCodes]:[RouteID]],6,FALSE))</f>
        <v>PVT132</v>
      </c>
      <c r="AE3164" t="str" cm="1">
        <f t="array" ref="AE3164">_xlfn.IFS( NOT(ISNA(VLOOKUP(PrivateSchedule[[#This Row],[ow]],RTARoutes[[StageCodes]:[RouteID]],6,FALSE))), "O",  NOT(ISNA(VLOOKUP(PrivateSchedule[[#This Row],[re]],RTARoutes[[StageCodes]:[RouteID]],6,FALSE))), "R")</f>
        <v>O</v>
      </c>
      <c r="AF3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65" spans="2:33">
      <c r="O3165" s="171" t="s">
        <v>1890</v>
      </c>
      <c r="T3165" s="173" t="s">
        <v>2586</v>
      </c>
      <c r="U3165" t="str">
        <f t="shared" si="196"/>
        <v>MARGAO-SANGUEM</v>
      </c>
      <c r="V3165" s="163">
        <v>0.44791666666666669</v>
      </c>
      <c r="AA3165" s="165" t="str">
        <f t="shared" si="197"/>
        <v/>
      </c>
      <c r="AB3165" t="str">
        <f t="shared" si="198"/>
        <v>QPM</v>
      </c>
      <c r="AC3165" t="str">
        <f t="shared" si="199"/>
        <v>GA01T-7248</v>
      </c>
      <c r="AD3165" t="str">
        <f>_xlfn.IFNA(VLOOKUP(PrivateSchedule[[#This Row],[ow]],RTARoutes[[StageCodes]:[RouteID]],6,FALSE), VLOOKUP(PrivateSchedule[[#This Row],[re]],RTARoutes[[StageCodes]:[RouteID]],6,FALSE))</f>
        <v>PVT327</v>
      </c>
      <c r="AE3165" t="str" cm="1">
        <f t="array" ref="AE3165">_xlfn.IFS( NOT(ISNA(VLOOKUP(PrivateSchedule[[#This Row],[ow]],RTARoutes[[StageCodes]:[RouteID]],6,FALSE))), "O",  NOT(ISNA(VLOOKUP(PrivateSchedule[[#This Row],[re]],RTARoutes[[StageCodes]:[RouteID]],6,FALSE))), "R")</f>
        <v>O</v>
      </c>
      <c r="AF3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66" spans="2:33">
      <c r="O3166" s="171" t="s">
        <v>2586</v>
      </c>
      <c r="T3166" s="173" t="s">
        <v>1048</v>
      </c>
      <c r="U3166" t="str">
        <f t="shared" si="196"/>
        <v>SANGUEM-CURCHOREM</v>
      </c>
      <c r="V3166" s="163">
        <v>0.51736111111111116</v>
      </c>
      <c r="AA3166" s="165" t="str">
        <f t="shared" si="197"/>
        <v/>
      </c>
      <c r="AB3166" t="str">
        <f t="shared" si="198"/>
        <v>QPM</v>
      </c>
      <c r="AC3166" t="str">
        <f t="shared" si="199"/>
        <v>GA01T-7248</v>
      </c>
      <c r="AD3166" t="str">
        <f>_xlfn.IFNA(VLOOKUP(PrivateSchedule[[#This Row],[ow]],RTARoutes[[StageCodes]:[RouteID]],6,FALSE), VLOOKUP(PrivateSchedule[[#This Row],[re]],RTARoutes[[StageCodes]:[RouteID]],6,FALSE))</f>
        <v>PVT158</v>
      </c>
      <c r="AE3166" t="str" cm="1">
        <f t="array" ref="AE3166">_xlfn.IFS( NOT(ISNA(VLOOKUP(PrivateSchedule[[#This Row],[ow]],RTARoutes[[StageCodes]:[RouteID]],6,FALSE))), "O",  NOT(ISNA(VLOOKUP(PrivateSchedule[[#This Row],[re]],RTARoutes[[StageCodes]:[RouteID]],6,FALSE))), "R")</f>
        <v>R</v>
      </c>
      <c r="AF3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67" spans="2:33">
      <c r="O3167" s="171" t="s">
        <v>1048</v>
      </c>
      <c r="T3167" s="173" t="s">
        <v>1890</v>
      </c>
      <c r="U3167" t="str">
        <f t="shared" si="196"/>
        <v>CURCHOREM-MARGAO</v>
      </c>
      <c r="V3167" s="163">
        <v>0.58333333333333337</v>
      </c>
      <c r="AA3167" s="165" t="str">
        <f t="shared" si="197"/>
        <v/>
      </c>
      <c r="AB3167" t="str">
        <f t="shared" si="198"/>
        <v>QPM</v>
      </c>
      <c r="AC3167" t="str">
        <f t="shared" si="199"/>
        <v>GA01T-7248</v>
      </c>
      <c r="AD3167" t="str">
        <f>_xlfn.IFNA(VLOOKUP(PrivateSchedule[[#This Row],[ow]],RTARoutes[[StageCodes]:[RouteID]],6,FALSE), VLOOKUP(PrivateSchedule[[#This Row],[re]],RTARoutes[[StageCodes]:[RouteID]],6,FALSE))</f>
        <v>PVT132</v>
      </c>
      <c r="AE3167" t="str" cm="1">
        <f t="array" ref="AE3167">_xlfn.IFS( NOT(ISNA(VLOOKUP(PrivateSchedule[[#This Row],[ow]],RTARoutes[[StageCodes]:[RouteID]],6,FALSE))), "O",  NOT(ISNA(VLOOKUP(PrivateSchedule[[#This Row],[re]],RTARoutes[[StageCodes]:[RouteID]],6,FALSE))), "R")</f>
        <v>O</v>
      </c>
      <c r="AF3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68" spans="2:33">
      <c r="O3168" s="171" t="s">
        <v>1890</v>
      </c>
      <c r="T3168" s="173" t="s">
        <v>1048</v>
      </c>
      <c r="U3168" t="str">
        <f t="shared" si="196"/>
        <v>MARGAO-CURCHOREM</v>
      </c>
      <c r="V3168" s="163">
        <v>0.64930555555555558</v>
      </c>
      <c r="AA3168" s="165" t="str">
        <f t="shared" si="197"/>
        <v/>
      </c>
      <c r="AB3168" t="str">
        <f t="shared" si="198"/>
        <v>QPM</v>
      </c>
      <c r="AC3168" t="str">
        <f t="shared" si="199"/>
        <v>GA01T-7248</v>
      </c>
      <c r="AD3168" t="str">
        <f>_xlfn.IFNA(VLOOKUP(PrivateSchedule[[#This Row],[ow]],RTARoutes[[StageCodes]:[RouteID]],6,FALSE), VLOOKUP(PrivateSchedule[[#This Row],[re]],RTARoutes[[StageCodes]:[RouteID]],6,FALSE))</f>
        <v>PVT132</v>
      </c>
      <c r="AE3168" t="str" cm="1">
        <f t="array" ref="AE3168">_xlfn.IFS( NOT(ISNA(VLOOKUP(PrivateSchedule[[#This Row],[ow]],RTARoutes[[StageCodes]:[RouteID]],6,FALSE))), "O",  NOT(ISNA(VLOOKUP(PrivateSchedule[[#This Row],[re]],RTARoutes[[StageCodes]:[RouteID]],6,FALSE))), "R")</f>
        <v>R</v>
      </c>
      <c r="AF3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69" spans="2:33">
      <c r="O3169" s="171" t="s">
        <v>1048</v>
      </c>
      <c r="T3169" s="173" t="s">
        <v>1535</v>
      </c>
      <c r="U3169" t="str">
        <f t="shared" si="196"/>
        <v>CURCHOREM-KALAY</v>
      </c>
      <c r="V3169" s="163">
        <v>0.69097222222222221</v>
      </c>
      <c r="AA3169" s="165" t="str">
        <f t="shared" si="197"/>
        <v/>
      </c>
      <c r="AB3169" t="str">
        <f t="shared" si="198"/>
        <v>QPM</v>
      </c>
      <c r="AC3169" t="str">
        <f t="shared" si="199"/>
        <v>GA01T-7248</v>
      </c>
      <c r="AD3169" t="str">
        <f>_xlfn.IFNA(VLOOKUP(PrivateSchedule[[#This Row],[ow]],RTARoutes[[StageCodes]:[RouteID]],6,FALSE), VLOOKUP(PrivateSchedule[[#This Row],[re]],RTARoutes[[StageCodes]:[RouteID]],6,FALSE))</f>
        <v>PVT139</v>
      </c>
      <c r="AE3169" t="str" cm="1">
        <f t="array" ref="AE3169">_xlfn.IFS( NOT(ISNA(VLOOKUP(PrivateSchedule[[#This Row],[ow]],RTARoutes[[StageCodes]:[RouteID]],6,FALSE))), "O",  NOT(ISNA(VLOOKUP(PrivateSchedule[[#This Row],[re]],RTARoutes[[StageCodes]:[RouteID]],6,FALSE))), "R")</f>
        <v>O</v>
      </c>
      <c r="AF3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170" spans="2:33">
      <c r="O3170" s="171" t="s">
        <v>1535</v>
      </c>
      <c r="T3170" s="173" t="s">
        <v>2586</v>
      </c>
      <c r="U3170" t="str">
        <f t="shared" si="196"/>
        <v>KALAY-SANGUEM</v>
      </c>
      <c r="V3170" s="163">
        <v>0.72222222222222221</v>
      </c>
      <c r="AA3170" s="165" t="str">
        <f t="shared" si="197"/>
        <v/>
      </c>
      <c r="AB3170" t="str">
        <f t="shared" si="198"/>
        <v>QPM</v>
      </c>
      <c r="AC3170" t="str">
        <f t="shared" si="199"/>
        <v>GA01T-7248</v>
      </c>
      <c r="AD3170" t="str">
        <f>_xlfn.IFNA(VLOOKUP(PrivateSchedule[[#This Row],[ow]],RTARoutes[[StageCodes]:[RouteID]],6,FALSE), VLOOKUP(PrivateSchedule[[#This Row],[re]],RTARoutes[[StageCodes]:[RouteID]],6,FALSE))</f>
        <v>PVT225</v>
      </c>
      <c r="AE3170" t="str" cm="1">
        <f t="array" ref="AE3170">_xlfn.IFS( NOT(ISNA(VLOOKUP(PrivateSchedule[[#This Row],[ow]],RTARoutes[[StageCodes]:[RouteID]],6,FALSE))), "O",  NOT(ISNA(VLOOKUP(PrivateSchedule[[#This Row],[re]],RTARoutes[[StageCodes]:[RouteID]],6,FALSE))), "R")</f>
        <v>O</v>
      </c>
      <c r="AF3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171" spans="2:33">
      <c r="O3171" s="171" t="s">
        <v>2586</v>
      </c>
      <c r="T3171" s="173" t="s">
        <v>1048</v>
      </c>
      <c r="U3171" t="str">
        <f t="shared" si="196"/>
        <v>SANGUEM-CURCHOREM</v>
      </c>
      <c r="V3171" s="163">
        <v>0.75</v>
      </c>
      <c r="AA3171" s="165" t="str">
        <f t="shared" si="197"/>
        <v/>
      </c>
      <c r="AB3171" t="str">
        <f t="shared" si="198"/>
        <v>QPM</v>
      </c>
      <c r="AC3171" t="str">
        <f t="shared" si="199"/>
        <v>GA01T-7248</v>
      </c>
      <c r="AD3171" t="str">
        <f>_xlfn.IFNA(VLOOKUP(PrivateSchedule[[#This Row],[ow]],RTARoutes[[StageCodes]:[RouteID]],6,FALSE), VLOOKUP(PrivateSchedule[[#This Row],[re]],RTARoutes[[StageCodes]:[RouteID]],6,FALSE))</f>
        <v>PVT158</v>
      </c>
      <c r="AE3171" t="str" cm="1">
        <f t="array" ref="AE3171">_xlfn.IFS( NOT(ISNA(VLOOKUP(PrivateSchedule[[#This Row],[ow]],RTARoutes[[StageCodes]:[RouteID]],6,FALSE))), "O",  NOT(ISNA(VLOOKUP(PrivateSchedule[[#This Row],[re]],RTARoutes[[StageCodes]:[RouteID]],6,FALSE))), "R")</f>
        <v>R</v>
      </c>
      <c r="AF3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72" spans="2:33">
      <c r="O3172" s="171" t="s">
        <v>1048</v>
      </c>
      <c r="T3172" s="173" t="s">
        <v>1890</v>
      </c>
      <c r="U3172" t="str">
        <f t="shared" si="196"/>
        <v>CURCHOREM-MARGAO</v>
      </c>
      <c r="V3172" s="163">
        <v>0.77083333333333337</v>
      </c>
      <c r="AA3172" s="165" t="str">
        <f t="shared" si="197"/>
        <v/>
      </c>
      <c r="AB3172" t="str">
        <f t="shared" si="198"/>
        <v>QPM</v>
      </c>
      <c r="AC3172" t="str">
        <f t="shared" si="199"/>
        <v>GA01T-7248</v>
      </c>
      <c r="AD3172" t="str">
        <f>_xlfn.IFNA(VLOOKUP(PrivateSchedule[[#This Row],[ow]],RTARoutes[[StageCodes]:[RouteID]],6,FALSE), VLOOKUP(PrivateSchedule[[#This Row],[re]],RTARoutes[[StageCodes]:[RouteID]],6,FALSE))</f>
        <v>PVT132</v>
      </c>
      <c r="AE3172" t="str" cm="1">
        <f t="array" ref="AE3172">_xlfn.IFS( NOT(ISNA(VLOOKUP(PrivateSchedule[[#This Row],[ow]],RTARoutes[[StageCodes]:[RouteID]],6,FALSE))), "O",  NOT(ISNA(VLOOKUP(PrivateSchedule[[#This Row],[re]],RTARoutes[[StageCodes]:[RouteID]],6,FALSE))), "R")</f>
        <v>O</v>
      </c>
      <c r="AF3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73" spans="2:33">
      <c r="O3173" s="171" t="s">
        <v>1890</v>
      </c>
      <c r="T3173" s="173" t="s">
        <v>2586</v>
      </c>
      <c r="U3173" t="str">
        <f t="shared" si="196"/>
        <v>MARGAO-SANGUEM</v>
      </c>
      <c r="V3173" s="163">
        <v>0.84027777777777779</v>
      </c>
      <c r="AA3173" s="165" t="str">
        <f t="shared" si="197"/>
        <v/>
      </c>
      <c r="AB3173" t="str">
        <f t="shared" si="198"/>
        <v>QPM</v>
      </c>
      <c r="AC3173" t="str">
        <f t="shared" si="199"/>
        <v>GA01T-7248</v>
      </c>
      <c r="AD3173" t="str">
        <f>_xlfn.IFNA(VLOOKUP(PrivateSchedule[[#This Row],[ow]],RTARoutes[[StageCodes]:[RouteID]],6,FALSE), VLOOKUP(PrivateSchedule[[#This Row],[re]],RTARoutes[[StageCodes]:[RouteID]],6,FALSE))</f>
        <v>PVT327</v>
      </c>
      <c r="AE3173" t="str" cm="1">
        <f t="array" ref="AE3173">_xlfn.IFS( NOT(ISNA(VLOOKUP(PrivateSchedule[[#This Row],[ow]],RTARoutes[[StageCodes]:[RouteID]],6,FALSE))), "O",  NOT(ISNA(VLOOKUP(PrivateSchedule[[#This Row],[re]],RTARoutes[[StageCodes]:[RouteID]],6,FALSE))), "R")</f>
        <v>O</v>
      </c>
      <c r="AF3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74" spans="2:33">
      <c r="B3174" s="171" t="s">
        <v>4581</v>
      </c>
      <c r="C3174" s="172" t="s">
        <v>4582</v>
      </c>
      <c r="E3174" s="176">
        <v>40694</v>
      </c>
      <c r="F3174" s="177">
        <v>44347</v>
      </c>
      <c r="G3174" s="171" t="s">
        <v>4583</v>
      </c>
      <c r="J3174" s="171" t="s">
        <v>4584</v>
      </c>
      <c r="L3174" s="172" t="s">
        <v>16</v>
      </c>
      <c r="M3174" s="198">
        <v>28</v>
      </c>
      <c r="N3174" s="199">
        <v>11</v>
      </c>
      <c r="O3174" s="171" t="s">
        <v>1048</v>
      </c>
      <c r="T3174" s="173" t="s">
        <v>2586</v>
      </c>
      <c r="U3174" t="str">
        <f t="shared" si="196"/>
        <v>CURCHOREM-SANGUEM</v>
      </c>
      <c r="V3174" s="163">
        <v>0.30902777777777779</v>
      </c>
      <c r="AA3174" s="165" t="str">
        <f t="shared" si="197"/>
        <v/>
      </c>
      <c r="AB3174" t="str">
        <f t="shared" si="198"/>
        <v>QPM</v>
      </c>
      <c r="AC3174" t="str">
        <f t="shared" si="199"/>
        <v>GA08U-1642</v>
      </c>
      <c r="AD3174" t="str">
        <f>_xlfn.IFNA(VLOOKUP(PrivateSchedule[[#This Row],[ow]],RTARoutes[[StageCodes]:[RouteID]],6,FALSE), VLOOKUP(PrivateSchedule[[#This Row],[re]],RTARoutes[[StageCodes]:[RouteID]],6,FALSE))</f>
        <v>PVT158</v>
      </c>
      <c r="AE3174" t="str" cm="1">
        <f t="array" ref="AE3174">_xlfn.IFS( NOT(ISNA(VLOOKUP(PrivateSchedule[[#This Row],[ow]],RTARoutes[[StageCodes]:[RouteID]],6,FALSE))), "O",  NOT(ISNA(VLOOKUP(PrivateSchedule[[#This Row],[re]],RTARoutes[[StageCodes]:[RouteID]],6,FALSE))), "R")</f>
        <v>O</v>
      </c>
      <c r="AF3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175" spans="2:33">
      <c r="O3175" s="171" t="s">
        <v>2586</v>
      </c>
      <c r="T3175" s="173" t="s">
        <v>1890</v>
      </c>
      <c r="U3175" t="str">
        <f t="shared" si="196"/>
        <v>SANGUEM-MARGAO</v>
      </c>
      <c r="V3175" s="163">
        <v>0.3263888888888889</v>
      </c>
      <c r="AA3175" s="165" t="str">
        <f t="shared" si="197"/>
        <v/>
      </c>
      <c r="AB3175" t="str">
        <f t="shared" si="198"/>
        <v>QPM</v>
      </c>
      <c r="AC3175" t="str">
        <f t="shared" si="199"/>
        <v>GA08U-1642</v>
      </c>
      <c r="AD3175" t="str">
        <f>_xlfn.IFNA(VLOOKUP(PrivateSchedule[[#This Row],[ow]],RTARoutes[[StageCodes]:[RouteID]],6,FALSE), VLOOKUP(PrivateSchedule[[#This Row],[re]],RTARoutes[[StageCodes]:[RouteID]],6,FALSE))</f>
        <v>PVT327</v>
      </c>
      <c r="AE3175" t="str" cm="1">
        <f t="array" ref="AE3175">_xlfn.IFS( NOT(ISNA(VLOOKUP(PrivateSchedule[[#This Row],[ow]],RTARoutes[[StageCodes]:[RouteID]],6,FALSE))), "O",  NOT(ISNA(VLOOKUP(PrivateSchedule[[#This Row],[re]],RTARoutes[[StageCodes]:[RouteID]],6,FALSE))), "R")</f>
        <v>R</v>
      </c>
      <c r="AF3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SGM-*MRG</v>
      </c>
      <c r="AG3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MRG-*SGM</v>
      </c>
    </row>
    <row r="3176" spans="2:33">
      <c r="O3176" s="171" t="s">
        <v>1890</v>
      </c>
      <c r="T3176" s="173" t="s">
        <v>2586</v>
      </c>
      <c r="U3176" t="str">
        <f t="shared" si="196"/>
        <v>MARGAO-SANGUEM</v>
      </c>
      <c r="V3176" s="163">
        <v>0.3888888888888889</v>
      </c>
      <c r="AA3176" s="165" t="str">
        <f t="shared" si="197"/>
        <v/>
      </c>
      <c r="AB3176" t="str">
        <f t="shared" si="198"/>
        <v>QPM</v>
      </c>
      <c r="AC3176" t="str">
        <f t="shared" si="199"/>
        <v>GA08U-1642</v>
      </c>
      <c r="AD3176" t="str">
        <f>_xlfn.IFNA(VLOOKUP(PrivateSchedule[[#This Row],[ow]],RTARoutes[[StageCodes]:[RouteID]],6,FALSE), VLOOKUP(PrivateSchedule[[#This Row],[re]],RTARoutes[[StageCodes]:[RouteID]],6,FALSE))</f>
        <v>PVT327</v>
      </c>
      <c r="AE3176" t="str" cm="1">
        <f t="array" ref="AE3176">_xlfn.IFS( NOT(ISNA(VLOOKUP(PrivateSchedule[[#This Row],[ow]],RTARoutes[[StageCodes]:[RouteID]],6,FALSE))), "O",  NOT(ISNA(VLOOKUP(PrivateSchedule[[#This Row],[re]],RTARoutes[[StageCodes]:[RouteID]],6,FALSE))), "R")</f>
        <v>O</v>
      </c>
      <c r="AF3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77" spans="2:33">
      <c r="O3177" s="171" t="s">
        <v>2586</v>
      </c>
      <c r="T3177" s="173" t="s">
        <v>1048</v>
      </c>
      <c r="U3177" t="str">
        <f t="shared" si="196"/>
        <v>SANGUEM-CURCHOREM</v>
      </c>
      <c r="V3177" s="163">
        <v>0.49305555555555558</v>
      </c>
      <c r="AA3177" s="165" t="str">
        <f t="shared" si="197"/>
        <v/>
      </c>
      <c r="AB3177" t="str">
        <f t="shared" si="198"/>
        <v>QPM</v>
      </c>
      <c r="AC3177" t="str">
        <f t="shared" si="199"/>
        <v>GA08U-1642</v>
      </c>
      <c r="AD3177" t="str">
        <f>_xlfn.IFNA(VLOOKUP(PrivateSchedule[[#This Row],[ow]],RTARoutes[[StageCodes]:[RouteID]],6,FALSE), VLOOKUP(PrivateSchedule[[#This Row],[re]],RTARoutes[[StageCodes]:[RouteID]],6,FALSE))</f>
        <v>PVT158</v>
      </c>
      <c r="AE3177" t="str" cm="1">
        <f t="array" ref="AE3177">_xlfn.IFS( NOT(ISNA(VLOOKUP(PrivateSchedule[[#This Row],[ow]],RTARoutes[[StageCodes]:[RouteID]],6,FALSE))), "O",  NOT(ISNA(VLOOKUP(PrivateSchedule[[#This Row],[re]],RTARoutes[[StageCodes]:[RouteID]],6,FALSE))), "R")</f>
        <v>R</v>
      </c>
      <c r="AF3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78" spans="2:33">
      <c r="O3178" s="171" t="s">
        <v>1048</v>
      </c>
      <c r="T3178" s="173" t="s">
        <v>1890</v>
      </c>
      <c r="U3178" t="str">
        <f t="shared" si="196"/>
        <v>CURCHOREM-MARGAO</v>
      </c>
      <c r="V3178" s="163">
        <v>0.51388888888888884</v>
      </c>
      <c r="AA3178" s="165" t="str">
        <f t="shared" si="197"/>
        <v/>
      </c>
      <c r="AB3178" t="str">
        <f t="shared" si="198"/>
        <v>QPM</v>
      </c>
      <c r="AC3178" t="str">
        <f t="shared" si="199"/>
        <v>GA08U-1642</v>
      </c>
      <c r="AD3178" t="str">
        <f>_xlfn.IFNA(VLOOKUP(PrivateSchedule[[#This Row],[ow]],RTARoutes[[StageCodes]:[RouteID]],6,FALSE), VLOOKUP(PrivateSchedule[[#This Row],[re]],RTARoutes[[StageCodes]:[RouteID]],6,FALSE))</f>
        <v>PVT132</v>
      </c>
      <c r="AE3178" t="str" cm="1">
        <f t="array" ref="AE3178">_xlfn.IFS( NOT(ISNA(VLOOKUP(PrivateSchedule[[#This Row],[ow]],RTARoutes[[StageCodes]:[RouteID]],6,FALSE))), "O",  NOT(ISNA(VLOOKUP(PrivateSchedule[[#This Row],[re]],RTARoutes[[StageCodes]:[RouteID]],6,FALSE))), "R")</f>
        <v>O</v>
      </c>
      <c r="AF3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79" spans="2:33">
      <c r="O3179" s="171" t="s">
        <v>1890</v>
      </c>
      <c r="T3179" s="173" t="s">
        <v>2586</v>
      </c>
      <c r="U3179" t="str">
        <f t="shared" si="196"/>
        <v>MARGAO-SANGUEM</v>
      </c>
      <c r="V3179" s="163">
        <v>0.61458333333333337</v>
      </c>
      <c r="AA3179" s="165" t="str">
        <f t="shared" si="197"/>
        <v/>
      </c>
      <c r="AB3179" t="str">
        <f t="shared" si="198"/>
        <v>QPM</v>
      </c>
      <c r="AC3179" t="str">
        <f t="shared" si="199"/>
        <v>GA08U-1642</v>
      </c>
      <c r="AD3179" t="str">
        <f>_xlfn.IFNA(VLOOKUP(PrivateSchedule[[#This Row],[ow]],RTARoutes[[StageCodes]:[RouteID]],6,FALSE), VLOOKUP(PrivateSchedule[[#This Row],[re]],RTARoutes[[StageCodes]:[RouteID]],6,FALSE))</f>
        <v>PVT327</v>
      </c>
      <c r="AE3179" t="str" cm="1">
        <f t="array" ref="AE3179">_xlfn.IFS( NOT(ISNA(VLOOKUP(PrivateSchedule[[#This Row],[ow]],RTARoutes[[StageCodes]:[RouteID]],6,FALSE))), "O",  NOT(ISNA(VLOOKUP(PrivateSchedule[[#This Row],[re]],RTARoutes[[StageCodes]:[RouteID]],6,FALSE))), "R")</f>
        <v>O</v>
      </c>
      <c r="AF3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180" spans="2:33">
      <c r="O3180" s="171" t="s">
        <v>2586</v>
      </c>
      <c r="T3180" s="173" t="s">
        <v>1048</v>
      </c>
      <c r="U3180" t="str">
        <f t="shared" si="196"/>
        <v>SANGUEM-CURCHOREM</v>
      </c>
      <c r="V3180" s="163">
        <v>0.72222222222222221</v>
      </c>
      <c r="AA3180" s="165" t="str">
        <f t="shared" si="197"/>
        <v/>
      </c>
      <c r="AB3180" t="str">
        <f t="shared" si="198"/>
        <v>QPM</v>
      </c>
      <c r="AC3180" t="str">
        <f t="shared" si="199"/>
        <v>GA08U-1642</v>
      </c>
      <c r="AD3180" t="str">
        <f>_xlfn.IFNA(VLOOKUP(PrivateSchedule[[#This Row],[ow]],RTARoutes[[StageCodes]:[RouteID]],6,FALSE), VLOOKUP(PrivateSchedule[[#This Row],[re]],RTARoutes[[StageCodes]:[RouteID]],6,FALSE))</f>
        <v>PVT158</v>
      </c>
      <c r="AE3180" t="str" cm="1">
        <f t="array" ref="AE3180">_xlfn.IFS( NOT(ISNA(VLOOKUP(PrivateSchedule[[#This Row],[ow]],RTARoutes[[StageCodes]:[RouteID]],6,FALSE))), "O",  NOT(ISNA(VLOOKUP(PrivateSchedule[[#This Row],[re]],RTARoutes[[StageCodes]:[RouteID]],6,FALSE))), "R")</f>
        <v>R</v>
      </c>
      <c r="AF3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81" spans="2:33">
      <c r="O3181" s="171" t="s">
        <v>1048</v>
      </c>
      <c r="T3181" s="173" t="s">
        <v>1890</v>
      </c>
      <c r="U3181" t="str">
        <f t="shared" si="196"/>
        <v>CURCHOREM-MARGAO</v>
      </c>
      <c r="V3181" s="163">
        <v>0.73958333333333337</v>
      </c>
      <c r="AA3181" s="165" t="str">
        <f t="shared" si="197"/>
        <v/>
      </c>
      <c r="AB3181" t="str">
        <f t="shared" si="198"/>
        <v>QPM</v>
      </c>
      <c r="AC3181" t="str">
        <f t="shared" si="199"/>
        <v>GA08U-1642</v>
      </c>
      <c r="AD3181" t="str">
        <f>_xlfn.IFNA(VLOOKUP(PrivateSchedule[[#This Row],[ow]],RTARoutes[[StageCodes]:[RouteID]],6,FALSE), VLOOKUP(PrivateSchedule[[#This Row],[re]],RTARoutes[[StageCodes]:[RouteID]],6,FALSE))</f>
        <v>PVT132</v>
      </c>
      <c r="AE3181" t="str" cm="1">
        <f t="array" ref="AE3181">_xlfn.IFS( NOT(ISNA(VLOOKUP(PrivateSchedule[[#This Row],[ow]],RTARoutes[[StageCodes]:[RouteID]],6,FALSE))), "O",  NOT(ISNA(VLOOKUP(PrivateSchedule[[#This Row],[re]],RTARoutes[[StageCodes]:[RouteID]],6,FALSE))), "R")</f>
        <v>O</v>
      </c>
      <c r="AF3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82" spans="2:33">
      <c r="O3182" s="171" t="s">
        <v>1890</v>
      </c>
      <c r="T3182" s="173" t="s">
        <v>1048</v>
      </c>
      <c r="U3182" t="str">
        <f t="shared" si="196"/>
        <v>MARGAO-CURCHOREM</v>
      </c>
      <c r="V3182" s="163">
        <v>0.78819444444444442</v>
      </c>
      <c r="AA3182" s="165" t="str">
        <f t="shared" si="197"/>
        <v/>
      </c>
      <c r="AB3182" t="str">
        <f t="shared" si="198"/>
        <v>QPM</v>
      </c>
      <c r="AC3182" t="str">
        <f t="shared" si="199"/>
        <v>GA08U-1642</v>
      </c>
      <c r="AD3182" t="str">
        <f>_xlfn.IFNA(VLOOKUP(PrivateSchedule[[#This Row],[ow]],RTARoutes[[StageCodes]:[RouteID]],6,FALSE), VLOOKUP(PrivateSchedule[[#This Row],[re]],RTARoutes[[StageCodes]:[RouteID]],6,FALSE))</f>
        <v>PVT132</v>
      </c>
      <c r="AE3182" t="str" cm="1">
        <f t="array" ref="AE3182">_xlfn.IFS( NOT(ISNA(VLOOKUP(PrivateSchedule[[#This Row],[ow]],RTARoutes[[StageCodes]:[RouteID]],6,FALSE))), "O",  NOT(ISNA(VLOOKUP(PrivateSchedule[[#This Row],[re]],RTARoutes[[StageCodes]:[RouteID]],6,FALSE))), "R")</f>
        <v>R</v>
      </c>
      <c r="AF3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83" spans="2:33">
      <c r="B3183" s="171" t="s">
        <v>4585</v>
      </c>
      <c r="C3183" s="172" t="s">
        <v>4586</v>
      </c>
      <c r="E3183" s="176">
        <v>38763</v>
      </c>
      <c r="F3183" s="177">
        <v>44241</v>
      </c>
      <c r="G3183" s="171" t="s">
        <v>4587</v>
      </c>
      <c r="J3183" s="171" t="s">
        <v>4588</v>
      </c>
      <c r="L3183" s="172" t="s">
        <v>16</v>
      </c>
      <c r="M3183" s="198">
        <v>28</v>
      </c>
      <c r="N3183" s="199">
        <v>11</v>
      </c>
      <c r="O3183" s="171" t="s">
        <v>1048</v>
      </c>
      <c r="T3183" s="173" t="s">
        <v>1890</v>
      </c>
      <c r="U3183" t="str">
        <f t="shared" si="196"/>
        <v>CURCHOREM-MARGAO</v>
      </c>
      <c r="V3183" s="163">
        <v>0.32291666666666669</v>
      </c>
      <c r="AA3183" s="165" t="str">
        <f t="shared" si="197"/>
        <v/>
      </c>
      <c r="AB3183" t="str">
        <f t="shared" si="198"/>
        <v>QPM</v>
      </c>
      <c r="AC3183" t="str">
        <f t="shared" si="199"/>
        <v>GA01W-4784</v>
      </c>
      <c r="AD3183" t="str">
        <f>_xlfn.IFNA(VLOOKUP(PrivateSchedule[[#This Row],[ow]],RTARoutes[[StageCodes]:[RouteID]],6,FALSE), VLOOKUP(PrivateSchedule[[#This Row],[re]],RTARoutes[[StageCodes]:[RouteID]],6,FALSE))</f>
        <v>PVT132</v>
      </c>
      <c r="AE3183" t="str" cm="1">
        <f t="array" ref="AE3183">_xlfn.IFS( NOT(ISNA(VLOOKUP(PrivateSchedule[[#This Row],[ow]],RTARoutes[[StageCodes]:[RouteID]],6,FALSE))), "O",  NOT(ISNA(VLOOKUP(PrivateSchedule[[#This Row],[re]],RTARoutes[[StageCodes]:[RouteID]],6,FALSE))), "R")</f>
        <v>O</v>
      </c>
      <c r="AF3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84" spans="2:33">
      <c r="O3184" s="171" t="s">
        <v>1890</v>
      </c>
      <c r="T3184" s="173" t="s">
        <v>1048</v>
      </c>
      <c r="U3184" t="str">
        <f t="shared" si="196"/>
        <v>MARGAO-CURCHOREM</v>
      </c>
      <c r="V3184" s="163">
        <v>0.39583333333333331</v>
      </c>
      <c r="AA3184" s="165" t="str">
        <f t="shared" si="197"/>
        <v/>
      </c>
      <c r="AB3184" t="str">
        <f t="shared" si="198"/>
        <v>QPM</v>
      </c>
      <c r="AC3184" t="str">
        <f t="shared" si="199"/>
        <v>GA01W-4784</v>
      </c>
      <c r="AD3184" t="str">
        <f>_xlfn.IFNA(VLOOKUP(PrivateSchedule[[#This Row],[ow]],RTARoutes[[StageCodes]:[RouteID]],6,FALSE), VLOOKUP(PrivateSchedule[[#This Row],[re]],RTARoutes[[StageCodes]:[RouteID]],6,FALSE))</f>
        <v>PVT132</v>
      </c>
      <c r="AE3184" t="str" cm="1">
        <f t="array" ref="AE3184">_xlfn.IFS( NOT(ISNA(VLOOKUP(PrivateSchedule[[#This Row],[ow]],RTARoutes[[StageCodes]:[RouteID]],6,FALSE))), "O",  NOT(ISNA(VLOOKUP(PrivateSchedule[[#This Row],[re]],RTARoutes[[StageCodes]:[RouteID]],6,FALSE))), "R")</f>
        <v>R</v>
      </c>
      <c r="AF3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85" spans="2:33">
      <c r="O3185" s="171" t="s">
        <v>1048</v>
      </c>
      <c r="T3185" s="173" t="s">
        <v>1890</v>
      </c>
      <c r="U3185" t="str">
        <f t="shared" si="196"/>
        <v>CURCHOREM-MARGAO</v>
      </c>
      <c r="V3185" s="163">
        <v>0.44791666666666669</v>
      </c>
      <c r="AA3185" s="165" t="str">
        <f t="shared" si="197"/>
        <v/>
      </c>
      <c r="AB3185" t="str">
        <f t="shared" si="198"/>
        <v>QPM</v>
      </c>
      <c r="AC3185" t="str">
        <f t="shared" si="199"/>
        <v>GA01W-4784</v>
      </c>
      <c r="AD3185" t="str">
        <f>_xlfn.IFNA(VLOOKUP(PrivateSchedule[[#This Row],[ow]],RTARoutes[[StageCodes]:[RouteID]],6,FALSE), VLOOKUP(PrivateSchedule[[#This Row],[re]],RTARoutes[[StageCodes]:[RouteID]],6,FALSE))</f>
        <v>PVT132</v>
      </c>
      <c r="AE3185" t="str" cm="1">
        <f t="array" ref="AE3185">_xlfn.IFS( NOT(ISNA(VLOOKUP(PrivateSchedule[[#This Row],[ow]],RTARoutes[[StageCodes]:[RouteID]],6,FALSE))), "O",  NOT(ISNA(VLOOKUP(PrivateSchedule[[#This Row],[re]],RTARoutes[[StageCodes]:[RouteID]],6,FALSE))), "R")</f>
        <v>O</v>
      </c>
      <c r="AF3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86" spans="2:33">
      <c r="O3186" s="171" t="s">
        <v>1890</v>
      </c>
      <c r="T3186" s="173" t="s">
        <v>1048</v>
      </c>
      <c r="U3186" t="str">
        <f t="shared" si="196"/>
        <v>MARGAO-CURCHOREM</v>
      </c>
      <c r="V3186" s="163">
        <v>0.51736111111111116</v>
      </c>
      <c r="AA3186" s="165" t="str">
        <f t="shared" si="197"/>
        <v/>
      </c>
      <c r="AB3186" t="str">
        <f t="shared" si="198"/>
        <v>QPM</v>
      </c>
      <c r="AC3186" t="str">
        <f t="shared" si="199"/>
        <v>GA01W-4784</v>
      </c>
      <c r="AD3186" t="str">
        <f>_xlfn.IFNA(VLOOKUP(PrivateSchedule[[#This Row],[ow]],RTARoutes[[StageCodes]:[RouteID]],6,FALSE), VLOOKUP(PrivateSchedule[[#This Row],[re]],RTARoutes[[StageCodes]:[RouteID]],6,FALSE))</f>
        <v>PVT132</v>
      </c>
      <c r="AE3186" t="str" cm="1">
        <f t="array" ref="AE3186">_xlfn.IFS( NOT(ISNA(VLOOKUP(PrivateSchedule[[#This Row],[ow]],RTARoutes[[StageCodes]:[RouteID]],6,FALSE))), "O",  NOT(ISNA(VLOOKUP(PrivateSchedule[[#This Row],[re]],RTARoutes[[StageCodes]:[RouteID]],6,FALSE))), "R")</f>
        <v>R</v>
      </c>
      <c r="AF3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87" spans="2:33">
      <c r="O3187" s="171" t="s">
        <v>1048</v>
      </c>
      <c r="T3187" s="173" t="s">
        <v>1890</v>
      </c>
      <c r="U3187" t="str">
        <f t="shared" si="196"/>
        <v>CURCHOREM-MARGAO</v>
      </c>
      <c r="V3187" s="163">
        <v>0.61111111111111116</v>
      </c>
      <c r="AA3187" s="165" t="str">
        <f t="shared" si="197"/>
        <v/>
      </c>
      <c r="AB3187" t="str">
        <f t="shared" si="198"/>
        <v>QPM</v>
      </c>
      <c r="AC3187" t="str">
        <f t="shared" si="199"/>
        <v>GA01W-4784</v>
      </c>
      <c r="AD3187" t="str">
        <f>_xlfn.IFNA(VLOOKUP(PrivateSchedule[[#This Row],[ow]],RTARoutes[[StageCodes]:[RouteID]],6,FALSE), VLOOKUP(PrivateSchedule[[#This Row],[re]],RTARoutes[[StageCodes]:[RouteID]],6,FALSE))</f>
        <v>PVT132</v>
      </c>
      <c r="AE3187" t="str" cm="1">
        <f t="array" ref="AE3187">_xlfn.IFS( NOT(ISNA(VLOOKUP(PrivateSchedule[[#This Row],[ow]],RTARoutes[[StageCodes]:[RouteID]],6,FALSE))), "O",  NOT(ISNA(VLOOKUP(PrivateSchedule[[#This Row],[re]],RTARoutes[[StageCodes]:[RouteID]],6,FALSE))), "R")</f>
        <v>O</v>
      </c>
      <c r="AF3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88" spans="2:33">
      <c r="O3188" s="171" t="s">
        <v>1890</v>
      </c>
      <c r="T3188" s="173" t="s">
        <v>1048</v>
      </c>
      <c r="U3188" t="str">
        <f t="shared" si="196"/>
        <v>MARGAO-CURCHOREM</v>
      </c>
      <c r="V3188" s="163">
        <v>0.78125</v>
      </c>
      <c r="AA3188" s="165" t="str">
        <f t="shared" si="197"/>
        <v/>
      </c>
      <c r="AB3188" t="str">
        <f t="shared" si="198"/>
        <v>QPM</v>
      </c>
      <c r="AC3188" t="str">
        <f t="shared" si="199"/>
        <v>GA01W-4784</v>
      </c>
      <c r="AD3188" t="str">
        <f>_xlfn.IFNA(VLOOKUP(PrivateSchedule[[#This Row],[ow]],RTARoutes[[StageCodes]:[RouteID]],6,FALSE), VLOOKUP(PrivateSchedule[[#This Row],[re]],RTARoutes[[StageCodes]:[RouteID]],6,FALSE))</f>
        <v>PVT132</v>
      </c>
      <c r="AE3188" t="str" cm="1">
        <f t="array" ref="AE3188">_xlfn.IFS( NOT(ISNA(VLOOKUP(PrivateSchedule[[#This Row],[ow]],RTARoutes[[StageCodes]:[RouteID]],6,FALSE))), "O",  NOT(ISNA(VLOOKUP(PrivateSchedule[[#This Row],[re]],RTARoutes[[StageCodes]:[RouteID]],6,FALSE))), "R")</f>
        <v>R</v>
      </c>
      <c r="AF3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89" spans="2:33">
      <c r="B3189" s="171" t="s">
        <v>4589</v>
      </c>
      <c r="C3189" s="172" t="s">
        <v>4590</v>
      </c>
      <c r="E3189" s="176">
        <v>39146</v>
      </c>
      <c r="F3189" s="177">
        <v>44624</v>
      </c>
      <c r="G3189" s="171" t="s">
        <v>4591</v>
      </c>
      <c r="J3189" s="171" t="s">
        <v>4592</v>
      </c>
      <c r="L3189" s="172" t="s">
        <v>16</v>
      </c>
      <c r="M3189" s="198">
        <v>32</v>
      </c>
      <c r="N3189" s="199">
        <v>11</v>
      </c>
      <c r="O3189" s="171" t="s">
        <v>1981</v>
      </c>
      <c r="P3189" s="172" t="s">
        <v>1023</v>
      </c>
      <c r="T3189" s="173" t="s">
        <v>1048</v>
      </c>
      <c r="U3189" t="str">
        <f t="shared" si="196"/>
        <v>MOLKOPON-Cortalim-CURCHOREM</v>
      </c>
      <c r="V3189" s="163">
        <v>0.30555555555555558</v>
      </c>
      <c r="AA3189" s="165" t="str">
        <f t="shared" si="197"/>
        <v/>
      </c>
      <c r="AB3189" t="str">
        <f t="shared" si="198"/>
        <v>QPM</v>
      </c>
      <c r="AC3189" t="str">
        <f t="shared" si="199"/>
        <v>GA09U-0289</v>
      </c>
      <c r="AD3189" t="e">
        <f>_xlfn.IFNA(VLOOKUP(PrivateSchedule[[#This Row],[ow]],RTARoutes[[StageCodes]:[RouteID]],6,FALSE), VLOOKUP(PrivateSchedule[[#This Row],[re]],RTARoutes[[StageCodes]:[RouteID]],6,FALSE))</f>
        <v>#N/A</v>
      </c>
      <c r="AE3189" t="e" cm="1">
        <f t="array" ref="AE3189">_xlfn.IFS( NOT(ISNA(VLOOKUP(PrivateSchedule[[#This Row],[ow]],RTARoutes[[StageCodes]:[RouteID]],6,FALSE))), "O",  NOT(ISNA(VLOOKUP(PrivateSchedule[[#This Row],[re]],RTARoutes[[StageCodes]:[RouteID]],6,FALSE))), "R")</f>
        <v>#N/A</v>
      </c>
      <c r="AF3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MKP-*CRT-*CUR</v>
      </c>
      <c r="AG3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CUR-*CRT-*MKP</v>
      </c>
    </row>
    <row r="3190" spans="2:33">
      <c r="O3190" s="171" t="s">
        <v>1048</v>
      </c>
      <c r="T3190" s="173" t="s">
        <v>1890</v>
      </c>
      <c r="U3190" t="str">
        <f t="shared" si="196"/>
        <v>CURCHOREM-MARGAO</v>
      </c>
      <c r="V3190" s="163">
        <v>0.34722222222222221</v>
      </c>
      <c r="AA3190" s="165" t="str">
        <f t="shared" si="197"/>
        <v/>
      </c>
      <c r="AB3190" t="str">
        <f t="shared" si="198"/>
        <v>QPM</v>
      </c>
      <c r="AC3190" t="str">
        <f t="shared" si="199"/>
        <v>GA09U-0289</v>
      </c>
      <c r="AD3190" t="str">
        <f>_xlfn.IFNA(VLOOKUP(PrivateSchedule[[#This Row],[ow]],RTARoutes[[StageCodes]:[RouteID]],6,FALSE), VLOOKUP(PrivateSchedule[[#This Row],[re]],RTARoutes[[StageCodes]:[RouteID]],6,FALSE))</f>
        <v>PVT132</v>
      </c>
      <c r="AE3190" t="str" cm="1">
        <f t="array" ref="AE3190">_xlfn.IFS( NOT(ISNA(VLOOKUP(PrivateSchedule[[#This Row],[ow]],RTARoutes[[StageCodes]:[RouteID]],6,FALSE))), "O",  NOT(ISNA(VLOOKUP(PrivateSchedule[[#This Row],[re]],RTARoutes[[StageCodes]:[RouteID]],6,FALSE))), "R")</f>
        <v>O</v>
      </c>
      <c r="AF3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91" spans="2:33">
      <c r="O3191" s="171" t="s">
        <v>1890</v>
      </c>
      <c r="T3191" s="173" t="s">
        <v>1048</v>
      </c>
      <c r="U3191" t="str">
        <f t="shared" si="196"/>
        <v>MARGAO-CURCHOREM</v>
      </c>
      <c r="V3191" s="163">
        <v>0.41319444444444442</v>
      </c>
      <c r="AA3191" s="165" t="str">
        <f t="shared" si="197"/>
        <v/>
      </c>
      <c r="AB3191" t="str">
        <f t="shared" si="198"/>
        <v>QPM</v>
      </c>
      <c r="AC3191" t="str">
        <f t="shared" si="199"/>
        <v>GA09U-0289</v>
      </c>
      <c r="AD3191" t="str">
        <f>_xlfn.IFNA(VLOOKUP(PrivateSchedule[[#This Row],[ow]],RTARoutes[[StageCodes]:[RouteID]],6,FALSE), VLOOKUP(PrivateSchedule[[#This Row],[re]],RTARoutes[[StageCodes]:[RouteID]],6,FALSE))</f>
        <v>PVT132</v>
      </c>
      <c r="AE3191" t="str" cm="1">
        <f t="array" ref="AE3191">_xlfn.IFS( NOT(ISNA(VLOOKUP(PrivateSchedule[[#This Row],[ow]],RTARoutes[[StageCodes]:[RouteID]],6,FALSE))), "O",  NOT(ISNA(VLOOKUP(PrivateSchedule[[#This Row],[re]],RTARoutes[[StageCodes]:[RouteID]],6,FALSE))), "R")</f>
        <v>R</v>
      </c>
      <c r="AF3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92" spans="2:33">
      <c r="O3192" s="171" t="s">
        <v>1048</v>
      </c>
      <c r="T3192" s="173" t="s">
        <v>1890</v>
      </c>
      <c r="U3192" t="str">
        <f t="shared" si="196"/>
        <v>CURCHOREM-MARGAO</v>
      </c>
      <c r="V3192" s="163">
        <v>0.46527777777777779</v>
      </c>
      <c r="AA3192" s="165" t="str">
        <f t="shared" si="197"/>
        <v/>
      </c>
      <c r="AB3192" t="str">
        <f t="shared" si="198"/>
        <v>QPM</v>
      </c>
      <c r="AC3192" t="str">
        <f t="shared" si="199"/>
        <v>GA09U-0289</v>
      </c>
      <c r="AD3192" t="str">
        <f>_xlfn.IFNA(VLOOKUP(PrivateSchedule[[#This Row],[ow]],RTARoutes[[StageCodes]:[RouteID]],6,FALSE), VLOOKUP(PrivateSchedule[[#This Row],[re]],RTARoutes[[StageCodes]:[RouteID]],6,FALSE))</f>
        <v>PVT132</v>
      </c>
      <c r="AE3192" t="str" cm="1">
        <f t="array" ref="AE3192">_xlfn.IFS( NOT(ISNA(VLOOKUP(PrivateSchedule[[#This Row],[ow]],RTARoutes[[StageCodes]:[RouteID]],6,FALSE))), "O",  NOT(ISNA(VLOOKUP(PrivateSchedule[[#This Row],[re]],RTARoutes[[StageCodes]:[RouteID]],6,FALSE))), "R")</f>
        <v>O</v>
      </c>
      <c r="AF3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93" spans="2:33">
      <c r="O3193" s="171" t="s">
        <v>1890</v>
      </c>
      <c r="T3193" s="173" t="s">
        <v>1048</v>
      </c>
      <c r="U3193" t="str">
        <f t="shared" si="196"/>
        <v>MARGAO-CURCHOREM</v>
      </c>
      <c r="V3193" s="163">
        <v>0.52083333333333337</v>
      </c>
      <c r="AA3193" s="165" t="str">
        <f t="shared" si="197"/>
        <v/>
      </c>
      <c r="AB3193" t="str">
        <f t="shared" si="198"/>
        <v>QPM</v>
      </c>
      <c r="AC3193" t="str">
        <f t="shared" si="199"/>
        <v>GA09U-0289</v>
      </c>
      <c r="AD3193" t="str">
        <f>_xlfn.IFNA(VLOOKUP(PrivateSchedule[[#This Row],[ow]],RTARoutes[[StageCodes]:[RouteID]],6,FALSE), VLOOKUP(PrivateSchedule[[#This Row],[re]],RTARoutes[[StageCodes]:[RouteID]],6,FALSE))</f>
        <v>PVT132</v>
      </c>
      <c r="AE3193" t="str" cm="1">
        <f t="array" ref="AE3193">_xlfn.IFS( NOT(ISNA(VLOOKUP(PrivateSchedule[[#This Row],[ow]],RTARoutes[[StageCodes]:[RouteID]],6,FALSE))), "O",  NOT(ISNA(VLOOKUP(PrivateSchedule[[#This Row],[re]],RTARoutes[[StageCodes]:[RouteID]],6,FALSE))), "R")</f>
        <v>R</v>
      </c>
      <c r="AF3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94" spans="2:33">
      <c r="O3194" s="171" t="s">
        <v>1048</v>
      </c>
      <c r="T3194" s="173" t="s">
        <v>2586</v>
      </c>
      <c r="U3194" t="str">
        <f t="shared" si="196"/>
        <v>CURCHOREM-SANGUEM</v>
      </c>
      <c r="V3194" s="163">
        <v>0.56597222222222221</v>
      </c>
      <c r="AA3194" s="165" t="str">
        <f t="shared" si="197"/>
        <v/>
      </c>
      <c r="AB3194" t="str">
        <f t="shared" si="198"/>
        <v>QPM</v>
      </c>
      <c r="AC3194" t="str">
        <f t="shared" si="199"/>
        <v>GA09U-0289</v>
      </c>
      <c r="AD3194" t="str">
        <f>_xlfn.IFNA(VLOOKUP(PrivateSchedule[[#This Row],[ow]],RTARoutes[[StageCodes]:[RouteID]],6,FALSE), VLOOKUP(PrivateSchedule[[#This Row],[re]],RTARoutes[[StageCodes]:[RouteID]],6,FALSE))</f>
        <v>PVT158</v>
      </c>
      <c r="AE3194" t="str" cm="1">
        <f t="array" ref="AE3194">_xlfn.IFS( NOT(ISNA(VLOOKUP(PrivateSchedule[[#This Row],[ow]],RTARoutes[[StageCodes]:[RouteID]],6,FALSE))), "O",  NOT(ISNA(VLOOKUP(PrivateSchedule[[#This Row],[re]],RTARoutes[[StageCodes]:[RouteID]],6,FALSE))), "R")</f>
        <v>O</v>
      </c>
      <c r="AF3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195" spans="2:33">
      <c r="O3195" s="171" t="s">
        <v>2586</v>
      </c>
      <c r="T3195" s="173" t="s">
        <v>1048</v>
      </c>
      <c r="U3195" t="str">
        <f t="shared" si="196"/>
        <v>SANGUEM-CURCHOREM</v>
      </c>
      <c r="V3195" s="163">
        <v>0.59722222222222221</v>
      </c>
      <c r="AA3195" s="165" t="str">
        <f t="shared" si="197"/>
        <v/>
      </c>
      <c r="AB3195" t="str">
        <f t="shared" si="198"/>
        <v>QPM</v>
      </c>
      <c r="AC3195" t="str">
        <f t="shared" si="199"/>
        <v>GA09U-0289</v>
      </c>
      <c r="AD3195" t="str">
        <f>_xlfn.IFNA(VLOOKUP(PrivateSchedule[[#This Row],[ow]],RTARoutes[[StageCodes]:[RouteID]],6,FALSE), VLOOKUP(PrivateSchedule[[#This Row],[re]],RTARoutes[[StageCodes]:[RouteID]],6,FALSE))</f>
        <v>PVT158</v>
      </c>
      <c r="AE3195" t="str" cm="1">
        <f t="array" ref="AE3195">_xlfn.IFS( NOT(ISNA(VLOOKUP(PrivateSchedule[[#This Row],[ow]],RTARoutes[[StageCodes]:[RouteID]],6,FALSE))), "O",  NOT(ISNA(VLOOKUP(PrivateSchedule[[#This Row],[re]],RTARoutes[[StageCodes]:[RouteID]],6,FALSE))), "R")</f>
        <v>R</v>
      </c>
      <c r="AF3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196" spans="2:33">
      <c r="O3196" s="171" t="s">
        <v>1048</v>
      </c>
      <c r="T3196" s="173" t="s">
        <v>1890</v>
      </c>
      <c r="U3196" t="str">
        <f t="shared" si="196"/>
        <v>CURCHOREM-MARGAO</v>
      </c>
      <c r="V3196" s="163">
        <v>0.61458333333333337</v>
      </c>
      <c r="AA3196" s="165" t="str">
        <f t="shared" si="197"/>
        <v/>
      </c>
      <c r="AB3196" t="str">
        <f t="shared" si="198"/>
        <v>QPM</v>
      </c>
      <c r="AC3196" t="str">
        <f t="shared" si="199"/>
        <v>GA09U-0289</v>
      </c>
      <c r="AD3196" t="str">
        <f>_xlfn.IFNA(VLOOKUP(PrivateSchedule[[#This Row],[ow]],RTARoutes[[StageCodes]:[RouteID]],6,FALSE), VLOOKUP(PrivateSchedule[[#This Row],[re]],RTARoutes[[StageCodes]:[RouteID]],6,FALSE))</f>
        <v>PVT132</v>
      </c>
      <c r="AE3196" t="str" cm="1">
        <f t="array" ref="AE3196">_xlfn.IFS( NOT(ISNA(VLOOKUP(PrivateSchedule[[#This Row],[ow]],RTARoutes[[StageCodes]:[RouteID]],6,FALSE))), "O",  NOT(ISNA(VLOOKUP(PrivateSchedule[[#This Row],[re]],RTARoutes[[StageCodes]:[RouteID]],6,FALSE))), "R")</f>
        <v>O</v>
      </c>
      <c r="AF3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197" spans="2:33">
      <c r="O3197" s="171" t="s">
        <v>1890</v>
      </c>
      <c r="T3197" s="173" t="s">
        <v>1048</v>
      </c>
      <c r="U3197" t="str">
        <f t="shared" si="196"/>
        <v>MARGAO-CURCHOREM</v>
      </c>
      <c r="V3197" s="163">
        <v>0.71180555555555558</v>
      </c>
      <c r="AA3197" s="165" t="str">
        <f t="shared" si="197"/>
        <v/>
      </c>
      <c r="AB3197" t="str">
        <f t="shared" si="198"/>
        <v>QPM</v>
      </c>
      <c r="AC3197" t="str">
        <f t="shared" si="199"/>
        <v>GA09U-0289</v>
      </c>
      <c r="AD3197" t="str">
        <f>_xlfn.IFNA(VLOOKUP(PrivateSchedule[[#This Row],[ow]],RTARoutes[[StageCodes]:[RouteID]],6,FALSE), VLOOKUP(PrivateSchedule[[#This Row],[re]],RTARoutes[[StageCodes]:[RouteID]],6,FALSE))</f>
        <v>PVT132</v>
      </c>
      <c r="AE3197" t="str" cm="1">
        <f t="array" ref="AE3197">_xlfn.IFS( NOT(ISNA(VLOOKUP(PrivateSchedule[[#This Row],[ow]],RTARoutes[[StageCodes]:[RouteID]],6,FALSE))), "O",  NOT(ISNA(VLOOKUP(PrivateSchedule[[#This Row],[re]],RTARoutes[[StageCodes]:[RouteID]],6,FALSE))), "R")</f>
        <v>R</v>
      </c>
      <c r="AF3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198" spans="2:33">
      <c r="O3198" s="171" t="s">
        <v>1048</v>
      </c>
      <c r="T3198" s="173" t="s">
        <v>2586</v>
      </c>
      <c r="U3198" t="str">
        <f t="shared" si="196"/>
        <v>CURCHOREM-SANGUEM</v>
      </c>
      <c r="V3198" s="163">
        <v>0.75694444444444442</v>
      </c>
      <c r="AA3198" s="165" t="str">
        <f t="shared" si="197"/>
        <v/>
      </c>
      <c r="AB3198" t="str">
        <f t="shared" si="198"/>
        <v>QPM</v>
      </c>
      <c r="AC3198" t="str">
        <f t="shared" si="199"/>
        <v>GA09U-0289</v>
      </c>
      <c r="AD3198" t="str">
        <f>_xlfn.IFNA(VLOOKUP(PrivateSchedule[[#This Row],[ow]],RTARoutes[[StageCodes]:[RouteID]],6,FALSE), VLOOKUP(PrivateSchedule[[#This Row],[re]],RTARoutes[[StageCodes]:[RouteID]],6,FALSE))</f>
        <v>PVT158</v>
      </c>
      <c r="AE3198" t="str" cm="1">
        <f t="array" ref="AE3198">_xlfn.IFS( NOT(ISNA(VLOOKUP(PrivateSchedule[[#This Row],[ow]],RTARoutes[[StageCodes]:[RouteID]],6,FALSE))), "O",  NOT(ISNA(VLOOKUP(PrivateSchedule[[#This Row],[re]],RTARoutes[[StageCodes]:[RouteID]],6,FALSE))), "R")</f>
        <v>O</v>
      </c>
      <c r="AF3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199" spans="2:33">
      <c r="O3199" s="171" t="s">
        <v>2586</v>
      </c>
      <c r="T3199" s="173" t="s">
        <v>2646</v>
      </c>
      <c r="U3199" t="str">
        <f t="shared" si="196"/>
        <v>SANGUEM-SAVORDE TSK</v>
      </c>
      <c r="V3199" s="163">
        <v>0.77083333333333337</v>
      </c>
      <c r="AA3199" s="165" t="str">
        <f t="shared" si="197"/>
        <v/>
      </c>
      <c r="AB3199" t="str">
        <f t="shared" si="198"/>
        <v>QPM</v>
      </c>
      <c r="AC3199" t="str">
        <f t="shared" si="199"/>
        <v>GA09U-0289</v>
      </c>
      <c r="AD3199" t="str">
        <f>_xlfn.IFNA(VLOOKUP(PrivateSchedule[[#This Row],[ow]],RTARoutes[[StageCodes]:[RouteID]],6,FALSE), VLOOKUP(PrivateSchedule[[#This Row],[re]],RTARoutes[[StageCodes]:[RouteID]],6,FALSE))</f>
        <v>PVT469</v>
      </c>
      <c r="AE3199" t="str" cm="1">
        <f t="array" ref="AE3199">_xlfn.IFS( NOT(ISNA(VLOOKUP(PrivateSchedule[[#This Row],[ow]],RTARoutes[[StageCodes]:[RouteID]],6,FALSE))), "O",  NOT(ISNA(VLOOKUP(PrivateSchedule[[#This Row],[re]],RTARoutes[[StageCodes]:[RouteID]],6,FALSE))), "R")</f>
        <v>O</v>
      </c>
      <c r="AF3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SGM-*SVD</v>
      </c>
      <c r="AG3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SVD-*SGM</v>
      </c>
    </row>
    <row r="3200" spans="2:33">
      <c r="B3200" s="171" t="s">
        <v>4589</v>
      </c>
      <c r="C3200" s="172" t="s">
        <v>4593</v>
      </c>
      <c r="E3200" s="176">
        <v>38869</v>
      </c>
      <c r="F3200" s="177">
        <v>44347</v>
      </c>
      <c r="G3200" s="171" t="s">
        <v>4594</v>
      </c>
      <c r="J3200" s="171" t="s">
        <v>4595</v>
      </c>
      <c r="L3200" s="172" t="s">
        <v>16</v>
      </c>
      <c r="M3200" s="198">
        <v>28</v>
      </c>
      <c r="N3200" s="199">
        <v>11</v>
      </c>
      <c r="O3200" s="171" t="s">
        <v>1048</v>
      </c>
      <c r="T3200" s="173" t="s">
        <v>3209</v>
      </c>
      <c r="U3200" t="str">
        <f t="shared" si="196"/>
        <v>CURCHOREM-METWADA</v>
      </c>
      <c r="V3200" s="163">
        <v>0.22916666666666666</v>
      </c>
      <c r="AA3200" s="165" t="str">
        <f t="shared" si="197"/>
        <v/>
      </c>
      <c r="AB3200" t="str">
        <f t="shared" si="198"/>
        <v>QPM</v>
      </c>
      <c r="AC3200" t="str">
        <f t="shared" si="199"/>
        <v>GA02Z-5877</v>
      </c>
      <c r="AD3200" t="str">
        <f>_xlfn.IFNA(VLOOKUP(PrivateSchedule[[#This Row],[ow]],RTARoutes[[StageCodes]:[RouteID]],6,FALSE), VLOOKUP(PrivateSchedule[[#This Row],[re]],RTARoutes[[StageCodes]:[RouteID]],6,FALSE))</f>
        <v>PVT149</v>
      </c>
      <c r="AE3200" t="str" cm="1">
        <f t="array" ref="AE3200">_xlfn.IFS( NOT(ISNA(VLOOKUP(PrivateSchedule[[#This Row],[ow]],RTARoutes[[StageCodes]:[RouteID]],6,FALSE))), "O",  NOT(ISNA(VLOOKUP(PrivateSchedule[[#This Row],[re]],RTARoutes[[StageCodes]:[RouteID]],6,FALSE))), "R")</f>
        <v>O</v>
      </c>
      <c r="AF3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CUR-*MTD</v>
      </c>
      <c r="AG3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MTD-*CUR</v>
      </c>
    </row>
    <row r="3201" spans="2:33">
      <c r="O3201" s="171" t="s">
        <v>3209</v>
      </c>
      <c r="T3201" s="173" t="s">
        <v>1987</v>
      </c>
      <c r="U3201" t="str">
        <f t="shared" si="196"/>
        <v>METWADA-MOLLEM</v>
      </c>
      <c r="V3201" s="163">
        <v>0.27430555555555558</v>
      </c>
      <c r="AA3201" s="165" t="str">
        <f t="shared" si="197"/>
        <v/>
      </c>
      <c r="AB3201" t="str">
        <f t="shared" si="198"/>
        <v>QPM</v>
      </c>
      <c r="AC3201" t="str">
        <f t="shared" si="199"/>
        <v>GA02Z-5877</v>
      </c>
      <c r="AD3201" t="e">
        <f>_xlfn.IFNA(VLOOKUP(PrivateSchedule[[#This Row],[ow]],RTARoutes[[StageCodes]:[RouteID]],6,FALSE), VLOOKUP(PrivateSchedule[[#This Row],[re]],RTARoutes[[StageCodes]:[RouteID]],6,FALSE))</f>
        <v>#N/A</v>
      </c>
      <c r="AE3201" t="e" cm="1">
        <f t="array" ref="AE3201">_xlfn.IFS( NOT(ISNA(VLOOKUP(PrivateSchedule[[#This Row],[ow]],RTARoutes[[StageCodes]:[RouteID]],6,FALSE))), "O",  NOT(ISNA(VLOOKUP(PrivateSchedule[[#This Row],[re]],RTARoutes[[StageCodes]:[RouteID]],6,FALSE))), "R")</f>
        <v>#N/A</v>
      </c>
      <c r="AF3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MTD-*MLM</v>
      </c>
      <c r="AG3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MLM-*MTD</v>
      </c>
    </row>
    <row r="3202" spans="2:33">
      <c r="O3202" s="171" t="s">
        <v>1987</v>
      </c>
      <c r="T3202" s="173" t="s">
        <v>1048</v>
      </c>
      <c r="U3202" t="str">
        <f t="shared" si="196"/>
        <v>MOLLEM-CURCHOREM</v>
      </c>
      <c r="V3202" s="163">
        <v>0.2986111111111111</v>
      </c>
      <c r="AA3202" s="165" t="str">
        <f t="shared" si="197"/>
        <v/>
      </c>
      <c r="AB3202" t="str">
        <f t="shared" si="198"/>
        <v>QPM</v>
      </c>
      <c r="AC3202" t="str">
        <f t="shared" si="199"/>
        <v>GA02Z-5877</v>
      </c>
      <c r="AD3202" t="str">
        <f>_xlfn.IFNA(VLOOKUP(PrivateSchedule[[#This Row],[ow]],RTARoutes[[StageCodes]:[RouteID]],6,FALSE), VLOOKUP(PrivateSchedule[[#This Row],[re]],RTARoutes[[StageCodes]:[RouteID]],6,FALSE))</f>
        <v>PVT146</v>
      </c>
      <c r="AE3202" t="str" cm="1">
        <f t="array" ref="AE3202">_xlfn.IFS( NOT(ISNA(VLOOKUP(PrivateSchedule[[#This Row],[ow]],RTARoutes[[StageCodes]:[RouteID]],6,FALSE))), "O",  NOT(ISNA(VLOOKUP(PrivateSchedule[[#This Row],[re]],RTARoutes[[StageCodes]:[RouteID]],6,FALSE))), "R")</f>
        <v>R</v>
      </c>
      <c r="AF3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203" spans="2:33">
      <c r="O3203" s="171" t="s">
        <v>1048</v>
      </c>
      <c r="T3203" s="173" t="s">
        <v>1890</v>
      </c>
      <c r="U3203" t="str">
        <f t="shared" ref="U3203:U3266" si="200">_xlfn.IFNA(VLOOKUP($O3203,Code2Loc,2,FALSE)
&amp; IF( OR( ISNA($P3203), LEN($P3203)=0), "",  "-" &amp; VLOOKUP($P3203,Code2Loc,2,FALSE))
&amp; IF( OR( ISNA($Q3203), LEN($Q3203)=0), "",  "-" &amp; VLOOKUP($Q3203,Code2Loc,2,FALSE))
&amp; IF( OR( ISNA($R3203), LEN($R3203)=0), "",  "-" &amp; VLOOKUP($R3203,Code2Loc,2,FALSE))
&amp; IF( OR( ISNA($S3203), LEN($S3203)=0), "",  "-" &amp; VLOOKUP($S3203,Code2Loc,2,FALSE))
&amp; IF( OR( ISNA($T3203), LEN($T3203)=0), "",  "-" &amp; VLOOKUP($T3203,Code2Loc,2,FALSE)),"")</f>
        <v>CURCHOREM-MARGAO</v>
      </c>
      <c r="V3203" s="163">
        <v>0.3298611111111111</v>
      </c>
      <c r="AA3203" s="165" t="str">
        <f t="shared" ref="AA3203:AA3266" si="201">IF(ISBLANK($V3203), "", _xlfn.IFNA($V3203 + _xlfn.IFNA( VLOOKUP($O3203 &amp; IF(ISBLANK($P3203),"", "-" &amp; $P3203) &amp; IF(ISBLANK($Q3203),"", "-" &amp; $Q3203) &amp; IF(ISBLANK($R3203),"", "-" &amp; $R3203) &amp; IF(ISBLANK($S3203),"", "-" &amp; $S3203) &amp; IF(ISBLANK($T3203),"", "-" &amp; $T3203),TravelTime,8,FALSE), VLOOKUP($T3203 &amp; IF(ISBLANK($S3203),"", "-" &amp; $S3203) &amp; IF(ISBLANK($R3203),"", "-" &amp; $R3203) &amp; IF(ISBLANK($Q3203),"", "-" &amp; $Q3203) &amp; IF(ISBLANK($P3203),"", "-" &amp; $P3203) &amp; IF(ISBLANK($O3203),"", "-" &amp; $O3203),TravelTime,8,FALSE)) / 1440, ""))</f>
        <v/>
      </c>
      <c r="AB3203" t="str">
        <f t="shared" ref="AB3203:AB3266" si="202">IF(AND(LEN($A3203)&lt;&gt;0,LEN($A3203)&lt;&gt;0),$A3203,$AB3202)</f>
        <v>QPM</v>
      </c>
      <c r="AC3203" t="str">
        <f t="shared" ref="AC3203:AC3266" si="203">IF(AND(LEN($J3203)&lt;&gt;0,LEN($B3203)&lt;&gt;0),$J3203,$AC3202)</f>
        <v>GA02Z-5877</v>
      </c>
      <c r="AD3203" t="str">
        <f>_xlfn.IFNA(VLOOKUP(PrivateSchedule[[#This Row],[ow]],RTARoutes[[StageCodes]:[RouteID]],6,FALSE), VLOOKUP(PrivateSchedule[[#This Row],[re]],RTARoutes[[StageCodes]:[RouteID]],6,FALSE))</f>
        <v>PVT132</v>
      </c>
      <c r="AE3203" t="str" cm="1">
        <f t="array" ref="AE3203">_xlfn.IFS( NOT(ISNA(VLOOKUP(PrivateSchedule[[#This Row],[ow]],RTARoutes[[StageCodes]:[RouteID]],6,FALSE))), "O",  NOT(ISNA(VLOOKUP(PrivateSchedule[[#This Row],[re]],RTARoutes[[StageCodes]:[RouteID]],6,FALSE))), "R")</f>
        <v>O</v>
      </c>
      <c r="AF3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04" spans="2:33">
      <c r="O3204" s="171" t="s">
        <v>1890</v>
      </c>
      <c r="T3204" s="173" t="s">
        <v>1048</v>
      </c>
      <c r="U3204" t="str">
        <f t="shared" si="200"/>
        <v>MARGAO-CURCHOREM</v>
      </c>
      <c r="V3204" s="163">
        <v>0.37152777777777779</v>
      </c>
      <c r="AA3204" s="165" t="str">
        <f t="shared" si="201"/>
        <v/>
      </c>
      <c r="AB3204" t="str">
        <f t="shared" si="202"/>
        <v>QPM</v>
      </c>
      <c r="AC3204" t="str">
        <f t="shared" si="203"/>
        <v>GA02Z-5877</v>
      </c>
      <c r="AD3204" t="str">
        <f>_xlfn.IFNA(VLOOKUP(PrivateSchedule[[#This Row],[ow]],RTARoutes[[StageCodes]:[RouteID]],6,FALSE), VLOOKUP(PrivateSchedule[[#This Row],[re]],RTARoutes[[StageCodes]:[RouteID]],6,FALSE))</f>
        <v>PVT132</v>
      </c>
      <c r="AE3204" t="str" cm="1">
        <f t="array" ref="AE3204">_xlfn.IFS( NOT(ISNA(VLOOKUP(PrivateSchedule[[#This Row],[ow]],RTARoutes[[StageCodes]:[RouteID]],6,FALSE))), "O",  NOT(ISNA(VLOOKUP(PrivateSchedule[[#This Row],[re]],RTARoutes[[StageCodes]:[RouteID]],6,FALSE))), "R")</f>
        <v>R</v>
      </c>
      <c r="AF3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05" spans="2:33">
      <c r="O3205" s="171" t="s">
        <v>1048</v>
      </c>
      <c r="T3205" s="173" t="s">
        <v>1890</v>
      </c>
      <c r="U3205" t="str">
        <f t="shared" si="200"/>
        <v>CURCHOREM-MARGAO</v>
      </c>
      <c r="V3205" s="163">
        <v>0.4236111111111111</v>
      </c>
      <c r="AA3205" s="165" t="str">
        <f t="shared" si="201"/>
        <v/>
      </c>
      <c r="AB3205" t="str">
        <f t="shared" si="202"/>
        <v>QPM</v>
      </c>
      <c r="AC3205" t="str">
        <f t="shared" si="203"/>
        <v>GA02Z-5877</v>
      </c>
      <c r="AD3205" t="str">
        <f>_xlfn.IFNA(VLOOKUP(PrivateSchedule[[#This Row],[ow]],RTARoutes[[StageCodes]:[RouteID]],6,FALSE), VLOOKUP(PrivateSchedule[[#This Row],[re]],RTARoutes[[StageCodes]:[RouteID]],6,FALSE))</f>
        <v>PVT132</v>
      </c>
      <c r="AE3205" t="str" cm="1">
        <f t="array" ref="AE3205">_xlfn.IFS( NOT(ISNA(VLOOKUP(PrivateSchedule[[#This Row],[ow]],RTARoutes[[StageCodes]:[RouteID]],6,FALSE))), "O",  NOT(ISNA(VLOOKUP(PrivateSchedule[[#This Row],[re]],RTARoutes[[StageCodes]:[RouteID]],6,FALSE))), "R")</f>
        <v>O</v>
      </c>
      <c r="AF3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06" spans="2:33">
      <c r="O3206" s="171" t="s">
        <v>1890</v>
      </c>
      <c r="T3206" s="173" t="s">
        <v>1048</v>
      </c>
      <c r="U3206" t="str">
        <f t="shared" si="200"/>
        <v>MARGAO-CURCHOREM</v>
      </c>
      <c r="V3206" s="163">
        <v>0.47222222222222221</v>
      </c>
      <c r="AA3206" s="165" t="str">
        <f t="shared" si="201"/>
        <v/>
      </c>
      <c r="AB3206" t="str">
        <f t="shared" si="202"/>
        <v>QPM</v>
      </c>
      <c r="AC3206" t="str">
        <f t="shared" si="203"/>
        <v>GA02Z-5877</v>
      </c>
      <c r="AD3206" t="str">
        <f>_xlfn.IFNA(VLOOKUP(PrivateSchedule[[#This Row],[ow]],RTARoutes[[StageCodes]:[RouteID]],6,FALSE), VLOOKUP(PrivateSchedule[[#This Row],[re]],RTARoutes[[StageCodes]:[RouteID]],6,FALSE))</f>
        <v>PVT132</v>
      </c>
      <c r="AE3206" t="str" cm="1">
        <f t="array" ref="AE3206">_xlfn.IFS( NOT(ISNA(VLOOKUP(PrivateSchedule[[#This Row],[ow]],RTARoutes[[StageCodes]:[RouteID]],6,FALSE))), "O",  NOT(ISNA(VLOOKUP(PrivateSchedule[[#This Row],[re]],RTARoutes[[StageCodes]:[RouteID]],6,FALSE))), "R")</f>
        <v>R</v>
      </c>
      <c r="AF3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07" spans="2:33">
      <c r="O3207" s="171" t="s">
        <v>1048</v>
      </c>
      <c r="T3207" s="173" t="s">
        <v>1890</v>
      </c>
      <c r="U3207" t="str">
        <f t="shared" si="200"/>
        <v>CURCHOREM-MARGAO</v>
      </c>
      <c r="V3207" s="163">
        <v>0.59375</v>
      </c>
      <c r="AA3207" s="165" t="str">
        <f t="shared" si="201"/>
        <v/>
      </c>
      <c r="AB3207" t="str">
        <f t="shared" si="202"/>
        <v>QPM</v>
      </c>
      <c r="AC3207" t="str">
        <f t="shared" si="203"/>
        <v>GA02Z-5877</v>
      </c>
      <c r="AD3207" t="str">
        <f>_xlfn.IFNA(VLOOKUP(PrivateSchedule[[#This Row],[ow]],RTARoutes[[StageCodes]:[RouteID]],6,FALSE), VLOOKUP(PrivateSchedule[[#This Row],[re]],RTARoutes[[StageCodes]:[RouteID]],6,FALSE))</f>
        <v>PVT132</v>
      </c>
      <c r="AE3207" t="str" cm="1">
        <f t="array" ref="AE3207">_xlfn.IFS( NOT(ISNA(VLOOKUP(PrivateSchedule[[#This Row],[ow]],RTARoutes[[StageCodes]:[RouteID]],6,FALSE))), "O",  NOT(ISNA(VLOOKUP(PrivateSchedule[[#This Row],[re]],RTARoutes[[StageCodes]:[RouteID]],6,FALSE))), "R")</f>
        <v>O</v>
      </c>
      <c r="AF3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08" spans="2:33">
      <c r="O3208" s="171" t="s">
        <v>1890</v>
      </c>
      <c r="T3208" s="173" t="s">
        <v>1048</v>
      </c>
      <c r="U3208" t="str">
        <f t="shared" si="200"/>
        <v>MARGAO-CURCHOREM</v>
      </c>
      <c r="V3208" s="163">
        <v>0.68055555555555558</v>
      </c>
      <c r="AA3208" s="165" t="str">
        <f t="shared" si="201"/>
        <v/>
      </c>
      <c r="AB3208" t="str">
        <f t="shared" si="202"/>
        <v>QPM</v>
      </c>
      <c r="AC3208" t="str">
        <f t="shared" si="203"/>
        <v>GA02Z-5877</v>
      </c>
      <c r="AD3208" t="str">
        <f>_xlfn.IFNA(VLOOKUP(PrivateSchedule[[#This Row],[ow]],RTARoutes[[StageCodes]:[RouteID]],6,FALSE), VLOOKUP(PrivateSchedule[[#This Row],[re]],RTARoutes[[StageCodes]:[RouteID]],6,FALSE))</f>
        <v>PVT132</v>
      </c>
      <c r="AE3208" t="str" cm="1">
        <f t="array" ref="AE3208">_xlfn.IFS( NOT(ISNA(VLOOKUP(PrivateSchedule[[#This Row],[ow]],RTARoutes[[StageCodes]:[RouteID]],6,FALSE))), "O",  NOT(ISNA(VLOOKUP(PrivateSchedule[[#This Row],[re]],RTARoutes[[StageCodes]:[RouteID]],6,FALSE))), "R")</f>
        <v>R</v>
      </c>
      <c r="AF3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09" spans="2:33">
      <c r="O3209" s="171" t="s">
        <v>1048</v>
      </c>
      <c r="U3209" t="str">
        <f t="shared" si="200"/>
        <v>CURCHOREM</v>
      </c>
      <c r="V3209" s="163">
        <v>0.73263888888888884</v>
      </c>
      <c r="AA3209" s="165" t="str">
        <f t="shared" si="201"/>
        <v/>
      </c>
      <c r="AB3209" t="str">
        <f t="shared" si="202"/>
        <v>QPM</v>
      </c>
      <c r="AC3209" t="str">
        <f t="shared" si="203"/>
        <v>GA02Z-5877</v>
      </c>
      <c r="AD3209" t="str">
        <f>_xlfn.IFNA(VLOOKUP(PrivateSchedule[[#This Row],[ow]],RTARoutes[[StageCodes]:[RouteID]],6,FALSE), VLOOKUP(PrivateSchedule[[#This Row],[re]],RTARoutes[[StageCodes]:[RouteID]],6,FALSE))</f>
        <v>PVT132</v>
      </c>
      <c r="AE3209" t="str" cm="1">
        <f t="array" ref="AE3209">_xlfn.IFS( NOT(ISNA(VLOOKUP(PrivateSchedule[[#This Row],[ow]],RTARoutes[[StageCodes]:[RouteID]],6,FALSE))), "O",  NOT(ISNA(VLOOKUP(PrivateSchedule[[#This Row],[re]],RTARoutes[[StageCodes]:[RouteID]],6,FALSE))), "R")</f>
        <v>O</v>
      </c>
      <c r="AF3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210" spans="2:33">
      <c r="B3210" s="171" t="s">
        <v>4596</v>
      </c>
      <c r="C3210" s="172" t="s">
        <v>4597</v>
      </c>
      <c r="E3210" s="176">
        <v>39051</v>
      </c>
      <c r="F3210" s="177">
        <v>44529</v>
      </c>
      <c r="G3210" s="171" t="s">
        <v>4598</v>
      </c>
      <c r="J3210" s="171" t="s">
        <v>4599</v>
      </c>
      <c r="L3210" s="172" t="s">
        <v>16</v>
      </c>
      <c r="M3210" s="198">
        <v>32</v>
      </c>
      <c r="N3210" s="199">
        <v>12</v>
      </c>
      <c r="O3210" s="171" t="s">
        <v>1983</v>
      </c>
      <c r="T3210" s="173" t="s">
        <v>2586</v>
      </c>
      <c r="U3210" t="str">
        <f t="shared" si="200"/>
        <v>MOLKORNEM-SANGUEM</v>
      </c>
      <c r="V3210" s="163">
        <v>0.27083333333333331</v>
      </c>
      <c r="AA3210" s="165" t="str">
        <f t="shared" si="201"/>
        <v/>
      </c>
      <c r="AB3210" t="str">
        <f t="shared" si="202"/>
        <v>QPM</v>
      </c>
      <c r="AC3210" t="str">
        <f t="shared" si="203"/>
        <v>GA09U-5758</v>
      </c>
      <c r="AD3210" t="str">
        <f>_xlfn.IFNA(VLOOKUP(PrivateSchedule[[#This Row],[ow]],RTARoutes[[StageCodes]:[RouteID]],6,FALSE), VLOOKUP(PrivateSchedule[[#This Row],[re]],RTARoutes[[StageCodes]:[RouteID]],6,FALSE))</f>
        <v>PVT280</v>
      </c>
      <c r="AE3210" t="str" cm="1">
        <f t="array" ref="AE3210">_xlfn.IFS( NOT(ISNA(VLOOKUP(PrivateSchedule[[#This Row],[ow]],RTARoutes[[StageCodes]:[RouteID]],6,FALSE))), "O",  NOT(ISNA(VLOOKUP(PrivateSchedule[[#This Row],[re]],RTARoutes[[StageCodes]:[RouteID]],6,FALSE))), "R")</f>
        <v>O</v>
      </c>
      <c r="AF3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MKR-*SGM</v>
      </c>
      <c r="AG3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SGM-*MKR</v>
      </c>
    </row>
    <row r="3211" spans="2:33">
      <c r="O3211" s="171" t="s">
        <v>2586</v>
      </c>
      <c r="T3211" s="173" t="s">
        <v>1048</v>
      </c>
      <c r="U3211" t="str">
        <f t="shared" si="200"/>
        <v>SANGUEM-CURCHOREM</v>
      </c>
      <c r="V3211" s="163">
        <v>0.28472222222222221</v>
      </c>
      <c r="AA3211" s="165" t="str">
        <f t="shared" si="201"/>
        <v/>
      </c>
      <c r="AB3211" t="str">
        <f t="shared" si="202"/>
        <v>QPM</v>
      </c>
      <c r="AC3211" t="str">
        <f t="shared" si="203"/>
        <v>GA09U-5758</v>
      </c>
      <c r="AD3211" t="str">
        <f>_xlfn.IFNA(VLOOKUP(PrivateSchedule[[#This Row],[ow]],RTARoutes[[StageCodes]:[RouteID]],6,FALSE), VLOOKUP(PrivateSchedule[[#This Row],[re]],RTARoutes[[StageCodes]:[RouteID]],6,FALSE))</f>
        <v>PVT158</v>
      </c>
      <c r="AE3211" t="str" cm="1">
        <f t="array" ref="AE3211">_xlfn.IFS( NOT(ISNA(VLOOKUP(PrivateSchedule[[#This Row],[ow]],RTARoutes[[StageCodes]:[RouteID]],6,FALSE))), "O",  NOT(ISNA(VLOOKUP(PrivateSchedule[[#This Row],[re]],RTARoutes[[StageCodes]:[RouteID]],6,FALSE))), "R")</f>
        <v>R</v>
      </c>
      <c r="AF3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12" spans="2:33">
      <c r="O3212" s="171" t="s">
        <v>1048</v>
      </c>
      <c r="T3212" s="173" t="s">
        <v>1890</v>
      </c>
      <c r="U3212" t="str">
        <f t="shared" si="200"/>
        <v>CURCHOREM-MARGAO</v>
      </c>
      <c r="V3212" s="163">
        <v>0.2986111111111111</v>
      </c>
      <c r="AA3212" s="165" t="str">
        <f t="shared" si="201"/>
        <v/>
      </c>
      <c r="AB3212" t="str">
        <f t="shared" si="202"/>
        <v>QPM</v>
      </c>
      <c r="AC3212" t="str">
        <f t="shared" si="203"/>
        <v>GA09U-5758</v>
      </c>
      <c r="AD3212" t="str">
        <f>_xlfn.IFNA(VLOOKUP(PrivateSchedule[[#This Row],[ow]],RTARoutes[[StageCodes]:[RouteID]],6,FALSE), VLOOKUP(PrivateSchedule[[#This Row],[re]],RTARoutes[[StageCodes]:[RouteID]],6,FALSE))</f>
        <v>PVT132</v>
      </c>
      <c r="AE3212" t="str" cm="1">
        <f t="array" ref="AE3212">_xlfn.IFS( NOT(ISNA(VLOOKUP(PrivateSchedule[[#This Row],[ow]],RTARoutes[[StageCodes]:[RouteID]],6,FALSE))), "O",  NOT(ISNA(VLOOKUP(PrivateSchedule[[#This Row],[re]],RTARoutes[[StageCodes]:[RouteID]],6,FALSE))), "R")</f>
        <v>O</v>
      </c>
      <c r="AF3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13" spans="2:33">
      <c r="O3213" s="171" t="s">
        <v>1890</v>
      </c>
      <c r="T3213" s="173" t="s">
        <v>1048</v>
      </c>
      <c r="U3213" t="str">
        <f t="shared" si="200"/>
        <v>MARGAO-CURCHOREM</v>
      </c>
      <c r="V3213" s="163">
        <v>0.35416666666666669</v>
      </c>
      <c r="AA3213" s="165" t="str">
        <f t="shared" si="201"/>
        <v/>
      </c>
      <c r="AB3213" t="str">
        <f t="shared" si="202"/>
        <v>QPM</v>
      </c>
      <c r="AC3213" t="str">
        <f t="shared" si="203"/>
        <v>GA09U-5758</v>
      </c>
      <c r="AD3213" t="str">
        <f>_xlfn.IFNA(VLOOKUP(PrivateSchedule[[#This Row],[ow]],RTARoutes[[StageCodes]:[RouteID]],6,FALSE), VLOOKUP(PrivateSchedule[[#This Row],[re]],RTARoutes[[StageCodes]:[RouteID]],6,FALSE))</f>
        <v>PVT132</v>
      </c>
      <c r="AE3213" t="str" cm="1">
        <f t="array" ref="AE3213">_xlfn.IFS( NOT(ISNA(VLOOKUP(PrivateSchedule[[#This Row],[ow]],RTARoutes[[StageCodes]:[RouteID]],6,FALSE))), "O",  NOT(ISNA(VLOOKUP(PrivateSchedule[[#This Row],[re]],RTARoutes[[StageCodes]:[RouteID]],6,FALSE))), "R")</f>
        <v>R</v>
      </c>
      <c r="AF3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14" spans="2:33">
      <c r="O3214" s="171" t="s">
        <v>1048</v>
      </c>
      <c r="T3214" s="173" t="s">
        <v>1890</v>
      </c>
      <c r="U3214" t="str">
        <f t="shared" si="200"/>
        <v>CURCHOREM-MARGAO</v>
      </c>
      <c r="V3214" s="163">
        <v>0.41666666666666669</v>
      </c>
      <c r="AA3214" s="165" t="str">
        <f t="shared" si="201"/>
        <v/>
      </c>
      <c r="AB3214" t="str">
        <f t="shared" si="202"/>
        <v>QPM</v>
      </c>
      <c r="AC3214" t="str">
        <f t="shared" si="203"/>
        <v>GA09U-5758</v>
      </c>
      <c r="AD3214" t="str">
        <f>_xlfn.IFNA(VLOOKUP(PrivateSchedule[[#This Row],[ow]],RTARoutes[[StageCodes]:[RouteID]],6,FALSE), VLOOKUP(PrivateSchedule[[#This Row],[re]],RTARoutes[[StageCodes]:[RouteID]],6,FALSE))</f>
        <v>PVT132</v>
      </c>
      <c r="AE3214" t="str" cm="1">
        <f t="array" ref="AE3214">_xlfn.IFS( NOT(ISNA(VLOOKUP(PrivateSchedule[[#This Row],[ow]],RTARoutes[[StageCodes]:[RouteID]],6,FALSE))), "O",  NOT(ISNA(VLOOKUP(PrivateSchedule[[#This Row],[re]],RTARoutes[[StageCodes]:[RouteID]],6,FALSE))), "R")</f>
        <v>O</v>
      </c>
      <c r="AF3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15" spans="2:33">
      <c r="O3215" s="171" t="s">
        <v>1890</v>
      </c>
      <c r="T3215" s="173" t="s">
        <v>2586</v>
      </c>
      <c r="U3215" t="str">
        <f t="shared" si="200"/>
        <v>MARGAO-SANGUEM</v>
      </c>
      <c r="V3215" s="163">
        <v>0.4826388888888889</v>
      </c>
      <c r="AA3215" s="165" t="str">
        <f t="shared" si="201"/>
        <v/>
      </c>
      <c r="AB3215" t="str">
        <f t="shared" si="202"/>
        <v>QPM</v>
      </c>
      <c r="AC3215" t="str">
        <f t="shared" si="203"/>
        <v>GA09U-5758</v>
      </c>
      <c r="AD3215" t="str">
        <f>_xlfn.IFNA(VLOOKUP(PrivateSchedule[[#This Row],[ow]],RTARoutes[[StageCodes]:[RouteID]],6,FALSE), VLOOKUP(PrivateSchedule[[#This Row],[re]],RTARoutes[[StageCodes]:[RouteID]],6,FALSE))</f>
        <v>PVT327</v>
      </c>
      <c r="AE3215" t="str" cm="1">
        <f t="array" ref="AE3215">_xlfn.IFS( NOT(ISNA(VLOOKUP(PrivateSchedule[[#This Row],[ow]],RTARoutes[[StageCodes]:[RouteID]],6,FALSE))), "O",  NOT(ISNA(VLOOKUP(PrivateSchedule[[#This Row],[re]],RTARoutes[[StageCodes]:[RouteID]],6,FALSE))), "R")</f>
        <v>O</v>
      </c>
      <c r="AF3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16" spans="2:33">
      <c r="O3216" s="171" t="s">
        <v>2586</v>
      </c>
      <c r="T3216" s="173" t="s">
        <v>1048</v>
      </c>
      <c r="U3216" t="str">
        <f t="shared" si="200"/>
        <v>SANGUEM-CURCHOREM</v>
      </c>
      <c r="V3216" s="163">
        <v>0.57291666666666663</v>
      </c>
      <c r="AA3216" s="165" t="str">
        <f t="shared" si="201"/>
        <v/>
      </c>
      <c r="AB3216" t="str">
        <f t="shared" si="202"/>
        <v>QPM</v>
      </c>
      <c r="AC3216" t="str">
        <f t="shared" si="203"/>
        <v>GA09U-5758</v>
      </c>
      <c r="AD3216" t="str">
        <f>_xlfn.IFNA(VLOOKUP(PrivateSchedule[[#This Row],[ow]],RTARoutes[[StageCodes]:[RouteID]],6,FALSE), VLOOKUP(PrivateSchedule[[#This Row],[re]],RTARoutes[[StageCodes]:[RouteID]],6,FALSE))</f>
        <v>PVT158</v>
      </c>
      <c r="AE3216" t="str" cm="1">
        <f t="array" ref="AE3216">_xlfn.IFS( NOT(ISNA(VLOOKUP(PrivateSchedule[[#This Row],[ow]],RTARoutes[[StageCodes]:[RouteID]],6,FALSE))), "O",  NOT(ISNA(VLOOKUP(PrivateSchedule[[#This Row],[re]],RTARoutes[[StageCodes]:[RouteID]],6,FALSE))), "R")</f>
        <v>R</v>
      </c>
      <c r="AF3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17" spans="2:33">
      <c r="D3217" s="172" t="s">
        <v>4600</v>
      </c>
      <c r="O3217" s="171" t="s">
        <v>1048</v>
      </c>
      <c r="T3217" s="173" t="s">
        <v>1890</v>
      </c>
      <c r="U3217" t="str">
        <f t="shared" si="200"/>
        <v>CURCHOREM-MARGAO</v>
      </c>
      <c r="V3217" s="163">
        <v>0.59027777777777779</v>
      </c>
      <c r="AA3217" s="165" t="str">
        <f t="shared" si="201"/>
        <v/>
      </c>
      <c r="AB3217" t="str">
        <f t="shared" si="202"/>
        <v>QPM</v>
      </c>
      <c r="AC3217" t="str">
        <f t="shared" si="203"/>
        <v>GA09U-5758</v>
      </c>
      <c r="AD3217" t="str">
        <f>_xlfn.IFNA(VLOOKUP(PrivateSchedule[[#This Row],[ow]],RTARoutes[[StageCodes]:[RouteID]],6,FALSE), VLOOKUP(PrivateSchedule[[#This Row],[re]],RTARoutes[[StageCodes]:[RouteID]],6,FALSE))</f>
        <v>PVT132</v>
      </c>
      <c r="AE3217" t="str" cm="1">
        <f t="array" ref="AE3217">_xlfn.IFS( NOT(ISNA(VLOOKUP(PrivateSchedule[[#This Row],[ow]],RTARoutes[[StageCodes]:[RouteID]],6,FALSE))), "O",  NOT(ISNA(VLOOKUP(PrivateSchedule[[#This Row],[re]],RTARoutes[[StageCodes]:[RouteID]],6,FALSE))), "R")</f>
        <v>O</v>
      </c>
      <c r="AF3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18" spans="2:33">
      <c r="O3218" s="171" t="s">
        <v>1890</v>
      </c>
      <c r="T3218" s="173" t="s">
        <v>2586</v>
      </c>
      <c r="U3218" t="str">
        <f t="shared" si="200"/>
        <v>MARGAO-SANGUEM</v>
      </c>
      <c r="V3218" s="163">
        <v>0.65277777777777779</v>
      </c>
      <c r="AA3218" s="165" t="str">
        <f t="shared" si="201"/>
        <v/>
      </c>
      <c r="AB3218" t="str">
        <f t="shared" si="202"/>
        <v>QPM</v>
      </c>
      <c r="AC3218" t="str">
        <f t="shared" si="203"/>
        <v>GA09U-5758</v>
      </c>
      <c r="AD3218" t="str">
        <f>_xlfn.IFNA(VLOOKUP(PrivateSchedule[[#This Row],[ow]],RTARoutes[[StageCodes]:[RouteID]],6,FALSE), VLOOKUP(PrivateSchedule[[#This Row],[re]],RTARoutes[[StageCodes]:[RouteID]],6,FALSE))</f>
        <v>PVT327</v>
      </c>
      <c r="AE3218" t="str" cm="1">
        <f t="array" ref="AE3218">_xlfn.IFS( NOT(ISNA(VLOOKUP(PrivateSchedule[[#This Row],[ow]],RTARoutes[[StageCodes]:[RouteID]],6,FALSE))), "O",  NOT(ISNA(VLOOKUP(PrivateSchedule[[#This Row],[re]],RTARoutes[[StageCodes]:[RouteID]],6,FALSE))), "R")</f>
        <v>O</v>
      </c>
      <c r="AF3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19" spans="2:33">
      <c r="O3219" s="171" t="s">
        <v>2586</v>
      </c>
      <c r="T3219" s="173" t="s">
        <v>1048</v>
      </c>
      <c r="U3219" t="str">
        <f t="shared" si="200"/>
        <v>SANGUEM-CURCHOREM</v>
      </c>
      <c r="V3219" s="163">
        <v>0.71527777777777779</v>
      </c>
      <c r="AA3219" s="165" t="str">
        <f t="shared" si="201"/>
        <v/>
      </c>
      <c r="AB3219" t="str">
        <f t="shared" si="202"/>
        <v>QPM</v>
      </c>
      <c r="AC3219" t="str">
        <f t="shared" si="203"/>
        <v>GA09U-5758</v>
      </c>
      <c r="AD3219" t="str">
        <f>_xlfn.IFNA(VLOOKUP(PrivateSchedule[[#This Row],[ow]],RTARoutes[[StageCodes]:[RouteID]],6,FALSE), VLOOKUP(PrivateSchedule[[#This Row],[re]],RTARoutes[[StageCodes]:[RouteID]],6,FALSE))</f>
        <v>PVT158</v>
      </c>
      <c r="AE3219" t="str" cm="1">
        <f t="array" ref="AE3219">_xlfn.IFS( NOT(ISNA(VLOOKUP(PrivateSchedule[[#This Row],[ow]],RTARoutes[[StageCodes]:[RouteID]],6,FALSE))), "O",  NOT(ISNA(VLOOKUP(PrivateSchedule[[#This Row],[re]],RTARoutes[[StageCodes]:[RouteID]],6,FALSE))), "R")</f>
        <v>R</v>
      </c>
      <c r="AF3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20" spans="2:33">
      <c r="O3220" s="171" t="s">
        <v>1048</v>
      </c>
      <c r="T3220" s="173" t="s">
        <v>1890</v>
      </c>
      <c r="U3220" t="str">
        <f t="shared" si="200"/>
        <v>CURCHOREM-MARGAO</v>
      </c>
      <c r="V3220" s="163">
        <v>0.73263888888888884</v>
      </c>
      <c r="AA3220" s="165" t="str">
        <f t="shared" si="201"/>
        <v/>
      </c>
      <c r="AB3220" t="str">
        <f t="shared" si="202"/>
        <v>QPM</v>
      </c>
      <c r="AC3220" t="str">
        <f t="shared" si="203"/>
        <v>GA09U-5758</v>
      </c>
      <c r="AD3220" t="str">
        <f>_xlfn.IFNA(VLOOKUP(PrivateSchedule[[#This Row],[ow]],RTARoutes[[StageCodes]:[RouteID]],6,FALSE), VLOOKUP(PrivateSchedule[[#This Row],[re]],RTARoutes[[StageCodes]:[RouteID]],6,FALSE))</f>
        <v>PVT132</v>
      </c>
      <c r="AE3220" t="str" cm="1">
        <f t="array" ref="AE3220">_xlfn.IFS( NOT(ISNA(VLOOKUP(PrivateSchedule[[#This Row],[ow]],RTARoutes[[StageCodes]:[RouteID]],6,FALSE))), "O",  NOT(ISNA(VLOOKUP(PrivateSchedule[[#This Row],[re]],RTARoutes[[StageCodes]:[RouteID]],6,FALSE))), "R")</f>
        <v>O</v>
      </c>
      <c r="AF3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21" spans="2:33">
      <c r="O3221" s="171" t="s">
        <v>1890</v>
      </c>
      <c r="T3221" s="173" t="s">
        <v>2586</v>
      </c>
      <c r="U3221" t="str">
        <f t="shared" si="200"/>
        <v>MARGAO-SANGUEM</v>
      </c>
      <c r="V3221" s="163">
        <v>0.79166666666666663</v>
      </c>
      <c r="AA3221" s="165" t="str">
        <f t="shared" si="201"/>
        <v/>
      </c>
      <c r="AB3221" t="str">
        <f t="shared" si="202"/>
        <v>QPM</v>
      </c>
      <c r="AC3221" t="str">
        <f t="shared" si="203"/>
        <v>GA09U-5758</v>
      </c>
      <c r="AD3221" t="str">
        <f>_xlfn.IFNA(VLOOKUP(PrivateSchedule[[#This Row],[ow]],RTARoutes[[StageCodes]:[RouteID]],6,FALSE), VLOOKUP(PrivateSchedule[[#This Row],[re]],RTARoutes[[StageCodes]:[RouteID]],6,FALSE))</f>
        <v>PVT327</v>
      </c>
      <c r="AE3221" t="str" cm="1">
        <f t="array" ref="AE3221">_xlfn.IFS( NOT(ISNA(VLOOKUP(PrivateSchedule[[#This Row],[ow]],RTARoutes[[StageCodes]:[RouteID]],6,FALSE))), "O",  NOT(ISNA(VLOOKUP(PrivateSchedule[[#This Row],[re]],RTARoutes[[StageCodes]:[RouteID]],6,FALSE))), "R")</f>
        <v>O</v>
      </c>
      <c r="AF3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22" spans="2:33">
      <c r="B3222" s="171" t="s">
        <v>4601</v>
      </c>
      <c r="C3222" s="172" t="s">
        <v>4602</v>
      </c>
      <c r="E3222" s="176">
        <v>38930</v>
      </c>
      <c r="F3222" s="177">
        <v>44408</v>
      </c>
      <c r="G3222" s="171" t="s">
        <v>4603</v>
      </c>
      <c r="J3222" s="171" t="s">
        <v>4604</v>
      </c>
      <c r="L3222" s="172" t="s">
        <v>16</v>
      </c>
      <c r="M3222" s="198">
        <v>28</v>
      </c>
      <c r="N3222" s="199">
        <v>11</v>
      </c>
      <c r="O3222" s="171" t="s">
        <v>3536</v>
      </c>
      <c r="T3222" s="173" t="s">
        <v>1048</v>
      </c>
      <c r="U3222" t="str">
        <f t="shared" si="200"/>
        <v>Voldev-CURCHOREM</v>
      </c>
      <c r="V3222" s="163">
        <v>0.30555555555555558</v>
      </c>
      <c r="AA3222" s="165" t="str">
        <f t="shared" si="201"/>
        <v/>
      </c>
      <c r="AB3222" t="str">
        <f t="shared" si="202"/>
        <v>QPM</v>
      </c>
      <c r="AC3222" t="str">
        <f t="shared" si="203"/>
        <v>GA02T-4634</v>
      </c>
      <c r="AD3222" t="str">
        <f>_xlfn.IFNA(VLOOKUP(PrivateSchedule[[#This Row],[ow]],RTARoutes[[StageCodes]:[RouteID]],6,FALSE), VLOOKUP(PrivateSchedule[[#This Row],[re]],RTARoutes[[StageCodes]:[RouteID]],6,FALSE))</f>
        <v>PVT166</v>
      </c>
      <c r="AE3222" t="str" cm="1">
        <f t="array" ref="AE3222">_xlfn.IFS( NOT(ISNA(VLOOKUP(PrivateSchedule[[#This Row],[ow]],RTARoutes[[StageCodes]:[RouteID]],6,FALSE))), "O",  NOT(ISNA(VLOOKUP(PrivateSchedule[[#This Row],[re]],RTARoutes[[StageCodes]:[RouteID]],6,FALSE))), "R")</f>
        <v>R</v>
      </c>
      <c r="AF3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VDV-*CUR</v>
      </c>
      <c r="AG3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CUR-*VDV</v>
      </c>
    </row>
    <row r="3223" spans="2:33">
      <c r="O3223" s="171" t="s">
        <v>1048</v>
      </c>
      <c r="T3223" s="173" t="s">
        <v>2247</v>
      </c>
      <c r="U3223" t="str">
        <f t="shared" si="200"/>
        <v>CURCHOREM-PANAJI</v>
      </c>
      <c r="V3223" s="163">
        <v>0.3576388888888889</v>
      </c>
      <c r="AA3223" s="165" t="str">
        <f t="shared" si="201"/>
        <v/>
      </c>
      <c r="AB3223" t="str">
        <f t="shared" si="202"/>
        <v>QPM</v>
      </c>
      <c r="AC3223" t="str">
        <f t="shared" si="203"/>
        <v>GA02T-4634</v>
      </c>
      <c r="AD3223" t="str">
        <f>_xlfn.IFNA(VLOOKUP(PrivateSchedule[[#This Row],[ow]],RTARoutes[[StageCodes]:[RouteID]],6,FALSE), VLOOKUP(PrivateSchedule[[#This Row],[re]],RTARoutes[[StageCodes]:[RouteID]],6,FALSE))</f>
        <v>PVT154</v>
      </c>
      <c r="AE3223" t="str" cm="1">
        <f t="array" ref="AE3223">_xlfn.IFS( NOT(ISNA(VLOOKUP(PrivateSchedule[[#This Row],[ow]],RTARoutes[[StageCodes]:[RouteID]],6,FALSE))), "O",  NOT(ISNA(VLOOKUP(PrivateSchedule[[#This Row],[re]],RTARoutes[[StageCodes]:[RouteID]],6,FALSE))), "R")</f>
        <v>O</v>
      </c>
      <c r="AF3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CUR-*PNJ</v>
      </c>
      <c r="AG3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</v>
      </c>
    </row>
    <row r="3224" spans="2:33">
      <c r="O3224" s="171" t="s">
        <v>2247</v>
      </c>
      <c r="T3224" s="173" t="s">
        <v>2374</v>
      </c>
      <c r="U3224" t="str">
        <f t="shared" si="200"/>
        <v>PANAJI-PONDA</v>
      </c>
      <c r="V3224" s="163">
        <v>0.4513888888888889</v>
      </c>
      <c r="AA3224" s="165" t="str">
        <f t="shared" si="201"/>
        <v/>
      </c>
      <c r="AB3224" t="str">
        <f t="shared" si="202"/>
        <v>QPM</v>
      </c>
      <c r="AC3224" t="str">
        <f t="shared" si="203"/>
        <v>GA02T-4634</v>
      </c>
      <c r="AD3224" t="str">
        <f>_xlfn.IFNA(VLOOKUP(PrivateSchedule[[#This Row],[ow]],RTARoutes[[StageCodes]:[RouteID]],6,FALSE), VLOOKUP(PrivateSchedule[[#This Row],[re]],RTARoutes[[StageCodes]:[RouteID]],6,FALSE))</f>
        <v>PVT404</v>
      </c>
      <c r="AE3224" t="str" cm="1">
        <f t="array" ref="AE3224">_xlfn.IFS( NOT(ISNA(VLOOKUP(PrivateSchedule[[#This Row],[ow]],RTARoutes[[StageCodes]:[RouteID]],6,FALSE))), "O",  NOT(ISNA(VLOOKUP(PrivateSchedule[[#This Row],[re]],RTARoutes[[StageCodes]:[RouteID]],6,FALSE))), "R")</f>
        <v>O</v>
      </c>
      <c r="AF3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3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3225" spans="2:33">
      <c r="O3225" s="171" t="s">
        <v>2374</v>
      </c>
      <c r="T3225" s="173" t="s">
        <v>1048</v>
      </c>
      <c r="U3225" t="str">
        <f t="shared" si="200"/>
        <v>PONDA-CURCHOREM</v>
      </c>
      <c r="V3225" s="163">
        <v>0.49652777777777779</v>
      </c>
      <c r="AA3225" s="165" t="str">
        <f t="shared" si="201"/>
        <v/>
      </c>
      <c r="AB3225" t="str">
        <f t="shared" si="202"/>
        <v>QPM</v>
      </c>
      <c r="AC3225" t="str">
        <f t="shared" si="203"/>
        <v>GA02T-4634</v>
      </c>
      <c r="AD3225" t="str">
        <f>_xlfn.IFNA(VLOOKUP(PrivateSchedule[[#This Row],[ow]],RTARoutes[[StageCodes]:[RouteID]],6,FALSE), VLOOKUP(PrivateSchedule[[#This Row],[re]],RTARoutes[[StageCodes]:[RouteID]],6,FALSE))</f>
        <v>PVT153</v>
      </c>
      <c r="AE3225" t="str" cm="1">
        <f t="array" ref="AE3225">_xlfn.IFS( NOT(ISNA(VLOOKUP(PrivateSchedule[[#This Row],[ow]],RTARoutes[[StageCodes]:[RouteID]],6,FALSE))), "O",  NOT(ISNA(VLOOKUP(PrivateSchedule[[#This Row],[re]],RTARoutes[[StageCodes]:[RouteID]],6,FALSE))), "R")</f>
        <v>O</v>
      </c>
      <c r="AF3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226" spans="2:33">
      <c r="O3226" s="171" t="s">
        <v>1048</v>
      </c>
      <c r="T3226" s="173" t="s">
        <v>1535</v>
      </c>
      <c r="U3226" t="str">
        <f t="shared" si="200"/>
        <v>CURCHOREM-KALAY</v>
      </c>
      <c r="V3226" s="163">
        <v>0.54861111111111116</v>
      </c>
      <c r="AA3226" s="165" t="str">
        <f t="shared" si="201"/>
        <v/>
      </c>
      <c r="AB3226" t="str">
        <f t="shared" si="202"/>
        <v>QPM</v>
      </c>
      <c r="AC3226" t="str">
        <f t="shared" si="203"/>
        <v>GA02T-4634</v>
      </c>
      <c r="AD3226" t="str">
        <f>_xlfn.IFNA(VLOOKUP(PrivateSchedule[[#This Row],[ow]],RTARoutes[[StageCodes]:[RouteID]],6,FALSE), VLOOKUP(PrivateSchedule[[#This Row],[re]],RTARoutes[[StageCodes]:[RouteID]],6,FALSE))</f>
        <v>PVT139</v>
      </c>
      <c r="AE3226" t="str" cm="1">
        <f t="array" ref="AE3226">_xlfn.IFS( NOT(ISNA(VLOOKUP(PrivateSchedule[[#This Row],[ow]],RTARoutes[[StageCodes]:[RouteID]],6,FALSE))), "O",  NOT(ISNA(VLOOKUP(PrivateSchedule[[#This Row],[re]],RTARoutes[[StageCodes]:[RouteID]],6,FALSE))), "R")</f>
        <v>O</v>
      </c>
      <c r="AF3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227" spans="2:33">
      <c r="O3227" s="171" t="s">
        <v>1535</v>
      </c>
      <c r="T3227" s="173" t="s">
        <v>1048</v>
      </c>
      <c r="U3227" t="str">
        <f t="shared" si="200"/>
        <v>KALAY-CURCHOREM</v>
      </c>
      <c r="V3227" s="163">
        <v>0.57638888888888884</v>
      </c>
      <c r="AA3227" s="165" t="str">
        <f t="shared" si="201"/>
        <v/>
      </c>
      <c r="AB3227" t="str">
        <f t="shared" si="202"/>
        <v>QPM</v>
      </c>
      <c r="AC3227" t="str">
        <f t="shared" si="203"/>
        <v>GA02T-4634</v>
      </c>
      <c r="AD3227" t="str">
        <f>_xlfn.IFNA(VLOOKUP(PrivateSchedule[[#This Row],[ow]],RTARoutes[[StageCodes]:[RouteID]],6,FALSE), VLOOKUP(PrivateSchedule[[#This Row],[re]],RTARoutes[[StageCodes]:[RouteID]],6,FALSE))</f>
        <v>PVT139</v>
      </c>
      <c r="AE3227" t="str" cm="1">
        <f t="array" ref="AE3227">_xlfn.IFS( NOT(ISNA(VLOOKUP(PrivateSchedule[[#This Row],[ow]],RTARoutes[[StageCodes]:[RouteID]],6,FALSE))), "O",  NOT(ISNA(VLOOKUP(PrivateSchedule[[#This Row],[re]],RTARoutes[[StageCodes]:[RouteID]],6,FALSE))), "R")</f>
        <v>R</v>
      </c>
      <c r="AF3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KLY-*CUR</v>
      </c>
      <c r="AG3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CUR-*KLY</v>
      </c>
    </row>
    <row r="3228" spans="2:33">
      <c r="O3228" s="171" t="s">
        <v>1048</v>
      </c>
      <c r="T3228" s="173" t="s">
        <v>2374</v>
      </c>
      <c r="U3228" t="str">
        <f t="shared" si="200"/>
        <v>CURCHOREM-PONDA</v>
      </c>
      <c r="V3228" s="163">
        <v>0.62847222222222221</v>
      </c>
      <c r="AA3228" s="165" t="str">
        <f t="shared" si="201"/>
        <v/>
      </c>
      <c r="AB3228" t="str">
        <f t="shared" si="202"/>
        <v>QPM</v>
      </c>
      <c r="AC3228" t="str">
        <f t="shared" si="203"/>
        <v>GA02T-4634</v>
      </c>
      <c r="AD3228" t="str">
        <f>_xlfn.IFNA(VLOOKUP(PrivateSchedule[[#This Row],[ow]],RTARoutes[[StageCodes]:[RouteID]],6,FALSE), VLOOKUP(PrivateSchedule[[#This Row],[re]],RTARoutes[[StageCodes]:[RouteID]],6,FALSE))</f>
        <v>PVT153</v>
      </c>
      <c r="AE3228" t="str" cm="1">
        <f t="array" ref="AE3228">_xlfn.IFS( NOT(ISNA(VLOOKUP(PrivateSchedule[[#This Row],[ow]],RTARoutes[[StageCodes]:[RouteID]],6,FALSE))), "O",  NOT(ISNA(VLOOKUP(PrivateSchedule[[#This Row],[re]],RTARoutes[[StageCodes]:[RouteID]],6,FALSE))), "R")</f>
        <v>R</v>
      </c>
      <c r="AF3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3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3229" spans="2:33">
      <c r="O3229" s="171" t="s">
        <v>2374</v>
      </c>
      <c r="T3229" s="173" t="s">
        <v>1048</v>
      </c>
      <c r="U3229" t="str">
        <f t="shared" si="200"/>
        <v>PONDA-CURCHOREM</v>
      </c>
      <c r="V3229" s="163">
        <v>0.72569444444444442</v>
      </c>
      <c r="AA3229" s="165" t="str">
        <f t="shared" si="201"/>
        <v/>
      </c>
      <c r="AB3229" t="str">
        <f t="shared" si="202"/>
        <v>QPM</v>
      </c>
      <c r="AC3229" t="str">
        <f t="shared" si="203"/>
        <v>GA02T-4634</v>
      </c>
      <c r="AD3229" t="str">
        <f>_xlfn.IFNA(VLOOKUP(PrivateSchedule[[#This Row],[ow]],RTARoutes[[StageCodes]:[RouteID]],6,FALSE), VLOOKUP(PrivateSchedule[[#This Row],[re]],RTARoutes[[StageCodes]:[RouteID]],6,FALSE))</f>
        <v>PVT153</v>
      </c>
      <c r="AE3229" t="str" cm="1">
        <f t="array" ref="AE3229">_xlfn.IFS( NOT(ISNA(VLOOKUP(PrivateSchedule[[#This Row],[ow]],RTARoutes[[StageCodes]:[RouteID]],6,FALSE))), "O",  NOT(ISNA(VLOOKUP(PrivateSchedule[[#This Row],[re]],RTARoutes[[StageCodes]:[RouteID]],6,FALSE))), "R")</f>
        <v>O</v>
      </c>
      <c r="AF3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230" spans="2:33">
      <c r="O3230" s="171" t="s">
        <v>1048</v>
      </c>
      <c r="T3230" s="173" t="s">
        <v>3536</v>
      </c>
      <c r="U3230" t="str">
        <f t="shared" si="200"/>
        <v>CURCHOREM-Voldev</v>
      </c>
      <c r="V3230" s="163">
        <v>0.77083333333333337</v>
      </c>
      <c r="AA3230" s="165" t="str">
        <f t="shared" si="201"/>
        <v/>
      </c>
      <c r="AB3230" t="str">
        <f t="shared" si="202"/>
        <v>QPM</v>
      </c>
      <c r="AC3230" t="str">
        <f t="shared" si="203"/>
        <v>GA02T-4634</v>
      </c>
      <c r="AD3230" t="str">
        <f>_xlfn.IFNA(VLOOKUP(PrivateSchedule[[#This Row],[ow]],RTARoutes[[StageCodes]:[RouteID]],6,FALSE), VLOOKUP(PrivateSchedule[[#This Row],[re]],RTARoutes[[StageCodes]:[RouteID]],6,FALSE))</f>
        <v>PVT166</v>
      </c>
      <c r="AE3230" t="str" cm="1">
        <f t="array" ref="AE3230">_xlfn.IFS( NOT(ISNA(VLOOKUP(PrivateSchedule[[#This Row],[ow]],RTARoutes[[StageCodes]:[RouteID]],6,FALSE))), "O",  NOT(ISNA(VLOOKUP(PrivateSchedule[[#This Row],[re]],RTARoutes[[StageCodes]:[RouteID]],6,FALSE))), "R")</f>
        <v>O</v>
      </c>
      <c r="AF3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CUR-*VDV</v>
      </c>
      <c r="AG3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VDV-*CUR</v>
      </c>
    </row>
    <row r="3231" spans="2:33">
      <c r="B3231" s="171" t="s">
        <v>4605</v>
      </c>
      <c r="C3231" s="172" t="s">
        <v>4606</v>
      </c>
      <c r="E3231" s="176">
        <v>38896</v>
      </c>
      <c r="F3231" s="177" t="s">
        <v>4607</v>
      </c>
      <c r="G3231" s="171" t="s">
        <v>4608</v>
      </c>
      <c r="J3231" s="171" t="s">
        <v>4609</v>
      </c>
      <c r="L3231" s="172" t="s">
        <v>16</v>
      </c>
      <c r="M3231" s="198">
        <v>30</v>
      </c>
      <c r="N3231" s="199">
        <v>12</v>
      </c>
      <c r="O3231" s="171" t="s">
        <v>1983</v>
      </c>
      <c r="T3231" s="173" t="s">
        <v>2586</v>
      </c>
      <c r="U3231" t="str">
        <f t="shared" si="200"/>
        <v>MOLKORNEM-SANGUEM</v>
      </c>
      <c r="V3231" s="163">
        <v>0.3125</v>
      </c>
      <c r="AA3231" s="165" t="str">
        <f t="shared" si="201"/>
        <v/>
      </c>
      <c r="AB3231" t="str">
        <f t="shared" si="202"/>
        <v>QPM</v>
      </c>
      <c r="AC3231" t="str">
        <f t="shared" si="203"/>
        <v>GA08U- 4349</v>
      </c>
      <c r="AD3231" t="str">
        <f>_xlfn.IFNA(VLOOKUP(PrivateSchedule[[#This Row],[ow]],RTARoutes[[StageCodes]:[RouteID]],6,FALSE), VLOOKUP(PrivateSchedule[[#This Row],[re]],RTARoutes[[StageCodes]:[RouteID]],6,FALSE))</f>
        <v>PVT280</v>
      </c>
      <c r="AE3231" t="str" cm="1">
        <f t="array" ref="AE3231">_xlfn.IFS( NOT(ISNA(VLOOKUP(PrivateSchedule[[#This Row],[ow]],RTARoutes[[StageCodes]:[RouteID]],6,FALSE))), "O",  NOT(ISNA(VLOOKUP(PrivateSchedule[[#This Row],[re]],RTARoutes[[StageCodes]:[RouteID]],6,FALSE))), "R")</f>
        <v>O</v>
      </c>
      <c r="AF3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MKR-*SGM</v>
      </c>
      <c r="AG3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SGM-*MKR</v>
      </c>
    </row>
    <row r="3232" spans="2:33">
      <c r="O3232" s="171" t="s">
        <v>2586</v>
      </c>
      <c r="T3232" s="173" t="s">
        <v>1048</v>
      </c>
      <c r="U3232" t="str">
        <f t="shared" si="200"/>
        <v>SANGUEM-CURCHOREM</v>
      </c>
      <c r="V3232" s="163">
        <v>0.33333333333333331</v>
      </c>
      <c r="AA3232" s="165" t="str">
        <f t="shared" si="201"/>
        <v/>
      </c>
      <c r="AB3232" t="str">
        <f t="shared" si="202"/>
        <v>QPM</v>
      </c>
      <c r="AC3232" t="str">
        <f t="shared" si="203"/>
        <v>GA08U- 4349</v>
      </c>
      <c r="AD3232" t="str">
        <f>_xlfn.IFNA(VLOOKUP(PrivateSchedule[[#This Row],[ow]],RTARoutes[[StageCodes]:[RouteID]],6,FALSE), VLOOKUP(PrivateSchedule[[#This Row],[re]],RTARoutes[[StageCodes]:[RouteID]],6,FALSE))</f>
        <v>PVT158</v>
      </c>
      <c r="AE3232" t="str" cm="1">
        <f t="array" ref="AE3232">_xlfn.IFS( NOT(ISNA(VLOOKUP(PrivateSchedule[[#This Row],[ow]],RTARoutes[[StageCodes]:[RouteID]],6,FALSE))), "O",  NOT(ISNA(VLOOKUP(PrivateSchedule[[#This Row],[re]],RTARoutes[[StageCodes]:[RouteID]],6,FALSE))), "R")</f>
        <v>R</v>
      </c>
      <c r="AF3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33" spans="2:33">
      <c r="O3233" s="171" t="s">
        <v>1048</v>
      </c>
      <c r="T3233" s="173" t="s">
        <v>1890</v>
      </c>
      <c r="U3233" t="str">
        <f t="shared" si="200"/>
        <v>CURCHOREM-MARGAO</v>
      </c>
      <c r="V3233" s="163">
        <v>0.35416666666666669</v>
      </c>
      <c r="AA3233" s="165" t="str">
        <f t="shared" si="201"/>
        <v/>
      </c>
      <c r="AB3233" t="str">
        <f t="shared" si="202"/>
        <v>QPM</v>
      </c>
      <c r="AC3233" t="str">
        <f t="shared" si="203"/>
        <v>GA08U- 4349</v>
      </c>
      <c r="AD3233" t="str">
        <f>_xlfn.IFNA(VLOOKUP(PrivateSchedule[[#This Row],[ow]],RTARoutes[[StageCodes]:[RouteID]],6,FALSE), VLOOKUP(PrivateSchedule[[#This Row],[re]],RTARoutes[[StageCodes]:[RouteID]],6,FALSE))</f>
        <v>PVT132</v>
      </c>
      <c r="AE3233" t="str" cm="1">
        <f t="array" ref="AE3233">_xlfn.IFS( NOT(ISNA(VLOOKUP(PrivateSchedule[[#This Row],[ow]],RTARoutes[[StageCodes]:[RouteID]],6,FALSE))), "O",  NOT(ISNA(VLOOKUP(PrivateSchedule[[#This Row],[re]],RTARoutes[[StageCodes]:[RouteID]],6,FALSE))), "R")</f>
        <v>O</v>
      </c>
      <c r="AF3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34" spans="2:33">
      <c r="O3234" s="171" t="s">
        <v>1890</v>
      </c>
      <c r="T3234" s="173" t="s">
        <v>2586</v>
      </c>
      <c r="U3234" t="str">
        <f t="shared" si="200"/>
        <v>MARGAO-SANGUEM</v>
      </c>
      <c r="V3234" s="163">
        <v>0.40277777777777779</v>
      </c>
      <c r="AA3234" s="165" t="str">
        <f t="shared" si="201"/>
        <v/>
      </c>
      <c r="AB3234" t="str">
        <f t="shared" si="202"/>
        <v>QPM</v>
      </c>
      <c r="AC3234" t="str">
        <f t="shared" si="203"/>
        <v>GA08U- 4349</v>
      </c>
      <c r="AD3234" t="str">
        <f>_xlfn.IFNA(VLOOKUP(PrivateSchedule[[#This Row],[ow]],RTARoutes[[StageCodes]:[RouteID]],6,FALSE), VLOOKUP(PrivateSchedule[[#This Row],[re]],RTARoutes[[StageCodes]:[RouteID]],6,FALSE))</f>
        <v>PVT327</v>
      </c>
      <c r="AE3234" t="str" cm="1">
        <f t="array" ref="AE3234">_xlfn.IFS( NOT(ISNA(VLOOKUP(PrivateSchedule[[#This Row],[ow]],RTARoutes[[StageCodes]:[RouteID]],6,FALSE))), "O",  NOT(ISNA(VLOOKUP(PrivateSchedule[[#This Row],[re]],RTARoutes[[StageCodes]:[RouteID]],6,FALSE))), "R")</f>
        <v>O</v>
      </c>
      <c r="AF3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35" spans="2:33">
      <c r="O3235" s="171" t="s">
        <v>2586</v>
      </c>
      <c r="T3235" s="173" t="s">
        <v>1048</v>
      </c>
      <c r="U3235" t="str">
        <f t="shared" si="200"/>
        <v>SANGUEM-CURCHOREM</v>
      </c>
      <c r="V3235" s="163">
        <v>0.47222222222222221</v>
      </c>
      <c r="AA3235" s="165" t="str">
        <f t="shared" si="201"/>
        <v/>
      </c>
      <c r="AB3235" t="str">
        <f t="shared" si="202"/>
        <v>QPM</v>
      </c>
      <c r="AC3235" t="str">
        <f t="shared" si="203"/>
        <v>GA08U- 4349</v>
      </c>
      <c r="AD3235" t="str">
        <f>_xlfn.IFNA(VLOOKUP(PrivateSchedule[[#This Row],[ow]],RTARoutes[[StageCodes]:[RouteID]],6,FALSE), VLOOKUP(PrivateSchedule[[#This Row],[re]],RTARoutes[[StageCodes]:[RouteID]],6,FALSE))</f>
        <v>PVT158</v>
      </c>
      <c r="AE3235" t="str" cm="1">
        <f t="array" ref="AE3235">_xlfn.IFS( NOT(ISNA(VLOOKUP(PrivateSchedule[[#This Row],[ow]],RTARoutes[[StageCodes]:[RouteID]],6,FALSE))), "O",  NOT(ISNA(VLOOKUP(PrivateSchedule[[#This Row],[re]],RTARoutes[[StageCodes]:[RouteID]],6,FALSE))), "R")</f>
        <v>R</v>
      </c>
      <c r="AF3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36" spans="2:33">
      <c r="O3236" s="171" t="s">
        <v>1048</v>
      </c>
      <c r="T3236" s="173" t="s">
        <v>1890</v>
      </c>
      <c r="U3236" t="str">
        <f t="shared" si="200"/>
        <v>CURCHOREM-MARGAO</v>
      </c>
      <c r="V3236" s="163">
        <v>0.4861111111111111</v>
      </c>
      <c r="AA3236" s="165" t="str">
        <f t="shared" si="201"/>
        <v/>
      </c>
      <c r="AB3236" t="str">
        <f t="shared" si="202"/>
        <v>QPM</v>
      </c>
      <c r="AC3236" t="str">
        <f t="shared" si="203"/>
        <v>GA08U- 4349</v>
      </c>
      <c r="AD3236" t="str">
        <f>_xlfn.IFNA(VLOOKUP(PrivateSchedule[[#This Row],[ow]],RTARoutes[[StageCodes]:[RouteID]],6,FALSE), VLOOKUP(PrivateSchedule[[#This Row],[re]],RTARoutes[[StageCodes]:[RouteID]],6,FALSE))</f>
        <v>PVT132</v>
      </c>
      <c r="AE3236" t="str" cm="1">
        <f t="array" ref="AE3236">_xlfn.IFS( NOT(ISNA(VLOOKUP(PrivateSchedule[[#This Row],[ow]],RTARoutes[[StageCodes]:[RouteID]],6,FALSE))), "O",  NOT(ISNA(VLOOKUP(PrivateSchedule[[#This Row],[re]],RTARoutes[[StageCodes]:[RouteID]],6,FALSE))), "R")</f>
        <v>O</v>
      </c>
      <c r="AF3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37" spans="2:33">
      <c r="O3237" s="171" t="s">
        <v>1890</v>
      </c>
      <c r="T3237" s="173" t="s">
        <v>2586</v>
      </c>
      <c r="U3237" t="str">
        <f t="shared" si="200"/>
        <v>MARGAO-SANGUEM</v>
      </c>
      <c r="V3237" s="163">
        <v>0.56597222222222221</v>
      </c>
      <c r="AA3237" s="165" t="str">
        <f t="shared" si="201"/>
        <v/>
      </c>
      <c r="AB3237" t="str">
        <f t="shared" si="202"/>
        <v>QPM</v>
      </c>
      <c r="AC3237" t="str">
        <f t="shared" si="203"/>
        <v>GA08U- 4349</v>
      </c>
      <c r="AD3237" t="str">
        <f>_xlfn.IFNA(VLOOKUP(PrivateSchedule[[#This Row],[ow]],RTARoutes[[StageCodes]:[RouteID]],6,FALSE), VLOOKUP(PrivateSchedule[[#This Row],[re]],RTARoutes[[StageCodes]:[RouteID]],6,FALSE))</f>
        <v>PVT327</v>
      </c>
      <c r="AE3237" t="str" cm="1">
        <f t="array" ref="AE3237">_xlfn.IFS( NOT(ISNA(VLOOKUP(PrivateSchedule[[#This Row],[ow]],RTARoutes[[StageCodes]:[RouteID]],6,FALSE))), "O",  NOT(ISNA(VLOOKUP(PrivateSchedule[[#This Row],[re]],RTARoutes[[StageCodes]:[RouteID]],6,FALSE))), "R")</f>
        <v>O</v>
      </c>
      <c r="AF3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38" spans="2:33">
      <c r="O3238" s="171" t="s">
        <v>2586</v>
      </c>
      <c r="T3238" s="173" t="s">
        <v>1048</v>
      </c>
      <c r="U3238" t="str">
        <f t="shared" si="200"/>
        <v>SANGUEM-CURCHOREM</v>
      </c>
      <c r="V3238" s="163">
        <v>0.62847222222222221</v>
      </c>
      <c r="AA3238" s="165" t="str">
        <f t="shared" si="201"/>
        <v/>
      </c>
      <c r="AB3238" t="str">
        <f t="shared" si="202"/>
        <v>QPM</v>
      </c>
      <c r="AC3238" t="str">
        <f t="shared" si="203"/>
        <v>GA08U- 4349</v>
      </c>
      <c r="AD3238" t="str">
        <f>_xlfn.IFNA(VLOOKUP(PrivateSchedule[[#This Row],[ow]],RTARoutes[[StageCodes]:[RouteID]],6,FALSE), VLOOKUP(PrivateSchedule[[#This Row],[re]],RTARoutes[[StageCodes]:[RouteID]],6,FALSE))</f>
        <v>PVT158</v>
      </c>
      <c r="AE3238" t="str" cm="1">
        <f t="array" ref="AE3238">_xlfn.IFS( NOT(ISNA(VLOOKUP(PrivateSchedule[[#This Row],[ow]],RTARoutes[[StageCodes]:[RouteID]],6,FALSE))), "O",  NOT(ISNA(VLOOKUP(PrivateSchedule[[#This Row],[re]],RTARoutes[[StageCodes]:[RouteID]],6,FALSE))), "R")</f>
        <v>R</v>
      </c>
      <c r="AF3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39" spans="2:33">
      <c r="O3239" s="171" t="s">
        <v>1048</v>
      </c>
      <c r="T3239" s="173" t="s">
        <v>1890</v>
      </c>
      <c r="U3239" t="str">
        <f t="shared" si="200"/>
        <v>CURCHOREM-MARGAO</v>
      </c>
      <c r="V3239" s="163">
        <v>0.64930555555555558</v>
      </c>
      <c r="AA3239" s="165" t="str">
        <f t="shared" si="201"/>
        <v/>
      </c>
      <c r="AB3239" t="str">
        <f t="shared" si="202"/>
        <v>QPM</v>
      </c>
      <c r="AC3239" t="str">
        <f t="shared" si="203"/>
        <v>GA08U- 4349</v>
      </c>
      <c r="AD3239" t="str">
        <f>_xlfn.IFNA(VLOOKUP(PrivateSchedule[[#This Row],[ow]],RTARoutes[[StageCodes]:[RouteID]],6,FALSE), VLOOKUP(PrivateSchedule[[#This Row],[re]],RTARoutes[[StageCodes]:[RouteID]],6,FALSE))</f>
        <v>PVT132</v>
      </c>
      <c r="AE3239" t="str" cm="1">
        <f t="array" ref="AE3239">_xlfn.IFS( NOT(ISNA(VLOOKUP(PrivateSchedule[[#This Row],[ow]],RTARoutes[[StageCodes]:[RouteID]],6,FALSE))), "O",  NOT(ISNA(VLOOKUP(PrivateSchedule[[#This Row],[re]],RTARoutes[[StageCodes]:[RouteID]],6,FALSE))), "R")</f>
        <v>O</v>
      </c>
      <c r="AF3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40" spans="2:33">
      <c r="O3240" s="171" t="s">
        <v>1890</v>
      </c>
      <c r="T3240" s="173" t="s">
        <v>1048</v>
      </c>
      <c r="U3240" t="str">
        <f t="shared" si="200"/>
        <v>MARGAO-CURCHOREM</v>
      </c>
      <c r="V3240" s="163">
        <v>0.71875</v>
      </c>
      <c r="AA3240" s="165" t="str">
        <f t="shared" si="201"/>
        <v/>
      </c>
      <c r="AB3240" t="str">
        <f t="shared" si="202"/>
        <v>QPM</v>
      </c>
      <c r="AC3240" t="str">
        <f t="shared" si="203"/>
        <v>GA08U- 4349</v>
      </c>
      <c r="AD3240" t="str">
        <f>_xlfn.IFNA(VLOOKUP(PrivateSchedule[[#This Row],[ow]],RTARoutes[[StageCodes]:[RouteID]],6,FALSE), VLOOKUP(PrivateSchedule[[#This Row],[re]],RTARoutes[[StageCodes]:[RouteID]],6,FALSE))</f>
        <v>PVT132</v>
      </c>
      <c r="AE3240" t="str" cm="1">
        <f t="array" ref="AE3240">_xlfn.IFS( NOT(ISNA(VLOOKUP(PrivateSchedule[[#This Row],[ow]],RTARoutes[[StageCodes]:[RouteID]],6,FALSE))), "O",  NOT(ISNA(VLOOKUP(PrivateSchedule[[#This Row],[re]],RTARoutes[[StageCodes]:[RouteID]],6,FALSE))), "R")</f>
        <v>R</v>
      </c>
      <c r="AF3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41" spans="2:33">
      <c r="O3241" s="171" t="s">
        <v>1048</v>
      </c>
      <c r="T3241" s="173" t="s">
        <v>1983</v>
      </c>
      <c r="U3241" t="str">
        <f t="shared" si="200"/>
        <v>CURCHOREM-MOLKORNEM</v>
      </c>
      <c r="V3241" s="163">
        <v>0.77083333333333337</v>
      </c>
      <c r="AA3241" s="165" t="str">
        <f t="shared" si="201"/>
        <v/>
      </c>
      <c r="AB3241" t="str">
        <f t="shared" si="202"/>
        <v>QPM</v>
      </c>
      <c r="AC3241" t="str">
        <f t="shared" si="203"/>
        <v>GA08U- 4349</v>
      </c>
      <c r="AD3241" t="str">
        <f>_xlfn.IFNA(VLOOKUP(PrivateSchedule[[#This Row],[ow]],RTARoutes[[StageCodes]:[RouteID]],6,FALSE), VLOOKUP(PrivateSchedule[[#This Row],[re]],RTARoutes[[StageCodes]:[RouteID]],6,FALSE))</f>
        <v>PVT145</v>
      </c>
      <c r="AE3241" t="str" cm="1">
        <f t="array" ref="AE3241">_xlfn.IFS( NOT(ISNA(VLOOKUP(PrivateSchedule[[#This Row],[ow]],RTARoutes[[StageCodes]:[RouteID]],6,FALSE))), "O",  NOT(ISNA(VLOOKUP(PrivateSchedule[[#This Row],[re]],RTARoutes[[StageCodes]:[RouteID]],6,FALSE))), "R")</f>
        <v>O</v>
      </c>
      <c r="AF3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CUR-*MKR</v>
      </c>
      <c r="AG3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MKR-*CUR</v>
      </c>
    </row>
    <row r="3242" spans="2:33">
      <c r="B3242" s="171" t="s">
        <v>4610</v>
      </c>
      <c r="C3242" s="172" t="s">
        <v>4611</v>
      </c>
      <c r="E3242" s="176">
        <v>38914</v>
      </c>
      <c r="F3242" s="177">
        <v>44445</v>
      </c>
      <c r="G3242" s="171" t="s">
        <v>4612</v>
      </c>
      <c r="J3242" s="171" t="s">
        <v>4613</v>
      </c>
      <c r="L3242" s="172" t="s">
        <v>16</v>
      </c>
      <c r="M3242" s="198">
        <v>28</v>
      </c>
      <c r="N3242" s="199">
        <v>11</v>
      </c>
      <c r="O3242" s="171" t="s">
        <v>2140</v>
      </c>
      <c r="T3242" s="173" t="s">
        <v>1048</v>
      </c>
      <c r="U3242" t="str">
        <f t="shared" si="200"/>
        <v>NETURLIM-CURCHOREM</v>
      </c>
      <c r="V3242" s="163">
        <v>0.35416666666666669</v>
      </c>
      <c r="AA3242" s="165" t="str">
        <f t="shared" si="201"/>
        <v/>
      </c>
      <c r="AB3242" t="str">
        <f t="shared" si="202"/>
        <v>QPM</v>
      </c>
      <c r="AC3242" t="str">
        <f t="shared" si="203"/>
        <v>GA02Z-5046</v>
      </c>
      <c r="AD3242" t="str">
        <f>_xlfn.IFNA(VLOOKUP(PrivateSchedule[[#This Row],[ow]],RTARoutes[[StageCodes]:[RouteID]],6,FALSE), VLOOKUP(PrivateSchedule[[#This Row],[re]],RTARoutes[[StageCodes]:[RouteID]],6,FALSE))</f>
        <v>PVT150</v>
      </c>
      <c r="AE3242" t="str" cm="1">
        <f t="array" ref="AE3242">_xlfn.IFS( NOT(ISNA(VLOOKUP(PrivateSchedule[[#This Row],[ow]],RTARoutes[[StageCodes]:[RouteID]],6,FALSE))), "O",  NOT(ISNA(VLOOKUP(PrivateSchedule[[#This Row],[re]],RTARoutes[[StageCodes]:[RouteID]],6,FALSE))), "R")</f>
        <v>R</v>
      </c>
      <c r="AF3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243" spans="2:33">
      <c r="O3243" s="171" t="s">
        <v>1048</v>
      </c>
      <c r="T3243" s="173" t="s">
        <v>2140</v>
      </c>
      <c r="U3243" t="str">
        <f t="shared" si="200"/>
        <v>CURCHOREM-NETURLIM</v>
      </c>
      <c r="V3243" s="163">
        <v>0.41666666666666669</v>
      </c>
      <c r="AA3243" s="165" t="str">
        <f t="shared" si="201"/>
        <v/>
      </c>
      <c r="AB3243" t="str">
        <f t="shared" si="202"/>
        <v>QPM</v>
      </c>
      <c r="AC3243" t="str">
        <f t="shared" si="203"/>
        <v>GA02Z-5046</v>
      </c>
      <c r="AD3243" t="str">
        <f>_xlfn.IFNA(VLOOKUP(PrivateSchedule[[#This Row],[ow]],RTARoutes[[StageCodes]:[RouteID]],6,FALSE), VLOOKUP(PrivateSchedule[[#This Row],[re]],RTARoutes[[StageCodes]:[RouteID]],6,FALSE))</f>
        <v>PVT150</v>
      </c>
      <c r="AE3243" t="str" cm="1">
        <f t="array" ref="AE3243">_xlfn.IFS( NOT(ISNA(VLOOKUP(PrivateSchedule[[#This Row],[ow]],RTARoutes[[StageCodes]:[RouteID]],6,FALSE))), "O",  NOT(ISNA(VLOOKUP(PrivateSchedule[[#This Row],[re]],RTARoutes[[StageCodes]:[RouteID]],6,FALSE))), "R")</f>
        <v>O</v>
      </c>
      <c r="AF3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3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3244" spans="2:33">
      <c r="O3244" s="171" t="s">
        <v>2140</v>
      </c>
      <c r="T3244" s="173" t="s">
        <v>1048</v>
      </c>
      <c r="U3244" t="str">
        <f t="shared" si="200"/>
        <v>NETURLIM-CURCHOREM</v>
      </c>
      <c r="V3244" s="163">
        <v>0.48958333333333331</v>
      </c>
      <c r="AA3244" s="165" t="str">
        <f t="shared" si="201"/>
        <v/>
      </c>
      <c r="AB3244" t="str">
        <f t="shared" si="202"/>
        <v>QPM</v>
      </c>
      <c r="AC3244" t="str">
        <f t="shared" si="203"/>
        <v>GA02Z-5046</v>
      </c>
      <c r="AD3244" t="str">
        <f>_xlfn.IFNA(VLOOKUP(PrivateSchedule[[#This Row],[ow]],RTARoutes[[StageCodes]:[RouteID]],6,FALSE), VLOOKUP(PrivateSchedule[[#This Row],[re]],RTARoutes[[StageCodes]:[RouteID]],6,FALSE))</f>
        <v>PVT150</v>
      </c>
      <c r="AE3244" t="str" cm="1">
        <f t="array" ref="AE3244">_xlfn.IFS( NOT(ISNA(VLOOKUP(PrivateSchedule[[#This Row],[ow]],RTARoutes[[StageCodes]:[RouteID]],6,FALSE))), "O",  NOT(ISNA(VLOOKUP(PrivateSchedule[[#This Row],[re]],RTARoutes[[StageCodes]:[RouteID]],6,FALSE))), "R")</f>
        <v>R</v>
      </c>
      <c r="AF3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245" spans="2:33">
      <c r="O3245" s="171" t="s">
        <v>1048</v>
      </c>
      <c r="T3245" s="173" t="s">
        <v>2140</v>
      </c>
      <c r="U3245" t="str">
        <f t="shared" si="200"/>
        <v>CURCHOREM-NETURLIM</v>
      </c>
      <c r="V3245" s="163">
        <v>0.5625</v>
      </c>
      <c r="AA3245" s="165" t="str">
        <f t="shared" si="201"/>
        <v/>
      </c>
      <c r="AB3245" t="str">
        <f t="shared" si="202"/>
        <v>QPM</v>
      </c>
      <c r="AC3245" t="str">
        <f t="shared" si="203"/>
        <v>GA02Z-5046</v>
      </c>
      <c r="AD3245" t="str">
        <f>_xlfn.IFNA(VLOOKUP(PrivateSchedule[[#This Row],[ow]],RTARoutes[[StageCodes]:[RouteID]],6,FALSE), VLOOKUP(PrivateSchedule[[#This Row],[re]],RTARoutes[[StageCodes]:[RouteID]],6,FALSE))</f>
        <v>PVT150</v>
      </c>
      <c r="AE3245" t="str" cm="1">
        <f t="array" ref="AE3245">_xlfn.IFS( NOT(ISNA(VLOOKUP(PrivateSchedule[[#This Row],[ow]],RTARoutes[[StageCodes]:[RouteID]],6,FALSE))), "O",  NOT(ISNA(VLOOKUP(PrivateSchedule[[#This Row],[re]],RTARoutes[[StageCodes]:[RouteID]],6,FALSE))), "R")</f>
        <v>O</v>
      </c>
      <c r="AF3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3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3246" spans="2:33">
      <c r="O3246" s="171" t="s">
        <v>2140</v>
      </c>
      <c r="T3246" s="173" t="s">
        <v>1048</v>
      </c>
      <c r="U3246" t="str">
        <f t="shared" si="200"/>
        <v>NETURLIM-CURCHOREM</v>
      </c>
      <c r="V3246" s="163">
        <v>0.63888888888888884</v>
      </c>
      <c r="AA3246" s="165" t="str">
        <f t="shared" si="201"/>
        <v/>
      </c>
      <c r="AB3246" t="str">
        <f t="shared" si="202"/>
        <v>QPM</v>
      </c>
      <c r="AC3246" t="str">
        <f t="shared" si="203"/>
        <v>GA02Z-5046</v>
      </c>
      <c r="AD3246" t="str">
        <f>_xlfn.IFNA(VLOOKUP(PrivateSchedule[[#This Row],[ow]],RTARoutes[[StageCodes]:[RouteID]],6,FALSE), VLOOKUP(PrivateSchedule[[#This Row],[re]],RTARoutes[[StageCodes]:[RouteID]],6,FALSE))</f>
        <v>PVT150</v>
      </c>
      <c r="AE3246" t="str" cm="1">
        <f t="array" ref="AE3246">_xlfn.IFS( NOT(ISNA(VLOOKUP(PrivateSchedule[[#This Row],[ow]],RTARoutes[[StageCodes]:[RouteID]],6,FALSE))), "O",  NOT(ISNA(VLOOKUP(PrivateSchedule[[#This Row],[re]],RTARoutes[[StageCodes]:[RouteID]],6,FALSE))), "R")</f>
        <v>R</v>
      </c>
      <c r="AF3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247" spans="2:33">
      <c r="O3247" s="171" t="s">
        <v>1048</v>
      </c>
      <c r="T3247" s="173" t="s">
        <v>2140</v>
      </c>
      <c r="U3247" t="str">
        <f t="shared" si="200"/>
        <v>CURCHOREM-NETURLIM</v>
      </c>
      <c r="V3247" s="163">
        <v>0.6875</v>
      </c>
      <c r="AA3247" s="165" t="str">
        <f t="shared" si="201"/>
        <v/>
      </c>
      <c r="AB3247" t="str">
        <f t="shared" si="202"/>
        <v>QPM</v>
      </c>
      <c r="AC3247" t="str">
        <f t="shared" si="203"/>
        <v>GA02Z-5046</v>
      </c>
      <c r="AD3247" t="str">
        <f>_xlfn.IFNA(VLOOKUP(PrivateSchedule[[#This Row],[ow]],RTARoutes[[StageCodes]:[RouteID]],6,FALSE), VLOOKUP(PrivateSchedule[[#This Row],[re]],RTARoutes[[StageCodes]:[RouteID]],6,FALSE))</f>
        <v>PVT150</v>
      </c>
      <c r="AE3247" t="str" cm="1">
        <f t="array" ref="AE3247">_xlfn.IFS( NOT(ISNA(VLOOKUP(PrivateSchedule[[#This Row],[ow]],RTARoutes[[StageCodes]:[RouteID]],6,FALSE))), "O",  NOT(ISNA(VLOOKUP(PrivateSchedule[[#This Row],[re]],RTARoutes[[StageCodes]:[RouteID]],6,FALSE))), "R")</f>
        <v>O</v>
      </c>
      <c r="AF3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3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3248" spans="2:33">
      <c r="B3248" s="171" t="s">
        <v>4614</v>
      </c>
      <c r="C3248" s="172" t="s">
        <v>4615</v>
      </c>
      <c r="E3248" s="176">
        <v>38959</v>
      </c>
      <c r="F3248" s="177" t="s">
        <v>4616</v>
      </c>
      <c r="G3248" s="171" t="s">
        <v>4617</v>
      </c>
      <c r="J3248" s="171" t="s">
        <v>4618</v>
      </c>
      <c r="L3248" s="172" t="s">
        <v>16</v>
      </c>
      <c r="M3248" s="198">
        <v>28</v>
      </c>
      <c r="N3248" s="199">
        <v>11</v>
      </c>
      <c r="O3248" s="171" t="s">
        <v>3018</v>
      </c>
      <c r="T3248" s="173" t="s">
        <v>1048</v>
      </c>
      <c r="U3248" t="str">
        <f t="shared" si="200"/>
        <v>VADEM-CURCHOREM</v>
      </c>
      <c r="V3248" s="163">
        <v>0.29166666666666669</v>
      </c>
      <c r="AA3248" s="165" t="str">
        <f t="shared" si="201"/>
        <v/>
      </c>
      <c r="AB3248" t="str">
        <f t="shared" si="202"/>
        <v>QPM</v>
      </c>
      <c r="AC3248" t="str">
        <f t="shared" si="203"/>
        <v>GA02Z-5023</v>
      </c>
      <c r="AD3248" t="str">
        <f>_xlfn.IFNA(VLOOKUP(PrivateSchedule[[#This Row],[ow]],RTARoutes[[StageCodes]:[RouteID]],6,FALSE), VLOOKUP(PrivateSchedule[[#This Row],[re]],RTARoutes[[StageCodes]:[RouteID]],6,FALSE))</f>
        <v>PVT165</v>
      </c>
      <c r="AE3248" t="str" cm="1">
        <f t="array" ref="AE3248">_xlfn.IFS( NOT(ISNA(VLOOKUP(PrivateSchedule[[#This Row],[ow]],RTARoutes[[StageCodes]:[RouteID]],6,FALSE))), "O",  NOT(ISNA(VLOOKUP(PrivateSchedule[[#This Row],[re]],RTARoutes[[StageCodes]:[RouteID]],6,FALSE))), "R")</f>
        <v>R</v>
      </c>
      <c r="AF3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VDM-*CUR</v>
      </c>
      <c r="AG3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CUR-*VDM</v>
      </c>
    </row>
    <row r="3249" spans="2:33">
      <c r="O3249" s="171" t="s">
        <v>1048</v>
      </c>
      <c r="T3249" s="173" t="s">
        <v>1890</v>
      </c>
      <c r="U3249" t="str">
        <f t="shared" si="200"/>
        <v>CURCHOREM-MARGAO</v>
      </c>
      <c r="V3249" s="163">
        <v>0.34375</v>
      </c>
      <c r="AA3249" s="165" t="str">
        <f t="shared" si="201"/>
        <v/>
      </c>
      <c r="AB3249" t="str">
        <f t="shared" si="202"/>
        <v>QPM</v>
      </c>
      <c r="AC3249" t="str">
        <f t="shared" si="203"/>
        <v>GA02Z-5023</v>
      </c>
      <c r="AD3249" t="str">
        <f>_xlfn.IFNA(VLOOKUP(PrivateSchedule[[#This Row],[ow]],RTARoutes[[StageCodes]:[RouteID]],6,FALSE), VLOOKUP(PrivateSchedule[[#This Row],[re]],RTARoutes[[StageCodes]:[RouteID]],6,FALSE))</f>
        <v>PVT132</v>
      </c>
      <c r="AE3249" t="str" cm="1">
        <f t="array" ref="AE3249">_xlfn.IFS( NOT(ISNA(VLOOKUP(PrivateSchedule[[#This Row],[ow]],RTARoutes[[StageCodes]:[RouteID]],6,FALSE))), "O",  NOT(ISNA(VLOOKUP(PrivateSchedule[[#This Row],[re]],RTARoutes[[StageCodes]:[RouteID]],6,FALSE))), "R")</f>
        <v>O</v>
      </c>
      <c r="AF3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50" spans="2:33">
      <c r="O3250" s="171" t="s">
        <v>1890</v>
      </c>
      <c r="T3250" s="173" t="s">
        <v>1048</v>
      </c>
      <c r="U3250" t="str">
        <f t="shared" si="200"/>
        <v>MARGAO-CURCHOREM</v>
      </c>
      <c r="V3250" s="163">
        <v>0.42708333333333331</v>
      </c>
      <c r="AA3250" s="165" t="str">
        <f t="shared" si="201"/>
        <v/>
      </c>
      <c r="AB3250" t="str">
        <f t="shared" si="202"/>
        <v>QPM</v>
      </c>
      <c r="AC3250" t="str">
        <f t="shared" si="203"/>
        <v>GA02Z-5023</v>
      </c>
      <c r="AD3250" t="str">
        <f>_xlfn.IFNA(VLOOKUP(PrivateSchedule[[#This Row],[ow]],RTARoutes[[StageCodes]:[RouteID]],6,FALSE), VLOOKUP(PrivateSchedule[[#This Row],[re]],RTARoutes[[StageCodes]:[RouteID]],6,FALSE))</f>
        <v>PVT132</v>
      </c>
      <c r="AE3250" t="str" cm="1">
        <f t="array" ref="AE3250">_xlfn.IFS( NOT(ISNA(VLOOKUP(PrivateSchedule[[#This Row],[ow]],RTARoutes[[StageCodes]:[RouteID]],6,FALSE))), "O",  NOT(ISNA(VLOOKUP(PrivateSchedule[[#This Row],[re]],RTARoutes[[StageCodes]:[RouteID]],6,FALSE))), "R")</f>
        <v>R</v>
      </c>
      <c r="AF3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51" spans="2:33">
      <c r="O3251" s="171" t="s">
        <v>1048</v>
      </c>
      <c r="T3251" s="173" t="s">
        <v>3018</v>
      </c>
      <c r="U3251" t="str">
        <f t="shared" si="200"/>
        <v>CURCHOREM-VADEM</v>
      </c>
      <c r="V3251" s="163">
        <v>0.47569444444444442</v>
      </c>
      <c r="AA3251" s="165" t="str">
        <f t="shared" si="201"/>
        <v/>
      </c>
      <c r="AB3251" t="str">
        <f t="shared" si="202"/>
        <v>QPM</v>
      </c>
      <c r="AC3251" t="str">
        <f t="shared" si="203"/>
        <v>GA02Z-5023</v>
      </c>
      <c r="AD3251" t="str">
        <f>_xlfn.IFNA(VLOOKUP(PrivateSchedule[[#This Row],[ow]],RTARoutes[[StageCodes]:[RouteID]],6,FALSE), VLOOKUP(PrivateSchedule[[#This Row],[re]],RTARoutes[[StageCodes]:[RouteID]],6,FALSE))</f>
        <v>PVT165</v>
      </c>
      <c r="AE3251" t="str" cm="1">
        <f t="array" ref="AE3251">_xlfn.IFS( NOT(ISNA(VLOOKUP(PrivateSchedule[[#This Row],[ow]],RTARoutes[[StageCodes]:[RouteID]],6,FALSE))), "O",  NOT(ISNA(VLOOKUP(PrivateSchedule[[#This Row],[re]],RTARoutes[[StageCodes]:[RouteID]],6,FALSE))), "R")</f>
        <v>O</v>
      </c>
      <c r="AF3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CUR-*VDM</v>
      </c>
      <c r="AG3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VDM-*CUR</v>
      </c>
    </row>
    <row r="3252" spans="2:33">
      <c r="O3252" s="171" t="s">
        <v>3018</v>
      </c>
      <c r="T3252" s="173" t="s">
        <v>2586</v>
      </c>
      <c r="U3252" t="str">
        <f t="shared" si="200"/>
        <v>VADEM-SANGUEM</v>
      </c>
      <c r="V3252" s="163">
        <v>0.54166666666666663</v>
      </c>
      <c r="AA3252" s="165" t="str">
        <f t="shared" si="201"/>
        <v/>
      </c>
      <c r="AB3252" t="str">
        <f t="shared" si="202"/>
        <v>QPM</v>
      </c>
      <c r="AC3252" t="str">
        <f t="shared" si="203"/>
        <v>GA02Z-5023</v>
      </c>
      <c r="AD3252" t="str">
        <f>_xlfn.IFNA(VLOOKUP(PrivateSchedule[[#This Row],[ow]],RTARoutes[[StageCodes]:[RouteID]],6,FALSE), VLOOKUP(PrivateSchedule[[#This Row],[re]],RTARoutes[[StageCodes]:[RouteID]],6,FALSE))</f>
        <v>PVT471</v>
      </c>
      <c r="AE3252" t="str" cm="1">
        <f t="array" ref="AE3252">_xlfn.IFS( NOT(ISNA(VLOOKUP(PrivateSchedule[[#This Row],[ow]],RTARoutes[[StageCodes]:[RouteID]],6,FALSE))), "O",  NOT(ISNA(VLOOKUP(PrivateSchedule[[#This Row],[re]],RTARoutes[[StageCodes]:[RouteID]],6,FALSE))), "R")</f>
        <v>R</v>
      </c>
      <c r="AF3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VDM-*SGM</v>
      </c>
      <c r="AG3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</v>
      </c>
    </row>
    <row r="3253" spans="2:33">
      <c r="O3253" s="171" t="s">
        <v>2586</v>
      </c>
      <c r="T3253" s="173" t="s">
        <v>1048</v>
      </c>
      <c r="U3253" t="str">
        <f t="shared" si="200"/>
        <v>SANGUEM-CURCHOREM</v>
      </c>
      <c r="V3253" s="163">
        <v>0.58680555555555558</v>
      </c>
      <c r="AA3253" s="165" t="str">
        <f t="shared" si="201"/>
        <v/>
      </c>
      <c r="AB3253" t="str">
        <f t="shared" si="202"/>
        <v>QPM</v>
      </c>
      <c r="AC3253" t="str">
        <f t="shared" si="203"/>
        <v>GA02Z-5023</v>
      </c>
      <c r="AD3253" t="str">
        <f>_xlfn.IFNA(VLOOKUP(PrivateSchedule[[#This Row],[ow]],RTARoutes[[StageCodes]:[RouteID]],6,FALSE), VLOOKUP(PrivateSchedule[[#This Row],[re]],RTARoutes[[StageCodes]:[RouteID]],6,FALSE))</f>
        <v>PVT158</v>
      </c>
      <c r="AE3253" t="str" cm="1">
        <f t="array" ref="AE3253">_xlfn.IFS( NOT(ISNA(VLOOKUP(PrivateSchedule[[#This Row],[ow]],RTARoutes[[StageCodes]:[RouteID]],6,FALSE))), "O",  NOT(ISNA(VLOOKUP(PrivateSchedule[[#This Row],[re]],RTARoutes[[StageCodes]:[RouteID]],6,FALSE))), "R")</f>
        <v>R</v>
      </c>
      <c r="AF3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54" spans="2:33">
      <c r="O3254" s="171" t="s">
        <v>1048</v>
      </c>
      <c r="T3254" s="173" t="s">
        <v>1890</v>
      </c>
      <c r="U3254" t="str">
        <f t="shared" si="200"/>
        <v>CURCHOREM-MARGAO</v>
      </c>
      <c r="V3254" s="163">
        <v>0.60069444444444442</v>
      </c>
      <c r="AA3254" s="165" t="str">
        <f t="shared" si="201"/>
        <v/>
      </c>
      <c r="AB3254" t="str">
        <f t="shared" si="202"/>
        <v>QPM</v>
      </c>
      <c r="AC3254" t="str">
        <f t="shared" si="203"/>
        <v>GA02Z-5023</v>
      </c>
      <c r="AD3254" t="str">
        <f>_xlfn.IFNA(VLOOKUP(PrivateSchedule[[#This Row],[ow]],RTARoutes[[StageCodes]:[RouteID]],6,FALSE), VLOOKUP(PrivateSchedule[[#This Row],[re]],RTARoutes[[StageCodes]:[RouteID]],6,FALSE))</f>
        <v>PVT132</v>
      </c>
      <c r="AE3254" t="str" cm="1">
        <f t="array" ref="AE3254">_xlfn.IFS( NOT(ISNA(VLOOKUP(PrivateSchedule[[#This Row],[ow]],RTARoutes[[StageCodes]:[RouteID]],6,FALSE))), "O",  NOT(ISNA(VLOOKUP(PrivateSchedule[[#This Row],[re]],RTARoutes[[StageCodes]:[RouteID]],6,FALSE))), "R")</f>
        <v>O</v>
      </c>
      <c r="AF3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55" spans="2:33">
      <c r="O3255" s="171" t="s">
        <v>1890</v>
      </c>
      <c r="T3255" s="173" t="s">
        <v>1048</v>
      </c>
      <c r="U3255" t="str">
        <f t="shared" si="200"/>
        <v>MARGAO-CURCHOREM</v>
      </c>
      <c r="V3255" s="163">
        <v>0.66319444444444442</v>
      </c>
      <c r="AA3255" s="165" t="str">
        <f t="shared" si="201"/>
        <v/>
      </c>
      <c r="AB3255" t="str">
        <f t="shared" si="202"/>
        <v>QPM</v>
      </c>
      <c r="AC3255" t="str">
        <f t="shared" si="203"/>
        <v>GA02Z-5023</v>
      </c>
      <c r="AD3255" t="str">
        <f>_xlfn.IFNA(VLOOKUP(PrivateSchedule[[#This Row],[ow]],RTARoutes[[StageCodes]:[RouteID]],6,FALSE), VLOOKUP(PrivateSchedule[[#This Row],[re]],RTARoutes[[StageCodes]:[RouteID]],6,FALSE))</f>
        <v>PVT132</v>
      </c>
      <c r="AE3255" t="str" cm="1">
        <f t="array" ref="AE3255">_xlfn.IFS( NOT(ISNA(VLOOKUP(PrivateSchedule[[#This Row],[ow]],RTARoutes[[StageCodes]:[RouteID]],6,FALSE))), "O",  NOT(ISNA(VLOOKUP(PrivateSchedule[[#This Row],[re]],RTARoutes[[StageCodes]:[RouteID]],6,FALSE))), "R")</f>
        <v>R</v>
      </c>
      <c r="AF3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56" spans="2:33">
      <c r="O3256" s="171" t="s">
        <v>1048</v>
      </c>
      <c r="T3256" s="173" t="s">
        <v>3018</v>
      </c>
      <c r="U3256" t="str">
        <f t="shared" si="200"/>
        <v>CURCHOREM-VADEM</v>
      </c>
      <c r="V3256" s="163">
        <v>0.72569444444444442</v>
      </c>
      <c r="AA3256" s="165" t="str">
        <f t="shared" si="201"/>
        <v/>
      </c>
      <c r="AB3256" t="str">
        <f t="shared" si="202"/>
        <v>QPM</v>
      </c>
      <c r="AC3256" t="str">
        <f t="shared" si="203"/>
        <v>GA02Z-5023</v>
      </c>
      <c r="AD3256" t="str">
        <f>_xlfn.IFNA(VLOOKUP(PrivateSchedule[[#This Row],[ow]],RTARoutes[[StageCodes]:[RouteID]],6,FALSE), VLOOKUP(PrivateSchedule[[#This Row],[re]],RTARoutes[[StageCodes]:[RouteID]],6,FALSE))</f>
        <v>PVT165</v>
      </c>
      <c r="AE3256" t="str" cm="1">
        <f t="array" ref="AE3256">_xlfn.IFS( NOT(ISNA(VLOOKUP(PrivateSchedule[[#This Row],[ow]],RTARoutes[[StageCodes]:[RouteID]],6,FALSE))), "O",  NOT(ISNA(VLOOKUP(PrivateSchedule[[#This Row],[re]],RTARoutes[[StageCodes]:[RouteID]],6,FALSE))), "R")</f>
        <v>O</v>
      </c>
      <c r="AF3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CUR-*VDM</v>
      </c>
      <c r="AG3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VDM-*CUR</v>
      </c>
    </row>
    <row r="3257" spans="2:33">
      <c r="B3257" s="171" t="s">
        <v>4619</v>
      </c>
      <c r="C3257" s="172" t="s">
        <v>4620</v>
      </c>
      <c r="E3257" s="176">
        <v>38991</v>
      </c>
      <c r="F3257" s="177">
        <v>44469</v>
      </c>
      <c r="G3257" s="171" t="s">
        <v>4621</v>
      </c>
      <c r="J3257" s="171" t="s">
        <v>4622</v>
      </c>
      <c r="L3257" s="172" t="s">
        <v>16</v>
      </c>
      <c r="M3257" s="198">
        <v>28</v>
      </c>
      <c r="N3257" s="199">
        <v>11</v>
      </c>
      <c r="O3257" s="171" t="s">
        <v>3538</v>
      </c>
      <c r="T3257" s="173" t="s">
        <v>3540</v>
      </c>
      <c r="U3257" t="str">
        <f t="shared" si="200"/>
        <v>Cottambi Gonval-Cotombi</v>
      </c>
      <c r="V3257" s="163">
        <v>0.29166666666666669</v>
      </c>
      <c r="AA3257" s="165" t="str">
        <f t="shared" si="201"/>
        <v/>
      </c>
      <c r="AB3257" t="str">
        <f t="shared" si="202"/>
        <v>QPM</v>
      </c>
      <c r="AC3257" t="str">
        <f t="shared" si="203"/>
        <v>GA02Z-5045</v>
      </c>
      <c r="AD3257" t="e">
        <f>_xlfn.IFNA(VLOOKUP(PrivateSchedule[[#This Row],[ow]],RTARoutes[[StageCodes]:[RouteID]],6,FALSE), VLOOKUP(PrivateSchedule[[#This Row],[re]],RTARoutes[[StageCodes]:[RouteID]],6,FALSE))</f>
        <v>#N/A</v>
      </c>
      <c r="AE3257" t="e" cm="1">
        <f t="array" ref="AE3257">_xlfn.IFS( NOT(ISNA(VLOOKUP(PrivateSchedule[[#This Row],[ow]],RTARoutes[[StageCodes]:[RouteID]],6,FALSE))), "O",  NOT(ISNA(VLOOKUP(PrivateSchedule[[#This Row],[re]],RTARoutes[[StageCodes]:[RouteID]],6,FALSE))), "R")</f>
        <v>#N/A</v>
      </c>
      <c r="AF3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CTG-*CTB</v>
      </c>
      <c r="AG3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CTB-*CTG</v>
      </c>
    </row>
    <row r="3258" spans="2:33">
      <c r="O3258" s="171" t="s">
        <v>3540</v>
      </c>
      <c r="T3258" s="173" t="s">
        <v>1890</v>
      </c>
      <c r="U3258" t="str">
        <f t="shared" si="200"/>
        <v>Cotombi-MARGAO</v>
      </c>
      <c r="V3258" s="163">
        <v>0.2986111111111111</v>
      </c>
      <c r="AA3258" s="165" t="str">
        <f t="shared" si="201"/>
        <v/>
      </c>
      <c r="AB3258" t="str">
        <f t="shared" si="202"/>
        <v>QPM</v>
      </c>
      <c r="AC3258" t="str">
        <f t="shared" si="203"/>
        <v>GA02Z-5045</v>
      </c>
      <c r="AD3258" t="str">
        <f>_xlfn.IFNA(VLOOKUP(PrivateSchedule[[#This Row],[ow]],RTARoutes[[StageCodes]:[RouteID]],6,FALSE), VLOOKUP(PrivateSchedule[[#This Row],[re]],RTARoutes[[StageCodes]:[RouteID]],6,FALSE))</f>
        <v>PVT123</v>
      </c>
      <c r="AE3258" t="str" cm="1">
        <f t="array" ref="AE3258">_xlfn.IFS( NOT(ISNA(VLOOKUP(PrivateSchedule[[#This Row],[ow]],RTARoutes[[StageCodes]:[RouteID]],6,FALSE))), "O",  NOT(ISNA(VLOOKUP(PrivateSchedule[[#This Row],[re]],RTARoutes[[StageCodes]:[RouteID]],6,FALSE))), "R")</f>
        <v>O</v>
      </c>
      <c r="AF3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CTB-*MRG</v>
      </c>
      <c r="AG3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MRG-*CTB</v>
      </c>
    </row>
    <row r="3259" spans="2:33">
      <c r="O3259" s="171" t="s">
        <v>1890</v>
      </c>
      <c r="T3259" s="173" t="s">
        <v>3540</v>
      </c>
      <c r="U3259" t="str">
        <f t="shared" si="200"/>
        <v>MARGAO-Cotombi</v>
      </c>
      <c r="V3259" s="163">
        <v>0.34027777777777779</v>
      </c>
      <c r="AA3259" s="165" t="str">
        <f t="shared" si="201"/>
        <v/>
      </c>
      <c r="AB3259" t="str">
        <f t="shared" si="202"/>
        <v>QPM</v>
      </c>
      <c r="AC3259" t="str">
        <f t="shared" si="203"/>
        <v>GA02Z-5045</v>
      </c>
      <c r="AD3259" t="str">
        <f>_xlfn.IFNA(VLOOKUP(PrivateSchedule[[#This Row],[ow]],RTARoutes[[StageCodes]:[RouteID]],6,FALSE), VLOOKUP(PrivateSchedule[[#This Row],[re]],RTARoutes[[StageCodes]:[RouteID]],6,FALSE))</f>
        <v>PVT123</v>
      </c>
      <c r="AE3259" t="str" cm="1">
        <f t="array" ref="AE3259">_xlfn.IFS( NOT(ISNA(VLOOKUP(PrivateSchedule[[#This Row],[ow]],RTARoutes[[StageCodes]:[RouteID]],6,FALSE))), "O",  NOT(ISNA(VLOOKUP(PrivateSchedule[[#This Row],[re]],RTARoutes[[StageCodes]:[RouteID]],6,FALSE))), "R")</f>
        <v>R</v>
      </c>
      <c r="AF3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MRG-*CTB</v>
      </c>
      <c r="AG3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CTB-*MRG</v>
      </c>
    </row>
    <row r="3260" spans="2:33">
      <c r="O3260" s="171" t="s">
        <v>3540</v>
      </c>
      <c r="T3260" s="173" t="s">
        <v>1890</v>
      </c>
      <c r="U3260" t="str">
        <f t="shared" si="200"/>
        <v>Cotombi-MARGAO</v>
      </c>
      <c r="V3260" s="163">
        <v>0.4236111111111111</v>
      </c>
      <c r="AA3260" s="165" t="str">
        <f t="shared" si="201"/>
        <v/>
      </c>
      <c r="AB3260" t="str">
        <f t="shared" si="202"/>
        <v>QPM</v>
      </c>
      <c r="AC3260" t="str">
        <f t="shared" si="203"/>
        <v>GA02Z-5045</v>
      </c>
      <c r="AD3260" t="str">
        <f>_xlfn.IFNA(VLOOKUP(PrivateSchedule[[#This Row],[ow]],RTARoutes[[StageCodes]:[RouteID]],6,FALSE), VLOOKUP(PrivateSchedule[[#This Row],[re]],RTARoutes[[StageCodes]:[RouteID]],6,FALSE))</f>
        <v>PVT123</v>
      </c>
      <c r="AE3260" t="str" cm="1">
        <f t="array" ref="AE3260">_xlfn.IFS( NOT(ISNA(VLOOKUP(PrivateSchedule[[#This Row],[ow]],RTARoutes[[StageCodes]:[RouteID]],6,FALSE))), "O",  NOT(ISNA(VLOOKUP(PrivateSchedule[[#This Row],[re]],RTARoutes[[StageCodes]:[RouteID]],6,FALSE))), "R")</f>
        <v>O</v>
      </c>
      <c r="AF3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CTB-*MRG</v>
      </c>
      <c r="AG3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MRG-*CTB</v>
      </c>
    </row>
    <row r="3261" spans="2:33">
      <c r="O3261" s="171" t="s">
        <v>1890</v>
      </c>
      <c r="T3261" s="173" t="s">
        <v>3538</v>
      </c>
      <c r="U3261" t="str">
        <f t="shared" si="200"/>
        <v>MARGAO-Cottambi Gonval</v>
      </c>
      <c r="V3261" s="163">
        <v>0.45833333333333331</v>
      </c>
      <c r="AA3261" s="165" t="str">
        <f t="shared" si="201"/>
        <v/>
      </c>
      <c r="AB3261" t="str">
        <f t="shared" si="202"/>
        <v>QPM</v>
      </c>
      <c r="AC3261" t="str">
        <f t="shared" si="203"/>
        <v>GA02Z-5045</v>
      </c>
      <c r="AD3261" t="e">
        <f>_xlfn.IFNA(VLOOKUP(PrivateSchedule[[#This Row],[ow]],RTARoutes[[StageCodes]:[RouteID]],6,FALSE), VLOOKUP(PrivateSchedule[[#This Row],[re]],RTARoutes[[StageCodes]:[RouteID]],6,FALSE))</f>
        <v>#N/A</v>
      </c>
      <c r="AE3261" t="e" cm="1">
        <f t="array" ref="AE3261">_xlfn.IFS( NOT(ISNA(VLOOKUP(PrivateSchedule[[#This Row],[ow]],RTARoutes[[StageCodes]:[RouteID]],6,FALSE))), "O",  NOT(ISNA(VLOOKUP(PrivateSchedule[[#This Row],[re]],RTARoutes[[StageCodes]:[RouteID]],6,FALSE))), "R")</f>
        <v>#N/A</v>
      </c>
      <c r="AF3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MRG-*CTG</v>
      </c>
      <c r="AG3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CTG-*MRG</v>
      </c>
    </row>
    <row r="3262" spans="2:33">
      <c r="O3262" s="171" t="s">
        <v>3538</v>
      </c>
      <c r="T3262" s="173" t="s">
        <v>3540</v>
      </c>
      <c r="U3262" t="str">
        <f t="shared" si="200"/>
        <v>Cottambi Gonval-Cotombi</v>
      </c>
      <c r="V3262" s="163">
        <v>0.54166666666666663</v>
      </c>
      <c r="AA3262" s="165" t="str">
        <f t="shared" si="201"/>
        <v/>
      </c>
      <c r="AB3262" t="str">
        <f t="shared" si="202"/>
        <v>QPM</v>
      </c>
      <c r="AC3262" t="str">
        <f t="shared" si="203"/>
        <v>GA02Z-5045</v>
      </c>
      <c r="AD3262" t="e">
        <f>_xlfn.IFNA(VLOOKUP(PrivateSchedule[[#This Row],[ow]],RTARoutes[[StageCodes]:[RouteID]],6,FALSE), VLOOKUP(PrivateSchedule[[#This Row],[re]],RTARoutes[[StageCodes]:[RouteID]],6,FALSE))</f>
        <v>#N/A</v>
      </c>
      <c r="AE3262" t="e" cm="1">
        <f t="array" ref="AE3262">_xlfn.IFS( NOT(ISNA(VLOOKUP(PrivateSchedule[[#This Row],[ow]],RTARoutes[[StageCodes]:[RouteID]],6,FALSE))), "O",  NOT(ISNA(VLOOKUP(PrivateSchedule[[#This Row],[re]],RTARoutes[[StageCodes]:[RouteID]],6,FALSE))), "R")</f>
        <v>#N/A</v>
      </c>
      <c r="AF3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CTG-*CTB</v>
      </c>
      <c r="AG3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CTB-*CTG</v>
      </c>
    </row>
    <row r="3263" spans="2:33">
      <c r="O3263" s="171" t="s">
        <v>3540</v>
      </c>
      <c r="T3263" s="173" t="s">
        <v>1890</v>
      </c>
      <c r="U3263" t="str">
        <f t="shared" si="200"/>
        <v>Cotombi-MARGAO</v>
      </c>
      <c r="V3263" s="163">
        <v>0.54861111111111116</v>
      </c>
      <c r="AA3263" s="165" t="str">
        <f t="shared" si="201"/>
        <v/>
      </c>
      <c r="AB3263" t="str">
        <f t="shared" si="202"/>
        <v>QPM</v>
      </c>
      <c r="AC3263" t="str">
        <f t="shared" si="203"/>
        <v>GA02Z-5045</v>
      </c>
      <c r="AD3263" t="str">
        <f>_xlfn.IFNA(VLOOKUP(PrivateSchedule[[#This Row],[ow]],RTARoutes[[StageCodes]:[RouteID]],6,FALSE), VLOOKUP(PrivateSchedule[[#This Row],[re]],RTARoutes[[StageCodes]:[RouteID]],6,FALSE))</f>
        <v>PVT123</v>
      </c>
      <c r="AE3263" t="str" cm="1">
        <f t="array" ref="AE3263">_xlfn.IFS( NOT(ISNA(VLOOKUP(PrivateSchedule[[#This Row],[ow]],RTARoutes[[StageCodes]:[RouteID]],6,FALSE))), "O",  NOT(ISNA(VLOOKUP(PrivateSchedule[[#This Row],[re]],RTARoutes[[StageCodes]:[RouteID]],6,FALSE))), "R")</f>
        <v>O</v>
      </c>
      <c r="AF3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CTB-*MRG</v>
      </c>
      <c r="AG3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MRG-*CTB</v>
      </c>
    </row>
    <row r="3264" spans="2:33">
      <c r="O3264" s="171" t="s">
        <v>1890</v>
      </c>
      <c r="T3264" s="173" t="s">
        <v>3540</v>
      </c>
      <c r="U3264" t="str">
        <f t="shared" si="200"/>
        <v>MARGAO-Cotombi</v>
      </c>
      <c r="V3264" s="163">
        <v>0.60416666666666663</v>
      </c>
      <c r="AA3264" s="165" t="str">
        <f t="shared" si="201"/>
        <v/>
      </c>
      <c r="AB3264" t="str">
        <f t="shared" si="202"/>
        <v>QPM</v>
      </c>
      <c r="AC3264" t="str">
        <f t="shared" si="203"/>
        <v>GA02Z-5045</v>
      </c>
      <c r="AD3264" t="str">
        <f>_xlfn.IFNA(VLOOKUP(PrivateSchedule[[#This Row],[ow]],RTARoutes[[StageCodes]:[RouteID]],6,FALSE), VLOOKUP(PrivateSchedule[[#This Row],[re]],RTARoutes[[StageCodes]:[RouteID]],6,FALSE))</f>
        <v>PVT123</v>
      </c>
      <c r="AE3264" t="str" cm="1">
        <f t="array" ref="AE3264">_xlfn.IFS( NOT(ISNA(VLOOKUP(PrivateSchedule[[#This Row],[ow]],RTARoutes[[StageCodes]:[RouteID]],6,FALSE))), "O",  NOT(ISNA(VLOOKUP(PrivateSchedule[[#This Row],[re]],RTARoutes[[StageCodes]:[RouteID]],6,FALSE))), "R")</f>
        <v>R</v>
      </c>
      <c r="AF3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MRG-*CTB</v>
      </c>
      <c r="AG3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CTB-*MRG</v>
      </c>
    </row>
    <row r="3265" spans="2:33">
      <c r="O3265" s="171" t="s">
        <v>3540</v>
      </c>
      <c r="T3265" s="173" t="s">
        <v>1890</v>
      </c>
      <c r="U3265" t="str">
        <f t="shared" si="200"/>
        <v>Cotombi-MARGAO</v>
      </c>
      <c r="V3265" s="163">
        <v>0.67361111111111116</v>
      </c>
      <c r="AA3265" s="165" t="str">
        <f t="shared" si="201"/>
        <v/>
      </c>
      <c r="AB3265" t="str">
        <f t="shared" si="202"/>
        <v>QPM</v>
      </c>
      <c r="AC3265" t="str">
        <f t="shared" si="203"/>
        <v>GA02Z-5045</v>
      </c>
      <c r="AD3265" t="str">
        <f>_xlfn.IFNA(VLOOKUP(PrivateSchedule[[#This Row],[ow]],RTARoutes[[StageCodes]:[RouteID]],6,FALSE), VLOOKUP(PrivateSchedule[[#This Row],[re]],RTARoutes[[StageCodes]:[RouteID]],6,FALSE))</f>
        <v>PVT123</v>
      </c>
      <c r="AE3265" t="str" cm="1">
        <f t="array" ref="AE3265">_xlfn.IFS( NOT(ISNA(VLOOKUP(PrivateSchedule[[#This Row],[ow]],RTARoutes[[StageCodes]:[RouteID]],6,FALSE))), "O",  NOT(ISNA(VLOOKUP(PrivateSchedule[[#This Row],[re]],RTARoutes[[StageCodes]:[RouteID]],6,FALSE))), "R")</f>
        <v>O</v>
      </c>
      <c r="AF3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CTB-*MRG</v>
      </c>
      <c r="AG3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MRG-*CTB</v>
      </c>
    </row>
    <row r="3266" spans="2:33">
      <c r="O3266" s="171" t="s">
        <v>1890</v>
      </c>
      <c r="T3266" s="173" t="s">
        <v>3541</v>
      </c>
      <c r="U3266" t="str">
        <f t="shared" si="200"/>
        <v/>
      </c>
      <c r="V3266" s="163">
        <v>0.73263888888888884</v>
      </c>
      <c r="AA3266" s="165" t="str">
        <f t="shared" si="201"/>
        <v/>
      </c>
      <c r="AB3266" t="str">
        <f t="shared" si="202"/>
        <v>QPM</v>
      </c>
      <c r="AC3266" t="str">
        <f t="shared" si="203"/>
        <v>GA02Z-5045</v>
      </c>
      <c r="AD3266" t="e">
        <f>_xlfn.IFNA(VLOOKUP(PrivateSchedule[[#This Row],[ow]],RTARoutes[[StageCodes]:[RouteID]],6,FALSE), VLOOKUP(PrivateSchedule[[#This Row],[re]],RTARoutes[[StageCodes]:[RouteID]],6,FALSE))</f>
        <v>#N/A</v>
      </c>
      <c r="AE3266" t="e" cm="1">
        <f t="array" ref="AE3266">_xlfn.IFS( NOT(ISNA(VLOOKUP(PrivateSchedule[[#This Row],[ow]],RTARoutes[[StageCodes]:[RouteID]],6,FALSE))), "O",  NOT(ISNA(VLOOKUP(PrivateSchedule[[#This Row],[re]],RTARoutes[[StageCodes]:[RouteID]],6,FALSE))), "R")</f>
        <v>#N/A</v>
      </c>
      <c r="AF3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MRG-*Gonval</v>
      </c>
      <c r="AG3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Gonval-*MRG</v>
      </c>
    </row>
    <row r="3267" spans="2:33">
      <c r="B3267" s="171" t="s">
        <v>4623</v>
      </c>
      <c r="C3267" s="172" t="s">
        <v>4624</v>
      </c>
      <c r="E3267" s="176">
        <v>38961</v>
      </c>
      <c r="F3267" s="177">
        <v>44528</v>
      </c>
      <c r="G3267" s="171" t="s">
        <v>4377</v>
      </c>
      <c r="J3267" s="171" t="s">
        <v>4625</v>
      </c>
      <c r="L3267" s="172" t="s">
        <v>16</v>
      </c>
      <c r="M3267" s="198">
        <v>32</v>
      </c>
      <c r="N3267" s="199">
        <v>12</v>
      </c>
      <c r="O3267" s="171" t="s">
        <v>2763</v>
      </c>
      <c r="T3267" s="173" t="s">
        <v>1048</v>
      </c>
      <c r="U3267" t="str">
        <f t="shared" ref="U3267:U3330" si="204">_xlfn.IFNA(VLOOKUP($O3267,Code2Loc,2,FALSE)
&amp; IF( OR( ISNA($P3267), LEN($P3267)=0), "",  "-" &amp; VLOOKUP($P3267,Code2Loc,2,FALSE))
&amp; IF( OR( ISNA($Q3267), LEN($Q3267)=0), "",  "-" &amp; VLOOKUP($Q3267,Code2Loc,2,FALSE))
&amp; IF( OR( ISNA($R3267), LEN($R3267)=0), "",  "-" &amp; VLOOKUP($R3267,Code2Loc,2,FALSE))
&amp; IF( OR( ISNA($S3267), LEN($S3267)=0), "",  "-" &amp; VLOOKUP($S3267,Code2Loc,2,FALSE))
&amp; IF( OR( ISNA($T3267), LEN($T3267)=0), "",  "-" &amp; VLOOKUP($T3267,Code2Loc,2,FALSE)),"")</f>
        <v>SOLIEM-CURCHOREM</v>
      </c>
      <c r="V3267" s="163">
        <v>0.30555555555555558</v>
      </c>
      <c r="AA3267" s="165" t="str">
        <f t="shared" ref="AA3267:AA3330" si="205">IF(ISBLANK($V3267), "", _xlfn.IFNA($V3267 + _xlfn.IFNA( VLOOKUP($O3267 &amp; IF(ISBLANK($P3267),"", "-" &amp; $P3267) &amp; IF(ISBLANK($Q3267),"", "-" &amp; $Q3267) &amp; IF(ISBLANK($R3267),"", "-" &amp; $R3267) &amp; IF(ISBLANK($S3267),"", "-" &amp; $S3267) &amp; IF(ISBLANK($T3267),"", "-" &amp; $T3267),TravelTime,8,FALSE), VLOOKUP($T3267 &amp; IF(ISBLANK($S3267),"", "-" &amp; $S3267) &amp; IF(ISBLANK($R3267),"", "-" &amp; $R3267) &amp; IF(ISBLANK($Q3267),"", "-" &amp; $Q3267) &amp; IF(ISBLANK($P3267),"", "-" &amp; $P3267) &amp; IF(ISBLANK($O3267),"", "-" &amp; $O3267),TravelTime,8,FALSE)) / 1440, ""))</f>
        <v/>
      </c>
      <c r="AB3267" t="str">
        <f t="shared" ref="AB3267:AB3330" si="206">IF(AND(LEN($A3267)&lt;&gt;0,LEN($A3267)&lt;&gt;0),$A3267,$AB3266)</f>
        <v>QPM</v>
      </c>
      <c r="AC3267" t="str">
        <f t="shared" ref="AC3267:AC3330" si="207">IF(AND(LEN($J3267)&lt;&gt;0,LEN($B3267)&lt;&gt;0),$J3267,$AC3266)</f>
        <v>GA09U-5675</v>
      </c>
      <c r="AD3267" t="e">
        <f>_xlfn.IFNA(VLOOKUP(PrivateSchedule[[#This Row],[ow]],RTARoutes[[StageCodes]:[RouteID]],6,FALSE), VLOOKUP(PrivateSchedule[[#This Row],[re]],RTARoutes[[StageCodes]:[RouteID]],6,FALSE))</f>
        <v>#N/A</v>
      </c>
      <c r="AE3267" t="e" cm="1">
        <f t="array" ref="AE3267">_xlfn.IFS( NOT(ISNA(VLOOKUP(PrivateSchedule[[#This Row],[ow]],RTARoutes[[StageCodes]:[RouteID]],6,FALSE))), "O",  NOT(ISNA(VLOOKUP(PrivateSchedule[[#This Row],[re]],RTARoutes[[StageCodes]:[RouteID]],6,FALSE))), "R")</f>
        <v>#N/A</v>
      </c>
      <c r="AF3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SOL-*CUR</v>
      </c>
      <c r="AG3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CUR-*SOL</v>
      </c>
    </row>
    <row r="3268" spans="2:33">
      <c r="O3268" s="171" t="s">
        <v>1048</v>
      </c>
      <c r="T3268" s="173" t="s">
        <v>1890</v>
      </c>
      <c r="U3268" t="str">
        <f t="shared" si="204"/>
        <v>CURCHOREM-MARGAO</v>
      </c>
      <c r="V3268" s="163">
        <v>0.31944444444444442</v>
      </c>
      <c r="AA3268" s="165" t="str">
        <f t="shared" si="205"/>
        <v/>
      </c>
      <c r="AB3268" t="str">
        <f t="shared" si="206"/>
        <v>QPM</v>
      </c>
      <c r="AC3268" t="str">
        <f t="shared" si="207"/>
        <v>GA09U-5675</v>
      </c>
      <c r="AD3268" t="str">
        <f>_xlfn.IFNA(VLOOKUP(PrivateSchedule[[#This Row],[ow]],RTARoutes[[StageCodes]:[RouteID]],6,FALSE), VLOOKUP(PrivateSchedule[[#This Row],[re]],RTARoutes[[StageCodes]:[RouteID]],6,FALSE))</f>
        <v>PVT132</v>
      </c>
      <c r="AE3268" t="str" cm="1">
        <f t="array" ref="AE3268">_xlfn.IFS( NOT(ISNA(VLOOKUP(PrivateSchedule[[#This Row],[ow]],RTARoutes[[StageCodes]:[RouteID]],6,FALSE))), "O",  NOT(ISNA(VLOOKUP(PrivateSchedule[[#This Row],[re]],RTARoutes[[StageCodes]:[RouteID]],6,FALSE))), "R")</f>
        <v>O</v>
      </c>
      <c r="AF3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69" spans="2:33">
      <c r="O3269" s="171" t="s">
        <v>1890</v>
      </c>
      <c r="T3269" s="173" t="s">
        <v>1048</v>
      </c>
      <c r="U3269" t="str">
        <f t="shared" si="204"/>
        <v>MARGAO-CURCHOREM</v>
      </c>
      <c r="V3269" s="163">
        <v>0.37847222222222221</v>
      </c>
      <c r="AA3269" s="165" t="str">
        <f t="shared" si="205"/>
        <v/>
      </c>
      <c r="AB3269" t="str">
        <f t="shared" si="206"/>
        <v>QPM</v>
      </c>
      <c r="AC3269" t="str">
        <f t="shared" si="207"/>
        <v>GA09U-5675</v>
      </c>
      <c r="AD3269" t="str">
        <f>_xlfn.IFNA(VLOOKUP(PrivateSchedule[[#This Row],[ow]],RTARoutes[[StageCodes]:[RouteID]],6,FALSE), VLOOKUP(PrivateSchedule[[#This Row],[re]],RTARoutes[[StageCodes]:[RouteID]],6,FALSE))</f>
        <v>PVT132</v>
      </c>
      <c r="AE3269" t="str" cm="1">
        <f t="array" ref="AE3269">_xlfn.IFS( NOT(ISNA(VLOOKUP(PrivateSchedule[[#This Row],[ow]],RTARoutes[[StageCodes]:[RouteID]],6,FALSE))), "O",  NOT(ISNA(VLOOKUP(PrivateSchedule[[#This Row],[re]],RTARoutes[[StageCodes]:[RouteID]],6,FALSE))), "R")</f>
        <v>R</v>
      </c>
      <c r="AF3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270" spans="2:33">
      <c r="O3270" s="171" t="s">
        <v>1048</v>
      </c>
      <c r="T3270" s="173" t="s">
        <v>1535</v>
      </c>
      <c r="U3270" t="str">
        <f t="shared" si="204"/>
        <v>CURCHOREM-KALAY</v>
      </c>
      <c r="V3270" s="163">
        <v>0.42708333333333331</v>
      </c>
      <c r="AA3270" s="165" t="str">
        <f t="shared" si="205"/>
        <v/>
      </c>
      <c r="AB3270" t="str">
        <f t="shared" si="206"/>
        <v>QPM</v>
      </c>
      <c r="AC3270" t="str">
        <f t="shared" si="207"/>
        <v>GA09U-5675</v>
      </c>
      <c r="AD3270" t="str">
        <f>_xlfn.IFNA(VLOOKUP(PrivateSchedule[[#This Row],[ow]],RTARoutes[[StageCodes]:[RouteID]],6,FALSE), VLOOKUP(PrivateSchedule[[#This Row],[re]],RTARoutes[[StageCodes]:[RouteID]],6,FALSE))</f>
        <v>PVT139</v>
      </c>
      <c r="AE3270" t="str" cm="1">
        <f t="array" ref="AE3270">_xlfn.IFS( NOT(ISNA(VLOOKUP(PrivateSchedule[[#This Row],[ow]],RTARoutes[[StageCodes]:[RouteID]],6,FALSE))), "O",  NOT(ISNA(VLOOKUP(PrivateSchedule[[#This Row],[re]],RTARoutes[[StageCodes]:[RouteID]],6,FALSE))), "R")</f>
        <v>O</v>
      </c>
      <c r="AF3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CUR-*KLY</v>
      </c>
      <c r="AG3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KLY-*CUR</v>
      </c>
    </row>
    <row r="3271" spans="2:33">
      <c r="O3271" s="171" t="s">
        <v>1535</v>
      </c>
      <c r="T3271" s="173" t="s">
        <v>2586</v>
      </c>
      <c r="U3271" t="str">
        <f t="shared" si="204"/>
        <v>KALAY-SANGUEM</v>
      </c>
      <c r="V3271" s="163">
        <v>0.4548611111111111</v>
      </c>
      <c r="AA3271" s="165" t="str">
        <f t="shared" si="205"/>
        <v/>
      </c>
      <c r="AB3271" t="str">
        <f t="shared" si="206"/>
        <v>QPM</v>
      </c>
      <c r="AC3271" t="str">
        <f t="shared" si="207"/>
        <v>GA09U-5675</v>
      </c>
      <c r="AD3271" t="str">
        <f>_xlfn.IFNA(VLOOKUP(PrivateSchedule[[#This Row],[ow]],RTARoutes[[StageCodes]:[RouteID]],6,FALSE), VLOOKUP(PrivateSchedule[[#This Row],[re]],RTARoutes[[StageCodes]:[RouteID]],6,FALSE))</f>
        <v>PVT225</v>
      </c>
      <c r="AE3271" t="str" cm="1">
        <f t="array" ref="AE3271">_xlfn.IFS( NOT(ISNA(VLOOKUP(PrivateSchedule[[#This Row],[ow]],RTARoutes[[StageCodes]:[RouteID]],6,FALSE))), "O",  NOT(ISNA(VLOOKUP(PrivateSchedule[[#This Row],[re]],RTARoutes[[StageCodes]:[RouteID]],6,FALSE))), "R")</f>
        <v>O</v>
      </c>
      <c r="AF3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272" spans="2:33">
      <c r="O3272" s="171" t="s">
        <v>2586</v>
      </c>
      <c r="T3272" s="173" t="s">
        <v>1048</v>
      </c>
      <c r="U3272" t="str">
        <f t="shared" si="204"/>
        <v>SANGUEM-CURCHOREM</v>
      </c>
      <c r="V3272" s="163">
        <v>0.47916666666666669</v>
      </c>
      <c r="AA3272" s="165" t="str">
        <f t="shared" si="205"/>
        <v/>
      </c>
      <c r="AB3272" t="str">
        <f t="shared" si="206"/>
        <v>QPM</v>
      </c>
      <c r="AC3272" t="str">
        <f t="shared" si="207"/>
        <v>GA09U-5675</v>
      </c>
      <c r="AD3272" t="str">
        <f>_xlfn.IFNA(VLOOKUP(PrivateSchedule[[#This Row],[ow]],RTARoutes[[StageCodes]:[RouteID]],6,FALSE), VLOOKUP(PrivateSchedule[[#This Row],[re]],RTARoutes[[StageCodes]:[RouteID]],6,FALSE))</f>
        <v>PVT158</v>
      </c>
      <c r="AE3272" t="str" cm="1">
        <f t="array" ref="AE3272">_xlfn.IFS( NOT(ISNA(VLOOKUP(PrivateSchedule[[#This Row],[ow]],RTARoutes[[StageCodes]:[RouteID]],6,FALSE))), "O",  NOT(ISNA(VLOOKUP(PrivateSchedule[[#This Row],[re]],RTARoutes[[StageCodes]:[RouteID]],6,FALSE))), "R")</f>
        <v>R</v>
      </c>
      <c r="AF3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73" spans="2:33">
      <c r="O3273" s="171" t="s">
        <v>1048</v>
      </c>
      <c r="T3273" s="173" t="s">
        <v>1890</v>
      </c>
      <c r="U3273" t="str">
        <f t="shared" si="204"/>
        <v>CURCHOREM-MARGAO</v>
      </c>
      <c r="V3273" s="163">
        <v>0.49652777777777779</v>
      </c>
      <c r="AA3273" s="165" t="str">
        <f t="shared" si="205"/>
        <v/>
      </c>
      <c r="AB3273" t="str">
        <f t="shared" si="206"/>
        <v>QPM</v>
      </c>
      <c r="AC3273" t="str">
        <f t="shared" si="207"/>
        <v>GA09U-5675</v>
      </c>
      <c r="AD3273" t="str">
        <f>_xlfn.IFNA(VLOOKUP(PrivateSchedule[[#This Row],[ow]],RTARoutes[[StageCodes]:[RouteID]],6,FALSE), VLOOKUP(PrivateSchedule[[#This Row],[re]],RTARoutes[[StageCodes]:[RouteID]],6,FALSE))</f>
        <v>PVT132</v>
      </c>
      <c r="AE3273" t="str" cm="1">
        <f t="array" ref="AE3273">_xlfn.IFS( NOT(ISNA(VLOOKUP(PrivateSchedule[[#This Row],[ow]],RTARoutes[[StageCodes]:[RouteID]],6,FALSE))), "O",  NOT(ISNA(VLOOKUP(PrivateSchedule[[#This Row],[re]],RTARoutes[[StageCodes]:[RouteID]],6,FALSE))), "R")</f>
        <v>O</v>
      </c>
      <c r="AF3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74" spans="2:33">
      <c r="O3274" s="171" t="s">
        <v>1890</v>
      </c>
      <c r="T3274" s="173" t="s">
        <v>2586</v>
      </c>
      <c r="U3274" t="str">
        <f t="shared" si="204"/>
        <v>MARGAO-SANGUEM</v>
      </c>
      <c r="V3274" s="163">
        <v>0.58333333333333337</v>
      </c>
      <c r="AA3274" s="165" t="str">
        <f t="shared" si="205"/>
        <v/>
      </c>
      <c r="AB3274" t="str">
        <f t="shared" si="206"/>
        <v>QPM</v>
      </c>
      <c r="AC3274" t="str">
        <f t="shared" si="207"/>
        <v>GA09U-5675</v>
      </c>
      <c r="AD3274" t="str">
        <f>_xlfn.IFNA(VLOOKUP(PrivateSchedule[[#This Row],[ow]],RTARoutes[[StageCodes]:[RouteID]],6,FALSE), VLOOKUP(PrivateSchedule[[#This Row],[re]],RTARoutes[[StageCodes]:[RouteID]],6,FALSE))</f>
        <v>PVT327</v>
      </c>
      <c r="AE3274" t="str" cm="1">
        <f t="array" ref="AE3274">_xlfn.IFS( NOT(ISNA(VLOOKUP(PrivateSchedule[[#This Row],[ow]],RTARoutes[[StageCodes]:[RouteID]],6,FALSE))), "O",  NOT(ISNA(VLOOKUP(PrivateSchedule[[#This Row],[re]],RTARoutes[[StageCodes]:[RouteID]],6,FALSE))), "R")</f>
        <v>O</v>
      </c>
      <c r="AF3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75" spans="2:33">
      <c r="O3275" s="171" t="s">
        <v>2586</v>
      </c>
      <c r="T3275" s="173" t="s">
        <v>1048</v>
      </c>
      <c r="U3275" t="str">
        <f t="shared" si="204"/>
        <v>SANGUEM-CURCHOREM</v>
      </c>
      <c r="V3275" s="163">
        <v>0.64930555555555558</v>
      </c>
      <c r="AA3275" s="165" t="str">
        <f t="shared" si="205"/>
        <v/>
      </c>
      <c r="AB3275" t="str">
        <f t="shared" si="206"/>
        <v>QPM</v>
      </c>
      <c r="AC3275" t="str">
        <f t="shared" si="207"/>
        <v>GA09U-5675</v>
      </c>
      <c r="AD3275" t="str">
        <f>_xlfn.IFNA(VLOOKUP(PrivateSchedule[[#This Row],[ow]],RTARoutes[[StageCodes]:[RouteID]],6,FALSE), VLOOKUP(PrivateSchedule[[#This Row],[re]],RTARoutes[[StageCodes]:[RouteID]],6,FALSE))</f>
        <v>PVT158</v>
      </c>
      <c r="AE3275" t="str" cm="1">
        <f t="array" ref="AE3275">_xlfn.IFS( NOT(ISNA(VLOOKUP(PrivateSchedule[[#This Row],[ow]],RTARoutes[[StageCodes]:[RouteID]],6,FALSE))), "O",  NOT(ISNA(VLOOKUP(PrivateSchedule[[#This Row],[re]],RTARoutes[[StageCodes]:[RouteID]],6,FALSE))), "R")</f>
        <v>R</v>
      </c>
      <c r="AF3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76" spans="2:33">
      <c r="O3276" s="171" t="s">
        <v>1048</v>
      </c>
      <c r="T3276" s="173" t="s">
        <v>1890</v>
      </c>
      <c r="U3276" t="str">
        <f t="shared" si="204"/>
        <v>CURCHOREM-MARGAO</v>
      </c>
      <c r="V3276" s="163">
        <v>0.66319444444444442</v>
      </c>
      <c r="AA3276" s="165" t="str">
        <f t="shared" si="205"/>
        <v/>
      </c>
      <c r="AB3276" t="str">
        <f t="shared" si="206"/>
        <v>QPM</v>
      </c>
      <c r="AC3276" t="str">
        <f t="shared" si="207"/>
        <v>GA09U-5675</v>
      </c>
      <c r="AD3276" t="str">
        <f>_xlfn.IFNA(VLOOKUP(PrivateSchedule[[#This Row],[ow]],RTARoutes[[StageCodes]:[RouteID]],6,FALSE), VLOOKUP(PrivateSchedule[[#This Row],[re]],RTARoutes[[StageCodes]:[RouteID]],6,FALSE))</f>
        <v>PVT132</v>
      </c>
      <c r="AE3276" t="str" cm="1">
        <f t="array" ref="AE3276">_xlfn.IFS( NOT(ISNA(VLOOKUP(PrivateSchedule[[#This Row],[ow]],RTARoutes[[StageCodes]:[RouteID]],6,FALSE))), "O",  NOT(ISNA(VLOOKUP(PrivateSchedule[[#This Row],[re]],RTARoutes[[StageCodes]:[RouteID]],6,FALSE))), "R")</f>
        <v>O</v>
      </c>
      <c r="AF3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77" spans="2:33">
      <c r="O3277" s="171" t="s">
        <v>1890</v>
      </c>
      <c r="T3277" s="173" t="s">
        <v>2586</v>
      </c>
      <c r="U3277" t="str">
        <f t="shared" si="204"/>
        <v>MARGAO-SANGUEM</v>
      </c>
      <c r="V3277" s="163">
        <v>0.72569444444444442</v>
      </c>
      <c r="AA3277" s="165" t="str">
        <f t="shared" si="205"/>
        <v/>
      </c>
      <c r="AB3277" t="str">
        <f t="shared" si="206"/>
        <v>QPM</v>
      </c>
      <c r="AC3277" t="str">
        <f t="shared" si="207"/>
        <v>GA09U-5675</v>
      </c>
      <c r="AD3277" t="str">
        <f>_xlfn.IFNA(VLOOKUP(PrivateSchedule[[#This Row],[ow]],RTARoutes[[StageCodes]:[RouteID]],6,FALSE), VLOOKUP(PrivateSchedule[[#This Row],[re]],RTARoutes[[StageCodes]:[RouteID]],6,FALSE))</f>
        <v>PVT327</v>
      </c>
      <c r="AE3277" t="str" cm="1">
        <f t="array" ref="AE3277">_xlfn.IFS( NOT(ISNA(VLOOKUP(PrivateSchedule[[#This Row],[ow]],RTARoutes[[StageCodes]:[RouteID]],6,FALSE))), "O",  NOT(ISNA(VLOOKUP(PrivateSchedule[[#This Row],[re]],RTARoutes[[StageCodes]:[RouteID]],6,FALSE))), "R")</f>
        <v>O</v>
      </c>
      <c r="AF3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278" spans="2:33">
      <c r="O3278" s="171" t="s">
        <v>2586</v>
      </c>
      <c r="T3278" s="173" t="s">
        <v>2763</v>
      </c>
      <c r="U3278" t="str">
        <f t="shared" si="204"/>
        <v>SANGUEM-SOLIEM</v>
      </c>
      <c r="V3278" s="163">
        <v>0.78125</v>
      </c>
      <c r="AA3278" s="165" t="str">
        <f t="shared" si="205"/>
        <v/>
      </c>
      <c r="AB3278" t="str">
        <f t="shared" si="206"/>
        <v>QPM</v>
      </c>
      <c r="AC3278" t="str">
        <f t="shared" si="207"/>
        <v>GA09U-5675</v>
      </c>
      <c r="AD3278" t="str">
        <f>_xlfn.IFNA(VLOOKUP(PrivateSchedule[[#This Row],[ow]],RTARoutes[[StageCodes]:[RouteID]],6,FALSE), VLOOKUP(PrivateSchedule[[#This Row],[re]],RTARoutes[[StageCodes]:[RouteID]],6,FALSE))</f>
        <v>PVT468</v>
      </c>
      <c r="AE3278" t="str" cm="1">
        <f t="array" ref="AE3278">_xlfn.IFS( NOT(ISNA(VLOOKUP(PrivateSchedule[[#This Row],[ow]],RTARoutes[[StageCodes]:[RouteID]],6,FALSE))), "O",  NOT(ISNA(VLOOKUP(PrivateSchedule[[#This Row],[re]],RTARoutes[[StageCodes]:[RouteID]],6,FALSE))), "R")</f>
        <v>O</v>
      </c>
      <c r="AF3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SGM-*SOL</v>
      </c>
      <c r="AG3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SOL-*SGM</v>
      </c>
    </row>
    <row r="3279" spans="2:33">
      <c r="B3279" s="171" t="s">
        <v>4626</v>
      </c>
      <c r="C3279" s="172" t="s">
        <v>4627</v>
      </c>
      <c r="E3279" s="176">
        <v>40696</v>
      </c>
      <c r="F3279" s="177">
        <v>44348</v>
      </c>
      <c r="G3279" s="171" t="s">
        <v>4628</v>
      </c>
      <c r="J3279" s="171" t="s">
        <v>4629</v>
      </c>
      <c r="L3279" s="172" t="s">
        <v>16</v>
      </c>
      <c r="M3279" s="198">
        <v>32</v>
      </c>
      <c r="N3279" s="199">
        <v>12</v>
      </c>
      <c r="O3279" s="171" t="s">
        <v>2586</v>
      </c>
      <c r="T3279" s="173" t="s">
        <v>2980</v>
      </c>
      <c r="U3279" t="str">
        <f t="shared" si="204"/>
        <v>SANGUEM-UGUEM</v>
      </c>
      <c r="V3279" s="163">
        <v>0.3125</v>
      </c>
      <c r="AA3279" s="165" t="str">
        <f t="shared" si="205"/>
        <v/>
      </c>
      <c r="AB3279" t="str">
        <f t="shared" si="206"/>
        <v>QPM</v>
      </c>
      <c r="AC3279" t="str">
        <f t="shared" si="207"/>
        <v>GA09U-5763</v>
      </c>
      <c r="AD3279" t="str">
        <f>_xlfn.IFNA(VLOOKUP(PrivateSchedule[[#This Row],[ow]],RTARoutes[[StageCodes]:[RouteID]],6,FALSE), VLOOKUP(PrivateSchedule[[#This Row],[re]],RTARoutes[[StageCodes]:[RouteID]],6,FALSE))</f>
        <v>PVT470</v>
      </c>
      <c r="AE3279" t="str" cm="1">
        <f t="array" ref="AE3279">_xlfn.IFS( NOT(ISNA(VLOOKUP(PrivateSchedule[[#This Row],[ow]],RTARoutes[[StageCodes]:[RouteID]],6,FALSE))), "O",  NOT(ISNA(VLOOKUP(PrivateSchedule[[#This Row],[re]],RTARoutes[[StageCodes]:[RouteID]],6,FALSE))), "R")</f>
        <v>O</v>
      </c>
      <c r="AF3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SGM-*UGE</v>
      </c>
      <c r="AG3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UGE-*SGM</v>
      </c>
    </row>
    <row r="3280" spans="2:33">
      <c r="O3280" s="171" t="s">
        <v>2980</v>
      </c>
      <c r="U3280" t="str">
        <f t="shared" si="204"/>
        <v>UGUEM</v>
      </c>
      <c r="V3280" s="163">
        <v>0.3263888888888889</v>
      </c>
      <c r="AA3280" s="165" t="str">
        <f t="shared" si="205"/>
        <v/>
      </c>
      <c r="AB3280" t="str">
        <f t="shared" si="206"/>
        <v>QPM</v>
      </c>
      <c r="AC3280" t="str">
        <f t="shared" si="207"/>
        <v>GA09U-5763</v>
      </c>
      <c r="AD3280" t="e">
        <f>_xlfn.IFNA(VLOOKUP(PrivateSchedule[[#This Row],[ow]],RTARoutes[[StageCodes]:[RouteID]],6,FALSE), VLOOKUP(PrivateSchedule[[#This Row],[re]],RTARoutes[[StageCodes]:[RouteID]],6,FALSE))</f>
        <v>#N/A</v>
      </c>
      <c r="AE3280" t="e" cm="1">
        <f t="array" ref="AE3280">_xlfn.IFS( NOT(ISNA(VLOOKUP(PrivateSchedule[[#This Row],[ow]],RTARoutes[[StageCodes]:[RouteID]],6,FALSE))), "O",  NOT(ISNA(VLOOKUP(PrivateSchedule[[#This Row],[re]],RTARoutes[[StageCodes]:[RouteID]],6,FALSE))), "R")</f>
        <v>#N/A</v>
      </c>
      <c r="AF3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</v>
      </c>
      <c r="AG3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-*UGE</v>
      </c>
    </row>
    <row r="3281" spans="2:33">
      <c r="O3281" s="171" t="s">
        <v>1048</v>
      </c>
      <c r="U3281" t="str">
        <f t="shared" si="204"/>
        <v>CURCHOREM</v>
      </c>
      <c r="V3281" s="163">
        <v>0.3263888888888889</v>
      </c>
      <c r="AA3281" s="165" t="str">
        <f t="shared" si="205"/>
        <v/>
      </c>
      <c r="AB3281" t="str">
        <f t="shared" si="206"/>
        <v>QPM</v>
      </c>
      <c r="AC3281" t="str">
        <f t="shared" si="207"/>
        <v>GA09U-5763</v>
      </c>
      <c r="AD3281" t="str">
        <f>_xlfn.IFNA(VLOOKUP(PrivateSchedule[[#This Row],[ow]],RTARoutes[[StageCodes]:[RouteID]],6,FALSE), VLOOKUP(PrivateSchedule[[#This Row],[re]],RTARoutes[[StageCodes]:[RouteID]],6,FALSE))</f>
        <v>PVT132</v>
      </c>
      <c r="AE3281" t="str" cm="1">
        <f t="array" ref="AE3281">_xlfn.IFS( NOT(ISNA(VLOOKUP(PrivateSchedule[[#This Row],[ow]],RTARoutes[[StageCodes]:[RouteID]],6,FALSE))), "O",  NOT(ISNA(VLOOKUP(PrivateSchedule[[#This Row],[re]],RTARoutes[[StageCodes]:[RouteID]],6,FALSE))), "R")</f>
        <v>O</v>
      </c>
      <c r="AF3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282" spans="2:33">
      <c r="O3282" s="171" t="s">
        <v>1890</v>
      </c>
      <c r="T3282" s="173" t="s">
        <v>2980</v>
      </c>
      <c r="U3282" t="str">
        <f t="shared" si="204"/>
        <v>MARGAO-UGUEM</v>
      </c>
      <c r="V3282" s="163">
        <v>0.40972222222222221</v>
      </c>
      <c r="AA3282" s="165" t="str">
        <f t="shared" si="205"/>
        <v/>
      </c>
      <c r="AB3282" t="str">
        <f t="shared" si="206"/>
        <v>QPM</v>
      </c>
      <c r="AC3282" t="str">
        <f t="shared" si="207"/>
        <v>GA09U-5763</v>
      </c>
      <c r="AD3282" t="str">
        <f>_xlfn.IFNA(VLOOKUP(PrivateSchedule[[#This Row],[ow]],RTARoutes[[StageCodes]:[RouteID]],6,FALSE), VLOOKUP(PrivateSchedule[[#This Row],[re]],RTARoutes[[StageCodes]:[RouteID]],6,FALSE))</f>
        <v>PVT343</v>
      </c>
      <c r="AE3282" t="str" cm="1">
        <f t="array" ref="AE3282">_xlfn.IFS( NOT(ISNA(VLOOKUP(PrivateSchedule[[#This Row],[ow]],RTARoutes[[StageCodes]:[RouteID]],6,FALSE))), "O",  NOT(ISNA(VLOOKUP(PrivateSchedule[[#This Row],[re]],RTARoutes[[StageCodes]:[RouteID]],6,FALSE))), "R")</f>
        <v>O</v>
      </c>
      <c r="AF3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MRG-*UGE</v>
      </c>
      <c r="AG3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UGE-*MRG</v>
      </c>
    </row>
    <row r="3283" spans="2:33">
      <c r="O3283" s="171" t="s">
        <v>2980</v>
      </c>
      <c r="T3283" s="173" t="s">
        <v>2586</v>
      </c>
      <c r="U3283" t="str">
        <f t="shared" si="204"/>
        <v>UGUEM-SANGUEM</v>
      </c>
      <c r="V3283" s="163">
        <v>0.5</v>
      </c>
      <c r="AA3283" s="165" t="str">
        <f t="shared" si="205"/>
        <v/>
      </c>
      <c r="AB3283" t="str">
        <f t="shared" si="206"/>
        <v>QPM</v>
      </c>
      <c r="AC3283" t="str">
        <f t="shared" si="207"/>
        <v>GA09U-5763</v>
      </c>
      <c r="AD3283" t="str">
        <f>_xlfn.IFNA(VLOOKUP(PrivateSchedule[[#This Row],[ow]],RTARoutes[[StageCodes]:[RouteID]],6,FALSE), VLOOKUP(PrivateSchedule[[#This Row],[re]],RTARoutes[[StageCodes]:[RouteID]],6,FALSE))</f>
        <v>PVT470</v>
      </c>
      <c r="AE3283" t="str" cm="1">
        <f t="array" ref="AE3283">_xlfn.IFS( NOT(ISNA(VLOOKUP(PrivateSchedule[[#This Row],[ow]],RTARoutes[[StageCodes]:[RouteID]],6,FALSE))), "O",  NOT(ISNA(VLOOKUP(PrivateSchedule[[#This Row],[re]],RTARoutes[[StageCodes]:[RouteID]],6,FALSE))), "R")</f>
        <v>R</v>
      </c>
      <c r="AF3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3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3284" spans="2:33">
      <c r="O3284" s="171" t="s">
        <v>2586</v>
      </c>
      <c r="T3284" s="173" t="s">
        <v>1048</v>
      </c>
      <c r="U3284" t="str">
        <f t="shared" si="204"/>
        <v>SANGUEM-CURCHOREM</v>
      </c>
      <c r="V3284" s="163">
        <v>0.51041666666666663</v>
      </c>
      <c r="AA3284" s="165" t="str">
        <f t="shared" si="205"/>
        <v/>
      </c>
      <c r="AB3284" t="str">
        <f t="shared" si="206"/>
        <v>QPM</v>
      </c>
      <c r="AC3284" t="str">
        <f t="shared" si="207"/>
        <v>GA09U-5763</v>
      </c>
      <c r="AD3284" t="str">
        <f>_xlfn.IFNA(VLOOKUP(PrivateSchedule[[#This Row],[ow]],RTARoutes[[StageCodes]:[RouteID]],6,FALSE), VLOOKUP(PrivateSchedule[[#This Row],[re]],RTARoutes[[StageCodes]:[RouteID]],6,FALSE))</f>
        <v>PVT158</v>
      </c>
      <c r="AE3284" t="str" cm="1">
        <f t="array" ref="AE3284">_xlfn.IFS( NOT(ISNA(VLOOKUP(PrivateSchedule[[#This Row],[ow]],RTARoutes[[StageCodes]:[RouteID]],6,FALSE))), "O",  NOT(ISNA(VLOOKUP(PrivateSchedule[[#This Row],[re]],RTARoutes[[StageCodes]:[RouteID]],6,FALSE))), "R")</f>
        <v>R</v>
      </c>
      <c r="AF3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85" spans="2:33">
      <c r="O3285" s="171" t="s">
        <v>1048</v>
      </c>
      <c r="T3285" s="173" t="s">
        <v>1890</v>
      </c>
      <c r="U3285" t="str">
        <f t="shared" si="204"/>
        <v>CURCHOREM-MARGAO</v>
      </c>
      <c r="V3285" s="163">
        <v>0.52430555555555558</v>
      </c>
      <c r="AA3285" s="165" t="str">
        <f t="shared" si="205"/>
        <v/>
      </c>
      <c r="AB3285" t="str">
        <f t="shared" si="206"/>
        <v>QPM</v>
      </c>
      <c r="AC3285" t="str">
        <f t="shared" si="207"/>
        <v>GA09U-5763</v>
      </c>
      <c r="AD3285" t="str">
        <f>_xlfn.IFNA(VLOOKUP(PrivateSchedule[[#This Row],[ow]],RTARoutes[[StageCodes]:[RouteID]],6,FALSE), VLOOKUP(PrivateSchedule[[#This Row],[re]],RTARoutes[[StageCodes]:[RouteID]],6,FALSE))</f>
        <v>PVT132</v>
      </c>
      <c r="AE3285" t="str" cm="1">
        <f t="array" ref="AE3285">_xlfn.IFS( NOT(ISNA(VLOOKUP(PrivateSchedule[[#This Row],[ow]],RTARoutes[[StageCodes]:[RouteID]],6,FALSE))), "O",  NOT(ISNA(VLOOKUP(PrivateSchedule[[#This Row],[re]],RTARoutes[[StageCodes]:[RouteID]],6,FALSE))), "R")</f>
        <v>O</v>
      </c>
      <c r="AF3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86" spans="2:33">
      <c r="O3286" s="171" t="s">
        <v>1890</v>
      </c>
      <c r="T3286" s="173" t="s">
        <v>2980</v>
      </c>
      <c r="U3286" t="str">
        <f t="shared" si="204"/>
        <v>MARGAO-UGUEM</v>
      </c>
      <c r="V3286" s="163">
        <v>0.57291666666666663</v>
      </c>
      <c r="AA3286" s="165" t="str">
        <f t="shared" si="205"/>
        <v/>
      </c>
      <c r="AB3286" t="str">
        <f t="shared" si="206"/>
        <v>QPM</v>
      </c>
      <c r="AC3286" t="str">
        <f t="shared" si="207"/>
        <v>GA09U-5763</v>
      </c>
      <c r="AD3286" t="str">
        <f>_xlfn.IFNA(VLOOKUP(PrivateSchedule[[#This Row],[ow]],RTARoutes[[StageCodes]:[RouteID]],6,FALSE), VLOOKUP(PrivateSchedule[[#This Row],[re]],RTARoutes[[StageCodes]:[RouteID]],6,FALSE))</f>
        <v>PVT343</v>
      </c>
      <c r="AE3286" t="str" cm="1">
        <f t="array" ref="AE3286">_xlfn.IFS( NOT(ISNA(VLOOKUP(PrivateSchedule[[#This Row],[ow]],RTARoutes[[StageCodes]:[RouteID]],6,FALSE))), "O",  NOT(ISNA(VLOOKUP(PrivateSchedule[[#This Row],[re]],RTARoutes[[StageCodes]:[RouteID]],6,FALSE))), "R")</f>
        <v>O</v>
      </c>
      <c r="AF3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MRG-*UGE</v>
      </c>
      <c r="AG3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UGE-*MRG</v>
      </c>
    </row>
    <row r="3287" spans="2:33">
      <c r="O3287" s="171" t="s">
        <v>2980</v>
      </c>
      <c r="T3287" s="173" t="s">
        <v>2586</v>
      </c>
      <c r="U3287" t="str">
        <f t="shared" si="204"/>
        <v>UGUEM-SANGUEM</v>
      </c>
      <c r="V3287" s="163">
        <v>0.63888888888888884</v>
      </c>
      <c r="AA3287" s="165" t="str">
        <f t="shared" si="205"/>
        <v/>
      </c>
      <c r="AB3287" t="str">
        <f t="shared" si="206"/>
        <v>QPM</v>
      </c>
      <c r="AC3287" t="str">
        <f t="shared" si="207"/>
        <v>GA09U-5763</v>
      </c>
      <c r="AD3287" t="str">
        <f>_xlfn.IFNA(VLOOKUP(PrivateSchedule[[#This Row],[ow]],RTARoutes[[StageCodes]:[RouteID]],6,FALSE), VLOOKUP(PrivateSchedule[[#This Row],[re]],RTARoutes[[StageCodes]:[RouteID]],6,FALSE))</f>
        <v>PVT470</v>
      </c>
      <c r="AE3287" t="str" cm="1">
        <f t="array" ref="AE3287">_xlfn.IFS( NOT(ISNA(VLOOKUP(PrivateSchedule[[#This Row],[ow]],RTARoutes[[StageCodes]:[RouteID]],6,FALSE))), "O",  NOT(ISNA(VLOOKUP(PrivateSchedule[[#This Row],[re]],RTARoutes[[StageCodes]:[RouteID]],6,FALSE))), "R")</f>
        <v>R</v>
      </c>
      <c r="AF3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UGE-*SGM</v>
      </c>
      <c r="AG3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SGM-*UGE</v>
      </c>
    </row>
    <row r="3288" spans="2:33">
      <c r="O3288" s="171" t="s">
        <v>2586</v>
      </c>
      <c r="T3288" s="173" t="s">
        <v>1048</v>
      </c>
      <c r="U3288" t="str">
        <f t="shared" si="204"/>
        <v>SANGUEM-CURCHOREM</v>
      </c>
      <c r="V3288" s="163">
        <v>0.65625</v>
      </c>
      <c r="AA3288" s="165" t="str">
        <f t="shared" si="205"/>
        <v/>
      </c>
      <c r="AB3288" t="str">
        <f t="shared" si="206"/>
        <v>QPM</v>
      </c>
      <c r="AC3288" t="str">
        <f t="shared" si="207"/>
        <v>GA09U-5763</v>
      </c>
      <c r="AD3288" t="str">
        <f>_xlfn.IFNA(VLOOKUP(PrivateSchedule[[#This Row],[ow]],RTARoutes[[StageCodes]:[RouteID]],6,FALSE), VLOOKUP(PrivateSchedule[[#This Row],[re]],RTARoutes[[StageCodes]:[RouteID]],6,FALSE))</f>
        <v>PVT158</v>
      </c>
      <c r="AE3288" t="str" cm="1">
        <f t="array" ref="AE3288">_xlfn.IFS( NOT(ISNA(VLOOKUP(PrivateSchedule[[#This Row],[ow]],RTARoutes[[StageCodes]:[RouteID]],6,FALSE))), "O",  NOT(ISNA(VLOOKUP(PrivateSchedule[[#This Row],[re]],RTARoutes[[StageCodes]:[RouteID]],6,FALSE))), "R")</f>
        <v>R</v>
      </c>
      <c r="AF3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289" spans="2:33">
      <c r="O3289" s="171" t="s">
        <v>1048</v>
      </c>
      <c r="T3289" s="173" t="s">
        <v>1890</v>
      </c>
      <c r="U3289" t="str">
        <f t="shared" si="204"/>
        <v>CURCHOREM-MARGAO</v>
      </c>
      <c r="V3289" s="163">
        <v>0.67708333333333337</v>
      </c>
      <c r="AA3289" s="165" t="str">
        <f t="shared" si="205"/>
        <v/>
      </c>
      <c r="AB3289" t="str">
        <f t="shared" si="206"/>
        <v>QPM</v>
      </c>
      <c r="AC3289" t="str">
        <f t="shared" si="207"/>
        <v>GA09U-5763</v>
      </c>
      <c r="AD3289" t="str">
        <f>_xlfn.IFNA(VLOOKUP(PrivateSchedule[[#This Row],[ow]],RTARoutes[[StageCodes]:[RouteID]],6,FALSE), VLOOKUP(PrivateSchedule[[#This Row],[re]],RTARoutes[[StageCodes]:[RouteID]],6,FALSE))</f>
        <v>PVT132</v>
      </c>
      <c r="AE3289" t="str" cm="1">
        <f t="array" ref="AE3289">_xlfn.IFS( NOT(ISNA(VLOOKUP(PrivateSchedule[[#This Row],[ow]],RTARoutes[[StageCodes]:[RouteID]],6,FALSE))), "O",  NOT(ISNA(VLOOKUP(PrivateSchedule[[#This Row],[re]],RTARoutes[[StageCodes]:[RouteID]],6,FALSE))), "R")</f>
        <v>O</v>
      </c>
      <c r="AF3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290" spans="2:33">
      <c r="O3290" s="171" t="s">
        <v>1890</v>
      </c>
      <c r="T3290" s="173" t="s">
        <v>2980</v>
      </c>
      <c r="U3290" t="str">
        <f t="shared" si="204"/>
        <v>MARGAO-UGUEM</v>
      </c>
      <c r="V3290" s="163">
        <v>0.75</v>
      </c>
      <c r="AA3290" s="165" t="str">
        <f t="shared" si="205"/>
        <v/>
      </c>
      <c r="AB3290" t="str">
        <f t="shared" si="206"/>
        <v>QPM</v>
      </c>
      <c r="AC3290" t="str">
        <f t="shared" si="207"/>
        <v>GA09U-5763</v>
      </c>
      <c r="AD3290" t="str">
        <f>_xlfn.IFNA(VLOOKUP(PrivateSchedule[[#This Row],[ow]],RTARoutes[[StageCodes]:[RouteID]],6,FALSE), VLOOKUP(PrivateSchedule[[#This Row],[re]],RTARoutes[[StageCodes]:[RouteID]],6,FALSE))</f>
        <v>PVT343</v>
      </c>
      <c r="AE3290" t="str" cm="1">
        <f t="array" ref="AE3290">_xlfn.IFS( NOT(ISNA(VLOOKUP(PrivateSchedule[[#This Row],[ow]],RTARoutes[[StageCodes]:[RouteID]],6,FALSE))), "O",  NOT(ISNA(VLOOKUP(PrivateSchedule[[#This Row],[re]],RTARoutes[[StageCodes]:[RouteID]],6,FALSE))), "R")</f>
        <v>O</v>
      </c>
      <c r="AF3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MRG-*UGE</v>
      </c>
      <c r="AG3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UGE-*MRG</v>
      </c>
    </row>
    <row r="3291" spans="2:33">
      <c r="B3291" s="171" t="s">
        <v>4630</v>
      </c>
      <c r="C3291" s="172" t="s">
        <v>4631</v>
      </c>
      <c r="E3291" s="176">
        <v>38938</v>
      </c>
      <c r="F3291" s="177">
        <v>44242</v>
      </c>
      <c r="G3291" s="171" t="s">
        <v>4632</v>
      </c>
      <c r="J3291" s="171" t="s">
        <v>4633</v>
      </c>
      <c r="L3291" s="172" t="s">
        <v>16</v>
      </c>
      <c r="M3291" s="198">
        <v>26</v>
      </c>
      <c r="N3291" s="199">
        <v>10</v>
      </c>
      <c r="O3291" s="171" t="s">
        <v>4634</v>
      </c>
      <c r="T3291" s="173" t="s">
        <v>1890</v>
      </c>
      <c r="U3291" t="str">
        <f t="shared" si="204"/>
        <v/>
      </c>
      <c r="V3291" s="163">
        <v>0.29166666666666669</v>
      </c>
      <c r="AA3291" s="165" t="str">
        <f t="shared" si="205"/>
        <v/>
      </c>
      <c r="AB3291" t="str">
        <f t="shared" si="206"/>
        <v>QPM</v>
      </c>
      <c r="AC3291" t="str">
        <f t="shared" si="207"/>
        <v>GA02T-4661</v>
      </c>
      <c r="AD3291" t="str">
        <f>_xlfn.IFNA(VLOOKUP(PrivateSchedule[[#This Row],[ow]],RTARoutes[[StageCodes]:[RouteID]],6,FALSE), VLOOKUP(PrivateSchedule[[#This Row],[re]],RTARoutes[[StageCodes]:[RouteID]],6,FALSE))</f>
        <v>PVT191</v>
      </c>
      <c r="AE3291" t="str" cm="1">
        <f t="array" ref="AE3291">_xlfn.IFS( NOT(ISNA(VLOOKUP(PrivateSchedule[[#This Row],[ow]],RTARoutes[[StageCodes]:[RouteID]],6,FALSE))), "O",  NOT(ISNA(VLOOKUP(PrivateSchedule[[#This Row],[re]],RTARoutes[[StageCodes]:[RouteID]],6,FALSE))), "R")</f>
        <v>O</v>
      </c>
      <c r="AF3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GKD-*MRG</v>
      </c>
      <c r="AG3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MRG-*GKD</v>
      </c>
    </row>
    <row r="3292" spans="2:33">
      <c r="O3292" s="171" t="s">
        <v>1890</v>
      </c>
      <c r="T3292" s="173" t="s">
        <v>877</v>
      </c>
      <c r="U3292" t="str">
        <f t="shared" si="204"/>
        <v>MARGAO-CANACONA</v>
      </c>
      <c r="V3292" s="163">
        <v>0.39583333333333331</v>
      </c>
      <c r="AA3292" s="165" t="str">
        <f t="shared" si="205"/>
        <v/>
      </c>
      <c r="AB3292" t="str">
        <f t="shared" si="206"/>
        <v>QPM</v>
      </c>
      <c r="AC3292" t="str">
        <f t="shared" si="207"/>
        <v>GA02T-4661</v>
      </c>
      <c r="AD3292" t="str">
        <f>_xlfn.IFNA(VLOOKUP(PrivateSchedule[[#This Row],[ow]],RTARoutes[[StageCodes]:[RouteID]],6,FALSE), VLOOKUP(PrivateSchedule[[#This Row],[re]],RTARoutes[[StageCodes]:[RouteID]],6,FALSE))</f>
        <v>PVT109</v>
      </c>
      <c r="AE3292" t="str" cm="1">
        <f t="array" ref="AE3292">_xlfn.IFS( NOT(ISNA(VLOOKUP(PrivateSchedule[[#This Row],[ow]],RTARoutes[[StageCodes]:[RouteID]],6,FALSE))), "O",  NOT(ISNA(VLOOKUP(PrivateSchedule[[#This Row],[re]],RTARoutes[[StageCodes]:[RouteID]],6,FALSE))), "R")</f>
        <v>O</v>
      </c>
      <c r="AF3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MRG-*CNC</v>
      </c>
      <c r="AG3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CNC-*MRG</v>
      </c>
    </row>
    <row r="3293" spans="2:33">
      <c r="O3293" s="171" t="s">
        <v>877</v>
      </c>
      <c r="T3293" s="173" t="s">
        <v>4634</v>
      </c>
      <c r="U3293" t="str">
        <f t="shared" si="204"/>
        <v/>
      </c>
      <c r="V3293" s="163">
        <v>0.52083333333333337</v>
      </c>
      <c r="AA3293" s="165" t="str">
        <f t="shared" si="205"/>
        <v/>
      </c>
      <c r="AB3293" t="str">
        <f t="shared" si="206"/>
        <v>QPM</v>
      </c>
      <c r="AC3293" t="str">
        <f t="shared" si="207"/>
        <v>GA02T-4661</v>
      </c>
      <c r="AD3293" t="str">
        <f>_xlfn.IFNA(VLOOKUP(PrivateSchedule[[#This Row],[ow]],RTARoutes[[StageCodes]:[RouteID]],6,FALSE), VLOOKUP(PrivateSchedule[[#This Row],[re]],RTARoutes[[StageCodes]:[RouteID]],6,FALSE))</f>
        <v>PVT107</v>
      </c>
      <c r="AE3293" t="str" cm="1">
        <f t="array" ref="AE3293">_xlfn.IFS( NOT(ISNA(VLOOKUP(PrivateSchedule[[#This Row],[ow]],RTARoutes[[StageCodes]:[RouteID]],6,FALSE))), "O",  NOT(ISNA(VLOOKUP(PrivateSchedule[[#This Row],[re]],RTARoutes[[StageCodes]:[RouteID]],6,FALSE))), "R")</f>
        <v>O</v>
      </c>
      <c r="AF3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CNC-*GKD</v>
      </c>
      <c r="AG3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GKD-*CNC</v>
      </c>
    </row>
    <row r="3294" spans="2:33">
      <c r="O3294" s="171" t="s">
        <v>4634</v>
      </c>
      <c r="T3294" s="173" t="s">
        <v>1890</v>
      </c>
      <c r="U3294" t="str">
        <f t="shared" si="204"/>
        <v/>
      </c>
      <c r="V3294" s="163">
        <v>0.59375</v>
      </c>
      <c r="AA3294" s="165" t="str">
        <f t="shared" si="205"/>
        <v/>
      </c>
      <c r="AB3294" t="str">
        <f t="shared" si="206"/>
        <v>QPM</v>
      </c>
      <c r="AC3294" t="str">
        <f t="shared" si="207"/>
        <v>GA02T-4661</v>
      </c>
      <c r="AD3294" t="str">
        <f>_xlfn.IFNA(VLOOKUP(PrivateSchedule[[#This Row],[ow]],RTARoutes[[StageCodes]:[RouteID]],6,FALSE), VLOOKUP(PrivateSchedule[[#This Row],[re]],RTARoutes[[StageCodes]:[RouteID]],6,FALSE))</f>
        <v>PVT191</v>
      </c>
      <c r="AE3294" t="str" cm="1">
        <f t="array" ref="AE3294">_xlfn.IFS( NOT(ISNA(VLOOKUP(PrivateSchedule[[#This Row],[ow]],RTARoutes[[StageCodes]:[RouteID]],6,FALSE))), "O",  NOT(ISNA(VLOOKUP(PrivateSchedule[[#This Row],[re]],RTARoutes[[StageCodes]:[RouteID]],6,FALSE))), "R")</f>
        <v>O</v>
      </c>
      <c r="AF3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GKD-*MRG</v>
      </c>
      <c r="AG3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MRG-*GKD</v>
      </c>
    </row>
    <row r="3295" spans="2:33">
      <c r="O3295" s="171" t="s">
        <v>1890</v>
      </c>
      <c r="T3295" s="173" t="s">
        <v>4634</v>
      </c>
      <c r="U3295" t="str">
        <f t="shared" si="204"/>
        <v/>
      </c>
      <c r="V3295" s="163">
        <v>0.61111111111111116</v>
      </c>
      <c r="AA3295" s="165" t="str">
        <f t="shared" si="205"/>
        <v/>
      </c>
      <c r="AB3295" t="str">
        <f t="shared" si="206"/>
        <v>QPM</v>
      </c>
      <c r="AC3295" t="str">
        <f t="shared" si="207"/>
        <v>GA02T-4661</v>
      </c>
      <c r="AD3295" t="str">
        <f>_xlfn.IFNA(VLOOKUP(PrivateSchedule[[#This Row],[ow]],RTARoutes[[StageCodes]:[RouteID]],6,FALSE), VLOOKUP(PrivateSchedule[[#This Row],[re]],RTARoutes[[StageCodes]:[RouteID]],6,FALSE))</f>
        <v>PVT191</v>
      </c>
      <c r="AE3295" t="str" cm="1">
        <f t="array" ref="AE3295">_xlfn.IFS( NOT(ISNA(VLOOKUP(PrivateSchedule[[#This Row],[ow]],RTARoutes[[StageCodes]:[RouteID]],6,FALSE))), "O",  NOT(ISNA(VLOOKUP(PrivateSchedule[[#This Row],[re]],RTARoutes[[StageCodes]:[RouteID]],6,FALSE))), "R")</f>
        <v>R</v>
      </c>
      <c r="AF3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MRG-*GKD</v>
      </c>
      <c r="AG3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GKD-*MRG</v>
      </c>
    </row>
    <row r="3296" spans="2:33">
      <c r="B3296" s="171" t="s">
        <v>4635</v>
      </c>
      <c r="C3296" s="172" t="s">
        <v>4636</v>
      </c>
      <c r="E3296" s="176">
        <v>39141</v>
      </c>
      <c r="F3296" s="177">
        <v>44619</v>
      </c>
      <c r="G3296" s="171" t="s">
        <v>4637</v>
      </c>
      <c r="J3296" s="171" t="s">
        <v>4638</v>
      </c>
      <c r="L3296" s="172" t="s">
        <v>16</v>
      </c>
      <c r="M3296" s="198">
        <v>32</v>
      </c>
      <c r="N3296" s="199">
        <v>12</v>
      </c>
      <c r="O3296" s="171" t="s">
        <v>2586</v>
      </c>
      <c r="U3296" t="str">
        <f t="shared" si="204"/>
        <v>SANGUEM</v>
      </c>
      <c r="V3296" s="163">
        <v>0.3263888888888889</v>
      </c>
      <c r="AA3296" s="165" t="str">
        <f t="shared" si="205"/>
        <v/>
      </c>
      <c r="AB3296" t="str">
        <f t="shared" si="206"/>
        <v>QPM</v>
      </c>
      <c r="AC3296" t="str">
        <f t="shared" si="207"/>
        <v>GA04T-4393</v>
      </c>
      <c r="AD3296" t="str">
        <f>_xlfn.IFNA(VLOOKUP(PrivateSchedule[[#This Row],[ow]],RTARoutes[[StageCodes]:[RouteID]],6,FALSE), VLOOKUP(PrivateSchedule[[#This Row],[re]],RTARoutes[[StageCodes]:[RouteID]],6,FALSE))</f>
        <v>PVT468</v>
      </c>
      <c r="AE3296" t="str" cm="1">
        <f t="array" ref="AE3296">_xlfn.IFS( NOT(ISNA(VLOOKUP(PrivateSchedule[[#This Row],[ow]],RTARoutes[[StageCodes]:[RouteID]],6,FALSE))), "O",  NOT(ISNA(VLOOKUP(PrivateSchedule[[#This Row],[re]],RTARoutes[[StageCodes]:[RouteID]],6,FALSE))), "R")</f>
        <v>O</v>
      </c>
      <c r="AF3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</v>
      </c>
      <c r="AG3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-*SGM</v>
      </c>
    </row>
    <row r="3297" spans="2:33">
      <c r="U3297" t="str">
        <f t="shared" si="204"/>
        <v/>
      </c>
      <c r="V3297" s="163">
        <v>0.3576388888888889</v>
      </c>
      <c r="AA3297" s="165">
        <f t="shared" si="205"/>
        <v>0.3576388888888889</v>
      </c>
      <c r="AB3297" t="str">
        <f t="shared" si="206"/>
        <v>QPM</v>
      </c>
      <c r="AC3297" t="str">
        <f t="shared" si="207"/>
        <v>GA04T-4393</v>
      </c>
      <c r="AD3297" t="e">
        <f>_xlfn.IFNA(VLOOKUP(PrivateSchedule[[#This Row],[ow]],RTARoutes[[StageCodes]:[RouteID]],6,FALSE), VLOOKUP(PrivateSchedule[[#This Row],[re]],RTARoutes[[StageCodes]:[RouteID]],6,FALSE))</f>
        <v>#N/A</v>
      </c>
      <c r="AE3297" t="e" cm="1">
        <f t="array" ref="AE3297">_xlfn.IFS( NOT(ISNA(VLOOKUP(PrivateSchedule[[#This Row],[ow]],RTARoutes[[StageCodes]:[RouteID]],6,FALSE))), "O",  NOT(ISNA(VLOOKUP(PrivateSchedule[[#This Row],[re]],RTARoutes[[StageCodes]:[RouteID]],6,FALSE))), "R")</f>
        <v>#N/A</v>
      </c>
      <c r="AF3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3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3298" spans="2:33">
      <c r="U3298" t="str">
        <f t="shared" si="204"/>
        <v/>
      </c>
      <c r="V3298" s="163">
        <v>0.3923611111111111</v>
      </c>
      <c r="AA3298" s="165">
        <f t="shared" si="205"/>
        <v>0.3923611111111111</v>
      </c>
      <c r="AB3298" t="str">
        <f t="shared" si="206"/>
        <v>QPM</v>
      </c>
      <c r="AC3298" t="str">
        <f t="shared" si="207"/>
        <v>GA04T-4393</v>
      </c>
      <c r="AD3298" t="e">
        <f>_xlfn.IFNA(VLOOKUP(PrivateSchedule[[#This Row],[ow]],RTARoutes[[StageCodes]:[RouteID]],6,FALSE), VLOOKUP(PrivateSchedule[[#This Row],[re]],RTARoutes[[StageCodes]:[RouteID]],6,FALSE))</f>
        <v>#N/A</v>
      </c>
      <c r="AE3298" t="e" cm="1">
        <f t="array" ref="AE3298">_xlfn.IFS( NOT(ISNA(VLOOKUP(PrivateSchedule[[#This Row],[ow]],RTARoutes[[StageCodes]:[RouteID]],6,FALSE))), "O",  NOT(ISNA(VLOOKUP(PrivateSchedule[[#This Row],[re]],RTARoutes[[StageCodes]:[RouteID]],6,FALSE))), "R")</f>
        <v>#N/A</v>
      </c>
      <c r="AF3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3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3299" spans="2:33">
      <c r="O3299" s="171" t="s">
        <v>1048</v>
      </c>
      <c r="T3299" s="173" t="s">
        <v>1890</v>
      </c>
      <c r="U3299" t="str">
        <f t="shared" si="204"/>
        <v>CURCHOREM-MARGAO</v>
      </c>
      <c r="V3299" s="163">
        <v>0.3923611111111111</v>
      </c>
      <c r="AA3299" s="165" t="str">
        <f t="shared" si="205"/>
        <v/>
      </c>
      <c r="AB3299" t="str">
        <f t="shared" si="206"/>
        <v>QPM</v>
      </c>
      <c r="AC3299" t="str">
        <f t="shared" si="207"/>
        <v>GA04T-4393</v>
      </c>
      <c r="AD3299" t="str">
        <f>_xlfn.IFNA(VLOOKUP(PrivateSchedule[[#This Row],[ow]],RTARoutes[[StageCodes]:[RouteID]],6,FALSE), VLOOKUP(PrivateSchedule[[#This Row],[re]],RTARoutes[[StageCodes]:[RouteID]],6,FALSE))</f>
        <v>PVT132</v>
      </c>
      <c r="AE3299" t="str" cm="1">
        <f t="array" ref="AE3299">_xlfn.IFS( NOT(ISNA(VLOOKUP(PrivateSchedule[[#This Row],[ow]],RTARoutes[[StageCodes]:[RouteID]],6,FALSE))), "O",  NOT(ISNA(VLOOKUP(PrivateSchedule[[#This Row],[re]],RTARoutes[[StageCodes]:[RouteID]],6,FALSE))), "R")</f>
        <v>O</v>
      </c>
      <c r="AF3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00" spans="2:33">
      <c r="O3300" s="171" t="s">
        <v>1890</v>
      </c>
      <c r="U3300" t="str">
        <f t="shared" si="204"/>
        <v>MARGAO</v>
      </c>
      <c r="V3300" s="163">
        <v>0.44444444444444442</v>
      </c>
      <c r="AA3300" s="165" t="str">
        <f t="shared" si="205"/>
        <v/>
      </c>
      <c r="AB3300" t="str">
        <f t="shared" si="206"/>
        <v>QPM</v>
      </c>
      <c r="AC3300" t="str">
        <f t="shared" si="207"/>
        <v>GA04T-4393</v>
      </c>
      <c r="AD3300" t="str">
        <f>_xlfn.IFNA(VLOOKUP(PrivateSchedule[[#This Row],[ow]],RTARoutes[[StageCodes]:[RouteID]],6,FALSE), VLOOKUP(PrivateSchedule[[#This Row],[re]],RTARoutes[[StageCodes]:[RouteID]],6,FALSE))</f>
        <v>PVT109</v>
      </c>
      <c r="AE3300" t="str" cm="1">
        <f t="array" ref="AE3300">_xlfn.IFS( NOT(ISNA(VLOOKUP(PrivateSchedule[[#This Row],[ow]],RTARoutes[[StageCodes]:[RouteID]],6,FALSE))), "O",  NOT(ISNA(VLOOKUP(PrivateSchedule[[#This Row],[re]],RTARoutes[[StageCodes]:[RouteID]],6,FALSE))), "R")</f>
        <v>O</v>
      </c>
      <c r="AF3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301" spans="2:33">
      <c r="U3301" t="str">
        <f t="shared" si="204"/>
        <v/>
      </c>
      <c r="V3301" s="163">
        <v>0.53125</v>
      </c>
      <c r="AA3301" s="165">
        <f t="shared" si="205"/>
        <v>0.53125</v>
      </c>
      <c r="AB3301" t="str">
        <f t="shared" si="206"/>
        <v>QPM</v>
      </c>
      <c r="AC3301" t="str">
        <f t="shared" si="207"/>
        <v>GA04T-4393</v>
      </c>
      <c r="AD3301" t="e">
        <f>_xlfn.IFNA(VLOOKUP(PrivateSchedule[[#This Row],[ow]],RTARoutes[[StageCodes]:[RouteID]],6,FALSE), VLOOKUP(PrivateSchedule[[#This Row],[re]],RTARoutes[[StageCodes]:[RouteID]],6,FALSE))</f>
        <v>#N/A</v>
      </c>
      <c r="AE3301" t="e" cm="1">
        <f t="array" ref="AE3301">_xlfn.IFS( NOT(ISNA(VLOOKUP(PrivateSchedule[[#This Row],[ow]],RTARoutes[[StageCodes]:[RouteID]],6,FALSE))), "O",  NOT(ISNA(VLOOKUP(PrivateSchedule[[#This Row],[re]],RTARoutes[[StageCodes]:[RouteID]],6,FALSE))), "R")</f>
        <v>#N/A</v>
      </c>
      <c r="AF3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3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3302" spans="2:33">
      <c r="O3302" s="171" t="s">
        <v>2586</v>
      </c>
      <c r="T3302" s="173" t="s">
        <v>1048</v>
      </c>
      <c r="U3302" t="str">
        <f t="shared" si="204"/>
        <v>SANGUEM-CURCHOREM</v>
      </c>
      <c r="V3302" s="163">
        <v>0.5625</v>
      </c>
      <c r="AA3302" s="165" t="str">
        <f t="shared" si="205"/>
        <v/>
      </c>
      <c r="AB3302" t="str">
        <f t="shared" si="206"/>
        <v>QPM</v>
      </c>
      <c r="AC3302" t="str">
        <f t="shared" si="207"/>
        <v>GA04T-4393</v>
      </c>
      <c r="AD3302" t="str">
        <f>_xlfn.IFNA(VLOOKUP(PrivateSchedule[[#This Row],[ow]],RTARoutes[[StageCodes]:[RouteID]],6,FALSE), VLOOKUP(PrivateSchedule[[#This Row],[re]],RTARoutes[[StageCodes]:[RouteID]],6,FALSE))</f>
        <v>PVT158</v>
      </c>
      <c r="AE3302" t="str" cm="1">
        <f t="array" ref="AE3302">_xlfn.IFS( NOT(ISNA(VLOOKUP(PrivateSchedule[[#This Row],[ow]],RTARoutes[[StageCodes]:[RouteID]],6,FALSE))), "O",  NOT(ISNA(VLOOKUP(PrivateSchedule[[#This Row],[re]],RTARoutes[[StageCodes]:[RouteID]],6,FALSE))), "R")</f>
        <v>R</v>
      </c>
      <c r="AF3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03" spans="2:33">
      <c r="O3303" s="171" t="s">
        <v>1048</v>
      </c>
      <c r="T3303" s="173" t="s">
        <v>1890</v>
      </c>
      <c r="U3303" t="str">
        <f t="shared" si="204"/>
        <v>CURCHOREM-MARGAO</v>
      </c>
      <c r="V3303" s="163">
        <v>0.57986111111111116</v>
      </c>
      <c r="AA3303" s="165" t="str">
        <f t="shared" si="205"/>
        <v/>
      </c>
      <c r="AB3303" t="str">
        <f t="shared" si="206"/>
        <v>QPM</v>
      </c>
      <c r="AC3303" t="str">
        <f t="shared" si="207"/>
        <v>GA04T-4393</v>
      </c>
      <c r="AD3303" t="str">
        <f>_xlfn.IFNA(VLOOKUP(PrivateSchedule[[#This Row],[ow]],RTARoutes[[StageCodes]:[RouteID]],6,FALSE), VLOOKUP(PrivateSchedule[[#This Row],[re]],RTARoutes[[StageCodes]:[RouteID]],6,FALSE))</f>
        <v>PVT132</v>
      </c>
      <c r="AE3303" t="str" cm="1">
        <f t="array" ref="AE3303">_xlfn.IFS( NOT(ISNA(VLOOKUP(PrivateSchedule[[#This Row],[ow]],RTARoutes[[StageCodes]:[RouteID]],6,FALSE))), "O",  NOT(ISNA(VLOOKUP(PrivateSchedule[[#This Row],[re]],RTARoutes[[StageCodes]:[RouteID]],6,FALSE))), "R")</f>
        <v>O</v>
      </c>
      <c r="AF3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04" spans="2:33">
      <c r="O3304" s="171" t="s">
        <v>1890</v>
      </c>
      <c r="T3304" s="173" t="s">
        <v>1048</v>
      </c>
      <c r="U3304" t="str">
        <f t="shared" si="204"/>
        <v>MARGAO-CURCHOREM</v>
      </c>
      <c r="V3304" s="163">
        <v>0.65625</v>
      </c>
      <c r="AA3304" s="165" t="str">
        <f t="shared" si="205"/>
        <v/>
      </c>
      <c r="AB3304" t="str">
        <f t="shared" si="206"/>
        <v>QPM</v>
      </c>
      <c r="AC3304" t="str">
        <f t="shared" si="207"/>
        <v>GA04T-4393</v>
      </c>
      <c r="AD3304" t="str">
        <f>_xlfn.IFNA(VLOOKUP(PrivateSchedule[[#This Row],[ow]],RTARoutes[[StageCodes]:[RouteID]],6,FALSE), VLOOKUP(PrivateSchedule[[#This Row],[re]],RTARoutes[[StageCodes]:[RouteID]],6,FALSE))</f>
        <v>PVT132</v>
      </c>
      <c r="AE3304" t="str" cm="1">
        <f t="array" ref="AE3304">_xlfn.IFS( NOT(ISNA(VLOOKUP(PrivateSchedule[[#This Row],[ow]],RTARoutes[[StageCodes]:[RouteID]],6,FALSE))), "O",  NOT(ISNA(VLOOKUP(PrivateSchedule[[#This Row],[re]],RTARoutes[[StageCodes]:[RouteID]],6,FALSE))), "R")</f>
        <v>R</v>
      </c>
      <c r="AF3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305" spans="2:33">
      <c r="O3305" s="171" t="s">
        <v>1048</v>
      </c>
      <c r="U3305" t="str">
        <f t="shared" si="204"/>
        <v>CURCHOREM</v>
      </c>
      <c r="V3305" s="163">
        <v>0.70833333333333337</v>
      </c>
      <c r="AA3305" s="165" t="str">
        <f t="shared" si="205"/>
        <v/>
      </c>
      <c r="AB3305" t="str">
        <f t="shared" si="206"/>
        <v>QPM</v>
      </c>
      <c r="AC3305" t="str">
        <f t="shared" si="207"/>
        <v>GA04T-4393</v>
      </c>
      <c r="AD3305" t="str">
        <f>_xlfn.IFNA(VLOOKUP(PrivateSchedule[[#This Row],[ow]],RTARoutes[[StageCodes]:[RouteID]],6,FALSE), VLOOKUP(PrivateSchedule[[#This Row],[re]],RTARoutes[[StageCodes]:[RouteID]],6,FALSE))</f>
        <v>PVT132</v>
      </c>
      <c r="AE3305" t="str" cm="1">
        <f t="array" ref="AE3305">_xlfn.IFS( NOT(ISNA(VLOOKUP(PrivateSchedule[[#This Row],[ow]],RTARoutes[[StageCodes]:[RouteID]],6,FALSE))), "O",  NOT(ISNA(VLOOKUP(PrivateSchedule[[#This Row],[re]],RTARoutes[[StageCodes]:[RouteID]],6,FALSE))), "R")</f>
        <v>O</v>
      </c>
      <c r="AF3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306" spans="2:33">
      <c r="U3306" t="str">
        <f t="shared" si="204"/>
        <v/>
      </c>
      <c r="V3306" s="163">
        <v>0.74305555555555558</v>
      </c>
      <c r="AA3306" s="165">
        <f t="shared" si="205"/>
        <v>0.74305555555555558</v>
      </c>
      <c r="AB3306" t="str">
        <f t="shared" si="206"/>
        <v>QPM</v>
      </c>
      <c r="AC3306" t="str">
        <f t="shared" si="207"/>
        <v>GA04T-4393</v>
      </c>
      <c r="AD3306" t="e">
        <f>_xlfn.IFNA(VLOOKUP(PrivateSchedule[[#This Row],[ow]],RTARoutes[[StageCodes]:[RouteID]],6,FALSE), VLOOKUP(PrivateSchedule[[#This Row],[re]],RTARoutes[[StageCodes]:[RouteID]],6,FALSE))</f>
        <v>#N/A</v>
      </c>
      <c r="AE3306" t="e" cm="1">
        <f t="array" ref="AE3306">_xlfn.IFS( NOT(ISNA(VLOOKUP(PrivateSchedule[[#This Row],[ow]],RTARoutes[[StageCodes]:[RouteID]],6,FALSE))), "O",  NOT(ISNA(VLOOKUP(PrivateSchedule[[#This Row],[re]],RTARoutes[[StageCodes]:[RouteID]],6,FALSE))), "R")</f>
        <v>#N/A</v>
      </c>
      <c r="AF3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-*</v>
      </c>
      <c r="AG3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</v>
      </c>
    </row>
    <row r="3307" spans="2:33">
      <c r="O3307" s="171" t="s">
        <v>2586</v>
      </c>
      <c r="T3307" s="173" t="s">
        <v>1048</v>
      </c>
      <c r="U3307" t="str">
        <f t="shared" si="204"/>
        <v>SANGUEM-CURCHOREM</v>
      </c>
      <c r="V3307" s="163">
        <v>0.76388888888888884</v>
      </c>
      <c r="AA3307" s="165" t="str">
        <f t="shared" si="205"/>
        <v/>
      </c>
      <c r="AB3307" t="str">
        <f t="shared" si="206"/>
        <v>QPM</v>
      </c>
      <c r="AC3307" t="str">
        <f t="shared" si="207"/>
        <v>GA04T-4393</v>
      </c>
      <c r="AD3307" t="str">
        <f>_xlfn.IFNA(VLOOKUP(PrivateSchedule[[#This Row],[ow]],RTARoutes[[StageCodes]:[RouteID]],6,FALSE), VLOOKUP(PrivateSchedule[[#This Row],[re]],RTARoutes[[StageCodes]:[RouteID]],6,FALSE))</f>
        <v>PVT158</v>
      </c>
      <c r="AE3307" t="str" cm="1">
        <f t="array" ref="AE3307">_xlfn.IFS( NOT(ISNA(VLOOKUP(PrivateSchedule[[#This Row],[ow]],RTARoutes[[StageCodes]:[RouteID]],6,FALSE))), "O",  NOT(ISNA(VLOOKUP(PrivateSchedule[[#This Row],[re]],RTARoutes[[StageCodes]:[RouteID]],6,FALSE))), "R")</f>
        <v>R</v>
      </c>
      <c r="AF3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08" spans="2:33">
      <c r="O3308" s="171" t="s">
        <v>1048</v>
      </c>
      <c r="U3308" t="str">
        <f t="shared" si="204"/>
        <v>CURCHOREM</v>
      </c>
      <c r="V3308" s="163">
        <v>0.79513888888888884</v>
      </c>
      <c r="AA3308" s="165" t="str">
        <f t="shared" si="205"/>
        <v/>
      </c>
      <c r="AB3308" t="str">
        <f t="shared" si="206"/>
        <v>QPM</v>
      </c>
      <c r="AC3308" t="str">
        <f t="shared" si="207"/>
        <v>GA04T-4393</v>
      </c>
      <c r="AD3308" t="str">
        <f>_xlfn.IFNA(VLOOKUP(PrivateSchedule[[#This Row],[ow]],RTARoutes[[StageCodes]:[RouteID]],6,FALSE), VLOOKUP(PrivateSchedule[[#This Row],[re]],RTARoutes[[StageCodes]:[RouteID]],6,FALSE))</f>
        <v>PVT132</v>
      </c>
      <c r="AE3308" t="str" cm="1">
        <f t="array" ref="AE3308">_xlfn.IFS( NOT(ISNA(VLOOKUP(PrivateSchedule[[#This Row],[ow]],RTARoutes[[StageCodes]:[RouteID]],6,FALSE))), "O",  NOT(ISNA(VLOOKUP(PrivateSchedule[[#This Row],[re]],RTARoutes[[StageCodes]:[RouteID]],6,FALSE))), "R")</f>
        <v>O</v>
      </c>
      <c r="AF3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309" spans="2:33">
      <c r="B3309" s="171" t="s">
        <v>4639</v>
      </c>
      <c r="C3309" s="172" t="s">
        <v>4640</v>
      </c>
      <c r="E3309" s="176">
        <v>39367</v>
      </c>
      <c r="F3309" s="177">
        <v>44592</v>
      </c>
      <c r="G3309" s="171" t="s">
        <v>4641</v>
      </c>
      <c r="J3309" s="171" t="s">
        <v>4642</v>
      </c>
      <c r="L3309" s="172" t="s">
        <v>16</v>
      </c>
      <c r="M3309" s="198">
        <v>28</v>
      </c>
      <c r="N3309" s="199">
        <v>11</v>
      </c>
      <c r="O3309" s="171" t="s">
        <v>2586</v>
      </c>
      <c r="T3309" s="173" t="s">
        <v>1048</v>
      </c>
      <c r="U3309" t="str">
        <f t="shared" si="204"/>
        <v>SANGUEM-CURCHOREM</v>
      </c>
      <c r="V3309" s="163">
        <v>0.25694444444444442</v>
      </c>
      <c r="AA3309" s="165" t="str">
        <f t="shared" si="205"/>
        <v/>
      </c>
      <c r="AB3309" t="str">
        <f t="shared" si="206"/>
        <v>QPM</v>
      </c>
      <c r="AC3309" t="str">
        <f t="shared" si="207"/>
        <v>GA02T-4988</v>
      </c>
      <c r="AD3309" t="str">
        <f>_xlfn.IFNA(VLOOKUP(PrivateSchedule[[#This Row],[ow]],RTARoutes[[StageCodes]:[RouteID]],6,FALSE), VLOOKUP(PrivateSchedule[[#This Row],[re]],RTARoutes[[StageCodes]:[RouteID]],6,FALSE))</f>
        <v>PVT158</v>
      </c>
      <c r="AE3309" t="str" cm="1">
        <f t="array" ref="AE3309">_xlfn.IFS( NOT(ISNA(VLOOKUP(PrivateSchedule[[#This Row],[ow]],RTARoutes[[StageCodes]:[RouteID]],6,FALSE))), "O",  NOT(ISNA(VLOOKUP(PrivateSchedule[[#This Row],[re]],RTARoutes[[StageCodes]:[RouteID]],6,FALSE))), "R")</f>
        <v>R</v>
      </c>
      <c r="AF3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10" spans="2:33">
      <c r="O3310" s="171" t="s">
        <v>1048</v>
      </c>
      <c r="T3310" s="173" t="s">
        <v>1060</v>
      </c>
      <c r="U3310" t="str">
        <f t="shared" si="204"/>
        <v>CURCHOREM-DABAL</v>
      </c>
      <c r="V3310" s="163">
        <v>0.27083333333333331</v>
      </c>
      <c r="AA3310" s="165" t="str">
        <f t="shared" si="205"/>
        <v/>
      </c>
      <c r="AB3310" t="str">
        <f t="shared" si="206"/>
        <v>QPM</v>
      </c>
      <c r="AC3310" t="str">
        <f t="shared" si="207"/>
        <v>GA02T-4988</v>
      </c>
      <c r="AD3310" t="str">
        <f>_xlfn.IFNA(VLOOKUP(PrivateSchedule[[#This Row],[ow]],RTARoutes[[StageCodes]:[RouteID]],6,FALSE), VLOOKUP(PrivateSchedule[[#This Row],[re]],RTARoutes[[StageCodes]:[RouteID]],6,FALSE))</f>
        <v>PVT133</v>
      </c>
      <c r="AE3310" t="str" cm="1">
        <f t="array" ref="AE3310">_xlfn.IFS( NOT(ISNA(VLOOKUP(PrivateSchedule[[#This Row],[ow]],RTARoutes[[StageCodes]:[RouteID]],6,FALSE))), "O",  NOT(ISNA(VLOOKUP(PrivateSchedule[[#This Row],[re]],RTARoutes[[StageCodes]:[RouteID]],6,FALSE))), "R")</f>
        <v>O</v>
      </c>
      <c r="AF3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CUR-*DAB</v>
      </c>
      <c r="AG3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DAB-*CUR</v>
      </c>
    </row>
    <row r="3311" spans="2:33">
      <c r="O3311" s="171" t="s">
        <v>1060</v>
      </c>
      <c r="T3311" s="173" t="s">
        <v>1048</v>
      </c>
      <c r="U3311" t="str">
        <f t="shared" si="204"/>
        <v>DABAL-CURCHOREM</v>
      </c>
      <c r="V3311" s="163">
        <v>0.2986111111111111</v>
      </c>
      <c r="AA3311" s="165" t="str">
        <f t="shared" si="205"/>
        <v/>
      </c>
      <c r="AB3311" t="str">
        <f t="shared" si="206"/>
        <v>QPM</v>
      </c>
      <c r="AC3311" t="str">
        <f t="shared" si="207"/>
        <v>GA02T-4988</v>
      </c>
      <c r="AD3311" t="str">
        <f>_xlfn.IFNA(VLOOKUP(PrivateSchedule[[#This Row],[ow]],RTARoutes[[StageCodes]:[RouteID]],6,FALSE), VLOOKUP(PrivateSchedule[[#This Row],[re]],RTARoutes[[StageCodes]:[RouteID]],6,FALSE))</f>
        <v>PVT133</v>
      </c>
      <c r="AE3311" t="str" cm="1">
        <f t="array" ref="AE3311">_xlfn.IFS( NOT(ISNA(VLOOKUP(PrivateSchedule[[#This Row],[ow]],RTARoutes[[StageCodes]:[RouteID]],6,FALSE))), "O",  NOT(ISNA(VLOOKUP(PrivateSchedule[[#This Row],[re]],RTARoutes[[StageCodes]:[RouteID]],6,FALSE))), "R")</f>
        <v>R</v>
      </c>
      <c r="AF3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DAB-*CUR</v>
      </c>
      <c r="AG3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CUR-*DAB</v>
      </c>
    </row>
    <row r="3312" spans="2:33">
      <c r="O3312" s="171" t="s">
        <v>1048</v>
      </c>
      <c r="T3312" s="173" t="s">
        <v>1890</v>
      </c>
      <c r="U3312" t="str">
        <f t="shared" si="204"/>
        <v>CURCHOREM-MARGAO</v>
      </c>
      <c r="V3312" s="163">
        <v>0.33333333333333331</v>
      </c>
      <c r="AA3312" s="165" t="str">
        <f t="shared" si="205"/>
        <v/>
      </c>
      <c r="AB3312" t="str">
        <f t="shared" si="206"/>
        <v>QPM</v>
      </c>
      <c r="AC3312" t="str">
        <f t="shared" si="207"/>
        <v>GA02T-4988</v>
      </c>
      <c r="AD3312" t="str">
        <f>_xlfn.IFNA(VLOOKUP(PrivateSchedule[[#This Row],[ow]],RTARoutes[[StageCodes]:[RouteID]],6,FALSE), VLOOKUP(PrivateSchedule[[#This Row],[re]],RTARoutes[[StageCodes]:[RouteID]],6,FALSE))</f>
        <v>PVT132</v>
      </c>
      <c r="AE3312" t="str" cm="1">
        <f t="array" ref="AE3312">_xlfn.IFS( NOT(ISNA(VLOOKUP(PrivateSchedule[[#This Row],[ow]],RTARoutes[[StageCodes]:[RouteID]],6,FALSE))), "O",  NOT(ISNA(VLOOKUP(PrivateSchedule[[#This Row],[re]],RTARoutes[[StageCodes]:[RouteID]],6,FALSE))), "R")</f>
        <v>O</v>
      </c>
      <c r="AF3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13" spans="2:33">
      <c r="O3313" s="171" t="s">
        <v>1890</v>
      </c>
      <c r="T3313" s="173" t="s">
        <v>2586</v>
      </c>
      <c r="U3313" t="str">
        <f t="shared" si="204"/>
        <v>MARGAO-SANGUEM</v>
      </c>
      <c r="V3313" s="163">
        <v>0.37152777777777779</v>
      </c>
      <c r="AA3313" s="165" t="str">
        <f t="shared" si="205"/>
        <v/>
      </c>
      <c r="AB3313" t="str">
        <f t="shared" si="206"/>
        <v>QPM</v>
      </c>
      <c r="AC3313" t="str">
        <f t="shared" si="207"/>
        <v>GA02T-4988</v>
      </c>
      <c r="AD3313" t="str">
        <f>_xlfn.IFNA(VLOOKUP(PrivateSchedule[[#This Row],[ow]],RTARoutes[[StageCodes]:[RouteID]],6,FALSE), VLOOKUP(PrivateSchedule[[#This Row],[re]],RTARoutes[[StageCodes]:[RouteID]],6,FALSE))</f>
        <v>PVT327</v>
      </c>
      <c r="AE3313" t="str" cm="1">
        <f t="array" ref="AE3313">_xlfn.IFS( NOT(ISNA(VLOOKUP(PrivateSchedule[[#This Row],[ow]],RTARoutes[[StageCodes]:[RouteID]],6,FALSE))), "O",  NOT(ISNA(VLOOKUP(PrivateSchedule[[#This Row],[re]],RTARoutes[[StageCodes]:[RouteID]],6,FALSE))), "R")</f>
        <v>O</v>
      </c>
      <c r="AF3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14" spans="2:33">
      <c r="O3314" s="171" t="s">
        <v>2586</v>
      </c>
      <c r="T3314" s="173" t="s">
        <v>1048</v>
      </c>
      <c r="U3314" t="str">
        <f t="shared" si="204"/>
        <v>SANGUEM-CURCHOREM</v>
      </c>
      <c r="V3314" s="163">
        <v>0.4861111111111111</v>
      </c>
      <c r="AA3314" s="165" t="str">
        <f t="shared" si="205"/>
        <v/>
      </c>
      <c r="AB3314" t="str">
        <f t="shared" si="206"/>
        <v>QPM</v>
      </c>
      <c r="AC3314" t="str">
        <f t="shared" si="207"/>
        <v>GA02T-4988</v>
      </c>
      <c r="AD3314" t="str">
        <f>_xlfn.IFNA(VLOOKUP(PrivateSchedule[[#This Row],[ow]],RTARoutes[[StageCodes]:[RouteID]],6,FALSE), VLOOKUP(PrivateSchedule[[#This Row],[re]],RTARoutes[[StageCodes]:[RouteID]],6,FALSE))</f>
        <v>PVT158</v>
      </c>
      <c r="AE3314" t="str" cm="1">
        <f t="array" ref="AE3314">_xlfn.IFS( NOT(ISNA(VLOOKUP(PrivateSchedule[[#This Row],[ow]],RTARoutes[[StageCodes]:[RouteID]],6,FALSE))), "O",  NOT(ISNA(VLOOKUP(PrivateSchedule[[#This Row],[re]],RTARoutes[[StageCodes]:[RouteID]],6,FALSE))), "R")</f>
        <v>R</v>
      </c>
      <c r="AF3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15" spans="2:33">
      <c r="O3315" s="171" t="s">
        <v>1048</v>
      </c>
      <c r="T3315" s="173" t="s">
        <v>1060</v>
      </c>
      <c r="U3315" t="str">
        <f t="shared" si="204"/>
        <v>CURCHOREM-DABAL</v>
      </c>
      <c r="V3315" s="163">
        <v>0.51041666666666663</v>
      </c>
      <c r="AA3315" s="165" t="str">
        <f t="shared" si="205"/>
        <v/>
      </c>
      <c r="AB3315" t="str">
        <f t="shared" si="206"/>
        <v>QPM</v>
      </c>
      <c r="AC3315" t="str">
        <f t="shared" si="207"/>
        <v>GA02T-4988</v>
      </c>
      <c r="AD3315" t="str">
        <f>_xlfn.IFNA(VLOOKUP(PrivateSchedule[[#This Row],[ow]],RTARoutes[[StageCodes]:[RouteID]],6,FALSE), VLOOKUP(PrivateSchedule[[#This Row],[re]],RTARoutes[[StageCodes]:[RouteID]],6,FALSE))</f>
        <v>PVT133</v>
      </c>
      <c r="AE3315" t="str" cm="1">
        <f t="array" ref="AE3315">_xlfn.IFS( NOT(ISNA(VLOOKUP(PrivateSchedule[[#This Row],[ow]],RTARoutes[[StageCodes]:[RouteID]],6,FALSE))), "O",  NOT(ISNA(VLOOKUP(PrivateSchedule[[#This Row],[re]],RTARoutes[[StageCodes]:[RouteID]],6,FALSE))), "R")</f>
        <v>O</v>
      </c>
      <c r="AF3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CUR-*DAB</v>
      </c>
      <c r="AG3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DAB-*CUR</v>
      </c>
    </row>
    <row r="3316" spans="2:33">
      <c r="O3316" s="171" t="s">
        <v>1060</v>
      </c>
      <c r="T3316" s="173" t="s">
        <v>1048</v>
      </c>
      <c r="U3316" t="str">
        <f t="shared" si="204"/>
        <v>DABAL-CURCHOREM</v>
      </c>
      <c r="V3316" s="163">
        <v>0.59027777777777779</v>
      </c>
      <c r="AA3316" s="165" t="str">
        <f t="shared" si="205"/>
        <v/>
      </c>
      <c r="AB3316" t="str">
        <f t="shared" si="206"/>
        <v>QPM</v>
      </c>
      <c r="AC3316" t="str">
        <f t="shared" si="207"/>
        <v>GA02T-4988</v>
      </c>
      <c r="AD3316" t="str">
        <f>_xlfn.IFNA(VLOOKUP(PrivateSchedule[[#This Row],[ow]],RTARoutes[[StageCodes]:[RouteID]],6,FALSE), VLOOKUP(PrivateSchedule[[#This Row],[re]],RTARoutes[[StageCodes]:[RouteID]],6,FALSE))</f>
        <v>PVT133</v>
      </c>
      <c r="AE3316" t="str" cm="1">
        <f t="array" ref="AE3316">_xlfn.IFS( NOT(ISNA(VLOOKUP(PrivateSchedule[[#This Row],[ow]],RTARoutes[[StageCodes]:[RouteID]],6,FALSE))), "O",  NOT(ISNA(VLOOKUP(PrivateSchedule[[#This Row],[re]],RTARoutes[[StageCodes]:[RouteID]],6,FALSE))), "R")</f>
        <v>R</v>
      </c>
      <c r="AF3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DAB-*CUR</v>
      </c>
      <c r="AG3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CUR-*DAB</v>
      </c>
    </row>
    <row r="3317" spans="2:33">
      <c r="O3317" s="171" t="s">
        <v>1048</v>
      </c>
      <c r="T3317" s="173" t="s">
        <v>1890</v>
      </c>
      <c r="U3317" t="str">
        <f t="shared" si="204"/>
        <v>CURCHOREM-MARGAO</v>
      </c>
      <c r="V3317" s="163">
        <v>0.625</v>
      </c>
      <c r="AA3317" s="165" t="str">
        <f t="shared" si="205"/>
        <v/>
      </c>
      <c r="AB3317" t="str">
        <f t="shared" si="206"/>
        <v>QPM</v>
      </c>
      <c r="AC3317" t="str">
        <f t="shared" si="207"/>
        <v>GA02T-4988</v>
      </c>
      <c r="AD3317" t="str">
        <f>_xlfn.IFNA(VLOOKUP(PrivateSchedule[[#This Row],[ow]],RTARoutes[[StageCodes]:[RouteID]],6,FALSE), VLOOKUP(PrivateSchedule[[#This Row],[re]],RTARoutes[[StageCodes]:[RouteID]],6,FALSE))</f>
        <v>PVT132</v>
      </c>
      <c r="AE3317" t="str" cm="1">
        <f t="array" ref="AE3317">_xlfn.IFS( NOT(ISNA(VLOOKUP(PrivateSchedule[[#This Row],[ow]],RTARoutes[[StageCodes]:[RouteID]],6,FALSE))), "O",  NOT(ISNA(VLOOKUP(PrivateSchedule[[#This Row],[re]],RTARoutes[[StageCodes]:[RouteID]],6,FALSE))), "R")</f>
        <v>O</v>
      </c>
      <c r="AF3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18" spans="2:33">
      <c r="O3318" s="171" t="s">
        <v>1890</v>
      </c>
      <c r="T3318" s="173" t="s">
        <v>2586</v>
      </c>
      <c r="U3318" t="str">
        <f t="shared" si="204"/>
        <v>MARGAO-SANGUEM</v>
      </c>
      <c r="V3318" s="163">
        <v>0.69097222222222221</v>
      </c>
      <c r="AA3318" s="165" t="str">
        <f t="shared" si="205"/>
        <v/>
      </c>
      <c r="AB3318" t="str">
        <f t="shared" si="206"/>
        <v>QPM</v>
      </c>
      <c r="AC3318" t="str">
        <f t="shared" si="207"/>
        <v>GA02T-4988</v>
      </c>
      <c r="AD3318" t="str">
        <f>_xlfn.IFNA(VLOOKUP(PrivateSchedule[[#This Row],[ow]],RTARoutes[[StageCodes]:[RouteID]],6,FALSE), VLOOKUP(PrivateSchedule[[#This Row],[re]],RTARoutes[[StageCodes]:[RouteID]],6,FALSE))</f>
        <v>PVT327</v>
      </c>
      <c r="AE3318" t="str" cm="1">
        <f t="array" ref="AE3318">_xlfn.IFS( NOT(ISNA(VLOOKUP(PrivateSchedule[[#This Row],[ow]],RTARoutes[[StageCodes]:[RouteID]],6,FALSE))), "O",  NOT(ISNA(VLOOKUP(PrivateSchedule[[#This Row],[re]],RTARoutes[[StageCodes]:[RouteID]],6,FALSE))), "R")</f>
        <v>O</v>
      </c>
      <c r="AF3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19" spans="2:33">
      <c r="O3319" s="171" t="s">
        <v>2586</v>
      </c>
      <c r="T3319" s="173" t="s">
        <v>1048</v>
      </c>
      <c r="U3319" t="str">
        <f t="shared" si="204"/>
        <v>SANGUEM-CURCHOREM</v>
      </c>
      <c r="V3319" s="163">
        <v>0.75694444444444442</v>
      </c>
      <c r="AA3319" s="165" t="str">
        <f t="shared" si="205"/>
        <v/>
      </c>
      <c r="AB3319" t="str">
        <f t="shared" si="206"/>
        <v>QPM</v>
      </c>
      <c r="AC3319" t="str">
        <f t="shared" si="207"/>
        <v>GA02T-4988</v>
      </c>
      <c r="AD3319" t="str">
        <f>_xlfn.IFNA(VLOOKUP(PrivateSchedule[[#This Row],[ow]],RTARoutes[[StageCodes]:[RouteID]],6,FALSE), VLOOKUP(PrivateSchedule[[#This Row],[re]],RTARoutes[[StageCodes]:[RouteID]],6,FALSE))</f>
        <v>PVT158</v>
      </c>
      <c r="AE3319" t="str" cm="1">
        <f t="array" ref="AE3319">_xlfn.IFS( NOT(ISNA(VLOOKUP(PrivateSchedule[[#This Row],[ow]],RTARoutes[[StageCodes]:[RouteID]],6,FALSE))), "O",  NOT(ISNA(VLOOKUP(PrivateSchedule[[#This Row],[re]],RTARoutes[[StageCodes]:[RouteID]],6,FALSE))), "R")</f>
        <v>R</v>
      </c>
      <c r="AF3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20" spans="2:33">
      <c r="O3320" s="171" t="s">
        <v>1048</v>
      </c>
      <c r="T3320" s="173" t="s">
        <v>2586</v>
      </c>
      <c r="U3320" t="str">
        <f t="shared" si="204"/>
        <v>CURCHOREM-SANGUEM</v>
      </c>
      <c r="V3320" s="163">
        <v>0.82638888888888884</v>
      </c>
      <c r="AA3320" s="165" t="str">
        <f t="shared" si="205"/>
        <v/>
      </c>
      <c r="AB3320" t="str">
        <f t="shared" si="206"/>
        <v>QPM</v>
      </c>
      <c r="AC3320" t="str">
        <f t="shared" si="207"/>
        <v>GA02T-4988</v>
      </c>
      <c r="AD3320" t="str">
        <f>_xlfn.IFNA(VLOOKUP(PrivateSchedule[[#This Row],[ow]],RTARoutes[[StageCodes]:[RouteID]],6,FALSE), VLOOKUP(PrivateSchedule[[#This Row],[re]],RTARoutes[[StageCodes]:[RouteID]],6,FALSE))</f>
        <v>PVT158</v>
      </c>
      <c r="AE3320" t="str" cm="1">
        <f t="array" ref="AE3320">_xlfn.IFS( NOT(ISNA(VLOOKUP(PrivateSchedule[[#This Row],[ow]],RTARoutes[[StageCodes]:[RouteID]],6,FALSE))), "O",  NOT(ISNA(VLOOKUP(PrivateSchedule[[#This Row],[re]],RTARoutes[[StageCodes]:[RouteID]],6,FALSE))), "R")</f>
        <v>O</v>
      </c>
      <c r="AF3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321" spans="2:33">
      <c r="B3321" s="171" t="s">
        <v>4643</v>
      </c>
      <c r="C3321" s="172" t="s">
        <v>4644</v>
      </c>
      <c r="E3321" s="176">
        <v>37349</v>
      </c>
      <c r="F3321" s="177">
        <v>44653</v>
      </c>
      <c r="G3321" s="171" t="s">
        <v>4645</v>
      </c>
      <c r="J3321" s="171" t="s">
        <v>4646</v>
      </c>
      <c r="L3321" s="172" t="s">
        <v>16</v>
      </c>
      <c r="M3321" s="198">
        <v>32</v>
      </c>
      <c r="N3321" s="199">
        <v>12</v>
      </c>
      <c r="O3321" s="171" t="s">
        <v>1987</v>
      </c>
      <c r="T3321" s="173" t="s">
        <v>1048</v>
      </c>
      <c r="U3321" t="str">
        <f t="shared" si="204"/>
        <v>MOLLEM-CURCHOREM</v>
      </c>
      <c r="V3321" s="163">
        <v>0.2673611111111111</v>
      </c>
      <c r="AA3321" s="165" t="str">
        <f t="shared" si="205"/>
        <v/>
      </c>
      <c r="AB3321" t="str">
        <f t="shared" si="206"/>
        <v>QPM</v>
      </c>
      <c r="AC3321" t="str">
        <f t="shared" si="207"/>
        <v>GA12T-0406</v>
      </c>
      <c r="AD3321" t="str">
        <f>_xlfn.IFNA(VLOOKUP(PrivateSchedule[[#This Row],[ow]],RTARoutes[[StageCodes]:[RouteID]],6,FALSE), VLOOKUP(PrivateSchedule[[#This Row],[re]],RTARoutes[[StageCodes]:[RouteID]],6,FALSE))</f>
        <v>PVT146</v>
      </c>
      <c r="AE3321" t="str" cm="1">
        <f t="array" ref="AE3321">_xlfn.IFS( NOT(ISNA(VLOOKUP(PrivateSchedule[[#This Row],[ow]],RTARoutes[[StageCodes]:[RouteID]],6,FALSE))), "O",  NOT(ISNA(VLOOKUP(PrivateSchedule[[#This Row],[re]],RTARoutes[[StageCodes]:[RouteID]],6,FALSE))), "R")</f>
        <v>R</v>
      </c>
      <c r="AF3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322" spans="2:33">
      <c r="O3322" s="171" t="s">
        <v>1048</v>
      </c>
      <c r="T3322" s="173" t="s">
        <v>1983</v>
      </c>
      <c r="U3322" t="str">
        <f t="shared" si="204"/>
        <v>CURCHOREM-MOLKORNEM</v>
      </c>
      <c r="V3322" s="163">
        <v>0.3576388888888889</v>
      </c>
      <c r="AA3322" s="165" t="str">
        <f t="shared" si="205"/>
        <v/>
      </c>
      <c r="AB3322" t="str">
        <f t="shared" si="206"/>
        <v>QPM</v>
      </c>
      <c r="AC3322" t="str">
        <f t="shared" si="207"/>
        <v>GA12T-0406</v>
      </c>
      <c r="AD3322" t="str">
        <f>_xlfn.IFNA(VLOOKUP(PrivateSchedule[[#This Row],[ow]],RTARoutes[[StageCodes]:[RouteID]],6,FALSE), VLOOKUP(PrivateSchedule[[#This Row],[re]],RTARoutes[[StageCodes]:[RouteID]],6,FALSE))</f>
        <v>PVT145</v>
      </c>
      <c r="AE3322" t="str" cm="1">
        <f t="array" ref="AE3322">_xlfn.IFS( NOT(ISNA(VLOOKUP(PrivateSchedule[[#This Row],[ow]],RTARoutes[[StageCodes]:[RouteID]],6,FALSE))), "O",  NOT(ISNA(VLOOKUP(PrivateSchedule[[#This Row],[re]],RTARoutes[[StageCodes]:[RouteID]],6,FALSE))), "R")</f>
        <v>O</v>
      </c>
      <c r="AF3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CUR-*MKR</v>
      </c>
      <c r="AG3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MKR-*CUR</v>
      </c>
    </row>
    <row r="3323" spans="2:33">
      <c r="O3323" s="171" t="s">
        <v>1983</v>
      </c>
      <c r="P3323" s="172" t="s">
        <v>2586</v>
      </c>
      <c r="T3323" s="173" t="s">
        <v>1048</v>
      </c>
      <c r="U3323" t="str">
        <f t="shared" si="204"/>
        <v>MOLKORNEM-SANGUEM-CURCHOREM</v>
      </c>
      <c r="V3323" s="163">
        <v>0.3923611111111111</v>
      </c>
      <c r="AA3323" s="165" t="str">
        <f t="shared" si="205"/>
        <v/>
      </c>
      <c r="AB3323" t="str">
        <f t="shared" si="206"/>
        <v>QPM</v>
      </c>
      <c r="AC3323" t="str">
        <f t="shared" si="207"/>
        <v>GA12T-0406</v>
      </c>
      <c r="AD3323" t="e">
        <f>_xlfn.IFNA(VLOOKUP(PrivateSchedule[[#This Row],[ow]],RTARoutes[[StageCodes]:[RouteID]],6,FALSE), VLOOKUP(PrivateSchedule[[#This Row],[re]],RTARoutes[[StageCodes]:[RouteID]],6,FALSE))</f>
        <v>#N/A</v>
      </c>
      <c r="AE3323" t="e" cm="1">
        <f t="array" ref="AE3323">_xlfn.IFS( NOT(ISNA(VLOOKUP(PrivateSchedule[[#This Row],[ow]],RTARoutes[[StageCodes]:[RouteID]],6,FALSE))), "O",  NOT(ISNA(VLOOKUP(PrivateSchedule[[#This Row],[re]],RTARoutes[[StageCodes]:[RouteID]],6,FALSE))), "R")</f>
        <v>#N/A</v>
      </c>
      <c r="AF3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MKR-*SGM-*CUR</v>
      </c>
      <c r="AG3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CUR-*SGM-*MKR</v>
      </c>
    </row>
    <row r="3324" spans="2:33">
      <c r="O3324" s="171" t="s">
        <v>1048</v>
      </c>
      <c r="T3324" s="173" t="s">
        <v>1987</v>
      </c>
      <c r="U3324" t="str">
        <f t="shared" si="204"/>
        <v>CURCHOREM-MOLLEM</v>
      </c>
      <c r="V3324" s="163">
        <v>0.4201388888888889</v>
      </c>
      <c r="AA3324" s="165" t="str">
        <f t="shared" si="205"/>
        <v/>
      </c>
      <c r="AB3324" t="str">
        <f t="shared" si="206"/>
        <v>QPM</v>
      </c>
      <c r="AC3324" t="str">
        <f t="shared" si="207"/>
        <v>GA12T-0406</v>
      </c>
      <c r="AD3324" t="str">
        <f>_xlfn.IFNA(VLOOKUP(PrivateSchedule[[#This Row],[ow]],RTARoutes[[StageCodes]:[RouteID]],6,FALSE), VLOOKUP(PrivateSchedule[[#This Row],[re]],RTARoutes[[StageCodes]:[RouteID]],6,FALSE))</f>
        <v>PVT146</v>
      </c>
      <c r="AE3324" t="str" cm="1">
        <f t="array" ref="AE3324">_xlfn.IFS( NOT(ISNA(VLOOKUP(PrivateSchedule[[#This Row],[ow]],RTARoutes[[StageCodes]:[RouteID]],6,FALSE))), "O",  NOT(ISNA(VLOOKUP(PrivateSchedule[[#This Row],[re]],RTARoutes[[StageCodes]:[RouteID]],6,FALSE))), "R")</f>
        <v>O</v>
      </c>
      <c r="AF3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3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3325" spans="2:33">
      <c r="O3325" s="171" t="s">
        <v>1987</v>
      </c>
      <c r="T3325" s="173" t="s">
        <v>1048</v>
      </c>
      <c r="U3325" t="str">
        <f t="shared" si="204"/>
        <v>MOLLEM-CURCHOREM</v>
      </c>
      <c r="V3325" s="163">
        <v>0.47222222222222221</v>
      </c>
      <c r="AA3325" s="165" t="str">
        <f t="shared" si="205"/>
        <v/>
      </c>
      <c r="AB3325" t="str">
        <f t="shared" si="206"/>
        <v>QPM</v>
      </c>
      <c r="AC3325" t="str">
        <f t="shared" si="207"/>
        <v>GA12T-0406</v>
      </c>
      <c r="AD3325" t="str">
        <f>_xlfn.IFNA(VLOOKUP(PrivateSchedule[[#This Row],[ow]],RTARoutes[[StageCodes]:[RouteID]],6,FALSE), VLOOKUP(PrivateSchedule[[#This Row],[re]],RTARoutes[[StageCodes]:[RouteID]],6,FALSE))</f>
        <v>PVT146</v>
      </c>
      <c r="AE3325" t="str" cm="1">
        <f t="array" ref="AE3325">_xlfn.IFS( NOT(ISNA(VLOOKUP(PrivateSchedule[[#This Row],[ow]],RTARoutes[[StageCodes]:[RouteID]],6,FALSE))), "O",  NOT(ISNA(VLOOKUP(PrivateSchedule[[#This Row],[re]],RTARoutes[[StageCodes]:[RouteID]],6,FALSE))), "R")</f>
        <v>R</v>
      </c>
      <c r="AF3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326" spans="2:33">
      <c r="O3326" s="171" t="s">
        <v>1048</v>
      </c>
      <c r="T3326" s="173" t="s">
        <v>1987</v>
      </c>
      <c r="U3326" t="str">
        <f t="shared" si="204"/>
        <v>CURCHOREM-MOLLEM</v>
      </c>
      <c r="V3326" s="163">
        <v>0.52777777777777779</v>
      </c>
      <c r="AA3326" s="165" t="str">
        <f t="shared" si="205"/>
        <v/>
      </c>
      <c r="AB3326" t="str">
        <f t="shared" si="206"/>
        <v>QPM</v>
      </c>
      <c r="AC3326" t="str">
        <f t="shared" si="207"/>
        <v>GA12T-0406</v>
      </c>
      <c r="AD3326" t="str">
        <f>_xlfn.IFNA(VLOOKUP(PrivateSchedule[[#This Row],[ow]],RTARoutes[[StageCodes]:[RouteID]],6,FALSE), VLOOKUP(PrivateSchedule[[#This Row],[re]],RTARoutes[[StageCodes]:[RouteID]],6,FALSE))</f>
        <v>PVT146</v>
      </c>
      <c r="AE3326" t="str" cm="1">
        <f t="array" ref="AE3326">_xlfn.IFS( NOT(ISNA(VLOOKUP(PrivateSchedule[[#This Row],[ow]],RTARoutes[[StageCodes]:[RouteID]],6,FALSE))), "O",  NOT(ISNA(VLOOKUP(PrivateSchedule[[#This Row],[re]],RTARoutes[[StageCodes]:[RouteID]],6,FALSE))), "R")</f>
        <v>O</v>
      </c>
      <c r="AF3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3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3327" spans="2:33">
      <c r="O3327" s="171" t="s">
        <v>1987</v>
      </c>
      <c r="T3327" s="173" t="s">
        <v>1048</v>
      </c>
      <c r="U3327" t="str">
        <f t="shared" si="204"/>
        <v>MOLLEM-CURCHOREM</v>
      </c>
      <c r="V3327" s="163">
        <v>0.60763888888888884</v>
      </c>
      <c r="AA3327" s="165" t="str">
        <f t="shared" si="205"/>
        <v/>
      </c>
      <c r="AB3327" t="str">
        <f t="shared" si="206"/>
        <v>QPM</v>
      </c>
      <c r="AC3327" t="str">
        <f t="shared" si="207"/>
        <v>GA12T-0406</v>
      </c>
      <c r="AD3327" t="str">
        <f>_xlfn.IFNA(VLOOKUP(PrivateSchedule[[#This Row],[ow]],RTARoutes[[StageCodes]:[RouteID]],6,FALSE), VLOOKUP(PrivateSchedule[[#This Row],[re]],RTARoutes[[StageCodes]:[RouteID]],6,FALSE))</f>
        <v>PVT146</v>
      </c>
      <c r="AE3327" t="str" cm="1">
        <f t="array" ref="AE3327">_xlfn.IFS( NOT(ISNA(VLOOKUP(PrivateSchedule[[#This Row],[ow]],RTARoutes[[StageCodes]:[RouteID]],6,FALSE))), "O",  NOT(ISNA(VLOOKUP(PrivateSchedule[[#This Row],[re]],RTARoutes[[StageCodes]:[RouteID]],6,FALSE))), "R")</f>
        <v>R</v>
      </c>
      <c r="AF3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MLM-*CUR</v>
      </c>
      <c r="AG3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CUR-*MLM</v>
      </c>
    </row>
    <row r="3328" spans="2:33">
      <c r="O3328" s="171" t="s">
        <v>1048</v>
      </c>
      <c r="T3328" s="173" t="s">
        <v>1987</v>
      </c>
      <c r="U3328" t="str">
        <f t="shared" si="204"/>
        <v>CURCHOREM-MOLLEM</v>
      </c>
      <c r="V3328" s="163">
        <v>0.73958333333333337</v>
      </c>
      <c r="AA3328" s="165" t="str">
        <f t="shared" si="205"/>
        <v/>
      </c>
      <c r="AB3328" t="str">
        <f t="shared" si="206"/>
        <v>QPM</v>
      </c>
      <c r="AC3328" t="str">
        <f t="shared" si="207"/>
        <v>GA12T-0406</v>
      </c>
      <c r="AD3328" t="str">
        <f>_xlfn.IFNA(VLOOKUP(PrivateSchedule[[#This Row],[ow]],RTARoutes[[StageCodes]:[RouteID]],6,FALSE), VLOOKUP(PrivateSchedule[[#This Row],[re]],RTARoutes[[StageCodes]:[RouteID]],6,FALSE))</f>
        <v>PVT146</v>
      </c>
      <c r="AE3328" t="str" cm="1">
        <f t="array" ref="AE3328">_xlfn.IFS( NOT(ISNA(VLOOKUP(PrivateSchedule[[#This Row],[ow]],RTARoutes[[StageCodes]:[RouteID]],6,FALSE))), "O",  NOT(ISNA(VLOOKUP(PrivateSchedule[[#This Row],[re]],RTARoutes[[StageCodes]:[RouteID]],6,FALSE))), "R")</f>
        <v>O</v>
      </c>
      <c r="AF3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CUR-*MLM</v>
      </c>
      <c r="AG3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MLM-*CUR</v>
      </c>
    </row>
    <row r="3329" spans="2:33">
      <c r="B3329" s="171" t="s">
        <v>4647</v>
      </c>
      <c r="C3329" s="172" t="s">
        <v>4648</v>
      </c>
      <c r="E3329" s="176">
        <v>41242</v>
      </c>
      <c r="F3329" s="177">
        <v>45139</v>
      </c>
      <c r="G3329" s="171" t="s">
        <v>4649</v>
      </c>
      <c r="J3329" s="171" t="s">
        <v>4650</v>
      </c>
      <c r="L3329" s="172" t="s">
        <v>16</v>
      </c>
      <c r="M3329" s="198">
        <v>28</v>
      </c>
      <c r="N3329" s="199">
        <v>11</v>
      </c>
      <c r="O3329" s="171" t="s">
        <v>3018</v>
      </c>
      <c r="T3329" s="173" t="s">
        <v>3518</v>
      </c>
      <c r="U3329" t="str">
        <f t="shared" si="204"/>
        <v>VADEM-Kevon</v>
      </c>
      <c r="V3329" s="163">
        <v>0.27777777777777779</v>
      </c>
      <c r="AA3329" s="165" t="str">
        <f t="shared" si="205"/>
        <v/>
      </c>
      <c r="AB3329" t="str">
        <f t="shared" si="206"/>
        <v>QPM</v>
      </c>
      <c r="AC3329" t="str">
        <f t="shared" si="207"/>
        <v>GA04T-1138</v>
      </c>
      <c r="AD3329" t="str">
        <f>_xlfn.IFNA(VLOOKUP(PrivateSchedule[[#This Row],[ow]],RTARoutes[[StageCodes]:[RouteID]],6,FALSE), VLOOKUP(PrivateSchedule[[#This Row],[re]],RTARoutes[[StageCodes]:[RouteID]],6,FALSE))</f>
        <v>PVT247</v>
      </c>
      <c r="AE3329" t="str" cm="1">
        <f t="array" ref="AE3329">_xlfn.IFS( NOT(ISNA(VLOOKUP(PrivateSchedule[[#This Row],[ow]],RTARoutes[[StageCodes]:[RouteID]],6,FALSE))), "O",  NOT(ISNA(VLOOKUP(PrivateSchedule[[#This Row],[re]],RTARoutes[[StageCodes]:[RouteID]],6,FALSE))), "R")</f>
        <v>R</v>
      </c>
      <c r="AF3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VDM-*KVO</v>
      </c>
      <c r="AG3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KVO-*VDM</v>
      </c>
    </row>
    <row r="3330" spans="2:33">
      <c r="O3330" s="171" t="s">
        <v>3518</v>
      </c>
      <c r="T3330" s="173" t="s">
        <v>4651</v>
      </c>
      <c r="U3330" t="str">
        <f t="shared" si="204"/>
        <v/>
      </c>
      <c r="V3330" s="163">
        <v>0.30555555555555558</v>
      </c>
      <c r="AA3330" s="165" t="str">
        <f t="shared" si="205"/>
        <v/>
      </c>
      <c r="AB3330" t="str">
        <f t="shared" si="206"/>
        <v>QPM</v>
      </c>
      <c r="AC3330" t="str">
        <f t="shared" si="207"/>
        <v>GA04T-1138</v>
      </c>
      <c r="AD3330" t="str">
        <f>_xlfn.IFNA(VLOOKUP(PrivateSchedule[[#This Row],[ow]],RTARoutes[[StageCodes]:[RouteID]],6,FALSE), VLOOKUP(PrivateSchedule[[#This Row],[re]],RTARoutes[[StageCodes]:[RouteID]],6,FALSE))</f>
        <v>PVT246</v>
      </c>
      <c r="AE3330" t="str" cm="1">
        <f t="array" ref="AE3330">_xlfn.IFS( NOT(ISNA(VLOOKUP(PrivateSchedule[[#This Row],[ow]],RTARoutes[[StageCodes]:[RouteID]],6,FALSE))), "O",  NOT(ISNA(VLOOKUP(PrivateSchedule[[#This Row],[re]],RTARoutes[[StageCodes]:[RouteID]],6,FALSE))), "R")</f>
        <v>O</v>
      </c>
      <c r="AF3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KVO-*MRG/VSD</v>
      </c>
      <c r="AG3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MRG/VSD-*KVO</v>
      </c>
    </row>
    <row r="3331" spans="2:33">
      <c r="O3331" s="171" t="s">
        <v>4651</v>
      </c>
      <c r="T3331" s="173" t="s">
        <v>3518</v>
      </c>
      <c r="U3331" t="str">
        <f t="shared" ref="U3331:U3394" si="208">_xlfn.IFNA(VLOOKUP($O3331,Code2Loc,2,FALSE)
&amp; IF( OR( ISNA($P3331), LEN($P3331)=0), "",  "-" &amp; VLOOKUP($P3331,Code2Loc,2,FALSE))
&amp; IF( OR( ISNA($Q3331), LEN($Q3331)=0), "",  "-" &amp; VLOOKUP($Q3331,Code2Loc,2,FALSE))
&amp; IF( OR( ISNA($R3331), LEN($R3331)=0), "",  "-" &amp; VLOOKUP($R3331,Code2Loc,2,FALSE))
&amp; IF( OR( ISNA($S3331), LEN($S3331)=0), "",  "-" &amp; VLOOKUP($S3331,Code2Loc,2,FALSE))
&amp; IF( OR( ISNA($T3331), LEN($T3331)=0), "",  "-" &amp; VLOOKUP($T3331,Code2Loc,2,FALSE)),"")</f>
        <v/>
      </c>
      <c r="V3331" s="163">
        <v>0.38541666666666669</v>
      </c>
      <c r="AA3331" s="165" t="str">
        <f t="shared" ref="AA3331:AA3394" si="209">IF(ISBLANK($V3331), "", _xlfn.IFNA($V3331 + _xlfn.IFNA( VLOOKUP($O3331 &amp; IF(ISBLANK($P3331),"", "-" &amp; $P3331) &amp; IF(ISBLANK($Q3331),"", "-" &amp; $Q3331) &amp; IF(ISBLANK($R3331),"", "-" &amp; $R3331) &amp; IF(ISBLANK($S3331),"", "-" &amp; $S3331) &amp; IF(ISBLANK($T3331),"", "-" &amp; $T3331),TravelTime,8,FALSE), VLOOKUP($T3331 &amp; IF(ISBLANK($S3331),"", "-" &amp; $S3331) &amp; IF(ISBLANK($R3331),"", "-" &amp; $R3331) &amp; IF(ISBLANK($Q3331),"", "-" &amp; $Q3331) &amp; IF(ISBLANK($P3331),"", "-" &amp; $P3331) &amp; IF(ISBLANK($O3331),"", "-" &amp; $O3331),TravelTime,8,FALSE)) / 1440, ""))</f>
        <v/>
      </c>
      <c r="AB3331" t="str">
        <f t="shared" ref="AB3331:AB3394" si="210">IF(AND(LEN($A3331)&lt;&gt;0,LEN($A3331)&lt;&gt;0),$A3331,$AB3330)</f>
        <v>QPM</v>
      </c>
      <c r="AC3331" t="str">
        <f t="shared" ref="AC3331:AC3394" si="211">IF(AND(LEN($J3331)&lt;&gt;0,LEN($B3331)&lt;&gt;0),$J3331,$AC3330)</f>
        <v>GA04T-1138</v>
      </c>
      <c r="AD3331" t="str">
        <f>_xlfn.IFNA(VLOOKUP(PrivateSchedule[[#This Row],[ow]],RTARoutes[[StageCodes]:[RouteID]],6,FALSE), VLOOKUP(PrivateSchedule[[#This Row],[re]],RTARoutes[[StageCodes]:[RouteID]],6,FALSE))</f>
        <v>PVT246</v>
      </c>
      <c r="AE3331" t="str" cm="1">
        <f t="array" ref="AE3331">_xlfn.IFS( NOT(ISNA(VLOOKUP(PrivateSchedule[[#This Row],[ow]],RTARoutes[[StageCodes]:[RouteID]],6,FALSE))), "O",  NOT(ISNA(VLOOKUP(PrivateSchedule[[#This Row],[re]],RTARoutes[[StageCodes]:[RouteID]],6,FALSE))), "R")</f>
        <v>R</v>
      </c>
      <c r="AF3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MRG/VSD-*KVO</v>
      </c>
      <c r="AG3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KVO-*MRG/VSD</v>
      </c>
    </row>
    <row r="3332" spans="2:33">
      <c r="O3332" s="171" t="s">
        <v>3518</v>
      </c>
      <c r="T3332" s="173" t="s">
        <v>4651</v>
      </c>
      <c r="U3332" t="str">
        <f t="shared" si="208"/>
        <v/>
      </c>
      <c r="V3332" s="163">
        <v>0.4375</v>
      </c>
      <c r="AA3332" s="165" t="str">
        <f t="shared" si="209"/>
        <v/>
      </c>
      <c r="AB3332" t="str">
        <f t="shared" si="210"/>
        <v>QPM</v>
      </c>
      <c r="AC3332" t="str">
        <f t="shared" si="211"/>
        <v>GA04T-1138</v>
      </c>
      <c r="AD3332" t="str">
        <f>_xlfn.IFNA(VLOOKUP(PrivateSchedule[[#This Row],[ow]],RTARoutes[[StageCodes]:[RouteID]],6,FALSE), VLOOKUP(PrivateSchedule[[#This Row],[re]],RTARoutes[[StageCodes]:[RouteID]],6,FALSE))</f>
        <v>PVT246</v>
      </c>
      <c r="AE3332" t="str" cm="1">
        <f t="array" ref="AE3332">_xlfn.IFS( NOT(ISNA(VLOOKUP(PrivateSchedule[[#This Row],[ow]],RTARoutes[[StageCodes]:[RouteID]],6,FALSE))), "O",  NOT(ISNA(VLOOKUP(PrivateSchedule[[#This Row],[re]],RTARoutes[[StageCodes]:[RouteID]],6,FALSE))), "R")</f>
        <v>O</v>
      </c>
      <c r="AF3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KVO-*MRG/VSD</v>
      </c>
      <c r="AG3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MRG/VSD-*KVO</v>
      </c>
    </row>
    <row r="3333" spans="2:33">
      <c r="O3333" s="171" t="s">
        <v>4651</v>
      </c>
      <c r="T3333" s="173" t="s">
        <v>3518</v>
      </c>
      <c r="U3333" t="str">
        <f t="shared" si="208"/>
        <v/>
      </c>
      <c r="V3333" s="163">
        <v>0.54861111111111116</v>
      </c>
      <c r="AA3333" s="165" t="str">
        <f t="shared" si="209"/>
        <v/>
      </c>
      <c r="AB3333" t="str">
        <f t="shared" si="210"/>
        <v>QPM</v>
      </c>
      <c r="AC3333" t="str">
        <f t="shared" si="211"/>
        <v>GA04T-1138</v>
      </c>
      <c r="AD3333" t="str">
        <f>_xlfn.IFNA(VLOOKUP(PrivateSchedule[[#This Row],[ow]],RTARoutes[[StageCodes]:[RouteID]],6,FALSE), VLOOKUP(PrivateSchedule[[#This Row],[re]],RTARoutes[[StageCodes]:[RouteID]],6,FALSE))</f>
        <v>PVT246</v>
      </c>
      <c r="AE3333" t="str" cm="1">
        <f t="array" ref="AE3333">_xlfn.IFS( NOT(ISNA(VLOOKUP(PrivateSchedule[[#This Row],[ow]],RTARoutes[[StageCodes]:[RouteID]],6,FALSE))), "O",  NOT(ISNA(VLOOKUP(PrivateSchedule[[#This Row],[re]],RTARoutes[[StageCodes]:[RouteID]],6,FALSE))), "R")</f>
        <v>R</v>
      </c>
      <c r="AF3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MRG/VSD-*KVO</v>
      </c>
      <c r="AG3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KVO-*MRG/VSD</v>
      </c>
    </row>
    <row r="3334" spans="2:33">
      <c r="O3334" s="171" t="s">
        <v>3518</v>
      </c>
      <c r="T3334" s="173" t="s">
        <v>4651</v>
      </c>
      <c r="U3334" t="str">
        <f t="shared" si="208"/>
        <v/>
      </c>
      <c r="V3334" s="163">
        <v>0.61111111111111116</v>
      </c>
      <c r="AA3334" s="165" t="str">
        <f t="shared" si="209"/>
        <v/>
      </c>
      <c r="AB3334" t="str">
        <f t="shared" si="210"/>
        <v>QPM</v>
      </c>
      <c r="AC3334" t="str">
        <f t="shared" si="211"/>
        <v>GA04T-1138</v>
      </c>
      <c r="AD3334" t="str">
        <f>_xlfn.IFNA(VLOOKUP(PrivateSchedule[[#This Row],[ow]],RTARoutes[[StageCodes]:[RouteID]],6,FALSE), VLOOKUP(PrivateSchedule[[#This Row],[re]],RTARoutes[[StageCodes]:[RouteID]],6,FALSE))</f>
        <v>PVT246</v>
      </c>
      <c r="AE3334" t="str" cm="1">
        <f t="array" ref="AE3334">_xlfn.IFS( NOT(ISNA(VLOOKUP(PrivateSchedule[[#This Row],[ow]],RTARoutes[[StageCodes]:[RouteID]],6,FALSE))), "O",  NOT(ISNA(VLOOKUP(PrivateSchedule[[#This Row],[re]],RTARoutes[[StageCodes]:[RouteID]],6,FALSE))), "R")</f>
        <v>O</v>
      </c>
      <c r="AF3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KVO-*MRG/VSD</v>
      </c>
      <c r="AG3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MRG/VSD-*KVO</v>
      </c>
    </row>
    <row r="3335" spans="2:33">
      <c r="O3335" s="171" t="s">
        <v>4651</v>
      </c>
      <c r="T3335" s="173" t="s">
        <v>1048</v>
      </c>
      <c r="U3335" t="str">
        <f t="shared" si="208"/>
        <v/>
      </c>
      <c r="V3335" s="163">
        <v>0.67708333333333337</v>
      </c>
      <c r="AA3335" s="165" t="str">
        <f t="shared" si="209"/>
        <v/>
      </c>
      <c r="AB3335" t="str">
        <f t="shared" si="210"/>
        <v>QPM</v>
      </c>
      <c r="AC3335" t="str">
        <f t="shared" si="211"/>
        <v>GA04T-1138</v>
      </c>
      <c r="AD3335" t="e">
        <f>_xlfn.IFNA(VLOOKUP(PrivateSchedule[[#This Row],[ow]],RTARoutes[[StageCodes]:[RouteID]],6,FALSE), VLOOKUP(PrivateSchedule[[#This Row],[re]],RTARoutes[[StageCodes]:[RouteID]],6,FALSE))</f>
        <v>#N/A</v>
      </c>
      <c r="AE3335" t="e" cm="1">
        <f t="array" ref="AE3335">_xlfn.IFS( NOT(ISNA(VLOOKUP(PrivateSchedule[[#This Row],[ow]],RTARoutes[[StageCodes]:[RouteID]],6,FALSE))), "O",  NOT(ISNA(VLOOKUP(PrivateSchedule[[#This Row],[re]],RTARoutes[[StageCodes]:[RouteID]],6,FALSE))), "R")</f>
        <v>#N/A</v>
      </c>
      <c r="AF3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MRG/VSD-*CUR</v>
      </c>
      <c r="AG3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CUR-*MRG/VSD</v>
      </c>
    </row>
    <row r="3336" spans="2:33">
      <c r="O3336" s="171" t="s">
        <v>1048</v>
      </c>
      <c r="T3336" s="173" t="s">
        <v>3518</v>
      </c>
      <c r="U3336" t="str">
        <f t="shared" si="208"/>
        <v>CURCHOREM-Kevon</v>
      </c>
      <c r="V3336" s="163">
        <v>0.75694444444444442</v>
      </c>
      <c r="AA3336" s="165" t="str">
        <f t="shared" si="209"/>
        <v/>
      </c>
      <c r="AB3336" t="str">
        <f t="shared" si="210"/>
        <v>QPM</v>
      </c>
      <c r="AC3336" t="str">
        <f t="shared" si="211"/>
        <v>GA04T-1138</v>
      </c>
      <c r="AD3336" t="str">
        <f>_xlfn.IFNA(VLOOKUP(PrivateSchedule[[#This Row],[ow]],RTARoutes[[StageCodes]:[RouteID]],6,FALSE), VLOOKUP(PrivateSchedule[[#This Row],[re]],RTARoutes[[StageCodes]:[RouteID]],6,FALSE))</f>
        <v>PVT143</v>
      </c>
      <c r="AE3336" t="str" cm="1">
        <f t="array" ref="AE3336">_xlfn.IFS( NOT(ISNA(VLOOKUP(PrivateSchedule[[#This Row],[ow]],RTARoutes[[StageCodes]:[RouteID]],6,FALSE))), "O",  NOT(ISNA(VLOOKUP(PrivateSchedule[[#This Row],[re]],RTARoutes[[StageCodes]:[RouteID]],6,FALSE))), "R")</f>
        <v>O</v>
      </c>
      <c r="AF3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CUR-*KVO</v>
      </c>
      <c r="AG3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KVO-*CUR</v>
      </c>
    </row>
    <row r="3337" spans="2:33">
      <c r="O3337" s="171" t="s">
        <v>3518</v>
      </c>
      <c r="T3337" s="173" t="s">
        <v>3018</v>
      </c>
      <c r="U3337" t="str">
        <f t="shared" si="208"/>
        <v>Kevon-VADEM</v>
      </c>
      <c r="V3337" s="163">
        <v>0.77777777777777779</v>
      </c>
      <c r="AA3337" s="165" t="str">
        <f t="shared" si="209"/>
        <v/>
      </c>
      <c r="AB3337" t="str">
        <f t="shared" si="210"/>
        <v>QPM</v>
      </c>
      <c r="AC3337" t="str">
        <f t="shared" si="211"/>
        <v>GA04T-1138</v>
      </c>
      <c r="AD3337" t="str">
        <f>_xlfn.IFNA(VLOOKUP(PrivateSchedule[[#This Row],[ow]],RTARoutes[[StageCodes]:[RouteID]],6,FALSE), VLOOKUP(PrivateSchedule[[#This Row],[re]],RTARoutes[[StageCodes]:[RouteID]],6,FALSE))</f>
        <v>PVT247</v>
      </c>
      <c r="AE3337" t="str" cm="1">
        <f t="array" ref="AE3337">_xlfn.IFS( NOT(ISNA(VLOOKUP(PrivateSchedule[[#This Row],[ow]],RTARoutes[[StageCodes]:[RouteID]],6,FALSE))), "O",  NOT(ISNA(VLOOKUP(PrivateSchedule[[#This Row],[re]],RTARoutes[[StageCodes]:[RouteID]],6,FALSE))), "R")</f>
        <v>O</v>
      </c>
      <c r="AF3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KVO-*VDM</v>
      </c>
      <c r="AG3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VDM-*KVO</v>
      </c>
    </row>
    <row r="3338" spans="2:33">
      <c r="B3338" s="171" t="s">
        <v>4422</v>
      </c>
      <c r="C3338" s="172" t="s">
        <v>4652</v>
      </c>
      <c r="E3338" s="176">
        <v>41291</v>
      </c>
      <c r="F3338" s="177">
        <v>45117</v>
      </c>
      <c r="G3338" s="171" t="s">
        <v>4653</v>
      </c>
      <c r="J3338" s="171" t="s">
        <v>4654</v>
      </c>
      <c r="L3338" s="172" t="s">
        <v>16</v>
      </c>
      <c r="M3338" s="198">
        <v>28</v>
      </c>
      <c r="N3338" s="199">
        <v>11</v>
      </c>
      <c r="O3338" s="171" t="s">
        <v>4655</v>
      </c>
      <c r="T3338" s="173" t="s">
        <v>1048</v>
      </c>
      <c r="U3338" t="str">
        <f t="shared" si="208"/>
        <v/>
      </c>
      <c r="V3338" s="163">
        <v>0.30208333333333331</v>
      </c>
      <c r="AA3338" s="165" t="str">
        <f t="shared" si="209"/>
        <v/>
      </c>
      <c r="AB3338" t="str">
        <f t="shared" si="210"/>
        <v>QPM</v>
      </c>
      <c r="AC3338" t="str">
        <f t="shared" si="211"/>
        <v>GA08T-4011</v>
      </c>
      <c r="AD3338" t="str">
        <f>_xlfn.IFNA(VLOOKUP(PrivateSchedule[[#This Row],[ow]],RTARoutes[[StageCodes]:[RouteID]],6,FALSE), VLOOKUP(PrivateSchedule[[#This Row],[re]],RTARoutes[[StageCodes]:[RouteID]],6,FALSE))</f>
        <v>PVT142</v>
      </c>
      <c r="AE3338" t="str" cm="1">
        <f t="array" ref="AE3338">_xlfn.IFS( NOT(ISNA(VLOOKUP(PrivateSchedule[[#This Row],[ow]],RTARoutes[[StageCodes]:[RouteID]],6,FALSE))), "O",  NOT(ISNA(VLOOKUP(PrivateSchedule[[#This Row],[re]],RTARoutes[[StageCodes]:[RouteID]],6,FALSE))), "R")</f>
        <v>R</v>
      </c>
      <c r="AF3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KUR-*CUR</v>
      </c>
      <c r="AG3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CUR-*KUR</v>
      </c>
    </row>
    <row r="3339" spans="2:33">
      <c r="O3339" s="171" t="s">
        <v>1048</v>
      </c>
      <c r="T3339" s="173" t="s">
        <v>2336</v>
      </c>
      <c r="U3339" t="str">
        <f t="shared" si="208"/>
        <v>CURCHOREM-PIRLA</v>
      </c>
      <c r="V3339" s="163">
        <v>0.35069444444444442</v>
      </c>
      <c r="AA3339" s="165" t="str">
        <f t="shared" si="209"/>
        <v/>
      </c>
      <c r="AB3339" t="str">
        <f t="shared" si="210"/>
        <v>QPM</v>
      </c>
      <c r="AC3339" t="str">
        <f t="shared" si="211"/>
        <v>GA08T-4011</v>
      </c>
      <c r="AD3339" t="str">
        <f>_xlfn.IFNA(VLOOKUP(PrivateSchedule[[#This Row],[ow]],RTARoutes[[StageCodes]:[RouteID]],6,FALSE), VLOOKUP(PrivateSchedule[[#This Row],[re]],RTARoutes[[StageCodes]:[RouteID]],6,FALSE))</f>
        <v>PVT152</v>
      </c>
      <c r="AE3339" t="str" cm="1">
        <f t="array" ref="AE3339">_xlfn.IFS( NOT(ISNA(VLOOKUP(PrivateSchedule[[#This Row],[ow]],RTARoutes[[StageCodes]:[RouteID]],6,FALSE))), "O",  NOT(ISNA(VLOOKUP(PrivateSchedule[[#This Row],[re]],RTARoutes[[StageCodes]:[RouteID]],6,FALSE))), "R")</f>
        <v>O</v>
      </c>
      <c r="AF3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CUR-*PIR</v>
      </c>
      <c r="AG3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PIR-*CUR</v>
      </c>
    </row>
    <row r="3340" spans="2:33">
      <c r="O3340" s="171" t="s">
        <v>2336</v>
      </c>
      <c r="T3340" s="173" t="s">
        <v>1048</v>
      </c>
      <c r="U3340" t="str">
        <f t="shared" si="208"/>
        <v>PIRLA-CURCHOREM</v>
      </c>
      <c r="V3340" s="163">
        <v>0.38541666666666669</v>
      </c>
      <c r="AA3340" s="165" t="str">
        <f t="shared" si="209"/>
        <v/>
      </c>
      <c r="AB3340" t="str">
        <f t="shared" si="210"/>
        <v>QPM</v>
      </c>
      <c r="AC3340" t="str">
        <f t="shared" si="211"/>
        <v>GA08T-4011</v>
      </c>
      <c r="AD3340" t="str">
        <f>_xlfn.IFNA(VLOOKUP(PrivateSchedule[[#This Row],[ow]],RTARoutes[[StageCodes]:[RouteID]],6,FALSE), VLOOKUP(PrivateSchedule[[#This Row],[re]],RTARoutes[[StageCodes]:[RouteID]],6,FALSE))</f>
        <v>PVT152</v>
      </c>
      <c r="AE3340" t="str" cm="1">
        <f t="array" ref="AE3340">_xlfn.IFS( NOT(ISNA(VLOOKUP(PrivateSchedule[[#This Row],[ow]],RTARoutes[[StageCodes]:[RouteID]],6,FALSE))), "O",  NOT(ISNA(VLOOKUP(PrivateSchedule[[#This Row],[re]],RTARoutes[[StageCodes]:[RouteID]],6,FALSE))), "R")</f>
        <v>R</v>
      </c>
      <c r="AF3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PIR-*CUR</v>
      </c>
      <c r="AG3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CUR-*PIR</v>
      </c>
    </row>
    <row r="3341" spans="2:33">
      <c r="O3341" s="171" t="s">
        <v>1048</v>
      </c>
      <c r="T3341" s="173" t="s">
        <v>2336</v>
      </c>
      <c r="U3341" t="str">
        <f t="shared" si="208"/>
        <v>CURCHOREM-PIRLA</v>
      </c>
      <c r="V3341" s="163">
        <v>0.44097222222222221</v>
      </c>
      <c r="AA3341" s="165" t="str">
        <f t="shared" si="209"/>
        <v/>
      </c>
      <c r="AB3341" t="str">
        <f t="shared" si="210"/>
        <v>QPM</v>
      </c>
      <c r="AC3341" t="str">
        <f t="shared" si="211"/>
        <v>GA08T-4011</v>
      </c>
      <c r="AD3341" t="str">
        <f>_xlfn.IFNA(VLOOKUP(PrivateSchedule[[#This Row],[ow]],RTARoutes[[StageCodes]:[RouteID]],6,FALSE), VLOOKUP(PrivateSchedule[[#This Row],[re]],RTARoutes[[StageCodes]:[RouteID]],6,FALSE))</f>
        <v>PVT152</v>
      </c>
      <c r="AE3341" t="str" cm="1">
        <f t="array" ref="AE3341">_xlfn.IFS( NOT(ISNA(VLOOKUP(PrivateSchedule[[#This Row],[ow]],RTARoutes[[StageCodes]:[RouteID]],6,FALSE))), "O",  NOT(ISNA(VLOOKUP(PrivateSchedule[[#This Row],[re]],RTARoutes[[StageCodes]:[RouteID]],6,FALSE))), "R")</f>
        <v>O</v>
      </c>
      <c r="AF3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CUR-*PIR</v>
      </c>
      <c r="AG3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PIR-*CUR</v>
      </c>
    </row>
    <row r="3342" spans="2:33">
      <c r="O3342" s="171" t="s">
        <v>2336</v>
      </c>
      <c r="T3342" s="173" t="s">
        <v>3518</v>
      </c>
      <c r="U3342" t="str">
        <f t="shared" si="208"/>
        <v>PIRLA-Kevon</v>
      </c>
      <c r="V3342" s="163">
        <v>0.5</v>
      </c>
      <c r="AA3342" s="165" t="str">
        <f t="shared" si="209"/>
        <v/>
      </c>
      <c r="AB3342" t="str">
        <f t="shared" si="210"/>
        <v>QPM</v>
      </c>
      <c r="AC3342" t="str">
        <f t="shared" si="211"/>
        <v>GA08T-4011</v>
      </c>
      <c r="AD3342" t="e">
        <f>_xlfn.IFNA(VLOOKUP(PrivateSchedule[[#This Row],[ow]],RTARoutes[[StageCodes]:[RouteID]],6,FALSE), VLOOKUP(PrivateSchedule[[#This Row],[re]],RTARoutes[[StageCodes]:[RouteID]],6,FALSE))</f>
        <v>#N/A</v>
      </c>
      <c r="AE3342" t="e" cm="1">
        <f t="array" ref="AE3342">_xlfn.IFS( NOT(ISNA(VLOOKUP(PrivateSchedule[[#This Row],[ow]],RTARoutes[[StageCodes]:[RouteID]],6,FALSE))), "O",  NOT(ISNA(VLOOKUP(PrivateSchedule[[#This Row],[re]],RTARoutes[[StageCodes]:[RouteID]],6,FALSE))), "R")</f>
        <v>#N/A</v>
      </c>
      <c r="AF3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PIR-*KVO</v>
      </c>
      <c r="AG3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KVO-*PIR</v>
      </c>
    </row>
    <row r="3343" spans="2:33">
      <c r="O3343" s="171" t="s">
        <v>3518</v>
      </c>
      <c r="T3343" s="173" t="s">
        <v>1048</v>
      </c>
      <c r="U3343" t="str">
        <f t="shared" si="208"/>
        <v>Kevon-CURCHOREM</v>
      </c>
      <c r="V3343" s="163">
        <v>0.51041666666666663</v>
      </c>
      <c r="AA3343" s="165" t="str">
        <f t="shared" si="209"/>
        <v/>
      </c>
      <c r="AB3343" t="str">
        <f t="shared" si="210"/>
        <v>QPM</v>
      </c>
      <c r="AC3343" t="str">
        <f t="shared" si="211"/>
        <v>GA08T-4011</v>
      </c>
      <c r="AD3343" t="str">
        <f>_xlfn.IFNA(VLOOKUP(PrivateSchedule[[#This Row],[ow]],RTARoutes[[StageCodes]:[RouteID]],6,FALSE), VLOOKUP(PrivateSchedule[[#This Row],[re]],RTARoutes[[StageCodes]:[RouteID]],6,FALSE))</f>
        <v>PVT143</v>
      </c>
      <c r="AE3343" t="str" cm="1">
        <f t="array" ref="AE3343">_xlfn.IFS( NOT(ISNA(VLOOKUP(PrivateSchedule[[#This Row],[ow]],RTARoutes[[StageCodes]:[RouteID]],6,FALSE))), "O",  NOT(ISNA(VLOOKUP(PrivateSchedule[[#This Row],[re]],RTARoutes[[StageCodes]:[RouteID]],6,FALSE))), "R")</f>
        <v>R</v>
      </c>
      <c r="AF3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KVO-*CUR</v>
      </c>
      <c r="AG3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CUR-*KVO</v>
      </c>
    </row>
    <row r="3344" spans="2:33">
      <c r="O3344" s="171" t="s">
        <v>1048</v>
      </c>
      <c r="T3344" s="173" t="s">
        <v>4655</v>
      </c>
      <c r="U3344" t="str">
        <f t="shared" si="208"/>
        <v/>
      </c>
      <c r="V3344" s="163">
        <v>0.68055555555555558</v>
      </c>
      <c r="AA3344" s="165" t="str">
        <f t="shared" si="209"/>
        <v/>
      </c>
      <c r="AB3344" t="str">
        <f t="shared" si="210"/>
        <v>QPM</v>
      </c>
      <c r="AC3344" t="str">
        <f t="shared" si="211"/>
        <v>GA08T-4011</v>
      </c>
      <c r="AD3344" t="str">
        <f>_xlfn.IFNA(VLOOKUP(PrivateSchedule[[#This Row],[ow]],RTARoutes[[StageCodes]:[RouteID]],6,FALSE), VLOOKUP(PrivateSchedule[[#This Row],[re]],RTARoutes[[StageCodes]:[RouteID]],6,FALSE))</f>
        <v>PVT142</v>
      </c>
      <c r="AE3344" t="str" cm="1">
        <f t="array" ref="AE3344">_xlfn.IFS( NOT(ISNA(VLOOKUP(PrivateSchedule[[#This Row],[ow]],RTARoutes[[StageCodes]:[RouteID]],6,FALSE))), "O",  NOT(ISNA(VLOOKUP(PrivateSchedule[[#This Row],[re]],RTARoutes[[StageCodes]:[RouteID]],6,FALSE))), "R")</f>
        <v>O</v>
      </c>
      <c r="AF3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CUR-*KUR</v>
      </c>
      <c r="AG3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KUR-*CUR</v>
      </c>
    </row>
    <row r="3345" spans="2:33">
      <c r="O3345" s="171" t="s">
        <v>4655</v>
      </c>
      <c r="T3345" s="173" t="s">
        <v>3518</v>
      </c>
      <c r="U3345" t="str">
        <f t="shared" si="208"/>
        <v/>
      </c>
      <c r="V3345" s="163">
        <v>0.71875</v>
      </c>
      <c r="AA3345" s="165" t="str">
        <f t="shared" si="209"/>
        <v/>
      </c>
      <c r="AB3345" t="str">
        <f t="shared" si="210"/>
        <v>QPM</v>
      </c>
      <c r="AC3345" t="str">
        <f t="shared" si="211"/>
        <v>GA08T-4011</v>
      </c>
      <c r="AD3345" t="str">
        <f>_xlfn.IFNA(VLOOKUP(PrivateSchedule[[#This Row],[ow]],RTARoutes[[StageCodes]:[RouteID]],6,FALSE), VLOOKUP(PrivateSchedule[[#This Row],[re]],RTARoutes[[StageCodes]:[RouteID]],6,FALSE))</f>
        <v>PVT244</v>
      </c>
      <c r="AE3345" t="str" cm="1">
        <f t="array" ref="AE3345">_xlfn.IFS( NOT(ISNA(VLOOKUP(PrivateSchedule[[#This Row],[ow]],RTARoutes[[StageCodes]:[RouteID]],6,FALSE))), "O",  NOT(ISNA(VLOOKUP(PrivateSchedule[[#This Row],[re]],RTARoutes[[StageCodes]:[RouteID]],6,FALSE))), "R")</f>
        <v>O</v>
      </c>
      <c r="AF3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KUR-*KVO</v>
      </c>
      <c r="AG3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KVO-*KUR</v>
      </c>
    </row>
    <row r="3346" spans="2:33">
      <c r="O3346" s="171" t="s">
        <v>3518</v>
      </c>
      <c r="T3346" s="173" t="s">
        <v>1048</v>
      </c>
      <c r="U3346" t="str">
        <f t="shared" si="208"/>
        <v>Kevon-CURCHOREM</v>
      </c>
      <c r="V3346" s="163">
        <v>0.73958333333333337</v>
      </c>
      <c r="AA3346" s="165" t="str">
        <f t="shared" si="209"/>
        <v/>
      </c>
      <c r="AB3346" t="str">
        <f t="shared" si="210"/>
        <v>QPM</v>
      </c>
      <c r="AC3346" t="str">
        <f t="shared" si="211"/>
        <v>GA08T-4011</v>
      </c>
      <c r="AD3346" t="str">
        <f>_xlfn.IFNA(VLOOKUP(PrivateSchedule[[#This Row],[ow]],RTARoutes[[StageCodes]:[RouteID]],6,FALSE), VLOOKUP(PrivateSchedule[[#This Row],[re]],RTARoutes[[StageCodes]:[RouteID]],6,FALSE))</f>
        <v>PVT143</v>
      </c>
      <c r="AE3346" t="str" cm="1">
        <f t="array" ref="AE3346">_xlfn.IFS( NOT(ISNA(VLOOKUP(PrivateSchedule[[#This Row],[ow]],RTARoutes[[StageCodes]:[RouteID]],6,FALSE))), "O",  NOT(ISNA(VLOOKUP(PrivateSchedule[[#This Row],[re]],RTARoutes[[StageCodes]:[RouteID]],6,FALSE))), "R")</f>
        <v>R</v>
      </c>
      <c r="AF3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KVO-*CUR</v>
      </c>
      <c r="AG3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CUR-*KVO</v>
      </c>
    </row>
    <row r="3347" spans="2:33">
      <c r="O3347" s="171" t="s">
        <v>1048</v>
      </c>
      <c r="T3347" s="173" t="s">
        <v>4655</v>
      </c>
      <c r="U3347" t="str">
        <f t="shared" si="208"/>
        <v/>
      </c>
      <c r="V3347" s="163">
        <v>0.77777777777777779</v>
      </c>
      <c r="AA3347" s="165" t="str">
        <f t="shared" si="209"/>
        <v/>
      </c>
      <c r="AB3347" t="str">
        <f t="shared" si="210"/>
        <v>QPM</v>
      </c>
      <c r="AC3347" t="str">
        <f t="shared" si="211"/>
        <v>GA08T-4011</v>
      </c>
      <c r="AD3347" t="str">
        <f>_xlfn.IFNA(VLOOKUP(PrivateSchedule[[#This Row],[ow]],RTARoutes[[StageCodes]:[RouteID]],6,FALSE), VLOOKUP(PrivateSchedule[[#This Row],[re]],RTARoutes[[StageCodes]:[RouteID]],6,FALSE))</f>
        <v>PVT142</v>
      </c>
      <c r="AE3347" t="str" cm="1">
        <f t="array" ref="AE3347">_xlfn.IFS( NOT(ISNA(VLOOKUP(PrivateSchedule[[#This Row],[ow]],RTARoutes[[StageCodes]:[RouteID]],6,FALSE))), "O",  NOT(ISNA(VLOOKUP(PrivateSchedule[[#This Row],[re]],RTARoutes[[StageCodes]:[RouteID]],6,FALSE))), "R")</f>
        <v>O</v>
      </c>
      <c r="AF3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CUR-*KUR</v>
      </c>
      <c r="AG3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KUR-*CUR</v>
      </c>
    </row>
    <row r="3348" spans="2:33">
      <c r="B3348" s="171" t="s">
        <v>4656</v>
      </c>
      <c r="C3348" s="172" t="s">
        <v>4657</v>
      </c>
      <c r="E3348" s="176">
        <v>35804</v>
      </c>
      <c r="F3348" s="177">
        <v>45133</v>
      </c>
      <c r="G3348" s="171" t="s">
        <v>4658</v>
      </c>
      <c r="J3348" s="171" t="s">
        <v>4659</v>
      </c>
      <c r="L3348" s="172" t="s">
        <v>16</v>
      </c>
      <c r="M3348" s="198">
        <v>28</v>
      </c>
      <c r="N3348" s="199">
        <v>11</v>
      </c>
      <c r="O3348" s="171" t="s">
        <v>1042</v>
      </c>
      <c r="T3348" s="173" t="s">
        <v>1890</v>
      </c>
      <c r="U3348" t="str">
        <f t="shared" si="208"/>
        <v>CUNCOLIM-MARGAO</v>
      </c>
      <c r="V3348" s="163">
        <v>0.28819444444444442</v>
      </c>
      <c r="AA3348" s="165" t="str">
        <f t="shared" si="209"/>
        <v/>
      </c>
      <c r="AB3348" t="str">
        <f t="shared" si="210"/>
        <v>QPM</v>
      </c>
      <c r="AC3348" t="str">
        <f t="shared" si="211"/>
        <v>GA02U-4888</v>
      </c>
      <c r="AD3348" t="str">
        <f>_xlfn.IFNA(VLOOKUP(PrivateSchedule[[#This Row],[ow]],RTARoutes[[StageCodes]:[RouteID]],6,FALSE), VLOOKUP(PrivateSchedule[[#This Row],[re]],RTARoutes[[StageCodes]:[RouteID]],6,FALSE))</f>
        <v>PVT126</v>
      </c>
      <c r="AE3348" t="str" cm="1">
        <f t="array" ref="AE3348">_xlfn.IFS( NOT(ISNA(VLOOKUP(PrivateSchedule[[#This Row],[ow]],RTARoutes[[StageCodes]:[RouteID]],6,FALSE))), "O",  NOT(ISNA(VLOOKUP(PrivateSchedule[[#This Row],[re]],RTARoutes[[StageCodes]:[RouteID]],6,FALSE))), "R")</f>
        <v>O</v>
      </c>
      <c r="AF3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CUN-*MRG</v>
      </c>
      <c r="AG3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MRG-*CUN</v>
      </c>
    </row>
    <row r="3349" spans="2:33">
      <c r="O3349" s="171" t="s">
        <v>1890</v>
      </c>
      <c r="T3349" s="173" t="s">
        <v>2586</v>
      </c>
      <c r="U3349" t="str">
        <f t="shared" si="208"/>
        <v>MARGAO-SANGUEM</v>
      </c>
      <c r="V3349" s="163">
        <v>0.32291666666666669</v>
      </c>
      <c r="AA3349" s="165" t="str">
        <f t="shared" si="209"/>
        <v/>
      </c>
      <c r="AB3349" t="str">
        <f t="shared" si="210"/>
        <v>QPM</v>
      </c>
      <c r="AC3349" t="str">
        <f t="shared" si="211"/>
        <v>GA02U-4888</v>
      </c>
      <c r="AD3349" t="str">
        <f>_xlfn.IFNA(VLOOKUP(PrivateSchedule[[#This Row],[ow]],RTARoutes[[StageCodes]:[RouteID]],6,FALSE), VLOOKUP(PrivateSchedule[[#This Row],[re]],RTARoutes[[StageCodes]:[RouteID]],6,FALSE))</f>
        <v>PVT327</v>
      </c>
      <c r="AE3349" t="str" cm="1">
        <f t="array" ref="AE3349">_xlfn.IFS( NOT(ISNA(VLOOKUP(PrivateSchedule[[#This Row],[ow]],RTARoutes[[StageCodes]:[RouteID]],6,FALSE))), "O",  NOT(ISNA(VLOOKUP(PrivateSchedule[[#This Row],[re]],RTARoutes[[StageCodes]:[RouteID]],6,FALSE))), "R")</f>
        <v>O</v>
      </c>
      <c r="AF3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50" spans="2:33">
      <c r="O3350" s="171" t="s">
        <v>2586</v>
      </c>
      <c r="T3350" s="173" t="s">
        <v>1048</v>
      </c>
      <c r="U3350" t="str">
        <f t="shared" si="208"/>
        <v>SANGUEM-CURCHOREM</v>
      </c>
      <c r="V3350" s="163">
        <v>0.39583333333333331</v>
      </c>
      <c r="AA3350" s="165" t="str">
        <f t="shared" si="209"/>
        <v/>
      </c>
      <c r="AB3350" t="str">
        <f t="shared" si="210"/>
        <v>QPM</v>
      </c>
      <c r="AC3350" t="str">
        <f t="shared" si="211"/>
        <v>GA02U-4888</v>
      </c>
      <c r="AD3350" t="str">
        <f>_xlfn.IFNA(VLOOKUP(PrivateSchedule[[#This Row],[ow]],RTARoutes[[StageCodes]:[RouteID]],6,FALSE), VLOOKUP(PrivateSchedule[[#This Row],[re]],RTARoutes[[StageCodes]:[RouteID]],6,FALSE))</f>
        <v>PVT158</v>
      </c>
      <c r="AE3350" t="str" cm="1">
        <f t="array" ref="AE3350">_xlfn.IFS( NOT(ISNA(VLOOKUP(PrivateSchedule[[#This Row],[ow]],RTARoutes[[StageCodes]:[RouteID]],6,FALSE))), "O",  NOT(ISNA(VLOOKUP(PrivateSchedule[[#This Row],[re]],RTARoutes[[StageCodes]:[RouteID]],6,FALSE))), "R")</f>
        <v>R</v>
      </c>
      <c r="AF3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51" spans="2:33">
      <c r="O3351" s="171" t="s">
        <v>1048</v>
      </c>
      <c r="T3351" s="173" t="s">
        <v>1890</v>
      </c>
      <c r="U3351" t="str">
        <f t="shared" si="208"/>
        <v>CURCHOREM-MARGAO</v>
      </c>
      <c r="V3351" s="163">
        <v>0.40972222222222221</v>
      </c>
      <c r="AA3351" s="165" t="str">
        <f t="shared" si="209"/>
        <v/>
      </c>
      <c r="AB3351" t="str">
        <f t="shared" si="210"/>
        <v>QPM</v>
      </c>
      <c r="AC3351" t="str">
        <f t="shared" si="211"/>
        <v>GA02U-4888</v>
      </c>
      <c r="AD3351" t="str">
        <f>_xlfn.IFNA(VLOOKUP(PrivateSchedule[[#This Row],[ow]],RTARoutes[[StageCodes]:[RouteID]],6,FALSE), VLOOKUP(PrivateSchedule[[#This Row],[re]],RTARoutes[[StageCodes]:[RouteID]],6,FALSE))</f>
        <v>PVT132</v>
      </c>
      <c r="AE3351" t="str" cm="1">
        <f t="array" ref="AE3351">_xlfn.IFS( NOT(ISNA(VLOOKUP(PrivateSchedule[[#This Row],[ow]],RTARoutes[[StageCodes]:[RouteID]],6,FALSE))), "O",  NOT(ISNA(VLOOKUP(PrivateSchedule[[#This Row],[re]],RTARoutes[[StageCodes]:[RouteID]],6,FALSE))), "R")</f>
        <v>O</v>
      </c>
      <c r="AF3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52" spans="2:33">
      <c r="O3352" s="171" t="s">
        <v>1890</v>
      </c>
      <c r="T3352" s="173" t="s">
        <v>2586</v>
      </c>
      <c r="U3352" t="str">
        <f t="shared" si="208"/>
        <v>MARGAO-SANGUEM</v>
      </c>
      <c r="V3352" s="163">
        <v>0.46875</v>
      </c>
      <c r="AA3352" s="165" t="str">
        <f t="shared" si="209"/>
        <v/>
      </c>
      <c r="AB3352" t="str">
        <f t="shared" si="210"/>
        <v>QPM</v>
      </c>
      <c r="AC3352" t="str">
        <f t="shared" si="211"/>
        <v>GA02U-4888</v>
      </c>
      <c r="AD3352" t="str">
        <f>_xlfn.IFNA(VLOOKUP(PrivateSchedule[[#This Row],[ow]],RTARoutes[[StageCodes]:[RouteID]],6,FALSE), VLOOKUP(PrivateSchedule[[#This Row],[re]],RTARoutes[[StageCodes]:[RouteID]],6,FALSE))</f>
        <v>PVT327</v>
      </c>
      <c r="AE3352" t="str" cm="1">
        <f t="array" ref="AE3352">_xlfn.IFS( NOT(ISNA(VLOOKUP(PrivateSchedule[[#This Row],[ow]],RTARoutes[[StageCodes]:[RouteID]],6,FALSE))), "O",  NOT(ISNA(VLOOKUP(PrivateSchedule[[#This Row],[re]],RTARoutes[[StageCodes]:[RouteID]],6,FALSE))), "R")</f>
        <v>O</v>
      </c>
      <c r="AF3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53" spans="2:33">
      <c r="O3353" s="171" t="s">
        <v>2586</v>
      </c>
      <c r="T3353" s="173" t="s">
        <v>1048</v>
      </c>
      <c r="U3353" t="str">
        <f t="shared" si="208"/>
        <v>SANGUEM-CURCHOREM</v>
      </c>
      <c r="V3353" s="163">
        <v>0.59375</v>
      </c>
      <c r="AA3353" s="165" t="str">
        <f t="shared" si="209"/>
        <v/>
      </c>
      <c r="AB3353" t="str">
        <f t="shared" si="210"/>
        <v>QPM</v>
      </c>
      <c r="AC3353" t="str">
        <f t="shared" si="211"/>
        <v>GA02U-4888</v>
      </c>
      <c r="AD3353" t="str">
        <f>_xlfn.IFNA(VLOOKUP(PrivateSchedule[[#This Row],[ow]],RTARoutes[[StageCodes]:[RouteID]],6,FALSE), VLOOKUP(PrivateSchedule[[#This Row],[re]],RTARoutes[[StageCodes]:[RouteID]],6,FALSE))</f>
        <v>PVT158</v>
      </c>
      <c r="AE3353" t="str" cm="1">
        <f t="array" ref="AE3353">_xlfn.IFS( NOT(ISNA(VLOOKUP(PrivateSchedule[[#This Row],[ow]],RTARoutes[[StageCodes]:[RouteID]],6,FALSE))), "O",  NOT(ISNA(VLOOKUP(PrivateSchedule[[#This Row],[re]],RTARoutes[[StageCodes]:[RouteID]],6,FALSE))), "R")</f>
        <v>R</v>
      </c>
      <c r="AF3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54" spans="2:33">
      <c r="O3354" s="171" t="s">
        <v>1048</v>
      </c>
      <c r="T3354" s="173" t="s">
        <v>1890</v>
      </c>
      <c r="U3354" t="str">
        <f t="shared" si="208"/>
        <v>CURCHOREM-MARGAO</v>
      </c>
      <c r="V3354" s="163">
        <v>0.60763888888888884</v>
      </c>
      <c r="AA3354" s="165" t="str">
        <f t="shared" si="209"/>
        <v/>
      </c>
      <c r="AB3354" t="str">
        <f t="shared" si="210"/>
        <v>QPM</v>
      </c>
      <c r="AC3354" t="str">
        <f t="shared" si="211"/>
        <v>GA02U-4888</v>
      </c>
      <c r="AD3354" t="str">
        <f>_xlfn.IFNA(VLOOKUP(PrivateSchedule[[#This Row],[ow]],RTARoutes[[StageCodes]:[RouteID]],6,FALSE), VLOOKUP(PrivateSchedule[[#This Row],[re]],RTARoutes[[StageCodes]:[RouteID]],6,FALSE))</f>
        <v>PVT132</v>
      </c>
      <c r="AE3354" t="str" cm="1">
        <f t="array" ref="AE3354">_xlfn.IFS( NOT(ISNA(VLOOKUP(PrivateSchedule[[#This Row],[ow]],RTARoutes[[StageCodes]:[RouteID]],6,FALSE))), "O",  NOT(ISNA(VLOOKUP(PrivateSchedule[[#This Row],[re]],RTARoutes[[StageCodes]:[RouteID]],6,FALSE))), "R")</f>
        <v>O</v>
      </c>
      <c r="AF3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55" spans="2:33">
      <c r="O3355" s="171" t="s">
        <v>1890</v>
      </c>
      <c r="T3355" s="173" t="s">
        <v>2586</v>
      </c>
      <c r="U3355" t="str">
        <f t="shared" si="208"/>
        <v>MARGAO-SANGUEM</v>
      </c>
      <c r="V3355" s="163">
        <v>0.70833333333333337</v>
      </c>
      <c r="AA3355" s="165" t="str">
        <f t="shared" si="209"/>
        <v/>
      </c>
      <c r="AB3355" t="str">
        <f t="shared" si="210"/>
        <v>QPM</v>
      </c>
      <c r="AC3355" t="str">
        <f t="shared" si="211"/>
        <v>GA02U-4888</v>
      </c>
      <c r="AD3355" t="str">
        <f>_xlfn.IFNA(VLOOKUP(PrivateSchedule[[#This Row],[ow]],RTARoutes[[StageCodes]:[RouteID]],6,FALSE), VLOOKUP(PrivateSchedule[[#This Row],[re]],RTARoutes[[StageCodes]:[RouteID]],6,FALSE))</f>
        <v>PVT327</v>
      </c>
      <c r="AE3355" t="str" cm="1">
        <f t="array" ref="AE3355">_xlfn.IFS( NOT(ISNA(VLOOKUP(PrivateSchedule[[#This Row],[ow]],RTARoutes[[StageCodes]:[RouteID]],6,FALSE))), "O",  NOT(ISNA(VLOOKUP(PrivateSchedule[[#This Row],[re]],RTARoutes[[StageCodes]:[RouteID]],6,FALSE))), "R")</f>
        <v>O</v>
      </c>
      <c r="AF3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56" spans="2:33">
      <c r="O3356" s="171" t="s">
        <v>2586</v>
      </c>
      <c r="T3356" s="173" t="s">
        <v>1048</v>
      </c>
      <c r="U3356" t="str">
        <f t="shared" si="208"/>
        <v>SANGUEM-CURCHOREM</v>
      </c>
      <c r="V3356" s="163">
        <v>0.77083333333333337</v>
      </c>
      <c r="AA3356" s="165" t="str">
        <f t="shared" si="209"/>
        <v/>
      </c>
      <c r="AB3356" t="str">
        <f t="shared" si="210"/>
        <v>QPM</v>
      </c>
      <c r="AC3356" t="str">
        <f t="shared" si="211"/>
        <v>GA02U-4888</v>
      </c>
      <c r="AD3356" t="str">
        <f>_xlfn.IFNA(VLOOKUP(PrivateSchedule[[#This Row],[ow]],RTARoutes[[StageCodes]:[RouteID]],6,FALSE), VLOOKUP(PrivateSchedule[[#This Row],[re]],RTARoutes[[StageCodes]:[RouteID]],6,FALSE))</f>
        <v>PVT158</v>
      </c>
      <c r="AE3356" t="str" cm="1">
        <f t="array" ref="AE3356">_xlfn.IFS( NOT(ISNA(VLOOKUP(PrivateSchedule[[#This Row],[ow]],RTARoutes[[StageCodes]:[RouteID]],6,FALSE))), "O",  NOT(ISNA(VLOOKUP(PrivateSchedule[[#This Row],[re]],RTARoutes[[StageCodes]:[RouteID]],6,FALSE))), "R")</f>
        <v>R</v>
      </c>
      <c r="AF3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57" spans="2:33">
      <c r="O3357" s="171" t="s">
        <v>1048</v>
      </c>
      <c r="T3357" s="173" t="s">
        <v>1890</v>
      </c>
      <c r="U3357" t="str">
        <f t="shared" si="208"/>
        <v>CURCHOREM-MARGAO</v>
      </c>
      <c r="V3357" s="163">
        <v>0.79166666666666663</v>
      </c>
      <c r="AA3357" s="165" t="str">
        <f t="shared" si="209"/>
        <v/>
      </c>
      <c r="AB3357" t="str">
        <f t="shared" si="210"/>
        <v>QPM</v>
      </c>
      <c r="AC3357" t="str">
        <f t="shared" si="211"/>
        <v>GA02U-4888</v>
      </c>
      <c r="AD3357" t="str">
        <f>_xlfn.IFNA(VLOOKUP(PrivateSchedule[[#This Row],[ow]],RTARoutes[[StageCodes]:[RouteID]],6,FALSE), VLOOKUP(PrivateSchedule[[#This Row],[re]],RTARoutes[[StageCodes]:[RouteID]],6,FALSE))</f>
        <v>PVT132</v>
      </c>
      <c r="AE3357" t="str" cm="1">
        <f t="array" ref="AE3357">_xlfn.IFS( NOT(ISNA(VLOOKUP(PrivateSchedule[[#This Row],[ow]],RTARoutes[[StageCodes]:[RouteID]],6,FALSE))), "O",  NOT(ISNA(VLOOKUP(PrivateSchedule[[#This Row],[re]],RTARoutes[[StageCodes]:[RouteID]],6,FALSE))), "R")</f>
        <v>O</v>
      </c>
      <c r="AF3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58" spans="2:33">
      <c r="O3358" s="171" t="s">
        <v>1890</v>
      </c>
      <c r="T3358" s="173" t="s">
        <v>1042</v>
      </c>
      <c r="U3358" t="str">
        <f t="shared" si="208"/>
        <v>MARGAO-CUNCOLIM</v>
      </c>
      <c r="V3358" s="163">
        <v>0.84375</v>
      </c>
      <c r="AA3358" s="165" t="str">
        <f t="shared" si="209"/>
        <v/>
      </c>
      <c r="AB3358" t="str">
        <f t="shared" si="210"/>
        <v>QPM</v>
      </c>
      <c r="AC3358" t="str">
        <f t="shared" si="211"/>
        <v>GA02U-4888</v>
      </c>
      <c r="AD3358" t="str">
        <f>_xlfn.IFNA(VLOOKUP(PrivateSchedule[[#This Row],[ow]],RTARoutes[[StageCodes]:[RouteID]],6,FALSE), VLOOKUP(PrivateSchedule[[#This Row],[re]],RTARoutes[[StageCodes]:[RouteID]],6,FALSE))</f>
        <v>PVT127</v>
      </c>
      <c r="AE3358" t="str" cm="1">
        <f t="array" ref="AE3358">_xlfn.IFS( NOT(ISNA(VLOOKUP(PrivateSchedule[[#This Row],[ow]],RTARoutes[[StageCodes]:[RouteID]],6,FALSE))), "O",  NOT(ISNA(VLOOKUP(PrivateSchedule[[#This Row],[re]],RTARoutes[[StageCodes]:[RouteID]],6,FALSE))), "R")</f>
        <v>O</v>
      </c>
      <c r="AF3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MRG-*CUN</v>
      </c>
      <c r="AG3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CUN-*MRG</v>
      </c>
    </row>
    <row r="3359" spans="2:33">
      <c r="B3359" s="171" t="s">
        <v>4660</v>
      </c>
      <c r="C3359" s="172" t="s">
        <v>4661</v>
      </c>
      <c r="E3359" s="176">
        <v>41494</v>
      </c>
      <c r="F3359" s="177">
        <v>45145</v>
      </c>
      <c r="G3359" s="171" t="s">
        <v>4420</v>
      </c>
      <c r="J3359" s="171" t="s">
        <v>4662</v>
      </c>
      <c r="L3359" s="172" t="s">
        <v>16</v>
      </c>
      <c r="M3359" s="198">
        <v>28</v>
      </c>
      <c r="N3359" s="199">
        <v>11</v>
      </c>
      <c r="O3359" s="171" t="s">
        <v>3504</v>
      </c>
      <c r="T3359" s="173" t="s">
        <v>2140</v>
      </c>
      <c r="U3359" t="str">
        <f t="shared" si="208"/>
        <v>Nunem-NETURLIM</v>
      </c>
      <c r="V3359" s="163">
        <v>0.30208333333333331</v>
      </c>
      <c r="AA3359" s="165" t="str">
        <f t="shared" si="209"/>
        <v/>
      </c>
      <c r="AB3359" t="str">
        <f t="shared" si="210"/>
        <v>QPM</v>
      </c>
      <c r="AC3359" t="str">
        <f t="shared" si="211"/>
        <v>GA09U- 5379</v>
      </c>
      <c r="AD3359" t="e">
        <f>_xlfn.IFNA(VLOOKUP(PrivateSchedule[[#This Row],[ow]],RTARoutes[[StageCodes]:[RouteID]],6,FALSE), VLOOKUP(PrivateSchedule[[#This Row],[re]],RTARoutes[[StageCodes]:[RouteID]],6,FALSE))</f>
        <v>#N/A</v>
      </c>
      <c r="AE3359" t="e" cm="1">
        <f t="array" ref="AE3359">_xlfn.IFS( NOT(ISNA(VLOOKUP(PrivateSchedule[[#This Row],[ow]],RTARoutes[[StageCodes]:[RouteID]],6,FALSE))), "O",  NOT(ISNA(VLOOKUP(PrivateSchedule[[#This Row],[re]],RTARoutes[[StageCodes]:[RouteID]],6,FALSE))), "R")</f>
        <v>#N/A</v>
      </c>
      <c r="AF3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NUN-*NTL</v>
      </c>
      <c r="AG3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NTL-*NUN</v>
      </c>
    </row>
    <row r="3360" spans="2:33">
      <c r="O3360" s="171" t="s">
        <v>2140</v>
      </c>
      <c r="T3360" s="173" t="s">
        <v>1048</v>
      </c>
      <c r="U3360" t="str">
        <f t="shared" si="208"/>
        <v>NETURLIM-CURCHOREM</v>
      </c>
      <c r="V3360" s="163">
        <v>0.31944444444444442</v>
      </c>
      <c r="AA3360" s="165" t="str">
        <f t="shared" si="209"/>
        <v/>
      </c>
      <c r="AB3360" t="str">
        <f t="shared" si="210"/>
        <v>QPM</v>
      </c>
      <c r="AC3360" t="str">
        <f t="shared" si="211"/>
        <v>GA09U- 5379</v>
      </c>
      <c r="AD3360" t="str">
        <f>_xlfn.IFNA(VLOOKUP(PrivateSchedule[[#This Row],[ow]],RTARoutes[[StageCodes]:[RouteID]],6,FALSE), VLOOKUP(PrivateSchedule[[#This Row],[re]],RTARoutes[[StageCodes]:[RouteID]],6,FALSE))</f>
        <v>PVT150</v>
      </c>
      <c r="AE3360" t="str" cm="1">
        <f t="array" ref="AE3360">_xlfn.IFS( NOT(ISNA(VLOOKUP(PrivateSchedule[[#This Row],[ow]],RTARoutes[[StageCodes]:[RouteID]],6,FALSE))), "O",  NOT(ISNA(VLOOKUP(PrivateSchedule[[#This Row],[re]],RTARoutes[[StageCodes]:[RouteID]],6,FALSE))), "R")</f>
        <v>R</v>
      </c>
      <c r="AF3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361" spans="2:33">
      <c r="O3361" s="171" t="s">
        <v>1048</v>
      </c>
      <c r="T3361" s="173" t="s">
        <v>2140</v>
      </c>
      <c r="U3361" t="str">
        <f t="shared" si="208"/>
        <v>CURCHOREM-NETURLIM</v>
      </c>
      <c r="V3361" s="163">
        <v>0.39583333333333331</v>
      </c>
      <c r="AA3361" s="165" t="str">
        <f t="shared" si="209"/>
        <v/>
      </c>
      <c r="AB3361" t="str">
        <f t="shared" si="210"/>
        <v>QPM</v>
      </c>
      <c r="AC3361" t="str">
        <f t="shared" si="211"/>
        <v>GA09U- 5379</v>
      </c>
      <c r="AD3361" t="str">
        <f>_xlfn.IFNA(VLOOKUP(PrivateSchedule[[#This Row],[ow]],RTARoutes[[StageCodes]:[RouteID]],6,FALSE), VLOOKUP(PrivateSchedule[[#This Row],[re]],RTARoutes[[StageCodes]:[RouteID]],6,FALSE))</f>
        <v>PVT150</v>
      </c>
      <c r="AE3361" t="str" cm="1">
        <f t="array" ref="AE3361">_xlfn.IFS( NOT(ISNA(VLOOKUP(PrivateSchedule[[#This Row],[ow]],RTARoutes[[StageCodes]:[RouteID]],6,FALSE))), "O",  NOT(ISNA(VLOOKUP(PrivateSchedule[[#This Row],[re]],RTARoutes[[StageCodes]:[RouteID]],6,FALSE))), "R")</f>
        <v>O</v>
      </c>
      <c r="AF3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3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3362" spans="2:33">
      <c r="O3362" s="171" t="s">
        <v>2140</v>
      </c>
      <c r="T3362" s="173" t="s">
        <v>1048</v>
      </c>
      <c r="U3362" t="str">
        <f t="shared" si="208"/>
        <v>NETURLIM-CURCHOREM</v>
      </c>
      <c r="V3362" s="163">
        <v>0.46875</v>
      </c>
      <c r="AA3362" s="165" t="str">
        <f t="shared" si="209"/>
        <v/>
      </c>
      <c r="AB3362" t="str">
        <f t="shared" si="210"/>
        <v>QPM</v>
      </c>
      <c r="AC3362" t="str">
        <f t="shared" si="211"/>
        <v>GA09U- 5379</v>
      </c>
      <c r="AD3362" t="str">
        <f>_xlfn.IFNA(VLOOKUP(PrivateSchedule[[#This Row],[ow]],RTARoutes[[StageCodes]:[RouteID]],6,FALSE), VLOOKUP(PrivateSchedule[[#This Row],[re]],RTARoutes[[StageCodes]:[RouteID]],6,FALSE))</f>
        <v>PVT150</v>
      </c>
      <c r="AE3362" t="str" cm="1">
        <f t="array" ref="AE3362">_xlfn.IFS( NOT(ISNA(VLOOKUP(PrivateSchedule[[#This Row],[ow]],RTARoutes[[StageCodes]:[RouteID]],6,FALSE))), "O",  NOT(ISNA(VLOOKUP(PrivateSchedule[[#This Row],[re]],RTARoutes[[StageCodes]:[RouteID]],6,FALSE))), "R")</f>
        <v>R</v>
      </c>
      <c r="AF3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363" spans="2:33">
      <c r="O3363" s="171" t="s">
        <v>1048</v>
      </c>
      <c r="T3363" s="173" t="s">
        <v>2140</v>
      </c>
      <c r="U3363" t="str">
        <f t="shared" si="208"/>
        <v>CURCHOREM-NETURLIM</v>
      </c>
      <c r="V3363" s="163">
        <v>0.60416666666666663</v>
      </c>
      <c r="AA3363" s="165" t="str">
        <f t="shared" si="209"/>
        <v/>
      </c>
      <c r="AB3363" t="str">
        <f t="shared" si="210"/>
        <v>QPM</v>
      </c>
      <c r="AC3363" t="str">
        <f t="shared" si="211"/>
        <v>GA09U- 5379</v>
      </c>
      <c r="AD3363" t="str">
        <f>_xlfn.IFNA(VLOOKUP(PrivateSchedule[[#This Row],[ow]],RTARoutes[[StageCodes]:[RouteID]],6,FALSE), VLOOKUP(PrivateSchedule[[#This Row],[re]],RTARoutes[[StageCodes]:[RouteID]],6,FALSE))</f>
        <v>PVT150</v>
      </c>
      <c r="AE3363" t="str" cm="1">
        <f t="array" ref="AE3363">_xlfn.IFS( NOT(ISNA(VLOOKUP(PrivateSchedule[[#This Row],[ow]],RTARoutes[[StageCodes]:[RouteID]],6,FALSE))), "O",  NOT(ISNA(VLOOKUP(PrivateSchedule[[#This Row],[re]],RTARoutes[[StageCodes]:[RouteID]],6,FALSE))), "R")</f>
        <v>O</v>
      </c>
      <c r="AF3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CUR-*NTL</v>
      </c>
      <c r="AG3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NTL-*CUR</v>
      </c>
    </row>
    <row r="3364" spans="2:33">
      <c r="O3364" s="171" t="s">
        <v>2140</v>
      </c>
      <c r="T3364" s="173" t="s">
        <v>1048</v>
      </c>
      <c r="U3364" t="str">
        <f t="shared" si="208"/>
        <v>NETURLIM-CURCHOREM</v>
      </c>
      <c r="V3364" s="163">
        <v>0.68055555555555558</v>
      </c>
      <c r="AA3364" s="165" t="str">
        <f t="shared" si="209"/>
        <v/>
      </c>
      <c r="AB3364" t="str">
        <f t="shared" si="210"/>
        <v>QPM</v>
      </c>
      <c r="AC3364" t="str">
        <f t="shared" si="211"/>
        <v>GA09U- 5379</v>
      </c>
      <c r="AD3364" t="str">
        <f>_xlfn.IFNA(VLOOKUP(PrivateSchedule[[#This Row],[ow]],RTARoutes[[StageCodes]:[RouteID]],6,FALSE), VLOOKUP(PrivateSchedule[[#This Row],[re]],RTARoutes[[StageCodes]:[RouteID]],6,FALSE))</f>
        <v>PVT150</v>
      </c>
      <c r="AE3364" t="str" cm="1">
        <f t="array" ref="AE3364">_xlfn.IFS( NOT(ISNA(VLOOKUP(PrivateSchedule[[#This Row],[ow]],RTARoutes[[StageCodes]:[RouteID]],6,FALSE))), "O",  NOT(ISNA(VLOOKUP(PrivateSchedule[[#This Row],[re]],RTARoutes[[StageCodes]:[RouteID]],6,FALSE))), "R")</f>
        <v>R</v>
      </c>
      <c r="AF3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NTL-*CUR</v>
      </c>
      <c r="AG3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CUR-*NTL</v>
      </c>
    </row>
    <row r="3365" spans="2:33">
      <c r="O3365" s="171" t="s">
        <v>1048</v>
      </c>
      <c r="T3365" s="173" t="s">
        <v>3504</v>
      </c>
      <c r="U3365" t="str">
        <f t="shared" si="208"/>
        <v>CURCHOREM-Nunem</v>
      </c>
      <c r="V3365" s="163">
        <v>0.77083333333333337</v>
      </c>
      <c r="AA3365" s="165" t="str">
        <f t="shared" si="209"/>
        <v/>
      </c>
      <c r="AB3365" t="str">
        <f t="shared" si="210"/>
        <v>QPM</v>
      </c>
      <c r="AC3365" t="str">
        <f t="shared" si="211"/>
        <v>GA09U- 5379</v>
      </c>
      <c r="AD3365" t="str">
        <f>_xlfn.IFNA(VLOOKUP(PrivateSchedule[[#This Row],[ow]],RTARoutes[[StageCodes]:[RouteID]],6,FALSE), VLOOKUP(PrivateSchedule[[#This Row],[re]],RTARoutes[[StageCodes]:[RouteID]],6,FALSE))</f>
        <v>PVT151</v>
      </c>
      <c r="AE3365" t="str" cm="1">
        <f t="array" ref="AE3365">_xlfn.IFS( NOT(ISNA(VLOOKUP(PrivateSchedule[[#This Row],[ow]],RTARoutes[[StageCodes]:[RouteID]],6,FALSE))), "O",  NOT(ISNA(VLOOKUP(PrivateSchedule[[#This Row],[re]],RTARoutes[[StageCodes]:[RouteID]],6,FALSE))), "R")</f>
        <v>O</v>
      </c>
      <c r="AF3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CUR-*NUN</v>
      </c>
      <c r="AG3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NUN-*CUR</v>
      </c>
    </row>
    <row r="3366" spans="2:33">
      <c r="B3366" s="171" t="s">
        <v>4663</v>
      </c>
      <c r="C3366" s="172" t="s">
        <v>4664</v>
      </c>
      <c r="E3366" s="176">
        <v>41520</v>
      </c>
      <c r="F3366" s="177">
        <v>45271</v>
      </c>
      <c r="G3366" s="171" t="s">
        <v>4665</v>
      </c>
      <c r="J3366" s="171" t="s">
        <v>4666</v>
      </c>
      <c r="L3366" s="172" t="s">
        <v>16</v>
      </c>
      <c r="M3366" s="198">
        <v>28</v>
      </c>
      <c r="N3366" s="199">
        <v>11</v>
      </c>
      <c r="O3366" s="171" t="s">
        <v>2499</v>
      </c>
      <c r="T3366" s="173" t="s">
        <v>1890</v>
      </c>
      <c r="U3366" t="str">
        <f t="shared" si="208"/>
        <v>RIVONA-MARGAO</v>
      </c>
      <c r="V3366" s="163">
        <v>0.28125</v>
      </c>
      <c r="AA3366" s="165" t="str">
        <f t="shared" si="209"/>
        <v/>
      </c>
      <c r="AB3366" t="str">
        <f t="shared" si="210"/>
        <v>QPM</v>
      </c>
      <c r="AC3366" t="str">
        <f t="shared" si="211"/>
        <v>GA01T 8364</v>
      </c>
      <c r="AD3366" t="str">
        <f>_xlfn.IFNA(VLOOKUP(PrivateSchedule[[#This Row],[ow]],RTARoutes[[StageCodes]:[RouteID]],6,FALSE), VLOOKUP(PrivateSchedule[[#This Row],[re]],RTARoutes[[StageCodes]:[RouteID]],6,FALSE))</f>
        <v>PVT328</v>
      </c>
      <c r="AE3366" t="str" cm="1">
        <f t="array" ref="AE3366">_xlfn.IFS( NOT(ISNA(VLOOKUP(PrivateSchedule[[#This Row],[ow]],RTARoutes[[StageCodes]:[RouteID]],6,FALSE))), "O",  NOT(ISNA(VLOOKUP(PrivateSchedule[[#This Row],[re]],RTARoutes[[StageCodes]:[RouteID]],6,FALSE))), "R")</f>
        <v>R</v>
      </c>
      <c r="AF3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RVN-*MRG</v>
      </c>
      <c r="AG3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MRG-*RVN</v>
      </c>
    </row>
    <row r="3367" spans="2:33">
      <c r="O3367" s="171" t="s">
        <v>1890</v>
      </c>
      <c r="T3367" s="173" t="s">
        <v>1048</v>
      </c>
      <c r="U3367" t="str">
        <f t="shared" si="208"/>
        <v>MARGAO-CURCHOREM</v>
      </c>
      <c r="V3367" s="163">
        <v>0.3298611111111111</v>
      </c>
      <c r="AA3367" s="165" t="str">
        <f t="shared" si="209"/>
        <v/>
      </c>
      <c r="AB3367" t="str">
        <f t="shared" si="210"/>
        <v>QPM</v>
      </c>
      <c r="AC3367" t="str">
        <f t="shared" si="211"/>
        <v>GA01T 8364</v>
      </c>
      <c r="AD3367" t="str">
        <f>_xlfn.IFNA(VLOOKUP(PrivateSchedule[[#This Row],[ow]],RTARoutes[[StageCodes]:[RouteID]],6,FALSE), VLOOKUP(PrivateSchedule[[#This Row],[re]],RTARoutes[[StageCodes]:[RouteID]],6,FALSE))</f>
        <v>PVT132</v>
      </c>
      <c r="AE3367" t="str" cm="1">
        <f t="array" ref="AE3367">_xlfn.IFS( NOT(ISNA(VLOOKUP(PrivateSchedule[[#This Row],[ow]],RTARoutes[[StageCodes]:[RouteID]],6,FALSE))), "O",  NOT(ISNA(VLOOKUP(PrivateSchedule[[#This Row],[re]],RTARoutes[[StageCodes]:[RouteID]],6,FALSE))), "R")</f>
        <v>R</v>
      </c>
      <c r="AF3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368" spans="2:33">
      <c r="O3368" s="171" t="s">
        <v>1048</v>
      </c>
      <c r="T3368" s="173" t="s">
        <v>1890</v>
      </c>
      <c r="U3368" t="str">
        <f t="shared" si="208"/>
        <v>CURCHOREM-MARGAO</v>
      </c>
      <c r="V3368" s="163">
        <v>0.40277777777777779</v>
      </c>
      <c r="AA3368" s="165" t="str">
        <f t="shared" si="209"/>
        <v/>
      </c>
      <c r="AB3368" t="str">
        <f t="shared" si="210"/>
        <v>QPM</v>
      </c>
      <c r="AC3368" t="str">
        <f t="shared" si="211"/>
        <v>GA01T 8364</v>
      </c>
      <c r="AD3368" t="str">
        <f>_xlfn.IFNA(VLOOKUP(PrivateSchedule[[#This Row],[ow]],RTARoutes[[StageCodes]:[RouteID]],6,FALSE), VLOOKUP(PrivateSchedule[[#This Row],[re]],RTARoutes[[StageCodes]:[RouteID]],6,FALSE))</f>
        <v>PVT132</v>
      </c>
      <c r="AE3368" t="str" cm="1">
        <f t="array" ref="AE3368">_xlfn.IFS( NOT(ISNA(VLOOKUP(PrivateSchedule[[#This Row],[ow]],RTARoutes[[StageCodes]:[RouteID]],6,FALSE))), "O",  NOT(ISNA(VLOOKUP(PrivateSchedule[[#This Row],[re]],RTARoutes[[StageCodes]:[RouteID]],6,FALSE))), "R")</f>
        <v>O</v>
      </c>
      <c r="AF3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69" spans="2:33">
      <c r="O3369" s="171" t="s">
        <v>1890</v>
      </c>
      <c r="T3369" s="173" t="s">
        <v>2499</v>
      </c>
      <c r="U3369" t="str">
        <f t="shared" si="208"/>
        <v>MARGAO-RIVONA</v>
      </c>
      <c r="V3369" s="163">
        <v>0.46875</v>
      </c>
      <c r="AA3369" s="165" t="str">
        <f t="shared" si="209"/>
        <v/>
      </c>
      <c r="AB3369" t="str">
        <f t="shared" si="210"/>
        <v>QPM</v>
      </c>
      <c r="AC3369" t="str">
        <f t="shared" si="211"/>
        <v>GA01T 8364</v>
      </c>
      <c r="AD3369" t="str">
        <f>_xlfn.IFNA(VLOOKUP(PrivateSchedule[[#This Row],[ow]],RTARoutes[[StageCodes]:[RouteID]],6,FALSE), VLOOKUP(PrivateSchedule[[#This Row],[re]],RTARoutes[[StageCodes]:[RouteID]],6,FALSE))</f>
        <v>PVT328</v>
      </c>
      <c r="AE3369" t="str" cm="1">
        <f t="array" ref="AE3369">_xlfn.IFS( NOT(ISNA(VLOOKUP(PrivateSchedule[[#This Row],[ow]],RTARoutes[[StageCodes]:[RouteID]],6,FALSE))), "O",  NOT(ISNA(VLOOKUP(PrivateSchedule[[#This Row],[re]],RTARoutes[[StageCodes]:[RouteID]],6,FALSE))), "R")</f>
        <v>O</v>
      </c>
      <c r="AF3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MRG-*RVN</v>
      </c>
      <c r="AG3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RVN-*MRG</v>
      </c>
    </row>
    <row r="3370" spans="2:33">
      <c r="O3370" s="171" t="s">
        <v>2499</v>
      </c>
      <c r="T3370" s="173" t="s">
        <v>1048</v>
      </c>
      <c r="U3370" t="str">
        <f t="shared" si="208"/>
        <v>RIVONA-CURCHOREM</v>
      </c>
      <c r="V3370" s="163">
        <v>0.56944444444444442</v>
      </c>
      <c r="AA3370" s="165" t="str">
        <f t="shared" si="209"/>
        <v/>
      </c>
      <c r="AB3370" t="str">
        <f t="shared" si="210"/>
        <v>QPM</v>
      </c>
      <c r="AC3370" t="str">
        <f t="shared" si="211"/>
        <v>GA01T 8364</v>
      </c>
      <c r="AD3370" t="str">
        <f>_xlfn.IFNA(VLOOKUP(PrivateSchedule[[#This Row],[ow]],RTARoutes[[StageCodes]:[RouteID]],6,FALSE), VLOOKUP(PrivateSchedule[[#This Row],[re]],RTARoutes[[StageCodes]:[RouteID]],6,FALSE))</f>
        <v>PVT157</v>
      </c>
      <c r="AE3370" t="str" cm="1">
        <f t="array" ref="AE3370">_xlfn.IFS( NOT(ISNA(VLOOKUP(PrivateSchedule[[#This Row],[ow]],RTARoutes[[StageCodes]:[RouteID]],6,FALSE))), "O",  NOT(ISNA(VLOOKUP(PrivateSchedule[[#This Row],[re]],RTARoutes[[StageCodes]:[RouteID]],6,FALSE))), "R")</f>
        <v>R</v>
      </c>
      <c r="AF3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RVN-*CUR</v>
      </c>
      <c r="AG3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CUR-*RVN</v>
      </c>
    </row>
    <row r="3371" spans="2:33">
      <c r="O3371" s="171" t="s">
        <v>1048</v>
      </c>
      <c r="T3371" s="173" t="s">
        <v>2499</v>
      </c>
      <c r="U3371" t="str">
        <f t="shared" si="208"/>
        <v>CURCHOREM-RIVONA</v>
      </c>
      <c r="V3371" s="163">
        <v>0.60416666666666663</v>
      </c>
      <c r="AA3371" s="165" t="str">
        <f t="shared" si="209"/>
        <v/>
      </c>
      <c r="AB3371" t="str">
        <f t="shared" si="210"/>
        <v>QPM</v>
      </c>
      <c r="AC3371" t="str">
        <f t="shared" si="211"/>
        <v>GA01T 8364</v>
      </c>
      <c r="AD3371" t="str">
        <f>_xlfn.IFNA(VLOOKUP(PrivateSchedule[[#This Row],[ow]],RTARoutes[[StageCodes]:[RouteID]],6,FALSE), VLOOKUP(PrivateSchedule[[#This Row],[re]],RTARoutes[[StageCodes]:[RouteID]],6,FALSE))</f>
        <v>PVT157</v>
      </c>
      <c r="AE3371" t="str" cm="1">
        <f t="array" ref="AE3371">_xlfn.IFS( NOT(ISNA(VLOOKUP(PrivateSchedule[[#This Row],[ow]],RTARoutes[[StageCodes]:[RouteID]],6,FALSE))), "O",  NOT(ISNA(VLOOKUP(PrivateSchedule[[#This Row],[re]],RTARoutes[[StageCodes]:[RouteID]],6,FALSE))), "R")</f>
        <v>O</v>
      </c>
      <c r="AF3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CUR-*RVN</v>
      </c>
      <c r="AG3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RVN-*CUR</v>
      </c>
    </row>
    <row r="3372" spans="2:33">
      <c r="O3372" s="171" t="s">
        <v>2499</v>
      </c>
      <c r="T3372" s="173" t="s">
        <v>1890</v>
      </c>
      <c r="U3372" t="str">
        <f t="shared" si="208"/>
        <v>RIVONA-MARGAO</v>
      </c>
      <c r="V3372" s="163">
        <v>0.64583333333333337</v>
      </c>
      <c r="AA3372" s="165" t="str">
        <f t="shared" si="209"/>
        <v/>
      </c>
      <c r="AB3372" t="str">
        <f t="shared" si="210"/>
        <v>QPM</v>
      </c>
      <c r="AC3372" t="str">
        <f t="shared" si="211"/>
        <v>GA01T 8364</v>
      </c>
      <c r="AD3372" t="str">
        <f>_xlfn.IFNA(VLOOKUP(PrivateSchedule[[#This Row],[ow]],RTARoutes[[StageCodes]:[RouteID]],6,FALSE), VLOOKUP(PrivateSchedule[[#This Row],[re]],RTARoutes[[StageCodes]:[RouteID]],6,FALSE))</f>
        <v>PVT328</v>
      </c>
      <c r="AE3372" t="str" cm="1">
        <f t="array" ref="AE3372">_xlfn.IFS( NOT(ISNA(VLOOKUP(PrivateSchedule[[#This Row],[ow]],RTARoutes[[StageCodes]:[RouteID]],6,FALSE))), "O",  NOT(ISNA(VLOOKUP(PrivateSchedule[[#This Row],[re]],RTARoutes[[StageCodes]:[RouteID]],6,FALSE))), "R")</f>
        <v>R</v>
      </c>
      <c r="AF3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RVN-*MRG</v>
      </c>
      <c r="AG3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MRG-*RVN</v>
      </c>
    </row>
    <row r="3373" spans="2:33">
      <c r="O3373" s="171" t="s">
        <v>1890</v>
      </c>
      <c r="T3373" s="173" t="s">
        <v>2499</v>
      </c>
      <c r="U3373" t="str">
        <f t="shared" si="208"/>
        <v>MARGAO-RIVONA</v>
      </c>
      <c r="V3373" s="163">
        <v>0.73958333333333337</v>
      </c>
      <c r="AA3373" s="165" t="str">
        <f t="shared" si="209"/>
        <v/>
      </c>
      <c r="AB3373" t="str">
        <f t="shared" si="210"/>
        <v>QPM</v>
      </c>
      <c r="AC3373" t="str">
        <f t="shared" si="211"/>
        <v>GA01T 8364</v>
      </c>
      <c r="AD3373" t="str">
        <f>_xlfn.IFNA(VLOOKUP(PrivateSchedule[[#This Row],[ow]],RTARoutes[[StageCodes]:[RouteID]],6,FALSE), VLOOKUP(PrivateSchedule[[#This Row],[re]],RTARoutes[[StageCodes]:[RouteID]],6,FALSE))</f>
        <v>PVT328</v>
      </c>
      <c r="AE3373" t="str" cm="1">
        <f t="array" ref="AE3373">_xlfn.IFS( NOT(ISNA(VLOOKUP(PrivateSchedule[[#This Row],[ow]],RTARoutes[[StageCodes]:[RouteID]],6,FALSE))), "O",  NOT(ISNA(VLOOKUP(PrivateSchedule[[#This Row],[re]],RTARoutes[[StageCodes]:[RouteID]],6,FALSE))), "R")</f>
        <v>O</v>
      </c>
      <c r="AF3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MRG-*RVN</v>
      </c>
      <c r="AG3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RVN-*MRG</v>
      </c>
    </row>
    <row r="3374" spans="2:33">
      <c r="B3374" s="171" t="s">
        <v>4667</v>
      </c>
      <c r="C3374" s="172" t="s">
        <v>4668</v>
      </c>
      <c r="E3374" s="176">
        <v>40938</v>
      </c>
      <c r="F3374" s="177">
        <v>45481</v>
      </c>
      <c r="G3374" s="171" t="s">
        <v>4669</v>
      </c>
      <c r="J3374" s="171" t="s">
        <v>4670</v>
      </c>
      <c r="L3374" s="172" t="s">
        <v>16</v>
      </c>
      <c r="M3374" s="198">
        <v>28</v>
      </c>
      <c r="N3374" s="199">
        <v>11</v>
      </c>
      <c r="O3374" s="171" t="s">
        <v>519</v>
      </c>
      <c r="T3374" s="173" t="s">
        <v>2644</v>
      </c>
      <c r="U3374" t="str">
        <f t="shared" si="208"/>
        <v>AMBAULIM-SAVERDEM</v>
      </c>
      <c r="V3374" s="163">
        <v>0.26041666666666669</v>
      </c>
      <c r="AA3374" s="165" t="str">
        <f t="shared" si="209"/>
        <v/>
      </c>
      <c r="AB3374" t="str">
        <f t="shared" si="210"/>
        <v>QPM</v>
      </c>
      <c r="AC3374" t="str">
        <f t="shared" si="211"/>
        <v>GA02T-4878</v>
      </c>
      <c r="AD3374" t="str">
        <f>_xlfn.IFNA(VLOOKUP(PrivateSchedule[[#This Row],[ow]],RTARoutes[[StageCodes]:[RouteID]],6,FALSE), VLOOKUP(PrivateSchedule[[#This Row],[re]],RTARoutes[[StageCodes]:[RouteID]],6,FALSE))</f>
        <v>PVT9</v>
      </c>
      <c r="AE3374" t="str" cm="1">
        <f t="array" ref="AE3374">_xlfn.IFS( NOT(ISNA(VLOOKUP(PrivateSchedule[[#This Row],[ow]],RTARoutes[[StageCodes]:[RouteID]],6,FALSE))), "O",  NOT(ISNA(VLOOKUP(PrivateSchedule[[#This Row],[re]],RTARoutes[[StageCodes]:[RouteID]],6,FALSE))), "R")</f>
        <v>O</v>
      </c>
      <c r="AF3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ABL-*SVE</v>
      </c>
      <c r="AG3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SVE-*ABL</v>
      </c>
    </row>
    <row r="3375" spans="2:33">
      <c r="O3375" s="171" t="s">
        <v>2644</v>
      </c>
      <c r="T3375" s="173" t="s">
        <v>1890</v>
      </c>
      <c r="U3375" t="str">
        <f t="shared" si="208"/>
        <v>SAVERDEM-MARGAO</v>
      </c>
      <c r="V3375" s="163">
        <v>0.28125</v>
      </c>
      <c r="AA3375" s="165" t="str">
        <f t="shared" si="209"/>
        <v/>
      </c>
      <c r="AB3375" t="str">
        <f t="shared" si="210"/>
        <v>QPM</v>
      </c>
      <c r="AC3375" t="str">
        <f t="shared" si="211"/>
        <v>GA02T-4878</v>
      </c>
      <c r="AD3375" t="str">
        <f>_xlfn.IFNA(VLOOKUP(PrivateSchedule[[#This Row],[ow]],RTARoutes[[StageCodes]:[RouteID]],6,FALSE), VLOOKUP(PrivateSchedule[[#This Row],[re]],RTARoutes[[StageCodes]:[RouteID]],6,FALSE))</f>
        <v>PVT338</v>
      </c>
      <c r="AE3375" t="str" cm="1">
        <f t="array" ref="AE3375">_xlfn.IFS( NOT(ISNA(VLOOKUP(PrivateSchedule[[#This Row],[ow]],RTARoutes[[StageCodes]:[RouteID]],6,FALSE))), "O",  NOT(ISNA(VLOOKUP(PrivateSchedule[[#This Row],[re]],RTARoutes[[StageCodes]:[RouteID]],6,FALSE))), "R")</f>
        <v>R</v>
      </c>
      <c r="AF3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SVE-*MRG</v>
      </c>
      <c r="AG3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MRG-*SVE</v>
      </c>
    </row>
    <row r="3376" spans="2:33">
      <c r="O3376" s="171" t="s">
        <v>1890</v>
      </c>
      <c r="T3376" s="173" t="s">
        <v>2586</v>
      </c>
      <c r="U3376" t="str">
        <f t="shared" si="208"/>
        <v>MARGAO-SANGUEM</v>
      </c>
      <c r="V3376" s="163">
        <v>0.34027777777777779</v>
      </c>
      <c r="AA3376" s="165" t="str">
        <f t="shared" si="209"/>
        <v/>
      </c>
      <c r="AB3376" t="str">
        <f t="shared" si="210"/>
        <v>QPM</v>
      </c>
      <c r="AC3376" t="str">
        <f t="shared" si="211"/>
        <v>GA02T-4878</v>
      </c>
      <c r="AD3376" t="str">
        <f>_xlfn.IFNA(VLOOKUP(PrivateSchedule[[#This Row],[ow]],RTARoutes[[StageCodes]:[RouteID]],6,FALSE), VLOOKUP(PrivateSchedule[[#This Row],[re]],RTARoutes[[StageCodes]:[RouteID]],6,FALSE))</f>
        <v>PVT327</v>
      </c>
      <c r="AE3376" t="str" cm="1">
        <f t="array" ref="AE3376">_xlfn.IFS( NOT(ISNA(VLOOKUP(PrivateSchedule[[#This Row],[ow]],RTARoutes[[StageCodes]:[RouteID]],6,FALSE))), "O",  NOT(ISNA(VLOOKUP(PrivateSchedule[[#This Row],[re]],RTARoutes[[StageCodes]:[RouteID]],6,FALSE))), "R")</f>
        <v>O</v>
      </c>
      <c r="AF3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77" spans="2:33">
      <c r="O3377" s="171" t="s">
        <v>2586</v>
      </c>
      <c r="T3377" s="173" t="s">
        <v>1890</v>
      </c>
      <c r="U3377" t="str">
        <f t="shared" si="208"/>
        <v>SANGUEM-MARGAO</v>
      </c>
      <c r="V3377" s="163">
        <v>0.43402777777777779</v>
      </c>
      <c r="AA3377" s="165" t="str">
        <f t="shared" si="209"/>
        <v/>
      </c>
      <c r="AB3377" t="str">
        <f t="shared" si="210"/>
        <v>QPM</v>
      </c>
      <c r="AC3377" t="str">
        <f t="shared" si="211"/>
        <v>GA02T-4878</v>
      </c>
      <c r="AD3377" t="str">
        <f>_xlfn.IFNA(VLOOKUP(PrivateSchedule[[#This Row],[ow]],RTARoutes[[StageCodes]:[RouteID]],6,FALSE), VLOOKUP(PrivateSchedule[[#This Row],[re]],RTARoutes[[StageCodes]:[RouteID]],6,FALSE))</f>
        <v>PVT327</v>
      </c>
      <c r="AE3377" t="str" cm="1">
        <f t="array" ref="AE3377">_xlfn.IFS( NOT(ISNA(VLOOKUP(PrivateSchedule[[#This Row],[ow]],RTARoutes[[StageCodes]:[RouteID]],6,FALSE))), "O",  NOT(ISNA(VLOOKUP(PrivateSchedule[[#This Row],[re]],RTARoutes[[StageCodes]:[RouteID]],6,FALSE))), "R")</f>
        <v>R</v>
      </c>
      <c r="AF3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SGM-*MRG</v>
      </c>
      <c r="AG3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MRG-*SGM</v>
      </c>
    </row>
    <row r="3378" spans="2:33">
      <c r="O3378" s="171" t="s">
        <v>1890</v>
      </c>
      <c r="T3378" s="173" t="s">
        <v>2586</v>
      </c>
      <c r="U3378" t="str">
        <f t="shared" si="208"/>
        <v>MARGAO-SANGUEM</v>
      </c>
      <c r="V3378" s="163">
        <v>0.53472222222222221</v>
      </c>
      <c r="AA3378" s="165" t="str">
        <f t="shared" si="209"/>
        <v/>
      </c>
      <c r="AB3378" t="str">
        <f t="shared" si="210"/>
        <v>QPM</v>
      </c>
      <c r="AC3378" t="str">
        <f t="shared" si="211"/>
        <v>GA02T-4878</v>
      </c>
      <c r="AD3378" t="str">
        <f>_xlfn.IFNA(VLOOKUP(PrivateSchedule[[#This Row],[ow]],RTARoutes[[StageCodes]:[RouteID]],6,FALSE), VLOOKUP(PrivateSchedule[[#This Row],[re]],RTARoutes[[StageCodes]:[RouteID]],6,FALSE))</f>
        <v>PVT327</v>
      </c>
      <c r="AE3378" t="str" cm="1">
        <f t="array" ref="AE3378">_xlfn.IFS( NOT(ISNA(VLOOKUP(PrivateSchedule[[#This Row],[ow]],RTARoutes[[StageCodes]:[RouteID]],6,FALSE))), "O",  NOT(ISNA(VLOOKUP(PrivateSchedule[[#This Row],[re]],RTARoutes[[StageCodes]:[RouteID]],6,FALSE))), "R")</f>
        <v>O</v>
      </c>
      <c r="AF3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379" spans="2:33">
      <c r="O3379" s="171" t="s">
        <v>2586</v>
      </c>
      <c r="T3379" s="173" t="s">
        <v>1890</v>
      </c>
      <c r="U3379" t="str">
        <f t="shared" si="208"/>
        <v>SANGUEM-MARGAO</v>
      </c>
      <c r="V3379" s="163">
        <v>0.63194444444444442</v>
      </c>
      <c r="AA3379" s="165" t="str">
        <f t="shared" si="209"/>
        <v/>
      </c>
      <c r="AB3379" t="str">
        <f t="shared" si="210"/>
        <v>QPM</v>
      </c>
      <c r="AC3379" t="str">
        <f t="shared" si="211"/>
        <v>GA02T-4878</v>
      </c>
      <c r="AD3379" t="str">
        <f>_xlfn.IFNA(VLOOKUP(PrivateSchedule[[#This Row],[ow]],RTARoutes[[StageCodes]:[RouteID]],6,FALSE), VLOOKUP(PrivateSchedule[[#This Row],[re]],RTARoutes[[StageCodes]:[RouteID]],6,FALSE))</f>
        <v>PVT327</v>
      </c>
      <c r="AE3379" t="str" cm="1">
        <f t="array" ref="AE3379">_xlfn.IFS( NOT(ISNA(VLOOKUP(PrivateSchedule[[#This Row],[ow]],RTARoutes[[StageCodes]:[RouteID]],6,FALSE))), "O",  NOT(ISNA(VLOOKUP(PrivateSchedule[[#This Row],[re]],RTARoutes[[StageCodes]:[RouteID]],6,FALSE))), "R")</f>
        <v>R</v>
      </c>
      <c r="AF3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SGM-*MRG</v>
      </c>
      <c r="AG3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MRG-*SGM</v>
      </c>
    </row>
    <row r="3380" spans="2:33">
      <c r="O3380" s="171" t="s">
        <v>1890</v>
      </c>
      <c r="T3380" s="173" t="s">
        <v>2644</v>
      </c>
      <c r="U3380" t="str">
        <f t="shared" si="208"/>
        <v>MARGAO-SAVERDEM</v>
      </c>
      <c r="V3380" s="163">
        <v>0.73611111111111116</v>
      </c>
      <c r="AA3380" s="165" t="str">
        <f t="shared" si="209"/>
        <v/>
      </c>
      <c r="AB3380" t="str">
        <f t="shared" si="210"/>
        <v>QPM</v>
      </c>
      <c r="AC3380" t="str">
        <f t="shared" si="211"/>
        <v>GA02T-4878</v>
      </c>
      <c r="AD3380" t="str">
        <f>_xlfn.IFNA(VLOOKUP(PrivateSchedule[[#This Row],[ow]],RTARoutes[[StageCodes]:[RouteID]],6,FALSE), VLOOKUP(PrivateSchedule[[#This Row],[re]],RTARoutes[[StageCodes]:[RouteID]],6,FALSE))</f>
        <v>PVT338</v>
      </c>
      <c r="AE3380" t="str" cm="1">
        <f t="array" ref="AE3380">_xlfn.IFS( NOT(ISNA(VLOOKUP(PrivateSchedule[[#This Row],[ow]],RTARoutes[[StageCodes]:[RouteID]],6,FALSE))), "O",  NOT(ISNA(VLOOKUP(PrivateSchedule[[#This Row],[re]],RTARoutes[[StageCodes]:[RouteID]],6,FALSE))), "R")</f>
        <v>O</v>
      </c>
      <c r="AF3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MRG-*SVE</v>
      </c>
      <c r="AG3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SVE-*MRG</v>
      </c>
    </row>
    <row r="3381" spans="2:33">
      <c r="O3381" s="171" t="s">
        <v>2644</v>
      </c>
      <c r="T3381" s="173" t="s">
        <v>519</v>
      </c>
      <c r="U3381" t="str">
        <f t="shared" si="208"/>
        <v>SAVERDEM-AMBAULIM</v>
      </c>
      <c r="V3381" s="163">
        <v>0.79166666666666663</v>
      </c>
      <c r="AA3381" s="165" t="str">
        <f t="shared" si="209"/>
        <v/>
      </c>
      <c r="AB3381" t="str">
        <f t="shared" si="210"/>
        <v>QPM</v>
      </c>
      <c r="AC3381" t="str">
        <f t="shared" si="211"/>
        <v>GA02T-4878</v>
      </c>
      <c r="AD3381" t="str">
        <f>_xlfn.IFNA(VLOOKUP(PrivateSchedule[[#This Row],[ow]],RTARoutes[[StageCodes]:[RouteID]],6,FALSE), VLOOKUP(PrivateSchedule[[#This Row],[re]],RTARoutes[[StageCodes]:[RouteID]],6,FALSE))</f>
        <v>PVT9</v>
      </c>
      <c r="AE3381" t="str" cm="1">
        <f t="array" ref="AE3381">_xlfn.IFS( NOT(ISNA(VLOOKUP(PrivateSchedule[[#This Row],[ow]],RTARoutes[[StageCodes]:[RouteID]],6,FALSE))), "O",  NOT(ISNA(VLOOKUP(PrivateSchedule[[#This Row],[re]],RTARoutes[[StageCodes]:[RouteID]],6,FALSE))), "R")</f>
        <v>R</v>
      </c>
      <c r="AF3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SVE-*ABL</v>
      </c>
      <c r="AG3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ABL-*SVE</v>
      </c>
    </row>
    <row r="3382" spans="2:33">
      <c r="B3382" s="171" t="s">
        <v>4671</v>
      </c>
      <c r="C3382" s="172" t="s">
        <v>4672</v>
      </c>
      <c r="E3382" s="176">
        <v>41673</v>
      </c>
      <c r="F3382" s="177">
        <v>43498</v>
      </c>
      <c r="G3382" s="171" t="s">
        <v>4673</v>
      </c>
      <c r="J3382" s="171" t="s">
        <v>4674</v>
      </c>
      <c r="L3382" s="172" t="s">
        <v>16</v>
      </c>
      <c r="M3382" s="198">
        <v>28</v>
      </c>
      <c r="N3382" s="199">
        <v>10</v>
      </c>
      <c r="O3382" s="171" t="s">
        <v>2586</v>
      </c>
      <c r="T3382" s="173" t="s">
        <v>1048</v>
      </c>
      <c r="U3382" t="str">
        <f t="shared" si="208"/>
        <v>SANGUEM-CURCHOREM</v>
      </c>
      <c r="V3382" s="163">
        <v>0.27777777777777779</v>
      </c>
      <c r="AA3382" s="165" t="str">
        <f t="shared" si="209"/>
        <v/>
      </c>
      <c r="AB3382" t="str">
        <f t="shared" si="210"/>
        <v>QPM</v>
      </c>
      <c r="AC3382" t="str">
        <f t="shared" si="211"/>
        <v>GA01V-5017</v>
      </c>
      <c r="AD3382" t="str">
        <f>_xlfn.IFNA(VLOOKUP(PrivateSchedule[[#This Row],[ow]],RTARoutes[[StageCodes]:[RouteID]],6,FALSE), VLOOKUP(PrivateSchedule[[#This Row],[re]],RTARoutes[[StageCodes]:[RouteID]],6,FALSE))</f>
        <v>PVT158</v>
      </c>
      <c r="AE3382" t="str" cm="1">
        <f t="array" ref="AE3382">_xlfn.IFS( NOT(ISNA(VLOOKUP(PrivateSchedule[[#This Row],[ow]],RTARoutes[[StageCodes]:[RouteID]],6,FALSE))), "O",  NOT(ISNA(VLOOKUP(PrivateSchedule[[#This Row],[re]],RTARoutes[[StageCodes]:[RouteID]],6,FALSE))), "R")</f>
        <v>R</v>
      </c>
      <c r="AF3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83" spans="2:33">
      <c r="O3383" s="171" t="s">
        <v>1048</v>
      </c>
      <c r="T3383" s="173" t="s">
        <v>2374</v>
      </c>
      <c r="U3383" t="str">
        <f t="shared" si="208"/>
        <v>CURCHOREM-PONDA</v>
      </c>
      <c r="V3383" s="163">
        <v>0.2951388888888889</v>
      </c>
      <c r="AA3383" s="165" t="str">
        <f t="shared" si="209"/>
        <v/>
      </c>
      <c r="AB3383" t="str">
        <f t="shared" si="210"/>
        <v>QPM</v>
      </c>
      <c r="AC3383" t="str">
        <f t="shared" si="211"/>
        <v>GA01V-5017</v>
      </c>
      <c r="AD3383" t="str">
        <f>_xlfn.IFNA(VLOOKUP(PrivateSchedule[[#This Row],[ow]],RTARoutes[[StageCodes]:[RouteID]],6,FALSE), VLOOKUP(PrivateSchedule[[#This Row],[re]],RTARoutes[[StageCodes]:[RouteID]],6,FALSE))</f>
        <v>PVT153</v>
      </c>
      <c r="AE3383" t="str" cm="1">
        <f t="array" ref="AE3383">_xlfn.IFS( NOT(ISNA(VLOOKUP(PrivateSchedule[[#This Row],[ow]],RTARoutes[[StageCodes]:[RouteID]],6,FALSE))), "O",  NOT(ISNA(VLOOKUP(PrivateSchedule[[#This Row],[re]],RTARoutes[[StageCodes]:[RouteID]],6,FALSE))), "R")</f>
        <v>R</v>
      </c>
      <c r="AF3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3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3384" spans="2:33">
      <c r="O3384" s="171" t="s">
        <v>2374</v>
      </c>
      <c r="T3384" s="173" t="s">
        <v>1048</v>
      </c>
      <c r="U3384" t="str">
        <f t="shared" si="208"/>
        <v>PONDA-CURCHOREM</v>
      </c>
      <c r="V3384" s="163">
        <v>0.34722222222222221</v>
      </c>
      <c r="AA3384" s="165" t="str">
        <f t="shared" si="209"/>
        <v/>
      </c>
      <c r="AB3384" t="str">
        <f t="shared" si="210"/>
        <v>QPM</v>
      </c>
      <c r="AC3384" t="str">
        <f t="shared" si="211"/>
        <v>GA01V-5017</v>
      </c>
      <c r="AD3384" t="str">
        <f>_xlfn.IFNA(VLOOKUP(PrivateSchedule[[#This Row],[ow]],RTARoutes[[StageCodes]:[RouteID]],6,FALSE), VLOOKUP(PrivateSchedule[[#This Row],[re]],RTARoutes[[StageCodes]:[RouteID]],6,FALSE))</f>
        <v>PVT153</v>
      </c>
      <c r="AE3384" t="str" cm="1">
        <f t="array" ref="AE3384">_xlfn.IFS( NOT(ISNA(VLOOKUP(PrivateSchedule[[#This Row],[ow]],RTARoutes[[StageCodes]:[RouteID]],6,FALSE))), "O",  NOT(ISNA(VLOOKUP(PrivateSchedule[[#This Row],[re]],RTARoutes[[StageCodes]:[RouteID]],6,FALSE))), "R")</f>
        <v>O</v>
      </c>
      <c r="AF3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385" spans="2:33">
      <c r="O3385" s="171" t="s">
        <v>1048</v>
      </c>
      <c r="T3385" s="173" t="s">
        <v>2374</v>
      </c>
      <c r="U3385" t="str">
        <f t="shared" si="208"/>
        <v>CURCHOREM-PONDA</v>
      </c>
      <c r="V3385" s="163">
        <v>0.4548611111111111</v>
      </c>
      <c r="AA3385" s="165" t="str">
        <f t="shared" si="209"/>
        <v/>
      </c>
      <c r="AB3385" t="str">
        <f t="shared" si="210"/>
        <v>QPM</v>
      </c>
      <c r="AC3385" t="str">
        <f t="shared" si="211"/>
        <v>GA01V-5017</v>
      </c>
      <c r="AD3385" t="str">
        <f>_xlfn.IFNA(VLOOKUP(PrivateSchedule[[#This Row],[ow]],RTARoutes[[StageCodes]:[RouteID]],6,FALSE), VLOOKUP(PrivateSchedule[[#This Row],[re]],RTARoutes[[StageCodes]:[RouteID]],6,FALSE))</f>
        <v>PVT153</v>
      </c>
      <c r="AE3385" t="str" cm="1">
        <f t="array" ref="AE3385">_xlfn.IFS( NOT(ISNA(VLOOKUP(PrivateSchedule[[#This Row],[ow]],RTARoutes[[StageCodes]:[RouteID]],6,FALSE))), "O",  NOT(ISNA(VLOOKUP(PrivateSchedule[[#This Row],[re]],RTARoutes[[StageCodes]:[RouteID]],6,FALSE))), "R")</f>
        <v>R</v>
      </c>
      <c r="AF3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3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3386" spans="2:33">
      <c r="O3386" s="171" t="s">
        <v>2374</v>
      </c>
      <c r="T3386" s="173" t="s">
        <v>1048</v>
      </c>
      <c r="U3386" t="str">
        <f t="shared" si="208"/>
        <v>PONDA-CURCHOREM</v>
      </c>
      <c r="V3386" s="163">
        <v>0.53125</v>
      </c>
      <c r="AA3386" s="165" t="str">
        <f t="shared" si="209"/>
        <v/>
      </c>
      <c r="AB3386" t="str">
        <f t="shared" si="210"/>
        <v>QPM</v>
      </c>
      <c r="AC3386" t="str">
        <f t="shared" si="211"/>
        <v>GA01V-5017</v>
      </c>
      <c r="AD3386" t="str">
        <f>_xlfn.IFNA(VLOOKUP(PrivateSchedule[[#This Row],[ow]],RTARoutes[[StageCodes]:[RouteID]],6,FALSE), VLOOKUP(PrivateSchedule[[#This Row],[re]],RTARoutes[[StageCodes]:[RouteID]],6,FALSE))</f>
        <v>PVT153</v>
      </c>
      <c r="AE3386" t="str" cm="1">
        <f t="array" ref="AE3386">_xlfn.IFS( NOT(ISNA(VLOOKUP(PrivateSchedule[[#This Row],[ow]],RTARoutes[[StageCodes]:[RouteID]],6,FALSE))), "O",  NOT(ISNA(VLOOKUP(PrivateSchedule[[#This Row],[re]],RTARoutes[[StageCodes]:[RouteID]],6,FALSE))), "R")</f>
        <v>O</v>
      </c>
      <c r="AF3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387" spans="2:33">
      <c r="O3387" s="171" t="s">
        <v>1048</v>
      </c>
      <c r="T3387" s="173" t="s">
        <v>2374</v>
      </c>
      <c r="U3387" t="str">
        <f t="shared" si="208"/>
        <v>CURCHOREM-PONDA</v>
      </c>
      <c r="V3387" s="163">
        <v>0.62847222222222221</v>
      </c>
      <c r="AA3387" s="165" t="str">
        <f t="shared" si="209"/>
        <v/>
      </c>
      <c r="AB3387" t="str">
        <f t="shared" si="210"/>
        <v>QPM</v>
      </c>
      <c r="AC3387" t="str">
        <f t="shared" si="211"/>
        <v>GA01V-5017</v>
      </c>
      <c r="AD3387" t="str">
        <f>_xlfn.IFNA(VLOOKUP(PrivateSchedule[[#This Row],[ow]],RTARoutes[[StageCodes]:[RouteID]],6,FALSE), VLOOKUP(PrivateSchedule[[#This Row],[re]],RTARoutes[[StageCodes]:[RouteID]],6,FALSE))</f>
        <v>PVT153</v>
      </c>
      <c r="AE3387" t="str" cm="1">
        <f t="array" ref="AE3387">_xlfn.IFS( NOT(ISNA(VLOOKUP(PrivateSchedule[[#This Row],[ow]],RTARoutes[[StageCodes]:[RouteID]],6,FALSE))), "O",  NOT(ISNA(VLOOKUP(PrivateSchedule[[#This Row],[re]],RTARoutes[[StageCodes]:[RouteID]],6,FALSE))), "R")</f>
        <v>R</v>
      </c>
      <c r="AF3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3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3388" spans="2:33">
      <c r="O3388" s="171" t="s">
        <v>2374</v>
      </c>
      <c r="T3388" s="173" t="s">
        <v>1048</v>
      </c>
      <c r="U3388" t="str">
        <f t="shared" si="208"/>
        <v>PONDA-CURCHOREM</v>
      </c>
      <c r="V3388" s="163">
        <v>0.71875</v>
      </c>
      <c r="AA3388" s="165" t="str">
        <f t="shared" si="209"/>
        <v/>
      </c>
      <c r="AB3388" t="str">
        <f t="shared" si="210"/>
        <v>QPM</v>
      </c>
      <c r="AC3388" t="str">
        <f t="shared" si="211"/>
        <v>GA01V-5017</v>
      </c>
      <c r="AD3388" t="str">
        <f>_xlfn.IFNA(VLOOKUP(PrivateSchedule[[#This Row],[ow]],RTARoutes[[StageCodes]:[RouteID]],6,FALSE), VLOOKUP(PrivateSchedule[[#This Row],[re]],RTARoutes[[StageCodes]:[RouteID]],6,FALSE))</f>
        <v>PVT153</v>
      </c>
      <c r="AE3388" t="str" cm="1">
        <f t="array" ref="AE3388">_xlfn.IFS( NOT(ISNA(VLOOKUP(PrivateSchedule[[#This Row],[ow]],RTARoutes[[StageCodes]:[RouteID]],6,FALSE))), "O",  NOT(ISNA(VLOOKUP(PrivateSchedule[[#This Row],[re]],RTARoutes[[StageCodes]:[RouteID]],6,FALSE))), "R")</f>
        <v>O</v>
      </c>
      <c r="AF3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389" spans="2:33">
      <c r="O3389" s="171" t="s">
        <v>1048</v>
      </c>
      <c r="T3389" s="173" t="s">
        <v>2586</v>
      </c>
      <c r="U3389" t="str">
        <f t="shared" si="208"/>
        <v>CURCHOREM-SANGUEM</v>
      </c>
      <c r="V3389" s="163">
        <v>0.80902777777777779</v>
      </c>
      <c r="AA3389" s="165" t="str">
        <f t="shared" si="209"/>
        <v/>
      </c>
      <c r="AB3389" t="str">
        <f t="shared" si="210"/>
        <v>QPM</v>
      </c>
      <c r="AC3389" t="str">
        <f t="shared" si="211"/>
        <v>GA01V-5017</v>
      </c>
      <c r="AD3389" t="str">
        <f>_xlfn.IFNA(VLOOKUP(PrivateSchedule[[#This Row],[ow]],RTARoutes[[StageCodes]:[RouteID]],6,FALSE), VLOOKUP(PrivateSchedule[[#This Row],[re]],RTARoutes[[StageCodes]:[RouteID]],6,FALSE))</f>
        <v>PVT158</v>
      </c>
      <c r="AE3389" t="str" cm="1">
        <f t="array" ref="AE3389">_xlfn.IFS( NOT(ISNA(VLOOKUP(PrivateSchedule[[#This Row],[ow]],RTARoutes[[StageCodes]:[RouteID]],6,FALSE))), "O",  NOT(ISNA(VLOOKUP(PrivateSchedule[[#This Row],[re]],RTARoutes[[StageCodes]:[RouteID]],6,FALSE))), "R")</f>
        <v>O</v>
      </c>
      <c r="AF3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390" spans="2:33">
      <c r="C3390" s="172" t="s">
        <v>4675</v>
      </c>
      <c r="G3390" s="171" t="s">
        <v>4377</v>
      </c>
      <c r="J3390" s="171" t="s">
        <v>4676</v>
      </c>
      <c r="O3390" s="171" t="s">
        <v>1195</v>
      </c>
      <c r="T3390" s="173" t="s">
        <v>2374</v>
      </c>
      <c r="U3390" t="str">
        <f t="shared" si="208"/>
        <v>DON BOSCO-PONDA</v>
      </c>
      <c r="V3390" s="163">
        <v>0.27430555555555558</v>
      </c>
      <c r="AA3390" s="165" t="str">
        <f t="shared" si="209"/>
        <v/>
      </c>
      <c r="AB3390" t="str">
        <f t="shared" si="210"/>
        <v>QPM</v>
      </c>
      <c r="AC3390" t="str">
        <f t="shared" si="211"/>
        <v>GA01V-5017</v>
      </c>
      <c r="AD3390" t="str">
        <f>_xlfn.IFNA(VLOOKUP(PrivateSchedule[[#This Row],[ow]],RTARoutes[[StageCodes]:[RouteID]],6,FALSE), VLOOKUP(PrivateSchedule[[#This Row],[re]],RTARoutes[[StageCodes]:[RouteID]],6,FALSE))</f>
        <v>PVT179</v>
      </c>
      <c r="AE3390" t="str" cm="1">
        <f t="array" ref="AE3390">_xlfn.IFS( NOT(ISNA(VLOOKUP(PrivateSchedule[[#This Row],[ow]],RTARoutes[[StageCodes]:[RouteID]],6,FALSE))), "O",  NOT(ISNA(VLOOKUP(PrivateSchedule[[#This Row],[re]],RTARoutes[[StageCodes]:[RouteID]],6,FALSE))), "R")</f>
        <v>O</v>
      </c>
      <c r="AF3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DON-*PND</v>
      </c>
      <c r="AG3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PND-*DON</v>
      </c>
    </row>
    <row r="3391" spans="2:33">
      <c r="O3391" s="171" t="s">
        <v>2374</v>
      </c>
      <c r="U3391" t="str">
        <f t="shared" si="208"/>
        <v>PONDA</v>
      </c>
      <c r="V3391" s="163">
        <v>0.3125</v>
      </c>
      <c r="AA3391" s="165" t="str">
        <f t="shared" si="209"/>
        <v/>
      </c>
      <c r="AB3391" t="str">
        <f t="shared" si="210"/>
        <v>QPM</v>
      </c>
      <c r="AC3391" t="str">
        <f t="shared" si="211"/>
        <v>GA01V-5017</v>
      </c>
      <c r="AD3391" t="str">
        <f>_xlfn.IFNA(VLOOKUP(PrivateSchedule[[#This Row],[ow]],RTARoutes[[StageCodes]:[RouteID]],6,FALSE), VLOOKUP(PrivateSchedule[[#This Row],[re]],RTARoutes[[StageCodes]:[RouteID]],6,FALSE))</f>
        <v>PVT153</v>
      </c>
      <c r="AE3391" t="str" cm="1">
        <f t="array" ref="AE3391">_xlfn.IFS( NOT(ISNA(VLOOKUP(PrivateSchedule[[#This Row],[ow]],RTARoutes[[StageCodes]:[RouteID]],6,FALSE))), "O",  NOT(ISNA(VLOOKUP(PrivateSchedule[[#This Row],[re]],RTARoutes[[StageCodes]:[RouteID]],6,FALSE))), "R")</f>
        <v>O</v>
      </c>
      <c r="AF3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</v>
      </c>
      <c r="AG3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-*PND</v>
      </c>
    </row>
    <row r="3392" spans="2:33">
      <c r="O3392" s="171" t="s">
        <v>2374</v>
      </c>
      <c r="T3392" s="173" t="s">
        <v>1048</v>
      </c>
      <c r="U3392" t="str">
        <f t="shared" si="208"/>
        <v>PONDA-CURCHOREM</v>
      </c>
      <c r="V3392" s="163">
        <v>0.50347222222222221</v>
      </c>
      <c r="AA3392" s="165" t="str">
        <f t="shared" si="209"/>
        <v/>
      </c>
      <c r="AB3392" t="str">
        <f t="shared" si="210"/>
        <v>QPM</v>
      </c>
      <c r="AC3392" t="str">
        <f t="shared" si="211"/>
        <v>GA01V-5017</v>
      </c>
      <c r="AD3392" t="str">
        <f>_xlfn.IFNA(VLOOKUP(PrivateSchedule[[#This Row],[ow]],RTARoutes[[StageCodes]:[RouteID]],6,FALSE), VLOOKUP(PrivateSchedule[[#This Row],[re]],RTARoutes[[StageCodes]:[RouteID]],6,FALSE))</f>
        <v>PVT153</v>
      </c>
      <c r="AE3392" t="str" cm="1">
        <f t="array" ref="AE3392">_xlfn.IFS( NOT(ISNA(VLOOKUP(PrivateSchedule[[#This Row],[ow]],RTARoutes[[StageCodes]:[RouteID]],6,FALSE))), "O",  NOT(ISNA(VLOOKUP(PrivateSchedule[[#This Row],[re]],RTARoutes[[StageCodes]:[RouteID]],6,FALSE))), "R")</f>
        <v>O</v>
      </c>
      <c r="AF3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393" spans="2:33">
      <c r="O3393" s="171" t="s">
        <v>1048</v>
      </c>
      <c r="U3393" t="str">
        <f t="shared" si="208"/>
        <v>CURCHOREM</v>
      </c>
      <c r="V3393" s="163">
        <v>0.56458333333333333</v>
      </c>
      <c r="AA3393" s="165" t="str">
        <f t="shared" si="209"/>
        <v/>
      </c>
      <c r="AB3393" t="str">
        <f t="shared" si="210"/>
        <v>QPM</v>
      </c>
      <c r="AC3393" t="str">
        <f t="shared" si="211"/>
        <v>GA01V-5017</v>
      </c>
      <c r="AD3393" t="str">
        <f>_xlfn.IFNA(VLOOKUP(PrivateSchedule[[#This Row],[ow]],RTARoutes[[StageCodes]:[RouteID]],6,FALSE), VLOOKUP(PrivateSchedule[[#This Row],[re]],RTARoutes[[StageCodes]:[RouteID]],6,FALSE))</f>
        <v>PVT132</v>
      </c>
      <c r="AE3393" t="str" cm="1">
        <f t="array" ref="AE3393">_xlfn.IFS( NOT(ISNA(VLOOKUP(PrivateSchedule[[#This Row],[ow]],RTARoutes[[StageCodes]:[RouteID]],6,FALSE))), "O",  NOT(ISNA(VLOOKUP(PrivateSchedule[[#This Row],[re]],RTARoutes[[StageCodes]:[RouteID]],6,FALSE))), "R")</f>
        <v>O</v>
      </c>
      <c r="AF3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394" spans="2:33">
      <c r="O3394" s="171" t="s">
        <v>1048</v>
      </c>
      <c r="T3394" s="173" t="s">
        <v>2374</v>
      </c>
      <c r="U3394" t="str">
        <f t="shared" si="208"/>
        <v>CURCHOREM-PONDA</v>
      </c>
      <c r="V3394" s="163">
        <v>0.60416666666666663</v>
      </c>
      <c r="AA3394" s="165" t="str">
        <f t="shared" si="209"/>
        <v/>
      </c>
      <c r="AB3394" t="str">
        <f t="shared" si="210"/>
        <v>QPM</v>
      </c>
      <c r="AC3394" t="str">
        <f t="shared" si="211"/>
        <v>GA01V-5017</v>
      </c>
      <c r="AD3394" t="str">
        <f>_xlfn.IFNA(VLOOKUP(PrivateSchedule[[#This Row],[ow]],RTARoutes[[StageCodes]:[RouteID]],6,FALSE), VLOOKUP(PrivateSchedule[[#This Row],[re]],RTARoutes[[StageCodes]:[RouteID]],6,FALSE))</f>
        <v>PVT153</v>
      </c>
      <c r="AE3394" t="str" cm="1">
        <f t="array" ref="AE3394">_xlfn.IFS( NOT(ISNA(VLOOKUP(PrivateSchedule[[#This Row],[ow]],RTARoutes[[StageCodes]:[RouteID]],6,FALSE))), "O",  NOT(ISNA(VLOOKUP(PrivateSchedule[[#This Row],[re]],RTARoutes[[StageCodes]:[RouteID]],6,FALSE))), "R")</f>
        <v>R</v>
      </c>
      <c r="AF3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CUR-*PND</v>
      </c>
      <c r="AG3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PND-*CUR</v>
      </c>
    </row>
    <row r="3395" spans="2:33">
      <c r="O3395" s="171" t="s">
        <v>2374</v>
      </c>
      <c r="T3395" s="173" t="s">
        <v>1048</v>
      </c>
      <c r="U3395" t="str">
        <f t="shared" ref="U3395:U3458" si="212">_xlfn.IFNA(VLOOKUP($O3395,Code2Loc,2,FALSE)
&amp; IF( OR( ISNA($P3395), LEN($P3395)=0), "",  "-" &amp; VLOOKUP($P3395,Code2Loc,2,FALSE))
&amp; IF( OR( ISNA($Q3395), LEN($Q3395)=0), "",  "-" &amp; VLOOKUP($Q3395,Code2Loc,2,FALSE))
&amp; IF( OR( ISNA($R3395), LEN($R3395)=0), "",  "-" &amp; VLOOKUP($R3395,Code2Loc,2,FALSE))
&amp; IF( OR( ISNA($S3395), LEN($S3395)=0), "",  "-" &amp; VLOOKUP($S3395,Code2Loc,2,FALSE))
&amp; IF( OR( ISNA($T3395), LEN($T3395)=0), "",  "-" &amp; VLOOKUP($T3395,Code2Loc,2,FALSE)),"")</f>
        <v>PONDA-CURCHOREM</v>
      </c>
      <c r="V3395" s="163">
        <v>0.69791666666666663</v>
      </c>
      <c r="AA3395" s="165" t="str">
        <f t="shared" ref="AA3395:AA3458" si="213">IF(ISBLANK($V3395), "", _xlfn.IFNA($V3395 + _xlfn.IFNA( VLOOKUP($O3395 &amp; IF(ISBLANK($P3395),"", "-" &amp; $P3395) &amp; IF(ISBLANK($Q3395),"", "-" &amp; $Q3395) &amp; IF(ISBLANK($R3395),"", "-" &amp; $R3395) &amp; IF(ISBLANK($S3395),"", "-" &amp; $S3395) &amp; IF(ISBLANK($T3395),"", "-" &amp; $T3395),TravelTime,8,FALSE), VLOOKUP($T3395 &amp; IF(ISBLANK($S3395),"", "-" &amp; $S3395) &amp; IF(ISBLANK($R3395),"", "-" &amp; $R3395) &amp; IF(ISBLANK($Q3395),"", "-" &amp; $Q3395) &amp; IF(ISBLANK($P3395),"", "-" &amp; $P3395) &amp; IF(ISBLANK($O3395),"", "-" &amp; $O3395),TravelTime,8,FALSE)) / 1440, ""))</f>
        <v/>
      </c>
      <c r="AB3395" t="str">
        <f t="shared" ref="AB3395:AB3458" si="214">IF(AND(LEN($A3395)&lt;&gt;0,LEN($A3395)&lt;&gt;0),$A3395,$AB3394)</f>
        <v>QPM</v>
      </c>
      <c r="AC3395" t="str">
        <f t="shared" ref="AC3395:AC3458" si="215">IF(AND(LEN($J3395)&lt;&gt;0,LEN($B3395)&lt;&gt;0),$J3395,$AC3394)</f>
        <v>GA01V-5017</v>
      </c>
      <c r="AD3395" t="str">
        <f>_xlfn.IFNA(VLOOKUP(PrivateSchedule[[#This Row],[ow]],RTARoutes[[StageCodes]:[RouteID]],6,FALSE), VLOOKUP(PrivateSchedule[[#This Row],[re]],RTARoutes[[StageCodes]:[RouteID]],6,FALSE))</f>
        <v>PVT153</v>
      </c>
      <c r="AE3395" t="str" cm="1">
        <f t="array" ref="AE3395">_xlfn.IFS( NOT(ISNA(VLOOKUP(PrivateSchedule[[#This Row],[ow]],RTARoutes[[StageCodes]:[RouteID]],6,FALSE))), "O",  NOT(ISNA(VLOOKUP(PrivateSchedule[[#This Row],[re]],RTARoutes[[StageCodes]:[RouteID]],6,FALSE))), "R")</f>
        <v>O</v>
      </c>
      <c r="AF3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</v>
      </c>
      <c r="AG3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CUR-*PND</v>
      </c>
    </row>
    <row r="3396" spans="2:33">
      <c r="O3396" s="171" t="s">
        <v>1048</v>
      </c>
      <c r="T3396" s="173" t="s">
        <v>1195</v>
      </c>
      <c r="U3396" t="str">
        <f t="shared" si="212"/>
        <v>CURCHOREM-DON BOSCO</v>
      </c>
      <c r="V3396" s="163">
        <v>0.78125</v>
      </c>
      <c r="AA3396" s="165" t="str">
        <f t="shared" si="213"/>
        <v/>
      </c>
      <c r="AB3396" t="str">
        <f t="shared" si="214"/>
        <v>QPM</v>
      </c>
      <c r="AC3396" t="str">
        <f t="shared" si="215"/>
        <v>GA01V-5017</v>
      </c>
      <c r="AD3396" t="str">
        <f>_xlfn.IFNA(VLOOKUP(PrivateSchedule[[#This Row],[ow]],RTARoutes[[StageCodes]:[RouteID]],6,FALSE), VLOOKUP(PrivateSchedule[[#This Row],[re]],RTARoutes[[StageCodes]:[RouteID]],6,FALSE))</f>
        <v>PVT135</v>
      </c>
      <c r="AE3396" t="str" cm="1">
        <f t="array" ref="AE3396">_xlfn.IFS( NOT(ISNA(VLOOKUP(PrivateSchedule[[#This Row],[ow]],RTARoutes[[StageCodes]:[RouteID]],6,FALSE))), "O",  NOT(ISNA(VLOOKUP(PrivateSchedule[[#This Row],[re]],RTARoutes[[StageCodes]:[RouteID]],6,FALSE))), "R")</f>
        <v>O</v>
      </c>
      <c r="AF3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CUR-*DON</v>
      </c>
      <c r="AG3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DON-*CUR</v>
      </c>
    </row>
    <row r="3397" spans="2:33">
      <c r="B3397" s="171" t="s">
        <v>4677</v>
      </c>
      <c r="C3397" s="172" t="s">
        <v>4678</v>
      </c>
      <c r="E3397" s="176">
        <v>42212</v>
      </c>
      <c r="F3397" s="177">
        <v>45892</v>
      </c>
      <c r="G3397" s="171" t="s">
        <v>4679</v>
      </c>
      <c r="J3397" s="171" t="s">
        <v>4680</v>
      </c>
      <c r="L3397" s="172" t="s">
        <v>16</v>
      </c>
      <c r="M3397" s="198">
        <v>30</v>
      </c>
      <c r="N3397" s="199">
        <v>12</v>
      </c>
      <c r="O3397" s="171" t="s">
        <v>2586</v>
      </c>
      <c r="T3397" s="173" t="s">
        <v>1048</v>
      </c>
      <c r="U3397" t="str">
        <f t="shared" si="212"/>
        <v>SANGUEM-CURCHOREM</v>
      </c>
      <c r="V3397" s="163">
        <v>0.28819444444444442</v>
      </c>
      <c r="AA3397" s="165" t="str">
        <f t="shared" si="213"/>
        <v/>
      </c>
      <c r="AB3397" t="str">
        <f t="shared" si="214"/>
        <v>QPM</v>
      </c>
      <c r="AC3397" t="str">
        <f t="shared" si="215"/>
        <v>GA01T-6687</v>
      </c>
      <c r="AD3397" t="str">
        <f>_xlfn.IFNA(VLOOKUP(PrivateSchedule[[#This Row],[ow]],RTARoutes[[StageCodes]:[RouteID]],6,FALSE), VLOOKUP(PrivateSchedule[[#This Row],[re]],RTARoutes[[StageCodes]:[RouteID]],6,FALSE))</f>
        <v>PVT158</v>
      </c>
      <c r="AE3397" t="str" cm="1">
        <f t="array" ref="AE3397">_xlfn.IFS( NOT(ISNA(VLOOKUP(PrivateSchedule[[#This Row],[ow]],RTARoutes[[StageCodes]:[RouteID]],6,FALSE))), "O",  NOT(ISNA(VLOOKUP(PrivateSchedule[[#This Row],[re]],RTARoutes[[StageCodes]:[RouteID]],6,FALSE))), "R")</f>
        <v>R</v>
      </c>
      <c r="AF3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398" spans="2:33">
      <c r="O3398" s="171" t="s">
        <v>1048</v>
      </c>
      <c r="T3398" s="173" t="s">
        <v>1890</v>
      </c>
      <c r="U3398" t="str">
        <f t="shared" si="212"/>
        <v>CURCHOREM-MARGAO</v>
      </c>
      <c r="V3398" s="163">
        <v>0.30208333333333331</v>
      </c>
      <c r="AA3398" s="165" t="str">
        <f t="shared" si="213"/>
        <v/>
      </c>
      <c r="AB3398" t="str">
        <f t="shared" si="214"/>
        <v>QPM</v>
      </c>
      <c r="AC3398" t="str">
        <f t="shared" si="215"/>
        <v>GA01T-6687</v>
      </c>
      <c r="AD3398" t="str">
        <f>_xlfn.IFNA(VLOOKUP(PrivateSchedule[[#This Row],[ow]],RTARoutes[[StageCodes]:[RouteID]],6,FALSE), VLOOKUP(PrivateSchedule[[#This Row],[re]],RTARoutes[[StageCodes]:[RouteID]],6,FALSE))</f>
        <v>PVT132</v>
      </c>
      <c r="AE3398" t="str" cm="1">
        <f t="array" ref="AE3398">_xlfn.IFS( NOT(ISNA(VLOOKUP(PrivateSchedule[[#This Row],[ow]],RTARoutes[[StageCodes]:[RouteID]],6,FALSE))), "O",  NOT(ISNA(VLOOKUP(PrivateSchedule[[#This Row],[re]],RTARoutes[[StageCodes]:[RouteID]],6,FALSE))), "R")</f>
        <v>O</v>
      </c>
      <c r="AF3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399" spans="2:33">
      <c r="O3399" s="171" t="s">
        <v>1890</v>
      </c>
      <c r="T3399" s="173" t="s">
        <v>1048</v>
      </c>
      <c r="U3399" t="str">
        <f t="shared" si="212"/>
        <v>MARGAO-CURCHOREM</v>
      </c>
      <c r="V3399" s="163">
        <v>0.44097222222222221</v>
      </c>
      <c r="AA3399" s="165" t="str">
        <f t="shared" si="213"/>
        <v/>
      </c>
      <c r="AB3399" t="str">
        <f t="shared" si="214"/>
        <v>QPM</v>
      </c>
      <c r="AC3399" t="str">
        <f t="shared" si="215"/>
        <v>GA01T-6687</v>
      </c>
      <c r="AD3399" t="str">
        <f>_xlfn.IFNA(VLOOKUP(PrivateSchedule[[#This Row],[ow]],RTARoutes[[StageCodes]:[RouteID]],6,FALSE), VLOOKUP(PrivateSchedule[[#This Row],[re]],RTARoutes[[StageCodes]:[RouteID]],6,FALSE))</f>
        <v>PVT132</v>
      </c>
      <c r="AE3399" t="str" cm="1">
        <f t="array" ref="AE3399">_xlfn.IFS( NOT(ISNA(VLOOKUP(PrivateSchedule[[#This Row],[ow]],RTARoutes[[StageCodes]:[RouteID]],6,FALSE))), "O",  NOT(ISNA(VLOOKUP(PrivateSchedule[[#This Row],[re]],RTARoutes[[StageCodes]:[RouteID]],6,FALSE))), "R")</f>
        <v>R</v>
      </c>
      <c r="AF3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400" spans="2:33">
      <c r="O3400" s="171" t="s">
        <v>1048</v>
      </c>
      <c r="T3400" s="173" t="s">
        <v>2586</v>
      </c>
      <c r="U3400" t="str">
        <f t="shared" si="212"/>
        <v>CURCHOREM-SANGUEM</v>
      </c>
      <c r="V3400" s="163">
        <v>0.50347222222222221</v>
      </c>
      <c r="AA3400" s="165" t="str">
        <f t="shared" si="213"/>
        <v/>
      </c>
      <c r="AB3400" t="str">
        <f t="shared" si="214"/>
        <v>QPM</v>
      </c>
      <c r="AC3400" t="str">
        <f t="shared" si="215"/>
        <v>GA01T-6687</v>
      </c>
      <c r="AD3400" t="str">
        <f>_xlfn.IFNA(VLOOKUP(PrivateSchedule[[#This Row],[ow]],RTARoutes[[StageCodes]:[RouteID]],6,FALSE), VLOOKUP(PrivateSchedule[[#This Row],[re]],RTARoutes[[StageCodes]:[RouteID]],6,FALSE))</f>
        <v>PVT158</v>
      </c>
      <c r="AE3400" t="str" cm="1">
        <f t="array" ref="AE3400">_xlfn.IFS( NOT(ISNA(VLOOKUP(PrivateSchedule[[#This Row],[ow]],RTARoutes[[StageCodes]:[RouteID]],6,FALSE))), "O",  NOT(ISNA(VLOOKUP(PrivateSchedule[[#This Row],[re]],RTARoutes[[StageCodes]:[RouteID]],6,FALSE))), "R")</f>
        <v>O</v>
      </c>
      <c r="AF3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01" spans="2:33">
      <c r="O3401" s="171" t="s">
        <v>2586</v>
      </c>
      <c r="T3401" s="173" t="s">
        <v>1048</v>
      </c>
      <c r="U3401" t="str">
        <f t="shared" si="212"/>
        <v>SANGUEM-CURCHOREM</v>
      </c>
      <c r="V3401" s="163">
        <v>0.53125</v>
      </c>
      <c r="AA3401" s="165" t="str">
        <f t="shared" si="213"/>
        <v/>
      </c>
      <c r="AB3401" t="str">
        <f t="shared" si="214"/>
        <v>QPM</v>
      </c>
      <c r="AC3401" t="str">
        <f t="shared" si="215"/>
        <v>GA01T-6687</v>
      </c>
      <c r="AD3401" t="str">
        <f>_xlfn.IFNA(VLOOKUP(PrivateSchedule[[#This Row],[ow]],RTARoutes[[StageCodes]:[RouteID]],6,FALSE), VLOOKUP(PrivateSchedule[[#This Row],[re]],RTARoutes[[StageCodes]:[RouteID]],6,FALSE))</f>
        <v>PVT158</v>
      </c>
      <c r="AE3401" t="str" cm="1">
        <f t="array" ref="AE3401">_xlfn.IFS( NOT(ISNA(VLOOKUP(PrivateSchedule[[#This Row],[ow]],RTARoutes[[StageCodes]:[RouteID]],6,FALSE))), "O",  NOT(ISNA(VLOOKUP(PrivateSchedule[[#This Row],[re]],RTARoutes[[StageCodes]:[RouteID]],6,FALSE))), "R")</f>
        <v>R</v>
      </c>
      <c r="AF3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02" spans="2:33">
      <c r="O3402" s="171" t="s">
        <v>1048</v>
      </c>
      <c r="T3402" s="173" t="s">
        <v>3548</v>
      </c>
      <c r="U3402" t="str">
        <f t="shared" si="212"/>
        <v>CURCHOREM-Chiklamol</v>
      </c>
      <c r="V3402" s="163">
        <v>0.55208333333333337</v>
      </c>
      <c r="AA3402" s="165" t="str">
        <f t="shared" si="213"/>
        <v/>
      </c>
      <c r="AB3402" t="str">
        <f t="shared" si="214"/>
        <v>QPM</v>
      </c>
      <c r="AC3402" t="str">
        <f t="shared" si="215"/>
        <v>GA01T-6687</v>
      </c>
      <c r="AD3402" t="e">
        <f>_xlfn.IFNA(VLOOKUP(PrivateSchedule[[#This Row],[ow]],RTARoutes[[StageCodes]:[RouteID]],6,FALSE), VLOOKUP(PrivateSchedule[[#This Row],[re]],RTARoutes[[StageCodes]:[RouteID]],6,FALSE))</f>
        <v>#N/A</v>
      </c>
      <c r="AE3402" t="e" cm="1">
        <f t="array" ref="AE3402">_xlfn.IFS( NOT(ISNA(VLOOKUP(PrivateSchedule[[#This Row],[ow]],RTARoutes[[StageCodes]:[RouteID]],6,FALSE))), "O",  NOT(ISNA(VLOOKUP(PrivateSchedule[[#This Row],[re]],RTARoutes[[StageCodes]:[RouteID]],6,FALSE))), "R")</f>
        <v>#N/A</v>
      </c>
      <c r="AF3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CUR-*CKL</v>
      </c>
      <c r="AG3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CKL-*CUR</v>
      </c>
    </row>
    <row r="3403" spans="2:33">
      <c r="O3403" s="171" t="s">
        <v>3548</v>
      </c>
      <c r="T3403" s="173" t="s">
        <v>1890</v>
      </c>
      <c r="U3403" t="str">
        <f t="shared" si="212"/>
        <v>Chiklamol-MARGAO</v>
      </c>
      <c r="V3403" s="163">
        <v>0.63958333333333328</v>
      </c>
      <c r="AA3403" s="165" t="str">
        <f t="shared" si="213"/>
        <v/>
      </c>
      <c r="AB3403" t="str">
        <f t="shared" si="214"/>
        <v>QPM</v>
      </c>
      <c r="AC3403" t="str">
        <f t="shared" si="215"/>
        <v>GA01T-6687</v>
      </c>
      <c r="AD3403" t="str">
        <f>_xlfn.IFNA(VLOOKUP(PrivateSchedule[[#This Row],[ow]],RTARoutes[[StageCodes]:[RouteID]],6,FALSE), VLOOKUP(PrivateSchedule[[#This Row],[re]],RTARoutes[[StageCodes]:[RouteID]],6,FALSE))</f>
        <v>PVT104</v>
      </c>
      <c r="AE3403" t="str" cm="1">
        <f t="array" ref="AE3403">_xlfn.IFS( NOT(ISNA(VLOOKUP(PrivateSchedule[[#This Row],[ow]],RTARoutes[[StageCodes]:[RouteID]],6,FALSE))), "O",  NOT(ISNA(VLOOKUP(PrivateSchedule[[#This Row],[re]],RTARoutes[[StageCodes]:[RouteID]],6,FALSE))), "R")</f>
        <v>O</v>
      </c>
      <c r="AF3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CKL-*MRG</v>
      </c>
      <c r="AG3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MRG-*CKL</v>
      </c>
    </row>
    <row r="3404" spans="2:33">
      <c r="O3404" s="171" t="s">
        <v>1890</v>
      </c>
      <c r="T3404" s="173" t="s">
        <v>1048</v>
      </c>
      <c r="U3404" t="str">
        <f t="shared" si="212"/>
        <v>MARGAO-CURCHOREM</v>
      </c>
      <c r="V3404" s="163">
        <v>0.77777777777777779</v>
      </c>
      <c r="AA3404" s="165" t="str">
        <f t="shared" si="213"/>
        <v/>
      </c>
      <c r="AB3404" t="str">
        <f t="shared" si="214"/>
        <v>QPM</v>
      </c>
      <c r="AC3404" t="str">
        <f t="shared" si="215"/>
        <v>GA01T-6687</v>
      </c>
      <c r="AD3404" t="str">
        <f>_xlfn.IFNA(VLOOKUP(PrivateSchedule[[#This Row],[ow]],RTARoutes[[StageCodes]:[RouteID]],6,FALSE), VLOOKUP(PrivateSchedule[[#This Row],[re]],RTARoutes[[StageCodes]:[RouteID]],6,FALSE))</f>
        <v>PVT132</v>
      </c>
      <c r="AE3404" t="str" cm="1">
        <f t="array" ref="AE3404">_xlfn.IFS( NOT(ISNA(VLOOKUP(PrivateSchedule[[#This Row],[ow]],RTARoutes[[StageCodes]:[RouteID]],6,FALSE))), "O",  NOT(ISNA(VLOOKUP(PrivateSchedule[[#This Row],[re]],RTARoutes[[StageCodes]:[RouteID]],6,FALSE))), "R")</f>
        <v>R</v>
      </c>
      <c r="AF3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405" spans="2:33">
      <c r="O3405" s="171" t="s">
        <v>1048</v>
      </c>
      <c r="T3405" s="173" t="s">
        <v>2586</v>
      </c>
      <c r="U3405" t="str">
        <f t="shared" si="212"/>
        <v>CURCHOREM-SANGUEM</v>
      </c>
      <c r="V3405" s="163">
        <v>0.82291666666666663</v>
      </c>
      <c r="AA3405" s="165" t="str">
        <f t="shared" si="213"/>
        <v/>
      </c>
      <c r="AB3405" t="str">
        <f t="shared" si="214"/>
        <v>QPM</v>
      </c>
      <c r="AC3405" t="str">
        <f t="shared" si="215"/>
        <v>GA01T-6687</v>
      </c>
      <c r="AD3405" t="str">
        <f>_xlfn.IFNA(VLOOKUP(PrivateSchedule[[#This Row],[ow]],RTARoutes[[StageCodes]:[RouteID]],6,FALSE), VLOOKUP(PrivateSchedule[[#This Row],[re]],RTARoutes[[StageCodes]:[RouteID]],6,FALSE))</f>
        <v>PVT158</v>
      </c>
      <c r="AE3405" t="str" cm="1">
        <f t="array" ref="AE3405">_xlfn.IFS( NOT(ISNA(VLOOKUP(PrivateSchedule[[#This Row],[ow]],RTARoutes[[StageCodes]:[RouteID]],6,FALSE))), "O",  NOT(ISNA(VLOOKUP(PrivateSchedule[[#This Row],[re]],RTARoutes[[StageCodes]:[RouteID]],6,FALSE))), "R")</f>
        <v>O</v>
      </c>
      <c r="AF3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06" spans="2:33">
      <c r="B3406" s="171" t="s">
        <v>4681</v>
      </c>
      <c r="C3406" s="172" t="s">
        <v>4682</v>
      </c>
      <c r="E3406" s="176">
        <v>42216</v>
      </c>
      <c r="F3406" s="177">
        <v>44042</v>
      </c>
      <c r="G3406" s="171" t="s">
        <v>4471</v>
      </c>
      <c r="J3406" s="171" t="s">
        <v>4683</v>
      </c>
      <c r="L3406" s="172" t="s">
        <v>16</v>
      </c>
      <c r="M3406" s="198">
        <v>30</v>
      </c>
      <c r="N3406" s="199">
        <v>11</v>
      </c>
      <c r="O3406" s="171" t="s">
        <v>2586</v>
      </c>
      <c r="T3406" s="173" t="s">
        <v>1048</v>
      </c>
      <c r="U3406" t="str">
        <f t="shared" si="212"/>
        <v>SANGUEM-CURCHOREM</v>
      </c>
      <c r="V3406" s="163">
        <v>0.26041666666666669</v>
      </c>
      <c r="AA3406" s="165" t="str">
        <f t="shared" si="213"/>
        <v/>
      </c>
      <c r="AB3406" t="str">
        <f t="shared" si="214"/>
        <v>QPM</v>
      </c>
      <c r="AC3406" t="str">
        <f t="shared" si="215"/>
        <v xml:space="preserve">GA02T-4597   </v>
      </c>
      <c r="AD3406" t="str">
        <f>_xlfn.IFNA(VLOOKUP(PrivateSchedule[[#This Row],[ow]],RTARoutes[[StageCodes]:[RouteID]],6,FALSE), VLOOKUP(PrivateSchedule[[#This Row],[re]],RTARoutes[[StageCodes]:[RouteID]],6,FALSE))</f>
        <v>PVT158</v>
      </c>
      <c r="AE3406" t="str" cm="1">
        <f t="array" ref="AE3406">_xlfn.IFS( NOT(ISNA(VLOOKUP(PrivateSchedule[[#This Row],[ow]],RTARoutes[[StageCodes]:[RouteID]],6,FALSE))), "O",  NOT(ISNA(VLOOKUP(PrivateSchedule[[#This Row],[re]],RTARoutes[[StageCodes]:[RouteID]],6,FALSE))), "R")</f>
        <v>R</v>
      </c>
      <c r="AF3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07" spans="2:33">
      <c r="O3407" s="171" t="s">
        <v>1048</v>
      </c>
      <c r="T3407" s="173" t="s">
        <v>1890</v>
      </c>
      <c r="U3407" t="str">
        <f t="shared" si="212"/>
        <v>CURCHOREM-MARGAO</v>
      </c>
      <c r="V3407" s="163">
        <v>0.27083333333333331</v>
      </c>
      <c r="AA3407" s="165" t="str">
        <f t="shared" si="213"/>
        <v/>
      </c>
      <c r="AB3407" t="str">
        <f t="shared" si="214"/>
        <v>QPM</v>
      </c>
      <c r="AC3407" t="str">
        <f t="shared" si="215"/>
        <v xml:space="preserve">GA02T-4597   </v>
      </c>
      <c r="AD3407" t="str">
        <f>_xlfn.IFNA(VLOOKUP(PrivateSchedule[[#This Row],[ow]],RTARoutes[[StageCodes]:[RouteID]],6,FALSE), VLOOKUP(PrivateSchedule[[#This Row],[re]],RTARoutes[[StageCodes]:[RouteID]],6,FALSE))</f>
        <v>PVT132</v>
      </c>
      <c r="AE3407" t="str" cm="1">
        <f t="array" ref="AE3407">_xlfn.IFS( NOT(ISNA(VLOOKUP(PrivateSchedule[[#This Row],[ow]],RTARoutes[[StageCodes]:[RouteID]],6,FALSE))), "O",  NOT(ISNA(VLOOKUP(PrivateSchedule[[#This Row],[re]],RTARoutes[[StageCodes]:[RouteID]],6,FALSE))), "R")</f>
        <v>O</v>
      </c>
      <c r="AF3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08" spans="2:33">
      <c r="O3408" s="171" t="s">
        <v>1890</v>
      </c>
      <c r="T3408" s="173" t="s">
        <v>2586</v>
      </c>
      <c r="U3408" t="str">
        <f t="shared" si="212"/>
        <v>MARGAO-SANGUEM</v>
      </c>
      <c r="V3408" s="163">
        <v>0.3125</v>
      </c>
      <c r="AA3408" s="165" t="str">
        <f t="shared" si="213"/>
        <v/>
      </c>
      <c r="AB3408" t="str">
        <f t="shared" si="214"/>
        <v>QPM</v>
      </c>
      <c r="AC3408" t="str">
        <f t="shared" si="215"/>
        <v xml:space="preserve">GA02T-4597   </v>
      </c>
      <c r="AD3408" t="str">
        <f>_xlfn.IFNA(VLOOKUP(PrivateSchedule[[#This Row],[ow]],RTARoutes[[StageCodes]:[RouteID]],6,FALSE), VLOOKUP(PrivateSchedule[[#This Row],[re]],RTARoutes[[StageCodes]:[RouteID]],6,FALSE))</f>
        <v>PVT327</v>
      </c>
      <c r="AE3408" t="str" cm="1">
        <f t="array" ref="AE3408">_xlfn.IFS( NOT(ISNA(VLOOKUP(PrivateSchedule[[#This Row],[ow]],RTARoutes[[StageCodes]:[RouteID]],6,FALSE))), "O",  NOT(ISNA(VLOOKUP(PrivateSchedule[[#This Row],[re]],RTARoutes[[StageCodes]:[RouteID]],6,FALSE))), "R")</f>
        <v>O</v>
      </c>
      <c r="AF3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409" spans="2:33">
      <c r="O3409" s="171" t="s">
        <v>2586</v>
      </c>
      <c r="T3409" s="173" t="s">
        <v>1048</v>
      </c>
      <c r="U3409" t="str">
        <f t="shared" si="212"/>
        <v>SANGUEM-CURCHOREM</v>
      </c>
      <c r="V3409" s="163">
        <v>0.4375</v>
      </c>
      <c r="AA3409" s="165" t="str">
        <f t="shared" si="213"/>
        <v/>
      </c>
      <c r="AB3409" t="str">
        <f t="shared" si="214"/>
        <v>QPM</v>
      </c>
      <c r="AC3409" t="str">
        <f t="shared" si="215"/>
        <v xml:space="preserve">GA02T-4597   </v>
      </c>
      <c r="AD3409" t="str">
        <f>_xlfn.IFNA(VLOOKUP(PrivateSchedule[[#This Row],[ow]],RTARoutes[[StageCodes]:[RouteID]],6,FALSE), VLOOKUP(PrivateSchedule[[#This Row],[re]],RTARoutes[[StageCodes]:[RouteID]],6,FALSE))</f>
        <v>PVT158</v>
      </c>
      <c r="AE3409" t="str" cm="1">
        <f t="array" ref="AE3409">_xlfn.IFS( NOT(ISNA(VLOOKUP(PrivateSchedule[[#This Row],[ow]],RTARoutes[[StageCodes]:[RouteID]],6,FALSE))), "O",  NOT(ISNA(VLOOKUP(PrivateSchedule[[#This Row],[re]],RTARoutes[[StageCodes]:[RouteID]],6,FALSE))), "R")</f>
        <v>R</v>
      </c>
      <c r="AF3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10" spans="2:33">
      <c r="O3410" s="171" t="s">
        <v>1048</v>
      </c>
      <c r="T3410" s="173" t="s">
        <v>1890</v>
      </c>
      <c r="U3410" t="str">
        <f t="shared" si="212"/>
        <v>CURCHOREM-MARGAO</v>
      </c>
      <c r="V3410" s="163">
        <v>0.4548611111111111</v>
      </c>
      <c r="AA3410" s="165" t="str">
        <f t="shared" si="213"/>
        <v/>
      </c>
      <c r="AB3410" t="str">
        <f t="shared" si="214"/>
        <v>QPM</v>
      </c>
      <c r="AC3410" t="str">
        <f t="shared" si="215"/>
        <v xml:space="preserve">GA02T-4597   </v>
      </c>
      <c r="AD3410" t="str">
        <f>_xlfn.IFNA(VLOOKUP(PrivateSchedule[[#This Row],[ow]],RTARoutes[[StageCodes]:[RouteID]],6,FALSE), VLOOKUP(PrivateSchedule[[#This Row],[re]],RTARoutes[[StageCodes]:[RouteID]],6,FALSE))</f>
        <v>PVT132</v>
      </c>
      <c r="AE3410" t="str" cm="1">
        <f t="array" ref="AE3410">_xlfn.IFS( NOT(ISNA(VLOOKUP(PrivateSchedule[[#This Row],[ow]],RTARoutes[[StageCodes]:[RouteID]],6,FALSE))), "O",  NOT(ISNA(VLOOKUP(PrivateSchedule[[#This Row],[re]],RTARoutes[[StageCodes]:[RouteID]],6,FALSE))), "R")</f>
        <v>O</v>
      </c>
      <c r="AF3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11" spans="2:33">
      <c r="O3411" s="171" t="s">
        <v>1890</v>
      </c>
      <c r="T3411" s="173" t="s">
        <v>2586</v>
      </c>
      <c r="U3411" t="str">
        <f t="shared" si="212"/>
        <v>MARGAO-SANGUEM</v>
      </c>
      <c r="V3411" s="163">
        <v>0.51041666666666663</v>
      </c>
      <c r="AA3411" s="165" t="str">
        <f t="shared" si="213"/>
        <v/>
      </c>
      <c r="AB3411" t="str">
        <f t="shared" si="214"/>
        <v>QPM</v>
      </c>
      <c r="AC3411" t="str">
        <f t="shared" si="215"/>
        <v xml:space="preserve">GA02T-4597   </v>
      </c>
      <c r="AD3411" t="str">
        <f>_xlfn.IFNA(VLOOKUP(PrivateSchedule[[#This Row],[ow]],RTARoutes[[StageCodes]:[RouteID]],6,FALSE), VLOOKUP(PrivateSchedule[[#This Row],[re]],RTARoutes[[StageCodes]:[RouteID]],6,FALSE))</f>
        <v>PVT327</v>
      </c>
      <c r="AE3411" t="str" cm="1">
        <f t="array" ref="AE3411">_xlfn.IFS( NOT(ISNA(VLOOKUP(PrivateSchedule[[#This Row],[ow]],RTARoutes[[StageCodes]:[RouteID]],6,FALSE))), "O",  NOT(ISNA(VLOOKUP(PrivateSchedule[[#This Row],[re]],RTARoutes[[StageCodes]:[RouteID]],6,FALSE))), "R")</f>
        <v>O</v>
      </c>
      <c r="AF3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412" spans="2:33">
      <c r="O3412" s="171" t="s">
        <v>2586</v>
      </c>
      <c r="T3412" s="173" t="s">
        <v>1048</v>
      </c>
      <c r="U3412" t="str">
        <f t="shared" si="212"/>
        <v>SANGUEM-CURCHOREM</v>
      </c>
      <c r="V3412" s="163">
        <v>0.57986111111111116</v>
      </c>
      <c r="AA3412" s="165" t="str">
        <f t="shared" si="213"/>
        <v/>
      </c>
      <c r="AB3412" t="str">
        <f t="shared" si="214"/>
        <v>QPM</v>
      </c>
      <c r="AC3412" t="str">
        <f t="shared" si="215"/>
        <v xml:space="preserve">GA02T-4597   </v>
      </c>
      <c r="AD3412" t="str">
        <f>_xlfn.IFNA(VLOOKUP(PrivateSchedule[[#This Row],[ow]],RTARoutes[[StageCodes]:[RouteID]],6,FALSE), VLOOKUP(PrivateSchedule[[#This Row],[re]],RTARoutes[[StageCodes]:[RouteID]],6,FALSE))</f>
        <v>PVT158</v>
      </c>
      <c r="AE3412" t="str" cm="1">
        <f t="array" ref="AE3412">_xlfn.IFS( NOT(ISNA(VLOOKUP(PrivateSchedule[[#This Row],[ow]],RTARoutes[[StageCodes]:[RouteID]],6,FALSE))), "O",  NOT(ISNA(VLOOKUP(PrivateSchedule[[#This Row],[re]],RTARoutes[[StageCodes]:[RouteID]],6,FALSE))), "R")</f>
        <v>R</v>
      </c>
      <c r="AF3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13" spans="2:33">
      <c r="O3413" s="171" t="s">
        <v>1048</v>
      </c>
      <c r="T3413" s="173" t="s">
        <v>1890</v>
      </c>
      <c r="U3413" t="str">
        <f t="shared" si="212"/>
        <v>CURCHOREM-MARGAO</v>
      </c>
      <c r="V3413" s="163">
        <v>0.59722222222222221</v>
      </c>
      <c r="AA3413" s="165" t="str">
        <f t="shared" si="213"/>
        <v/>
      </c>
      <c r="AB3413" t="str">
        <f t="shared" si="214"/>
        <v>QPM</v>
      </c>
      <c r="AC3413" t="str">
        <f t="shared" si="215"/>
        <v xml:space="preserve">GA02T-4597   </v>
      </c>
      <c r="AD3413" t="str">
        <f>_xlfn.IFNA(VLOOKUP(PrivateSchedule[[#This Row],[ow]],RTARoutes[[StageCodes]:[RouteID]],6,FALSE), VLOOKUP(PrivateSchedule[[#This Row],[re]],RTARoutes[[StageCodes]:[RouteID]],6,FALSE))</f>
        <v>PVT132</v>
      </c>
      <c r="AE3413" t="str" cm="1">
        <f t="array" ref="AE3413">_xlfn.IFS( NOT(ISNA(VLOOKUP(PrivateSchedule[[#This Row],[ow]],RTARoutes[[StageCodes]:[RouteID]],6,FALSE))), "O",  NOT(ISNA(VLOOKUP(PrivateSchedule[[#This Row],[re]],RTARoutes[[StageCodes]:[RouteID]],6,FALSE))), "R")</f>
        <v>O</v>
      </c>
      <c r="AF3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14" spans="2:33">
      <c r="O3414" s="171" t="s">
        <v>1890</v>
      </c>
      <c r="T3414" s="173" t="s">
        <v>2586</v>
      </c>
      <c r="U3414" t="str">
        <f t="shared" si="212"/>
        <v>MARGAO-SANGUEM</v>
      </c>
      <c r="V3414" s="163">
        <v>0.63888888888888884</v>
      </c>
      <c r="AA3414" s="165" t="str">
        <f t="shared" si="213"/>
        <v/>
      </c>
      <c r="AB3414" t="str">
        <f t="shared" si="214"/>
        <v>QPM</v>
      </c>
      <c r="AC3414" t="str">
        <f t="shared" si="215"/>
        <v xml:space="preserve">GA02T-4597   </v>
      </c>
      <c r="AD3414" t="str">
        <f>_xlfn.IFNA(VLOOKUP(PrivateSchedule[[#This Row],[ow]],RTARoutes[[StageCodes]:[RouteID]],6,FALSE), VLOOKUP(PrivateSchedule[[#This Row],[re]],RTARoutes[[StageCodes]:[RouteID]],6,FALSE))</f>
        <v>PVT327</v>
      </c>
      <c r="AE3414" t="str" cm="1">
        <f t="array" ref="AE3414">_xlfn.IFS( NOT(ISNA(VLOOKUP(PrivateSchedule[[#This Row],[ow]],RTARoutes[[StageCodes]:[RouteID]],6,FALSE))), "O",  NOT(ISNA(VLOOKUP(PrivateSchedule[[#This Row],[re]],RTARoutes[[StageCodes]:[RouteID]],6,FALSE))), "R")</f>
        <v>O</v>
      </c>
      <c r="AF3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415" spans="2:33">
      <c r="O3415" s="171" t="s">
        <v>2586</v>
      </c>
      <c r="T3415" s="173" t="s">
        <v>1048</v>
      </c>
      <c r="U3415" t="str">
        <f t="shared" si="212"/>
        <v>SANGUEM-CURCHOREM</v>
      </c>
      <c r="V3415" s="163">
        <v>0.74305555555555558</v>
      </c>
      <c r="AA3415" s="165" t="str">
        <f t="shared" si="213"/>
        <v/>
      </c>
      <c r="AB3415" t="str">
        <f t="shared" si="214"/>
        <v>QPM</v>
      </c>
      <c r="AC3415" t="str">
        <f t="shared" si="215"/>
        <v xml:space="preserve">GA02T-4597   </v>
      </c>
      <c r="AD3415" t="str">
        <f>_xlfn.IFNA(VLOOKUP(PrivateSchedule[[#This Row],[ow]],RTARoutes[[StageCodes]:[RouteID]],6,FALSE), VLOOKUP(PrivateSchedule[[#This Row],[re]],RTARoutes[[StageCodes]:[RouteID]],6,FALSE))</f>
        <v>PVT158</v>
      </c>
      <c r="AE3415" t="str" cm="1">
        <f t="array" ref="AE3415">_xlfn.IFS( NOT(ISNA(VLOOKUP(PrivateSchedule[[#This Row],[ow]],RTARoutes[[StageCodes]:[RouteID]],6,FALSE))), "O",  NOT(ISNA(VLOOKUP(PrivateSchedule[[#This Row],[re]],RTARoutes[[StageCodes]:[RouteID]],6,FALSE))), "R")</f>
        <v>R</v>
      </c>
      <c r="AF3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16" spans="2:33">
      <c r="O3416" s="171" t="s">
        <v>1048</v>
      </c>
      <c r="T3416" s="173" t="s">
        <v>2586</v>
      </c>
      <c r="U3416" t="str">
        <f t="shared" si="212"/>
        <v>CURCHOREM-SANGUEM</v>
      </c>
      <c r="V3416" s="163">
        <v>0.77777777777777779</v>
      </c>
      <c r="AA3416" s="165" t="str">
        <f t="shared" si="213"/>
        <v/>
      </c>
      <c r="AB3416" t="str">
        <f t="shared" si="214"/>
        <v>QPM</v>
      </c>
      <c r="AC3416" t="str">
        <f t="shared" si="215"/>
        <v xml:space="preserve">GA02T-4597   </v>
      </c>
      <c r="AD3416" t="str">
        <f>_xlfn.IFNA(VLOOKUP(PrivateSchedule[[#This Row],[ow]],RTARoutes[[StageCodes]:[RouteID]],6,FALSE), VLOOKUP(PrivateSchedule[[#This Row],[re]],RTARoutes[[StageCodes]:[RouteID]],6,FALSE))</f>
        <v>PVT158</v>
      </c>
      <c r="AE3416" t="str" cm="1">
        <f t="array" ref="AE3416">_xlfn.IFS( NOT(ISNA(VLOOKUP(PrivateSchedule[[#This Row],[ow]],RTARoutes[[StageCodes]:[RouteID]],6,FALSE))), "O",  NOT(ISNA(VLOOKUP(PrivateSchedule[[#This Row],[re]],RTARoutes[[StageCodes]:[RouteID]],6,FALSE))), "R")</f>
        <v>O</v>
      </c>
      <c r="AF3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17" spans="2:33">
      <c r="B3417" s="171" t="s">
        <v>4684</v>
      </c>
      <c r="C3417" s="172" t="s">
        <v>4685</v>
      </c>
      <c r="E3417" s="176">
        <v>42397</v>
      </c>
      <c r="F3417" s="177">
        <v>44223</v>
      </c>
      <c r="G3417" s="171" t="s">
        <v>4617</v>
      </c>
      <c r="J3417" s="171" t="s">
        <v>4686</v>
      </c>
      <c r="L3417" s="172" t="s">
        <v>16</v>
      </c>
      <c r="M3417" s="198">
        <v>28</v>
      </c>
      <c r="N3417" s="199">
        <v>11</v>
      </c>
      <c r="O3417" s="171" t="s">
        <v>519</v>
      </c>
      <c r="T3417" s="173" t="s">
        <v>2586</v>
      </c>
      <c r="U3417" t="str">
        <f t="shared" si="212"/>
        <v>AMBAULIM-SANGUEM</v>
      </c>
      <c r="V3417" s="163">
        <v>0.2326388888888889</v>
      </c>
      <c r="AA3417" s="165" t="str">
        <f t="shared" si="213"/>
        <v/>
      </c>
      <c r="AB3417" t="str">
        <f t="shared" si="214"/>
        <v>QPM</v>
      </c>
      <c r="AC3417" t="str">
        <f t="shared" si="215"/>
        <v>GA02T-4973</v>
      </c>
      <c r="AD3417" t="str">
        <f>_xlfn.IFNA(VLOOKUP(PrivateSchedule[[#This Row],[ow]],RTARoutes[[StageCodes]:[RouteID]],6,FALSE), VLOOKUP(PrivateSchedule[[#This Row],[re]],RTARoutes[[StageCodes]:[RouteID]],6,FALSE))</f>
        <v>PVT7</v>
      </c>
      <c r="AE3417" t="str" cm="1">
        <f t="array" ref="AE3417">_xlfn.IFS( NOT(ISNA(VLOOKUP(PrivateSchedule[[#This Row],[ow]],RTARoutes[[StageCodes]:[RouteID]],6,FALSE))), "O",  NOT(ISNA(VLOOKUP(PrivateSchedule[[#This Row],[re]],RTARoutes[[StageCodes]:[RouteID]],6,FALSE))), "R")</f>
        <v>O</v>
      </c>
      <c r="AF3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ABL-*SGM</v>
      </c>
      <c r="AG3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SGM-*ABL</v>
      </c>
    </row>
    <row r="3418" spans="2:33">
      <c r="O3418" s="171" t="s">
        <v>2586</v>
      </c>
      <c r="U3418" t="str">
        <f t="shared" si="212"/>
        <v>SANGUEM</v>
      </c>
      <c r="V3418" s="163">
        <v>0.30208333333333331</v>
      </c>
      <c r="AA3418" s="165" t="str">
        <f t="shared" si="213"/>
        <v/>
      </c>
      <c r="AB3418" t="str">
        <f t="shared" si="214"/>
        <v>QPM</v>
      </c>
      <c r="AC3418" t="str">
        <f t="shared" si="215"/>
        <v>GA02T-4973</v>
      </c>
      <c r="AD3418" t="str">
        <f>_xlfn.IFNA(VLOOKUP(PrivateSchedule[[#This Row],[ow]],RTARoutes[[StageCodes]:[RouteID]],6,FALSE), VLOOKUP(PrivateSchedule[[#This Row],[re]],RTARoutes[[StageCodes]:[RouteID]],6,FALSE))</f>
        <v>PVT468</v>
      </c>
      <c r="AE3418" t="str" cm="1">
        <f t="array" ref="AE3418">_xlfn.IFS( NOT(ISNA(VLOOKUP(PrivateSchedule[[#This Row],[ow]],RTARoutes[[StageCodes]:[RouteID]],6,FALSE))), "O",  NOT(ISNA(VLOOKUP(PrivateSchedule[[#This Row],[re]],RTARoutes[[StageCodes]:[RouteID]],6,FALSE))), "R")</f>
        <v>O</v>
      </c>
      <c r="AF3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</v>
      </c>
      <c r="AG3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-*SGM</v>
      </c>
    </row>
    <row r="3419" spans="2:33">
      <c r="O3419" s="171" t="s">
        <v>2586</v>
      </c>
      <c r="T3419" s="173" t="s">
        <v>1048</v>
      </c>
      <c r="U3419" t="str">
        <f t="shared" si="212"/>
        <v>SANGUEM-CURCHOREM</v>
      </c>
      <c r="V3419" s="163">
        <v>0.3611111111111111</v>
      </c>
      <c r="AA3419" s="165" t="str">
        <f t="shared" si="213"/>
        <v/>
      </c>
      <c r="AB3419" t="str">
        <f t="shared" si="214"/>
        <v>QPM</v>
      </c>
      <c r="AC3419" t="str">
        <f t="shared" si="215"/>
        <v>GA02T-4973</v>
      </c>
      <c r="AD3419" t="str">
        <f>_xlfn.IFNA(VLOOKUP(PrivateSchedule[[#This Row],[ow]],RTARoutes[[StageCodes]:[RouteID]],6,FALSE), VLOOKUP(PrivateSchedule[[#This Row],[re]],RTARoutes[[StageCodes]:[RouteID]],6,FALSE))</f>
        <v>PVT158</v>
      </c>
      <c r="AE3419" t="str" cm="1">
        <f t="array" ref="AE3419">_xlfn.IFS( NOT(ISNA(VLOOKUP(PrivateSchedule[[#This Row],[ow]],RTARoutes[[StageCodes]:[RouteID]],6,FALSE))), "O",  NOT(ISNA(VLOOKUP(PrivateSchedule[[#This Row],[re]],RTARoutes[[StageCodes]:[RouteID]],6,FALSE))), "R")</f>
        <v>R</v>
      </c>
      <c r="AF3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20" spans="2:33">
      <c r="O3420" s="171" t="s">
        <v>1048</v>
      </c>
      <c r="T3420" s="173" t="s">
        <v>2586</v>
      </c>
      <c r="U3420" t="str">
        <f t="shared" si="212"/>
        <v>CURCHOREM-SANGUEM</v>
      </c>
      <c r="V3420" s="163">
        <v>0.38541666666666669</v>
      </c>
      <c r="AA3420" s="165" t="str">
        <f t="shared" si="213"/>
        <v/>
      </c>
      <c r="AB3420" t="str">
        <f t="shared" si="214"/>
        <v>QPM</v>
      </c>
      <c r="AC3420" t="str">
        <f t="shared" si="215"/>
        <v>GA02T-4973</v>
      </c>
      <c r="AD3420" t="str">
        <f>_xlfn.IFNA(VLOOKUP(PrivateSchedule[[#This Row],[ow]],RTARoutes[[StageCodes]:[RouteID]],6,FALSE), VLOOKUP(PrivateSchedule[[#This Row],[re]],RTARoutes[[StageCodes]:[RouteID]],6,FALSE))</f>
        <v>PVT158</v>
      </c>
      <c r="AE3420" t="str" cm="1">
        <f t="array" ref="AE3420">_xlfn.IFS( NOT(ISNA(VLOOKUP(PrivateSchedule[[#This Row],[ow]],RTARoutes[[StageCodes]:[RouteID]],6,FALSE))), "O",  NOT(ISNA(VLOOKUP(PrivateSchedule[[#This Row],[re]],RTARoutes[[StageCodes]:[RouteID]],6,FALSE))), "R")</f>
        <v>O</v>
      </c>
      <c r="AF3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21" spans="2:33">
      <c r="O3421" s="171" t="s">
        <v>2586</v>
      </c>
      <c r="U3421" t="str">
        <f t="shared" si="212"/>
        <v>SANGUEM</v>
      </c>
      <c r="V3421" s="163">
        <v>0.4548611111111111</v>
      </c>
      <c r="AA3421" s="165" t="str">
        <f t="shared" si="213"/>
        <v/>
      </c>
      <c r="AB3421" t="str">
        <f t="shared" si="214"/>
        <v>QPM</v>
      </c>
      <c r="AC3421" t="str">
        <f t="shared" si="215"/>
        <v>GA02T-4973</v>
      </c>
      <c r="AD3421" t="str">
        <f>_xlfn.IFNA(VLOOKUP(PrivateSchedule[[#This Row],[ow]],RTARoutes[[StageCodes]:[RouteID]],6,FALSE), VLOOKUP(PrivateSchedule[[#This Row],[re]],RTARoutes[[StageCodes]:[RouteID]],6,FALSE))</f>
        <v>PVT468</v>
      </c>
      <c r="AE3421" t="str" cm="1">
        <f t="array" ref="AE3421">_xlfn.IFS( NOT(ISNA(VLOOKUP(PrivateSchedule[[#This Row],[ow]],RTARoutes[[StageCodes]:[RouteID]],6,FALSE))), "O",  NOT(ISNA(VLOOKUP(PrivateSchedule[[#This Row],[re]],RTARoutes[[StageCodes]:[RouteID]],6,FALSE))), "R")</f>
        <v>O</v>
      </c>
      <c r="AF3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</v>
      </c>
      <c r="AG3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-*SGM</v>
      </c>
    </row>
    <row r="3422" spans="2:33">
      <c r="O3422" s="171" t="s">
        <v>2586</v>
      </c>
      <c r="T3422" s="173" t="s">
        <v>1048</v>
      </c>
      <c r="U3422" t="str">
        <f t="shared" si="212"/>
        <v>SANGUEM-CURCHOREM</v>
      </c>
      <c r="V3422" s="163">
        <v>0.55208333333333337</v>
      </c>
      <c r="AA3422" s="165" t="str">
        <f t="shared" si="213"/>
        <v/>
      </c>
      <c r="AB3422" t="str">
        <f t="shared" si="214"/>
        <v>QPM</v>
      </c>
      <c r="AC3422" t="str">
        <f t="shared" si="215"/>
        <v>GA02T-4973</v>
      </c>
      <c r="AD3422" t="str">
        <f>_xlfn.IFNA(VLOOKUP(PrivateSchedule[[#This Row],[ow]],RTARoutes[[StageCodes]:[RouteID]],6,FALSE), VLOOKUP(PrivateSchedule[[#This Row],[re]],RTARoutes[[StageCodes]:[RouteID]],6,FALSE))</f>
        <v>PVT158</v>
      </c>
      <c r="AE3422" t="str" cm="1">
        <f t="array" ref="AE3422">_xlfn.IFS( NOT(ISNA(VLOOKUP(PrivateSchedule[[#This Row],[ow]],RTARoutes[[StageCodes]:[RouteID]],6,FALSE))), "O",  NOT(ISNA(VLOOKUP(PrivateSchedule[[#This Row],[re]],RTARoutes[[StageCodes]:[RouteID]],6,FALSE))), "R")</f>
        <v>R</v>
      </c>
      <c r="AF3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23" spans="2:33">
      <c r="O3423" s="171" t="s">
        <v>1048</v>
      </c>
      <c r="T3423" s="173" t="s">
        <v>2586</v>
      </c>
      <c r="U3423" t="str">
        <f t="shared" si="212"/>
        <v>CURCHOREM-SANGUEM</v>
      </c>
      <c r="V3423" s="163">
        <v>0.56944444444444442</v>
      </c>
      <c r="AA3423" s="165" t="str">
        <f t="shared" si="213"/>
        <v/>
      </c>
      <c r="AB3423" t="str">
        <f t="shared" si="214"/>
        <v>QPM</v>
      </c>
      <c r="AC3423" t="str">
        <f t="shared" si="215"/>
        <v>GA02T-4973</v>
      </c>
      <c r="AD3423" t="str">
        <f>_xlfn.IFNA(VLOOKUP(PrivateSchedule[[#This Row],[ow]],RTARoutes[[StageCodes]:[RouteID]],6,FALSE), VLOOKUP(PrivateSchedule[[#This Row],[re]],RTARoutes[[StageCodes]:[RouteID]],6,FALSE))</f>
        <v>PVT158</v>
      </c>
      <c r="AE3423" t="str" cm="1">
        <f t="array" ref="AE3423">_xlfn.IFS( NOT(ISNA(VLOOKUP(PrivateSchedule[[#This Row],[ow]],RTARoutes[[StageCodes]:[RouteID]],6,FALSE))), "O",  NOT(ISNA(VLOOKUP(PrivateSchedule[[#This Row],[re]],RTARoutes[[StageCodes]:[RouteID]],6,FALSE))), "R")</f>
        <v>O</v>
      </c>
      <c r="AF3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24" spans="2:33">
      <c r="O3424" s="171" t="s">
        <v>2586</v>
      </c>
      <c r="U3424" t="str">
        <f t="shared" si="212"/>
        <v>SANGUEM</v>
      </c>
      <c r="V3424" s="163">
        <v>0.67013888888888884</v>
      </c>
      <c r="AA3424" s="165" t="str">
        <f t="shared" si="213"/>
        <v/>
      </c>
      <c r="AB3424" t="str">
        <f t="shared" si="214"/>
        <v>QPM</v>
      </c>
      <c r="AC3424" t="str">
        <f t="shared" si="215"/>
        <v>GA02T-4973</v>
      </c>
      <c r="AD3424" t="str">
        <f>_xlfn.IFNA(VLOOKUP(PrivateSchedule[[#This Row],[ow]],RTARoutes[[StageCodes]:[RouteID]],6,FALSE), VLOOKUP(PrivateSchedule[[#This Row],[re]],RTARoutes[[StageCodes]:[RouteID]],6,FALSE))</f>
        <v>PVT468</v>
      </c>
      <c r="AE3424" t="str" cm="1">
        <f t="array" ref="AE3424">_xlfn.IFS( NOT(ISNA(VLOOKUP(PrivateSchedule[[#This Row],[ow]],RTARoutes[[StageCodes]:[RouteID]],6,FALSE))), "O",  NOT(ISNA(VLOOKUP(PrivateSchedule[[#This Row],[re]],RTARoutes[[StageCodes]:[RouteID]],6,FALSE))), "R")</f>
        <v>O</v>
      </c>
      <c r="AF3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</v>
      </c>
      <c r="AG3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-*SGM</v>
      </c>
    </row>
    <row r="3425" spans="2:33">
      <c r="O3425" s="171" t="s">
        <v>2586</v>
      </c>
      <c r="T3425" s="173" t="s">
        <v>1048</v>
      </c>
      <c r="U3425" t="str">
        <f t="shared" si="212"/>
        <v>SANGUEM-CURCHOREM</v>
      </c>
      <c r="V3425" s="163">
        <v>0.74652777777777779</v>
      </c>
      <c r="AA3425" s="165" t="str">
        <f t="shared" si="213"/>
        <v/>
      </c>
      <c r="AB3425" t="str">
        <f t="shared" si="214"/>
        <v>QPM</v>
      </c>
      <c r="AC3425" t="str">
        <f t="shared" si="215"/>
        <v>GA02T-4973</v>
      </c>
      <c r="AD3425" t="str">
        <f>_xlfn.IFNA(VLOOKUP(PrivateSchedule[[#This Row],[ow]],RTARoutes[[StageCodes]:[RouteID]],6,FALSE), VLOOKUP(PrivateSchedule[[#This Row],[re]],RTARoutes[[StageCodes]:[RouteID]],6,FALSE))</f>
        <v>PVT158</v>
      </c>
      <c r="AE3425" t="str" cm="1">
        <f t="array" ref="AE3425">_xlfn.IFS( NOT(ISNA(VLOOKUP(PrivateSchedule[[#This Row],[ow]],RTARoutes[[StageCodes]:[RouteID]],6,FALSE))), "O",  NOT(ISNA(VLOOKUP(PrivateSchedule[[#This Row],[re]],RTARoutes[[StageCodes]:[RouteID]],6,FALSE))), "R")</f>
        <v>R</v>
      </c>
      <c r="AF3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26" spans="2:33">
      <c r="O3426" s="171" t="s">
        <v>1048</v>
      </c>
      <c r="T3426" s="173" t="s">
        <v>2586</v>
      </c>
      <c r="U3426" t="str">
        <f t="shared" si="212"/>
        <v>CURCHOREM-SANGUEM</v>
      </c>
      <c r="V3426" s="163">
        <v>0.76388888888888884</v>
      </c>
      <c r="AA3426" s="165" t="str">
        <f t="shared" si="213"/>
        <v/>
      </c>
      <c r="AB3426" t="str">
        <f t="shared" si="214"/>
        <v>QPM</v>
      </c>
      <c r="AC3426" t="str">
        <f t="shared" si="215"/>
        <v>GA02T-4973</v>
      </c>
      <c r="AD3426" t="str">
        <f>_xlfn.IFNA(VLOOKUP(PrivateSchedule[[#This Row],[ow]],RTARoutes[[StageCodes]:[RouteID]],6,FALSE), VLOOKUP(PrivateSchedule[[#This Row],[re]],RTARoutes[[StageCodes]:[RouteID]],6,FALSE))</f>
        <v>PVT158</v>
      </c>
      <c r="AE3426" t="str" cm="1">
        <f t="array" ref="AE3426">_xlfn.IFS( NOT(ISNA(VLOOKUP(PrivateSchedule[[#This Row],[ow]],RTARoutes[[StageCodes]:[RouteID]],6,FALSE))), "O",  NOT(ISNA(VLOOKUP(PrivateSchedule[[#This Row],[re]],RTARoutes[[StageCodes]:[RouteID]],6,FALSE))), "R")</f>
        <v>O</v>
      </c>
      <c r="AF3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27" spans="2:33">
      <c r="O3427" s="171" t="s">
        <v>2586</v>
      </c>
      <c r="T3427" s="173" t="s">
        <v>519</v>
      </c>
      <c r="U3427" t="str">
        <f t="shared" si="212"/>
        <v>SANGUEM-AMBAULIM</v>
      </c>
      <c r="V3427" s="163">
        <v>0.81944444444444442</v>
      </c>
      <c r="AA3427" s="165" t="str">
        <f t="shared" si="213"/>
        <v/>
      </c>
      <c r="AB3427" t="str">
        <f t="shared" si="214"/>
        <v>QPM</v>
      </c>
      <c r="AC3427" t="str">
        <f t="shared" si="215"/>
        <v>GA02T-4973</v>
      </c>
      <c r="AD3427" t="str">
        <f>_xlfn.IFNA(VLOOKUP(PrivateSchedule[[#This Row],[ow]],RTARoutes[[StageCodes]:[RouteID]],6,FALSE), VLOOKUP(PrivateSchedule[[#This Row],[re]],RTARoutes[[StageCodes]:[RouteID]],6,FALSE))</f>
        <v>PVT7</v>
      </c>
      <c r="AE3427" t="str" cm="1">
        <f t="array" ref="AE3427">_xlfn.IFS( NOT(ISNA(VLOOKUP(PrivateSchedule[[#This Row],[ow]],RTARoutes[[StageCodes]:[RouteID]],6,FALSE))), "O",  NOT(ISNA(VLOOKUP(PrivateSchedule[[#This Row],[re]],RTARoutes[[StageCodes]:[RouteID]],6,FALSE))), "R")</f>
        <v>R</v>
      </c>
      <c r="AF3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SGM-*ABL</v>
      </c>
      <c r="AG3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ABL-*SGM</v>
      </c>
    </row>
    <row r="3428" spans="2:33">
      <c r="B3428" s="171" t="s">
        <v>4687</v>
      </c>
      <c r="C3428" s="172" t="s">
        <v>4578</v>
      </c>
      <c r="E3428" s="176">
        <v>42510</v>
      </c>
      <c r="F3428" s="177">
        <v>44335</v>
      </c>
      <c r="G3428" s="171" t="s">
        <v>4688</v>
      </c>
      <c r="J3428" s="171" t="s">
        <v>4689</v>
      </c>
      <c r="L3428" s="172" t="s">
        <v>16</v>
      </c>
      <c r="M3428" s="198">
        <v>28</v>
      </c>
      <c r="N3428" s="199">
        <v>11</v>
      </c>
      <c r="O3428" s="171" t="s">
        <v>2586</v>
      </c>
      <c r="T3428" s="173" t="s">
        <v>1048</v>
      </c>
      <c r="U3428" t="str">
        <f t="shared" si="212"/>
        <v>SANGUEM-CURCHOREM</v>
      </c>
      <c r="V3428" s="163">
        <v>0.2638888888888889</v>
      </c>
      <c r="AA3428" s="165" t="str">
        <f t="shared" si="213"/>
        <v/>
      </c>
      <c r="AB3428" t="str">
        <f t="shared" si="214"/>
        <v>QPM</v>
      </c>
      <c r="AC3428" t="str">
        <f t="shared" si="215"/>
        <v>GA09U-2319</v>
      </c>
      <c r="AD3428" t="str">
        <f>_xlfn.IFNA(VLOOKUP(PrivateSchedule[[#This Row],[ow]],RTARoutes[[StageCodes]:[RouteID]],6,FALSE), VLOOKUP(PrivateSchedule[[#This Row],[re]],RTARoutes[[StageCodes]:[RouteID]],6,FALSE))</f>
        <v>PVT158</v>
      </c>
      <c r="AE3428" t="str" cm="1">
        <f t="array" ref="AE3428">_xlfn.IFS( NOT(ISNA(VLOOKUP(PrivateSchedule[[#This Row],[ow]],RTARoutes[[StageCodes]:[RouteID]],6,FALSE))), "O",  NOT(ISNA(VLOOKUP(PrivateSchedule[[#This Row],[re]],RTARoutes[[StageCodes]:[RouteID]],6,FALSE))), "R")</f>
        <v>R</v>
      </c>
      <c r="AF3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29" spans="2:33">
      <c r="O3429" s="171" t="s">
        <v>1048</v>
      </c>
      <c r="T3429" s="173" t="s">
        <v>1890</v>
      </c>
      <c r="U3429" t="str">
        <f t="shared" si="212"/>
        <v>CURCHOREM-MARGAO</v>
      </c>
      <c r="V3429" s="163">
        <v>0.28125</v>
      </c>
      <c r="AA3429" s="165" t="str">
        <f t="shared" si="213"/>
        <v/>
      </c>
      <c r="AB3429" t="str">
        <f t="shared" si="214"/>
        <v>QPM</v>
      </c>
      <c r="AC3429" t="str">
        <f t="shared" si="215"/>
        <v>GA09U-2319</v>
      </c>
      <c r="AD3429" t="str">
        <f>_xlfn.IFNA(VLOOKUP(PrivateSchedule[[#This Row],[ow]],RTARoutes[[StageCodes]:[RouteID]],6,FALSE), VLOOKUP(PrivateSchedule[[#This Row],[re]],RTARoutes[[StageCodes]:[RouteID]],6,FALSE))</f>
        <v>PVT132</v>
      </c>
      <c r="AE3429" t="str" cm="1">
        <f t="array" ref="AE3429">_xlfn.IFS( NOT(ISNA(VLOOKUP(PrivateSchedule[[#This Row],[ow]],RTARoutes[[StageCodes]:[RouteID]],6,FALSE))), "O",  NOT(ISNA(VLOOKUP(PrivateSchedule[[#This Row],[re]],RTARoutes[[StageCodes]:[RouteID]],6,FALSE))), "R")</f>
        <v>O</v>
      </c>
      <c r="AF3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30" spans="2:33">
      <c r="O3430" s="171" t="s">
        <v>1890</v>
      </c>
      <c r="T3430" s="173" t="s">
        <v>1048</v>
      </c>
      <c r="U3430" t="str">
        <f t="shared" si="212"/>
        <v>MARGAO-CURCHOREM</v>
      </c>
      <c r="V3430" s="163">
        <v>0.33333333333333331</v>
      </c>
      <c r="AA3430" s="165" t="str">
        <f t="shared" si="213"/>
        <v/>
      </c>
      <c r="AB3430" t="str">
        <f t="shared" si="214"/>
        <v>QPM</v>
      </c>
      <c r="AC3430" t="str">
        <f t="shared" si="215"/>
        <v>GA09U-2319</v>
      </c>
      <c r="AD3430" t="str">
        <f>_xlfn.IFNA(VLOOKUP(PrivateSchedule[[#This Row],[ow]],RTARoutes[[StageCodes]:[RouteID]],6,FALSE), VLOOKUP(PrivateSchedule[[#This Row],[re]],RTARoutes[[StageCodes]:[RouteID]],6,FALSE))</f>
        <v>PVT132</v>
      </c>
      <c r="AE3430" t="str" cm="1">
        <f t="array" ref="AE3430">_xlfn.IFS( NOT(ISNA(VLOOKUP(PrivateSchedule[[#This Row],[ow]],RTARoutes[[StageCodes]:[RouteID]],6,FALSE))), "O",  NOT(ISNA(VLOOKUP(PrivateSchedule[[#This Row],[re]],RTARoutes[[StageCodes]:[RouteID]],6,FALSE))), "R")</f>
        <v>R</v>
      </c>
      <c r="AF3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431" spans="2:33">
      <c r="O3431" s="171" t="s">
        <v>1048</v>
      </c>
      <c r="T3431" s="173" t="s">
        <v>2586</v>
      </c>
      <c r="U3431" t="str">
        <f t="shared" si="212"/>
        <v>CURCHOREM-SANGUEM</v>
      </c>
      <c r="V3431" s="163">
        <v>0.37847222222222221</v>
      </c>
      <c r="AA3431" s="165" t="str">
        <f t="shared" si="213"/>
        <v/>
      </c>
      <c r="AB3431" t="str">
        <f t="shared" si="214"/>
        <v>QPM</v>
      </c>
      <c r="AC3431" t="str">
        <f t="shared" si="215"/>
        <v>GA09U-2319</v>
      </c>
      <c r="AD3431" t="str">
        <f>_xlfn.IFNA(VLOOKUP(PrivateSchedule[[#This Row],[ow]],RTARoutes[[StageCodes]:[RouteID]],6,FALSE), VLOOKUP(PrivateSchedule[[#This Row],[re]],RTARoutes[[StageCodes]:[RouteID]],6,FALSE))</f>
        <v>PVT158</v>
      </c>
      <c r="AE3431" t="str" cm="1">
        <f t="array" ref="AE3431">_xlfn.IFS( NOT(ISNA(VLOOKUP(PrivateSchedule[[#This Row],[ow]],RTARoutes[[StageCodes]:[RouteID]],6,FALSE))), "O",  NOT(ISNA(VLOOKUP(PrivateSchedule[[#This Row],[re]],RTARoutes[[StageCodes]:[RouteID]],6,FALSE))), "R")</f>
        <v>O</v>
      </c>
      <c r="AF3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32" spans="2:33">
      <c r="O3432" s="171" t="s">
        <v>2586</v>
      </c>
      <c r="T3432" s="173" t="s">
        <v>1048</v>
      </c>
      <c r="U3432" t="str">
        <f t="shared" si="212"/>
        <v>SANGUEM-CURCHOREM</v>
      </c>
      <c r="V3432" s="163">
        <v>0.40277777777777779</v>
      </c>
      <c r="AA3432" s="165" t="str">
        <f t="shared" si="213"/>
        <v/>
      </c>
      <c r="AB3432" t="str">
        <f t="shared" si="214"/>
        <v>QPM</v>
      </c>
      <c r="AC3432" t="str">
        <f t="shared" si="215"/>
        <v>GA09U-2319</v>
      </c>
      <c r="AD3432" t="str">
        <f>_xlfn.IFNA(VLOOKUP(PrivateSchedule[[#This Row],[ow]],RTARoutes[[StageCodes]:[RouteID]],6,FALSE), VLOOKUP(PrivateSchedule[[#This Row],[re]],RTARoutes[[StageCodes]:[RouteID]],6,FALSE))</f>
        <v>PVT158</v>
      </c>
      <c r="AE3432" t="str" cm="1">
        <f t="array" ref="AE3432">_xlfn.IFS( NOT(ISNA(VLOOKUP(PrivateSchedule[[#This Row],[ow]],RTARoutes[[StageCodes]:[RouteID]],6,FALSE))), "O",  NOT(ISNA(VLOOKUP(PrivateSchedule[[#This Row],[re]],RTARoutes[[StageCodes]:[RouteID]],6,FALSE))), "R")</f>
        <v>R</v>
      </c>
      <c r="AF3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33" spans="2:33">
      <c r="O3433" s="171" t="s">
        <v>1048</v>
      </c>
      <c r="T3433" s="173" t="s">
        <v>1890</v>
      </c>
      <c r="U3433" t="str">
        <f t="shared" si="212"/>
        <v>CURCHOREM-MARGAO</v>
      </c>
      <c r="V3433" s="163">
        <v>0.4201388888888889</v>
      </c>
      <c r="AA3433" s="165" t="str">
        <f t="shared" si="213"/>
        <v/>
      </c>
      <c r="AB3433" t="str">
        <f t="shared" si="214"/>
        <v>QPM</v>
      </c>
      <c r="AC3433" t="str">
        <f t="shared" si="215"/>
        <v>GA09U-2319</v>
      </c>
      <c r="AD3433" t="str">
        <f>_xlfn.IFNA(VLOOKUP(PrivateSchedule[[#This Row],[ow]],RTARoutes[[StageCodes]:[RouteID]],6,FALSE), VLOOKUP(PrivateSchedule[[#This Row],[re]],RTARoutes[[StageCodes]:[RouteID]],6,FALSE))</f>
        <v>PVT132</v>
      </c>
      <c r="AE3433" t="str" cm="1">
        <f t="array" ref="AE3433">_xlfn.IFS( NOT(ISNA(VLOOKUP(PrivateSchedule[[#This Row],[ow]],RTARoutes[[StageCodes]:[RouteID]],6,FALSE))), "O",  NOT(ISNA(VLOOKUP(PrivateSchedule[[#This Row],[re]],RTARoutes[[StageCodes]:[RouteID]],6,FALSE))), "R")</f>
        <v>O</v>
      </c>
      <c r="AF3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34" spans="2:33">
      <c r="O3434" s="171" t="s">
        <v>1890</v>
      </c>
      <c r="T3434" s="173" t="s">
        <v>1048</v>
      </c>
      <c r="U3434" t="str">
        <f t="shared" si="212"/>
        <v>MARGAO-CURCHOREM</v>
      </c>
      <c r="V3434" s="163">
        <v>0.49305555555555558</v>
      </c>
      <c r="AA3434" s="165" t="str">
        <f t="shared" si="213"/>
        <v/>
      </c>
      <c r="AB3434" t="str">
        <f t="shared" si="214"/>
        <v>QPM</v>
      </c>
      <c r="AC3434" t="str">
        <f t="shared" si="215"/>
        <v>GA09U-2319</v>
      </c>
      <c r="AD3434" t="str">
        <f>_xlfn.IFNA(VLOOKUP(PrivateSchedule[[#This Row],[ow]],RTARoutes[[StageCodes]:[RouteID]],6,FALSE), VLOOKUP(PrivateSchedule[[#This Row],[re]],RTARoutes[[StageCodes]:[RouteID]],6,FALSE))</f>
        <v>PVT132</v>
      </c>
      <c r="AE3434" t="str" cm="1">
        <f t="array" ref="AE3434">_xlfn.IFS( NOT(ISNA(VLOOKUP(PrivateSchedule[[#This Row],[ow]],RTARoutes[[StageCodes]:[RouteID]],6,FALSE))), "O",  NOT(ISNA(VLOOKUP(PrivateSchedule[[#This Row],[re]],RTARoutes[[StageCodes]:[RouteID]],6,FALSE))), "R")</f>
        <v>R</v>
      </c>
      <c r="AF3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435" spans="2:33">
      <c r="O3435" s="171" t="s">
        <v>1048</v>
      </c>
      <c r="T3435" s="173" t="s">
        <v>2586</v>
      </c>
      <c r="U3435" t="str">
        <f t="shared" si="212"/>
        <v>CURCHOREM-SANGUEM</v>
      </c>
      <c r="V3435" s="163">
        <v>0.53819444444444442</v>
      </c>
      <c r="AA3435" s="165" t="str">
        <f t="shared" si="213"/>
        <v/>
      </c>
      <c r="AB3435" t="str">
        <f t="shared" si="214"/>
        <v>QPM</v>
      </c>
      <c r="AC3435" t="str">
        <f t="shared" si="215"/>
        <v>GA09U-2319</v>
      </c>
      <c r="AD3435" t="str">
        <f>_xlfn.IFNA(VLOOKUP(PrivateSchedule[[#This Row],[ow]],RTARoutes[[StageCodes]:[RouteID]],6,FALSE), VLOOKUP(PrivateSchedule[[#This Row],[re]],RTARoutes[[StageCodes]:[RouteID]],6,FALSE))</f>
        <v>PVT158</v>
      </c>
      <c r="AE3435" t="str" cm="1">
        <f t="array" ref="AE3435">_xlfn.IFS( NOT(ISNA(VLOOKUP(PrivateSchedule[[#This Row],[ow]],RTARoutes[[StageCodes]:[RouteID]],6,FALSE))), "O",  NOT(ISNA(VLOOKUP(PrivateSchedule[[#This Row],[re]],RTARoutes[[StageCodes]:[RouteID]],6,FALSE))), "R")</f>
        <v>O</v>
      </c>
      <c r="AF3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36" spans="2:33">
      <c r="O3436" s="171" t="s">
        <v>2586</v>
      </c>
      <c r="T3436" s="173" t="s">
        <v>1048</v>
      </c>
      <c r="U3436" t="str">
        <f t="shared" si="212"/>
        <v>SANGUEM-CURCHOREM</v>
      </c>
      <c r="V3436" s="163">
        <v>0.61458333333333337</v>
      </c>
      <c r="AA3436" s="165" t="str">
        <f t="shared" si="213"/>
        <v/>
      </c>
      <c r="AB3436" t="str">
        <f t="shared" si="214"/>
        <v>QPM</v>
      </c>
      <c r="AC3436" t="str">
        <f t="shared" si="215"/>
        <v>GA09U-2319</v>
      </c>
      <c r="AD3436" t="str">
        <f>_xlfn.IFNA(VLOOKUP(PrivateSchedule[[#This Row],[ow]],RTARoutes[[StageCodes]:[RouteID]],6,FALSE), VLOOKUP(PrivateSchedule[[#This Row],[re]],RTARoutes[[StageCodes]:[RouteID]],6,FALSE))</f>
        <v>PVT158</v>
      </c>
      <c r="AE3436" t="str" cm="1">
        <f t="array" ref="AE3436">_xlfn.IFS( NOT(ISNA(VLOOKUP(PrivateSchedule[[#This Row],[ow]],RTARoutes[[StageCodes]:[RouteID]],6,FALSE))), "O",  NOT(ISNA(VLOOKUP(PrivateSchedule[[#This Row],[re]],RTARoutes[[StageCodes]:[RouteID]],6,FALSE))), "R")</f>
        <v>R</v>
      </c>
      <c r="AF3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37" spans="2:33">
      <c r="O3437" s="171" t="s">
        <v>1048</v>
      </c>
      <c r="T3437" s="173" t="s">
        <v>1890</v>
      </c>
      <c r="U3437" t="str">
        <f t="shared" si="212"/>
        <v>CURCHOREM-MARGAO</v>
      </c>
      <c r="V3437" s="163">
        <v>0.63194444444444442</v>
      </c>
      <c r="AA3437" s="165" t="str">
        <f t="shared" si="213"/>
        <v/>
      </c>
      <c r="AB3437" t="str">
        <f t="shared" si="214"/>
        <v>QPM</v>
      </c>
      <c r="AC3437" t="str">
        <f t="shared" si="215"/>
        <v>GA09U-2319</v>
      </c>
      <c r="AD3437" t="str">
        <f>_xlfn.IFNA(VLOOKUP(PrivateSchedule[[#This Row],[ow]],RTARoutes[[StageCodes]:[RouteID]],6,FALSE), VLOOKUP(PrivateSchedule[[#This Row],[re]],RTARoutes[[StageCodes]:[RouteID]],6,FALSE))</f>
        <v>PVT132</v>
      </c>
      <c r="AE3437" t="str" cm="1">
        <f t="array" ref="AE3437">_xlfn.IFS( NOT(ISNA(VLOOKUP(PrivateSchedule[[#This Row],[ow]],RTARoutes[[StageCodes]:[RouteID]],6,FALSE))), "O",  NOT(ISNA(VLOOKUP(PrivateSchedule[[#This Row],[re]],RTARoutes[[StageCodes]:[RouteID]],6,FALSE))), "R")</f>
        <v>O</v>
      </c>
      <c r="AF3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38" spans="2:33">
      <c r="O3438" s="171" t="s">
        <v>1890</v>
      </c>
      <c r="T3438" s="173" t="s">
        <v>1048</v>
      </c>
      <c r="U3438" t="str">
        <f t="shared" si="212"/>
        <v>MARGAO-CURCHOREM</v>
      </c>
      <c r="V3438" s="163">
        <v>0.74305555555555558</v>
      </c>
      <c r="AA3438" s="165" t="str">
        <f t="shared" si="213"/>
        <v/>
      </c>
      <c r="AB3438" t="str">
        <f t="shared" si="214"/>
        <v>QPM</v>
      </c>
      <c r="AC3438" t="str">
        <f t="shared" si="215"/>
        <v>GA09U-2319</v>
      </c>
      <c r="AD3438" t="str">
        <f>_xlfn.IFNA(VLOOKUP(PrivateSchedule[[#This Row],[ow]],RTARoutes[[StageCodes]:[RouteID]],6,FALSE), VLOOKUP(PrivateSchedule[[#This Row],[re]],RTARoutes[[StageCodes]:[RouteID]],6,FALSE))</f>
        <v>PVT132</v>
      </c>
      <c r="AE3438" t="str" cm="1">
        <f t="array" ref="AE3438">_xlfn.IFS( NOT(ISNA(VLOOKUP(PrivateSchedule[[#This Row],[ow]],RTARoutes[[StageCodes]:[RouteID]],6,FALSE))), "O",  NOT(ISNA(VLOOKUP(PrivateSchedule[[#This Row],[re]],RTARoutes[[StageCodes]:[RouteID]],6,FALSE))), "R")</f>
        <v>R</v>
      </c>
      <c r="AF3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MRG-*CUR</v>
      </c>
      <c r="AG3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CUR-*MRG</v>
      </c>
    </row>
    <row r="3439" spans="2:33">
      <c r="O3439" s="171" t="s">
        <v>1048</v>
      </c>
      <c r="T3439" s="173" t="s">
        <v>2586</v>
      </c>
      <c r="U3439" t="str">
        <f t="shared" si="212"/>
        <v>CURCHOREM-SANGUEM</v>
      </c>
      <c r="V3439" s="163">
        <v>0.78819444444444442</v>
      </c>
      <c r="AA3439" s="165" t="str">
        <f t="shared" si="213"/>
        <v/>
      </c>
      <c r="AB3439" t="str">
        <f t="shared" si="214"/>
        <v>QPM</v>
      </c>
      <c r="AC3439" t="str">
        <f t="shared" si="215"/>
        <v>GA09U-2319</v>
      </c>
      <c r="AD3439" t="str">
        <f>_xlfn.IFNA(VLOOKUP(PrivateSchedule[[#This Row],[ow]],RTARoutes[[StageCodes]:[RouteID]],6,FALSE), VLOOKUP(PrivateSchedule[[#This Row],[re]],RTARoutes[[StageCodes]:[RouteID]],6,FALSE))</f>
        <v>PVT158</v>
      </c>
      <c r="AE3439" t="str" cm="1">
        <f t="array" ref="AE3439">_xlfn.IFS( NOT(ISNA(VLOOKUP(PrivateSchedule[[#This Row],[ow]],RTARoutes[[StageCodes]:[RouteID]],6,FALSE))), "O",  NOT(ISNA(VLOOKUP(PrivateSchedule[[#This Row],[re]],RTARoutes[[StageCodes]:[RouteID]],6,FALSE))), "R")</f>
        <v>O</v>
      </c>
      <c r="AF3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CUR-*SGM</v>
      </c>
      <c r="AG3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SGM-*CUR</v>
      </c>
    </row>
    <row r="3440" spans="2:33">
      <c r="B3440" s="171" t="s">
        <v>4690</v>
      </c>
      <c r="C3440" s="172" t="s">
        <v>4691</v>
      </c>
      <c r="E3440" s="176">
        <v>43097</v>
      </c>
      <c r="F3440" s="177">
        <v>44922</v>
      </c>
      <c r="G3440" s="171" t="s">
        <v>4692</v>
      </c>
      <c r="J3440" s="171" t="s">
        <v>4693</v>
      </c>
      <c r="L3440" s="172" t="s">
        <v>16</v>
      </c>
      <c r="M3440" s="198">
        <v>28</v>
      </c>
      <c r="N3440" s="199">
        <v>11</v>
      </c>
      <c r="O3440" s="171" t="s">
        <v>2140</v>
      </c>
      <c r="T3440" s="173" t="s">
        <v>1890</v>
      </c>
      <c r="U3440" t="str">
        <f t="shared" si="212"/>
        <v>NETURLIM-MARGAO</v>
      </c>
      <c r="V3440" s="163">
        <v>0.32291666666666669</v>
      </c>
      <c r="AA3440" s="165" t="str">
        <f t="shared" si="213"/>
        <v/>
      </c>
      <c r="AB3440" t="str">
        <f t="shared" si="214"/>
        <v>QPM</v>
      </c>
      <c r="AC3440" t="str">
        <f t="shared" si="215"/>
        <v>GA01Z-9099</v>
      </c>
      <c r="AD3440" t="str">
        <f>_xlfn.IFNA(VLOOKUP(PrivateSchedule[[#This Row],[ow]],RTARoutes[[StageCodes]:[RouteID]],6,FALSE), VLOOKUP(PrivateSchedule[[#This Row],[re]],RTARoutes[[StageCodes]:[RouteID]],6,FALSE))</f>
        <v>PVT318</v>
      </c>
      <c r="AE3440" t="str" cm="1">
        <f t="array" ref="AE3440">_xlfn.IFS( NOT(ISNA(VLOOKUP(PrivateSchedule[[#This Row],[ow]],RTARoutes[[StageCodes]:[RouteID]],6,FALSE))), "O",  NOT(ISNA(VLOOKUP(PrivateSchedule[[#This Row],[re]],RTARoutes[[StageCodes]:[RouteID]],6,FALSE))), "R")</f>
        <v>R</v>
      </c>
      <c r="AF3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NTL-*MRG</v>
      </c>
      <c r="AG3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MRG-*NTL</v>
      </c>
    </row>
    <row r="3441" spans="2:33">
      <c r="O3441" s="171" t="s">
        <v>1890</v>
      </c>
      <c r="P3441" s="172" t="s">
        <v>3550</v>
      </c>
      <c r="T3441" s="173" t="s">
        <v>2646</v>
      </c>
      <c r="U3441" t="str">
        <f t="shared" si="212"/>
        <v>MARGAO-Guoli-SAVORDE TSK</v>
      </c>
      <c r="V3441" s="163">
        <v>0.40972222222222221</v>
      </c>
      <c r="AA3441" s="165" t="str">
        <f t="shared" si="213"/>
        <v/>
      </c>
      <c r="AB3441" t="str">
        <f t="shared" si="214"/>
        <v>QPM</v>
      </c>
      <c r="AC3441" t="str">
        <f t="shared" si="215"/>
        <v>GA01Z-9099</v>
      </c>
      <c r="AD3441" t="str">
        <f>_xlfn.IFNA(VLOOKUP(PrivateSchedule[[#This Row],[ow]],RTARoutes[[StageCodes]:[RouteID]],6,FALSE), VLOOKUP(PrivateSchedule[[#This Row],[re]],RTARoutes[[StageCodes]:[RouteID]],6,FALSE))</f>
        <v>PVT312</v>
      </c>
      <c r="AE3441" t="str" cm="1">
        <f t="array" ref="AE3441">_xlfn.IFS( NOT(ISNA(VLOOKUP(PrivateSchedule[[#This Row],[ow]],RTARoutes[[StageCodes]:[RouteID]],6,FALSE))), "O",  NOT(ISNA(VLOOKUP(PrivateSchedule[[#This Row],[re]],RTARoutes[[StageCodes]:[RouteID]],6,FALSE))), "R")</f>
        <v>O</v>
      </c>
      <c r="AF3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MRG-*GUI-*SVD</v>
      </c>
      <c r="AG3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SVD-*GUI-*MRG</v>
      </c>
    </row>
    <row r="3442" spans="2:33">
      <c r="O3442" s="171" t="s">
        <v>1048</v>
      </c>
      <c r="P3442" s="172" t="s">
        <v>3527</v>
      </c>
      <c r="T3442" s="173" t="s">
        <v>3504</v>
      </c>
      <c r="U3442" t="str">
        <f t="shared" si="212"/>
        <v>CURCHOREM-Sulkornem-Nunem</v>
      </c>
      <c r="V3442" s="163">
        <v>0.49305555555555558</v>
      </c>
      <c r="AA3442" s="165" t="str">
        <f t="shared" si="213"/>
        <v/>
      </c>
      <c r="AB3442" t="str">
        <f t="shared" si="214"/>
        <v>QPM</v>
      </c>
      <c r="AC3442" t="str">
        <f t="shared" si="215"/>
        <v>GA01Z-9099</v>
      </c>
      <c r="AD3442" t="str">
        <f>_xlfn.IFNA(VLOOKUP(PrivateSchedule[[#This Row],[ow]],RTARoutes[[StageCodes]:[RouteID]],6,FALSE), VLOOKUP(PrivateSchedule[[#This Row],[re]],RTARoutes[[StageCodes]:[RouteID]],6,FALSE))</f>
        <v>PVT162</v>
      </c>
      <c r="AE3442" t="str" cm="1">
        <f t="array" ref="AE3442">_xlfn.IFS( NOT(ISNA(VLOOKUP(PrivateSchedule[[#This Row],[ow]],RTARoutes[[StageCodes]:[RouteID]],6,FALSE))), "O",  NOT(ISNA(VLOOKUP(PrivateSchedule[[#This Row],[re]],RTARoutes[[StageCodes]:[RouteID]],6,FALSE))), "R")</f>
        <v>O</v>
      </c>
      <c r="AF3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CUR-*SKM-*NUN</v>
      </c>
      <c r="AG3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NUN-*SKM-*CUR</v>
      </c>
    </row>
    <row r="3443" spans="2:33">
      <c r="O3443" s="171" t="s">
        <v>2140</v>
      </c>
      <c r="P3443" s="172" t="s">
        <v>3018</v>
      </c>
      <c r="T3443" s="173" t="s">
        <v>2586</v>
      </c>
      <c r="U3443" t="str">
        <f t="shared" si="212"/>
        <v>NETURLIM-VADEM-SANGUEM</v>
      </c>
      <c r="V3443" s="163">
        <v>0.59375</v>
      </c>
      <c r="AA3443" s="165" t="str">
        <f t="shared" si="213"/>
        <v/>
      </c>
      <c r="AB3443" t="str">
        <f t="shared" si="214"/>
        <v>QPM</v>
      </c>
      <c r="AC3443" t="str">
        <f t="shared" si="215"/>
        <v>GA01Z-9099</v>
      </c>
      <c r="AD3443" t="str">
        <f>_xlfn.IFNA(VLOOKUP(PrivateSchedule[[#This Row],[ow]],RTARoutes[[StageCodes]:[RouteID]],6,FALSE), VLOOKUP(PrivateSchedule[[#This Row],[re]],RTARoutes[[StageCodes]:[RouteID]],6,FALSE))</f>
        <v>PVT358</v>
      </c>
      <c r="AE3443" t="str" cm="1">
        <f t="array" ref="AE3443">_xlfn.IFS( NOT(ISNA(VLOOKUP(PrivateSchedule[[#This Row],[ow]],RTARoutes[[StageCodes]:[RouteID]],6,FALSE))), "O",  NOT(ISNA(VLOOKUP(PrivateSchedule[[#This Row],[re]],RTARoutes[[StageCodes]:[RouteID]],6,FALSE))), "R")</f>
        <v>O</v>
      </c>
      <c r="AF3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NTL-*VDM-*SGM</v>
      </c>
      <c r="AG3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SGM-*VDM-*NTL</v>
      </c>
    </row>
    <row r="3444" spans="2:33">
      <c r="O3444" s="171" t="s">
        <v>1048</v>
      </c>
      <c r="P3444" s="172" t="s">
        <v>3527</v>
      </c>
      <c r="T3444" s="173" t="s">
        <v>2140</v>
      </c>
      <c r="U3444" t="str">
        <f t="shared" si="212"/>
        <v>CURCHOREM-Sulkornem-NETURLIM</v>
      </c>
      <c r="V3444" s="163">
        <v>0.76388888888888884</v>
      </c>
      <c r="AA3444" s="165" t="str">
        <f t="shared" si="213"/>
        <v/>
      </c>
      <c r="AB3444" t="str">
        <f t="shared" si="214"/>
        <v>QPM</v>
      </c>
      <c r="AC3444" t="str">
        <f t="shared" si="215"/>
        <v>GA01Z-9099</v>
      </c>
      <c r="AD3444" t="str">
        <f>_xlfn.IFNA(VLOOKUP(PrivateSchedule[[#This Row],[ow]],RTARoutes[[StageCodes]:[RouteID]],6,FALSE), VLOOKUP(PrivateSchedule[[#This Row],[re]],RTARoutes[[StageCodes]:[RouteID]],6,FALSE))</f>
        <v>PVT161</v>
      </c>
      <c r="AE3444" t="str" cm="1">
        <f t="array" ref="AE3444">_xlfn.IFS( NOT(ISNA(VLOOKUP(PrivateSchedule[[#This Row],[ow]],RTARoutes[[StageCodes]:[RouteID]],6,FALSE))), "O",  NOT(ISNA(VLOOKUP(PrivateSchedule[[#This Row],[re]],RTARoutes[[StageCodes]:[RouteID]],6,FALSE))), "R")</f>
        <v>O</v>
      </c>
      <c r="AF3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CUR-*SKM-*NTL</v>
      </c>
      <c r="AG3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NTL-*SKM-*CUR</v>
      </c>
    </row>
    <row r="3445" spans="2:33">
      <c r="B3445" s="171" t="s">
        <v>4694</v>
      </c>
      <c r="C3445" s="172" t="s">
        <v>4695</v>
      </c>
      <c r="E3445" s="176">
        <v>43434</v>
      </c>
      <c r="F3445" s="177">
        <v>45259</v>
      </c>
      <c r="G3445" s="171" t="s">
        <v>4696</v>
      </c>
      <c r="J3445" s="171" t="s">
        <v>4697</v>
      </c>
      <c r="L3445" s="172" t="s">
        <v>16</v>
      </c>
      <c r="M3445" s="198">
        <v>28</v>
      </c>
      <c r="N3445" s="199">
        <v>11</v>
      </c>
      <c r="O3445" s="171" t="s">
        <v>3285</v>
      </c>
      <c r="P3445" s="172" t="s">
        <v>3551</v>
      </c>
      <c r="T3445" s="173" t="s">
        <v>1890</v>
      </c>
      <c r="U3445" t="str">
        <f t="shared" si="212"/>
        <v>BARCE-KHM-MARGAO</v>
      </c>
      <c r="V3445" s="163">
        <v>0.2951388888888889</v>
      </c>
      <c r="AA3445" s="165" t="str">
        <f t="shared" si="213"/>
        <v/>
      </c>
      <c r="AB3445" t="str">
        <f t="shared" si="214"/>
        <v>QPM</v>
      </c>
      <c r="AC3445" t="str">
        <f t="shared" si="215"/>
        <v>GA01U-1887</v>
      </c>
      <c r="AD3445" t="str">
        <f>_xlfn.IFNA(VLOOKUP(PrivateSchedule[[#This Row],[ow]],RTARoutes[[StageCodes]:[RouteID]],6,FALSE), VLOOKUP(PrivateSchedule[[#This Row],[re]],RTARoutes[[StageCodes]:[RouteID]],6,FALSE))</f>
        <v>PVT35</v>
      </c>
      <c r="AE3445" t="str" cm="1">
        <f t="array" ref="AE3445">_xlfn.IFS( NOT(ISNA(VLOOKUP(PrivateSchedule[[#This Row],[ow]],RTARoutes[[StageCodes]:[RouteID]],6,FALSE))), "O",  NOT(ISNA(VLOOKUP(PrivateSchedule[[#This Row],[re]],RTARoutes[[StageCodes]:[RouteID]],6,FALSE))), "R")</f>
        <v>O</v>
      </c>
      <c r="AF3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BCE-*KHM-*MRG</v>
      </c>
      <c r="AG3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MRG-*KHM-*BCE</v>
      </c>
    </row>
    <row r="3446" spans="2:33">
      <c r="O3446" s="171" t="s">
        <v>1890</v>
      </c>
      <c r="P3446" s="172" t="s">
        <v>877</v>
      </c>
      <c r="T3446" s="173" t="s">
        <v>2287</v>
      </c>
      <c r="U3446" t="str">
        <f t="shared" si="212"/>
        <v>MARGAO-CANACONA-PARTGAL</v>
      </c>
      <c r="V3446" s="163">
        <v>0.34375</v>
      </c>
      <c r="AA3446" s="165" t="str">
        <f t="shared" si="213"/>
        <v/>
      </c>
      <c r="AB3446" t="str">
        <f t="shared" si="214"/>
        <v>QPM</v>
      </c>
      <c r="AC3446" t="str">
        <f t="shared" si="215"/>
        <v>GA01U-1887</v>
      </c>
      <c r="AD3446" t="str">
        <f>_xlfn.IFNA(VLOOKUP(PrivateSchedule[[#This Row],[ow]],RTARoutes[[StageCodes]:[RouteID]],6,FALSE), VLOOKUP(PrivateSchedule[[#This Row],[re]],RTARoutes[[StageCodes]:[RouteID]],6,FALSE))</f>
        <v>PVT307</v>
      </c>
      <c r="AE3446" t="str" cm="1">
        <f t="array" ref="AE3446">_xlfn.IFS( NOT(ISNA(VLOOKUP(PrivateSchedule[[#This Row],[ow]],RTARoutes[[StageCodes]:[RouteID]],6,FALSE))), "O",  NOT(ISNA(VLOOKUP(PrivateSchedule[[#This Row],[re]],RTARoutes[[StageCodes]:[RouteID]],6,FALSE))), "R")</f>
        <v>O</v>
      </c>
      <c r="AF3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MRG-*CNC-*PTG</v>
      </c>
      <c r="AG3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PTG-*CNC-*MRG</v>
      </c>
    </row>
    <row r="3447" spans="2:33">
      <c r="O3447" s="171" t="s">
        <v>2287</v>
      </c>
      <c r="T3447" s="173" t="s">
        <v>1890</v>
      </c>
      <c r="U3447" t="str">
        <f t="shared" si="212"/>
        <v>PARTGAL-MARGAO</v>
      </c>
      <c r="V3447" s="163">
        <v>0.41319444444444442</v>
      </c>
      <c r="AA3447" s="165" t="str">
        <f t="shared" si="213"/>
        <v/>
      </c>
      <c r="AB3447" t="str">
        <f t="shared" si="214"/>
        <v>QPM</v>
      </c>
      <c r="AC3447" t="str">
        <f t="shared" si="215"/>
        <v>GA01U-1887</v>
      </c>
      <c r="AD3447" t="str">
        <f>_xlfn.IFNA(VLOOKUP(PrivateSchedule[[#This Row],[ow]],RTARoutes[[StageCodes]:[RouteID]],6,FALSE), VLOOKUP(PrivateSchedule[[#This Row],[re]],RTARoutes[[StageCodes]:[RouteID]],6,FALSE))</f>
        <v>PVT307</v>
      </c>
      <c r="AE3447" t="str" cm="1">
        <f t="array" ref="AE3447">_xlfn.IFS( NOT(ISNA(VLOOKUP(PrivateSchedule[[#This Row],[ow]],RTARoutes[[StageCodes]:[RouteID]],6,FALSE))), "O",  NOT(ISNA(VLOOKUP(PrivateSchedule[[#This Row],[re]],RTARoutes[[StageCodes]:[RouteID]],6,FALSE))), "R")</f>
        <v>R</v>
      </c>
      <c r="AF3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PTG-*MRG</v>
      </c>
      <c r="AG3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MRG-*PTG</v>
      </c>
    </row>
    <row r="3448" spans="2:33">
      <c r="O3448" s="171" t="s">
        <v>1890</v>
      </c>
      <c r="T3448" s="173" t="s">
        <v>2287</v>
      </c>
      <c r="U3448" t="str">
        <f t="shared" si="212"/>
        <v>MARGAO-PARTGAL</v>
      </c>
      <c r="V3448" s="163">
        <v>0.49652777777777779</v>
      </c>
      <c r="AA3448" s="165" t="str">
        <f t="shared" si="213"/>
        <v/>
      </c>
      <c r="AB3448" t="str">
        <f t="shared" si="214"/>
        <v>QPM</v>
      </c>
      <c r="AC3448" t="str">
        <f t="shared" si="215"/>
        <v>GA01U-1887</v>
      </c>
      <c r="AD3448" t="str">
        <f>_xlfn.IFNA(VLOOKUP(PrivateSchedule[[#This Row],[ow]],RTARoutes[[StageCodes]:[RouteID]],6,FALSE), VLOOKUP(PrivateSchedule[[#This Row],[re]],RTARoutes[[StageCodes]:[RouteID]],6,FALSE))</f>
        <v>PVT307</v>
      </c>
      <c r="AE3448" t="str" cm="1">
        <f t="array" ref="AE3448">_xlfn.IFS( NOT(ISNA(VLOOKUP(PrivateSchedule[[#This Row],[ow]],RTARoutes[[StageCodes]:[RouteID]],6,FALSE))), "O",  NOT(ISNA(VLOOKUP(PrivateSchedule[[#This Row],[re]],RTARoutes[[StageCodes]:[RouteID]],6,FALSE))), "R")</f>
        <v>O</v>
      </c>
      <c r="AF3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MRG-*PTG</v>
      </c>
      <c r="AG3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PTG-*MRG</v>
      </c>
    </row>
    <row r="3449" spans="2:33">
      <c r="O3449" s="171" t="s">
        <v>2287</v>
      </c>
      <c r="T3449" s="173" t="s">
        <v>1890</v>
      </c>
      <c r="U3449" t="str">
        <f t="shared" si="212"/>
        <v>PARTGAL-MARGAO</v>
      </c>
      <c r="V3449" s="163">
        <v>0.59722222222222221</v>
      </c>
      <c r="AA3449" s="165" t="str">
        <f t="shared" si="213"/>
        <v/>
      </c>
      <c r="AB3449" t="str">
        <f t="shared" si="214"/>
        <v>QPM</v>
      </c>
      <c r="AC3449" t="str">
        <f t="shared" si="215"/>
        <v>GA01U-1887</v>
      </c>
      <c r="AD3449" t="str">
        <f>_xlfn.IFNA(VLOOKUP(PrivateSchedule[[#This Row],[ow]],RTARoutes[[StageCodes]:[RouteID]],6,FALSE), VLOOKUP(PrivateSchedule[[#This Row],[re]],RTARoutes[[StageCodes]:[RouteID]],6,FALSE))</f>
        <v>PVT307</v>
      </c>
      <c r="AE3449" t="str" cm="1">
        <f t="array" ref="AE3449">_xlfn.IFS( NOT(ISNA(VLOOKUP(PrivateSchedule[[#This Row],[ow]],RTARoutes[[StageCodes]:[RouteID]],6,FALSE))), "O",  NOT(ISNA(VLOOKUP(PrivateSchedule[[#This Row],[re]],RTARoutes[[StageCodes]:[RouteID]],6,FALSE))), "R")</f>
        <v>R</v>
      </c>
      <c r="AF3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PTG-*MRG</v>
      </c>
      <c r="AG3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MRG-*PTG</v>
      </c>
    </row>
    <row r="3450" spans="2:33">
      <c r="O3450" s="171" t="s">
        <v>1890</v>
      </c>
      <c r="T3450" s="173" t="s">
        <v>3285</v>
      </c>
      <c r="U3450" t="str">
        <f t="shared" si="212"/>
        <v>MARGAO-BARCE</v>
      </c>
      <c r="V3450" s="163">
        <v>0.71875</v>
      </c>
      <c r="AA3450" s="165" t="str">
        <f t="shared" si="213"/>
        <v/>
      </c>
      <c r="AB3450" t="str">
        <f t="shared" si="214"/>
        <v>QPM</v>
      </c>
      <c r="AC3450" t="str">
        <f t="shared" si="215"/>
        <v>GA01U-1887</v>
      </c>
      <c r="AD3450" t="str">
        <f>_xlfn.IFNA(VLOOKUP(PrivateSchedule[[#This Row],[ow]],RTARoutes[[StageCodes]:[RouteID]],6,FALSE), VLOOKUP(PrivateSchedule[[#This Row],[re]],RTARoutes[[StageCodes]:[RouteID]],6,FALSE))</f>
        <v>PVT35</v>
      </c>
      <c r="AE3450" t="str" cm="1">
        <f t="array" ref="AE3450">_xlfn.IFS( NOT(ISNA(VLOOKUP(PrivateSchedule[[#This Row],[ow]],RTARoutes[[StageCodes]:[RouteID]],6,FALSE))), "O",  NOT(ISNA(VLOOKUP(PrivateSchedule[[#This Row],[re]],RTARoutes[[StageCodes]:[RouteID]],6,FALSE))), "R")</f>
        <v>R</v>
      </c>
      <c r="AF3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MRG-*BCE</v>
      </c>
      <c r="AG3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BCE-*MRG</v>
      </c>
    </row>
    <row r="3451" spans="2:33">
      <c r="B3451" s="171" t="s">
        <v>4698</v>
      </c>
      <c r="C3451" s="172" t="s">
        <v>4699</v>
      </c>
      <c r="E3451" s="176">
        <v>43641</v>
      </c>
      <c r="F3451" s="177">
        <v>45467</v>
      </c>
      <c r="G3451" s="171" t="s">
        <v>4700</v>
      </c>
      <c r="J3451" s="171" t="s">
        <v>4701</v>
      </c>
      <c r="L3451" s="172" t="s">
        <v>16</v>
      </c>
      <c r="M3451" s="198">
        <v>28</v>
      </c>
      <c r="N3451" s="199">
        <v>11</v>
      </c>
      <c r="O3451" s="171" t="s">
        <v>1535</v>
      </c>
      <c r="T3451" s="173" t="s">
        <v>2586</v>
      </c>
      <c r="U3451" t="str">
        <f t="shared" si="212"/>
        <v>KALAY-SANGUEM</v>
      </c>
      <c r="V3451" s="163">
        <v>0.2951388888888889</v>
      </c>
      <c r="AA3451" s="165" t="str">
        <f t="shared" si="213"/>
        <v/>
      </c>
      <c r="AB3451" t="str">
        <f t="shared" si="214"/>
        <v>QPM</v>
      </c>
      <c r="AC3451" t="str">
        <f t="shared" si="215"/>
        <v>GA09U-5812</v>
      </c>
      <c r="AD3451" t="str">
        <f>_xlfn.IFNA(VLOOKUP(PrivateSchedule[[#This Row],[ow]],RTARoutes[[StageCodes]:[RouteID]],6,FALSE), VLOOKUP(PrivateSchedule[[#This Row],[re]],RTARoutes[[StageCodes]:[RouteID]],6,FALSE))</f>
        <v>PVT225</v>
      </c>
      <c r="AE3451" t="str" cm="1">
        <f t="array" ref="AE3451">_xlfn.IFS( NOT(ISNA(VLOOKUP(PrivateSchedule[[#This Row],[ow]],RTARoutes[[StageCodes]:[RouteID]],6,FALSE))), "O",  NOT(ISNA(VLOOKUP(PrivateSchedule[[#This Row],[re]],RTARoutes[[StageCodes]:[RouteID]],6,FALSE))), "R")</f>
        <v>O</v>
      </c>
      <c r="AF3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452" spans="2:33">
      <c r="O3452" s="171" t="s">
        <v>2586</v>
      </c>
      <c r="T3452" s="173" t="s">
        <v>1890</v>
      </c>
      <c r="U3452" t="str">
        <f t="shared" si="212"/>
        <v>SANGUEM-MARGAO</v>
      </c>
      <c r="V3452" s="163">
        <v>0.32291666666666669</v>
      </c>
      <c r="AA3452" s="165" t="str">
        <f t="shared" si="213"/>
        <v/>
      </c>
      <c r="AB3452" t="str">
        <f t="shared" si="214"/>
        <v>QPM</v>
      </c>
      <c r="AC3452" t="str">
        <f t="shared" si="215"/>
        <v>GA09U-5812</v>
      </c>
      <c r="AD3452" t="str">
        <f>_xlfn.IFNA(VLOOKUP(PrivateSchedule[[#This Row],[ow]],RTARoutes[[StageCodes]:[RouteID]],6,FALSE), VLOOKUP(PrivateSchedule[[#This Row],[re]],RTARoutes[[StageCodes]:[RouteID]],6,FALSE))</f>
        <v>PVT327</v>
      </c>
      <c r="AE3452" t="str" cm="1">
        <f t="array" ref="AE3452">_xlfn.IFS( NOT(ISNA(VLOOKUP(PrivateSchedule[[#This Row],[ow]],RTARoutes[[StageCodes]:[RouteID]],6,FALSE))), "O",  NOT(ISNA(VLOOKUP(PrivateSchedule[[#This Row],[re]],RTARoutes[[StageCodes]:[RouteID]],6,FALSE))), "R")</f>
        <v>R</v>
      </c>
      <c r="AF3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SGM-*MRG</v>
      </c>
      <c r="AG3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MRG-*SGM</v>
      </c>
    </row>
    <row r="3453" spans="2:33">
      <c r="O3453" s="171" t="s">
        <v>1890</v>
      </c>
      <c r="T3453" s="173" t="s">
        <v>1535</v>
      </c>
      <c r="U3453" t="str">
        <f t="shared" si="212"/>
        <v>MARGAO-KALAY</v>
      </c>
      <c r="V3453" s="163">
        <v>0.37847222222222221</v>
      </c>
      <c r="AA3453" s="165" t="str">
        <f t="shared" si="213"/>
        <v/>
      </c>
      <c r="AB3453" t="str">
        <f t="shared" si="214"/>
        <v>QPM</v>
      </c>
      <c r="AC3453" t="str">
        <f t="shared" si="215"/>
        <v>GA09U-5812</v>
      </c>
      <c r="AD3453" t="e">
        <f>_xlfn.IFNA(VLOOKUP(PrivateSchedule[[#This Row],[ow]],RTARoutes[[StageCodes]:[RouteID]],6,FALSE), VLOOKUP(PrivateSchedule[[#This Row],[re]],RTARoutes[[StageCodes]:[RouteID]],6,FALSE))</f>
        <v>#N/A</v>
      </c>
      <c r="AE3453" t="e" cm="1">
        <f t="array" ref="AE3453">_xlfn.IFS( NOT(ISNA(VLOOKUP(PrivateSchedule[[#This Row],[ow]],RTARoutes[[StageCodes]:[RouteID]],6,FALSE))), "O",  NOT(ISNA(VLOOKUP(PrivateSchedule[[#This Row],[re]],RTARoutes[[StageCodes]:[RouteID]],6,FALSE))), "R")</f>
        <v>#N/A</v>
      </c>
      <c r="AF3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3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3454" spans="2:33">
      <c r="O3454" s="171" t="s">
        <v>1535</v>
      </c>
      <c r="T3454" s="173" t="s">
        <v>2586</v>
      </c>
      <c r="U3454" t="str">
        <f t="shared" si="212"/>
        <v>KALAY-SANGUEM</v>
      </c>
      <c r="V3454" s="163">
        <v>0.46875</v>
      </c>
      <c r="AA3454" s="165" t="str">
        <f t="shared" si="213"/>
        <v/>
      </c>
      <c r="AB3454" t="str">
        <f t="shared" si="214"/>
        <v>QPM</v>
      </c>
      <c r="AC3454" t="str">
        <f t="shared" si="215"/>
        <v>GA09U-5812</v>
      </c>
      <c r="AD3454" t="str">
        <f>_xlfn.IFNA(VLOOKUP(PrivateSchedule[[#This Row],[ow]],RTARoutes[[StageCodes]:[RouteID]],6,FALSE), VLOOKUP(PrivateSchedule[[#This Row],[re]],RTARoutes[[StageCodes]:[RouteID]],6,FALSE))</f>
        <v>PVT225</v>
      </c>
      <c r="AE3454" t="str" cm="1">
        <f t="array" ref="AE3454">_xlfn.IFS( NOT(ISNA(VLOOKUP(PrivateSchedule[[#This Row],[ow]],RTARoutes[[StageCodes]:[RouteID]],6,FALSE))), "O",  NOT(ISNA(VLOOKUP(PrivateSchedule[[#This Row],[re]],RTARoutes[[StageCodes]:[RouteID]],6,FALSE))), "R")</f>
        <v>O</v>
      </c>
      <c r="AF3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455" spans="2:33">
      <c r="O3455" s="171" t="s">
        <v>2586</v>
      </c>
      <c r="T3455" s="173" t="s">
        <v>1048</v>
      </c>
      <c r="U3455" t="str">
        <f t="shared" si="212"/>
        <v>SANGUEM-CURCHOREM</v>
      </c>
      <c r="V3455" s="163">
        <v>0.48958333333333331</v>
      </c>
      <c r="AA3455" s="165" t="str">
        <f t="shared" si="213"/>
        <v/>
      </c>
      <c r="AB3455" t="str">
        <f t="shared" si="214"/>
        <v>QPM</v>
      </c>
      <c r="AC3455" t="str">
        <f t="shared" si="215"/>
        <v>GA09U-5812</v>
      </c>
      <c r="AD3455" t="str">
        <f>_xlfn.IFNA(VLOOKUP(PrivateSchedule[[#This Row],[ow]],RTARoutes[[StageCodes]:[RouteID]],6,FALSE), VLOOKUP(PrivateSchedule[[#This Row],[re]],RTARoutes[[StageCodes]:[RouteID]],6,FALSE))</f>
        <v>PVT158</v>
      </c>
      <c r="AE3455" t="str" cm="1">
        <f t="array" ref="AE3455">_xlfn.IFS( NOT(ISNA(VLOOKUP(PrivateSchedule[[#This Row],[ow]],RTARoutes[[StageCodes]:[RouteID]],6,FALSE))), "O",  NOT(ISNA(VLOOKUP(PrivateSchedule[[#This Row],[re]],RTARoutes[[StageCodes]:[RouteID]],6,FALSE))), "R")</f>
        <v>R</v>
      </c>
      <c r="AF3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56" spans="2:33">
      <c r="O3456" s="171" t="s">
        <v>1048</v>
      </c>
      <c r="U3456" t="str">
        <f t="shared" si="212"/>
        <v>CURCHOREM</v>
      </c>
      <c r="V3456" s="163">
        <v>0.50347222222222221</v>
      </c>
      <c r="AA3456" s="165" t="str">
        <f t="shared" si="213"/>
        <v/>
      </c>
      <c r="AB3456" t="str">
        <f t="shared" si="214"/>
        <v>QPM</v>
      </c>
      <c r="AC3456" t="str">
        <f t="shared" si="215"/>
        <v>GA09U-5812</v>
      </c>
      <c r="AD3456" t="str">
        <f>_xlfn.IFNA(VLOOKUP(PrivateSchedule[[#This Row],[ow]],RTARoutes[[StageCodes]:[RouteID]],6,FALSE), VLOOKUP(PrivateSchedule[[#This Row],[re]],RTARoutes[[StageCodes]:[RouteID]],6,FALSE))</f>
        <v>PVT132</v>
      </c>
      <c r="AE3456" t="str" cm="1">
        <f t="array" ref="AE3456">_xlfn.IFS( NOT(ISNA(VLOOKUP(PrivateSchedule[[#This Row],[ow]],RTARoutes[[StageCodes]:[RouteID]],6,FALSE))), "O",  NOT(ISNA(VLOOKUP(PrivateSchedule[[#This Row],[re]],RTARoutes[[StageCodes]:[RouteID]],6,FALSE))), "R")</f>
        <v>O</v>
      </c>
      <c r="AF3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457" spans="2:33">
      <c r="O3457" s="171" t="s">
        <v>1048</v>
      </c>
      <c r="T3457" s="173" t="s">
        <v>1890</v>
      </c>
      <c r="U3457" t="str">
        <f t="shared" si="212"/>
        <v>CURCHOREM-MARGAO</v>
      </c>
      <c r="V3457" s="163">
        <v>0.6</v>
      </c>
      <c r="AA3457" s="165" t="str">
        <f t="shared" si="213"/>
        <v/>
      </c>
      <c r="AB3457" t="str">
        <f t="shared" si="214"/>
        <v>QPM</v>
      </c>
      <c r="AC3457" t="str">
        <f t="shared" si="215"/>
        <v>GA09U-5812</v>
      </c>
      <c r="AD3457" t="str">
        <f>_xlfn.IFNA(VLOOKUP(PrivateSchedule[[#This Row],[ow]],RTARoutes[[StageCodes]:[RouteID]],6,FALSE), VLOOKUP(PrivateSchedule[[#This Row],[re]],RTARoutes[[StageCodes]:[RouteID]],6,FALSE))</f>
        <v>PVT132</v>
      </c>
      <c r="AE3457" t="str" cm="1">
        <f t="array" ref="AE3457">_xlfn.IFS( NOT(ISNA(VLOOKUP(PrivateSchedule[[#This Row],[ow]],RTARoutes[[StageCodes]:[RouteID]],6,FALSE))), "O",  NOT(ISNA(VLOOKUP(PrivateSchedule[[#This Row],[re]],RTARoutes[[StageCodes]:[RouteID]],6,FALSE))), "R")</f>
        <v>O</v>
      </c>
      <c r="AF3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58" spans="2:33">
      <c r="O3458" s="171" t="s">
        <v>1890</v>
      </c>
      <c r="T3458" s="173" t="s">
        <v>2586</v>
      </c>
      <c r="U3458" t="str">
        <f t="shared" si="212"/>
        <v>MARGAO-SANGUEM</v>
      </c>
      <c r="V3458" s="163">
        <v>0.64236111111111116</v>
      </c>
      <c r="AA3458" s="165" t="str">
        <f t="shared" si="213"/>
        <v/>
      </c>
      <c r="AB3458" t="str">
        <f t="shared" si="214"/>
        <v>QPM</v>
      </c>
      <c r="AC3458" t="str">
        <f t="shared" si="215"/>
        <v>GA09U-5812</v>
      </c>
      <c r="AD3458" t="str">
        <f>_xlfn.IFNA(VLOOKUP(PrivateSchedule[[#This Row],[ow]],RTARoutes[[StageCodes]:[RouteID]],6,FALSE), VLOOKUP(PrivateSchedule[[#This Row],[re]],RTARoutes[[StageCodes]:[RouteID]],6,FALSE))</f>
        <v>PVT327</v>
      </c>
      <c r="AE3458" t="str" cm="1">
        <f t="array" ref="AE3458">_xlfn.IFS( NOT(ISNA(VLOOKUP(PrivateSchedule[[#This Row],[ow]],RTARoutes[[StageCodes]:[RouteID]],6,FALSE))), "O",  NOT(ISNA(VLOOKUP(PrivateSchedule[[#This Row],[re]],RTARoutes[[StageCodes]:[RouteID]],6,FALSE))), "R")</f>
        <v>O</v>
      </c>
      <c r="AF3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459" spans="2:33">
      <c r="O3459" s="171" t="s">
        <v>2586</v>
      </c>
      <c r="T3459" s="173" t="s">
        <v>1048</v>
      </c>
      <c r="U3459" t="str">
        <f t="shared" ref="U3459:U3522" si="216">_xlfn.IFNA(VLOOKUP($O3459,Code2Loc,2,FALSE)
&amp; IF( OR( ISNA($P3459), LEN($P3459)=0), "",  "-" &amp; VLOOKUP($P3459,Code2Loc,2,FALSE))
&amp; IF( OR( ISNA($Q3459), LEN($Q3459)=0), "",  "-" &amp; VLOOKUP($Q3459,Code2Loc,2,FALSE))
&amp; IF( OR( ISNA($R3459), LEN($R3459)=0), "",  "-" &amp; VLOOKUP($R3459,Code2Loc,2,FALSE))
&amp; IF( OR( ISNA($S3459), LEN($S3459)=0), "",  "-" &amp; VLOOKUP($S3459,Code2Loc,2,FALSE))
&amp; IF( OR( ISNA($T3459), LEN($T3459)=0), "",  "-" &amp; VLOOKUP($T3459,Code2Loc,2,FALSE)),"")</f>
        <v>SANGUEM-CURCHOREM</v>
      </c>
      <c r="V3459" s="163">
        <v>0.69791666666666663</v>
      </c>
      <c r="AA3459" s="165" t="str">
        <f t="shared" ref="AA3459:AA3522" si="217">IF(ISBLANK($V3459), "", _xlfn.IFNA($V3459 + _xlfn.IFNA( VLOOKUP($O3459 &amp; IF(ISBLANK($P3459),"", "-" &amp; $P3459) &amp; IF(ISBLANK($Q3459),"", "-" &amp; $Q3459) &amp; IF(ISBLANK($R3459),"", "-" &amp; $R3459) &amp; IF(ISBLANK($S3459),"", "-" &amp; $S3459) &amp; IF(ISBLANK($T3459),"", "-" &amp; $T3459),TravelTime,8,FALSE), VLOOKUP($T3459 &amp; IF(ISBLANK($S3459),"", "-" &amp; $S3459) &amp; IF(ISBLANK($R3459),"", "-" &amp; $R3459) &amp; IF(ISBLANK($Q3459),"", "-" &amp; $Q3459) &amp; IF(ISBLANK($P3459),"", "-" &amp; $P3459) &amp; IF(ISBLANK($O3459),"", "-" &amp; $O3459),TravelTime,8,FALSE)) / 1440, ""))</f>
        <v/>
      </c>
      <c r="AB3459" t="str">
        <f t="shared" ref="AB3459:AB3522" si="218">IF(AND(LEN($A3459)&lt;&gt;0,LEN($A3459)&lt;&gt;0),$A3459,$AB3458)</f>
        <v>QPM</v>
      </c>
      <c r="AC3459" t="str">
        <f t="shared" ref="AC3459:AC3522" si="219">IF(AND(LEN($J3459)&lt;&gt;0,LEN($B3459)&lt;&gt;0),$J3459,$AC3458)</f>
        <v>GA09U-5812</v>
      </c>
      <c r="AD3459" t="str">
        <f>_xlfn.IFNA(VLOOKUP(PrivateSchedule[[#This Row],[ow]],RTARoutes[[StageCodes]:[RouteID]],6,FALSE), VLOOKUP(PrivateSchedule[[#This Row],[re]],RTARoutes[[StageCodes]:[RouteID]],6,FALSE))</f>
        <v>PVT158</v>
      </c>
      <c r="AE3459" t="str" cm="1">
        <f t="array" ref="AE3459">_xlfn.IFS( NOT(ISNA(VLOOKUP(PrivateSchedule[[#This Row],[ow]],RTARoutes[[StageCodes]:[RouteID]],6,FALSE))), "O",  NOT(ISNA(VLOOKUP(PrivateSchedule[[#This Row],[re]],RTARoutes[[StageCodes]:[RouteID]],6,FALSE))), "R")</f>
        <v>R</v>
      </c>
      <c r="AF3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60" spans="2:33">
      <c r="O3460" s="171" t="s">
        <v>1048</v>
      </c>
      <c r="T3460" s="173" t="s">
        <v>1890</v>
      </c>
      <c r="U3460" t="str">
        <f t="shared" si="216"/>
        <v>CURCHOREM-MARGAO</v>
      </c>
      <c r="V3460" s="163">
        <v>0.71527777777777779</v>
      </c>
      <c r="AA3460" s="165" t="str">
        <f t="shared" si="217"/>
        <v/>
      </c>
      <c r="AB3460" t="str">
        <f t="shared" si="218"/>
        <v>QPM</v>
      </c>
      <c r="AC3460" t="str">
        <f t="shared" si="219"/>
        <v>GA09U-5812</v>
      </c>
      <c r="AD3460" t="str">
        <f>_xlfn.IFNA(VLOOKUP(PrivateSchedule[[#This Row],[ow]],RTARoutes[[StageCodes]:[RouteID]],6,FALSE), VLOOKUP(PrivateSchedule[[#This Row],[re]],RTARoutes[[StageCodes]:[RouteID]],6,FALSE))</f>
        <v>PVT132</v>
      </c>
      <c r="AE3460" t="str" cm="1">
        <f t="array" ref="AE3460">_xlfn.IFS( NOT(ISNA(VLOOKUP(PrivateSchedule[[#This Row],[ow]],RTARoutes[[StageCodes]:[RouteID]],6,FALSE))), "O",  NOT(ISNA(VLOOKUP(PrivateSchedule[[#This Row],[re]],RTARoutes[[StageCodes]:[RouteID]],6,FALSE))), "R")</f>
        <v>O</v>
      </c>
      <c r="AF3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61" spans="2:33">
      <c r="O3461" s="171" t="s">
        <v>1890</v>
      </c>
      <c r="T3461" s="173" t="s">
        <v>1535</v>
      </c>
      <c r="U3461" t="str">
        <f t="shared" si="216"/>
        <v>MARGAO-KALAY</v>
      </c>
      <c r="V3461" s="163">
        <v>0.79166666666666663</v>
      </c>
      <c r="AA3461" s="165" t="str">
        <f t="shared" si="217"/>
        <v/>
      </c>
      <c r="AB3461" t="str">
        <f t="shared" si="218"/>
        <v>QPM</v>
      </c>
      <c r="AC3461" t="str">
        <f t="shared" si="219"/>
        <v>GA09U-5812</v>
      </c>
      <c r="AD3461" t="e">
        <f>_xlfn.IFNA(VLOOKUP(PrivateSchedule[[#This Row],[ow]],RTARoutes[[StageCodes]:[RouteID]],6,FALSE), VLOOKUP(PrivateSchedule[[#This Row],[re]],RTARoutes[[StageCodes]:[RouteID]],6,FALSE))</f>
        <v>#N/A</v>
      </c>
      <c r="AE3461" t="e" cm="1">
        <f t="array" ref="AE3461">_xlfn.IFS( NOT(ISNA(VLOOKUP(PrivateSchedule[[#This Row],[ow]],RTARoutes[[StageCodes]:[RouteID]],6,FALSE))), "O",  NOT(ISNA(VLOOKUP(PrivateSchedule[[#This Row],[re]],RTARoutes[[StageCodes]:[RouteID]],6,FALSE))), "R")</f>
        <v>#N/A</v>
      </c>
      <c r="AF3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3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3462" spans="2:33">
      <c r="B3462" s="171" t="s">
        <v>4702</v>
      </c>
      <c r="C3462" s="172" t="s">
        <v>4703</v>
      </c>
      <c r="E3462" s="176">
        <v>44034</v>
      </c>
      <c r="F3462" s="177" t="s">
        <v>4704</v>
      </c>
      <c r="G3462" s="171" t="s">
        <v>4705</v>
      </c>
      <c r="J3462" s="171" t="s">
        <v>4706</v>
      </c>
      <c r="L3462" s="172" t="s">
        <v>16</v>
      </c>
      <c r="M3462" s="198">
        <v>28</v>
      </c>
      <c r="N3462" s="199">
        <v>11</v>
      </c>
      <c r="O3462" s="171" t="s">
        <v>1535</v>
      </c>
      <c r="T3462" s="173" t="s">
        <v>2586</v>
      </c>
      <c r="U3462" t="str">
        <f t="shared" si="216"/>
        <v>KALAY-SANGUEM</v>
      </c>
      <c r="V3462" s="163">
        <v>0.2951388888888889</v>
      </c>
      <c r="AA3462" s="165" t="str">
        <f t="shared" si="217"/>
        <v/>
      </c>
      <c r="AB3462" t="str">
        <f t="shared" si="218"/>
        <v>QPM</v>
      </c>
      <c r="AC3462" t="str">
        <f t="shared" si="219"/>
        <v>GA09U-0575</v>
      </c>
      <c r="AD3462" t="str">
        <f>_xlfn.IFNA(VLOOKUP(PrivateSchedule[[#This Row],[ow]],RTARoutes[[StageCodes]:[RouteID]],6,FALSE), VLOOKUP(PrivateSchedule[[#This Row],[re]],RTARoutes[[StageCodes]:[RouteID]],6,FALSE))</f>
        <v>PVT225</v>
      </c>
      <c r="AE3462" t="str" cm="1">
        <f t="array" ref="AE3462">_xlfn.IFS( NOT(ISNA(VLOOKUP(PrivateSchedule[[#This Row],[ow]],RTARoutes[[StageCodes]:[RouteID]],6,FALSE))), "O",  NOT(ISNA(VLOOKUP(PrivateSchedule[[#This Row],[re]],RTARoutes[[StageCodes]:[RouteID]],6,FALSE))), "R")</f>
        <v>O</v>
      </c>
      <c r="AF3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463" spans="2:33">
      <c r="O3463" s="171" t="s">
        <v>2586</v>
      </c>
      <c r="T3463" s="173" t="s">
        <v>1890</v>
      </c>
      <c r="U3463" t="str">
        <f t="shared" si="216"/>
        <v>SANGUEM-MARGAO</v>
      </c>
      <c r="V3463" s="163">
        <v>0.32291666666666669</v>
      </c>
      <c r="AA3463" s="165" t="str">
        <f t="shared" si="217"/>
        <v/>
      </c>
      <c r="AB3463" t="str">
        <f t="shared" si="218"/>
        <v>QPM</v>
      </c>
      <c r="AC3463" t="str">
        <f t="shared" si="219"/>
        <v>GA09U-0575</v>
      </c>
      <c r="AD3463" t="str">
        <f>_xlfn.IFNA(VLOOKUP(PrivateSchedule[[#This Row],[ow]],RTARoutes[[StageCodes]:[RouteID]],6,FALSE), VLOOKUP(PrivateSchedule[[#This Row],[re]],RTARoutes[[StageCodes]:[RouteID]],6,FALSE))</f>
        <v>PVT327</v>
      </c>
      <c r="AE3463" t="str" cm="1">
        <f t="array" ref="AE3463">_xlfn.IFS( NOT(ISNA(VLOOKUP(PrivateSchedule[[#This Row],[ow]],RTARoutes[[StageCodes]:[RouteID]],6,FALSE))), "O",  NOT(ISNA(VLOOKUP(PrivateSchedule[[#This Row],[re]],RTARoutes[[StageCodes]:[RouteID]],6,FALSE))), "R")</f>
        <v>R</v>
      </c>
      <c r="AF3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SGM-*MRG</v>
      </c>
      <c r="AG3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MRG-*SGM</v>
      </c>
    </row>
    <row r="3464" spans="2:33">
      <c r="O3464" s="171" t="s">
        <v>1890</v>
      </c>
      <c r="T3464" s="173" t="s">
        <v>1535</v>
      </c>
      <c r="U3464" t="str">
        <f t="shared" si="216"/>
        <v>MARGAO-KALAY</v>
      </c>
      <c r="V3464" s="163">
        <v>0.37847222222222221</v>
      </c>
      <c r="AA3464" s="165" t="str">
        <f t="shared" si="217"/>
        <v/>
      </c>
      <c r="AB3464" t="str">
        <f t="shared" si="218"/>
        <v>QPM</v>
      </c>
      <c r="AC3464" t="str">
        <f t="shared" si="219"/>
        <v>GA09U-0575</v>
      </c>
      <c r="AD3464" t="e">
        <f>_xlfn.IFNA(VLOOKUP(PrivateSchedule[[#This Row],[ow]],RTARoutes[[StageCodes]:[RouteID]],6,FALSE), VLOOKUP(PrivateSchedule[[#This Row],[re]],RTARoutes[[StageCodes]:[RouteID]],6,FALSE))</f>
        <v>#N/A</v>
      </c>
      <c r="AE3464" t="e" cm="1">
        <f t="array" ref="AE3464">_xlfn.IFS( NOT(ISNA(VLOOKUP(PrivateSchedule[[#This Row],[ow]],RTARoutes[[StageCodes]:[RouteID]],6,FALSE))), "O",  NOT(ISNA(VLOOKUP(PrivateSchedule[[#This Row],[re]],RTARoutes[[StageCodes]:[RouteID]],6,FALSE))), "R")</f>
        <v>#N/A</v>
      </c>
      <c r="AF3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3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3465" spans="2:33">
      <c r="O3465" s="171" t="s">
        <v>1535</v>
      </c>
      <c r="T3465" s="173" t="s">
        <v>2586</v>
      </c>
      <c r="U3465" t="str">
        <f t="shared" si="216"/>
        <v>KALAY-SANGUEM</v>
      </c>
      <c r="V3465" s="163">
        <v>0.46875</v>
      </c>
      <c r="AA3465" s="165" t="str">
        <f t="shared" si="217"/>
        <v/>
      </c>
      <c r="AB3465" t="str">
        <f t="shared" si="218"/>
        <v>QPM</v>
      </c>
      <c r="AC3465" t="str">
        <f t="shared" si="219"/>
        <v>GA09U-0575</v>
      </c>
      <c r="AD3465" t="str">
        <f>_xlfn.IFNA(VLOOKUP(PrivateSchedule[[#This Row],[ow]],RTARoutes[[StageCodes]:[RouteID]],6,FALSE), VLOOKUP(PrivateSchedule[[#This Row],[re]],RTARoutes[[StageCodes]:[RouteID]],6,FALSE))</f>
        <v>PVT225</v>
      </c>
      <c r="AE3465" t="str" cm="1">
        <f t="array" ref="AE3465">_xlfn.IFS( NOT(ISNA(VLOOKUP(PrivateSchedule[[#This Row],[ow]],RTARoutes[[StageCodes]:[RouteID]],6,FALSE))), "O",  NOT(ISNA(VLOOKUP(PrivateSchedule[[#This Row],[re]],RTARoutes[[StageCodes]:[RouteID]],6,FALSE))), "R")</f>
        <v>O</v>
      </c>
      <c r="AF3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KLY-*SGM</v>
      </c>
      <c r="AG3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SGM-*KLY</v>
      </c>
    </row>
    <row r="3466" spans="2:33">
      <c r="O3466" s="171" t="s">
        <v>2586</v>
      </c>
      <c r="T3466" s="173" t="s">
        <v>1048</v>
      </c>
      <c r="U3466" t="str">
        <f t="shared" si="216"/>
        <v>SANGUEM-CURCHOREM</v>
      </c>
      <c r="V3466" s="163">
        <v>0.48958333333333331</v>
      </c>
      <c r="AA3466" s="165" t="str">
        <f t="shared" si="217"/>
        <v/>
      </c>
      <c r="AB3466" t="str">
        <f t="shared" si="218"/>
        <v>QPM</v>
      </c>
      <c r="AC3466" t="str">
        <f t="shared" si="219"/>
        <v>GA09U-0575</v>
      </c>
      <c r="AD3466" t="str">
        <f>_xlfn.IFNA(VLOOKUP(PrivateSchedule[[#This Row],[ow]],RTARoutes[[StageCodes]:[RouteID]],6,FALSE), VLOOKUP(PrivateSchedule[[#This Row],[re]],RTARoutes[[StageCodes]:[RouteID]],6,FALSE))</f>
        <v>PVT158</v>
      </c>
      <c r="AE3466" t="str" cm="1">
        <f t="array" ref="AE3466">_xlfn.IFS( NOT(ISNA(VLOOKUP(PrivateSchedule[[#This Row],[ow]],RTARoutes[[StageCodes]:[RouteID]],6,FALSE))), "O",  NOT(ISNA(VLOOKUP(PrivateSchedule[[#This Row],[re]],RTARoutes[[StageCodes]:[RouteID]],6,FALSE))), "R")</f>
        <v>R</v>
      </c>
      <c r="AF3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67" spans="2:33">
      <c r="O3467" s="171" t="s">
        <v>1048</v>
      </c>
      <c r="U3467" t="str">
        <f t="shared" si="216"/>
        <v>CURCHOREM</v>
      </c>
      <c r="V3467" s="163">
        <v>0.50347222222222221</v>
      </c>
      <c r="AA3467" s="165" t="str">
        <f t="shared" si="217"/>
        <v/>
      </c>
      <c r="AB3467" t="str">
        <f t="shared" si="218"/>
        <v>QPM</v>
      </c>
      <c r="AC3467" t="str">
        <f t="shared" si="219"/>
        <v>GA09U-0575</v>
      </c>
      <c r="AD3467" t="str">
        <f>_xlfn.IFNA(VLOOKUP(PrivateSchedule[[#This Row],[ow]],RTARoutes[[StageCodes]:[RouteID]],6,FALSE), VLOOKUP(PrivateSchedule[[#This Row],[re]],RTARoutes[[StageCodes]:[RouteID]],6,FALSE))</f>
        <v>PVT132</v>
      </c>
      <c r="AE3467" t="str" cm="1">
        <f t="array" ref="AE3467">_xlfn.IFS( NOT(ISNA(VLOOKUP(PrivateSchedule[[#This Row],[ow]],RTARoutes[[StageCodes]:[RouteID]],6,FALSE))), "O",  NOT(ISNA(VLOOKUP(PrivateSchedule[[#This Row],[re]],RTARoutes[[StageCodes]:[RouteID]],6,FALSE))), "R")</f>
        <v>O</v>
      </c>
      <c r="AF3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</v>
      </c>
      <c r="AG3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-*CUR</v>
      </c>
    </row>
    <row r="3468" spans="2:33">
      <c r="O3468" s="171" t="s">
        <v>1048</v>
      </c>
      <c r="T3468" s="173" t="s">
        <v>1890</v>
      </c>
      <c r="U3468" t="str">
        <f t="shared" si="216"/>
        <v>CURCHOREM-MARGAO</v>
      </c>
      <c r="V3468" s="163">
        <v>0.6</v>
      </c>
      <c r="AA3468" s="165" t="str">
        <f t="shared" si="217"/>
        <v/>
      </c>
      <c r="AB3468" t="str">
        <f t="shared" si="218"/>
        <v>QPM</v>
      </c>
      <c r="AC3468" t="str">
        <f t="shared" si="219"/>
        <v>GA09U-0575</v>
      </c>
      <c r="AD3468" t="str">
        <f>_xlfn.IFNA(VLOOKUP(PrivateSchedule[[#This Row],[ow]],RTARoutes[[StageCodes]:[RouteID]],6,FALSE), VLOOKUP(PrivateSchedule[[#This Row],[re]],RTARoutes[[StageCodes]:[RouteID]],6,FALSE))</f>
        <v>PVT132</v>
      </c>
      <c r="AE3468" t="str" cm="1">
        <f t="array" ref="AE3468">_xlfn.IFS( NOT(ISNA(VLOOKUP(PrivateSchedule[[#This Row],[ow]],RTARoutes[[StageCodes]:[RouteID]],6,FALSE))), "O",  NOT(ISNA(VLOOKUP(PrivateSchedule[[#This Row],[re]],RTARoutes[[StageCodes]:[RouteID]],6,FALSE))), "R")</f>
        <v>O</v>
      </c>
      <c r="AF3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69" spans="2:33">
      <c r="O3469" s="171" t="s">
        <v>1890</v>
      </c>
      <c r="T3469" s="173" t="s">
        <v>2586</v>
      </c>
      <c r="U3469" t="str">
        <f t="shared" si="216"/>
        <v>MARGAO-SANGUEM</v>
      </c>
      <c r="V3469" s="163">
        <v>0.64236111111111116</v>
      </c>
      <c r="AA3469" s="165" t="str">
        <f t="shared" si="217"/>
        <v/>
      </c>
      <c r="AB3469" t="str">
        <f t="shared" si="218"/>
        <v>QPM</v>
      </c>
      <c r="AC3469" t="str">
        <f t="shared" si="219"/>
        <v>GA09U-0575</v>
      </c>
      <c r="AD3469" t="str">
        <f>_xlfn.IFNA(VLOOKUP(PrivateSchedule[[#This Row],[ow]],RTARoutes[[StageCodes]:[RouteID]],6,FALSE), VLOOKUP(PrivateSchedule[[#This Row],[re]],RTARoutes[[StageCodes]:[RouteID]],6,FALSE))</f>
        <v>PVT327</v>
      </c>
      <c r="AE3469" t="str" cm="1">
        <f t="array" ref="AE3469">_xlfn.IFS( NOT(ISNA(VLOOKUP(PrivateSchedule[[#This Row],[ow]],RTARoutes[[StageCodes]:[RouteID]],6,FALSE))), "O",  NOT(ISNA(VLOOKUP(PrivateSchedule[[#This Row],[re]],RTARoutes[[StageCodes]:[RouteID]],6,FALSE))), "R")</f>
        <v>O</v>
      </c>
      <c r="AF3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MRG-*SGM</v>
      </c>
      <c r="AG3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SGM-*MRG</v>
      </c>
    </row>
    <row r="3470" spans="2:33">
      <c r="O3470" s="171" t="s">
        <v>2586</v>
      </c>
      <c r="T3470" s="173" t="s">
        <v>1048</v>
      </c>
      <c r="U3470" t="str">
        <f t="shared" si="216"/>
        <v>SANGUEM-CURCHOREM</v>
      </c>
      <c r="V3470" s="163">
        <v>0.69791666666666663</v>
      </c>
      <c r="AA3470" s="165" t="str">
        <f t="shared" si="217"/>
        <v/>
      </c>
      <c r="AB3470" t="str">
        <f t="shared" si="218"/>
        <v>QPM</v>
      </c>
      <c r="AC3470" t="str">
        <f t="shared" si="219"/>
        <v>GA09U-0575</v>
      </c>
      <c r="AD3470" t="str">
        <f>_xlfn.IFNA(VLOOKUP(PrivateSchedule[[#This Row],[ow]],RTARoutes[[StageCodes]:[RouteID]],6,FALSE), VLOOKUP(PrivateSchedule[[#This Row],[re]],RTARoutes[[StageCodes]:[RouteID]],6,FALSE))</f>
        <v>PVT158</v>
      </c>
      <c r="AE3470" t="str" cm="1">
        <f t="array" ref="AE3470">_xlfn.IFS( NOT(ISNA(VLOOKUP(PrivateSchedule[[#This Row],[ow]],RTARoutes[[StageCodes]:[RouteID]],6,FALSE))), "O",  NOT(ISNA(VLOOKUP(PrivateSchedule[[#This Row],[re]],RTARoutes[[StageCodes]:[RouteID]],6,FALSE))), "R")</f>
        <v>R</v>
      </c>
      <c r="AF3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SGM-*CUR</v>
      </c>
      <c r="AG3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CUR-*SGM</v>
      </c>
    </row>
    <row r="3471" spans="2:33">
      <c r="O3471" s="171" t="s">
        <v>1048</v>
      </c>
      <c r="T3471" s="173" t="s">
        <v>1890</v>
      </c>
      <c r="U3471" t="str">
        <f t="shared" si="216"/>
        <v>CURCHOREM-MARGAO</v>
      </c>
      <c r="V3471" s="163">
        <v>0.71527777777777779</v>
      </c>
      <c r="AA3471" s="165" t="str">
        <f t="shared" si="217"/>
        <v/>
      </c>
      <c r="AB3471" t="str">
        <f t="shared" si="218"/>
        <v>QPM</v>
      </c>
      <c r="AC3471" t="str">
        <f t="shared" si="219"/>
        <v>GA09U-0575</v>
      </c>
      <c r="AD3471" t="str">
        <f>_xlfn.IFNA(VLOOKUP(PrivateSchedule[[#This Row],[ow]],RTARoutes[[StageCodes]:[RouteID]],6,FALSE), VLOOKUP(PrivateSchedule[[#This Row],[re]],RTARoutes[[StageCodes]:[RouteID]],6,FALSE))</f>
        <v>PVT132</v>
      </c>
      <c r="AE3471" t="str" cm="1">
        <f t="array" ref="AE3471">_xlfn.IFS( NOT(ISNA(VLOOKUP(PrivateSchedule[[#This Row],[ow]],RTARoutes[[StageCodes]:[RouteID]],6,FALSE))), "O",  NOT(ISNA(VLOOKUP(PrivateSchedule[[#This Row],[re]],RTARoutes[[StageCodes]:[RouteID]],6,FALSE))), "R")</f>
        <v>O</v>
      </c>
      <c r="AF3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CUR-*MRG</v>
      </c>
      <c r="AG3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MRG-*CUR</v>
      </c>
    </row>
    <row r="3472" spans="2:33">
      <c r="O3472" s="171" t="s">
        <v>1890</v>
      </c>
      <c r="T3472" s="173" t="s">
        <v>1535</v>
      </c>
      <c r="U3472" t="str">
        <f t="shared" si="216"/>
        <v>MARGAO-KALAY</v>
      </c>
      <c r="V3472" s="163">
        <v>0.79166666666666663</v>
      </c>
      <c r="AA3472" s="165" t="str">
        <f t="shared" si="217"/>
        <v/>
      </c>
      <c r="AB3472" t="str">
        <f t="shared" si="218"/>
        <v>QPM</v>
      </c>
      <c r="AC3472" t="str">
        <f t="shared" si="219"/>
        <v>GA09U-0575</v>
      </c>
      <c r="AD3472" t="e">
        <f>_xlfn.IFNA(VLOOKUP(PrivateSchedule[[#This Row],[ow]],RTARoutes[[StageCodes]:[RouteID]],6,FALSE), VLOOKUP(PrivateSchedule[[#This Row],[re]],RTARoutes[[StageCodes]:[RouteID]],6,FALSE))</f>
        <v>#N/A</v>
      </c>
      <c r="AE3472" t="e" cm="1">
        <f t="array" ref="AE3472">_xlfn.IFS( NOT(ISNA(VLOOKUP(PrivateSchedule[[#This Row],[ow]],RTARoutes[[StageCodes]:[RouteID]],6,FALSE))), "O",  NOT(ISNA(VLOOKUP(PrivateSchedule[[#This Row],[re]],RTARoutes[[StageCodes]:[RouteID]],6,FALSE))), "R")</f>
        <v>#N/A</v>
      </c>
      <c r="AF3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MRG-*KLY</v>
      </c>
      <c r="AG3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KLY-*MRG</v>
      </c>
    </row>
    <row r="3473" spans="1:33">
      <c r="A3473" t="s">
        <v>1890</v>
      </c>
      <c r="C3473" s="172" t="s">
        <v>4707</v>
      </c>
      <c r="J3473" s="171" t="s">
        <v>4708</v>
      </c>
      <c r="O3473" s="171" t="s">
        <v>478</v>
      </c>
      <c r="T3473" s="173" t="s">
        <v>1890</v>
      </c>
      <c r="U3473" t="str">
        <f t="shared" si="216"/>
        <v>AGONDA CHRC-MARGAO</v>
      </c>
      <c r="V3473" s="163">
        <v>0.30555555555555558</v>
      </c>
      <c r="AA3473" s="165" t="str">
        <f t="shared" si="217"/>
        <v/>
      </c>
      <c r="AB3473" t="str">
        <f t="shared" si="218"/>
        <v>MRG</v>
      </c>
      <c r="AC3473" t="str">
        <f t="shared" si="219"/>
        <v>GA09U-0575</v>
      </c>
      <c r="AD3473" t="str">
        <f>_xlfn.IFNA(VLOOKUP(PrivateSchedule[[#This Row],[ow]],RTARoutes[[StageCodes]:[RouteID]],6,FALSE), VLOOKUP(PrivateSchedule[[#This Row],[re]],RTARoutes[[StageCodes]:[RouteID]],6,FALSE))</f>
        <v>PVT10</v>
      </c>
      <c r="AE3473" t="str" cm="1">
        <f t="array" ref="AE3473">_xlfn.IFS( NOT(ISNA(VLOOKUP(PrivateSchedule[[#This Row],[ow]],RTARoutes[[StageCodes]:[RouteID]],6,FALSE))), "O",  NOT(ISNA(VLOOKUP(PrivateSchedule[[#This Row],[re]],RTARoutes[[StageCodes]:[RouteID]],6,FALSE))), "R")</f>
        <v>O</v>
      </c>
      <c r="AF3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AGD-*MRG</v>
      </c>
      <c r="AG3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MRG-*AGD</v>
      </c>
    </row>
    <row r="3474" spans="1:33">
      <c r="O3474" s="171" t="s">
        <v>1890</v>
      </c>
      <c r="P3474" s="172" t="s">
        <v>752</v>
      </c>
      <c r="T3474" s="173" t="s">
        <v>877</v>
      </c>
      <c r="U3474" t="str">
        <f t="shared" si="216"/>
        <v>MARGAO-BETUL-CANACONA</v>
      </c>
      <c r="V3474" s="163">
        <v>0.44791666666666669</v>
      </c>
      <c r="AA3474" s="165" t="str">
        <f t="shared" si="217"/>
        <v/>
      </c>
      <c r="AB3474" t="str">
        <f t="shared" si="218"/>
        <v>MRG</v>
      </c>
      <c r="AC3474" t="str">
        <f t="shared" si="219"/>
        <v>GA09U-0575</v>
      </c>
      <c r="AD3474" t="e">
        <f>_xlfn.IFNA(VLOOKUP(PrivateSchedule[[#This Row],[ow]],RTARoutes[[StageCodes]:[RouteID]],6,FALSE), VLOOKUP(PrivateSchedule[[#This Row],[re]],RTARoutes[[StageCodes]:[RouteID]],6,FALSE))</f>
        <v>#N/A</v>
      </c>
      <c r="AE3474" t="e" cm="1">
        <f t="array" ref="AE3474">_xlfn.IFS( NOT(ISNA(VLOOKUP(PrivateSchedule[[#This Row],[ow]],RTARoutes[[StageCodes]:[RouteID]],6,FALSE))), "O",  NOT(ISNA(VLOOKUP(PrivateSchedule[[#This Row],[re]],RTARoutes[[StageCodes]:[RouteID]],6,FALSE))), "R")</f>
        <v>#N/A</v>
      </c>
      <c r="AF3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MRG-*BTL-*CNC</v>
      </c>
      <c r="AG3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CNC-*BTL-*MRG</v>
      </c>
    </row>
    <row r="3475" spans="1:33">
      <c r="O3475" s="171" t="s">
        <v>877</v>
      </c>
      <c r="T3475" s="173" t="s">
        <v>1890</v>
      </c>
      <c r="U3475" t="str">
        <f t="shared" si="216"/>
        <v>CANACONA-MARGAO</v>
      </c>
      <c r="V3475" s="163">
        <v>0.59375</v>
      </c>
      <c r="AA3475" s="165" t="str">
        <f t="shared" si="217"/>
        <v/>
      </c>
      <c r="AB3475" t="str">
        <f t="shared" si="218"/>
        <v>MRG</v>
      </c>
      <c r="AC3475" t="str">
        <f t="shared" si="219"/>
        <v>GA09U-0575</v>
      </c>
      <c r="AD3475" t="str">
        <f>_xlfn.IFNA(VLOOKUP(PrivateSchedule[[#This Row],[ow]],RTARoutes[[StageCodes]:[RouteID]],6,FALSE), VLOOKUP(PrivateSchedule[[#This Row],[re]],RTARoutes[[StageCodes]:[RouteID]],6,FALSE))</f>
        <v>PVT109</v>
      </c>
      <c r="AE3475" t="str" cm="1">
        <f t="array" ref="AE3475">_xlfn.IFS( NOT(ISNA(VLOOKUP(PrivateSchedule[[#This Row],[ow]],RTARoutes[[StageCodes]:[RouteID]],6,FALSE))), "O",  NOT(ISNA(VLOOKUP(PrivateSchedule[[#This Row],[re]],RTARoutes[[StageCodes]:[RouteID]],6,FALSE))), "R")</f>
        <v>R</v>
      </c>
      <c r="AF3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CNC-*MRG</v>
      </c>
      <c r="AG3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MRG-*CNC</v>
      </c>
    </row>
    <row r="3476" spans="1:33">
      <c r="O3476" s="171" t="s">
        <v>1890</v>
      </c>
      <c r="P3476" s="172" t="s">
        <v>752</v>
      </c>
      <c r="T3476" s="173" t="s">
        <v>478</v>
      </c>
      <c r="U3476" t="str">
        <f t="shared" si="216"/>
        <v>MARGAO-BETUL-AGONDA CHRC</v>
      </c>
      <c r="V3476" s="163">
        <v>0.73263888888888884</v>
      </c>
      <c r="AA3476" s="165" t="str">
        <f t="shared" si="217"/>
        <v/>
      </c>
      <c r="AB3476" t="str">
        <f t="shared" si="218"/>
        <v>MRG</v>
      </c>
      <c r="AC3476" t="str">
        <f t="shared" si="219"/>
        <v>GA09U-0575</v>
      </c>
      <c r="AD3476" t="e">
        <f>_xlfn.IFNA(VLOOKUP(PrivateSchedule[[#This Row],[ow]],RTARoutes[[StageCodes]:[RouteID]],6,FALSE), VLOOKUP(PrivateSchedule[[#This Row],[re]],RTARoutes[[StageCodes]:[RouteID]],6,FALSE))</f>
        <v>#N/A</v>
      </c>
      <c r="AE3476" t="e" cm="1">
        <f t="array" ref="AE3476">_xlfn.IFS( NOT(ISNA(VLOOKUP(PrivateSchedule[[#This Row],[ow]],RTARoutes[[StageCodes]:[RouteID]],6,FALSE))), "O",  NOT(ISNA(VLOOKUP(PrivateSchedule[[#This Row],[re]],RTARoutes[[StageCodes]:[RouteID]],6,FALSE))), "R")</f>
        <v>#N/A</v>
      </c>
      <c r="AF3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MRG-*BTL-*AGD</v>
      </c>
      <c r="AG3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AGD-*BTL-*MRG</v>
      </c>
    </row>
    <row r="3477" spans="1:33">
      <c r="C3477" s="172" t="s">
        <v>4709</v>
      </c>
      <c r="J3477" s="171" t="s">
        <v>4710</v>
      </c>
      <c r="O3477" s="171" t="s">
        <v>3590</v>
      </c>
      <c r="T3477" s="173" t="s">
        <v>1890</v>
      </c>
      <c r="U3477" t="str">
        <f t="shared" si="216"/>
        <v>Mirandawado-MARGAO</v>
      </c>
      <c r="V3477" s="163">
        <v>0.25347222222222221</v>
      </c>
      <c r="AA3477" s="165" t="str">
        <f t="shared" si="217"/>
        <v/>
      </c>
      <c r="AB3477" t="str">
        <f t="shared" si="218"/>
        <v>MRG</v>
      </c>
      <c r="AC3477" t="str">
        <f t="shared" si="219"/>
        <v>GA09U-0575</v>
      </c>
      <c r="AD3477" t="e">
        <f>_xlfn.IFNA(VLOOKUP(PrivateSchedule[[#This Row],[ow]],RTARoutes[[StageCodes]:[RouteID]],6,FALSE), VLOOKUP(PrivateSchedule[[#This Row],[re]],RTARoutes[[StageCodes]:[RouteID]],6,FALSE))</f>
        <v>#N/A</v>
      </c>
      <c r="AE3477" t="e" cm="1">
        <f t="array" ref="AE3477">_xlfn.IFS( NOT(ISNA(VLOOKUP(PrivateSchedule[[#This Row],[ow]],RTARoutes[[StageCodes]:[RouteID]],6,FALSE))), "O",  NOT(ISNA(VLOOKUP(PrivateSchedule[[#This Row],[re]],RTARoutes[[StageCodes]:[RouteID]],6,FALSE))), "R")</f>
        <v>#N/A</v>
      </c>
      <c r="AF3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MRO-*MRG</v>
      </c>
      <c r="AG3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MRG-*MRO</v>
      </c>
    </row>
    <row r="3478" spans="1:33">
      <c r="O3478" s="171" t="s">
        <v>1890</v>
      </c>
      <c r="T3478" s="173" t="s">
        <v>421</v>
      </c>
      <c r="U3478" t="str">
        <f t="shared" si="216"/>
        <v>MARGAO-VASCO</v>
      </c>
      <c r="V3478" s="163">
        <v>0.3263888888888889</v>
      </c>
      <c r="AA3478" s="165" t="str">
        <f t="shared" si="217"/>
        <v/>
      </c>
      <c r="AB3478" t="str">
        <f t="shared" si="218"/>
        <v>MRG</v>
      </c>
      <c r="AC3478" t="str">
        <f t="shared" si="219"/>
        <v>GA09U-0575</v>
      </c>
      <c r="AD3478" t="str">
        <f>_xlfn.IFNA(VLOOKUP(PrivateSchedule[[#This Row],[ow]],RTARoutes[[StageCodes]:[RouteID]],6,FALSE), VLOOKUP(PrivateSchedule[[#This Row],[re]],RTARoutes[[StageCodes]:[RouteID]],6,FALSE))</f>
        <v>PVT308</v>
      </c>
      <c r="AE3478" t="str" cm="1">
        <f t="array" ref="AE3478">_xlfn.IFS( NOT(ISNA(VLOOKUP(PrivateSchedule[[#This Row],[ow]],RTARoutes[[StageCodes]:[RouteID]],6,FALSE))), "O",  NOT(ISNA(VLOOKUP(PrivateSchedule[[#This Row],[re]],RTARoutes[[StageCodes]:[RouteID]],6,FALSE))), "R")</f>
        <v>O</v>
      </c>
      <c r="AF3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3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3479" spans="1:33">
      <c r="O3479" s="171" t="s">
        <v>421</v>
      </c>
      <c r="T3479" s="173" t="s">
        <v>1890</v>
      </c>
      <c r="U3479" t="str">
        <f t="shared" si="216"/>
        <v>VASCO-MARGAO</v>
      </c>
      <c r="V3479" s="163">
        <v>0.375</v>
      </c>
      <c r="AA3479" s="165" t="str">
        <f t="shared" si="217"/>
        <v/>
      </c>
      <c r="AB3479" t="str">
        <f t="shared" si="218"/>
        <v>MRG</v>
      </c>
      <c r="AC3479" t="str">
        <f t="shared" si="219"/>
        <v>GA09U-0575</v>
      </c>
      <c r="AD3479" t="str">
        <f>_xlfn.IFNA(VLOOKUP(PrivateSchedule[[#This Row],[ow]],RTARoutes[[StageCodes]:[RouteID]],6,FALSE), VLOOKUP(PrivateSchedule[[#This Row],[re]],RTARoutes[[StageCodes]:[RouteID]],6,FALSE))</f>
        <v>PVT308</v>
      </c>
      <c r="AE3479" t="str" cm="1">
        <f t="array" ref="AE3479">_xlfn.IFS( NOT(ISNA(VLOOKUP(PrivateSchedule[[#This Row],[ow]],RTARoutes[[StageCodes]:[RouteID]],6,FALSE))), "O",  NOT(ISNA(VLOOKUP(PrivateSchedule[[#This Row],[re]],RTARoutes[[StageCodes]:[RouteID]],6,FALSE))), "R")</f>
        <v>R</v>
      </c>
      <c r="AF3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3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3480" spans="1:33">
      <c r="O3480" s="171" t="s">
        <v>1890</v>
      </c>
      <c r="T3480" s="173" t="s">
        <v>861</v>
      </c>
      <c r="U3480" t="str">
        <f t="shared" si="216"/>
        <v>MARGAO-CAB-DE-RAM</v>
      </c>
      <c r="V3480" s="163">
        <v>0.4375</v>
      </c>
      <c r="AA3480" s="165" t="str">
        <f t="shared" si="217"/>
        <v/>
      </c>
      <c r="AB3480" t="str">
        <f t="shared" si="218"/>
        <v>MRG</v>
      </c>
      <c r="AC3480" t="str">
        <f t="shared" si="219"/>
        <v>GA09U-0575</v>
      </c>
      <c r="AD3480" t="str">
        <f>_xlfn.IFNA(VLOOKUP(PrivateSchedule[[#This Row],[ow]],RTARoutes[[StageCodes]:[RouteID]],6,FALSE), VLOOKUP(PrivateSchedule[[#This Row],[re]],RTARoutes[[StageCodes]:[RouteID]],6,FALSE))</f>
        <v>PVT98</v>
      </c>
      <c r="AE3480" t="str" cm="1">
        <f t="array" ref="AE3480">_xlfn.IFS( NOT(ISNA(VLOOKUP(PrivateSchedule[[#This Row],[ow]],RTARoutes[[StageCodes]:[RouteID]],6,FALSE))), "O",  NOT(ISNA(VLOOKUP(PrivateSchedule[[#This Row],[re]],RTARoutes[[StageCodes]:[RouteID]],6,FALSE))), "R")</f>
        <v>O</v>
      </c>
      <c r="AF3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MRG-*CAB</v>
      </c>
      <c r="AG3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CAB-*MRG</v>
      </c>
    </row>
    <row r="3481" spans="1:33">
      <c r="O3481" s="171" t="s">
        <v>861</v>
      </c>
      <c r="T3481" s="173" t="s">
        <v>1890</v>
      </c>
      <c r="U3481" t="str">
        <f t="shared" si="216"/>
        <v>CAB-DE-RAM-MARGAO</v>
      </c>
      <c r="V3481" s="163">
        <v>0.52083333333333337</v>
      </c>
      <c r="AA3481" s="165" t="str">
        <f t="shared" si="217"/>
        <v/>
      </c>
      <c r="AB3481" t="str">
        <f t="shared" si="218"/>
        <v>MRG</v>
      </c>
      <c r="AC3481" t="str">
        <f t="shared" si="219"/>
        <v>GA09U-0575</v>
      </c>
      <c r="AD3481" t="str">
        <f>_xlfn.IFNA(VLOOKUP(PrivateSchedule[[#This Row],[ow]],RTARoutes[[StageCodes]:[RouteID]],6,FALSE), VLOOKUP(PrivateSchedule[[#This Row],[re]],RTARoutes[[StageCodes]:[RouteID]],6,FALSE))</f>
        <v>PVT98</v>
      </c>
      <c r="AE3481" t="str" cm="1">
        <f t="array" ref="AE3481">_xlfn.IFS( NOT(ISNA(VLOOKUP(PrivateSchedule[[#This Row],[ow]],RTARoutes[[StageCodes]:[RouteID]],6,FALSE))), "O",  NOT(ISNA(VLOOKUP(PrivateSchedule[[#This Row],[re]],RTARoutes[[StageCodes]:[RouteID]],6,FALSE))), "R")</f>
        <v>R</v>
      </c>
      <c r="AF3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CAB-*MRG</v>
      </c>
      <c r="AG3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MRG-*CAB</v>
      </c>
    </row>
    <row r="3482" spans="1:33">
      <c r="O3482" s="171" t="s">
        <v>1890</v>
      </c>
      <c r="T3482" s="173" t="s">
        <v>2646</v>
      </c>
      <c r="U3482" t="str">
        <f t="shared" si="216"/>
        <v>MARGAO-SAVORDE TSK</v>
      </c>
      <c r="V3482" s="163">
        <v>0.57638888888888884</v>
      </c>
      <c r="AA3482" s="165" t="str">
        <f t="shared" si="217"/>
        <v/>
      </c>
      <c r="AB3482" t="str">
        <f t="shared" si="218"/>
        <v>MRG</v>
      </c>
      <c r="AC3482" t="str">
        <f t="shared" si="219"/>
        <v>GA09U-0575</v>
      </c>
      <c r="AD3482" t="str">
        <f>_xlfn.IFNA(VLOOKUP(PrivateSchedule[[#This Row],[ow]],RTARoutes[[StageCodes]:[RouteID]],6,FALSE), VLOOKUP(PrivateSchedule[[#This Row],[re]],RTARoutes[[StageCodes]:[RouteID]],6,FALSE))</f>
        <v>PVT311</v>
      </c>
      <c r="AE3482" t="str" cm="1">
        <f t="array" ref="AE3482">_xlfn.IFS( NOT(ISNA(VLOOKUP(PrivateSchedule[[#This Row],[ow]],RTARoutes[[StageCodes]:[RouteID]],6,FALSE))), "O",  NOT(ISNA(VLOOKUP(PrivateSchedule[[#This Row],[re]],RTARoutes[[StageCodes]:[RouteID]],6,FALSE))), "R")</f>
        <v>O</v>
      </c>
      <c r="AF3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3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3483" spans="1:33">
      <c r="O3483" s="171" t="s">
        <v>2646</v>
      </c>
      <c r="T3483" s="173" t="s">
        <v>1890</v>
      </c>
      <c r="U3483" t="str">
        <f t="shared" si="216"/>
        <v>SAVORDE TSK-MARGAO</v>
      </c>
      <c r="V3483" s="163">
        <v>0.62152777777777779</v>
      </c>
      <c r="AA3483" s="165" t="str">
        <f t="shared" si="217"/>
        <v/>
      </c>
      <c r="AB3483" t="str">
        <f t="shared" si="218"/>
        <v>MRG</v>
      </c>
      <c r="AC3483" t="str">
        <f t="shared" si="219"/>
        <v>GA09U-0575</v>
      </c>
      <c r="AD3483" t="str">
        <f>_xlfn.IFNA(VLOOKUP(PrivateSchedule[[#This Row],[ow]],RTARoutes[[StageCodes]:[RouteID]],6,FALSE), VLOOKUP(PrivateSchedule[[#This Row],[re]],RTARoutes[[StageCodes]:[RouteID]],6,FALSE))</f>
        <v>PVT311</v>
      </c>
      <c r="AE3483" t="str" cm="1">
        <f t="array" ref="AE3483">_xlfn.IFS( NOT(ISNA(VLOOKUP(PrivateSchedule[[#This Row],[ow]],RTARoutes[[StageCodes]:[RouteID]],6,FALSE))), "O",  NOT(ISNA(VLOOKUP(PrivateSchedule[[#This Row],[re]],RTARoutes[[StageCodes]:[RouteID]],6,FALSE))), "R")</f>
        <v>R</v>
      </c>
      <c r="AF3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3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3484" spans="1:33">
      <c r="O3484" s="171" t="s">
        <v>1890</v>
      </c>
      <c r="T3484" s="173" t="s">
        <v>478</v>
      </c>
      <c r="U3484" t="str">
        <f t="shared" si="216"/>
        <v>MARGAO-AGONDA CHRC</v>
      </c>
      <c r="V3484" s="163">
        <v>0.73263888888888884</v>
      </c>
      <c r="AA3484" s="165" t="str">
        <f t="shared" si="217"/>
        <v/>
      </c>
      <c r="AB3484" t="str">
        <f t="shared" si="218"/>
        <v>MRG</v>
      </c>
      <c r="AC3484" t="str">
        <f t="shared" si="219"/>
        <v>GA09U-0575</v>
      </c>
      <c r="AD3484" t="str">
        <f>_xlfn.IFNA(VLOOKUP(PrivateSchedule[[#This Row],[ow]],RTARoutes[[StageCodes]:[RouteID]],6,FALSE), VLOOKUP(PrivateSchedule[[#This Row],[re]],RTARoutes[[StageCodes]:[RouteID]],6,FALSE))</f>
        <v>PVT10</v>
      </c>
      <c r="AE3484" t="str" cm="1">
        <f t="array" ref="AE3484">_xlfn.IFS( NOT(ISNA(VLOOKUP(PrivateSchedule[[#This Row],[ow]],RTARoutes[[StageCodes]:[RouteID]],6,FALSE))), "O",  NOT(ISNA(VLOOKUP(PrivateSchedule[[#This Row],[re]],RTARoutes[[StageCodes]:[RouteID]],6,FALSE))), "R")</f>
        <v>R</v>
      </c>
      <c r="AF3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MRG-*AGD</v>
      </c>
      <c r="AG3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AGD-*MRG</v>
      </c>
    </row>
    <row r="3485" spans="1:33">
      <c r="C3485" s="172" t="s">
        <v>4711</v>
      </c>
      <c r="J3485" s="171" t="s">
        <v>4712</v>
      </c>
      <c r="O3485" s="171" t="s">
        <v>2523</v>
      </c>
      <c r="T3485" s="173" t="s">
        <v>1890</v>
      </c>
      <c r="U3485" t="str">
        <f t="shared" si="216"/>
        <v>SACVAR-MARGAO</v>
      </c>
      <c r="V3485" s="163">
        <v>0.28472222222222221</v>
      </c>
      <c r="AA3485" s="165" t="str">
        <f t="shared" si="217"/>
        <v/>
      </c>
      <c r="AB3485" t="str">
        <f t="shared" si="218"/>
        <v>MRG</v>
      </c>
      <c r="AC3485" t="str">
        <f t="shared" si="219"/>
        <v>GA09U-0575</v>
      </c>
      <c r="AD3485" t="str">
        <f>_xlfn.IFNA(VLOOKUP(PrivateSchedule[[#This Row],[ow]],RTARoutes[[StageCodes]:[RouteID]],6,FALSE), VLOOKUP(PrivateSchedule[[#This Row],[re]],RTARoutes[[StageCodes]:[RouteID]],6,FALSE))</f>
        <v>PVT329</v>
      </c>
      <c r="AE3485" t="str" cm="1">
        <f t="array" ref="AE3485">_xlfn.IFS( NOT(ISNA(VLOOKUP(PrivateSchedule[[#This Row],[ow]],RTARoutes[[StageCodes]:[RouteID]],6,FALSE))), "O",  NOT(ISNA(VLOOKUP(PrivateSchedule[[#This Row],[re]],RTARoutes[[StageCodes]:[RouteID]],6,FALSE))), "R")</f>
        <v>R</v>
      </c>
      <c r="AF3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SAR-*MRG</v>
      </c>
      <c r="AG3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MRG-*SAR</v>
      </c>
    </row>
    <row r="3486" spans="1:33">
      <c r="O3486" s="171" t="s">
        <v>1890</v>
      </c>
      <c r="T3486" s="173" t="s">
        <v>3587</v>
      </c>
      <c r="U3486" t="str">
        <f t="shared" si="216"/>
        <v>MARGAO-Ambaji</v>
      </c>
      <c r="V3486" s="163">
        <v>0.30208333333333331</v>
      </c>
      <c r="AA3486" s="165" t="str">
        <f t="shared" si="217"/>
        <v/>
      </c>
      <c r="AB3486" t="str">
        <f t="shared" si="218"/>
        <v>MRG</v>
      </c>
      <c r="AC3486" t="str">
        <f t="shared" si="219"/>
        <v>GA09U-0575</v>
      </c>
      <c r="AD3486" t="str">
        <f>_xlfn.IFNA(VLOOKUP(PrivateSchedule[[#This Row],[ow]],RTARoutes[[StageCodes]:[RouteID]],6,FALSE), VLOOKUP(PrivateSchedule[[#This Row],[re]],RTARoutes[[StageCodes]:[RouteID]],6,FALSE))</f>
        <v>PVT2</v>
      </c>
      <c r="AE3486" t="str" cm="1">
        <f t="array" ref="AE3486">_xlfn.IFS( NOT(ISNA(VLOOKUP(PrivateSchedule[[#This Row],[ow]],RTARoutes[[StageCodes]:[RouteID]],6,FALSE))), "O",  NOT(ISNA(VLOOKUP(PrivateSchedule[[#This Row],[re]],RTARoutes[[StageCodes]:[RouteID]],6,FALSE))), "R")</f>
        <v>R</v>
      </c>
      <c r="AF3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87" spans="1:33">
      <c r="O3487" s="171" t="s">
        <v>3587</v>
      </c>
      <c r="T3487" s="173" t="s">
        <v>1890</v>
      </c>
      <c r="U3487" t="str">
        <f t="shared" si="216"/>
        <v>Ambaji-MARGAO</v>
      </c>
      <c r="V3487" s="163">
        <v>0.3125</v>
      </c>
      <c r="AA3487" s="165" t="str">
        <f t="shared" si="217"/>
        <v/>
      </c>
      <c r="AB3487" t="str">
        <f t="shared" si="218"/>
        <v>MRG</v>
      </c>
      <c r="AC3487" t="str">
        <f t="shared" si="219"/>
        <v>GA09U-0575</v>
      </c>
      <c r="AD3487" t="str">
        <f>_xlfn.IFNA(VLOOKUP(PrivateSchedule[[#This Row],[ow]],RTARoutes[[StageCodes]:[RouteID]],6,FALSE), VLOOKUP(PrivateSchedule[[#This Row],[re]],RTARoutes[[StageCodes]:[RouteID]],6,FALSE))</f>
        <v>PVT2</v>
      </c>
      <c r="AE3487" t="str" cm="1">
        <f t="array" ref="AE3487">_xlfn.IFS( NOT(ISNA(VLOOKUP(PrivateSchedule[[#This Row],[ow]],RTARoutes[[StageCodes]:[RouteID]],6,FALSE))), "O",  NOT(ISNA(VLOOKUP(PrivateSchedule[[#This Row],[re]],RTARoutes[[StageCodes]:[RouteID]],6,FALSE))), "R")</f>
        <v>O</v>
      </c>
      <c r="AF3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488" spans="1:33">
      <c r="O3488" s="171" t="s">
        <v>1890</v>
      </c>
      <c r="T3488" s="173" t="s">
        <v>3587</v>
      </c>
      <c r="U3488" t="str">
        <f t="shared" si="216"/>
        <v>MARGAO-Ambaji</v>
      </c>
      <c r="V3488" s="163">
        <v>0.33333333333333331</v>
      </c>
      <c r="AA3488" s="165" t="str">
        <f t="shared" si="217"/>
        <v/>
      </c>
      <c r="AB3488" t="str">
        <f t="shared" si="218"/>
        <v>MRG</v>
      </c>
      <c r="AC3488" t="str">
        <f t="shared" si="219"/>
        <v>GA09U-0575</v>
      </c>
      <c r="AD3488" t="str">
        <f>_xlfn.IFNA(VLOOKUP(PrivateSchedule[[#This Row],[ow]],RTARoutes[[StageCodes]:[RouteID]],6,FALSE), VLOOKUP(PrivateSchedule[[#This Row],[re]],RTARoutes[[StageCodes]:[RouteID]],6,FALSE))</f>
        <v>PVT2</v>
      </c>
      <c r="AE3488" t="str" cm="1">
        <f t="array" ref="AE3488">_xlfn.IFS( NOT(ISNA(VLOOKUP(PrivateSchedule[[#This Row],[ow]],RTARoutes[[StageCodes]:[RouteID]],6,FALSE))), "O",  NOT(ISNA(VLOOKUP(PrivateSchedule[[#This Row],[re]],RTARoutes[[StageCodes]:[RouteID]],6,FALSE))), "R")</f>
        <v>R</v>
      </c>
      <c r="AF3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89" spans="15:33">
      <c r="O3489" s="171" t="s">
        <v>3587</v>
      </c>
      <c r="P3489" s="172" t="s">
        <v>3585</v>
      </c>
      <c r="T3489" s="173" t="s">
        <v>1890</v>
      </c>
      <c r="U3489" t="str">
        <f t="shared" si="216"/>
        <v>Ambaji-Virbhat-MARGAO</v>
      </c>
      <c r="V3489" s="163">
        <v>0.34375</v>
      </c>
      <c r="AA3489" s="165" t="str">
        <f t="shared" si="217"/>
        <v/>
      </c>
      <c r="AB3489" t="str">
        <f t="shared" si="218"/>
        <v>MRG</v>
      </c>
      <c r="AC3489" t="str">
        <f t="shared" si="219"/>
        <v>GA09U-0575</v>
      </c>
      <c r="AD3489" t="str">
        <f>_xlfn.IFNA(VLOOKUP(PrivateSchedule[[#This Row],[ow]],RTARoutes[[StageCodes]:[RouteID]],6,FALSE), VLOOKUP(PrivateSchedule[[#This Row],[re]],RTARoutes[[StageCodes]:[RouteID]],6,FALSE))</f>
        <v>PVT3</v>
      </c>
      <c r="AE3489" t="str" cm="1">
        <f t="array" ref="AE3489">_xlfn.IFS( NOT(ISNA(VLOOKUP(PrivateSchedule[[#This Row],[ow]],RTARoutes[[StageCodes]:[RouteID]],6,FALSE))), "O",  NOT(ISNA(VLOOKUP(PrivateSchedule[[#This Row],[re]],RTARoutes[[StageCodes]:[RouteID]],6,FALSE))), "R")</f>
        <v>O</v>
      </c>
      <c r="AF3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ABJ-*VBT-*MRG</v>
      </c>
      <c r="AG3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MRG-*VBT-*ABJ</v>
      </c>
    </row>
    <row r="3490" spans="15:33">
      <c r="O3490" s="171" t="s">
        <v>1890</v>
      </c>
      <c r="T3490" s="173" t="s">
        <v>3587</v>
      </c>
      <c r="U3490" t="str">
        <f t="shared" si="216"/>
        <v>MARGAO-Ambaji</v>
      </c>
      <c r="V3490" s="163">
        <v>0.3576388888888889</v>
      </c>
      <c r="AA3490" s="165" t="str">
        <f t="shared" si="217"/>
        <v/>
      </c>
      <c r="AB3490" t="str">
        <f t="shared" si="218"/>
        <v>MRG</v>
      </c>
      <c r="AC3490" t="str">
        <f t="shared" si="219"/>
        <v>GA09U-0575</v>
      </c>
      <c r="AD3490" t="str">
        <f>_xlfn.IFNA(VLOOKUP(PrivateSchedule[[#This Row],[ow]],RTARoutes[[StageCodes]:[RouteID]],6,FALSE), VLOOKUP(PrivateSchedule[[#This Row],[re]],RTARoutes[[StageCodes]:[RouteID]],6,FALSE))</f>
        <v>PVT2</v>
      </c>
      <c r="AE3490" t="str" cm="1">
        <f t="array" ref="AE3490">_xlfn.IFS( NOT(ISNA(VLOOKUP(PrivateSchedule[[#This Row],[ow]],RTARoutes[[StageCodes]:[RouteID]],6,FALSE))), "O",  NOT(ISNA(VLOOKUP(PrivateSchedule[[#This Row],[re]],RTARoutes[[StageCodes]:[RouteID]],6,FALSE))), "R")</f>
        <v>R</v>
      </c>
      <c r="AF3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91" spans="15:33">
      <c r="O3491" s="171" t="s">
        <v>3587</v>
      </c>
      <c r="T3491" s="173" t="s">
        <v>1890</v>
      </c>
      <c r="U3491" t="str">
        <f t="shared" si="216"/>
        <v>Ambaji-MARGAO</v>
      </c>
      <c r="V3491" s="163">
        <v>0.36805555555555558</v>
      </c>
      <c r="AA3491" s="165" t="str">
        <f t="shared" si="217"/>
        <v/>
      </c>
      <c r="AB3491" t="str">
        <f t="shared" si="218"/>
        <v>MRG</v>
      </c>
      <c r="AC3491" t="str">
        <f t="shared" si="219"/>
        <v>GA09U-0575</v>
      </c>
      <c r="AD3491" t="str">
        <f>_xlfn.IFNA(VLOOKUP(PrivateSchedule[[#This Row],[ow]],RTARoutes[[StageCodes]:[RouteID]],6,FALSE), VLOOKUP(PrivateSchedule[[#This Row],[re]],RTARoutes[[StageCodes]:[RouteID]],6,FALSE))</f>
        <v>PVT2</v>
      </c>
      <c r="AE3491" t="str" cm="1">
        <f t="array" ref="AE3491">_xlfn.IFS( NOT(ISNA(VLOOKUP(PrivateSchedule[[#This Row],[ow]],RTARoutes[[StageCodes]:[RouteID]],6,FALSE))), "O",  NOT(ISNA(VLOOKUP(PrivateSchedule[[#This Row],[re]],RTARoutes[[StageCodes]:[RouteID]],6,FALSE))), "R")</f>
        <v>O</v>
      </c>
      <c r="AF3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492" spans="15:33">
      <c r="O3492" s="171" t="s">
        <v>1890</v>
      </c>
      <c r="T3492" s="173" t="s">
        <v>3587</v>
      </c>
      <c r="U3492" t="str">
        <f t="shared" si="216"/>
        <v>MARGAO-Ambaji</v>
      </c>
      <c r="V3492" s="163">
        <v>0.38541666666666669</v>
      </c>
      <c r="AA3492" s="165" t="str">
        <f t="shared" si="217"/>
        <v/>
      </c>
      <c r="AB3492" t="str">
        <f t="shared" si="218"/>
        <v>MRG</v>
      </c>
      <c r="AC3492" t="str">
        <f t="shared" si="219"/>
        <v>GA09U-0575</v>
      </c>
      <c r="AD3492" t="str">
        <f>_xlfn.IFNA(VLOOKUP(PrivateSchedule[[#This Row],[ow]],RTARoutes[[StageCodes]:[RouteID]],6,FALSE), VLOOKUP(PrivateSchedule[[#This Row],[re]],RTARoutes[[StageCodes]:[RouteID]],6,FALSE))</f>
        <v>PVT2</v>
      </c>
      <c r="AE3492" t="str" cm="1">
        <f t="array" ref="AE3492">_xlfn.IFS( NOT(ISNA(VLOOKUP(PrivateSchedule[[#This Row],[ow]],RTARoutes[[StageCodes]:[RouteID]],6,FALSE))), "O",  NOT(ISNA(VLOOKUP(PrivateSchedule[[#This Row],[re]],RTARoutes[[StageCodes]:[RouteID]],6,FALSE))), "R")</f>
        <v>R</v>
      </c>
      <c r="AF3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93" spans="15:33">
      <c r="O3493" s="171" t="s">
        <v>3587</v>
      </c>
      <c r="T3493" s="173" t="s">
        <v>1890</v>
      </c>
      <c r="U3493" t="str">
        <f t="shared" si="216"/>
        <v>Ambaji-MARGAO</v>
      </c>
      <c r="V3493" s="163">
        <v>0.39583333333333331</v>
      </c>
      <c r="AA3493" s="165" t="str">
        <f t="shared" si="217"/>
        <v/>
      </c>
      <c r="AB3493" t="str">
        <f t="shared" si="218"/>
        <v>MRG</v>
      </c>
      <c r="AC3493" t="str">
        <f t="shared" si="219"/>
        <v>GA09U-0575</v>
      </c>
      <c r="AD3493" t="str">
        <f>_xlfn.IFNA(VLOOKUP(PrivateSchedule[[#This Row],[ow]],RTARoutes[[StageCodes]:[RouteID]],6,FALSE), VLOOKUP(PrivateSchedule[[#This Row],[re]],RTARoutes[[StageCodes]:[RouteID]],6,FALSE))</f>
        <v>PVT2</v>
      </c>
      <c r="AE3493" t="str" cm="1">
        <f t="array" ref="AE3493">_xlfn.IFS( NOT(ISNA(VLOOKUP(PrivateSchedule[[#This Row],[ow]],RTARoutes[[StageCodes]:[RouteID]],6,FALSE))), "O",  NOT(ISNA(VLOOKUP(PrivateSchedule[[#This Row],[re]],RTARoutes[[StageCodes]:[RouteID]],6,FALSE))), "R")</f>
        <v>O</v>
      </c>
      <c r="AF3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494" spans="15:33">
      <c r="O3494" s="171" t="s">
        <v>1890</v>
      </c>
      <c r="T3494" s="173" t="s">
        <v>3587</v>
      </c>
      <c r="U3494" t="str">
        <f t="shared" si="216"/>
        <v>MARGAO-Ambaji</v>
      </c>
      <c r="V3494" s="163">
        <v>0.40972222222222221</v>
      </c>
      <c r="AA3494" s="165" t="str">
        <f t="shared" si="217"/>
        <v/>
      </c>
      <c r="AB3494" t="str">
        <f t="shared" si="218"/>
        <v>MRG</v>
      </c>
      <c r="AC3494" t="str">
        <f t="shared" si="219"/>
        <v>GA09U-0575</v>
      </c>
      <c r="AD3494" t="str">
        <f>_xlfn.IFNA(VLOOKUP(PrivateSchedule[[#This Row],[ow]],RTARoutes[[StageCodes]:[RouteID]],6,FALSE), VLOOKUP(PrivateSchedule[[#This Row],[re]],RTARoutes[[StageCodes]:[RouteID]],6,FALSE))</f>
        <v>PVT2</v>
      </c>
      <c r="AE3494" t="str" cm="1">
        <f t="array" ref="AE3494">_xlfn.IFS( NOT(ISNA(VLOOKUP(PrivateSchedule[[#This Row],[ow]],RTARoutes[[StageCodes]:[RouteID]],6,FALSE))), "O",  NOT(ISNA(VLOOKUP(PrivateSchedule[[#This Row],[re]],RTARoutes[[StageCodes]:[RouteID]],6,FALSE))), "R")</f>
        <v>R</v>
      </c>
      <c r="AF3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95" spans="15:33">
      <c r="O3495" s="171" t="s">
        <v>3587</v>
      </c>
      <c r="T3495" s="173" t="s">
        <v>1890</v>
      </c>
      <c r="U3495" t="str">
        <f t="shared" si="216"/>
        <v>Ambaji-MARGAO</v>
      </c>
      <c r="V3495" s="163">
        <v>0.4201388888888889</v>
      </c>
      <c r="AA3495" s="165" t="str">
        <f t="shared" si="217"/>
        <v/>
      </c>
      <c r="AB3495" t="str">
        <f t="shared" si="218"/>
        <v>MRG</v>
      </c>
      <c r="AC3495" t="str">
        <f t="shared" si="219"/>
        <v>GA09U-0575</v>
      </c>
      <c r="AD3495" t="str">
        <f>_xlfn.IFNA(VLOOKUP(PrivateSchedule[[#This Row],[ow]],RTARoutes[[StageCodes]:[RouteID]],6,FALSE), VLOOKUP(PrivateSchedule[[#This Row],[re]],RTARoutes[[StageCodes]:[RouteID]],6,FALSE))</f>
        <v>PVT2</v>
      </c>
      <c r="AE3495" t="str" cm="1">
        <f t="array" ref="AE3495">_xlfn.IFS( NOT(ISNA(VLOOKUP(PrivateSchedule[[#This Row],[ow]],RTARoutes[[StageCodes]:[RouteID]],6,FALSE))), "O",  NOT(ISNA(VLOOKUP(PrivateSchedule[[#This Row],[re]],RTARoutes[[StageCodes]:[RouteID]],6,FALSE))), "R")</f>
        <v>O</v>
      </c>
      <c r="AF3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496" spans="15:33">
      <c r="O3496" s="171" t="s">
        <v>1890</v>
      </c>
      <c r="T3496" s="173" t="s">
        <v>3587</v>
      </c>
      <c r="U3496" t="str">
        <f t="shared" si="216"/>
        <v>MARGAO-Ambaji</v>
      </c>
      <c r="V3496" s="163">
        <v>0.44097222222222221</v>
      </c>
      <c r="AA3496" s="165" t="str">
        <f t="shared" si="217"/>
        <v/>
      </c>
      <c r="AB3496" t="str">
        <f t="shared" si="218"/>
        <v>MRG</v>
      </c>
      <c r="AC3496" t="str">
        <f t="shared" si="219"/>
        <v>GA09U-0575</v>
      </c>
      <c r="AD3496" t="str">
        <f>_xlfn.IFNA(VLOOKUP(PrivateSchedule[[#This Row],[ow]],RTARoutes[[StageCodes]:[RouteID]],6,FALSE), VLOOKUP(PrivateSchedule[[#This Row],[re]],RTARoutes[[StageCodes]:[RouteID]],6,FALSE))</f>
        <v>PVT2</v>
      </c>
      <c r="AE3496" t="str" cm="1">
        <f t="array" ref="AE3496">_xlfn.IFS( NOT(ISNA(VLOOKUP(PrivateSchedule[[#This Row],[ow]],RTARoutes[[StageCodes]:[RouteID]],6,FALSE))), "O",  NOT(ISNA(VLOOKUP(PrivateSchedule[[#This Row],[re]],RTARoutes[[StageCodes]:[RouteID]],6,FALSE))), "R")</f>
        <v>R</v>
      </c>
      <c r="AF3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t="s">
        <v>1890</v>
      </c>
      <c r="U3497" t="str">
        <f t="shared" si="216"/>
        <v>Ambaji-MARGAO</v>
      </c>
      <c r="V3497" s="163">
        <v>0.4513888888888889</v>
      </c>
      <c r="AA3497" s="165" t="str">
        <f t="shared" si="217"/>
        <v/>
      </c>
      <c r="AB3497" t="str">
        <f t="shared" si="218"/>
        <v>MRG</v>
      </c>
      <c r="AC3497" t="str">
        <f t="shared" si="219"/>
        <v>GA09U-0575</v>
      </c>
      <c r="AD3497" t="str">
        <f>_xlfn.IFNA(VLOOKUP(PrivateSchedule[[#This Row],[ow]],RTARoutes[[StageCodes]:[RouteID]],6,FALSE), VLOOKUP(PrivateSchedule[[#This Row],[re]],RTARoutes[[StageCodes]:[RouteID]],6,FALSE))</f>
        <v>PVT2</v>
      </c>
      <c r="AE3497" t="str" cm="1">
        <f t="array" ref="AE3497">_xlfn.IFS( NOT(ISNA(VLOOKUP(PrivateSchedule[[#This Row],[ow]],RTARoutes[[StageCodes]:[RouteID]],6,FALSE))), "O",  NOT(ISNA(VLOOKUP(PrivateSchedule[[#This Row],[re]],RTARoutes[[StageCodes]:[RouteID]],6,FALSE))), "R")</f>
        <v>O</v>
      </c>
      <c r="AF3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498" spans="15:33">
      <c r="O3498" s="171" t="s">
        <v>1890</v>
      </c>
      <c r="T3498" s="173" t="s">
        <v>3587</v>
      </c>
      <c r="U3498" t="str">
        <f t="shared" si="216"/>
        <v>MARGAO-Ambaji</v>
      </c>
      <c r="V3498" s="163">
        <v>0.46875</v>
      </c>
      <c r="AA3498" s="165" t="str">
        <f t="shared" si="217"/>
        <v/>
      </c>
      <c r="AB3498" t="str">
        <f t="shared" si="218"/>
        <v>MRG</v>
      </c>
      <c r="AC3498" t="str">
        <f t="shared" si="219"/>
        <v>GA09U-0575</v>
      </c>
      <c r="AD3498" t="str">
        <f>_xlfn.IFNA(VLOOKUP(PrivateSchedule[[#This Row],[ow]],RTARoutes[[StageCodes]:[RouteID]],6,FALSE), VLOOKUP(PrivateSchedule[[#This Row],[re]],RTARoutes[[StageCodes]:[RouteID]],6,FALSE))</f>
        <v>PVT2</v>
      </c>
      <c r="AE3498" t="str" cm="1">
        <f t="array" ref="AE3498">_xlfn.IFS( NOT(ISNA(VLOOKUP(PrivateSchedule[[#This Row],[ow]],RTARoutes[[StageCodes]:[RouteID]],6,FALSE))), "O",  NOT(ISNA(VLOOKUP(PrivateSchedule[[#This Row],[re]],RTARoutes[[StageCodes]:[RouteID]],6,FALSE))), "R")</f>
        <v>R</v>
      </c>
      <c r="AF3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499" spans="15:33">
      <c r="O3499" s="171" t="s">
        <v>3587</v>
      </c>
      <c r="T3499" s="173" t="s">
        <v>1890</v>
      </c>
      <c r="U3499" t="str">
        <f t="shared" si="216"/>
        <v>Ambaji-MARGAO</v>
      </c>
      <c r="V3499" s="163">
        <v>0.47916666666666669</v>
      </c>
      <c r="AA3499" s="165" t="str">
        <f t="shared" si="217"/>
        <v/>
      </c>
      <c r="AB3499" t="str">
        <f t="shared" si="218"/>
        <v>MRG</v>
      </c>
      <c r="AC3499" t="str">
        <f t="shared" si="219"/>
        <v>GA09U-0575</v>
      </c>
      <c r="AD3499" t="str">
        <f>_xlfn.IFNA(VLOOKUP(PrivateSchedule[[#This Row],[ow]],RTARoutes[[StageCodes]:[RouteID]],6,FALSE), VLOOKUP(PrivateSchedule[[#This Row],[re]],RTARoutes[[StageCodes]:[RouteID]],6,FALSE))</f>
        <v>PVT2</v>
      </c>
      <c r="AE3499" t="str" cm="1">
        <f t="array" ref="AE3499">_xlfn.IFS( NOT(ISNA(VLOOKUP(PrivateSchedule[[#This Row],[ow]],RTARoutes[[StageCodes]:[RouteID]],6,FALSE))), "O",  NOT(ISNA(VLOOKUP(PrivateSchedule[[#This Row],[re]],RTARoutes[[StageCodes]:[RouteID]],6,FALSE))), "R")</f>
        <v>O</v>
      </c>
      <c r="AF3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00" spans="15:33">
      <c r="O3500" s="171" t="s">
        <v>1890</v>
      </c>
      <c r="T3500" s="173" t="s">
        <v>3587</v>
      </c>
      <c r="U3500" t="str">
        <f t="shared" si="216"/>
        <v>MARGAO-Ambaji</v>
      </c>
      <c r="V3500" s="163">
        <v>0.5</v>
      </c>
      <c r="AA3500" s="165" t="str">
        <f t="shared" si="217"/>
        <v/>
      </c>
      <c r="AB3500" t="str">
        <f t="shared" si="218"/>
        <v>MRG</v>
      </c>
      <c r="AC3500" t="str">
        <f t="shared" si="219"/>
        <v>GA09U-0575</v>
      </c>
      <c r="AD3500" t="str">
        <f>_xlfn.IFNA(VLOOKUP(PrivateSchedule[[#This Row],[ow]],RTARoutes[[StageCodes]:[RouteID]],6,FALSE), VLOOKUP(PrivateSchedule[[#This Row],[re]],RTARoutes[[StageCodes]:[RouteID]],6,FALSE))</f>
        <v>PVT2</v>
      </c>
      <c r="AE3500" t="str" cm="1">
        <f t="array" ref="AE3500">_xlfn.IFS( NOT(ISNA(VLOOKUP(PrivateSchedule[[#This Row],[ow]],RTARoutes[[StageCodes]:[RouteID]],6,FALSE))), "O",  NOT(ISNA(VLOOKUP(PrivateSchedule[[#This Row],[re]],RTARoutes[[StageCodes]:[RouteID]],6,FALSE))), "R")</f>
        <v>R</v>
      </c>
      <c r="AF3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01" spans="15:33">
      <c r="O3501" s="171" t="s">
        <v>3587</v>
      </c>
      <c r="T3501" s="173" t="s">
        <v>1890</v>
      </c>
      <c r="U3501" t="str">
        <f t="shared" si="216"/>
        <v>Ambaji-MARGAO</v>
      </c>
      <c r="V3501" s="163">
        <v>0.51041666666666663</v>
      </c>
      <c r="AA3501" s="165" t="str">
        <f t="shared" si="217"/>
        <v/>
      </c>
      <c r="AB3501" t="str">
        <f t="shared" si="218"/>
        <v>MRG</v>
      </c>
      <c r="AC3501" t="str">
        <f t="shared" si="219"/>
        <v>GA09U-0575</v>
      </c>
      <c r="AD3501" t="str">
        <f>_xlfn.IFNA(VLOOKUP(PrivateSchedule[[#This Row],[ow]],RTARoutes[[StageCodes]:[RouteID]],6,FALSE), VLOOKUP(PrivateSchedule[[#This Row],[re]],RTARoutes[[StageCodes]:[RouteID]],6,FALSE))</f>
        <v>PVT2</v>
      </c>
      <c r="AE3501" t="str" cm="1">
        <f t="array" ref="AE3501">_xlfn.IFS( NOT(ISNA(VLOOKUP(PrivateSchedule[[#This Row],[ow]],RTARoutes[[StageCodes]:[RouteID]],6,FALSE))), "O",  NOT(ISNA(VLOOKUP(PrivateSchedule[[#This Row],[re]],RTARoutes[[StageCodes]:[RouteID]],6,FALSE))), "R")</f>
        <v>O</v>
      </c>
      <c r="AF3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02" spans="15:33">
      <c r="O3502" s="171" t="s">
        <v>1890</v>
      </c>
      <c r="T3502" s="173" t="s">
        <v>3587</v>
      </c>
      <c r="U3502" t="str">
        <f t="shared" si="216"/>
        <v>MARGAO-Ambaji</v>
      </c>
      <c r="V3502" s="163">
        <v>0.53125</v>
      </c>
      <c r="AA3502" s="165" t="str">
        <f t="shared" si="217"/>
        <v/>
      </c>
      <c r="AB3502" t="str">
        <f t="shared" si="218"/>
        <v>MRG</v>
      </c>
      <c r="AC3502" t="str">
        <f t="shared" si="219"/>
        <v>GA09U-0575</v>
      </c>
      <c r="AD3502" t="str">
        <f>_xlfn.IFNA(VLOOKUP(PrivateSchedule[[#This Row],[ow]],RTARoutes[[StageCodes]:[RouteID]],6,FALSE), VLOOKUP(PrivateSchedule[[#This Row],[re]],RTARoutes[[StageCodes]:[RouteID]],6,FALSE))</f>
        <v>PVT2</v>
      </c>
      <c r="AE3502" t="str" cm="1">
        <f t="array" ref="AE3502">_xlfn.IFS( NOT(ISNA(VLOOKUP(PrivateSchedule[[#This Row],[ow]],RTARoutes[[StageCodes]:[RouteID]],6,FALSE))), "O",  NOT(ISNA(VLOOKUP(PrivateSchedule[[#This Row],[re]],RTARoutes[[StageCodes]:[RouteID]],6,FALSE))), "R")</f>
        <v>R</v>
      </c>
      <c r="AF3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03" spans="15:33">
      <c r="O3503" s="171" t="s">
        <v>3587</v>
      </c>
      <c r="T3503" s="173" t="s">
        <v>1890</v>
      </c>
      <c r="U3503" t="str">
        <f t="shared" si="216"/>
        <v>Ambaji-MARGAO</v>
      </c>
      <c r="V3503" s="163">
        <v>0.54166666666666663</v>
      </c>
      <c r="AA3503" s="165" t="str">
        <f t="shared" si="217"/>
        <v/>
      </c>
      <c r="AB3503" t="str">
        <f t="shared" si="218"/>
        <v>MRG</v>
      </c>
      <c r="AC3503" t="str">
        <f t="shared" si="219"/>
        <v>GA09U-0575</v>
      </c>
      <c r="AD3503" t="str">
        <f>_xlfn.IFNA(VLOOKUP(PrivateSchedule[[#This Row],[ow]],RTARoutes[[StageCodes]:[RouteID]],6,FALSE), VLOOKUP(PrivateSchedule[[#This Row],[re]],RTARoutes[[StageCodes]:[RouteID]],6,FALSE))</f>
        <v>PVT2</v>
      </c>
      <c r="AE3503" t="str" cm="1">
        <f t="array" ref="AE3503">_xlfn.IFS( NOT(ISNA(VLOOKUP(PrivateSchedule[[#This Row],[ow]],RTARoutes[[StageCodes]:[RouteID]],6,FALSE))), "O",  NOT(ISNA(VLOOKUP(PrivateSchedule[[#This Row],[re]],RTARoutes[[StageCodes]:[RouteID]],6,FALSE))), "R")</f>
        <v>O</v>
      </c>
      <c r="AF3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04" spans="15:33">
      <c r="O3504" s="171" t="s">
        <v>1890</v>
      </c>
      <c r="T3504" s="173" t="s">
        <v>3587</v>
      </c>
      <c r="U3504" t="str">
        <f t="shared" si="216"/>
        <v>MARGAO-Ambaji</v>
      </c>
      <c r="V3504" s="163">
        <v>0.56597222222222221</v>
      </c>
      <c r="AA3504" s="165" t="str">
        <f t="shared" si="217"/>
        <v/>
      </c>
      <c r="AB3504" t="str">
        <f t="shared" si="218"/>
        <v>MRG</v>
      </c>
      <c r="AC3504" t="str">
        <f t="shared" si="219"/>
        <v>GA09U-0575</v>
      </c>
      <c r="AD3504" t="str">
        <f>_xlfn.IFNA(VLOOKUP(PrivateSchedule[[#This Row],[ow]],RTARoutes[[StageCodes]:[RouteID]],6,FALSE), VLOOKUP(PrivateSchedule[[#This Row],[re]],RTARoutes[[StageCodes]:[RouteID]],6,FALSE))</f>
        <v>PVT2</v>
      </c>
      <c r="AE3504" t="str" cm="1">
        <f t="array" ref="AE3504">_xlfn.IFS( NOT(ISNA(VLOOKUP(PrivateSchedule[[#This Row],[ow]],RTARoutes[[StageCodes]:[RouteID]],6,FALSE))), "O",  NOT(ISNA(VLOOKUP(PrivateSchedule[[#This Row],[re]],RTARoutes[[StageCodes]:[RouteID]],6,FALSE))), "R")</f>
        <v>R</v>
      </c>
      <c r="AF3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05" spans="15:33">
      <c r="O3505" s="171" t="s">
        <v>3587</v>
      </c>
      <c r="T3505" s="173" t="s">
        <v>1890</v>
      </c>
      <c r="U3505" t="str">
        <f t="shared" si="216"/>
        <v>Ambaji-MARGAO</v>
      </c>
      <c r="V3505" s="163">
        <v>0.57638888888888884</v>
      </c>
      <c r="AA3505" s="165" t="str">
        <f t="shared" si="217"/>
        <v/>
      </c>
      <c r="AB3505" t="str">
        <f t="shared" si="218"/>
        <v>MRG</v>
      </c>
      <c r="AC3505" t="str">
        <f t="shared" si="219"/>
        <v>GA09U-0575</v>
      </c>
      <c r="AD3505" t="str">
        <f>_xlfn.IFNA(VLOOKUP(PrivateSchedule[[#This Row],[ow]],RTARoutes[[StageCodes]:[RouteID]],6,FALSE), VLOOKUP(PrivateSchedule[[#This Row],[re]],RTARoutes[[StageCodes]:[RouteID]],6,FALSE))</f>
        <v>PVT2</v>
      </c>
      <c r="AE3505" t="str" cm="1">
        <f t="array" ref="AE3505">_xlfn.IFS( NOT(ISNA(VLOOKUP(PrivateSchedule[[#This Row],[ow]],RTARoutes[[StageCodes]:[RouteID]],6,FALSE))), "O",  NOT(ISNA(VLOOKUP(PrivateSchedule[[#This Row],[re]],RTARoutes[[StageCodes]:[RouteID]],6,FALSE))), "R")</f>
        <v>O</v>
      </c>
      <c r="AF3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06" spans="15:33">
      <c r="O3506" s="171" t="s">
        <v>1890</v>
      </c>
      <c r="T3506" s="173" t="s">
        <v>3587</v>
      </c>
      <c r="U3506" t="str">
        <f t="shared" si="216"/>
        <v>MARGAO-Ambaji</v>
      </c>
      <c r="V3506" s="163">
        <v>0.65277777777777779</v>
      </c>
      <c r="AA3506" s="165" t="str">
        <f t="shared" si="217"/>
        <v/>
      </c>
      <c r="AB3506" t="str">
        <f t="shared" si="218"/>
        <v>MRG</v>
      </c>
      <c r="AC3506" t="str">
        <f t="shared" si="219"/>
        <v>GA09U-0575</v>
      </c>
      <c r="AD3506" t="str">
        <f>_xlfn.IFNA(VLOOKUP(PrivateSchedule[[#This Row],[ow]],RTARoutes[[StageCodes]:[RouteID]],6,FALSE), VLOOKUP(PrivateSchedule[[#This Row],[re]],RTARoutes[[StageCodes]:[RouteID]],6,FALSE))</f>
        <v>PVT2</v>
      </c>
      <c r="AE3506" t="str" cm="1">
        <f t="array" ref="AE3506">_xlfn.IFS( NOT(ISNA(VLOOKUP(PrivateSchedule[[#This Row],[ow]],RTARoutes[[StageCodes]:[RouteID]],6,FALSE))), "O",  NOT(ISNA(VLOOKUP(PrivateSchedule[[#This Row],[re]],RTARoutes[[StageCodes]:[RouteID]],6,FALSE))), "R")</f>
        <v>R</v>
      </c>
      <c r="AF3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07" spans="15:33">
      <c r="O3507" s="171" t="s">
        <v>3587</v>
      </c>
      <c r="T3507" s="173" t="s">
        <v>1890</v>
      </c>
      <c r="U3507" t="str">
        <f t="shared" si="216"/>
        <v>Ambaji-MARGAO</v>
      </c>
      <c r="V3507" s="163">
        <v>0.66319444444444442</v>
      </c>
      <c r="AA3507" s="165" t="str">
        <f t="shared" si="217"/>
        <v/>
      </c>
      <c r="AB3507" t="str">
        <f t="shared" si="218"/>
        <v>MRG</v>
      </c>
      <c r="AC3507" t="str">
        <f t="shared" si="219"/>
        <v>GA09U-0575</v>
      </c>
      <c r="AD3507" t="str">
        <f>_xlfn.IFNA(VLOOKUP(PrivateSchedule[[#This Row],[ow]],RTARoutes[[StageCodes]:[RouteID]],6,FALSE), VLOOKUP(PrivateSchedule[[#This Row],[re]],RTARoutes[[StageCodes]:[RouteID]],6,FALSE))</f>
        <v>PVT2</v>
      </c>
      <c r="AE3507" t="str" cm="1">
        <f t="array" ref="AE3507">_xlfn.IFS( NOT(ISNA(VLOOKUP(PrivateSchedule[[#This Row],[ow]],RTARoutes[[StageCodes]:[RouteID]],6,FALSE))), "O",  NOT(ISNA(VLOOKUP(PrivateSchedule[[#This Row],[re]],RTARoutes[[StageCodes]:[RouteID]],6,FALSE))), "R")</f>
        <v>O</v>
      </c>
      <c r="AF3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08" spans="15:33">
      <c r="O3508" s="171" t="s">
        <v>1890</v>
      </c>
      <c r="T3508" s="173" t="s">
        <v>3587</v>
      </c>
      <c r="U3508" t="str">
        <f t="shared" si="216"/>
        <v>MARGAO-Ambaji</v>
      </c>
      <c r="V3508" s="163">
        <v>0.67708333333333337</v>
      </c>
      <c r="AA3508" s="165" t="str">
        <f t="shared" si="217"/>
        <v/>
      </c>
      <c r="AB3508" t="str">
        <f t="shared" si="218"/>
        <v>MRG</v>
      </c>
      <c r="AC3508" t="str">
        <f t="shared" si="219"/>
        <v>GA09U-0575</v>
      </c>
      <c r="AD3508" t="str">
        <f>_xlfn.IFNA(VLOOKUP(PrivateSchedule[[#This Row],[ow]],RTARoutes[[StageCodes]:[RouteID]],6,FALSE), VLOOKUP(PrivateSchedule[[#This Row],[re]],RTARoutes[[StageCodes]:[RouteID]],6,FALSE))</f>
        <v>PVT2</v>
      </c>
      <c r="AE3508" t="str" cm="1">
        <f t="array" ref="AE3508">_xlfn.IFS( NOT(ISNA(VLOOKUP(PrivateSchedule[[#This Row],[ow]],RTARoutes[[StageCodes]:[RouteID]],6,FALSE))), "O",  NOT(ISNA(VLOOKUP(PrivateSchedule[[#This Row],[re]],RTARoutes[[StageCodes]:[RouteID]],6,FALSE))), "R")</f>
        <v>R</v>
      </c>
      <c r="AF3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09" spans="15:33">
      <c r="O3509" s="171" t="s">
        <v>3587</v>
      </c>
      <c r="T3509" s="173" t="s">
        <v>1890</v>
      </c>
      <c r="U3509" t="str">
        <f t="shared" si="216"/>
        <v>Ambaji-MARGAO</v>
      </c>
      <c r="V3509" s="163">
        <v>0.6875</v>
      </c>
      <c r="AA3509" s="165" t="str">
        <f t="shared" si="217"/>
        <v/>
      </c>
      <c r="AB3509" t="str">
        <f t="shared" si="218"/>
        <v>MRG</v>
      </c>
      <c r="AC3509" t="str">
        <f t="shared" si="219"/>
        <v>GA09U-0575</v>
      </c>
      <c r="AD3509" t="str">
        <f>_xlfn.IFNA(VLOOKUP(PrivateSchedule[[#This Row],[ow]],RTARoutes[[StageCodes]:[RouteID]],6,FALSE), VLOOKUP(PrivateSchedule[[#This Row],[re]],RTARoutes[[StageCodes]:[RouteID]],6,FALSE))</f>
        <v>PVT2</v>
      </c>
      <c r="AE3509" t="str" cm="1">
        <f t="array" ref="AE3509">_xlfn.IFS( NOT(ISNA(VLOOKUP(PrivateSchedule[[#This Row],[ow]],RTARoutes[[StageCodes]:[RouteID]],6,FALSE))), "O",  NOT(ISNA(VLOOKUP(PrivateSchedule[[#This Row],[re]],RTARoutes[[StageCodes]:[RouteID]],6,FALSE))), "R")</f>
        <v>O</v>
      </c>
      <c r="AF3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10" spans="15:33">
      <c r="O3510" s="171" t="s">
        <v>1890</v>
      </c>
      <c r="T3510" s="173" t="s">
        <v>3587</v>
      </c>
      <c r="U3510" t="str">
        <f t="shared" si="216"/>
        <v>MARGAO-Ambaji</v>
      </c>
      <c r="V3510" s="163">
        <v>0.70486111111111116</v>
      </c>
      <c r="AA3510" s="165" t="str">
        <f t="shared" si="217"/>
        <v/>
      </c>
      <c r="AB3510" t="str">
        <f t="shared" si="218"/>
        <v>MRG</v>
      </c>
      <c r="AC3510" t="str">
        <f t="shared" si="219"/>
        <v>GA09U-0575</v>
      </c>
      <c r="AD3510" t="str">
        <f>_xlfn.IFNA(VLOOKUP(PrivateSchedule[[#This Row],[ow]],RTARoutes[[StageCodes]:[RouteID]],6,FALSE), VLOOKUP(PrivateSchedule[[#This Row],[re]],RTARoutes[[StageCodes]:[RouteID]],6,FALSE))</f>
        <v>PVT2</v>
      </c>
      <c r="AE3510" t="str" cm="1">
        <f t="array" ref="AE3510">_xlfn.IFS( NOT(ISNA(VLOOKUP(PrivateSchedule[[#This Row],[ow]],RTARoutes[[StageCodes]:[RouteID]],6,FALSE))), "O",  NOT(ISNA(VLOOKUP(PrivateSchedule[[#This Row],[re]],RTARoutes[[StageCodes]:[RouteID]],6,FALSE))), "R")</f>
        <v>R</v>
      </c>
      <c r="AF3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11" spans="15:33">
      <c r="O3511" s="171" t="s">
        <v>3587</v>
      </c>
      <c r="T3511" s="173" t="s">
        <v>1890</v>
      </c>
      <c r="U3511" t="str">
        <f t="shared" si="216"/>
        <v>Ambaji-MARGAO</v>
      </c>
      <c r="V3511" s="163">
        <v>0.71527777777777779</v>
      </c>
      <c r="AA3511" s="165" t="str">
        <f t="shared" si="217"/>
        <v/>
      </c>
      <c r="AB3511" t="str">
        <f t="shared" si="218"/>
        <v>MRG</v>
      </c>
      <c r="AC3511" t="str">
        <f t="shared" si="219"/>
        <v>GA09U-0575</v>
      </c>
      <c r="AD3511" t="str">
        <f>_xlfn.IFNA(VLOOKUP(PrivateSchedule[[#This Row],[ow]],RTARoutes[[StageCodes]:[RouteID]],6,FALSE), VLOOKUP(PrivateSchedule[[#This Row],[re]],RTARoutes[[StageCodes]:[RouteID]],6,FALSE))</f>
        <v>PVT2</v>
      </c>
      <c r="AE3511" t="str" cm="1">
        <f t="array" ref="AE3511">_xlfn.IFS( NOT(ISNA(VLOOKUP(PrivateSchedule[[#This Row],[ow]],RTARoutes[[StageCodes]:[RouteID]],6,FALSE))), "O",  NOT(ISNA(VLOOKUP(PrivateSchedule[[#This Row],[re]],RTARoutes[[StageCodes]:[RouteID]],6,FALSE))), "R")</f>
        <v>O</v>
      </c>
      <c r="AF3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12" spans="15:33">
      <c r="O3512" s="171" t="s">
        <v>1890</v>
      </c>
      <c r="T3512" s="173" t="s">
        <v>3587</v>
      </c>
      <c r="U3512" t="str">
        <f t="shared" si="216"/>
        <v>MARGAO-Ambaji</v>
      </c>
      <c r="V3512" s="163">
        <v>0.73958333333333337</v>
      </c>
      <c r="AA3512" s="165" t="str">
        <f t="shared" si="217"/>
        <v/>
      </c>
      <c r="AB3512" t="str">
        <f t="shared" si="218"/>
        <v>MRG</v>
      </c>
      <c r="AC3512" t="str">
        <f t="shared" si="219"/>
        <v>GA09U-0575</v>
      </c>
      <c r="AD3512" t="str">
        <f>_xlfn.IFNA(VLOOKUP(PrivateSchedule[[#This Row],[ow]],RTARoutes[[StageCodes]:[RouteID]],6,FALSE), VLOOKUP(PrivateSchedule[[#This Row],[re]],RTARoutes[[StageCodes]:[RouteID]],6,FALSE))</f>
        <v>PVT2</v>
      </c>
      <c r="AE3512" t="str" cm="1">
        <f t="array" ref="AE3512">_xlfn.IFS( NOT(ISNA(VLOOKUP(PrivateSchedule[[#This Row],[ow]],RTARoutes[[StageCodes]:[RouteID]],6,FALSE))), "O",  NOT(ISNA(VLOOKUP(PrivateSchedule[[#This Row],[re]],RTARoutes[[StageCodes]:[RouteID]],6,FALSE))), "R")</f>
        <v>R</v>
      </c>
      <c r="AF3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13" spans="15:33">
      <c r="O3513" s="171" t="s">
        <v>3587</v>
      </c>
      <c r="T3513" s="173" t="s">
        <v>1890</v>
      </c>
      <c r="U3513" t="str">
        <f t="shared" si="216"/>
        <v>Ambaji-MARGAO</v>
      </c>
      <c r="V3513" s="163">
        <v>0.75</v>
      </c>
      <c r="AA3513" s="165" t="str">
        <f t="shared" si="217"/>
        <v/>
      </c>
      <c r="AB3513" t="str">
        <f t="shared" si="218"/>
        <v>MRG</v>
      </c>
      <c r="AC3513" t="str">
        <f t="shared" si="219"/>
        <v>GA09U-0575</v>
      </c>
      <c r="AD3513" t="str">
        <f>_xlfn.IFNA(VLOOKUP(PrivateSchedule[[#This Row],[ow]],RTARoutes[[StageCodes]:[RouteID]],6,FALSE), VLOOKUP(PrivateSchedule[[#This Row],[re]],RTARoutes[[StageCodes]:[RouteID]],6,FALSE))</f>
        <v>PVT2</v>
      </c>
      <c r="AE3513" t="str" cm="1">
        <f t="array" ref="AE3513">_xlfn.IFS( NOT(ISNA(VLOOKUP(PrivateSchedule[[#This Row],[ow]],RTARoutes[[StageCodes]:[RouteID]],6,FALSE))), "O",  NOT(ISNA(VLOOKUP(PrivateSchedule[[#This Row],[re]],RTARoutes[[StageCodes]:[RouteID]],6,FALSE))), "R")</f>
        <v>O</v>
      </c>
      <c r="AF3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14" spans="15:33">
      <c r="O3514" s="171" t="s">
        <v>1890</v>
      </c>
      <c r="T3514" s="173" t="s">
        <v>3587</v>
      </c>
      <c r="U3514" t="str">
        <f t="shared" si="216"/>
        <v>MARGAO-Ambaji</v>
      </c>
      <c r="V3514" s="163">
        <v>0.77083333333333337</v>
      </c>
      <c r="AA3514" s="165" t="str">
        <f t="shared" si="217"/>
        <v/>
      </c>
      <c r="AB3514" t="str">
        <f t="shared" si="218"/>
        <v>MRG</v>
      </c>
      <c r="AC3514" t="str">
        <f t="shared" si="219"/>
        <v>GA09U-0575</v>
      </c>
      <c r="AD3514" t="str">
        <f>_xlfn.IFNA(VLOOKUP(PrivateSchedule[[#This Row],[ow]],RTARoutes[[StageCodes]:[RouteID]],6,FALSE), VLOOKUP(PrivateSchedule[[#This Row],[re]],RTARoutes[[StageCodes]:[RouteID]],6,FALSE))</f>
        <v>PVT2</v>
      </c>
      <c r="AE3514" t="str" cm="1">
        <f t="array" ref="AE3514">_xlfn.IFS( NOT(ISNA(VLOOKUP(PrivateSchedule[[#This Row],[ow]],RTARoutes[[StageCodes]:[RouteID]],6,FALSE))), "O",  NOT(ISNA(VLOOKUP(PrivateSchedule[[#This Row],[re]],RTARoutes[[StageCodes]:[RouteID]],6,FALSE))), "R")</f>
        <v>R</v>
      </c>
      <c r="AF3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15" spans="15:33">
      <c r="O3515" s="171" t="s">
        <v>3587</v>
      </c>
      <c r="P3515" s="172" t="s">
        <v>3585</v>
      </c>
      <c r="T3515" s="173" t="s">
        <v>1890</v>
      </c>
      <c r="U3515" t="str">
        <f t="shared" si="216"/>
        <v>Ambaji-Virbhat-MARGAO</v>
      </c>
      <c r="V3515" s="163">
        <v>0.78125</v>
      </c>
      <c r="AA3515" s="165" t="str">
        <f t="shared" si="217"/>
        <v/>
      </c>
      <c r="AB3515" t="str">
        <f t="shared" si="218"/>
        <v>MRG</v>
      </c>
      <c r="AC3515" t="str">
        <f t="shared" si="219"/>
        <v>GA09U-0575</v>
      </c>
      <c r="AD3515" t="str">
        <f>_xlfn.IFNA(VLOOKUP(PrivateSchedule[[#This Row],[ow]],RTARoutes[[StageCodes]:[RouteID]],6,FALSE), VLOOKUP(PrivateSchedule[[#This Row],[re]],RTARoutes[[StageCodes]:[RouteID]],6,FALSE))</f>
        <v>PVT3</v>
      </c>
      <c r="AE3515" t="str" cm="1">
        <f t="array" ref="AE3515">_xlfn.IFS( NOT(ISNA(VLOOKUP(PrivateSchedule[[#This Row],[ow]],RTARoutes[[StageCodes]:[RouteID]],6,FALSE))), "O",  NOT(ISNA(VLOOKUP(PrivateSchedule[[#This Row],[re]],RTARoutes[[StageCodes]:[RouteID]],6,FALSE))), "R")</f>
        <v>O</v>
      </c>
      <c r="AF3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ABJ-*VBT-*MRG</v>
      </c>
      <c r="AG3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MRG-*VBT-*ABJ</v>
      </c>
    </row>
    <row r="3516" spans="15:33">
      <c r="O3516" s="171" t="s">
        <v>1890</v>
      </c>
      <c r="T3516" s="173" t="s">
        <v>3587</v>
      </c>
      <c r="U3516" t="str">
        <f t="shared" si="216"/>
        <v>MARGAO-Ambaji</v>
      </c>
      <c r="V3516" s="163">
        <v>0.79513888888888884</v>
      </c>
      <c r="AA3516" s="165" t="str">
        <f t="shared" si="217"/>
        <v/>
      </c>
      <c r="AB3516" t="str">
        <f t="shared" si="218"/>
        <v>MRG</v>
      </c>
      <c r="AC3516" t="str">
        <f t="shared" si="219"/>
        <v>GA09U-0575</v>
      </c>
      <c r="AD3516" t="str">
        <f>_xlfn.IFNA(VLOOKUP(PrivateSchedule[[#This Row],[ow]],RTARoutes[[StageCodes]:[RouteID]],6,FALSE), VLOOKUP(PrivateSchedule[[#This Row],[re]],RTARoutes[[StageCodes]:[RouteID]],6,FALSE))</f>
        <v>PVT2</v>
      </c>
      <c r="AE3516" t="str" cm="1">
        <f t="array" ref="AE3516">_xlfn.IFS( NOT(ISNA(VLOOKUP(PrivateSchedule[[#This Row],[ow]],RTARoutes[[StageCodes]:[RouteID]],6,FALSE))), "O",  NOT(ISNA(VLOOKUP(PrivateSchedule[[#This Row],[re]],RTARoutes[[StageCodes]:[RouteID]],6,FALSE))), "R")</f>
        <v>R</v>
      </c>
      <c r="AF3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17" spans="15:33">
      <c r="O3517" s="171" t="s">
        <v>3587</v>
      </c>
      <c r="T3517" s="173" t="s">
        <v>1890</v>
      </c>
      <c r="U3517" t="str">
        <f t="shared" si="216"/>
        <v>Ambaji-MARGAO</v>
      </c>
      <c r="V3517" s="163">
        <v>0.8125</v>
      </c>
      <c r="AA3517" s="165" t="str">
        <f t="shared" si="217"/>
        <v/>
      </c>
      <c r="AB3517" t="str">
        <f t="shared" si="218"/>
        <v>MRG</v>
      </c>
      <c r="AC3517" t="str">
        <f t="shared" si="219"/>
        <v>GA09U-0575</v>
      </c>
      <c r="AD3517" t="str">
        <f>_xlfn.IFNA(VLOOKUP(PrivateSchedule[[#This Row],[ow]],RTARoutes[[StageCodes]:[RouteID]],6,FALSE), VLOOKUP(PrivateSchedule[[#This Row],[re]],RTARoutes[[StageCodes]:[RouteID]],6,FALSE))</f>
        <v>PVT2</v>
      </c>
      <c r="AE3517" t="str" cm="1">
        <f t="array" ref="AE3517">_xlfn.IFS( NOT(ISNA(VLOOKUP(PrivateSchedule[[#This Row],[ow]],RTARoutes[[StageCodes]:[RouteID]],6,FALSE))), "O",  NOT(ISNA(VLOOKUP(PrivateSchedule[[#This Row],[re]],RTARoutes[[StageCodes]:[RouteID]],6,FALSE))), "R")</f>
        <v>O</v>
      </c>
      <c r="AF3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ABJ-*MRG</v>
      </c>
      <c r="AG3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MRG-*ABJ</v>
      </c>
    </row>
    <row r="3518" spans="15:33">
      <c r="O3518" s="171" t="s">
        <v>1890</v>
      </c>
      <c r="T3518" s="173" t="s">
        <v>3587</v>
      </c>
      <c r="U3518" t="str">
        <f t="shared" si="216"/>
        <v>MARGAO-Ambaji</v>
      </c>
      <c r="V3518" s="163">
        <v>0.82638888888888884</v>
      </c>
      <c r="AA3518" s="165" t="str">
        <f t="shared" si="217"/>
        <v/>
      </c>
      <c r="AB3518" t="str">
        <f t="shared" si="218"/>
        <v>MRG</v>
      </c>
      <c r="AC3518" t="str">
        <f t="shared" si="219"/>
        <v>GA09U-0575</v>
      </c>
      <c r="AD3518" t="str">
        <f>_xlfn.IFNA(VLOOKUP(PrivateSchedule[[#This Row],[ow]],RTARoutes[[StageCodes]:[RouteID]],6,FALSE), VLOOKUP(PrivateSchedule[[#This Row],[re]],RTARoutes[[StageCodes]:[RouteID]],6,FALSE))</f>
        <v>PVT2</v>
      </c>
      <c r="AE3518" t="str" cm="1">
        <f t="array" ref="AE3518">_xlfn.IFS( NOT(ISNA(VLOOKUP(PrivateSchedule[[#This Row],[ow]],RTARoutes[[StageCodes]:[RouteID]],6,FALSE))), "O",  NOT(ISNA(VLOOKUP(PrivateSchedule[[#This Row],[re]],RTARoutes[[StageCodes]:[RouteID]],6,FALSE))), "R")</f>
        <v>R</v>
      </c>
      <c r="AF3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MRG-*ABJ</v>
      </c>
      <c r="AG3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ABJ-*MRG</v>
      </c>
    </row>
    <row r="3519" spans="15:33">
      <c r="O3519" s="171" t="s">
        <v>3587</v>
      </c>
      <c r="P3519" s="172" t="s">
        <v>3585</v>
      </c>
      <c r="T3519" s="173" t="s">
        <v>1890</v>
      </c>
      <c r="U3519" t="str">
        <f t="shared" si="216"/>
        <v>Ambaji-Virbhat-MARGAO</v>
      </c>
      <c r="V3519" s="163">
        <v>0.83680555555555558</v>
      </c>
      <c r="AA3519" s="165" t="str">
        <f t="shared" si="217"/>
        <v/>
      </c>
      <c r="AB3519" t="str">
        <f t="shared" si="218"/>
        <v>MRG</v>
      </c>
      <c r="AC3519" t="str">
        <f t="shared" si="219"/>
        <v>GA09U-0575</v>
      </c>
      <c r="AD3519" t="str">
        <f>_xlfn.IFNA(VLOOKUP(PrivateSchedule[[#This Row],[ow]],RTARoutes[[StageCodes]:[RouteID]],6,FALSE), VLOOKUP(PrivateSchedule[[#This Row],[re]],RTARoutes[[StageCodes]:[RouteID]],6,FALSE))</f>
        <v>PVT3</v>
      </c>
      <c r="AE3519" t="str" cm="1">
        <f t="array" ref="AE3519">_xlfn.IFS( NOT(ISNA(VLOOKUP(PrivateSchedule[[#This Row],[ow]],RTARoutes[[StageCodes]:[RouteID]],6,FALSE))), "O",  NOT(ISNA(VLOOKUP(PrivateSchedule[[#This Row],[re]],RTARoutes[[StageCodes]:[RouteID]],6,FALSE))), "R")</f>
        <v>O</v>
      </c>
      <c r="AF3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ABJ-*VBT-*MRG</v>
      </c>
      <c r="AG3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MRG-*VBT-*ABJ</v>
      </c>
    </row>
    <row r="3520" spans="15:33">
      <c r="O3520" s="171" t="s">
        <v>1890</v>
      </c>
      <c r="T3520" s="173" t="s">
        <v>2523</v>
      </c>
      <c r="U3520" t="str">
        <f t="shared" si="216"/>
        <v>MARGAO-SACVAR</v>
      </c>
      <c r="V3520" s="163">
        <v>0.84375</v>
      </c>
      <c r="AA3520" s="165" t="str">
        <f t="shared" si="217"/>
        <v/>
      </c>
      <c r="AB3520" t="str">
        <f t="shared" si="218"/>
        <v>MRG</v>
      </c>
      <c r="AC3520" t="str">
        <f t="shared" si="219"/>
        <v>GA09U-0575</v>
      </c>
      <c r="AD3520" t="str">
        <f>_xlfn.IFNA(VLOOKUP(PrivateSchedule[[#This Row],[ow]],RTARoutes[[StageCodes]:[RouteID]],6,FALSE), VLOOKUP(PrivateSchedule[[#This Row],[re]],RTARoutes[[StageCodes]:[RouteID]],6,FALSE))</f>
        <v>PVT329</v>
      </c>
      <c r="AE3520" t="str" cm="1">
        <f t="array" ref="AE3520">_xlfn.IFS( NOT(ISNA(VLOOKUP(PrivateSchedule[[#This Row],[ow]],RTARoutes[[StageCodes]:[RouteID]],6,FALSE))), "O",  NOT(ISNA(VLOOKUP(PrivateSchedule[[#This Row],[re]],RTARoutes[[StageCodes]:[RouteID]],6,FALSE))), "R")</f>
        <v>O</v>
      </c>
      <c r="AF3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MRG-*SAR</v>
      </c>
      <c r="AG3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SAR-*MRG</v>
      </c>
    </row>
    <row r="3521" spans="3:33">
      <c r="C3521" s="172" t="s">
        <v>4713</v>
      </c>
      <c r="F3521" s="177">
        <v>44178</v>
      </c>
      <c r="J3521" s="171" t="s">
        <v>4714</v>
      </c>
      <c r="L3521" s="172" t="s">
        <v>4715</v>
      </c>
      <c r="M3521" s="198">
        <v>27</v>
      </c>
      <c r="N3521" s="199">
        <v>10</v>
      </c>
      <c r="O3521" s="171" t="s">
        <v>527</v>
      </c>
      <c r="P3521" s="172" t="s">
        <v>624</v>
      </c>
      <c r="Q3521" s="172" t="s">
        <v>953</v>
      </c>
      <c r="T3521" s="173" t="s">
        <v>1890</v>
      </c>
      <c r="U3521" t="str">
        <f t="shared" si="216"/>
        <v>AMBELI-ASSOLNA-CHINCHINI X-MARGAO</v>
      </c>
      <c r="V3521" s="163">
        <v>0.22222222222222221</v>
      </c>
      <c r="AA3521" s="165" t="str">
        <f t="shared" si="217"/>
        <v/>
      </c>
      <c r="AB3521" t="str">
        <f t="shared" si="218"/>
        <v>MRG</v>
      </c>
      <c r="AC3521" t="str">
        <f t="shared" si="219"/>
        <v>GA09U-0575</v>
      </c>
      <c r="AD3521" t="str">
        <f>_xlfn.IFNA(VLOOKUP(PrivateSchedule[[#This Row],[ow]],RTARoutes[[StageCodes]:[RouteID]],6,FALSE), VLOOKUP(PrivateSchedule[[#This Row],[re]],RTARoutes[[StageCodes]:[RouteID]],6,FALSE))</f>
        <v>PVT24</v>
      </c>
      <c r="AE3521" t="str" cm="1">
        <f t="array" ref="AE3521">_xlfn.IFS( NOT(ISNA(VLOOKUP(PrivateSchedule[[#This Row],[ow]],RTARoutes[[StageCodes]:[RouteID]],6,FALSE))), "O",  NOT(ISNA(VLOOKUP(PrivateSchedule[[#This Row],[re]],RTARoutes[[StageCodes]:[RouteID]],6,FALSE))), "R")</f>
        <v>O</v>
      </c>
      <c r="AF3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AMB-*ASL-*CNX-*MRG</v>
      </c>
      <c r="AG3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MRG-*CNX-*ASL-*AMB</v>
      </c>
    </row>
    <row r="3522" spans="3:33">
      <c r="O3522" s="171" t="s">
        <v>1890</v>
      </c>
      <c r="P3522" s="172" t="s">
        <v>953</v>
      </c>
      <c r="Q3522" s="172" t="s">
        <v>624</v>
      </c>
      <c r="T3522" s="173" t="s">
        <v>527</v>
      </c>
      <c r="U3522" t="str">
        <f t="shared" si="216"/>
        <v>MARGAO-CHINCHINI X-ASSOLNA-AMBELI</v>
      </c>
      <c r="V3522" s="163">
        <v>0.27083333333333331</v>
      </c>
      <c r="AA3522" s="165" t="str">
        <f t="shared" si="217"/>
        <v/>
      </c>
      <c r="AB3522" t="str">
        <f t="shared" si="218"/>
        <v>MRG</v>
      </c>
      <c r="AC3522" t="str">
        <f t="shared" si="219"/>
        <v>GA09U-0575</v>
      </c>
      <c r="AD3522" t="str">
        <f>_xlfn.IFNA(VLOOKUP(PrivateSchedule[[#This Row],[ow]],RTARoutes[[StageCodes]:[RouteID]],6,FALSE), VLOOKUP(PrivateSchedule[[#This Row],[re]],RTARoutes[[StageCodes]:[RouteID]],6,FALSE))</f>
        <v>PVT24</v>
      </c>
      <c r="AE3522" t="str" cm="1">
        <f t="array" ref="AE3522">_xlfn.IFS( NOT(ISNA(VLOOKUP(PrivateSchedule[[#This Row],[ow]],RTARoutes[[StageCodes]:[RouteID]],6,FALSE))), "O",  NOT(ISNA(VLOOKUP(PrivateSchedule[[#This Row],[re]],RTARoutes[[StageCodes]:[RouteID]],6,FALSE))), "R")</f>
        <v>R</v>
      </c>
      <c r="AF3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MRG-*CNX-*ASL-*AMB</v>
      </c>
      <c r="AG3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AMB-*ASL-*CNX-*MRG</v>
      </c>
    </row>
    <row r="3523" spans="3:33">
      <c r="O3523" s="171" t="s">
        <v>527</v>
      </c>
      <c r="P3523" s="172" t="s">
        <v>3583</v>
      </c>
      <c r="T3523" s="173" t="s">
        <v>1890</v>
      </c>
      <c r="U3523" t="str">
        <f t="shared" ref="U3523:U3586" si="220">_xlfn.IFNA(VLOOKUP($O3523,Code2Loc,2,FALSE)
&amp; IF( OR( ISNA($P3523), LEN($P3523)=0), "",  "-" &amp; VLOOKUP($P3523,Code2Loc,2,FALSE))
&amp; IF( OR( ISNA($Q3523), LEN($Q3523)=0), "",  "-" &amp; VLOOKUP($Q3523,Code2Loc,2,FALSE))
&amp; IF( OR( ISNA($R3523), LEN($R3523)=0), "",  "-" &amp; VLOOKUP($R3523,Code2Loc,2,FALSE))
&amp; IF( OR( ISNA($S3523), LEN($S3523)=0), "",  "-" &amp; VLOOKUP($S3523,Code2Loc,2,FALSE))
&amp; IF( OR( ISNA($T3523), LEN($T3523)=0), "",  "-" &amp; VLOOKUP($T3523,Code2Loc,2,FALSE)),"")</f>
        <v>AMBELI-Tariwado-MARGAO</v>
      </c>
      <c r="V3523" s="163">
        <v>0.31597222222222221</v>
      </c>
      <c r="AA3523" s="165" t="str">
        <f t="shared" ref="AA3523:AA3586" si="221">IF(ISBLANK($V3523), "", _xlfn.IFNA($V3523 + _xlfn.IFNA( VLOOKUP($O3523 &amp; IF(ISBLANK($P3523),"", "-" &amp; $P3523) &amp; IF(ISBLANK($Q3523),"", "-" &amp; $Q3523) &amp; IF(ISBLANK($R3523),"", "-" &amp; $R3523) &amp; IF(ISBLANK($S3523),"", "-" &amp; $S3523) &amp; IF(ISBLANK($T3523),"", "-" &amp; $T3523),TravelTime,8,FALSE), VLOOKUP($T3523 &amp; IF(ISBLANK($S3523),"", "-" &amp; $S3523) &amp; IF(ISBLANK($R3523),"", "-" &amp; $R3523) &amp; IF(ISBLANK($Q3523),"", "-" &amp; $Q3523) &amp; IF(ISBLANK($P3523),"", "-" &amp; $P3523) &amp; IF(ISBLANK($O3523),"", "-" &amp; $O3523),TravelTime,8,FALSE)) / 1440, ""))</f>
        <v/>
      </c>
      <c r="AB3523" t="str">
        <f t="shared" ref="AB3523:AB3586" si="222">IF(AND(LEN($A3523)&lt;&gt;0,LEN($A3523)&lt;&gt;0),$A3523,$AB3522)</f>
        <v>MRG</v>
      </c>
      <c r="AC3523" t="str">
        <f t="shared" ref="AC3523:AC3586" si="223">IF(AND(LEN($J3523)&lt;&gt;0,LEN($B3523)&lt;&gt;0),$J3523,$AC3522)</f>
        <v>GA09U-0575</v>
      </c>
      <c r="AD3523" t="str">
        <f>_xlfn.IFNA(VLOOKUP(PrivateSchedule[[#This Row],[ow]],RTARoutes[[StageCodes]:[RouteID]],6,FALSE), VLOOKUP(PrivateSchedule[[#This Row],[re]],RTARoutes[[StageCodes]:[RouteID]],6,FALSE))</f>
        <v>PVT26</v>
      </c>
      <c r="AE3523" t="str" cm="1">
        <f t="array" ref="AE3523">_xlfn.IFS( NOT(ISNA(VLOOKUP(PrivateSchedule[[#This Row],[ow]],RTARoutes[[StageCodes]:[RouteID]],6,FALSE))), "O",  NOT(ISNA(VLOOKUP(PrivateSchedule[[#This Row],[re]],RTARoutes[[StageCodes]:[RouteID]],6,FALSE))), "R")</f>
        <v>O</v>
      </c>
      <c r="AF3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AMB-*TWO-*MRG</v>
      </c>
      <c r="AG3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MRG-*TWO-*AMB</v>
      </c>
    </row>
    <row r="3524" spans="3:33">
      <c r="O3524" s="171" t="s">
        <v>1890</v>
      </c>
      <c r="P3524" s="172" t="s">
        <v>953</v>
      </c>
      <c r="Q3524" s="172" t="s">
        <v>624</v>
      </c>
      <c r="T3524" s="173" t="s">
        <v>752</v>
      </c>
      <c r="U3524" t="str">
        <f t="shared" si="220"/>
        <v>MARGAO-CHINCHINI X-ASSOLNA-BETUL</v>
      </c>
      <c r="V3524" s="163">
        <v>0.40625</v>
      </c>
      <c r="AA3524" s="165" t="str">
        <f t="shared" si="221"/>
        <v/>
      </c>
      <c r="AB3524" t="str">
        <f t="shared" si="222"/>
        <v>MRG</v>
      </c>
      <c r="AC3524" t="str">
        <f t="shared" si="223"/>
        <v>GA09U-0575</v>
      </c>
      <c r="AD3524" t="e">
        <f>_xlfn.IFNA(VLOOKUP(PrivateSchedule[[#This Row],[ow]],RTARoutes[[StageCodes]:[RouteID]],6,FALSE), VLOOKUP(PrivateSchedule[[#This Row],[re]],RTARoutes[[StageCodes]:[RouteID]],6,FALSE))</f>
        <v>#N/A</v>
      </c>
      <c r="AE3524" t="e" cm="1">
        <f t="array" ref="AE3524">_xlfn.IFS( NOT(ISNA(VLOOKUP(PrivateSchedule[[#This Row],[ow]],RTARoutes[[StageCodes]:[RouteID]],6,FALSE))), "O",  NOT(ISNA(VLOOKUP(PrivateSchedule[[#This Row],[re]],RTARoutes[[StageCodes]:[RouteID]],6,FALSE))), "R")</f>
        <v>#N/A</v>
      </c>
      <c r="AF3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MRG-*CNX-*ASL-*BTL</v>
      </c>
      <c r="AG3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BTL-*ASL-*CNX-*MRG</v>
      </c>
    </row>
    <row r="3525" spans="3:33">
      <c r="O3525" s="171" t="s">
        <v>752</v>
      </c>
      <c r="P3525" s="172" t="s">
        <v>624</v>
      </c>
      <c r="Q3525" s="172" t="s">
        <v>953</v>
      </c>
      <c r="T3525" s="173" t="s">
        <v>527</v>
      </c>
      <c r="U3525" t="str">
        <f t="shared" si="220"/>
        <v>BETUL-ASSOLNA-CHINCHINI X-AMBELI</v>
      </c>
      <c r="V3525" s="163">
        <v>0.4548611111111111</v>
      </c>
      <c r="AA3525" s="165" t="str">
        <f t="shared" si="221"/>
        <v/>
      </c>
      <c r="AB3525" t="str">
        <f t="shared" si="222"/>
        <v>MRG</v>
      </c>
      <c r="AC3525" t="str">
        <f t="shared" si="223"/>
        <v>GA09U-0575</v>
      </c>
      <c r="AD3525" t="e">
        <f>_xlfn.IFNA(VLOOKUP(PrivateSchedule[[#This Row],[ow]],RTARoutes[[StageCodes]:[RouteID]],6,FALSE), VLOOKUP(PrivateSchedule[[#This Row],[re]],RTARoutes[[StageCodes]:[RouteID]],6,FALSE))</f>
        <v>#N/A</v>
      </c>
      <c r="AE3525" t="e" cm="1">
        <f t="array" ref="AE3525">_xlfn.IFS( NOT(ISNA(VLOOKUP(PrivateSchedule[[#This Row],[ow]],RTARoutes[[StageCodes]:[RouteID]],6,FALSE))), "O",  NOT(ISNA(VLOOKUP(PrivateSchedule[[#This Row],[re]],RTARoutes[[StageCodes]:[RouteID]],6,FALSE))), "R")</f>
        <v>#N/A</v>
      </c>
      <c r="AF3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BTL-*ASL-*CNX-*AMB</v>
      </c>
      <c r="AG3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AMB-*CNX-*ASL-*BTL</v>
      </c>
    </row>
    <row r="3526" spans="3:33">
      <c r="O3526" s="171" t="s">
        <v>527</v>
      </c>
      <c r="P3526" s="172" t="s">
        <v>624</v>
      </c>
      <c r="Q3526" s="172" t="s">
        <v>953</v>
      </c>
      <c r="T3526" s="173" t="s">
        <v>1890</v>
      </c>
      <c r="U3526" t="str">
        <f t="shared" si="220"/>
        <v>AMBELI-ASSOLNA-CHINCHINI X-MARGAO</v>
      </c>
      <c r="V3526" s="163">
        <v>0.60416666666666663</v>
      </c>
      <c r="AA3526" s="165" t="str">
        <f t="shared" si="221"/>
        <v/>
      </c>
      <c r="AB3526" t="str">
        <f t="shared" si="222"/>
        <v>MRG</v>
      </c>
      <c r="AC3526" t="str">
        <f t="shared" si="223"/>
        <v>GA09U-0575</v>
      </c>
      <c r="AD3526" t="str">
        <f>_xlfn.IFNA(VLOOKUP(PrivateSchedule[[#This Row],[ow]],RTARoutes[[StageCodes]:[RouteID]],6,FALSE), VLOOKUP(PrivateSchedule[[#This Row],[re]],RTARoutes[[StageCodes]:[RouteID]],6,FALSE))</f>
        <v>PVT24</v>
      </c>
      <c r="AE3526" t="str" cm="1">
        <f t="array" ref="AE3526">_xlfn.IFS( NOT(ISNA(VLOOKUP(PrivateSchedule[[#This Row],[ow]],RTARoutes[[StageCodes]:[RouteID]],6,FALSE))), "O",  NOT(ISNA(VLOOKUP(PrivateSchedule[[#This Row],[re]],RTARoutes[[StageCodes]:[RouteID]],6,FALSE))), "R")</f>
        <v>O</v>
      </c>
      <c r="AF3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AMB-*ASL-*CNX-*MRG</v>
      </c>
      <c r="AG3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MRG-*CNX-*ASL-*AMB</v>
      </c>
    </row>
    <row r="3527" spans="3:33">
      <c r="O3527" s="171" t="s">
        <v>1890</v>
      </c>
      <c r="P3527" s="172" t="s">
        <v>953</v>
      </c>
      <c r="Q3527" s="172" t="s">
        <v>624</v>
      </c>
      <c r="T3527" s="173" t="s">
        <v>527</v>
      </c>
      <c r="U3527" t="str">
        <f t="shared" si="220"/>
        <v>MARGAO-CHINCHINI X-ASSOLNA-AMBELI</v>
      </c>
      <c r="V3527" s="163">
        <v>0.67708333333333337</v>
      </c>
      <c r="AA3527" s="165" t="str">
        <f t="shared" si="221"/>
        <v/>
      </c>
      <c r="AB3527" t="str">
        <f t="shared" si="222"/>
        <v>MRG</v>
      </c>
      <c r="AC3527" t="str">
        <f t="shared" si="223"/>
        <v>GA09U-0575</v>
      </c>
      <c r="AD3527" t="str">
        <f>_xlfn.IFNA(VLOOKUP(PrivateSchedule[[#This Row],[ow]],RTARoutes[[StageCodes]:[RouteID]],6,FALSE), VLOOKUP(PrivateSchedule[[#This Row],[re]],RTARoutes[[StageCodes]:[RouteID]],6,FALSE))</f>
        <v>PVT24</v>
      </c>
      <c r="AE3527" t="str" cm="1">
        <f t="array" ref="AE3527">_xlfn.IFS( NOT(ISNA(VLOOKUP(PrivateSchedule[[#This Row],[ow]],RTARoutes[[StageCodes]:[RouteID]],6,FALSE))), "O",  NOT(ISNA(VLOOKUP(PrivateSchedule[[#This Row],[re]],RTARoutes[[StageCodes]:[RouteID]],6,FALSE))), "R")</f>
        <v>R</v>
      </c>
      <c r="AF3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MRG-*CNX-*ASL-*AMB</v>
      </c>
      <c r="AG3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AMB-*ASL-*CNX-*MRG</v>
      </c>
    </row>
    <row r="3528" spans="3:33">
      <c r="O3528" s="171" t="s">
        <v>527</v>
      </c>
      <c r="P3528" s="172" t="s">
        <v>624</v>
      </c>
      <c r="Q3528" s="172" t="s">
        <v>953</v>
      </c>
      <c r="T3528" s="173" t="s">
        <v>1890</v>
      </c>
      <c r="U3528" t="str">
        <f t="shared" si="220"/>
        <v>AMBELI-ASSOLNA-CHINCHINI X-MARGAO</v>
      </c>
      <c r="V3528" s="163">
        <v>0.70833333333333337</v>
      </c>
      <c r="AA3528" s="165" t="str">
        <f t="shared" si="221"/>
        <v/>
      </c>
      <c r="AB3528" t="str">
        <f t="shared" si="222"/>
        <v>MRG</v>
      </c>
      <c r="AC3528" t="str">
        <f t="shared" si="223"/>
        <v>GA09U-0575</v>
      </c>
      <c r="AD3528" t="str">
        <f>_xlfn.IFNA(VLOOKUP(PrivateSchedule[[#This Row],[ow]],RTARoutes[[StageCodes]:[RouteID]],6,FALSE), VLOOKUP(PrivateSchedule[[#This Row],[re]],RTARoutes[[StageCodes]:[RouteID]],6,FALSE))</f>
        <v>PVT24</v>
      </c>
      <c r="AE3528" t="str" cm="1">
        <f t="array" ref="AE3528">_xlfn.IFS( NOT(ISNA(VLOOKUP(PrivateSchedule[[#This Row],[ow]],RTARoutes[[StageCodes]:[RouteID]],6,FALSE))), "O",  NOT(ISNA(VLOOKUP(PrivateSchedule[[#This Row],[re]],RTARoutes[[StageCodes]:[RouteID]],6,FALSE))), "R")</f>
        <v>O</v>
      </c>
      <c r="AF3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AMB-*ASL-*CNX-*MRG</v>
      </c>
      <c r="AG3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MRG-*CNX-*ASL-*AMB</v>
      </c>
    </row>
    <row r="3529" spans="3:33">
      <c r="O3529" s="171" t="s">
        <v>1890</v>
      </c>
      <c r="P3529" s="172" t="s">
        <v>953</v>
      </c>
      <c r="Q3529" s="172" t="s">
        <v>624</v>
      </c>
      <c r="T3529" s="173" t="s">
        <v>752</v>
      </c>
      <c r="U3529" t="str">
        <f t="shared" si="220"/>
        <v>MARGAO-CHINCHINI X-ASSOLNA-BETUL</v>
      </c>
      <c r="V3529" s="163">
        <v>0.74652777777777779</v>
      </c>
      <c r="AA3529" s="165" t="str">
        <f t="shared" si="221"/>
        <v/>
      </c>
      <c r="AB3529" t="str">
        <f t="shared" si="222"/>
        <v>MRG</v>
      </c>
      <c r="AC3529" t="str">
        <f t="shared" si="223"/>
        <v>GA09U-0575</v>
      </c>
      <c r="AD3529" t="e">
        <f>_xlfn.IFNA(VLOOKUP(PrivateSchedule[[#This Row],[ow]],RTARoutes[[StageCodes]:[RouteID]],6,FALSE), VLOOKUP(PrivateSchedule[[#This Row],[re]],RTARoutes[[StageCodes]:[RouteID]],6,FALSE))</f>
        <v>#N/A</v>
      </c>
      <c r="AE3529" t="e" cm="1">
        <f t="array" ref="AE3529">_xlfn.IFS( NOT(ISNA(VLOOKUP(PrivateSchedule[[#This Row],[ow]],RTARoutes[[StageCodes]:[RouteID]],6,FALSE))), "O",  NOT(ISNA(VLOOKUP(PrivateSchedule[[#This Row],[re]],RTARoutes[[StageCodes]:[RouteID]],6,FALSE))), "R")</f>
        <v>#N/A</v>
      </c>
      <c r="AF3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MRG-*CNX-*ASL-*BTL</v>
      </c>
      <c r="AG3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BTL-*ASL-*CNX-*MRG</v>
      </c>
    </row>
    <row r="3530" spans="3:33">
      <c r="C3530" s="172" t="s">
        <v>4716</v>
      </c>
      <c r="J3530" s="171" t="s">
        <v>4717</v>
      </c>
      <c r="O3530" s="171" t="s">
        <v>3579</v>
      </c>
      <c r="P3530" s="172" t="s">
        <v>4718</v>
      </c>
      <c r="T3530" s="173" t="s">
        <v>1890</v>
      </c>
      <c r="U3530" t="str">
        <f t="shared" si="220"/>
        <v/>
      </c>
      <c r="V3530" s="163">
        <v>0.29166666666666669</v>
      </c>
      <c r="AA3530" s="165" t="str">
        <f t="shared" si="221"/>
        <v/>
      </c>
      <c r="AB3530" t="str">
        <f t="shared" si="222"/>
        <v>MRG</v>
      </c>
      <c r="AC3530" t="str">
        <f t="shared" si="223"/>
        <v>GA09U-0575</v>
      </c>
      <c r="AD3530" t="str">
        <f>_xlfn.IFNA(VLOOKUP(PrivateSchedule[[#This Row],[ow]],RTARoutes[[StageCodes]:[RouteID]],6,FALSE), VLOOKUP(PrivateSchedule[[#This Row],[re]],RTARoutes[[StageCodes]:[RouteID]],6,FALSE))</f>
        <v>PVT69</v>
      </c>
      <c r="AE3530" t="str" cm="1">
        <f t="array" ref="AE3530">_xlfn.IFS( NOT(ISNA(VLOOKUP(PrivateSchedule[[#This Row],[ow]],RTARoutes[[StageCodes]:[RouteID]],6,FALSE))), "O",  NOT(ISNA(VLOOKUP(PrivateSchedule[[#This Row],[re]],RTARoutes[[StageCodes]:[RouteID]],6,FALSE))), "R")</f>
        <v>O</v>
      </c>
      <c r="AF3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BEM-*SER
MUN Pedda-*MRG</v>
      </c>
      <c r="AG3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MRG-*SER
MUN Pedda-*BEM</v>
      </c>
    </row>
    <row r="3531" spans="3:33">
      <c r="O3531" s="171" t="s">
        <v>1890</v>
      </c>
      <c r="P3531" s="172" t="s">
        <v>3581</v>
      </c>
      <c r="T3531" s="173" t="s">
        <v>3579</v>
      </c>
      <c r="U3531" t="str">
        <f t="shared" si="220"/>
        <v>MARGAO-Maria Hall-Betalbatim</v>
      </c>
      <c r="V3531" s="163">
        <v>0.32291666666666669</v>
      </c>
      <c r="AA3531" s="165" t="str">
        <f t="shared" si="221"/>
        <v/>
      </c>
      <c r="AB3531" t="str">
        <f t="shared" si="222"/>
        <v>MRG</v>
      </c>
      <c r="AC3531" t="str">
        <f t="shared" si="223"/>
        <v>GA09U-0575</v>
      </c>
      <c r="AD3531" t="e">
        <f>_xlfn.IFNA(VLOOKUP(PrivateSchedule[[#This Row],[ow]],RTARoutes[[StageCodes]:[RouteID]],6,FALSE), VLOOKUP(PrivateSchedule[[#This Row],[re]],RTARoutes[[StageCodes]:[RouteID]],6,FALSE))</f>
        <v>#N/A</v>
      </c>
      <c r="AE3531" t="e" cm="1">
        <f t="array" ref="AE3531">_xlfn.IFS( NOT(ISNA(VLOOKUP(PrivateSchedule[[#This Row],[ow]],RTARoutes[[StageCodes]:[RouteID]],6,FALSE))), "O",  NOT(ISNA(VLOOKUP(PrivateSchedule[[#This Row],[re]],RTARoutes[[StageCodes]:[RouteID]],6,FALSE))), "R")</f>
        <v>#N/A</v>
      </c>
      <c r="AF3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32" spans="3:33">
      <c r="O3532" s="171" t="s">
        <v>3579</v>
      </c>
      <c r="P3532" s="172" t="s">
        <v>3581</v>
      </c>
      <c r="T3532" s="173" t="s">
        <v>999</v>
      </c>
      <c r="U3532" t="str">
        <f t="shared" si="220"/>
        <v>Betalbatim-Maria Hall-COLVA</v>
      </c>
      <c r="V3532" s="163">
        <v>0.36458333333333331</v>
      </c>
      <c r="AA3532" s="165" t="str">
        <f t="shared" si="221"/>
        <v/>
      </c>
      <c r="AB3532" t="str">
        <f t="shared" si="222"/>
        <v>MRG</v>
      </c>
      <c r="AC3532" t="str">
        <f t="shared" si="223"/>
        <v>GA09U-0575</v>
      </c>
      <c r="AD3532" t="str">
        <f>_xlfn.IFNA(VLOOKUP(PrivateSchedule[[#This Row],[ow]],RTARoutes[[StageCodes]:[RouteID]],6,FALSE), VLOOKUP(PrivateSchedule[[#This Row],[re]],RTARoutes[[StageCodes]:[RouteID]],6,FALSE))</f>
        <v>PVT66</v>
      </c>
      <c r="AE3532" t="str" cm="1">
        <f t="array" ref="AE3532">_xlfn.IFS( NOT(ISNA(VLOOKUP(PrivateSchedule[[#This Row],[ow]],RTARoutes[[StageCodes]:[RouteID]],6,FALSE))), "O",  NOT(ISNA(VLOOKUP(PrivateSchedule[[#This Row],[re]],RTARoutes[[StageCodes]:[RouteID]],6,FALSE))), "R")</f>
        <v>O</v>
      </c>
      <c r="AF3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BEM-*MAH-*CVA</v>
      </c>
      <c r="AG3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CVA-*MAH-*BEM</v>
      </c>
    </row>
    <row r="3533" spans="3:33">
      <c r="O3533" s="171" t="s">
        <v>999</v>
      </c>
      <c r="T3533" s="173" t="s">
        <v>1890</v>
      </c>
      <c r="U3533" t="str">
        <f t="shared" si="220"/>
        <v>COLVA-MARGAO</v>
      </c>
      <c r="V3533" s="163">
        <v>0.375</v>
      </c>
      <c r="AA3533" s="165" t="str">
        <f t="shared" si="221"/>
        <v/>
      </c>
      <c r="AB3533" t="str">
        <f t="shared" si="222"/>
        <v>MRG</v>
      </c>
      <c r="AC3533" t="str">
        <f t="shared" si="223"/>
        <v>GA09U-0575</v>
      </c>
      <c r="AD3533" t="str">
        <f>_xlfn.IFNA(VLOOKUP(PrivateSchedule[[#This Row],[ow]],RTARoutes[[StageCodes]:[RouteID]],6,FALSE), VLOOKUP(PrivateSchedule[[#This Row],[re]],RTARoutes[[StageCodes]:[RouteID]],6,FALSE))</f>
        <v>PVT170</v>
      </c>
      <c r="AE3533" t="str" cm="1">
        <f t="array" ref="AE3533">_xlfn.IFS( NOT(ISNA(VLOOKUP(PrivateSchedule[[#This Row],[ow]],RTARoutes[[StageCodes]:[RouteID]],6,FALSE))), "O",  NOT(ISNA(VLOOKUP(PrivateSchedule[[#This Row],[re]],RTARoutes[[StageCodes]:[RouteID]],6,FALSE))), "R")</f>
        <v>O</v>
      </c>
      <c r="AF3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34" spans="3:33">
      <c r="O3534" s="171" t="s">
        <v>1890</v>
      </c>
      <c r="P3534" s="172" t="s">
        <v>3581</v>
      </c>
      <c r="T3534" s="173" t="s">
        <v>3579</v>
      </c>
      <c r="U3534" t="str">
        <f t="shared" si="220"/>
        <v>MARGAO-Maria Hall-Betalbatim</v>
      </c>
      <c r="V3534" s="163">
        <v>0.42708333333333331</v>
      </c>
      <c r="AA3534" s="165" t="str">
        <f t="shared" si="221"/>
        <v/>
      </c>
      <c r="AB3534" t="str">
        <f t="shared" si="222"/>
        <v>MRG</v>
      </c>
      <c r="AC3534" t="str">
        <f t="shared" si="223"/>
        <v>GA09U-0575</v>
      </c>
      <c r="AD3534" t="e">
        <f>_xlfn.IFNA(VLOOKUP(PrivateSchedule[[#This Row],[ow]],RTARoutes[[StageCodes]:[RouteID]],6,FALSE), VLOOKUP(PrivateSchedule[[#This Row],[re]],RTARoutes[[StageCodes]:[RouteID]],6,FALSE))</f>
        <v>#N/A</v>
      </c>
      <c r="AE3534" t="e" cm="1">
        <f t="array" ref="AE3534">_xlfn.IFS( NOT(ISNA(VLOOKUP(PrivateSchedule[[#This Row],[ow]],RTARoutes[[StageCodes]:[RouteID]],6,FALSE))), "O",  NOT(ISNA(VLOOKUP(PrivateSchedule[[#This Row],[re]],RTARoutes[[StageCodes]:[RouteID]],6,FALSE))), "R")</f>
        <v>#N/A</v>
      </c>
      <c r="AF3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35" spans="3:33">
      <c r="O3535" s="171" t="s">
        <v>3579</v>
      </c>
      <c r="P3535" s="172" t="s">
        <v>3581</v>
      </c>
      <c r="T3535" s="173" t="s">
        <v>999</v>
      </c>
      <c r="U3535" t="str">
        <f t="shared" si="220"/>
        <v>Betalbatim-Maria Hall-COLVA</v>
      </c>
      <c r="V3535" s="163">
        <v>0.46875</v>
      </c>
      <c r="AA3535" s="165" t="str">
        <f t="shared" si="221"/>
        <v/>
      </c>
      <c r="AB3535" t="str">
        <f t="shared" si="222"/>
        <v>MRG</v>
      </c>
      <c r="AC3535" t="str">
        <f t="shared" si="223"/>
        <v>GA09U-0575</v>
      </c>
      <c r="AD3535" t="str">
        <f>_xlfn.IFNA(VLOOKUP(PrivateSchedule[[#This Row],[ow]],RTARoutes[[StageCodes]:[RouteID]],6,FALSE), VLOOKUP(PrivateSchedule[[#This Row],[re]],RTARoutes[[StageCodes]:[RouteID]],6,FALSE))</f>
        <v>PVT66</v>
      </c>
      <c r="AE3535" t="str" cm="1">
        <f t="array" ref="AE3535">_xlfn.IFS( NOT(ISNA(VLOOKUP(PrivateSchedule[[#This Row],[ow]],RTARoutes[[StageCodes]:[RouteID]],6,FALSE))), "O",  NOT(ISNA(VLOOKUP(PrivateSchedule[[#This Row],[re]],RTARoutes[[StageCodes]:[RouteID]],6,FALSE))), "R")</f>
        <v>O</v>
      </c>
      <c r="AF3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BEM-*MAH-*CVA</v>
      </c>
      <c r="AG3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CVA-*MAH-*BEM</v>
      </c>
    </row>
    <row r="3536" spans="3:33">
      <c r="O3536" s="171" t="s">
        <v>999</v>
      </c>
      <c r="T3536" s="173" t="s">
        <v>1890</v>
      </c>
      <c r="U3536" t="str">
        <f t="shared" si="220"/>
        <v>COLVA-MARGAO</v>
      </c>
      <c r="V3536" s="163">
        <v>0.47916666666666669</v>
      </c>
      <c r="AA3536" s="165" t="str">
        <f t="shared" si="221"/>
        <v/>
      </c>
      <c r="AB3536" t="str">
        <f t="shared" si="222"/>
        <v>MRG</v>
      </c>
      <c r="AC3536" t="str">
        <f t="shared" si="223"/>
        <v>GA09U-0575</v>
      </c>
      <c r="AD3536" t="str">
        <f>_xlfn.IFNA(VLOOKUP(PrivateSchedule[[#This Row],[ow]],RTARoutes[[StageCodes]:[RouteID]],6,FALSE), VLOOKUP(PrivateSchedule[[#This Row],[re]],RTARoutes[[StageCodes]:[RouteID]],6,FALSE))</f>
        <v>PVT170</v>
      </c>
      <c r="AE3536" t="str" cm="1">
        <f t="array" ref="AE3536">_xlfn.IFS( NOT(ISNA(VLOOKUP(PrivateSchedule[[#This Row],[ow]],RTARoutes[[StageCodes]:[RouteID]],6,FALSE))), "O",  NOT(ISNA(VLOOKUP(PrivateSchedule[[#This Row],[re]],RTARoutes[[StageCodes]:[RouteID]],6,FALSE))), "R")</f>
        <v>O</v>
      </c>
      <c r="AF3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37" spans="3:33">
      <c r="O3537" s="171" t="s">
        <v>1890</v>
      </c>
      <c r="P3537" s="172" t="s">
        <v>3581</v>
      </c>
      <c r="T3537" s="173" t="s">
        <v>3579</v>
      </c>
      <c r="U3537" t="str">
        <f t="shared" si="220"/>
        <v>MARGAO-Maria Hall-Betalbatim</v>
      </c>
      <c r="V3537" s="163">
        <v>0.51041666666666663</v>
      </c>
      <c r="AA3537" s="165" t="str">
        <f t="shared" si="221"/>
        <v/>
      </c>
      <c r="AB3537" t="str">
        <f t="shared" si="222"/>
        <v>MRG</v>
      </c>
      <c r="AC3537" t="str">
        <f t="shared" si="223"/>
        <v>GA09U-0575</v>
      </c>
      <c r="AD3537" t="e">
        <f>_xlfn.IFNA(VLOOKUP(PrivateSchedule[[#This Row],[ow]],RTARoutes[[StageCodes]:[RouteID]],6,FALSE), VLOOKUP(PrivateSchedule[[#This Row],[re]],RTARoutes[[StageCodes]:[RouteID]],6,FALSE))</f>
        <v>#N/A</v>
      </c>
      <c r="AE3537" t="e" cm="1">
        <f t="array" ref="AE3537">_xlfn.IFS( NOT(ISNA(VLOOKUP(PrivateSchedule[[#This Row],[ow]],RTARoutes[[StageCodes]:[RouteID]],6,FALSE))), "O",  NOT(ISNA(VLOOKUP(PrivateSchedule[[#This Row],[re]],RTARoutes[[StageCodes]:[RouteID]],6,FALSE))), "R")</f>
        <v>#N/A</v>
      </c>
      <c r="AF3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38" spans="3:33">
      <c r="O3538" s="171" t="s">
        <v>3579</v>
      </c>
      <c r="P3538" s="172" t="s">
        <v>3581</v>
      </c>
      <c r="T3538" s="173" t="s">
        <v>999</v>
      </c>
      <c r="U3538" t="str">
        <f t="shared" si="220"/>
        <v>Betalbatim-Maria Hall-COLVA</v>
      </c>
      <c r="V3538" s="163">
        <v>0.5625</v>
      </c>
      <c r="AA3538" s="165" t="str">
        <f t="shared" si="221"/>
        <v/>
      </c>
      <c r="AB3538" t="str">
        <f t="shared" si="222"/>
        <v>MRG</v>
      </c>
      <c r="AC3538" t="str">
        <f t="shared" si="223"/>
        <v>GA09U-0575</v>
      </c>
      <c r="AD3538" t="str">
        <f>_xlfn.IFNA(VLOOKUP(PrivateSchedule[[#This Row],[ow]],RTARoutes[[StageCodes]:[RouteID]],6,FALSE), VLOOKUP(PrivateSchedule[[#This Row],[re]],RTARoutes[[StageCodes]:[RouteID]],6,FALSE))</f>
        <v>PVT66</v>
      </c>
      <c r="AE3538" t="str" cm="1">
        <f t="array" ref="AE3538">_xlfn.IFS( NOT(ISNA(VLOOKUP(PrivateSchedule[[#This Row],[ow]],RTARoutes[[StageCodes]:[RouteID]],6,FALSE))), "O",  NOT(ISNA(VLOOKUP(PrivateSchedule[[#This Row],[re]],RTARoutes[[StageCodes]:[RouteID]],6,FALSE))), "R")</f>
        <v>O</v>
      </c>
      <c r="AF3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BEM-*MAH-*CVA</v>
      </c>
      <c r="AG3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CVA-*MAH-*BEM</v>
      </c>
    </row>
    <row r="3539" spans="3:33">
      <c r="O3539" s="171" t="s">
        <v>999</v>
      </c>
      <c r="T3539" s="173" t="s">
        <v>1890</v>
      </c>
      <c r="U3539" t="str">
        <f t="shared" si="220"/>
        <v>COLVA-MARGAO</v>
      </c>
      <c r="V3539" s="163">
        <v>0.57291666666666663</v>
      </c>
      <c r="AA3539" s="165" t="str">
        <f t="shared" si="221"/>
        <v/>
      </c>
      <c r="AB3539" t="str">
        <f t="shared" si="222"/>
        <v>MRG</v>
      </c>
      <c r="AC3539" t="str">
        <f t="shared" si="223"/>
        <v>GA09U-0575</v>
      </c>
      <c r="AD3539" t="str">
        <f>_xlfn.IFNA(VLOOKUP(PrivateSchedule[[#This Row],[ow]],RTARoutes[[StageCodes]:[RouteID]],6,FALSE), VLOOKUP(PrivateSchedule[[#This Row],[re]],RTARoutes[[StageCodes]:[RouteID]],6,FALSE))</f>
        <v>PVT170</v>
      </c>
      <c r="AE3539" t="str" cm="1">
        <f t="array" ref="AE3539">_xlfn.IFS( NOT(ISNA(VLOOKUP(PrivateSchedule[[#This Row],[ow]],RTARoutes[[StageCodes]:[RouteID]],6,FALSE))), "O",  NOT(ISNA(VLOOKUP(PrivateSchedule[[#This Row],[re]],RTARoutes[[StageCodes]:[RouteID]],6,FALSE))), "R")</f>
        <v>O</v>
      </c>
      <c r="AF3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40" spans="3:33">
      <c r="O3540" s="171" t="s">
        <v>1890</v>
      </c>
      <c r="P3540" s="172" t="s">
        <v>3581</v>
      </c>
      <c r="T3540" s="173" t="s">
        <v>3579</v>
      </c>
      <c r="U3540" t="str">
        <f t="shared" si="220"/>
        <v>MARGAO-Maria Hall-Betalbatim</v>
      </c>
      <c r="V3540" s="163">
        <v>0.61458333333333337</v>
      </c>
      <c r="AA3540" s="165" t="str">
        <f t="shared" si="221"/>
        <v/>
      </c>
      <c r="AB3540" t="str">
        <f t="shared" si="222"/>
        <v>MRG</v>
      </c>
      <c r="AC3540" t="str">
        <f t="shared" si="223"/>
        <v>GA09U-0575</v>
      </c>
      <c r="AD3540" t="e">
        <f>_xlfn.IFNA(VLOOKUP(PrivateSchedule[[#This Row],[ow]],RTARoutes[[StageCodes]:[RouteID]],6,FALSE), VLOOKUP(PrivateSchedule[[#This Row],[re]],RTARoutes[[StageCodes]:[RouteID]],6,FALSE))</f>
        <v>#N/A</v>
      </c>
      <c r="AE3540" t="e" cm="1">
        <f t="array" ref="AE3540">_xlfn.IFS( NOT(ISNA(VLOOKUP(PrivateSchedule[[#This Row],[ow]],RTARoutes[[StageCodes]:[RouteID]],6,FALSE))), "O",  NOT(ISNA(VLOOKUP(PrivateSchedule[[#This Row],[re]],RTARoutes[[StageCodes]:[RouteID]],6,FALSE))), "R")</f>
        <v>#N/A</v>
      </c>
      <c r="AF3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41" spans="3:33">
      <c r="O3541" s="171" t="s">
        <v>3579</v>
      </c>
      <c r="P3541" s="172" t="s">
        <v>3581</v>
      </c>
      <c r="T3541" s="173" t="s">
        <v>999</v>
      </c>
      <c r="U3541" t="str">
        <f t="shared" si="220"/>
        <v>Betalbatim-Maria Hall-COLVA</v>
      </c>
      <c r="V3541" s="163">
        <v>0.65625</v>
      </c>
      <c r="AA3541" s="165" t="str">
        <f t="shared" si="221"/>
        <v/>
      </c>
      <c r="AB3541" t="str">
        <f t="shared" si="222"/>
        <v>MRG</v>
      </c>
      <c r="AC3541" t="str">
        <f t="shared" si="223"/>
        <v>GA09U-0575</v>
      </c>
      <c r="AD3541" t="str">
        <f>_xlfn.IFNA(VLOOKUP(PrivateSchedule[[#This Row],[ow]],RTARoutes[[StageCodes]:[RouteID]],6,FALSE), VLOOKUP(PrivateSchedule[[#This Row],[re]],RTARoutes[[StageCodes]:[RouteID]],6,FALSE))</f>
        <v>PVT66</v>
      </c>
      <c r="AE3541" t="str" cm="1">
        <f t="array" ref="AE3541">_xlfn.IFS( NOT(ISNA(VLOOKUP(PrivateSchedule[[#This Row],[ow]],RTARoutes[[StageCodes]:[RouteID]],6,FALSE))), "O",  NOT(ISNA(VLOOKUP(PrivateSchedule[[#This Row],[re]],RTARoutes[[StageCodes]:[RouteID]],6,FALSE))), "R")</f>
        <v>O</v>
      </c>
      <c r="AF3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BEM-*MAH-*CVA</v>
      </c>
      <c r="AG3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CVA-*MAH-*BEM</v>
      </c>
    </row>
    <row r="3542" spans="3:33">
      <c r="O3542" s="171" t="s">
        <v>999</v>
      </c>
      <c r="T3542" s="173" t="s">
        <v>1890</v>
      </c>
      <c r="U3542" t="str">
        <f t="shared" si="220"/>
        <v>COLVA-MARGAO</v>
      </c>
      <c r="V3542" s="163">
        <v>0.66666666666666663</v>
      </c>
      <c r="AA3542" s="165" t="str">
        <f t="shared" si="221"/>
        <v/>
      </c>
      <c r="AB3542" t="str">
        <f t="shared" si="222"/>
        <v>MRG</v>
      </c>
      <c r="AC3542" t="str">
        <f t="shared" si="223"/>
        <v>GA09U-0575</v>
      </c>
      <c r="AD3542" t="str">
        <f>_xlfn.IFNA(VLOOKUP(PrivateSchedule[[#This Row],[ow]],RTARoutes[[StageCodes]:[RouteID]],6,FALSE), VLOOKUP(PrivateSchedule[[#This Row],[re]],RTARoutes[[StageCodes]:[RouteID]],6,FALSE))</f>
        <v>PVT170</v>
      </c>
      <c r="AE3542" t="str" cm="1">
        <f t="array" ref="AE3542">_xlfn.IFS( NOT(ISNA(VLOOKUP(PrivateSchedule[[#This Row],[ow]],RTARoutes[[StageCodes]:[RouteID]],6,FALSE))), "O",  NOT(ISNA(VLOOKUP(PrivateSchedule[[#This Row],[re]],RTARoutes[[StageCodes]:[RouteID]],6,FALSE))), "R")</f>
        <v>O</v>
      </c>
      <c r="AF3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43" spans="3:33">
      <c r="O3543" s="171" t="s">
        <v>1890</v>
      </c>
      <c r="P3543" s="172" t="s">
        <v>3581</v>
      </c>
      <c r="T3543" s="173" t="s">
        <v>3579</v>
      </c>
      <c r="U3543" t="str">
        <f t="shared" si="220"/>
        <v>MARGAO-Maria Hall-Betalbatim</v>
      </c>
      <c r="V3543" s="163">
        <v>0.69791666666666663</v>
      </c>
      <c r="AA3543" s="165" t="str">
        <f t="shared" si="221"/>
        <v/>
      </c>
      <c r="AB3543" t="str">
        <f t="shared" si="222"/>
        <v>MRG</v>
      </c>
      <c r="AC3543" t="str">
        <f t="shared" si="223"/>
        <v>GA09U-0575</v>
      </c>
      <c r="AD3543" t="e">
        <f>_xlfn.IFNA(VLOOKUP(PrivateSchedule[[#This Row],[ow]],RTARoutes[[StageCodes]:[RouteID]],6,FALSE), VLOOKUP(PrivateSchedule[[#This Row],[re]],RTARoutes[[StageCodes]:[RouteID]],6,FALSE))</f>
        <v>#N/A</v>
      </c>
      <c r="AE3543" t="e" cm="1">
        <f t="array" ref="AE3543">_xlfn.IFS( NOT(ISNA(VLOOKUP(PrivateSchedule[[#This Row],[ow]],RTARoutes[[StageCodes]:[RouteID]],6,FALSE))), "O",  NOT(ISNA(VLOOKUP(PrivateSchedule[[#This Row],[re]],RTARoutes[[StageCodes]:[RouteID]],6,FALSE))), "R")</f>
        <v>#N/A</v>
      </c>
      <c r="AF3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44" spans="3:33">
      <c r="O3544" s="171" t="s">
        <v>3579</v>
      </c>
      <c r="P3544" s="172" t="s">
        <v>3581</v>
      </c>
      <c r="T3544" s="173" t="s">
        <v>999</v>
      </c>
      <c r="U3544" t="str">
        <f t="shared" si="220"/>
        <v>Betalbatim-Maria Hall-COLVA</v>
      </c>
      <c r="V3544" s="163">
        <v>0.73958333333333337</v>
      </c>
      <c r="AA3544" s="165" t="str">
        <f t="shared" si="221"/>
        <v/>
      </c>
      <c r="AB3544" t="str">
        <f t="shared" si="222"/>
        <v>MRG</v>
      </c>
      <c r="AC3544" t="str">
        <f t="shared" si="223"/>
        <v>GA09U-0575</v>
      </c>
      <c r="AD3544" t="str">
        <f>_xlfn.IFNA(VLOOKUP(PrivateSchedule[[#This Row],[ow]],RTARoutes[[StageCodes]:[RouteID]],6,FALSE), VLOOKUP(PrivateSchedule[[#This Row],[re]],RTARoutes[[StageCodes]:[RouteID]],6,FALSE))</f>
        <v>PVT66</v>
      </c>
      <c r="AE3544" t="str" cm="1">
        <f t="array" ref="AE3544">_xlfn.IFS( NOT(ISNA(VLOOKUP(PrivateSchedule[[#This Row],[ow]],RTARoutes[[StageCodes]:[RouteID]],6,FALSE))), "O",  NOT(ISNA(VLOOKUP(PrivateSchedule[[#This Row],[re]],RTARoutes[[StageCodes]:[RouteID]],6,FALSE))), "R")</f>
        <v>O</v>
      </c>
      <c r="AF3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BEM-*MAH-*CVA</v>
      </c>
      <c r="AG3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CVA-*MAH-*BEM</v>
      </c>
    </row>
    <row r="3545" spans="3:33">
      <c r="O3545" s="171" t="s">
        <v>999</v>
      </c>
      <c r="T3545" s="173" t="s">
        <v>1890</v>
      </c>
      <c r="U3545" t="str">
        <f t="shared" si="220"/>
        <v>COLVA-MARGAO</v>
      </c>
      <c r="V3545" s="163">
        <v>0.75</v>
      </c>
      <c r="AA3545" s="165" t="str">
        <f t="shared" si="221"/>
        <v/>
      </c>
      <c r="AB3545" t="str">
        <f t="shared" si="222"/>
        <v>MRG</v>
      </c>
      <c r="AC3545" t="str">
        <f t="shared" si="223"/>
        <v>GA09U-0575</v>
      </c>
      <c r="AD3545" t="str">
        <f>_xlfn.IFNA(VLOOKUP(PrivateSchedule[[#This Row],[ow]],RTARoutes[[StageCodes]:[RouteID]],6,FALSE), VLOOKUP(PrivateSchedule[[#This Row],[re]],RTARoutes[[StageCodes]:[RouteID]],6,FALSE))</f>
        <v>PVT170</v>
      </c>
      <c r="AE3545" t="str" cm="1">
        <f t="array" ref="AE3545">_xlfn.IFS( NOT(ISNA(VLOOKUP(PrivateSchedule[[#This Row],[ow]],RTARoutes[[StageCodes]:[RouteID]],6,FALSE))), "O",  NOT(ISNA(VLOOKUP(PrivateSchedule[[#This Row],[re]],RTARoutes[[StageCodes]:[RouteID]],6,FALSE))), "R")</f>
        <v>O</v>
      </c>
      <c r="AF3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46" spans="3:33">
      <c r="O3546" s="171" t="s">
        <v>1890</v>
      </c>
      <c r="P3546" s="172" t="s">
        <v>3581</v>
      </c>
      <c r="T3546" s="173" t="s">
        <v>3579</v>
      </c>
      <c r="U3546" t="str">
        <f t="shared" si="220"/>
        <v>MARGAO-Maria Hall-Betalbatim</v>
      </c>
      <c r="V3546" s="163">
        <v>0.80208333333333337</v>
      </c>
      <c r="AA3546" s="165" t="str">
        <f t="shared" si="221"/>
        <v/>
      </c>
      <c r="AB3546" t="str">
        <f t="shared" si="222"/>
        <v>MRG</v>
      </c>
      <c r="AC3546" t="str">
        <f t="shared" si="223"/>
        <v>GA09U-0575</v>
      </c>
      <c r="AD3546" t="e">
        <f>_xlfn.IFNA(VLOOKUP(PrivateSchedule[[#This Row],[ow]],RTARoutes[[StageCodes]:[RouteID]],6,FALSE), VLOOKUP(PrivateSchedule[[#This Row],[re]],RTARoutes[[StageCodes]:[RouteID]],6,FALSE))</f>
        <v>#N/A</v>
      </c>
      <c r="AE3546" t="e" cm="1">
        <f t="array" ref="AE3546">_xlfn.IFS( NOT(ISNA(VLOOKUP(PrivateSchedule[[#This Row],[ow]],RTARoutes[[StageCodes]:[RouteID]],6,FALSE))), "O",  NOT(ISNA(VLOOKUP(PrivateSchedule[[#This Row],[re]],RTARoutes[[StageCodes]:[RouteID]],6,FALSE))), "R")</f>
        <v>#N/A</v>
      </c>
      <c r="AF3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47" spans="3:33">
      <c r="O3547" s="171" t="s">
        <v>3579</v>
      </c>
      <c r="P3547" s="172" t="s">
        <v>2044</v>
      </c>
      <c r="T3547" s="173" t="s">
        <v>999</v>
      </c>
      <c r="U3547" t="str">
        <f t="shared" si="220"/>
        <v>Betalbatim-MUNGUL-COLVA</v>
      </c>
      <c r="V3547" s="163">
        <v>0.82291666666666663</v>
      </c>
      <c r="AA3547" s="165" t="str">
        <f t="shared" si="221"/>
        <v/>
      </c>
      <c r="AB3547" t="str">
        <f t="shared" si="222"/>
        <v>MRG</v>
      </c>
      <c r="AC3547" t="str">
        <f t="shared" si="223"/>
        <v>GA09U-0575</v>
      </c>
      <c r="AD3547" t="str">
        <f>_xlfn.IFNA(VLOOKUP(PrivateSchedule[[#This Row],[ow]],RTARoutes[[StageCodes]:[RouteID]],6,FALSE), VLOOKUP(PrivateSchedule[[#This Row],[re]],RTARoutes[[StageCodes]:[RouteID]],6,FALSE))</f>
        <v>PVT68</v>
      </c>
      <c r="AE3547" t="str" cm="1">
        <f t="array" ref="AE3547">_xlfn.IFS( NOT(ISNA(VLOOKUP(PrivateSchedule[[#This Row],[ow]],RTARoutes[[StageCodes]:[RouteID]],6,FALSE))), "O",  NOT(ISNA(VLOOKUP(PrivateSchedule[[#This Row],[re]],RTARoutes[[StageCodes]:[RouteID]],6,FALSE))), "R")</f>
        <v>O</v>
      </c>
      <c r="AF3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BEM-*MUN-*CVA</v>
      </c>
      <c r="AG3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CVA-*MUN-*BEM</v>
      </c>
    </row>
    <row r="3548" spans="3:33">
      <c r="O3548" s="171" t="s">
        <v>999</v>
      </c>
      <c r="T3548" s="173" t="s">
        <v>1890</v>
      </c>
      <c r="U3548" t="str">
        <f t="shared" si="220"/>
        <v>COLVA-MARGAO</v>
      </c>
      <c r="V3548" s="163">
        <v>0.83333333333333337</v>
      </c>
      <c r="AA3548" s="165" t="str">
        <f t="shared" si="221"/>
        <v/>
      </c>
      <c r="AB3548" t="str">
        <f t="shared" si="222"/>
        <v>MRG</v>
      </c>
      <c r="AC3548" t="str">
        <f t="shared" si="223"/>
        <v>GA09U-0575</v>
      </c>
      <c r="AD3548" t="str">
        <f>_xlfn.IFNA(VLOOKUP(PrivateSchedule[[#This Row],[ow]],RTARoutes[[StageCodes]:[RouteID]],6,FALSE), VLOOKUP(PrivateSchedule[[#This Row],[re]],RTARoutes[[StageCodes]:[RouteID]],6,FALSE))</f>
        <v>PVT170</v>
      </c>
      <c r="AE3548" t="str" cm="1">
        <f t="array" ref="AE3548">_xlfn.IFS( NOT(ISNA(VLOOKUP(PrivateSchedule[[#This Row],[ow]],RTARoutes[[StageCodes]:[RouteID]],6,FALSE))), "O",  NOT(ISNA(VLOOKUP(PrivateSchedule[[#This Row],[re]],RTARoutes[[StageCodes]:[RouteID]],6,FALSE))), "R")</f>
        <v>O</v>
      </c>
      <c r="AF3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49" spans="3:33">
      <c r="O3549" s="171" t="s">
        <v>1890</v>
      </c>
      <c r="P3549" s="172" t="s">
        <v>3581</v>
      </c>
      <c r="T3549" s="173" t="s">
        <v>3579</v>
      </c>
      <c r="U3549" t="str">
        <f t="shared" si="220"/>
        <v>MARGAO-Maria Hall-Betalbatim</v>
      </c>
      <c r="V3549" s="163">
        <v>0.85416666666666663</v>
      </c>
      <c r="AA3549" s="165" t="str">
        <f t="shared" si="221"/>
        <v/>
      </c>
      <c r="AB3549" t="str">
        <f t="shared" si="222"/>
        <v>MRG</v>
      </c>
      <c r="AC3549" t="str">
        <f t="shared" si="223"/>
        <v>GA09U-0575</v>
      </c>
      <c r="AD3549" t="e">
        <f>_xlfn.IFNA(VLOOKUP(PrivateSchedule[[#This Row],[ow]],RTARoutes[[StageCodes]:[RouteID]],6,FALSE), VLOOKUP(PrivateSchedule[[#This Row],[re]],RTARoutes[[StageCodes]:[RouteID]],6,FALSE))</f>
        <v>#N/A</v>
      </c>
      <c r="AE3549" t="e" cm="1">
        <f t="array" ref="AE3549">_xlfn.IFS( NOT(ISNA(VLOOKUP(PrivateSchedule[[#This Row],[ow]],RTARoutes[[StageCodes]:[RouteID]],6,FALSE))), "O",  NOT(ISNA(VLOOKUP(PrivateSchedule[[#This Row],[re]],RTARoutes[[StageCodes]:[RouteID]],6,FALSE))), "R")</f>
        <v>#N/A</v>
      </c>
      <c r="AF3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MRG-*MAH-*BEM</v>
      </c>
      <c r="AG3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BEM-*MAH-*MRG</v>
      </c>
    </row>
    <row r="3550" spans="3:33">
      <c r="C3550" s="172" t="s">
        <v>4719</v>
      </c>
      <c r="J3550" s="171" t="s">
        <v>4720</v>
      </c>
      <c r="O3550" s="171" t="s">
        <v>999</v>
      </c>
      <c r="P3550" s="172" t="s">
        <v>3581</v>
      </c>
      <c r="T3550" s="173" t="s">
        <v>1890</v>
      </c>
      <c r="U3550" t="str">
        <f t="shared" si="220"/>
        <v>COLVA-Maria Hall-MARGAO</v>
      </c>
      <c r="V3550" s="163">
        <v>0.28125</v>
      </c>
      <c r="AA3550" s="165" t="str">
        <f t="shared" si="221"/>
        <v/>
      </c>
      <c r="AB3550" t="str">
        <f t="shared" si="222"/>
        <v>MRG</v>
      </c>
      <c r="AC3550" t="str">
        <f t="shared" si="223"/>
        <v>GA09U-0575</v>
      </c>
      <c r="AD3550" t="str">
        <f>_xlfn.IFNA(VLOOKUP(PrivateSchedule[[#This Row],[ow]],RTARoutes[[StageCodes]:[RouteID]],6,FALSE), VLOOKUP(PrivateSchedule[[#This Row],[re]],RTARoutes[[StageCodes]:[RouteID]],6,FALSE))</f>
        <v>PVT170</v>
      </c>
      <c r="AE3550" t="str" cm="1">
        <f t="array" ref="AE3550">_xlfn.IFS( NOT(ISNA(VLOOKUP(PrivateSchedule[[#This Row],[ow]],RTARoutes[[StageCodes]:[RouteID]],6,FALSE))), "O",  NOT(ISNA(VLOOKUP(PrivateSchedule[[#This Row],[re]],RTARoutes[[StageCodes]:[RouteID]],6,FALSE))), "R")</f>
        <v>O</v>
      </c>
      <c r="AF3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CVA-*MAH-*MRG</v>
      </c>
      <c r="AG3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MRG-*MAH-*CVA</v>
      </c>
    </row>
    <row r="3551" spans="3:33">
      <c r="O3551" s="171" t="s">
        <v>1890</v>
      </c>
      <c r="P3551" s="172" t="s">
        <v>3581</v>
      </c>
      <c r="T3551" s="173" t="s">
        <v>999</v>
      </c>
      <c r="U3551" t="str">
        <f t="shared" si="220"/>
        <v>MARGAO-Maria Hall-COLVA</v>
      </c>
      <c r="V3551" s="163">
        <v>0.32291666666666669</v>
      </c>
      <c r="AA3551" s="165" t="str">
        <f t="shared" si="221"/>
        <v/>
      </c>
      <c r="AB3551" t="str">
        <f t="shared" si="222"/>
        <v>MRG</v>
      </c>
      <c r="AC3551" t="str">
        <f t="shared" si="223"/>
        <v>GA09U-0575</v>
      </c>
      <c r="AD3551" t="str">
        <f>_xlfn.IFNA(VLOOKUP(PrivateSchedule[[#This Row],[ow]],RTARoutes[[StageCodes]:[RouteID]],6,FALSE), VLOOKUP(PrivateSchedule[[#This Row],[re]],RTARoutes[[StageCodes]:[RouteID]],6,FALSE))</f>
        <v>PVT170</v>
      </c>
      <c r="AE3551" t="str" cm="1">
        <f t="array" ref="AE3551">_xlfn.IFS( NOT(ISNA(VLOOKUP(PrivateSchedule[[#This Row],[ow]],RTARoutes[[StageCodes]:[RouteID]],6,FALSE))), "O",  NOT(ISNA(VLOOKUP(PrivateSchedule[[#This Row],[re]],RTARoutes[[StageCodes]:[RouteID]],6,FALSE))), "R")</f>
        <v>R</v>
      </c>
      <c r="AF3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MRG-*MAH-*CVA</v>
      </c>
      <c r="AG3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CVA-*MAH-*MRG</v>
      </c>
    </row>
    <row r="3552" spans="3:33">
      <c r="O3552" s="171" t="s">
        <v>999</v>
      </c>
      <c r="P3552" s="172" t="s">
        <v>4721</v>
      </c>
      <c r="T3552" s="173" t="s">
        <v>1890</v>
      </c>
      <c r="U3552" t="str">
        <f t="shared" si="220"/>
        <v/>
      </c>
      <c r="V3552" s="163">
        <v>0.36458333333333331</v>
      </c>
      <c r="AA3552" s="165" t="str">
        <f t="shared" si="221"/>
        <v/>
      </c>
      <c r="AB3552" t="str">
        <f t="shared" si="222"/>
        <v>MRG</v>
      </c>
      <c r="AC3552" t="str">
        <f t="shared" si="223"/>
        <v>GA09U-0575</v>
      </c>
      <c r="AD3552" t="str">
        <f>_xlfn.IFNA(VLOOKUP(PrivateSchedule[[#This Row],[ow]],RTARoutes[[StageCodes]:[RouteID]],6,FALSE), VLOOKUP(PrivateSchedule[[#This Row],[re]],RTARoutes[[StageCodes]:[RouteID]],6,FALSE))</f>
        <v>PVT172</v>
      </c>
      <c r="AE3552" t="str" cm="1">
        <f t="array" ref="AE3552">_xlfn.IFS( NOT(ISNA(VLOOKUP(PrivateSchedule[[#This Row],[ow]],RTARoutes[[StageCodes]:[RouteID]],6,FALSE))), "O",  NOT(ISNA(VLOOKUP(PrivateSchedule[[#This Row],[re]],RTARoutes[[StageCodes]:[RouteID]],6,FALSE))), "R")</f>
        <v>O</v>
      </c>
      <c r="AF3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CVA-*SBM -
CBM-*MRG</v>
      </c>
      <c r="AG3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MRG-*SBM -
CBM-*CVA</v>
      </c>
    </row>
    <row r="3553" spans="3:33">
      <c r="O3553" s="171" t="s">
        <v>1890</v>
      </c>
      <c r="P3553" s="172" t="s">
        <v>3581</v>
      </c>
      <c r="T3553" s="173" t="s">
        <v>999</v>
      </c>
      <c r="U3553" t="str">
        <f t="shared" si="220"/>
        <v>MARGAO-Maria Hall-COLVA</v>
      </c>
      <c r="V3553" s="163">
        <v>0.40625</v>
      </c>
      <c r="AA3553" s="165" t="str">
        <f t="shared" si="221"/>
        <v/>
      </c>
      <c r="AB3553" t="str">
        <f t="shared" si="222"/>
        <v>MRG</v>
      </c>
      <c r="AC3553" t="str">
        <f t="shared" si="223"/>
        <v>GA09U-0575</v>
      </c>
      <c r="AD3553" t="str">
        <f>_xlfn.IFNA(VLOOKUP(PrivateSchedule[[#This Row],[ow]],RTARoutes[[StageCodes]:[RouteID]],6,FALSE), VLOOKUP(PrivateSchedule[[#This Row],[re]],RTARoutes[[StageCodes]:[RouteID]],6,FALSE))</f>
        <v>PVT170</v>
      </c>
      <c r="AE3553" t="str" cm="1">
        <f t="array" ref="AE3553">_xlfn.IFS( NOT(ISNA(VLOOKUP(PrivateSchedule[[#This Row],[ow]],RTARoutes[[StageCodes]:[RouteID]],6,FALSE))), "O",  NOT(ISNA(VLOOKUP(PrivateSchedule[[#This Row],[re]],RTARoutes[[StageCodes]:[RouteID]],6,FALSE))), "R")</f>
        <v>R</v>
      </c>
      <c r="AF3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MRG-*MAH-*CVA</v>
      </c>
      <c r="AG3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CVA-*MAH-*MRG</v>
      </c>
    </row>
    <row r="3554" spans="3:33">
      <c r="O3554" s="171" t="s">
        <v>999</v>
      </c>
      <c r="P3554" s="172" t="s">
        <v>3581</v>
      </c>
      <c r="T3554" s="173" t="s">
        <v>1890</v>
      </c>
      <c r="U3554" t="str">
        <f t="shared" si="220"/>
        <v>COLVA-Maria Hall-MARGAO</v>
      </c>
      <c r="V3554" s="163">
        <v>0.44791666666666669</v>
      </c>
      <c r="AA3554" s="165" t="str">
        <f t="shared" si="221"/>
        <v/>
      </c>
      <c r="AB3554" t="str">
        <f t="shared" si="222"/>
        <v>MRG</v>
      </c>
      <c r="AC3554" t="str">
        <f t="shared" si="223"/>
        <v>GA09U-0575</v>
      </c>
      <c r="AD3554" t="str">
        <f>_xlfn.IFNA(VLOOKUP(PrivateSchedule[[#This Row],[ow]],RTARoutes[[StageCodes]:[RouteID]],6,FALSE), VLOOKUP(PrivateSchedule[[#This Row],[re]],RTARoutes[[StageCodes]:[RouteID]],6,FALSE))</f>
        <v>PVT170</v>
      </c>
      <c r="AE3554" t="str" cm="1">
        <f t="array" ref="AE3554">_xlfn.IFS( NOT(ISNA(VLOOKUP(PrivateSchedule[[#This Row],[ow]],RTARoutes[[StageCodes]:[RouteID]],6,FALSE))), "O",  NOT(ISNA(VLOOKUP(PrivateSchedule[[#This Row],[re]],RTARoutes[[StageCodes]:[RouteID]],6,FALSE))), "R")</f>
        <v>O</v>
      </c>
      <c r="AF3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CVA-*MAH-*MRG</v>
      </c>
      <c r="AG3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MRG-*MAH-*CVA</v>
      </c>
    </row>
    <row r="3555" spans="3:33">
      <c r="O3555" s="171" t="s">
        <v>1890</v>
      </c>
      <c r="P3555" s="172" t="s">
        <v>3581</v>
      </c>
      <c r="T3555" s="173" t="s">
        <v>999</v>
      </c>
      <c r="U3555" t="str">
        <f t="shared" si="220"/>
        <v>MARGAO-Maria Hall-COLVA</v>
      </c>
      <c r="V3555" s="163">
        <v>0.53125</v>
      </c>
      <c r="AA3555" s="165" t="str">
        <f t="shared" si="221"/>
        <v/>
      </c>
      <c r="AB3555" t="str">
        <f t="shared" si="222"/>
        <v>MRG</v>
      </c>
      <c r="AC3555" t="str">
        <f t="shared" si="223"/>
        <v>GA09U-0575</v>
      </c>
      <c r="AD3555" t="str">
        <f>_xlfn.IFNA(VLOOKUP(PrivateSchedule[[#This Row],[ow]],RTARoutes[[StageCodes]:[RouteID]],6,FALSE), VLOOKUP(PrivateSchedule[[#This Row],[re]],RTARoutes[[StageCodes]:[RouteID]],6,FALSE))</f>
        <v>PVT170</v>
      </c>
      <c r="AE3555" t="str" cm="1">
        <f t="array" ref="AE3555">_xlfn.IFS( NOT(ISNA(VLOOKUP(PrivateSchedule[[#This Row],[ow]],RTARoutes[[StageCodes]:[RouteID]],6,FALSE))), "O",  NOT(ISNA(VLOOKUP(PrivateSchedule[[#This Row],[re]],RTARoutes[[StageCodes]:[RouteID]],6,FALSE))), "R")</f>
        <v>R</v>
      </c>
      <c r="AF3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MRG-*MAH-*CVA</v>
      </c>
      <c r="AG3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CVA-*MAH-*MRG</v>
      </c>
    </row>
    <row r="3556" spans="3:33">
      <c r="O3556" s="171" t="s">
        <v>999</v>
      </c>
      <c r="P3556" s="172" t="s">
        <v>3581</v>
      </c>
      <c r="T3556" s="173" t="s">
        <v>1890</v>
      </c>
      <c r="U3556" t="str">
        <f t="shared" si="220"/>
        <v>COLVA-Maria Hall-MARGAO</v>
      </c>
      <c r="V3556" s="163">
        <v>0.61458333333333337</v>
      </c>
      <c r="AA3556" s="165" t="str">
        <f t="shared" si="221"/>
        <v/>
      </c>
      <c r="AB3556" t="str">
        <f t="shared" si="222"/>
        <v>MRG</v>
      </c>
      <c r="AC3556" t="str">
        <f t="shared" si="223"/>
        <v>GA09U-0575</v>
      </c>
      <c r="AD3556" t="str">
        <f>_xlfn.IFNA(VLOOKUP(PrivateSchedule[[#This Row],[ow]],RTARoutes[[StageCodes]:[RouteID]],6,FALSE), VLOOKUP(PrivateSchedule[[#This Row],[re]],RTARoutes[[StageCodes]:[RouteID]],6,FALSE))</f>
        <v>PVT170</v>
      </c>
      <c r="AE3556" t="str" cm="1">
        <f t="array" ref="AE3556">_xlfn.IFS( NOT(ISNA(VLOOKUP(PrivateSchedule[[#This Row],[ow]],RTARoutes[[StageCodes]:[RouteID]],6,FALSE))), "O",  NOT(ISNA(VLOOKUP(PrivateSchedule[[#This Row],[re]],RTARoutes[[StageCodes]:[RouteID]],6,FALSE))), "R")</f>
        <v>O</v>
      </c>
      <c r="AF3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CVA-*MAH-*MRG</v>
      </c>
      <c r="AG3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MRG-*MAH-*CVA</v>
      </c>
    </row>
    <row r="3557" spans="3:33">
      <c r="O3557" s="171" t="s">
        <v>1890</v>
      </c>
      <c r="P3557" s="172" t="s">
        <v>3581</v>
      </c>
      <c r="T3557" s="173" t="s">
        <v>999</v>
      </c>
      <c r="U3557" t="str">
        <f t="shared" si="220"/>
        <v>MARGAO-Maria Hall-COLVA</v>
      </c>
      <c r="V3557" s="163">
        <v>0.65625</v>
      </c>
      <c r="AA3557" s="165" t="str">
        <f t="shared" si="221"/>
        <v/>
      </c>
      <c r="AB3557" t="str">
        <f t="shared" si="222"/>
        <v>MRG</v>
      </c>
      <c r="AC3557" t="str">
        <f t="shared" si="223"/>
        <v>GA09U-0575</v>
      </c>
      <c r="AD3557" t="str">
        <f>_xlfn.IFNA(VLOOKUP(PrivateSchedule[[#This Row],[ow]],RTARoutes[[StageCodes]:[RouteID]],6,FALSE), VLOOKUP(PrivateSchedule[[#This Row],[re]],RTARoutes[[StageCodes]:[RouteID]],6,FALSE))</f>
        <v>PVT170</v>
      </c>
      <c r="AE3557" t="str" cm="1">
        <f t="array" ref="AE3557">_xlfn.IFS( NOT(ISNA(VLOOKUP(PrivateSchedule[[#This Row],[ow]],RTARoutes[[StageCodes]:[RouteID]],6,FALSE))), "O",  NOT(ISNA(VLOOKUP(PrivateSchedule[[#This Row],[re]],RTARoutes[[StageCodes]:[RouteID]],6,FALSE))), "R")</f>
        <v>R</v>
      </c>
      <c r="AF3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MRG-*MAH-*CVA</v>
      </c>
      <c r="AG3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CVA-*MAH-*MRG</v>
      </c>
    </row>
    <row r="3558" spans="3:33">
      <c r="O3558" s="171" t="s">
        <v>999</v>
      </c>
      <c r="P3558" s="172" t="s">
        <v>3581</v>
      </c>
      <c r="T3558" s="173" t="s">
        <v>1890</v>
      </c>
      <c r="U3558" t="str">
        <f t="shared" si="220"/>
        <v>COLVA-Maria Hall-MARGAO</v>
      </c>
      <c r="V3558" s="163">
        <v>0.69791666666666663</v>
      </c>
      <c r="AA3558" s="165" t="str">
        <f t="shared" si="221"/>
        <v/>
      </c>
      <c r="AB3558" t="str">
        <f t="shared" si="222"/>
        <v>MRG</v>
      </c>
      <c r="AC3558" t="str">
        <f t="shared" si="223"/>
        <v>GA09U-0575</v>
      </c>
      <c r="AD3558" t="str">
        <f>_xlfn.IFNA(VLOOKUP(PrivateSchedule[[#This Row],[ow]],RTARoutes[[StageCodes]:[RouteID]],6,FALSE), VLOOKUP(PrivateSchedule[[#This Row],[re]],RTARoutes[[StageCodes]:[RouteID]],6,FALSE))</f>
        <v>PVT170</v>
      </c>
      <c r="AE3558" t="str" cm="1">
        <f t="array" ref="AE3558">_xlfn.IFS( NOT(ISNA(VLOOKUP(PrivateSchedule[[#This Row],[ow]],RTARoutes[[StageCodes]:[RouteID]],6,FALSE))), "O",  NOT(ISNA(VLOOKUP(PrivateSchedule[[#This Row],[re]],RTARoutes[[StageCodes]:[RouteID]],6,FALSE))), "R")</f>
        <v>O</v>
      </c>
      <c r="AF3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CVA-*MAH-*MRG</v>
      </c>
      <c r="AG3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MRG-*MAH-*CVA</v>
      </c>
    </row>
    <row r="3559" spans="3:33">
      <c r="O3559" s="171" t="s">
        <v>1890</v>
      </c>
      <c r="P3559" s="172" t="s">
        <v>3581</v>
      </c>
      <c r="T3559" s="173" t="s">
        <v>999</v>
      </c>
      <c r="U3559" t="str">
        <f t="shared" si="220"/>
        <v>MARGAO-Maria Hall-COLVA</v>
      </c>
      <c r="V3559" s="163">
        <v>0.73958333333333337</v>
      </c>
      <c r="AA3559" s="165" t="str">
        <f t="shared" si="221"/>
        <v/>
      </c>
      <c r="AB3559" t="str">
        <f t="shared" si="222"/>
        <v>MRG</v>
      </c>
      <c r="AC3559" t="str">
        <f t="shared" si="223"/>
        <v>GA09U-0575</v>
      </c>
      <c r="AD3559" t="str">
        <f>_xlfn.IFNA(VLOOKUP(PrivateSchedule[[#This Row],[ow]],RTARoutes[[StageCodes]:[RouteID]],6,FALSE), VLOOKUP(PrivateSchedule[[#This Row],[re]],RTARoutes[[StageCodes]:[RouteID]],6,FALSE))</f>
        <v>PVT170</v>
      </c>
      <c r="AE3559" t="str" cm="1">
        <f t="array" ref="AE3559">_xlfn.IFS( NOT(ISNA(VLOOKUP(PrivateSchedule[[#This Row],[ow]],RTARoutes[[StageCodes]:[RouteID]],6,FALSE))), "O",  NOT(ISNA(VLOOKUP(PrivateSchedule[[#This Row],[re]],RTARoutes[[StageCodes]:[RouteID]],6,FALSE))), "R")</f>
        <v>R</v>
      </c>
      <c r="AF3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MRG-*MAH-*CVA</v>
      </c>
      <c r="AG3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CVA-*MAH-*MRG</v>
      </c>
    </row>
    <row r="3560" spans="3:33">
      <c r="O3560" s="171" t="s">
        <v>999</v>
      </c>
      <c r="P3560" s="172" t="s">
        <v>3581</v>
      </c>
      <c r="T3560" s="173" t="s">
        <v>1890</v>
      </c>
      <c r="U3560" t="str">
        <f t="shared" si="220"/>
        <v>COLVA-Maria Hall-MARGAO</v>
      </c>
      <c r="V3560" s="163">
        <v>0.78819444444444442</v>
      </c>
      <c r="AA3560" s="165" t="str">
        <f t="shared" si="221"/>
        <v/>
      </c>
      <c r="AB3560" t="str">
        <f t="shared" si="222"/>
        <v>MRG</v>
      </c>
      <c r="AC3560" t="str">
        <f t="shared" si="223"/>
        <v>GA09U-0575</v>
      </c>
      <c r="AD3560" t="str">
        <f>_xlfn.IFNA(VLOOKUP(PrivateSchedule[[#This Row],[ow]],RTARoutes[[StageCodes]:[RouteID]],6,FALSE), VLOOKUP(PrivateSchedule[[#This Row],[re]],RTARoutes[[StageCodes]:[RouteID]],6,FALSE))</f>
        <v>PVT170</v>
      </c>
      <c r="AE3560" t="str" cm="1">
        <f t="array" ref="AE3560">_xlfn.IFS( NOT(ISNA(VLOOKUP(PrivateSchedule[[#This Row],[ow]],RTARoutes[[StageCodes]:[RouteID]],6,FALSE))), "O",  NOT(ISNA(VLOOKUP(PrivateSchedule[[#This Row],[re]],RTARoutes[[StageCodes]:[RouteID]],6,FALSE))), "R")</f>
        <v>O</v>
      </c>
      <c r="AF3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CVA-*MAH-*MRG</v>
      </c>
      <c r="AG3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MRG-*MAH-*CVA</v>
      </c>
    </row>
    <row r="3561" spans="3:33">
      <c r="C3561" s="172" t="s">
        <v>4722</v>
      </c>
      <c r="J3561" s="171" t="s">
        <v>4723</v>
      </c>
      <c r="O3561" s="171" t="s">
        <v>3579</v>
      </c>
      <c r="T3561" s="173" t="s">
        <v>999</v>
      </c>
      <c r="U3561" t="str">
        <f t="shared" si="220"/>
        <v>Betalbatim-COLVA</v>
      </c>
      <c r="V3561" s="163">
        <v>0.31597222222222221</v>
      </c>
      <c r="AA3561" s="165" t="str">
        <f t="shared" si="221"/>
        <v/>
      </c>
      <c r="AB3561" t="str">
        <f t="shared" si="222"/>
        <v>MRG</v>
      </c>
      <c r="AC3561" t="str">
        <f t="shared" si="223"/>
        <v>GA09U-0575</v>
      </c>
      <c r="AD3561" t="str">
        <f>_xlfn.IFNA(VLOOKUP(PrivateSchedule[[#This Row],[ow]],RTARoutes[[StageCodes]:[RouteID]],6,FALSE), VLOOKUP(PrivateSchedule[[#This Row],[re]],RTARoutes[[StageCodes]:[RouteID]],6,FALSE))</f>
        <v>PVT65</v>
      </c>
      <c r="AE3561" t="str" cm="1">
        <f t="array" ref="AE3561">_xlfn.IFS( NOT(ISNA(VLOOKUP(PrivateSchedule[[#This Row],[ow]],RTARoutes[[StageCodes]:[RouteID]],6,FALSE))), "O",  NOT(ISNA(VLOOKUP(PrivateSchedule[[#This Row],[re]],RTARoutes[[StageCodes]:[RouteID]],6,FALSE))), "R")</f>
        <v>O</v>
      </c>
      <c r="AF3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62" spans="3:33">
      <c r="O3562" s="171" t="s">
        <v>999</v>
      </c>
      <c r="T3562" s="173" t="s">
        <v>1890</v>
      </c>
      <c r="U3562" t="str">
        <f t="shared" si="220"/>
        <v>COLVA-MARGAO</v>
      </c>
      <c r="V3562" s="163">
        <v>0.3263888888888889</v>
      </c>
      <c r="AA3562" s="165" t="str">
        <f t="shared" si="221"/>
        <v/>
      </c>
      <c r="AB3562" t="str">
        <f t="shared" si="222"/>
        <v>MRG</v>
      </c>
      <c r="AC3562" t="str">
        <f t="shared" si="223"/>
        <v>GA09U-0575</v>
      </c>
      <c r="AD3562" t="str">
        <f>_xlfn.IFNA(VLOOKUP(PrivateSchedule[[#This Row],[ow]],RTARoutes[[StageCodes]:[RouteID]],6,FALSE), VLOOKUP(PrivateSchedule[[#This Row],[re]],RTARoutes[[StageCodes]:[RouteID]],6,FALSE))</f>
        <v>PVT170</v>
      </c>
      <c r="AE3562" t="str" cm="1">
        <f t="array" ref="AE3562">_xlfn.IFS( NOT(ISNA(VLOOKUP(PrivateSchedule[[#This Row],[ow]],RTARoutes[[StageCodes]:[RouteID]],6,FALSE))), "O",  NOT(ISNA(VLOOKUP(PrivateSchedule[[#This Row],[re]],RTARoutes[[StageCodes]:[RouteID]],6,FALSE))), "R")</f>
        <v>O</v>
      </c>
      <c r="AF3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63" spans="3:33">
      <c r="O3563" s="171" t="s">
        <v>1890</v>
      </c>
      <c r="T3563" s="173" t="s">
        <v>3579</v>
      </c>
      <c r="U3563" t="str">
        <f t="shared" si="220"/>
        <v>MARGAO-Betalbatim</v>
      </c>
      <c r="V3563" s="163">
        <v>0.3576388888888889</v>
      </c>
      <c r="AA3563" s="165" t="str">
        <f t="shared" si="221"/>
        <v/>
      </c>
      <c r="AB3563" t="str">
        <f t="shared" si="222"/>
        <v>MRG</v>
      </c>
      <c r="AC3563" t="str">
        <f t="shared" si="223"/>
        <v>GA09U-0575</v>
      </c>
      <c r="AD3563" t="str">
        <f>_xlfn.IFNA(VLOOKUP(PrivateSchedule[[#This Row],[ow]],RTARoutes[[StageCodes]:[RouteID]],6,FALSE), VLOOKUP(PrivateSchedule[[#This Row],[re]],RTARoutes[[StageCodes]:[RouteID]],6,FALSE))</f>
        <v>PVT67</v>
      </c>
      <c r="AE3563" t="str" cm="1">
        <f t="array" ref="AE3563">_xlfn.IFS( NOT(ISNA(VLOOKUP(PrivateSchedule[[#This Row],[ow]],RTARoutes[[StageCodes]:[RouteID]],6,FALSE))), "O",  NOT(ISNA(VLOOKUP(PrivateSchedule[[#This Row],[re]],RTARoutes[[StageCodes]:[RouteID]],6,FALSE))), "R")</f>
        <v>R</v>
      </c>
      <c r="AF3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64" spans="3:33">
      <c r="O3564" s="171" t="s">
        <v>3579</v>
      </c>
      <c r="T3564" s="173" t="s">
        <v>999</v>
      </c>
      <c r="U3564" t="str">
        <f t="shared" si="220"/>
        <v>Betalbatim-COLVA</v>
      </c>
      <c r="V3564" s="163">
        <v>0.39930555555555558</v>
      </c>
      <c r="AA3564" s="165" t="str">
        <f t="shared" si="221"/>
        <v/>
      </c>
      <c r="AB3564" t="str">
        <f t="shared" si="222"/>
        <v>MRG</v>
      </c>
      <c r="AC3564" t="str">
        <f t="shared" si="223"/>
        <v>GA09U-0575</v>
      </c>
      <c r="AD3564" t="str">
        <f>_xlfn.IFNA(VLOOKUP(PrivateSchedule[[#This Row],[ow]],RTARoutes[[StageCodes]:[RouteID]],6,FALSE), VLOOKUP(PrivateSchedule[[#This Row],[re]],RTARoutes[[StageCodes]:[RouteID]],6,FALSE))</f>
        <v>PVT65</v>
      </c>
      <c r="AE3564" t="str" cm="1">
        <f t="array" ref="AE3564">_xlfn.IFS( NOT(ISNA(VLOOKUP(PrivateSchedule[[#This Row],[ow]],RTARoutes[[StageCodes]:[RouteID]],6,FALSE))), "O",  NOT(ISNA(VLOOKUP(PrivateSchedule[[#This Row],[re]],RTARoutes[[StageCodes]:[RouteID]],6,FALSE))), "R")</f>
        <v>O</v>
      </c>
      <c r="AF3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65" spans="3:33">
      <c r="O3565" s="171" t="s">
        <v>999</v>
      </c>
      <c r="T3565" s="173" t="s">
        <v>1890</v>
      </c>
      <c r="U3565" t="str">
        <f t="shared" si="220"/>
        <v>COLVA-MARGAO</v>
      </c>
      <c r="V3565" s="163">
        <v>0.40625</v>
      </c>
      <c r="AA3565" s="165" t="str">
        <f t="shared" si="221"/>
        <v/>
      </c>
      <c r="AB3565" t="str">
        <f t="shared" si="222"/>
        <v>MRG</v>
      </c>
      <c r="AC3565" t="str">
        <f t="shared" si="223"/>
        <v>GA09U-0575</v>
      </c>
      <c r="AD3565" t="str">
        <f>_xlfn.IFNA(VLOOKUP(PrivateSchedule[[#This Row],[ow]],RTARoutes[[StageCodes]:[RouteID]],6,FALSE), VLOOKUP(PrivateSchedule[[#This Row],[re]],RTARoutes[[StageCodes]:[RouteID]],6,FALSE))</f>
        <v>PVT170</v>
      </c>
      <c r="AE3565" t="str" cm="1">
        <f t="array" ref="AE3565">_xlfn.IFS( NOT(ISNA(VLOOKUP(PrivateSchedule[[#This Row],[ow]],RTARoutes[[StageCodes]:[RouteID]],6,FALSE))), "O",  NOT(ISNA(VLOOKUP(PrivateSchedule[[#This Row],[re]],RTARoutes[[StageCodes]:[RouteID]],6,FALSE))), "R")</f>
        <v>O</v>
      </c>
      <c r="AF3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66" spans="3:33">
      <c r="O3566" s="171" t="s">
        <v>1890</v>
      </c>
      <c r="T3566" s="173" t="s">
        <v>3579</v>
      </c>
      <c r="U3566" t="str">
        <f t="shared" si="220"/>
        <v>MARGAO-Betalbatim</v>
      </c>
      <c r="V3566" s="163">
        <v>0.47916666666666669</v>
      </c>
      <c r="AA3566" s="165" t="str">
        <f t="shared" si="221"/>
        <v/>
      </c>
      <c r="AB3566" t="str">
        <f t="shared" si="222"/>
        <v>MRG</v>
      </c>
      <c r="AC3566" t="str">
        <f t="shared" si="223"/>
        <v>GA09U-0575</v>
      </c>
      <c r="AD3566" t="str">
        <f>_xlfn.IFNA(VLOOKUP(PrivateSchedule[[#This Row],[ow]],RTARoutes[[StageCodes]:[RouteID]],6,FALSE), VLOOKUP(PrivateSchedule[[#This Row],[re]],RTARoutes[[StageCodes]:[RouteID]],6,FALSE))</f>
        <v>PVT67</v>
      </c>
      <c r="AE3566" t="str" cm="1">
        <f t="array" ref="AE3566">_xlfn.IFS( NOT(ISNA(VLOOKUP(PrivateSchedule[[#This Row],[ow]],RTARoutes[[StageCodes]:[RouteID]],6,FALSE))), "O",  NOT(ISNA(VLOOKUP(PrivateSchedule[[#This Row],[re]],RTARoutes[[StageCodes]:[RouteID]],6,FALSE))), "R")</f>
        <v>R</v>
      </c>
      <c r="AF3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67" spans="3:33">
      <c r="O3567" s="171" t="s">
        <v>3579</v>
      </c>
      <c r="T3567" s="173" t="s">
        <v>999</v>
      </c>
      <c r="U3567" t="str">
        <f t="shared" si="220"/>
        <v>Betalbatim-COLVA</v>
      </c>
      <c r="V3567" s="163">
        <v>0.52430555555555558</v>
      </c>
      <c r="AA3567" s="165" t="str">
        <f t="shared" si="221"/>
        <v/>
      </c>
      <c r="AB3567" t="str">
        <f t="shared" si="222"/>
        <v>MRG</v>
      </c>
      <c r="AC3567" t="str">
        <f t="shared" si="223"/>
        <v>GA09U-0575</v>
      </c>
      <c r="AD3567" t="str">
        <f>_xlfn.IFNA(VLOOKUP(PrivateSchedule[[#This Row],[ow]],RTARoutes[[StageCodes]:[RouteID]],6,FALSE), VLOOKUP(PrivateSchedule[[#This Row],[re]],RTARoutes[[StageCodes]:[RouteID]],6,FALSE))</f>
        <v>PVT65</v>
      </c>
      <c r="AE3567" t="str" cm="1">
        <f t="array" ref="AE3567">_xlfn.IFS( NOT(ISNA(VLOOKUP(PrivateSchedule[[#This Row],[ow]],RTARoutes[[StageCodes]:[RouteID]],6,FALSE))), "O",  NOT(ISNA(VLOOKUP(PrivateSchedule[[#This Row],[re]],RTARoutes[[StageCodes]:[RouteID]],6,FALSE))), "R")</f>
        <v>O</v>
      </c>
      <c r="AF3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68" spans="3:33">
      <c r="O3568" s="171" t="s">
        <v>999</v>
      </c>
      <c r="T3568" s="173" t="s">
        <v>1890</v>
      </c>
      <c r="U3568" t="str">
        <f t="shared" si="220"/>
        <v>COLVA-MARGAO</v>
      </c>
      <c r="V3568" s="163">
        <v>0.53125</v>
      </c>
      <c r="AA3568" s="165" t="str">
        <f t="shared" si="221"/>
        <v/>
      </c>
      <c r="AB3568" t="str">
        <f t="shared" si="222"/>
        <v>MRG</v>
      </c>
      <c r="AC3568" t="str">
        <f t="shared" si="223"/>
        <v>GA09U-0575</v>
      </c>
      <c r="AD3568" t="str">
        <f>_xlfn.IFNA(VLOOKUP(PrivateSchedule[[#This Row],[ow]],RTARoutes[[StageCodes]:[RouteID]],6,FALSE), VLOOKUP(PrivateSchedule[[#This Row],[re]],RTARoutes[[StageCodes]:[RouteID]],6,FALSE))</f>
        <v>PVT170</v>
      </c>
      <c r="AE3568" t="str" cm="1">
        <f t="array" ref="AE3568">_xlfn.IFS( NOT(ISNA(VLOOKUP(PrivateSchedule[[#This Row],[ow]],RTARoutes[[StageCodes]:[RouteID]],6,FALSE))), "O",  NOT(ISNA(VLOOKUP(PrivateSchedule[[#This Row],[re]],RTARoutes[[StageCodes]:[RouteID]],6,FALSE))), "R")</f>
        <v>O</v>
      </c>
      <c r="AF3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69" spans="3:33">
      <c r="O3569" s="171" t="s">
        <v>1890</v>
      </c>
      <c r="T3569" s="173" t="s">
        <v>3579</v>
      </c>
      <c r="U3569" t="str">
        <f t="shared" si="220"/>
        <v>MARGAO-Betalbatim</v>
      </c>
      <c r="V3569" s="163">
        <v>0.60069444444444442</v>
      </c>
      <c r="AA3569" s="165" t="str">
        <f t="shared" si="221"/>
        <v/>
      </c>
      <c r="AB3569" t="str">
        <f t="shared" si="222"/>
        <v>MRG</v>
      </c>
      <c r="AC3569" t="str">
        <f t="shared" si="223"/>
        <v>GA09U-0575</v>
      </c>
      <c r="AD3569" t="str">
        <f>_xlfn.IFNA(VLOOKUP(PrivateSchedule[[#This Row],[ow]],RTARoutes[[StageCodes]:[RouteID]],6,FALSE), VLOOKUP(PrivateSchedule[[#This Row],[re]],RTARoutes[[StageCodes]:[RouteID]],6,FALSE))</f>
        <v>PVT67</v>
      </c>
      <c r="AE3569" t="str" cm="1">
        <f t="array" ref="AE3569">_xlfn.IFS( NOT(ISNA(VLOOKUP(PrivateSchedule[[#This Row],[ow]],RTARoutes[[StageCodes]:[RouteID]],6,FALSE))), "O",  NOT(ISNA(VLOOKUP(PrivateSchedule[[#This Row],[re]],RTARoutes[[StageCodes]:[RouteID]],6,FALSE))), "R")</f>
        <v>R</v>
      </c>
      <c r="AF3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70" spans="3:33">
      <c r="O3570" s="171" t="s">
        <v>3579</v>
      </c>
      <c r="T3570" s="173" t="s">
        <v>999</v>
      </c>
      <c r="U3570" t="str">
        <f t="shared" si="220"/>
        <v>Betalbatim-COLVA</v>
      </c>
      <c r="V3570" s="163">
        <v>0.64930555555555558</v>
      </c>
      <c r="AA3570" s="165" t="str">
        <f t="shared" si="221"/>
        <v/>
      </c>
      <c r="AB3570" t="str">
        <f t="shared" si="222"/>
        <v>MRG</v>
      </c>
      <c r="AC3570" t="str">
        <f t="shared" si="223"/>
        <v>GA09U-0575</v>
      </c>
      <c r="AD3570" t="str">
        <f>_xlfn.IFNA(VLOOKUP(PrivateSchedule[[#This Row],[ow]],RTARoutes[[StageCodes]:[RouteID]],6,FALSE), VLOOKUP(PrivateSchedule[[#This Row],[re]],RTARoutes[[StageCodes]:[RouteID]],6,FALSE))</f>
        <v>PVT65</v>
      </c>
      <c r="AE3570" t="str" cm="1">
        <f t="array" ref="AE3570">_xlfn.IFS( NOT(ISNA(VLOOKUP(PrivateSchedule[[#This Row],[ow]],RTARoutes[[StageCodes]:[RouteID]],6,FALSE))), "O",  NOT(ISNA(VLOOKUP(PrivateSchedule[[#This Row],[re]],RTARoutes[[StageCodes]:[RouteID]],6,FALSE))), "R")</f>
        <v>O</v>
      </c>
      <c r="AF3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71" spans="3:33">
      <c r="O3571" s="171" t="s">
        <v>999</v>
      </c>
      <c r="T3571" s="173" t="s">
        <v>1890</v>
      </c>
      <c r="U3571" t="str">
        <f t="shared" si="220"/>
        <v>COLVA-MARGAO</v>
      </c>
      <c r="V3571" s="163">
        <v>0.65625</v>
      </c>
      <c r="AA3571" s="165" t="str">
        <f t="shared" si="221"/>
        <v/>
      </c>
      <c r="AB3571" t="str">
        <f t="shared" si="222"/>
        <v>MRG</v>
      </c>
      <c r="AC3571" t="str">
        <f t="shared" si="223"/>
        <v>GA09U-0575</v>
      </c>
      <c r="AD3571" t="str">
        <f>_xlfn.IFNA(VLOOKUP(PrivateSchedule[[#This Row],[ow]],RTARoutes[[StageCodes]:[RouteID]],6,FALSE), VLOOKUP(PrivateSchedule[[#This Row],[re]],RTARoutes[[StageCodes]:[RouteID]],6,FALSE))</f>
        <v>PVT170</v>
      </c>
      <c r="AE3571" t="str" cm="1">
        <f t="array" ref="AE3571">_xlfn.IFS( NOT(ISNA(VLOOKUP(PrivateSchedule[[#This Row],[ow]],RTARoutes[[StageCodes]:[RouteID]],6,FALSE))), "O",  NOT(ISNA(VLOOKUP(PrivateSchedule[[#This Row],[re]],RTARoutes[[StageCodes]:[RouteID]],6,FALSE))), "R")</f>
        <v>O</v>
      </c>
      <c r="AF3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72" spans="3:33">
      <c r="O3572" s="171" t="s">
        <v>1890</v>
      </c>
      <c r="T3572" s="173" t="s">
        <v>3579</v>
      </c>
      <c r="U3572" t="str">
        <f t="shared" si="220"/>
        <v>MARGAO-Betalbatim</v>
      </c>
      <c r="V3572" s="163">
        <v>0.69097222222222221</v>
      </c>
      <c r="AA3572" s="165" t="str">
        <f t="shared" si="221"/>
        <v/>
      </c>
      <c r="AB3572" t="str">
        <f t="shared" si="222"/>
        <v>MRG</v>
      </c>
      <c r="AC3572" t="str">
        <f t="shared" si="223"/>
        <v>GA09U-0575</v>
      </c>
      <c r="AD3572" t="str">
        <f>_xlfn.IFNA(VLOOKUP(PrivateSchedule[[#This Row],[ow]],RTARoutes[[StageCodes]:[RouteID]],6,FALSE), VLOOKUP(PrivateSchedule[[#This Row],[re]],RTARoutes[[StageCodes]:[RouteID]],6,FALSE))</f>
        <v>PVT67</v>
      </c>
      <c r="AE3572" t="str" cm="1">
        <f t="array" ref="AE3572">_xlfn.IFS( NOT(ISNA(VLOOKUP(PrivateSchedule[[#This Row],[ow]],RTARoutes[[StageCodes]:[RouteID]],6,FALSE))), "O",  NOT(ISNA(VLOOKUP(PrivateSchedule[[#This Row],[re]],RTARoutes[[StageCodes]:[RouteID]],6,FALSE))), "R")</f>
        <v>R</v>
      </c>
      <c r="AF3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73" spans="3:33">
      <c r="O3573" s="171" t="s">
        <v>3579</v>
      </c>
      <c r="T3573" s="173" t="s">
        <v>999</v>
      </c>
      <c r="U3573" t="str">
        <f t="shared" si="220"/>
        <v>Betalbatim-COLVA</v>
      </c>
      <c r="V3573" s="163">
        <v>0.73263888888888884</v>
      </c>
      <c r="AA3573" s="165" t="str">
        <f t="shared" si="221"/>
        <v/>
      </c>
      <c r="AB3573" t="str">
        <f t="shared" si="222"/>
        <v>MRG</v>
      </c>
      <c r="AC3573" t="str">
        <f t="shared" si="223"/>
        <v>GA09U-0575</v>
      </c>
      <c r="AD3573" t="str">
        <f>_xlfn.IFNA(VLOOKUP(PrivateSchedule[[#This Row],[ow]],RTARoutes[[StageCodes]:[RouteID]],6,FALSE), VLOOKUP(PrivateSchedule[[#This Row],[re]],RTARoutes[[StageCodes]:[RouteID]],6,FALSE))</f>
        <v>PVT65</v>
      </c>
      <c r="AE3573" t="str" cm="1">
        <f t="array" ref="AE3573">_xlfn.IFS( NOT(ISNA(VLOOKUP(PrivateSchedule[[#This Row],[ow]],RTARoutes[[StageCodes]:[RouteID]],6,FALSE))), "O",  NOT(ISNA(VLOOKUP(PrivateSchedule[[#This Row],[re]],RTARoutes[[StageCodes]:[RouteID]],6,FALSE))), "R")</f>
        <v>O</v>
      </c>
      <c r="AF3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74" spans="3:33">
      <c r="O3574" s="171" t="s">
        <v>999</v>
      </c>
      <c r="T3574" s="173" t="s">
        <v>1890</v>
      </c>
      <c r="U3574" t="str">
        <f t="shared" si="220"/>
        <v>COLVA-MARGAO</v>
      </c>
      <c r="V3574" s="163">
        <v>0.74305555555555558</v>
      </c>
      <c r="AA3574" s="165" t="str">
        <f t="shared" si="221"/>
        <v/>
      </c>
      <c r="AB3574" t="str">
        <f t="shared" si="222"/>
        <v>MRG</v>
      </c>
      <c r="AC3574" t="str">
        <f t="shared" si="223"/>
        <v>GA09U-0575</v>
      </c>
      <c r="AD3574" t="str">
        <f>_xlfn.IFNA(VLOOKUP(PrivateSchedule[[#This Row],[ow]],RTARoutes[[StageCodes]:[RouteID]],6,FALSE), VLOOKUP(PrivateSchedule[[#This Row],[re]],RTARoutes[[StageCodes]:[RouteID]],6,FALSE))</f>
        <v>PVT170</v>
      </c>
      <c r="AE3574" t="str" cm="1">
        <f t="array" ref="AE3574">_xlfn.IFS( NOT(ISNA(VLOOKUP(PrivateSchedule[[#This Row],[ow]],RTARoutes[[StageCodes]:[RouteID]],6,FALSE))), "O",  NOT(ISNA(VLOOKUP(PrivateSchedule[[#This Row],[re]],RTARoutes[[StageCodes]:[RouteID]],6,FALSE))), "R")</f>
        <v>O</v>
      </c>
      <c r="AF3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75" spans="3:33">
      <c r="O3575" s="171" t="s">
        <v>1890</v>
      </c>
      <c r="T3575" s="173" t="s">
        <v>3579</v>
      </c>
      <c r="U3575" t="str">
        <f t="shared" si="220"/>
        <v>MARGAO-Betalbatim</v>
      </c>
      <c r="V3575" s="163">
        <v>0.77083333333333337</v>
      </c>
      <c r="AA3575" s="165" t="str">
        <f t="shared" si="221"/>
        <v/>
      </c>
      <c r="AB3575" t="str">
        <f t="shared" si="222"/>
        <v>MRG</v>
      </c>
      <c r="AC3575" t="str">
        <f t="shared" si="223"/>
        <v>GA09U-0575</v>
      </c>
      <c r="AD3575" t="str">
        <f>_xlfn.IFNA(VLOOKUP(PrivateSchedule[[#This Row],[ow]],RTARoutes[[StageCodes]:[RouteID]],6,FALSE), VLOOKUP(PrivateSchedule[[#This Row],[re]],RTARoutes[[StageCodes]:[RouteID]],6,FALSE))</f>
        <v>PVT67</v>
      </c>
      <c r="AE3575" t="str" cm="1">
        <f t="array" ref="AE3575">_xlfn.IFS( NOT(ISNA(VLOOKUP(PrivateSchedule[[#This Row],[ow]],RTARoutes[[StageCodes]:[RouteID]],6,FALSE))), "O",  NOT(ISNA(VLOOKUP(PrivateSchedule[[#This Row],[re]],RTARoutes[[StageCodes]:[RouteID]],6,FALSE))), "R")</f>
        <v>R</v>
      </c>
      <c r="AF3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76" spans="3:33">
      <c r="O3576" s="171" t="s">
        <v>3579</v>
      </c>
      <c r="T3576" s="173" t="s">
        <v>999</v>
      </c>
      <c r="U3576" t="str">
        <f t="shared" si="220"/>
        <v>Betalbatim-COLVA</v>
      </c>
      <c r="V3576" s="163">
        <v>0.8125</v>
      </c>
      <c r="AA3576" s="165" t="str">
        <f t="shared" si="221"/>
        <v/>
      </c>
      <c r="AB3576" t="str">
        <f t="shared" si="222"/>
        <v>MRG</v>
      </c>
      <c r="AC3576" t="str">
        <f t="shared" si="223"/>
        <v>GA09U-0575</v>
      </c>
      <c r="AD3576" t="str">
        <f>_xlfn.IFNA(VLOOKUP(PrivateSchedule[[#This Row],[ow]],RTARoutes[[StageCodes]:[RouteID]],6,FALSE), VLOOKUP(PrivateSchedule[[#This Row],[re]],RTARoutes[[StageCodes]:[RouteID]],6,FALSE))</f>
        <v>PVT65</v>
      </c>
      <c r="AE3576" t="str" cm="1">
        <f t="array" ref="AE3576">_xlfn.IFS( NOT(ISNA(VLOOKUP(PrivateSchedule[[#This Row],[ow]],RTARoutes[[StageCodes]:[RouteID]],6,FALSE))), "O",  NOT(ISNA(VLOOKUP(PrivateSchedule[[#This Row],[re]],RTARoutes[[StageCodes]:[RouteID]],6,FALSE))), "R")</f>
        <v>O</v>
      </c>
      <c r="AF3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BEM-*CVA</v>
      </c>
      <c r="AG3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CVA-*BEM</v>
      </c>
    </row>
    <row r="3577" spans="3:33">
      <c r="O3577" s="171" t="s">
        <v>999</v>
      </c>
      <c r="T3577" s="173" t="s">
        <v>1890</v>
      </c>
      <c r="U3577" t="str">
        <f t="shared" si="220"/>
        <v>COLVA-MARGAO</v>
      </c>
      <c r="V3577" s="163">
        <v>0.82291666666666663</v>
      </c>
      <c r="AA3577" s="165" t="str">
        <f t="shared" si="221"/>
        <v/>
      </c>
      <c r="AB3577" t="str">
        <f t="shared" si="222"/>
        <v>MRG</v>
      </c>
      <c r="AC3577" t="str">
        <f t="shared" si="223"/>
        <v>GA09U-0575</v>
      </c>
      <c r="AD3577" t="str">
        <f>_xlfn.IFNA(VLOOKUP(PrivateSchedule[[#This Row],[ow]],RTARoutes[[StageCodes]:[RouteID]],6,FALSE), VLOOKUP(PrivateSchedule[[#This Row],[re]],RTARoutes[[StageCodes]:[RouteID]],6,FALSE))</f>
        <v>PVT170</v>
      </c>
      <c r="AE3577" t="str" cm="1">
        <f t="array" ref="AE3577">_xlfn.IFS( NOT(ISNA(VLOOKUP(PrivateSchedule[[#This Row],[ow]],RTARoutes[[StageCodes]:[RouteID]],6,FALSE))), "O",  NOT(ISNA(VLOOKUP(PrivateSchedule[[#This Row],[re]],RTARoutes[[StageCodes]:[RouteID]],6,FALSE))), "R")</f>
        <v>O</v>
      </c>
      <c r="AF3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78" spans="3:33">
      <c r="O3578" s="171" t="s">
        <v>1890</v>
      </c>
      <c r="T3578" s="173" t="s">
        <v>3579</v>
      </c>
      <c r="U3578" t="str">
        <f t="shared" si="220"/>
        <v>MARGAO-Betalbatim</v>
      </c>
      <c r="V3578" s="163">
        <v>0.84027777777777779</v>
      </c>
      <c r="AA3578" s="165" t="str">
        <f t="shared" si="221"/>
        <v/>
      </c>
      <c r="AB3578" t="str">
        <f t="shared" si="222"/>
        <v>MRG</v>
      </c>
      <c r="AC3578" t="str">
        <f t="shared" si="223"/>
        <v>GA09U-0575</v>
      </c>
      <c r="AD3578" t="str">
        <f>_xlfn.IFNA(VLOOKUP(PrivateSchedule[[#This Row],[ow]],RTARoutes[[StageCodes]:[RouteID]],6,FALSE), VLOOKUP(PrivateSchedule[[#This Row],[re]],RTARoutes[[StageCodes]:[RouteID]],6,FALSE))</f>
        <v>PVT67</v>
      </c>
      <c r="AE3578" t="str" cm="1">
        <f t="array" ref="AE3578">_xlfn.IFS( NOT(ISNA(VLOOKUP(PrivateSchedule[[#This Row],[ow]],RTARoutes[[StageCodes]:[RouteID]],6,FALSE))), "O",  NOT(ISNA(VLOOKUP(PrivateSchedule[[#This Row],[re]],RTARoutes[[StageCodes]:[RouteID]],6,FALSE))), "R")</f>
        <v>R</v>
      </c>
      <c r="AF3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79" spans="3:33">
      <c r="C3579" s="172" t="s">
        <v>4724</v>
      </c>
      <c r="F3579" s="177">
        <v>44428</v>
      </c>
      <c r="J3579" s="171" t="s">
        <v>4725</v>
      </c>
      <c r="L3579" s="172" t="s">
        <v>4726</v>
      </c>
      <c r="M3579" s="198">
        <v>29</v>
      </c>
      <c r="N3579" s="199">
        <v>11</v>
      </c>
      <c r="O3579" s="171" t="s">
        <v>3579</v>
      </c>
      <c r="T3579" s="173" t="s">
        <v>1890</v>
      </c>
      <c r="U3579" t="str">
        <f t="shared" si="220"/>
        <v>Betalbatim-MARGAO</v>
      </c>
      <c r="V3579" s="163">
        <v>0.29166666666666669</v>
      </c>
      <c r="AA3579" s="165" t="str">
        <f t="shared" si="221"/>
        <v/>
      </c>
      <c r="AB3579" t="str">
        <f t="shared" si="222"/>
        <v>MRG</v>
      </c>
      <c r="AC3579" t="str">
        <f t="shared" si="223"/>
        <v>GA09U-0575</v>
      </c>
      <c r="AD3579" t="str">
        <f>_xlfn.IFNA(VLOOKUP(PrivateSchedule[[#This Row],[ow]],RTARoutes[[StageCodes]:[RouteID]],6,FALSE), VLOOKUP(PrivateSchedule[[#This Row],[re]],RTARoutes[[StageCodes]:[RouteID]],6,FALSE))</f>
        <v>PVT67</v>
      </c>
      <c r="AE3579" t="str" cm="1">
        <f t="array" ref="AE3579">_xlfn.IFS( NOT(ISNA(VLOOKUP(PrivateSchedule[[#This Row],[ow]],RTARoutes[[StageCodes]:[RouteID]],6,FALSE))), "O",  NOT(ISNA(VLOOKUP(PrivateSchedule[[#This Row],[re]],RTARoutes[[StageCodes]:[RouteID]],6,FALSE))), "R")</f>
        <v>O</v>
      </c>
      <c r="AF3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BEM-*MRG</v>
      </c>
      <c r="AG3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MRG-*BEM</v>
      </c>
    </row>
    <row r="3580" spans="3:33">
      <c r="O3580" s="171" t="s">
        <v>1890</v>
      </c>
      <c r="T3580" s="173" t="s">
        <v>2374</v>
      </c>
      <c r="U3580" t="str">
        <f t="shared" si="220"/>
        <v>MARGAO-PONDA</v>
      </c>
      <c r="V3580" s="163">
        <v>0.32291666666666669</v>
      </c>
      <c r="AA3580" s="165" t="str">
        <f t="shared" si="221"/>
        <v/>
      </c>
      <c r="AB3580" t="str">
        <f t="shared" si="222"/>
        <v>MRG</v>
      </c>
      <c r="AC3580" t="str">
        <f t="shared" si="223"/>
        <v>GA09U-0575</v>
      </c>
      <c r="AD3580" t="str">
        <f>_xlfn.IFNA(VLOOKUP(PrivateSchedule[[#This Row],[ow]],RTARoutes[[StageCodes]:[RouteID]],6,FALSE), VLOOKUP(PrivateSchedule[[#This Row],[re]],RTARoutes[[StageCodes]:[RouteID]],6,FALSE))</f>
        <v>PVT319</v>
      </c>
      <c r="AE3580" t="str" cm="1">
        <f t="array" ref="AE3580">_xlfn.IFS( NOT(ISNA(VLOOKUP(PrivateSchedule[[#This Row],[ow]],RTARoutes[[StageCodes]:[RouteID]],6,FALSE))), "O",  NOT(ISNA(VLOOKUP(PrivateSchedule[[#This Row],[re]],RTARoutes[[StageCodes]:[RouteID]],6,FALSE))), "R")</f>
        <v>O</v>
      </c>
      <c r="AF3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3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3581" spans="3:33">
      <c r="O3581" s="171" t="s">
        <v>2374</v>
      </c>
      <c r="T3581" s="173" t="s">
        <v>1890</v>
      </c>
      <c r="U3581" t="str">
        <f t="shared" si="220"/>
        <v>PONDA-MARGAO</v>
      </c>
      <c r="V3581" s="163">
        <v>0.35416666666666669</v>
      </c>
      <c r="AA3581" s="165" t="str">
        <f t="shared" si="221"/>
        <v/>
      </c>
      <c r="AB3581" t="str">
        <f t="shared" si="222"/>
        <v>MRG</v>
      </c>
      <c r="AC3581" t="str">
        <f t="shared" si="223"/>
        <v>GA09U-0575</v>
      </c>
      <c r="AD3581" t="str">
        <f>_xlfn.IFNA(VLOOKUP(PrivateSchedule[[#This Row],[ow]],RTARoutes[[StageCodes]:[RouteID]],6,FALSE), VLOOKUP(PrivateSchedule[[#This Row],[re]],RTARoutes[[StageCodes]:[RouteID]],6,FALSE))</f>
        <v>PVT319</v>
      </c>
      <c r="AE3581" t="str" cm="1">
        <f t="array" ref="AE3581">_xlfn.IFS( NOT(ISNA(VLOOKUP(PrivateSchedule[[#This Row],[ow]],RTARoutes[[StageCodes]:[RouteID]],6,FALSE))), "O",  NOT(ISNA(VLOOKUP(PrivateSchedule[[#This Row],[re]],RTARoutes[[StageCodes]:[RouteID]],6,FALSE))), "R")</f>
        <v>R</v>
      </c>
      <c r="AF3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3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3582" spans="3:33">
      <c r="O3582" s="171" t="s">
        <v>1890</v>
      </c>
      <c r="T3582" s="173" t="s">
        <v>3506</v>
      </c>
      <c r="U3582" t="str">
        <f t="shared" si="220"/>
        <v>MARGAO-Malkarnem</v>
      </c>
      <c r="V3582" s="163">
        <v>0.3888888888888889</v>
      </c>
      <c r="AA3582" s="165" t="str">
        <f t="shared" si="221"/>
        <v/>
      </c>
      <c r="AB3582" t="str">
        <f t="shared" si="222"/>
        <v>MRG</v>
      </c>
      <c r="AC3582" t="str">
        <f t="shared" si="223"/>
        <v>GA09U-0575</v>
      </c>
      <c r="AD3582" t="str">
        <f>_xlfn.IFNA(VLOOKUP(PrivateSchedule[[#This Row],[ow]],RTARoutes[[StageCodes]:[RouteID]],6,FALSE), VLOOKUP(PrivateSchedule[[#This Row],[re]],RTARoutes[[StageCodes]:[RouteID]],6,FALSE))</f>
        <v>PVT252</v>
      </c>
      <c r="AE3582" t="str" cm="1">
        <f t="array" ref="AE3582">_xlfn.IFS( NOT(ISNA(VLOOKUP(PrivateSchedule[[#This Row],[ow]],RTARoutes[[StageCodes]:[RouteID]],6,FALSE))), "O",  NOT(ISNA(VLOOKUP(PrivateSchedule[[#This Row],[re]],RTARoutes[[StageCodes]:[RouteID]],6,FALSE))), "R")</f>
        <v>R</v>
      </c>
      <c r="AF3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MRG-*MAK</v>
      </c>
      <c r="AG3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MAK-*MRG</v>
      </c>
    </row>
    <row r="3583" spans="3:33">
      <c r="O3583" s="171" t="s">
        <v>3506</v>
      </c>
      <c r="T3583" s="173" t="s">
        <v>1890</v>
      </c>
      <c r="U3583" t="str">
        <f t="shared" si="220"/>
        <v>Malkarnem-MARGAO</v>
      </c>
      <c r="V3583" s="163">
        <v>0.47222222222222221</v>
      </c>
      <c r="AA3583" s="165" t="str">
        <f t="shared" si="221"/>
        <v/>
      </c>
      <c r="AB3583" t="str">
        <f t="shared" si="222"/>
        <v>MRG</v>
      </c>
      <c r="AC3583" t="str">
        <f t="shared" si="223"/>
        <v>GA09U-0575</v>
      </c>
      <c r="AD3583" t="str">
        <f>_xlfn.IFNA(VLOOKUP(PrivateSchedule[[#This Row],[ow]],RTARoutes[[StageCodes]:[RouteID]],6,FALSE), VLOOKUP(PrivateSchedule[[#This Row],[re]],RTARoutes[[StageCodes]:[RouteID]],6,FALSE))</f>
        <v>PVT252</v>
      </c>
      <c r="AE3583" t="str" cm="1">
        <f t="array" ref="AE3583">_xlfn.IFS( NOT(ISNA(VLOOKUP(PrivateSchedule[[#This Row],[ow]],RTARoutes[[StageCodes]:[RouteID]],6,FALSE))), "O",  NOT(ISNA(VLOOKUP(PrivateSchedule[[#This Row],[re]],RTARoutes[[StageCodes]:[RouteID]],6,FALSE))), "R")</f>
        <v>O</v>
      </c>
      <c r="AF3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MAK-*MRG</v>
      </c>
      <c r="AG3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MRG-*MAK</v>
      </c>
    </row>
    <row r="3584" spans="3:33">
      <c r="O3584" s="171" t="s">
        <v>1890</v>
      </c>
      <c r="T3584" s="173" t="s">
        <v>3579</v>
      </c>
      <c r="U3584" t="str">
        <f t="shared" si="220"/>
        <v>MARGAO-Betalbatim</v>
      </c>
      <c r="V3584" s="163">
        <v>0.52777777777777779</v>
      </c>
      <c r="AA3584" s="165" t="str">
        <f t="shared" si="221"/>
        <v/>
      </c>
      <c r="AB3584" t="str">
        <f t="shared" si="222"/>
        <v>MRG</v>
      </c>
      <c r="AC3584" t="str">
        <f t="shared" si="223"/>
        <v>GA09U-0575</v>
      </c>
      <c r="AD3584" t="str">
        <f>_xlfn.IFNA(VLOOKUP(PrivateSchedule[[#This Row],[ow]],RTARoutes[[StageCodes]:[RouteID]],6,FALSE), VLOOKUP(PrivateSchedule[[#This Row],[re]],RTARoutes[[StageCodes]:[RouteID]],6,FALSE))</f>
        <v>PVT67</v>
      </c>
      <c r="AE3584" t="str" cm="1">
        <f t="array" ref="AE3584">_xlfn.IFS( NOT(ISNA(VLOOKUP(PrivateSchedule[[#This Row],[ow]],RTARoutes[[StageCodes]:[RouteID]],6,FALSE))), "O",  NOT(ISNA(VLOOKUP(PrivateSchedule[[#This Row],[re]],RTARoutes[[StageCodes]:[RouteID]],6,FALSE))), "R")</f>
        <v>R</v>
      </c>
      <c r="AF3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MRG-*BEM</v>
      </c>
      <c r="AG3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BEM-*MRG</v>
      </c>
    </row>
    <row r="3585" spans="3:33">
      <c r="O3585" s="171" t="s">
        <v>3579</v>
      </c>
      <c r="T3585" s="173" t="s">
        <v>1890</v>
      </c>
      <c r="U3585" t="str">
        <f t="shared" si="220"/>
        <v>Betalbatim-MARGAO</v>
      </c>
      <c r="V3585" s="163">
        <v>0.5625</v>
      </c>
      <c r="AA3585" s="165" t="str">
        <f t="shared" si="221"/>
        <v/>
      </c>
      <c r="AB3585" t="str">
        <f t="shared" si="222"/>
        <v>MRG</v>
      </c>
      <c r="AC3585" t="str">
        <f t="shared" si="223"/>
        <v>GA09U-0575</v>
      </c>
      <c r="AD3585" t="str">
        <f>_xlfn.IFNA(VLOOKUP(PrivateSchedule[[#This Row],[ow]],RTARoutes[[StageCodes]:[RouteID]],6,FALSE), VLOOKUP(PrivateSchedule[[#This Row],[re]],RTARoutes[[StageCodes]:[RouteID]],6,FALSE))</f>
        <v>PVT67</v>
      </c>
      <c r="AE3585" t="str" cm="1">
        <f t="array" ref="AE3585">_xlfn.IFS( NOT(ISNA(VLOOKUP(PrivateSchedule[[#This Row],[ow]],RTARoutes[[StageCodes]:[RouteID]],6,FALSE))), "O",  NOT(ISNA(VLOOKUP(PrivateSchedule[[#This Row],[re]],RTARoutes[[StageCodes]:[RouteID]],6,FALSE))), "R")</f>
        <v>O</v>
      </c>
      <c r="AF3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BEM-*MRG</v>
      </c>
      <c r="AG3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MRG-*BEM</v>
      </c>
    </row>
    <row r="3586" spans="3:33">
      <c r="O3586" s="171" t="s">
        <v>1890</v>
      </c>
      <c r="T3586" s="173" t="s">
        <v>3506</v>
      </c>
      <c r="U3586" t="str">
        <f t="shared" si="220"/>
        <v>MARGAO-Malkarnem</v>
      </c>
      <c r="V3586" s="163">
        <v>0.61111111111111116</v>
      </c>
      <c r="AA3586" s="165" t="str">
        <f t="shared" si="221"/>
        <v/>
      </c>
      <c r="AB3586" t="str">
        <f t="shared" si="222"/>
        <v>MRG</v>
      </c>
      <c r="AC3586" t="str">
        <f t="shared" si="223"/>
        <v>GA09U-0575</v>
      </c>
      <c r="AD3586" t="str">
        <f>_xlfn.IFNA(VLOOKUP(PrivateSchedule[[#This Row],[ow]],RTARoutes[[StageCodes]:[RouteID]],6,FALSE), VLOOKUP(PrivateSchedule[[#This Row],[re]],RTARoutes[[StageCodes]:[RouteID]],6,FALSE))</f>
        <v>PVT252</v>
      </c>
      <c r="AE3586" t="str" cm="1">
        <f t="array" ref="AE3586">_xlfn.IFS( NOT(ISNA(VLOOKUP(PrivateSchedule[[#This Row],[ow]],RTARoutes[[StageCodes]:[RouteID]],6,FALSE))), "O",  NOT(ISNA(VLOOKUP(PrivateSchedule[[#This Row],[re]],RTARoutes[[StageCodes]:[RouteID]],6,FALSE))), "R")</f>
        <v>R</v>
      </c>
      <c r="AF3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MRG-*MAK</v>
      </c>
      <c r="AG3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MAK-*MRG</v>
      </c>
    </row>
    <row r="3587" spans="3:33">
      <c r="O3587" s="171" t="s">
        <v>3506</v>
      </c>
      <c r="T3587" s="173" t="s">
        <v>1890</v>
      </c>
      <c r="U3587" t="str">
        <f t="shared" ref="U3587:U3650" si="224">_xlfn.IFNA(VLOOKUP($O3587,Code2Loc,2,FALSE)
&amp; IF( OR( ISNA($P3587), LEN($P3587)=0), "",  "-" &amp; VLOOKUP($P3587,Code2Loc,2,FALSE))
&amp; IF( OR( ISNA($Q3587), LEN($Q3587)=0), "",  "-" &amp; VLOOKUP($Q3587,Code2Loc,2,FALSE))
&amp; IF( OR( ISNA($R3587), LEN($R3587)=0), "",  "-" &amp; VLOOKUP($R3587,Code2Loc,2,FALSE))
&amp; IF( OR( ISNA($S3587), LEN($S3587)=0), "",  "-" &amp; VLOOKUP($S3587,Code2Loc,2,FALSE))
&amp; IF( OR( ISNA($T3587), LEN($T3587)=0), "",  "-" &amp; VLOOKUP($T3587,Code2Loc,2,FALSE)),"")</f>
        <v>Malkarnem-MARGAO</v>
      </c>
      <c r="V3587" s="163">
        <v>0.68055555555555558</v>
      </c>
      <c r="AA3587" s="165" t="str">
        <f t="shared" ref="AA3587:AA3650" si="225">IF(ISBLANK($V3587), "", _xlfn.IFNA($V3587 + _xlfn.IFNA( VLOOKUP($O3587 &amp; IF(ISBLANK($P3587),"", "-" &amp; $P3587) &amp; IF(ISBLANK($Q3587),"", "-" &amp; $Q3587) &amp; IF(ISBLANK($R3587),"", "-" &amp; $R3587) &amp; IF(ISBLANK($S3587),"", "-" &amp; $S3587) &amp; IF(ISBLANK($T3587),"", "-" &amp; $T3587),TravelTime,8,FALSE), VLOOKUP($T3587 &amp; IF(ISBLANK($S3587),"", "-" &amp; $S3587) &amp; IF(ISBLANK($R3587),"", "-" &amp; $R3587) &amp; IF(ISBLANK($Q3587),"", "-" &amp; $Q3587) &amp; IF(ISBLANK($P3587),"", "-" &amp; $P3587) &amp; IF(ISBLANK($O3587),"", "-" &amp; $O3587),TravelTime,8,FALSE)) / 1440, ""))</f>
        <v/>
      </c>
      <c r="AB3587" t="str">
        <f t="shared" ref="AB3587:AB3650" si="226">IF(AND(LEN($A3587)&lt;&gt;0,LEN($A3587)&lt;&gt;0),$A3587,$AB3586)</f>
        <v>MRG</v>
      </c>
      <c r="AC3587" t="str">
        <f t="shared" ref="AC3587:AC3650" si="227">IF(AND(LEN($J3587)&lt;&gt;0,LEN($B3587)&lt;&gt;0),$J3587,$AC3586)</f>
        <v>GA09U-0575</v>
      </c>
      <c r="AD3587" t="str">
        <f>_xlfn.IFNA(VLOOKUP(PrivateSchedule[[#This Row],[ow]],RTARoutes[[StageCodes]:[RouteID]],6,FALSE), VLOOKUP(PrivateSchedule[[#This Row],[re]],RTARoutes[[StageCodes]:[RouteID]],6,FALSE))</f>
        <v>PVT252</v>
      </c>
      <c r="AE3587" t="str" cm="1">
        <f t="array" ref="AE3587">_xlfn.IFS( NOT(ISNA(VLOOKUP(PrivateSchedule[[#This Row],[ow]],RTARoutes[[StageCodes]:[RouteID]],6,FALSE))), "O",  NOT(ISNA(VLOOKUP(PrivateSchedule[[#This Row],[re]],RTARoutes[[StageCodes]:[RouteID]],6,FALSE))), "R")</f>
        <v>O</v>
      </c>
      <c r="AF3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MAK-*MRG</v>
      </c>
      <c r="AG3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MRG-*MAK</v>
      </c>
    </row>
    <row r="3588" spans="3:33">
      <c r="O3588" s="171" t="s">
        <v>1890</v>
      </c>
      <c r="T3588" s="173" t="s">
        <v>2699</v>
      </c>
      <c r="U3588" t="str">
        <f t="shared" si="224"/>
        <v>MARGAO-SHIRODA</v>
      </c>
      <c r="V3588" s="163">
        <v>0.74652777777777779</v>
      </c>
      <c r="AA3588" s="165" t="str">
        <f t="shared" si="225"/>
        <v/>
      </c>
      <c r="AB3588" t="str">
        <f t="shared" si="226"/>
        <v>MRG</v>
      </c>
      <c r="AC3588" t="str">
        <f t="shared" si="227"/>
        <v>GA09U-0575</v>
      </c>
      <c r="AD3588" t="str">
        <f>_xlfn.IFNA(VLOOKUP(PrivateSchedule[[#This Row],[ow]],RTARoutes[[StageCodes]:[RouteID]],6,FALSE), VLOOKUP(PrivateSchedule[[#This Row],[re]],RTARoutes[[StageCodes]:[RouteID]],6,FALSE))</f>
        <v>PVT336</v>
      </c>
      <c r="AE3588" t="str" cm="1">
        <f t="array" ref="AE3588">_xlfn.IFS( NOT(ISNA(VLOOKUP(PrivateSchedule[[#This Row],[ow]],RTARoutes[[StageCodes]:[RouteID]],6,FALSE))), "O",  NOT(ISNA(VLOOKUP(PrivateSchedule[[#This Row],[re]],RTARoutes[[StageCodes]:[RouteID]],6,FALSE))), "R")</f>
        <v>O</v>
      </c>
      <c r="AF3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3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3589" spans="3:33">
      <c r="O3589" s="171" t="s">
        <v>2699</v>
      </c>
      <c r="T3589" s="173" t="s">
        <v>2374</v>
      </c>
      <c r="U3589" t="str">
        <f t="shared" si="224"/>
        <v>SHIRODA-PONDA</v>
      </c>
      <c r="V3589" s="163">
        <v>0.78472222222222221</v>
      </c>
      <c r="AA3589" s="165" t="str">
        <f t="shared" si="225"/>
        <v/>
      </c>
      <c r="AB3589" t="str">
        <f t="shared" si="226"/>
        <v>MRG</v>
      </c>
      <c r="AC3589" t="str">
        <f t="shared" si="227"/>
        <v>GA09U-0575</v>
      </c>
      <c r="AD3589" t="str">
        <f>_xlfn.IFNA(VLOOKUP(PrivateSchedule[[#This Row],[ow]],RTARoutes[[StageCodes]:[RouteID]],6,FALSE), VLOOKUP(PrivateSchedule[[#This Row],[re]],RTARoutes[[StageCodes]:[RouteID]],6,FALSE))</f>
        <v>PVT415</v>
      </c>
      <c r="AE3589" t="str" cm="1">
        <f t="array" ref="AE3589">_xlfn.IFS( NOT(ISNA(VLOOKUP(PrivateSchedule[[#This Row],[ow]],RTARoutes[[StageCodes]:[RouteID]],6,FALSE))), "O",  NOT(ISNA(VLOOKUP(PrivateSchedule[[#This Row],[re]],RTARoutes[[StageCodes]:[RouteID]],6,FALSE))), "R")</f>
        <v>R</v>
      </c>
      <c r="AF3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3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3590" spans="3:33">
      <c r="O3590" s="171" t="s">
        <v>2374</v>
      </c>
      <c r="T3590" s="173" t="s">
        <v>3579</v>
      </c>
      <c r="U3590" t="str">
        <f t="shared" si="224"/>
        <v>PONDA-Betalbatim</v>
      </c>
      <c r="V3590" s="163">
        <v>0.84027777777777779</v>
      </c>
      <c r="AA3590" s="165" t="str">
        <f t="shared" si="225"/>
        <v/>
      </c>
      <c r="AB3590" t="str">
        <f t="shared" si="226"/>
        <v>MRG</v>
      </c>
      <c r="AC3590" t="str">
        <f t="shared" si="227"/>
        <v>GA09U-0575</v>
      </c>
      <c r="AD3590" t="e">
        <f>_xlfn.IFNA(VLOOKUP(PrivateSchedule[[#This Row],[ow]],RTARoutes[[StageCodes]:[RouteID]],6,FALSE), VLOOKUP(PrivateSchedule[[#This Row],[re]],RTARoutes[[StageCodes]:[RouteID]],6,FALSE))</f>
        <v>#N/A</v>
      </c>
      <c r="AE3590" t="e" cm="1">
        <f t="array" ref="AE3590">_xlfn.IFS( NOT(ISNA(VLOOKUP(PrivateSchedule[[#This Row],[ow]],RTARoutes[[StageCodes]:[RouteID]],6,FALSE))), "O",  NOT(ISNA(VLOOKUP(PrivateSchedule[[#This Row],[re]],RTARoutes[[StageCodes]:[RouteID]],6,FALSE))), "R")</f>
        <v>#N/A</v>
      </c>
      <c r="AF3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PND-*BEM</v>
      </c>
      <c r="AG3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BEM-*PND</v>
      </c>
    </row>
    <row r="3591" spans="3:33">
      <c r="C3591" s="172" t="s">
        <v>4727</v>
      </c>
      <c r="F3591" s="177">
        <v>44044</v>
      </c>
      <c r="J3591" s="171" t="s">
        <v>4728</v>
      </c>
      <c r="L3591" s="172" t="s">
        <v>4726</v>
      </c>
      <c r="M3591" s="198">
        <v>30</v>
      </c>
      <c r="N3591" s="199">
        <v>12</v>
      </c>
      <c r="O3591" s="171" t="s">
        <v>999</v>
      </c>
      <c r="T3591" s="173" t="s">
        <v>1890</v>
      </c>
      <c r="U3591" t="str">
        <f t="shared" si="224"/>
        <v>COLVA-MARGAO</v>
      </c>
      <c r="V3591" s="163">
        <v>0.31944444444444442</v>
      </c>
      <c r="AA3591" s="165" t="str">
        <f t="shared" si="225"/>
        <v/>
      </c>
      <c r="AB3591" t="str">
        <f t="shared" si="226"/>
        <v>MRG</v>
      </c>
      <c r="AC3591" t="str">
        <f t="shared" si="227"/>
        <v>GA09U-0575</v>
      </c>
      <c r="AD3591" t="str">
        <f>_xlfn.IFNA(VLOOKUP(PrivateSchedule[[#This Row],[ow]],RTARoutes[[StageCodes]:[RouteID]],6,FALSE), VLOOKUP(PrivateSchedule[[#This Row],[re]],RTARoutes[[StageCodes]:[RouteID]],6,FALSE))</f>
        <v>PVT170</v>
      </c>
      <c r="AE3591" t="str" cm="1">
        <f t="array" ref="AE3591">_xlfn.IFS( NOT(ISNA(VLOOKUP(PrivateSchedule[[#This Row],[ow]],RTARoutes[[StageCodes]:[RouteID]],6,FALSE))), "O",  NOT(ISNA(VLOOKUP(PrivateSchedule[[#This Row],[re]],RTARoutes[[StageCodes]:[RouteID]],6,FALSE))), "R")</f>
        <v>O</v>
      </c>
      <c r="AF3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92" spans="3:33">
      <c r="O3592" s="171" t="s">
        <v>1890</v>
      </c>
      <c r="T3592" s="173" t="s">
        <v>999</v>
      </c>
      <c r="U3592" t="str">
        <f t="shared" si="224"/>
        <v>MARGAO-COLVA</v>
      </c>
      <c r="V3592" s="163">
        <v>0.35069444444444442</v>
      </c>
      <c r="AA3592" s="165" t="str">
        <f t="shared" si="225"/>
        <v/>
      </c>
      <c r="AB3592" t="str">
        <f t="shared" si="226"/>
        <v>MRG</v>
      </c>
      <c r="AC3592" t="str">
        <f t="shared" si="227"/>
        <v>GA09U-0575</v>
      </c>
      <c r="AD3592" t="str">
        <f>_xlfn.IFNA(VLOOKUP(PrivateSchedule[[#This Row],[ow]],RTARoutes[[StageCodes]:[RouteID]],6,FALSE), VLOOKUP(PrivateSchedule[[#This Row],[re]],RTARoutes[[StageCodes]:[RouteID]],6,FALSE))</f>
        <v>PVT170</v>
      </c>
      <c r="AE3592" t="str" cm="1">
        <f t="array" ref="AE3592">_xlfn.IFS( NOT(ISNA(VLOOKUP(PrivateSchedule[[#This Row],[ow]],RTARoutes[[StageCodes]:[RouteID]],6,FALSE))), "O",  NOT(ISNA(VLOOKUP(PrivateSchedule[[#This Row],[re]],RTARoutes[[StageCodes]:[RouteID]],6,FALSE))), "R")</f>
        <v>R</v>
      </c>
      <c r="AF3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593" spans="3:33">
      <c r="O3593" s="171" t="s">
        <v>999</v>
      </c>
      <c r="T3593" s="173" t="s">
        <v>1890</v>
      </c>
      <c r="U3593" t="str">
        <f t="shared" si="224"/>
        <v>COLVA-MARGAO</v>
      </c>
      <c r="V3593" s="163">
        <v>0.3888888888888889</v>
      </c>
      <c r="AA3593" s="165" t="str">
        <f t="shared" si="225"/>
        <v/>
      </c>
      <c r="AB3593" t="str">
        <f t="shared" si="226"/>
        <v>MRG</v>
      </c>
      <c r="AC3593" t="str">
        <f t="shared" si="227"/>
        <v>GA09U-0575</v>
      </c>
      <c r="AD3593" t="str">
        <f>_xlfn.IFNA(VLOOKUP(PrivateSchedule[[#This Row],[ow]],RTARoutes[[StageCodes]:[RouteID]],6,FALSE), VLOOKUP(PrivateSchedule[[#This Row],[re]],RTARoutes[[StageCodes]:[RouteID]],6,FALSE))</f>
        <v>PVT170</v>
      </c>
      <c r="AE3593" t="str" cm="1">
        <f t="array" ref="AE3593">_xlfn.IFS( NOT(ISNA(VLOOKUP(PrivateSchedule[[#This Row],[ow]],RTARoutes[[StageCodes]:[RouteID]],6,FALSE))), "O",  NOT(ISNA(VLOOKUP(PrivateSchedule[[#This Row],[re]],RTARoutes[[StageCodes]:[RouteID]],6,FALSE))), "R")</f>
        <v>O</v>
      </c>
      <c r="AF3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94" spans="3:33">
      <c r="O3594" s="171" t="s">
        <v>1890</v>
      </c>
      <c r="T3594" s="173" t="s">
        <v>999</v>
      </c>
      <c r="U3594" t="str">
        <f t="shared" si="224"/>
        <v>MARGAO-COLVA</v>
      </c>
      <c r="V3594" s="163">
        <v>0.4375</v>
      </c>
      <c r="AA3594" s="165" t="str">
        <f t="shared" si="225"/>
        <v/>
      </c>
      <c r="AB3594" t="str">
        <f t="shared" si="226"/>
        <v>MRG</v>
      </c>
      <c r="AC3594" t="str">
        <f t="shared" si="227"/>
        <v>GA09U-0575</v>
      </c>
      <c r="AD3594" t="str">
        <f>_xlfn.IFNA(VLOOKUP(PrivateSchedule[[#This Row],[ow]],RTARoutes[[StageCodes]:[RouteID]],6,FALSE), VLOOKUP(PrivateSchedule[[#This Row],[re]],RTARoutes[[StageCodes]:[RouteID]],6,FALSE))</f>
        <v>PVT170</v>
      </c>
      <c r="AE3594" t="str" cm="1">
        <f t="array" ref="AE3594">_xlfn.IFS( NOT(ISNA(VLOOKUP(PrivateSchedule[[#This Row],[ow]],RTARoutes[[StageCodes]:[RouteID]],6,FALSE))), "O",  NOT(ISNA(VLOOKUP(PrivateSchedule[[#This Row],[re]],RTARoutes[[StageCodes]:[RouteID]],6,FALSE))), "R")</f>
        <v>R</v>
      </c>
      <c r="AF3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595" spans="3:33">
      <c r="O3595" s="171" t="s">
        <v>999</v>
      </c>
      <c r="T3595" s="173" t="s">
        <v>1890</v>
      </c>
      <c r="U3595" t="str">
        <f t="shared" si="224"/>
        <v>COLVA-MARGAO</v>
      </c>
      <c r="V3595" s="163">
        <v>0.4861111111111111</v>
      </c>
      <c r="AA3595" s="165" t="str">
        <f t="shared" si="225"/>
        <v/>
      </c>
      <c r="AB3595" t="str">
        <f t="shared" si="226"/>
        <v>MRG</v>
      </c>
      <c r="AC3595" t="str">
        <f t="shared" si="227"/>
        <v>GA09U-0575</v>
      </c>
      <c r="AD3595" t="str">
        <f>_xlfn.IFNA(VLOOKUP(PrivateSchedule[[#This Row],[ow]],RTARoutes[[StageCodes]:[RouteID]],6,FALSE), VLOOKUP(PrivateSchedule[[#This Row],[re]],RTARoutes[[StageCodes]:[RouteID]],6,FALSE))</f>
        <v>PVT170</v>
      </c>
      <c r="AE3595" t="str" cm="1">
        <f t="array" ref="AE3595">_xlfn.IFS( NOT(ISNA(VLOOKUP(PrivateSchedule[[#This Row],[ow]],RTARoutes[[StageCodes]:[RouteID]],6,FALSE))), "O",  NOT(ISNA(VLOOKUP(PrivateSchedule[[#This Row],[re]],RTARoutes[[StageCodes]:[RouteID]],6,FALSE))), "R")</f>
        <v>O</v>
      </c>
      <c r="AF3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96" spans="3:33">
      <c r="O3596" s="171" t="s">
        <v>1890</v>
      </c>
      <c r="T3596" s="173" t="s">
        <v>999</v>
      </c>
      <c r="U3596" t="str">
        <f t="shared" si="224"/>
        <v>MARGAO-COLVA</v>
      </c>
      <c r="V3596" s="163">
        <v>0.51736111111111116</v>
      </c>
      <c r="AA3596" s="165" t="str">
        <f t="shared" si="225"/>
        <v/>
      </c>
      <c r="AB3596" t="str">
        <f t="shared" si="226"/>
        <v>MRG</v>
      </c>
      <c r="AC3596" t="str">
        <f t="shared" si="227"/>
        <v>GA09U-0575</v>
      </c>
      <c r="AD3596" t="str">
        <f>_xlfn.IFNA(VLOOKUP(PrivateSchedule[[#This Row],[ow]],RTARoutes[[StageCodes]:[RouteID]],6,FALSE), VLOOKUP(PrivateSchedule[[#This Row],[re]],RTARoutes[[StageCodes]:[RouteID]],6,FALSE))</f>
        <v>PVT170</v>
      </c>
      <c r="AE3596" t="str" cm="1">
        <f t="array" ref="AE3596">_xlfn.IFS( NOT(ISNA(VLOOKUP(PrivateSchedule[[#This Row],[ow]],RTARoutes[[StageCodes]:[RouteID]],6,FALSE))), "O",  NOT(ISNA(VLOOKUP(PrivateSchedule[[#This Row],[re]],RTARoutes[[StageCodes]:[RouteID]],6,FALSE))), "R")</f>
        <v>R</v>
      </c>
      <c r="AF3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597" spans="3:33">
      <c r="O3597" s="171" t="s">
        <v>999</v>
      </c>
      <c r="T3597" s="173" t="s">
        <v>1890</v>
      </c>
      <c r="U3597" t="str">
        <f t="shared" si="224"/>
        <v>COLVA-MARGAO</v>
      </c>
      <c r="V3597" s="163">
        <v>0.55555555555555558</v>
      </c>
      <c r="AA3597" s="165" t="str">
        <f t="shared" si="225"/>
        <v/>
      </c>
      <c r="AB3597" t="str">
        <f t="shared" si="226"/>
        <v>MRG</v>
      </c>
      <c r="AC3597" t="str">
        <f t="shared" si="227"/>
        <v>GA09U-0575</v>
      </c>
      <c r="AD3597" t="str">
        <f>_xlfn.IFNA(VLOOKUP(PrivateSchedule[[#This Row],[ow]],RTARoutes[[StageCodes]:[RouteID]],6,FALSE), VLOOKUP(PrivateSchedule[[#This Row],[re]],RTARoutes[[StageCodes]:[RouteID]],6,FALSE))</f>
        <v>PVT170</v>
      </c>
      <c r="AE3597" t="str" cm="1">
        <f t="array" ref="AE3597">_xlfn.IFS( NOT(ISNA(VLOOKUP(PrivateSchedule[[#This Row],[ow]],RTARoutes[[StageCodes]:[RouteID]],6,FALSE))), "O",  NOT(ISNA(VLOOKUP(PrivateSchedule[[#This Row],[re]],RTARoutes[[StageCodes]:[RouteID]],6,FALSE))), "R")</f>
        <v>O</v>
      </c>
      <c r="AF3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598" spans="3:33">
      <c r="O3598" s="171" t="s">
        <v>1890</v>
      </c>
      <c r="T3598" s="173" t="s">
        <v>999</v>
      </c>
      <c r="U3598" t="str">
        <f t="shared" si="224"/>
        <v>MARGAO-COLVA</v>
      </c>
      <c r="V3598" s="163">
        <v>0.59375</v>
      </c>
      <c r="AA3598" s="165" t="str">
        <f t="shared" si="225"/>
        <v/>
      </c>
      <c r="AB3598" t="str">
        <f t="shared" si="226"/>
        <v>MRG</v>
      </c>
      <c r="AC3598" t="str">
        <f t="shared" si="227"/>
        <v>GA09U-0575</v>
      </c>
      <c r="AD3598" t="str">
        <f>_xlfn.IFNA(VLOOKUP(PrivateSchedule[[#This Row],[ow]],RTARoutes[[StageCodes]:[RouteID]],6,FALSE), VLOOKUP(PrivateSchedule[[#This Row],[re]],RTARoutes[[StageCodes]:[RouteID]],6,FALSE))</f>
        <v>PVT170</v>
      </c>
      <c r="AE3598" t="str" cm="1">
        <f t="array" ref="AE3598">_xlfn.IFS( NOT(ISNA(VLOOKUP(PrivateSchedule[[#This Row],[ow]],RTARoutes[[StageCodes]:[RouteID]],6,FALSE))), "O",  NOT(ISNA(VLOOKUP(PrivateSchedule[[#This Row],[re]],RTARoutes[[StageCodes]:[RouteID]],6,FALSE))), "R")</f>
        <v>R</v>
      </c>
      <c r="AF3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599" spans="3:33">
      <c r="O3599" s="171" t="s">
        <v>999</v>
      </c>
      <c r="T3599" s="173" t="s">
        <v>1890</v>
      </c>
      <c r="U3599" t="str">
        <f t="shared" si="224"/>
        <v>COLVA-MARGAO</v>
      </c>
      <c r="V3599" s="163">
        <v>0.64583333333333337</v>
      </c>
      <c r="AA3599" s="165" t="str">
        <f t="shared" si="225"/>
        <v/>
      </c>
      <c r="AB3599" t="str">
        <f t="shared" si="226"/>
        <v>MRG</v>
      </c>
      <c r="AC3599" t="str">
        <f t="shared" si="227"/>
        <v>GA09U-0575</v>
      </c>
      <c r="AD3599" t="str">
        <f>_xlfn.IFNA(VLOOKUP(PrivateSchedule[[#This Row],[ow]],RTARoutes[[StageCodes]:[RouteID]],6,FALSE), VLOOKUP(PrivateSchedule[[#This Row],[re]],RTARoutes[[StageCodes]:[RouteID]],6,FALSE))</f>
        <v>PVT170</v>
      </c>
      <c r="AE3599" t="str" cm="1">
        <f t="array" ref="AE3599">_xlfn.IFS( NOT(ISNA(VLOOKUP(PrivateSchedule[[#This Row],[ow]],RTARoutes[[StageCodes]:[RouteID]],6,FALSE))), "O",  NOT(ISNA(VLOOKUP(PrivateSchedule[[#This Row],[re]],RTARoutes[[StageCodes]:[RouteID]],6,FALSE))), "R")</f>
        <v>O</v>
      </c>
      <c r="AF3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600" spans="3:33">
      <c r="O3600" s="171" t="s">
        <v>1890</v>
      </c>
      <c r="T3600" s="173" t="s">
        <v>999</v>
      </c>
      <c r="U3600" t="str">
        <f t="shared" si="224"/>
        <v>MARGAO-COLVA</v>
      </c>
      <c r="V3600" s="163">
        <v>0.68402777777777779</v>
      </c>
      <c r="AA3600" s="165" t="str">
        <f t="shared" si="225"/>
        <v/>
      </c>
      <c r="AB3600" t="str">
        <f t="shared" si="226"/>
        <v>MRG</v>
      </c>
      <c r="AC3600" t="str">
        <f t="shared" si="227"/>
        <v>GA09U-0575</v>
      </c>
      <c r="AD3600" t="str">
        <f>_xlfn.IFNA(VLOOKUP(PrivateSchedule[[#This Row],[ow]],RTARoutes[[StageCodes]:[RouteID]],6,FALSE), VLOOKUP(PrivateSchedule[[#This Row],[re]],RTARoutes[[StageCodes]:[RouteID]],6,FALSE))</f>
        <v>PVT170</v>
      </c>
      <c r="AE3600" t="str" cm="1">
        <f t="array" ref="AE3600">_xlfn.IFS( NOT(ISNA(VLOOKUP(PrivateSchedule[[#This Row],[ow]],RTARoutes[[StageCodes]:[RouteID]],6,FALSE))), "O",  NOT(ISNA(VLOOKUP(PrivateSchedule[[#This Row],[re]],RTARoutes[[StageCodes]:[RouteID]],6,FALSE))), "R")</f>
        <v>R</v>
      </c>
      <c r="AF3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601" spans="3:33">
      <c r="O3601" s="171" t="s">
        <v>999</v>
      </c>
      <c r="T3601" s="173" t="s">
        <v>1890</v>
      </c>
      <c r="U3601" t="str">
        <f t="shared" si="224"/>
        <v>COLVA-MARGAO</v>
      </c>
      <c r="V3601" s="163">
        <v>0.73611111111111116</v>
      </c>
      <c r="AA3601" s="165" t="str">
        <f t="shared" si="225"/>
        <v/>
      </c>
      <c r="AB3601" t="str">
        <f t="shared" si="226"/>
        <v>MRG</v>
      </c>
      <c r="AC3601" t="str">
        <f t="shared" si="227"/>
        <v>GA09U-0575</v>
      </c>
      <c r="AD3601" t="str">
        <f>_xlfn.IFNA(VLOOKUP(PrivateSchedule[[#This Row],[ow]],RTARoutes[[StageCodes]:[RouteID]],6,FALSE), VLOOKUP(PrivateSchedule[[#This Row],[re]],RTARoutes[[StageCodes]:[RouteID]],6,FALSE))</f>
        <v>PVT170</v>
      </c>
      <c r="AE3601" t="str" cm="1">
        <f t="array" ref="AE3601">_xlfn.IFS( NOT(ISNA(VLOOKUP(PrivateSchedule[[#This Row],[ow]],RTARoutes[[StageCodes]:[RouteID]],6,FALSE))), "O",  NOT(ISNA(VLOOKUP(PrivateSchedule[[#This Row],[re]],RTARoutes[[StageCodes]:[RouteID]],6,FALSE))), "R")</f>
        <v>O</v>
      </c>
      <c r="AF3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602" spans="3:33">
      <c r="O3602" s="171" t="s">
        <v>1890</v>
      </c>
      <c r="T3602" s="173" t="s">
        <v>999</v>
      </c>
      <c r="U3602" t="str">
        <f t="shared" si="224"/>
        <v>MARGAO-COLVA</v>
      </c>
      <c r="V3602" s="163">
        <v>0.76388888888888884</v>
      </c>
      <c r="AA3602" s="165" t="str">
        <f t="shared" si="225"/>
        <v/>
      </c>
      <c r="AB3602" t="str">
        <f t="shared" si="226"/>
        <v>MRG</v>
      </c>
      <c r="AC3602" t="str">
        <f t="shared" si="227"/>
        <v>GA09U-0575</v>
      </c>
      <c r="AD3602" t="str">
        <f>_xlfn.IFNA(VLOOKUP(PrivateSchedule[[#This Row],[ow]],RTARoutes[[StageCodes]:[RouteID]],6,FALSE), VLOOKUP(PrivateSchedule[[#This Row],[re]],RTARoutes[[StageCodes]:[RouteID]],6,FALSE))</f>
        <v>PVT170</v>
      </c>
      <c r="AE3602" t="str" cm="1">
        <f t="array" ref="AE3602">_xlfn.IFS( NOT(ISNA(VLOOKUP(PrivateSchedule[[#This Row],[ow]],RTARoutes[[StageCodes]:[RouteID]],6,FALSE))), "O",  NOT(ISNA(VLOOKUP(PrivateSchedule[[#This Row],[re]],RTARoutes[[StageCodes]:[RouteID]],6,FALSE))), "R")</f>
        <v>R</v>
      </c>
      <c r="AF3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603" spans="3:33">
      <c r="O3603" s="171" t="s">
        <v>999</v>
      </c>
      <c r="T3603" s="173" t="s">
        <v>1890</v>
      </c>
      <c r="U3603" t="str">
        <f t="shared" si="224"/>
        <v>COLVA-MARGAO</v>
      </c>
      <c r="V3603" s="163">
        <v>0.79513888888888884</v>
      </c>
      <c r="AA3603" s="165" t="str">
        <f t="shared" si="225"/>
        <v/>
      </c>
      <c r="AB3603" t="str">
        <f t="shared" si="226"/>
        <v>MRG</v>
      </c>
      <c r="AC3603" t="str">
        <f t="shared" si="227"/>
        <v>GA09U-0575</v>
      </c>
      <c r="AD3603" t="str">
        <f>_xlfn.IFNA(VLOOKUP(PrivateSchedule[[#This Row],[ow]],RTARoutes[[StageCodes]:[RouteID]],6,FALSE), VLOOKUP(PrivateSchedule[[#This Row],[re]],RTARoutes[[StageCodes]:[RouteID]],6,FALSE))</f>
        <v>PVT170</v>
      </c>
      <c r="AE3603" t="str" cm="1">
        <f t="array" ref="AE3603">_xlfn.IFS( NOT(ISNA(VLOOKUP(PrivateSchedule[[#This Row],[ow]],RTARoutes[[StageCodes]:[RouteID]],6,FALSE))), "O",  NOT(ISNA(VLOOKUP(PrivateSchedule[[#This Row],[re]],RTARoutes[[StageCodes]:[RouteID]],6,FALSE))), "R")</f>
        <v>O</v>
      </c>
      <c r="AF3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CVA-*MRG</v>
      </c>
      <c r="AG3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MRG-*CVA</v>
      </c>
    </row>
    <row r="3604" spans="3:33">
      <c r="O3604" s="171" t="s">
        <v>1890</v>
      </c>
      <c r="T3604" s="173" t="s">
        <v>999</v>
      </c>
      <c r="U3604" t="str">
        <f t="shared" si="224"/>
        <v>MARGAO-COLVA</v>
      </c>
      <c r="V3604" s="163">
        <v>0.82986111111111116</v>
      </c>
      <c r="AA3604" s="165" t="str">
        <f t="shared" si="225"/>
        <v/>
      </c>
      <c r="AB3604" t="str">
        <f t="shared" si="226"/>
        <v>MRG</v>
      </c>
      <c r="AC3604" t="str">
        <f t="shared" si="227"/>
        <v>GA09U-0575</v>
      </c>
      <c r="AD3604" t="str">
        <f>_xlfn.IFNA(VLOOKUP(PrivateSchedule[[#This Row],[ow]],RTARoutes[[StageCodes]:[RouteID]],6,FALSE), VLOOKUP(PrivateSchedule[[#This Row],[re]],RTARoutes[[StageCodes]:[RouteID]],6,FALSE))</f>
        <v>PVT170</v>
      </c>
      <c r="AE3604" t="str" cm="1">
        <f t="array" ref="AE3604">_xlfn.IFS( NOT(ISNA(VLOOKUP(PrivateSchedule[[#This Row],[ow]],RTARoutes[[StageCodes]:[RouteID]],6,FALSE))), "O",  NOT(ISNA(VLOOKUP(PrivateSchedule[[#This Row],[re]],RTARoutes[[StageCodes]:[RouteID]],6,FALSE))), "R")</f>
        <v>R</v>
      </c>
      <c r="AF3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MRG-*CVA</v>
      </c>
      <c r="AG3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CVA-*MRG</v>
      </c>
    </row>
    <row r="3605" spans="3:33">
      <c r="C3605" s="172" t="s">
        <v>4729</v>
      </c>
      <c r="F3605" s="177">
        <v>44808</v>
      </c>
      <c r="J3605" s="171" t="s">
        <v>4730</v>
      </c>
      <c r="L3605" s="172" t="s">
        <v>4726</v>
      </c>
      <c r="M3605" s="198">
        <v>35</v>
      </c>
      <c r="O3605" s="171" t="s">
        <v>752</v>
      </c>
      <c r="T3605" s="173" t="s">
        <v>1890</v>
      </c>
      <c r="U3605" t="str">
        <f t="shared" si="224"/>
        <v>BETUL-MARGAO</v>
      </c>
      <c r="V3605" s="163">
        <v>0.30208333333333331</v>
      </c>
      <c r="AA3605" s="165" t="str">
        <f t="shared" si="225"/>
        <v/>
      </c>
      <c r="AB3605" t="str">
        <f t="shared" si="226"/>
        <v>MRG</v>
      </c>
      <c r="AC3605" t="str">
        <f t="shared" si="227"/>
        <v>GA09U-0575</v>
      </c>
      <c r="AD3605" t="str">
        <f>_xlfn.IFNA(VLOOKUP(PrivateSchedule[[#This Row],[ow]],RTARoutes[[StageCodes]:[RouteID]],6,FALSE), VLOOKUP(PrivateSchedule[[#This Row],[re]],RTARoutes[[StageCodes]:[RouteID]],6,FALSE))</f>
        <v>PVT95</v>
      </c>
      <c r="AE3605" t="str" cm="1">
        <f t="array" ref="AE3605">_xlfn.IFS( NOT(ISNA(VLOOKUP(PrivateSchedule[[#This Row],[ow]],RTARoutes[[StageCodes]:[RouteID]],6,FALSE))), "O",  NOT(ISNA(VLOOKUP(PrivateSchedule[[#This Row],[re]],RTARoutes[[StageCodes]:[RouteID]],6,FALSE))), "R")</f>
        <v>O</v>
      </c>
      <c r="AF3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06" spans="3:33">
      <c r="O3606" s="171" t="s">
        <v>1890</v>
      </c>
      <c r="T3606" s="173" t="s">
        <v>752</v>
      </c>
      <c r="U3606" t="str">
        <f t="shared" si="224"/>
        <v>MARGAO-BETUL</v>
      </c>
      <c r="V3606" s="163">
        <v>0.41666666666666669</v>
      </c>
      <c r="AA3606" s="165" t="str">
        <f t="shared" si="225"/>
        <v/>
      </c>
      <c r="AB3606" t="str">
        <f t="shared" si="226"/>
        <v>MRG</v>
      </c>
      <c r="AC3606" t="str">
        <f t="shared" si="227"/>
        <v>GA09U-0575</v>
      </c>
      <c r="AD3606" t="str">
        <f>_xlfn.IFNA(VLOOKUP(PrivateSchedule[[#This Row],[ow]],RTARoutes[[StageCodes]:[RouteID]],6,FALSE), VLOOKUP(PrivateSchedule[[#This Row],[re]],RTARoutes[[StageCodes]:[RouteID]],6,FALSE))</f>
        <v>PVT93</v>
      </c>
      <c r="AE3606" t="str" cm="1">
        <f t="array" ref="AE3606">_xlfn.IFS( NOT(ISNA(VLOOKUP(PrivateSchedule[[#This Row],[ow]],RTARoutes[[StageCodes]:[RouteID]],6,FALSE))), "O",  NOT(ISNA(VLOOKUP(PrivateSchedule[[#This Row],[re]],RTARoutes[[StageCodes]:[RouteID]],6,FALSE))), "R")</f>
        <v>O</v>
      </c>
      <c r="AF3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07" spans="3:33">
      <c r="O3607" s="171" t="s">
        <v>752</v>
      </c>
      <c r="P3607" s="172" t="s">
        <v>1042</v>
      </c>
      <c r="T3607" s="173" t="s">
        <v>1890</v>
      </c>
      <c r="U3607" t="str">
        <f t="shared" si="224"/>
        <v>BETUL-CUNCOLIM-MARGAO</v>
      </c>
      <c r="V3607" s="163">
        <v>0.4826388888888889</v>
      </c>
      <c r="AA3607" s="165" t="str">
        <f t="shared" si="225"/>
        <v/>
      </c>
      <c r="AB3607" t="str">
        <f t="shared" si="226"/>
        <v>MRG</v>
      </c>
      <c r="AC3607" t="str">
        <f t="shared" si="227"/>
        <v>GA09U-0575</v>
      </c>
      <c r="AD3607" t="str">
        <f>_xlfn.IFNA(VLOOKUP(PrivateSchedule[[#This Row],[ow]],RTARoutes[[StageCodes]:[RouteID]],6,FALSE), VLOOKUP(PrivateSchedule[[#This Row],[re]],RTARoutes[[StageCodes]:[RouteID]],6,FALSE))</f>
        <v>PVT93</v>
      </c>
      <c r="AE3607" t="str" cm="1">
        <f t="array" ref="AE3607">_xlfn.IFS( NOT(ISNA(VLOOKUP(PrivateSchedule[[#This Row],[ow]],RTARoutes[[StageCodes]:[RouteID]],6,FALSE))), "O",  NOT(ISNA(VLOOKUP(PrivateSchedule[[#This Row],[re]],RTARoutes[[StageCodes]:[RouteID]],6,FALSE))), "R")</f>
        <v>R</v>
      </c>
      <c r="AF3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BTL-*CUN-*MRG</v>
      </c>
      <c r="AG3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MRG-*CUN-*BTL</v>
      </c>
    </row>
    <row r="3608" spans="3:33">
      <c r="O3608" s="171" t="s">
        <v>1890</v>
      </c>
      <c r="T3608" s="173" t="s">
        <v>752</v>
      </c>
      <c r="U3608" t="str">
        <f t="shared" si="224"/>
        <v>MARGAO-BETUL</v>
      </c>
      <c r="V3608" s="163">
        <v>0.53125</v>
      </c>
      <c r="AA3608" s="165" t="str">
        <f t="shared" si="225"/>
        <v/>
      </c>
      <c r="AB3608" t="str">
        <f t="shared" si="226"/>
        <v>MRG</v>
      </c>
      <c r="AC3608" t="str">
        <f t="shared" si="227"/>
        <v>GA09U-0575</v>
      </c>
      <c r="AD3608" t="str">
        <f>_xlfn.IFNA(VLOOKUP(PrivateSchedule[[#This Row],[ow]],RTARoutes[[StageCodes]:[RouteID]],6,FALSE), VLOOKUP(PrivateSchedule[[#This Row],[re]],RTARoutes[[StageCodes]:[RouteID]],6,FALSE))</f>
        <v>PVT93</v>
      </c>
      <c r="AE3608" t="str" cm="1">
        <f t="array" ref="AE3608">_xlfn.IFS( NOT(ISNA(VLOOKUP(PrivateSchedule[[#This Row],[ow]],RTARoutes[[StageCodes]:[RouteID]],6,FALSE))), "O",  NOT(ISNA(VLOOKUP(PrivateSchedule[[#This Row],[re]],RTARoutes[[StageCodes]:[RouteID]],6,FALSE))), "R")</f>
        <v>O</v>
      </c>
      <c r="AF3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09" spans="3:33">
      <c r="O3609" s="171" t="s">
        <v>752</v>
      </c>
      <c r="T3609" s="173" t="s">
        <v>1890</v>
      </c>
      <c r="U3609" t="str">
        <f t="shared" si="224"/>
        <v>BETUL-MARGAO</v>
      </c>
      <c r="V3609" s="163">
        <v>0.58680555555555558</v>
      </c>
      <c r="AA3609" s="165" t="str">
        <f t="shared" si="225"/>
        <v/>
      </c>
      <c r="AB3609" t="str">
        <f t="shared" si="226"/>
        <v>MRG</v>
      </c>
      <c r="AC3609" t="str">
        <f t="shared" si="227"/>
        <v>GA09U-0575</v>
      </c>
      <c r="AD3609" t="str">
        <f>_xlfn.IFNA(VLOOKUP(PrivateSchedule[[#This Row],[ow]],RTARoutes[[StageCodes]:[RouteID]],6,FALSE), VLOOKUP(PrivateSchedule[[#This Row],[re]],RTARoutes[[StageCodes]:[RouteID]],6,FALSE))</f>
        <v>PVT95</v>
      </c>
      <c r="AE3609" t="str" cm="1">
        <f t="array" ref="AE3609">_xlfn.IFS( NOT(ISNA(VLOOKUP(PrivateSchedule[[#This Row],[ow]],RTARoutes[[StageCodes]:[RouteID]],6,FALSE))), "O",  NOT(ISNA(VLOOKUP(PrivateSchedule[[#This Row],[re]],RTARoutes[[StageCodes]:[RouteID]],6,FALSE))), "R")</f>
        <v>O</v>
      </c>
      <c r="AF3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10" spans="3:33">
      <c r="O3610" s="171" t="s">
        <v>1890</v>
      </c>
      <c r="T3610" s="173" t="s">
        <v>752</v>
      </c>
      <c r="U3610" t="str">
        <f t="shared" si="224"/>
        <v>MARGAO-BETUL</v>
      </c>
      <c r="V3610" s="163">
        <v>0.65972222222222221</v>
      </c>
      <c r="AA3610" s="165" t="str">
        <f t="shared" si="225"/>
        <v/>
      </c>
      <c r="AB3610" t="str">
        <f t="shared" si="226"/>
        <v>MRG</v>
      </c>
      <c r="AC3610" t="str">
        <f t="shared" si="227"/>
        <v>GA09U-0575</v>
      </c>
      <c r="AD3610" t="str">
        <f>_xlfn.IFNA(VLOOKUP(PrivateSchedule[[#This Row],[ow]],RTARoutes[[StageCodes]:[RouteID]],6,FALSE), VLOOKUP(PrivateSchedule[[#This Row],[re]],RTARoutes[[StageCodes]:[RouteID]],6,FALSE))</f>
        <v>PVT93</v>
      </c>
      <c r="AE3610" t="str" cm="1">
        <f t="array" ref="AE3610">_xlfn.IFS( NOT(ISNA(VLOOKUP(PrivateSchedule[[#This Row],[ow]],RTARoutes[[StageCodes]:[RouteID]],6,FALSE))), "O",  NOT(ISNA(VLOOKUP(PrivateSchedule[[#This Row],[re]],RTARoutes[[StageCodes]:[RouteID]],6,FALSE))), "R")</f>
        <v>O</v>
      </c>
      <c r="AF3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11" spans="3:33">
      <c r="O3611" s="171" t="s">
        <v>752</v>
      </c>
      <c r="T3611" s="173" t="s">
        <v>1890</v>
      </c>
      <c r="U3611" t="str">
        <f t="shared" si="224"/>
        <v>BETUL-MARGAO</v>
      </c>
      <c r="V3611" s="163">
        <v>0.70486111111111116</v>
      </c>
      <c r="AA3611" s="165" t="str">
        <f t="shared" si="225"/>
        <v/>
      </c>
      <c r="AB3611" t="str">
        <f t="shared" si="226"/>
        <v>MRG</v>
      </c>
      <c r="AC3611" t="str">
        <f t="shared" si="227"/>
        <v>GA09U-0575</v>
      </c>
      <c r="AD3611" t="str">
        <f>_xlfn.IFNA(VLOOKUP(PrivateSchedule[[#This Row],[ow]],RTARoutes[[StageCodes]:[RouteID]],6,FALSE), VLOOKUP(PrivateSchedule[[#This Row],[re]],RTARoutes[[StageCodes]:[RouteID]],6,FALSE))</f>
        <v>PVT95</v>
      </c>
      <c r="AE3611" t="str" cm="1">
        <f t="array" ref="AE3611">_xlfn.IFS( NOT(ISNA(VLOOKUP(PrivateSchedule[[#This Row],[ow]],RTARoutes[[StageCodes]:[RouteID]],6,FALSE))), "O",  NOT(ISNA(VLOOKUP(PrivateSchedule[[#This Row],[re]],RTARoutes[[StageCodes]:[RouteID]],6,FALSE))), "R")</f>
        <v>O</v>
      </c>
      <c r="AF3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12" spans="3:33">
      <c r="O3612" s="171" t="s">
        <v>1890</v>
      </c>
      <c r="T3612" s="173" t="s">
        <v>752</v>
      </c>
      <c r="U3612" t="str">
        <f t="shared" si="224"/>
        <v>MARGAO-BETUL</v>
      </c>
      <c r="V3612" s="163">
        <v>0.77777777777777779</v>
      </c>
      <c r="AA3612" s="165" t="str">
        <f t="shared" si="225"/>
        <v/>
      </c>
      <c r="AB3612" t="str">
        <f t="shared" si="226"/>
        <v>MRG</v>
      </c>
      <c r="AC3612" t="str">
        <f t="shared" si="227"/>
        <v>GA09U-0575</v>
      </c>
      <c r="AD3612" t="str">
        <f>_xlfn.IFNA(VLOOKUP(PrivateSchedule[[#This Row],[ow]],RTARoutes[[StageCodes]:[RouteID]],6,FALSE), VLOOKUP(PrivateSchedule[[#This Row],[re]],RTARoutes[[StageCodes]:[RouteID]],6,FALSE))</f>
        <v>PVT93</v>
      </c>
      <c r="AE3612" t="str" cm="1">
        <f t="array" ref="AE3612">_xlfn.IFS( NOT(ISNA(VLOOKUP(PrivateSchedule[[#This Row],[ow]],RTARoutes[[StageCodes]:[RouteID]],6,FALSE))), "O",  NOT(ISNA(VLOOKUP(PrivateSchedule[[#This Row],[re]],RTARoutes[[StageCodes]:[RouteID]],6,FALSE))), "R")</f>
        <v>O</v>
      </c>
      <c r="AF3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13" spans="3:33">
      <c r="C3613" s="172" t="s">
        <v>4731</v>
      </c>
      <c r="J3613" s="171" t="s">
        <v>4732</v>
      </c>
      <c r="O3613" s="171" t="s">
        <v>527</v>
      </c>
      <c r="T3613" s="173" t="s">
        <v>1890</v>
      </c>
      <c r="U3613" t="str">
        <f t="shared" si="224"/>
        <v>AMBELI-MARGAO</v>
      </c>
      <c r="V3613" s="163">
        <v>0.2951388888888889</v>
      </c>
      <c r="AA3613" s="165" t="str">
        <f t="shared" si="225"/>
        <v/>
      </c>
      <c r="AB3613" t="str">
        <f t="shared" si="226"/>
        <v>MRG</v>
      </c>
      <c r="AC3613" t="str">
        <f t="shared" si="227"/>
        <v>GA09U-0575</v>
      </c>
      <c r="AD3613" t="str">
        <f>_xlfn.IFNA(VLOOKUP(PrivateSchedule[[#This Row],[ow]],RTARoutes[[StageCodes]:[RouteID]],6,FALSE), VLOOKUP(PrivateSchedule[[#This Row],[re]],RTARoutes[[StageCodes]:[RouteID]],6,FALSE))</f>
        <v>PVT24</v>
      </c>
      <c r="AE3613" t="str" cm="1">
        <f t="array" ref="AE3613">_xlfn.IFS( NOT(ISNA(VLOOKUP(PrivateSchedule[[#This Row],[ow]],RTARoutes[[StageCodes]:[RouteID]],6,FALSE))), "O",  NOT(ISNA(VLOOKUP(PrivateSchedule[[#This Row],[re]],RTARoutes[[StageCodes]:[RouteID]],6,FALSE))), "R")</f>
        <v>O</v>
      </c>
      <c r="AF3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AMB-*MRG</v>
      </c>
      <c r="AG3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MRG-*AMB</v>
      </c>
    </row>
    <row r="3614" spans="3:33">
      <c r="O3614" s="171" t="s">
        <v>1890</v>
      </c>
      <c r="T3614" s="173" t="s">
        <v>527</v>
      </c>
      <c r="U3614" t="str">
        <f t="shared" si="224"/>
        <v>MARGAO-AMBELI</v>
      </c>
      <c r="V3614" s="163">
        <v>0.3298611111111111</v>
      </c>
      <c r="AA3614" s="165" t="str">
        <f t="shared" si="225"/>
        <v/>
      </c>
      <c r="AB3614" t="str">
        <f t="shared" si="226"/>
        <v>MRG</v>
      </c>
      <c r="AC3614" t="str">
        <f t="shared" si="227"/>
        <v>GA09U-0575</v>
      </c>
      <c r="AD3614" t="str">
        <f>_xlfn.IFNA(VLOOKUP(PrivateSchedule[[#This Row],[ow]],RTARoutes[[StageCodes]:[RouteID]],6,FALSE), VLOOKUP(PrivateSchedule[[#This Row],[re]],RTARoutes[[StageCodes]:[RouteID]],6,FALSE))</f>
        <v>PVT24</v>
      </c>
      <c r="AE3614" t="str" cm="1">
        <f t="array" ref="AE3614">_xlfn.IFS( NOT(ISNA(VLOOKUP(PrivateSchedule[[#This Row],[ow]],RTARoutes[[StageCodes]:[RouteID]],6,FALSE))), "O",  NOT(ISNA(VLOOKUP(PrivateSchedule[[#This Row],[re]],RTARoutes[[StageCodes]:[RouteID]],6,FALSE))), "R")</f>
        <v>R</v>
      </c>
      <c r="AF3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MRG-*AMB</v>
      </c>
      <c r="AG3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AMB-*MRG</v>
      </c>
    </row>
    <row r="3615" spans="3:33">
      <c r="O3615" s="171" t="s">
        <v>527</v>
      </c>
      <c r="T3615" s="173" t="s">
        <v>1890</v>
      </c>
      <c r="U3615" t="str">
        <f t="shared" si="224"/>
        <v>AMBELI-MARGAO</v>
      </c>
      <c r="V3615" s="163">
        <v>0.36458333333333331</v>
      </c>
      <c r="AA3615" s="165" t="str">
        <f t="shared" si="225"/>
        <v/>
      </c>
      <c r="AB3615" t="str">
        <f t="shared" si="226"/>
        <v>MRG</v>
      </c>
      <c r="AC3615" t="str">
        <f t="shared" si="227"/>
        <v>GA09U-0575</v>
      </c>
      <c r="AD3615" t="str">
        <f>_xlfn.IFNA(VLOOKUP(PrivateSchedule[[#This Row],[ow]],RTARoutes[[StageCodes]:[RouteID]],6,FALSE), VLOOKUP(PrivateSchedule[[#This Row],[re]],RTARoutes[[StageCodes]:[RouteID]],6,FALSE))</f>
        <v>PVT24</v>
      </c>
      <c r="AE3615" t="str" cm="1">
        <f t="array" ref="AE3615">_xlfn.IFS( NOT(ISNA(VLOOKUP(PrivateSchedule[[#This Row],[ow]],RTARoutes[[StageCodes]:[RouteID]],6,FALSE))), "O",  NOT(ISNA(VLOOKUP(PrivateSchedule[[#This Row],[re]],RTARoutes[[StageCodes]:[RouteID]],6,FALSE))), "R")</f>
        <v>O</v>
      </c>
      <c r="AF3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AMB-*MRG</v>
      </c>
      <c r="AG3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MRG-*AMB</v>
      </c>
    </row>
    <row r="3616" spans="3:33">
      <c r="O3616" s="171" t="s">
        <v>1890</v>
      </c>
      <c r="T3616" s="173" t="s">
        <v>752</v>
      </c>
      <c r="U3616" t="str">
        <f t="shared" si="224"/>
        <v>MARGAO-BETUL</v>
      </c>
      <c r="V3616" s="163">
        <v>0.4375</v>
      </c>
      <c r="AA3616" s="165" t="str">
        <f t="shared" si="225"/>
        <v/>
      </c>
      <c r="AB3616" t="str">
        <f t="shared" si="226"/>
        <v>MRG</v>
      </c>
      <c r="AC3616" t="str">
        <f t="shared" si="227"/>
        <v>GA09U-0575</v>
      </c>
      <c r="AD3616" t="str">
        <f>_xlfn.IFNA(VLOOKUP(PrivateSchedule[[#This Row],[ow]],RTARoutes[[StageCodes]:[RouteID]],6,FALSE), VLOOKUP(PrivateSchedule[[#This Row],[re]],RTARoutes[[StageCodes]:[RouteID]],6,FALSE))</f>
        <v>PVT93</v>
      </c>
      <c r="AE3616" t="str" cm="1">
        <f t="array" ref="AE3616">_xlfn.IFS( NOT(ISNA(VLOOKUP(PrivateSchedule[[#This Row],[ow]],RTARoutes[[StageCodes]:[RouteID]],6,FALSE))), "O",  NOT(ISNA(VLOOKUP(PrivateSchedule[[#This Row],[re]],RTARoutes[[StageCodes]:[RouteID]],6,FALSE))), "R")</f>
        <v>O</v>
      </c>
      <c r="AF3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17" spans="3:33">
      <c r="O3617" s="171" t="s">
        <v>752</v>
      </c>
      <c r="T3617" s="173" t="s">
        <v>1890</v>
      </c>
      <c r="U3617" t="str">
        <f t="shared" si="224"/>
        <v>BETUL-MARGAO</v>
      </c>
      <c r="V3617" s="163">
        <v>0.48958333333333331</v>
      </c>
      <c r="AA3617" s="165" t="str">
        <f t="shared" si="225"/>
        <v/>
      </c>
      <c r="AB3617" t="str">
        <f t="shared" si="226"/>
        <v>MRG</v>
      </c>
      <c r="AC3617" t="str">
        <f t="shared" si="227"/>
        <v>GA09U-0575</v>
      </c>
      <c r="AD3617" t="str">
        <f>_xlfn.IFNA(VLOOKUP(PrivateSchedule[[#This Row],[ow]],RTARoutes[[StageCodes]:[RouteID]],6,FALSE), VLOOKUP(PrivateSchedule[[#This Row],[re]],RTARoutes[[StageCodes]:[RouteID]],6,FALSE))</f>
        <v>PVT95</v>
      </c>
      <c r="AE3617" t="str" cm="1">
        <f t="array" ref="AE3617">_xlfn.IFS( NOT(ISNA(VLOOKUP(PrivateSchedule[[#This Row],[ow]],RTARoutes[[StageCodes]:[RouteID]],6,FALSE))), "O",  NOT(ISNA(VLOOKUP(PrivateSchedule[[#This Row],[re]],RTARoutes[[StageCodes]:[RouteID]],6,FALSE))), "R")</f>
        <v>O</v>
      </c>
      <c r="AF3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18" spans="3:33">
      <c r="O3618" s="171" t="s">
        <v>1890</v>
      </c>
      <c r="T3618" s="173" t="s">
        <v>752</v>
      </c>
      <c r="U3618" t="str">
        <f t="shared" si="224"/>
        <v>MARGAO-BETUL</v>
      </c>
      <c r="V3618" s="163">
        <v>0.5625</v>
      </c>
      <c r="AA3618" s="165" t="str">
        <f t="shared" si="225"/>
        <v/>
      </c>
      <c r="AB3618" t="str">
        <f t="shared" si="226"/>
        <v>MRG</v>
      </c>
      <c r="AC3618" t="str">
        <f t="shared" si="227"/>
        <v>GA09U-0575</v>
      </c>
      <c r="AD3618" t="str">
        <f>_xlfn.IFNA(VLOOKUP(PrivateSchedule[[#This Row],[ow]],RTARoutes[[StageCodes]:[RouteID]],6,FALSE), VLOOKUP(PrivateSchedule[[#This Row],[re]],RTARoutes[[StageCodes]:[RouteID]],6,FALSE))</f>
        <v>PVT93</v>
      </c>
      <c r="AE3618" t="str" cm="1">
        <f t="array" ref="AE3618">_xlfn.IFS( NOT(ISNA(VLOOKUP(PrivateSchedule[[#This Row],[ow]],RTARoutes[[StageCodes]:[RouteID]],6,FALSE))), "O",  NOT(ISNA(VLOOKUP(PrivateSchedule[[#This Row],[re]],RTARoutes[[StageCodes]:[RouteID]],6,FALSE))), "R")</f>
        <v>O</v>
      </c>
      <c r="AF3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19" spans="3:33">
      <c r="O3619" s="171" t="s">
        <v>752</v>
      </c>
      <c r="T3619" s="173" t="s">
        <v>1890</v>
      </c>
      <c r="U3619" t="str">
        <f t="shared" si="224"/>
        <v>BETUL-MARGAO</v>
      </c>
      <c r="V3619" s="163">
        <v>0.64236111111111116</v>
      </c>
      <c r="AA3619" s="165" t="str">
        <f t="shared" si="225"/>
        <v/>
      </c>
      <c r="AB3619" t="str">
        <f t="shared" si="226"/>
        <v>MRG</v>
      </c>
      <c r="AC3619" t="str">
        <f t="shared" si="227"/>
        <v>GA09U-0575</v>
      </c>
      <c r="AD3619" t="str">
        <f>_xlfn.IFNA(VLOOKUP(PrivateSchedule[[#This Row],[ow]],RTARoutes[[StageCodes]:[RouteID]],6,FALSE), VLOOKUP(PrivateSchedule[[#This Row],[re]],RTARoutes[[StageCodes]:[RouteID]],6,FALSE))</f>
        <v>PVT95</v>
      </c>
      <c r="AE3619" t="str" cm="1">
        <f t="array" ref="AE3619">_xlfn.IFS( NOT(ISNA(VLOOKUP(PrivateSchedule[[#This Row],[ow]],RTARoutes[[StageCodes]:[RouteID]],6,FALSE))), "O",  NOT(ISNA(VLOOKUP(PrivateSchedule[[#This Row],[re]],RTARoutes[[StageCodes]:[RouteID]],6,FALSE))), "R")</f>
        <v>O</v>
      </c>
      <c r="AF3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20" spans="3:33">
      <c r="O3620" s="171" t="s">
        <v>1890</v>
      </c>
      <c r="T3620" s="173" t="s">
        <v>752</v>
      </c>
      <c r="U3620" t="str">
        <f t="shared" si="224"/>
        <v>MARGAO-BETUL</v>
      </c>
      <c r="V3620" s="163">
        <v>0.71875</v>
      </c>
      <c r="AA3620" s="165" t="str">
        <f t="shared" si="225"/>
        <v/>
      </c>
      <c r="AB3620" t="str">
        <f t="shared" si="226"/>
        <v>MRG</v>
      </c>
      <c r="AC3620" t="str">
        <f t="shared" si="227"/>
        <v>GA09U-0575</v>
      </c>
      <c r="AD3620" t="str">
        <f>_xlfn.IFNA(VLOOKUP(PrivateSchedule[[#This Row],[ow]],RTARoutes[[StageCodes]:[RouteID]],6,FALSE), VLOOKUP(PrivateSchedule[[#This Row],[re]],RTARoutes[[StageCodes]:[RouteID]],6,FALSE))</f>
        <v>PVT93</v>
      </c>
      <c r="AE3620" t="str" cm="1">
        <f t="array" ref="AE3620">_xlfn.IFS( NOT(ISNA(VLOOKUP(PrivateSchedule[[#This Row],[ow]],RTARoutes[[StageCodes]:[RouteID]],6,FALSE))), "O",  NOT(ISNA(VLOOKUP(PrivateSchedule[[#This Row],[re]],RTARoutes[[StageCodes]:[RouteID]],6,FALSE))), "R")</f>
        <v>O</v>
      </c>
      <c r="AF3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21" spans="3:33">
      <c r="O3621" s="171" t="s">
        <v>752</v>
      </c>
      <c r="T3621" s="173" t="s">
        <v>1890</v>
      </c>
      <c r="U3621" t="str">
        <f t="shared" si="224"/>
        <v>BETUL-MARGAO</v>
      </c>
      <c r="V3621" s="163">
        <v>0.77083333333333337</v>
      </c>
      <c r="AA3621" s="165" t="str">
        <f t="shared" si="225"/>
        <v/>
      </c>
      <c r="AB3621" t="str">
        <f t="shared" si="226"/>
        <v>MRG</v>
      </c>
      <c r="AC3621" t="str">
        <f t="shared" si="227"/>
        <v>GA09U-0575</v>
      </c>
      <c r="AD3621" t="str">
        <f>_xlfn.IFNA(VLOOKUP(PrivateSchedule[[#This Row],[ow]],RTARoutes[[StageCodes]:[RouteID]],6,FALSE), VLOOKUP(PrivateSchedule[[#This Row],[re]],RTARoutes[[StageCodes]:[RouteID]],6,FALSE))</f>
        <v>PVT95</v>
      </c>
      <c r="AE3621" t="str" cm="1">
        <f t="array" ref="AE3621">_xlfn.IFS( NOT(ISNA(VLOOKUP(PrivateSchedule[[#This Row],[ow]],RTARoutes[[StageCodes]:[RouteID]],6,FALSE))), "O",  NOT(ISNA(VLOOKUP(PrivateSchedule[[#This Row],[re]],RTARoutes[[StageCodes]:[RouteID]],6,FALSE))), "R")</f>
        <v>O</v>
      </c>
      <c r="AF3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22" spans="3:33">
      <c r="O3622" s="171" t="s">
        <v>1890</v>
      </c>
      <c r="T3622" s="173" t="s">
        <v>527</v>
      </c>
      <c r="U3622" t="str">
        <f t="shared" si="224"/>
        <v>MARGAO-AMBELI</v>
      </c>
      <c r="V3622" s="163">
        <v>0.82638888888888884</v>
      </c>
      <c r="AA3622" s="165" t="str">
        <f t="shared" si="225"/>
        <v/>
      </c>
      <c r="AB3622" t="str">
        <f t="shared" si="226"/>
        <v>MRG</v>
      </c>
      <c r="AC3622" t="str">
        <f t="shared" si="227"/>
        <v>GA09U-0575</v>
      </c>
      <c r="AD3622" t="str">
        <f>_xlfn.IFNA(VLOOKUP(PrivateSchedule[[#This Row],[ow]],RTARoutes[[StageCodes]:[RouteID]],6,FALSE), VLOOKUP(PrivateSchedule[[#This Row],[re]],RTARoutes[[StageCodes]:[RouteID]],6,FALSE))</f>
        <v>PVT24</v>
      </c>
      <c r="AE3622" t="str" cm="1">
        <f t="array" ref="AE3622">_xlfn.IFS( NOT(ISNA(VLOOKUP(PrivateSchedule[[#This Row],[ow]],RTARoutes[[StageCodes]:[RouteID]],6,FALSE))), "O",  NOT(ISNA(VLOOKUP(PrivateSchedule[[#This Row],[re]],RTARoutes[[StageCodes]:[RouteID]],6,FALSE))), "R")</f>
        <v>R</v>
      </c>
      <c r="AF3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MRG-*AMB</v>
      </c>
      <c r="AG3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AMB-*MRG</v>
      </c>
    </row>
    <row r="3623" spans="3:33">
      <c r="C3623" s="172" t="s">
        <v>4733</v>
      </c>
      <c r="J3623" s="171" t="s">
        <v>4734</v>
      </c>
      <c r="O3623" s="171" t="s">
        <v>752</v>
      </c>
      <c r="T3623" s="173" t="s">
        <v>1890</v>
      </c>
      <c r="U3623" t="str">
        <f t="shared" si="224"/>
        <v>BETUL-MARGAO</v>
      </c>
      <c r="V3623" s="163">
        <v>0.2951388888888889</v>
      </c>
      <c r="AA3623" s="165" t="str">
        <f t="shared" si="225"/>
        <v/>
      </c>
      <c r="AB3623" t="str">
        <f t="shared" si="226"/>
        <v>MRG</v>
      </c>
      <c r="AC3623" t="str">
        <f t="shared" si="227"/>
        <v>GA09U-0575</v>
      </c>
      <c r="AD3623" t="str">
        <f>_xlfn.IFNA(VLOOKUP(PrivateSchedule[[#This Row],[ow]],RTARoutes[[StageCodes]:[RouteID]],6,FALSE), VLOOKUP(PrivateSchedule[[#This Row],[re]],RTARoutes[[StageCodes]:[RouteID]],6,FALSE))</f>
        <v>PVT95</v>
      </c>
      <c r="AE3623" t="str" cm="1">
        <f t="array" ref="AE3623">_xlfn.IFS( NOT(ISNA(VLOOKUP(PrivateSchedule[[#This Row],[ow]],RTARoutes[[StageCodes]:[RouteID]],6,FALSE))), "O",  NOT(ISNA(VLOOKUP(PrivateSchedule[[#This Row],[re]],RTARoutes[[StageCodes]:[RouteID]],6,FALSE))), "R")</f>
        <v>O</v>
      </c>
      <c r="AF3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24" spans="3:33">
      <c r="O3624" s="171" t="s">
        <v>1890</v>
      </c>
      <c r="T3624" s="173" t="s">
        <v>752</v>
      </c>
      <c r="U3624" t="str">
        <f t="shared" si="224"/>
        <v>MARGAO-BETUL</v>
      </c>
      <c r="V3624" s="163">
        <v>0.3611111111111111</v>
      </c>
      <c r="AA3624" s="165" t="str">
        <f t="shared" si="225"/>
        <v/>
      </c>
      <c r="AB3624" t="str">
        <f t="shared" si="226"/>
        <v>MRG</v>
      </c>
      <c r="AC3624" t="str">
        <f t="shared" si="227"/>
        <v>GA09U-0575</v>
      </c>
      <c r="AD3624" t="str">
        <f>_xlfn.IFNA(VLOOKUP(PrivateSchedule[[#This Row],[ow]],RTARoutes[[StageCodes]:[RouteID]],6,FALSE), VLOOKUP(PrivateSchedule[[#This Row],[re]],RTARoutes[[StageCodes]:[RouteID]],6,FALSE))</f>
        <v>PVT93</v>
      </c>
      <c r="AE3624" t="str" cm="1">
        <f t="array" ref="AE3624">_xlfn.IFS( NOT(ISNA(VLOOKUP(PrivateSchedule[[#This Row],[ow]],RTARoutes[[StageCodes]:[RouteID]],6,FALSE))), "O",  NOT(ISNA(VLOOKUP(PrivateSchedule[[#This Row],[re]],RTARoutes[[StageCodes]:[RouteID]],6,FALSE))), "R")</f>
        <v>O</v>
      </c>
      <c r="AF3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25" spans="3:33">
      <c r="O3625" s="171" t="s">
        <v>752</v>
      </c>
      <c r="T3625" s="173" t="s">
        <v>1890</v>
      </c>
      <c r="U3625" t="str">
        <f t="shared" si="224"/>
        <v>BETUL-MARGAO</v>
      </c>
      <c r="V3625" s="163">
        <v>0.4236111111111111</v>
      </c>
      <c r="AA3625" s="165" t="str">
        <f t="shared" si="225"/>
        <v/>
      </c>
      <c r="AB3625" t="str">
        <f t="shared" si="226"/>
        <v>MRG</v>
      </c>
      <c r="AC3625" t="str">
        <f t="shared" si="227"/>
        <v>GA09U-0575</v>
      </c>
      <c r="AD3625" t="str">
        <f>_xlfn.IFNA(VLOOKUP(PrivateSchedule[[#This Row],[ow]],RTARoutes[[StageCodes]:[RouteID]],6,FALSE), VLOOKUP(PrivateSchedule[[#This Row],[re]],RTARoutes[[StageCodes]:[RouteID]],6,FALSE))</f>
        <v>PVT95</v>
      </c>
      <c r="AE3625" t="str" cm="1">
        <f t="array" ref="AE3625">_xlfn.IFS( NOT(ISNA(VLOOKUP(PrivateSchedule[[#This Row],[ow]],RTARoutes[[StageCodes]:[RouteID]],6,FALSE))), "O",  NOT(ISNA(VLOOKUP(PrivateSchedule[[#This Row],[re]],RTARoutes[[StageCodes]:[RouteID]],6,FALSE))), "R")</f>
        <v>O</v>
      </c>
      <c r="AF3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26" spans="3:33">
      <c r="O3626" s="171" t="s">
        <v>1890</v>
      </c>
      <c r="T3626" s="173" t="s">
        <v>752</v>
      </c>
      <c r="U3626" t="str">
        <f t="shared" si="224"/>
        <v>MARGAO-BETUL</v>
      </c>
      <c r="V3626" s="163">
        <v>0.48958333333333331</v>
      </c>
      <c r="AA3626" s="165" t="str">
        <f t="shared" si="225"/>
        <v/>
      </c>
      <c r="AB3626" t="str">
        <f t="shared" si="226"/>
        <v>MRG</v>
      </c>
      <c r="AC3626" t="str">
        <f t="shared" si="227"/>
        <v>GA09U-0575</v>
      </c>
      <c r="AD3626" t="str">
        <f>_xlfn.IFNA(VLOOKUP(PrivateSchedule[[#This Row],[ow]],RTARoutes[[StageCodes]:[RouteID]],6,FALSE), VLOOKUP(PrivateSchedule[[#This Row],[re]],RTARoutes[[StageCodes]:[RouteID]],6,FALSE))</f>
        <v>PVT93</v>
      </c>
      <c r="AE3626" t="str" cm="1">
        <f t="array" ref="AE3626">_xlfn.IFS( NOT(ISNA(VLOOKUP(PrivateSchedule[[#This Row],[ow]],RTARoutes[[StageCodes]:[RouteID]],6,FALSE))), "O",  NOT(ISNA(VLOOKUP(PrivateSchedule[[#This Row],[re]],RTARoutes[[StageCodes]:[RouteID]],6,FALSE))), "R")</f>
        <v>O</v>
      </c>
      <c r="AF3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27" spans="3:33">
      <c r="O3627" s="171" t="s">
        <v>752</v>
      </c>
      <c r="T3627" s="173" t="s">
        <v>1890</v>
      </c>
      <c r="U3627" t="str">
        <f t="shared" si="224"/>
        <v>BETUL-MARGAO</v>
      </c>
      <c r="V3627" s="163">
        <v>0.53472222222222221</v>
      </c>
      <c r="AA3627" s="165" t="str">
        <f t="shared" si="225"/>
        <v/>
      </c>
      <c r="AB3627" t="str">
        <f t="shared" si="226"/>
        <v>MRG</v>
      </c>
      <c r="AC3627" t="str">
        <f t="shared" si="227"/>
        <v>GA09U-0575</v>
      </c>
      <c r="AD3627" t="str">
        <f>_xlfn.IFNA(VLOOKUP(PrivateSchedule[[#This Row],[ow]],RTARoutes[[StageCodes]:[RouteID]],6,FALSE), VLOOKUP(PrivateSchedule[[#This Row],[re]],RTARoutes[[StageCodes]:[RouteID]],6,FALSE))</f>
        <v>PVT95</v>
      </c>
      <c r="AE3627" t="str" cm="1">
        <f t="array" ref="AE3627">_xlfn.IFS( NOT(ISNA(VLOOKUP(PrivateSchedule[[#This Row],[ow]],RTARoutes[[StageCodes]:[RouteID]],6,FALSE))), "O",  NOT(ISNA(VLOOKUP(PrivateSchedule[[#This Row],[re]],RTARoutes[[StageCodes]:[RouteID]],6,FALSE))), "R")</f>
        <v>O</v>
      </c>
      <c r="AF3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28" spans="3:33">
      <c r="O3628" s="171" t="s">
        <v>1890</v>
      </c>
      <c r="T3628" s="173" t="s">
        <v>752</v>
      </c>
      <c r="U3628" t="str">
        <f t="shared" si="224"/>
        <v>MARGAO-BETUL</v>
      </c>
      <c r="V3628" s="163">
        <v>0.61111111111111116</v>
      </c>
      <c r="AA3628" s="165" t="str">
        <f t="shared" si="225"/>
        <v/>
      </c>
      <c r="AB3628" t="str">
        <f t="shared" si="226"/>
        <v>MRG</v>
      </c>
      <c r="AC3628" t="str">
        <f t="shared" si="227"/>
        <v>GA09U-0575</v>
      </c>
      <c r="AD3628" t="str">
        <f>_xlfn.IFNA(VLOOKUP(PrivateSchedule[[#This Row],[ow]],RTARoutes[[StageCodes]:[RouteID]],6,FALSE), VLOOKUP(PrivateSchedule[[#This Row],[re]],RTARoutes[[StageCodes]:[RouteID]],6,FALSE))</f>
        <v>PVT93</v>
      </c>
      <c r="AE3628" t="str" cm="1">
        <f t="array" ref="AE3628">_xlfn.IFS( NOT(ISNA(VLOOKUP(PrivateSchedule[[#This Row],[ow]],RTARoutes[[StageCodes]:[RouteID]],6,FALSE))), "O",  NOT(ISNA(VLOOKUP(PrivateSchedule[[#This Row],[re]],RTARoutes[[StageCodes]:[RouteID]],6,FALSE))), "R")</f>
        <v>O</v>
      </c>
      <c r="AF3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29" spans="3:33">
      <c r="O3629" s="171" t="s">
        <v>752</v>
      </c>
      <c r="T3629" s="173" t="s">
        <v>1890</v>
      </c>
      <c r="U3629" t="str">
        <f t="shared" si="224"/>
        <v>BETUL-MARGAO</v>
      </c>
      <c r="V3629" s="163">
        <v>0.67013888888888884</v>
      </c>
      <c r="AA3629" s="165" t="str">
        <f t="shared" si="225"/>
        <v/>
      </c>
      <c r="AB3629" t="str">
        <f t="shared" si="226"/>
        <v>MRG</v>
      </c>
      <c r="AC3629" t="str">
        <f t="shared" si="227"/>
        <v>GA09U-0575</v>
      </c>
      <c r="AD3629" t="str">
        <f>_xlfn.IFNA(VLOOKUP(PrivateSchedule[[#This Row],[ow]],RTARoutes[[StageCodes]:[RouteID]],6,FALSE), VLOOKUP(PrivateSchedule[[#This Row],[re]],RTARoutes[[StageCodes]:[RouteID]],6,FALSE))</f>
        <v>PVT95</v>
      </c>
      <c r="AE3629" t="str" cm="1">
        <f t="array" ref="AE3629">_xlfn.IFS( NOT(ISNA(VLOOKUP(PrivateSchedule[[#This Row],[ow]],RTARoutes[[StageCodes]:[RouteID]],6,FALSE))), "O",  NOT(ISNA(VLOOKUP(PrivateSchedule[[#This Row],[re]],RTARoutes[[StageCodes]:[RouteID]],6,FALSE))), "R")</f>
        <v>O</v>
      </c>
      <c r="AF3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30" spans="3:33">
      <c r="O3630" s="171" t="s">
        <v>1890</v>
      </c>
      <c r="T3630" s="173" t="s">
        <v>752</v>
      </c>
      <c r="U3630" t="str">
        <f t="shared" si="224"/>
        <v>MARGAO-BETUL</v>
      </c>
      <c r="V3630" s="163">
        <v>0.73958333333333337</v>
      </c>
      <c r="AA3630" s="165" t="str">
        <f t="shared" si="225"/>
        <v/>
      </c>
      <c r="AB3630" t="str">
        <f t="shared" si="226"/>
        <v>MRG</v>
      </c>
      <c r="AC3630" t="str">
        <f t="shared" si="227"/>
        <v>GA09U-0575</v>
      </c>
      <c r="AD3630" t="str">
        <f>_xlfn.IFNA(VLOOKUP(PrivateSchedule[[#This Row],[ow]],RTARoutes[[StageCodes]:[RouteID]],6,FALSE), VLOOKUP(PrivateSchedule[[#This Row],[re]],RTARoutes[[StageCodes]:[RouteID]],6,FALSE))</f>
        <v>PVT93</v>
      </c>
      <c r="AE3630" t="str" cm="1">
        <f t="array" ref="AE3630">_xlfn.IFS( NOT(ISNA(VLOOKUP(PrivateSchedule[[#This Row],[ow]],RTARoutes[[StageCodes]:[RouteID]],6,FALSE))), "O",  NOT(ISNA(VLOOKUP(PrivateSchedule[[#This Row],[re]],RTARoutes[[StageCodes]:[RouteID]],6,FALSE))), "R")</f>
        <v>O</v>
      </c>
      <c r="AF3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31" spans="3:33">
      <c r="C3631" s="172" t="s">
        <v>4733</v>
      </c>
      <c r="J3631" s="171" t="s">
        <v>4735</v>
      </c>
      <c r="O3631" s="171" t="s">
        <v>752</v>
      </c>
      <c r="T3631" s="173" t="s">
        <v>1890</v>
      </c>
      <c r="U3631" t="str">
        <f t="shared" si="224"/>
        <v>BETUL-MARGAO</v>
      </c>
      <c r="V3631" s="163">
        <v>0.30902777777777779</v>
      </c>
      <c r="AA3631" s="165" t="str">
        <f t="shared" si="225"/>
        <v/>
      </c>
      <c r="AB3631" t="str">
        <f t="shared" si="226"/>
        <v>MRG</v>
      </c>
      <c r="AC3631" t="str">
        <f t="shared" si="227"/>
        <v>GA09U-0575</v>
      </c>
      <c r="AD3631" t="str">
        <f>_xlfn.IFNA(VLOOKUP(PrivateSchedule[[#This Row],[ow]],RTARoutes[[StageCodes]:[RouteID]],6,FALSE), VLOOKUP(PrivateSchedule[[#This Row],[re]],RTARoutes[[StageCodes]:[RouteID]],6,FALSE))</f>
        <v>PVT95</v>
      </c>
      <c r="AE3631" t="str" cm="1">
        <f t="array" ref="AE3631">_xlfn.IFS( NOT(ISNA(VLOOKUP(PrivateSchedule[[#This Row],[ow]],RTARoutes[[StageCodes]:[RouteID]],6,FALSE))), "O",  NOT(ISNA(VLOOKUP(PrivateSchedule[[#This Row],[re]],RTARoutes[[StageCodes]:[RouteID]],6,FALSE))), "R")</f>
        <v>O</v>
      </c>
      <c r="AF3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32" spans="3:33">
      <c r="O3632" s="171" t="s">
        <v>1890</v>
      </c>
      <c r="T3632" s="173" t="s">
        <v>752</v>
      </c>
      <c r="U3632" t="str">
        <f t="shared" si="224"/>
        <v>MARGAO-BETUL</v>
      </c>
      <c r="V3632" s="163">
        <v>0.35416666666666669</v>
      </c>
      <c r="AA3632" s="165" t="str">
        <f t="shared" si="225"/>
        <v/>
      </c>
      <c r="AB3632" t="str">
        <f t="shared" si="226"/>
        <v>MRG</v>
      </c>
      <c r="AC3632" t="str">
        <f t="shared" si="227"/>
        <v>GA09U-0575</v>
      </c>
      <c r="AD3632" t="str">
        <f>_xlfn.IFNA(VLOOKUP(PrivateSchedule[[#This Row],[ow]],RTARoutes[[StageCodes]:[RouteID]],6,FALSE), VLOOKUP(PrivateSchedule[[#This Row],[re]],RTARoutes[[StageCodes]:[RouteID]],6,FALSE))</f>
        <v>PVT93</v>
      </c>
      <c r="AE3632" t="str" cm="1">
        <f t="array" ref="AE3632">_xlfn.IFS( NOT(ISNA(VLOOKUP(PrivateSchedule[[#This Row],[ow]],RTARoutes[[StageCodes]:[RouteID]],6,FALSE))), "O",  NOT(ISNA(VLOOKUP(PrivateSchedule[[#This Row],[re]],RTARoutes[[StageCodes]:[RouteID]],6,FALSE))), "R")</f>
        <v>O</v>
      </c>
      <c r="AF3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33" spans="3:33">
      <c r="O3633" s="171" t="s">
        <v>752</v>
      </c>
      <c r="T3633" s="173" t="s">
        <v>1890</v>
      </c>
      <c r="U3633" t="str">
        <f t="shared" si="224"/>
        <v>BETUL-MARGAO</v>
      </c>
      <c r="V3633" s="163">
        <v>0.4201388888888889</v>
      </c>
      <c r="AA3633" s="165" t="str">
        <f t="shared" si="225"/>
        <v/>
      </c>
      <c r="AB3633" t="str">
        <f t="shared" si="226"/>
        <v>MRG</v>
      </c>
      <c r="AC3633" t="str">
        <f t="shared" si="227"/>
        <v>GA09U-0575</v>
      </c>
      <c r="AD3633" t="str">
        <f>_xlfn.IFNA(VLOOKUP(PrivateSchedule[[#This Row],[ow]],RTARoutes[[StageCodes]:[RouteID]],6,FALSE), VLOOKUP(PrivateSchedule[[#This Row],[re]],RTARoutes[[StageCodes]:[RouteID]],6,FALSE))</f>
        <v>PVT95</v>
      </c>
      <c r="AE3633" t="str" cm="1">
        <f t="array" ref="AE3633">_xlfn.IFS( NOT(ISNA(VLOOKUP(PrivateSchedule[[#This Row],[ow]],RTARoutes[[StageCodes]:[RouteID]],6,FALSE))), "O",  NOT(ISNA(VLOOKUP(PrivateSchedule[[#This Row],[re]],RTARoutes[[StageCodes]:[RouteID]],6,FALSE))), "R")</f>
        <v>O</v>
      </c>
      <c r="AF3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34" spans="3:33">
      <c r="O3634" s="171" t="s">
        <v>1890</v>
      </c>
      <c r="T3634" s="173" t="s">
        <v>752</v>
      </c>
      <c r="U3634" t="str">
        <f t="shared" si="224"/>
        <v>MARGAO-BETUL</v>
      </c>
      <c r="V3634" s="163">
        <v>0.5</v>
      </c>
      <c r="AA3634" s="165" t="str">
        <f t="shared" si="225"/>
        <v/>
      </c>
      <c r="AB3634" t="str">
        <f t="shared" si="226"/>
        <v>MRG</v>
      </c>
      <c r="AC3634" t="str">
        <f t="shared" si="227"/>
        <v>GA09U-0575</v>
      </c>
      <c r="AD3634" t="str">
        <f>_xlfn.IFNA(VLOOKUP(PrivateSchedule[[#This Row],[ow]],RTARoutes[[StageCodes]:[RouteID]],6,FALSE), VLOOKUP(PrivateSchedule[[#This Row],[re]],RTARoutes[[StageCodes]:[RouteID]],6,FALSE))</f>
        <v>PVT93</v>
      </c>
      <c r="AE3634" t="str" cm="1">
        <f t="array" ref="AE3634">_xlfn.IFS( NOT(ISNA(VLOOKUP(PrivateSchedule[[#This Row],[ow]],RTARoutes[[StageCodes]:[RouteID]],6,FALSE))), "O",  NOT(ISNA(VLOOKUP(PrivateSchedule[[#This Row],[re]],RTARoutes[[StageCodes]:[RouteID]],6,FALSE))), "R")</f>
        <v>O</v>
      </c>
      <c r="AF3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35" spans="3:33">
      <c r="O3635" s="171" t="s">
        <v>752</v>
      </c>
      <c r="T3635" s="173" t="s">
        <v>1890</v>
      </c>
      <c r="U3635" t="str">
        <f t="shared" si="224"/>
        <v>BETUL-MARGAO</v>
      </c>
      <c r="V3635" s="163">
        <v>0.55208333333333337</v>
      </c>
      <c r="AA3635" s="165" t="str">
        <f t="shared" si="225"/>
        <v/>
      </c>
      <c r="AB3635" t="str">
        <f t="shared" si="226"/>
        <v>MRG</v>
      </c>
      <c r="AC3635" t="str">
        <f t="shared" si="227"/>
        <v>GA09U-0575</v>
      </c>
      <c r="AD3635" t="str">
        <f>_xlfn.IFNA(VLOOKUP(PrivateSchedule[[#This Row],[ow]],RTARoutes[[StageCodes]:[RouteID]],6,FALSE), VLOOKUP(PrivateSchedule[[#This Row],[re]],RTARoutes[[StageCodes]:[RouteID]],6,FALSE))</f>
        <v>PVT95</v>
      </c>
      <c r="AE3635" t="str" cm="1">
        <f t="array" ref="AE3635">_xlfn.IFS( NOT(ISNA(VLOOKUP(PrivateSchedule[[#This Row],[ow]],RTARoutes[[StageCodes]:[RouteID]],6,FALSE))), "O",  NOT(ISNA(VLOOKUP(PrivateSchedule[[#This Row],[re]],RTARoutes[[StageCodes]:[RouteID]],6,FALSE))), "R")</f>
        <v>O</v>
      </c>
      <c r="AF3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36" spans="3:33">
      <c r="O3636" s="171" t="s">
        <v>1890</v>
      </c>
      <c r="T3636" s="173" t="s">
        <v>752</v>
      </c>
      <c r="U3636" t="str">
        <f t="shared" si="224"/>
        <v>MARGAO-BETUL</v>
      </c>
      <c r="V3636" s="163">
        <v>0.61111111111111116</v>
      </c>
      <c r="AA3636" s="165" t="str">
        <f t="shared" si="225"/>
        <v/>
      </c>
      <c r="AB3636" t="str">
        <f t="shared" si="226"/>
        <v>MRG</v>
      </c>
      <c r="AC3636" t="str">
        <f t="shared" si="227"/>
        <v>GA09U-0575</v>
      </c>
      <c r="AD3636" t="str">
        <f>_xlfn.IFNA(VLOOKUP(PrivateSchedule[[#This Row],[ow]],RTARoutes[[StageCodes]:[RouteID]],6,FALSE), VLOOKUP(PrivateSchedule[[#This Row],[re]],RTARoutes[[StageCodes]:[RouteID]],6,FALSE))</f>
        <v>PVT93</v>
      </c>
      <c r="AE3636" t="str" cm="1">
        <f t="array" ref="AE3636">_xlfn.IFS( NOT(ISNA(VLOOKUP(PrivateSchedule[[#This Row],[ow]],RTARoutes[[StageCodes]:[RouteID]],6,FALSE))), "O",  NOT(ISNA(VLOOKUP(PrivateSchedule[[#This Row],[re]],RTARoutes[[StageCodes]:[RouteID]],6,FALSE))), "R")</f>
        <v>O</v>
      </c>
      <c r="AF3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37" spans="3:33">
      <c r="O3637" s="171" t="s">
        <v>752</v>
      </c>
      <c r="T3637" s="173" t="s">
        <v>1890</v>
      </c>
      <c r="U3637" t="str">
        <f t="shared" si="224"/>
        <v>BETUL-MARGAO</v>
      </c>
      <c r="V3637" s="163">
        <v>0.64583333333333337</v>
      </c>
      <c r="AA3637" s="165" t="str">
        <f t="shared" si="225"/>
        <v/>
      </c>
      <c r="AB3637" t="str">
        <f t="shared" si="226"/>
        <v>MRG</v>
      </c>
      <c r="AC3637" t="str">
        <f t="shared" si="227"/>
        <v>GA09U-0575</v>
      </c>
      <c r="AD3637" t="str">
        <f>_xlfn.IFNA(VLOOKUP(PrivateSchedule[[#This Row],[ow]],RTARoutes[[StageCodes]:[RouteID]],6,FALSE), VLOOKUP(PrivateSchedule[[#This Row],[re]],RTARoutes[[StageCodes]:[RouteID]],6,FALSE))</f>
        <v>PVT95</v>
      </c>
      <c r="AE3637" t="str" cm="1">
        <f t="array" ref="AE3637">_xlfn.IFS( NOT(ISNA(VLOOKUP(PrivateSchedule[[#This Row],[ow]],RTARoutes[[StageCodes]:[RouteID]],6,FALSE))), "O",  NOT(ISNA(VLOOKUP(PrivateSchedule[[#This Row],[re]],RTARoutes[[StageCodes]:[RouteID]],6,FALSE))), "R")</f>
        <v>O</v>
      </c>
      <c r="AF3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38" spans="3:33">
      <c r="O3638" s="171" t="s">
        <v>1890</v>
      </c>
      <c r="T3638" s="173" t="s">
        <v>752</v>
      </c>
      <c r="U3638" t="str">
        <f t="shared" si="224"/>
        <v>MARGAO-BETUL</v>
      </c>
      <c r="V3638" s="163">
        <v>0.61458333333333337</v>
      </c>
      <c r="AA3638" s="165" t="str">
        <f t="shared" si="225"/>
        <v/>
      </c>
      <c r="AB3638" t="str">
        <f t="shared" si="226"/>
        <v>MRG</v>
      </c>
      <c r="AC3638" t="str">
        <f t="shared" si="227"/>
        <v>GA09U-0575</v>
      </c>
      <c r="AD3638" t="str">
        <f>_xlfn.IFNA(VLOOKUP(PrivateSchedule[[#This Row],[ow]],RTARoutes[[StageCodes]:[RouteID]],6,FALSE), VLOOKUP(PrivateSchedule[[#This Row],[re]],RTARoutes[[StageCodes]:[RouteID]],6,FALSE))</f>
        <v>PVT93</v>
      </c>
      <c r="AE3638" t="str" cm="1">
        <f t="array" ref="AE3638">_xlfn.IFS( NOT(ISNA(VLOOKUP(PrivateSchedule[[#This Row],[ow]],RTARoutes[[StageCodes]:[RouteID]],6,FALSE))), "O",  NOT(ISNA(VLOOKUP(PrivateSchedule[[#This Row],[re]],RTARoutes[[StageCodes]:[RouteID]],6,FALSE))), "R")</f>
        <v>O</v>
      </c>
      <c r="AF3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39" spans="3:33">
      <c r="O3639" s="171" t="s">
        <v>752</v>
      </c>
      <c r="T3639" s="173" t="s">
        <v>1890</v>
      </c>
      <c r="U3639" t="str">
        <f t="shared" si="224"/>
        <v>BETUL-MARGAO</v>
      </c>
      <c r="V3639" s="163">
        <v>0.8125</v>
      </c>
      <c r="AA3639" s="165" t="str">
        <f t="shared" si="225"/>
        <v/>
      </c>
      <c r="AB3639" t="str">
        <f t="shared" si="226"/>
        <v>MRG</v>
      </c>
      <c r="AC3639" t="str">
        <f t="shared" si="227"/>
        <v>GA09U-0575</v>
      </c>
      <c r="AD3639" t="str">
        <f>_xlfn.IFNA(VLOOKUP(PrivateSchedule[[#This Row],[ow]],RTARoutes[[StageCodes]:[RouteID]],6,FALSE), VLOOKUP(PrivateSchedule[[#This Row],[re]],RTARoutes[[StageCodes]:[RouteID]],6,FALSE))</f>
        <v>PVT95</v>
      </c>
      <c r="AE3639" t="str" cm="1">
        <f t="array" ref="AE3639">_xlfn.IFS( NOT(ISNA(VLOOKUP(PrivateSchedule[[#This Row],[ow]],RTARoutes[[StageCodes]:[RouteID]],6,FALSE))), "O",  NOT(ISNA(VLOOKUP(PrivateSchedule[[#This Row],[re]],RTARoutes[[StageCodes]:[RouteID]],6,FALSE))), "R")</f>
        <v>O</v>
      </c>
      <c r="AF3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40" spans="3:33">
      <c r="C3640" s="172" t="s">
        <v>4733</v>
      </c>
      <c r="J3640" s="171" t="s">
        <v>4736</v>
      </c>
      <c r="O3640" s="171" t="s">
        <v>752</v>
      </c>
      <c r="P3640" s="172" t="s">
        <v>2044</v>
      </c>
      <c r="T3640" s="173" t="s">
        <v>1890</v>
      </c>
      <c r="U3640" t="str">
        <f t="shared" si="224"/>
        <v>BETUL-MUNGUL-MARGAO</v>
      </c>
      <c r="V3640" s="163">
        <v>0.26041666666666669</v>
      </c>
      <c r="AA3640" s="165" t="str">
        <f t="shared" si="225"/>
        <v/>
      </c>
      <c r="AB3640" t="str">
        <f t="shared" si="226"/>
        <v>MRG</v>
      </c>
      <c r="AC3640" t="str">
        <f t="shared" si="227"/>
        <v>GA09U-0575</v>
      </c>
      <c r="AD3640" t="str">
        <f>_xlfn.IFNA(VLOOKUP(PrivateSchedule[[#This Row],[ow]],RTARoutes[[StageCodes]:[RouteID]],6,FALSE), VLOOKUP(PrivateSchedule[[#This Row],[re]],RTARoutes[[StageCodes]:[RouteID]],6,FALSE))</f>
        <v>PVT95</v>
      </c>
      <c r="AE3640" t="str" cm="1">
        <f t="array" ref="AE3640">_xlfn.IFS( NOT(ISNA(VLOOKUP(PrivateSchedule[[#This Row],[ow]],RTARoutes[[StageCodes]:[RouteID]],6,FALSE))), "O",  NOT(ISNA(VLOOKUP(PrivateSchedule[[#This Row],[re]],RTARoutes[[StageCodes]:[RouteID]],6,FALSE))), "R")</f>
        <v>O</v>
      </c>
      <c r="AF3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BTL-*MUN-*MRG</v>
      </c>
      <c r="AG3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MRG-*MUN-*BTL</v>
      </c>
    </row>
    <row r="3641" spans="3:33">
      <c r="O3641" s="171" t="s">
        <v>1890</v>
      </c>
      <c r="T3641" s="173" t="s">
        <v>752</v>
      </c>
      <c r="U3641" t="str">
        <f t="shared" si="224"/>
        <v>MARGAO-BETUL</v>
      </c>
      <c r="V3641" s="163">
        <v>0.2951388888888889</v>
      </c>
      <c r="AA3641" s="165" t="str">
        <f t="shared" si="225"/>
        <v/>
      </c>
      <c r="AB3641" t="str">
        <f t="shared" si="226"/>
        <v>MRG</v>
      </c>
      <c r="AC3641" t="str">
        <f t="shared" si="227"/>
        <v>GA09U-0575</v>
      </c>
      <c r="AD3641" t="str">
        <f>_xlfn.IFNA(VLOOKUP(PrivateSchedule[[#This Row],[ow]],RTARoutes[[StageCodes]:[RouteID]],6,FALSE), VLOOKUP(PrivateSchedule[[#This Row],[re]],RTARoutes[[StageCodes]:[RouteID]],6,FALSE))</f>
        <v>PVT93</v>
      </c>
      <c r="AE3641" t="str" cm="1">
        <f t="array" ref="AE3641">_xlfn.IFS( NOT(ISNA(VLOOKUP(PrivateSchedule[[#This Row],[ow]],RTARoutes[[StageCodes]:[RouteID]],6,FALSE))), "O",  NOT(ISNA(VLOOKUP(PrivateSchedule[[#This Row],[re]],RTARoutes[[StageCodes]:[RouteID]],6,FALSE))), "R")</f>
        <v>O</v>
      </c>
      <c r="AF3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42" spans="3:33">
      <c r="O3642" s="171" t="s">
        <v>752</v>
      </c>
      <c r="T3642" s="173" t="s">
        <v>1890</v>
      </c>
      <c r="U3642" t="str">
        <f t="shared" si="224"/>
        <v>BETUL-MARGAO</v>
      </c>
      <c r="V3642" s="163">
        <v>0.3576388888888889</v>
      </c>
      <c r="AA3642" s="165" t="str">
        <f t="shared" si="225"/>
        <v/>
      </c>
      <c r="AB3642" t="str">
        <f t="shared" si="226"/>
        <v>MRG</v>
      </c>
      <c r="AC3642" t="str">
        <f t="shared" si="227"/>
        <v>GA09U-0575</v>
      </c>
      <c r="AD3642" t="str">
        <f>_xlfn.IFNA(VLOOKUP(PrivateSchedule[[#This Row],[ow]],RTARoutes[[StageCodes]:[RouteID]],6,FALSE), VLOOKUP(PrivateSchedule[[#This Row],[re]],RTARoutes[[StageCodes]:[RouteID]],6,FALSE))</f>
        <v>PVT95</v>
      </c>
      <c r="AE3642" t="str" cm="1">
        <f t="array" ref="AE3642">_xlfn.IFS( NOT(ISNA(VLOOKUP(PrivateSchedule[[#This Row],[ow]],RTARoutes[[StageCodes]:[RouteID]],6,FALSE))), "O",  NOT(ISNA(VLOOKUP(PrivateSchedule[[#This Row],[re]],RTARoutes[[StageCodes]:[RouteID]],6,FALSE))), "R")</f>
        <v>O</v>
      </c>
      <c r="AF3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43" spans="3:33">
      <c r="O3643" s="171" t="s">
        <v>1890</v>
      </c>
      <c r="T3643" s="173" t="s">
        <v>752</v>
      </c>
      <c r="U3643" t="str">
        <f t="shared" si="224"/>
        <v>MARGAO-BETUL</v>
      </c>
      <c r="V3643" s="163">
        <v>0.4236111111111111</v>
      </c>
      <c r="AA3643" s="165" t="str">
        <f t="shared" si="225"/>
        <v/>
      </c>
      <c r="AB3643" t="str">
        <f t="shared" si="226"/>
        <v>MRG</v>
      </c>
      <c r="AC3643" t="str">
        <f t="shared" si="227"/>
        <v>GA09U-0575</v>
      </c>
      <c r="AD3643" t="str">
        <f>_xlfn.IFNA(VLOOKUP(PrivateSchedule[[#This Row],[ow]],RTARoutes[[StageCodes]:[RouteID]],6,FALSE), VLOOKUP(PrivateSchedule[[#This Row],[re]],RTARoutes[[StageCodes]:[RouteID]],6,FALSE))</f>
        <v>PVT93</v>
      </c>
      <c r="AE3643" t="str" cm="1">
        <f t="array" ref="AE3643">_xlfn.IFS( NOT(ISNA(VLOOKUP(PrivateSchedule[[#This Row],[ow]],RTARoutes[[StageCodes]:[RouteID]],6,FALSE))), "O",  NOT(ISNA(VLOOKUP(PrivateSchedule[[#This Row],[re]],RTARoutes[[StageCodes]:[RouteID]],6,FALSE))), "R")</f>
        <v>O</v>
      </c>
      <c r="AF3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44" spans="3:33">
      <c r="O3644" s="171" t="s">
        <v>752</v>
      </c>
      <c r="T3644" s="173" t="s">
        <v>1890</v>
      </c>
      <c r="U3644" t="str">
        <f t="shared" si="224"/>
        <v>BETUL-MARGAO</v>
      </c>
      <c r="V3644" s="163">
        <v>0.47916666666666669</v>
      </c>
      <c r="AA3644" s="165" t="str">
        <f t="shared" si="225"/>
        <v/>
      </c>
      <c r="AB3644" t="str">
        <f t="shared" si="226"/>
        <v>MRG</v>
      </c>
      <c r="AC3644" t="str">
        <f t="shared" si="227"/>
        <v>GA09U-0575</v>
      </c>
      <c r="AD3644" t="str">
        <f>_xlfn.IFNA(VLOOKUP(PrivateSchedule[[#This Row],[ow]],RTARoutes[[StageCodes]:[RouteID]],6,FALSE), VLOOKUP(PrivateSchedule[[#This Row],[re]],RTARoutes[[StageCodes]:[RouteID]],6,FALSE))</f>
        <v>PVT95</v>
      </c>
      <c r="AE3644" t="str" cm="1">
        <f t="array" ref="AE3644">_xlfn.IFS( NOT(ISNA(VLOOKUP(PrivateSchedule[[#This Row],[ow]],RTARoutes[[StageCodes]:[RouteID]],6,FALSE))), "O",  NOT(ISNA(VLOOKUP(PrivateSchedule[[#This Row],[re]],RTARoutes[[StageCodes]:[RouteID]],6,FALSE))), "R")</f>
        <v>O</v>
      </c>
      <c r="AF3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45" spans="3:33">
      <c r="O3645" s="171" t="s">
        <v>1890</v>
      </c>
      <c r="T3645" s="173" t="s">
        <v>752</v>
      </c>
      <c r="U3645" t="str">
        <f t="shared" si="224"/>
        <v>MARGAO-BETUL</v>
      </c>
      <c r="V3645" s="163">
        <v>0.54861111111111116</v>
      </c>
      <c r="AA3645" s="165" t="str">
        <f t="shared" si="225"/>
        <v/>
      </c>
      <c r="AB3645" t="str">
        <f t="shared" si="226"/>
        <v>MRG</v>
      </c>
      <c r="AC3645" t="str">
        <f t="shared" si="227"/>
        <v>GA09U-0575</v>
      </c>
      <c r="AD3645" t="str">
        <f>_xlfn.IFNA(VLOOKUP(PrivateSchedule[[#This Row],[ow]],RTARoutes[[StageCodes]:[RouteID]],6,FALSE), VLOOKUP(PrivateSchedule[[#This Row],[re]],RTARoutes[[StageCodes]:[RouteID]],6,FALSE))</f>
        <v>PVT93</v>
      </c>
      <c r="AE3645" t="str" cm="1">
        <f t="array" ref="AE3645">_xlfn.IFS( NOT(ISNA(VLOOKUP(PrivateSchedule[[#This Row],[ow]],RTARoutes[[StageCodes]:[RouteID]],6,FALSE))), "O",  NOT(ISNA(VLOOKUP(PrivateSchedule[[#This Row],[re]],RTARoutes[[StageCodes]:[RouteID]],6,FALSE))), "R")</f>
        <v>O</v>
      </c>
      <c r="AF3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46" spans="3:33">
      <c r="O3646" s="171" t="s">
        <v>752</v>
      </c>
      <c r="T3646" s="173" t="s">
        <v>1890</v>
      </c>
      <c r="U3646" t="str">
        <f t="shared" si="224"/>
        <v>BETUL-MARGAO</v>
      </c>
      <c r="V3646" s="163">
        <v>0.62847222222222221</v>
      </c>
      <c r="AA3646" s="165" t="str">
        <f t="shared" si="225"/>
        <v/>
      </c>
      <c r="AB3646" t="str">
        <f t="shared" si="226"/>
        <v>MRG</v>
      </c>
      <c r="AC3646" t="str">
        <f t="shared" si="227"/>
        <v>GA09U-0575</v>
      </c>
      <c r="AD3646" t="str">
        <f>_xlfn.IFNA(VLOOKUP(PrivateSchedule[[#This Row],[ow]],RTARoutes[[StageCodes]:[RouteID]],6,FALSE), VLOOKUP(PrivateSchedule[[#This Row],[re]],RTARoutes[[StageCodes]:[RouteID]],6,FALSE))</f>
        <v>PVT95</v>
      </c>
      <c r="AE3646" t="str" cm="1">
        <f t="array" ref="AE3646">_xlfn.IFS( NOT(ISNA(VLOOKUP(PrivateSchedule[[#This Row],[ow]],RTARoutes[[StageCodes]:[RouteID]],6,FALSE))), "O",  NOT(ISNA(VLOOKUP(PrivateSchedule[[#This Row],[re]],RTARoutes[[StageCodes]:[RouteID]],6,FALSE))), "R")</f>
        <v>O</v>
      </c>
      <c r="AF3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47" spans="3:33">
      <c r="O3647" s="171" t="s">
        <v>1890</v>
      </c>
      <c r="T3647" s="173" t="s">
        <v>752</v>
      </c>
      <c r="U3647" t="str">
        <f t="shared" si="224"/>
        <v>MARGAO-BETUL</v>
      </c>
      <c r="V3647" s="163">
        <v>0.68402777777777779</v>
      </c>
      <c r="AA3647" s="165" t="str">
        <f t="shared" si="225"/>
        <v/>
      </c>
      <c r="AB3647" t="str">
        <f t="shared" si="226"/>
        <v>MRG</v>
      </c>
      <c r="AC3647" t="str">
        <f t="shared" si="227"/>
        <v>GA09U-0575</v>
      </c>
      <c r="AD3647" t="str">
        <f>_xlfn.IFNA(VLOOKUP(PrivateSchedule[[#This Row],[ow]],RTARoutes[[StageCodes]:[RouteID]],6,FALSE), VLOOKUP(PrivateSchedule[[#This Row],[re]],RTARoutes[[StageCodes]:[RouteID]],6,FALSE))</f>
        <v>PVT93</v>
      </c>
      <c r="AE3647" t="str" cm="1">
        <f t="array" ref="AE3647">_xlfn.IFS( NOT(ISNA(VLOOKUP(PrivateSchedule[[#This Row],[ow]],RTARoutes[[StageCodes]:[RouteID]],6,FALSE))), "O",  NOT(ISNA(VLOOKUP(PrivateSchedule[[#This Row],[re]],RTARoutes[[StageCodes]:[RouteID]],6,FALSE))), "R")</f>
        <v>O</v>
      </c>
      <c r="AF3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48" spans="3:33">
      <c r="O3648" s="171" t="s">
        <v>752</v>
      </c>
      <c r="T3648" s="173" t="s">
        <v>1890</v>
      </c>
      <c r="U3648" t="str">
        <f t="shared" si="224"/>
        <v>BETUL-MARGAO</v>
      </c>
      <c r="V3648" s="163">
        <v>0.73263888888888884</v>
      </c>
      <c r="AA3648" s="165" t="str">
        <f t="shared" si="225"/>
        <v/>
      </c>
      <c r="AB3648" t="str">
        <f t="shared" si="226"/>
        <v>MRG</v>
      </c>
      <c r="AC3648" t="str">
        <f t="shared" si="227"/>
        <v>GA09U-0575</v>
      </c>
      <c r="AD3648" t="str">
        <f>_xlfn.IFNA(VLOOKUP(PrivateSchedule[[#This Row],[ow]],RTARoutes[[StageCodes]:[RouteID]],6,FALSE), VLOOKUP(PrivateSchedule[[#This Row],[re]],RTARoutes[[StageCodes]:[RouteID]],6,FALSE))</f>
        <v>PVT95</v>
      </c>
      <c r="AE3648" t="str" cm="1">
        <f t="array" ref="AE3648">_xlfn.IFS( NOT(ISNA(VLOOKUP(PrivateSchedule[[#This Row],[ow]],RTARoutes[[StageCodes]:[RouteID]],6,FALSE))), "O",  NOT(ISNA(VLOOKUP(PrivateSchedule[[#This Row],[re]],RTARoutes[[StageCodes]:[RouteID]],6,FALSE))), "R")</f>
        <v>O</v>
      </c>
      <c r="AF3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49" spans="3:33">
      <c r="O3649" s="171" t="s">
        <v>1890</v>
      </c>
      <c r="T3649" s="173" t="s">
        <v>752</v>
      </c>
      <c r="U3649" t="str">
        <f t="shared" si="224"/>
        <v>MARGAO-BETUL</v>
      </c>
      <c r="V3649" s="163">
        <v>0.78819444444444442</v>
      </c>
      <c r="AA3649" s="165" t="str">
        <f t="shared" si="225"/>
        <v/>
      </c>
      <c r="AB3649" t="str">
        <f t="shared" si="226"/>
        <v>MRG</v>
      </c>
      <c r="AC3649" t="str">
        <f t="shared" si="227"/>
        <v>GA09U-0575</v>
      </c>
      <c r="AD3649" t="str">
        <f>_xlfn.IFNA(VLOOKUP(PrivateSchedule[[#This Row],[ow]],RTARoutes[[StageCodes]:[RouteID]],6,FALSE), VLOOKUP(PrivateSchedule[[#This Row],[re]],RTARoutes[[StageCodes]:[RouteID]],6,FALSE))</f>
        <v>PVT93</v>
      </c>
      <c r="AE3649" t="str" cm="1">
        <f t="array" ref="AE3649">_xlfn.IFS( NOT(ISNA(VLOOKUP(PrivateSchedule[[#This Row],[ow]],RTARoutes[[StageCodes]:[RouteID]],6,FALSE))), "O",  NOT(ISNA(VLOOKUP(PrivateSchedule[[#This Row],[re]],RTARoutes[[StageCodes]:[RouteID]],6,FALSE))), "R")</f>
        <v>O</v>
      </c>
      <c r="AF3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50" spans="3:33">
      <c r="C3650" s="172" t="s">
        <v>4729</v>
      </c>
      <c r="F3650" s="177">
        <v>42747</v>
      </c>
      <c r="J3650" s="171" t="s">
        <v>4737</v>
      </c>
      <c r="L3650" s="172" t="s">
        <v>4715</v>
      </c>
      <c r="M3650" s="198">
        <v>24</v>
      </c>
      <c r="N3650" s="199">
        <v>10</v>
      </c>
      <c r="O3650" s="171" t="s">
        <v>752</v>
      </c>
      <c r="T3650" s="173" t="s">
        <v>1890</v>
      </c>
      <c r="U3650" t="str">
        <f t="shared" si="224"/>
        <v>BETUL-MARGAO</v>
      </c>
      <c r="V3650" s="163">
        <v>0.26041666666666669</v>
      </c>
      <c r="AA3650" s="165" t="str">
        <f t="shared" si="225"/>
        <v/>
      </c>
      <c r="AB3650" t="str">
        <f t="shared" si="226"/>
        <v>MRG</v>
      </c>
      <c r="AC3650" t="str">
        <f t="shared" si="227"/>
        <v>GA09U-0575</v>
      </c>
      <c r="AD3650" t="str">
        <f>_xlfn.IFNA(VLOOKUP(PrivateSchedule[[#This Row],[ow]],RTARoutes[[StageCodes]:[RouteID]],6,FALSE), VLOOKUP(PrivateSchedule[[#This Row],[re]],RTARoutes[[StageCodes]:[RouteID]],6,FALSE))</f>
        <v>PVT95</v>
      </c>
      <c r="AE3650" t="str" cm="1">
        <f t="array" ref="AE3650">_xlfn.IFS( NOT(ISNA(VLOOKUP(PrivateSchedule[[#This Row],[ow]],RTARoutes[[StageCodes]:[RouteID]],6,FALSE))), "O",  NOT(ISNA(VLOOKUP(PrivateSchedule[[#This Row],[re]],RTARoutes[[StageCodes]:[RouteID]],6,FALSE))), "R")</f>
        <v>O</v>
      </c>
      <c r="AF3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51" spans="3:33">
      <c r="O3651" s="171" t="s">
        <v>1890</v>
      </c>
      <c r="T3651" s="173" t="s">
        <v>752</v>
      </c>
      <c r="U3651" t="str">
        <f t="shared" ref="U3651:U3714" si="228">_xlfn.IFNA(VLOOKUP($O3651,Code2Loc,2,FALSE)
&amp; IF( OR( ISNA($P3651), LEN($P3651)=0), "",  "-" &amp; VLOOKUP($P3651,Code2Loc,2,FALSE))
&amp; IF( OR( ISNA($Q3651), LEN($Q3651)=0), "",  "-" &amp; VLOOKUP($Q3651,Code2Loc,2,FALSE))
&amp; IF( OR( ISNA($R3651), LEN($R3651)=0), "",  "-" &amp; VLOOKUP($R3651,Code2Loc,2,FALSE))
&amp; IF( OR( ISNA($S3651), LEN($S3651)=0), "",  "-" &amp; VLOOKUP($S3651,Code2Loc,2,FALSE))
&amp; IF( OR( ISNA($T3651), LEN($T3651)=0), "",  "-" &amp; VLOOKUP($T3651,Code2Loc,2,FALSE)),"")</f>
        <v>MARGAO-BETUL</v>
      </c>
      <c r="V3651" s="163">
        <v>0.34027777777777779</v>
      </c>
      <c r="AA3651" s="165" t="str">
        <f t="shared" ref="AA3651:AA3714" si="229">IF(ISBLANK($V3651), "", _xlfn.IFNA($V3651 + _xlfn.IFNA( VLOOKUP($O3651 &amp; IF(ISBLANK($P3651),"", "-" &amp; $P3651) &amp; IF(ISBLANK($Q3651),"", "-" &amp; $Q3651) &amp; IF(ISBLANK($R3651),"", "-" &amp; $R3651) &amp; IF(ISBLANK($S3651),"", "-" &amp; $S3651) &amp; IF(ISBLANK($T3651),"", "-" &amp; $T3651),TravelTime,8,FALSE), VLOOKUP($T3651 &amp; IF(ISBLANK($S3651),"", "-" &amp; $S3651) &amp; IF(ISBLANK($R3651),"", "-" &amp; $R3651) &amp; IF(ISBLANK($Q3651),"", "-" &amp; $Q3651) &amp; IF(ISBLANK($P3651),"", "-" &amp; $P3651) &amp; IF(ISBLANK($O3651),"", "-" &amp; $O3651),TravelTime,8,FALSE)) / 1440, ""))</f>
        <v/>
      </c>
      <c r="AB3651" t="str">
        <f t="shared" ref="AB3651:AB3714" si="230">IF(AND(LEN($A3651)&lt;&gt;0,LEN($A3651)&lt;&gt;0),$A3651,$AB3650)</f>
        <v>MRG</v>
      </c>
      <c r="AC3651" t="str">
        <f t="shared" ref="AC3651:AC3714" si="231">IF(AND(LEN($J3651)&lt;&gt;0,LEN($B3651)&lt;&gt;0),$J3651,$AC3650)</f>
        <v>GA09U-0575</v>
      </c>
      <c r="AD3651" t="str">
        <f>_xlfn.IFNA(VLOOKUP(PrivateSchedule[[#This Row],[ow]],RTARoutes[[StageCodes]:[RouteID]],6,FALSE), VLOOKUP(PrivateSchedule[[#This Row],[re]],RTARoutes[[StageCodes]:[RouteID]],6,FALSE))</f>
        <v>PVT93</v>
      </c>
      <c r="AE3651" t="str" cm="1">
        <f t="array" ref="AE3651">_xlfn.IFS( NOT(ISNA(VLOOKUP(PrivateSchedule[[#This Row],[ow]],RTARoutes[[StageCodes]:[RouteID]],6,FALSE))), "O",  NOT(ISNA(VLOOKUP(PrivateSchedule[[#This Row],[re]],RTARoutes[[StageCodes]:[RouteID]],6,FALSE))), "R")</f>
        <v>O</v>
      </c>
      <c r="AF3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52" spans="3:33">
      <c r="O3652" s="171" t="s">
        <v>752</v>
      </c>
      <c r="T3652" s="173" t="s">
        <v>1890</v>
      </c>
      <c r="U3652" t="str">
        <f t="shared" si="228"/>
        <v>BETUL-MARGAO</v>
      </c>
      <c r="V3652" s="163">
        <v>0.39930555555555558</v>
      </c>
      <c r="AA3652" s="165" t="str">
        <f t="shared" si="229"/>
        <v/>
      </c>
      <c r="AB3652" t="str">
        <f t="shared" si="230"/>
        <v>MRG</v>
      </c>
      <c r="AC3652" t="str">
        <f t="shared" si="231"/>
        <v>GA09U-0575</v>
      </c>
      <c r="AD3652" t="str">
        <f>_xlfn.IFNA(VLOOKUP(PrivateSchedule[[#This Row],[ow]],RTARoutes[[StageCodes]:[RouteID]],6,FALSE), VLOOKUP(PrivateSchedule[[#This Row],[re]],RTARoutes[[StageCodes]:[RouteID]],6,FALSE))</f>
        <v>PVT95</v>
      </c>
      <c r="AE3652" t="str" cm="1">
        <f t="array" ref="AE3652">_xlfn.IFS( NOT(ISNA(VLOOKUP(PrivateSchedule[[#This Row],[ow]],RTARoutes[[StageCodes]:[RouteID]],6,FALSE))), "O",  NOT(ISNA(VLOOKUP(PrivateSchedule[[#This Row],[re]],RTARoutes[[StageCodes]:[RouteID]],6,FALSE))), "R")</f>
        <v>O</v>
      </c>
      <c r="AF3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53" spans="3:33">
      <c r="O3653" s="171" t="s">
        <v>1890</v>
      </c>
      <c r="T3653" s="173" t="s">
        <v>752</v>
      </c>
      <c r="U3653" t="str">
        <f t="shared" si="228"/>
        <v>MARGAO-BETUL</v>
      </c>
      <c r="V3653" s="163">
        <v>0.46527777777777779</v>
      </c>
      <c r="AA3653" s="165" t="str">
        <f t="shared" si="229"/>
        <v/>
      </c>
      <c r="AB3653" t="str">
        <f t="shared" si="230"/>
        <v>MRG</v>
      </c>
      <c r="AC3653" t="str">
        <f t="shared" si="231"/>
        <v>GA09U-0575</v>
      </c>
      <c r="AD3653" t="str">
        <f>_xlfn.IFNA(VLOOKUP(PrivateSchedule[[#This Row],[ow]],RTARoutes[[StageCodes]:[RouteID]],6,FALSE), VLOOKUP(PrivateSchedule[[#This Row],[re]],RTARoutes[[StageCodes]:[RouteID]],6,FALSE))</f>
        <v>PVT93</v>
      </c>
      <c r="AE3653" t="str" cm="1">
        <f t="array" ref="AE3653">_xlfn.IFS( NOT(ISNA(VLOOKUP(PrivateSchedule[[#This Row],[ow]],RTARoutes[[StageCodes]:[RouteID]],6,FALSE))), "O",  NOT(ISNA(VLOOKUP(PrivateSchedule[[#This Row],[re]],RTARoutes[[StageCodes]:[RouteID]],6,FALSE))), "R")</f>
        <v>O</v>
      </c>
      <c r="AF3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54" spans="3:33">
      <c r="O3654" s="171" t="s">
        <v>752</v>
      </c>
      <c r="T3654" s="173" t="s">
        <v>1890</v>
      </c>
      <c r="U3654" t="str">
        <f t="shared" si="228"/>
        <v>BETUL-MARGAO</v>
      </c>
      <c r="V3654" s="163">
        <v>0.52083333333333337</v>
      </c>
      <c r="AA3654" s="165" t="str">
        <f t="shared" si="229"/>
        <v/>
      </c>
      <c r="AB3654" t="str">
        <f t="shared" si="230"/>
        <v>MRG</v>
      </c>
      <c r="AC3654" t="str">
        <f t="shared" si="231"/>
        <v>GA09U-0575</v>
      </c>
      <c r="AD3654" t="str">
        <f>_xlfn.IFNA(VLOOKUP(PrivateSchedule[[#This Row],[ow]],RTARoutes[[StageCodes]:[RouteID]],6,FALSE), VLOOKUP(PrivateSchedule[[#This Row],[re]],RTARoutes[[StageCodes]:[RouteID]],6,FALSE))</f>
        <v>PVT95</v>
      </c>
      <c r="AE3654" t="str" cm="1">
        <f t="array" ref="AE3654">_xlfn.IFS( NOT(ISNA(VLOOKUP(PrivateSchedule[[#This Row],[ow]],RTARoutes[[StageCodes]:[RouteID]],6,FALSE))), "O",  NOT(ISNA(VLOOKUP(PrivateSchedule[[#This Row],[re]],RTARoutes[[StageCodes]:[RouteID]],6,FALSE))), "R")</f>
        <v>O</v>
      </c>
      <c r="AF3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55" spans="3:33">
      <c r="O3655" s="171" t="s">
        <v>1890</v>
      </c>
      <c r="T3655" s="173" t="s">
        <v>752</v>
      </c>
      <c r="U3655" t="str">
        <f t="shared" si="228"/>
        <v>MARGAO-BETUL</v>
      </c>
      <c r="V3655" s="163">
        <v>0.57638888888888884</v>
      </c>
      <c r="AA3655" s="165" t="str">
        <f t="shared" si="229"/>
        <v/>
      </c>
      <c r="AB3655" t="str">
        <f t="shared" si="230"/>
        <v>MRG</v>
      </c>
      <c r="AC3655" t="str">
        <f t="shared" si="231"/>
        <v>GA09U-0575</v>
      </c>
      <c r="AD3655" t="str">
        <f>_xlfn.IFNA(VLOOKUP(PrivateSchedule[[#This Row],[ow]],RTARoutes[[StageCodes]:[RouteID]],6,FALSE), VLOOKUP(PrivateSchedule[[#This Row],[re]],RTARoutes[[StageCodes]:[RouteID]],6,FALSE))</f>
        <v>PVT93</v>
      </c>
      <c r="AE3655" t="str" cm="1">
        <f t="array" ref="AE3655">_xlfn.IFS( NOT(ISNA(VLOOKUP(PrivateSchedule[[#This Row],[ow]],RTARoutes[[StageCodes]:[RouteID]],6,FALSE))), "O",  NOT(ISNA(VLOOKUP(PrivateSchedule[[#This Row],[re]],RTARoutes[[StageCodes]:[RouteID]],6,FALSE))), "R")</f>
        <v>O</v>
      </c>
      <c r="AF3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56" spans="3:33">
      <c r="O3656" s="171" t="s">
        <v>752</v>
      </c>
      <c r="T3656" s="173" t="s">
        <v>1890</v>
      </c>
      <c r="U3656" t="str">
        <f t="shared" si="228"/>
        <v>BETUL-MARGAO</v>
      </c>
      <c r="V3656" s="163">
        <v>0.65972222222222221</v>
      </c>
      <c r="AA3656" s="165" t="str">
        <f t="shared" si="229"/>
        <v/>
      </c>
      <c r="AB3656" t="str">
        <f t="shared" si="230"/>
        <v>MRG</v>
      </c>
      <c r="AC3656" t="str">
        <f t="shared" si="231"/>
        <v>GA09U-0575</v>
      </c>
      <c r="AD3656" t="str">
        <f>_xlfn.IFNA(VLOOKUP(PrivateSchedule[[#This Row],[ow]],RTARoutes[[StageCodes]:[RouteID]],6,FALSE), VLOOKUP(PrivateSchedule[[#This Row],[re]],RTARoutes[[StageCodes]:[RouteID]],6,FALSE))</f>
        <v>PVT95</v>
      </c>
      <c r="AE3656" t="str" cm="1">
        <f t="array" ref="AE3656">_xlfn.IFS( NOT(ISNA(VLOOKUP(PrivateSchedule[[#This Row],[ow]],RTARoutes[[StageCodes]:[RouteID]],6,FALSE))), "O",  NOT(ISNA(VLOOKUP(PrivateSchedule[[#This Row],[re]],RTARoutes[[StageCodes]:[RouteID]],6,FALSE))), "R")</f>
        <v>O</v>
      </c>
      <c r="AF3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57" spans="3:33">
      <c r="O3657" s="171" t="s">
        <v>1890</v>
      </c>
      <c r="T3657" s="173" t="s">
        <v>752</v>
      </c>
      <c r="U3657" t="str">
        <f t="shared" si="228"/>
        <v>MARGAO-BETUL</v>
      </c>
      <c r="V3657" s="163">
        <v>0.72222222222222221</v>
      </c>
      <c r="AA3657" s="165" t="str">
        <f t="shared" si="229"/>
        <v/>
      </c>
      <c r="AB3657" t="str">
        <f t="shared" si="230"/>
        <v>MRG</v>
      </c>
      <c r="AC3657" t="str">
        <f t="shared" si="231"/>
        <v>GA09U-0575</v>
      </c>
      <c r="AD3657" t="str">
        <f>_xlfn.IFNA(VLOOKUP(PrivateSchedule[[#This Row],[ow]],RTARoutes[[StageCodes]:[RouteID]],6,FALSE), VLOOKUP(PrivateSchedule[[#This Row],[re]],RTARoutes[[StageCodes]:[RouteID]],6,FALSE))</f>
        <v>PVT93</v>
      </c>
      <c r="AE3657" t="str" cm="1">
        <f t="array" ref="AE3657">_xlfn.IFS( NOT(ISNA(VLOOKUP(PrivateSchedule[[#This Row],[ow]],RTARoutes[[StageCodes]:[RouteID]],6,FALSE))), "O",  NOT(ISNA(VLOOKUP(PrivateSchedule[[#This Row],[re]],RTARoutes[[StageCodes]:[RouteID]],6,FALSE))), "R")</f>
        <v>O</v>
      </c>
      <c r="AF3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58" spans="3:33">
      <c r="C3658" s="172" t="s">
        <v>4729</v>
      </c>
      <c r="J3658" s="171" t="s">
        <v>4738</v>
      </c>
      <c r="O3658" s="171" t="s">
        <v>752</v>
      </c>
      <c r="T3658" s="173" t="s">
        <v>1890</v>
      </c>
      <c r="U3658" t="str">
        <f t="shared" si="228"/>
        <v>BETUL-MARGAO</v>
      </c>
      <c r="V3658" s="163">
        <v>0.24652777777777779</v>
      </c>
      <c r="AA3658" s="165" t="str">
        <f t="shared" si="229"/>
        <v/>
      </c>
      <c r="AB3658" t="str">
        <f t="shared" si="230"/>
        <v>MRG</v>
      </c>
      <c r="AC3658" t="str">
        <f t="shared" si="231"/>
        <v>GA09U-0575</v>
      </c>
      <c r="AD3658" t="str">
        <f>_xlfn.IFNA(VLOOKUP(PrivateSchedule[[#This Row],[ow]],RTARoutes[[StageCodes]:[RouteID]],6,FALSE), VLOOKUP(PrivateSchedule[[#This Row],[re]],RTARoutes[[StageCodes]:[RouteID]],6,FALSE))</f>
        <v>PVT95</v>
      </c>
      <c r="AE3658" t="str" cm="1">
        <f t="array" ref="AE3658">_xlfn.IFS( NOT(ISNA(VLOOKUP(PrivateSchedule[[#This Row],[ow]],RTARoutes[[StageCodes]:[RouteID]],6,FALSE))), "O",  NOT(ISNA(VLOOKUP(PrivateSchedule[[#This Row],[re]],RTARoutes[[StageCodes]:[RouteID]],6,FALSE))), "R")</f>
        <v>O</v>
      </c>
      <c r="AF3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59" spans="3:33">
      <c r="O3659" s="171" t="s">
        <v>1890</v>
      </c>
      <c r="T3659" s="173" t="s">
        <v>752</v>
      </c>
      <c r="U3659" t="str">
        <f t="shared" si="228"/>
        <v>MARGAO-BETUL</v>
      </c>
      <c r="V3659" s="163">
        <v>0.2986111111111111</v>
      </c>
      <c r="AA3659" s="165" t="str">
        <f t="shared" si="229"/>
        <v/>
      </c>
      <c r="AB3659" t="str">
        <f t="shared" si="230"/>
        <v>MRG</v>
      </c>
      <c r="AC3659" t="str">
        <f t="shared" si="231"/>
        <v>GA09U-0575</v>
      </c>
      <c r="AD3659" t="str">
        <f>_xlfn.IFNA(VLOOKUP(PrivateSchedule[[#This Row],[ow]],RTARoutes[[StageCodes]:[RouteID]],6,FALSE), VLOOKUP(PrivateSchedule[[#This Row],[re]],RTARoutes[[StageCodes]:[RouteID]],6,FALSE))</f>
        <v>PVT93</v>
      </c>
      <c r="AE3659" t="str" cm="1">
        <f t="array" ref="AE3659">_xlfn.IFS( NOT(ISNA(VLOOKUP(PrivateSchedule[[#This Row],[ow]],RTARoutes[[StageCodes]:[RouteID]],6,FALSE))), "O",  NOT(ISNA(VLOOKUP(PrivateSchedule[[#This Row],[re]],RTARoutes[[StageCodes]:[RouteID]],6,FALSE))), "R")</f>
        <v>O</v>
      </c>
      <c r="AF3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60" spans="3:33">
      <c r="O3660" s="171" t="s">
        <v>752</v>
      </c>
      <c r="T3660" s="173" t="s">
        <v>1890</v>
      </c>
      <c r="U3660" t="str">
        <f t="shared" si="228"/>
        <v>BETUL-MARGAO</v>
      </c>
      <c r="V3660" s="163">
        <v>0.35069444444444442</v>
      </c>
      <c r="AA3660" s="165" t="str">
        <f t="shared" si="229"/>
        <v/>
      </c>
      <c r="AB3660" t="str">
        <f t="shared" si="230"/>
        <v>MRG</v>
      </c>
      <c r="AC3660" t="str">
        <f t="shared" si="231"/>
        <v>GA09U-0575</v>
      </c>
      <c r="AD3660" t="str">
        <f>_xlfn.IFNA(VLOOKUP(PrivateSchedule[[#This Row],[ow]],RTARoutes[[StageCodes]:[RouteID]],6,FALSE), VLOOKUP(PrivateSchedule[[#This Row],[re]],RTARoutes[[StageCodes]:[RouteID]],6,FALSE))</f>
        <v>PVT95</v>
      </c>
      <c r="AE3660" t="str" cm="1">
        <f t="array" ref="AE3660">_xlfn.IFS( NOT(ISNA(VLOOKUP(PrivateSchedule[[#This Row],[ow]],RTARoutes[[StageCodes]:[RouteID]],6,FALSE))), "O",  NOT(ISNA(VLOOKUP(PrivateSchedule[[#This Row],[re]],RTARoutes[[StageCodes]:[RouteID]],6,FALSE))), "R")</f>
        <v>O</v>
      </c>
      <c r="AF3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61" spans="3:33">
      <c r="O3661" s="171" t="s">
        <v>1890</v>
      </c>
      <c r="T3661" s="173" t="s">
        <v>752</v>
      </c>
      <c r="U3661" t="str">
        <f t="shared" si="228"/>
        <v>MARGAO-BETUL</v>
      </c>
      <c r="V3661" s="163">
        <v>0.39583333333333331</v>
      </c>
      <c r="AA3661" s="165" t="str">
        <f t="shared" si="229"/>
        <v/>
      </c>
      <c r="AB3661" t="str">
        <f t="shared" si="230"/>
        <v>MRG</v>
      </c>
      <c r="AC3661" t="str">
        <f t="shared" si="231"/>
        <v>GA09U-0575</v>
      </c>
      <c r="AD3661" t="str">
        <f>_xlfn.IFNA(VLOOKUP(PrivateSchedule[[#This Row],[ow]],RTARoutes[[StageCodes]:[RouteID]],6,FALSE), VLOOKUP(PrivateSchedule[[#This Row],[re]],RTARoutes[[StageCodes]:[RouteID]],6,FALSE))</f>
        <v>PVT93</v>
      </c>
      <c r="AE3661" t="str" cm="1">
        <f t="array" ref="AE3661">_xlfn.IFS( NOT(ISNA(VLOOKUP(PrivateSchedule[[#This Row],[ow]],RTARoutes[[StageCodes]:[RouteID]],6,FALSE))), "O",  NOT(ISNA(VLOOKUP(PrivateSchedule[[#This Row],[re]],RTARoutes[[StageCodes]:[RouteID]],6,FALSE))), "R")</f>
        <v>O</v>
      </c>
      <c r="AF3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62" spans="3:33">
      <c r="O3662" s="171" t="s">
        <v>752</v>
      </c>
      <c r="T3662" s="173" t="s">
        <v>1890</v>
      </c>
      <c r="U3662" t="str">
        <f t="shared" si="228"/>
        <v>BETUL-MARGAO</v>
      </c>
      <c r="V3662" s="163">
        <v>0.46875</v>
      </c>
      <c r="AA3662" s="165" t="str">
        <f t="shared" si="229"/>
        <v/>
      </c>
      <c r="AB3662" t="str">
        <f t="shared" si="230"/>
        <v>MRG</v>
      </c>
      <c r="AC3662" t="str">
        <f t="shared" si="231"/>
        <v>GA09U-0575</v>
      </c>
      <c r="AD3662" t="str">
        <f>_xlfn.IFNA(VLOOKUP(PrivateSchedule[[#This Row],[ow]],RTARoutes[[StageCodes]:[RouteID]],6,FALSE), VLOOKUP(PrivateSchedule[[#This Row],[re]],RTARoutes[[StageCodes]:[RouteID]],6,FALSE))</f>
        <v>PVT95</v>
      </c>
      <c r="AE3662" t="str" cm="1">
        <f t="array" ref="AE3662">_xlfn.IFS( NOT(ISNA(VLOOKUP(PrivateSchedule[[#This Row],[ow]],RTARoutes[[StageCodes]:[RouteID]],6,FALSE))), "O",  NOT(ISNA(VLOOKUP(PrivateSchedule[[#This Row],[re]],RTARoutes[[StageCodes]:[RouteID]],6,FALSE))), "R")</f>
        <v>O</v>
      </c>
      <c r="AF3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63" spans="3:33">
      <c r="O3663" s="171" t="s">
        <v>1890</v>
      </c>
      <c r="T3663" s="173" t="s">
        <v>752</v>
      </c>
      <c r="U3663" t="str">
        <f t="shared" si="228"/>
        <v>MARGAO-BETUL</v>
      </c>
      <c r="V3663" s="163">
        <v>0.51736111111111116</v>
      </c>
      <c r="AA3663" s="165" t="str">
        <f t="shared" si="229"/>
        <v/>
      </c>
      <c r="AB3663" t="str">
        <f t="shared" si="230"/>
        <v>MRG</v>
      </c>
      <c r="AC3663" t="str">
        <f t="shared" si="231"/>
        <v>GA09U-0575</v>
      </c>
      <c r="AD3663" t="str">
        <f>_xlfn.IFNA(VLOOKUP(PrivateSchedule[[#This Row],[ow]],RTARoutes[[StageCodes]:[RouteID]],6,FALSE), VLOOKUP(PrivateSchedule[[#This Row],[re]],RTARoutes[[StageCodes]:[RouteID]],6,FALSE))</f>
        <v>PVT93</v>
      </c>
      <c r="AE3663" t="str" cm="1">
        <f t="array" ref="AE3663">_xlfn.IFS( NOT(ISNA(VLOOKUP(PrivateSchedule[[#This Row],[ow]],RTARoutes[[StageCodes]:[RouteID]],6,FALSE))), "O",  NOT(ISNA(VLOOKUP(PrivateSchedule[[#This Row],[re]],RTARoutes[[StageCodes]:[RouteID]],6,FALSE))), "R")</f>
        <v>O</v>
      </c>
      <c r="AF3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64" spans="3:33">
      <c r="O3664" s="171" t="s">
        <v>752</v>
      </c>
      <c r="T3664" s="173" t="s">
        <v>1890</v>
      </c>
      <c r="U3664" t="str">
        <f t="shared" si="228"/>
        <v>BETUL-MARGAO</v>
      </c>
      <c r="V3664" s="163">
        <v>0.55902777777777779</v>
      </c>
      <c r="AA3664" s="165" t="str">
        <f t="shared" si="229"/>
        <v/>
      </c>
      <c r="AB3664" t="str">
        <f t="shared" si="230"/>
        <v>MRG</v>
      </c>
      <c r="AC3664" t="str">
        <f t="shared" si="231"/>
        <v>GA09U-0575</v>
      </c>
      <c r="AD3664" t="str">
        <f>_xlfn.IFNA(VLOOKUP(PrivateSchedule[[#This Row],[ow]],RTARoutes[[StageCodes]:[RouteID]],6,FALSE), VLOOKUP(PrivateSchedule[[#This Row],[re]],RTARoutes[[StageCodes]:[RouteID]],6,FALSE))</f>
        <v>PVT95</v>
      </c>
      <c r="AE3664" t="str" cm="1">
        <f t="array" ref="AE3664">_xlfn.IFS( NOT(ISNA(VLOOKUP(PrivateSchedule[[#This Row],[ow]],RTARoutes[[StageCodes]:[RouteID]],6,FALSE))), "O",  NOT(ISNA(VLOOKUP(PrivateSchedule[[#This Row],[re]],RTARoutes[[StageCodes]:[RouteID]],6,FALSE))), "R")</f>
        <v>O</v>
      </c>
      <c r="AF3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65" spans="3:33">
      <c r="O3665" s="171" t="s">
        <v>1890</v>
      </c>
      <c r="T3665" s="173" t="s">
        <v>752</v>
      </c>
      <c r="U3665" t="str">
        <f t="shared" si="228"/>
        <v>MARGAO-BETUL</v>
      </c>
      <c r="V3665" s="163">
        <v>0.625</v>
      </c>
      <c r="AA3665" s="165" t="str">
        <f t="shared" si="229"/>
        <v/>
      </c>
      <c r="AB3665" t="str">
        <f t="shared" si="230"/>
        <v>MRG</v>
      </c>
      <c r="AC3665" t="str">
        <f t="shared" si="231"/>
        <v>GA09U-0575</v>
      </c>
      <c r="AD3665" t="str">
        <f>_xlfn.IFNA(VLOOKUP(PrivateSchedule[[#This Row],[ow]],RTARoutes[[StageCodes]:[RouteID]],6,FALSE), VLOOKUP(PrivateSchedule[[#This Row],[re]],RTARoutes[[StageCodes]:[RouteID]],6,FALSE))</f>
        <v>PVT93</v>
      </c>
      <c r="AE3665" t="str" cm="1">
        <f t="array" ref="AE3665">_xlfn.IFS( NOT(ISNA(VLOOKUP(PrivateSchedule[[#This Row],[ow]],RTARoutes[[StageCodes]:[RouteID]],6,FALSE))), "O",  NOT(ISNA(VLOOKUP(PrivateSchedule[[#This Row],[re]],RTARoutes[[StageCodes]:[RouteID]],6,FALSE))), "R")</f>
        <v>O</v>
      </c>
      <c r="AF3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66" spans="3:33">
      <c r="O3666" s="171" t="s">
        <v>752</v>
      </c>
      <c r="T3666" s="173" t="s">
        <v>1890</v>
      </c>
      <c r="U3666" t="str">
        <f t="shared" si="228"/>
        <v>BETUL-MARGAO</v>
      </c>
      <c r="V3666" s="163">
        <v>0.68402777777777779</v>
      </c>
      <c r="AA3666" s="165" t="str">
        <f t="shared" si="229"/>
        <v/>
      </c>
      <c r="AB3666" t="str">
        <f t="shared" si="230"/>
        <v>MRG</v>
      </c>
      <c r="AC3666" t="str">
        <f t="shared" si="231"/>
        <v>GA09U-0575</v>
      </c>
      <c r="AD3666" t="str">
        <f>_xlfn.IFNA(VLOOKUP(PrivateSchedule[[#This Row],[ow]],RTARoutes[[StageCodes]:[RouteID]],6,FALSE), VLOOKUP(PrivateSchedule[[#This Row],[re]],RTARoutes[[StageCodes]:[RouteID]],6,FALSE))</f>
        <v>PVT95</v>
      </c>
      <c r="AE3666" t="str" cm="1">
        <f t="array" ref="AE3666">_xlfn.IFS( NOT(ISNA(VLOOKUP(PrivateSchedule[[#This Row],[ow]],RTARoutes[[StageCodes]:[RouteID]],6,FALSE))), "O",  NOT(ISNA(VLOOKUP(PrivateSchedule[[#This Row],[re]],RTARoutes[[StageCodes]:[RouteID]],6,FALSE))), "R")</f>
        <v>O</v>
      </c>
      <c r="AF3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3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3667" spans="3:33">
      <c r="O3667" s="171" t="s">
        <v>1890</v>
      </c>
      <c r="T3667" s="173" t="s">
        <v>752</v>
      </c>
      <c r="U3667" t="str">
        <f t="shared" si="228"/>
        <v>MARGAO-BETUL</v>
      </c>
      <c r="V3667" s="163">
        <v>0.81597222222222221</v>
      </c>
      <c r="AA3667" s="165" t="str">
        <f t="shared" si="229"/>
        <v/>
      </c>
      <c r="AB3667" t="str">
        <f t="shared" si="230"/>
        <v>MRG</v>
      </c>
      <c r="AC3667" t="str">
        <f t="shared" si="231"/>
        <v>GA09U-0575</v>
      </c>
      <c r="AD3667" t="str">
        <f>_xlfn.IFNA(VLOOKUP(PrivateSchedule[[#This Row],[ow]],RTARoutes[[StageCodes]:[RouteID]],6,FALSE), VLOOKUP(PrivateSchedule[[#This Row],[re]],RTARoutes[[StageCodes]:[RouteID]],6,FALSE))</f>
        <v>PVT93</v>
      </c>
      <c r="AE3667" t="str" cm="1">
        <f t="array" ref="AE3667">_xlfn.IFS( NOT(ISNA(VLOOKUP(PrivateSchedule[[#This Row],[ow]],RTARoutes[[StageCodes]:[RouteID]],6,FALSE))), "O",  NOT(ISNA(VLOOKUP(PrivateSchedule[[#This Row],[re]],RTARoutes[[StageCodes]:[RouteID]],6,FALSE))), "R")</f>
        <v>O</v>
      </c>
      <c r="AF3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3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3668" spans="3:33">
      <c r="C3668" s="172" t="s">
        <v>4739</v>
      </c>
      <c r="J3668" s="171" t="s">
        <v>4740</v>
      </c>
      <c r="O3668" s="171" t="s">
        <v>885</v>
      </c>
      <c r="P3668" s="172" t="s">
        <v>1838</v>
      </c>
      <c r="T3668" s="173" t="s">
        <v>1890</v>
      </c>
      <c r="U3668" t="str">
        <f t="shared" si="228"/>
        <v>CANSAULIM-MAJORDA-MARGAO</v>
      </c>
      <c r="V3668" s="163">
        <v>0.28125</v>
      </c>
      <c r="AA3668" s="165" t="str">
        <f t="shared" si="229"/>
        <v/>
      </c>
      <c r="AB3668" t="str">
        <f t="shared" si="230"/>
        <v>MRG</v>
      </c>
      <c r="AC3668" t="str">
        <f t="shared" si="231"/>
        <v>GA09U-0575</v>
      </c>
      <c r="AD3668" t="str">
        <f>_xlfn.IFNA(VLOOKUP(PrivateSchedule[[#This Row],[ow]],RTARoutes[[StageCodes]:[RouteID]],6,FALSE), VLOOKUP(PrivateSchedule[[#This Row],[re]],RTARoutes[[StageCodes]:[RouteID]],6,FALSE))</f>
        <v>PVT111</v>
      </c>
      <c r="AE3668" t="str" cm="1">
        <f t="array" ref="AE3668">_xlfn.IFS( NOT(ISNA(VLOOKUP(PrivateSchedule[[#This Row],[ow]],RTARoutes[[StageCodes]:[RouteID]],6,FALSE))), "O",  NOT(ISNA(VLOOKUP(PrivateSchedule[[#This Row],[re]],RTARoutes[[StageCodes]:[RouteID]],6,FALSE))), "R")</f>
        <v>O</v>
      </c>
      <c r="AF3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CNS-*MJD-*MRG</v>
      </c>
      <c r="AG3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MRG-*MJD-*CNS</v>
      </c>
    </row>
    <row r="3669" spans="3:33">
      <c r="O3669" s="171" t="s">
        <v>1890</v>
      </c>
      <c r="P3669" s="172" t="s">
        <v>1838</v>
      </c>
      <c r="T3669" s="173" t="s">
        <v>885</v>
      </c>
      <c r="U3669" t="str">
        <f t="shared" si="228"/>
        <v>MARGAO-MAJORDA-CANSAULIM</v>
      </c>
      <c r="V3669" s="163">
        <v>0.31597222222222221</v>
      </c>
      <c r="AA3669" s="165" t="str">
        <f t="shared" si="229"/>
        <v/>
      </c>
      <c r="AB3669" t="str">
        <f t="shared" si="230"/>
        <v>MRG</v>
      </c>
      <c r="AC3669" t="str">
        <f t="shared" si="231"/>
        <v>GA09U-0575</v>
      </c>
      <c r="AD3669" t="str">
        <f>_xlfn.IFNA(VLOOKUP(PrivateSchedule[[#This Row],[ow]],RTARoutes[[StageCodes]:[RouteID]],6,FALSE), VLOOKUP(PrivateSchedule[[#This Row],[re]],RTARoutes[[StageCodes]:[RouteID]],6,FALSE))</f>
        <v>PVT111</v>
      </c>
      <c r="AE3669" t="str" cm="1">
        <f t="array" ref="AE3669">_xlfn.IFS( NOT(ISNA(VLOOKUP(PrivateSchedule[[#This Row],[ow]],RTARoutes[[StageCodes]:[RouteID]],6,FALSE))), "O",  NOT(ISNA(VLOOKUP(PrivateSchedule[[#This Row],[re]],RTARoutes[[StageCodes]:[RouteID]],6,FALSE))), "R")</f>
        <v>R</v>
      </c>
      <c r="AF3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MRG-*MJD-*CNS</v>
      </c>
      <c r="AG3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CNS-*MJD-*MRG</v>
      </c>
    </row>
    <row r="3670" spans="3:33">
      <c r="O3670" s="171" t="s">
        <v>885</v>
      </c>
      <c r="T3670" s="173" t="s">
        <v>1890</v>
      </c>
      <c r="U3670" t="str">
        <f t="shared" si="228"/>
        <v>CANSAULIM-MARGAO</v>
      </c>
      <c r="V3670" s="163">
        <v>0.35416666666666669</v>
      </c>
      <c r="AA3670" s="165" t="str">
        <f t="shared" si="229"/>
        <v/>
      </c>
      <c r="AB3670" t="str">
        <f t="shared" si="230"/>
        <v>MRG</v>
      </c>
      <c r="AC3670" t="str">
        <f t="shared" si="231"/>
        <v>GA09U-0575</v>
      </c>
      <c r="AD3670" t="str">
        <f>_xlfn.IFNA(VLOOKUP(PrivateSchedule[[#This Row],[ow]],RTARoutes[[StageCodes]:[RouteID]],6,FALSE), VLOOKUP(PrivateSchedule[[#This Row],[re]],RTARoutes[[StageCodes]:[RouteID]],6,FALSE))</f>
        <v>PVT111</v>
      </c>
      <c r="AE3670" t="str" cm="1">
        <f t="array" ref="AE3670">_xlfn.IFS( NOT(ISNA(VLOOKUP(PrivateSchedule[[#This Row],[ow]],RTARoutes[[StageCodes]:[RouteID]],6,FALSE))), "O",  NOT(ISNA(VLOOKUP(PrivateSchedule[[#This Row],[re]],RTARoutes[[StageCodes]:[RouteID]],6,FALSE))), "R")</f>
        <v>O</v>
      </c>
      <c r="AF3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3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3671" spans="3:33">
      <c r="O3671" s="171" t="s">
        <v>1890</v>
      </c>
      <c r="T3671" s="173" t="s">
        <v>885</v>
      </c>
      <c r="U3671" t="str">
        <f t="shared" si="228"/>
        <v>MARGAO-CANSAULIM</v>
      </c>
      <c r="V3671" s="163">
        <v>0.40972222222222221</v>
      </c>
      <c r="AA3671" s="165" t="str">
        <f t="shared" si="229"/>
        <v/>
      </c>
      <c r="AB3671" t="str">
        <f t="shared" si="230"/>
        <v>MRG</v>
      </c>
      <c r="AC3671" t="str">
        <f t="shared" si="231"/>
        <v>GA09U-0575</v>
      </c>
      <c r="AD3671" t="str">
        <f>_xlfn.IFNA(VLOOKUP(PrivateSchedule[[#This Row],[ow]],RTARoutes[[StageCodes]:[RouteID]],6,FALSE), VLOOKUP(PrivateSchedule[[#This Row],[re]],RTARoutes[[StageCodes]:[RouteID]],6,FALSE))</f>
        <v>PVT111</v>
      </c>
      <c r="AE3671" t="str" cm="1">
        <f t="array" ref="AE3671">_xlfn.IFS( NOT(ISNA(VLOOKUP(PrivateSchedule[[#This Row],[ow]],RTARoutes[[StageCodes]:[RouteID]],6,FALSE))), "O",  NOT(ISNA(VLOOKUP(PrivateSchedule[[#This Row],[re]],RTARoutes[[StageCodes]:[RouteID]],6,FALSE))), "R")</f>
        <v>R</v>
      </c>
      <c r="AF3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3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3672" spans="3:33">
      <c r="O3672" s="171" t="s">
        <v>885</v>
      </c>
      <c r="T3672" s="173" t="s">
        <v>1890</v>
      </c>
      <c r="U3672" t="str">
        <f t="shared" si="228"/>
        <v>CANSAULIM-MARGAO</v>
      </c>
      <c r="V3672" s="163">
        <v>0.45833333333333331</v>
      </c>
      <c r="AA3672" s="165" t="str">
        <f t="shared" si="229"/>
        <v/>
      </c>
      <c r="AB3672" t="str">
        <f t="shared" si="230"/>
        <v>MRG</v>
      </c>
      <c r="AC3672" t="str">
        <f t="shared" si="231"/>
        <v>GA09U-0575</v>
      </c>
      <c r="AD3672" t="str">
        <f>_xlfn.IFNA(VLOOKUP(PrivateSchedule[[#This Row],[ow]],RTARoutes[[StageCodes]:[RouteID]],6,FALSE), VLOOKUP(PrivateSchedule[[#This Row],[re]],RTARoutes[[StageCodes]:[RouteID]],6,FALSE))</f>
        <v>PVT111</v>
      </c>
      <c r="AE3672" t="str" cm="1">
        <f t="array" ref="AE3672">_xlfn.IFS( NOT(ISNA(VLOOKUP(PrivateSchedule[[#This Row],[ow]],RTARoutes[[StageCodes]:[RouteID]],6,FALSE))), "O",  NOT(ISNA(VLOOKUP(PrivateSchedule[[#This Row],[re]],RTARoutes[[StageCodes]:[RouteID]],6,FALSE))), "R")</f>
        <v>O</v>
      </c>
      <c r="AF3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3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3673" spans="3:33">
      <c r="O3673" s="171" t="s">
        <v>1890</v>
      </c>
      <c r="T3673" s="173" t="s">
        <v>885</v>
      </c>
      <c r="U3673" t="str">
        <f t="shared" si="228"/>
        <v>MARGAO-CANSAULIM</v>
      </c>
      <c r="V3673" s="163">
        <v>0.51041666666666663</v>
      </c>
      <c r="AA3673" s="165" t="str">
        <f t="shared" si="229"/>
        <v/>
      </c>
      <c r="AB3673" t="str">
        <f t="shared" si="230"/>
        <v>MRG</v>
      </c>
      <c r="AC3673" t="str">
        <f t="shared" si="231"/>
        <v>GA09U-0575</v>
      </c>
      <c r="AD3673" t="str">
        <f>_xlfn.IFNA(VLOOKUP(PrivateSchedule[[#This Row],[ow]],RTARoutes[[StageCodes]:[RouteID]],6,FALSE), VLOOKUP(PrivateSchedule[[#This Row],[re]],RTARoutes[[StageCodes]:[RouteID]],6,FALSE))</f>
        <v>PVT111</v>
      </c>
      <c r="AE3673" t="str" cm="1">
        <f t="array" ref="AE3673">_xlfn.IFS( NOT(ISNA(VLOOKUP(PrivateSchedule[[#This Row],[ow]],RTARoutes[[StageCodes]:[RouteID]],6,FALSE))), "O",  NOT(ISNA(VLOOKUP(PrivateSchedule[[#This Row],[re]],RTARoutes[[StageCodes]:[RouteID]],6,FALSE))), "R")</f>
        <v>R</v>
      </c>
      <c r="AF3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3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3674" spans="3:33">
      <c r="O3674" s="171" t="s">
        <v>885</v>
      </c>
      <c r="T3674" s="173" t="s">
        <v>1890</v>
      </c>
      <c r="U3674" t="str">
        <f t="shared" si="228"/>
        <v>CANSAULIM-MARGAO</v>
      </c>
      <c r="V3674" s="163">
        <v>0.5625</v>
      </c>
      <c r="AA3674" s="165" t="str">
        <f t="shared" si="229"/>
        <v/>
      </c>
      <c r="AB3674" t="str">
        <f t="shared" si="230"/>
        <v>MRG</v>
      </c>
      <c r="AC3674" t="str">
        <f t="shared" si="231"/>
        <v>GA09U-0575</v>
      </c>
      <c r="AD3674" t="str">
        <f>_xlfn.IFNA(VLOOKUP(PrivateSchedule[[#This Row],[ow]],RTARoutes[[StageCodes]:[RouteID]],6,FALSE), VLOOKUP(PrivateSchedule[[#This Row],[re]],RTARoutes[[StageCodes]:[RouteID]],6,FALSE))</f>
        <v>PVT111</v>
      </c>
      <c r="AE3674" t="str" cm="1">
        <f t="array" ref="AE3674">_xlfn.IFS( NOT(ISNA(VLOOKUP(PrivateSchedule[[#This Row],[ow]],RTARoutes[[StageCodes]:[RouteID]],6,FALSE))), "O",  NOT(ISNA(VLOOKUP(PrivateSchedule[[#This Row],[re]],RTARoutes[[StageCodes]:[RouteID]],6,FALSE))), "R")</f>
        <v>O</v>
      </c>
      <c r="AF3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3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3675" spans="3:33">
      <c r="O3675" s="171" t="s">
        <v>1890</v>
      </c>
      <c r="T3675" s="173" t="s">
        <v>885</v>
      </c>
      <c r="U3675" t="str">
        <f t="shared" si="228"/>
        <v>MARGAO-CANSAULIM</v>
      </c>
      <c r="V3675" s="163">
        <v>0.59722222222222221</v>
      </c>
      <c r="AA3675" s="165" t="str">
        <f t="shared" si="229"/>
        <v/>
      </c>
      <c r="AB3675" t="str">
        <f t="shared" si="230"/>
        <v>MRG</v>
      </c>
      <c r="AC3675" t="str">
        <f t="shared" si="231"/>
        <v>GA09U-0575</v>
      </c>
      <c r="AD3675" t="str">
        <f>_xlfn.IFNA(VLOOKUP(PrivateSchedule[[#This Row],[ow]],RTARoutes[[StageCodes]:[RouteID]],6,FALSE), VLOOKUP(PrivateSchedule[[#This Row],[re]],RTARoutes[[StageCodes]:[RouteID]],6,FALSE))</f>
        <v>PVT111</v>
      </c>
      <c r="AE3675" t="str" cm="1">
        <f t="array" ref="AE3675">_xlfn.IFS( NOT(ISNA(VLOOKUP(PrivateSchedule[[#This Row],[ow]],RTARoutes[[StageCodes]:[RouteID]],6,FALSE))), "O",  NOT(ISNA(VLOOKUP(PrivateSchedule[[#This Row],[re]],RTARoutes[[StageCodes]:[RouteID]],6,FALSE))), "R")</f>
        <v>R</v>
      </c>
      <c r="AF3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3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3676" spans="3:33">
      <c r="O3676" s="171" t="s">
        <v>885</v>
      </c>
      <c r="T3676" s="173" t="s">
        <v>1890</v>
      </c>
      <c r="U3676" t="str">
        <f t="shared" si="228"/>
        <v>CANSAULIM-MARGAO</v>
      </c>
      <c r="V3676" s="163">
        <v>0.64236111111111116</v>
      </c>
      <c r="AA3676" s="165" t="str">
        <f t="shared" si="229"/>
        <v/>
      </c>
      <c r="AB3676" t="str">
        <f t="shared" si="230"/>
        <v>MRG</v>
      </c>
      <c r="AC3676" t="str">
        <f t="shared" si="231"/>
        <v>GA09U-0575</v>
      </c>
      <c r="AD3676" t="str">
        <f>_xlfn.IFNA(VLOOKUP(PrivateSchedule[[#This Row],[ow]],RTARoutes[[StageCodes]:[RouteID]],6,FALSE), VLOOKUP(PrivateSchedule[[#This Row],[re]],RTARoutes[[StageCodes]:[RouteID]],6,FALSE))</f>
        <v>PVT111</v>
      </c>
      <c r="AE3676" t="str" cm="1">
        <f t="array" ref="AE3676">_xlfn.IFS( NOT(ISNA(VLOOKUP(PrivateSchedule[[#This Row],[ow]],RTARoutes[[StageCodes]:[RouteID]],6,FALSE))), "O",  NOT(ISNA(VLOOKUP(PrivateSchedule[[#This Row],[re]],RTARoutes[[StageCodes]:[RouteID]],6,FALSE))), "R")</f>
        <v>O</v>
      </c>
      <c r="AF3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3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3677" spans="3:33">
      <c r="O3677" s="171" t="s">
        <v>1890</v>
      </c>
      <c r="T3677" s="173" t="s">
        <v>885</v>
      </c>
      <c r="U3677" t="str">
        <f t="shared" si="228"/>
        <v>MARGAO-CANSAULIM</v>
      </c>
      <c r="V3677" s="163">
        <v>0.73263888888888884</v>
      </c>
      <c r="AA3677" s="165" t="str">
        <f t="shared" si="229"/>
        <v/>
      </c>
      <c r="AB3677" t="str">
        <f t="shared" si="230"/>
        <v>MRG</v>
      </c>
      <c r="AC3677" t="str">
        <f t="shared" si="231"/>
        <v>GA09U-0575</v>
      </c>
      <c r="AD3677" t="str">
        <f>_xlfn.IFNA(VLOOKUP(PrivateSchedule[[#This Row],[ow]],RTARoutes[[StageCodes]:[RouteID]],6,FALSE), VLOOKUP(PrivateSchedule[[#This Row],[re]],RTARoutes[[StageCodes]:[RouteID]],6,FALSE))</f>
        <v>PVT111</v>
      </c>
      <c r="AE3677" t="str" cm="1">
        <f t="array" ref="AE3677">_xlfn.IFS( NOT(ISNA(VLOOKUP(PrivateSchedule[[#This Row],[ow]],RTARoutes[[StageCodes]:[RouteID]],6,FALSE))), "O",  NOT(ISNA(VLOOKUP(PrivateSchedule[[#This Row],[re]],RTARoutes[[StageCodes]:[RouteID]],6,FALSE))), "R")</f>
        <v>R</v>
      </c>
      <c r="AF3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3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3678" spans="3:33">
      <c r="O3678" s="171" t="s">
        <v>885</v>
      </c>
      <c r="T3678" s="173" t="s">
        <v>1890</v>
      </c>
      <c r="U3678" t="str">
        <f t="shared" si="228"/>
        <v>CANSAULIM-MARGAO</v>
      </c>
      <c r="V3678" s="163">
        <v>0.76388888888888884</v>
      </c>
      <c r="AA3678" s="165" t="str">
        <f t="shared" si="229"/>
        <v/>
      </c>
      <c r="AB3678" t="str">
        <f t="shared" si="230"/>
        <v>MRG</v>
      </c>
      <c r="AC3678" t="str">
        <f t="shared" si="231"/>
        <v>GA09U-0575</v>
      </c>
      <c r="AD3678" t="str">
        <f>_xlfn.IFNA(VLOOKUP(PrivateSchedule[[#This Row],[ow]],RTARoutes[[StageCodes]:[RouteID]],6,FALSE), VLOOKUP(PrivateSchedule[[#This Row],[re]],RTARoutes[[StageCodes]:[RouteID]],6,FALSE))</f>
        <v>PVT111</v>
      </c>
      <c r="AE3678" t="str" cm="1">
        <f t="array" ref="AE3678">_xlfn.IFS( NOT(ISNA(VLOOKUP(PrivateSchedule[[#This Row],[ow]],RTARoutes[[StageCodes]:[RouteID]],6,FALSE))), "O",  NOT(ISNA(VLOOKUP(PrivateSchedule[[#This Row],[re]],RTARoutes[[StageCodes]:[RouteID]],6,FALSE))), "R")</f>
        <v>O</v>
      </c>
      <c r="AF3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CNS-*MRG</v>
      </c>
      <c r="AG3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MRG-*CNS</v>
      </c>
    </row>
    <row r="3679" spans="3:33">
      <c r="O3679" s="171" t="s">
        <v>1890</v>
      </c>
      <c r="T3679" s="173" t="s">
        <v>885</v>
      </c>
      <c r="U3679" t="str">
        <f t="shared" si="228"/>
        <v>MARGAO-CANSAULIM</v>
      </c>
      <c r="V3679" s="163">
        <v>0.80555555555555558</v>
      </c>
      <c r="AA3679" s="165" t="str">
        <f t="shared" si="229"/>
        <v/>
      </c>
      <c r="AB3679" t="str">
        <f t="shared" si="230"/>
        <v>MRG</v>
      </c>
      <c r="AC3679" t="str">
        <f t="shared" si="231"/>
        <v>GA09U-0575</v>
      </c>
      <c r="AD3679" t="str">
        <f>_xlfn.IFNA(VLOOKUP(PrivateSchedule[[#This Row],[ow]],RTARoutes[[StageCodes]:[RouteID]],6,FALSE), VLOOKUP(PrivateSchedule[[#This Row],[re]],RTARoutes[[StageCodes]:[RouteID]],6,FALSE))</f>
        <v>PVT111</v>
      </c>
      <c r="AE3679" t="str" cm="1">
        <f t="array" ref="AE3679">_xlfn.IFS( NOT(ISNA(VLOOKUP(PrivateSchedule[[#This Row],[ow]],RTARoutes[[StageCodes]:[RouteID]],6,FALSE))), "O",  NOT(ISNA(VLOOKUP(PrivateSchedule[[#This Row],[re]],RTARoutes[[StageCodes]:[RouteID]],6,FALSE))), "R")</f>
        <v>R</v>
      </c>
      <c r="AF3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MRG-*CNS</v>
      </c>
      <c r="AG3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CNS-*MRG</v>
      </c>
    </row>
    <row r="3680" spans="3:33">
      <c r="C3680" s="172" t="s">
        <v>4741</v>
      </c>
      <c r="F3680" s="177">
        <v>42489</v>
      </c>
      <c r="J3680" s="171" t="s">
        <v>4742</v>
      </c>
      <c r="L3680" s="172" t="s">
        <v>4743</v>
      </c>
      <c r="M3680" s="198">
        <v>19</v>
      </c>
      <c r="O3680" s="171" t="s">
        <v>1023</v>
      </c>
      <c r="P3680" s="172" t="s">
        <v>1804</v>
      </c>
      <c r="T3680" s="173" t="s">
        <v>1890</v>
      </c>
      <c r="U3680" t="str">
        <f t="shared" si="228"/>
        <v>Cortalim-LOTULIM-MARGAO</v>
      </c>
      <c r="V3680" s="163">
        <v>0.25</v>
      </c>
      <c r="AA3680" s="165" t="str">
        <f t="shared" si="229"/>
        <v/>
      </c>
      <c r="AB3680" t="str">
        <f t="shared" si="230"/>
        <v>MRG</v>
      </c>
      <c r="AC3680" t="str">
        <f t="shared" si="231"/>
        <v>GA09U-0575</v>
      </c>
      <c r="AD3680" t="str">
        <f>_xlfn.IFNA(VLOOKUP(PrivateSchedule[[#This Row],[ow]],RTARoutes[[StageCodes]:[RouteID]],6,FALSE), VLOOKUP(PrivateSchedule[[#This Row],[re]],RTARoutes[[StageCodes]:[RouteID]],6,FALSE))</f>
        <v>PVT116</v>
      </c>
      <c r="AE3680" t="str" cm="1">
        <f t="array" ref="AE3680">_xlfn.IFS( NOT(ISNA(VLOOKUP(PrivateSchedule[[#This Row],[ow]],RTARoutes[[StageCodes]:[RouteID]],6,FALSE))), "O",  NOT(ISNA(VLOOKUP(PrivateSchedule[[#This Row],[re]],RTARoutes[[StageCodes]:[RouteID]],6,FALSE))), "R")</f>
        <v>O</v>
      </c>
      <c r="AF3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CRT-*LTM-*MRG</v>
      </c>
      <c r="AG3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MRG-*LTM-*CRT</v>
      </c>
    </row>
    <row r="3681" spans="3:33">
      <c r="O3681" s="171" t="s">
        <v>1890</v>
      </c>
      <c r="T3681" s="173" t="s">
        <v>2463</v>
      </c>
      <c r="U3681" t="str">
        <f t="shared" si="228"/>
        <v>MARGAO-RASSAIM DOK</v>
      </c>
      <c r="V3681" s="163">
        <v>0.27777777777777779</v>
      </c>
      <c r="AA3681" s="165" t="str">
        <f t="shared" si="229"/>
        <v/>
      </c>
      <c r="AB3681" t="str">
        <f t="shared" si="230"/>
        <v>MRG</v>
      </c>
      <c r="AC3681" t="str">
        <f t="shared" si="231"/>
        <v>GA09U-0575</v>
      </c>
      <c r="AD3681" t="str">
        <f>_xlfn.IFNA(VLOOKUP(PrivateSchedule[[#This Row],[ow]],RTARoutes[[StageCodes]:[RouteID]],6,FALSE), VLOOKUP(PrivateSchedule[[#This Row],[re]],RTARoutes[[StageCodes]:[RouteID]],6,FALSE))</f>
        <v>PVT326</v>
      </c>
      <c r="AE3681" t="str" cm="1">
        <f t="array" ref="AE3681">_xlfn.IFS( NOT(ISNA(VLOOKUP(PrivateSchedule[[#This Row],[ow]],RTARoutes[[StageCodes]:[RouteID]],6,FALSE))), "O",  NOT(ISNA(VLOOKUP(PrivateSchedule[[#This Row],[re]],RTARoutes[[StageCodes]:[RouteID]],6,FALSE))), "R")</f>
        <v>O</v>
      </c>
      <c r="AF3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MRG-*RDK</v>
      </c>
      <c r="AG3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RDK-*MRG</v>
      </c>
    </row>
    <row r="3682" spans="3:33">
      <c r="O3682" s="171" t="s">
        <v>2463</v>
      </c>
      <c r="P3682" s="172" t="s">
        <v>3555</v>
      </c>
      <c r="T3682" s="173" t="s">
        <v>1890</v>
      </c>
      <c r="U3682" t="str">
        <f t="shared" si="228"/>
        <v>RASSAIM DOK-Devoti-MARGAO</v>
      </c>
      <c r="V3682" s="163">
        <v>0.31944444444444442</v>
      </c>
      <c r="AA3682" s="165" t="str">
        <f t="shared" si="229"/>
        <v/>
      </c>
      <c r="AB3682" t="str">
        <f t="shared" si="230"/>
        <v>MRG</v>
      </c>
      <c r="AC3682" t="str">
        <f t="shared" si="231"/>
        <v>GA09U-0575</v>
      </c>
      <c r="AD3682" t="e">
        <f>_xlfn.IFNA(VLOOKUP(PrivateSchedule[[#This Row],[ow]],RTARoutes[[StageCodes]:[RouteID]],6,FALSE), VLOOKUP(PrivateSchedule[[#This Row],[re]],RTARoutes[[StageCodes]:[RouteID]],6,FALSE))</f>
        <v>#N/A</v>
      </c>
      <c r="AE3682" t="e" cm="1">
        <f t="array" ref="AE3682">_xlfn.IFS( NOT(ISNA(VLOOKUP(PrivateSchedule[[#This Row],[ow]],RTARoutes[[StageCodes]:[RouteID]],6,FALSE))), "O",  NOT(ISNA(VLOOKUP(PrivateSchedule[[#This Row],[re]],RTARoutes[[StageCodes]:[RouteID]],6,FALSE))), "R")</f>
        <v>#N/A</v>
      </c>
      <c r="AF3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RDK-*DET-*MRG</v>
      </c>
      <c r="AG3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MRG-*DET-*RDK</v>
      </c>
    </row>
    <row r="3683" spans="3:33">
      <c r="O3683" s="171" t="s">
        <v>1890</v>
      </c>
      <c r="T3683" s="173" t="s">
        <v>2374</v>
      </c>
      <c r="U3683" t="str">
        <f t="shared" si="228"/>
        <v>MARGAO-PONDA</v>
      </c>
      <c r="V3683" s="163">
        <v>0.3611111111111111</v>
      </c>
      <c r="AA3683" s="165" t="str">
        <f t="shared" si="229"/>
        <v/>
      </c>
      <c r="AB3683" t="str">
        <f t="shared" si="230"/>
        <v>MRG</v>
      </c>
      <c r="AC3683" t="str">
        <f t="shared" si="231"/>
        <v>GA09U-0575</v>
      </c>
      <c r="AD3683" t="str">
        <f>_xlfn.IFNA(VLOOKUP(PrivateSchedule[[#This Row],[ow]],RTARoutes[[StageCodes]:[RouteID]],6,FALSE), VLOOKUP(PrivateSchedule[[#This Row],[re]],RTARoutes[[StageCodes]:[RouteID]],6,FALSE))</f>
        <v>PVT319</v>
      </c>
      <c r="AE3683" t="str" cm="1">
        <f t="array" ref="AE3683">_xlfn.IFS( NOT(ISNA(VLOOKUP(PrivateSchedule[[#This Row],[ow]],RTARoutes[[StageCodes]:[RouteID]],6,FALSE))), "O",  NOT(ISNA(VLOOKUP(PrivateSchedule[[#This Row],[re]],RTARoutes[[StageCodes]:[RouteID]],6,FALSE))), "R")</f>
        <v>O</v>
      </c>
      <c r="AF3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3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3684" spans="3:33">
      <c r="O3684" s="171" t="s">
        <v>2374</v>
      </c>
      <c r="T3684" s="173" t="s">
        <v>1890</v>
      </c>
      <c r="U3684" t="str">
        <f t="shared" si="228"/>
        <v>PONDA-MARGAO</v>
      </c>
      <c r="V3684" s="163">
        <v>0.40277777777777779</v>
      </c>
      <c r="AA3684" s="165" t="str">
        <f t="shared" si="229"/>
        <v/>
      </c>
      <c r="AB3684" t="str">
        <f t="shared" si="230"/>
        <v>MRG</v>
      </c>
      <c r="AC3684" t="str">
        <f t="shared" si="231"/>
        <v>GA09U-0575</v>
      </c>
      <c r="AD3684" t="str">
        <f>_xlfn.IFNA(VLOOKUP(PrivateSchedule[[#This Row],[ow]],RTARoutes[[StageCodes]:[RouteID]],6,FALSE), VLOOKUP(PrivateSchedule[[#This Row],[re]],RTARoutes[[StageCodes]:[RouteID]],6,FALSE))</f>
        <v>PVT319</v>
      </c>
      <c r="AE3684" t="str" cm="1">
        <f t="array" ref="AE3684">_xlfn.IFS( NOT(ISNA(VLOOKUP(PrivateSchedule[[#This Row],[ow]],RTARoutes[[StageCodes]:[RouteID]],6,FALSE))), "O",  NOT(ISNA(VLOOKUP(PrivateSchedule[[#This Row],[re]],RTARoutes[[StageCodes]:[RouteID]],6,FALSE))), "R")</f>
        <v>R</v>
      </c>
      <c r="AF3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3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3685" spans="3:33">
      <c r="O3685" s="171" t="s">
        <v>1890</v>
      </c>
      <c r="T3685" s="173" t="s">
        <v>1023</v>
      </c>
      <c r="U3685" t="str">
        <f t="shared" si="228"/>
        <v>MARGAO-Cortalim</v>
      </c>
      <c r="V3685" s="163">
        <v>0.46527777777777779</v>
      </c>
      <c r="AA3685" s="165" t="str">
        <f t="shared" si="229"/>
        <v/>
      </c>
      <c r="AB3685" t="str">
        <f t="shared" si="230"/>
        <v>MRG</v>
      </c>
      <c r="AC3685" t="str">
        <f t="shared" si="231"/>
        <v>GA09U-0575</v>
      </c>
      <c r="AD3685" t="str">
        <f>_xlfn.IFNA(VLOOKUP(PrivateSchedule[[#This Row],[ow]],RTARoutes[[StageCodes]:[RouteID]],6,FALSE), VLOOKUP(PrivateSchedule[[#This Row],[re]],RTARoutes[[StageCodes]:[RouteID]],6,FALSE))</f>
        <v>PVT117</v>
      </c>
      <c r="AE3685" t="str" cm="1">
        <f t="array" ref="AE3685">_xlfn.IFS( NOT(ISNA(VLOOKUP(PrivateSchedule[[#This Row],[ow]],RTARoutes[[StageCodes]:[RouteID]],6,FALSE))), "O",  NOT(ISNA(VLOOKUP(PrivateSchedule[[#This Row],[re]],RTARoutes[[StageCodes]:[RouteID]],6,FALSE))), "R")</f>
        <v>O</v>
      </c>
      <c r="AF3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686" spans="3:33">
      <c r="O3686" s="171" t="s">
        <v>1023</v>
      </c>
      <c r="T3686" s="173" t="s">
        <v>2463</v>
      </c>
      <c r="U3686" t="str">
        <f t="shared" si="228"/>
        <v>Cortalim-RASSAIM DOK</v>
      </c>
      <c r="V3686" s="163">
        <v>0.57638888888888884</v>
      </c>
      <c r="AA3686" s="165" t="str">
        <f t="shared" si="229"/>
        <v/>
      </c>
      <c r="AB3686" t="str">
        <f t="shared" si="230"/>
        <v>MRG</v>
      </c>
      <c r="AC3686" t="str">
        <f t="shared" si="231"/>
        <v>GA09U-0575</v>
      </c>
      <c r="AD3686" t="str">
        <f>_xlfn.IFNA(VLOOKUP(PrivateSchedule[[#This Row],[ow]],RTARoutes[[StageCodes]:[RouteID]],6,FALSE), VLOOKUP(PrivateSchedule[[#This Row],[re]],RTARoutes[[StageCodes]:[RouteID]],6,FALSE))</f>
        <v>PVT119</v>
      </c>
      <c r="AE3686" t="str" cm="1">
        <f t="array" ref="AE3686">_xlfn.IFS( NOT(ISNA(VLOOKUP(PrivateSchedule[[#This Row],[ow]],RTARoutes[[StageCodes]:[RouteID]],6,FALSE))), "O",  NOT(ISNA(VLOOKUP(PrivateSchedule[[#This Row],[re]],RTARoutes[[StageCodes]:[RouteID]],6,FALSE))), "R")</f>
        <v>O</v>
      </c>
      <c r="AF3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CRT-*RDK</v>
      </c>
      <c r="AG3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RDK-*CRT</v>
      </c>
    </row>
    <row r="3687" spans="3:33">
      <c r="O3687" s="171" t="s">
        <v>2463</v>
      </c>
      <c r="T3687" s="173" t="s">
        <v>1890</v>
      </c>
      <c r="U3687" t="str">
        <f t="shared" si="228"/>
        <v>RASSAIM DOK-MARGAO</v>
      </c>
      <c r="V3687" s="163">
        <v>0.59027777777777779</v>
      </c>
      <c r="AA3687" s="165" t="str">
        <f t="shared" si="229"/>
        <v/>
      </c>
      <c r="AB3687" t="str">
        <f t="shared" si="230"/>
        <v>MRG</v>
      </c>
      <c r="AC3687" t="str">
        <f t="shared" si="231"/>
        <v>GA09U-0575</v>
      </c>
      <c r="AD3687" t="str">
        <f>_xlfn.IFNA(VLOOKUP(PrivateSchedule[[#This Row],[ow]],RTARoutes[[StageCodes]:[RouteID]],6,FALSE), VLOOKUP(PrivateSchedule[[#This Row],[re]],RTARoutes[[StageCodes]:[RouteID]],6,FALSE))</f>
        <v>PVT326</v>
      </c>
      <c r="AE3687" t="str" cm="1">
        <f t="array" ref="AE3687">_xlfn.IFS( NOT(ISNA(VLOOKUP(PrivateSchedule[[#This Row],[ow]],RTARoutes[[StageCodes]:[RouteID]],6,FALSE))), "O",  NOT(ISNA(VLOOKUP(PrivateSchedule[[#This Row],[re]],RTARoutes[[StageCodes]:[RouteID]],6,FALSE))), "R")</f>
        <v>R</v>
      </c>
      <c r="AF3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3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3688" spans="3:33">
      <c r="O3688" s="171" t="s">
        <v>1890</v>
      </c>
      <c r="T3688" s="173" t="s">
        <v>1023</v>
      </c>
      <c r="U3688" t="str">
        <f t="shared" si="228"/>
        <v>MARGAO-Cortalim</v>
      </c>
      <c r="V3688" s="163">
        <v>0.625</v>
      </c>
      <c r="AA3688" s="165" t="str">
        <f t="shared" si="229"/>
        <v/>
      </c>
      <c r="AB3688" t="str">
        <f t="shared" si="230"/>
        <v>MRG</v>
      </c>
      <c r="AC3688" t="str">
        <f t="shared" si="231"/>
        <v>GA09U-0575</v>
      </c>
      <c r="AD3688" t="str">
        <f>_xlfn.IFNA(VLOOKUP(PrivateSchedule[[#This Row],[ow]],RTARoutes[[StageCodes]:[RouteID]],6,FALSE), VLOOKUP(PrivateSchedule[[#This Row],[re]],RTARoutes[[StageCodes]:[RouteID]],6,FALSE))</f>
        <v>PVT117</v>
      </c>
      <c r="AE3688" t="str" cm="1">
        <f t="array" ref="AE3688">_xlfn.IFS( NOT(ISNA(VLOOKUP(PrivateSchedule[[#This Row],[ow]],RTARoutes[[StageCodes]:[RouteID]],6,FALSE))), "O",  NOT(ISNA(VLOOKUP(PrivateSchedule[[#This Row],[re]],RTARoutes[[StageCodes]:[RouteID]],6,FALSE))), "R")</f>
        <v>O</v>
      </c>
      <c r="AF3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689" spans="3:33">
      <c r="O3689" s="171" t="s">
        <v>1023</v>
      </c>
      <c r="T3689" s="173" t="s">
        <v>2374</v>
      </c>
      <c r="U3689" t="str">
        <f t="shared" si="228"/>
        <v>Cortalim-PONDA</v>
      </c>
      <c r="V3689" s="163">
        <v>0.73958333333333337</v>
      </c>
      <c r="AA3689" s="165" t="str">
        <f t="shared" si="229"/>
        <v/>
      </c>
      <c r="AB3689" t="str">
        <f t="shared" si="230"/>
        <v>MRG</v>
      </c>
      <c r="AC3689" t="str">
        <f t="shared" si="231"/>
        <v>GA09U-0575</v>
      </c>
      <c r="AD3689" t="str">
        <f>_xlfn.IFNA(VLOOKUP(PrivateSchedule[[#This Row],[ow]],RTARoutes[[StageCodes]:[RouteID]],6,FALSE), VLOOKUP(PrivateSchedule[[#This Row],[re]],RTARoutes[[StageCodes]:[RouteID]],6,FALSE))</f>
        <v>PVT118</v>
      </c>
      <c r="AE3689" t="str" cm="1">
        <f t="array" ref="AE3689">_xlfn.IFS( NOT(ISNA(VLOOKUP(PrivateSchedule[[#This Row],[ow]],RTARoutes[[StageCodes]:[RouteID]],6,FALSE))), "O",  NOT(ISNA(VLOOKUP(PrivateSchedule[[#This Row],[re]],RTARoutes[[StageCodes]:[RouteID]],6,FALSE))), "R")</f>
        <v>O</v>
      </c>
      <c r="AF3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CRT-*PND</v>
      </c>
      <c r="AG3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PND-*CRT</v>
      </c>
    </row>
    <row r="3690" spans="3:33">
      <c r="O3690" s="171" t="s">
        <v>2374</v>
      </c>
      <c r="T3690" s="173" t="s">
        <v>1890</v>
      </c>
      <c r="U3690" t="str">
        <f t="shared" si="228"/>
        <v>PONDA-MARGAO</v>
      </c>
      <c r="V3690" s="163">
        <v>0.78819444444444442</v>
      </c>
      <c r="AA3690" s="165" t="str">
        <f t="shared" si="229"/>
        <v/>
      </c>
      <c r="AB3690" t="str">
        <f t="shared" si="230"/>
        <v>MRG</v>
      </c>
      <c r="AC3690" t="str">
        <f t="shared" si="231"/>
        <v>GA09U-0575</v>
      </c>
      <c r="AD3690" t="str">
        <f>_xlfn.IFNA(VLOOKUP(PrivateSchedule[[#This Row],[ow]],RTARoutes[[StageCodes]:[RouteID]],6,FALSE), VLOOKUP(PrivateSchedule[[#This Row],[re]],RTARoutes[[StageCodes]:[RouteID]],6,FALSE))</f>
        <v>PVT319</v>
      </c>
      <c r="AE3690" t="str" cm="1">
        <f t="array" ref="AE3690">_xlfn.IFS( NOT(ISNA(VLOOKUP(PrivateSchedule[[#This Row],[ow]],RTARoutes[[StageCodes]:[RouteID]],6,FALSE))), "O",  NOT(ISNA(VLOOKUP(PrivateSchedule[[#This Row],[re]],RTARoutes[[StageCodes]:[RouteID]],6,FALSE))), "R")</f>
        <v>R</v>
      </c>
      <c r="AF3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3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3691" spans="3:33">
      <c r="O3691" s="171" t="s">
        <v>1890</v>
      </c>
      <c r="P3691" s="172" t="s">
        <v>1804</v>
      </c>
      <c r="T3691" s="173" t="s">
        <v>1023</v>
      </c>
      <c r="U3691" t="str">
        <f t="shared" si="228"/>
        <v>MARGAO-LOTULIM-Cortalim</v>
      </c>
      <c r="V3691" s="163">
        <v>0.83333333333333337</v>
      </c>
      <c r="AA3691" s="165" t="str">
        <f t="shared" si="229"/>
        <v/>
      </c>
      <c r="AB3691" t="str">
        <f t="shared" si="230"/>
        <v>MRG</v>
      </c>
      <c r="AC3691" t="str">
        <f t="shared" si="231"/>
        <v>GA09U-0575</v>
      </c>
      <c r="AD3691" t="str">
        <f>_xlfn.IFNA(VLOOKUP(PrivateSchedule[[#This Row],[ow]],RTARoutes[[StageCodes]:[RouteID]],6,FALSE), VLOOKUP(PrivateSchedule[[#This Row],[re]],RTARoutes[[StageCodes]:[RouteID]],6,FALSE))</f>
        <v>PVT116</v>
      </c>
      <c r="AE3691" t="str" cm="1">
        <f t="array" ref="AE3691">_xlfn.IFS( NOT(ISNA(VLOOKUP(PrivateSchedule[[#This Row],[ow]],RTARoutes[[StageCodes]:[RouteID]],6,FALSE))), "O",  NOT(ISNA(VLOOKUP(PrivateSchedule[[#This Row],[re]],RTARoutes[[StageCodes]:[RouteID]],6,FALSE))), "R")</f>
        <v>R</v>
      </c>
      <c r="AF3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MRG-*LTM-*CRT</v>
      </c>
      <c r="AG3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CRT-*LTM-*MRG</v>
      </c>
    </row>
    <row r="3692" spans="3:33">
      <c r="C3692" s="172" t="s">
        <v>4744</v>
      </c>
      <c r="J3692" s="171" t="s">
        <v>4745</v>
      </c>
      <c r="O3692" s="171" t="s">
        <v>1023</v>
      </c>
      <c r="P3692" s="172" t="s">
        <v>1804</v>
      </c>
      <c r="T3692" s="173" t="s">
        <v>1890</v>
      </c>
      <c r="U3692" t="str">
        <f t="shared" si="228"/>
        <v>Cortalim-LOTULIM-MARGAO</v>
      </c>
      <c r="V3692" s="163">
        <v>0.21875</v>
      </c>
      <c r="AA3692" s="165" t="str">
        <f t="shared" si="229"/>
        <v/>
      </c>
      <c r="AB3692" t="str">
        <f t="shared" si="230"/>
        <v>MRG</v>
      </c>
      <c r="AC3692" t="str">
        <f t="shared" si="231"/>
        <v>GA09U-0575</v>
      </c>
      <c r="AD3692" t="str">
        <f>_xlfn.IFNA(VLOOKUP(PrivateSchedule[[#This Row],[ow]],RTARoutes[[StageCodes]:[RouteID]],6,FALSE), VLOOKUP(PrivateSchedule[[#This Row],[re]],RTARoutes[[StageCodes]:[RouteID]],6,FALSE))</f>
        <v>PVT116</v>
      </c>
      <c r="AE3692" t="str" cm="1">
        <f t="array" ref="AE3692">_xlfn.IFS( NOT(ISNA(VLOOKUP(PrivateSchedule[[#This Row],[ow]],RTARoutes[[StageCodes]:[RouteID]],6,FALSE))), "O",  NOT(ISNA(VLOOKUP(PrivateSchedule[[#This Row],[re]],RTARoutes[[StageCodes]:[RouteID]],6,FALSE))), "R")</f>
        <v>O</v>
      </c>
      <c r="AF3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CRT-*LTM-*MRG</v>
      </c>
      <c r="AG3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MRG-*LTM-*CRT</v>
      </c>
    </row>
    <row r="3693" spans="3:33">
      <c r="O3693" s="171" t="s">
        <v>1890</v>
      </c>
      <c r="P3693" s="172" t="s">
        <v>1804</v>
      </c>
      <c r="T3693" s="173" t="s">
        <v>2924</v>
      </c>
      <c r="U3693" t="str">
        <f t="shared" si="228"/>
        <v>MARGAO-LOTULIM-TITAN</v>
      </c>
      <c r="V3693" s="163">
        <v>0.30555555555555558</v>
      </c>
      <c r="AA3693" s="165" t="str">
        <f t="shared" si="229"/>
        <v/>
      </c>
      <c r="AB3693" t="str">
        <f t="shared" si="230"/>
        <v>MRG</v>
      </c>
      <c r="AC3693" t="str">
        <f t="shared" si="231"/>
        <v>GA09U-0575</v>
      </c>
      <c r="AD3693" t="str">
        <f>_xlfn.IFNA(VLOOKUP(PrivateSchedule[[#This Row],[ow]],RTARoutes[[StageCodes]:[RouteID]],6,FALSE), VLOOKUP(PrivateSchedule[[#This Row],[re]],RTARoutes[[StageCodes]:[RouteID]],6,FALSE))</f>
        <v>PVT313</v>
      </c>
      <c r="AE3693" t="str" cm="1">
        <f t="array" ref="AE3693">_xlfn.IFS( NOT(ISNA(VLOOKUP(PrivateSchedule[[#This Row],[ow]],RTARoutes[[StageCodes]:[RouteID]],6,FALSE))), "O",  NOT(ISNA(VLOOKUP(PrivateSchedule[[#This Row],[re]],RTARoutes[[StageCodes]:[RouteID]],6,FALSE))), "R")</f>
        <v>O</v>
      </c>
      <c r="AF3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MRG-*LTM-*TTN</v>
      </c>
      <c r="AG3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TTN-*LTM-*MRG</v>
      </c>
    </row>
    <row r="3694" spans="3:33">
      <c r="O3694" s="171" t="s">
        <v>2924</v>
      </c>
      <c r="T3694" s="173" t="s">
        <v>2374</v>
      </c>
      <c r="U3694" t="str">
        <f t="shared" si="228"/>
        <v>TITAN-PONDA</v>
      </c>
      <c r="V3694" s="163">
        <v>0.73958333333333337</v>
      </c>
      <c r="AA3694" s="165" t="str">
        <f t="shared" si="229"/>
        <v/>
      </c>
      <c r="AB3694" t="str">
        <f t="shared" si="230"/>
        <v>MRG</v>
      </c>
      <c r="AC3694" t="str">
        <f t="shared" si="231"/>
        <v>GA09U-0575</v>
      </c>
      <c r="AD3694" t="e">
        <f>_xlfn.IFNA(VLOOKUP(PrivateSchedule[[#This Row],[ow]],RTARoutes[[StageCodes]:[RouteID]],6,FALSE), VLOOKUP(PrivateSchedule[[#This Row],[re]],RTARoutes[[StageCodes]:[RouteID]],6,FALSE))</f>
        <v>#N/A</v>
      </c>
      <c r="AE3694" t="e" cm="1">
        <f t="array" ref="AE3694">_xlfn.IFS( NOT(ISNA(VLOOKUP(PrivateSchedule[[#This Row],[ow]],RTARoutes[[StageCodes]:[RouteID]],6,FALSE))), "O",  NOT(ISNA(VLOOKUP(PrivateSchedule[[#This Row],[re]],RTARoutes[[StageCodes]:[RouteID]],6,FALSE))), "R")</f>
        <v>#N/A</v>
      </c>
      <c r="AF3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TTN-*PND</v>
      </c>
      <c r="AG3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PND-*TTN</v>
      </c>
    </row>
    <row r="3695" spans="3:33">
      <c r="O3695" s="171" t="s">
        <v>2374</v>
      </c>
      <c r="P3695" s="172" t="s">
        <v>1804</v>
      </c>
      <c r="T3695" s="173" t="s">
        <v>1023</v>
      </c>
      <c r="U3695" t="str">
        <f t="shared" si="228"/>
        <v>PONDA-LOTULIM-Cortalim</v>
      </c>
      <c r="V3695" s="163">
        <v>0.78125</v>
      </c>
      <c r="AA3695" s="165" t="str">
        <f t="shared" si="229"/>
        <v/>
      </c>
      <c r="AB3695" t="str">
        <f t="shared" si="230"/>
        <v>MRG</v>
      </c>
      <c r="AC3695" t="str">
        <f t="shared" si="231"/>
        <v>GA09U-0575</v>
      </c>
      <c r="AD3695" t="e">
        <f>_xlfn.IFNA(VLOOKUP(PrivateSchedule[[#This Row],[ow]],RTARoutes[[StageCodes]:[RouteID]],6,FALSE), VLOOKUP(PrivateSchedule[[#This Row],[re]],RTARoutes[[StageCodes]:[RouteID]],6,FALSE))</f>
        <v>#N/A</v>
      </c>
      <c r="AE3695" t="e" cm="1">
        <f t="array" ref="AE3695">_xlfn.IFS( NOT(ISNA(VLOOKUP(PrivateSchedule[[#This Row],[ow]],RTARoutes[[StageCodes]:[RouteID]],6,FALSE))), "O",  NOT(ISNA(VLOOKUP(PrivateSchedule[[#This Row],[re]],RTARoutes[[StageCodes]:[RouteID]],6,FALSE))), "R")</f>
        <v>#N/A</v>
      </c>
      <c r="AF3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PND-*LTM-*CRT</v>
      </c>
      <c r="AG3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CRT-*LTM-*PND</v>
      </c>
    </row>
    <row r="3696" spans="3:33">
      <c r="C3696" s="172" t="s">
        <v>4746</v>
      </c>
      <c r="J3696" s="171" t="s">
        <v>4747</v>
      </c>
      <c r="O3696" s="171" t="s">
        <v>1023</v>
      </c>
      <c r="T3696" s="173" t="s">
        <v>1890</v>
      </c>
      <c r="U3696" t="str">
        <f t="shared" si="228"/>
        <v>Cortalim-MARGAO</v>
      </c>
      <c r="V3696" s="163">
        <v>0.29166666666666669</v>
      </c>
      <c r="AA3696" s="165" t="str">
        <f t="shared" si="229"/>
        <v/>
      </c>
      <c r="AB3696" t="str">
        <f t="shared" si="230"/>
        <v>MRG</v>
      </c>
      <c r="AC3696" t="str">
        <f t="shared" si="231"/>
        <v>GA09U-0575</v>
      </c>
      <c r="AD3696" t="str">
        <f>_xlfn.IFNA(VLOOKUP(PrivateSchedule[[#This Row],[ow]],RTARoutes[[StageCodes]:[RouteID]],6,FALSE), VLOOKUP(PrivateSchedule[[#This Row],[re]],RTARoutes[[StageCodes]:[RouteID]],6,FALSE))</f>
        <v>PVT116</v>
      </c>
      <c r="AE3696" t="str" cm="1">
        <f t="array" ref="AE3696">_xlfn.IFS( NOT(ISNA(VLOOKUP(PrivateSchedule[[#This Row],[ow]],RTARoutes[[StageCodes]:[RouteID]],6,FALSE))), "O",  NOT(ISNA(VLOOKUP(PrivateSchedule[[#This Row],[re]],RTARoutes[[StageCodes]:[RouteID]],6,FALSE))), "R")</f>
        <v>O</v>
      </c>
      <c r="AF3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697" spans="3:33">
      <c r="O3697" s="171" t="s">
        <v>1890</v>
      </c>
      <c r="T3697" s="173" t="s">
        <v>1023</v>
      </c>
      <c r="U3697" t="str">
        <f t="shared" si="228"/>
        <v>MARGAO-Cortalim</v>
      </c>
      <c r="V3697" s="163">
        <v>0.33680555555555558</v>
      </c>
      <c r="AA3697" s="165" t="str">
        <f t="shared" si="229"/>
        <v/>
      </c>
      <c r="AB3697" t="str">
        <f t="shared" si="230"/>
        <v>MRG</v>
      </c>
      <c r="AC3697" t="str">
        <f t="shared" si="231"/>
        <v>GA09U-0575</v>
      </c>
      <c r="AD3697" t="str">
        <f>_xlfn.IFNA(VLOOKUP(PrivateSchedule[[#This Row],[ow]],RTARoutes[[StageCodes]:[RouteID]],6,FALSE), VLOOKUP(PrivateSchedule[[#This Row],[re]],RTARoutes[[StageCodes]:[RouteID]],6,FALSE))</f>
        <v>PVT117</v>
      </c>
      <c r="AE3697" t="str" cm="1">
        <f t="array" ref="AE3697">_xlfn.IFS( NOT(ISNA(VLOOKUP(PrivateSchedule[[#This Row],[ow]],RTARoutes[[StageCodes]:[RouteID]],6,FALSE))), "O",  NOT(ISNA(VLOOKUP(PrivateSchedule[[#This Row],[re]],RTARoutes[[StageCodes]:[RouteID]],6,FALSE))), "R")</f>
        <v>O</v>
      </c>
      <c r="AF3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698" spans="3:33">
      <c r="O3698" s="171" t="s">
        <v>1023</v>
      </c>
      <c r="T3698" s="173" t="s">
        <v>1890</v>
      </c>
      <c r="U3698" t="str">
        <f t="shared" si="228"/>
        <v>Cortalim-MARGAO</v>
      </c>
      <c r="V3698" s="163">
        <v>0.35416666666666669</v>
      </c>
      <c r="AA3698" s="165" t="str">
        <f t="shared" si="229"/>
        <v/>
      </c>
      <c r="AB3698" t="str">
        <f t="shared" si="230"/>
        <v>MRG</v>
      </c>
      <c r="AC3698" t="str">
        <f t="shared" si="231"/>
        <v>GA09U-0575</v>
      </c>
      <c r="AD3698" t="str">
        <f>_xlfn.IFNA(VLOOKUP(PrivateSchedule[[#This Row],[ow]],RTARoutes[[StageCodes]:[RouteID]],6,FALSE), VLOOKUP(PrivateSchedule[[#This Row],[re]],RTARoutes[[StageCodes]:[RouteID]],6,FALSE))</f>
        <v>PVT116</v>
      </c>
      <c r="AE3698" t="str" cm="1">
        <f t="array" ref="AE3698">_xlfn.IFS( NOT(ISNA(VLOOKUP(PrivateSchedule[[#This Row],[ow]],RTARoutes[[StageCodes]:[RouteID]],6,FALSE))), "O",  NOT(ISNA(VLOOKUP(PrivateSchedule[[#This Row],[re]],RTARoutes[[StageCodes]:[RouteID]],6,FALSE))), "R")</f>
        <v>O</v>
      </c>
      <c r="AF3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699" spans="3:33">
      <c r="O3699" s="171" t="s">
        <v>1890</v>
      </c>
      <c r="T3699" s="173" t="s">
        <v>1023</v>
      </c>
      <c r="U3699" t="str">
        <f t="shared" si="228"/>
        <v>MARGAO-Cortalim</v>
      </c>
      <c r="V3699" s="163">
        <v>0.3923611111111111</v>
      </c>
      <c r="AA3699" s="165" t="str">
        <f t="shared" si="229"/>
        <v/>
      </c>
      <c r="AB3699" t="str">
        <f t="shared" si="230"/>
        <v>MRG</v>
      </c>
      <c r="AC3699" t="str">
        <f t="shared" si="231"/>
        <v>GA09U-0575</v>
      </c>
      <c r="AD3699" t="str">
        <f>_xlfn.IFNA(VLOOKUP(PrivateSchedule[[#This Row],[ow]],RTARoutes[[StageCodes]:[RouteID]],6,FALSE), VLOOKUP(PrivateSchedule[[#This Row],[re]],RTARoutes[[StageCodes]:[RouteID]],6,FALSE))</f>
        <v>PVT117</v>
      </c>
      <c r="AE3699" t="str" cm="1">
        <f t="array" ref="AE3699">_xlfn.IFS( NOT(ISNA(VLOOKUP(PrivateSchedule[[#This Row],[ow]],RTARoutes[[StageCodes]:[RouteID]],6,FALSE))), "O",  NOT(ISNA(VLOOKUP(PrivateSchedule[[#This Row],[re]],RTARoutes[[StageCodes]:[RouteID]],6,FALSE))), "R")</f>
        <v>O</v>
      </c>
      <c r="AF3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700" spans="3:33">
      <c r="O3700" s="171" t="s">
        <v>1023</v>
      </c>
      <c r="T3700" s="173" t="s">
        <v>1890</v>
      </c>
      <c r="U3700" t="str">
        <f t="shared" si="228"/>
        <v>Cortalim-MARGAO</v>
      </c>
      <c r="V3700" s="163">
        <v>0.42708333333333331</v>
      </c>
      <c r="AA3700" s="165" t="str">
        <f t="shared" si="229"/>
        <v/>
      </c>
      <c r="AB3700" t="str">
        <f t="shared" si="230"/>
        <v>MRG</v>
      </c>
      <c r="AC3700" t="str">
        <f t="shared" si="231"/>
        <v>GA09U-0575</v>
      </c>
      <c r="AD3700" t="str">
        <f>_xlfn.IFNA(VLOOKUP(PrivateSchedule[[#This Row],[ow]],RTARoutes[[StageCodes]:[RouteID]],6,FALSE), VLOOKUP(PrivateSchedule[[#This Row],[re]],RTARoutes[[StageCodes]:[RouteID]],6,FALSE))</f>
        <v>PVT116</v>
      </c>
      <c r="AE3700" t="str" cm="1">
        <f t="array" ref="AE3700">_xlfn.IFS( NOT(ISNA(VLOOKUP(PrivateSchedule[[#This Row],[ow]],RTARoutes[[StageCodes]:[RouteID]],6,FALSE))), "O",  NOT(ISNA(VLOOKUP(PrivateSchedule[[#This Row],[re]],RTARoutes[[StageCodes]:[RouteID]],6,FALSE))), "R")</f>
        <v>O</v>
      </c>
      <c r="AF3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701" spans="3:33">
      <c r="O3701" s="171" t="s">
        <v>1890</v>
      </c>
      <c r="T3701" s="173" t="s">
        <v>1023</v>
      </c>
      <c r="U3701" t="str">
        <f t="shared" si="228"/>
        <v>MARGAO-Cortalim</v>
      </c>
      <c r="V3701" s="163">
        <v>0.55208333333333337</v>
      </c>
      <c r="AA3701" s="165" t="str">
        <f t="shared" si="229"/>
        <v/>
      </c>
      <c r="AB3701" t="str">
        <f t="shared" si="230"/>
        <v>MRG</v>
      </c>
      <c r="AC3701" t="str">
        <f t="shared" si="231"/>
        <v>GA09U-0575</v>
      </c>
      <c r="AD3701" t="str">
        <f>_xlfn.IFNA(VLOOKUP(PrivateSchedule[[#This Row],[ow]],RTARoutes[[StageCodes]:[RouteID]],6,FALSE), VLOOKUP(PrivateSchedule[[#This Row],[re]],RTARoutes[[StageCodes]:[RouteID]],6,FALSE))</f>
        <v>PVT117</v>
      </c>
      <c r="AE3701" t="str" cm="1">
        <f t="array" ref="AE3701">_xlfn.IFS( NOT(ISNA(VLOOKUP(PrivateSchedule[[#This Row],[ow]],RTARoutes[[StageCodes]:[RouteID]],6,FALSE))), "O",  NOT(ISNA(VLOOKUP(PrivateSchedule[[#This Row],[re]],RTARoutes[[StageCodes]:[RouteID]],6,FALSE))), "R")</f>
        <v>O</v>
      </c>
      <c r="AF3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702" spans="3:33">
      <c r="O3702" s="171" t="s">
        <v>1023</v>
      </c>
      <c r="T3702" s="173" t="s">
        <v>1890</v>
      </c>
      <c r="U3702" t="str">
        <f t="shared" si="228"/>
        <v>Cortalim-MARGAO</v>
      </c>
      <c r="V3702" s="163">
        <v>0.58680555555555558</v>
      </c>
      <c r="AA3702" s="165" t="str">
        <f t="shared" si="229"/>
        <v/>
      </c>
      <c r="AB3702" t="str">
        <f t="shared" si="230"/>
        <v>MRG</v>
      </c>
      <c r="AC3702" t="str">
        <f t="shared" si="231"/>
        <v>GA09U-0575</v>
      </c>
      <c r="AD3702" t="str">
        <f>_xlfn.IFNA(VLOOKUP(PrivateSchedule[[#This Row],[ow]],RTARoutes[[StageCodes]:[RouteID]],6,FALSE), VLOOKUP(PrivateSchedule[[#This Row],[re]],RTARoutes[[StageCodes]:[RouteID]],6,FALSE))</f>
        <v>PVT116</v>
      </c>
      <c r="AE3702" t="str" cm="1">
        <f t="array" ref="AE3702">_xlfn.IFS( NOT(ISNA(VLOOKUP(PrivateSchedule[[#This Row],[ow]],RTARoutes[[StageCodes]:[RouteID]],6,FALSE))), "O",  NOT(ISNA(VLOOKUP(PrivateSchedule[[#This Row],[re]],RTARoutes[[StageCodes]:[RouteID]],6,FALSE))), "R")</f>
        <v>O</v>
      </c>
      <c r="AF3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703" spans="3:33">
      <c r="O3703" s="171" t="s">
        <v>1890</v>
      </c>
      <c r="T3703" s="173" t="s">
        <v>1023</v>
      </c>
      <c r="U3703" t="str">
        <f t="shared" si="228"/>
        <v>MARGAO-Cortalim</v>
      </c>
      <c r="V3703" s="163">
        <v>0.66666666666666663</v>
      </c>
      <c r="AA3703" s="165" t="str">
        <f t="shared" si="229"/>
        <v/>
      </c>
      <c r="AB3703" t="str">
        <f t="shared" si="230"/>
        <v>MRG</v>
      </c>
      <c r="AC3703" t="str">
        <f t="shared" si="231"/>
        <v>GA09U-0575</v>
      </c>
      <c r="AD3703" t="str">
        <f>_xlfn.IFNA(VLOOKUP(PrivateSchedule[[#This Row],[ow]],RTARoutes[[StageCodes]:[RouteID]],6,FALSE), VLOOKUP(PrivateSchedule[[#This Row],[re]],RTARoutes[[StageCodes]:[RouteID]],6,FALSE))</f>
        <v>PVT117</v>
      </c>
      <c r="AE3703" t="str" cm="1">
        <f t="array" ref="AE3703">_xlfn.IFS( NOT(ISNA(VLOOKUP(PrivateSchedule[[#This Row],[ow]],RTARoutes[[StageCodes]:[RouteID]],6,FALSE))), "O",  NOT(ISNA(VLOOKUP(PrivateSchedule[[#This Row],[re]],RTARoutes[[StageCodes]:[RouteID]],6,FALSE))), "R")</f>
        <v>O</v>
      </c>
      <c r="AF3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704" spans="3:33">
      <c r="O3704" s="171" t="s">
        <v>1023</v>
      </c>
      <c r="T3704" s="173" t="s">
        <v>1890</v>
      </c>
      <c r="U3704" t="str">
        <f t="shared" si="228"/>
        <v>Cortalim-MARGAO</v>
      </c>
      <c r="V3704" s="163">
        <v>0.69791666666666663</v>
      </c>
      <c r="AA3704" s="165" t="str">
        <f t="shared" si="229"/>
        <v/>
      </c>
      <c r="AB3704" t="str">
        <f t="shared" si="230"/>
        <v>MRG</v>
      </c>
      <c r="AC3704" t="str">
        <f t="shared" si="231"/>
        <v>GA09U-0575</v>
      </c>
      <c r="AD3704" t="str">
        <f>_xlfn.IFNA(VLOOKUP(PrivateSchedule[[#This Row],[ow]],RTARoutes[[StageCodes]:[RouteID]],6,FALSE), VLOOKUP(PrivateSchedule[[#This Row],[re]],RTARoutes[[StageCodes]:[RouteID]],6,FALSE))</f>
        <v>PVT116</v>
      </c>
      <c r="AE3704" t="str" cm="1">
        <f t="array" ref="AE3704">_xlfn.IFS( NOT(ISNA(VLOOKUP(PrivateSchedule[[#This Row],[ow]],RTARoutes[[StageCodes]:[RouteID]],6,FALSE))), "O",  NOT(ISNA(VLOOKUP(PrivateSchedule[[#This Row],[re]],RTARoutes[[StageCodes]:[RouteID]],6,FALSE))), "R")</f>
        <v>O</v>
      </c>
      <c r="AF3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705" spans="3:33">
      <c r="O3705" s="171" t="s">
        <v>1890</v>
      </c>
      <c r="T3705" s="173" t="s">
        <v>1023</v>
      </c>
      <c r="U3705" t="str">
        <f t="shared" si="228"/>
        <v>MARGAO-Cortalim</v>
      </c>
      <c r="V3705" s="163">
        <v>0.72916666666666663</v>
      </c>
      <c r="AA3705" s="165" t="str">
        <f t="shared" si="229"/>
        <v/>
      </c>
      <c r="AB3705" t="str">
        <f t="shared" si="230"/>
        <v>MRG</v>
      </c>
      <c r="AC3705" t="str">
        <f t="shared" si="231"/>
        <v>GA09U-0575</v>
      </c>
      <c r="AD3705" t="str">
        <f>_xlfn.IFNA(VLOOKUP(PrivateSchedule[[#This Row],[ow]],RTARoutes[[StageCodes]:[RouteID]],6,FALSE), VLOOKUP(PrivateSchedule[[#This Row],[re]],RTARoutes[[StageCodes]:[RouteID]],6,FALSE))</f>
        <v>PVT117</v>
      </c>
      <c r="AE3705" t="str" cm="1">
        <f t="array" ref="AE3705">_xlfn.IFS( NOT(ISNA(VLOOKUP(PrivateSchedule[[#This Row],[ow]],RTARoutes[[StageCodes]:[RouteID]],6,FALSE))), "O",  NOT(ISNA(VLOOKUP(PrivateSchedule[[#This Row],[re]],RTARoutes[[StageCodes]:[RouteID]],6,FALSE))), "R")</f>
        <v>O</v>
      </c>
      <c r="AF3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706" spans="3:33">
      <c r="O3706" s="171" t="s">
        <v>1023</v>
      </c>
      <c r="T3706" s="173" t="s">
        <v>1890</v>
      </c>
      <c r="U3706" t="str">
        <f t="shared" si="228"/>
        <v>Cortalim-MARGAO</v>
      </c>
      <c r="V3706" s="163">
        <v>0.76041666666666663</v>
      </c>
      <c r="AA3706" s="165" t="str">
        <f t="shared" si="229"/>
        <v/>
      </c>
      <c r="AB3706" t="str">
        <f t="shared" si="230"/>
        <v>MRG</v>
      </c>
      <c r="AC3706" t="str">
        <f t="shared" si="231"/>
        <v>GA09U-0575</v>
      </c>
      <c r="AD3706" t="str">
        <f>_xlfn.IFNA(VLOOKUP(PrivateSchedule[[#This Row],[ow]],RTARoutes[[StageCodes]:[RouteID]],6,FALSE), VLOOKUP(PrivateSchedule[[#This Row],[re]],RTARoutes[[StageCodes]:[RouteID]],6,FALSE))</f>
        <v>PVT116</v>
      </c>
      <c r="AE3706" t="str" cm="1">
        <f t="array" ref="AE3706">_xlfn.IFS( NOT(ISNA(VLOOKUP(PrivateSchedule[[#This Row],[ow]],RTARoutes[[StageCodes]:[RouteID]],6,FALSE))), "O",  NOT(ISNA(VLOOKUP(PrivateSchedule[[#This Row],[re]],RTARoutes[[StageCodes]:[RouteID]],6,FALSE))), "R")</f>
        <v>O</v>
      </c>
      <c r="AF3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707" spans="3:33">
      <c r="O3707" s="171" t="s">
        <v>1890</v>
      </c>
      <c r="T3707" s="173" t="s">
        <v>1023</v>
      </c>
      <c r="U3707" t="str">
        <f t="shared" si="228"/>
        <v>MARGAO-Cortalim</v>
      </c>
      <c r="V3707" s="163">
        <v>0.82638888888888884</v>
      </c>
      <c r="AA3707" s="165" t="str">
        <f t="shared" si="229"/>
        <v/>
      </c>
      <c r="AB3707" t="str">
        <f t="shared" si="230"/>
        <v>MRG</v>
      </c>
      <c r="AC3707" t="str">
        <f t="shared" si="231"/>
        <v>GA09U-0575</v>
      </c>
      <c r="AD3707" t="str">
        <f>_xlfn.IFNA(VLOOKUP(PrivateSchedule[[#This Row],[ow]],RTARoutes[[StageCodes]:[RouteID]],6,FALSE), VLOOKUP(PrivateSchedule[[#This Row],[re]],RTARoutes[[StageCodes]:[RouteID]],6,FALSE))</f>
        <v>PVT117</v>
      </c>
      <c r="AE3707" t="str" cm="1">
        <f t="array" ref="AE3707">_xlfn.IFS( NOT(ISNA(VLOOKUP(PrivateSchedule[[#This Row],[ow]],RTARoutes[[StageCodes]:[RouteID]],6,FALSE))), "O",  NOT(ISNA(VLOOKUP(PrivateSchedule[[#This Row],[re]],RTARoutes[[StageCodes]:[RouteID]],6,FALSE))), "R")</f>
        <v>O</v>
      </c>
      <c r="AF3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3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3708" spans="3:33">
      <c r="O3708" s="171" t="s">
        <v>1023</v>
      </c>
      <c r="T3708" s="173" t="s">
        <v>1890</v>
      </c>
      <c r="U3708" t="str">
        <f t="shared" si="228"/>
        <v>Cortalim-MARGAO</v>
      </c>
      <c r="V3708" s="163">
        <v>0.83333333333333337</v>
      </c>
      <c r="AA3708" s="165" t="str">
        <f t="shared" si="229"/>
        <v/>
      </c>
      <c r="AB3708" t="str">
        <f t="shared" si="230"/>
        <v>MRG</v>
      </c>
      <c r="AC3708" t="str">
        <f t="shared" si="231"/>
        <v>GA09U-0575</v>
      </c>
      <c r="AD3708" t="str">
        <f>_xlfn.IFNA(VLOOKUP(PrivateSchedule[[#This Row],[ow]],RTARoutes[[StageCodes]:[RouteID]],6,FALSE), VLOOKUP(PrivateSchedule[[#This Row],[re]],RTARoutes[[StageCodes]:[RouteID]],6,FALSE))</f>
        <v>PVT116</v>
      </c>
      <c r="AE3708" t="str" cm="1">
        <f t="array" ref="AE3708">_xlfn.IFS( NOT(ISNA(VLOOKUP(PrivateSchedule[[#This Row],[ow]],RTARoutes[[StageCodes]:[RouteID]],6,FALSE))), "O",  NOT(ISNA(VLOOKUP(PrivateSchedule[[#This Row],[re]],RTARoutes[[StageCodes]:[RouteID]],6,FALSE))), "R")</f>
        <v>O</v>
      </c>
      <c r="AF3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3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3709" spans="3:33">
      <c r="C3709" s="172" t="s">
        <v>4748</v>
      </c>
      <c r="J3709" s="171" t="s">
        <v>4749</v>
      </c>
      <c r="O3709" s="171" t="s">
        <v>1238</v>
      </c>
      <c r="U3709" t="str">
        <f t="shared" si="228"/>
        <v>FATORPA</v>
      </c>
      <c r="V3709" s="163">
        <v>0.24305555555555555</v>
      </c>
      <c r="AA3709" s="165" t="str">
        <f t="shared" si="229"/>
        <v/>
      </c>
      <c r="AB3709" t="str">
        <f t="shared" si="230"/>
        <v>MRG</v>
      </c>
      <c r="AC3709" t="str">
        <f t="shared" si="231"/>
        <v>GA09U-0575</v>
      </c>
      <c r="AD3709" t="str">
        <f>_xlfn.IFNA(VLOOKUP(PrivateSchedule[[#This Row],[ow]],RTARoutes[[StageCodes]:[RouteID]],6,FALSE), VLOOKUP(PrivateSchedule[[#This Row],[re]],RTARoutes[[StageCodes]:[RouteID]],6,FALSE))</f>
        <v>PVT184</v>
      </c>
      <c r="AE3709" t="str" cm="1">
        <f t="array" ref="AE3709">_xlfn.IFS( NOT(ISNA(VLOOKUP(PrivateSchedule[[#This Row],[ow]],RTARoutes[[StageCodes]:[RouteID]],6,FALSE))), "O",  NOT(ISNA(VLOOKUP(PrivateSchedule[[#This Row],[re]],RTARoutes[[StageCodes]:[RouteID]],6,FALSE))), "R")</f>
        <v>O</v>
      </c>
      <c r="AF3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</v>
      </c>
      <c r="AG3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-*FTR</v>
      </c>
    </row>
    <row r="3710" spans="3:33">
      <c r="O3710" s="171" t="s">
        <v>1890</v>
      </c>
      <c r="U3710" t="str">
        <f t="shared" si="228"/>
        <v>MARGAO</v>
      </c>
      <c r="AA3710" s="165" t="str">
        <f t="shared" si="229"/>
        <v/>
      </c>
      <c r="AB3710" t="str">
        <f t="shared" si="230"/>
        <v>MRG</v>
      </c>
      <c r="AC3710" t="str">
        <f t="shared" si="231"/>
        <v>GA09U-0575</v>
      </c>
      <c r="AD3710" t="str">
        <f>_xlfn.IFNA(VLOOKUP(PrivateSchedule[[#This Row],[ow]],RTARoutes[[StageCodes]:[RouteID]],6,FALSE), VLOOKUP(PrivateSchedule[[#This Row],[re]],RTARoutes[[StageCodes]:[RouteID]],6,FALSE))</f>
        <v>PVT109</v>
      </c>
      <c r="AE3710" t="str" cm="1">
        <f t="array" ref="AE3710">_xlfn.IFS( NOT(ISNA(VLOOKUP(PrivateSchedule[[#This Row],[ow]],RTARoutes[[StageCodes]:[RouteID]],6,FALSE))), "O",  NOT(ISNA(VLOOKUP(PrivateSchedule[[#This Row],[re]],RTARoutes[[StageCodes]:[RouteID]],6,FALSE))), "R")</f>
        <v>O</v>
      </c>
      <c r="AF3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711" spans="3:33">
      <c r="C3711" s="172" t="s">
        <v>4748</v>
      </c>
      <c r="F3711" s="177">
        <v>44773</v>
      </c>
      <c r="J3711" s="171" t="s">
        <v>4750</v>
      </c>
      <c r="L3711" s="172" t="s">
        <v>4751</v>
      </c>
      <c r="M3711" s="198">
        <v>31</v>
      </c>
      <c r="N3711" s="199">
        <v>12</v>
      </c>
      <c r="O3711" s="171" t="s">
        <v>1238</v>
      </c>
      <c r="U3711" t="str">
        <f t="shared" si="228"/>
        <v>FATORPA</v>
      </c>
      <c r="AA3711" s="165" t="str">
        <f t="shared" si="229"/>
        <v/>
      </c>
      <c r="AB3711" t="str">
        <f t="shared" si="230"/>
        <v>MRG</v>
      </c>
      <c r="AC3711" t="str">
        <f t="shared" si="231"/>
        <v>GA09U-0575</v>
      </c>
      <c r="AD3711" t="str">
        <f>_xlfn.IFNA(VLOOKUP(PrivateSchedule[[#This Row],[ow]],RTARoutes[[StageCodes]:[RouteID]],6,FALSE), VLOOKUP(PrivateSchedule[[#This Row],[re]],RTARoutes[[StageCodes]:[RouteID]],6,FALSE))</f>
        <v>PVT184</v>
      </c>
      <c r="AE3711" t="str" cm="1">
        <f t="array" ref="AE3711">_xlfn.IFS( NOT(ISNA(VLOOKUP(PrivateSchedule[[#This Row],[ow]],RTARoutes[[StageCodes]:[RouteID]],6,FALSE))), "O",  NOT(ISNA(VLOOKUP(PrivateSchedule[[#This Row],[re]],RTARoutes[[StageCodes]:[RouteID]],6,FALSE))), "R")</f>
        <v>O</v>
      </c>
      <c r="AF3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</v>
      </c>
      <c r="AG3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-*FTR</v>
      </c>
    </row>
    <row r="3712" spans="3:33">
      <c r="O3712" s="171" t="s">
        <v>1890</v>
      </c>
      <c r="U3712" t="str">
        <f t="shared" si="228"/>
        <v>MARGAO</v>
      </c>
      <c r="AA3712" s="165" t="str">
        <f t="shared" si="229"/>
        <v/>
      </c>
      <c r="AB3712" t="str">
        <f t="shared" si="230"/>
        <v>MRG</v>
      </c>
      <c r="AC3712" t="str">
        <f t="shared" si="231"/>
        <v>GA09U-0575</v>
      </c>
      <c r="AD3712" t="str">
        <f>_xlfn.IFNA(VLOOKUP(PrivateSchedule[[#This Row],[ow]],RTARoutes[[StageCodes]:[RouteID]],6,FALSE), VLOOKUP(PrivateSchedule[[#This Row],[re]],RTARoutes[[StageCodes]:[RouteID]],6,FALSE))</f>
        <v>PVT109</v>
      </c>
      <c r="AE3712" t="str" cm="1">
        <f t="array" ref="AE3712">_xlfn.IFS( NOT(ISNA(VLOOKUP(PrivateSchedule[[#This Row],[ow]],RTARoutes[[StageCodes]:[RouteID]],6,FALSE))), "O",  NOT(ISNA(VLOOKUP(PrivateSchedule[[#This Row],[re]],RTARoutes[[StageCodes]:[RouteID]],6,FALSE))), "R")</f>
        <v>O</v>
      </c>
      <c r="AF3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713" spans="3:33">
      <c r="C3713" s="172" t="s">
        <v>4752</v>
      </c>
      <c r="F3713" s="177">
        <v>44098</v>
      </c>
      <c r="J3713" s="171" t="s">
        <v>4753</v>
      </c>
      <c r="L3713" s="172" t="s">
        <v>4751</v>
      </c>
      <c r="M3713" s="198">
        <v>25</v>
      </c>
      <c r="N3713" s="199">
        <v>10</v>
      </c>
      <c r="O3713" s="171" t="s">
        <v>1238</v>
      </c>
      <c r="U3713" t="str">
        <f t="shared" si="228"/>
        <v>FATORPA</v>
      </c>
      <c r="AA3713" s="165" t="str">
        <f t="shared" si="229"/>
        <v/>
      </c>
      <c r="AB3713" t="str">
        <f t="shared" si="230"/>
        <v>MRG</v>
      </c>
      <c r="AC3713" t="str">
        <f t="shared" si="231"/>
        <v>GA09U-0575</v>
      </c>
      <c r="AD3713" t="str">
        <f>_xlfn.IFNA(VLOOKUP(PrivateSchedule[[#This Row],[ow]],RTARoutes[[StageCodes]:[RouteID]],6,FALSE), VLOOKUP(PrivateSchedule[[#This Row],[re]],RTARoutes[[StageCodes]:[RouteID]],6,FALSE))</f>
        <v>PVT184</v>
      </c>
      <c r="AE3713" t="str" cm="1">
        <f t="array" ref="AE3713">_xlfn.IFS( NOT(ISNA(VLOOKUP(PrivateSchedule[[#This Row],[ow]],RTARoutes[[StageCodes]:[RouteID]],6,FALSE))), "O",  NOT(ISNA(VLOOKUP(PrivateSchedule[[#This Row],[re]],RTARoutes[[StageCodes]:[RouteID]],6,FALSE))), "R")</f>
        <v>O</v>
      </c>
      <c r="AF3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</v>
      </c>
      <c r="AG3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-*FTR</v>
      </c>
    </row>
    <row r="3714" spans="3:33">
      <c r="O3714" s="171" t="s">
        <v>1890</v>
      </c>
      <c r="U3714" t="str">
        <f t="shared" si="228"/>
        <v>MARGAO</v>
      </c>
      <c r="AA3714" s="165" t="str">
        <f t="shared" si="229"/>
        <v/>
      </c>
      <c r="AB3714" t="str">
        <f t="shared" si="230"/>
        <v>MRG</v>
      </c>
      <c r="AC3714" t="str">
        <f t="shared" si="231"/>
        <v>GA09U-0575</v>
      </c>
      <c r="AD3714" t="str">
        <f>_xlfn.IFNA(VLOOKUP(PrivateSchedule[[#This Row],[ow]],RTARoutes[[StageCodes]:[RouteID]],6,FALSE), VLOOKUP(PrivateSchedule[[#This Row],[re]],RTARoutes[[StageCodes]:[RouteID]],6,FALSE))</f>
        <v>PVT109</v>
      </c>
      <c r="AE3714" t="str" cm="1">
        <f t="array" ref="AE3714">_xlfn.IFS( NOT(ISNA(VLOOKUP(PrivateSchedule[[#This Row],[ow]],RTARoutes[[StageCodes]:[RouteID]],6,FALSE))), "O",  NOT(ISNA(VLOOKUP(PrivateSchedule[[#This Row],[re]],RTARoutes[[StageCodes]:[RouteID]],6,FALSE))), "R")</f>
        <v>O</v>
      </c>
      <c r="AF3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715" spans="3:33">
      <c r="C3715" s="172" t="s">
        <v>4754</v>
      </c>
      <c r="J3715" s="171" t="s">
        <v>4755</v>
      </c>
      <c r="O3715" s="171" t="s">
        <v>1238</v>
      </c>
      <c r="U3715" t="str">
        <f t="shared" ref="U3715:U3778" si="232">_xlfn.IFNA(VLOOKUP($O3715,Code2Loc,2,FALSE)
&amp; IF( OR( ISNA($P3715), LEN($P3715)=0), "",  "-" &amp; VLOOKUP($P3715,Code2Loc,2,FALSE))
&amp; IF( OR( ISNA($Q3715), LEN($Q3715)=0), "",  "-" &amp; VLOOKUP($Q3715,Code2Loc,2,FALSE))
&amp; IF( OR( ISNA($R3715), LEN($R3715)=0), "",  "-" &amp; VLOOKUP($R3715,Code2Loc,2,FALSE))
&amp; IF( OR( ISNA($S3715), LEN($S3715)=0), "",  "-" &amp; VLOOKUP($S3715,Code2Loc,2,FALSE))
&amp; IF( OR( ISNA($T3715), LEN($T3715)=0), "",  "-" &amp; VLOOKUP($T3715,Code2Loc,2,FALSE)),"")</f>
        <v>FATORPA</v>
      </c>
      <c r="AA3715" s="165" t="str">
        <f t="shared" ref="AA3715:AA3778" si="233">IF(ISBLANK($V3715), "", _xlfn.IFNA($V3715 + _xlfn.IFNA( VLOOKUP($O3715 &amp; IF(ISBLANK($P3715),"", "-" &amp; $P3715) &amp; IF(ISBLANK($Q3715),"", "-" &amp; $Q3715) &amp; IF(ISBLANK($R3715),"", "-" &amp; $R3715) &amp; IF(ISBLANK($S3715),"", "-" &amp; $S3715) &amp; IF(ISBLANK($T3715),"", "-" &amp; $T3715),TravelTime,8,FALSE), VLOOKUP($T3715 &amp; IF(ISBLANK($S3715),"", "-" &amp; $S3715) &amp; IF(ISBLANK($R3715),"", "-" &amp; $R3715) &amp; IF(ISBLANK($Q3715),"", "-" &amp; $Q3715) &amp; IF(ISBLANK($P3715),"", "-" &amp; $P3715) &amp; IF(ISBLANK($O3715),"", "-" &amp; $O3715),TravelTime,8,FALSE)) / 1440, ""))</f>
        <v/>
      </c>
      <c r="AB3715" t="str">
        <f t="shared" ref="AB3715:AB3778" si="234">IF(AND(LEN($A3715)&lt;&gt;0,LEN($A3715)&lt;&gt;0),$A3715,$AB3714)</f>
        <v>MRG</v>
      </c>
      <c r="AC3715" t="str">
        <f t="shared" ref="AC3715:AC3778" si="235">IF(AND(LEN($J3715)&lt;&gt;0,LEN($B3715)&lt;&gt;0),$J3715,$AC3714)</f>
        <v>GA09U-0575</v>
      </c>
      <c r="AD3715" t="str">
        <f>_xlfn.IFNA(VLOOKUP(PrivateSchedule[[#This Row],[ow]],RTARoutes[[StageCodes]:[RouteID]],6,FALSE), VLOOKUP(PrivateSchedule[[#This Row],[re]],RTARoutes[[StageCodes]:[RouteID]],6,FALSE))</f>
        <v>PVT184</v>
      </c>
      <c r="AE3715" t="str" cm="1">
        <f t="array" ref="AE3715">_xlfn.IFS( NOT(ISNA(VLOOKUP(PrivateSchedule[[#This Row],[ow]],RTARoutes[[StageCodes]:[RouteID]],6,FALSE))), "O",  NOT(ISNA(VLOOKUP(PrivateSchedule[[#This Row],[re]],RTARoutes[[StageCodes]:[RouteID]],6,FALSE))), "R")</f>
        <v>O</v>
      </c>
      <c r="AF3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</v>
      </c>
      <c r="AG3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-*FTR</v>
      </c>
    </row>
    <row r="3716" spans="3:33">
      <c r="O3716" s="171" t="s">
        <v>1890</v>
      </c>
      <c r="U3716" t="str">
        <f t="shared" si="232"/>
        <v>MARGAO</v>
      </c>
      <c r="AA3716" s="165" t="str">
        <f t="shared" si="233"/>
        <v/>
      </c>
      <c r="AB3716" t="str">
        <f t="shared" si="234"/>
        <v>MRG</v>
      </c>
      <c r="AC3716" t="str">
        <f t="shared" si="235"/>
        <v>GA09U-0575</v>
      </c>
      <c r="AD3716" t="str">
        <f>_xlfn.IFNA(VLOOKUP(PrivateSchedule[[#This Row],[ow]],RTARoutes[[StageCodes]:[RouteID]],6,FALSE), VLOOKUP(PrivateSchedule[[#This Row],[re]],RTARoutes[[StageCodes]:[RouteID]],6,FALSE))</f>
        <v>PVT109</v>
      </c>
      <c r="AE3716" t="str" cm="1">
        <f t="array" ref="AE3716">_xlfn.IFS( NOT(ISNA(VLOOKUP(PrivateSchedule[[#This Row],[ow]],RTARoutes[[StageCodes]:[RouteID]],6,FALSE))), "O",  NOT(ISNA(VLOOKUP(PrivateSchedule[[#This Row],[re]],RTARoutes[[StageCodes]:[RouteID]],6,FALSE))), "R")</f>
        <v>O</v>
      </c>
      <c r="AF3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717" spans="3:33">
      <c r="C3717" s="172" t="s">
        <v>4756</v>
      </c>
      <c r="J3717" s="171" t="s">
        <v>4757</v>
      </c>
      <c r="O3717" s="171" t="s">
        <v>1238</v>
      </c>
      <c r="U3717" t="str">
        <f t="shared" si="232"/>
        <v>FATORPA</v>
      </c>
      <c r="AA3717" s="165" t="str">
        <f t="shared" si="233"/>
        <v/>
      </c>
      <c r="AB3717" t="str">
        <f t="shared" si="234"/>
        <v>MRG</v>
      </c>
      <c r="AC3717" t="str">
        <f t="shared" si="235"/>
        <v>GA09U-0575</v>
      </c>
      <c r="AD3717" t="str">
        <f>_xlfn.IFNA(VLOOKUP(PrivateSchedule[[#This Row],[ow]],RTARoutes[[StageCodes]:[RouteID]],6,FALSE), VLOOKUP(PrivateSchedule[[#This Row],[re]],RTARoutes[[StageCodes]:[RouteID]],6,FALSE))</f>
        <v>PVT184</v>
      </c>
      <c r="AE3717" t="str" cm="1">
        <f t="array" ref="AE3717">_xlfn.IFS( NOT(ISNA(VLOOKUP(PrivateSchedule[[#This Row],[ow]],RTARoutes[[StageCodes]:[RouteID]],6,FALSE))), "O",  NOT(ISNA(VLOOKUP(PrivateSchedule[[#This Row],[re]],RTARoutes[[StageCodes]:[RouteID]],6,FALSE))), "R")</f>
        <v>O</v>
      </c>
      <c r="AF3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</v>
      </c>
      <c r="AG3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-*FTR</v>
      </c>
    </row>
    <row r="3718" spans="3:33">
      <c r="O3718" s="171" t="s">
        <v>1890</v>
      </c>
      <c r="U3718" t="str">
        <f t="shared" si="232"/>
        <v>MARGAO</v>
      </c>
      <c r="AA3718" s="165" t="str">
        <f t="shared" si="233"/>
        <v/>
      </c>
      <c r="AB3718" t="str">
        <f t="shared" si="234"/>
        <v>MRG</v>
      </c>
      <c r="AC3718" t="str">
        <f t="shared" si="235"/>
        <v>GA09U-0575</v>
      </c>
      <c r="AD3718" t="str">
        <f>_xlfn.IFNA(VLOOKUP(PrivateSchedule[[#This Row],[ow]],RTARoutes[[StageCodes]:[RouteID]],6,FALSE), VLOOKUP(PrivateSchedule[[#This Row],[re]],RTARoutes[[StageCodes]:[RouteID]],6,FALSE))</f>
        <v>PVT109</v>
      </c>
      <c r="AE3718" t="str" cm="1">
        <f t="array" ref="AE3718">_xlfn.IFS( NOT(ISNA(VLOOKUP(PrivateSchedule[[#This Row],[ow]],RTARoutes[[StageCodes]:[RouteID]],6,FALSE))), "O",  NOT(ISNA(VLOOKUP(PrivateSchedule[[#This Row],[re]],RTARoutes[[StageCodes]:[RouteID]],6,FALSE))), "R")</f>
        <v>O</v>
      </c>
      <c r="AF3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719" spans="3:33">
      <c r="C3719" s="172" t="s">
        <v>4758</v>
      </c>
      <c r="F3719" s="177">
        <v>44592</v>
      </c>
      <c r="J3719" s="171" t="s">
        <v>4759</v>
      </c>
      <c r="L3719" s="172" t="s">
        <v>4743</v>
      </c>
      <c r="M3719" s="198">
        <v>31</v>
      </c>
      <c r="N3719" s="199">
        <v>12</v>
      </c>
      <c r="O3719" s="171" t="s">
        <v>1064</v>
      </c>
      <c r="T3719" s="173" t="s">
        <v>1890</v>
      </c>
      <c r="U3719" t="str">
        <f t="shared" si="232"/>
        <v>DABEM-MARGAO</v>
      </c>
      <c r="V3719" s="163">
        <v>0.29166666666666669</v>
      </c>
      <c r="AA3719" s="165" t="str">
        <f t="shared" si="233"/>
        <v/>
      </c>
      <c r="AB3719" t="str">
        <f t="shared" si="234"/>
        <v>MRG</v>
      </c>
      <c r="AC3719" t="str">
        <f t="shared" si="235"/>
        <v>GA09U-0575</v>
      </c>
      <c r="AD3719" t="str">
        <f>_xlfn.IFNA(VLOOKUP(PrivateSchedule[[#This Row],[ow]],RTARoutes[[StageCodes]:[RouteID]],6,FALSE), VLOOKUP(PrivateSchedule[[#This Row],[re]],RTARoutes[[StageCodes]:[RouteID]],6,FALSE))</f>
        <v>PVT177</v>
      </c>
      <c r="AE3719" t="str" cm="1">
        <f t="array" ref="AE3719">_xlfn.IFS( NOT(ISNA(VLOOKUP(PrivateSchedule[[#This Row],[ow]],RTARoutes[[StageCodes]:[RouteID]],6,FALSE))), "O",  NOT(ISNA(VLOOKUP(PrivateSchedule[[#This Row],[re]],RTARoutes[[StageCodes]:[RouteID]],6,FALSE))), "R")</f>
        <v>R</v>
      </c>
      <c r="AF3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DBE-*MRG</v>
      </c>
      <c r="AG3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MRG-*DBE</v>
      </c>
    </row>
    <row r="3720" spans="3:33">
      <c r="O3720" s="171" t="s">
        <v>1890</v>
      </c>
      <c r="T3720" s="173" t="s">
        <v>3593</v>
      </c>
      <c r="U3720" t="str">
        <f t="shared" si="232"/>
        <v>MARGAO-Kadem</v>
      </c>
      <c r="V3720" s="163">
        <v>0.34375</v>
      </c>
      <c r="AA3720" s="165" t="str">
        <f t="shared" si="233"/>
        <v/>
      </c>
      <c r="AB3720" t="str">
        <f t="shared" si="234"/>
        <v>MRG</v>
      </c>
      <c r="AC3720" t="str">
        <f t="shared" si="235"/>
        <v>GA09U-0575</v>
      </c>
      <c r="AD3720" t="str">
        <f>_xlfn.IFNA(VLOOKUP(PrivateSchedule[[#This Row],[ow]],RTARoutes[[StageCodes]:[RouteID]],6,FALSE), VLOOKUP(PrivateSchedule[[#This Row],[re]],RTARoutes[[StageCodes]:[RouteID]],6,FALSE))</f>
        <v>PVT206</v>
      </c>
      <c r="AE3720" t="str" cm="1">
        <f t="array" ref="AE3720">_xlfn.IFS( NOT(ISNA(VLOOKUP(PrivateSchedule[[#This Row],[ow]],RTARoutes[[StageCodes]:[RouteID]],6,FALSE))), "O",  NOT(ISNA(VLOOKUP(PrivateSchedule[[#This Row],[re]],RTARoutes[[StageCodes]:[RouteID]],6,FALSE))), "R")</f>
        <v>R</v>
      </c>
      <c r="AF3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MRG-*KAM</v>
      </c>
      <c r="AG3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KAM-*MRG</v>
      </c>
    </row>
    <row r="3721" spans="3:33">
      <c r="O3721" s="171" t="s">
        <v>3593</v>
      </c>
      <c r="T3721" s="173" t="s">
        <v>1890</v>
      </c>
      <c r="U3721" t="str">
        <f t="shared" si="232"/>
        <v>Kadem-MARGAO</v>
      </c>
      <c r="V3721" s="163">
        <v>0.38541666666666669</v>
      </c>
      <c r="AA3721" s="165" t="str">
        <f t="shared" si="233"/>
        <v/>
      </c>
      <c r="AB3721" t="str">
        <f t="shared" si="234"/>
        <v>MRG</v>
      </c>
      <c r="AC3721" t="str">
        <f t="shared" si="235"/>
        <v>GA09U-0575</v>
      </c>
      <c r="AD3721" t="str">
        <f>_xlfn.IFNA(VLOOKUP(PrivateSchedule[[#This Row],[ow]],RTARoutes[[StageCodes]:[RouteID]],6,FALSE), VLOOKUP(PrivateSchedule[[#This Row],[re]],RTARoutes[[StageCodes]:[RouteID]],6,FALSE))</f>
        <v>PVT206</v>
      </c>
      <c r="AE3721" t="str" cm="1">
        <f t="array" ref="AE3721">_xlfn.IFS( NOT(ISNA(VLOOKUP(PrivateSchedule[[#This Row],[ow]],RTARoutes[[StageCodes]:[RouteID]],6,FALSE))), "O",  NOT(ISNA(VLOOKUP(PrivateSchedule[[#This Row],[re]],RTARoutes[[StageCodes]:[RouteID]],6,FALSE))), "R")</f>
        <v>O</v>
      </c>
      <c r="AF3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KAM-*MRG</v>
      </c>
      <c r="AG3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MRG-*KAM</v>
      </c>
    </row>
    <row r="3722" spans="3:33">
      <c r="O3722" s="171" t="s">
        <v>1890</v>
      </c>
      <c r="T3722" s="173" t="s">
        <v>2013</v>
      </c>
      <c r="U3722" t="str">
        <f t="shared" si="232"/>
        <v>MARGAO-MORPIRLA</v>
      </c>
      <c r="V3722" s="163">
        <v>0.4375</v>
      </c>
      <c r="AA3722" s="165" t="str">
        <f t="shared" si="233"/>
        <v/>
      </c>
      <c r="AB3722" t="str">
        <f t="shared" si="234"/>
        <v>MRG</v>
      </c>
      <c r="AC3722" t="str">
        <f t="shared" si="235"/>
        <v>GA09U-0575</v>
      </c>
      <c r="AD3722" t="str">
        <f>_xlfn.IFNA(VLOOKUP(PrivateSchedule[[#This Row],[ow]],RTARoutes[[StageCodes]:[RouteID]],6,FALSE), VLOOKUP(PrivateSchedule[[#This Row],[re]],RTARoutes[[StageCodes]:[RouteID]],6,FALSE))</f>
        <v>PVT289</v>
      </c>
      <c r="AE3722" t="str" cm="1">
        <f t="array" ref="AE3722">_xlfn.IFS( NOT(ISNA(VLOOKUP(PrivateSchedule[[#This Row],[ow]],RTARoutes[[StageCodes]:[RouteID]],6,FALSE))), "O",  NOT(ISNA(VLOOKUP(PrivateSchedule[[#This Row],[re]],RTARoutes[[StageCodes]:[RouteID]],6,FALSE))), "R")</f>
        <v>R</v>
      </c>
      <c r="AF3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MRG-*MPR</v>
      </c>
      <c r="AG3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MPR-*MRG</v>
      </c>
    </row>
    <row r="3723" spans="3:33">
      <c r="O3723" s="171" t="s">
        <v>2013</v>
      </c>
      <c r="T3723" s="173" t="s">
        <v>1890</v>
      </c>
      <c r="U3723" t="str">
        <f t="shared" si="232"/>
        <v>MORPIRLA-MARGAO</v>
      </c>
      <c r="V3723" s="163">
        <v>0.49305555555555558</v>
      </c>
      <c r="AA3723" s="165" t="str">
        <f t="shared" si="233"/>
        <v/>
      </c>
      <c r="AB3723" t="str">
        <f t="shared" si="234"/>
        <v>MRG</v>
      </c>
      <c r="AC3723" t="str">
        <f t="shared" si="235"/>
        <v>GA09U-0575</v>
      </c>
      <c r="AD3723" t="str">
        <f>_xlfn.IFNA(VLOOKUP(PrivateSchedule[[#This Row],[ow]],RTARoutes[[StageCodes]:[RouteID]],6,FALSE), VLOOKUP(PrivateSchedule[[#This Row],[re]],RTARoutes[[StageCodes]:[RouteID]],6,FALSE))</f>
        <v>PVT289</v>
      </c>
      <c r="AE3723" t="str" cm="1">
        <f t="array" ref="AE3723">_xlfn.IFS( NOT(ISNA(VLOOKUP(PrivateSchedule[[#This Row],[ow]],RTARoutes[[StageCodes]:[RouteID]],6,FALSE))), "O",  NOT(ISNA(VLOOKUP(PrivateSchedule[[#This Row],[re]],RTARoutes[[StageCodes]:[RouteID]],6,FALSE))), "R")</f>
        <v>O</v>
      </c>
      <c r="AF3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MPR-*MRG</v>
      </c>
      <c r="AG3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MRG-*MPR</v>
      </c>
    </row>
    <row r="3724" spans="3:33">
      <c r="O3724" s="171" t="s">
        <v>1890</v>
      </c>
      <c r="T3724" s="173" t="s">
        <v>1238</v>
      </c>
      <c r="U3724" t="str">
        <f t="shared" si="232"/>
        <v>MARGAO-FATORPA</v>
      </c>
      <c r="V3724" s="163">
        <v>0.60763888888888884</v>
      </c>
      <c r="AA3724" s="165" t="str">
        <f t="shared" si="233"/>
        <v/>
      </c>
      <c r="AB3724" t="str">
        <f t="shared" si="234"/>
        <v>MRG</v>
      </c>
      <c r="AC3724" t="str">
        <f t="shared" si="235"/>
        <v>GA09U-0575</v>
      </c>
      <c r="AD3724" t="str">
        <f>_xlfn.IFNA(VLOOKUP(PrivateSchedule[[#This Row],[ow]],RTARoutes[[StageCodes]:[RouteID]],6,FALSE), VLOOKUP(PrivateSchedule[[#This Row],[re]],RTARoutes[[StageCodes]:[RouteID]],6,FALSE))</f>
        <v>PVT185</v>
      </c>
      <c r="AE3724" t="str" cm="1">
        <f t="array" ref="AE3724">_xlfn.IFS( NOT(ISNA(VLOOKUP(PrivateSchedule[[#This Row],[ow]],RTARoutes[[StageCodes]:[RouteID]],6,FALSE))), "O",  NOT(ISNA(VLOOKUP(PrivateSchedule[[#This Row],[re]],RTARoutes[[StageCodes]:[RouteID]],6,FALSE))), "R")</f>
        <v>R</v>
      </c>
      <c r="AF3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3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3725" spans="3:33">
      <c r="O3725" s="171" t="s">
        <v>1238</v>
      </c>
      <c r="T3725" s="173" t="s">
        <v>1890</v>
      </c>
      <c r="U3725" t="str">
        <f t="shared" si="232"/>
        <v>FATORPA-MARGAO</v>
      </c>
      <c r="V3725" s="163">
        <v>0.65625</v>
      </c>
      <c r="AA3725" s="165" t="str">
        <f t="shared" si="233"/>
        <v/>
      </c>
      <c r="AB3725" t="str">
        <f t="shared" si="234"/>
        <v>MRG</v>
      </c>
      <c r="AC3725" t="str">
        <f t="shared" si="235"/>
        <v>GA09U-0575</v>
      </c>
      <c r="AD3725" t="str">
        <f>_xlfn.IFNA(VLOOKUP(PrivateSchedule[[#This Row],[ow]],RTARoutes[[StageCodes]:[RouteID]],6,FALSE), VLOOKUP(PrivateSchedule[[#This Row],[re]],RTARoutes[[StageCodes]:[RouteID]],6,FALSE))</f>
        <v>PVT185</v>
      </c>
      <c r="AE3725" t="str" cm="1">
        <f t="array" ref="AE3725">_xlfn.IFS( NOT(ISNA(VLOOKUP(PrivateSchedule[[#This Row],[ow]],RTARoutes[[StageCodes]:[RouteID]],6,FALSE))), "O",  NOT(ISNA(VLOOKUP(PrivateSchedule[[#This Row],[re]],RTARoutes[[StageCodes]:[RouteID]],6,FALSE))), "R")</f>
        <v>O</v>
      </c>
      <c r="AF3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3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3726" spans="3:33">
      <c r="O3726" s="171" t="s">
        <v>1890</v>
      </c>
      <c r="T3726" s="173" t="s">
        <v>1064</v>
      </c>
      <c r="U3726" t="str">
        <f t="shared" si="232"/>
        <v>MARGAO-DABEM</v>
      </c>
      <c r="V3726" s="163">
        <v>0.71180555555555558</v>
      </c>
      <c r="AA3726" s="165" t="str">
        <f t="shared" si="233"/>
        <v/>
      </c>
      <c r="AB3726" t="str">
        <f t="shared" si="234"/>
        <v>MRG</v>
      </c>
      <c r="AC3726" t="str">
        <f t="shared" si="235"/>
        <v>GA09U-0575</v>
      </c>
      <c r="AD3726" t="str">
        <f>_xlfn.IFNA(VLOOKUP(PrivateSchedule[[#This Row],[ow]],RTARoutes[[StageCodes]:[RouteID]],6,FALSE), VLOOKUP(PrivateSchedule[[#This Row],[re]],RTARoutes[[StageCodes]:[RouteID]],6,FALSE))</f>
        <v>PVT177</v>
      </c>
      <c r="AE3726" t="str" cm="1">
        <f t="array" ref="AE3726">_xlfn.IFS( NOT(ISNA(VLOOKUP(PrivateSchedule[[#This Row],[ow]],RTARoutes[[StageCodes]:[RouteID]],6,FALSE))), "O",  NOT(ISNA(VLOOKUP(PrivateSchedule[[#This Row],[re]],RTARoutes[[StageCodes]:[RouteID]],6,FALSE))), "R")</f>
        <v>O</v>
      </c>
      <c r="AF3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MRG-*DBE</v>
      </c>
      <c r="AG3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DBE-*MRG</v>
      </c>
    </row>
    <row r="3727" spans="3:33">
      <c r="C3727" s="172" t="s">
        <v>4760</v>
      </c>
      <c r="F3727" s="177">
        <v>44408</v>
      </c>
      <c r="J3727" s="171" t="s">
        <v>4761</v>
      </c>
      <c r="L3727" s="172" t="s">
        <v>4743</v>
      </c>
      <c r="M3727" s="198">
        <v>24</v>
      </c>
      <c r="N3727" s="199">
        <v>9</v>
      </c>
      <c r="O3727" s="171" t="s">
        <v>3439</v>
      </c>
      <c r="T3727" s="173" t="s">
        <v>1890</v>
      </c>
      <c r="U3727" t="str">
        <f t="shared" si="232"/>
        <v>DAVARLI-MARGAO</v>
      </c>
      <c r="V3727" s="163">
        <v>0.29166666666666669</v>
      </c>
      <c r="AA3727" s="165" t="str">
        <f t="shared" si="233"/>
        <v/>
      </c>
      <c r="AB3727" t="str">
        <f t="shared" si="234"/>
        <v>MRG</v>
      </c>
      <c r="AC3727" t="str">
        <f t="shared" si="235"/>
        <v>GA09U-0575</v>
      </c>
      <c r="AD3727" t="str">
        <f>_xlfn.IFNA(VLOOKUP(PrivateSchedule[[#This Row],[ow]],RTARoutes[[StageCodes]:[RouteID]],6,FALSE), VLOOKUP(PrivateSchedule[[#This Row],[re]],RTARoutes[[StageCodes]:[RouteID]],6,FALSE))</f>
        <v>PVT178</v>
      </c>
      <c r="AE3727" t="str" cm="1">
        <f t="array" ref="AE3727">_xlfn.IFS( NOT(ISNA(VLOOKUP(PrivateSchedule[[#This Row],[ow]],RTARoutes[[StageCodes]:[RouteID]],6,FALSE))), "O",  NOT(ISNA(VLOOKUP(PrivateSchedule[[#This Row],[re]],RTARoutes[[StageCodes]:[RouteID]],6,FALSE))), "R")</f>
        <v>O</v>
      </c>
      <c r="AF3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28" spans="3:33">
      <c r="O3728" s="171" t="s">
        <v>1890</v>
      </c>
      <c r="T3728" s="173" t="s">
        <v>3439</v>
      </c>
      <c r="U3728" t="str">
        <f t="shared" si="232"/>
        <v>MARGAO-DAVARLI</v>
      </c>
      <c r="V3728" s="163">
        <v>0.3125</v>
      </c>
      <c r="AA3728" s="165" t="str">
        <f t="shared" si="233"/>
        <v/>
      </c>
      <c r="AB3728" t="str">
        <f t="shared" si="234"/>
        <v>MRG</v>
      </c>
      <c r="AC3728" t="str">
        <f t="shared" si="235"/>
        <v>GA09U-0575</v>
      </c>
      <c r="AD3728" t="str">
        <f>_xlfn.IFNA(VLOOKUP(PrivateSchedule[[#This Row],[ow]],RTARoutes[[StageCodes]:[RouteID]],6,FALSE), VLOOKUP(PrivateSchedule[[#This Row],[re]],RTARoutes[[StageCodes]:[RouteID]],6,FALSE))</f>
        <v>PVT178</v>
      </c>
      <c r="AE3728" t="str" cm="1">
        <f t="array" ref="AE3728">_xlfn.IFS( NOT(ISNA(VLOOKUP(PrivateSchedule[[#This Row],[ow]],RTARoutes[[StageCodes]:[RouteID]],6,FALSE))), "O",  NOT(ISNA(VLOOKUP(PrivateSchedule[[#This Row],[re]],RTARoutes[[StageCodes]:[RouteID]],6,FALSE))), "R")</f>
        <v>R</v>
      </c>
      <c r="AF3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29" spans="15:33">
      <c r="O3729" s="171" t="s">
        <v>3439</v>
      </c>
      <c r="T3729" s="173" t="s">
        <v>1890</v>
      </c>
      <c r="U3729" t="str">
        <f t="shared" si="232"/>
        <v>DAVARLI-MARGAO</v>
      </c>
      <c r="V3729" s="163">
        <v>0.33680555555555558</v>
      </c>
      <c r="AA3729" s="165" t="str">
        <f t="shared" si="233"/>
        <v/>
      </c>
      <c r="AB3729" t="str">
        <f t="shared" si="234"/>
        <v>MRG</v>
      </c>
      <c r="AC3729" t="str">
        <f t="shared" si="235"/>
        <v>GA09U-0575</v>
      </c>
      <c r="AD3729" t="str">
        <f>_xlfn.IFNA(VLOOKUP(PrivateSchedule[[#This Row],[ow]],RTARoutes[[StageCodes]:[RouteID]],6,FALSE), VLOOKUP(PrivateSchedule[[#This Row],[re]],RTARoutes[[StageCodes]:[RouteID]],6,FALSE))</f>
        <v>PVT178</v>
      </c>
      <c r="AE3729" t="str" cm="1">
        <f t="array" ref="AE3729">_xlfn.IFS( NOT(ISNA(VLOOKUP(PrivateSchedule[[#This Row],[ow]],RTARoutes[[StageCodes]:[RouteID]],6,FALSE))), "O",  NOT(ISNA(VLOOKUP(PrivateSchedule[[#This Row],[re]],RTARoutes[[StageCodes]:[RouteID]],6,FALSE))), "R")</f>
        <v>O</v>
      </c>
      <c r="AF3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30" spans="15:33">
      <c r="O3730" s="171" t="s">
        <v>1890</v>
      </c>
      <c r="T3730" s="173" t="s">
        <v>3439</v>
      </c>
      <c r="U3730" t="str">
        <f t="shared" si="232"/>
        <v>MARGAO-DAVARLI</v>
      </c>
      <c r="V3730" s="163">
        <v>0.3576388888888889</v>
      </c>
      <c r="AA3730" s="165" t="str">
        <f t="shared" si="233"/>
        <v/>
      </c>
      <c r="AB3730" t="str">
        <f t="shared" si="234"/>
        <v>MRG</v>
      </c>
      <c r="AC3730" t="str">
        <f t="shared" si="235"/>
        <v>GA09U-0575</v>
      </c>
      <c r="AD3730" t="str">
        <f>_xlfn.IFNA(VLOOKUP(PrivateSchedule[[#This Row],[ow]],RTARoutes[[StageCodes]:[RouteID]],6,FALSE), VLOOKUP(PrivateSchedule[[#This Row],[re]],RTARoutes[[StageCodes]:[RouteID]],6,FALSE))</f>
        <v>PVT178</v>
      </c>
      <c r="AE3730" t="str" cm="1">
        <f t="array" ref="AE3730">_xlfn.IFS( NOT(ISNA(VLOOKUP(PrivateSchedule[[#This Row],[ow]],RTARoutes[[StageCodes]:[RouteID]],6,FALSE))), "O",  NOT(ISNA(VLOOKUP(PrivateSchedule[[#This Row],[re]],RTARoutes[[StageCodes]:[RouteID]],6,FALSE))), "R")</f>
        <v>R</v>
      </c>
      <c r="AF3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31" spans="15:33">
      <c r="O3731" s="171" t="s">
        <v>3439</v>
      </c>
      <c r="T3731" s="173" t="s">
        <v>1890</v>
      </c>
      <c r="U3731" t="str">
        <f t="shared" si="232"/>
        <v>DAVARLI-MARGAO</v>
      </c>
      <c r="V3731" s="163">
        <v>0.375</v>
      </c>
      <c r="AA3731" s="165" t="str">
        <f t="shared" si="233"/>
        <v/>
      </c>
      <c r="AB3731" t="str">
        <f t="shared" si="234"/>
        <v>MRG</v>
      </c>
      <c r="AC3731" t="str">
        <f t="shared" si="235"/>
        <v>GA09U-0575</v>
      </c>
      <c r="AD3731" t="str">
        <f>_xlfn.IFNA(VLOOKUP(PrivateSchedule[[#This Row],[ow]],RTARoutes[[StageCodes]:[RouteID]],6,FALSE), VLOOKUP(PrivateSchedule[[#This Row],[re]],RTARoutes[[StageCodes]:[RouteID]],6,FALSE))</f>
        <v>PVT178</v>
      </c>
      <c r="AE3731" t="str" cm="1">
        <f t="array" ref="AE3731">_xlfn.IFS( NOT(ISNA(VLOOKUP(PrivateSchedule[[#This Row],[ow]],RTARoutes[[StageCodes]:[RouteID]],6,FALSE))), "O",  NOT(ISNA(VLOOKUP(PrivateSchedule[[#This Row],[re]],RTARoutes[[StageCodes]:[RouteID]],6,FALSE))), "R")</f>
        <v>O</v>
      </c>
      <c r="AF3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32" spans="15:33">
      <c r="O3732" s="171" t="s">
        <v>1890</v>
      </c>
      <c r="T3732" s="173" t="s">
        <v>3439</v>
      </c>
      <c r="U3732" t="str">
        <f t="shared" si="232"/>
        <v>MARGAO-DAVARLI</v>
      </c>
      <c r="V3732" s="163">
        <v>0.39930555555555558</v>
      </c>
      <c r="AA3732" s="165" t="str">
        <f t="shared" si="233"/>
        <v/>
      </c>
      <c r="AB3732" t="str">
        <f t="shared" si="234"/>
        <v>MRG</v>
      </c>
      <c r="AC3732" t="str">
        <f t="shared" si="235"/>
        <v>GA09U-0575</v>
      </c>
      <c r="AD3732" t="str">
        <f>_xlfn.IFNA(VLOOKUP(PrivateSchedule[[#This Row],[ow]],RTARoutes[[StageCodes]:[RouteID]],6,FALSE), VLOOKUP(PrivateSchedule[[#This Row],[re]],RTARoutes[[StageCodes]:[RouteID]],6,FALSE))</f>
        <v>PVT178</v>
      </c>
      <c r="AE3732" t="str" cm="1">
        <f t="array" ref="AE3732">_xlfn.IFS( NOT(ISNA(VLOOKUP(PrivateSchedule[[#This Row],[ow]],RTARoutes[[StageCodes]:[RouteID]],6,FALSE))), "O",  NOT(ISNA(VLOOKUP(PrivateSchedule[[#This Row],[re]],RTARoutes[[StageCodes]:[RouteID]],6,FALSE))), "R")</f>
        <v>R</v>
      </c>
      <c r="AF3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33" spans="15:33">
      <c r="O3733" s="171" t="s">
        <v>3439</v>
      </c>
      <c r="T3733" s="173" t="s">
        <v>1890</v>
      </c>
      <c r="U3733" t="str">
        <f t="shared" si="232"/>
        <v>DAVARLI-MARGAO</v>
      </c>
      <c r="V3733" s="163">
        <v>0.4201388888888889</v>
      </c>
      <c r="AA3733" s="165" t="str">
        <f t="shared" si="233"/>
        <v/>
      </c>
      <c r="AB3733" t="str">
        <f t="shared" si="234"/>
        <v>MRG</v>
      </c>
      <c r="AC3733" t="str">
        <f t="shared" si="235"/>
        <v>GA09U-0575</v>
      </c>
      <c r="AD3733" t="str">
        <f>_xlfn.IFNA(VLOOKUP(PrivateSchedule[[#This Row],[ow]],RTARoutes[[StageCodes]:[RouteID]],6,FALSE), VLOOKUP(PrivateSchedule[[#This Row],[re]],RTARoutes[[StageCodes]:[RouteID]],6,FALSE))</f>
        <v>PVT178</v>
      </c>
      <c r="AE3733" t="str" cm="1">
        <f t="array" ref="AE3733">_xlfn.IFS( NOT(ISNA(VLOOKUP(PrivateSchedule[[#This Row],[ow]],RTARoutes[[StageCodes]:[RouteID]],6,FALSE))), "O",  NOT(ISNA(VLOOKUP(PrivateSchedule[[#This Row],[re]],RTARoutes[[StageCodes]:[RouteID]],6,FALSE))), "R")</f>
        <v>O</v>
      </c>
      <c r="AF3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34" spans="15:33">
      <c r="O3734" s="171" t="s">
        <v>1890</v>
      </c>
      <c r="T3734" s="173" t="s">
        <v>3439</v>
      </c>
      <c r="U3734" t="str">
        <f t="shared" si="232"/>
        <v>MARGAO-DAVARLI</v>
      </c>
      <c r="V3734" s="163">
        <v>0.44097222222222221</v>
      </c>
      <c r="AA3734" s="165" t="str">
        <f t="shared" si="233"/>
        <v/>
      </c>
      <c r="AB3734" t="str">
        <f t="shared" si="234"/>
        <v>MRG</v>
      </c>
      <c r="AC3734" t="str">
        <f t="shared" si="235"/>
        <v>GA09U-0575</v>
      </c>
      <c r="AD3734" t="str">
        <f>_xlfn.IFNA(VLOOKUP(PrivateSchedule[[#This Row],[ow]],RTARoutes[[StageCodes]:[RouteID]],6,FALSE), VLOOKUP(PrivateSchedule[[#This Row],[re]],RTARoutes[[StageCodes]:[RouteID]],6,FALSE))</f>
        <v>PVT178</v>
      </c>
      <c r="AE3734" t="str" cm="1">
        <f t="array" ref="AE3734">_xlfn.IFS( NOT(ISNA(VLOOKUP(PrivateSchedule[[#This Row],[ow]],RTARoutes[[StageCodes]:[RouteID]],6,FALSE))), "O",  NOT(ISNA(VLOOKUP(PrivateSchedule[[#This Row],[re]],RTARoutes[[StageCodes]:[RouteID]],6,FALSE))), "R")</f>
        <v>R</v>
      </c>
      <c r="AF3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35" spans="15:33">
      <c r="O3735" s="171" t="s">
        <v>3439</v>
      </c>
      <c r="T3735" s="173" t="s">
        <v>1890</v>
      </c>
      <c r="U3735" t="str">
        <f t="shared" si="232"/>
        <v>DAVARLI-MARGAO</v>
      </c>
      <c r="V3735" s="163">
        <v>0.46180555555555558</v>
      </c>
      <c r="AA3735" s="165" t="str">
        <f t="shared" si="233"/>
        <v/>
      </c>
      <c r="AB3735" t="str">
        <f t="shared" si="234"/>
        <v>MRG</v>
      </c>
      <c r="AC3735" t="str">
        <f t="shared" si="235"/>
        <v>GA09U-0575</v>
      </c>
      <c r="AD3735" t="str">
        <f>_xlfn.IFNA(VLOOKUP(PrivateSchedule[[#This Row],[ow]],RTARoutes[[StageCodes]:[RouteID]],6,FALSE), VLOOKUP(PrivateSchedule[[#This Row],[re]],RTARoutes[[StageCodes]:[RouteID]],6,FALSE))</f>
        <v>PVT178</v>
      </c>
      <c r="AE3735" t="str" cm="1">
        <f t="array" ref="AE3735">_xlfn.IFS( NOT(ISNA(VLOOKUP(PrivateSchedule[[#This Row],[ow]],RTARoutes[[StageCodes]:[RouteID]],6,FALSE))), "O",  NOT(ISNA(VLOOKUP(PrivateSchedule[[#This Row],[re]],RTARoutes[[StageCodes]:[RouteID]],6,FALSE))), "R")</f>
        <v>O</v>
      </c>
      <c r="AF3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36" spans="15:33">
      <c r="O3736" s="171" t="s">
        <v>1890</v>
      </c>
      <c r="T3736" s="173" t="s">
        <v>3439</v>
      </c>
      <c r="U3736" t="str">
        <f t="shared" si="232"/>
        <v>MARGAO-DAVARLI</v>
      </c>
      <c r="V3736" s="163">
        <v>0.47569444444444442</v>
      </c>
      <c r="AA3736" s="165" t="str">
        <f t="shared" si="233"/>
        <v/>
      </c>
      <c r="AB3736" t="str">
        <f t="shared" si="234"/>
        <v>MRG</v>
      </c>
      <c r="AC3736" t="str">
        <f t="shared" si="235"/>
        <v>GA09U-0575</v>
      </c>
      <c r="AD3736" t="str">
        <f>_xlfn.IFNA(VLOOKUP(PrivateSchedule[[#This Row],[ow]],RTARoutes[[StageCodes]:[RouteID]],6,FALSE), VLOOKUP(PrivateSchedule[[#This Row],[re]],RTARoutes[[StageCodes]:[RouteID]],6,FALSE))</f>
        <v>PVT178</v>
      </c>
      <c r="AE3736" t="str" cm="1">
        <f t="array" ref="AE3736">_xlfn.IFS( NOT(ISNA(VLOOKUP(PrivateSchedule[[#This Row],[ow]],RTARoutes[[StageCodes]:[RouteID]],6,FALSE))), "O",  NOT(ISNA(VLOOKUP(PrivateSchedule[[#This Row],[re]],RTARoutes[[StageCodes]:[RouteID]],6,FALSE))), "R")</f>
        <v>R</v>
      </c>
      <c r="AF3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37" spans="15:33">
      <c r="O3737" s="171" t="s">
        <v>3439</v>
      </c>
      <c r="T3737" s="173" t="s">
        <v>1890</v>
      </c>
      <c r="U3737" t="str">
        <f t="shared" si="232"/>
        <v>DAVARLI-MARGAO</v>
      </c>
      <c r="V3737" s="163">
        <v>0.50347222222222221</v>
      </c>
      <c r="AA3737" s="165" t="str">
        <f t="shared" si="233"/>
        <v/>
      </c>
      <c r="AB3737" t="str">
        <f t="shared" si="234"/>
        <v>MRG</v>
      </c>
      <c r="AC3737" t="str">
        <f t="shared" si="235"/>
        <v>GA09U-0575</v>
      </c>
      <c r="AD3737" t="str">
        <f>_xlfn.IFNA(VLOOKUP(PrivateSchedule[[#This Row],[ow]],RTARoutes[[StageCodes]:[RouteID]],6,FALSE), VLOOKUP(PrivateSchedule[[#This Row],[re]],RTARoutes[[StageCodes]:[RouteID]],6,FALSE))</f>
        <v>PVT178</v>
      </c>
      <c r="AE3737" t="str" cm="1">
        <f t="array" ref="AE3737">_xlfn.IFS( NOT(ISNA(VLOOKUP(PrivateSchedule[[#This Row],[ow]],RTARoutes[[StageCodes]:[RouteID]],6,FALSE))), "O",  NOT(ISNA(VLOOKUP(PrivateSchedule[[#This Row],[re]],RTARoutes[[StageCodes]:[RouteID]],6,FALSE))), "R")</f>
        <v>O</v>
      </c>
      <c r="AF3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38" spans="15:33">
      <c r="O3738" s="171" t="s">
        <v>1890</v>
      </c>
      <c r="T3738" s="173" t="s">
        <v>3439</v>
      </c>
      <c r="U3738" t="str">
        <f t="shared" si="232"/>
        <v>MARGAO-DAVARLI</v>
      </c>
      <c r="V3738" s="163">
        <v>0.52430555555555558</v>
      </c>
      <c r="AA3738" s="165" t="str">
        <f t="shared" si="233"/>
        <v/>
      </c>
      <c r="AB3738" t="str">
        <f t="shared" si="234"/>
        <v>MRG</v>
      </c>
      <c r="AC3738" t="str">
        <f t="shared" si="235"/>
        <v>GA09U-0575</v>
      </c>
      <c r="AD3738" t="str">
        <f>_xlfn.IFNA(VLOOKUP(PrivateSchedule[[#This Row],[ow]],RTARoutes[[StageCodes]:[RouteID]],6,FALSE), VLOOKUP(PrivateSchedule[[#This Row],[re]],RTARoutes[[StageCodes]:[RouteID]],6,FALSE))</f>
        <v>PVT178</v>
      </c>
      <c r="AE3738" t="str" cm="1">
        <f t="array" ref="AE3738">_xlfn.IFS( NOT(ISNA(VLOOKUP(PrivateSchedule[[#This Row],[ow]],RTARoutes[[StageCodes]:[RouteID]],6,FALSE))), "O",  NOT(ISNA(VLOOKUP(PrivateSchedule[[#This Row],[re]],RTARoutes[[StageCodes]:[RouteID]],6,FALSE))), "R")</f>
        <v>R</v>
      </c>
      <c r="AF3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39" spans="15:33">
      <c r="O3739" s="171" t="s">
        <v>3439</v>
      </c>
      <c r="T3739" s="173" t="s">
        <v>1890</v>
      </c>
      <c r="U3739" t="str">
        <f t="shared" si="232"/>
        <v>DAVARLI-MARGAO</v>
      </c>
      <c r="V3739" s="163">
        <v>0.54513888888888884</v>
      </c>
      <c r="AA3739" s="165" t="str">
        <f t="shared" si="233"/>
        <v/>
      </c>
      <c r="AB3739" t="str">
        <f t="shared" si="234"/>
        <v>MRG</v>
      </c>
      <c r="AC3739" t="str">
        <f t="shared" si="235"/>
        <v>GA09U-0575</v>
      </c>
      <c r="AD3739" t="str">
        <f>_xlfn.IFNA(VLOOKUP(PrivateSchedule[[#This Row],[ow]],RTARoutes[[StageCodes]:[RouteID]],6,FALSE), VLOOKUP(PrivateSchedule[[#This Row],[re]],RTARoutes[[StageCodes]:[RouteID]],6,FALSE))</f>
        <v>PVT178</v>
      </c>
      <c r="AE3739" t="str" cm="1">
        <f t="array" ref="AE3739">_xlfn.IFS( NOT(ISNA(VLOOKUP(PrivateSchedule[[#This Row],[ow]],RTARoutes[[StageCodes]:[RouteID]],6,FALSE))), "O",  NOT(ISNA(VLOOKUP(PrivateSchedule[[#This Row],[re]],RTARoutes[[StageCodes]:[RouteID]],6,FALSE))), "R")</f>
        <v>O</v>
      </c>
      <c r="AF3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40" spans="15:33">
      <c r="O3740" s="171" t="s">
        <v>1890</v>
      </c>
      <c r="T3740" s="173" t="s">
        <v>3439</v>
      </c>
      <c r="U3740" t="str">
        <f t="shared" si="232"/>
        <v>MARGAO-DAVARLI</v>
      </c>
      <c r="V3740" s="163">
        <v>0.56597222222222221</v>
      </c>
      <c r="AA3740" s="165" t="str">
        <f t="shared" si="233"/>
        <v/>
      </c>
      <c r="AB3740" t="str">
        <f t="shared" si="234"/>
        <v>MRG</v>
      </c>
      <c r="AC3740" t="str">
        <f t="shared" si="235"/>
        <v>GA09U-0575</v>
      </c>
      <c r="AD3740" t="str">
        <f>_xlfn.IFNA(VLOOKUP(PrivateSchedule[[#This Row],[ow]],RTARoutes[[StageCodes]:[RouteID]],6,FALSE), VLOOKUP(PrivateSchedule[[#This Row],[re]],RTARoutes[[StageCodes]:[RouteID]],6,FALSE))</f>
        <v>PVT178</v>
      </c>
      <c r="AE3740" t="str" cm="1">
        <f t="array" ref="AE3740">_xlfn.IFS( NOT(ISNA(VLOOKUP(PrivateSchedule[[#This Row],[ow]],RTARoutes[[StageCodes]:[RouteID]],6,FALSE))), "O",  NOT(ISNA(VLOOKUP(PrivateSchedule[[#This Row],[re]],RTARoutes[[StageCodes]:[RouteID]],6,FALSE))), "R")</f>
        <v>R</v>
      </c>
      <c r="AF3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41" spans="15:33">
      <c r="O3741" s="171" t="s">
        <v>3439</v>
      </c>
      <c r="T3741" s="173" t="s">
        <v>1890</v>
      </c>
      <c r="U3741" t="str">
        <f t="shared" si="232"/>
        <v>DAVARLI-MARGAO</v>
      </c>
      <c r="V3741" s="163">
        <v>0.58680555555555558</v>
      </c>
      <c r="AA3741" s="165" t="str">
        <f t="shared" si="233"/>
        <v/>
      </c>
      <c r="AB3741" t="str">
        <f t="shared" si="234"/>
        <v>MRG</v>
      </c>
      <c r="AC3741" t="str">
        <f t="shared" si="235"/>
        <v>GA09U-0575</v>
      </c>
      <c r="AD3741" t="str">
        <f>_xlfn.IFNA(VLOOKUP(PrivateSchedule[[#This Row],[ow]],RTARoutes[[StageCodes]:[RouteID]],6,FALSE), VLOOKUP(PrivateSchedule[[#This Row],[re]],RTARoutes[[StageCodes]:[RouteID]],6,FALSE))</f>
        <v>PVT178</v>
      </c>
      <c r="AE3741" t="str" cm="1">
        <f t="array" ref="AE3741">_xlfn.IFS( NOT(ISNA(VLOOKUP(PrivateSchedule[[#This Row],[ow]],RTARoutes[[StageCodes]:[RouteID]],6,FALSE))), "O",  NOT(ISNA(VLOOKUP(PrivateSchedule[[#This Row],[re]],RTARoutes[[StageCodes]:[RouteID]],6,FALSE))), "R")</f>
        <v>O</v>
      </c>
      <c r="AF3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42" spans="15:33">
      <c r="O3742" s="171" t="s">
        <v>1890</v>
      </c>
      <c r="T3742" s="173" t="s">
        <v>3439</v>
      </c>
      <c r="U3742" t="str">
        <f t="shared" si="232"/>
        <v>MARGAO-DAVARLI</v>
      </c>
      <c r="V3742" s="163">
        <v>0.60763888888888884</v>
      </c>
      <c r="AA3742" s="165" t="str">
        <f t="shared" si="233"/>
        <v/>
      </c>
      <c r="AB3742" t="str">
        <f t="shared" si="234"/>
        <v>MRG</v>
      </c>
      <c r="AC3742" t="str">
        <f t="shared" si="235"/>
        <v>GA09U-0575</v>
      </c>
      <c r="AD3742" t="str">
        <f>_xlfn.IFNA(VLOOKUP(PrivateSchedule[[#This Row],[ow]],RTARoutes[[StageCodes]:[RouteID]],6,FALSE), VLOOKUP(PrivateSchedule[[#This Row],[re]],RTARoutes[[StageCodes]:[RouteID]],6,FALSE))</f>
        <v>PVT178</v>
      </c>
      <c r="AE3742" t="str" cm="1">
        <f t="array" ref="AE3742">_xlfn.IFS( NOT(ISNA(VLOOKUP(PrivateSchedule[[#This Row],[ow]],RTARoutes[[StageCodes]:[RouteID]],6,FALSE))), "O",  NOT(ISNA(VLOOKUP(PrivateSchedule[[#This Row],[re]],RTARoutes[[StageCodes]:[RouteID]],6,FALSE))), "R")</f>
        <v>R</v>
      </c>
      <c r="AF3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43" spans="15:33">
      <c r="O3743" s="171" t="s">
        <v>3439</v>
      </c>
      <c r="T3743" s="173" t="s">
        <v>1890</v>
      </c>
      <c r="U3743" t="str">
        <f t="shared" si="232"/>
        <v>DAVARLI-MARGAO</v>
      </c>
      <c r="V3743" s="163">
        <v>0.62847222222222221</v>
      </c>
      <c r="AA3743" s="165" t="str">
        <f t="shared" si="233"/>
        <v/>
      </c>
      <c r="AB3743" t="str">
        <f t="shared" si="234"/>
        <v>MRG</v>
      </c>
      <c r="AC3743" t="str">
        <f t="shared" si="235"/>
        <v>GA09U-0575</v>
      </c>
      <c r="AD3743" t="str">
        <f>_xlfn.IFNA(VLOOKUP(PrivateSchedule[[#This Row],[ow]],RTARoutes[[StageCodes]:[RouteID]],6,FALSE), VLOOKUP(PrivateSchedule[[#This Row],[re]],RTARoutes[[StageCodes]:[RouteID]],6,FALSE))</f>
        <v>PVT178</v>
      </c>
      <c r="AE3743" t="str" cm="1">
        <f t="array" ref="AE3743">_xlfn.IFS( NOT(ISNA(VLOOKUP(PrivateSchedule[[#This Row],[ow]],RTARoutes[[StageCodes]:[RouteID]],6,FALSE))), "O",  NOT(ISNA(VLOOKUP(PrivateSchedule[[#This Row],[re]],RTARoutes[[StageCodes]:[RouteID]],6,FALSE))), "R")</f>
        <v>O</v>
      </c>
      <c r="AF3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44" spans="15:33">
      <c r="O3744" s="171" t="s">
        <v>1890</v>
      </c>
      <c r="T3744" s="173" t="s">
        <v>3439</v>
      </c>
      <c r="U3744" t="str">
        <f t="shared" si="232"/>
        <v>MARGAO-DAVARLI</v>
      </c>
      <c r="V3744" s="163">
        <v>0.64930555555555558</v>
      </c>
      <c r="AA3744" s="165" t="str">
        <f t="shared" si="233"/>
        <v/>
      </c>
      <c r="AB3744" t="str">
        <f t="shared" si="234"/>
        <v>MRG</v>
      </c>
      <c r="AC3744" t="str">
        <f t="shared" si="235"/>
        <v>GA09U-0575</v>
      </c>
      <c r="AD3744" t="str">
        <f>_xlfn.IFNA(VLOOKUP(PrivateSchedule[[#This Row],[ow]],RTARoutes[[StageCodes]:[RouteID]],6,FALSE), VLOOKUP(PrivateSchedule[[#This Row],[re]],RTARoutes[[StageCodes]:[RouteID]],6,FALSE))</f>
        <v>PVT178</v>
      </c>
      <c r="AE3744" t="str" cm="1">
        <f t="array" ref="AE3744">_xlfn.IFS( NOT(ISNA(VLOOKUP(PrivateSchedule[[#This Row],[ow]],RTARoutes[[StageCodes]:[RouteID]],6,FALSE))), "O",  NOT(ISNA(VLOOKUP(PrivateSchedule[[#This Row],[re]],RTARoutes[[StageCodes]:[RouteID]],6,FALSE))), "R")</f>
        <v>R</v>
      </c>
      <c r="AF3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45" spans="3:33">
      <c r="O3745" s="171" t="s">
        <v>3439</v>
      </c>
      <c r="T3745" s="173" t="s">
        <v>1890</v>
      </c>
      <c r="U3745" t="str">
        <f t="shared" si="232"/>
        <v>DAVARLI-MARGAO</v>
      </c>
      <c r="V3745" s="163">
        <v>0.67013888888888884</v>
      </c>
      <c r="AA3745" s="165" t="str">
        <f t="shared" si="233"/>
        <v/>
      </c>
      <c r="AB3745" t="str">
        <f t="shared" si="234"/>
        <v>MRG</v>
      </c>
      <c r="AC3745" t="str">
        <f t="shared" si="235"/>
        <v>GA09U-0575</v>
      </c>
      <c r="AD3745" t="str">
        <f>_xlfn.IFNA(VLOOKUP(PrivateSchedule[[#This Row],[ow]],RTARoutes[[StageCodes]:[RouteID]],6,FALSE), VLOOKUP(PrivateSchedule[[#This Row],[re]],RTARoutes[[StageCodes]:[RouteID]],6,FALSE))</f>
        <v>PVT178</v>
      </c>
      <c r="AE3745" t="str" cm="1">
        <f t="array" ref="AE3745">_xlfn.IFS( NOT(ISNA(VLOOKUP(PrivateSchedule[[#This Row],[ow]],RTARoutes[[StageCodes]:[RouteID]],6,FALSE))), "O",  NOT(ISNA(VLOOKUP(PrivateSchedule[[#This Row],[re]],RTARoutes[[StageCodes]:[RouteID]],6,FALSE))), "R")</f>
        <v>O</v>
      </c>
      <c r="AF3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46" spans="3:33">
      <c r="O3746" s="171" t="s">
        <v>1890</v>
      </c>
      <c r="T3746" s="173" t="s">
        <v>3439</v>
      </c>
      <c r="U3746" t="str">
        <f t="shared" si="232"/>
        <v>MARGAO-DAVARLI</v>
      </c>
      <c r="V3746" s="163">
        <v>0.69097222222222221</v>
      </c>
      <c r="AA3746" s="165" t="str">
        <f t="shared" si="233"/>
        <v/>
      </c>
      <c r="AB3746" t="str">
        <f t="shared" si="234"/>
        <v>MRG</v>
      </c>
      <c r="AC3746" t="str">
        <f t="shared" si="235"/>
        <v>GA09U-0575</v>
      </c>
      <c r="AD3746" t="str">
        <f>_xlfn.IFNA(VLOOKUP(PrivateSchedule[[#This Row],[ow]],RTARoutes[[StageCodes]:[RouteID]],6,FALSE), VLOOKUP(PrivateSchedule[[#This Row],[re]],RTARoutes[[StageCodes]:[RouteID]],6,FALSE))</f>
        <v>PVT178</v>
      </c>
      <c r="AE3746" t="str" cm="1">
        <f t="array" ref="AE3746">_xlfn.IFS( NOT(ISNA(VLOOKUP(PrivateSchedule[[#This Row],[ow]],RTARoutes[[StageCodes]:[RouteID]],6,FALSE))), "O",  NOT(ISNA(VLOOKUP(PrivateSchedule[[#This Row],[re]],RTARoutes[[StageCodes]:[RouteID]],6,FALSE))), "R")</f>
        <v>R</v>
      </c>
      <c r="AF3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47" spans="3:33">
      <c r="O3747" s="171" t="s">
        <v>3439</v>
      </c>
      <c r="T3747" s="173" t="s">
        <v>1890</v>
      </c>
      <c r="U3747" t="str">
        <f t="shared" si="232"/>
        <v>DAVARLI-MARGAO</v>
      </c>
      <c r="V3747" s="163">
        <v>0.71180555555555558</v>
      </c>
      <c r="AA3747" s="165" t="str">
        <f t="shared" si="233"/>
        <v/>
      </c>
      <c r="AB3747" t="str">
        <f t="shared" si="234"/>
        <v>MRG</v>
      </c>
      <c r="AC3747" t="str">
        <f t="shared" si="235"/>
        <v>GA09U-0575</v>
      </c>
      <c r="AD3747" t="str">
        <f>_xlfn.IFNA(VLOOKUP(PrivateSchedule[[#This Row],[ow]],RTARoutes[[StageCodes]:[RouteID]],6,FALSE), VLOOKUP(PrivateSchedule[[#This Row],[re]],RTARoutes[[StageCodes]:[RouteID]],6,FALSE))</f>
        <v>PVT178</v>
      </c>
      <c r="AE3747" t="str" cm="1">
        <f t="array" ref="AE3747">_xlfn.IFS( NOT(ISNA(VLOOKUP(PrivateSchedule[[#This Row],[ow]],RTARoutes[[StageCodes]:[RouteID]],6,FALSE))), "O",  NOT(ISNA(VLOOKUP(PrivateSchedule[[#This Row],[re]],RTARoutes[[StageCodes]:[RouteID]],6,FALSE))), "R")</f>
        <v>O</v>
      </c>
      <c r="AF3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48" spans="3:33">
      <c r="O3748" s="171" t="s">
        <v>1890</v>
      </c>
      <c r="T3748" s="173" t="s">
        <v>3439</v>
      </c>
      <c r="U3748" t="str">
        <f t="shared" si="232"/>
        <v>MARGAO-DAVARLI</v>
      </c>
      <c r="V3748" s="163">
        <v>0.75347222222222221</v>
      </c>
      <c r="AA3748" s="165" t="str">
        <f t="shared" si="233"/>
        <v/>
      </c>
      <c r="AB3748" t="str">
        <f t="shared" si="234"/>
        <v>MRG</v>
      </c>
      <c r="AC3748" t="str">
        <f t="shared" si="235"/>
        <v>GA09U-0575</v>
      </c>
      <c r="AD3748" t="str">
        <f>_xlfn.IFNA(VLOOKUP(PrivateSchedule[[#This Row],[ow]],RTARoutes[[StageCodes]:[RouteID]],6,FALSE), VLOOKUP(PrivateSchedule[[#This Row],[re]],RTARoutes[[StageCodes]:[RouteID]],6,FALSE))</f>
        <v>PVT178</v>
      </c>
      <c r="AE3748" t="str" cm="1">
        <f t="array" ref="AE3748">_xlfn.IFS( NOT(ISNA(VLOOKUP(PrivateSchedule[[#This Row],[ow]],RTARoutes[[StageCodes]:[RouteID]],6,FALSE))), "O",  NOT(ISNA(VLOOKUP(PrivateSchedule[[#This Row],[re]],RTARoutes[[StageCodes]:[RouteID]],6,FALSE))), "R")</f>
        <v>R</v>
      </c>
      <c r="AF3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49" spans="3:33">
      <c r="O3749" s="171" t="s">
        <v>3439</v>
      </c>
      <c r="T3749" s="173" t="s">
        <v>1890</v>
      </c>
      <c r="U3749" t="str">
        <f t="shared" si="232"/>
        <v>DAVARLI-MARGAO</v>
      </c>
      <c r="V3749" s="163">
        <v>0.77430555555555558</v>
      </c>
      <c r="AA3749" s="165" t="str">
        <f t="shared" si="233"/>
        <v/>
      </c>
      <c r="AB3749" t="str">
        <f t="shared" si="234"/>
        <v>MRG</v>
      </c>
      <c r="AC3749" t="str">
        <f t="shared" si="235"/>
        <v>GA09U-0575</v>
      </c>
      <c r="AD3749" t="str">
        <f>_xlfn.IFNA(VLOOKUP(PrivateSchedule[[#This Row],[ow]],RTARoutes[[StageCodes]:[RouteID]],6,FALSE), VLOOKUP(PrivateSchedule[[#This Row],[re]],RTARoutes[[StageCodes]:[RouteID]],6,FALSE))</f>
        <v>PVT178</v>
      </c>
      <c r="AE3749" t="str" cm="1">
        <f t="array" ref="AE3749">_xlfn.IFS( NOT(ISNA(VLOOKUP(PrivateSchedule[[#This Row],[ow]],RTARoutes[[StageCodes]:[RouteID]],6,FALSE))), "O",  NOT(ISNA(VLOOKUP(PrivateSchedule[[#This Row],[re]],RTARoutes[[StageCodes]:[RouteID]],6,FALSE))), "R")</f>
        <v>O</v>
      </c>
      <c r="AF3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50" spans="3:33">
      <c r="O3750" s="171" t="s">
        <v>1890</v>
      </c>
      <c r="T3750" s="173" t="s">
        <v>3439</v>
      </c>
      <c r="U3750" t="str">
        <f t="shared" si="232"/>
        <v>MARGAO-DAVARLI</v>
      </c>
      <c r="V3750" s="163">
        <v>0.79513888888888884</v>
      </c>
      <c r="AA3750" s="165" t="str">
        <f t="shared" si="233"/>
        <v/>
      </c>
      <c r="AB3750" t="str">
        <f t="shared" si="234"/>
        <v>MRG</v>
      </c>
      <c r="AC3750" t="str">
        <f t="shared" si="235"/>
        <v>GA09U-0575</v>
      </c>
      <c r="AD3750" t="str">
        <f>_xlfn.IFNA(VLOOKUP(PrivateSchedule[[#This Row],[ow]],RTARoutes[[StageCodes]:[RouteID]],6,FALSE), VLOOKUP(PrivateSchedule[[#This Row],[re]],RTARoutes[[StageCodes]:[RouteID]],6,FALSE))</f>
        <v>PVT178</v>
      </c>
      <c r="AE3750" t="str" cm="1">
        <f t="array" ref="AE3750">_xlfn.IFS( NOT(ISNA(VLOOKUP(PrivateSchedule[[#This Row],[ow]],RTARoutes[[StageCodes]:[RouteID]],6,FALSE))), "O",  NOT(ISNA(VLOOKUP(PrivateSchedule[[#This Row],[re]],RTARoutes[[StageCodes]:[RouteID]],6,FALSE))), "R")</f>
        <v>R</v>
      </c>
      <c r="AF3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51" spans="3:33">
      <c r="O3751" s="171" t="s">
        <v>3439</v>
      </c>
      <c r="T3751" s="173" t="s">
        <v>1890</v>
      </c>
      <c r="U3751" t="str">
        <f t="shared" si="232"/>
        <v>DAVARLI-MARGAO</v>
      </c>
      <c r="V3751" s="163">
        <v>0.81597222222222221</v>
      </c>
      <c r="AA3751" s="165" t="str">
        <f t="shared" si="233"/>
        <v/>
      </c>
      <c r="AB3751" t="str">
        <f t="shared" si="234"/>
        <v>MRG</v>
      </c>
      <c r="AC3751" t="str">
        <f t="shared" si="235"/>
        <v>GA09U-0575</v>
      </c>
      <c r="AD3751" t="str">
        <f>_xlfn.IFNA(VLOOKUP(PrivateSchedule[[#This Row],[ow]],RTARoutes[[StageCodes]:[RouteID]],6,FALSE), VLOOKUP(PrivateSchedule[[#This Row],[re]],RTARoutes[[StageCodes]:[RouteID]],6,FALSE))</f>
        <v>PVT178</v>
      </c>
      <c r="AE3751" t="str" cm="1">
        <f t="array" ref="AE3751">_xlfn.IFS( NOT(ISNA(VLOOKUP(PrivateSchedule[[#This Row],[ow]],RTARoutes[[StageCodes]:[RouteID]],6,FALSE))), "O",  NOT(ISNA(VLOOKUP(PrivateSchedule[[#This Row],[re]],RTARoutes[[StageCodes]:[RouteID]],6,FALSE))), "R")</f>
        <v>O</v>
      </c>
      <c r="AF3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752" spans="3:33">
      <c r="O3752" s="171" t="s">
        <v>1890</v>
      </c>
      <c r="T3752" s="173" t="s">
        <v>3439</v>
      </c>
      <c r="U3752" t="str">
        <f t="shared" si="232"/>
        <v>MARGAO-DAVARLI</v>
      </c>
      <c r="V3752" s="163">
        <v>0.85763888888888884</v>
      </c>
      <c r="AA3752" s="165" t="str">
        <f t="shared" si="233"/>
        <v/>
      </c>
      <c r="AB3752" t="str">
        <f t="shared" si="234"/>
        <v>MRG</v>
      </c>
      <c r="AC3752" t="str">
        <f t="shared" si="235"/>
        <v>GA09U-0575</v>
      </c>
      <c r="AD3752" t="str">
        <f>_xlfn.IFNA(VLOOKUP(PrivateSchedule[[#This Row],[ow]],RTARoutes[[StageCodes]:[RouteID]],6,FALSE), VLOOKUP(PrivateSchedule[[#This Row],[re]],RTARoutes[[StageCodes]:[RouteID]],6,FALSE))</f>
        <v>PVT178</v>
      </c>
      <c r="AE3752" t="str" cm="1">
        <f t="array" ref="AE3752">_xlfn.IFS( NOT(ISNA(VLOOKUP(PrivateSchedule[[#This Row],[ow]],RTARoutes[[StageCodes]:[RouteID]],6,FALSE))), "O",  NOT(ISNA(VLOOKUP(PrivateSchedule[[#This Row],[re]],RTARoutes[[StageCodes]:[RouteID]],6,FALSE))), "R")</f>
        <v>R</v>
      </c>
      <c r="AF3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753" spans="3:33">
      <c r="C3753" s="172" t="s">
        <v>4762</v>
      </c>
      <c r="J3753" s="171" t="s">
        <v>4763</v>
      </c>
      <c r="O3753" s="171" t="s">
        <v>3557</v>
      </c>
      <c r="T3753" s="173" t="s">
        <v>1890</v>
      </c>
      <c r="U3753" t="str">
        <f t="shared" si="232"/>
        <v>Fatrade-MARGAO</v>
      </c>
      <c r="V3753" s="163">
        <v>0.30208333333333331</v>
      </c>
      <c r="AA3753" s="165" t="str">
        <f t="shared" si="233"/>
        <v/>
      </c>
      <c r="AB3753" t="str">
        <f t="shared" si="234"/>
        <v>MRG</v>
      </c>
      <c r="AC3753" t="str">
        <f t="shared" si="235"/>
        <v>GA09U-0575</v>
      </c>
      <c r="AD3753" t="str">
        <f>_xlfn.IFNA(VLOOKUP(PrivateSchedule[[#This Row],[ow]],RTARoutes[[StageCodes]:[RouteID]],6,FALSE), VLOOKUP(PrivateSchedule[[#This Row],[re]],RTARoutes[[StageCodes]:[RouteID]],6,FALSE))</f>
        <v>PVT182</v>
      </c>
      <c r="AE3753" t="str" cm="1">
        <f t="array" ref="AE3753">_xlfn.IFS( NOT(ISNA(VLOOKUP(PrivateSchedule[[#This Row],[ow]],RTARoutes[[StageCodes]:[RouteID]],6,FALSE))), "O",  NOT(ISNA(VLOOKUP(PrivateSchedule[[#This Row],[re]],RTARoutes[[StageCodes]:[RouteID]],6,FALSE))), "R")</f>
        <v>O</v>
      </c>
      <c r="AF3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FTE-*MRG</v>
      </c>
      <c r="AG3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MRG-*FTE</v>
      </c>
    </row>
    <row r="3754" spans="3:33">
      <c r="O3754" s="171" t="s">
        <v>1890</v>
      </c>
      <c r="P3754" s="172" t="s">
        <v>3577</v>
      </c>
      <c r="T3754" s="173" t="s">
        <v>3557</v>
      </c>
      <c r="U3754" t="str">
        <f t="shared" si="232"/>
        <v>MARGAO-Varca-Fatrade</v>
      </c>
      <c r="V3754" s="163">
        <v>0.37847222222222221</v>
      </c>
      <c r="AA3754" s="165" t="str">
        <f t="shared" si="233"/>
        <v/>
      </c>
      <c r="AB3754" t="str">
        <f t="shared" si="234"/>
        <v>MRG</v>
      </c>
      <c r="AC3754" t="str">
        <f t="shared" si="235"/>
        <v>GA09U-0575</v>
      </c>
      <c r="AD3754" t="e">
        <f>_xlfn.IFNA(VLOOKUP(PrivateSchedule[[#This Row],[ow]],RTARoutes[[StageCodes]:[RouteID]],6,FALSE), VLOOKUP(PrivateSchedule[[#This Row],[re]],RTARoutes[[StageCodes]:[RouteID]],6,FALSE))</f>
        <v>#N/A</v>
      </c>
      <c r="AE3754" t="e" cm="1">
        <f t="array" ref="AE3754">_xlfn.IFS( NOT(ISNA(VLOOKUP(PrivateSchedule[[#This Row],[ow]],RTARoutes[[StageCodes]:[RouteID]],6,FALSE))), "O",  NOT(ISNA(VLOOKUP(PrivateSchedule[[#This Row],[re]],RTARoutes[[StageCodes]:[RouteID]],6,FALSE))), "R")</f>
        <v>#N/A</v>
      </c>
      <c r="AF3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MRG-*VRC-*FTE</v>
      </c>
      <c r="AG3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FTE-*VRC-*MRG</v>
      </c>
    </row>
    <row r="3755" spans="3:33">
      <c r="O3755" s="171" t="s">
        <v>3557</v>
      </c>
      <c r="T3755" s="173" t="s">
        <v>1890</v>
      </c>
      <c r="U3755" t="str">
        <f t="shared" si="232"/>
        <v>Fatrade-MARGAO</v>
      </c>
      <c r="V3755" s="163">
        <v>0.42708333333333331</v>
      </c>
      <c r="AA3755" s="165" t="str">
        <f t="shared" si="233"/>
        <v/>
      </c>
      <c r="AB3755" t="str">
        <f t="shared" si="234"/>
        <v>MRG</v>
      </c>
      <c r="AC3755" t="str">
        <f t="shared" si="235"/>
        <v>GA09U-0575</v>
      </c>
      <c r="AD3755" t="str">
        <f>_xlfn.IFNA(VLOOKUP(PrivateSchedule[[#This Row],[ow]],RTARoutes[[StageCodes]:[RouteID]],6,FALSE), VLOOKUP(PrivateSchedule[[#This Row],[re]],RTARoutes[[StageCodes]:[RouteID]],6,FALSE))</f>
        <v>PVT182</v>
      </c>
      <c r="AE3755" t="str" cm="1">
        <f t="array" ref="AE3755">_xlfn.IFS( NOT(ISNA(VLOOKUP(PrivateSchedule[[#This Row],[ow]],RTARoutes[[StageCodes]:[RouteID]],6,FALSE))), "O",  NOT(ISNA(VLOOKUP(PrivateSchedule[[#This Row],[re]],RTARoutes[[StageCodes]:[RouteID]],6,FALSE))), "R")</f>
        <v>O</v>
      </c>
      <c r="AF3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FTE-*MRG</v>
      </c>
      <c r="AG3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MRG-*FTE</v>
      </c>
    </row>
    <row r="3756" spans="3:33">
      <c r="O3756" s="171" t="s">
        <v>1890</v>
      </c>
      <c r="P3756" s="172" t="s">
        <v>3577</v>
      </c>
      <c r="T3756" s="173" t="s">
        <v>3557</v>
      </c>
      <c r="U3756" t="str">
        <f t="shared" si="232"/>
        <v>MARGAO-Varca-Fatrade</v>
      </c>
      <c r="V3756" s="163">
        <v>0.46875</v>
      </c>
      <c r="AA3756" s="165" t="str">
        <f t="shared" si="233"/>
        <v/>
      </c>
      <c r="AB3756" t="str">
        <f t="shared" si="234"/>
        <v>MRG</v>
      </c>
      <c r="AC3756" t="str">
        <f t="shared" si="235"/>
        <v>GA09U-0575</v>
      </c>
      <c r="AD3756" t="e">
        <f>_xlfn.IFNA(VLOOKUP(PrivateSchedule[[#This Row],[ow]],RTARoutes[[StageCodes]:[RouteID]],6,FALSE), VLOOKUP(PrivateSchedule[[#This Row],[re]],RTARoutes[[StageCodes]:[RouteID]],6,FALSE))</f>
        <v>#N/A</v>
      </c>
      <c r="AE3756" t="e" cm="1">
        <f t="array" ref="AE3756">_xlfn.IFS( NOT(ISNA(VLOOKUP(PrivateSchedule[[#This Row],[ow]],RTARoutes[[StageCodes]:[RouteID]],6,FALSE))), "O",  NOT(ISNA(VLOOKUP(PrivateSchedule[[#This Row],[re]],RTARoutes[[StageCodes]:[RouteID]],6,FALSE))), "R")</f>
        <v>#N/A</v>
      </c>
      <c r="AF3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MRG-*VRC-*FTE</v>
      </c>
      <c r="AG3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FTE-*VRC-*MRG</v>
      </c>
    </row>
    <row r="3757" spans="3:33">
      <c r="O3757" s="171" t="s">
        <v>3557</v>
      </c>
      <c r="T3757" s="173" t="s">
        <v>1890</v>
      </c>
      <c r="U3757" t="str">
        <f t="shared" si="232"/>
        <v>Fatrade-MARGAO</v>
      </c>
      <c r="V3757" s="163">
        <v>0.51041666666666663</v>
      </c>
      <c r="AA3757" s="165" t="str">
        <f t="shared" si="233"/>
        <v/>
      </c>
      <c r="AB3757" t="str">
        <f t="shared" si="234"/>
        <v>MRG</v>
      </c>
      <c r="AC3757" t="str">
        <f t="shared" si="235"/>
        <v>GA09U-0575</v>
      </c>
      <c r="AD3757" t="str">
        <f>_xlfn.IFNA(VLOOKUP(PrivateSchedule[[#This Row],[ow]],RTARoutes[[StageCodes]:[RouteID]],6,FALSE), VLOOKUP(PrivateSchedule[[#This Row],[re]],RTARoutes[[StageCodes]:[RouteID]],6,FALSE))</f>
        <v>PVT182</v>
      </c>
      <c r="AE3757" t="str" cm="1">
        <f t="array" ref="AE3757">_xlfn.IFS( NOT(ISNA(VLOOKUP(PrivateSchedule[[#This Row],[ow]],RTARoutes[[StageCodes]:[RouteID]],6,FALSE))), "O",  NOT(ISNA(VLOOKUP(PrivateSchedule[[#This Row],[re]],RTARoutes[[StageCodes]:[RouteID]],6,FALSE))), "R")</f>
        <v>O</v>
      </c>
      <c r="AF3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FTE-*MRG</v>
      </c>
      <c r="AG3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MRG-*FTE</v>
      </c>
    </row>
    <row r="3758" spans="3:33">
      <c r="O3758" s="171" t="s">
        <v>1890</v>
      </c>
      <c r="P3758" s="172" t="s">
        <v>3577</v>
      </c>
      <c r="T3758" s="173" t="s">
        <v>3557</v>
      </c>
      <c r="U3758" t="str">
        <f t="shared" si="232"/>
        <v>MARGAO-Varca-Fatrade</v>
      </c>
      <c r="V3758" s="163">
        <v>0.56944444444444442</v>
      </c>
      <c r="AA3758" s="165" t="str">
        <f t="shared" si="233"/>
        <v/>
      </c>
      <c r="AB3758" t="str">
        <f t="shared" si="234"/>
        <v>MRG</v>
      </c>
      <c r="AC3758" t="str">
        <f t="shared" si="235"/>
        <v>GA09U-0575</v>
      </c>
      <c r="AD3758" t="e">
        <f>_xlfn.IFNA(VLOOKUP(PrivateSchedule[[#This Row],[ow]],RTARoutes[[StageCodes]:[RouteID]],6,FALSE), VLOOKUP(PrivateSchedule[[#This Row],[re]],RTARoutes[[StageCodes]:[RouteID]],6,FALSE))</f>
        <v>#N/A</v>
      </c>
      <c r="AE3758" t="e" cm="1">
        <f t="array" ref="AE3758">_xlfn.IFS( NOT(ISNA(VLOOKUP(PrivateSchedule[[#This Row],[ow]],RTARoutes[[StageCodes]:[RouteID]],6,FALSE))), "O",  NOT(ISNA(VLOOKUP(PrivateSchedule[[#This Row],[re]],RTARoutes[[StageCodes]:[RouteID]],6,FALSE))), "R")</f>
        <v>#N/A</v>
      </c>
      <c r="AF3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MRG-*VRC-*FTE</v>
      </c>
      <c r="AG3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FTE-*VRC-*MRG</v>
      </c>
    </row>
    <row r="3759" spans="3:33">
      <c r="O3759" s="171" t="s">
        <v>3557</v>
      </c>
      <c r="T3759" s="173" t="s">
        <v>1890</v>
      </c>
      <c r="U3759" t="str">
        <f t="shared" si="232"/>
        <v>Fatrade-MARGAO</v>
      </c>
      <c r="V3759" s="163">
        <v>0.63541666666666663</v>
      </c>
      <c r="AA3759" s="165" t="str">
        <f t="shared" si="233"/>
        <v/>
      </c>
      <c r="AB3759" t="str">
        <f t="shared" si="234"/>
        <v>MRG</v>
      </c>
      <c r="AC3759" t="str">
        <f t="shared" si="235"/>
        <v>GA09U-0575</v>
      </c>
      <c r="AD3759" t="str">
        <f>_xlfn.IFNA(VLOOKUP(PrivateSchedule[[#This Row],[ow]],RTARoutes[[StageCodes]:[RouteID]],6,FALSE), VLOOKUP(PrivateSchedule[[#This Row],[re]],RTARoutes[[StageCodes]:[RouteID]],6,FALSE))</f>
        <v>PVT182</v>
      </c>
      <c r="AE3759" t="str" cm="1">
        <f t="array" ref="AE3759">_xlfn.IFS( NOT(ISNA(VLOOKUP(PrivateSchedule[[#This Row],[ow]],RTARoutes[[StageCodes]:[RouteID]],6,FALSE))), "O",  NOT(ISNA(VLOOKUP(PrivateSchedule[[#This Row],[re]],RTARoutes[[StageCodes]:[RouteID]],6,FALSE))), "R")</f>
        <v>O</v>
      </c>
      <c r="AF3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FTE-*MRG</v>
      </c>
      <c r="AG3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MRG-*FTE</v>
      </c>
    </row>
    <row r="3760" spans="3:33">
      <c r="O3760" s="171" t="s">
        <v>1890</v>
      </c>
      <c r="P3760" s="172" t="s">
        <v>3577</v>
      </c>
      <c r="T3760" s="173" t="s">
        <v>3557</v>
      </c>
      <c r="U3760" t="str">
        <f t="shared" si="232"/>
        <v>MARGAO-Varca-Fatrade</v>
      </c>
      <c r="V3760" s="163">
        <v>0.75694444444444442</v>
      </c>
      <c r="AA3760" s="165" t="str">
        <f t="shared" si="233"/>
        <v/>
      </c>
      <c r="AB3760" t="str">
        <f t="shared" si="234"/>
        <v>MRG</v>
      </c>
      <c r="AC3760" t="str">
        <f t="shared" si="235"/>
        <v>GA09U-0575</v>
      </c>
      <c r="AD3760" t="e">
        <f>_xlfn.IFNA(VLOOKUP(PrivateSchedule[[#This Row],[ow]],RTARoutes[[StageCodes]:[RouteID]],6,FALSE), VLOOKUP(PrivateSchedule[[#This Row],[re]],RTARoutes[[StageCodes]:[RouteID]],6,FALSE))</f>
        <v>#N/A</v>
      </c>
      <c r="AE3760" t="e" cm="1">
        <f t="array" ref="AE3760">_xlfn.IFS( NOT(ISNA(VLOOKUP(PrivateSchedule[[#This Row],[ow]],RTARoutes[[StageCodes]:[RouteID]],6,FALSE))), "O",  NOT(ISNA(VLOOKUP(PrivateSchedule[[#This Row],[re]],RTARoutes[[StageCodes]:[RouteID]],6,FALSE))), "R")</f>
        <v>#N/A</v>
      </c>
      <c r="AF3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MRG-*VRC-*FTE</v>
      </c>
      <c r="AG3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FTE-*VRC-*MRG</v>
      </c>
    </row>
    <row r="3761" spans="3:33">
      <c r="C3761" s="172" t="s">
        <v>4764</v>
      </c>
      <c r="F3761" s="177">
        <v>42581</v>
      </c>
      <c r="J3761" s="171" t="s">
        <v>4765</v>
      </c>
      <c r="L3761" s="172" t="s">
        <v>4743</v>
      </c>
      <c r="M3761" s="198">
        <v>27</v>
      </c>
      <c r="N3761" s="199">
        <v>11</v>
      </c>
      <c r="O3761" s="171" t="s">
        <v>1378</v>
      </c>
      <c r="T3761" s="173" t="s">
        <v>1890</v>
      </c>
      <c r="U3761" t="str">
        <f t="shared" si="232"/>
        <v>GUIRDOLIM-MARGAO</v>
      </c>
      <c r="V3761" s="163">
        <v>0.27430555555555558</v>
      </c>
      <c r="AA3761" s="165" t="str">
        <f t="shared" si="233"/>
        <v/>
      </c>
      <c r="AB3761" t="str">
        <f t="shared" si="234"/>
        <v>MRG</v>
      </c>
      <c r="AC3761" t="str">
        <f t="shared" si="235"/>
        <v>GA09U-0575</v>
      </c>
      <c r="AD3761" t="str">
        <f>_xlfn.IFNA(VLOOKUP(PrivateSchedule[[#This Row],[ow]],RTARoutes[[StageCodes]:[RouteID]],6,FALSE), VLOOKUP(PrivateSchedule[[#This Row],[re]],RTARoutes[[StageCodes]:[RouteID]],6,FALSE))</f>
        <v>PVT192</v>
      </c>
      <c r="AE3761" t="str" cm="1">
        <f t="array" ref="AE3761">_xlfn.IFS( NOT(ISNA(VLOOKUP(PrivateSchedule[[#This Row],[ow]],RTARoutes[[StageCodes]:[RouteID]],6,FALSE))), "O",  NOT(ISNA(VLOOKUP(PrivateSchedule[[#This Row],[re]],RTARoutes[[StageCodes]:[RouteID]],6,FALSE))), "R")</f>
        <v>R</v>
      </c>
      <c r="AF3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62" spans="3:33">
      <c r="O3762" s="171" t="s">
        <v>1890</v>
      </c>
      <c r="T3762" s="173" t="s">
        <v>1774</v>
      </c>
      <c r="U3762" t="str">
        <f t="shared" si="232"/>
        <v>MARGAO-Kundai Industrial Estate</v>
      </c>
      <c r="V3762" s="163">
        <v>0.30208333333333331</v>
      </c>
      <c r="AA3762" s="165" t="str">
        <f t="shared" si="233"/>
        <v/>
      </c>
      <c r="AB3762" t="str">
        <f t="shared" si="234"/>
        <v>MRG</v>
      </c>
      <c r="AC3762" t="str">
        <f t="shared" si="235"/>
        <v>GA09U-0575</v>
      </c>
      <c r="AD3762" t="e">
        <f>_xlfn.IFNA(VLOOKUP(PrivateSchedule[[#This Row],[ow]],RTARoutes[[StageCodes]:[RouteID]],6,FALSE), VLOOKUP(PrivateSchedule[[#This Row],[re]],RTARoutes[[StageCodes]:[RouteID]],6,FALSE))</f>
        <v>#N/A</v>
      </c>
      <c r="AE3762" t="e" cm="1">
        <f t="array" ref="AE3762">_xlfn.IFS( NOT(ISNA(VLOOKUP(PrivateSchedule[[#This Row],[ow]],RTARoutes[[StageCodes]:[RouteID]],6,FALSE))), "O",  NOT(ISNA(VLOOKUP(PrivateSchedule[[#This Row],[re]],RTARoutes[[StageCodes]:[RouteID]],6,FALSE))), "R")</f>
        <v>#N/A</v>
      </c>
      <c r="AF3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MRG-*KDI</v>
      </c>
      <c r="AG3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KDI-*MRG</v>
      </c>
    </row>
    <row r="3763" spans="3:33">
      <c r="O3763" s="171" t="s">
        <v>1774</v>
      </c>
      <c r="T3763" s="173" t="s">
        <v>2374</v>
      </c>
      <c r="U3763" t="str">
        <f t="shared" si="232"/>
        <v>Kundai Industrial Estate-PONDA</v>
      </c>
      <c r="V3763" s="163">
        <v>0.37152777777777779</v>
      </c>
      <c r="AA3763" s="165" t="str">
        <f t="shared" si="233"/>
        <v/>
      </c>
      <c r="AB3763" t="str">
        <f t="shared" si="234"/>
        <v>MRG</v>
      </c>
      <c r="AC3763" t="str">
        <f t="shared" si="235"/>
        <v>GA09U-0575</v>
      </c>
      <c r="AD3763" t="str">
        <f>_xlfn.IFNA(VLOOKUP(PrivateSchedule[[#This Row],[ow]],RTARoutes[[StageCodes]:[RouteID]],6,FALSE), VLOOKUP(PrivateSchedule[[#This Row],[re]],RTARoutes[[StageCodes]:[RouteID]],6,FALSE))</f>
        <v>PVT212</v>
      </c>
      <c r="AE3763" t="str" cm="1">
        <f t="array" ref="AE3763">_xlfn.IFS( NOT(ISNA(VLOOKUP(PrivateSchedule[[#This Row],[ow]],RTARoutes[[StageCodes]:[RouteID]],6,FALSE))), "O",  NOT(ISNA(VLOOKUP(PrivateSchedule[[#This Row],[re]],RTARoutes[[StageCodes]:[RouteID]],6,FALSE))), "R")</f>
        <v>O</v>
      </c>
      <c r="AF3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3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3764" spans="3:33">
      <c r="O3764" s="171" t="s">
        <v>2374</v>
      </c>
      <c r="T3764" s="173" t="s">
        <v>2247</v>
      </c>
      <c r="U3764" t="str">
        <f t="shared" si="232"/>
        <v>PONDA-PANAJI</v>
      </c>
      <c r="V3764" s="163">
        <v>0.40625</v>
      </c>
      <c r="AA3764" s="165" t="str">
        <f t="shared" si="233"/>
        <v/>
      </c>
      <c r="AB3764" t="str">
        <f t="shared" si="234"/>
        <v>MRG</v>
      </c>
      <c r="AC3764" t="str">
        <f t="shared" si="235"/>
        <v>GA09U-0575</v>
      </c>
      <c r="AD3764" t="str">
        <f>_xlfn.IFNA(VLOOKUP(PrivateSchedule[[#This Row],[ow]],RTARoutes[[StageCodes]:[RouteID]],6,FALSE), VLOOKUP(PrivateSchedule[[#This Row],[re]],RTARoutes[[StageCodes]:[RouteID]],6,FALSE))</f>
        <v>PVT393</v>
      </c>
      <c r="AE3764" t="str" cm="1">
        <f t="array" ref="AE3764">_xlfn.IFS( NOT(ISNA(VLOOKUP(PrivateSchedule[[#This Row],[ow]],RTARoutes[[StageCodes]:[RouteID]],6,FALSE))), "O",  NOT(ISNA(VLOOKUP(PrivateSchedule[[#This Row],[re]],RTARoutes[[StageCodes]:[RouteID]],6,FALSE))), "R")</f>
        <v>O</v>
      </c>
      <c r="AF3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3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3765" spans="3:33">
      <c r="O3765" s="171" t="s">
        <v>2247</v>
      </c>
      <c r="T3765" s="173" t="s">
        <v>2374</v>
      </c>
      <c r="U3765" t="str">
        <f t="shared" si="232"/>
        <v>PANAJI-PONDA</v>
      </c>
      <c r="V3765" s="163">
        <v>0.4826388888888889</v>
      </c>
      <c r="AA3765" s="165" t="str">
        <f t="shared" si="233"/>
        <v/>
      </c>
      <c r="AB3765" t="str">
        <f t="shared" si="234"/>
        <v>MRG</v>
      </c>
      <c r="AC3765" t="str">
        <f t="shared" si="235"/>
        <v>GA09U-0575</v>
      </c>
      <c r="AD3765" t="str">
        <f>_xlfn.IFNA(VLOOKUP(PrivateSchedule[[#This Row],[ow]],RTARoutes[[StageCodes]:[RouteID]],6,FALSE), VLOOKUP(PrivateSchedule[[#This Row],[re]],RTARoutes[[StageCodes]:[RouteID]],6,FALSE))</f>
        <v>PVT404</v>
      </c>
      <c r="AE3765" t="str" cm="1">
        <f t="array" ref="AE3765">_xlfn.IFS( NOT(ISNA(VLOOKUP(PrivateSchedule[[#This Row],[ow]],RTARoutes[[StageCodes]:[RouteID]],6,FALSE))), "O",  NOT(ISNA(VLOOKUP(PrivateSchedule[[#This Row],[re]],RTARoutes[[StageCodes]:[RouteID]],6,FALSE))), "R")</f>
        <v>O</v>
      </c>
      <c r="AF3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3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3766" spans="3:33">
      <c r="O3766" s="171" t="s">
        <v>2374</v>
      </c>
      <c r="T3766" s="173" t="s">
        <v>1890</v>
      </c>
      <c r="U3766" t="str">
        <f t="shared" si="232"/>
        <v>PONDA-MARGAO</v>
      </c>
      <c r="V3766" s="163">
        <v>0.52430555555555558</v>
      </c>
      <c r="AA3766" s="165" t="str">
        <f t="shared" si="233"/>
        <v/>
      </c>
      <c r="AB3766" t="str">
        <f t="shared" si="234"/>
        <v>MRG</v>
      </c>
      <c r="AC3766" t="str">
        <f t="shared" si="235"/>
        <v>GA09U-0575</v>
      </c>
      <c r="AD3766" t="str">
        <f>_xlfn.IFNA(VLOOKUP(PrivateSchedule[[#This Row],[ow]],RTARoutes[[StageCodes]:[RouteID]],6,FALSE), VLOOKUP(PrivateSchedule[[#This Row],[re]],RTARoutes[[StageCodes]:[RouteID]],6,FALSE))</f>
        <v>PVT319</v>
      </c>
      <c r="AE3766" t="str" cm="1">
        <f t="array" ref="AE3766">_xlfn.IFS( NOT(ISNA(VLOOKUP(PrivateSchedule[[#This Row],[ow]],RTARoutes[[StageCodes]:[RouteID]],6,FALSE))), "O",  NOT(ISNA(VLOOKUP(PrivateSchedule[[#This Row],[re]],RTARoutes[[StageCodes]:[RouteID]],6,FALSE))), "R")</f>
        <v>R</v>
      </c>
      <c r="AF3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3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3767" spans="3:33">
      <c r="O3767" s="171" t="s">
        <v>1890</v>
      </c>
      <c r="T3767" s="173" t="s">
        <v>2374</v>
      </c>
      <c r="U3767" t="str">
        <f t="shared" si="232"/>
        <v>MARGAO-PONDA</v>
      </c>
      <c r="V3767" s="163">
        <v>0.55208333333333337</v>
      </c>
      <c r="AA3767" s="165" t="str">
        <f t="shared" si="233"/>
        <v/>
      </c>
      <c r="AB3767" t="str">
        <f t="shared" si="234"/>
        <v>MRG</v>
      </c>
      <c r="AC3767" t="str">
        <f t="shared" si="235"/>
        <v>GA09U-0575</v>
      </c>
      <c r="AD3767" t="str">
        <f>_xlfn.IFNA(VLOOKUP(PrivateSchedule[[#This Row],[ow]],RTARoutes[[StageCodes]:[RouteID]],6,FALSE), VLOOKUP(PrivateSchedule[[#This Row],[re]],RTARoutes[[StageCodes]:[RouteID]],6,FALSE))</f>
        <v>PVT319</v>
      </c>
      <c r="AE3767" t="str" cm="1">
        <f t="array" ref="AE3767">_xlfn.IFS( NOT(ISNA(VLOOKUP(PrivateSchedule[[#This Row],[ow]],RTARoutes[[StageCodes]:[RouteID]],6,FALSE))), "O",  NOT(ISNA(VLOOKUP(PrivateSchedule[[#This Row],[re]],RTARoutes[[StageCodes]:[RouteID]],6,FALSE))), "R")</f>
        <v>O</v>
      </c>
      <c r="AF3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3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3768" spans="3:33">
      <c r="O3768" s="171" t="s">
        <v>2374</v>
      </c>
      <c r="T3768" s="173" t="s">
        <v>2247</v>
      </c>
      <c r="U3768" t="str">
        <f t="shared" si="232"/>
        <v>PONDA-PANAJI</v>
      </c>
      <c r="V3768" s="163">
        <v>0.58333333333333337</v>
      </c>
      <c r="AA3768" s="165" t="str">
        <f t="shared" si="233"/>
        <v/>
      </c>
      <c r="AB3768" t="str">
        <f t="shared" si="234"/>
        <v>MRG</v>
      </c>
      <c r="AC3768" t="str">
        <f t="shared" si="235"/>
        <v>GA09U-0575</v>
      </c>
      <c r="AD3768" t="str">
        <f>_xlfn.IFNA(VLOOKUP(PrivateSchedule[[#This Row],[ow]],RTARoutes[[StageCodes]:[RouteID]],6,FALSE), VLOOKUP(PrivateSchedule[[#This Row],[re]],RTARoutes[[StageCodes]:[RouteID]],6,FALSE))</f>
        <v>PVT393</v>
      </c>
      <c r="AE3768" t="str" cm="1">
        <f t="array" ref="AE3768">_xlfn.IFS( NOT(ISNA(VLOOKUP(PrivateSchedule[[#This Row],[ow]],RTARoutes[[StageCodes]:[RouteID]],6,FALSE))), "O",  NOT(ISNA(VLOOKUP(PrivateSchedule[[#This Row],[re]],RTARoutes[[StageCodes]:[RouteID]],6,FALSE))), "R")</f>
        <v>O</v>
      </c>
      <c r="AF3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3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3769" spans="3:33">
      <c r="O3769" s="171" t="s">
        <v>2247</v>
      </c>
      <c r="T3769" s="173" t="s">
        <v>2374</v>
      </c>
      <c r="U3769" t="str">
        <f t="shared" si="232"/>
        <v>PANAJI-PONDA</v>
      </c>
      <c r="V3769" s="163">
        <v>0.70486111111111116</v>
      </c>
      <c r="AA3769" s="165" t="str">
        <f t="shared" si="233"/>
        <v/>
      </c>
      <c r="AB3769" t="str">
        <f t="shared" si="234"/>
        <v>MRG</v>
      </c>
      <c r="AC3769" t="str">
        <f t="shared" si="235"/>
        <v>GA09U-0575</v>
      </c>
      <c r="AD3769" t="str">
        <f>_xlfn.IFNA(VLOOKUP(PrivateSchedule[[#This Row],[ow]],RTARoutes[[StageCodes]:[RouteID]],6,FALSE), VLOOKUP(PrivateSchedule[[#This Row],[re]],RTARoutes[[StageCodes]:[RouteID]],6,FALSE))</f>
        <v>PVT404</v>
      </c>
      <c r="AE3769" t="str" cm="1">
        <f t="array" ref="AE3769">_xlfn.IFS( NOT(ISNA(VLOOKUP(PrivateSchedule[[#This Row],[ow]],RTARoutes[[StageCodes]:[RouteID]],6,FALSE))), "O",  NOT(ISNA(VLOOKUP(PrivateSchedule[[#This Row],[re]],RTARoutes[[StageCodes]:[RouteID]],6,FALSE))), "R")</f>
        <v>O</v>
      </c>
      <c r="AF3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3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3770" spans="3:33">
      <c r="O3770" s="171" t="s">
        <v>2374</v>
      </c>
      <c r="T3770" s="173" t="s">
        <v>1890</v>
      </c>
      <c r="U3770" t="str">
        <f t="shared" si="232"/>
        <v>PONDA-MARGAO</v>
      </c>
      <c r="V3770" s="163">
        <v>0.75694444444444442</v>
      </c>
      <c r="AA3770" s="165" t="str">
        <f t="shared" si="233"/>
        <v/>
      </c>
      <c r="AB3770" t="str">
        <f t="shared" si="234"/>
        <v>MRG</v>
      </c>
      <c r="AC3770" t="str">
        <f t="shared" si="235"/>
        <v>GA09U-0575</v>
      </c>
      <c r="AD3770" t="str">
        <f>_xlfn.IFNA(VLOOKUP(PrivateSchedule[[#This Row],[ow]],RTARoutes[[StageCodes]:[RouteID]],6,FALSE), VLOOKUP(PrivateSchedule[[#This Row],[re]],RTARoutes[[StageCodes]:[RouteID]],6,FALSE))</f>
        <v>PVT319</v>
      </c>
      <c r="AE3770" t="str" cm="1">
        <f t="array" ref="AE3770">_xlfn.IFS( NOT(ISNA(VLOOKUP(PrivateSchedule[[#This Row],[ow]],RTARoutes[[StageCodes]:[RouteID]],6,FALSE))), "O",  NOT(ISNA(VLOOKUP(PrivateSchedule[[#This Row],[re]],RTARoutes[[StageCodes]:[RouteID]],6,FALSE))), "R")</f>
        <v>R</v>
      </c>
      <c r="AF3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3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3771" spans="3:33">
      <c r="O3771" s="171" t="s">
        <v>1890</v>
      </c>
      <c r="T3771" s="173" t="s">
        <v>1378</v>
      </c>
      <c r="U3771" t="str">
        <f t="shared" si="232"/>
        <v>MARGAO-GUIRDOLIM</v>
      </c>
      <c r="V3771" s="163">
        <v>0.79861111111111116</v>
      </c>
      <c r="AA3771" s="165" t="str">
        <f t="shared" si="233"/>
        <v/>
      </c>
      <c r="AB3771" t="str">
        <f t="shared" si="234"/>
        <v>MRG</v>
      </c>
      <c r="AC3771" t="str">
        <f t="shared" si="235"/>
        <v>GA09U-0575</v>
      </c>
      <c r="AD3771" t="str">
        <f>_xlfn.IFNA(VLOOKUP(PrivateSchedule[[#This Row],[ow]],RTARoutes[[StageCodes]:[RouteID]],6,FALSE), VLOOKUP(PrivateSchedule[[#This Row],[re]],RTARoutes[[StageCodes]:[RouteID]],6,FALSE))</f>
        <v>PVT192</v>
      </c>
      <c r="AE3771" t="str" cm="1">
        <f t="array" ref="AE3771">_xlfn.IFS( NOT(ISNA(VLOOKUP(PrivateSchedule[[#This Row],[ow]],RTARoutes[[StageCodes]:[RouteID]],6,FALSE))), "O",  NOT(ISNA(VLOOKUP(PrivateSchedule[[#This Row],[re]],RTARoutes[[StageCodes]:[RouteID]],6,FALSE))), "R")</f>
        <v>O</v>
      </c>
      <c r="AF3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72" spans="3:33">
      <c r="C3772" s="172" t="s">
        <v>4766</v>
      </c>
      <c r="J3772" s="171" t="s">
        <v>4767</v>
      </c>
      <c r="O3772" s="171" t="s">
        <v>3534</v>
      </c>
      <c r="T3772" s="173" t="s">
        <v>1890</v>
      </c>
      <c r="U3772" t="str">
        <f t="shared" si="232"/>
        <v>St Jose de Areal-MARGAO</v>
      </c>
      <c r="V3772" s="163">
        <v>0.30208333333333331</v>
      </c>
      <c r="AA3772" s="165" t="str">
        <f t="shared" si="233"/>
        <v/>
      </c>
      <c r="AB3772" t="str">
        <f t="shared" si="234"/>
        <v>MRG</v>
      </c>
      <c r="AC3772" t="str">
        <f t="shared" si="235"/>
        <v>GA09U-0575</v>
      </c>
      <c r="AD3772" t="str">
        <f>_xlfn.IFNA(VLOOKUP(PrivateSchedule[[#This Row],[ow]],RTARoutes[[StageCodes]:[RouteID]],6,FALSE), VLOOKUP(PrivateSchedule[[#This Row],[re]],RTARoutes[[StageCodes]:[RouteID]],6,FALSE))</f>
        <v>PVT334</v>
      </c>
      <c r="AE3772" t="str" cm="1">
        <f t="array" ref="AE3772">_xlfn.IFS( NOT(ISNA(VLOOKUP(PrivateSchedule[[#This Row],[ow]],RTARoutes[[StageCodes]:[RouteID]],6,FALSE))), "O",  NOT(ISNA(VLOOKUP(PrivateSchedule[[#This Row],[re]],RTARoutes[[StageCodes]:[RouteID]],6,FALSE))), "R")</f>
        <v>R</v>
      </c>
      <c r="AF3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73" spans="3:33">
      <c r="O3773" s="171" t="s">
        <v>1890</v>
      </c>
      <c r="T3773" s="173" t="s">
        <v>3534</v>
      </c>
      <c r="U3773" t="str">
        <f t="shared" si="232"/>
        <v>MARGAO-St Jose de Areal</v>
      </c>
      <c r="V3773" s="163">
        <v>0.34027777777777779</v>
      </c>
      <c r="AA3773" s="165" t="str">
        <f t="shared" si="233"/>
        <v/>
      </c>
      <c r="AB3773" t="str">
        <f t="shared" si="234"/>
        <v>MRG</v>
      </c>
      <c r="AC3773" t="str">
        <f t="shared" si="235"/>
        <v>GA09U-0575</v>
      </c>
      <c r="AD3773" t="str">
        <f>_xlfn.IFNA(VLOOKUP(PrivateSchedule[[#This Row],[ow]],RTARoutes[[StageCodes]:[RouteID]],6,FALSE), VLOOKUP(PrivateSchedule[[#This Row],[re]],RTARoutes[[StageCodes]:[RouteID]],6,FALSE))</f>
        <v>PVT334</v>
      </c>
      <c r="AE3773" t="str" cm="1">
        <f t="array" ref="AE3773">_xlfn.IFS( NOT(ISNA(VLOOKUP(PrivateSchedule[[#This Row],[ow]],RTARoutes[[StageCodes]:[RouteID]],6,FALSE))), "O",  NOT(ISNA(VLOOKUP(PrivateSchedule[[#This Row],[re]],RTARoutes[[StageCodes]:[RouteID]],6,FALSE))), "R")</f>
        <v>O</v>
      </c>
      <c r="AF3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74" spans="3:33">
      <c r="O3774" s="171" t="s">
        <v>3534</v>
      </c>
      <c r="T3774" s="173" t="s">
        <v>1890</v>
      </c>
      <c r="U3774" t="str">
        <f t="shared" si="232"/>
        <v>St Jose de Areal-MARGAO</v>
      </c>
      <c r="V3774" s="163">
        <v>0.375</v>
      </c>
      <c r="AA3774" s="165" t="str">
        <f t="shared" si="233"/>
        <v/>
      </c>
      <c r="AB3774" t="str">
        <f t="shared" si="234"/>
        <v>MRG</v>
      </c>
      <c r="AC3774" t="str">
        <f t="shared" si="235"/>
        <v>GA09U-0575</v>
      </c>
      <c r="AD3774" t="str">
        <f>_xlfn.IFNA(VLOOKUP(PrivateSchedule[[#This Row],[ow]],RTARoutes[[StageCodes]:[RouteID]],6,FALSE), VLOOKUP(PrivateSchedule[[#This Row],[re]],RTARoutes[[StageCodes]:[RouteID]],6,FALSE))</f>
        <v>PVT334</v>
      </c>
      <c r="AE3774" t="str" cm="1">
        <f t="array" ref="AE3774">_xlfn.IFS( NOT(ISNA(VLOOKUP(PrivateSchedule[[#This Row],[ow]],RTARoutes[[StageCodes]:[RouteID]],6,FALSE))), "O",  NOT(ISNA(VLOOKUP(PrivateSchedule[[#This Row],[re]],RTARoutes[[StageCodes]:[RouteID]],6,FALSE))), "R")</f>
        <v>R</v>
      </c>
      <c r="AF3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75" spans="3:33">
      <c r="O3775" s="171" t="s">
        <v>1890</v>
      </c>
      <c r="T3775" s="173" t="s">
        <v>3534</v>
      </c>
      <c r="U3775" t="str">
        <f t="shared" si="232"/>
        <v>MARGAO-St Jose de Areal</v>
      </c>
      <c r="V3775" s="163">
        <v>0.40972222222222221</v>
      </c>
      <c r="AA3775" s="165" t="str">
        <f t="shared" si="233"/>
        <v/>
      </c>
      <c r="AB3775" t="str">
        <f t="shared" si="234"/>
        <v>MRG</v>
      </c>
      <c r="AC3775" t="str">
        <f t="shared" si="235"/>
        <v>GA09U-0575</v>
      </c>
      <c r="AD3775" t="str">
        <f>_xlfn.IFNA(VLOOKUP(PrivateSchedule[[#This Row],[ow]],RTARoutes[[StageCodes]:[RouteID]],6,FALSE), VLOOKUP(PrivateSchedule[[#This Row],[re]],RTARoutes[[StageCodes]:[RouteID]],6,FALSE))</f>
        <v>PVT334</v>
      </c>
      <c r="AE3775" t="str" cm="1">
        <f t="array" ref="AE3775">_xlfn.IFS( NOT(ISNA(VLOOKUP(PrivateSchedule[[#This Row],[ow]],RTARoutes[[StageCodes]:[RouteID]],6,FALSE))), "O",  NOT(ISNA(VLOOKUP(PrivateSchedule[[#This Row],[re]],RTARoutes[[StageCodes]:[RouteID]],6,FALSE))), "R")</f>
        <v>O</v>
      </c>
      <c r="AF3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76" spans="3:33">
      <c r="O3776" s="171" t="s">
        <v>3534</v>
      </c>
      <c r="T3776" s="173" t="s">
        <v>1890</v>
      </c>
      <c r="U3776" t="str">
        <f t="shared" si="232"/>
        <v>St Jose de Areal-MARGAO</v>
      </c>
      <c r="V3776" s="163">
        <v>0.44444444444444442</v>
      </c>
      <c r="AA3776" s="165" t="str">
        <f t="shared" si="233"/>
        <v/>
      </c>
      <c r="AB3776" t="str">
        <f t="shared" si="234"/>
        <v>MRG</v>
      </c>
      <c r="AC3776" t="str">
        <f t="shared" si="235"/>
        <v>GA09U-0575</v>
      </c>
      <c r="AD3776" t="str">
        <f>_xlfn.IFNA(VLOOKUP(PrivateSchedule[[#This Row],[ow]],RTARoutes[[StageCodes]:[RouteID]],6,FALSE), VLOOKUP(PrivateSchedule[[#This Row],[re]],RTARoutes[[StageCodes]:[RouteID]],6,FALSE))</f>
        <v>PVT334</v>
      </c>
      <c r="AE3776" t="str" cm="1">
        <f t="array" ref="AE3776">_xlfn.IFS( NOT(ISNA(VLOOKUP(PrivateSchedule[[#This Row],[ow]],RTARoutes[[StageCodes]:[RouteID]],6,FALSE))), "O",  NOT(ISNA(VLOOKUP(PrivateSchedule[[#This Row],[re]],RTARoutes[[StageCodes]:[RouteID]],6,FALSE))), "R")</f>
        <v>R</v>
      </c>
      <c r="AF3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77" spans="3:33">
      <c r="O3777" s="171" t="s">
        <v>1890</v>
      </c>
      <c r="T3777" s="173" t="s">
        <v>3534</v>
      </c>
      <c r="U3777" t="str">
        <f t="shared" si="232"/>
        <v>MARGAO-St Jose de Areal</v>
      </c>
      <c r="V3777" s="163">
        <v>0.4861111111111111</v>
      </c>
      <c r="AA3777" s="165" t="str">
        <f t="shared" si="233"/>
        <v/>
      </c>
      <c r="AB3777" t="str">
        <f t="shared" si="234"/>
        <v>MRG</v>
      </c>
      <c r="AC3777" t="str">
        <f t="shared" si="235"/>
        <v>GA09U-0575</v>
      </c>
      <c r="AD3777" t="str">
        <f>_xlfn.IFNA(VLOOKUP(PrivateSchedule[[#This Row],[ow]],RTARoutes[[StageCodes]:[RouteID]],6,FALSE), VLOOKUP(PrivateSchedule[[#This Row],[re]],RTARoutes[[StageCodes]:[RouteID]],6,FALSE))</f>
        <v>PVT334</v>
      </c>
      <c r="AE3777" t="str" cm="1">
        <f t="array" ref="AE3777">_xlfn.IFS( NOT(ISNA(VLOOKUP(PrivateSchedule[[#This Row],[ow]],RTARoutes[[StageCodes]:[RouteID]],6,FALSE))), "O",  NOT(ISNA(VLOOKUP(PrivateSchedule[[#This Row],[re]],RTARoutes[[StageCodes]:[RouteID]],6,FALSE))), "R")</f>
        <v>O</v>
      </c>
      <c r="AF3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78" spans="3:33">
      <c r="O3778" s="171" t="s">
        <v>3534</v>
      </c>
      <c r="T3778" s="173" t="s">
        <v>1890</v>
      </c>
      <c r="U3778" t="str">
        <f t="shared" si="232"/>
        <v>St Jose de Areal-MARGAO</v>
      </c>
      <c r="V3778" s="163">
        <v>0.52083333333333337</v>
      </c>
      <c r="AA3778" s="165" t="str">
        <f t="shared" si="233"/>
        <v/>
      </c>
      <c r="AB3778" t="str">
        <f t="shared" si="234"/>
        <v>MRG</v>
      </c>
      <c r="AC3778" t="str">
        <f t="shared" si="235"/>
        <v>GA09U-0575</v>
      </c>
      <c r="AD3778" t="str">
        <f>_xlfn.IFNA(VLOOKUP(PrivateSchedule[[#This Row],[ow]],RTARoutes[[StageCodes]:[RouteID]],6,FALSE), VLOOKUP(PrivateSchedule[[#This Row],[re]],RTARoutes[[StageCodes]:[RouteID]],6,FALSE))</f>
        <v>PVT334</v>
      </c>
      <c r="AE3778" t="str" cm="1">
        <f t="array" ref="AE3778">_xlfn.IFS( NOT(ISNA(VLOOKUP(PrivateSchedule[[#This Row],[ow]],RTARoutes[[StageCodes]:[RouteID]],6,FALSE))), "O",  NOT(ISNA(VLOOKUP(PrivateSchedule[[#This Row],[re]],RTARoutes[[StageCodes]:[RouteID]],6,FALSE))), "R")</f>
        <v>R</v>
      </c>
      <c r="AF3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79" spans="3:33">
      <c r="O3779" s="171" t="s">
        <v>1890</v>
      </c>
      <c r="T3779" s="173" t="s">
        <v>3534</v>
      </c>
      <c r="U3779" t="str">
        <f t="shared" ref="U3779:U3842" si="236">_xlfn.IFNA(VLOOKUP($O3779,Code2Loc,2,FALSE)
&amp; IF( OR( ISNA($P3779), LEN($P3779)=0), "",  "-" &amp; VLOOKUP($P3779,Code2Loc,2,FALSE))
&amp; IF( OR( ISNA($Q3779), LEN($Q3779)=0), "",  "-" &amp; VLOOKUP($Q3779,Code2Loc,2,FALSE))
&amp; IF( OR( ISNA($R3779), LEN($R3779)=0), "",  "-" &amp; VLOOKUP($R3779,Code2Loc,2,FALSE))
&amp; IF( OR( ISNA($S3779), LEN($S3779)=0), "",  "-" &amp; VLOOKUP($S3779,Code2Loc,2,FALSE))
&amp; IF( OR( ISNA($T3779), LEN($T3779)=0), "",  "-" &amp; VLOOKUP($T3779,Code2Loc,2,FALSE)),"")</f>
        <v>MARGAO-St Jose de Areal</v>
      </c>
      <c r="V3779" s="163">
        <v>0.54861111111111116</v>
      </c>
      <c r="AA3779" s="165" t="str">
        <f t="shared" ref="AA3779:AA3842" si="237">IF(ISBLANK($V3779), "", _xlfn.IFNA($V3779 + _xlfn.IFNA( VLOOKUP($O3779 &amp; IF(ISBLANK($P3779),"", "-" &amp; $P3779) &amp; IF(ISBLANK($Q3779),"", "-" &amp; $Q3779) &amp; IF(ISBLANK($R3779),"", "-" &amp; $R3779) &amp; IF(ISBLANK($S3779),"", "-" &amp; $S3779) &amp; IF(ISBLANK($T3779),"", "-" &amp; $T3779),TravelTime,8,FALSE), VLOOKUP($T3779 &amp; IF(ISBLANK($S3779),"", "-" &amp; $S3779) &amp; IF(ISBLANK($R3779),"", "-" &amp; $R3779) &amp; IF(ISBLANK($Q3779),"", "-" &amp; $Q3779) &amp; IF(ISBLANK($P3779),"", "-" &amp; $P3779) &amp; IF(ISBLANK($O3779),"", "-" &amp; $O3779),TravelTime,8,FALSE)) / 1440, ""))</f>
        <v/>
      </c>
      <c r="AB3779" t="str">
        <f t="shared" ref="AB3779:AB3842" si="238">IF(AND(LEN($A3779)&lt;&gt;0,LEN($A3779)&lt;&gt;0),$A3779,$AB3778)</f>
        <v>MRG</v>
      </c>
      <c r="AC3779" t="str">
        <f t="shared" ref="AC3779:AC3842" si="239">IF(AND(LEN($J3779)&lt;&gt;0,LEN($B3779)&lt;&gt;0),$J3779,$AC3778)</f>
        <v>GA09U-0575</v>
      </c>
      <c r="AD3779" t="str">
        <f>_xlfn.IFNA(VLOOKUP(PrivateSchedule[[#This Row],[ow]],RTARoutes[[StageCodes]:[RouteID]],6,FALSE), VLOOKUP(PrivateSchedule[[#This Row],[re]],RTARoutes[[StageCodes]:[RouteID]],6,FALSE))</f>
        <v>PVT334</v>
      </c>
      <c r="AE3779" t="str" cm="1">
        <f t="array" ref="AE3779">_xlfn.IFS( NOT(ISNA(VLOOKUP(PrivateSchedule[[#This Row],[ow]],RTARoutes[[StageCodes]:[RouteID]],6,FALSE))), "O",  NOT(ISNA(VLOOKUP(PrivateSchedule[[#This Row],[re]],RTARoutes[[StageCodes]:[RouteID]],6,FALSE))), "R")</f>
        <v>O</v>
      </c>
      <c r="AF3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80" spans="3:33">
      <c r="O3780" s="171" t="s">
        <v>3534</v>
      </c>
      <c r="T3780" s="173" t="s">
        <v>1890</v>
      </c>
      <c r="U3780" t="str">
        <f t="shared" si="236"/>
        <v>St Jose de Areal-MARGAO</v>
      </c>
      <c r="V3780" s="163">
        <v>0.625</v>
      </c>
      <c r="AA3780" s="165" t="str">
        <f t="shared" si="237"/>
        <v/>
      </c>
      <c r="AB3780" t="str">
        <f t="shared" si="238"/>
        <v>MRG</v>
      </c>
      <c r="AC3780" t="str">
        <f t="shared" si="239"/>
        <v>GA09U-0575</v>
      </c>
      <c r="AD3780" t="str">
        <f>_xlfn.IFNA(VLOOKUP(PrivateSchedule[[#This Row],[ow]],RTARoutes[[StageCodes]:[RouteID]],6,FALSE), VLOOKUP(PrivateSchedule[[#This Row],[re]],RTARoutes[[StageCodes]:[RouteID]],6,FALSE))</f>
        <v>PVT334</v>
      </c>
      <c r="AE3780" t="str" cm="1">
        <f t="array" ref="AE3780">_xlfn.IFS( NOT(ISNA(VLOOKUP(PrivateSchedule[[#This Row],[ow]],RTARoutes[[StageCodes]:[RouteID]],6,FALSE))), "O",  NOT(ISNA(VLOOKUP(PrivateSchedule[[#This Row],[re]],RTARoutes[[StageCodes]:[RouteID]],6,FALSE))), "R")</f>
        <v>R</v>
      </c>
      <c r="AF3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81" spans="3:33">
      <c r="O3781" s="171" t="s">
        <v>1890</v>
      </c>
      <c r="T3781" s="173" t="s">
        <v>3534</v>
      </c>
      <c r="U3781" t="str">
        <f t="shared" si="236"/>
        <v>MARGAO-St Jose de Areal</v>
      </c>
      <c r="V3781" s="163">
        <v>0.65625</v>
      </c>
      <c r="AA3781" s="165" t="str">
        <f t="shared" si="237"/>
        <v/>
      </c>
      <c r="AB3781" t="str">
        <f t="shared" si="238"/>
        <v>MRG</v>
      </c>
      <c r="AC3781" t="str">
        <f t="shared" si="239"/>
        <v>GA09U-0575</v>
      </c>
      <c r="AD3781" t="str">
        <f>_xlfn.IFNA(VLOOKUP(PrivateSchedule[[#This Row],[ow]],RTARoutes[[StageCodes]:[RouteID]],6,FALSE), VLOOKUP(PrivateSchedule[[#This Row],[re]],RTARoutes[[StageCodes]:[RouteID]],6,FALSE))</f>
        <v>PVT334</v>
      </c>
      <c r="AE3781" t="str" cm="1">
        <f t="array" ref="AE3781">_xlfn.IFS( NOT(ISNA(VLOOKUP(PrivateSchedule[[#This Row],[ow]],RTARoutes[[StageCodes]:[RouteID]],6,FALSE))), "O",  NOT(ISNA(VLOOKUP(PrivateSchedule[[#This Row],[re]],RTARoutes[[StageCodes]:[RouteID]],6,FALSE))), "R")</f>
        <v>O</v>
      </c>
      <c r="AF3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82" spans="3:33">
      <c r="O3782" s="171" t="s">
        <v>3534</v>
      </c>
      <c r="T3782" s="173" t="s">
        <v>1890</v>
      </c>
      <c r="U3782" t="str">
        <f t="shared" si="236"/>
        <v>St Jose de Areal-MARGAO</v>
      </c>
      <c r="V3782" s="163">
        <v>0.68055555555555558</v>
      </c>
      <c r="AA3782" s="165" t="str">
        <f t="shared" si="237"/>
        <v/>
      </c>
      <c r="AB3782" t="str">
        <f t="shared" si="238"/>
        <v>MRG</v>
      </c>
      <c r="AC3782" t="str">
        <f t="shared" si="239"/>
        <v>GA09U-0575</v>
      </c>
      <c r="AD3782" t="str">
        <f>_xlfn.IFNA(VLOOKUP(PrivateSchedule[[#This Row],[ow]],RTARoutes[[StageCodes]:[RouteID]],6,FALSE), VLOOKUP(PrivateSchedule[[#This Row],[re]],RTARoutes[[StageCodes]:[RouteID]],6,FALSE))</f>
        <v>PVT334</v>
      </c>
      <c r="AE3782" t="str" cm="1">
        <f t="array" ref="AE3782">_xlfn.IFS( NOT(ISNA(VLOOKUP(PrivateSchedule[[#This Row],[ow]],RTARoutes[[StageCodes]:[RouteID]],6,FALSE))), "O",  NOT(ISNA(VLOOKUP(PrivateSchedule[[#This Row],[re]],RTARoutes[[StageCodes]:[RouteID]],6,FALSE))), "R")</f>
        <v>R</v>
      </c>
      <c r="AF3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83" spans="3:33">
      <c r="O3783" s="171" t="s">
        <v>1890</v>
      </c>
      <c r="T3783" s="173" t="s">
        <v>3534</v>
      </c>
      <c r="U3783" t="str">
        <f t="shared" si="236"/>
        <v>MARGAO-St Jose de Areal</v>
      </c>
      <c r="V3783" s="163">
        <v>0.71527777777777779</v>
      </c>
      <c r="AA3783" s="165" t="str">
        <f t="shared" si="237"/>
        <v/>
      </c>
      <c r="AB3783" t="str">
        <f t="shared" si="238"/>
        <v>MRG</v>
      </c>
      <c r="AC3783" t="str">
        <f t="shared" si="239"/>
        <v>GA09U-0575</v>
      </c>
      <c r="AD3783" t="str">
        <f>_xlfn.IFNA(VLOOKUP(PrivateSchedule[[#This Row],[ow]],RTARoutes[[StageCodes]:[RouteID]],6,FALSE), VLOOKUP(PrivateSchedule[[#This Row],[re]],RTARoutes[[StageCodes]:[RouteID]],6,FALSE))</f>
        <v>PVT334</v>
      </c>
      <c r="AE3783" t="str" cm="1">
        <f t="array" ref="AE3783">_xlfn.IFS( NOT(ISNA(VLOOKUP(PrivateSchedule[[#This Row],[ow]],RTARoutes[[StageCodes]:[RouteID]],6,FALSE))), "O",  NOT(ISNA(VLOOKUP(PrivateSchedule[[#This Row],[re]],RTARoutes[[StageCodes]:[RouteID]],6,FALSE))), "R")</f>
        <v>O</v>
      </c>
      <c r="AF3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84" spans="3:33">
      <c r="O3784" s="171" t="s">
        <v>3534</v>
      </c>
      <c r="T3784" s="173" t="s">
        <v>1890</v>
      </c>
      <c r="U3784" t="str">
        <f t="shared" si="236"/>
        <v>St Jose de Areal-MARGAO</v>
      </c>
      <c r="V3784" s="163">
        <v>0.75347222222222221</v>
      </c>
      <c r="AA3784" s="165" t="str">
        <f t="shared" si="237"/>
        <v/>
      </c>
      <c r="AB3784" t="str">
        <f t="shared" si="238"/>
        <v>MRG</v>
      </c>
      <c r="AC3784" t="str">
        <f t="shared" si="239"/>
        <v>GA09U-0575</v>
      </c>
      <c r="AD3784" t="str">
        <f>_xlfn.IFNA(VLOOKUP(PrivateSchedule[[#This Row],[ow]],RTARoutes[[StageCodes]:[RouteID]],6,FALSE), VLOOKUP(PrivateSchedule[[#This Row],[re]],RTARoutes[[StageCodes]:[RouteID]],6,FALSE))</f>
        <v>PVT334</v>
      </c>
      <c r="AE3784" t="str" cm="1">
        <f t="array" ref="AE3784">_xlfn.IFS( NOT(ISNA(VLOOKUP(PrivateSchedule[[#This Row],[ow]],RTARoutes[[StageCodes]:[RouteID]],6,FALSE))), "O",  NOT(ISNA(VLOOKUP(PrivateSchedule[[#This Row],[re]],RTARoutes[[StageCodes]:[RouteID]],6,FALSE))), "R")</f>
        <v>R</v>
      </c>
      <c r="AF3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SJA-*MRG</v>
      </c>
      <c r="AG3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MRG-*SJA</v>
      </c>
    </row>
    <row r="3785" spans="3:33">
      <c r="O3785" s="171" t="s">
        <v>1890</v>
      </c>
      <c r="T3785" s="173" t="s">
        <v>3534</v>
      </c>
      <c r="U3785" t="str">
        <f t="shared" si="236"/>
        <v>MARGAO-St Jose de Areal</v>
      </c>
      <c r="V3785" s="163">
        <v>0.79861111111111116</v>
      </c>
      <c r="AA3785" s="165" t="str">
        <f t="shared" si="237"/>
        <v/>
      </c>
      <c r="AB3785" t="str">
        <f t="shared" si="238"/>
        <v>MRG</v>
      </c>
      <c r="AC3785" t="str">
        <f t="shared" si="239"/>
        <v>GA09U-0575</v>
      </c>
      <c r="AD3785" t="str">
        <f>_xlfn.IFNA(VLOOKUP(PrivateSchedule[[#This Row],[ow]],RTARoutes[[StageCodes]:[RouteID]],6,FALSE), VLOOKUP(PrivateSchedule[[#This Row],[re]],RTARoutes[[StageCodes]:[RouteID]],6,FALSE))</f>
        <v>PVT334</v>
      </c>
      <c r="AE3785" t="str" cm="1">
        <f t="array" ref="AE3785">_xlfn.IFS( NOT(ISNA(VLOOKUP(PrivateSchedule[[#This Row],[ow]],RTARoutes[[StageCodes]:[RouteID]],6,FALSE))), "O",  NOT(ISNA(VLOOKUP(PrivateSchedule[[#This Row],[re]],RTARoutes[[StageCodes]:[RouteID]],6,FALSE))), "R")</f>
        <v>O</v>
      </c>
      <c r="AF3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MRG-*SJA</v>
      </c>
      <c r="AG3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SJA-*MRG</v>
      </c>
    </row>
    <row r="3786" spans="3:33">
      <c r="C3786" s="172" t="s">
        <v>4768</v>
      </c>
      <c r="F3786" s="177">
        <v>42681</v>
      </c>
      <c r="J3786" s="171" t="s">
        <v>4769</v>
      </c>
      <c r="L3786" s="172" t="s">
        <v>4743</v>
      </c>
      <c r="M3786" s="198">
        <v>19</v>
      </c>
      <c r="N3786" s="199">
        <v>8</v>
      </c>
      <c r="O3786" s="171" t="s">
        <v>1378</v>
      </c>
      <c r="T3786" s="173" t="s">
        <v>1890</v>
      </c>
      <c r="U3786" t="str">
        <f t="shared" si="236"/>
        <v>GUIRDOLIM-MARGAO</v>
      </c>
      <c r="V3786" s="163">
        <v>0.29166666666666669</v>
      </c>
      <c r="AA3786" s="165" t="str">
        <f t="shared" si="237"/>
        <v/>
      </c>
      <c r="AB3786" t="str">
        <f t="shared" si="238"/>
        <v>MRG</v>
      </c>
      <c r="AC3786" t="str">
        <f t="shared" si="239"/>
        <v>GA09U-0575</v>
      </c>
      <c r="AD3786" t="str">
        <f>_xlfn.IFNA(VLOOKUP(PrivateSchedule[[#This Row],[ow]],RTARoutes[[StageCodes]:[RouteID]],6,FALSE), VLOOKUP(PrivateSchedule[[#This Row],[re]],RTARoutes[[StageCodes]:[RouteID]],6,FALSE))</f>
        <v>PVT192</v>
      </c>
      <c r="AE3786" t="str" cm="1">
        <f t="array" ref="AE3786">_xlfn.IFS( NOT(ISNA(VLOOKUP(PrivateSchedule[[#This Row],[ow]],RTARoutes[[StageCodes]:[RouteID]],6,FALSE))), "O",  NOT(ISNA(VLOOKUP(PrivateSchedule[[#This Row],[re]],RTARoutes[[StageCodes]:[RouteID]],6,FALSE))), "R")</f>
        <v>R</v>
      </c>
      <c r="AF3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87" spans="3:33">
      <c r="O3787" s="171" t="s">
        <v>1890</v>
      </c>
      <c r="T3787" s="173" t="s">
        <v>1378</v>
      </c>
      <c r="U3787" t="str">
        <f t="shared" si="236"/>
        <v>MARGAO-GUIRDOLIM</v>
      </c>
      <c r="V3787" s="163">
        <v>0.33333333333333331</v>
      </c>
      <c r="AA3787" s="165" t="str">
        <f t="shared" si="237"/>
        <v/>
      </c>
      <c r="AB3787" t="str">
        <f t="shared" si="238"/>
        <v>MRG</v>
      </c>
      <c r="AC3787" t="str">
        <f t="shared" si="239"/>
        <v>GA09U-0575</v>
      </c>
      <c r="AD3787" t="str">
        <f>_xlfn.IFNA(VLOOKUP(PrivateSchedule[[#This Row],[ow]],RTARoutes[[StageCodes]:[RouteID]],6,FALSE), VLOOKUP(PrivateSchedule[[#This Row],[re]],RTARoutes[[StageCodes]:[RouteID]],6,FALSE))</f>
        <v>PVT192</v>
      </c>
      <c r="AE3787" t="str" cm="1">
        <f t="array" ref="AE3787">_xlfn.IFS( NOT(ISNA(VLOOKUP(PrivateSchedule[[#This Row],[ow]],RTARoutes[[StageCodes]:[RouteID]],6,FALSE))), "O",  NOT(ISNA(VLOOKUP(PrivateSchedule[[#This Row],[re]],RTARoutes[[StageCodes]:[RouteID]],6,FALSE))), "R")</f>
        <v>O</v>
      </c>
      <c r="AF3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88" spans="3:33">
      <c r="O3788" s="171" t="s">
        <v>1378</v>
      </c>
      <c r="T3788" s="173" t="s">
        <v>1890</v>
      </c>
      <c r="U3788" t="str">
        <f t="shared" si="236"/>
        <v>GUIRDOLIM-MARGAO</v>
      </c>
      <c r="V3788" s="163">
        <v>0.3611111111111111</v>
      </c>
      <c r="AA3788" s="165" t="str">
        <f t="shared" si="237"/>
        <v/>
      </c>
      <c r="AB3788" t="str">
        <f t="shared" si="238"/>
        <v>MRG</v>
      </c>
      <c r="AC3788" t="str">
        <f t="shared" si="239"/>
        <v>GA09U-0575</v>
      </c>
      <c r="AD3788" t="str">
        <f>_xlfn.IFNA(VLOOKUP(PrivateSchedule[[#This Row],[ow]],RTARoutes[[StageCodes]:[RouteID]],6,FALSE), VLOOKUP(PrivateSchedule[[#This Row],[re]],RTARoutes[[StageCodes]:[RouteID]],6,FALSE))</f>
        <v>PVT192</v>
      </c>
      <c r="AE3788" t="str" cm="1">
        <f t="array" ref="AE3788">_xlfn.IFS( NOT(ISNA(VLOOKUP(PrivateSchedule[[#This Row],[ow]],RTARoutes[[StageCodes]:[RouteID]],6,FALSE))), "O",  NOT(ISNA(VLOOKUP(PrivateSchedule[[#This Row],[re]],RTARoutes[[StageCodes]:[RouteID]],6,FALSE))), "R")</f>
        <v>R</v>
      </c>
      <c r="AF3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89" spans="3:33">
      <c r="O3789" s="171" t="s">
        <v>1890</v>
      </c>
      <c r="T3789" s="173" t="s">
        <v>1378</v>
      </c>
      <c r="U3789" t="str">
        <f t="shared" si="236"/>
        <v>MARGAO-GUIRDOLIM</v>
      </c>
      <c r="V3789" s="163">
        <v>0.43402777777777779</v>
      </c>
      <c r="AA3789" s="165" t="str">
        <f t="shared" si="237"/>
        <v/>
      </c>
      <c r="AB3789" t="str">
        <f t="shared" si="238"/>
        <v>MRG</v>
      </c>
      <c r="AC3789" t="str">
        <f t="shared" si="239"/>
        <v>GA09U-0575</v>
      </c>
      <c r="AD3789" t="str">
        <f>_xlfn.IFNA(VLOOKUP(PrivateSchedule[[#This Row],[ow]],RTARoutes[[StageCodes]:[RouteID]],6,FALSE), VLOOKUP(PrivateSchedule[[#This Row],[re]],RTARoutes[[StageCodes]:[RouteID]],6,FALSE))</f>
        <v>PVT192</v>
      </c>
      <c r="AE3789" t="str" cm="1">
        <f t="array" ref="AE3789">_xlfn.IFS( NOT(ISNA(VLOOKUP(PrivateSchedule[[#This Row],[ow]],RTARoutes[[StageCodes]:[RouteID]],6,FALSE))), "O",  NOT(ISNA(VLOOKUP(PrivateSchedule[[#This Row],[re]],RTARoutes[[StageCodes]:[RouteID]],6,FALSE))), "R")</f>
        <v>O</v>
      </c>
      <c r="AF3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90" spans="3:33">
      <c r="O3790" s="171" t="s">
        <v>1378</v>
      </c>
      <c r="T3790" s="173" t="s">
        <v>1890</v>
      </c>
      <c r="U3790" t="str">
        <f t="shared" si="236"/>
        <v>GUIRDOLIM-MARGAO</v>
      </c>
      <c r="V3790" s="163">
        <v>0.45833333333333331</v>
      </c>
      <c r="AA3790" s="165" t="str">
        <f t="shared" si="237"/>
        <v/>
      </c>
      <c r="AB3790" t="str">
        <f t="shared" si="238"/>
        <v>MRG</v>
      </c>
      <c r="AC3790" t="str">
        <f t="shared" si="239"/>
        <v>GA09U-0575</v>
      </c>
      <c r="AD3790" t="str">
        <f>_xlfn.IFNA(VLOOKUP(PrivateSchedule[[#This Row],[ow]],RTARoutes[[StageCodes]:[RouteID]],6,FALSE), VLOOKUP(PrivateSchedule[[#This Row],[re]],RTARoutes[[StageCodes]:[RouteID]],6,FALSE))</f>
        <v>PVT192</v>
      </c>
      <c r="AE3790" t="str" cm="1">
        <f t="array" ref="AE3790">_xlfn.IFS( NOT(ISNA(VLOOKUP(PrivateSchedule[[#This Row],[ow]],RTARoutes[[StageCodes]:[RouteID]],6,FALSE))), "O",  NOT(ISNA(VLOOKUP(PrivateSchedule[[#This Row],[re]],RTARoutes[[StageCodes]:[RouteID]],6,FALSE))), "R")</f>
        <v>R</v>
      </c>
      <c r="AF3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91" spans="3:33">
      <c r="O3791" s="171" t="s">
        <v>1890</v>
      </c>
      <c r="T3791" s="173" t="s">
        <v>1378</v>
      </c>
      <c r="U3791" t="str">
        <f t="shared" si="236"/>
        <v>MARGAO-GUIRDOLIM</v>
      </c>
      <c r="V3791" s="163">
        <v>0.4861111111111111</v>
      </c>
      <c r="AA3791" s="165" t="str">
        <f t="shared" si="237"/>
        <v/>
      </c>
      <c r="AB3791" t="str">
        <f t="shared" si="238"/>
        <v>MRG</v>
      </c>
      <c r="AC3791" t="str">
        <f t="shared" si="239"/>
        <v>GA09U-0575</v>
      </c>
      <c r="AD3791" t="str">
        <f>_xlfn.IFNA(VLOOKUP(PrivateSchedule[[#This Row],[ow]],RTARoutes[[StageCodes]:[RouteID]],6,FALSE), VLOOKUP(PrivateSchedule[[#This Row],[re]],RTARoutes[[StageCodes]:[RouteID]],6,FALSE))</f>
        <v>PVT192</v>
      </c>
      <c r="AE3791" t="str" cm="1">
        <f t="array" ref="AE3791">_xlfn.IFS( NOT(ISNA(VLOOKUP(PrivateSchedule[[#This Row],[ow]],RTARoutes[[StageCodes]:[RouteID]],6,FALSE))), "O",  NOT(ISNA(VLOOKUP(PrivateSchedule[[#This Row],[re]],RTARoutes[[StageCodes]:[RouteID]],6,FALSE))), "R")</f>
        <v>O</v>
      </c>
      <c r="AF3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92" spans="3:33">
      <c r="O3792" s="171" t="s">
        <v>1378</v>
      </c>
      <c r="T3792" s="173" t="s">
        <v>1890</v>
      </c>
      <c r="U3792" t="str">
        <f t="shared" si="236"/>
        <v>GUIRDOLIM-MARGAO</v>
      </c>
      <c r="V3792" s="163">
        <v>0.53125</v>
      </c>
      <c r="AA3792" s="165" t="str">
        <f t="shared" si="237"/>
        <v/>
      </c>
      <c r="AB3792" t="str">
        <f t="shared" si="238"/>
        <v>MRG</v>
      </c>
      <c r="AC3792" t="str">
        <f t="shared" si="239"/>
        <v>GA09U-0575</v>
      </c>
      <c r="AD3792" t="str">
        <f>_xlfn.IFNA(VLOOKUP(PrivateSchedule[[#This Row],[ow]],RTARoutes[[StageCodes]:[RouteID]],6,FALSE), VLOOKUP(PrivateSchedule[[#This Row],[re]],RTARoutes[[StageCodes]:[RouteID]],6,FALSE))</f>
        <v>PVT192</v>
      </c>
      <c r="AE3792" t="str" cm="1">
        <f t="array" ref="AE3792">_xlfn.IFS( NOT(ISNA(VLOOKUP(PrivateSchedule[[#This Row],[ow]],RTARoutes[[StageCodes]:[RouteID]],6,FALSE))), "O",  NOT(ISNA(VLOOKUP(PrivateSchedule[[#This Row],[re]],RTARoutes[[StageCodes]:[RouteID]],6,FALSE))), "R")</f>
        <v>R</v>
      </c>
      <c r="AF3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93" spans="3:33">
      <c r="O3793" s="171" t="s">
        <v>1890</v>
      </c>
      <c r="T3793" s="173" t="s">
        <v>1378</v>
      </c>
      <c r="U3793" t="str">
        <f t="shared" si="236"/>
        <v>MARGAO-GUIRDOLIM</v>
      </c>
      <c r="V3793" s="163">
        <v>0.57986111111111116</v>
      </c>
      <c r="AA3793" s="165" t="str">
        <f t="shared" si="237"/>
        <v/>
      </c>
      <c r="AB3793" t="str">
        <f t="shared" si="238"/>
        <v>MRG</v>
      </c>
      <c r="AC3793" t="str">
        <f t="shared" si="239"/>
        <v>GA09U-0575</v>
      </c>
      <c r="AD3793" t="str">
        <f>_xlfn.IFNA(VLOOKUP(PrivateSchedule[[#This Row],[ow]],RTARoutes[[StageCodes]:[RouteID]],6,FALSE), VLOOKUP(PrivateSchedule[[#This Row],[re]],RTARoutes[[StageCodes]:[RouteID]],6,FALSE))</f>
        <v>PVT192</v>
      </c>
      <c r="AE3793" t="str" cm="1">
        <f t="array" ref="AE3793">_xlfn.IFS( NOT(ISNA(VLOOKUP(PrivateSchedule[[#This Row],[ow]],RTARoutes[[StageCodes]:[RouteID]],6,FALSE))), "O",  NOT(ISNA(VLOOKUP(PrivateSchedule[[#This Row],[re]],RTARoutes[[StageCodes]:[RouteID]],6,FALSE))), "R")</f>
        <v>O</v>
      </c>
      <c r="AF3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94" spans="3:33">
      <c r="O3794" s="171" t="s">
        <v>1378</v>
      </c>
      <c r="T3794" s="173" t="s">
        <v>1890</v>
      </c>
      <c r="U3794" t="str">
        <f t="shared" si="236"/>
        <v>GUIRDOLIM-MARGAO</v>
      </c>
      <c r="V3794" s="163">
        <v>0.625</v>
      </c>
      <c r="AA3794" s="165" t="str">
        <f t="shared" si="237"/>
        <v/>
      </c>
      <c r="AB3794" t="str">
        <f t="shared" si="238"/>
        <v>MRG</v>
      </c>
      <c r="AC3794" t="str">
        <f t="shared" si="239"/>
        <v>GA09U-0575</v>
      </c>
      <c r="AD3794" t="str">
        <f>_xlfn.IFNA(VLOOKUP(PrivateSchedule[[#This Row],[ow]],RTARoutes[[StageCodes]:[RouteID]],6,FALSE), VLOOKUP(PrivateSchedule[[#This Row],[re]],RTARoutes[[StageCodes]:[RouteID]],6,FALSE))</f>
        <v>PVT192</v>
      </c>
      <c r="AE3794" t="str" cm="1">
        <f t="array" ref="AE3794">_xlfn.IFS( NOT(ISNA(VLOOKUP(PrivateSchedule[[#This Row],[ow]],RTARoutes[[StageCodes]:[RouteID]],6,FALSE))), "O",  NOT(ISNA(VLOOKUP(PrivateSchedule[[#This Row],[re]],RTARoutes[[StageCodes]:[RouteID]],6,FALSE))), "R")</f>
        <v>R</v>
      </c>
      <c r="AF3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95" spans="3:33">
      <c r="O3795" s="171" t="s">
        <v>1890</v>
      </c>
      <c r="T3795" s="173" t="s">
        <v>1378</v>
      </c>
      <c r="U3795" t="str">
        <f t="shared" si="236"/>
        <v>MARGAO-GUIRDOLIM</v>
      </c>
      <c r="V3795" s="163">
        <v>0.67708333333333337</v>
      </c>
      <c r="AA3795" s="165" t="str">
        <f t="shared" si="237"/>
        <v/>
      </c>
      <c r="AB3795" t="str">
        <f t="shared" si="238"/>
        <v>MRG</v>
      </c>
      <c r="AC3795" t="str">
        <f t="shared" si="239"/>
        <v>GA09U-0575</v>
      </c>
      <c r="AD3795" t="str">
        <f>_xlfn.IFNA(VLOOKUP(PrivateSchedule[[#This Row],[ow]],RTARoutes[[StageCodes]:[RouteID]],6,FALSE), VLOOKUP(PrivateSchedule[[#This Row],[re]],RTARoutes[[StageCodes]:[RouteID]],6,FALSE))</f>
        <v>PVT192</v>
      </c>
      <c r="AE3795" t="str" cm="1">
        <f t="array" ref="AE3795">_xlfn.IFS( NOT(ISNA(VLOOKUP(PrivateSchedule[[#This Row],[ow]],RTARoutes[[StageCodes]:[RouteID]],6,FALSE))), "O",  NOT(ISNA(VLOOKUP(PrivateSchedule[[#This Row],[re]],RTARoutes[[StageCodes]:[RouteID]],6,FALSE))), "R")</f>
        <v>O</v>
      </c>
      <c r="AF3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96" spans="3:33">
      <c r="O3796" s="171" t="s">
        <v>1378</v>
      </c>
      <c r="T3796" s="173" t="s">
        <v>1890</v>
      </c>
      <c r="U3796" t="str">
        <f t="shared" si="236"/>
        <v>GUIRDOLIM-MARGAO</v>
      </c>
      <c r="V3796" s="163">
        <v>0.72222222222222221</v>
      </c>
      <c r="AA3796" s="165" t="str">
        <f t="shared" si="237"/>
        <v/>
      </c>
      <c r="AB3796" t="str">
        <f t="shared" si="238"/>
        <v>MRG</v>
      </c>
      <c r="AC3796" t="str">
        <f t="shared" si="239"/>
        <v>GA09U-0575</v>
      </c>
      <c r="AD3796" t="str">
        <f>_xlfn.IFNA(VLOOKUP(PrivateSchedule[[#This Row],[ow]],RTARoutes[[StageCodes]:[RouteID]],6,FALSE), VLOOKUP(PrivateSchedule[[#This Row],[re]],RTARoutes[[StageCodes]:[RouteID]],6,FALSE))</f>
        <v>PVT192</v>
      </c>
      <c r="AE3796" t="str" cm="1">
        <f t="array" ref="AE3796">_xlfn.IFS( NOT(ISNA(VLOOKUP(PrivateSchedule[[#This Row],[ow]],RTARoutes[[StageCodes]:[RouteID]],6,FALSE))), "O",  NOT(ISNA(VLOOKUP(PrivateSchedule[[#This Row],[re]],RTARoutes[[StageCodes]:[RouteID]],6,FALSE))), "R")</f>
        <v>R</v>
      </c>
      <c r="AF3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97" spans="3:33">
      <c r="O3797" s="171" t="s">
        <v>1890</v>
      </c>
      <c r="T3797" s="173" t="s">
        <v>1378</v>
      </c>
      <c r="U3797" t="str">
        <f t="shared" si="236"/>
        <v>MARGAO-GUIRDOLIM</v>
      </c>
      <c r="V3797" s="163">
        <v>0.76388888888888884</v>
      </c>
      <c r="AA3797" s="165" t="str">
        <f t="shared" si="237"/>
        <v/>
      </c>
      <c r="AB3797" t="str">
        <f t="shared" si="238"/>
        <v>MRG</v>
      </c>
      <c r="AC3797" t="str">
        <f t="shared" si="239"/>
        <v>GA09U-0575</v>
      </c>
      <c r="AD3797" t="str">
        <f>_xlfn.IFNA(VLOOKUP(PrivateSchedule[[#This Row],[ow]],RTARoutes[[StageCodes]:[RouteID]],6,FALSE), VLOOKUP(PrivateSchedule[[#This Row],[re]],RTARoutes[[StageCodes]:[RouteID]],6,FALSE))</f>
        <v>PVT192</v>
      </c>
      <c r="AE3797" t="str" cm="1">
        <f t="array" ref="AE3797">_xlfn.IFS( NOT(ISNA(VLOOKUP(PrivateSchedule[[#This Row],[ow]],RTARoutes[[StageCodes]:[RouteID]],6,FALSE))), "O",  NOT(ISNA(VLOOKUP(PrivateSchedule[[#This Row],[re]],RTARoutes[[StageCodes]:[RouteID]],6,FALSE))), "R")</f>
        <v>O</v>
      </c>
      <c r="AF3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798" spans="3:33">
      <c r="O3798" s="171" t="s">
        <v>1378</v>
      </c>
      <c r="T3798" s="173" t="s">
        <v>1890</v>
      </c>
      <c r="U3798" t="str">
        <f t="shared" si="236"/>
        <v>GUIRDOLIM-MARGAO</v>
      </c>
      <c r="V3798" s="163">
        <v>0.8125</v>
      </c>
      <c r="AA3798" s="165" t="str">
        <f t="shared" si="237"/>
        <v/>
      </c>
      <c r="AB3798" t="str">
        <f t="shared" si="238"/>
        <v>MRG</v>
      </c>
      <c r="AC3798" t="str">
        <f t="shared" si="239"/>
        <v>GA09U-0575</v>
      </c>
      <c r="AD3798" t="str">
        <f>_xlfn.IFNA(VLOOKUP(PrivateSchedule[[#This Row],[ow]],RTARoutes[[StageCodes]:[RouteID]],6,FALSE), VLOOKUP(PrivateSchedule[[#This Row],[re]],RTARoutes[[StageCodes]:[RouteID]],6,FALSE))</f>
        <v>PVT192</v>
      </c>
      <c r="AE3798" t="str" cm="1">
        <f t="array" ref="AE3798">_xlfn.IFS( NOT(ISNA(VLOOKUP(PrivateSchedule[[#This Row],[ow]],RTARoutes[[StageCodes]:[RouteID]],6,FALSE))), "O",  NOT(ISNA(VLOOKUP(PrivateSchedule[[#This Row],[re]],RTARoutes[[StageCodes]:[RouteID]],6,FALSE))), "R")</f>
        <v>R</v>
      </c>
      <c r="AF3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799" spans="3:33">
      <c r="C3799" s="172" t="s">
        <v>4770</v>
      </c>
      <c r="F3799" s="177">
        <v>41204</v>
      </c>
      <c r="J3799" s="171" t="s">
        <v>4771</v>
      </c>
      <c r="L3799" s="172" t="s">
        <v>4743</v>
      </c>
      <c r="M3799" s="198">
        <v>27</v>
      </c>
      <c r="N3799" s="199">
        <v>11</v>
      </c>
      <c r="O3799" s="171" t="s">
        <v>1378</v>
      </c>
      <c r="T3799" s="173" t="s">
        <v>1890</v>
      </c>
      <c r="U3799" t="str">
        <f t="shared" si="236"/>
        <v>GUIRDOLIM-MARGAO</v>
      </c>
      <c r="V3799" s="163">
        <v>0.27777777777777779</v>
      </c>
      <c r="AA3799" s="165" t="str">
        <f t="shared" si="237"/>
        <v/>
      </c>
      <c r="AB3799" t="str">
        <f t="shared" si="238"/>
        <v>MRG</v>
      </c>
      <c r="AC3799" t="str">
        <f t="shared" si="239"/>
        <v>GA09U-0575</v>
      </c>
      <c r="AD3799" t="str">
        <f>_xlfn.IFNA(VLOOKUP(PrivateSchedule[[#This Row],[ow]],RTARoutes[[StageCodes]:[RouteID]],6,FALSE), VLOOKUP(PrivateSchedule[[#This Row],[re]],RTARoutes[[StageCodes]:[RouteID]],6,FALSE))</f>
        <v>PVT192</v>
      </c>
      <c r="AE3799" t="str" cm="1">
        <f t="array" ref="AE3799">_xlfn.IFS( NOT(ISNA(VLOOKUP(PrivateSchedule[[#This Row],[ow]],RTARoutes[[StageCodes]:[RouteID]],6,FALSE))), "O",  NOT(ISNA(VLOOKUP(PrivateSchedule[[#This Row],[re]],RTARoutes[[StageCodes]:[RouteID]],6,FALSE))), "R")</f>
        <v>R</v>
      </c>
      <c r="AF3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00" spans="3:33">
      <c r="O3800" s="171" t="s">
        <v>1890</v>
      </c>
      <c r="P3800" s="172" t="s">
        <v>1808</v>
      </c>
      <c r="T3800" s="173" t="s">
        <v>1378</v>
      </c>
      <c r="U3800" t="str">
        <f t="shared" si="236"/>
        <v>MARGAO-MACAZAN-GUIRDOLIM</v>
      </c>
      <c r="V3800" s="163">
        <v>0.31944444444444442</v>
      </c>
      <c r="AA3800" s="165" t="str">
        <f t="shared" si="237"/>
        <v/>
      </c>
      <c r="AB3800" t="str">
        <f t="shared" si="238"/>
        <v>MRG</v>
      </c>
      <c r="AC3800" t="str">
        <f t="shared" si="239"/>
        <v>GA09U-0575</v>
      </c>
      <c r="AD3800" t="str">
        <f>_xlfn.IFNA(VLOOKUP(PrivateSchedule[[#This Row],[ow]],RTARoutes[[StageCodes]:[RouteID]],6,FALSE), VLOOKUP(PrivateSchedule[[#This Row],[re]],RTARoutes[[StageCodes]:[RouteID]],6,FALSE))</f>
        <v>PVT192</v>
      </c>
      <c r="AE3800" t="str" cm="1">
        <f t="array" ref="AE3800">_xlfn.IFS( NOT(ISNA(VLOOKUP(PrivateSchedule[[#This Row],[ow]],RTARoutes[[StageCodes]:[RouteID]],6,FALSE))), "O",  NOT(ISNA(VLOOKUP(PrivateSchedule[[#This Row],[re]],RTARoutes[[StageCodes]:[RouteID]],6,FALSE))), "R")</f>
        <v>O</v>
      </c>
      <c r="AF3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MRG-*MCZ-*GRD</v>
      </c>
      <c r="AG3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GRD-*MCZ-*MRG</v>
      </c>
    </row>
    <row r="3801" spans="3:33">
      <c r="O3801" s="171" t="s">
        <v>1378</v>
      </c>
      <c r="T3801" s="173" t="s">
        <v>1890</v>
      </c>
      <c r="U3801" t="str">
        <f t="shared" si="236"/>
        <v>GUIRDOLIM-MARGAO</v>
      </c>
      <c r="V3801" s="163">
        <v>0.36458333333333331</v>
      </c>
      <c r="AA3801" s="165" t="str">
        <f t="shared" si="237"/>
        <v/>
      </c>
      <c r="AB3801" t="str">
        <f t="shared" si="238"/>
        <v>MRG</v>
      </c>
      <c r="AC3801" t="str">
        <f t="shared" si="239"/>
        <v>GA09U-0575</v>
      </c>
      <c r="AD3801" t="str">
        <f>_xlfn.IFNA(VLOOKUP(PrivateSchedule[[#This Row],[ow]],RTARoutes[[StageCodes]:[RouteID]],6,FALSE), VLOOKUP(PrivateSchedule[[#This Row],[re]],RTARoutes[[StageCodes]:[RouteID]],6,FALSE))</f>
        <v>PVT192</v>
      </c>
      <c r="AE3801" t="str" cm="1">
        <f t="array" ref="AE3801">_xlfn.IFS( NOT(ISNA(VLOOKUP(PrivateSchedule[[#This Row],[ow]],RTARoutes[[StageCodes]:[RouteID]],6,FALSE))), "O",  NOT(ISNA(VLOOKUP(PrivateSchedule[[#This Row],[re]],RTARoutes[[StageCodes]:[RouteID]],6,FALSE))), "R")</f>
        <v>R</v>
      </c>
      <c r="AF3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02" spans="3:33">
      <c r="O3802" s="171" t="s">
        <v>1890</v>
      </c>
      <c r="P3802" s="172" t="s">
        <v>1808</v>
      </c>
      <c r="T3802" s="173" t="s">
        <v>1378</v>
      </c>
      <c r="U3802" t="str">
        <f t="shared" si="236"/>
        <v>MARGAO-MACAZAN-GUIRDOLIM</v>
      </c>
      <c r="V3802" s="163">
        <v>0.41666666666666669</v>
      </c>
      <c r="AA3802" s="165" t="str">
        <f t="shared" si="237"/>
        <v/>
      </c>
      <c r="AB3802" t="str">
        <f t="shared" si="238"/>
        <v>MRG</v>
      </c>
      <c r="AC3802" t="str">
        <f t="shared" si="239"/>
        <v>GA09U-0575</v>
      </c>
      <c r="AD3802" t="str">
        <f>_xlfn.IFNA(VLOOKUP(PrivateSchedule[[#This Row],[ow]],RTARoutes[[StageCodes]:[RouteID]],6,FALSE), VLOOKUP(PrivateSchedule[[#This Row],[re]],RTARoutes[[StageCodes]:[RouteID]],6,FALSE))</f>
        <v>PVT192</v>
      </c>
      <c r="AE3802" t="str" cm="1">
        <f t="array" ref="AE3802">_xlfn.IFS( NOT(ISNA(VLOOKUP(PrivateSchedule[[#This Row],[ow]],RTARoutes[[StageCodes]:[RouteID]],6,FALSE))), "O",  NOT(ISNA(VLOOKUP(PrivateSchedule[[#This Row],[re]],RTARoutes[[StageCodes]:[RouteID]],6,FALSE))), "R")</f>
        <v>O</v>
      </c>
      <c r="AF3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MRG-*MCZ-*GRD</v>
      </c>
      <c r="AG3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GRD-*MCZ-*MRG</v>
      </c>
    </row>
    <row r="3803" spans="3:33">
      <c r="O3803" s="171" t="s">
        <v>1378</v>
      </c>
      <c r="T3803" s="173" t="s">
        <v>1890</v>
      </c>
      <c r="U3803" t="str">
        <f t="shared" si="236"/>
        <v>GUIRDOLIM-MARGAO</v>
      </c>
      <c r="V3803" s="163">
        <v>0.48958333333333331</v>
      </c>
      <c r="AA3803" s="165" t="str">
        <f t="shared" si="237"/>
        <v/>
      </c>
      <c r="AB3803" t="str">
        <f t="shared" si="238"/>
        <v>MRG</v>
      </c>
      <c r="AC3803" t="str">
        <f t="shared" si="239"/>
        <v>GA09U-0575</v>
      </c>
      <c r="AD3803" t="str">
        <f>_xlfn.IFNA(VLOOKUP(PrivateSchedule[[#This Row],[ow]],RTARoutes[[StageCodes]:[RouteID]],6,FALSE), VLOOKUP(PrivateSchedule[[#This Row],[re]],RTARoutes[[StageCodes]:[RouteID]],6,FALSE))</f>
        <v>PVT192</v>
      </c>
      <c r="AE3803" t="str" cm="1">
        <f t="array" ref="AE3803">_xlfn.IFS( NOT(ISNA(VLOOKUP(PrivateSchedule[[#This Row],[ow]],RTARoutes[[StageCodes]:[RouteID]],6,FALSE))), "O",  NOT(ISNA(VLOOKUP(PrivateSchedule[[#This Row],[re]],RTARoutes[[StageCodes]:[RouteID]],6,FALSE))), "R")</f>
        <v>R</v>
      </c>
      <c r="AF3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04" spans="3:33">
      <c r="O3804" s="171" t="s">
        <v>1890</v>
      </c>
      <c r="P3804" s="172" t="s">
        <v>1808</v>
      </c>
      <c r="T3804" s="173" t="s">
        <v>1378</v>
      </c>
      <c r="U3804" t="str">
        <f t="shared" si="236"/>
        <v>MARGAO-MACAZAN-GUIRDOLIM</v>
      </c>
      <c r="V3804" s="163">
        <v>0.55902777777777779</v>
      </c>
      <c r="AA3804" s="165" t="str">
        <f t="shared" si="237"/>
        <v/>
      </c>
      <c r="AB3804" t="str">
        <f t="shared" si="238"/>
        <v>MRG</v>
      </c>
      <c r="AC3804" t="str">
        <f t="shared" si="239"/>
        <v>GA09U-0575</v>
      </c>
      <c r="AD3804" t="str">
        <f>_xlfn.IFNA(VLOOKUP(PrivateSchedule[[#This Row],[ow]],RTARoutes[[StageCodes]:[RouteID]],6,FALSE), VLOOKUP(PrivateSchedule[[#This Row],[re]],RTARoutes[[StageCodes]:[RouteID]],6,FALSE))</f>
        <v>PVT192</v>
      </c>
      <c r="AE3804" t="str" cm="1">
        <f t="array" ref="AE3804">_xlfn.IFS( NOT(ISNA(VLOOKUP(PrivateSchedule[[#This Row],[ow]],RTARoutes[[StageCodes]:[RouteID]],6,FALSE))), "O",  NOT(ISNA(VLOOKUP(PrivateSchedule[[#This Row],[re]],RTARoutes[[StageCodes]:[RouteID]],6,FALSE))), "R")</f>
        <v>O</v>
      </c>
      <c r="AF3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MRG-*MCZ-*GRD</v>
      </c>
      <c r="AG3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GRD-*MCZ-*MRG</v>
      </c>
    </row>
    <row r="3805" spans="3:33">
      <c r="O3805" s="171" t="s">
        <v>1378</v>
      </c>
      <c r="T3805" s="173" t="s">
        <v>1890</v>
      </c>
      <c r="U3805" t="str">
        <f t="shared" si="236"/>
        <v>GUIRDOLIM-MARGAO</v>
      </c>
      <c r="V3805" s="163">
        <v>0.60416666666666663</v>
      </c>
      <c r="AA3805" s="165" t="str">
        <f t="shared" si="237"/>
        <v/>
      </c>
      <c r="AB3805" t="str">
        <f t="shared" si="238"/>
        <v>MRG</v>
      </c>
      <c r="AC3805" t="str">
        <f t="shared" si="239"/>
        <v>GA09U-0575</v>
      </c>
      <c r="AD3805" t="str">
        <f>_xlfn.IFNA(VLOOKUP(PrivateSchedule[[#This Row],[ow]],RTARoutes[[StageCodes]:[RouteID]],6,FALSE), VLOOKUP(PrivateSchedule[[#This Row],[re]],RTARoutes[[StageCodes]:[RouteID]],6,FALSE))</f>
        <v>PVT192</v>
      </c>
      <c r="AE3805" t="str" cm="1">
        <f t="array" ref="AE3805">_xlfn.IFS( NOT(ISNA(VLOOKUP(PrivateSchedule[[#This Row],[ow]],RTARoutes[[StageCodes]:[RouteID]],6,FALSE))), "O",  NOT(ISNA(VLOOKUP(PrivateSchedule[[#This Row],[re]],RTARoutes[[StageCodes]:[RouteID]],6,FALSE))), "R")</f>
        <v>R</v>
      </c>
      <c r="AF3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06" spans="3:33">
      <c r="O3806" s="171" t="s">
        <v>1890</v>
      </c>
      <c r="P3806" s="172" t="s">
        <v>1808</v>
      </c>
      <c r="T3806" s="173" t="s">
        <v>1378</v>
      </c>
      <c r="U3806" t="str">
        <f t="shared" si="236"/>
        <v>MARGAO-MACAZAN-GUIRDOLIM</v>
      </c>
      <c r="V3806" s="163">
        <v>0.65277777777777779</v>
      </c>
      <c r="AA3806" s="165" t="str">
        <f t="shared" si="237"/>
        <v/>
      </c>
      <c r="AB3806" t="str">
        <f t="shared" si="238"/>
        <v>MRG</v>
      </c>
      <c r="AC3806" t="str">
        <f t="shared" si="239"/>
        <v>GA09U-0575</v>
      </c>
      <c r="AD3806" t="str">
        <f>_xlfn.IFNA(VLOOKUP(PrivateSchedule[[#This Row],[ow]],RTARoutes[[StageCodes]:[RouteID]],6,FALSE), VLOOKUP(PrivateSchedule[[#This Row],[re]],RTARoutes[[StageCodes]:[RouteID]],6,FALSE))</f>
        <v>PVT192</v>
      </c>
      <c r="AE3806" t="str" cm="1">
        <f t="array" ref="AE3806">_xlfn.IFS( NOT(ISNA(VLOOKUP(PrivateSchedule[[#This Row],[ow]],RTARoutes[[StageCodes]:[RouteID]],6,FALSE))), "O",  NOT(ISNA(VLOOKUP(PrivateSchedule[[#This Row],[re]],RTARoutes[[StageCodes]:[RouteID]],6,FALSE))), "R")</f>
        <v>O</v>
      </c>
      <c r="AF3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MRG-*MCZ-*GRD</v>
      </c>
      <c r="AG3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GRD-*MCZ-*MRG</v>
      </c>
    </row>
    <row r="3807" spans="3:33">
      <c r="O3807" s="171" t="s">
        <v>1378</v>
      </c>
      <c r="T3807" s="173" t="s">
        <v>1890</v>
      </c>
      <c r="U3807" t="str">
        <f t="shared" si="236"/>
        <v>GUIRDOLIM-MARGAO</v>
      </c>
      <c r="V3807" s="163">
        <v>0.70833333333333337</v>
      </c>
      <c r="AA3807" s="165" t="str">
        <f t="shared" si="237"/>
        <v/>
      </c>
      <c r="AB3807" t="str">
        <f t="shared" si="238"/>
        <v>MRG</v>
      </c>
      <c r="AC3807" t="str">
        <f t="shared" si="239"/>
        <v>GA09U-0575</v>
      </c>
      <c r="AD3807" t="str">
        <f>_xlfn.IFNA(VLOOKUP(PrivateSchedule[[#This Row],[ow]],RTARoutes[[StageCodes]:[RouteID]],6,FALSE), VLOOKUP(PrivateSchedule[[#This Row],[re]],RTARoutes[[StageCodes]:[RouteID]],6,FALSE))</f>
        <v>PVT192</v>
      </c>
      <c r="AE3807" t="str" cm="1">
        <f t="array" ref="AE3807">_xlfn.IFS( NOT(ISNA(VLOOKUP(PrivateSchedule[[#This Row],[ow]],RTARoutes[[StageCodes]:[RouteID]],6,FALSE))), "O",  NOT(ISNA(VLOOKUP(PrivateSchedule[[#This Row],[re]],RTARoutes[[StageCodes]:[RouteID]],6,FALSE))), "R")</f>
        <v>R</v>
      </c>
      <c r="AF3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08" spans="3:33">
      <c r="O3808" s="171" t="s">
        <v>1890</v>
      </c>
      <c r="P3808" s="172" t="s">
        <v>1808</v>
      </c>
      <c r="T3808" s="173" t="s">
        <v>1378</v>
      </c>
      <c r="U3808" t="str">
        <f t="shared" si="236"/>
        <v>MARGAO-MACAZAN-GUIRDOLIM</v>
      </c>
      <c r="V3808" s="163">
        <v>0.79166666666666663</v>
      </c>
      <c r="AA3808" s="165" t="str">
        <f t="shared" si="237"/>
        <v/>
      </c>
      <c r="AB3808" t="str">
        <f t="shared" si="238"/>
        <v>MRG</v>
      </c>
      <c r="AC3808" t="str">
        <f t="shared" si="239"/>
        <v>GA09U-0575</v>
      </c>
      <c r="AD3808" t="str">
        <f>_xlfn.IFNA(VLOOKUP(PrivateSchedule[[#This Row],[ow]],RTARoutes[[StageCodes]:[RouteID]],6,FALSE), VLOOKUP(PrivateSchedule[[#This Row],[re]],RTARoutes[[StageCodes]:[RouteID]],6,FALSE))</f>
        <v>PVT192</v>
      </c>
      <c r="AE3808" t="str" cm="1">
        <f t="array" ref="AE3808">_xlfn.IFS( NOT(ISNA(VLOOKUP(PrivateSchedule[[#This Row],[ow]],RTARoutes[[StageCodes]:[RouteID]],6,FALSE))), "O",  NOT(ISNA(VLOOKUP(PrivateSchedule[[#This Row],[re]],RTARoutes[[StageCodes]:[RouteID]],6,FALSE))), "R")</f>
        <v>O</v>
      </c>
      <c r="AF3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MRG-*MCZ-*GRD</v>
      </c>
      <c r="AG3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GRD-*MCZ-*MRG</v>
      </c>
    </row>
    <row r="3809" spans="3:33">
      <c r="C3809" s="172" t="s">
        <v>4768</v>
      </c>
      <c r="J3809" s="171" t="s">
        <v>4772</v>
      </c>
      <c r="O3809" s="171" t="s">
        <v>1378</v>
      </c>
      <c r="T3809" s="173" t="s">
        <v>1890</v>
      </c>
      <c r="U3809" t="str">
        <f t="shared" si="236"/>
        <v>GUIRDOLIM-MARGAO</v>
      </c>
      <c r="V3809" s="163">
        <v>0.31597222222222221</v>
      </c>
      <c r="AA3809" s="165" t="str">
        <f t="shared" si="237"/>
        <v/>
      </c>
      <c r="AB3809" t="str">
        <f t="shared" si="238"/>
        <v>MRG</v>
      </c>
      <c r="AC3809" t="str">
        <f t="shared" si="239"/>
        <v>GA09U-0575</v>
      </c>
      <c r="AD3809" t="str">
        <f>_xlfn.IFNA(VLOOKUP(PrivateSchedule[[#This Row],[ow]],RTARoutes[[StageCodes]:[RouteID]],6,FALSE), VLOOKUP(PrivateSchedule[[#This Row],[re]],RTARoutes[[StageCodes]:[RouteID]],6,FALSE))</f>
        <v>PVT192</v>
      </c>
      <c r="AE3809" t="str" cm="1">
        <f t="array" ref="AE3809">_xlfn.IFS( NOT(ISNA(VLOOKUP(PrivateSchedule[[#This Row],[ow]],RTARoutes[[StageCodes]:[RouteID]],6,FALSE))), "O",  NOT(ISNA(VLOOKUP(PrivateSchedule[[#This Row],[re]],RTARoutes[[StageCodes]:[RouteID]],6,FALSE))), "R")</f>
        <v>R</v>
      </c>
      <c r="AF3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10" spans="3:33">
      <c r="O3810" s="171" t="s">
        <v>1890</v>
      </c>
      <c r="T3810" s="173" t="s">
        <v>1378</v>
      </c>
      <c r="U3810" t="str">
        <f t="shared" si="236"/>
        <v>MARGAO-GUIRDOLIM</v>
      </c>
      <c r="V3810" s="163">
        <v>0.3888888888888889</v>
      </c>
      <c r="AA3810" s="165" t="str">
        <f t="shared" si="237"/>
        <v/>
      </c>
      <c r="AB3810" t="str">
        <f t="shared" si="238"/>
        <v>MRG</v>
      </c>
      <c r="AC3810" t="str">
        <f t="shared" si="239"/>
        <v>GA09U-0575</v>
      </c>
      <c r="AD3810" t="str">
        <f>_xlfn.IFNA(VLOOKUP(PrivateSchedule[[#This Row],[ow]],RTARoutes[[StageCodes]:[RouteID]],6,FALSE), VLOOKUP(PrivateSchedule[[#This Row],[re]],RTARoutes[[StageCodes]:[RouteID]],6,FALSE))</f>
        <v>PVT192</v>
      </c>
      <c r="AE3810" t="str" cm="1">
        <f t="array" ref="AE3810">_xlfn.IFS( NOT(ISNA(VLOOKUP(PrivateSchedule[[#This Row],[ow]],RTARoutes[[StageCodes]:[RouteID]],6,FALSE))), "O",  NOT(ISNA(VLOOKUP(PrivateSchedule[[#This Row],[re]],RTARoutes[[StageCodes]:[RouteID]],6,FALSE))), "R")</f>
        <v>O</v>
      </c>
      <c r="AF3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11" spans="3:33">
      <c r="O3811" s="171" t="s">
        <v>1378</v>
      </c>
      <c r="T3811" s="173" t="s">
        <v>1890</v>
      </c>
      <c r="U3811" t="str">
        <f t="shared" si="236"/>
        <v>GUIRDOLIM-MARGAO</v>
      </c>
      <c r="V3811" s="163">
        <v>0.44444444444444442</v>
      </c>
      <c r="AA3811" s="165" t="str">
        <f t="shared" si="237"/>
        <v/>
      </c>
      <c r="AB3811" t="str">
        <f t="shared" si="238"/>
        <v>MRG</v>
      </c>
      <c r="AC3811" t="str">
        <f t="shared" si="239"/>
        <v>GA09U-0575</v>
      </c>
      <c r="AD3811" t="str">
        <f>_xlfn.IFNA(VLOOKUP(PrivateSchedule[[#This Row],[ow]],RTARoutes[[StageCodes]:[RouteID]],6,FALSE), VLOOKUP(PrivateSchedule[[#This Row],[re]],RTARoutes[[StageCodes]:[RouteID]],6,FALSE))</f>
        <v>PVT192</v>
      </c>
      <c r="AE3811" t="str" cm="1">
        <f t="array" ref="AE3811">_xlfn.IFS( NOT(ISNA(VLOOKUP(PrivateSchedule[[#This Row],[ow]],RTARoutes[[StageCodes]:[RouteID]],6,FALSE))), "O",  NOT(ISNA(VLOOKUP(PrivateSchedule[[#This Row],[re]],RTARoutes[[StageCodes]:[RouteID]],6,FALSE))), "R")</f>
        <v>R</v>
      </c>
      <c r="AF3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12" spans="3:33">
      <c r="O3812" s="171" t="s">
        <v>1890</v>
      </c>
      <c r="T3812" s="173" t="s">
        <v>1378</v>
      </c>
      <c r="U3812" t="str">
        <f t="shared" si="236"/>
        <v>MARGAO-GUIRDOLIM</v>
      </c>
      <c r="V3812" s="163">
        <v>0.5</v>
      </c>
      <c r="AA3812" s="165" t="str">
        <f t="shared" si="237"/>
        <v/>
      </c>
      <c r="AB3812" t="str">
        <f t="shared" si="238"/>
        <v>MRG</v>
      </c>
      <c r="AC3812" t="str">
        <f t="shared" si="239"/>
        <v>GA09U-0575</v>
      </c>
      <c r="AD3812" t="str">
        <f>_xlfn.IFNA(VLOOKUP(PrivateSchedule[[#This Row],[ow]],RTARoutes[[StageCodes]:[RouteID]],6,FALSE), VLOOKUP(PrivateSchedule[[#This Row],[re]],RTARoutes[[StageCodes]:[RouteID]],6,FALSE))</f>
        <v>PVT192</v>
      </c>
      <c r="AE3812" t="str" cm="1">
        <f t="array" ref="AE3812">_xlfn.IFS( NOT(ISNA(VLOOKUP(PrivateSchedule[[#This Row],[ow]],RTARoutes[[StageCodes]:[RouteID]],6,FALSE))), "O",  NOT(ISNA(VLOOKUP(PrivateSchedule[[#This Row],[re]],RTARoutes[[StageCodes]:[RouteID]],6,FALSE))), "R")</f>
        <v>O</v>
      </c>
      <c r="AF3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13" spans="3:33">
      <c r="O3813" s="171" t="s">
        <v>1378</v>
      </c>
      <c r="T3813" s="173" t="s">
        <v>1890</v>
      </c>
      <c r="U3813" t="str">
        <f t="shared" si="236"/>
        <v>GUIRDOLIM-MARGAO</v>
      </c>
      <c r="V3813" s="163">
        <v>0.54166666666666663</v>
      </c>
      <c r="AA3813" s="165" t="str">
        <f t="shared" si="237"/>
        <v/>
      </c>
      <c r="AB3813" t="str">
        <f t="shared" si="238"/>
        <v>MRG</v>
      </c>
      <c r="AC3813" t="str">
        <f t="shared" si="239"/>
        <v>GA09U-0575</v>
      </c>
      <c r="AD3813" t="str">
        <f>_xlfn.IFNA(VLOOKUP(PrivateSchedule[[#This Row],[ow]],RTARoutes[[StageCodes]:[RouteID]],6,FALSE), VLOOKUP(PrivateSchedule[[#This Row],[re]],RTARoutes[[StageCodes]:[RouteID]],6,FALSE))</f>
        <v>PVT192</v>
      </c>
      <c r="AE3813" t="str" cm="1">
        <f t="array" ref="AE3813">_xlfn.IFS( NOT(ISNA(VLOOKUP(PrivateSchedule[[#This Row],[ow]],RTARoutes[[StageCodes]:[RouteID]],6,FALSE))), "O",  NOT(ISNA(VLOOKUP(PrivateSchedule[[#This Row],[re]],RTARoutes[[StageCodes]:[RouteID]],6,FALSE))), "R")</f>
        <v>R</v>
      </c>
      <c r="AF3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14" spans="3:33">
      <c r="O3814" s="171" t="s">
        <v>1890</v>
      </c>
      <c r="T3814" s="173" t="s">
        <v>1378</v>
      </c>
      <c r="U3814" t="str">
        <f t="shared" si="236"/>
        <v>MARGAO-GUIRDOLIM</v>
      </c>
      <c r="V3814" s="163">
        <v>0.59375</v>
      </c>
      <c r="AA3814" s="165" t="str">
        <f t="shared" si="237"/>
        <v/>
      </c>
      <c r="AB3814" t="str">
        <f t="shared" si="238"/>
        <v>MRG</v>
      </c>
      <c r="AC3814" t="str">
        <f t="shared" si="239"/>
        <v>GA09U-0575</v>
      </c>
      <c r="AD3814" t="str">
        <f>_xlfn.IFNA(VLOOKUP(PrivateSchedule[[#This Row],[ow]],RTARoutes[[StageCodes]:[RouteID]],6,FALSE), VLOOKUP(PrivateSchedule[[#This Row],[re]],RTARoutes[[StageCodes]:[RouteID]],6,FALSE))</f>
        <v>PVT192</v>
      </c>
      <c r="AE3814" t="str" cm="1">
        <f t="array" ref="AE3814">_xlfn.IFS( NOT(ISNA(VLOOKUP(PrivateSchedule[[#This Row],[ow]],RTARoutes[[StageCodes]:[RouteID]],6,FALSE))), "O",  NOT(ISNA(VLOOKUP(PrivateSchedule[[#This Row],[re]],RTARoutes[[StageCodes]:[RouteID]],6,FALSE))), "R")</f>
        <v>O</v>
      </c>
      <c r="AF3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15" spans="3:33">
      <c r="O3815" s="171" t="s">
        <v>1378</v>
      </c>
      <c r="T3815" s="173" t="s">
        <v>1890</v>
      </c>
      <c r="U3815" t="str">
        <f t="shared" si="236"/>
        <v>GUIRDOLIM-MARGAO</v>
      </c>
      <c r="V3815" s="163">
        <v>0.63541666666666663</v>
      </c>
      <c r="AA3815" s="165" t="str">
        <f t="shared" si="237"/>
        <v/>
      </c>
      <c r="AB3815" t="str">
        <f t="shared" si="238"/>
        <v>MRG</v>
      </c>
      <c r="AC3815" t="str">
        <f t="shared" si="239"/>
        <v>GA09U-0575</v>
      </c>
      <c r="AD3815" t="str">
        <f>_xlfn.IFNA(VLOOKUP(PrivateSchedule[[#This Row],[ow]],RTARoutes[[StageCodes]:[RouteID]],6,FALSE), VLOOKUP(PrivateSchedule[[#This Row],[re]],RTARoutes[[StageCodes]:[RouteID]],6,FALSE))</f>
        <v>PVT192</v>
      </c>
      <c r="AE3815" t="str" cm="1">
        <f t="array" ref="AE3815">_xlfn.IFS( NOT(ISNA(VLOOKUP(PrivateSchedule[[#This Row],[ow]],RTARoutes[[StageCodes]:[RouteID]],6,FALSE))), "O",  NOT(ISNA(VLOOKUP(PrivateSchedule[[#This Row],[re]],RTARoutes[[StageCodes]:[RouteID]],6,FALSE))), "R")</f>
        <v>R</v>
      </c>
      <c r="AF3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16" spans="3:33">
      <c r="O3816" s="171" t="s">
        <v>1890</v>
      </c>
      <c r="T3816" s="173" t="s">
        <v>1378</v>
      </c>
      <c r="U3816" t="str">
        <f t="shared" si="236"/>
        <v>MARGAO-GUIRDOLIM</v>
      </c>
      <c r="V3816" s="163">
        <v>0.68055555555555558</v>
      </c>
      <c r="AA3816" s="165" t="str">
        <f t="shared" si="237"/>
        <v/>
      </c>
      <c r="AB3816" t="str">
        <f t="shared" si="238"/>
        <v>MRG</v>
      </c>
      <c r="AC3816" t="str">
        <f t="shared" si="239"/>
        <v>GA09U-0575</v>
      </c>
      <c r="AD3816" t="str">
        <f>_xlfn.IFNA(VLOOKUP(PrivateSchedule[[#This Row],[ow]],RTARoutes[[StageCodes]:[RouteID]],6,FALSE), VLOOKUP(PrivateSchedule[[#This Row],[re]],RTARoutes[[StageCodes]:[RouteID]],6,FALSE))</f>
        <v>PVT192</v>
      </c>
      <c r="AE3816" t="str" cm="1">
        <f t="array" ref="AE3816">_xlfn.IFS( NOT(ISNA(VLOOKUP(PrivateSchedule[[#This Row],[ow]],RTARoutes[[StageCodes]:[RouteID]],6,FALSE))), "O",  NOT(ISNA(VLOOKUP(PrivateSchedule[[#This Row],[re]],RTARoutes[[StageCodes]:[RouteID]],6,FALSE))), "R")</f>
        <v>O</v>
      </c>
      <c r="AF3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17" spans="3:33">
      <c r="O3817" s="171" t="s">
        <v>1378</v>
      </c>
      <c r="T3817" s="173" t="s">
        <v>1890</v>
      </c>
      <c r="U3817" t="str">
        <f t="shared" si="236"/>
        <v>GUIRDOLIM-MARGAO</v>
      </c>
      <c r="V3817" s="163">
        <v>0.74305555555555558</v>
      </c>
      <c r="AA3817" s="165" t="str">
        <f t="shared" si="237"/>
        <v/>
      </c>
      <c r="AB3817" t="str">
        <f t="shared" si="238"/>
        <v>MRG</v>
      </c>
      <c r="AC3817" t="str">
        <f t="shared" si="239"/>
        <v>GA09U-0575</v>
      </c>
      <c r="AD3817" t="str">
        <f>_xlfn.IFNA(VLOOKUP(PrivateSchedule[[#This Row],[ow]],RTARoutes[[StageCodes]:[RouteID]],6,FALSE), VLOOKUP(PrivateSchedule[[#This Row],[re]],RTARoutes[[StageCodes]:[RouteID]],6,FALSE))</f>
        <v>PVT192</v>
      </c>
      <c r="AE3817" t="str" cm="1">
        <f t="array" ref="AE3817">_xlfn.IFS( NOT(ISNA(VLOOKUP(PrivateSchedule[[#This Row],[ow]],RTARoutes[[StageCodes]:[RouteID]],6,FALSE))), "O",  NOT(ISNA(VLOOKUP(PrivateSchedule[[#This Row],[re]],RTARoutes[[StageCodes]:[RouteID]],6,FALSE))), "R")</f>
        <v>R</v>
      </c>
      <c r="AF3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18" spans="3:33">
      <c r="O3818" s="171" t="s">
        <v>1890</v>
      </c>
      <c r="T3818" s="173" t="s">
        <v>1378</v>
      </c>
      <c r="U3818" t="str">
        <f t="shared" si="236"/>
        <v>MARGAO-GUIRDOLIM</v>
      </c>
      <c r="V3818" s="163">
        <v>0.80555555555555558</v>
      </c>
      <c r="AA3818" s="165" t="str">
        <f t="shared" si="237"/>
        <v/>
      </c>
      <c r="AB3818" t="str">
        <f t="shared" si="238"/>
        <v>MRG</v>
      </c>
      <c r="AC3818" t="str">
        <f t="shared" si="239"/>
        <v>GA09U-0575</v>
      </c>
      <c r="AD3818" t="str">
        <f>_xlfn.IFNA(VLOOKUP(PrivateSchedule[[#This Row],[ow]],RTARoutes[[StageCodes]:[RouteID]],6,FALSE), VLOOKUP(PrivateSchedule[[#This Row],[re]],RTARoutes[[StageCodes]:[RouteID]],6,FALSE))</f>
        <v>PVT192</v>
      </c>
      <c r="AE3818" t="str" cm="1">
        <f t="array" ref="AE3818">_xlfn.IFS( NOT(ISNA(VLOOKUP(PrivateSchedule[[#This Row],[ow]],RTARoutes[[StageCodes]:[RouteID]],6,FALSE))), "O",  NOT(ISNA(VLOOKUP(PrivateSchedule[[#This Row],[re]],RTARoutes[[StageCodes]:[RouteID]],6,FALSE))), "R")</f>
        <v>O</v>
      </c>
      <c r="AF3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19" spans="3:33">
      <c r="C3819" s="172" t="s">
        <v>4768</v>
      </c>
      <c r="J3819" s="171" t="s">
        <v>4773</v>
      </c>
      <c r="O3819" s="171" t="s">
        <v>1890</v>
      </c>
      <c r="T3819" s="173" t="s">
        <v>1378</v>
      </c>
      <c r="U3819" t="str">
        <f t="shared" si="236"/>
        <v>MARGAO-GUIRDOLIM</v>
      </c>
      <c r="V3819" s="163">
        <v>0.28472222222222221</v>
      </c>
      <c r="AA3819" s="165" t="str">
        <f t="shared" si="237"/>
        <v/>
      </c>
      <c r="AB3819" t="str">
        <f t="shared" si="238"/>
        <v>MRG</v>
      </c>
      <c r="AC3819" t="str">
        <f t="shared" si="239"/>
        <v>GA09U-0575</v>
      </c>
      <c r="AD3819" t="str">
        <f>_xlfn.IFNA(VLOOKUP(PrivateSchedule[[#This Row],[ow]],RTARoutes[[StageCodes]:[RouteID]],6,FALSE), VLOOKUP(PrivateSchedule[[#This Row],[re]],RTARoutes[[StageCodes]:[RouteID]],6,FALSE))</f>
        <v>PVT192</v>
      </c>
      <c r="AE3819" t="str" cm="1">
        <f t="array" ref="AE3819">_xlfn.IFS( NOT(ISNA(VLOOKUP(PrivateSchedule[[#This Row],[ow]],RTARoutes[[StageCodes]:[RouteID]],6,FALSE))), "O",  NOT(ISNA(VLOOKUP(PrivateSchedule[[#This Row],[re]],RTARoutes[[StageCodes]:[RouteID]],6,FALSE))), "R")</f>
        <v>O</v>
      </c>
      <c r="AF3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20" spans="3:33">
      <c r="O3820" s="171" t="s">
        <v>1378</v>
      </c>
      <c r="T3820" s="173" t="s">
        <v>1890</v>
      </c>
      <c r="U3820" t="str">
        <f t="shared" si="236"/>
        <v>GUIRDOLIM-MARGAO</v>
      </c>
      <c r="V3820" s="163">
        <v>0.3125</v>
      </c>
      <c r="AA3820" s="165" t="str">
        <f t="shared" si="237"/>
        <v/>
      </c>
      <c r="AB3820" t="str">
        <f t="shared" si="238"/>
        <v>MRG</v>
      </c>
      <c r="AC3820" t="str">
        <f t="shared" si="239"/>
        <v>GA09U-0575</v>
      </c>
      <c r="AD3820" t="str">
        <f>_xlfn.IFNA(VLOOKUP(PrivateSchedule[[#This Row],[ow]],RTARoutes[[StageCodes]:[RouteID]],6,FALSE), VLOOKUP(PrivateSchedule[[#This Row],[re]],RTARoutes[[StageCodes]:[RouteID]],6,FALSE))</f>
        <v>PVT192</v>
      </c>
      <c r="AE3820" t="str" cm="1">
        <f t="array" ref="AE3820">_xlfn.IFS( NOT(ISNA(VLOOKUP(PrivateSchedule[[#This Row],[ow]],RTARoutes[[StageCodes]:[RouteID]],6,FALSE))), "O",  NOT(ISNA(VLOOKUP(PrivateSchedule[[#This Row],[re]],RTARoutes[[StageCodes]:[RouteID]],6,FALSE))), "R")</f>
        <v>R</v>
      </c>
      <c r="AF3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21" spans="3:33">
      <c r="O3821" s="171" t="s">
        <v>1890</v>
      </c>
      <c r="T3821" s="173" t="s">
        <v>1378</v>
      </c>
      <c r="U3821" t="str">
        <f t="shared" si="236"/>
        <v>MARGAO-GUIRDOLIM</v>
      </c>
      <c r="V3821" s="163">
        <v>0.36458333333333331</v>
      </c>
      <c r="AA3821" s="165" t="str">
        <f t="shared" si="237"/>
        <v/>
      </c>
      <c r="AB3821" t="str">
        <f t="shared" si="238"/>
        <v>MRG</v>
      </c>
      <c r="AC3821" t="str">
        <f t="shared" si="239"/>
        <v>GA09U-0575</v>
      </c>
      <c r="AD3821" t="str">
        <f>_xlfn.IFNA(VLOOKUP(PrivateSchedule[[#This Row],[ow]],RTARoutes[[StageCodes]:[RouteID]],6,FALSE), VLOOKUP(PrivateSchedule[[#This Row],[re]],RTARoutes[[StageCodes]:[RouteID]],6,FALSE))</f>
        <v>PVT192</v>
      </c>
      <c r="AE3821" t="str" cm="1">
        <f t="array" ref="AE3821">_xlfn.IFS( NOT(ISNA(VLOOKUP(PrivateSchedule[[#This Row],[ow]],RTARoutes[[StageCodes]:[RouteID]],6,FALSE))), "O",  NOT(ISNA(VLOOKUP(PrivateSchedule[[#This Row],[re]],RTARoutes[[StageCodes]:[RouteID]],6,FALSE))), "R")</f>
        <v>O</v>
      </c>
      <c r="AF3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22" spans="3:33">
      <c r="O3822" s="171" t="s">
        <v>1378</v>
      </c>
      <c r="T3822" s="173" t="s">
        <v>1890</v>
      </c>
      <c r="U3822" t="str">
        <f t="shared" si="236"/>
        <v>GUIRDOLIM-MARGAO</v>
      </c>
      <c r="V3822" s="163">
        <v>0.40972222222222221</v>
      </c>
      <c r="AA3822" s="165" t="str">
        <f t="shared" si="237"/>
        <v/>
      </c>
      <c r="AB3822" t="str">
        <f t="shared" si="238"/>
        <v>MRG</v>
      </c>
      <c r="AC3822" t="str">
        <f t="shared" si="239"/>
        <v>GA09U-0575</v>
      </c>
      <c r="AD3822" t="str">
        <f>_xlfn.IFNA(VLOOKUP(PrivateSchedule[[#This Row],[ow]],RTARoutes[[StageCodes]:[RouteID]],6,FALSE), VLOOKUP(PrivateSchedule[[#This Row],[re]],RTARoutes[[StageCodes]:[RouteID]],6,FALSE))</f>
        <v>PVT192</v>
      </c>
      <c r="AE3822" t="str" cm="1">
        <f t="array" ref="AE3822">_xlfn.IFS( NOT(ISNA(VLOOKUP(PrivateSchedule[[#This Row],[ow]],RTARoutes[[StageCodes]:[RouteID]],6,FALSE))), "O",  NOT(ISNA(VLOOKUP(PrivateSchedule[[#This Row],[re]],RTARoutes[[StageCodes]:[RouteID]],6,FALSE))), "R")</f>
        <v>R</v>
      </c>
      <c r="AF3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23" spans="3:33">
      <c r="O3823" s="171" t="s">
        <v>1890</v>
      </c>
      <c r="T3823" s="173" t="s">
        <v>1378</v>
      </c>
      <c r="U3823" t="str">
        <f t="shared" si="236"/>
        <v>MARGAO-GUIRDOLIM</v>
      </c>
      <c r="V3823" s="163">
        <v>0.46527777777777779</v>
      </c>
      <c r="AA3823" s="165" t="str">
        <f t="shared" si="237"/>
        <v/>
      </c>
      <c r="AB3823" t="str">
        <f t="shared" si="238"/>
        <v>MRG</v>
      </c>
      <c r="AC3823" t="str">
        <f t="shared" si="239"/>
        <v>GA09U-0575</v>
      </c>
      <c r="AD3823" t="str">
        <f>_xlfn.IFNA(VLOOKUP(PrivateSchedule[[#This Row],[ow]],RTARoutes[[StageCodes]:[RouteID]],6,FALSE), VLOOKUP(PrivateSchedule[[#This Row],[re]],RTARoutes[[StageCodes]:[RouteID]],6,FALSE))</f>
        <v>PVT192</v>
      </c>
      <c r="AE3823" t="str" cm="1">
        <f t="array" ref="AE3823">_xlfn.IFS( NOT(ISNA(VLOOKUP(PrivateSchedule[[#This Row],[ow]],RTARoutes[[StageCodes]:[RouteID]],6,FALSE))), "O",  NOT(ISNA(VLOOKUP(PrivateSchedule[[#This Row],[re]],RTARoutes[[StageCodes]:[RouteID]],6,FALSE))), "R")</f>
        <v>O</v>
      </c>
      <c r="AF3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24" spans="3:33">
      <c r="O3824" s="171" t="s">
        <v>1378</v>
      </c>
      <c r="T3824" s="173" t="s">
        <v>1890</v>
      </c>
      <c r="U3824" t="str">
        <f t="shared" si="236"/>
        <v>GUIRDOLIM-MARGAO</v>
      </c>
      <c r="V3824" s="163">
        <v>0.51041666666666663</v>
      </c>
      <c r="AA3824" s="165" t="str">
        <f t="shared" si="237"/>
        <v/>
      </c>
      <c r="AB3824" t="str">
        <f t="shared" si="238"/>
        <v>MRG</v>
      </c>
      <c r="AC3824" t="str">
        <f t="shared" si="239"/>
        <v>GA09U-0575</v>
      </c>
      <c r="AD3824" t="str">
        <f>_xlfn.IFNA(VLOOKUP(PrivateSchedule[[#This Row],[ow]],RTARoutes[[StageCodes]:[RouteID]],6,FALSE), VLOOKUP(PrivateSchedule[[#This Row],[re]],RTARoutes[[StageCodes]:[RouteID]],6,FALSE))</f>
        <v>PVT192</v>
      </c>
      <c r="AE3824" t="str" cm="1">
        <f t="array" ref="AE3824">_xlfn.IFS( NOT(ISNA(VLOOKUP(PrivateSchedule[[#This Row],[ow]],RTARoutes[[StageCodes]:[RouteID]],6,FALSE))), "O",  NOT(ISNA(VLOOKUP(PrivateSchedule[[#This Row],[re]],RTARoutes[[StageCodes]:[RouteID]],6,FALSE))), "R")</f>
        <v>R</v>
      </c>
      <c r="AF3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25" spans="3:33">
      <c r="O3825" s="171" t="s">
        <v>1890</v>
      </c>
      <c r="T3825" s="173" t="s">
        <v>1378</v>
      </c>
      <c r="U3825" t="str">
        <f t="shared" si="236"/>
        <v>MARGAO-GUIRDOLIM</v>
      </c>
      <c r="V3825" s="163">
        <v>0.56944444444444442</v>
      </c>
      <c r="AA3825" s="165" t="str">
        <f t="shared" si="237"/>
        <v/>
      </c>
      <c r="AB3825" t="str">
        <f t="shared" si="238"/>
        <v>MRG</v>
      </c>
      <c r="AC3825" t="str">
        <f t="shared" si="239"/>
        <v>GA09U-0575</v>
      </c>
      <c r="AD3825" t="str">
        <f>_xlfn.IFNA(VLOOKUP(PrivateSchedule[[#This Row],[ow]],RTARoutes[[StageCodes]:[RouteID]],6,FALSE), VLOOKUP(PrivateSchedule[[#This Row],[re]],RTARoutes[[StageCodes]:[RouteID]],6,FALSE))</f>
        <v>PVT192</v>
      </c>
      <c r="AE3825" t="str" cm="1">
        <f t="array" ref="AE3825">_xlfn.IFS( NOT(ISNA(VLOOKUP(PrivateSchedule[[#This Row],[ow]],RTARoutes[[StageCodes]:[RouteID]],6,FALSE))), "O",  NOT(ISNA(VLOOKUP(PrivateSchedule[[#This Row],[re]],RTARoutes[[StageCodes]:[RouteID]],6,FALSE))), "R")</f>
        <v>O</v>
      </c>
      <c r="AF3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26" spans="3:33">
      <c r="O3826" s="171" t="s">
        <v>1378</v>
      </c>
      <c r="T3826" s="173" t="s">
        <v>1890</v>
      </c>
      <c r="U3826" t="str">
        <f t="shared" si="236"/>
        <v>GUIRDOLIM-MARGAO</v>
      </c>
      <c r="V3826" s="163">
        <v>0.61458333333333337</v>
      </c>
      <c r="AA3826" s="165" t="str">
        <f t="shared" si="237"/>
        <v/>
      </c>
      <c r="AB3826" t="str">
        <f t="shared" si="238"/>
        <v>MRG</v>
      </c>
      <c r="AC3826" t="str">
        <f t="shared" si="239"/>
        <v>GA09U-0575</v>
      </c>
      <c r="AD3826" t="str">
        <f>_xlfn.IFNA(VLOOKUP(PrivateSchedule[[#This Row],[ow]],RTARoutes[[StageCodes]:[RouteID]],6,FALSE), VLOOKUP(PrivateSchedule[[#This Row],[re]],RTARoutes[[StageCodes]:[RouteID]],6,FALSE))</f>
        <v>PVT192</v>
      </c>
      <c r="AE3826" t="str" cm="1">
        <f t="array" ref="AE3826">_xlfn.IFS( NOT(ISNA(VLOOKUP(PrivateSchedule[[#This Row],[ow]],RTARoutes[[StageCodes]:[RouteID]],6,FALSE))), "O",  NOT(ISNA(VLOOKUP(PrivateSchedule[[#This Row],[re]],RTARoutes[[StageCodes]:[RouteID]],6,FALSE))), "R")</f>
        <v>R</v>
      </c>
      <c r="AF3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27" spans="3:33">
      <c r="O3827" s="171" t="s">
        <v>1890</v>
      </c>
      <c r="T3827" s="173" t="s">
        <v>1378</v>
      </c>
      <c r="U3827" t="str">
        <f t="shared" si="236"/>
        <v>MARGAO-GUIRDOLIM</v>
      </c>
      <c r="V3827" s="163">
        <v>0.66319444444444442</v>
      </c>
      <c r="AA3827" s="165" t="str">
        <f t="shared" si="237"/>
        <v/>
      </c>
      <c r="AB3827" t="str">
        <f t="shared" si="238"/>
        <v>MRG</v>
      </c>
      <c r="AC3827" t="str">
        <f t="shared" si="239"/>
        <v>GA09U-0575</v>
      </c>
      <c r="AD3827" t="str">
        <f>_xlfn.IFNA(VLOOKUP(PrivateSchedule[[#This Row],[ow]],RTARoutes[[StageCodes]:[RouteID]],6,FALSE), VLOOKUP(PrivateSchedule[[#This Row],[re]],RTARoutes[[StageCodes]:[RouteID]],6,FALSE))</f>
        <v>PVT192</v>
      </c>
      <c r="AE3827" t="str" cm="1">
        <f t="array" ref="AE3827">_xlfn.IFS( NOT(ISNA(VLOOKUP(PrivateSchedule[[#This Row],[ow]],RTARoutes[[StageCodes]:[RouteID]],6,FALSE))), "O",  NOT(ISNA(VLOOKUP(PrivateSchedule[[#This Row],[re]],RTARoutes[[StageCodes]:[RouteID]],6,FALSE))), "R")</f>
        <v>O</v>
      </c>
      <c r="AF3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28" spans="3:33">
      <c r="O3828" s="171" t="s">
        <v>1378</v>
      </c>
      <c r="T3828" s="173" t="s">
        <v>1890</v>
      </c>
      <c r="U3828" t="str">
        <f t="shared" si="236"/>
        <v>GUIRDOLIM-MARGAO</v>
      </c>
      <c r="V3828" s="163">
        <v>0.71527777777777779</v>
      </c>
      <c r="AA3828" s="165" t="str">
        <f t="shared" si="237"/>
        <v/>
      </c>
      <c r="AB3828" t="str">
        <f t="shared" si="238"/>
        <v>MRG</v>
      </c>
      <c r="AC3828" t="str">
        <f t="shared" si="239"/>
        <v>GA09U-0575</v>
      </c>
      <c r="AD3828" t="str">
        <f>_xlfn.IFNA(VLOOKUP(PrivateSchedule[[#This Row],[ow]],RTARoutes[[StageCodes]:[RouteID]],6,FALSE), VLOOKUP(PrivateSchedule[[#This Row],[re]],RTARoutes[[StageCodes]:[RouteID]],6,FALSE))</f>
        <v>PVT192</v>
      </c>
      <c r="AE3828" t="str" cm="1">
        <f t="array" ref="AE3828">_xlfn.IFS( NOT(ISNA(VLOOKUP(PrivateSchedule[[#This Row],[ow]],RTARoutes[[StageCodes]:[RouteID]],6,FALSE))), "O",  NOT(ISNA(VLOOKUP(PrivateSchedule[[#This Row],[re]],RTARoutes[[StageCodes]:[RouteID]],6,FALSE))), "R")</f>
        <v>R</v>
      </c>
      <c r="AF3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29" spans="3:33">
      <c r="O3829" s="171" t="s">
        <v>1890</v>
      </c>
      <c r="T3829" s="173" t="s">
        <v>1378</v>
      </c>
      <c r="U3829" t="str">
        <f t="shared" si="236"/>
        <v>MARGAO-GUIRDOLIM</v>
      </c>
      <c r="V3829" s="163">
        <v>0.75694444444444442</v>
      </c>
      <c r="AA3829" s="165" t="str">
        <f t="shared" si="237"/>
        <v/>
      </c>
      <c r="AB3829" t="str">
        <f t="shared" si="238"/>
        <v>MRG</v>
      </c>
      <c r="AC3829" t="str">
        <f t="shared" si="239"/>
        <v>GA09U-0575</v>
      </c>
      <c r="AD3829" t="str">
        <f>_xlfn.IFNA(VLOOKUP(PrivateSchedule[[#This Row],[ow]],RTARoutes[[StageCodes]:[RouteID]],6,FALSE), VLOOKUP(PrivateSchedule[[#This Row],[re]],RTARoutes[[StageCodes]:[RouteID]],6,FALSE))</f>
        <v>PVT192</v>
      </c>
      <c r="AE3829" t="str" cm="1">
        <f t="array" ref="AE3829">_xlfn.IFS( NOT(ISNA(VLOOKUP(PrivateSchedule[[#This Row],[ow]],RTARoutes[[StageCodes]:[RouteID]],6,FALSE))), "O",  NOT(ISNA(VLOOKUP(PrivateSchedule[[#This Row],[re]],RTARoutes[[StageCodes]:[RouteID]],6,FALSE))), "R")</f>
        <v>O</v>
      </c>
      <c r="AF3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30" spans="3:33">
      <c r="C3830" s="172" t="s">
        <v>4768</v>
      </c>
      <c r="J3830" s="171" t="s">
        <v>4774</v>
      </c>
      <c r="O3830" s="171" t="s">
        <v>1378</v>
      </c>
      <c r="T3830" s="173" t="s">
        <v>1890</v>
      </c>
      <c r="U3830" t="str">
        <f t="shared" si="236"/>
        <v>GUIRDOLIM-MARGAO</v>
      </c>
      <c r="V3830" s="163">
        <v>0.27777777777777779</v>
      </c>
      <c r="AA3830" s="165" t="str">
        <f t="shared" si="237"/>
        <v/>
      </c>
      <c r="AB3830" t="str">
        <f t="shared" si="238"/>
        <v>MRG</v>
      </c>
      <c r="AC3830" t="str">
        <f t="shared" si="239"/>
        <v>GA09U-0575</v>
      </c>
      <c r="AD3830" t="str">
        <f>_xlfn.IFNA(VLOOKUP(PrivateSchedule[[#This Row],[ow]],RTARoutes[[StageCodes]:[RouteID]],6,FALSE), VLOOKUP(PrivateSchedule[[#This Row],[re]],RTARoutes[[StageCodes]:[RouteID]],6,FALSE))</f>
        <v>PVT192</v>
      </c>
      <c r="AE3830" t="str" cm="1">
        <f t="array" ref="AE3830">_xlfn.IFS( NOT(ISNA(VLOOKUP(PrivateSchedule[[#This Row],[ow]],RTARoutes[[StageCodes]:[RouteID]],6,FALSE))), "O",  NOT(ISNA(VLOOKUP(PrivateSchedule[[#This Row],[re]],RTARoutes[[StageCodes]:[RouteID]],6,FALSE))), "R")</f>
        <v>R</v>
      </c>
      <c r="AF3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31" spans="3:33">
      <c r="O3831" s="171" t="s">
        <v>1890</v>
      </c>
      <c r="T3831" s="173" t="s">
        <v>1378</v>
      </c>
      <c r="U3831" t="str">
        <f t="shared" si="236"/>
        <v>MARGAO-GUIRDOLIM</v>
      </c>
      <c r="V3831" s="163">
        <v>0.31944444444444442</v>
      </c>
      <c r="AA3831" s="165" t="str">
        <f t="shared" si="237"/>
        <v/>
      </c>
      <c r="AB3831" t="str">
        <f t="shared" si="238"/>
        <v>MRG</v>
      </c>
      <c r="AC3831" t="str">
        <f t="shared" si="239"/>
        <v>GA09U-0575</v>
      </c>
      <c r="AD3831" t="str">
        <f>_xlfn.IFNA(VLOOKUP(PrivateSchedule[[#This Row],[ow]],RTARoutes[[StageCodes]:[RouteID]],6,FALSE), VLOOKUP(PrivateSchedule[[#This Row],[re]],RTARoutes[[StageCodes]:[RouteID]],6,FALSE))</f>
        <v>PVT192</v>
      </c>
      <c r="AE3831" t="str" cm="1">
        <f t="array" ref="AE3831">_xlfn.IFS( NOT(ISNA(VLOOKUP(PrivateSchedule[[#This Row],[ow]],RTARoutes[[StageCodes]:[RouteID]],6,FALSE))), "O",  NOT(ISNA(VLOOKUP(PrivateSchedule[[#This Row],[re]],RTARoutes[[StageCodes]:[RouteID]],6,FALSE))), "R")</f>
        <v>O</v>
      </c>
      <c r="AF3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32" spans="3:33">
      <c r="O3832" s="171" t="s">
        <v>1378</v>
      </c>
      <c r="T3832" s="173" t="s">
        <v>1890</v>
      </c>
      <c r="U3832" t="str">
        <f t="shared" si="236"/>
        <v>GUIRDOLIM-MARGAO</v>
      </c>
      <c r="V3832" s="163">
        <v>0.36458333333333331</v>
      </c>
      <c r="AA3832" s="165" t="str">
        <f t="shared" si="237"/>
        <v/>
      </c>
      <c r="AB3832" t="str">
        <f t="shared" si="238"/>
        <v>MRG</v>
      </c>
      <c r="AC3832" t="str">
        <f t="shared" si="239"/>
        <v>GA09U-0575</v>
      </c>
      <c r="AD3832" t="str">
        <f>_xlfn.IFNA(VLOOKUP(PrivateSchedule[[#This Row],[ow]],RTARoutes[[StageCodes]:[RouteID]],6,FALSE), VLOOKUP(PrivateSchedule[[#This Row],[re]],RTARoutes[[StageCodes]:[RouteID]],6,FALSE))</f>
        <v>PVT192</v>
      </c>
      <c r="AE3832" t="str" cm="1">
        <f t="array" ref="AE3832">_xlfn.IFS( NOT(ISNA(VLOOKUP(PrivateSchedule[[#This Row],[ow]],RTARoutes[[StageCodes]:[RouteID]],6,FALSE))), "O",  NOT(ISNA(VLOOKUP(PrivateSchedule[[#This Row],[re]],RTARoutes[[StageCodes]:[RouteID]],6,FALSE))), "R")</f>
        <v>R</v>
      </c>
      <c r="AF3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33" spans="3:33">
      <c r="O3833" s="171" t="s">
        <v>1890</v>
      </c>
      <c r="T3833" s="173" t="s">
        <v>1378</v>
      </c>
      <c r="U3833" t="str">
        <f t="shared" si="236"/>
        <v>MARGAO-GUIRDOLIM</v>
      </c>
      <c r="V3833" s="163">
        <v>0.41666666666666669</v>
      </c>
      <c r="AA3833" s="165" t="str">
        <f t="shared" si="237"/>
        <v/>
      </c>
      <c r="AB3833" t="str">
        <f t="shared" si="238"/>
        <v>MRG</v>
      </c>
      <c r="AC3833" t="str">
        <f t="shared" si="239"/>
        <v>GA09U-0575</v>
      </c>
      <c r="AD3833" t="str">
        <f>_xlfn.IFNA(VLOOKUP(PrivateSchedule[[#This Row],[ow]],RTARoutes[[StageCodes]:[RouteID]],6,FALSE), VLOOKUP(PrivateSchedule[[#This Row],[re]],RTARoutes[[StageCodes]:[RouteID]],6,FALSE))</f>
        <v>PVT192</v>
      </c>
      <c r="AE3833" t="str" cm="1">
        <f t="array" ref="AE3833">_xlfn.IFS( NOT(ISNA(VLOOKUP(PrivateSchedule[[#This Row],[ow]],RTARoutes[[StageCodes]:[RouteID]],6,FALSE))), "O",  NOT(ISNA(VLOOKUP(PrivateSchedule[[#This Row],[re]],RTARoutes[[StageCodes]:[RouteID]],6,FALSE))), "R")</f>
        <v>O</v>
      </c>
      <c r="AF3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34" spans="3:33">
      <c r="O3834" s="171" t="s">
        <v>1378</v>
      </c>
      <c r="T3834" s="173" t="s">
        <v>1890</v>
      </c>
      <c r="U3834" t="str">
        <f t="shared" si="236"/>
        <v>GUIRDOLIM-MARGAO</v>
      </c>
      <c r="V3834" s="163">
        <v>0.48958333333333331</v>
      </c>
      <c r="AA3834" s="165" t="str">
        <f t="shared" si="237"/>
        <v/>
      </c>
      <c r="AB3834" t="str">
        <f t="shared" si="238"/>
        <v>MRG</v>
      </c>
      <c r="AC3834" t="str">
        <f t="shared" si="239"/>
        <v>GA09U-0575</v>
      </c>
      <c r="AD3834" t="str">
        <f>_xlfn.IFNA(VLOOKUP(PrivateSchedule[[#This Row],[ow]],RTARoutes[[StageCodes]:[RouteID]],6,FALSE), VLOOKUP(PrivateSchedule[[#This Row],[re]],RTARoutes[[StageCodes]:[RouteID]],6,FALSE))</f>
        <v>PVT192</v>
      </c>
      <c r="AE3834" t="str" cm="1">
        <f t="array" ref="AE3834">_xlfn.IFS( NOT(ISNA(VLOOKUP(PrivateSchedule[[#This Row],[ow]],RTARoutes[[StageCodes]:[RouteID]],6,FALSE))), "O",  NOT(ISNA(VLOOKUP(PrivateSchedule[[#This Row],[re]],RTARoutes[[StageCodes]:[RouteID]],6,FALSE))), "R")</f>
        <v>R</v>
      </c>
      <c r="AF3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35" spans="3:33">
      <c r="O3835" s="171" t="s">
        <v>1890</v>
      </c>
      <c r="T3835" s="173" t="s">
        <v>1378</v>
      </c>
      <c r="U3835" t="str">
        <f t="shared" si="236"/>
        <v>MARGAO-GUIRDOLIM</v>
      </c>
      <c r="V3835" s="163">
        <v>0.55902777777777779</v>
      </c>
      <c r="AA3835" s="165" t="str">
        <f t="shared" si="237"/>
        <v/>
      </c>
      <c r="AB3835" t="str">
        <f t="shared" si="238"/>
        <v>MRG</v>
      </c>
      <c r="AC3835" t="str">
        <f t="shared" si="239"/>
        <v>GA09U-0575</v>
      </c>
      <c r="AD3835" t="str">
        <f>_xlfn.IFNA(VLOOKUP(PrivateSchedule[[#This Row],[ow]],RTARoutes[[StageCodes]:[RouteID]],6,FALSE), VLOOKUP(PrivateSchedule[[#This Row],[re]],RTARoutes[[StageCodes]:[RouteID]],6,FALSE))</f>
        <v>PVT192</v>
      </c>
      <c r="AE3835" t="str" cm="1">
        <f t="array" ref="AE3835">_xlfn.IFS( NOT(ISNA(VLOOKUP(PrivateSchedule[[#This Row],[ow]],RTARoutes[[StageCodes]:[RouteID]],6,FALSE))), "O",  NOT(ISNA(VLOOKUP(PrivateSchedule[[#This Row],[re]],RTARoutes[[StageCodes]:[RouteID]],6,FALSE))), "R")</f>
        <v>O</v>
      </c>
      <c r="AF3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36" spans="3:33">
      <c r="O3836" s="171" t="s">
        <v>1378</v>
      </c>
      <c r="T3836" s="173" t="s">
        <v>1890</v>
      </c>
      <c r="U3836" t="str">
        <f t="shared" si="236"/>
        <v>GUIRDOLIM-MARGAO</v>
      </c>
      <c r="V3836" s="163">
        <v>0.60416666666666663</v>
      </c>
      <c r="AA3836" s="165" t="str">
        <f t="shared" si="237"/>
        <v/>
      </c>
      <c r="AB3836" t="str">
        <f t="shared" si="238"/>
        <v>MRG</v>
      </c>
      <c r="AC3836" t="str">
        <f t="shared" si="239"/>
        <v>GA09U-0575</v>
      </c>
      <c r="AD3836" t="str">
        <f>_xlfn.IFNA(VLOOKUP(PrivateSchedule[[#This Row],[ow]],RTARoutes[[StageCodes]:[RouteID]],6,FALSE), VLOOKUP(PrivateSchedule[[#This Row],[re]],RTARoutes[[StageCodes]:[RouteID]],6,FALSE))</f>
        <v>PVT192</v>
      </c>
      <c r="AE3836" t="str" cm="1">
        <f t="array" ref="AE3836">_xlfn.IFS( NOT(ISNA(VLOOKUP(PrivateSchedule[[#This Row],[ow]],RTARoutes[[StageCodes]:[RouteID]],6,FALSE))), "O",  NOT(ISNA(VLOOKUP(PrivateSchedule[[#This Row],[re]],RTARoutes[[StageCodes]:[RouteID]],6,FALSE))), "R")</f>
        <v>R</v>
      </c>
      <c r="AF3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37" spans="3:33">
      <c r="O3837" s="171" t="s">
        <v>1890</v>
      </c>
      <c r="U3837" t="str">
        <f t="shared" si="236"/>
        <v>MARGAO</v>
      </c>
      <c r="V3837" s="163">
        <v>0.65277777777777779</v>
      </c>
      <c r="AA3837" s="165" t="str">
        <f t="shared" si="237"/>
        <v/>
      </c>
      <c r="AB3837" t="str">
        <f t="shared" si="238"/>
        <v>MRG</v>
      </c>
      <c r="AC3837" t="str">
        <f t="shared" si="239"/>
        <v>GA09U-0575</v>
      </c>
      <c r="AD3837" t="str">
        <f>_xlfn.IFNA(VLOOKUP(PrivateSchedule[[#This Row],[ow]],RTARoutes[[StageCodes]:[RouteID]],6,FALSE), VLOOKUP(PrivateSchedule[[#This Row],[re]],RTARoutes[[StageCodes]:[RouteID]],6,FALSE))</f>
        <v>PVT109</v>
      </c>
      <c r="AE3837" t="str" cm="1">
        <f t="array" ref="AE3837">_xlfn.IFS( NOT(ISNA(VLOOKUP(PrivateSchedule[[#This Row],[ow]],RTARoutes[[StageCodes]:[RouteID]],6,FALSE))), "O",  NOT(ISNA(VLOOKUP(PrivateSchedule[[#This Row],[re]],RTARoutes[[StageCodes]:[RouteID]],6,FALSE))), "R")</f>
        <v>O</v>
      </c>
      <c r="AF3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3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3838" spans="3:33">
      <c r="O3838" s="171" t="s">
        <v>1890</v>
      </c>
      <c r="T3838" s="173" t="s">
        <v>1378</v>
      </c>
      <c r="U3838" t="str">
        <f t="shared" si="236"/>
        <v>MARGAO-GUIRDOLIM</v>
      </c>
      <c r="V3838" s="163">
        <v>0.78472222222222221</v>
      </c>
      <c r="AA3838" s="165" t="str">
        <f t="shared" si="237"/>
        <v/>
      </c>
      <c r="AB3838" t="str">
        <f t="shared" si="238"/>
        <v>MRG</v>
      </c>
      <c r="AC3838" t="str">
        <f t="shared" si="239"/>
        <v>GA09U-0575</v>
      </c>
      <c r="AD3838" t="str">
        <f>_xlfn.IFNA(VLOOKUP(PrivateSchedule[[#This Row],[ow]],RTARoutes[[StageCodes]:[RouteID]],6,FALSE), VLOOKUP(PrivateSchedule[[#This Row],[re]],RTARoutes[[StageCodes]:[RouteID]],6,FALSE))</f>
        <v>PVT192</v>
      </c>
      <c r="AE3838" t="str" cm="1">
        <f t="array" ref="AE3838">_xlfn.IFS( NOT(ISNA(VLOOKUP(PrivateSchedule[[#This Row],[ow]],RTARoutes[[StageCodes]:[RouteID]],6,FALSE))), "O",  NOT(ISNA(VLOOKUP(PrivateSchedule[[#This Row],[re]],RTARoutes[[StageCodes]:[RouteID]],6,FALSE))), "R")</f>
        <v>O</v>
      </c>
      <c r="AF3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39" spans="3:33">
      <c r="C3839" s="172" t="s">
        <v>4768</v>
      </c>
      <c r="J3839" s="171" t="s">
        <v>4775</v>
      </c>
      <c r="O3839" s="171" t="s">
        <v>1890</v>
      </c>
      <c r="T3839" s="173" t="s">
        <v>1378</v>
      </c>
      <c r="U3839" t="str">
        <f t="shared" si="236"/>
        <v>MARGAO-GUIRDOLIM</v>
      </c>
      <c r="V3839" s="163">
        <v>0.30555555555555558</v>
      </c>
      <c r="AA3839" s="165" t="str">
        <f t="shared" si="237"/>
        <v/>
      </c>
      <c r="AB3839" t="str">
        <f t="shared" si="238"/>
        <v>MRG</v>
      </c>
      <c r="AC3839" t="str">
        <f t="shared" si="239"/>
        <v>GA09U-0575</v>
      </c>
      <c r="AD3839" t="str">
        <f>_xlfn.IFNA(VLOOKUP(PrivateSchedule[[#This Row],[ow]],RTARoutes[[StageCodes]:[RouteID]],6,FALSE), VLOOKUP(PrivateSchedule[[#This Row],[re]],RTARoutes[[StageCodes]:[RouteID]],6,FALSE))</f>
        <v>PVT192</v>
      </c>
      <c r="AE3839" t="str" cm="1">
        <f t="array" ref="AE3839">_xlfn.IFS( NOT(ISNA(VLOOKUP(PrivateSchedule[[#This Row],[ow]],RTARoutes[[StageCodes]:[RouteID]],6,FALSE))), "O",  NOT(ISNA(VLOOKUP(PrivateSchedule[[#This Row],[re]],RTARoutes[[StageCodes]:[RouteID]],6,FALSE))), "R")</f>
        <v>O</v>
      </c>
      <c r="AF3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40" spans="3:33">
      <c r="O3840" s="171" t="s">
        <v>1378</v>
      </c>
      <c r="T3840" s="173" t="s">
        <v>1890</v>
      </c>
      <c r="U3840" t="str">
        <f t="shared" si="236"/>
        <v>GUIRDOLIM-MARGAO</v>
      </c>
      <c r="V3840" s="163">
        <v>0.35069444444444442</v>
      </c>
      <c r="AA3840" s="165" t="str">
        <f t="shared" si="237"/>
        <v/>
      </c>
      <c r="AB3840" t="str">
        <f t="shared" si="238"/>
        <v>MRG</v>
      </c>
      <c r="AC3840" t="str">
        <f t="shared" si="239"/>
        <v>GA09U-0575</v>
      </c>
      <c r="AD3840" t="str">
        <f>_xlfn.IFNA(VLOOKUP(PrivateSchedule[[#This Row],[ow]],RTARoutes[[StageCodes]:[RouteID]],6,FALSE), VLOOKUP(PrivateSchedule[[#This Row],[re]],RTARoutes[[StageCodes]:[RouteID]],6,FALSE))</f>
        <v>PVT192</v>
      </c>
      <c r="AE3840" t="str" cm="1">
        <f t="array" ref="AE3840">_xlfn.IFS( NOT(ISNA(VLOOKUP(PrivateSchedule[[#This Row],[ow]],RTARoutes[[StageCodes]:[RouteID]],6,FALSE))), "O",  NOT(ISNA(VLOOKUP(PrivateSchedule[[#This Row],[re]],RTARoutes[[StageCodes]:[RouteID]],6,FALSE))), "R")</f>
        <v>R</v>
      </c>
      <c r="AF3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41" spans="3:33">
      <c r="O3841" s="171" t="s">
        <v>1890</v>
      </c>
      <c r="T3841" s="173" t="s">
        <v>1378</v>
      </c>
      <c r="U3841" t="str">
        <f t="shared" si="236"/>
        <v>MARGAO-GUIRDOLIM</v>
      </c>
      <c r="V3841" s="163">
        <v>0.39583333333333331</v>
      </c>
      <c r="AA3841" s="165" t="str">
        <f t="shared" si="237"/>
        <v/>
      </c>
      <c r="AB3841" t="str">
        <f t="shared" si="238"/>
        <v>MRG</v>
      </c>
      <c r="AC3841" t="str">
        <f t="shared" si="239"/>
        <v>GA09U-0575</v>
      </c>
      <c r="AD3841" t="str">
        <f>_xlfn.IFNA(VLOOKUP(PrivateSchedule[[#This Row],[ow]],RTARoutes[[StageCodes]:[RouteID]],6,FALSE), VLOOKUP(PrivateSchedule[[#This Row],[re]],RTARoutes[[StageCodes]:[RouteID]],6,FALSE))</f>
        <v>PVT192</v>
      </c>
      <c r="AE3841" t="str" cm="1">
        <f t="array" ref="AE3841">_xlfn.IFS( NOT(ISNA(VLOOKUP(PrivateSchedule[[#This Row],[ow]],RTARoutes[[StageCodes]:[RouteID]],6,FALSE))), "O",  NOT(ISNA(VLOOKUP(PrivateSchedule[[#This Row],[re]],RTARoutes[[StageCodes]:[RouteID]],6,FALSE))), "R")</f>
        <v>O</v>
      </c>
      <c r="AF3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42" spans="3:33">
      <c r="O3842" s="171" t="s">
        <v>1378</v>
      </c>
      <c r="T3842" s="173" t="s">
        <v>1890</v>
      </c>
      <c r="U3842" t="str">
        <f t="shared" si="236"/>
        <v>GUIRDOLIM-MARGAO</v>
      </c>
      <c r="V3842" s="163">
        <v>0.4513888888888889</v>
      </c>
      <c r="AA3842" s="165" t="str">
        <f t="shared" si="237"/>
        <v/>
      </c>
      <c r="AB3842" t="str">
        <f t="shared" si="238"/>
        <v>MRG</v>
      </c>
      <c r="AC3842" t="str">
        <f t="shared" si="239"/>
        <v>GA09U-0575</v>
      </c>
      <c r="AD3842" t="str">
        <f>_xlfn.IFNA(VLOOKUP(PrivateSchedule[[#This Row],[ow]],RTARoutes[[StageCodes]:[RouteID]],6,FALSE), VLOOKUP(PrivateSchedule[[#This Row],[re]],RTARoutes[[StageCodes]:[RouteID]],6,FALSE))</f>
        <v>PVT192</v>
      </c>
      <c r="AE3842" t="str" cm="1">
        <f t="array" ref="AE3842">_xlfn.IFS( NOT(ISNA(VLOOKUP(PrivateSchedule[[#This Row],[ow]],RTARoutes[[StageCodes]:[RouteID]],6,FALSE))), "O",  NOT(ISNA(VLOOKUP(PrivateSchedule[[#This Row],[re]],RTARoutes[[StageCodes]:[RouteID]],6,FALSE))), "R")</f>
        <v>R</v>
      </c>
      <c r="AF3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43" spans="3:33">
      <c r="O3843" s="171" t="s">
        <v>1890</v>
      </c>
      <c r="T3843" s="173" t="s">
        <v>1378</v>
      </c>
      <c r="U3843" t="str">
        <f t="shared" ref="U3843:U3906" si="240">_xlfn.IFNA(VLOOKUP($O3843,Code2Loc,2,FALSE)
&amp; IF( OR( ISNA($P3843), LEN($P3843)=0), "",  "-" &amp; VLOOKUP($P3843,Code2Loc,2,FALSE))
&amp; IF( OR( ISNA($Q3843), LEN($Q3843)=0), "",  "-" &amp; VLOOKUP($Q3843,Code2Loc,2,FALSE))
&amp; IF( OR( ISNA($R3843), LEN($R3843)=0), "",  "-" &amp; VLOOKUP($R3843,Code2Loc,2,FALSE))
&amp; IF( OR( ISNA($S3843), LEN($S3843)=0), "",  "-" &amp; VLOOKUP($S3843,Code2Loc,2,FALSE))
&amp; IF( OR( ISNA($T3843), LEN($T3843)=0), "",  "-" &amp; VLOOKUP($T3843,Code2Loc,2,FALSE)),"")</f>
        <v>MARGAO-GUIRDOLIM</v>
      </c>
      <c r="V3843" s="163">
        <v>0.49652777777777779</v>
      </c>
      <c r="AA3843" s="165" t="str">
        <f t="shared" ref="AA3843:AA3906" si="241">IF(ISBLANK($V3843), "", _xlfn.IFNA($V3843 + _xlfn.IFNA( VLOOKUP($O3843 &amp; IF(ISBLANK($P3843),"", "-" &amp; $P3843) &amp; IF(ISBLANK($Q3843),"", "-" &amp; $Q3843) &amp; IF(ISBLANK($R3843),"", "-" &amp; $R3843) &amp; IF(ISBLANK($S3843),"", "-" &amp; $S3843) &amp; IF(ISBLANK($T3843),"", "-" &amp; $T3843),TravelTime,8,FALSE), VLOOKUP($T3843 &amp; IF(ISBLANK($S3843),"", "-" &amp; $S3843) &amp; IF(ISBLANK($R3843),"", "-" &amp; $R3843) &amp; IF(ISBLANK($Q3843),"", "-" &amp; $Q3843) &amp; IF(ISBLANK($P3843),"", "-" &amp; $P3843) &amp; IF(ISBLANK($O3843),"", "-" &amp; $O3843),TravelTime,8,FALSE)) / 1440, ""))</f>
        <v/>
      </c>
      <c r="AB3843" t="str">
        <f t="shared" ref="AB3843:AB3906" si="242">IF(AND(LEN($A3843)&lt;&gt;0,LEN($A3843)&lt;&gt;0),$A3843,$AB3842)</f>
        <v>MRG</v>
      </c>
      <c r="AC3843" t="str">
        <f t="shared" ref="AC3843:AC3906" si="243">IF(AND(LEN($J3843)&lt;&gt;0,LEN($B3843)&lt;&gt;0),$J3843,$AC3842)</f>
        <v>GA09U-0575</v>
      </c>
      <c r="AD3843" t="str">
        <f>_xlfn.IFNA(VLOOKUP(PrivateSchedule[[#This Row],[ow]],RTARoutes[[StageCodes]:[RouteID]],6,FALSE), VLOOKUP(PrivateSchedule[[#This Row],[re]],RTARoutes[[StageCodes]:[RouteID]],6,FALSE))</f>
        <v>PVT192</v>
      </c>
      <c r="AE3843" t="str" cm="1">
        <f t="array" ref="AE3843">_xlfn.IFS( NOT(ISNA(VLOOKUP(PrivateSchedule[[#This Row],[ow]],RTARoutes[[StageCodes]:[RouteID]],6,FALSE))), "O",  NOT(ISNA(VLOOKUP(PrivateSchedule[[#This Row],[re]],RTARoutes[[StageCodes]:[RouteID]],6,FALSE))), "R")</f>
        <v>O</v>
      </c>
      <c r="AF3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44" spans="3:33">
      <c r="O3844" s="171" t="s">
        <v>1378</v>
      </c>
      <c r="T3844" s="173" t="s">
        <v>1890</v>
      </c>
      <c r="U3844" t="str">
        <f t="shared" si="240"/>
        <v>GUIRDOLIM-MARGAO</v>
      </c>
      <c r="V3844" s="163">
        <v>0.55555555555555558</v>
      </c>
      <c r="AA3844" s="165" t="str">
        <f t="shared" si="241"/>
        <v/>
      </c>
      <c r="AB3844" t="str">
        <f t="shared" si="242"/>
        <v>MRG</v>
      </c>
      <c r="AC3844" t="str">
        <f t="shared" si="243"/>
        <v>GA09U-0575</v>
      </c>
      <c r="AD3844" t="str">
        <f>_xlfn.IFNA(VLOOKUP(PrivateSchedule[[#This Row],[ow]],RTARoutes[[StageCodes]:[RouteID]],6,FALSE), VLOOKUP(PrivateSchedule[[#This Row],[re]],RTARoutes[[StageCodes]:[RouteID]],6,FALSE))</f>
        <v>PVT192</v>
      </c>
      <c r="AE3844" t="str" cm="1">
        <f t="array" ref="AE3844">_xlfn.IFS( NOT(ISNA(VLOOKUP(PrivateSchedule[[#This Row],[ow]],RTARoutes[[StageCodes]:[RouteID]],6,FALSE))), "O",  NOT(ISNA(VLOOKUP(PrivateSchedule[[#This Row],[re]],RTARoutes[[StageCodes]:[RouteID]],6,FALSE))), "R")</f>
        <v>R</v>
      </c>
      <c r="AF3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45" spans="3:33">
      <c r="O3845" s="171" t="s">
        <v>1890</v>
      </c>
      <c r="T3845" s="173" t="s">
        <v>1378</v>
      </c>
      <c r="U3845" t="str">
        <f t="shared" si="240"/>
        <v>MARGAO-GUIRDOLIM</v>
      </c>
      <c r="V3845" s="163">
        <v>0.59722222222222221</v>
      </c>
      <c r="AA3845" s="165" t="str">
        <f t="shared" si="241"/>
        <v/>
      </c>
      <c r="AB3845" t="str">
        <f t="shared" si="242"/>
        <v>MRG</v>
      </c>
      <c r="AC3845" t="str">
        <f t="shared" si="243"/>
        <v>GA09U-0575</v>
      </c>
      <c r="AD3845" t="str">
        <f>_xlfn.IFNA(VLOOKUP(PrivateSchedule[[#This Row],[ow]],RTARoutes[[StageCodes]:[RouteID]],6,FALSE), VLOOKUP(PrivateSchedule[[#This Row],[re]],RTARoutes[[StageCodes]:[RouteID]],6,FALSE))</f>
        <v>PVT192</v>
      </c>
      <c r="AE3845" t="str" cm="1">
        <f t="array" ref="AE3845">_xlfn.IFS( NOT(ISNA(VLOOKUP(PrivateSchedule[[#This Row],[ow]],RTARoutes[[StageCodes]:[RouteID]],6,FALSE))), "O",  NOT(ISNA(VLOOKUP(PrivateSchedule[[#This Row],[re]],RTARoutes[[StageCodes]:[RouteID]],6,FALSE))), "R")</f>
        <v>O</v>
      </c>
      <c r="AF3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46" spans="3:33">
      <c r="O3846" s="171" t="s">
        <v>1378</v>
      </c>
      <c r="T3846" s="173" t="s">
        <v>1890</v>
      </c>
      <c r="U3846" t="str">
        <f t="shared" si="240"/>
        <v>GUIRDOLIM-MARGAO</v>
      </c>
      <c r="V3846" s="163">
        <v>0.63541666666666663</v>
      </c>
      <c r="AA3846" s="165" t="str">
        <f t="shared" si="241"/>
        <v/>
      </c>
      <c r="AB3846" t="str">
        <f t="shared" si="242"/>
        <v>MRG</v>
      </c>
      <c r="AC3846" t="str">
        <f t="shared" si="243"/>
        <v>GA09U-0575</v>
      </c>
      <c r="AD3846" t="str">
        <f>_xlfn.IFNA(VLOOKUP(PrivateSchedule[[#This Row],[ow]],RTARoutes[[StageCodes]:[RouteID]],6,FALSE), VLOOKUP(PrivateSchedule[[#This Row],[re]],RTARoutes[[StageCodes]:[RouteID]],6,FALSE))</f>
        <v>PVT192</v>
      </c>
      <c r="AE3846" t="str" cm="1">
        <f t="array" ref="AE3846">_xlfn.IFS( NOT(ISNA(VLOOKUP(PrivateSchedule[[#This Row],[ow]],RTARoutes[[StageCodes]:[RouteID]],6,FALSE))), "O",  NOT(ISNA(VLOOKUP(PrivateSchedule[[#This Row],[re]],RTARoutes[[StageCodes]:[RouteID]],6,FALSE))), "R")</f>
        <v>R</v>
      </c>
      <c r="AF3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47" spans="3:33">
      <c r="O3847" s="171" t="s">
        <v>1890</v>
      </c>
      <c r="T3847" s="173" t="s">
        <v>1378</v>
      </c>
      <c r="U3847" t="str">
        <f t="shared" si="240"/>
        <v>MARGAO-GUIRDOLIM</v>
      </c>
      <c r="V3847" s="163">
        <v>0.70138888888888884</v>
      </c>
      <c r="AA3847" s="165" t="str">
        <f t="shared" si="241"/>
        <v/>
      </c>
      <c r="AB3847" t="str">
        <f t="shared" si="242"/>
        <v>MRG</v>
      </c>
      <c r="AC3847" t="str">
        <f t="shared" si="243"/>
        <v>GA09U-0575</v>
      </c>
      <c r="AD3847" t="str">
        <f>_xlfn.IFNA(VLOOKUP(PrivateSchedule[[#This Row],[ow]],RTARoutes[[StageCodes]:[RouteID]],6,FALSE), VLOOKUP(PrivateSchedule[[#This Row],[re]],RTARoutes[[StageCodes]:[RouteID]],6,FALSE))</f>
        <v>PVT192</v>
      </c>
      <c r="AE3847" t="str" cm="1">
        <f t="array" ref="AE3847">_xlfn.IFS( NOT(ISNA(VLOOKUP(PrivateSchedule[[#This Row],[ow]],RTARoutes[[StageCodes]:[RouteID]],6,FALSE))), "O",  NOT(ISNA(VLOOKUP(PrivateSchedule[[#This Row],[re]],RTARoutes[[StageCodes]:[RouteID]],6,FALSE))), "R")</f>
        <v>O</v>
      </c>
      <c r="AF3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48" spans="3:33">
      <c r="O3848" s="171" t="s">
        <v>1378</v>
      </c>
      <c r="T3848" s="173" t="s">
        <v>1890</v>
      </c>
      <c r="U3848" t="str">
        <f t="shared" si="240"/>
        <v>GUIRDOLIM-MARGAO</v>
      </c>
      <c r="V3848" s="163">
        <v>0.75</v>
      </c>
      <c r="AA3848" s="165" t="str">
        <f t="shared" si="241"/>
        <v/>
      </c>
      <c r="AB3848" t="str">
        <f t="shared" si="242"/>
        <v>MRG</v>
      </c>
      <c r="AC3848" t="str">
        <f t="shared" si="243"/>
        <v>GA09U-0575</v>
      </c>
      <c r="AD3848" t="str">
        <f>_xlfn.IFNA(VLOOKUP(PrivateSchedule[[#This Row],[ow]],RTARoutes[[StageCodes]:[RouteID]],6,FALSE), VLOOKUP(PrivateSchedule[[#This Row],[re]],RTARoutes[[StageCodes]:[RouteID]],6,FALSE))</f>
        <v>PVT192</v>
      </c>
      <c r="AE3848" t="str" cm="1">
        <f t="array" ref="AE3848">_xlfn.IFS( NOT(ISNA(VLOOKUP(PrivateSchedule[[#This Row],[ow]],RTARoutes[[StageCodes]:[RouteID]],6,FALSE))), "O",  NOT(ISNA(VLOOKUP(PrivateSchedule[[#This Row],[re]],RTARoutes[[StageCodes]:[RouteID]],6,FALSE))), "R")</f>
        <v>R</v>
      </c>
      <c r="AF3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49" spans="3:33">
      <c r="C3849" s="172" t="s">
        <v>4768</v>
      </c>
      <c r="F3849" s="177">
        <v>44620</v>
      </c>
      <c r="J3849" s="171" t="s">
        <v>4776</v>
      </c>
      <c r="L3849" s="172" t="s">
        <v>4743</v>
      </c>
      <c r="M3849" s="198">
        <v>27</v>
      </c>
      <c r="N3849" s="199">
        <v>11</v>
      </c>
      <c r="O3849" s="171" t="s">
        <v>1890</v>
      </c>
      <c r="T3849" s="173" t="s">
        <v>1378</v>
      </c>
      <c r="U3849" t="str">
        <f t="shared" si="240"/>
        <v>MARGAO-GUIRDOLIM</v>
      </c>
      <c r="V3849" s="163">
        <v>0.30555555555555558</v>
      </c>
      <c r="AA3849" s="165" t="str">
        <f t="shared" si="241"/>
        <v/>
      </c>
      <c r="AB3849" t="str">
        <f t="shared" si="242"/>
        <v>MRG</v>
      </c>
      <c r="AC3849" t="str">
        <f t="shared" si="243"/>
        <v>GA09U-0575</v>
      </c>
      <c r="AD3849" t="str">
        <f>_xlfn.IFNA(VLOOKUP(PrivateSchedule[[#This Row],[ow]],RTARoutes[[StageCodes]:[RouteID]],6,FALSE), VLOOKUP(PrivateSchedule[[#This Row],[re]],RTARoutes[[StageCodes]:[RouteID]],6,FALSE))</f>
        <v>PVT192</v>
      </c>
      <c r="AE3849" t="str" cm="1">
        <f t="array" ref="AE3849">_xlfn.IFS( NOT(ISNA(VLOOKUP(PrivateSchedule[[#This Row],[ow]],RTARoutes[[StageCodes]:[RouteID]],6,FALSE))), "O",  NOT(ISNA(VLOOKUP(PrivateSchedule[[#This Row],[re]],RTARoutes[[StageCodes]:[RouteID]],6,FALSE))), "R")</f>
        <v>O</v>
      </c>
      <c r="AF3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50" spans="3:33">
      <c r="O3850" s="171" t="s">
        <v>1378</v>
      </c>
      <c r="T3850" s="173" t="s">
        <v>1890</v>
      </c>
      <c r="U3850" t="str">
        <f t="shared" si="240"/>
        <v>GUIRDOLIM-MARGAO</v>
      </c>
      <c r="V3850" s="163">
        <v>0.34375</v>
      </c>
      <c r="AA3850" s="165" t="str">
        <f t="shared" si="241"/>
        <v/>
      </c>
      <c r="AB3850" t="str">
        <f t="shared" si="242"/>
        <v>MRG</v>
      </c>
      <c r="AC3850" t="str">
        <f t="shared" si="243"/>
        <v>GA09U-0575</v>
      </c>
      <c r="AD3850" t="str">
        <f>_xlfn.IFNA(VLOOKUP(PrivateSchedule[[#This Row],[ow]],RTARoutes[[StageCodes]:[RouteID]],6,FALSE), VLOOKUP(PrivateSchedule[[#This Row],[re]],RTARoutes[[StageCodes]:[RouteID]],6,FALSE))</f>
        <v>PVT192</v>
      </c>
      <c r="AE3850" t="str" cm="1">
        <f t="array" ref="AE3850">_xlfn.IFS( NOT(ISNA(VLOOKUP(PrivateSchedule[[#This Row],[ow]],RTARoutes[[StageCodes]:[RouteID]],6,FALSE))), "O",  NOT(ISNA(VLOOKUP(PrivateSchedule[[#This Row],[re]],RTARoutes[[StageCodes]:[RouteID]],6,FALSE))), "R")</f>
        <v>R</v>
      </c>
      <c r="AF3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51" spans="3:33">
      <c r="O3851" s="171" t="s">
        <v>1890</v>
      </c>
      <c r="T3851" s="173" t="s">
        <v>1378</v>
      </c>
      <c r="U3851" t="str">
        <f t="shared" si="240"/>
        <v>MARGAO-GUIRDOLIM</v>
      </c>
      <c r="V3851" s="163">
        <v>0.39583333333333331</v>
      </c>
      <c r="AA3851" s="165" t="str">
        <f t="shared" si="241"/>
        <v/>
      </c>
      <c r="AB3851" t="str">
        <f t="shared" si="242"/>
        <v>MRG</v>
      </c>
      <c r="AC3851" t="str">
        <f t="shared" si="243"/>
        <v>GA09U-0575</v>
      </c>
      <c r="AD3851" t="str">
        <f>_xlfn.IFNA(VLOOKUP(PrivateSchedule[[#This Row],[ow]],RTARoutes[[StageCodes]:[RouteID]],6,FALSE), VLOOKUP(PrivateSchedule[[#This Row],[re]],RTARoutes[[StageCodes]:[RouteID]],6,FALSE))</f>
        <v>PVT192</v>
      </c>
      <c r="AE3851" t="str" cm="1">
        <f t="array" ref="AE3851">_xlfn.IFS( NOT(ISNA(VLOOKUP(PrivateSchedule[[#This Row],[ow]],RTARoutes[[StageCodes]:[RouteID]],6,FALSE))), "O",  NOT(ISNA(VLOOKUP(PrivateSchedule[[#This Row],[re]],RTARoutes[[StageCodes]:[RouteID]],6,FALSE))), "R")</f>
        <v>O</v>
      </c>
      <c r="AF3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52" spans="3:33">
      <c r="O3852" s="171" t="s">
        <v>1378</v>
      </c>
      <c r="T3852" s="173" t="s">
        <v>1890</v>
      </c>
      <c r="U3852" t="str">
        <f t="shared" si="240"/>
        <v>GUIRDOLIM-MARGAO</v>
      </c>
      <c r="V3852" s="163">
        <v>0.4375</v>
      </c>
      <c r="AA3852" s="165" t="str">
        <f t="shared" si="241"/>
        <v/>
      </c>
      <c r="AB3852" t="str">
        <f t="shared" si="242"/>
        <v>MRG</v>
      </c>
      <c r="AC3852" t="str">
        <f t="shared" si="243"/>
        <v>GA09U-0575</v>
      </c>
      <c r="AD3852" t="str">
        <f>_xlfn.IFNA(VLOOKUP(PrivateSchedule[[#This Row],[ow]],RTARoutes[[StageCodes]:[RouteID]],6,FALSE), VLOOKUP(PrivateSchedule[[#This Row],[re]],RTARoutes[[StageCodes]:[RouteID]],6,FALSE))</f>
        <v>PVT192</v>
      </c>
      <c r="AE3852" t="str" cm="1">
        <f t="array" ref="AE3852">_xlfn.IFS( NOT(ISNA(VLOOKUP(PrivateSchedule[[#This Row],[ow]],RTARoutes[[StageCodes]:[RouteID]],6,FALSE))), "O",  NOT(ISNA(VLOOKUP(PrivateSchedule[[#This Row],[re]],RTARoutes[[StageCodes]:[RouteID]],6,FALSE))), "R")</f>
        <v>R</v>
      </c>
      <c r="AF3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53" spans="3:33">
      <c r="O3853" s="171" t="s">
        <v>1890</v>
      </c>
      <c r="T3853" s="173" t="s">
        <v>1378</v>
      </c>
      <c r="U3853" t="str">
        <f t="shared" si="240"/>
        <v>MARGAO-GUIRDOLIM</v>
      </c>
      <c r="V3853" s="163">
        <v>0.47916666666666669</v>
      </c>
      <c r="AA3853" s="165" t="str">
        <f t="shared" si="241"/>
        <v/>
      </c>
      <c r="AB3853" t="str">
        <f t="shared" si="242"/>
        <v>MRG</v>
      </c>
      <c r="AC3853" t="str">
        <f t="shared" si="243"/>
        <v>GA09U-0575</v>
      </c>
      <c r="AD3853" t="str">
        <f>_xlfn.IFNA(VLOOKUP(PrivateSchedule[[#This Row],[ow]],RTARoutes[[StageCodes]:[RouteID]],6,FALSE), VLOOKUP(PrivateSchedule[[#This Row],[re]],RTARoutes[[StageCodes]:[RouteID]],6,FALSE))</f>
        <v>PVT192</v>
      </c>
      <c r="AE3853" t="str" cm="1">
        <f t="array" ref="AE3853">_xlfn.IFS( NOT(ISNA(VLOOKUP(PrivateSchedule[[#This Row],[ow]],RTARoutes[[StageCodes]:[RouteID]],6,FALSE))), "O",  NOT(ISNA(VLOOKUP(PrivateSchedule[[#This Row],[re]],RTARoutes[[StageCodes]:[RouteID]],6,FALSE))), "R")</f>
        <v>O</v>
      </c>
      <c r="AF3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54" spans="3:33">
      <c r="O3854" s="171" t="s">
        <v>1378</v>
      </c>
      <c r="T3854" s="173" t="s">
        <v>1890</v>
      </c>
      <c r="U3854" t="str">
        <f t="shared" si="240"/>
        <v>GUIRDOLIM-MARGAO</v>
      </c>
      <c r="V3854" s="163">
        <v>0.52083333333333337</v>
      </c>
      <c r="AA3854" s="165" t="str">
        <f t="shared" si="241"/>
        <v/>
      </c>
      <c r="AB3854" t="str">
        <f t="shared" si="242"/>
        <v>MRG</v>
      </c>
      <c r="AC3854" t="str">
        <f t="shared" si="243"/>
        <v>GA09U-0575</v>
      </c>
      <c r="AD3854" t="str">
        <f>_xlfn.IFNA(VLOOKUP(PrivateSchedule[[#This Row],[ow]],RTARoutes[[StageCodes]:[RouteID]],6,FALSE), VLOOKUP(PrivateSchedule[[#This Row],[re]],RTARoutes[[StageCodes]:[RouteID]],6,FALSE))</f>
        <v>PVT192</v>
      </c>
      <c r="AE3854" t="str" cm="1">
        <f t="array" ref="AE3854">_xlfn.IFS( NOT(ISNA(VLOOKUP(PrivateSchedule[[#This Row],[ow]],RTARoutes[[StageCodes]:[RouteID]],6,FALSE))), "O",  NOT(ISNA(VLOOKUP(PrivateSchedule[[#This Row],[re]],RTARoutes[[StageCodes]:[RouteID]],6,FALSE))), "R")</f>
        <v>R</v>
      </c>
      <c r="AF3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55" spans="3:33">
      <c r="O3855" s="171" t="s">
        <v>1890</v>
      </c>
      <c r="T3855" s="173" t="s">
        <v>1378</v>
      </c>
      <c r="U3855" t="str">
        <f t="shared" si="240"/>
        <v>MARGAO-GUIRDOLIM</v>
      </c>
      <c r="V3855" s="163">
        <v>0.61458333333333337</v>
      </c>
      <c r="AA3855" s="165" t="str">
        <f t="shared" si="241"/>
        <v/>
      </c>
      <c r="AB3855" t="str">
        <f t="shared" si="242"/>
        <v>MRG</v>
      </c>
      <c r="AC3855" t="str">
        <f t="shared" si="243"/>
        <v>GA09U-0575</v>
      </c>
      <c r="AD3855" t="str">
        <f>_xlfn.IFNA(VLOOKUP(PrivateSchedule[[#This Row],[ow]],RTARoutes[[StageCodes]:[RouteID]],6,FALSE), VLOOKUP(PrivateSchedule[[#This Row],[re]],RTARoutes[[StageCodes]:[RouteID]],6,FALSE))</f>
        <v>PVT192</v>
      </c>
      <c r="AE3855" t="str" cm="1">
        <f t="array" ref="AE3855">_xlfn.IFS( NOT(ISNA(VLOOKUP(PrivateSchedule[[#This Row],[ow]],RTARoutes[[StageCodes]:[RouteID]],6,FALSE))), "O",  NOT(ISNA(VLOOKUP(PrivateSchedule[[#This Row],[re]],RTARoutes[[StageCodes]:[RouteID]],6,FALSE))), "R")</f>
        <v>O</v>
      </c>
      <c r="AF3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56" spans="3:33">
      <c r="O3856" s="171" t="s">
        <v>1378</v>
      </c>
      <c r="T3856" s="173" t="s">
        <v>1890</v>
      </c>
      <c r="U3856" t="str">
        <f t="shared" si="240"/>
        <v>GUIRDOLIM-MARGAO</v>
      </c>
      <c r="V3856" s="163">
        <v>0.65625</v>
      </c>
      <c r="AA3856" s="165" t="str">
        <f t="shared" si="241"/>
        <v/>
      </c>
      <c r="AB3856" t="str">
        <f t="shared" si="242"/>
        <v>MRG</v>
      </c>
      <c r="AC3856" t="str">
        <f t="shared" si="243"/>
        <v>GA09U-0575</v>
      </c>
      <c r="AD3856" t="str">
        <f>_xlfn.IFNA(VLOOKUP(PrivateSchedule[[#This Row],[ow]],RTARoutes[[StageCodes]:[RouteID]],6,FALSE), VLOOKUP(PrivateSchedule[[#This Row],[re]],RTARoutes[[StageCodes]:[RouteID]],6,FALSE))</f>
        <v>PVT192</v>
      </c>
      <c r="AE3856" t="str" cm="1">
        <f t="array" ref="AE3856">_xlfn.IFS( NOT(ISNA(VLOOKUP(PrivateSchedule[[#This Row],[ow]],RTARoutes[[StageCodes]:[RouteID]],6,FALSE))), "O",  NOT(ISNA(VLOOKUP(PrivateSchedule[[#This Row],[re]],RTARoutes[[StageCodes]:[RouteID]],6,FALSE))), "R")</f>
        <v>R</v>
      </c>
      <c r="AF3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57" spans="3:33">
      <c r="O3857" s="171" t="s">
        <v>1890</v>
      </c>
      <c r="T3857" s="173" t="s">
        <v>1378</v>
      </c>
      <c r="U3857" t="str">
        <f t="shared" si="240"/>
        <v>MARGAO-GUIRDOLIM</v>
      </c>
      <c r="V3857" s="163">
        <v>0.69444444444444442</v>
      </c>
      <c r="AA3857" s="165" t="str">
        <f t="shared" si="241"/>
        <v/>
      </c>
      <c r="AB3857" t="str">
        <f t="shared" si="242"/>
        <v>MRG</v>
      </c>
      <c r="AC3857" t="str">
        <f t="shared" si="243"/>
        <v>GA09U-0575</v>
      </c>
      <c r="AD3857" t="str">
        <f>_xlfn.IFNA(VLOOKUP(PrivateSchedule[[#This Row],[ow]],RTARoutes[[StageCodes]:[RouteID]],6,FALSE), VLOOKUP(PrivateSchedule[[#This Row],[re]],RTARoutes[[StageCodes]:[RouteID]],6,FALSE))</f>
        <v>PVT192</v>
      </c>
      <c r="AE3857" t="str" cm="1">
        <f t="array" ref="AE3857">_xlfn.IFS( NOT(ISNA(VLOOKUP(PrivateSchedule[[#This Row],[ow]],RTARoutes[[StageCodes]:[RouteID]],6,FALSE))), "O",  NOT(ISNA(VLOOKUP(PrivateSchedule[[#This Row],[re]],RTARoutes[[StageCodes]:[RouteID]],6,FALSE))), "R")</f>
        <v>O</v>
      </c>
      <c r="AF3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58" spans="3:33">
      <c r="O3858" s="171" t="s">
        <v>1378</v>
      </c>
      <c r="T3858" s="173" t="s">
        <v>1890</v>
      </c>
      <c r="U3858" t="str">
        <f t="shared" si="240"/>
        <v>GUIRDOLIM-MARGAO</v>
      </c>
      <c r="V3858" s="163">
        <v>0.73611111111111116</v>
      </c>
      <c r="AA3858" s="165" t="str">
        <f t="shared" si="241"/>
        <v/>
      </c>
      <c r="AB3858" t="str">
        <f t="shared" si="242"/>
        <v>MRG</v>
      </c>
      <c r="AC3858" t="str">
        <f t="shared" si="243"/>
        <v>GA09U-0575</v>
      </c>
      <c r="AD3858" t="str">
        <f>_xlfn.IFNA(VLOOKUP(PrivateSchedule[[#This Row],[ow]],RTARoutes[[StageCodes]:[RouteID]],6,FALSE), VLOOKUP(PrivateSchedule[[#This Row],[re]],RTARoutes[[StageCodes]:[RouteID]],6,FALSE))</f>
        <v>PVT192</v>
      </c>
      <c r="AE3858" t="str" cm="1">
        <f t="array" ref="AE3858">_xlfn.IFS( NOT(ISNA(VLOOKUP(PrivateSchedule[[#This Row],[ow]],RTARoutes[[StageCodes]:[RouteID]],6,FALSE))), "O",  NOT(ISNA(VLOOKUP(PrivateSchedule[[#This Row],[re]],RTARoutes[[StageCodes]:[RouteID]],6,FALSE))), "R")</f>
        <v>R</v>
      </c>
      <c r="AF3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59" spans="3:33">
      <c r="C3859" s="172" t="s">
        <v>4777</v>
      </c>
      <c r="F3859" s="177">
        <v>44104</v>
      </c>
      <c r="J3859" s="171" t="s">
        <v>4778</v>
      </c>
      <c r="L3859" s="172" t="s">
        <v>4743</v>
      </c>
      <c r="M3859" s="198">
        <v>23</v>
      </c>
      <c r="O3859" s="171" t="s">
        <v>1378</v>
      </c>
      <c r="T3859" s="173" t="s">
        <v>1890</v>
      </c>
      <c r="U3859" t="str">
        <f t="shared" si="240"/>
        <v>GUIRDOLIM-MARGAO</v>
      </c>
      <c r="V3859" s="163">
        <v>0.24305555555555555</v>
      </c>
      <c r="AA3859" s="165" t="str">
        <f t="shared" si="241"/>
        <v/>
      </c>
      <c r="AB3859" t="str">
        <f t="shared" si="242"/>
        <v>MRG</v>
      </c>
      <c r="AC3859" t="str">
        <f t="shared" si="243"/>
        <v>GA09U-0575</v>
      </c>
      <c r="AD3859" t="str">
        <f>_xlfn.IFNA(VLOOKUP(PrivateSchedule[[#This Row],[ow]],RTARoutes[[StageCodes]:[RouteID]],6,FALSE), VLOOKUP(PrivateSchedule[[#This Row],[re]],RTARoutes[[StageCodes]:[RouteID]],6,FALSE))</f>
        <v>PVT192</v>
      </c>
      <c r="AE3859" t="str" cm="1">
        <f t="array" ref="AE3859">_xlfn.IFS( NOT(ISNA(VLOOKUP(PrivateSchedule[[#This Row],[ow]],RTARoutes[[StageCodes]:[RouteID]],6,FALSE))), "O",  NOT(ISNA(VLOOKUP(PrivateSchedule[[#This Row],[re]],RTARoutes[[StageCodes]:[RouteID]],6,FALSE))), "R")</f>
        <v>R</v>
      </c>
      <c r="AF3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60" spans="3:33">
      <c r="O3860" s="171" t="s">
        <v>1890</v>
      </c>
      <c r="T3860" s="173" t="s">
        <v>1890</v>
      </c>
      <c r="U3860" t="str">
        <f t="shared" si="240"/>
        <v>MARGAO-MARGAO</v>
      </c>
      <c r="V3860" s="163">
        <v>0.28472222222222221</v>
      </c>
      <c r="AA3860" s="165" t="str">
        <f t="shared" si="241"/>
        <v/>
      </c>
      <c r="AB3860" t="str">
        <f t="shared" si="242"/>
        <v>MRG</v>
      </c>
      <c r="AC3860" t="str">
        <f t="shared" si="243"/>
        <v>GA09U-0575</v>
      </c>
      <c r="AD3860" t="str">
        <f>_xlfn.IFNA(VLOOKUP(PrivateSchedule[[#This Row],[ow]],RTARoutes[[StageCodes]:[RouteID]],6,FALSE), VLOOKUP(PrivateSchedule[[#This Row],[re]],RTARoutes[[StageCodes]:[RouteID]],6,FALSE))</f>
        <v>PVT315</v>
      </c>
      <c r="AE3860" t="str" cm="1">
        <f t="array" ref="AE3860">_xlfn.IFS( NOT(ISNA(VLOOKUP(PrivateSchedule[[#This Row],[ow]],RTARoutes[[StageCodes]:[RouteID]],6,FALSE))), "O",  NOT(ISNA(VLOOKUP(PrivateSchedule[[#This Row],[re]],RTARoutes[[StageCodes]:[RouteID]],6,FALSE))), "R")</f>
        <v>O</v>
      </c>
      <c r="AF3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MRG-*MRG</v>
      </c>
      <c r="AG3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MRG-*MRG</v>
      </c>
    </row>
    <row r="3861" spans="3:33">
      <c r="O3861" s="171" t="s">
        <v>1890</v>
      </c>
      <c r="T3861" s="173" t="s">
        <v>1378</v>
      </c>
      <c r="U3861" t="str">
        <f t="shared" si="240"/>
        <v>MARGAO-GUIRDOLIM</v>
      </c>
      <c r="V3861" s="163">
        <v>0.33333333333333331</v>
      </c>
      <c r="AA3861" s="165" t="str">
        <f t="shared" si="241"/>
        <v/>
      </c>
      <c r="AB3861" t="str">
        <f t="shared" si="242"/>
        <v>MRG</v>
      </c>
      <c r="AC3861" t="str">
        <f t="shared" si="243"/>
        <v>GA09U-0575</v>
      </c>
      <c r="AD3861" t="str">
        <f>_xlfn.IFNA(VLOOKUP(PrivateSchedule[[#This Row],[ow]],RTARoutes[[StageCodes]:[RouteID]],6,FALSE), VLOOKUP(PrivateSchedule[[#This Row],[re]],RTARoutes[[StageCodes]:[RouteID]],6,FALSE))</f>
        <v>PVT192</v>
      </c>
      <c r="AE3861" t="str" cm="1">
        <f t="array" ref="AE3861">_xlfn.IFS( NOT(ISNA(VLOOKUP(PrivateSchedule[[#This Row],[ow]],RTARoutes[[StageCodes]:[RouteID]],6,FALSE))), "O",  NOT(ISNA(VLOOKUP(PrivateSchedule[[#This Row],[re]],RTARoutes[[StageCodes]:[RouteID]],6,FALSE))), "R")</f>
        <v>O</v>
      </c>
      <c r="AF3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62" spans="3:33">
      <c r="O3862" s="171" t="s">
        <v>1378</v>
      </c>
      <c r="T3862" s="173" t="s">
        <v>1890</v>
      </c>
      <c r="U3862" t="str">
        <f t="shared" si="240"/>
        <v>GUIRDOLIM-MARGAO</v>
      </c>
      <c r="V3862" s="163">
        <v>0.35416666666666669</v>
      </c>
      <c r="AA3862" s="165" t="str">
        <f t="shared" si="241"/>
        <v/>
      </c>
      <c r="AB3862" t="str">
        <f t="shared" si="242"/>
        <v>MRG</v>
      </c>
      <c r="AC3862" t="str">
        <f t="shared" si="243"/>
        <v>GA09U-0575</v>
      </c>
      <c r="AD3862" t="str">
        <f>_xlfn.IFNA(VLOOKUP(PrivateSchedule[[#This Row],[ow]],RTARoutes[[StageCodes]:[RouteID]],6,FALSE), VLOOKUP(PrivateSchedule[[#This Row],[re]],RTARoutes[[StageCodes]:[RouteID]],6,FALSE))</f>
        <v>PVT192</v>
      </c>
      <c r="AE3862" t="str" cm="1">
        <f t="array" ref="AE3862">_xlfn.IFS( NOT(ISNA(VLOOKUP(PrivateSchedule[[#This Row],[ow]],RTARoutes[[StageCodes]:[RouteID]],6,FALSE))), "O",  NOT(ISNA(VLOOKUP(PrivateSchedule[[#This Row],[re]],RTARoutes[[StageCodes]:[RouteID]],6,FALSE))), "R")</f>
        <v>R</v>
      </c>
      <c r="AF3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63" spans="3:33">
      <c r="O3863" s="171" t="s">
        <v>1890</v>
      </c>
      <c r="T3863" s="173" t="s">
        <v>1378</v>
      </c>
      <c r="U3863" t="str">
        <f t="shared" si="240"/>
        <v>MARGAO-GUIRDOLIM</v>
      </c>
      <c r="V3863" s="163">
        <v>0.39583333333333331</v>
      </c>
      <c r="AA3863" s="165" t="str">
        <f t="shared" si="241"/>
        <v/>
      </c>
      <c r="AB3863" t="str">
        <f t="shared" si="242"/>
        <v>MRG</v>
      </c>
      <c r="AC3863" t="str">
        <f t="shared" si="243"/>
        <v>GA09U-0575</v>
      </c>
      <c r="AD3863" t="str">
        <f>_xlfn.IFNA(VLOOKUP(PrivateSchedule[[#This Row],[ow]],RTARoutes[[StageCodes]:[RouteID]],6,FALSE), VLOOKUP(PrivateSchedule[[#This Row],[re]],RTARoutes[[StageCodes]:[RouteID]],6,FALSE))</f>
        <v>PVT192</v>
      </c>
      <c r="AE3863" t="str" cm="1">
        <f t="array" ref="AE3863">_xlfn.IFS( NOT(ISNA(VLOOKUP(PrivateSchedule[[#This Row],[ow]],RTARoutes[[StageCodes]:[RouteID]],6,FALSE))), "O",  NOT(ISNA(VLOOKUP(PrivateSchedule[[#This Row],[re]],RTARoutes[[StageCodes]:[RouteID]],6,FALSE))), "R")</f>
        <v>O</v>
      </c>
      <c r="AF3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64" spans="3:33">
      <c r="O3864" s="171" t="s">
        <v>1378</v>
      </c>
      <c r="T3864" s="173" t="s">
        <v>1890</v>
      </c>
      <c r="U3864" t="str">
        <f t="shared" si="240"/>
        <v>GUIRDOLIM-MARGAO</v>
      </c>
      <c r="V3864" s="163">
        <v>0.41666666666666669</v>
      </c>
      <c r="AA3864" s="165" t="str">
        <f t="shared" si="241"/>
        <v/>
      </c>
      <c r="AB3864" t="str">
        <f t="shared" si="242"/>
        <v>MRG</v>
      </c>
      <c r="AC3864" t="str">
        <f t="shared" si="243"/>
        <v>GA09U-0575</v>
      </c>
      <c r="AD3864" t="str">
        <f>_xlfn.IFNA(VLOOKUP(PrivateSchedule[[#This Row],[ow]],RTARoutes[[StageCodes]:[RouteID]],6,FALSE), VLOOKUP(PrivateSchedule[[#This Row],[re]],RTARoutes[[StageCodes]:[RouteID]],6,FALSE))</f>
        <v>PVT192</v>
      </c>
      <c r="AE3864" t="str" cm="1">
        <f t="array" ref="AE3864">_xlfn.IFS( NOT(ISNA(VLOOKUP(PrivateSchedule[[#This Row],[ow]],RTARoutes[[StageCodes]:[RouteID]],6,FALSE))), "O",  NOT(ISNA(VLOOKUP(PrivateSchedule[[#This Row],[re]],RTARoutes[[StageCodes]:[RouteID]],6,FALSE))), "R")</f>
        <v>R</v>
      </c>
      <c r="AF3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65" spans="3:33">
      <c r="O3865" s="171" t="s">
        <v>1890</v>
      </c>
      <c r="T3865" s="173" t="s">
        <v>1378</v>
      </c>
      <c r="U3865" t="str">
        <f t="shared" si="240"/>
        <v>MARGAO-GUIRDOLIM</v>
      </c>
      <c r="V3865" s="163">
        <v>0.4375</v>
      </c>
      <c r="AA3865" s="165" t="str">
        <f t="shared" si="241"/>
        <v/>
      </c>
      <c r="AB3865" t="str">
        <f t="shared" si="242"/>
        <v>MRG</v>
      </c>
      <c r="AC3865" t="str">
        <f t="shared" si="243"/>
        <v>GA09U-0575</v>
      </c>
      <c r="AD3865" t="str">
        <f>_xlfn.IFNA(VLOOKUP(PrivateSchedule[[#This Row],[ow]],RTARoutes[[StageCodes]:[RouteID]],6,FALSE), VLOOKUP(PrivateSchedule[[#This Row],[re]],RTARoutes[[StageCodes]:[RouteID]],6,FALSE))</f>
        <v>PVT192</v>
      </c>
      <c r="AE3865" t="str" cm="1">
        <f t="array" ref="AE3865">_xlfn.IFS( NOT(ISNA(VLOOKUP(PrivateSchedule[[#This Row],[ow]],RTARoutes[[StageCodes]:[RouteID]],6,FALSE))), "O",  NOT(ISNA(VLOOKUP(PrivateSchedule[[#This Row],[re]],RTARoutes[[StageCodes]:[RouteID]],6,FALSE))), "R")</f>
        <v>O</v>
      </c>
      <c r="AF3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66" spans="3:33">
      <c r="O3866" s="171" t="s">
        <v>1378</v>
      </c>
      <c r="T3866" s="173" t="s">
        <v>1890</v>
      </c>
      <c r="U3866" t="str">
        <f t="shared" si="240"/>
        <v>GUIRDOLIM-MARGAO</v>
      </c>
      <c r="V3866" s="163">
        <v>0.46180555555555558</v>
      </c>
      <c r="AA3866" s="165" t="str">
        <f t="shared" si="241"/>
        <v/>
      </c>
      <c r="AB3866" t="str">
        <f t="shared" si="242"/>
        <v>MRG</v>
      </c>
      <c r="AC3866" t="str">
        <f t="shared" si="243"/>
        <v>GA09U-0575</v>
      </c>
      <c r="AD3866" t="str">
        <f>_xlfn.IFNA(VLOOKUP(PrivateSchedule[[#This Row],[ow]],RTARoutes[[StageCodes]:[RouteID]],6,FALSE), VLOOKUP(PrivateSchedule[[#This Row],[re]],RTARoutes[[StageCodes]:[RouteID]],6,FALSE))</f>
        <v>PVT192</v>
      </c>
      <c r="AE3866" t="str" cm="1">
        <f t="array" ref="AE3866">_xlfn.IFS( NOT(ISNA(VLOOKUP(PrivateSchedule[[#This Row],[ow]],RTARoutes[[StageCodes]:[RouteID]],6,FALSE))), "O",  NOT(ISNA(VLOOKUP(PrivateSchedule[[#This Row],[re]],RTARoutes[[StageCodes]:[RouteID]],6,FALSE))), "R")</f>
        <v>R</v>
      </c>
      <c r="AF3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67" spans="3:33">
      <c r="O3867" s="171" t="s">
        <v>1890</v>
      </c>
      <c r="T3867" s="173" t="s">
        <v>1890</v>
      </c>
      <c r="U3867" t="str">
        <f t="shared" si="240"/>
        <v>MARGAO-MARGAO</v>
      </c>
      <c r="V3867" s="163">
        <v>0.53125</v>
      </c>
      <c r="AA3867" s="165" t="str">
        <f t="shared" si="241"/>
        <v/>
      </c>
      <c r="AB3867" t="str">
        <f t="shared" si="242"/>
        <v>MRG</v>
      </c>
      <c r="AC3867" t="str">
        <f t="shared" si="243"/>
        <v>GA09U-0575</v>
      </c>
      <c r="AD3867" t="str">
        <f>_xlfn.IFNA(VLOOKUP(PrivateSchedule[[#This Row],[ow]],RTARoutes[[StageCodes]:[RouteID]],6,FALSE), VLOOKUP(PrivateSchedule[[#This Row],[re]],RTARoutes[[StageCodes]:[RouteID]],6,FALSE))</f>
        <v>PVT315</v>
      </c>
      <c r="AE3867" t="str" cm="1">
        <f t="array" ref="AE3867">_xlfn.IFS( NOT(ISNA(VLOOKUP(PrivateSchedule[[#This Row],[ow]],RTARoutes[[StageCodes]:[RouteID]],6,FALSE))), "O",  NOT(ISNA(VLOOKUP(PrivateSchedule[[#This Row],[re]],RTARoutes[[StageCodes]:[RouteID]],6,FALSE))), "R")</f>
        <v>O</v>
      </c>
      <c r="AF3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MRG-*MRG</v>
      </c>
      <c r="AG3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MRG-*MRG</v>
      </c>
    </row>
    <row r="3868" spans="3:33">
      <c r="O3868" s="171" t="s">
        <v>1890</v>
      </c>
      <c r="T3868" s="173" t="s">
        <v>1378</v>
      </c>
      <c r="U3868" t="str">
        <f t="shared" si="240"/>
        <v>MARGAO-GUIRDOLIM</v>
      </c>
      <c r="V3868" s="163">
        <v>0.59027777777777779</v>
      </c>
      <c r="AA3868" s="165" t="str">
        <f t="shared" si="241"/>
        <v/>
      </c>
      <c r="AB3868" t="str">
        <f t="shared" si="242"/>
        <v>MRG</v>
      </c>
      <c r="AC3868" t="str">
        <f t="shared" si="243"/>
        <v>GA09U-0575</v>
      </c>
      <c r="AD3868" t="str">
        <f>_xlfn.IFNA(VLOOKUP(PrivateSchedule[[#This Row],[ow]],RTARoutes[[StageCodes]:[RouteID]],6,FALSE), VLOOKUP(PrivateSchedule[[#This Row],[re]],RTARoutes[[StageCodes]:[RouteID]],6,FALSE))</f>
        <v>PVT192</v>
      </c>
      <c r="AE3868" t="str" cm="1">
        <f t="array" ref="AE3868">_xlfn.IFS( NOT(ISNA(VLOOKUP(PrivateSchedule[[#This Row],[ow]],RTARoutes[[StageCodes]:[RouteID]],6,FALSE))), "O",  NOT(ISNA(VLOOKUP(PrivateSchedule[[#This Row],[re]],RTARoutes[[StageCodes]:[RouteID]],6,FALSE))), "R")</f>
        <v>O</v>
      </c>
      <c r="AF3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69" spans="3:33">
      <c r="O3869" s="171" t="s">
        <v>1378</v>
      </c>
      <c r="T3869" s="173" t="s">
        <v>1890</v>
      </c>
      <c r="U3869" t="str">
        <f t="shared" si="240"/>
        <v>GUIRDOLIM-MARGAO</v>
      </c>
      <c r="V3869" s="163">
        <v>0.61111111111111116</v>
      </c>
      <c r="AA3869" s="165" t="str">
        <f t="shared" si="241"/>
        <v/>
      </c>
      <c r="AB3869" t="str">
        <f t="shared" si="242"/>
        <v>MRG</v>
      </c>
      <c r="AC3869" t="str">
        <f t="shared" si="243"/>
        <v>GA09U-0575</v>
      </c>
      <c r="AD3869" t="str">
        <f>_xlfn.IFNA(VLOOKUP(PrivateSchedule[[#This Row],[ow]],RTARoutes[[StageCodes]:[RouteID]],6,FALSE), VLOOKUP(PrivateSchedule[[#This Row],[re]],RTARoutes[[StageCodes]:[RouteID]],6,FALSE))</f>
        <v>PVT192</v>
      </c>
      <c r="AE3869" t="str" cm="1">
        <f t="array" ref="AE3869">_xlfn.IFS( NOT(ISNA(VLOOKUP(PrivateSchedule[[#This Row],[ow]],RTARoutes[[StageCodes]:[RouteID]],6,FALSE))), "O",  NOT(ISNA(VLOOKUP(PrivateSchedule[[#This Row],[re]],RTARoutes[[StageCodes]:[RouteID]],6,FALSE))), "R")</f>
        <v>R</v>
      </c>
      <c r="AF3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70" spans="3:33">
      <c r="O3870" s="171" t="s">
        <v>1890</v>
      </c>
      <c r="T3870" s="173" t="s">
        <v>1378</v>
      </c>
      <c r="U3870" t="str">
        <f t="shared" si="240"/>
        <v>MARGAO-GUIRDOLIM</v>
      </c>
      <c r="V3870" s="163">
        <v>0.63541666666666663</v>
      </c>
      <c r="AA3870" s="165" t="str">
        <f t="shared" si="241"/>
        <v/>
      </c>
      <c r="AB3870" t="str">
        <f t="shared" si="242"/>
        <v>MRG</v>
      </c>
      <c r="AC3870" t="str">
        <f t="shared" si="243"/>
        <v>GA09U-0575</v>
      </c>
      <c r="AD3870" t="str">
        <f>_xlfn.IFNA(VLOOKUP(PrivateSchedule[[#This Row],[ow]],RTARoutes[[StageCodes]:[RouteID]],6,FALSE), VLOOKUP(PrivateSchedule[[#This Row],[re]],RTARoutes[[StageCodes]:[RouteID]],6,FALSE))</f>
        <v>PVT192</v>
      </c>
      <c r="AE3870" t="str" cm="1">
        <f t="array" ref="AE3870">_xlfn.IFS( NOT(ISNA(VLOOKUP(PrivateSchedule[[#This Row],[ow]],RTARoutes[[StageCodes]:[RouteID]],6,FALSE))), "O",  NOT(ISNA(VLOOKUP(PrivateSchedule[[#This Row],[re]],RTARoutes[[StageCodes]:[RouteID]],6,FALSE))), "R")</f>
        <v>O</v>
      </c>
      <c r="AF3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71" spans="3:33">
      <c r="O3871" s="171" t="s">
        <v>1378</v>
      </c>
      <c r="T3871" s="173" t="s">
        <v>1890</v>
      </c>
      <c r="U3871" t="str">
        <f t="shared" si="240"/>
        <v>GUIRDOLIM-MARGAO</v>
      </c>
      <c r="V3871" s="163">
        <v>0.65625</v>
      </c>
      <c r="AA3871" s="165" t="str">
        <f t="shared" si="241"/>
        <v/>
      </c>
      <c r="AB3871" t="str">
        <f t="shared" si="242"/>
        <v>MRG</v>
      </c>
      <c r="AC3871" t="str">
        <f t="shared" si="243"/>
        <v>GA09U-0575</v>
      </c>
      <c r="AD3871" t="str">
        <f>_xlfn.IFNA(VLOOKUP(PrivateSchedule[[#This Row],[ow]],RTARoutes[[StageCodes]:[RouteID]],6,FALSE), VLOOKUP(PrivateSchedule[[#This Row],[re]],RTARoutes[[StageCodes]:[RouteID]],6,FALSE))</f>
        <v>PVT192</v>
      </c>
      <c r="AE3871" t="str" cm="1">
        <f t="array" ref="AE3871">_xlfn.IFS( NOT(ISNA(VLOOKUP(PrivateSchedule[[#This Row],[ow]],RTARoutes[[StageCodes]:[RouteID]],6,FALSE))), "O",  NOT(ISNA(VLOOKUP(PrivateSchedule[[#This Row],[re]],RTARoutes[[StageCodes]:[RouteID]],6,FALSE))), "R")</f>
        <v>R</v>
      </c>
      <c r="AF3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72" spans="3:33">
      <c r="O3872" s="171" t="s">
        <v>1890</v>
      </c>
      <c r="T3872" s="173" t="s">
        <v>1378</v>
      </c>
      <c r="U3872" t="str">
        <f t="shared" si="240"/>
        <v>MARGAO-GUIRDOLIM</v>
      </c>
      <c r="V3872" s="163">
        <v>0.67013888888888884</v>
      </c>
      <c r="AA3872" s="165" t="str">
        <f t="shared" si="241"/>
        <v/>
      </c>
      <c r="AB3872" t="str">
        <f t="shared" si="242"/>
        <v>MRG</v>
      </c>
      <c r="AC3872" t="str">
        <f t="shared" si="243"/>
        <v>GA09U-0575</v>
      </c>
      <c r="AD3872" t="str">
        <f>_xlfn.IFNA(VLOOKUP(PrivateSchedule[[#This Row],[ow]],RTARoutes[[StageCodes]:[RouteID]],6,FALSE), VLOOKUP(PrivateSchedule[[#This Row],[re]],RTARoutes[[StageCodes]:[RouteID]],6,FALSE))</f>
        <v>PVT192</v>
      </c>
      <c r="AE3872" t="str" cm="1">
        <f t="array" ref="AE3872">_xlfn.IFS( NOT(ISNA(VLOOKUP(PrivateSchedule[[#This Row],[ow]],RTARoutes[[StageCodes]:[RouteID]],6,FALSE))), "O",  NOT(ISNA(VLOOKUP(PrivateSchedule[[#This Row],[re]],RTARoutes[[StageCodes]:[RouteID]],6,FALSE))), "R")</f>
        <v>O</v>
      </c>
      <c r="AF3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73" spans="3:33">
      <c r="O3873" s="171" t="s">
        <v>1378</v>
      </c>
      <c r="T3873" s="173" t="s">
        <v>1890</v>
      </c>
      <c r="U3873" t="str">
        <f t="shared" si="240"/>
        <v>GUIRDOLIM-MARGAO</v>
      </c>
      <c r="V3873" s="163">
        <v>0.69097222222222221</v>
      </c>
      <c r="AA3873" s="165" t="str">
        <f t="shared" si="241"/>
        <v/>
      </c>
      <c r="AB3873" t="str">
        <f t="shared" si="242"/>
        <v>MRG</v>
      </c>
      <c r="AC3873" t="str">
        <f t="shared" si="243"/>
        <v>GA09U-0575</v>
      </c>
      <c r="AD3873" t="str">
        <f>_xlfn.IFNA(VLOOKUP(PrivateSchedule[[#This Row],[ow]],RTARoutes[[StageCodes]:[RouteID]],6,FALSE), VLOOKUP(PrivateSchedule[[#This Row],[re]],RTARoutes[[StageCodes]:[RouteID]],6,FALSE))</f>
        <v>PVT192</v>
      </c>
      <c r="AE3873" t="str" cm="1">
        <f t="array" ref="AE3873">_xlfn.IFS( NOT(ISNA(VLOOKUP(PrivateSchedule[[#This Row],[ow]],RTARoutes[[StageCodes]:[RouteID]],6,FALSE))), "O",  NOT(ISNA(VLOOKUP(PrivateSchedule[[#This Row],[re]],RTARoutes[[StageCodes]:[RouteID]],6,FALSE))), "R")</f>
        <v>R</v>
      </c>
      <c r="AF3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74" spans="3:33">
      <c r="O3874" s="171" t="s">
        <v>1890</v>
      </c>
      <c r="T3874" s="173" t="s">
        <v>1378</v>
      </c>
      <c r="U3874" t="str">
        <f t="shared" si="240"/>
        <v>MARGAO-GUIRDOLIM</v>
      </c>
      <c r="V3874" s="163">
        <v>0.71527777777777779</v>
      </c>
      <c r="AA3874" s="165" t="str">
        <f t="shared" si="241"/>
        <v/>
      </c>
      <c r="AB3874" t="str">
        <f t="shared" si="242"/>
        <v>MRG</v>
      </c>
      <c r="AC3874" t="str">
        <f t="shared" si="243"/>
        <v>GA09U-0575</v>
      </c>
      <c r="AD3874" t="str">
        <f>_xlfn.IFNA(VLOOKUP(PrivateSchedule[[#This Row],[ow]],RTARoutes[[StageCodes]:[RouteID]],6,FALSE), VLOOKUP(PrivateSchedule[[#This Row],[re]],RTARoutes[[StageCodes]:[RouteID]],6,FALSE))</f>
        <v>PVT192</v>
      </c>
      <c r="AE3874" t="str" cm="1">
        <f t="array" ref="AE3874">_xlfn.IFS( NOT(ISNA(VLOOKUP(PrivateSchedule[[#This Row],[ow]],RTARoutes[[StageCodes]:[RouteID]],6,FALSE))), "O",  NOT(ISNA(VLOOKUP(PrivateSchedule[[#This Row],[re]],RTARoutes[[StageCodes]:[RouteID]],6,FALSE))), "R")</f>
        <v>O</v>
      </c>
      <c r="AF3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75" spans="3:33">
      <c r="O3875" s="171" t="s">
        <v>1378</v>
      </c>
      <c r="T3875" s="173" t="s">
        <v>1890</v>
      </c>
      <c r="U3875" t="str">
        <f t="shared" si="240"/>
        <v>GUIRDOLIM-MARGAO</v>
      </c>
      <c r="V3875" s="163">
        <v>0.73263888888888884</v>
      </c>
      <c r="AA3875" s="165" t="str">
        <f t="shared" si="241"/>
        <v/>
      </c>
      <c r="AB3875" t="str">
        <f t="shared" si="242"/>
        <v>MRG</v>
      </c>
      <c r="AC3875" t="str">
        <f t="shared" si="243"/>
        <v>GA09U-0575</v>
      </c>
      <c r="AD3875" t="str">
        <f>_xlfn.IFNA(VLOOKUP(PrivateSchedule[[#This Row],[ow]],RTARoutes[[StageCodes]:[RouteID]],6,FALSE), VLOOKUP(PrivateSchedule[[#This Row],[re]],RTARoutes[[StageCodes]:[RouteID]],6,FALSE))</f>
        <v>PVT192</v>
      </c>
      <c r="AE3875" t="str" cm="1">
        <f t="array" ref="AE3875">_xlfn.IFS( NOT(ISNA(VLOOKUP(PrivateSchedule[[#This Row],[ow]],RTARoutes[[StageCodes]:[RouteID]],6,FALSE))), "O",  NOT(ISNA(VLOOKUP(PrivateSchedule[[#This Row],[re]],RTARoutes[[StageCodes]:[RouteID]],6,FALSE))), "R")</f>
        <v>R</v>
      </c>
      <c r="AF3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76" spans="3:33">
      <c r="O3876" s="171" t="s">
        <v>1890</v>
      </c>
      <c r="T3876" s="173" t="s">
        <v>1378</v>
      </c>
      <c r="U3876" t="str">
        <f t="shared" si="240"/>
        <v>MARGAO-GUIRDOLIM</v>
      </c>
      <c r="V3876" s="163">
        <v>0.75347222222222221</v>
      </c>
      <c r="AA3876" s="165" t="str">
        <f t="shared" si="241"/>
        <v/>
      </c>
      <c r="AB3876" t="str">
        <f t="shared" si="242"/>
        <v>MRG</v>
      </c>
      <c r="AC3876" t="str">
        <f t="shared" si="243"/>
        <v>GA09U-0575</v>
      </c>
      <c r="AD3876" t="str">
        <f>_xlfn.IFNA(VLOOKUP(PrivateSchedule[[#This Row],[ow]],RTARoutes[[StageCodes]:[RouteID]],6,FALSE), VLOOKUP(PrivateSchedule[[#This Row],[re]],RTARoutes[[StageCodes]:[RouteID]],6,FALSE))</f>
        <v>PVT192</v>
      </c>
      <c r="AE3876" t="str" cm="1">
        <f t="array" ref="AE3876">_xlfn.IFS( NOT(ISNA(VLOOKUP(PrivateSchedule[[#This Row],[ow]],RTARoutes[[StageCodes]:[RouteID]],6,FALSE))), "O",  NOT(ISNA(VLOOKUP(PrivateSchedule[[#This Row],[re]],RTARoutes[[StageCodes]:[RouteID]],6,FALSE))), "R")</f>
        <v>O</v>
      </c>
      <c r="AF3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MRG-*GRD</v>
      </c>
      <c r="AG3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GRD-*MRG</v>
      </c>
    </row>
    <row r="3877" spans="3:33">
      <c r="O3877" s="171" t="s">
        <v>1378</v>
      </c>
      <c r="T3877" s="173" t="s">
        <v>1890</v>
      </c>
      <c r="U3877" t="str">
        <f t="shared" si="240"/>
        <v>GUIRDOLIM-MARGAO</v>
      </c>
      <c r="V3877" s="163">
        <v>0.77430555555555558</v>
      </c>
      <c r="AA3877" s="165" t="str">
        <f t="shared" si="241"/>
        <v/>
      </c>
      <c r="AB3877" t="str">
        <f t="shared" si="242"/>
        <v>MRG</v>
      </c>
      <c r="AC3877" t="str">
        <f t="shared" si="243"/>
        <v>GA09U-0575</v>
      </c>
      <c r="AD3877" t="str">
        <f>_xlfn.IFNA(VLOOKUP(PrivateSchedule[[#This Row],[ow]],RTARoutes[[StageCodes]:[RouteID]],6,FALSE), VLOOKUP(PrivateSchedule[[#This Row],[re]],RTARoutes[[StageCodes]:[RouteID]],6,FALSE))</f>
        <v>PVT192</v>
      </c>
      <c r="AE3877" t="str" cm="1">
        <f t="array" ref="AE3877">_xlfn.IFS( NOT(ISNA(VLOOKUP(PrivateSchedule[[#This Row],[ow]],RTARoutes[[StageCodes]:[RouteID]],6,FALSE))), "O",  NOT(ISNA(VLOOKUP(PrivateSchedule[[#This Row],[re]],RTARoutes[[StageCodes]:[RouteID]],6,FALSE))), "R")</f>
        <v>R</v>
      </c>
      <c r="AF3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GRD-*MRG</v>
      </c>
      <c r="AG3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MRG-*GRD</v>
      </c>
    </row>
    <row r="3878" spans="3:33">
      <c r="C3878" s="172" t="s">
        <v>4779</v>
      </c>
      <c r="J3878" s="171" t="s">
        <v>4780</v>
      </c>
      <c r="O3878" s="171" t="s">
        <v>3439</v>
      </c>
      <c r="T3878" s="173" t="s">
        <v>1890</v>
      </c>
      <c r="U3878" t="str">
        <f t="shared" si="240"/>
        <v>DAVARLI-MARGAO</v>
      </c>
      <c r="V3878" s="163">
        <v>0.27083333333333331</v>
      </c>
      <c r="AA3878" s="165" t="str">
        <f t="shared" si="241"/>
        <v/>
      </c>
      <c r="AB3878" t="str">
        <f t="shared" si="242"/>
        <v>MRG</v>
      </c>
      <c r="AC3878" t="str">
        <f t="shared" si="243"/>
        <v>GA09U-0575</v>
      </c>
      <c r="AD3878" t="str">
        <f>_xlfn.IFNA(VLOOKUP(PrivateSchedule[[#This Row],[ow]],RTARoutes[[StageCodes]:[RouteID]],6,FALSE), VLOOKUP(PrivateSchedule[[#This Row],[re]],RTARoutes[[StageCodes]:[RouteID]],6,FALSE))</f>
        <v>PVT178</v>
      </c>
      <c r="AE3878" t="str" cm="1">
        <f t="array" ref="AE3878">_xlfn.IFS( NOT(ISNA(VLOOKUP(PrivateSchedule[[#This Row],[ow]],RTARoutes[[StageCodes]:[RouteID]],6,FALSE))), "O",  NOT(ISNA(VLOOKUP(PrivateSchedule[[#This Row],[re]],RTARoutes[[StageCodes]:[RouteID]],6,FALSE))), "R")</f>
        <v>O</v>
      </c>
      <c r="AF3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79" spans="3:33">
      <c r="O3879" s="171" t="s">
        <v>1890</v>
      </c>
      <c r="T3879" s="173" t="s">
        <v>3439</v>
      </c>
      <c r="U3879" t="str">
        <f t="shared" si="240"/>
        <v>MARGAO-DAVARLI</v>
      </c>
      <c r="V3879" s="163">
        <v>0.30208333333333331</v>
      </c>
      <c r="AA3879" s="165" t="str">
        <f t="shared" si="241"/>
        <v/>
      </c>
      <c r="AB3879" t="str">
        <f t="shared" si="242"/>
        <v>MRG</v>
      </c>
      <c r="AC3879" t="str">
        <f t="shared" si="243"/>
        <v>GA09U-0575</v>
      </c>
      <c r="AD3879" t="str">
        <f>_xlfn.IFNA(VLOOKUP(PrivateSchedule[[#This Row],[ow]],RTARoutes[[StageCodes]:[RouteID]],6,FALSE), VLOOKUP(PrivateSchedule[[#This Row],[re]],RTARoutes[[StageCodes]:[RouteID]],6,FALSE))</f>
        <v>PVT178</v>
      </c>
      <c r="AE3879" t="str" cm="1">
        <f t="array" ref="AE3879">_xlfn.IFS( NOT(ISNA(VLOOKUP(PrivateSchedule[[#This Row],[ow]],RTARoutes[[StageCodes]:[RouteID]],6,FALSE))), "O",  NOT(ISNA(VLOOKUP(PrivateSchedule[[#This Row],[re]],RTARoutes[[StageCodes]:[RouteID]],6,FALSE))), "R")</f>
        <v>R</v>
      </c>
      <c r="AF3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80" spans="3:33">
      <c r="O3880" s="171" t="s">
        <v>3439</v>
      </c>
      <c r="T3880" s="173" t="s">
        <v>1890</v>
      </c>
      <c r="U3880" t="str">
        <f t="shared" si="240"/>
        <v>DAVARLI-MARGAO</v>
      </c>
      <c r="V3880" s="163">
        <v>0.3263888888888889</v>
      </c>
      <c r="AA3880" s="165" t="str">
        <f t="shared" si="241"/>
        <v/>
      </c>
      <c r="AB3880" t="str">
        <f t="shared" si="242"/>
        <v>MRG</v>
      </c>
      <c r="AC3880" t="str">
        <f t="shared" si="243"/>
        <v>GA09U-0575</v>
      </c>
      <c r="AD3880" t="str">
        <f>_xlfn.IFNA(VLOOKUP(PrivateSchedule[[#This Row],[ow]],RTARoutes[[StageCodes]:[RouteID]],6,FALSE), VLOOKUP(PrivateSchedule[[#This Row],[re]],RTARoutes[[StageCodes]:[RouteID]],6,FALSE))</f>
        <v>PVT178</v>
      </c>
      <c r="AE3880" t="str" cm="1">
        <f t="array" ref="AE3880">_xlfn.IFS( NOT(ISNA(VLOOKUP(PrivateSchedule[[#This Row],[ow]],RTARoutes[[StageCodes]:[RouteID]],6,FALSE))), "O",  NOT(ISNA(VLOOKUP(PrivateSchedule[[#This Row],[re]],RTARoutes[[StageCodes]:[RouteID]],6,FALSE))), "R")</f>
        <v>O</v>
      </c>
      <c r="AF3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81" spans="3:33">
      <c r="O3881" s="171" t="s">
        <v>1890</v>
      </c>
      <c r="T3881" s="173" t="s">
        <v>3439</v>
      </c>
      <c r="U3881" t="str">
        <f t="shared" si="240"/>
        <v>MARGAO-DAVARLI</v>
      </c>
      <c r="V3881" s="163">
        <v>0.3576388888888889</v>
      </c>
      <c r="AA3881" s="165" t="str">
        <f t="shared" si="241"/>
        <v/>
      </c>
      <c r="AB3881" t="str">
        <f t="shared" si="242"/>
        <v>MRG</v>
      </c>
      <c r="AC3881" t="str">
        <f t="shared" si="243"/>
        <v>GA09U-0575</v>
      </c>
      <c r="AD3881" t="str">
        <f>_xlfn.IFNA(VLOOKUP(PrivateSchedule[[#This Row],[ow]],RTARoutes[[StageCodes]:[RouteID]],6,FALSE), VLOOKUP(PrivateSchedule[[#This Row],[re]],RTARoutes[[StageCodes]:[RouteID]],6,FALSE))</f>
        <v>PVT178</v>
      </c>
      <c r="AE3881" t="str" cm="1">
        <f t="array" ref="AE3881">_xlfn.IFS( NOT(ISNA(VLOOKUP(PrivateSchedule[[#This Row],[ow]],RTARoutes[[StageCodes]:[RouteID]],6,FALSE))), "O",  NOT(ISNA(VLOOKUP(PrivateSchedule[[#This Row],[re]],RTARoutes[[StageCodes]:[RouteID]],6,FALSE))), "R")</f>
        <v>R</v>
      </c>
      <c r="AF3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82" spans="3:33">
      <c r="O3882" s="171" t="s">
        <v>3439</v>
      </c>
      <c r="T3882" s="173" t="s">
        <v>1890</v>
      </c>
      <c r="U3882" t="str">
        <f t="shared" si="240"/>
        <v>DAVARLI-MARGAO</v>
      </c>
      <c r="V3882" s="163">
        <v>0.38194444444444442</v>
      </c>
      <c r="AA3882" s="165" t="str">
        <f t="shared" si="241"/>
        <v/>
      </c>
      <c r="AB3882" t="str">
        <f t="shared" si="242"/>
        <v>MRG</v>
      </c>
      <c r="AC3882" t="str">
        <f t="shared" si="243"/>
        <v>GA09U-0575</v>
      </c>
      <c r="AD3882" t="str">
        <f>_xlfn.IFNA(VLOOKUP(PrivateSchedule[[#This Row],[ow]],RTARoutes[[StageCodes]:[RouteID]],6,FALSE), VLOOKUP(PrivateSchedule[[#This Row],[re]],RTARoutes[[StageCodes]:[RouteID]],6,FALSE))</f>
        <v>PVT178</v>
      </c>
      <c r="AE3882" t="str" cm="1">
        <f t="array" ref="AE3882">_xlfn.IFS( NOT(ISNA(VLOOKUP(PrivateSchedule[[#This Row],[ow]],RTARoutes[[StageCodes]:[RouteID]],6,FALSE))), "O",  NOT(ISNA(VLOOKUP(PrivateSchedule[[#This Row],[re]],RTARoutes[[StageCodes]:[RouteID]],6,FALSE))), "R")</f>
        <v>O</v>
      </c>
      <c r="AF3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83" spans="3:33">
      <c r="O3883" s="171" t="s">
        <v>1890</v>
      </c>
      <c r="T3883" s="173" t="s">
        <v>3439</v>
      </c>
      <c r="U3883" t="str">
        <f t="shared" si="240"/>
        <v>MARGAO-DAVARLI</v>
      </c>
      <c r="V3883" s="163">
        <v>0.41319444444444442</v>
      </c>
      <c r="AA3883" s="165" t="str">
        <f t="shared" si="241"/>
        <v/>
      </c>
      <c r="AB3883" t="str">
        <f t="shared" si="242"/>
        <v>MRG</v>
      </c>
      <c r="AC3883" t="str">
        <f t="shared" si="243"/>
        <v>GA09U-0575</v>
      </c>
      <c r="AD3883" t="str">
        <f>_xlfn.IFNA(VLOOKUP(PrivateSchedule[[#This Row],[ow]],RTARoutes[[StageCodes]:[RouteID]],6,FALSE), VLOOKUP(PrivateSchedule[[#This Row],[re]],RTARoutes[[StageCodes]:[RouteID]],6,FALSE))</f>
        <v>PVT178</v>
      </c>
      <c r="AE3883" t="str" cm="1">
        <f t="array" ref="AE3883">_xlfn.IFS( NOT(ISNA(VLOOKUP(PrivateSchedule[[#This Row],[ow]],RTARoutes[[StageCodes]:[RouteID]],6,FALSE))), "O",  NOT(ISNA(VLOOKUP(PrivateSchedule[[#This Row],[re]],RTARoutes[[StageCodes]:[RouteID]],6,FALSE))), "R")</f>
        <v>R</v>
      </c>
      <c r="AF3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84" spans="3:33">
      <c r="O3884" s="171" t="s">
        <v>3439</v>
      </c>
      <c r="T3884" s="173" t="s">
        <v>1890</v>
      </c>
      <c r="U3884" t="str">
        <f t="shared" si="240"/>
        <v>DAVARLI-MARGAO</v>
      </c>
      <c r="V3884" s="163">
        <v>0.4375</v>
      </c>
      <c r="AA3884" s="165" t="str">
        <f t="shared" si="241"/>
        <v/>
      </c>
      <c r="AB3884" t="str">
        <f t="shared" si="242"/>
        <v>MRG</v>
      </c>
      <c r="AC3884" t="str">
        <f t="shared" si="243"/>
        <v>GA09U-0575</v>
      </c>
      <c r="AD3884" t="str">
        <f>_xlfn.IFNA(VLOOKUP(PrivateSchedule[[#This Row],[ow]],RTARoutes[[StageCodes]:[RouteID]],6,FALSE), VLOOKUP(PrivateSchedule[[#This Row],[re]],RTARoutes[[StageCodes]:[RouteID]],6,FALSE))</f>
        <v>PVT178</v>
      </c>
      <c r="AE3884" t="str" cm="1">
        <f t="array" ref="AE3884">_xlfn.IFS( NOT(ISNA(VLOOKUP(PrivateSchedule[[#This Row],[ow]],RTARoutes[[StageCodes]:[RouteID]],6,FALSE))), "O",  NOT(ISNA(VLOOKUP(PrivateSchedule[[#This Row],[re]],RTARoutes[[StageCodes]:[RouteID]],6,FALSE))), "R")</f>
        <v>O</v>
      </c>
      <c r="AF3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85" spans="3:33">
      <c r="O3885" s="171" t="s">
        <v>1890</v>
      </c>
      <c r="T3885" s="173" t="s">
        <v>3439</v>
      </c>
      <c r="U3885" t="str">
        <f t="shared" si="240"/>
        <v>MARGAO-DAVARLI</v>
      </c>
      <c r="V3885" s="163">
        <v>0.46875</v>
      </c>
      <c r="AA3885" s="165" t="str">
        <f t="shared" si="241"/>
        <v/>
      </c>
      <c r="AB3885" t="str">
        <f t="shared" si="242"/>
        <v>MRG</v>
      </c>
      <c r="AC3885" t="str">
        <f t="shared" si="243"/>
        <v>GA09U-0575</v>
      </c>
      <c r="AD3885" t="str">
        <f>_xlfn.IFNA(VLOOKUP(PrivateSchedule[[#This Row],[ow]],RTARoutes[[StageCodes]:[RouteID]],6,FALSE), VLOOKUP(PrivateSchedule[[#This Row],[re]],RTARoutes[[StageCodes]:[RouteID]],6,FALSE))</f>
        <v>PVT178</v>
      </c>
      <c r="AE3885" t="str" cm="1">
        <f t="array" ref="AE3885">_xlfn.IFS( NOT(ISNA(VLOOKUP(PrivateSchedule[[#This Row],[ow]],RTARoutes[[StageCodes]:[RouteID]],6,FALSE))), "O",  NOT(ISNA(VLOOKUP(PrivateSchedule[[#This Row],[re]],RTARoutes[[StageCodes]:[RouteID]],6,FALSE))), "R")</f>
        <v>R</v>
      </c>
      <c r="AF3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86" spans="3:33">
      <c r="O3886" s="171" t="s">
        <v>3439</v>
      </c>
      <c r="T3886" s="173" t="s">
        <v>1890</v>
      </c>
      <c r="U3886" t="str">
        <f t="shared" si="240"/>
        <v>DAVARLI-MARGAO</v>
      </c>
      <c r="V3886" s="163">
        <v>0.49305555555555558</v>
      </c>
      <c r="AA3886" s="165" t="str">
        <f t="shared" si="241"/>
        <v/>
      </c>
      <c r="AB3886" t="str">
        <f t="shared" si="242"/>
        <v>MRG</v>
      </c>
      <c r="AC3886" t="str">
        <f t="shared" si="243"/>
        <v>GA09U-0575</v>
      </c>
      <c r="AD3886" t="str">
        <f>_xlfn.IFNA(VLOOKUP(PrivateSchedule[[#This Row],[ow]],RTARoutes[[StageCodes]:[RouteID]],6,FALSE), VLOOKUP(PrivateSchedule[[#This Row],[re]],RTARoutes[[StageCodes]:[RouteID]],6,FALSE))</f>
        <v>PVT178</v>
      </c>
      <c r="AE3886" t="str" cm="1">
        <f t="array" ref="AE3886">_xlfn.IFS( NOT(ISNA(VLOOKUP(PrivateSchedule[[#This Row],[ow]],RTARoutes[[StageCodes]:[RouteID]],6,FALSE))), "O",  NOT(ISNA(VLOOKUP(PrivateSchedule[[#This Row],[re]],RTARoutes[[StageCodes]:[RouteID]],6,FALSE))), "R")</f>
        <v>O</v>
      </c>
      <c r="AF3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87" spans="3:33">
      <c r="O3887" s="171" t="s">
        <v>1890</v>
      </c>
      <c r="T3887" s="173" t="s">
        <v>3439</v>
      </c>
      <c r="U3887" t="str">
        <f t="shared" si="240"/>
        <v>MARGAO-DAVARLI</v>
      </c>
      <c r="V3887" s="163">
        <v>0.51736111111111116</v>
      </c>
      <c r="AA3887" s="165" t="str">
        <f t="shared" si="241"/>
        <v/>
      </c>
      <c r="AB3887" t="str">
        <f t="shared" si="242"/>
        <v>MRG</v>
      </c>
      <c r="AC3887" t="str">
        <f t="shared" si="243"/>
        <v>GA09U-0575</v>
      </c>
      <c r="AD3887" t="str">
        <f>_xlfn.IFNA(VLOOKUP(PrivateSchedule[[#This Row],[ow]],RTARoutes[[StageCodes]:[RouteID]],6,FALSE), VLOOKUP(PrivateSchedule[[#This Row],[re]],RTARoutes[[StageCodes]:[RouteID]],6,FALSE))</f>
        <v>PVT178</v>
      </c>
      <c r="AE3887" t="str" cm="1">
        <f t="array" ref="AE3887">_xlfn.IFS( NOT(ISNA(VLOOKUP(PrivateSchedule[[#This Row],[ow]],RTARoutes[[StageCodes]:[RouteID]],6,FALSE))), "O",  NOT(ISNA(VLOOKUP(PrivateSchedule[[#This Row],[re]],RTARoutes[[StageCodes]:[RouteID]],6,FALSE))), "R")</f>
        <v>R</v>
      </c>
      <c r="AF3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88" spans="3:33">
      <c r="O3888" s="171" t="s">
        <v>3439</v>
      </c>
      <c r="T3888" s="173" t="s">
        <v>1890</v>
      </c>
      <c r="U3888" t="str">
        <f t="shared" si="240"/>
        <v>DAVARLI-MARGAO</v>
      </c>
      <c r="V3888" s="163">
        <v>0.54861111111111116</v>
      </c>
      <c r="AA3888" s="165" t="str">
        <f t="shared" si="241"/>
        <v/>
      </c>
      <c r="AB3888" t="str">
        <f t="shared" si="242"/>
        <v>MRG</v>
      </c>
      <c r="AC3888" t="str">
        <f t="shared" si="243"/>
        <v>GA09U-0575</v>
      </c>
      <c r="AD3888" t="str">
        <f>_xlfn.IFNA(VLOOKUP(PrivateSchedule[[#This Row],[ow]],RTARoutes[[StageCodes]:[RouteID]],6,FALSE), VLOOKUP(PrivateSchedule[[#This Row],[re]],RTARoutes[[StageCodes]:[RouteID]],6,FALSE))</f>
        <v>PVT178</v>
      </c>
      <c r="AE3888" t="str" cm="1">
        <f t="array" ref="AE3888">_xlfn.IFS( NOT(ISNA(VLOOKUP(PrivateSchedule[[#This Row],[ow]],RTARoutes[[StageCodes]:[RouteID]],6,FALSE))), "O",  NOT(ISNA(VLOOKUP(PrivateSchedule[[#This Row],[re]],RTARoutes[[StageCodes]:[RouteID]],6,FALSE))), "R")</f>
        <v>O</v>
      </c>
      <c r="AF3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89" spans="3:33">
      <c r="O3889" s="171" t="s">
        <v>1890</v>
      </c>
      <c r="T3889" s="173" t="s">
        <v>3439</v>
      </c>
      <c r="U3889" t="str">
        <f t="shared" si="240"/>
        <v>MARGAO-DAVARLI</v>
      </c>
      <c r="V3889" s="163">
        <v>0.57986111111111116</v>
      </c>
      <c r="AA3889" s="165" t="str">
        <f t="shared" si="241"/>
        <v/>
      </c>
      <c r="AB3889" t="str">
        <f t="shared" si="242"/>
        <v>MRG</v>
      </c>
      <c r="AC3889" t="str">
        <f t="shared" si="243"/>
        <v>GA09U-0575</v>
      </c>
      <c r="AD3889" t="str">
        <f>_xlfn.IFNA(VLOOKUP(PrivateSchedule[[#This Row],[ow]],RTARoutes[[StageCodes]:[RouteID]],6,FALSE), VLOOKUP(PrivateSchedule[[#This Row],[re]],RTARoutes[[StageCodes]:[RouteID]],6,FALSE))</f>
        <v>PVT178</v>
      </c>
      <c r="AE3889" t="str" cm="1">
        <f t="array" ref="AE3889">_xlfn.IFS( NOT(ISNA(VLOOKUP(PrivateSchedule[[#This Row],[ow]],RTARoutes[[StageCodes]:[RouteID]],6,FALSE))), "O",  NOT(ISNA(VLOOKUP(PrivateSchedule[[#This Row],[re]],RTARoutes[[StageCodes]:[RouteID]],6,FALSE))), "R")</f>
        <v>R</v>
      </c>
      <c r="AF3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90" spans="3:33">
      <c r="O3890" s="171" t="s">
        <v>3439</v>
      </c>
      <c r="T3890" s="173" t="s">
        <v>1890</v>
      </c>
      <c r="U3890" t="str">
        <f t="shared" si="240"/>
        <v>DAVARLI-MARGAO</v>
      </c>
      <c r="V3890" s="163">
        <v>0.60416666666666663</v>
      </c>
      <c r="AA3890" s="165" t="str">
        <f t="shared" si="241"/>
        <v/>
      </c>
      <c r="AB3890" t="str">
        <f t="shared" si="242"/>
        <v>MRG</v>
      </c>
      <c r="AC3890" t="str">
        <f t="shared" si="243"/>
        <v>GA09U-0575</v>
      </c>
      <c r="AD3890" t="str">
        <f>_xlfn.IFNA(VLOOKUP(PrivateSchedule[[#This Row],[ow]],RTARoutes[[StageCodes]:[RouteID]],6,FALSE), VLOOKUP(PrivateSchedule[[#This Row],[re]],RTARoutes[[StageCodes]:[RouteID]],6,FALSE))</f>
        <v>PVT178</v>
      </c>
      <c r="AE3890" t="str" cm="1">
        <f t="array" ref="AE3890">_xlfn.IFS( NOT(ISNA(VLOOKUP(PrivateSchedule[[#This Row],[ow]],RTARoutes[[StageCodes]:[RouteID]],6,FALSE))), "O",  NOT(ISNA(VLOOKUP(PrivateSchedule[[#This Row],[re]],RTARoutes[[StageCodes]:[RouteID]],6,FALSE))), "R")</f>
        <v>O</v>
      </c>
      <c r="AF3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91" spans="3:33">
      <c r="O3891" s="171" t="s">
        <v>1890</v>
      </c>
      <c r="T3891" s="173" t="s">
        <v>3439</v>
      </c>
      <c r="U3891" t="str">
        <f t="shared" si="240"/>
        <v>MARGAO-DAVARLI</v>
      </c>
      <c r="V3891" s="163">
        <v>0.63541666666666663</v>
      </c>
      <c r="AA3891" s="165" t="str">
        <f t="shared" si="241"/>
        <v/>
      </c>
      <c r="AB3891" t="str">
        <f t="shared" si="242"/>
        <v>MRG</v>
      </c>
      <c r="AC3891" t="str">
        <f t="shared" si="243"/>
        <v>GA09U-0575</v>
      </c>
      <c r="AD3891" t="str">
        <f>_xlfn.IFNA(VLOOKUP(PrivateSchedule[[#This Row],[ow]],RTARoutes[[StageCodes]:[RouteID]],6,FALSE), VLOOKUP(PrivateSchedule[[#This Row],[re]],RTARoutes[[StageCodes]:[RouteID]],6,FALSE))</f>
        <v>PVT178</v>
      </c>
      <c r="AE3891" t="str" cm="1">
        <f t="array" ref="AE3891">_xlfn.IFS( NOT(ISNA(VLOOKUP(PrivateSchedule[[#This Row],[ow]],RTARoutes[[StageCodes]:[RouteID]],6,FALSE))), "O",  NOT(ISNA(VLOOKUP(PrivateSchedule[[#This Row],[re]],RTARoutes[[StageCodes]:[RouteID]],6,FALSE))), "R")</f>
        <v>R</v>
      </c>
      <c r="AF3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92" spans="3:33">
      <c r="O3892" s="171" t="s">
        <v>3439</v>
      </c>
      <c r="T3892" s="173" t="s">
        <v>1890</v>
      </c>
      <c r="U3892" t="str">
        <f t="shared" si="240"/>
        <v>DAVARLI-MARGAO</v>
      </c>
      <c r="V3892" s="163">
        <v>0.65972222222222221</v>
      </c>
      <c r="AA3892" s="165" t="str">
        <f t="shared" si="241"/>
        <v/>
      </c>
      <c r="AB3892" t="str">
        <f t="shared" si="242"/>
        <v>MRG</v>
      </c>
      <c r="AC3892" t="str">
        <f t="shared" si="243"/>
        <v>GA09U-0575</v>
      </c>
      <c r="AD3892" t="str">
        <f>_xlfn.IFNA(VLOOKUP(PrivateSchedule[[#This Row],[ow]],RTARoutes[[StageCodes]:[RouteID]],6,FALSE), VLOOKUP(PrivateSchedule[[#This Row],[re]],RTARoutes[[StageCodes]:[RouteID]],6,FALSE))</f>
        <v>PVT178</v>
      </c>
      <c r="AE3892" t="str" cm="1">
        <f t="array" ref="AE3892">_xlfn.IFS( NOT(ISNA(VLOOKUP(PrivateSchedule[[#This Row],[ow]],RTARoutes[[StageCodes]:[RouteID]],6,FALSE))), "O",  NOT(ISNA(VLOOKUP(PrivateSchedule[[#This Row],[re]],RTARoutes[[StageCodes]:[RouteID]],6,FALSE))), "R")</f>
        <v>O</v>
      </c>
      <c r="AF3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93" spans="3:33">
      <c r="O3893" s="171" t="s">
        <v>1890</v>
      </c>
      <c r="T3893" s="173" t="s">
        <v>3439</v>
      </c>
      <c r="U3893" t="str">
        <f t="shared" si="240"/>
        <v>MARGAO-DAVARLI</v>
      </c>
      <c r="V3893" s="163">
        <v>0.69097222222222221</v>
      </c>
      <c r="AA3893" s="165" t="str">
        <f t="shared" si="241"/>
        <v/>
      </c>
      <c r="AB3893" t="str">
        <f t="shared" si="242"/>
        <v>MRG</v>
      </c>
      <c r="AC3893" t="str">
        <f t="shared" si="243"/>
        <v>GA09U-0575</v>
      </c>
      <c r="AD3893" t="str">
        <f>_xlfn.IFNA(VLOOKUP(PrivateSchedule[[#This Row],[ow]],RTARoutes[[StageCodes]:[RouteID]],6,FALSE), VLOOKUP(PrivateSchedule[[#This Row],[re]],RTARoutes[[StageCodes]:[RouteID]],6,FALSE))</f>
        <v>PVT178</v>
      </c>
      <c r="AE3893" t="str" cm="1">
        <f t="array" ref="AE3893">_xlfn.IFS( NOT(ISNA(VLOOKUP(PrivateSchedule[[#This Row],[ow]],RTARoutes[[StageCodes]:[RouteID]],6,FALSE))), "O",  NOT(ISNA(VLOOKUP(PrivateSchedule[[#This Row],[re]],RTARoutes[[StageCodes]:[RouteID]],6,FALSE))), "R")</f>
        <v>R</v>
      </c>
      <c r="AF3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94" spans="3:33">
      <c r="O3894" s="171" t="s">
        <v>3439</v>
      </c>
      <c r="T3894" s="173" t="s">
        <v>1890</v>
      </c>
      <c r="U3894" t="str">
        <f t="shared" si="240"/>
        <v>DAVARLI-MARGAO</v>
      </c>
      <c r="V3894" s="163">
        <v>0.71527777777777779</v>
      </c>
      <c r="AA3894" s="165" t="str">
        <f t="shared" si="241"/>
        <v/>
      </c>
      <c r="AB3894" t="str">
        <f t="shared" si="242"/>
        <v>MRG</v>
      </c>
      <c r="AC3894" t="str">
        <f t="shared" si="243"/>
        <v>GA09U-0575</v>
      </c>
      <c r="AD3894" t="str">
        <f>_xlfn.IFNA(VLOOKUP(PrivateSchedule[[#This Row],[ow]],RTARoutes[[StageCodes]:[RouteID]],6,FALSE), VLOOKUP(PrivateSchedule[[#This Row],[re]],RTARoutes[[StageCodes]:[RouteID]],6,FALSE))</f>
        <v>PVT178</v>
      </c>
      <c r="AE3894" t="str" cm="1">
        <f t="array" ref="AE3894">_xlfn.IFS( NOT(ISNA(VLOOKUP(PrivateSchedule[[#This Row],[ow]],RTARoutes[[StageCodes]:[RouteID]],6,FALSE))), "O",  NOT(ISNA(VLOOKUP(PrivateSchedule[[#This Row],[re]],RTARoutes[[StageCodes]:[RouteID]],6,FALSE))), "R")</f>
        <v>O</v>
      </c>
      <c r="AF3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95" spans="3:33">
      <c r="O3895" s="171" t="s">
        <v>1890</v>
      </c>
      <c r="T3895" s="173" t="s">
        <v>3439</v>
      </c>
      <c r="U3895" t="str">
        <f t="shared" si="240"/>
        <v>MARGAO-DAVARLI</v>
      </c>
      <c r="V3895" s="163">
        <v>0.74652777777777779</v>
      </c>
      <c r="AA3895" s="165" t="str">
        <f t="shared" si="241"/>
        <v/>
      </c>
      <c r="AB3895" t="str">
        <f t="shared" si="242"/>
        <v>MRG</v>
      </c>
      <c r="AC3895" t="str">
        <f t="shared" si="243"/>
        <v>GA09U-0575</v>
      </c>
      <c r="AD3895" t="str">
        <f>_xlfn.IFNA(VLOOKUP(PrivateSchedule[[#This Row],[ow]],RTARoutes[[StageCodes]:[RouteID]],6,FALSE), VLOOKUP(PrivateSchedule[[#This Row],[re]],RTARoutes[[StageCodes]:[RouteID]],6,FALSE))</f>
        <v>PVT178</v>
      </c>
      <c r="AE3895" t="str" cm="1">
        <f t="array" ref="AE3895">_xlfn.IFS( NOT(ISNA(VLOOKUP(PrivateSchedule[[#This Row],[ow]],RTARoutes[[StageCodes]:[RouteID]],6,FALSE))), "O",  NOT(ISNA(VLOOKUP(PrivateSchedule[[#This Row],[re]],RTARoutes[[StageCodes]:[RouteID]],6,FALSE))), "R")</f>
        <v>R</v>
      </c>
      <c r="AF3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96" spans="3:33">
      <c r="O3896" s="171" t="s">
        <v>3439</v>
      </c>
      <c r="T3896" s="173" t="s">
        <v>1890</v>
      </c>
      <c r="U3896" t="str">
        <f t="shared" si="240"/>
        <v>DAVARLI-MARGAO</v>
      </c>
      <c r="V3896" s="163">
        <v>0.77083333333333337</v>
      </c>
      <c r="AA3896" s="165" t="str">
        <f t="shared" si="241"/>
        <v/>
      </c>
      <c r="AB3896" t="str">
        <f t="shared" si="242"/>
        <v>MRG</v>
      </c>
      <c r="AC3896" t="str">
        <f t="shared" si="243"/>
        <v>GA09U-0575</v>
      </c>
      <c r="AD3896" t="str">
        <f>_xlfn.IFNA(VLOOKUP(PrivateSchedule[[#This Row],[ow]],RTARoutes[[StageCodes]:[RouteID]],6,FALSE), VLOOKUP(PrivateSchedule[[#This Row],[re]],RTARoutes[[StageCodes]:[RouteID]],6,FALSE))</f>
        <v>PVT178</v>
      </c>
      <c r="AE3896" t="str" cm="1">
        <f t="array" ref="AE3896">_xlfn.IFS( NOT(ISNA(VLOOKUP(PrivateSchedule[[#This Row],[ow]],RTARoutes[[StageCodes]:[RouteID]],6,FALSE))), "O",  NOT(ISNA(VLOOKUP(PrivateSchedule[[#This Row],[re]],RTARoutes[[StageCodes]:[RouteID]],6,FALSE))), "R")</f>
        <v>O</v>
      </c>
      <c r="AF3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97" spans="3:33">
      <c r="O3897" s="171" t="s">
        <v>1890</v>
      </c>
      <c r="T3897" s="173" t="s">
        <v>3439</v>
      </c>
      <c r="U3897" t="str">
        <f t="shared" si="240"/>
        <v>MARGAO-DAVARLI</v>
      </c>
      <c r="V3897" s="163">
        <v>0.80208333333333337</v>
      </c>
      <c r="AA3897" s="165" t="str">
        <f t="shared" si="241"/>
        <v/>
      </c>
      <c r="AB3897" t="str">
        <f t="shared" si="242"/>
        <v>MRG</v>
      </c>
      <c r="AC3897" t="str">
        <f t="shared" si="243"/>
        <v>GA09U-0575</v>
      </c>
      <c r="AD3897" t="str">
        <f>_xlfn.IFNA(VLOOKUP(PrivateSchedule[[#This Row],[ow]],RTARoutes[[StageCodes]:[RouteID]],6,FALSE), VLOOKUP(PrivateSchedule[[#This Row],[re]],RTARoutes[[StageCodes]:[RouteID]],6,FALSE))</f>
        <v>PVT178</v>
      </c>
      <c r="AE3897" t="str" cm="1">
        <f t="array" ref="AE3897">_xlfn.IFS( NOT(ISNA(VLOOKUP(PrivateSchedule[[#This Row],[ow]],RTARoutes[[StageCodes]:[RouteID]],6,FALSE))), "O",  NOT(ISNA(VLOOKUP(PrivateSchedule[[#This Row],[re]],RTARoutes[[StageCodes]:[RouteID]],6,FALSE))), "R")</f>
        <v>R</v>
      </c>
      <c r="AF3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898" spans="3:33">
      <c r="O3898" s="171" t="s">
        <v>3439</v>
      </c>
      <c r="T3898" s="173" t="s">
        <v>1890</v>
      </c>
      <c r="U3898" t="str">
        <f t="shared" si="240"/>
        <v>DAVARLI-MARGAO</v>
      </c>
      <c r="V3898" s="163">
        <v>0.82638888888888884</v>
      </c>
      <c r="AA3898" s="165" t="str">
        <f t="shared" si="241"/>
        <v/>
      </c>
      <c r="AB3898" t="str">
        <f t="shared" si="242"/>
        <v>MRG</v>
      </c>
      <c r="AC3898" t="str">
        <f t="shared" si="243"/>
        <v>GA09U-0575</v>
      </c>
      <c r="AD3898" t="str">
        <f>_xlfn.IFNA(VLOOKUP(PrivateSchedule[[#This Row],[ow]],RTARoutes[[StageCodes]:[RouteID]],6,FALSE), VLOOKUP(PrivateSchedule[[#This Row],[re]],RTARoutes[[StageCodes]:[RouteID]],6,FALSE))</f>
        <v>PVT178</v>
      </c>
      <c r="AE3898" t="str" cm="1">
        <f t="array" ref="AE3898">_xlfn.IFS( NOT(ISNA(VLOOKUP(PrivateSchedule[[#This Row],[ow]],RTARoutes[[StageCodes]:[RouteID]],6,FALSE))), "O",  NOT(ISNA(VLOOKUP(PrivateSchedule[[#This Row],[re]],RTARoutes[[StageCodes]:[RouteID]],6,FALSE))), "R")</f>
        <v>O</v>
      </c>
      <c r="AF3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899" spans="3:33">
      <c r="O3899" s="171" t="s">
        <v>1890</v>
      </c>
      <c r="T3899" s="173" t="s">
        <v>3439</v>
      </c>
      <c r="U3899" t="str">
        <f t="shared" si="240"/>
        <v>MARGAO-DAVARLI</v>
      </c>
      <c r="V3899" s="163">
        <v>0.85763888888888884</v>
      </c>
      <c r="AA3899" s="165" t="str">
        <f t="shared" si="241"/>
        <v/>
      </c>
      <c r="AB3899" t="str">
        <f t="shared" si="242"/>
        <v>MRG</v>
      </c>
      <c r="AC3899" t="str">
        <f t="shared" si="243"/>
        <v>GA09U-0575</v>
      </c>
      <c r="AD3899" t="str">
        <f>_xlfn.IFNA(VLOOKUP(PrivateSchedule[[#This Row],[ow]],RTARoutes[[StageCodes]:[RouteID]],6,FALSE), VLOOKUP(PrivateSchedule[[#This Row],[re]],RTARoutes[[StageCodes]:[RouteID]],6,FALSE))</f>
        <v>PVT178</v>
      </c>
      <c r="AE3899" t="str" cm="1">
        <f t="array" ref="AE3899">_xlfn.IFS( NOT(ISNA(VLOOKUP(PrivateSchedule[[#This Row],[ow]],RTARoutes[[StageCodes]:[RouteID]],6,FALSE))), "O",  NOT(ISNA(VLOOKUP(PrivateSchedule[[#This Row],[re]],RTARoutes[[StageCodes]:[RouteID]],6,FALSE))), "R")</f>
        <v>R</v>
      </c>
      <c r="AF3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00" spans="3:33">
      <c r="C3900" s="172" t="s">
        <v>4779</v>
      </c>
      <c r="F3900" s="177">
        <v>44646</v>
      </c>
      <c r="J3900" s="171" t="s">
        <v>4781</v>
      </c>
      <c r="L3900" s="172" t="s">
        <v>4743</v>
      </c>
      <c r="M3900" s="198">
        <v>16</v>
      </c>
      <c r="N3900" s="199">
        <v>6</v>
      </c>
      <c r="O3900" s="171" t="s">
        <v>3439</v>
      </c>
      <c r="T3900" s="173" t="s">
        <v>1890</v>
      </c>
      <c r="U3900" t="str">
        <f t="shared" si="240"/>
        <v>DAVARLI-MARGAO</v>
      </c>
      <c r="V3900" s="163">
        <v>0.27430555555555558</v>
      </c>
      <c r="AA3900" s="165" t="str">
        <f t="shared" si="241"/>
        <v/>
      </c>
      <c r="AB3900" t="str">
        <f t="shared" si="242"/>
        <v>MRG</v>
      </c>
      <c r="AC3900" t="str">
        <f t="shared" si="243"/>
        <v>GA09U-0575</v>
      </c>
      <c r="AD3900" t="str">
        <f>_xlfn.IFNA(VLOOKUP(PrivateSchedule[[#This Row],[ow]],RTARoutes[[StageCodes]:[RouteID]],6,FALSE), VLOOKUP(PrivateSchedule[[#This Row],[re]],RTARoutes[[StageCodes]:[RouteID]],6,FALSE))</f>
        <v>PVT178</v>
      </c>
      <c r="AE3900" t="str" cm="1">
        <f t="array" ref="AE3900">_xlfn.IFS( NOT(ISNA(VLOOKUP(PrivateSchedule[[#This Row],[ow]],RTARoutes[[StageCodes]:[RouteID]],6,FALSE))), "O",  NOT(ISNA(VLOOKUP(PrivateSchedule[[#This Row],[re]],RTARoutes[[StageCodes]:[RouteID]],6,FALSE))), "R")</f>
        <v>O</v>
      </c>
      <c r="AF3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01" spans="3:33">
      <c r="O3901" s="171" t="s">
        <v>1890</v>
      </c>
      <c r="T3901" s="173" t="s">
        <v>3439</v>
      </c>
      <c r="U3901" t="str">
        <f t="shared" si="240"/>
        <v>MARGAO-DAVARLI</v>
      </c>
      <c r="V3901" s="163">
        <v>0.30902777777777779</v>
      </c>
      <c r="AA3901" s="165" t="str">
        <f t="shared" si="241"/>
        <v/>
      </c>
      <c r="AB3901" t="str">
        <f t="shared" si="242"/>
        <v>MRG</v>
      </c>
      <c r="AC3901" t="str">
        <f t="shared" si="243"/>
        <v>GA09U-0575</v>
      </c>
      <c r="AD3901" t="str">
        <f>_xlfn.IFNA(VLOOKUP(PrivateSchedule[[#This Row],[ow]],RTARoutes[[StageCodes]:[RouteID]],6,FALSE), VLOOKUP(PrivateSchedule[[#This Row],[re]],RTARoutes[[StageCodes]:[RouteID]],6,FALSE))</f>
        <v>PVT178</v>
      </c>
      <c r="AE3901" t="str" cm="1">
        <f t="array" ref="AE3901">_xlfn.IFS( NOT(ISNA(VLOOKUP(PrivateSchedule[[#This Row],[ow]],RTARoutes[[StageCodes]:[RouteID]],6,FALSE))), "O",  NOT(ISNA(VLOOKUP(PrivateSchedule[[#This Row],[re]],RTARoutes[[StageCodes]:[RouteID]],6,FALSE))), "R")</f>
        <v>R</v>
      </c>
      <c r="AF3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02" spans="3:33">
      <c r="O3902" s="171" t="s">
        <v>3439</v>
      </c>
      <c r="T3902" s="173" t="s">
        <v>1890</v>
      </c>
      <c r="U3902" t="str">
        <f t="shared" si="240"/>
        <v>DAVARLI-MARGAO</v>
      </c>
      <c r="V3902" s="163">
        <v>0.3298611111111111</v>
      </c>
      <c r="AA3902" s="165" t="str">
        <f t="shared" si="241"/>
        <v/>
      </c>
      <c r="AB3902" t="str">
        <f t="shared" si="242"/>
        <v>MRG</v>
      </c>
      <c r="AC3902" t="str">
        <f t="shared" si="243"/>
        <v>GA09U-0575</v>
      </c>
      <c r="AD3902" t="str">
        <f>_xlfn.IFNA(VLOOKUP(PrivateSchedule[[#This Row],[ow]],RTARoutes[[StageCodes]:[RouteID]],6,FALSE), VLOOKUP(PrivateSchedule[[#This Row],[re]],RTARoutes[[StageCodes]:[RouteID]],6,FALSE))</f>
        <v>PVT178</v>
      </c>
      <c r="AE3902" t="str" cm="1">
        <f t="array" ref="AE3902">_xlfn.IFS( NOT(ISNA(VLOOKUP(PrivateSchedule[[#This Row],[ow]],RTARoutes[[StageCodes]:[RouteID]],6,FALSE))), "O",  NOT(ISNA(VLOOKUP(PrivateSchedule[[#This Row],[re]],RTARoutes[[StageCodes]:[RouteID]],6,FALSE))), "R")</f>
        <v>O</v>
      </c>
      <c r="AF3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03" spans="3:33">
      <c r="O3903" s="171" t="s">
        <v>1890</v>
      </c>
      <c r="T3903" s="173" t="s">
        <v>3439</v>
      </c>
      <c r="U3903" t="str">
        <f t="shared" si="240"/>
        <v>MARGAO-DAVARLI</v>
      </c>
      <c r="V3903" s="163">
        <v>0.3611111111111111</v>
      </c>
      <c r="AA3903" s="165" t="str">
        <f t="shared" si="241"/>
        <v/>
      </c>
      <c r="AB3903" t="str">
        <f t="shared" si="242"/>
        <v>MRG</v>
      </c>
      <c r="AC3903" t="str">
        <f t="shared" si="243"/>
        <v>GA09U-0575</v>
      </c>
      <c r="AD3903" t="str">
        <f>_xlfn.IFNA(VLOOKUP(PrivateSchedule[[#This Row],[ow]],RTARoutes[[StageCodes]:[RouteID]],6,FALSE), VLOOKUP(PrivateSchedule[[#This Row],[re]],RTARoutes[[StageCodes]:[RouteID]],6,FALSE))</f>
        <v>PVT178</v>
      </c>
      <c r="AE3903" t="str" cm="1">
        <f t="array" ref="AE3903">_xlfn.IFS( NOT(ISNA(VLOOKUP(PrivateSchedule[[#This Row],[ow]],RTARoutes[[StageCodes]:[RouteID]],6,FALSE))), "O",  NOT(ISNA(VLOOKUP(PrivateSchedule[[#This Row],[re]],RTARoutes[[StageCodes]:[RouteID]],6,FALSE))), "R")</f>
        <v>R</v>
      </c>
      <c r="AF3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04" spans="3:33">
      <c r="O3904" s="171" t="s">
        <v>3439</v>
      </c>
      <c r="T3904" s="173" t="s">
        <v>1890</v>
      </c>
      <c r="U3904" t="str">
        <f t="shared" si="240"/>
        <v>DAVARLI-MARGAO</v>
      </c>
      <c r="V3904" s="163">
        <v>0.38541666666666669</v>
      </c>
      <c r="AA3904" s="165" t="str">
        <f t="shared" si="241"/>
        <v/>
      </c>
      <c r="AB3904" t="str">
        <f t="shared" si="242"/>
        <v>MRG</v>
      </c>
      <c r="AC3904" t="str">
        <f t="shared" si="243"/>
        <v>GA09U-0575</v>
      </c>
      <c r="AD3904" t="str">
        <f>_xlfn.IFNA(VLOOKUP(PrivateSchedule[[#This Row],[ow]],RTARoutes[[StageCodes]:[RouteID]],6,FALSE), VLOOKUP(PrivateSchedule[[#This Row],[re]],RTARoutes[[StageCodes]:[RouteID]],6,FALSE))</f>
        <v>PVT178</v>
      </c>
      <c r="AE3904" t="str" cm="1">
        <f t="array" ref="AE3904">_xlfn.IFS( NOT(ISNA(VLOOKUP(PrivateSchedule[[#This Row],[ow]],RTARoutes[[StageCodes]:[RouteID]],6,FALSE))), "O",  NOT(ISNA(VLOOKUP(PrivateSchedule[[#This Row],[re]],RTARoutes[[StageCodes]:[RouteID]],6,FALSE))), "R")</f>
        <v>O</v>
      </c>
      <c r="AF3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05" spans="15:33">
      <c r="O3905" s="171" t="s">
        <v>1890</v>
      </c>
      <c r="T3905" s="173" t="s">
        <v>3439</v>
      </c>
      <c r="U3905" t="str">
        <f t="shared" si="240"/>
        <v>MARGAO-DAVARLI</v>
      </c>
      <c r="V3905" s="163">
        <v>0.41666666666666669</v>
      </c>
      <c r="AA3905" s="165" t="str">
        <f t="shared" si="241"/>
        <v/>
      </c>
      <c r="AB3905" t="str">
        <f t="shared" si="242"/>
        <v>MRG</v>
      </c>
      <c r="AC3905" t="str">
        <f t="shared" si="243"/>
        <v>GA09U-0575</v>
      </c>
      <c r="AD3905" t="str">
        <f>_xlfn.IFNA(VLOOKUP(PrivateSchedule[[#This Row],[ow]],RTARoutes[[StageCodes]:[RouteID]],6,FALSE), VLOOKUP(PrivateSchedule[[#This Row],[re]],RTARoutes[[StageCodes]:[RouteID]],6,FALSE))</f>
        <v>PVT178</v>
      </c>
      <c r="AE3905" t="str" cm="1">
        <f t="array" ref="AE3905">_xlfn.IFS( NOT(ISNA(VLOOKUP(PrivateSchedule[[#This Row],[ow]],RTARoutes[[StageCodes]:[RouteID]],6,FALSE))), "O",  NOT(ISNA(VLOOKUP(PrivateSchedule[[#This Row],[re]],RTARoutes[[StageCodes]:[RouteID]],6,FALSE))), "R")</f>
        <v>R</v>
      </c>
      <c r="AF3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06" spans="15:33">
      <c r="O3906" s="171" t="s">
        <v>3439</v>
      </c>
      <c r="T3906" s="173" t="s">
        <v>1890</v>
      </c>
      <c r="U3906" t="str">
        <f t="shared" si="240"/>
        <v>DAVARLI-MARGAO</v>
      </c>
      <c r="V3906" s="163">
        <v>0.44097222222222221</v>
      </c>
      <c r="AA3906" s="165" t="str">
        <f t="shared" si="241"/>
        <v/>
      </c>
      <c r="AB3906" t="str">
        <f t="shared" si="242"/>
        <v>MRG</v>
      </c>
      <c r="AC3906" t="str">
        <f t="shared" si="243"/>
        <v>GA09U-0575</v>
      </c>
      <c r="AD3906" t="str">
        <f>_xlfn.IFNA(VLOOKUP(PrivateSchedule[[#This Row],[ow]],RTARoutes[[StageCodes]:[RouteID]],6,FALSE), VLOOKUP(PrivateSchedule[[#This Row],[re]],RTARoutes[[StageCodes]:[RouteID]],6,FALSE))</f>
        <v>PVT178</v>
      </c>
      <c r="AE3906" t="str" cm="1">
        <f t="array" ref="AE3906">_xlfn.IFS( NOT(ISNA(VLOOKUP(PrivateSchedule[[#This Row],[ow]],RTARoutes[[StageCodes]:[RouteID]],6,FALSE))), "O",  NOT(ISNA(VLOOKUP(PrivateSchedule[[#This Row],[re]],RTARoutes[[StageCodes]:[RouteID]],6,FALSE))), "R")</f>
        <v>O</v>
      </c>
      <c r="AF3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07" spans="15:33">
      <c r="O3907" s="171" t="s">
        <v>1890</v>
      </c>
      <c r="T3907" s="173" t="s">
        <v>3439</v>
      </c>
      <c r="U3907" t="str">
        <f t="shared" ref="U3907:U3970" si="244">_xlfn.IFNA(VLOOKUP($O3907,Code2Loc,2,FALSE)
&amp; IF( OR( ISNA($P3907), LEN($P3907)=0), "",  "-" &amp; VLOOKUP($P3907,Code2Loc,2,FALSE))
&amp; IF( OR( ISNA($Q3907), LEN($Q3907)=0), "",  "-" &amp; VLOOKUP($Q3907,Code2Loc,2,FALSE))
&amp; IF( OR( ISNA($R3907), LEN($R3907)=0), "",  "-" &amp; VLOOKUP($R3907,Code2Loc,2,FALSE))
&amp; IF( OR( ISNA($S3907), LEN($S3907)=0), "",  "-" &amp; VLOOKUP($S3907,Code2Loc,2,FALSE))
&amp; IF( OR( ISNA($T3907), LEN($T3907)=0), "",  "-" &amp; VLOOKUP($T3907,Code2Loc,2,FALSE)),"")</f>
        <v>MARGAO-DAVARLI</v>
      </c>
      <c r="V3907" s="163">
        <v>0.47222222222222221</v>
      </c>
      <c r="AA3907" s="165" t="str">
        <f t="shared" ref="AA3907:AA3970" si="245">IF(ISBLANK($V3907), "", _xlfn.IFNA($V3907 + _xlfn.IFNA( VLOOKUP($O3907 &amp; IF(ISBLANK($P3907),"", "-" &amp; $P3907) &amp; IF(ISBLANK($Q3907),"", "-" &amp; $Q3907) &amp; IF(ISBLANK($R3907),"", "-" &amp; $R3907) &amp; IF(ISBLANK($S3907),"", "-" &amp; $S3907) &amp; IF(ISBLANK($T3907),"", "-" &amp; $T3907),TravelTime,8,FALSE), VLOOKUP($T3907 &amp; IF(ISBLANK($S3907),"", "-" &amp; $S3907) &amp; IF(ISBLANK($R3907),"", "-" &amp; $R3907) &amp; IF(ISBLANK($Q3907),"", "-" &amp; $Q3907) &amp; IF(ISBLANK($P3907),"", "-" &amp; $P3907) &amp; IF(ISBLANK($O3907),"", "-" &amp; $O3907),TravelTime,8,FALSE)) / 1440, ""))</f>
        <v/>
      </c>
      <c r="AB3907" t="str">
        <f t="shared" ref="AB3907:AB3970" si="246">IF(AND(LEN($A3907)&lt;&gt;0,LEN($A3907)&lt;&gt;0),$A3907,$AB3906)</f>
        <v>MRG</v>
      </c>
      <c r="AC3907" t="str">
        <f t="shared" ref="AC3907:AC3970" si="247">IF(AND(LEN($J3907)&lt;&gt;0,LEN($B3907)&lt;&gt;0),$J3907,$AC3906)</f>
        <v>GA09U-0575</v>
      </c>
      <c r="AD3907" t="str">
        <f>_xlfn.IFNA(VLOOKUP(PrivateSchedule[[#This Row],[ow]],RTARoutes[[StageCodes]:[RouteID]],6,FALSE), VLOOKUP(PrivateSchedule[[#This Row],[re]],RTARoutes[[StageCodes]:[RouteID]],6,FALSE))</f>
        <v>PVT178</v>
      </c>
      <c r="AE3907" t="str" cm="1">
        <f t="array" ref="AE3907">_xlfn.IFS( NOT(ISNA(VLOOKUP(PrivateSchedule[[#This Row],[ow]],RTARoutes[[StageCodes]:[RouteID]],6,FALSE))), "O",  NOT(ISNA(VLOOKUP(PrivateSchedule[[#This Row],[re]],RTARoutes[[StageCodes]:[RouteID]],6,FALSE))), "R")</f>
        <v>R</v>
      </c>
      <c r="AF3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08" spans="15:33">
      <c r="O3908" s="171" t="s">
        <v>3439</v>
      </c>
      <c r="T3908" s="173" t="s">
        <v>1890</v>
      </c>
      <c r="U3908" t="str">
        <f t="shared" si="244"/>
        <v>DAVARLI-MARGAO</v>
      </c>
      <c r="V3908" s="163">
        <v>0.49652777777777779</v>
      </c>
      <c r="AA3908" s="165" t="str">
        <f t="shared" si="245"/>
        <v/>
      </c>
      <c r="AB3908" t="str">
        <f t="shared" si="246"/>
        <v>MRG</v>
      </c>
      <c r="AC3908" t="str">
        <f t="shared" si="247"/>
        <v>GA09U-0575</v>
      </c>
      <c r="AD3908" t="str">
        <f>_xlfn.IFNA(VLOOKUP(PrivateSchedule[[#This Row],[ow]],RTARoutes[[StageCodes]:[RouteID]],6,FALSE), VLOOKUP(PrivateSchedule[[#This Row],[re]],RTARoutes[[StageCodes]:[RouteID]],6,FALSE))</f>
        <v>PVT178</v>
      </c>
      <c r="AE3908" t="str" cm="1">
        <f t="array" ref="AE3908">_xlfn.IFS( NOT(ISNA(VLOOKUP(PrivateSchedule[[#This Row],[ow]],RTARoutes[[StageCodes]:[RouteID]],6,FALSE))), "O",  NOT(ISNA(VLOOKUP(PrivateSchedule[[#This Row],[re]],RTARoutes[[StageCodes]:[RouteID]],6,FALSE))), "R")</f>
        <v>O</v>
      </c>
      <c r="AF3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09" spans="15:33">
      <c r="O3909" s="171" t="s">
        <v>1890</v>
      </c>
      <c r="T3909" s="173" t="s">
        <v>3439</v>
      </c>
      <c r="U3909" t="str">
        <f t="shared" si="244"/>
        <v>MARGAO-DAVARLI</v>
      </c>
      <c r="V3909" s="163">
        <v>0.52777777777777779</v>
      </c>
      <c r="AA3909" s="165" t="str">
        <f t="shared" si="245"/>
        <v/>
      </c>
      <c r="AB3909" t="str">
        <f t="shared" si="246"/>
        <v>MRG</v>
      </c>
      <c r="AC3909" t="str">
        <f t="shared" si="247"/>
        <v>GA09U-0575</v>
      </c>
      <c r="AD3909" t="str">
        <f>_xlfn.IFNA(VLOOKUP(PrivateSchedule[[#This Row],[ow]],RTARoutes[[StageCodes]:[RouteID]],6,FALSE), VLOOKUP(PrivateSchedule[[#This Row],[re]],RTARoutes[[StageCodes]:[RouteID]],6,FALSE))</f>
        <v>PVT178</v>
      </c>
      <c r="AE3909" t="str" cm="1">
        <f t="array" ref="AE3909">_xlfn.IFS( NOT(ISNA(VLOOKUP(PrivateSchedule[[#This Row],[ow]],RTARoutes[[StageCodes]:[RouteID]],6,FALSE))), "O",  NOT(ISNA(VLOOKUP(PrivateSchedule[[#This Row],[re]],RTARoutes[[StageCodes]:[RouteID]],6,FALSE))), "R")</f>
        <v>R</v>
      </c>
      <c r="AF3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10" spans="15:33">
      <c r="O3910" s="171" t="s">
        <v>3439</v>
      </c>
      <c r="T3910" s="173" t="s">
        <v>1890</v>
      </c>
      <c r="U3910" t="str">
        <f t="shared" si="244"/>
        <v>DAVARLI-MARGAO</v>
      </c>
      <c r="V3910" s="163">
        <v>0.55208333333333337</v>
      </c>
      <c r="AA3910" s="165" t="str">
        <f t="shared" si="245"/>
        <v/>
      </c>
      <c r="AB3910" t="str">
        <f t="shared" si="246"/>
        <v>MRG</v>
      </c>
      <c r="AC3910" t="str">
        <f t="shared" si="247"/>
        <v>GA09U-0575</v>
      </c>
      <c r="AD3910" t="str">
        <f>_xlfn.IFNA(VLOOKUP(PrivateSchedule[[#This Row],[ow]],RTARoutes[[StageCodes]:[RouteID]],6,FALSE), VLOOKUP(PrivateSchedule[[#This Row],[re]],RTARoutes[[StageCodes]:[RouteID]],6,FALSE))</f>
        <v>PVT178</v>
      </c>
      <c r="AE3910" t="str" cm="1">
        <f t="array" ref="AE3910">_xlfn.IFS( NOT(ISNA(VLOOKUP(PrivateSchedule[[#This Row],[ow]],RTARoutes[[StageCodes]:[RouteID]],6,FALSE))), "O",  NOT(ISNA(VLOOKUP(PrivateSchedule[[#This Row],[re]],RTARoutes[[StageCodes]:[RouteID]],6,FALSE))), "R")</f>
        <v>O</v>
      </c>
      <c r="AF3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11" spans="15:33">
      <c r="O3911" s="171" t="s">
        <v>1890</v>
      </c>
      <c r="T3911" s="173" t="s">
        <v>3439</v>
      </c>
      <c r="U3911" t="str">
        <f t="shared" si="244"/>
        <v>MARGAO-DAVARLI</v>
      </c>
      <c r="V3911" s="163">
        <v>0.58333333333333337</v>
      </c>
      <c r="AA3911" s="165" t="str">
        <f t="shared" si="245"/>
        <v/>
      </c>
      <c r="AB3911" t="str">
        <f t="shared" si="246"/>
        <v>MRG</v>
      </c>
      <c r="AC3911" t="str">
        <f t="shared" si="247"/>
        <v>GA09U-0575</v>
      </c>
      <c r="AD3911" t="str">
        <f>_xlfn.IFNA(VLOOKUP(PrivateSchedule[[#This Row],[ow]],RTARoutes[[StageCodes]:[RouteID]],6,FALSE), VLOOKUP(PrivateSchedule[[#This Row],[re]],RTARoutes[[StageCodes]:[RouteID]],6,FALSE))</f>
        <v>PVT178</v>
      </c>
      <c r="AE3911" t="str" cm="1">
        <f t="array" ref="AE3911">_xlfn.IFS( NOT(ISNA(VLOOKUP(PrivateSchedule[[#This Row],[ow]],RTARoutes[[StageCodes]:[RouteID]],6,FALSE))), "O",  NOT(ISNA(VLOOKUP(PrivateSchedule[[#This Row],[re]],RTARoutes[[StageCodes]:[RouteID]],6,FALSE))), "R")</f>
        <v>R</v>
      </c>
      <c r="AF3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12" spans="15:33">
      <c r="O3912" s="171" t="s">
        <v>3439</v>
      </c>
      <c r="T3912" s="173" t="s">
        <v>1890</v>
      </c>
      <c r="U3912" t="str">
        <f t="shared" si="244"/>
        <v>DAVARLI-MARGAO</v>
      </c>
      <c r="V3912" s="163">
        <v>0.60763888888888884</v>
      </c>
      <c r="AA3912" s="165" t="str">
        <f t="shared" si="245"/>
        <v/>
      </c>
      <c r="AB3912" t="str">
        <f t="shared" si="246"/>
        <v>MRG</v>
      </c>
      <c r="AC3912" t="str">
        <f t="shared" si="247"/>
        <v>GA09U-0575</v>
      </c>
      <c r="AD3912" t="str">
        <f>_xlfn.IFNA(VLOOKUP(PrivateSchedule[[#This Row],[ow]],RTARoutes[[StageCodes]:[RouteID]],6,FALSE), VLOOKUP(PrivateSchedule[[#This Row],[re]],RTARoutes[[StageCodes]:[RouteID]],6,FALSE))</f>
        <v>PVT178</v>
      </c>
      <c r="AE3912" t="str" cm="1">
        <f t="array" ref="AE3912">_xlfn.IFS( NOT(ISNA(VLOOKUP(PrivateSchedule[[#This Row],[ow]],RTARoutes[[StageCodes]:[RouteID]],6,FALSE))), "O",  NOT(ISNA(VLOOKUP(PrivateSchedule[[#This Row],[re]],RTARoutes[[StageCodes]:[RouteID]],6,FALSE))), "R")</f>
        <v>O</v>
      </c>
      <c r="AF3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13" spans="15:33">
      <c r="O3913" s="171" t="s">
        <v>1890</v>
      </c>
      <c r="T3913" s="173" t="s">
        <v>3439</v>
      </c>
      <c r="U3913" t="str">
        <f t="shared" si="244"/>
        <v>MARGAO-DAVARLI</v>
      </c>
      <c r="V3913" s="163">
        <v>0.63888888888888884</v>
      </c>
      <c r="AA3913" s="165" t="str">
        <f t="shared" si="245"/>
        <v/>
      </c>
      <c r="AB3913" t="str">
        <f t="shared" si="246"/>
        <v>MRG</v>
      </c>
      <c r="AC3913" t="str">
        <f t="shared" si="247"/>
        <v>GA09U-0575</v>
      </c>
      <c r="AD3913" t="str">
        <f>_xlfn.IFNA(VLOOKUP(PrivateSchedule[[#This Row],[ow]],RTARoutes[[StageCodes]:[RouteID]],6,FALSE), VLOOKUP(PrivateSchedule[[#This Row],[re]],RTARoutes[[StageCodes]:[RouteID]],6,FALSE))</f>
        <v>PVT178</v>
      </c>
      <c r="AE3913" t="str" cm="1">
        <f t="array" ref="AE3913">_xlfn.IFS( NOT(ISNA(VLOOKUP(PrivateSchedule[[#This Row],[ow]],RTARoutes[[StageCodes]:[RouteID]],6,FALSE))), "O",  NOT(ISNA(VLOOKUP(PrivateSchedule[[#This Row],[re]],RTARoutes[[StageCodes]:[RouteID]],6,FALSE))), "R")</f>
        <v>R</v>
      </c>
      <c r="AF3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14" spans="15:33">
      <c r="O3914" s="171" t="s">
        <v>3439</v>
      </c>
      <c r="T3914" s="173" t="s">
        <v>1890</v>
      </c>
      <c r="U3914" t="str">
        <f t="shared" si="244"/>
        <v>DAVARLI-MARGAO</v>
      </c>
      <c r="V3914" s="163">
        <v>0.66319444444444442</v>
      </c>
      <c r="AA3914" s="165" t="str">
        <f t="shared" si="245"/>
        <v/>
      </c>
      <c r="AB3914" t="str">
        <f t="shared" si="246"/>
        <v>MRG</v>
      </c>
      <c r="AC3914" t="str">
        <f t="shared" si="247"/>
        <v>GA09U-0575</v>
      </c>
      <c r="AD3914" t="str">
        <f>_xlfn.IFNA(VLOOKUP(PrivateSchedule[[#This Row],[ow]],RTARoutes[[StageCodes]:[RouteID]],6,FALSE), VLOOKUP(PrivateSchedule[[#This Row],[re]],RTARoutes[[StageCodes]:[RouteID]],6,FALSE))</f>
        <v>PVT178</v>
      </c>
      <c r="AE3914" t="str" cm="1">
        <f t="array" ref="AE3914">_xlfn.IFS( NOT(ISNA(VLOOKUP(PrivateSchedule[[#This Row],[ow]],RTARoutes[[StageCodes]:[RouteID]],6,FALSE))), "O",  NOT(ISNA(VLOOKUP(PrivateSchedule[[#This Row],[re]],RTARoutes[[StageCodes]:[RouteID]],6,FALSE))), "R")</f>
        <v>O</v>
      </c>
      <c r="AF3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15" spans="15:33">
      <c r="O3915" s="171" t="s">
        <v>1890</v>
      </c>
      <c r="T3915" s="173" t="s">
        <v>3439</v>
      </c>
      <c r="U3915" t="str">
        <f t="shared" si="244"/>
        <v>MARGAO-DAVARLI</v>
      </c>
      <c r="V3915" s="163">
        <v>0.69444444444444442</v>
      </c>
      <c r="AA3915" s="165" t="str">
        <f t="shared" si="245"/>
        <v/>
      </c>
      <c r="AB3915" t="str">
        <f t="shared" si="246"/>
        <v>MRG</v>
      </c>
      <c r="AC3915" t="str">
        <f t="shared" si="247"/>
        <v>GA09U-0575</v>
      </c>
      <c r="AD3915" t="str">
        <f>_xlfn.IFNA(VLOOKUP(PrivateSchedule[[#This Row],[ow]],RTARoutes[[StageCodes]:[RouteID]],6,FALSE), VLOOKUP(PrivateSchedule[[#This Row],[re]],RTARoutes[[StageCodes]:[RouteID]],6,FALSE))</f>
        <v>PVT178</v>
      </c>
      <c r="AE3915" t="str" cm="1">
        <f t="array" ref="AE3915">_xlfn.IFS( NOT(ISNA(VLOOKUP(PrivateSchedule[[#This Row],[ow]],RTARoutes[[StageCodes]:[RouteID]],6,FALSE))), "O",  NOT(ISNA(VLOOKUP(PrivateSchedule[[#This Row],[re]],RTARoutes[[StageCodes]:[RouteID]],6,FALSE))), "R")</f>
        <v>R</v>
      </c>
      <c r="AF3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16" spans="15:33">
      <c r="O3916" s="171" t="s">
        <v>3439</v>
      </c>
      <c r="T3916" s="173" t="s">
        <v>1890</v>
      </c>
      <c r="U3916" t="str">
        <f t="shared" si="244"/>
        <v>DAVARLI-MARGAO</v>
      </c>
      <c r="V3916" s="163">
        <v>0.71875</v>
      </c>
      <c r="AA3916" s="165" t="str">
        <f t="shared" si="245"/>
        <v/>
      </c>
      <c r="AB3916" t="str">
        <f t="shared" si="246"/>
        <v>MRG</v>
      </c>
      <c r="AC3916" t="str">
        <f t="shared" si="247"/>
        <v>GA09U-0575</v>
      </c>
      <c r="AD3916" t="str">
        <f>_xlfn.IFNA(VLOOKUP(PrivateSchedule[[#This Row],[ow]],RTARoutes[[StageCodes]:[RouteID]],6,FALSE), VLOOKUP(PrivateSchedule[[#This Row],[re]],RTARoutes[[StageCodes]:[RouteID]],6,FALSE))</f>
        <v>PVT178</v>
      </c>
      <c r="AE3916" t="str" cm="1">
        <f t="array" ref="AE3916">_xlfn.IFS( NOT(ISNA(VLOOKUP(PrivateSchedule[[#This Row],[ow]],RTARoutes[[StageCodes]:[RouteID]],6,FALSE))), "O",  NOT(ISNA(VLOOKUP(PrivateSchedule[[#This Row],[re]],RTARoutes[[StageCodes]:[RouteID]],6,FALSE))), "R")</f>
        <v>O</v>
      </c>
      <c r="AF3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17" spans="15:33">
      <c r="O3917" s="171" t="s">
        <v>1890</v>
      </c>
      <c r="T3917" s="173" t="s">
        <v>3439</v>
      </c>
      <c r="U3917" t="str">
        <f t="shared" si="244"/>
        <v>MARGAO-DAVARLI</v>
      </c>
      <c r="V3917" s="163">
        <v>0.75</v>
      </c>
      <c r="AA3917" s="165" t="str">
        <f t="shared" si="245"/>
        <v/>
      </c>
      <c r="AB3917" t="str">
        <f t="shared" si="246"/>
        <v>MRG</v>
      </c>
      <c r="AC3917" t="str">
        <f t="shared" si="247"/>
        <v>GA09U-0575</v>
      </c>
      <c r="AD3917" t="str">
        <f>_xlfn.IFNA(VLOOKUP(PrivateSchedule[[#This Row],[ow]],RTARoutes[[StageCodes]:[RouteID]],6,FALSE), VLOOKUP(PrivateSchedule[[#This Row],[re]],RTARoutes[[StageCodes]:[RouteID]],6,FALSE))</f>
        <v>PVT178</v>
      </c>
      <c r="AE3917" t="str" cm="1">
        <f t="array" ref="AE3917">_xlfn.IFS( NOT(ISNA(VLOOKUP(PrivateSchedule[[#This Row],[ow]],RTARoutes[[StageCodes]:[RouteID]],6,FALSE))), "O",  NOT(ISNA(VLOOKUP(PrivateSchedule[[#This Row],[re]],RTARoutes[[StageCodes]:[RouteID]],6,FALSE))), "R")</f>
        <v>R</v>
      </c>
      <c r="AF3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18" spans="15:33">
      <c r="O3918" s="171" t="s">
        <v>3439</v>
      </c>
      <c r="T3918" s="173" t="s">
        <v>1890</v>
      </c>
      <c r="U3918" t="str">
        <f t="shared" si="244"/>
        <v>DAVARLI-MARGAO</v>
      </c>
      <c r="V3918" s="163">
        <v>0.77430555555555558</v>
      </c>
      <c r="AA3918" s="165" t="str">
        <f t="shared" si="245"/>
        <v/>
      </c>
      <c r="AB3918" t="str">
        <f t="shared" si="246"/>
        <v>MRG</v>
      </c>
      <c r="AC3918" t="str">
        <f t="shared" si="247"/>
        <v>GA09U-0575</v>
      </c>
      <c r="AD3918" t="str">
        <f>_xlfn.IFNA(VLOOKUP(PrivateSchedule[[#This Row],[ow]],RTARoutes[[StageCodes]:[RouteID]],6,FALSE), VLOOKUP(PrivateSchedule[[#This Row],[re]],RTARoutes[[StageCodes]:[RouteID]],6,FALSE))</f>
        <v>PVT178</v>
      </c>
      <c r="AE3918" t="str" cm="1">
        <f t="array" ref="AE3918">_xlfn.IFS( NOT(ISNA(VLOOKUP(PrivateSchedule[[#This Row],[ow]],RTARoutes[[StageCodes]:[RouteID]],6,FALSE))), "O",  NOT(ISNA(VLOOKUP(PrivateSchedule[[#This Row],[re]],RTARoutes[[StageCodes]:[RouteID]],6,FALSE))), "R")</f>
        <v>O</v>
      </c>
      <c r="AF3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19" spans="15:33">
      <c r="O3919" s="171" t="s">
        <v>1890</v>
      </c>
      <c r="T3919" s="173" t="s">
        <v>3439</v>
      </c>
      <c r="U3919" t="str">
        <f t="shared" si="244"/>
        <v>MARGAO-DAVARLI</v>
      </c>
      <c r="V3919" s="163">
        <v>0.80555555555555558</v>
      </c>
      <c r="AA3919" s="165" t="str">
        <f t="shared" si="245"/>
        <v/>
      </c>
      <c r="AB3919" t="str">
        <f t="shared" si="246"/>
        <v>MRG</v>
      </c>
      <c r="AC3919" t="str">
        <f t="shared" si="247"/>
        <v>GA09U-0575</v>
      </c>
      <c r="AD3919" t="str">
        <f>_xlfn.IFNA(VLOOKUP(PrivateSchedule[[#This Row],[ow]],RTARoutes[[StageCodes]:[RouteID]],6,FALSE), VLOOKUP(PrivateSchedule[[#This Row],[re]],RTARoutes[[StageCodes]:[RouteID]],6,FALSE))</f>
        <v>PVT178</v>
      </c>
      <c r="AE3919" t="str" cm="1">
        <f t="array" ref="AE3919">_xlfn.IFS( NOT(ISNA(VLOOKUP(PrivateSchedule[[#This Row],[ow]],RTARoutes[[StageCodes]:[RouteID]],6,FALSE))), "O",  NOT(ISNA(VLOOKUP(PrivateSchedule[[#This Row],[re]],RTARoutes[[StageCodes]:[RouteID]],6,FALSE))), "R")</f>
        <v>R</v>
      </c>
      <c r="AF3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20" spans="15:33">
      <c r="O3920" s="171" t="s">
        <v>3439</v>
      </c>
      <c r="T3920" s="173" t="s">
        <v>1890</v>
      </c>
      <c r="U3920" t="str">
        <f t="shared" si="244"/>
        <v>DAVARLI-MARGAO</v>
      </c>
      <c r="V3920" s="163">
        <v>0.82986111111111116</v>
      </c>
      <c r="AA3920" s="165" t="str">
        <f t="shared" si="245"/>
        <v/>
      </c>
      <c r="AB3920" t="str">
        <f t="shared" si="246"/>
        <v>MRG</v>
      </c>
      <c r="AC3920" t="str">
        <f t="shared" si="247"/>
        <v>GA09U-0575</v>
      </c>
      <c r="AD3920" t="str">
        <f>_xlfn.IFNA(VLOOKUP(PrivateSchedule[[#This Row],[ow]],RTARoutes[[StageCodes]:[RouteID]],6,FALSE), VLOOKUP(PrivateSchedule[[#This Row],[re]],RTARoutes[[StageCodes]:[RouteID]],6,FALSE))</f>
        <v>PVT178</v>
      </c>
      <c r="AE3920" t="str" cm="1">
        <f t="array" ref="AE3920">_xlfn.IFS( NOT(ISNA(VLOOKUP(PrivateSchedule[[#This Row],[ow]],RTARoutes[[StageCodes]:[RouteID]],6,FALSE))), "O",  NOT(ISNA(VLOOKUP(PrivateSchedule[[#This Row],[re]],RTARoutes[[StageCodes]:[RouteID]],6,FALSE))), "R")</f>
        <v>O</v>
      </c>
      <c r="AF3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21" spans="3:33">
      <c r="O3921" s="171" t="s">
        <v>1890</v>
      </c>
      <c r="T3921" s="173" t="s">
        <v>3439</v>
      </c>
      <c r="U3921" t="str">
        <f t="shared" si="244"/>
        <v>MARGAO-DAVARLI</v>
      </c>
      <c r="V3921" s="163">
        <v>0.86111111111111116</v>
      </c>
      <c r="AA3921" s="165" t="str">
        <f t="shared" si="245"/>
        <v/>
      </c>
      <c r="AB3921" t="str">
        <f t="shared" si="246"/>
        <v>MRG</v>
      </c>
      <c r="AC3921" t="str">
        <f t="shared" si="247"/>
        <v>GA09U-0575</v>
      </c>
      <c r="AD3921" t="str">
        <f>_xlfn.IFNA(VLOOKUP(PrivateSchedule[[#This Row],[ow]],RTARoutes[[StageCodes]:[RouteID]],6,FALSE), VLOOKUP(PrivateSchedule[[#This Row],[re]],RTARoutes[[StageCodes]:[RouteID]],6,FALSE))</f>
        <v>PVT178</v>
      </c>
      <c r="AE3921" t="str" cm="1">
        <f t="array" ref="AE3921">_xlfn.IFS( NOT(ISNA(VLOOKUP(PrivateSchedule[[#This Row],[ow]],RTARoutes[[StageCodes]:[RouteID]],6,FALSE))), "O",  NOT(ISNA(VLOOKUP(PrivateSchedule[[#This Row],[re]],RTARoutes[[StageCodes]:[RouteID]],6,FALSE))), "R")</f>
        <v>R</v>
      </c>
      <c r="AF3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22" spans="3:33">
      <c r="C3922" s="172" t="s">
        <v>4779</v>
      </c>
      <c r="J3922" s="171" t="s">
        <v>4782</v>
      </c>
      <c r="O3922" s="171" t="s">
        <v>3439</v>
      </c>
      <c r="T3922" s="173" t="s">
        <v>1890</v>
      </c>
      <c r="U3922" t="str">
        <f t="shared" si="244"/>
        <v>DAVARLI-MARGAO</v>
      </c>
      <c r="V3922" s="163">
        <v>0.27777777777777779</v>
      </c>
      <c r="AA3922" s="165" t="str">
        <f t="shared" si="245"/>
        <v/>
      </c>
      <c r="AB3922" t="str">
        <f t="shared" si="246"/>
        <v>MRG</v>
      </c>
      <c r="AC3922" t="str">
        <f t="shared" si="247"/>
        <v>GA09U-0575</v>
      </c>
      <c r="AD3922" t="str">
        <f>_xlfn.IFNA(VLOOKUP(PrivateSchedule[[#This Row],[ow]],RTARoutes[[StageCodes]:[RouteID]],6,FALSE), VLOOKUP(PrivateSchedule[[#This Row],[re]],RTARoutes[[StageCodes]:[RouteID]],6,FALSE))</f>
        <v>PVT178</v>
      </c>
      <c r="AE3922" t="str" cm="1">
        <f t="array" ref="AE3922">_xlfn.IFS( NOT(ISNA(VLOOKUP(PrivateSchedule[[#This Row],[ow]],RTARoutes[[StageCodes]:[RouteID]],6,FALSE))), "O",  NOT(ISNA(VLOOKUP(PrivateSchedule[[#This Row],[re]],RTARoutes[[StageCodes]:[RouteID]],6,FALSE))), "R")</f>
        <v>O</v>
      </c>
      <c r="AF3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23" spans="3:33">
      <c r="O3923" s="171" t="s">
        <v>1890</v>
      </c>
      <c r="T3923" s="173" t="s">
        <v>3439</v>
      </c>
      <c r="U3923" t="str">
        <f t="shared" si="244"/>
        <v>MARGAO-DAVARLI</v>
      </c>
      <c r="V3923" s="163">
        <v>0.30902777777777779</v>
      </c>
      <c r="AA3923" s="165" t="str">
        <f t="shared" si="245"/>
        <v/>
      </c>
      <c r="AB3923" t="str">
        <f t="shared" si="246"/>
        <v>MRG</v>
      </c>
      <c r="AC3923" t="str">
        <f t="shared" si="247"/>
        <v>GA09U-0575</v>
      </c>
      <c r="AD3923" t="str">
        <f>_xlfn.IFNA(VLOOKUP(PrivateSchedule[[#This Row],[ow]],RTARoutes[[StageCodes]:[RouteID]],6,FALSE), VLOOKUP(PrivateSchedule[[#This Row],[re]],RTARoutes[[StageCodes]:[RouteID]],6,FALSE))</f>
        <v>PVT178</v>
      </c>
      <c r="AE3923" t="str" cm="1">
        <f t="array" ref="AE3923">_xlfn.IFS( NOT(ISNA(VLOOKUP(PrivateSchedule[[#This Row],[ow]],RTARoutes[[StageCodes]:[RouteID]],6,FALSE))), "O",  NOT(ISNA(VLOOKUP(PrivateSchedule[[#This Row],[re]],RTARoutes[[StageCodes]:[RouteID]],6,FALSE))), "R")</f>
        <v>R</v>
      </c>
      <c r="AF3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24" spans="3:33">
      <c r="O3924" s="171" t="s">
        <v>3439</v>
      </c>
      <c r="T3924" s="173" t="s">
        <v>1890</v>
      </c>
      <c r="U3924" t="str">
        <f t="shared" si="244"/>
        <v>DAVARLI-MARGAO</v>
      </c>
      <c r="V3924" s="163">
        <v>0.33333333333333331</v>
      </c>
      <c r="AA3924" s="165" t="str">
        <f t="shared" si="245"/>
        <v/>
      </c>
      <c r="AB3924" t="str">
        <f t="shared" si="246"/>
        <v>MRG</v>
      </c>
      <c r="AC3924" t="str">
        <f t="shared" si="247"/>
        <v>GA09U-0575</v>
      </c>
      <c r="AD3924" t="str">
        <f>_xlfn.IFNA(VLOOKUP(PrivateSchedule[[#This Row],[ow]],RTARoutes[[StageCodes]:[RouteID]],6,FALSE), VLOOKUP(PrivateSchedule[[#This Row],[re]],RTARoutes[[StageCodes]:[RouteID]],6,FALSE))</f>
        <v>PVT178</v>
      </c>
      <c r="AE3924" t="str" cm="1">
        <f t="array" ref="AE3924">_xlfn.IFS( NOT(ISNA(VLOOKUP(PrivateSchedule[[#This Row],[ow]],RTARoutes[[StageCodes]:[RouteID]],6,FALSE))), "O",  NOT(ISNA(VLOOKUP(PrivateSchedule[[#This Row],[re]],RTARoutes[[StageCodes]:[RouteID]],6,FALSE))), "R")</f>
        <v>O</v>
      </c>
      <c r="AF3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25" spans="3:33">
      <c r="O3925" s="171" t="s">
        <v>1890</v>
      </c>
      <c r="T3925" s="173" t="s">
        <v>3439</v>
      </c>
      <c r="U3925" t="str">
        <f t="shared" si="244"/>
        <v>MARGAO-DAVARLI</v>
      </c>
      <c r="V3925" s="163">
        <v>0.36458333333333331</v>
      </c>
      <c r="AA3925" s="165" t="str">
        <f t="shared" si="245"/>
        <v/>
      </c>
      <c r="AB3925" t="str">
        <f t="shared" si="246"/>
        <v>MRG</v>
      </c>
      <c r="AC3925" t="str">
        <f t="shared" si="247"/>
        <v>GA09U-0575</v>
      </c>
      <c r="AD3925" t="str">
        <f>_xlfn.IFNA(VLOOKUP(PrivateSchedule[[#This Row],[ow]],RTARoutes[[StageCodes]:[RouteID]],6,FALSE), VLOOKUP(PrivateSchedule[[#This Row],[re]],RTARoutes[[StageCodes]:[RouteID]],6,FALSE))</f>
        <v>PVT178</v>
      </c>
      <c r="AE3925" t="str" cm="1">
        <f t="array" ref="AE3925">_xlfn.IFS( NOT(ISNA(VLOOKUP(PrivateSchedule[[#This Row],[ow]],RTARoutes[[StageCodes]:[RouteID]],6,FALSE))), "O",  NOT(ISNA(VLOOKUP(PrivateSchedule[[#This Row],[re]],RTARoutes[[StageCodes]:[RouteID]],6,FALSE))), "R")</f>
        <v>R</v>
      </c>
      <c r="AF3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26" spans="3:33">
      <c r="O3926" s="171" t="s">
        <v>3439</v>
      </c>
      <c r="T3926" s="173" t="s">
        <v>1890</v>
      </c>
      <c r="U3926" t="str">
        <f t="shared" si="244"/>
        <v>DAVARLI-MARGAO</v>
      </c>
      <c r="V3926" s="163">
        <v>0.3888888888888889</v>
      </c>
      <c r="AA3926" s="165" t="str">
        <f t="shared" si="245"/>
        <v/>
      </c>
      <c r="AB3926" t="str">
        <f t="shared" si="246"/>
        <v>MRG</v>
      </c>
      <c r="AC3926" t="str">
        <f t="shared" si="247"/>
        <v>GA09U-0575</v>
      </c>
      <c r="AD3926" t="str">
        <f>_xlfn.IFNA(VLOOKUP(PrivateSchedule[[#This Row],[ow]],RTARoutes[[StageCodes]:[RouteID]],6,FALSE), VLOOKUP(PrivateSchedule[[#This Row],[re]],RTARoutes[[StageCodes]:[RouteID]],6,FALSE))</f>
        <v>PVT178</v>
      </c>
      <c r="AE3926" t="str" cm="1">
        <f t="array" ref="AE3926">_xlfn.IFS( NOT(ISNA(VLOOKUP(PrivateSchedule[[#This Row],[ow]],RTARoutes[[StageCodes]:[RouteID]],6,FALSE))), "O",  NOT(ISNA(VLOOKUP(PrivateSchedule[[#This Row],[re]],RTARoutes[[StageCodes]:[RouteID]],6,FALSE))), "R")</f>
        <v>O</v>
      </c>
      <c r="AF3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27" spans="3:33">
      <c r="O3927" s="171" t="s">
        <v>1890</v>
      </c>
      <c r="T3927" s="173" t="s">
        <v>3439</v>
      </c>
      <c r="U3927" t="str">
        <f t="shared" si="244"/>
        <v>MARGAO-DAVARLI</v>
      </c>
      <c r="V3927" s="163">
        <v>0.4201388888888889</v>
      </c>
      <c r="AA3927" s="165" t="str">
        <f t="shared" si="245"/>
        <v/>
      </c>
      <c r="AB3927" t="str">
        <f t="shared" si="246"/>
        <v>MRG</v>
      </c>
      <c r="AC3927" t="str">
        <f t="shared" si="247"/>
        <v>GA09U-0575</v>
      </c>
      <c r="AD3927" t="str">
        <f>_xlfn.IFNA(VLOOKUP(PrivateSchedule[[#This Row],[ow]],RTARoutes[[StageCodes]:[RouteID]],6,FALSE), VLOOKUP(PrivateSchedule[[#This Row],[re]],RTARoutes[[StageCodes]:[RouteID]],6,FALSE))</f>
        <v>PVT178</v>
      </c>
      <c r="AE3927" t="str" cm="1">
        <f t="array" ref="AE3927">_xlfn.IFS( NOT(ISNA(VLOOKUP(PrivateSchedule[[#This Row],[ow]],RTARoutes[[StageCodes]:[RouteID]],6,FALSE))), "O",  NOT(ISNA(VLOOKUP(PrivateSchedule[[#This Row],[re]],RTARoutes[[StageCodes]:[RouteID]],6,FALSE))), "R")</f>
        <v>R</v>
      </c>
      <c r="AF3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28" spans="3:33">
      <c r="O3928" s="171" t="s">
        <v>3439</v>
      </c>
      <c r="T3928" s="173" t="s">
        <v>1890</v>
      </c>
      <c r="U3928" t="str">
        <f t="shared" si="244"/>
        <v>DAVARLI-MARGAO</v>
      </c>
      <c r="V3928" s="163">
        <v>0.44444444444444442</v>
      </c>
      <c r="AA3928" s="165" t="str">
        <f t="shared" si="245"/>
        <v/>
      </c>
      <c r="AB3928" t="str">
        <f t="shared" si="246"/>
        <v>MRG</v>
      </c>
      <c r="AC3928" t="str">
        <f t="shared" si="247"/>
        <v>GA09U-0575</v>
      </c>
      <c r="AD3928" t="str">
        <f>_xlfn.IFNA(VLOOKUP(PrivateSchedule[[#This Row],[ow]],RTARoutes[[StageCodes]:[RouteID]],6,FALSE), VLOOKUP(PrivateSchedule[[#This Row],[re]],RTARoutes[[StageCodes]:[RouteID]],6,FALSE))</f>
        <v>PVT178</v>
      </c>
      <c r="AE3928" t="str" cm="1">
        <f t="array" ref="AE3928">_xlfn.IFS( NOT(ISNA(VLOOKUP(PrivateSchedule[[#This Row],[ow]],RTARoutes[[StageCodes]:[RouteID]],6,FALSE))), "O",  NOT(ISNA(VLOOKUP(PrivateSchedule[[#This Row],[re]],RTARoutes[[StageCodes]:[RouteID]],6,FALSE))), "R")</f>
        <v>O</v>
      </c>
      <c r="AF3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29" spans="3:33">
      <c r="O3929" s="171" t="s">
        <v>1890</v>
      </c>
      <c r="T3929" s="173" t="s">
        <v>3439</v>
      </c>
      <c r="U3929" t="str">
        <f t="shared" si="244"/>
        <v>MARGAO-DAVARLI</v>
      </c>
      <c r="V3929" s="163">
        <v>0.47569444444444442</v>
      </c>
      <c r="AA3929" s="165" t="str">
        <f t="shared" si="245"/>
        <v/>
      </c>
      <c r="AB3929" t="str">
        <f t="shared" si="246"/>
        <v>MRG</v>
      </c>
      <c r="AC3929" t="str">
        <f t="shared" si="247"/>
        <v>GA09U-0575</v>
      </c>
      <c r="AD3929" t="str">
        <f>_xlfn.IFNA(VLOOKUP(PrivateSchedule[[#This Row],[ow]],RTARoutes[[StageCodes]:[RouteID]],6,FALSE), VLOOKUP(PrivateSchedule[[#This Row],[re]],RTARoutes[[StageCodes]:[RouteID]],6,FALSE))</f>
        <v>PVT178</v>
      </c>
      <c r="AE3929" t="str" cm="1">
        <f t="array" ref="AE3929">_xlfn.IFS( NOT(ISNA(VLOOKUP(PrivateSchedule[[#This Row],[ow]],RTARoutes[[StageCodes]:[RouteID]],6,FALSE))), "O",  NOT(ISNA(VLOOKUP(PrivateSchedule[[#This Row],[re]],RTARoutes[[StageCodes]:[RouteID]],6,FALSE))), "R")</f>
        <v>R</v>
      </c>
      <c r="AF3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30" spans="3:33">
      <c r="O3930" s="171" t="s">
        <v>3439</v>
      </c>
      <c r="T3930" s="173" t="s">
        <v>1890</v>
      </c>
      <c r="U3930" t="str">
        <f t="shared" si="244"/>
        <v>DAVARLI-MARGAO</v>
      </c>
      <c r="V3930" s="163">
        <v>0.5</v>
      </c>
      <c r="AA3930" s="165" t="str">
        <f t="shared" si="245"/>
        <v/>
      </c>
      <c r="AB3930" t="str">
        <f t="shared" si="246"/>
        <v>MRG</v>
      </c>
      <c r="AC3930" t="str">
        <f t="shared" si="247"/>
        <v>GA09U-0575</v>
      </c>
      <c r="AD3930" t="str">
        <f>_xlfn.IFNA(VLOOKUP(PrivateSchedule[[#This Row],[ow]],RTARoutes[[StageCodes]:[RouteID]],6,FALSE), VLOOKUP(PrivateSchedule[[#This Row],[re]],RTARoutes[[StageCodes]:[RouteID]],6,FALSE))</f>
        <v>PVT178</v>
      </c>
      <c r="AE3930" t="str" cm="1">
        <f t="array" ref="AE3930">_xlfn.IFS( NOT(ISNA(VLOOKUP(PrivateSchedule[[#This Row],[ow]],RTARoutes[[StageCodes]:[RouteID]],6,FALSE))), "O",  NOT(ISNA(VLOOKUP(PrivateSchedule[[#This Row],[re]],RTARoutes[[StageCodes]:[RouteID]],6,FALSE))), "R")</f>
        <v>O</v>
      </c>
      <c r="AF3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31" spans="3:33">
      <c r="O3931" s="171" t="s">
        <v>1890</v>
      </c>
      <c r="T3931" s="173" t="s">
        <v>3439</v>
      </c>
      <c r="U3931" t="str">
        <f t="shared" si="244"/>
        <v>MARGAO-DAVARLI</v>
      </c>
      <c r="V3931" s="163">
        <v>0.53125</v>
      </c>
      <c r="AA3931" s="165" t="str">
        <f t="shared" si="245"/>
        <v/>
      </c>
      <c r="AB3931" t="str">
        <f t="shared" si="246"/>
        <v>MRG</v>
      </c>
      <c r="AC3931" t="str">
        <f t="shared" si="247"/>
        <v>GA09U-0575</v>
      </c>
      <c r="AD3931" t="str">
        <f>_xlfn.IFNA(VLOOKUP(PrivateSchedule[[#This Row],[ow]],RTARoutes[[StageCodes]:[RouteID]],6,FALSE), VLOOKUP(PrivateSchedule[[#This Row],[re]],RTARoutes[[StageCodes]:[RouteID]],6,FALSE))</f>
        <v>PVT178</v>
      </c>
      <c r="AE3931" t="str" cm="1">
        <f t="array" ref="AE3931">_xlfn.IFS( NOT(ISNA(VLOOKUP(PrivateSchedule[[#This Row],[ow]],RTARoutes[[StageCodes]:[RouteID]],6,FALSE))), "O",  NOT(ISNA(VLOOKUP(PrivateSchedule[[#This Row],[re]],RTARoutes[[StageCodes]:[RouteID]],6,FALSE))), "R")</f>
        <v>R</v>
      </c>
      <c r="AF3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32" spans="3:33">
      <c r="O3932" s="171" t="s">
        <v>3439</v>
      </c>
      <c r="T3932" s="173" t="s">
        <v>1890</v>
      </c>
      <c r="U3932" t="str">
        <f t="shared" si="244"/>
        <v>DAVARLI-MARGAO</v>
      </c>
      <c r="V3932" s="163">
        <v>0.55555555555555558</v>
      </c>
      <c r="AA3932" s="165" t="str">
        <f t="shared" si="245"/>
        <v/>
      </c>
      <c r="AB3932" t="str">
        <f t="shared" si="246"/>
        <v>MRG</v>
      </c>
      <c r="AC3932" t="str">
        <f t="shared" si="247"/>
        <v>GA09U-0575</v>
      </c>
      <c r="AD3932" t="str">
        <f>_xlfn.IFNA(VLOOKUP(PrivateSchedule[[#This Row],[ow]],RTARoutes[[StageCodes]:[RouteID]],6,FALSE), VLOOKUP(PrivateSchedule[[#This Row],[re]],RTARoutes[[StageCodes]:[RouteID]],6,FALSE))</f>
        <v>PVT178</v>
      </c>
      <c r="AE3932" t="str" cm="1">
        <f t="array" ref="AE3932">_xlfn.IFS( NOT(ISNA(VLOOKUP(PrivateSchedule[[#This Row],[ow]],RTARoutes[[StageCodes]:[RouteID]],6,FALSE))), "O",  NOT(ISNA(VLOOKUP(PrivateSchedule[[#This Row],[re]],RTARoutes[[StageCodes]:[RouteID]],6,FALSE))), "R")</f>
        <v>O</v>
      </c>
      <c r="AF3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33" spans="3:33">
      <c r="O3933" s="171" t="s">
        <v>1890</v>
      </c>
      <c r="T3933" s="173" t="s">
        <v>3439</v>
      </c>
      <c r="U3933" t="str">
        <f t="shared" si="244"/>
        <v>MARGAO-DAVARLI</v>
      </c>
      <c r="V3933" s="163">
        <v>0.58680555555555558</v>
      </c>
      <c r="AA3933" s="165" t="str">
        <f t="shared" si="245"/>
        <v/>
      </c>
      <c r="AB3933" t="str">
        <f t="shared" si="246"/>
        <v>MRG</v>
      </c>
      <c r="AC3933" t="str">
        <f t="shared" si="247"/>
        <v>GA09U-0575</v>
      </c>
      <c r="AD3933" t="str">
        <f>_xlfn.IFNA(VLOOKUP(PrivateSchedule[[#This Row],[ow]],RTARoutes[[StageCodes]:[RouteID]],6,FALSE), VLOOKUP(PrivateSchedule[[#This Row],[re]],RTARoutes[[StageCodes]:[RouteID]],6,FALSE))</f>
        <v>PVT178</v>
      </c>
      <c r="AE3933" t="str" cm="1">
        <f t="array" ref="AE3933">_xlfn.IFS( NOT(ISNA(VLOOKUP(PrivateSchedule[[#This Row],[ow]],RTARoutes[[StageCodes]:[RouteID]],6,FALSE))), "O",  NOT(ISNA(VLOOKUP(PrivateSchedule[[#This Row],[re]],RTARoutes[[StageCodes]:[RouteID]],6,FALSE))), "R")</f>
        <v>R</v>
      </c>
      <c r="AF3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34" spans="3:33">
      <c r="O3934" s="171" t="s">
        <v>3439</v>
      </c>
      <c r="T3934" s="173" t="s">
        <v>1890</v>
      </c>
      <c r="U3934" t="str">
        <f t="shared" si="244"/>
        <v>DAVARLI-MARGAO</v>
      </c>
      <c r="V3934" s="163">
        <v>0.61111111111111116</v>
      </c>
      <c r="AA3934" s="165" t="str">
        <f t="shared" si="245"/>
        <v/>
      </c>
      <c r="AB3934" t="str">
        <f t="shared" si="246"/>
        <v>MRG</v>
      </c>
      <c r="AC3934" t="str">
        <f t="shared" si="247"/>
        <v>GA09U-0575</v>
      </c>
      <c r="AD3934" t="str">
        <f>_xlfn.IFNA(VLOOKUP(PrivateSchedule[[#This Row],[ow]],RTARoutes[[StageCodes]:[RouteID]],6,FALSE), VLOOKUP(PrivateSchedule[[#This Row],[re]],RTARoutes[[StageCodes]:[RouteID]],6,FALSE))</f>
        <v>PVT178</v>
      </c>
      <c r="AE3934" t="str" cm="1">
        <f t="array" ref="AE3934">_xlfn.IFS( NOT(ISNA(VLOOKUP(PrivateSchedule[[#This Row],[ow]],RTARoutes[[StageCodes]:[RouteID]],6,FALSE))), "O",  NOT(ISNA(VLOOKUP(PrivateSchedule[[#This Row],[re]],RTARoutes[[StageCodes]:[RouteID]],6,FALSE))), "R")</f>
        <v>O</v>
      </c>
      <c r="AF3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35" spans="3:33">
      <c r="O3935" s="171" t="s">
        <v>1890</v>
      </c>
      <c r="T3935" s="173" t="s">
        <v>3439</v>
      </c>
      <c r="U3935" t="str">
        <f t="shared" si="244"/>
        <v>MARGAO-DAVARLI</v>
      </c>
      <c r="V3935" s="163">
        <v>0.64236111111111116</v>
      </c>
      <c r="AA3935" s="165" t="str">
        <f t="shared" si="245"/>
        <v/>
      </c>
      <c r="AB3935" t="str">
        <f t="shared" si="246"/>
        <v>MRG</v>
      </c>
      <c r="AC3935" t="str">
        <f t="shared" si="247"/>
        <v>GA09U-0575</v>
      </c>
      <c r="AD3935" t="str">
        <f>_xlfn.IFNA(VLOOKUP(PrivateSchedule[[#This Row],[ow]],RTARoutes[[StageCodes]:[RouteID]],6,FALSE), VLOOKUP(PrivateSchedule[[#This Row],[re]],RTARoutes[[StageCodes]:[RouteID]],6,FALSE))</f>
        <v>PVT178</v>
      </c>
      <c r="AE3935" t="str" cm="1">
        <f t="array" ref="AE3935">_xlfn.IFS( NOT(ISNA(VLOOKUP(PrivateSchedule[[#This Row],[ow]],RTARoutes[[StageCodes]:[RouteID]],6,FALSE))), "O",  NOT(ISNA(VLOOKUP(PrivateSchedule[[#This Row],[re]],RTARoutes[[StageCodes]:[RouteID]],6,FALSE))), "R")</f>
        <v>R</v>
      </c>
      <c r="AF3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36" spans="3:33">
      <c r="O3936" s="171" t="s">
        <v>3439</v>
      </c>
      <c r="T3936" s="173" t="s">
        <v>1890</v>
      </c>
      <c r="U3936" t="str">
        <f t="shared" si="244"/>
        <v>DAVARLI-MARGAO</v>
      </c>
      <c r="V3936" s="163">
        <v>0.66666666666666663</v>
      </c>
      <c r="AA3936" s="165" t="str">
        <f t="shared" si="245"/>
        <v/>
      </c>
      <c r="AB3936" t="str">
        <f t="shared" si="246"/>
        <v>MRG</v>
      </c>
      <c r="AC3936" t="str">
        <f t="shared" si="247"/>
        <v>GA09U-0575</v>
      </c>
      <c r="AD3936" t="str">
        <f>_xlfn.IFNA(VLOOKUP(PrivateSchedule[[#This Row],[ow]],RTARoutes[[StageCodes]:[RouteID]],6,FALSE), VLOOKUP(PrivateSchedule[[#This Row],[re]],RTARoutes[[StageCodes]:[RouteID]],6,FALSE))</f>
        <v>PVT178</v>
      </c>
      <c r="AE3936" t="str" cm="1">
        <f t="array" ref="AE3936">_xlfn.IFS( NOT(ISNA(VLOOKUP(PrivateSchedule[[#This Row],[ow]],RTARoutes[[StageCodes]:[RouteID]],6,FALSE))), "O",  NOT(ISNA(VLOOKUP(PrivateSchedule[[#This Row],[re]],RTARoutes[[StageCodes]:[RouteID]],6,FALSE))), "R")</f>
        <v>O</v>
      </c>
      <c r="AF3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37" spans="3:33">
      <c r="O3937" s="171" t="s">
        <v>1890</v>
      </c>
      <c r="T3937" s="173" t="s">
        <v>3439</v>
      </c>
      <c r="U3937" t="str">
        <f t="shared" si="244"/>
        <v>MARGAO-DAVARLI</v>
      </c>
      <c r="V3937" s="163">
        <v>0.69791666666666663</v>
      </c>
      <c r="AA3937" s="165" t="str">
        <f t="shared" si="245"/>
        <v/>
      </c>
      <c r="AB3937" t="str">
        <f t="shared" si="246"/>
        <v>MRG</v>
      </c>
      <c r="AC3937" t="str">
        <f t="shared" si="247"/>
        <v>GA09U-0575</v>
      </c>
      <c r="AD3937" t="str">
        <f>_xlfn.IFNA(VLOOKUP(PrivateSchedule[[#This Row],[ow]],RTARoutes[[StageCodes]:[RouteID]],6,FALSE), VLOOKUP(PrivateSchedule[[#This Row],[re]],RTARoutes[[StageCodes]:[RouteID]],6,FALSE))</f>
        <v>PVT178</v>
      </c>
      <c r="AE3937" t="str" cm="1">
        <f t="array" ref="AE3937">_xlfn.IFS( NOT(ISNA(VLOOKUP(PrivateSchedule[[#This Row],[ow]],RTARoutes[[StageCodes]:[RouteID]],6,FALSE))), "O",  NOT(ISNA(VLOOKUP(PrivateSchedule[[#This Row],[re]],RTARoutes[[StageCodes]:[RouteID]],6,FALSE))), "R")</f>
        <v>R</v>
      </c>
      <c r="AF3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38" spans="3:33">
      <c r="O3938" s="171" t="s">
        <v>3439</v>
      </c>
      <c r="T3938" s="173" t="s">
        <v>1890</v>
      </c>
      <c r="U3938" t="str">
        <f t="shared" si="244"/>
        <v>DAVARLI-MARGAO</v>
      </c>
      <c r="V3938" s="163">
        <v>0.72222222222222221</v>
      </c>
      <c r="AA3938" s="165" t="str">
        <f t="shared" si="245"/>
        <v/>
      </c>
      <c r="AB3938" t="str">
        <f t="shared" si="246"/>
        <v>MRG</v>
      </c>
      <c r="AC3938" t="str">
        <f t="shared" si="247"/>
        <v>GA09U-0575</v>
      </c>
      <c r="AD3938" t="str">
        <f>_xlfn.IFNA(VLOOKUP(PrivateSchedule[[#This Row],[ow]],RTARoutes[[StageCodes]:[RouteID]],6,FALSE), VLOOKUP(PrivateSchedule[[#This Row],[re]],RTARoutes[[StageCodes]:[RouteID]],6,FALSE))</f>
        <v>PVT178</v>
      </c>
      <c r="AE3938" t="str" cm="1">
        <f t="array" ref="AE3938">_xlfn.IFS( NOT(ISNA(VLOOKUP(PrivateSchedule[[#This Row],[ow]],RTARoutes[[StageCodes]:[RouteID]],6,FALSE))), "O",  NOT(ISNA(VLOOKUP(PrivateSchedule[[#This Row],[re]],RTARoutes[[StageCodes]:[RouteID]],6,FALSE))), "R")</f>
        <v>O</v>
      </c>
      <c r="AF3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39" spans="3:33">
      <c r="O3939" s="171" t="s">
        <v>1890</v>
      </c>
      <c r="T3939" s="173" t="s">
        <v>3439</v>
      </c>
      <c r="U3939" t="str">
        <f t="shared" si="244"/>
        <v>MARGAO-DAVARLI</v>
      </c>
      <c r="V3939" s="163">
        <v>0.75347222222222221</v>
      </c>
      <c r="AA3939" s="165" t="str">
        <f t="shared" si="245"/>
        <v/>
      </c>
      <c r="AB3939" t="str">
        <f t="shared" si="246"/>
        <v>MRG</v>
      </c>
      <c r="AC3939" t="str">
        <f t="shared" si="247"/>
        <v>GA09U-0575</v>
      </c>
      <c r="AD3939" t="str">
        <f>_xlfn.IFNA(VLOOKUP(PrivateSchedule[[#This Row],[ow]],RTARoutes[[StageCodes]:[RouteID]],6,FALSE), VLOOKUP(PrivateSchedule[[#This Row],[re]],RTARoutes[[StageCodes]:[RouteID]],6,FALSE))</f>
        <v>PVT178</v>
      </c>
      <c r="AE3939" t="str" cm="1">
        <f t="array" ref="AE3939">_xlfn.IFS( NOT(ISNA(VLOOKUP(PrivateSchedule[[#This Row],[ow]],RTARoutes[[StageCodes]:[RouteID]],6,FALSE))), "O",  NOT(ISNA(VLOOKUP(PrivateSchedule[[#This Row],[re]],RTARoutes[[StageCodes]:[RouteID]],6,FALSE))), "R")</f>
        <v>R</v>
      </c>
      <c r="AF3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40" spans="3:33">
      <c r="O3940" s="171" t="s">
        <v>3439</v>
      </c>
      <c r="T3940" s="173" t="s">
        <v>1890</v>
      </c>
      <c r="U3940" t="str">
        <f t="shared" si="244"/>
        <v>DAVARLI-MARGAO</v>
      </c>
      <c r="V3940" s="163">
        <v>0.77777777777777779</v>
      </c>
      <c r="AA3940" s="165" t="str">
        <f t="shared" si="245"/>
        <v/>
      </c>
      <c r="AB3940" t="str">
        <f t="shared" si="246"/>
        <v>MRG</v>
      </c>
      <c r="AC3940" t="str">
        <f t="shared" si="247"/>
        <v>GA09U-0575</v>
      </c>
      <c r="AD3940" t="str">
        <f>_xlfn.IFNA(VLOOKUP(PrivateSchedule[[#This Row],[ow]],RTARoutes[[StageCodes]:[RouteID]],6,FALSE), VLOOKUP(PrivateSchedule[[#This Row],[re]],RTARoutes[[StageCodes]:[RouteID]],6,FALSE))</f>
        <v>PVT178</v>
      </c>
      <c r="AE3940" t="str" cm="1">
        <f t="array" ref="AE3940">_xlfn.IFS( NOT(ISNA(VLOOKUP(PrivateSchedule[[#This Row],[ow]],RTARoutes[[StageCodes]:[RouteID]],6,FALSE))), "O",  NOT(ISNA(VLOOKUP(PrivateSchedule[[#This Row],[re]],RTARoutes[[StageCodes]:[RouteID]],6,FALSE))), "R")</f>
        <v>O</v>
      </c>
      <c r="AF3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41" spans="3:33">
      <c r="O3941" s="171" t="s">
        <v>1890</v>
      </c>
      <c r="T3941" s="173" t="s">
        <v>3439</v>
      </c>
      <c r="U3941" t="str">
        <f t="shared" si="244"/>
        <v>MARGAO-DAVARLI</v>
      </c>
      <c r="V3941" s="163">
        <v>0.80902777777777779</v>
      </c>
      <c r="AA3941" s="165" t="str">
        <f t="shared" si="245"/>
        <v/>
      </c>
      <c r="AB3941" t="str">
        <f t="shared" si="246"/>
        <v>MRG</v>
      </c>
      <c r="AC3941" t="str">
        <f t="shared" si="247"/>
        <v>GA09U-0575</v>
      </c>
      <c r="AD3941" t="str">
        <f>_xlfn.IFNA(VLOOKUP(PrivateSchedule[[#This Row],[ow]],RTARoutes[[StageCodes]:[RouteID]],6,FALSE), VLOOKUP(PrivateSchedule[[#This Row],[re]],RTARoutes[[StageCodes]:[RouteID]],6,FALSE))</f>
        <v>PVT178</v>
      </c>
      <c r="AE3941" t="str" cm="1">
        <f t="array" ref="AE3941">_xlfn.IFS( NOT(ISNA(VLOOKUP(PrivateSchedule[[#This Row],[ow]],RTARoutes[[StageCodes]:[RouteID]],6,FALSE))), "O",  NOT(ISNA(VLOOKUP(PrivateSchedule[[#This Row],[re]],RTARoutes[[StageCodes]:[RouteID]],6,FALSE))), "R")</f>
        <v>R</v>
      </c>
      <c r="AF3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42" spans="3:33">
      <c r="O3942" s="171" t="s">
        <v>3439</v>
      </c>
      <c r="T3942" s="173" t="s">
        <v>1890</v>
      </c>
      <c r="U3942" t="str">
        <f t="shared" si="244"/>
        <v>DAVARLI-MARGAO</v>
      </c>
      <c r="V3942" s="163">
        <v>0.83333333333333337</v>
      </c>
      <c r="AA3942" s="165" t="str">
        <f t="shared" si="245"/>
        <v/>
      </c>
      <c r="AB3942" t="str">
        <f t="shared" si="246"/>
        <v>MRG</v>
      </c>
      <c r="AC3942" t="str">
        <f t="shared" si="247"/>
        <v>GA09U-0575</v>
      </c>
      <c r="AD3942" t="str">
        <f>_xlfn.IFNA(VLOOKUP(PrivateSchedule[[#This Row],[ow]],RTARoutes[[StageCodes]:[RouteID]],6,FALSE), VLOOKUP(PrivateSchedule[[#This Row],[re]],RTARoutes[[StageCodes]:[RouteID]],6,FALSE))</f>
        <v>PVT178</v>
      </c>
      <c r="AE3942" t="str" cm="1">
        <f t="array" ref="AE3942">_xlfn.IFS( NOT(ISNA(VLOOKUP(PrivateSchedule[[#This Row],[ow]],RTARoutes[[StageCodes]:[RouteID]],6,FALSE))), "O",  NOT(ISNA(VLOOKUP(PrivateSchedule[[#This Row],[re]],RTARoutes[[StageCodes]:[RouteID]],6,FALSE))), "R")</f>
        <v>O</v>
      </c>
      <c r="AF3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43" spans="3:33">
      <c r="O3943" s="171" t="s">
        <v>1890</v>
      </c>
      <c r="T3943" s="173" t="s">
        <v>3439</v>
      </c>
      <c r="U3943" t="str">
        <f t="shared" si="244"/>
        <v>MARGAO-DAVARLI</v>
      </c>
      <c r="V3943" s="163">
        <v>0.86458333333333337</v>
      </c>
      <c r="AA3943" s="165" t="str">
        <f t="shared" si="245"/>
        <v/>
      </c>
      <c r="AB3943" t="str">
        <f t="shared" si="246"/>
        <v>MRG</v>
      </c>
      <c r="AC3943" t="str">
        <f t="shared" si="247"/>
        <v>GA09U-0575</v>
      </c>
      <c r="AD3943" t="str">
        <f>_xlfn.IFNA(VLOOKUP(PrivateSchedule[[#This Row],[ow]],RTARoutes[[StageCodes]:[RouteID]],6,FALSE), VLOOKUP(PrivateSchedule[[#This Row],[re]],RTARoutes[[StageCodes]:[RouteID]],6,FALSE))</f>
        <v>PVT178</v>
      </c>
      <c r="AE3943" t="str" cm="1">
        <f t="array" ref="AE3943">_xlfn.IFS( NOT(ISNA(VLOOKUP(PrivateSchedule[[#This Row],[ow]],RTARoutes[[StageCodes]:[RouteID]],6,FALSE))), "O",  NOT(ISNA(VLOOKUP(PrivateSchedule[[#This Row],[re]],RTARoutes[[StageCodes]:[RouteID]],6,FALSE))), "R")</f>
        <v>R</v>
      </c>
      <c r="AF3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44" spans="3:33">
      <c r="C3944" s="172" t="s">
        <v>4779</v>
      </c>
      <c r="F3944" s="177">
        <v>42674</v>
      </c>
      <c r="J3944" s="171" t="s">
        <v>4783</v>
      </c>
      <c r="L3944" s="172" t="s">
        <v>4751</v>
      </c>
      <c r="M3944" s="198">
        <v>13</v>
      </c>
      <c r="N3944" s="199">
        <v>5</v>
      </c>
      <c r="O3944" s="171" t="s">
        <v>3439</v>
      </c>
      <c r="T3944" s="173" t="s">
        <v>1890</v>
      </c>
      <c r="U3944" t="str">
        <f t="shared" si="244"/>
        <v>DAVARLI-MARGAO</v>
      </c>
      <c r="V3944" s="163">
        <v>0.28125</v>
      </c>
      <c r="AA3944" s="165" t="str">
        <f t="shared" si="245"/>
        <v/>
      </c>
      <c r="AB3944" t="str">
        <f t="shared" si="246"/>
        <v>MRG</v>
      </c>
      <c r="AC3944" t="str">
        <f t="shared" si="247"/>
        <v>GA09U-0575</v>
      </c>
      <c r="AD3944" t="str">
        <f>_xlfn.IFNA(VLOOKUP(PrivateSchedule[[#This Row],[ow]],RTARoutes[[StageCodes]:[RouteID]],6,FALSE), VLOOKUP(PrivateSchedule[[#This Row],[re]],RTARoutes[[StageCodes]:[RouteID]],6,FALSE))</f>
        <v>PVT178</v>
      </c>
      <c r="AE3944" t="str" cm="1">
        <f t="array" ref="AE3944">_xlfn.IFS( NOT(ISNA(VLOOKUP(PrivateSchedule[[#This Row],[ow]],RTARoutes[[StageCodes]:[RouteID]],6,FALSE))), "O",  NOT(ISNA(VLOOKUP(PrivateSchedule[[#This Row],[re]],RTARoutes[[StageCodes]:[RouteID]],6,FALSE))), "R")</f>
        <v>O</v>
      </c>
      <c r="AF3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45" spans="3:33">
      <c r="O3945" s="171" t="s">
        <v>1890</v>
      </c>
      <c r="T3945" s="173" t="s">
        <v>3439</v>
      </c>
      <c r="U3945" t="str">
        <f t="shared" si="244"/>
        <v>MARGAO-DAVARLI</v>
      </c>
      <c r="V3945" s="163">
        <v>0.3125</v>
      </c>
      <c r="AA3945" s="165" t="str">
        <f t="shared" si="245"/>
        <v/>
      </c>
      <c r="AB3945" t="str">
        <f t="shared" si="246"/>
        <v>MRG</v>
      </c>
      <c r="AC3945" t="str">
        <f t="shared" si="247"/>
        <v>GA09U-0575</v>
      </c>
      <c r="AD3945" t="str">
        <f>_xlfn.IFNA(VLOOKUP(PrivateSchedule[[#This Row],[ow]],RTARoutes[[StageCodes]:[RouteID]],6,FALSE), VLOOKUP(PrivateSchedule[[#This Row],[re]],RTARoutes[[StageCodes]:[RouteID]],6,FALSE))</f>
        <v>PVT178</v>
      </c>
      <c r="AE3945" t="str" cm="1">
        <f t="array" ref="AE3945">_xlfn.IFS( NOT(ISNA(VLOOKUP(PrivateSchedule[[#This Row],[ow]],RTARoutes[[StageCodes]:[RouteID]],6,FALSE))), "O",  NOT(ISNA(VLOOKUP(PrivateSchedule[[#This Row],[re]],RTARoutes[[StageCodes]:[RouteID]],6,FALSE))), "R")</f>
        <v>R</v>
      </c>
      <c r="AF3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46" spans="3:33">
      <c r="O3946" s="171" t="s">
        <v>3439</v>
      </c>
      <c r="T3946" s="173" t="s">
        <v>1890</v>
      </c>
      <c r="U3946" t="str">
        <f t="shared" si="244"/>
        <v>DAVARLI-MARGAO</v>
      </c>
      <c r="V3946" s="163">
        <v>0.33680555555555558</v>
      </c>
      <c r="AA3946" s="165" t="str">
        <f t="shared" si="245"/>
        <v/>
      </c>
      <c r="AB3946" t="str">
        <f t="shared" si="246"/>
        <v>MRG</v>
      </c>
      <c r="AC3946" t="str">
        <f t="shared" si="247"/>
        <v>GA09U-0575</v>
      </c>
      <c r="AD3946" t="str">
        <f>_xlfn.IFNA(VLOOKUP(PrivateSchedule[[#This Row],[ow]],RTARoutes[[StageCodes]:[RouteID]],6,FALSE), VLOOKUP(PrivateSchedule[[#This Row],[re]],RTARoutes[[StageCodes]:[RouteID]],6,FALSE))</f>
        <v>PVT178</v>
      </c>
      <c r="AE3946" t="str" cm="1">
        <f t="array" ref="AE3946">_xlfn.IFS( NOT(ISNA(VLOOKUP(PrivateSchedule[[#This Row],[ow]],RTARoutes[[StageCodes]:[RouteID]],6,FALSE))), "O",  NOT(ISNA(VLOOKUP(PrivateSchedule[[#This Row],[re]],RTARoutes[[StageCodes]:[RouteID]],6,FALSE))), "R")</f>
        <v>O</v>
      </c>
      <c r="AF3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47" spans="3:33">
      <c r="O3947" s="171" t="s">
        <v>1890</v>
      </c>
      <c r="T3947" s="173" t="s">
        <v>3439</v>
      </c>
      <c r="U3947" t="str">
        <f t="shared" si="244"/>
        <v>MARGAO-DAVARLI</v>
      </c>
      <c r="V3947" s="163">
        <v>0.36805555555555558</v>
      </c>
      <c r="AA3947" s="165" t="str">
        <f t="shared" si="245"/>
        <v/>
      </c>
      <c r="AB3947" t="str">
        <f t="shared" si="246"/>
        <v>MRG</v>
      </c>
      <c r="AC3947" t="str">
        <f t="shared" si="247"/>
        <v>GA09U-0575</v>
      </c>
      <c r="AD3947" t="str">
        <f>_xlfn.IFNA(VLOOKUP(PrivateSchedule[[#This Row],[ow]],RTARoutes[[StageCodes]:[RouteID]],6,FALSE), VLOOKUP(PrivateSchedule[[#This Row],[re]],RTARoutes[[StageCodes]:[RouteID]],6,FALSE))</f>
        <v>PVT178</v>
      </c>
      <c r="AE3947" t="str" cm="1">
        <f t="array" ref="AE3947">_xlfn.IFS( NOT(ISNA(VLOOKUP(PrivateSchedule[[#This Row],[ow]],RTARoutes[[StageCodes]:[RouteID]],6,FALSE))), "O",  NOT(ISNA(VLOOKUP(PrivateSchedule[[#This Row],[re]],RTARoutes[[StageCodes]:[RouteID]],6,FALSE))), "R")</f>
        <v>R</v>
      </c>
      <c r="AF3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48" spans="3:33">
      <c r="O3948" s="171" t="s">
        <v>3439</v>
      </c>
      <c r="T3948" s="173" t="s">
        <v>1890</v>
      </c>
      <c r="U3948" t="str">
        <f t="shared" si="244"/>
        <v>DAVARLI-MARGAO</v>
      </c>
      <c r="V3948" s="163">
        <v>0.3923611111111111</v>
      </c>
      <c r="AA3948" s="165" t="str">
        <f t="shared" si="245"/>
        <v/>
      </c>
      <c r="AB3948" t="str">
        <f t="shared" si="246"/>
        <v>MRG</v>
      </c>
      <c r="AC3948" t="str">
        <f t="shared" si="247"/>
        <v>GA09U-0575</v>
      </c>
      <c r="AD3948" t="str">
        <f>_xlfn.IFNA(VLOOKUP(PrivateSchedule[[#This Row],[ow]],RTARoutes[[StageCodes]:[RouteID]],6,FALSE), VLOOKUP(PrivateSchedule[[#This Row],[re]],RTARoutes[[StageCodes]:[RouteID]],6,FALSE))</f>
        <v>PVT178</v>
      </c>
      <c r="AE3948" t="str" cm="1">
        <f t="array" ref="AE3948">_xlfn.IFS( NOT(ISNA(VLOOKUP(PrivateSchedule[[#This Row],[ow]],RTARoutes[[StageCodes]:[RouteID]],6,FALSE))), "O",  NOT(ISNA(VLOOKUP(PrivateSchedule[[#This Row],[re]],RTARoutes[[StageCodes]:[RouteID]],6,FALSE))), "R")</f>
        <v>O</v>
      </c>
      <c r="AF3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49" spans="3:33">
      <c r="O3949" s="171" t="s">
        <v>1890</v>
      </c>
      <c r="T3949" s="173" t="s">
        <v>3439</v>
      </c>
      <c r="U3949" t="str">
        <f t="shared" si="244"/>
        <v>MARGAO-DAVARLI</v>
      </c>
      <c r="V3949" s="163">
        <v>0.4236111111111111</v>
      </c>
      <c r="AA3949" s="165" t="str">
        <f t="shared" si="245"/>
        <v/>
      </c>
      <c r="AB3949" t="str">
        <f t="shared" si="246"/>
        <v>MRG</v>
      </c>
      <c r="AC3949" t="str">
        <f t="shared" si="247"/>
        <v>GA09U-0575</v>
      </c>
      <c r="AD3949" t="str">
        <f>_xlfn.IFNA(VLOOKUP(PrivateSchedule[[#This Row],[ow]],RTARoutes[[StageCodes]:[RouteID]],6,FALSE), VLOOKUP(PrivateSchedule[[#This Row],[re]],RTARoutes[[StageCodes]:[RouteID]],6,FALSE))</f>
        <v>PVT178</v>
      </c>
      <c r="AE3949" t="str" cm="1">
        <f t="array" ref="AE3949">_xlfn.IFS( NOT(ISNA(VLOOKUP(PrivateSchedule[[#This Row],[ow]],RTARoutes[[StageCodes]:[RouteID]],6,FALSE))), "O",  NOT(ISNA(VLOOKUP(PrivateSchedule[[#This Row],[re]],RTARoutes[[StageCodes]:[RouteID]],6,FALSE))), "R")</f>
        <v>R</v>
      </c>
      <c r="AF3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50" spans="3:33">
      <c r="O3950" s="171" t="s">
        <v>3439</v>
      </c>
      <c r="T3950" s="173" t="s">
        <v>1890</v>
      </c>
      <c r="U3950" t="str">
        <f t="shared" si="244"/>
        <v>DAVARLI-MARGAO</v>
      </c>
      <c r="V3950" s="163">
        <v>0.44791666666666669</v>
      </c>
      <c r="AA3950" s="165" t="str">
        <f t="shared" si="245"/>
        <v/>
      </c>
      <c r="AB3950" t="str">
        <f t="shared" si="246"/>
        <v>MRG</v>
      </c>
      <c r="AC3950" t="str">
        <f t="shared" si="247"/>
        <v>GA09U-0575</v>
      </c>
      <c r="AD3950" t="str">
        <f>_xlfn.IFNA(VLOOKUP(PrivateSchedule[[#This Row],[ow]],RTARoutes[[StageCodes]:[RouteID]],6,FALSE), VLOOKUP(PrivateSchedule[[#This Row],[re]],RTARoutes[[StageCodes]:[RouteID]],6,FALSE))</f>
        <v>PVT178</v>
      </c>
      <c r="AE3950" t="str" cm="1">
        <f t="array" ref="AE3950">_xlfn.IFS( NOT(ISNA(VLOOKUP(PrivateSchedule[[#This Row],[ow]],RTARoutes[[StageCodes]:[RouteID]],6,FALSE))), "O",  NOT(ISNA(VLOOKUP(PrivateSchedule[[#This Row],[re]],RTARoutes[[StageCodes]:[RouteID]],6,FALSE))), "R")</f>
        <v>O</v>
      </c>
      <c r="AF3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51" spans="3:33">
      <c r="O3951" s="171" t="s">
        <v>1890</v>
      </c>
      <c r="T3951" s="173" t="s">
        <v>3439</v>
      </c>
      <c r="U3951" t="str">
        <f t="shared" si="244"/>
        <v>MARGAO-DAVARLI</v>
      </c>
      <c r="V3951" s="163">
        <v>0.47916666666666669</v>
      </c>
      <c r="AA3951" s="165" t="str">
        <f t="shared" si="245"/>
        <v/>
      </c>
      <c r="AB3951" t="str">
        <f t="shared" si="246"/>
        <v>MRG</v>
      </c>
      <c r="AC3951" t="str">
        <f t="shared" si="247"/>
        <v>GA09U-0575</v>
      </c>
      <c r="AD3951" t="str">
        <f>_xlfn.IFNA(VLOOKUP(PrivateSchedule[[#This Row],[ow]],RTARoutes[[StageCodes]:[RouteID]],6,FALSE), VLOOKUP(PrivateSchedule[[#This Row],[re]],RTARoutes[[StageCodes]:[RouteID]],6,FALSE))</f>
        <v>PVT178</v>
      </c>
      <c r="AE3951" t="str" cm="1">
        <f t="array" ref="AE3951">_xlfn.IFS( NOT(ISNA(VLOOKUP(PrivateSchedule[[#This Row],[ow]],RTARoutes[[StageCodes]:[RouteID]],6,FALSE))), "O",  NOT(ISNA(VLOOKUP(PrivateSchedule[[#This Row],[re]],RTARoutes[[StageCodes]:[RouteID]],6,FALSE))), "R")</f>
        <v>R</v>
      </c>
      <c r="AF3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52" spans="3:33">
      <c r="O3952" s="171" t="s">
        <v>3439</v>
      </c>
      <c r="T3952" s="173" t="s">
        <v>1890</v>
      </c>
      <c r="U3952" t="str">
        <f t="shared" si="244"/>
        <v>DAVARLI-MARGAO</v>
      </c>
      <c r="V3952" s="163">
        <v>0.50347222222222221</v>
      </c>
      <c r="AA3952" s="165" t="str">
        <f t="shared" si="245"/>
        <v/>
      </c>
      <c r="AB3952" t="str">
        <f t="shared" si="246"/>
        <v>MRG</v>
      </c>
      <c r="AC3952" t="str">
        <f t="shared" si="247"/>
        <v>GA09U-0575</v>
      </c>
      <c r="AD3952" t="str">
        <f>_xlfn.IFNA(VLOOKUP(PrivateSchedule[[#This Row],[ow]],RTARoutes[[StageCodes]:[RouteID]],6,FALSE), VLOOKUP(PrivateSchedule[[#This Row],[re]],RTARoutes[[StageCodes]:[RouteID]],6,FALSE))</f>
        <v>PVT178</v>
      </c>
      <c r="AE3952" t="str" cm="1">
        <f t="array" ref="AE3952">_xlfn.IFS( NOT(ISNA(VLOOKUP(PrivateSchedule[[#This Row],[ow]],RTARoutes[[StageCodes]:[RouteID]],6,FALSE))), "O",  NOT(ISNA(VLOOKUP(PrivateSchedule[[#This Row],[re]],RTARoutes[[StageCodes]:[RouteID]],6,FALSE))), "R")</f>
        <v>O</v>
      </c>
      <c r="AF3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53" spans="3:33">
      <c r="O3953" s="171" t="s">
        <v>1890</v>
      </c>
      <c r="T3953" s="173" t="s">
        <v>3439</v>
      </c>
      <c r="U3953" t="str">
        <f t="shared" si="244"/>
        <v>MARGAO-DAVARLI</v>
      </c>
      <c r="V3953" s="163">
        <v>0.53472222222222221</v>
      </c>
      <c r="AA3953" s="165" t="str">
        <f t="shared" si="245"/>
        <v/>
      </c>
      <c r="AB3953" t="str">
        <f t="shared" si="246"/>
        <v>MRG</v>
      </c>
      <c r="AC3953" t="str">
        <f t="shared" si="247"/>
        <v>GA09U-0575</v>
      </c>
      <c r="AD3953" t="str">
        <f>_xlfn.IFNA(VLOOKUP(PrivateSchedule[[#This Row],[ow]],RTARoutes[[StageCodes]:[RouteID]],6,FALSE), VLOOKUP(PrivateSchedule[[#This Row],[re]],RTARoutes[[StageCodes]:[RouteID]],6,FALSE))</f>
        <v>PVT178</v>
      </c>
      <c r="AE3953" t="str" cm="1">
        <f t="array" ref="AE3953">_xlfn.IFS( NOT(ISNA(VLOOKUP(PrivateSchedule[[#This Row],[ow]],RTARoutes[[StageCodes]:[RouteID]],6,FALSE))), "O",  NOT(ISNA(VLOOKUP(PrivateSchedule[[#This Row],[re]],RTARoutes[[StageCodes]:[RouteID]],6,FALSE))), "R")</f>
        <v>R</v>
      </c>
      <c r="AF3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54" spans="3:33">
      <c r="O3954" s="171" t="s">
        <v>3439</v>
      </c>
      <c r="T3954" s="173" t="s">
        <v>1890</v>
      </c>
      <c r="U3954" t="str">
        <f t="shared" si="244"/>
        <v>DAVARLI-MARGAO</v>
      </c>
      <c r="V3954" s="163">
        <v>0.55902777777777779</v>
      </c>
      <c r="AA3954" s="165" t="str">
        <f t="shared" si="245"/>
        <v/>
      </c>
      <c r="AB3954" t="str">
        <f t="shared" si="246"/>
        <v>MRG</v>
      </c>
      <c r="AC3954" t="str">
        <f t="shared" si="247"/>
        <v>GA09U-0575</v>
      </c>
      <c r="AD3954" t="str">
        <f>_xlfn.IFNA(VLOOKUP(PrivateSchedule[[#This Row],[ow]],RTARoutes[[StageCodes]:[RouteID]],6,FALSE), VLOOKUP(PrivateSchedule[[#This Row],[re]],RTARoutes[[StageCodes]:[RouteID]],6,FALSE))</f>
        <v>PVT178</v>
      </c>
      <c r="AE3954" t="str" cm="1">
        <f t="array" ref="AE3954">_xlfn.IFS( NOT(ISNA(VLOOKUP(PrivateSchedule[[#This Row],[ow]],RTARoutes[[StageCodes]:[RouteID]],6,FALSE))), "O",  NOT(ISNA(VLOOKUP(PrivateSchedule[[#This Row],[re]],RTARoutes[[StageCodes]:[RouteID]],6,FALSE))), "R")</f>
        <v>O</v>
      </c>
      <c r="AF3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55" spans="3:33">
      <c r="O3955" s="171" t="s">
        <v>1890</v>
      </c>
      <c r="T3955" s="173" t="s">
        <v>3439</v>
      </c>
      <c r="U3955" t="str">
        <f t="shared" si="244"/>
        <v>MARGAO-DAVARLI</v>
      </c>
      <c r="V3955" s="163">
        <v>0.59027777777777779</v>
      </c>
      <c r="AA3955" s="165" t="str">
        <f t="shared" si="245"/>
        <v/>
      </c>
      <c r="AB3955" t="str">
        <f t="shared" si="246"/>
        <v>MRG</v>
      </c>
      <c r="AC3955" t="str">
        <f t="shared" si="247"/>
        <v>GA09U-0575</v>
      </c>
      <c r="AD3955" t="str">
        <f>_xlfn.IFNA(VLOOKUP(PrivateSchedule[[#This Row],[ow]],RTARoutes[[StageCodes]:[RouteID]],6,FALSE), VLOOKUP(PrivateSchedule[[#This Row],[re]],RTARoutes[[StageCodes]:[RouteID]],6,FALSE))</f>
        <v>PVT178</v>
      </c>
      <c r="AE3955" t="str" cm="1">
        <f t="array" ref="AE3955">_xlfn.IFS( NOT(ISNA(VLOOKUP(PrivateSchedule[[#This Row],[ow]],RTARoutes[[StageCodes]:[RouteID]],6,FALSE))), "O",  NOT(ISNA(VLOOKUP(PrivateSchedule[[#This Row],[re]],RTARoutes[[StageCodes]:[RouteID]],6,FALSE))), "R")</f>
        <v>R</v>
      </c>
      <c r="AF3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56" spans="3:33">
      <c r="O3956" s="171" t="s">
        <v>3439</v>
      </c>
      <c r="T3956" s="173" t="s">
        <v>1890</v>
      </c>
      <c r="U3956" t="str">
        <f t="shared" si="244"/>
        <v>DAVARLI-MARGAO</v>
      </c>
      <c r="V3956" s="163">
        <v>0.61458333333333337</v>
      </c>
      <c r="AA3956" s="165" t="str">
        <f t="shared" si="245"/>
        <v/>
      </c>
      <c r="AB3956" t="str">
        <f t="shared" si="246"/>
        <v>MRG</v>
      </c>
      <c r="AC3956" t="str">
        <f t="shared" si="247"/>
        <v>GA09U-0575</v>
      </c>
      <c r="AD3956" t="str">
        <f>_xlfn.IFNA(VLOOKUP(PrivateSchedule[[#This Row],[ow]],RTARoutes[[StageCodes]:[RouteID]],6,FALSE), VLOOKUP(PrivateSchedule[[#This Row],[re]],RTARoutes[[StageCodes]:[RouteID]],6,FALSE))</f>
        <v>PVT178</v>
      </c>
      <c r="AE3956" t="str" cm="1">
        <f t="array" ref="AE3956">_xlfn.IFS( NOT(ISNA(VLOOKUP(PrivateSchedule[[#This Row],[ow]],RTARoutes[[StageCodes]:[RouteID]],6,FALSE))), "O",  NOT(ISNA(VLOOKUP(PrivateSchedule[[#This Row],[re]],RTARoutes[[StageCodes]:[RouteID]],6,FALSE))), "R")</f>
        <v>O</v>
      </c>
      <c r="AF3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57" spans="3:33">
      <c r="O3957" s="171" t="s">
        <v>1890</v>
      </c>
      <c r="T3957" s="173" t="s">
        <v>3439</v>
      </c>
      <c r="U3957" t="str">
        <f t="shared" si="244"/>
        <v>MARGAO-DAVARLI</v>
      </c>
      <c r="V3957" s="163">
        <v>0.64583333333333337</v>
      </c>
      <c r="AA3957" s="165" t="str">
        <f t="shared" si="245"/>
        <v/>
      </c>
      <c r="AB3957" t="str">
        <f t="shared" si="246"/>
        <v>MRG</v>
      </c>
      <c r="AC3957" t="str">
        <f t="shared" si="247"/>
        <v>GA09U-0575</v>
      </c>
      <c r="AD3957" t="str">
        <f>_xlfn.IFNA(VLOOKUP(PrivateSchedule[[#This Row],[ow]],RTARoutes[[StageCodes]:[RouteID]],6,FALSE), VLOOKUP(PrivateSchedule[[#This Row],[re]],RTARoutes[[StageCodes]:[RouteID]],6,FALSE))</f>
        <v>PVT178</v>
      </c>
      <c r="AE3957" t="str" cm="1">
        <f t="array" ref="AE3957">_xlfn.IFS( NOT(ISNA(VLOOKUP(PrivateSchedule[[#This Row],[ow]],RTARoutes[[StageCodes]:[RouteID]],6,FALSE))), "O",  NOT(ISNA(VLOOKUP(PrivateSchedule[[#This Row],[re]],RTARoutes[[StageCodes]:[RouteID]],6,FALSE))), "R")</f>
        <v>R</v>
      </c>
      <c r="AF3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58" spans="3:33">
      <c r="O3958" s="171" t="s">
        <v>3439</v>
      </c>
      <c r="T3958" s="173" t="s">
        <v>1890</v>
      </c>
      <c r="U3958" t="str">
        <f t="shared" si="244"/>
        <v>DAVARLI-MARGAO</v>
      </c>
      <c r="V3958" s="163">
        <v>0.67013888888888884</v>
      </c>
      <c r="AA3958" s="165" t="str">
        <f t="shared" si="245"/>
        <v/>
      </c>
      <c r="AB3958" t="str">
        <f t="shared" si="246"/>
        <v>MRG</v>
      </c>
      <c r="AC3958" t="str">
        <f t="shared" si="247"/>
        <v>GA09U-0575</v>
      </c>
      <c r="AD3958" t="str">
        <f>_xlfn.IFNA(VLOOKUP(PrivateSchedule[[#This Row],[ow]],RTARoutes[[StageCodes]:[RouteID]],6,FALSE), VLOOKUP(PrivateSchedule[[#This Row],[re]],RTARoutes[[StageCodes]:[RouteID]],6,FALSE))</f>
        <v>PVT178</v>
      </c>
      <c r="AE3958" t="str" cm="1">
        <f t="array" ref="AE3958">_xlfn.IFS( NOT(ISNA(VLOOKUP(PrivateSchedule[[#This Row],[ow]],RTARoutes[[StageCodes]:[RouteID]],6,FALSE))), "O",  NOT(ISNA(VLOOKUP(PrivateSchedule[[#This Row],[re]],RTARoutes[[StageCodes]:[RouteID]],6,FALSE))), "R")</f>
        <v>O</v>
      </c>
      <c r="AF3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59" spans="3:33">
      <c r="O3959" s="171" t="s">
        <v>1890</v>
      </c>
      <c r="T3959" s="173" t="s">
        <v>3439</v>
      </c>
      <c r="U3959" t="str">
        <f t="shared" si="244"/>
        <v>MARGAO-DAVARLI</v>
      </c>
      <c r="V3959" s="163">
        <v>0.70138888888888884</v>
      </c>
      <c r="AA3959" s="165" t="str">
        <f t="shared" si="245"/>
        <v/>
      </c>
      <c r="AB3959" t="str">
        <f t="shared" si="246"/>
        <v>MRG</v>
      </c>
      <c r="AC3959" t="str">
        <f t="shared" si="247"/>
        <v>GA09U-0575</v>
      </c>
      <c r="AD3959" t="str">
        <f>_xlfn.IFNA(VLOOKUP(PrivateSchedule[[#This Row],[ow]],RTARoutes[[StageCodes]:[RouteID]],6,FALSE), VLOOKUP(PrivateSchedule[[#This Row],[re]],RTARoutes[[StageCodes]:[RouteID]],6,FALSE))</f>
        <v>PVT178</v>
      </c>
      <c r="AE3959" t="str" cm="1">
        <f t="array" ref="AE3959">_xlfn.IFS( NOT(ISNA(VLOOKUP(PrivateSchedule[[#This Row],[ow]],RTARoutes[[StageCodes]:[RouteID]],6,FALSE))), "O",  NOT(ISNA(VLOOKUP(PrivateSchedule[[#This Row],[re]],RTARoutes[[StageCodes]:[RouteID]],6,FALSE))), "R")</f>
        <v>R</v>
      </c>
      <c r="AF3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60" spans="3:33">
      <c r="O3960" s="171" t="s">
        <v>3439</v>
      </c>
      <c r="T3960" s="173" t="s">
        <v>1890</v>
      </c>
      <c r="U3960" t="str">
        <f t="shared" si="244"/>
        <v>DAVARLI-MARGAO</v>
      </c>
      <c r="V3960" s="163">
        <v>0.72569444444444442</v>
      </c>
      <c r="AA3960" s="165" t="str">
        <f t="shared" si="245"/>
        <v/>
      </c>
      <c r="AB3960" t="str">
        <f t="shared" si="246"/>
        <v>MRG</v>
      </c>
      <c r="AC3960" t="str">
        <f t="shared" si="247"/>
        <v>GA09U-0575</v>
      </c>
      <c r="AD3960" t="str">
        <f>_xlfn.IFNA(VLOOKUP(PrivateSchedule[[#This Row],[ow]],RTARoutes[[StageCodes]:[RouteID]],6,FALSE), VLOOKUP(PrivateSchedule[[#This Row],[re]],RTARoutes[[StageCodes]:[RouteID]],6,FALSE))</f>
        <v>PVT178</v>
      </c>
      <c r="AE3960" t="str" cm="1">
        <f t="array" ref="AE3960">_xlfn.IFS( NOT(ISNA(VLOOKUP(PrivateSchedule[[#This Row],[ow]],RTARoutes[[StageCodes]:[RouteID]],6,FALSE))), "O",  NOT(ISNA(VLOOKUP(PrivateSchedule[[#This Row],[re]],RTARoutes[[StageCodes]:[RouteID]],6,FALSE))), "R")</f>
        <v>O</v>
      </c>
      <c r="AF3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61" spans="3:33">
      <c r="O3961" s="171" t="s">
        <v>1890</v>
      </c>
      <c r="T3961" s="173" t="s">
        <v>3439</v>
      </c>
      <c r="U3961" t="str">
        <f t="shared" si="244"/>
        <v>MARGAO-DAVARLI</v>
      </c>
      <c r="V3961" s="163">
        <v>0.75694444444444442</v>
      </c>
      <c r="AA3961" s="165" t="str">
        <f t="shared" si="245"/>
        <v/>
      </c>
      <c r="AB3961" t="str">
        <f t="shared" si="246"/>
        <v>MRG</v>
      </c>
      <c r="AC3961" t="str">
        <f t="shared" si="247"/>
        <v>GA09U-0575</v>
      </c>
      <c r="AD3961" t="str">
        <f>_xlfn.IFNA(VLOOKUP(PrivateSchedule[[#This Row],[ow]],RTARoutes[[StageCodes]:[RouteID]],6,FALSE), VLOOKUP(PrivateSchedule[[#This Row],[re]],RTARoutes[[StageCodes]:[RouteID]],6,FALSE))</f>
        <v>PVT178</v>
      </c>
      <c r="AE3961" t="str" cm="1">
        <f t="array" ref="AE3961">_xlfn.IFS( NOT(ISNA(VLOOKUP(PrivateSchedule[[#This Row],[ow]],RTARoutes[[StageCodes]:[RouteID]],6,FALSE))), "O",  NOT(ISNA(VLOOKUP(PrivateSchedule[[#This Row],[re]],RTARoutes[[StageCodes]:[RouteID]],6,FALSE))), "R")</f>
        <v>R</v>
      </c>
      <c r="AF3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62" spans="3:33">
      <c r="O3962" s="171" t="s">
        <v>3439</v>
      </c>
      <c r="T3962" s="173" t="s">
        <v>1890</v>
      </c>
      <c r="U3962" t="str">
        <f t="shared" si="244"/>
        <v>DAVARLI-MARGAO</v>
      </c>
      <c r="V3962" s="163">
        <v>0.78125</v>
      </c>
      <c r="AA3962" s="165" t="str">
        <f t="shared" si="245"/>
        <v/>
      </c>
      <c r="AB3962" t="str">
        <f t="shared" si="246"/>
        <v>MRG</v>
      </c>
      <c r="AC3962" t="str">
        <f t="shared" si="247"/>
        <v>GA09U-0575</v>
      </c>
      <c r="AD3962" t="str">
        <f>_xlfn.IFNA(VLOOKUP(PrivateSchedule[[#This Row],[ow]],RTARoutes[[StageCodes]:[RouteID]],6,FALSE), VLOOKUP(PrivateSchedule[[#This Row],[re]],RTARoutes[[StageCodes]:[RouteID]],6,FALSE))</f>
        <v>PVT178</v>
      </c>
      <c r="AE3962" t="str" cm="1">
        <f t="array" ref="AE3962">_xlfn.IFS( NOT(ISNA(VLOOKUP(PrivateSchedule[[#This Row],[ow]],RTARoutes[[StageCodes]:[RouteID]],6,FALSE))), "O",  NOT(ISNA(VLOOKUP(PrivateSchedule[[#This Row],[re]],RTARoutes[[StageCodes]:[RouteID]],6,FALSE))), "R")</f>
        <v>O</v>
      </c>
      <c r="AF3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63" spans="3:33">
      <c r="O3963" s="171" t="s">
        <v>1890</v>
      </c>
      <c r="T3963" s="173" t="s">
        <v>3439</v>
      </c>
      <c r="U3963" t="str">
        <f t="shared" si="244"/>
        <v>MARGAO-DAVARLI</v>
      </c>
      <c r="V3963" s="163">
        <v>0.8125</v>
      </c>
      <c r="AA3963" s="165" t="str">
        <f t="shared" si="245"/>
        <v/>
      </c>
      <c r="AB3963" t="str">
        <f t="shared" si="246"/>
        <v>MRG</v>
      </c>
      <c r="AC3963" t="str">
        <f t="shared" si="247"/>
        <v>GA09U-0575</v>
      </c>
      <c r="AD3963" t="str">
        <f>_xlfn.IFNA(VLOOKUP(PrivateSchedule[[#This Row],[ow]],RTARoutes[[StageCodes]:[RouteID]],6,FALSE), VLOOKUP(PrivateSchedule[[#This Row],[re]],RTARoutes[[StageCodes]:[RouteID]],6,FALSE))</f>
        <v>PVT178</v>
      </c>
      <c r="AE3963" t="str" cm="1">
        <f t="array" ref="AE3963">_xlfn.IFS( NOT(ISNA(VLOOKUP(PrivateSchedule[[#This Row],[ow]],RTARoutes[[StageCodes]:[RouteID]],6,FALSE))), "O",  NOT(ISNA(VLOOKUP(PrivateSchedule[[#This Row],[re]],RTARoutes[[StageCodes]:[RouteID]],6,FALSE))), "R")</f>
        <v>R</v>
      </c>
      <c r="AF3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64" spans="3:33">
      <c r="C3964" s="172" t="s">
        <v>4779</v>
      </c>
      <c r="F3964" s="177">
        <v>41727</v>
      </c>
      <c r="J3964" s="171" t="s">
        <v>4784</v>
      </c>
      <c r="L3964" s="172" t="s">
        <v>4743</v>
      </c>
      <c r="M3964" s="198">
        <v>16</v>
      </c>
      <c r="N3964" s="199">
        <v>6</v>
      </c>
      <c r="O3964" s="171" t="s">
        <v>3439</v>
      </c>
      <c r="T3964" s="173" t="s">
        <v>1890</v>
      </c>
      <c r="U3964" t="str">
        <f t="shared" si="244"/>
        <v>DAVARLI-MARGAO</v>
      </c>
      <c r="V3964" s="163">
        <v>0.28472222222222221</v>
      </c>
      <c r="AA3964" s="165" t="str">
        <f t="shared" si="245"/>
        <v/>
      </c>
      <c r="AB3964" t="str">
        <f t="shared" si="246"/>
        <v>MRG</v>
      </c>
      <c r="AC3964" t="str">
        <f t="shared" si="247"/>
        <v>GA09U-0575</v>
      </c>
      <c r="AD3964" t="str">
        <f>_xlfn.IFNA(VLOOKUP(PrivateSchedule[[#This Row],[ow]],RTARoutes[[StageCodes]:[RouteID]],6,FALSE), VLOOKUP(PrivateSchedule[[#This Row],[re]],RTARoutes[[StageCodes]:[RouteID]],6,FALSE))</f>
        <v>PVT178</v>
      </c>
      <c r="AE3964" t="str" cm="1">
        <f t="array" ref="AE3964">_xlfn.IFS( NOT(ISNA(VLOOKUP(PrivateSchedule[[#This Row],[ow]],RTARoutes[[StageCodes]:[RouteID]],6,FALSE))), "O",  NOT(ISNA(VLOOKUP(PrivateSchedule[[#This Row],[re]],RTARoutes[[StageCodes]:[RouteID]],6,FALSE))), "R")</f>
        <v>O</v>
      </c>
      <c r="AF3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65" spans="3:33">
      <c r="O3965" s="171" t="s">
        <v>1890</v>
      </c>
      <c r="T3965" s="173" t="s">
        <v>3439</v>
      </c>
      <c r="U3965" t="str">
        <f t="shared" si="244"/>
        <v>MARGAO-DAVARLI</v>
      </c>
      <c r="V3965" s="163">
        <v>0.31597222222222221</v>
      </c>
      <c r="AA3965" s="165" t="str">
        <f t="shared" si="245"/>
        <v/>
      </c>
      <c r="AB3965" t="str">
        <f t="shared" si="246"/>
        <v>MRG</v>
      </c>
      <c r="AC3965" t="str">
        <f t="shared" si="247"/>
        <v>GA09U-0575</v>
      </c>
      <c r="AD3965" t="str">
        <f>_xlfn.IFNA(VLOOKUP(PrivateSchedule[[#This Row],[ow]],RTARoutes[[StageCodes]:[RouteID]],6,FALSE), VLOOKUP(PrivateSchedule[[#This Row],[re]],RTARoutes[[StageCodes]:[RouteID]],6,FALSE))</f>
        <v>PVT178</v>
      </c>
      <c r="AE3965" t="str" cm="1">
        <f t="array" ref="AE3965">_xlfn.IFS( NOT(ISNA(VLOOKUP(PrivateSchedule[[#This Row],[ow]],RTARoutes[[StageCodes]:[RouteID]],6,FALSE))), "O",  NOT(ISNA(VLOOKUP(PrivateSchedule[[#This Row],[re]],RTARoutes[[StageCodes]:[RouteID]],6,FALSE))), "R")</f>
        <v>R</v>
      </c>
      <c r="AF3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66" spans="3:33">
      <c r="O3966" s="171" t="s">
        <v>3439</v>
      </c>
      <c r="T3966" s="173" t="s">
        <v>1890</v>
      </c>
      <c r="U3966" t="str">
        <f t="shared" si="244"/>
        <v>DAVARLI-MARGAO</v>
      </c>
      <c r="V3966" s="163">
        <v>0.34027777777777779</v>
      </c>
      <c r="AA3966" s="165" t="str">
        <f t="shared" si="245"/>
        <v/>
      </c>
      <c r="AB3966" t="str">
        <f t="shared" si="246"/>
        <v>MRG</v>
      </c>
      <c r="AC3966" t="str">
        <f t="shared" si="247"/>
        <v>GA09U-0575</v>
      </c>
      <c r="AD3966" t="str">
        <f>_xlfn.IFNA(VLOOKUP(PrivateSchedule[[#This Row],[ow]],RTARoutes[[StageCodes]:[RouteID]],6,FALSE), VLOOKUP(PrivateSchedule[[#This Row],[re]],RTARoutes[[StageCodes]:[RouteID]],6,FALSE))</f>
        <v>PVT178</v>
      </c>
      <c r="AE3966" t="str" cm="1">
        <f t="array" ref="AE3966">_xlfn.IFS( NOT(ISNA(VLOOKUP(PrivateSchedule[[#This Row],[ow]],RTARoutes[[StageCodes]:[RouteID]],6,FALSE))), "O",  NOT(ISNA(VLOOKUP(PrivateSchedule[[#This Row],[re]],RTARoutes[[StageCodes]:[RouteID]],6,FALSE))), "R")</f>
        <v>O</v>
      </c>
      <c r="AF3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67" spans="3:33">
      <c r="O3967" s="171" t="s">
        <v>1890</v>
      </c>
      <c r="T3967" s="173" t="s">
        <v>3439</v>
      </c>
      <c r="U3967" t="str">
        <f t="shared" si="244"/>
        <v>MARGAO-DAVARLI</v>
      </c>
      <c r="V3967" s="163">
        <v>0.37152777777777779</v>
      </c>
      <c r="AA3967" s="165" t="str">
        <f t="shared" si="245"/>
        <v/>
      </c>
      <c r="AB3967" t="str">
        <f t="shared" si="246"/>
        <v>MRG</v>
      </c>
      <c r="AC3967" t="str">
        <f t="shared" si="247"/>
        <v>GA09U-0575</v>
      </c>
      <c r="AD3967" t="str">
        <f>_xlfn.IFNA(VLOOKUP(PrivateSchedule[[#This Row],[ow]],RTARoutes[[StageCodes]:[RouteID]],6,FALSE), VLOOKUP(PrivateSchedule[[#This Row],[re]],RTARoutes[[StageCodes]:[RouteID]],6,FALSE))</f>
        <v>PVT178</v>
      </c>
      <c r="AE3967" t="str" cm="1">
        <f t="array" ref="AE3967">_xlfn.IFS( NOT(ISNA(VLOOKUP(PrivateSchedule[[#This Row],[ow]],RTARoutes[[StageCodes]:[RouteID]],6,FALSE))), "O",  NOT(ISNA(VLOOKUP(PrivateSchedule[[#This Row],[re]],RTARoutes[[StageCodes]:[RouteID]],6,FALSE))), "R")</f>
        <v>R</v>
      </c>
      <c r="AF3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68" spans="3:33">
      <c r="O3968" s="171" t="s">
        <v>3439</v>
      </c>
      <c r="T3968" s="173" t="s">
        <v>1890</v>
      </c>
      <c r="U3968" t="str">
        <f t="shared" si="244"/>
        <v>DAVARLI-MARGAO</v>
      </c>
      <c r="V3968" s="163">
        <v>0.39583333333333331</v>
      </c>
      <c r="AA3968" s="165" t="str">
        <f t="shared" si="245"/>
        <v/>
      </c>
      <c r="AB3968" t="str">
        <f t="shared" si="246"/>
        <v>MRG</v>
      </c>
      <c r="AC3968" t="str">
        <f t="shared" si="247"/>
        <v>GA09U-0575</v>
      </c>
      <c r="AD3968" t="str">
        <f>_xlfn.IFNA(VLOOKUP(PrivateSchedule[[#This Row],[ow]],RTARoutes[[StageCodes]:[RouteID]],6,FALSE), VLOOKUP(PrivateSchedule[[#This Row],[re]],RTARoutes[[StageCodes]:[RouteID]],6,FALSE))</f>
        <v>PVT178</v>
      </c>
      <c r="AE3968" t="str" cm="1">
        <f t="array" ref="AE3968">_xlfn.IFS( NOT(ISNA(VLOOKUP(PrivateSchedule[[#This Row],[ow]],RTARoutes[[StageCodes]:[RouteID]],6,FALSE))), "O",  NOT(ISNA(VLOOKUP(PrivateSchedule[[#This Row],[re]],RTARoutes[[StageCodes]:[RouteID]],6,FALSE))), "R")</f>
        <v>O</v>
      </c>
      <c r="AF3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69" spans="3:33">
      <c r="O3969" s="171" t="s">
        <v>1890</v>
      </c>
      <c r="T3969" s="173" t="s">
        <v>3439</v>
      </c>
      <c r="U3969" t="str">
        <f t="shared" si="244"/>
        <v>MARGAO-DAVARLI</v>
      </c>
      <c r="V3969" s="163">
        <v>0.42708333333333331</v>
      </c>
      <c r="AA3969" s="165" t="str">
        <f t="shared" si="245"/>
        <v/>
      </c>
      <c r="AB3969" t="str">
        <f t="shared" si="246"/>
        <v>MRG</v>
      </c>
      <c r="AC3969" t="str">
        <f t="shared" si="247"/>
        <v>GA09U-0575</v>
      </c>
      <c r="AD3969" t="str">
        <f>_xlfn.IFNA(VLOOKUP(PrivateSchedule[[#This Row],[ow]],RTARoutes[[StageCodes]:[RouteID]],6,FALSE), VLOOKUP(PrivateSchedule[[#This Row],[re]],RTARoutes[[StageCodes]:[RouteID]],6,FALSE))</f>
        <v>PVT178</v>
      </c>
      <c r="AE3969" t="str" cm="1">
        <f t="array" ref="AE3969">_xlfn.IFS( NOT(ISNA(VLOOKUP(PrivateSchedule[[#This Row],[ow]],RTARoutes[[StageCodes]:[RouteID]],6,FALSE))), "O",  NOT(ISNA(VLOOKUP(PrivateSchedule[[#This Row],[re]],RTARoutes[[StageCodes]:[RouteID]],6,FALSE))), "R")</f>
        <v>R</v>
      </c>
      <c r="AF3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70" spans="3:33">
      <c r="O3970" s="171" t="s">
        <v>3439</v>
      </c>
      <c r="T3970" s="173" t="s">
        <v>1890</v>
      </c>
      <c r="U3970" t="str">
        <f t="shared" si="244"/>
        <v>DAVARLI-MARGAO</v>
      </c>
      <c r="V3970" s="163">
        <v>0.4513888888888889</v>
      </c>
      <c r="AA3970" s="165" t="str">
        <f t="shared" si="245"/>
        <v/>
      </c>
      <c r="AB3970" t="str">
        <f t="shared" si="246"/>
        <v>MRG</v>
      </c>
      <c r="AC3970" t="str">
        <f t="shared" si="247"/>
        <v>GA09U-0575</v>
      </c>
      <c r="AD3970" t="str">
        <f>_xlfn.IFNA(VLOOKUP(PrivateSchedule[[#This Row],[ow]],RTARoutes[[StageCodes]:[RouteID]],6,FALSE), VLOOKUP(PrivateSchedule[[#This Row],[re]],RTARoutes[[StageCodes]:[RouteID]],6,FALSE))</f>
        <v>PVT178</v>
      </c>
      <c r="AE3970" t="str" cm="1">
        <f t="array" ref="AE3970">_xlfn.IFS( NOT(ISNA(VLOOKUP(PrivateSchedule[[#This Row],[ow]],RTARoutes[[StageCodes]:[RouteID]],6,FALSE))), "O",  NOT(ISNA(VLOOKUP(PrivateSchedule[[#This Row],[re]],RTARoutes[[StageCodes]:[RouteID]],6,FALSE))), "R")</f>
        <v>O</v>
      </c>
      <c r="AF3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71" spans="3:33">
      <c r="O3971" s="171" t="s">
        <v>1890</v>
      </c>
      <c r="T3971" s="173" t="s">
        <v>3439</v>
      </c>
      <c r="U3971" t="str">
        <f t="shared" ref="U3971:U4034" si="248">_xlfn.IFNA(VLOOKUP($O3971,Code2Loc,2,FALSE)
&amp; IF( OR( ISNA($P3971), LEN($P3971)=0), "",  "-" &amp; VLOOKUP($P3971,Code2Loc,2,FALSE))
&amp; IF( OR( ISNA($Q3971), LEN($Q3971)=0), "",  "-" &amp; VLOOKUP($Q3971,Code2Loc,2,FALSE))
&amp; IF( OR( ISNA($R3971), LEN($R3971)=0), "",  "-" &amp; VLOOKUP($R3971,Code2Loc,2,FALSE))
&amp; IF( OR( ISNA($S3971), LEN($S3971)=0), "",  "-" &amp; VLOOKUP($S3971,Code2Loc,2,FALSE))
&amp; IF( OR( ISNA($T3971), LEN($T3971)=0), "",  "-" &amp; VLOOKUP($T3971,Code2Loc,2,FALSE)),"")</f>
        <v>MARGAO-DAVARLI</v>
      </c>
      <c r="V3971" s="163">
        <v>0.4826388888888889</v>
      </c>
      <c r="AA3971" s="165" t="str">
        <f t="shared" ref="AA3971:AA4034" si="249">IF(ISBLANK($V3971), "", _xlfn.IFNA($V3971 + _xlfn.IFNA( VLOOKUP($O3971 &amp; IF(ISBLANK($P3971),"", "-" &amp; $P3971) &amp; IF(ISBLANK($Q3971),"", "-" &amp; $Q3971) &amp; IF(ISBLANK($R3971),"", "-" &amp; $R3971) &amp; IF(ISBLANK($S3971),"", "-" &amp; $S3971) &amp; IF(ISBLANK($T3971),"", "-" &amp; $T3971),TravelTime,8,FALSE), VLOOKUP($T3971 &amp; IF(ISBLANK($S3971),"", "-" &amp; $S3971) &amp; IF(ISBLANK($R3971),"", "-" &amp; $R3971) &amp; IF(ISBLANK($Q3971),"", "-" &amp; $Q3971) &amp; IF(ISBLANK($P3971),"", "-" &amp; $P3971) &amp; IF(ISBLANK($O3971),"", "-" &amp; $O3971),TravelTime,8,FALSE)) / 1440, ""))</f>
        <v/>
      </c>
      <c r="AB3971" t="str">
        <f t="shared" ref="AB3971:AB4034" si="250">IF(AND(LEN($A3971)&lt;&gt;0,LEN($A3971)&lt;&gt;0),$A3971,$AB3970)</f>
        <v>MRG</v>
      </c>
      <c r="AC3971" t="str">
        <f t="shared" ref="AC3971:AC4034" si="251">IF(AND(LEN($J3971)&lt;&gt;0,LEN($B3971)&lt;&gt;0),$J3971,$AC3970)</f>
        <v>GA09U-0575</v>
      </c>
      <c r="AD3971" t="str">
        <f>_xlfn.IFNA(VLOOKUP(PrivateSchedule[[#This Row],[ow]],RTARoutes[[StageCodes]:[RouteID]],6,FALSE), VLOOKUP(PrivateSchedule[[#This Row],[re]],RTARoutes[[StageCodes]:[RouteID]],6,FALSE))</f>
        <v>PVT178</v>
      </c>
      <c r="AE3971" t="str" cm="1">
        <f t="array" ref="AE3971">_xlfn.IFS( NOT(ISNA(VLOOKUP(PrivateSchedule[[#This Row],[ow]],RTARoutes[[StageCodes]:[RouteID]],6,FALSE))), "O",  NOT(ISNA(VLOOKUP(PrivateSchedule[[#This Row],[re]],RTARoutes[[StageCodes]:[RouteID]],6,FALSE))), "R")</f>
        <v>R</v>
      </c>
      <c r="AF3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72" spans="3:33">
      <c r="O3972" s="171" t="s">
        <v>3439</v>
      </c>
      <c r="T3972" s="173" t="s">
        <v>1890</v>
      </c>
      <c r="U3972" t="str">
        <f t="shared" si="248"/>
        <v>DAVARLI-MARGAO</v>
      </c>
      <c r="V3972" s="163">
        <v>0.50694444444444442</v>
      </c>
      <c r="AA3972" s="165" t="str">
        <f t="shared" si="249"/>
        <v/>
      </c>
      <c r="AB3972" t="str">
        <f t="shared" si="250"/>
        <v>MRG</v>
      </c>
      <c r="AC3972" t="str">
        <f t="shared" si="251"/>
        <v>GA09U-0575</v>
      </c>
      <c r="AD3972" t="str">
        <f>_xlfn.IFNA(VLOOKUP(PrivateSchedule[[#This Row],[ow]],RTARoutes[[StageCodes]:[RouteID]],6,FALSE), VLOOKUP(PrivateSchedule[[#This Row],[re]],RTARoutes[[StageCodes]:[RouteID]],6,FALSE))</f>
        <v>PVT178</v>
      </c>
      <c r="AE3972" t="str" cm="1">
        <f t="array" ref="AE3972">_xlfn.IFS( NOT(ISNA(VLOOKUP(PrivateSchedule[[#This Row],[ow]],RTARoutes[[StageCodes]:[RouteID]],6,FALSE))), "O",  NOT(ISNA(VLOOKUP(PrivateSchedule[[#This Row],[re]],RTARoutes[[StageCodes]:[RouteID]],6,FALSE))), "R")</f>
        <v>O</v>
      </c>
      <c r="AF3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73" spans="3:33">
      <c r="O3973" s="171" t="s">
        <v>1890</v>
      </c>
      <c r="T3973" s="173" t="s">
        <v>3439</v>
      </c>
      <c r="U3973" t="str">
        <f t="shared" si="248"/>
        <v>MARGAO-DAVARLI</v>
      </c>
      <c r="V3973" s="163">
        <v>0.53819444444444442</v>
      </c>
      <c r="AA3973" s="165" t="str">
        <f t="shared" si="249"/>
        <v/>
      </c>
      <c r="AB3973" t="str">
        <f t="shared" si="250"/>
        <v>MRG</v>
      </c>
      <c r="AC3973" t="str">
        <f t="shared" si="251"/>
        <v>GA09U-0575</v>
      </c>
      <c r="AD3973" t="str">
        <f>_xlfn.IFNA(VLOOKUP(PrivateSchedule[[#This Row],[ow]],RTARoutes[[StageCodes]:[RouteID]],6,FALSE), VLOOKUP(PrivateSchedule[[#This Row],[re]],RTARoutes[[StageCodes]:[RouteID]],6,FALSE))</f>
        <v>PVT178</v>
      </c>
      <c r="AE3973" t="str" cm="1">
        <f t="array" ref="AE3973">_xlfn.IFS( NOT(ISNA(VLOOKUP(PrivateSchedule[[#This Row],[ow]],RTARoutes[[StageCodes]:[RouteID]],6,FALSE))), "O",  NOT(ISNA(VLOOKUP(PrivateSchedule[[#This Row],[re]],RTARoutes[[StageCodes]:[RouteID]],6,FALSE))), "R")</f>
        <v>R</v>
      </c>
      <c r="AF3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74" spans="3:33">
      <c r="O3974" s="171" t="s">
        <v>3439</v>
      </c>
      <c r="T3974" s="173" t="s">
        <v>1890</v>
      </c>
      <c r="U3974" t="str">
        <f t="shared" si="248"/>
        <v>DAVARLI-MARGAO</v>
      </c>
      <c r="V3974" s="163">
        <v>0.5625</v>
      </c>
      <c r="AA3974" s="165" t="str">
        <f t="shared" si="249"/>
        <v/>
      </c>
      <c r="AB3974" t="str">
        <f t="shared" si="250"/>
        <v>MRG</v>
      </c>
      <c r="AC3974" t="str">
        <f t="shared" si="251"/>
        <v>GA09U-0575</v>
      </c>
      <c r="AD3974" t="str">
        <f>_xlfn.IFNA(VLOOKUP(PrivateSchedule[[#This Row],[ow]],RTARoutes[[StageCodes]:[RouteID]],6,FALSE), VLOOKUP(PrivateSchedule[[#This Row],[re]],RTARoutes[[StageCodes]:[RouteID]],6,FALSE))</f>
        <v>PVT178</v>
      </c>
      <c r="AE3974" t="str" cm="1">
        <f t="array" ref="AE3974">_xlfn.IFS( NOT(ISNA(VLOOKUP(PrivateSchedule[[#This Row],[ow]],RTARoutes[[StageCodes]:[RouteID]],6,FALSE))), "O",  NOT(ISNA(VLOOKUP(PrivateSchedule[[#This Row],[re]],RTARoutes[[StageCodes]:[RouteID]],6,FALSE))), "R")</f>
        <v>O</v>
      </c>
      <c r="AF3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75" spans="3:33">
      <c r="O3975" s="171" t="s">
        <v>1890</v>
      </c>
      <c r="T3975" s="173" t="s">
        <v>3439</v>
      </c>
      <c r="U3975" t="str">
        <f t="shared" si="248"/>
        <v>MARGAO-DAVARLI</v>
      </c>
      <c r="V3975" s="163">
        <v>0.59375</v>
      </c>
      <c r="AA3975" s="165" t="str">
        <f t="shared" si="249"/>
        <v/>
      </c>
      <c r="AB3975" t="str">
        <f t="shared" si="250"/>
        <v>MRG</v>
      </c>
      <c r="AC3975" t="str">
        <f t="shared" si="251"/>
        <v>GA09U-0575</v>
      </c>
      <c r="AD3975" t="str">
        <f>_xlfn.IFNA(VLOOKUP(PrivateSchedule[[#This Row],[ow]],RTARoutes[[StageCodes]:[RouteID]],6,FALSE), VLOOKUP(PrivateSchedule[[#This Row],[re]],RTARoutes[[StageCodes]:[RouteID]],6,FALSE))</f>
        <v>PVT178</v>
      </c>
      <c r="AE3975" t="str" cm="1">
        <f t="array" ref="AE3975">_xlfn.IFS( NOT(ISNA(VLOOKUP(PrivateSchedule[[#This Row],[ow]],RTARoutes[[StageCodes]:[RouteID]],6,FALSE))), "O",  NOT(ISNA(VLOOKUP(PrivateSchedule[[#This Row],[re]],RTARoutes[[StageCodes]:[RouteID]],6,FALSE))), "R")</f>
        <v>R</v>
      </c>
      <c r="AF3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76" spans="3:33">
      <c r="O3976" s="171" t="s">
        <v>3439</v>
      </c>
      <c r="T3976" s="173" t="s">
        <v>1890</v>
      </c>
      <c r="U3976" t="str">
        <f t="shared" si="248"/>
        <v>DAVARLI-MARGAO</v>
      </c>
      <c r="V3976" s="163">
        <v>0.61805555555555558</v>
      </c>
      <c r="AA3976" s="165" t="str">
        <f t="shared" si="249"/>
        <v/>
      </c>
      <c r="AB3976" t="str">
        <f t="shared" si="250"/>
        <v>MRG</v>
      </c>
      <c r="AC3976" t="str">
        <f t="shared" si="251"/>
        <v>GA09U-0575</v>
      </c>
      <c r="AD3976" t="str">
        <f>_xlfn.IFNA(VLOOKUP(PrivateSchedule[[#This Row],[ow]],RTARoutes[[StageCodes]:[RouteID]],6,FALSE), VLOOKUP(PrivateSchedule[[#This Row],[re]],RTARoutes[[StageCodes]:[RouteID]],6,FALSE))</f>
        <v>PVT178</v>
      </c>
      <c r="AE3976" t="str" cm="1">
        <f t="array" ref="AE3976">_xlfn.IFS( NOT(ISNA(VLOOKUP(PrivateSchedule[[#This Row],[ow]],RTARoutes[[StageCodes]:[RouteID]],6,FALSE))), "O",  NOT(ISNA(VLOOKUP(PrivateSchedule[[#This Row],[re]],RTARoutes[[StageCodes]:[RouteID]],6,FALSE))), "R")</f>
        <v>O</v>
      </c>
      <c r="AF3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77" spans="3:33">
      <c r="O3977" s="171" t="s">
        <v>1890</v>
      </c>
      <c r="T3977" s="173" t="s">
        <v>3439</v>
      </c>
      <c r="U3977" t="str">
        <f t="shared" si="248"/>
        <v>MARGAO-DAVARLI</v>
      </c>
      <c r="V3977" s="163">
        <v>0.64930555555555558</v>
      </c>
      <c r="AA3977" s="165" t="str">
        <f t="shared" si="249"/>
        <v/>
      </c>
      <c r="AB3977" t="str">
        <f t="shared" si="250"/>
        <v>MRG</v>
      </c>
      <c r="AC3977" t="str">
        <f t="shared" si="251"/>
        <v>GA09U-0575</v>
      </c>
      <c r="AD3977" t="str">
        <f>_xlfn.IFNA(VLOOKUP(PrivateSchedule[[#This Row],[ow]],RTARoutes[[StageCodes]:[RouteID]],6,FALSE), VLOOKUP(PrivateSchedule[[#This Row],[re]],RTARoutes[[StageCodes]:[RouteID]],6,FALSE))</f>
        <v>PVT178</v>
      </c>
      <c r="AE3977" t="str" cm="1">
        <f t="array" ref="AE3977">_xlfn.IFS( NOT(ISNA(VLOOKUP(PrivateSchedule[[#This Row],[ow]],RTARoutes[[StageCodes]:[RouteID]],6,FALSE))), "O",  NOT(ISNA(VLOOKUP(PrivateSchedule[[#This Row],[re]],RTARoutes[[StageCodes]:[RouteID]],6,FALSE))), "R")</f>
        <v>R</v>
      </c>
      <c r="AF3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78" spans="3:33">
      <c r="O3978" s="171" t="s">
        <v>3439</v>
      </c>
      <c r="T3978" s="173" t="s">
        <v>1890</v>
      </c>
      <c r="U3978" t="str">
        <f t="shared" si="248"/>
        <v>DAVARLI-MARGAO</v>
      </c>
      <c r="V3978" s="163">
        <v>0.67361111111111116</v>
      </c>
      <c r="AA3978" s="165" t="str">
        <f t="shared" si="249"/>
        <v/>
      </c>
      <c r="AB3978" t="str">
        <f t="shared" si="250"/>
        <v>MRG</v>
      </c>
      <c r="AC3978" t="str">
        <f t="shared" si="251"/>
        <v>GA09U-0575</v>
      </c>
      <c r="AD3978" t="str">
        <f>_xlfn.IFNA(VLOOKUP(PrivateSchedule[[#This Row],[ow]],RTARoutes[[StageCodes]:[RouteID]],6,FALSE), VLOOKUP(PrivateSchedule[[#This Row],[re]],RTARoutes[[StageCodes]:[RouteID]],6,FALSE))</f>
        <v>PVT178</v>
      </c>
      <c r="AE3978" t="str" cm="1">
        <f t="array" ref="AE3978">_xlfn.IFS( NOT(ISNA(VLOOKUP(PrivateSchedule[[#This Row],[ow]],RTARoutes[[StageCodes]:[RouteID]],6,FALSE))), "O",  NOT(ISNA(VLOOKUP(PrivateSchedule[[#This Row],[re]],RTARoutes[[StageCodes]:[RouteID]],6,FALSE))), "R")</f>
        <v>O</v>
      </c>
      <c r="AF3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79" spans="3:33">
      <c r="O3979" s="171" t="s">
        <v>1890</v>
      </c>
      <c r="T3979" s="173" t="s">
        <v>3439</v>
      </c>
      <c r="U3979" t="str">
        <f t="shared" si="248"/>
        <v>MARGAO-DAVARLI</v>
      </c>
      <c r="V3979" s="163">
        <v>0.70486111111111116</v>
      </c>
      <c r="AA3979" s="165" t="str">
        <f t="shared" si="249"/>
        <v/>
      </c>
      <c r="AB3979" t="str">
        <f t="shared" si="250"/>
        <v>MRG</v>
      </c>
      <c r="AC3979" t="str">
        <f t="shared" si="251"/>
        <v>GA09U-0575</v>
      </c>
      <c r="AD3979" t="str">
        <f>_xlfn.IFNA(VLOOKUP(PrivateSchedule[[#This Row],[ow]],RTARoutes[[StageCodes]:[RouteID]],6,FALSE), VLOOKUP(PrivateSchedule[[#This Row],[re]],RTARoutes[[StageCodes]:[RouteID]],6,FALSE))</f>
        <v>PVT178</v>
      </c>
      <c r="AE3979" t="str" cm="1">
        <f t="array" ref="AE3979">_xlfn.IFS( NOT(ISNA(VLOOKUP(PrivateSchedule[[#This Row],[ow]],RTARoutes[[StageCodes]:[RouteID]],6,FALSE))), "O",  NOT(ISNA(VLOOKUP(PrivateSchedule[[#This Row],[re]],RTARoutes[[StageCodes]:[RouteID]],6,FALSE))), "R")</f>
        <v>R</v>
      </c>
      <c r="AF3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80" spans="3:33">
      <c r="O3980" s="171" t="s">
        <v>3439</v>
      </c>
      <c r="T3980" s="173" t="s">
        <v>1890</v>
      </c>
      <c r="U3980" t="str">
        <f t="shared" si="248"/>
        <v>DAVARLI-MARGAO</v>
      </c>
      <c r="V3980" s="163">
        <v>0.72916666666666663</v>
      </c>
      <c r="AA3980" s="165" t="str">
        <f t="shared" si="249"/>
        <v/>
      </c>
      <c r="AB3980" t="str">
        <f t="shared" si="250"/>
        <v>MRG</v>
      </c>
      <c r="AC3980" t="str">
        <f t="shared" si="251"/>
        <v>GA09U-0575</v>
      </c>
      <c r="AD3980" t="str">
        <f>_xlfn.IFNA(VLOOKUP(PrivateSchedule[[#This Row],[ow]],RTARoutes[[StageCodes]:[RouteID]],6,FALSE), VLOOKUP(PrivateSchedule[[#This Row],[re]],RTARoutes[[StageCodes]:[RouteID]],6,FALSE))</f>
        <v>PVT178</v>
      </c>
      <c r="AE3980" t="str" cm="1">
        <f t="array" ref="AE3980">_xlfn.IFS( NOT(ISNA(VLOOKUP(PrivateSchedule[[#This Row],[ow]],RTARoutes[[StageCodes]:[RouteID]],6,FALSE))), "O",  NOT(ISNA(VLOOKUP(PrivateSchedule[[#This Row],[re]],RTARoutes[[StageCodes]:[RouteID]],6,FALSE))), "R")</f>
        <v>O</v>
      </c>
      <c r="AF3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81" spans="3:33">
      <c r="O3981" s="171" t="s">
        <v>1890</v>
      </c>
      <c r="T3981" s="173" t="s">
        <v>3439</v>
      </c>
      <c r="U3981" t="str">
        <f t="shared" si="248"/>
        <v>MARGAO-DAVARLI</v>
      </c>
      <c r="V3981" s="163">
        <v>0.76041666666666663</v>
      </c>
      <c r="AA3981" s="165" t="str">
        <f t="shared" si="249"/>
        <v/>
      </c>
      <c r="AB3981" t="str">
        <f t="shared" si="250"/>
        <v>MRG</v>
      </c>
      <c r="AC3981" t="str">
        <f t="shared" si="251"/>
        <v>GA09U-0575</v>
      </c>
      <c r="AD3981" t="str">
        <f>_xlfn.IFNA(VLOOKUP(PrivateSchedule[[#This Row],[ow]],RTARoutes[[StageCodes]:[RouteID]],6,FALSE), VLOOKUP(PrivateSchedule[[#This Row],[re]],RTARoutes[[StageCodes]:[RouteID]],6,FALSE))</f>
        <v>PVT178</v>
      </c>
      <c r="AE3981" t="str" cm="1">
        <f t="array" ref="AE3981">_xlfn.IFS( NOT(ISNA(VLOOKUP(PrivateSchedule[[#This Row],[ow]],RTARoutes[[StageCodes]:[RouteID]],6,FALSE))), "O",  NOT(ISNA(VLOOKUP(PrivateSchedule[[#This Row],[re]],RTARoutes[[StageCodes]:[RouteID]],6,FALSE))), "R")</f>
        <v>R</v>
      </c>
      <c r="AF3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82" spans="3:33">
      <c r="O3982" s="171" t="s">
        <v>3439</v>
      </c>
      <c r="T3982" s="173" t="s">
        <v>1890</v>
      </c>
      <c r="U3982" t="str">
        <f t="shared" si="248"/>
        <v>DAVARLI-MARGAO</v>
      </c>
      <c r="V3982" s="163">
        <v>0.78472222222222221</v>
      </c>
      <c r="AA3982" s="165" t="str">
        <f t="shared" si="249"/>
        <v/>
      </c>
      <c r="AB3982" t="str">
        <f t="shared" si="250"/>
        <v>MRG</v>
      </c>
      <c r="AC3982" t="str">
        <f t="shared" si="251"/>
        <v>GA09U-0575</v>
      </c>
      <c r="AD3982" t="str">
        <f>_xlfn.IFNA(VLOOKUP(PrivateSchedule[[#This Row],[ow]],RTARoutes[[StageCodes]:[RouteID]],6,FALSE), VLOOKUP(PrivateSchedule[[#This Row],[re]],RTARoutes[[StageCodes]:[RouteID]],6,FALSE))</f>
        <v>PVT178</v>
      </c>
      <c r="AE3982" t="str" cm="1">
        <f t="array" ref="AE3982">_xlfn.IFS( NOT(ISNA(VLOOKUP(PrivateSchedule[[#This Row],[ow]],RTARoutes[[StageCodes]:[RouteID]],6,FALSE))), "O",  NOT(ISNA(VLOOKUP(PrivateSchedule[[#This Row],[re]],RTARoutes[[StageCodes]:[RouteID]],6,FALSE))), "R")</f>
        <v>O</v>
      </c>
      <c r="AF3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83" spans="3:33">
      <c r="O3983" s="171" t="s">
        <v>1890</v>
      </c>
      <c r="T3983" s="173" t="s">
        <v>3439</v>
      </c>
      <c r="U3983" t="str">
        <f t="shared" si="248"/>
        <v>MARGAO-DAVARLI</v>
      </c>
      <c r="V3983" s="163">
        <v>0.81597222222222221</v>
      </c>
      <c r="AA3983" s="165" t="str">
        <f t="shared" si="249"/>
        <v/>
      </c>
      <c r="AB3983" t="str">
        <f t="shared" si="250"/>
        <v>MRG</v>
      </c>
      <c r="AC3983" t="str">
        <f t="shared" si="251"/>
        <v>GA09U-0575</v>
      </c>
      <c r="AD3983" t="str">
        <f>_xlfn.IFNA(VLOOKUP(PrivateSchedule[[#This Row],[ow]],RTARoutes[[StageCodes]:[RouteID]],6,FALSE), VLOOKUP(PrivateSchedule[[#This Row],[re]],RTARoutes[[StageCodes]:[RouteID]],6,FALSE))</f>
        <v>PVT178</v>
      </c>
      <c r="AE3983" t="str" cm="1">
        <f t="array" ref="AE3983">_xlfn.IFS( NOT(ISNA(VLOOKUP(PrivateSchedule[[#This Row],[ow]],RTARoutes[[StageCodes]:[RouteID]],6,FALSE))), "O",  NOT(ISNA(VLOOKUP(PrivateSchedule[[#This Row],[re]],RTARoutes[[StageCodes]:[RouteID]],6,FALSE))), "R")</f>
        <v>R</v>
      </c>
      <c r="AF3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84" spans="3:33">
      <c r="C3984" s="172" t="s">
        <v>4779</v>
      </c>
      <c r="J3984" s="171" t="s">
        <v>4785</v>
      </c>
      <c r="O3984" s="171" t="s">
        <v>3439</v>
      </c>
      <c r="T3984" s="173" t="s">
        <v>1890</v>
      </c>
      <c r="U3984" t="str">
        <f t="shared" si="248"/>
        <v>DAVARLI-MARGAO</v>
      </c>
      <c r="V3984" s="163">
        <v>0.28819444444444442</v>
      </c>
      <c r="AA3984" s="165" t="str">
        <f t="shared" si="249"/>
        <v/>
      </c>
      <c r="AB3984" t="str">
        <f t="shared" si="250"/>
        <v>MRG</v>
      </c>
      <c r="AC3984" t="str">
        <f t="shared" si="251"/>
        <v>GA09U-0575</v>
      </c>
      <c r="AD3984" t="str">
        <f>_xlfn.IFNA(VLOOKUP(PrivateSchedule[[#This Row],[ow]],RTARoutes[[StageCodes]:[RouteID]],6,FALSE), VLOOKUP(PrivateSchedule[[#This Row],[re]],RTARoutes[[StageCodes]:[RouteID]],6,FALSE))</f>
        <v>PVT178</v>
      </c>
      <c r="AE3984" t="str" cm="1">
        <f t="array" ref="AE3984">_xlfn.IFS( NOT(ISNA(VLOOKUP(PrivateSchedule[[#This Row],[ow]],RTARoutes[[StageCodes]:[RouteID]],6,FALSE))), "O",  NOT(ISNA(VLOOKUP(PrivateSchedule[[#This Row],[re]],RTARoutes[[StageCodes]:[RouteID]],6,FALSE))), "R")</f>
        <v>O</v>
      </c>
      <c r="AF3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85" spans="15:33">
      <c r="O3985" s="171" t="s">
        <v>1890</v>
      </c>
      <c r="T3985" s="173" t="s">
        <v>3439</v>
      </c>
      <c r="U3985" t="str">
        <f t="shared" si="248"/>
        <v>MARGAO-DAVARLI</v>
      </c>
      <c r="V3985" s="163">
        <v>0.31944444444444442</v>
      </c>
      <c r="AA3985" s="165" t="str">
        <f t="shared" si="249"/>
        <v/>
      </c>
      <c r="AB3985" t="str">
        <f t="shared" si="250"/>
        <v>MRG</v>
      </c>
      <c r="AC3985" t="str">
        <f t="shared" si="251"/>
        <v>GA09U-0575</v>
      </c>
      <c r="AD3985" t="str">
        <f>_xlfn.IFNA(VLOOKUP(PrivateSchedule[[#This Row],[ow]],RTARoutes[[StageCodes]:[RouteID]],6,FALSE), VLOOKUP(PrivateSchedule[[#This Row],[re]],RTARoutes[[StageCodes]:[RouteID]],6,FALSE))</f>
        <v>PVT178</v>
      </c>
      <c r="AE3985" t="str" cm="1">
        <f t="array" ref="AE3985">_xlfn.IFS( NOT(ISNA(VLOOKUP(PrivateSchedule[[#This Row],[ow]],RTARoutes[[StageCodes]:[RouteID]],6,FALSE))), "O",  NOT(ISNA(VLOOKUP(PrivateSchedule[[#This Row],[re]],RTARoutes[[StageCodes]:[RouteID]],6,FALSE))), "R")</f>
        <v>R</v>
      </c>
      <c r="AF3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86" spans="15:33">
      <c r="O3986" s="171" t="s">
        <v>3439</v>
      </c>
      <c r="T3986" s="173" t="s">
        <v>1890</v>
      </c>
      <c r="U3986" t="str">
        <f t="shared" si="248"/>
        <v>DAVARLI-MARGAO</v>
      </c>
      <c r="V3986" s="163">
        <v>0.34375</v>
      </c>
      <c r="AA3986" s="165" t="str">
        <f t="shared" si="249"/>
        <v/>
      </c>
      <c r="AB3986" t="str">
        <f t="shared" si="250"/>
        <v>MRG</v>
      </c>
      <c r="AC3986" t="str">
        <f t="shared" si="251"/>
        <v>GA09U-0575</v>
      </c>
      <c r="AD3986" t="str">
        <f>_xlfn.IFNA(VLOOKUP(PrivateSchedule[[#This Row],[ow]],RTARoutes[[StageCodes]:[RouteID]],6,FALSE), VLOOKUP(PrivateSchedule[[#This Row],[re]],RTARoutes[[StageCodes]:[RouteID]],6,FALSE))</f>
        <v>PVT178</v>
      </c>
      <c r="AE3986" t="str" cm="1">
        <f t="array" ref="AE3986">_xlfn.IFS( NOT(ISNA(VLOOKUP(PrivateSchedule[[#This Row],[ow]],RTARoutes[[StageCodes]:[RouteID]],6,FALSE))), "O",  NOT(ISNA(VLOOKUP(PrivateSchedule[[#This Row],[re]],RTARoutes[[StageCodes]:[RouteID]],6,FALSE))), "R")</f>
        <v>O</v>
      </c>
      <c r="AF3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87" spans="15:33">
      <c r="O3987" s="171" t="s">
        <v>1890</v>
      </c>
      <c r="T3987" s="173" t="s">
        <v>3439</v>
      </c>
      <c r="U3987" t="str">
        <f t="shared" si="248"/>
        <v>MARGAO-DAVARLI</v>
      </c>
      <c r="V3987" s="163">
        <v>0.375</v>
      </c>
      <c r="AA3987" s="165" t="str">
        <f t="shared" si="249"/>
        <v/>
      </c>
      <c r="AB3987" t="str">
        <f t="shared" si="250"/>
        <v>MRG</v>
      </c>
      <c r="AC3987" t="str">
        <f t="shared" si="251"/>
        <v>GA09U-0575</v>
      </c>
      <c r="AD3987" t="str">
        <f>_xlfn.IFNA(VLOOKUP(PrivateSchedule[[#This Row],[ow]],RTARoutes[[StageCodes]:[RouteID]],6,FALSE), VLOOKUP(PrivateSchedule[[#This Row],[re]],RTARoutes[[StageCodes]:[RouteID]],6,FALSE))</f>
        <v>PVT178</v>
      </c>
      <c r="AE3987" t="str" cm="1">
        <f t="array" ref="AE3987">_xlfn.IFS( NOT(ISNA(VLOOKUP(PrivateSchedule[[#This Row],[ow]],RTARoutes[[StageCodes]:[RouteID]],6,FALSE))), "O",  NOT(ISNA(VLOOKUP(PrivateSchedule[[#This Row],[re]],RTARoutes[[StageCodes]:[RouteID]],6,FALSE))), "R")</f>
        <v>R</v>
      </c>
      <c r="AF3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88" spans="15:33">
      <c r="O3988" s="171" t="s">
        <v>3439</v>
      </c>
      <c r="T3988" s="173" t="s">
        <v>1890</v>
      </c>
      <c r="U3988" t="str">
        <f t="shared" si="248"/>
        <v>DAVARLI-MARGAO</v>
      </c>
      <c r="V3988" s="163">
        <v>0.39930555555555558</v>
      </c>
      <c r="AA3988" s="165" t="str">
        <f t="shared" si="249"/>
        <v/>
      </c>
      <c r="AB3988" t="str">
        <f t="shared" si="250"/>
        <v>MRG</v>
      </c>
      <c r="AC3988" t="str">
        <f t="shared" si="251"/>
        <v>GA09U-0575</v>
      </c>
      <c r="AD3988" t="str">
        <f>_xlfn.IFNA(VLOOKUP(PrivateSchedule[[#This Row],[ow]],RTARoutes[[StageCodes]:[RouteID]],6,FALSE), VLOOKUP(PrivateSchedule[[#This Row],[re]],RTARoutes[[StageCodes]:[RouteID]],6,FALSE))</f>
        <v>PVT178</v>
      </c>
      <c r="AE3988" t="str" cm="1">
        <f t="array" ref="AE3988">_xlfn.IFS( NOT(ISNA(VLOOKUP(PrivateSchedule[[#This Row],[ow]],RTARoutes[[StageCodes]:[RouteID]],6,FALSE))), "O",  NOT(ISNA(VLOOKUP(PrivateSchedule[[#This Row],[re]],RTARoutes[[StageCodes]:[RouteID]],6,FALSE))), "R")</f>
        <v>O</v>
      </c>
      <c r="AF3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89" spans="15:33">
      <c r="O3989" s="171" t="s">
        <v>1890</v>
      </c>
      <c r="T3989" s="173" t="s">
        <v>3439</v>
      </c>
      <c r="U3989" t="str">
        <f t="shared" si="248"/>
        <v>MARGAO-DAVARLI</v>
      </c>
      <c r="V3989" s="163">
        <v>0.43055555555555558</v>
      </c>
      <c r="AA3989" s="165" t="str">
        <f t="shared" si="249"/>
        <v/>
      </c>
      <c r="AB3989" t="str">
        <f t="shared" si="250"/>
        <v>MRG</v>
      </c>
      <c r="AC3989" t="str">
        <f t="shared" si="251"/>
        <v>GA09U-0575</v>
      </c>
      <c r="AD3989" t="str">
        <f>_xlfn.IFNA(VLOOKUP(PrivateSchedule[[#This Row],[ow]],RTARoutes[[StageCodes]:[RouteID]],6,FALSE), VLOOKUP(PrivateSchedule[[#This Row],[re]],RTARoutes[[StageCodes]:[RouteID]],6,FALSE))</f>
        <v>PVT178</v>
      </c>
      <c r="AE3989" t="str" cm="1">
        <f t="array" ref="AE3989">_xlfn.IFS( NOT(ISNA(VLOOKUP(PrivateSchedule[[#This Row],[ow]],RTARoutes[[StageCodes]:[RouteID]],6,FALSE))), "O",  NOT(ISNA(VLOOKUP(PrivateSchedule[[#This Row],[re]],RTARoutes[[StageCodes]:[RouteID]],6,FALSE))), "R")</f>
        <v>R</v>
      </c>
      <c r="AF3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90" spans="15:33">
      <c r="O3990" s="171" t="s">
        <v>3439</v>
      </c>
      <c r="T3990" s="173" t="s">
        <v>1890</v>
      </c>
      <c r="U3990" t="str">
        <f t="shared" si="248"/>
        <v>DAVARLI-MARGAO</v>
      </c>
      <c r="V3990" s="163">
        <v>0.4548611111111111</v>
      </c>
      <c r="AA3990" s="165" t="str">
        <f t="shared" si="249"/>
        <v/>
      </c>
      <c r="AB3990" t="str">
        <f t="shared" si="250"/>
        <v>MRG</v>
      </c>
      <c r="AC3990" t="str">
        <f t="shared" si="251"/>
        <v>GA09U-0575</v>
      </c>
      <c r="AD3990" t="str">
        <f>_xlfn.IFNA(VLOOKUP(PrivateSchedule[[#This Row],[ow]],RTARoutes[[StageCodes]:[RouteID]],6,FALSE), VLOOKUP(PrivateSchedule[[#This Row],[re]],RTARoutes[[StageCodes]:[RouteID]],6,FALSE))</f>
        <v>PVT178</v>
      </c>
      <c r="AE3990" t="str" cm="1">
        <f t="array" ref="AE3990">_xlfn.IFS( NOT(ISNA(VLOOKUP(PrivateSchedule[[#This Row],[ow]],RTARoutes[[StageCodes]:[RouteID]],6,FALSE))), "O",  NOT(ISNA(VLOOKUP(PrivateSchedule[[#This Row],[re]],RTARoutes[[StageCodes]:[RouteID]],6,FALSE))), "R")</f>
        <v>O</v>
      </c>
      <c r="AF3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91" spans="15:33">
      <c r="O3991" s="171" t="s">
        <v>1890</v>
      </c>
      <c r="T3991" s="173" t="s">
        <v>3439</v>
      </c>
      <c r="U3991" t="str">
        <f t="shared" si="248"/>
        <v>MARGAO-DAVARLI</v>
      </c>
      <c r="V3991" s="163">
        <v>0.4861111111111111</v>
      </c>
      <c r="AA3991" s="165" t="str">
        <f t="shared" si="249"/>
        <v/>
      </c>
      <c r="AB3991" t="str">
        <f t="shared" si="250"/>
        <v>MRG</v>
      </c>
      <c r="AC3991" t="str">
        <f t="shared" si="251"/>
        <v>GA09U-0575</v>
      </c>
      <c r="AD3991" t="str">
        <f>_xlfn.IFNA(VLOOKUP(PrivateSchedule[[#This Row],[ow]],RTARoutes[[StageCodes]:[RouteID]],6,FALSE), VLOOKUP(PrivateSchedule[[#This Row],[re]],RTARoutes[[StageCodes]:[RouteID]],6,FALSE))</f>
        <v>PVT178</v>
      </c>
      <c r="AE3991" t="str" cm="1">
        <f t="array" ref="AE3991">_xlfn.IFS( NOT(ISNA(VLOOKUP(PrivateSchedule[[#This Row],[ow]],RTARoutes[[StageCodes]:[RouteID]],6,FALSE))), "O",  NOT(ISNA(VLOOKUP(PrivateSchedule[[#This Row],[re]],RTARoutes[[StageCodes]:[RouteID]],6,FALSE))), "R")</f>
        <v>R</v>
      </c>
      <c r="AF3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92" spans="15:33">
      <c r="O3992" s="171" t="s">
        <v>3439</v>
      </c>
      <c r="T3992" s="173" t="s">
        <v>1890</v>
      </c>
      <c r="U3992" t="str">
        <f t="shared" si="248"/>
        <v>DAVARLI-MARGAO</v>
      </c>
      <c r="V3992" s="163">
        <v>0.51041666666666663</v>
      </c>
      <c r="AA3992" s="165" t="str">
        <f t="shared" si="249"/>
        <v/>
      </c>
      <c r="AB3992" t="str">
        <f t="shared" si="250"/>
        <v>MRG</v>
      </c>
      <c r="AC3992" t="str">
        <f t="shared" si="251"/>
        <v>GA09U-0575</v>
      </c>
      <c r="AD3992" t="str">
        <f>_xlfn.IFNA(VLOOKUP(PrivateSchedule[[#This Row],[ow]],RTARoutes[[StageCodes]:[RouteID]],6,FALSE), VLOOKUP(PrivateSchedule[[#This Row],[re]],RTARoutes[[StageCodes]:[RouteID]],6,FALSE))</f>
        <v>PVT178</v>
      </c>
      <c r="AE3992" t="str" cm="1">
        <f t="array" ref="AE3992">_xlfn.IFS( NOT(ISNA(VLOOKUP(PrivateSchedule[[#This Row],[ow]],RTARoutes[[StageCodes]:[RouteID]],6,FALSE))), "O",  NOT(ISNA(VLOOKUP(PrivateSchedule[[#This Row],[re]],RTARoutes[[StageCodes]:[RouteID]],6,FALSE))), "R")</f>
        <v>O</v>
      </c>
      <c r="AF3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93" spans="15:33">
      <c r="O3993" s="171" t="s">
        <v>1890</v>
      </c>
      <c r="T3993" s="173" t="s">
        <v>3439</v>
      </c>
      <c r="U3993" t="str">
        <f t="shared" si="248"/>
        <v>MARGAO-DAVARLI</v>
      </c>
      <c r="V3993" s="163">
        <v>0.54166666666666663</v>
      </c>
      <c r="AA3993" s="165" t="str">
        <f t="shared" si="249"/>
        <v/>
      </c>
      <c r="AB3993" t="str">
        <f t="shared" si="250"/>
        <v>MRG</v>
      </c>
      <c r="AC3993" t="str">
        <f t="shared" si="251"/>
        <v>GA09U-0575</v>
      </c>
      <c r="AD3993" t="str">
        <f>_xlfn.IFNA(VLOOKUP(PrivateSchedule[[#This Row],[ow]],RTARoutes[[StageCodes]:[RouteID]],6,FALSE), VLOOKUP(PrivateSchedule[[#This Row],[re]],RTARoutes[[StageCodes]:[RouteID]],6,FALSE))</f>
        <v>PVT178</v>
      </c>
      <c r="AE3993" t="str" cm="1">
        <f t="array" ref="AE3993">_xlfn.IFS( NOT(ISNA(VLOOKUP(PrivateSchedule[[#This Row],[ow]],RTARoutes[[StageCodes]:[RouteID]],6,FALSE))), "O",  NOT(ISNA(VLOOKUP(PrivateSchedule[[#This Row],[re]],RTARoutes[[StageCodes]:[RouteID]],6,FALSE))), "R")</f>
        <v>R</v>
      </c>
      <c r="AF3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94" spans="15:33">
      <c r="O3994" s="171" t="s">
        <v>3439</v>
      </c>
      <c r="T3994" s="173" t="s">
        <v>1890</v>
      </c>
      <c r="U3994" t="str">
        <f t="shared" si="248"/>
        <v>DAVARLI-MARGAO</v>
      </c>
      <c r="V3994" s="163">
        <v>0.59722222222222221</v>
      </c>
      <c r="AA3994" s="165" t="str">
        <f t="shared" si="249"/>
        <v/>
      </c>
      <c r="AB3994" t="str">
        <f t="shared" si="250"/>
        <v>MRG</v>
      </c>
      <c r="AC3994" t="str">
        <f t="shared" si="251"/>
        <v>GA09U-0575</v>
      </c>
      <c r="AD3994" t="str">
        <f>_xlfn.IFNA(VLOOKUP(PrivateSchedule[[#This Row],[ow]],RTARoutes[[StageCodes]:[RouteID]],6,FALSE), VLOOKUP(PrivateSchedule[[#This Row],[re]],RTARoutes[[StageCodes]:[RouteID]],6,FALSE))</f>
        <v>PVT178</v>
      </c>
      <c r="AE3994" t="str" cm="1">
        <f t="array" ref="AE3994">_xlfn.IFS( NOT(ISNA(VLOOKUP(PrivateSchedule[[#This Row],[ow]],RTARoutes[[StageCodes]:[RouteID]],6,FALSE))), "O",  NOT(ISNA(VLOOKUP(PrivateSchedule[[#This Row],[re]],RTARoutes[[StageCodes]:[RouteID]],6,FALSE))), "R")</f>
        <v>O</v>
      </c>
      <c r="AF3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95" spans="15:33">
      <c r="O3995" s="171" t="s">
        <v>1890</v>
      </c>
      <c r="T3995" s="173" t="s">
        <v>3439</v>
      </c>
      <c r="U3995" t="str">
        <f t="shared" si="248"/>
        <v>MARGAO-DAVARLI</v>
      </c>
      <c r="V3995" s="163">
        <v>0.60763888888888884</v>
      </c>
      <c r="AA3995" s="165" t="str">
        <f t="shared" si="249"/>
        <v/>
      </c>
      <c r="AB3995" t="str">
        <f t="shared" si="250"/>
        <v>MRG</v>
      </c>
      <c r="AC3995" t="str">
        <f t="shared" si="251"/>
        <v>GA09U-0575</v>
      </c>
      <c r="AD3995" t="str">
        <f>_xlfn.IFNA(VLOOKUP(PrivateSchedule[[#This Row],[ow]],RTARoutes[[StageCodes]:[RouteID]],6,FALSE), VLOOKUP(PrivateSchedule[[#This Row],[re]],RTARoutes[[StageCodes]:[RouteID]],6,FALSE))</f>
        <v>PVT178</v>
      </c>
      <c r="AE3995" t="str" cm="1">
        <f t="array" ref="AE3995">_xlfn.IFS( NOT(ISNA(VLOOKUP(PrivateSchedule[[#This Row],[ow]],RTARoutes[[StageCodes]:[RouteID]],6,FALSE))), "O",  NOT(ISNA(VLOOKUP(PrivateSchedule[[#This Row],[re]],RTARoutes[[StageCodes]:[RouteID]],6,FALSE))), "R")</f>
        <v>R</v>
      </c>
      <c r="AF3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96" spans="15:33">
      <c r="O3996" s="171" t="s">
        <v>3439</v>
      </c>
      <c r="T3996" s="173" t="s">
        <v>1890</v>
      </c>
      <c r="U3996" t="str">
        <f t="shared" si="248"/>
        <v>DAVARLI-MARGAO</v>
      </c>
      <c r="V3996" s="163">
        <v>0.62152777777777779</v>
      </c>
      <c r="AA3996" s="165" t="str">
        <f t="shared" si="249"/>
        <v/>
      </c>
      <c r="AB3996" t="str">
        <f t="shared" si="250"/>
        <v>MRG</v>
      </c>
      <c r="AC3996" t="str">
        <f t="shared" si="251"/>
        <v>GA09U-0575</v>
      </c>
      <c r="AD3996" t="str">
        <f>_xlfn.IFNA(VLOOKUP(PrivateSchedule[[#This Row],[ow]],RTARoutes[[StageCodes]:[RouteID]],6,FALSE), VLOOKUP(PrivateSchedule[[#This Row],[re]],RTARoutes[[StageCodes]:[RouteID]],6,FALSE))</f>
        <v>PVT178</v>
      </c>
      <c r="AE3996" t="str" cm="1">
        <f t="array" ref="AE3996">_xlfn.IFS( NOT(ISNA(VLOOKUP(PrivateSchedule[[#This Row],[ow]],RTARoutes[[StageCodes]:[RouteID]],6,FALSE))), "O",  NOT(ISNA(VLOOKUP(PrivateSchedule[[#This Row],[re]],RTARoutes[[StageCodes]:[RouteID]],6,FALSE))), "R")</f>
        <v>O</v>
      </c>
      <c r="AF3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97" spans="15:33">
      <c r="O3997" s="171" t="s">
        <v>1890</v>
      </c>
      <c r="T3997" s="173" t="s">
        <v>3439</v>
      </c>
      <c r="U3997" t="str">
        <f t="shared" si="248"/>
        <v>MARGAO-DAVARLI</v>
      </c>
      <c r="V3997" s="163">
        <v>0.65277777777777779</v>
      </c>
      <c r="AA3997" s="165" t="str">
        <f t="shared" si="249"/>
        <v/>
      </c>
      <c r="AB3997" t="str">
        <f t="shared" si="250"/>
        <v>MRG</v>
      </c>
      <c r="AC3997" t="str">
        <f t="shared" si="251"/>
        <v>GA09U-0575</v>
      </c>
      <c r="AD3997" t="str">
        <f>_xlfn.IFNA(VLOOKUP(PrivateSchedule[[#This Row],[ow]],RTARoutes[[StageCodes]:[RouteID]],6,FALSE), VLOOKUP(PrivateSchedule[[#This Row],[re]],RTARoutes[[StageCodes]:[RouteID]],6,FALSE))</f>
        <v>PVT178</v>
      </c>
      <c r="AE3997" t="str" cm="1">
        <f t="array" ref="AE3997">_xlfn.IFS( NOT(ISNA(VLOOKUP(PrivateSchedule[[#This Row],[ow]],RTARoutes[[StageCodes]:[RouteID]],6,FALSE))), "O",  NOT(ISNA(VLOOKUP(PrivateSchedule[[#This Row],[re]],RTARoutes[[StageCodes]:[RouteID]],6,FALSE))), "R")</f>
        <v>R</v>
      </c>
      <c r="AF3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3998" spans="15:33">
      <c r="O3998" s="171" t="s">
        <v>3439</v>
      </c>
      <c r="T3998" s="173" t="s">
        <v>1890</v>
      </c>
      <c r="U3998" t="str">
        <f t="shared" si="248"/>
        <v>DAVARLI-MARGAO</v>
      </c>
      <c r="V3998" s="163">
        <v>0.67708333333333337</v>
      </c>
      <c r="AA3998" s="165" t="str">
        <f t="shared" si="249"/>
        <v/>
      </c>
      <c r="AB3998" t="str">
        <f t="shared" si="250"/>
        <v>MRG</v>
      </c>
      <c r="AC3998" t="str">
        <f t="shared" si="251"/>
        <v>GA09U-0575</v>
      </c>
      <c r="AD3998" t="str">
        <f>_xlfn.IFNA(VLOOKUP(PrivateSchedule[[#This Row],[ow]],RTARoutes[[StageCodes]:[RouteID]],6,FALSE), VLOOKUP(PrivateSchedule[[#This Row],[re]],RTARoutes[[StageCodes]:[RouteID]],6,FALSE))</f>
        <v>PVT178</v>
      </c>
      <c r="AE3998" t="str" cm="1">
        <f t="array" ref="AE3998">_xlfn.IFS( NOT(ISNA(VLOOKUP(PrivateSchedule[[#This Row],[ow]],RTARoutes[[StageCodes]:[RouteID]],6,FALSE))), "O",  NOT(ISNA(VLOOKUP(PrivateSchedule[[#This Row],[re]],RTARoutes[[StageCodes]:[RouteID]],6,FALSE))), "R")</f>
        <v>O</v>
      </c>
      <c r="AF3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3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3999" spans="15:33">
      <c r="O3999" s="171" t="s">
        <v>1890</v>
      </c>
      <c r="T3999" s="173" t="s">
        <v>3439</v>
      </c>
      <c r="U3999" t="str">
        <f t="shared" si="248"/>
        <v>MARGAO-DAVARLI</v>
      </c>
      <c r="V3999" s="163">
        <v>0.70833333333333337</v>
      </c>
      <c r="AA3999" s="165" t="str">
        <f t="shared" si="249"/>
        <v/>
      </c>
      <c r="AB3999" t="str">
        <f t="shared" si="250"/>
        <v>MRG</v>
      </c>
      <c r="AC3999" t="str">
        <f t="shared" si="251"/>
        <v>GA09U-0575</v>
      </c>
      <c r="AD3999" t="str">
        <f>_xlfn.IFNA(VLOOKUP(PrivateSchedule[[#This Row],[ow]],RTARoutes[[StageCodes]:[RouteID]],6,FALSE), VLOOKUP(PrivateSchedule[[#This Row],[re]],RTARoutes[[StageCodes]:[RouteID]],6,FALSE))</f>
        <v>PVT178</v>
      </c>
      <c r="AE3999" t="str" cm="1">
        <f t="array" ref="AE3999">_xlfn.IFS( NOT(ISNA(VLOOKUP(PrivateSchedule[[#This Row],[ow]],RTARoutes[[StageCodes]:[RouteID]],6,FALSE))), "O",  NOT(ISNA(VLOOKUP(PrivateSchedule[[#This Row],[re]],RTARoutes[[StageCodes]:[RouteID]],6,FALSE))), "R")</f>
        <v>R</v>
      </c>
      <c r="AF3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3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00" spans="15:33">
      <c r="O4000" s="171" t="s">
        <v>3439</v>
      </c>
      <c r="T4000" s="173" t="s">
        <v>1890</v>
      </c>
      <c r="U4000" t="str">
        <f t="shared" si="248"/>
        <v>DAVARLI-MARGAO</v>
      </c>
      <c r="V4000" s="163">
        <v>0.73263888888888884</v>
      </c>
      <c r="AA4000" s="165" t="str">
        <f t="shared" si="249"/>
        <v/>
      </c>
      <c r="AB4000" t="str">
        <f t="shared" si="250"/>
        <v>MRG</v>
      </c>
      <c r="AC4000" t="str">
        <f t="shared" si="251"/>
        <v>GA09U-0575</v>
      </c>
      <c r="AD4000" t="str">
        <f>_xlfn.IFNA(VLOOKUP(PrivateSchedule[[#This Row],[ow]],RTARoutes[[StageCodes]:[RouteID]],6,FALSE), VLOOKUP(PrivateSchedule[[#This Row],[re]],RTARoutes[[StageCodes]:[RouteID]],6,FALSE))</f>
        <v>PVT178</v>
      </c>
      <c r="AE4000" t="str" cm="1">
        <f t="array" ref="AE4000">_xlfn.IFS( NOT(ISNA(VLOOKUP(PrivateSchedule[[#This Row],[ow]],RTARoutes[[StageCodes]:[RouteID]],6,FALSE))), "O",  NOT(ISNA(VLOOKUP(PrivateSchedule[[#This Row],[re]],RTARoutes[[StageCodes]:[RouteID]],6,FALSE))), "R")</f>
        <v>O</v>
      </c>
      <c r="AF4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01" spans="3:33">
      <c r="O4001" s="171" t="s">
        <v>1890</v>
      </c>
      <c r="T4001" s="173" t="s">
        <v>3439</v>
      </c>
      <c r="U4001" t="str">
        <f t="shared" si="248"/>
        <v>MARGAO-DAVARLI</v>
      </c>
      <c r="V4001" s="163">
        <v>0.76388888888888884</v>
      </c>
      <c r="AA4001" s="165" t="str">
        <f t="shared" si="249"/>
        <v/>
      </c>
      <c r="AB4001" t="str">
        <f t="shared" si="250"/>
        <v>MRG</v>
      </c>
      <c r="AC4001" t="str">
        <f t="shared" si="251"/>
        <v>GA09U-0575</v>
      </c>
      <c r="AD4001" t="str">
        <f>_xlfn.IFNA(VLOOKUP(PrivateSchedule[[#This Row],[ow]],RTARoutes[[StageCodes]:[RouteID]],6,FALSE), VLOOKUP(PrivateSchedule[[#This Row],[re]],RTARoutes[[StageCodes]:[RouteID]],6,FALSE))</f>
        <v>PVT178</v>
      </c>
      <c r="AE4001" t="str" cm="1">
        <f t="array" ref="AE4001">_xlfn.IFS( NOT(ISNA(VLOOKUP(PrivateSchedule[[#This Row],[ow]],RTARoutes[[StageCodes]:[RouteID]],6,FALSE))), "O",  NOT(ISNA(VLOOKUP(PrivateSchedule[[#This Row],[re]],RTARoutes[[StageCodes]:[RouteID]],6,FALSE))), "R")</f>
        <v>R</v>
      </c>
      <c r="AF4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02" spans="3:33">
      <c r="O4002" s="171" t="s">
        <v>3439</v>
      </c>
      <c r="T4002" s="173" t="s">
        <v>1890</v>
      </c>
      <c r="U4002" t="str">
        <f t="shared" si="248"/>
        <v>DAVARLI-MARGAO</v>
      </c>
      <c r="V4002" s="163">
        <v>0.78819444444444442</v>
      </c>
      <c r="AA4002" s="165" t="str">
        <f t="shared" si="249"/>
        <v/>
      </c>
      <c r="AB4002" t="str">
        <f t="shared" si="250"/>
        <v>MRG</v>
      </c>
      <c r="AC4002" t="str">
        <f t="shared" si="251"/>
        <v>GA09U-0575</v>
      </c>
      <c r="AD4002" t="str">
        <f>_xlfn.IFNA(VLOOKUP(PrivateSchedule[[#This Row],[ow]],RTARoutes[[StageCodes]:[RouteID]],6,FALSE), VLOOKUP(PrivateSchedule[[#This Row],[re]],RTARoutes[[StageCodes]:[RouteID]],6,FALSE))</f>
        <v>PVT178</v>
      </c>
      <c r="AE4002" t="str" cm="1">
        <f t="array" ref="AE4002">_xlfn.IFS( NOT(ISNA(VLOOKUP(PrivateSchedule[[#This Row],[ow]],RTARoutes[[StageCodes]:[RouteID]],6,FALSE))), "O",  NOT(ISNA(VLOOKUP(PrivateSchedule[[#This Row],[re]],RTARoutes[[StageCodes]:[RouteID]],6,FALSE))), "R")</f>
        <v>O</v>
      </c>
      <c r="AF4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03" spans="3:33">
      <c r="O4003" s="171" t="s">
        <v>1890</v>
      </c>
      <c r="T4003" s="173" t="s">
        <v>3439</v>
      </c>
      <c r="U4003" t="str">
        <f t="shared" si="248"/>
        <v>MARGAO-DAVARLI</v>
      </c>
      <c r="V4003" s="163">
        <v>0.81944444444444442</v>
      </c>
      <c r="AA4003" s="165" t="str">
        <f t="shared" si="249"/>
        <v/>
      </c>
      <c r="AB4003" t="str">
        <f t="shared" si="250"/>
        <v>MRG</v>
      </c>
      <c r="AC4003" t="str">
        <f t="shared" si="251"/>
        <v>GA09U-0575</v>
      </c>
      <c r="AD4003" t="str">
        <f>_xlfn.IFNA(VLOOKUP(PrivateSchedule[[#This Row],[ow]],RTARoutes[[StageCodes]:[RouteID]],6,FALSE), VLOOKUP(PrivateSchedule[[#This Row],[re]],RTARoutes[[StageCodes]:[RouteID]],6,FALSE))</f>
        <v>PVT178</v>
      </c>
      <c r="AE4003" t="str" cm="1">
        <f t="array" ref="AE4003">_xlfn.IFS( NOT(ISNA(VLOOKUP(PrivateSchedule[[#This Row],[ow]],RTARoutes[[StageCodes]:[RouteID]],6,FALSE))), "O",  NOT(ISNA(VLOOKUP(PrivateSchedule[[#This Row],[re]],RTARoutes[[StageCodes]:[RouteID]],6,FALSE))), "R")</f>
        <v>R</v>
      </c>
      <c r="AF4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04" spans="3:33">
      <c r="C4004" s="172" t="s">
        <v>4779</v>
      </c>
      <c r="J4004" s="171" t="s">
        <v>4786</v>
      </c>
      <c r="O4004" s="171" t="s">
        <v>3439</v>
      </c>
      <c r="T4004" s="173" t="s">
        <v>1890</v>
      </c>
      <c r="U4004" t="str">
        <f t="shared" si="248"/>
        <v>DAVARLI-MARGAO</v>
      </c>
      <c r="V4004" s="163">
        <v>0.29166666666666669</v>
      </c>
      <c r="AA4004" s="165" t="str">
        <f t="shared" si="249"/>
        <v/>
      </c>
      <c r="AB4004" t="str">
        <f t="shared" si="250"/>
        <v>MRG</v>
      </c>
      <c r="AC4004" t="str">
        <f t="shared" si="251"/>
        <v>GA09U-0575</v>
      </c>
      <c r="AD4004" t="str">
        <f>_xlfn.IFNA(VLOOKUP(PrivateSchedule[[#This Row],[ow]],RTARoutes[[StageCodes]:[RouteID]],6,FALSE), VLOOKUP(PrivateSchedule[[#This Row],[re]],RTARoutes[[StageCodes]:[RouteID]],6,FALSE))</f>
        <v>PVT178</v>
      </c>
      <c r="AE4004" t="str" cm="1">
        <f t="array" ref="AE4004">_xlfn.IFS( NOT(ISNA(VLOOKUP(PrivateSchedule[[#This Row],[ow]],RTARoutes[[StageCodes]:[RouteID]],6,FALSE))), "O",  NOT(ISNA(VLOOKUP(PrivateSchedule[[#This Row],[re]],RTARoutes[[StageCodes]:[RouteID]],6,FALSE))), "R")</f>
        <v>O</v>
      </c>
      <c r="AF4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05" spans="3:33">
      <c r="O4005" s="171" t="s">
        <v>1890</v>
      </c>
      <c r="T4005" s="173" t="s">
        <v>3439</v>
      </c>
      <c r="U4005" t="str">
        <f t="shared" si="248"/>
        <v>MARGAO-DAVARLI</v>
      </c>
      <c r="V4005" s="163">
        <v>0.32291666666666669</v>
      </c>
      <c r="AA4005" s="165" t="str">
        <f t="shared" si="249"/>
        <v/>
      </c>
      <c r="AB4005" t="str">
        <f t="shared" si="250"/>
        <v>MRG</v>
      </c>
      <c r="AC4005" t="str">
        <f t="shared" si="251"/>
        <v>GA09U-0575</v>
      </c>
      <c r="AD4005" t="str">
        <f>_xlfn.IFNA(VLOOKUP(PrivateSchedule[[#This Row],[ow]],RTARoutes[[StageCodes]:[RouteID]],6,FALSE), VLOOKUP(PrivateSchedule[[#This Row],[re]],RTARoutes[[StageCodes]:[RouteID]],6,FALSE))</f>
        <v>PVT178</v>
      </c>
      <c r="AE4005" t="str" cm="1">
        <f t="array" ref="AE4005">_xlfn.IFS( NOT(ISNA(VLOOKUP(PrivateSchedule[[#This Row],[ow]],RTARoutes[[StageCodes]:[RouteID]],6,FALSE))), "O",  NOT(ISNA(VLOOKUP(PrivateSchedule[[#This Row],[re]],RTARoutes[[StageCodes]:[RouteID]],6,FALSE))), "R")</f>
        <v>R</v>
      </c>
      <c r="AF4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06" spans="3:33">
      <c r="O4006" s="171" t="s">
        <v>3439</v>
      </c>
      <c r="T4006" s="173" t="s">
        <v>1890</v>
      </c>
      <c r="U4006" t="str">
        <f t="shared" si="248"/>
        <v>DAVARLI-MARGAO</v>
      </c>
      <c r="V4006" s="163">
        <v>0.34722222222222221</v>
      </c>
      <c r="AA4006" s="165" t="str">
        <f t="shared" si="249"/>
        <v/>
      </c>
      <c r="AB4006" t="str">
        <f t="shared" si="250"/>
        <v>MRG</v>
      </c>
      <c r="AC4006" t="str">
        <f t="shared" si="251"/>
        <v>GA09U-0575</v>
      </c>
      <c r="AD4006" t="str">
        <f>_xlfn.IFNA(VLOOKUP(PrivateSchedule[[#This Row],[ow]],RTARoutes[[StageCodes]:[RouteID]],6,FALSE), VLOOKUP(PrivateSchedule[[#This Row],[re]],RTARoutes[[StageCodes]:[RouteID]],6,FALSE))</f>
        <v>PVT178</v>
      </c>
      <c r="AE4006" t="str" cm="1">
        <f t="array" ref="AE4006">_xlfn.IFS( NOT(ISNA(VLOOKUP(PrivateSchedule[[#This Row],[ow]],RTARoutes[[StageCodes]:[RouteID]],6,FALSE))), "O",  NOT(ISNA(VLOOKUP(PrivateSchedule[[#This Row],[re]],RTARoutes[[StageCodes]:[RouteID]],6,FALSE))), "R")</f>
        <v>O</v>
      </c>
      <c r="AF4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07" spans="3:33">
      <c r="O4007" s="171" t="s">
        <v>1890</v>
      </c>
      <c r="T4007" s="173" t="s">
        <v>3439</v>
      </c>
      <c r="U4007" t="str">
        <f t="shared" si="248"/>
        <v>MARGAO-DAVARLI</v>
      </c>
      <c r="V4007" s="163">
        <v>0.37847222222222221</v>
      </c>
      <c r="AA4007" s="165" t="str">
        <f t="shared" si="249"/>
        <v/>
      </c>
      <c r="AB4007" t="str">
        <f t="shared" si="250"/>
        <v>MRG</v>
      </c>
      <c r="AC4007" t="str">
        <f t="shared" si="251"/>
        <v>GA09U-0575</v>
      </c>
      <c r="AD4007" t="str">
        <f>_xlfn.IFNA(VLOOKUP(PrivateSchedule[[#This Row],[ow]],RTARoutes[[StageCodes]:[RouteID]],6,FALSE), VLOOKUP(PrivateSchedule[[#This Row],[re]],RTARoutes[[StageCodes]:[RouteID]],6,FALSE))</f>
        <v>PVT178</v>
      </c>
      <c r="AE4007" t="str" cm="1">
        <f t="array" ref="AE4007">_xlfn.IFS( NOT(ISNA(VLOOKUP(PrivateSchedule[[#This Row],[ow]],RTARoutes[[StageCodes]:[RouteID]],6,FALSE))), "O",  NOT(ISNA(VLOOKUP(PrivateSchedule[[#This Row],[re]],RTARoutes[[StageCodes]:[RouteID]],6,FALSE))), "R")</f>
        <v>R</v>
      </c>
      <c r="AF4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08" spans="3:33">
      <c r="O4008" s="171" t="s">
        <v>3439</v>
      </c>
      <c r="T4008" s="173" t="s">
        <v>1890</v>
      </c>
      <c r="U4008" t="str">
        <f t="shared" si="248"/>
        <v>DAVARLI-MARGAO</v>
      </c>
      <c r="V4008" s="163">
        <v>0.40277777777777779</v>
      </c>
      <c r="AA4008" s="165" t="str">
        <f t="shared" si="249"/>
        <v/>
      </c>
      <c r="AB4008" t="str">
        <f t="shared" si="250"/>
        <v>MRG</v>
      </c>
      <c r="AC4008" t="str">
        <f t="shared" si="251"/>
        <v>GA09U-0575</v>
      </c>
      <c r="AD4008" t="str">
        <f>_xlfn.IFNA(VLOOKUP(PrivateSchedule[[#This Row],[ow]],RTARoutes[[StageCodes]:[RouteID]],6,FALSE), VLOOKUP(PrivateSchedule[[#This Row],[re]],RTARoutes[[StageCodes]:[RouteID]],6,FALSE))</f>
        <v>PVT178</v>
      </c>
      <c r="AE4008" t="str" cm="1">
        <f t="array" ref="AE4008">_xlfn.IFS( NOT(ISNA(VLOOKUP(PrivateSchedule[[#This Row],[ow]],RTARoutes[[StageCodes]:[RouteID]],6,FALSE))), "O",  NOT(ISNA(VLOOKUP(PrivateSchedule[[#This Row],[re]],RTARoutes[[StageCodes]:[RouteID]],6,FALSE))), "R")</f>
        <v>O</v>
      </c>
      <c r="AF4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09" spans="3:33">
      <c r="O4009" s="171" t="s">
        <v>1890</v>
      </c>
      <c r="T4009" s="173" t="s">
        <v>3439</v>
      </c>
      <c r="U4009" t="str">
        <f t="shared" si="248"/>
        <v>MARGAO-DAVARLI</v>
      </c>
      <c r="V4009" s="163">
        <v>0.43402777777777779</v>
      </c>
      <c r="AA4009" s="165" t="str">
        <f t="shared" si="249"/>
        <v/>
      </c>
      <c r="AB4009" t="str">
        <f t="shared" si="250"/>
        <v>MRG</v>
      </c>
      <c r="AC4009" t="str">
        <f t="shared" si="251"/>
        <v>GA09U-0575</v>
      </c>
      <c r="AD4009" t="str">
        <f>_xlfn.IFNA(VLOOKUP(PrivateSchedule[[#This Row],[ow]],RTARoutes[[StageCodes]:[RouteID]],6,FALSE), VLOOKUP(PrivateSchedule[[#This Row],[re]],RTARoutes[[StageCodes]:[RouteID]],6,FALSE))</f>
        <v>PVT178</v>
      </c>
      <c r="AE4009" t="str" cm="1">
        <f t="array" ref="AE4009">_xlfn.IFS( NOT(ISNA(VLOOKUP(PrivateSchedule[[#This Row],[ow]],RTARoutes[[StageCodes]:[RouteID]],6,FALSE))), "O",  NOT(ISNA(VLOOKUP(PrivateSchedule[[#This Row],[re]],RTARoutes[[StageCodes]:[RouteID]],6,FALSE))), "R")</f>
        <v>R</v>
      </c>
      <c r="AF4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10" spans="3:33">
      <c r="O4010" s="171" t="s">
        <v>3439</v>
      </c>
      <c r="T4010" s="173" t="s">
        <v>1890</v>
      </c>
      <c r="U4010" t="str">
        <f t="shared" si="248"/>
        <v>DAVARLI-MARGAO</v>
      </c>
      <c r="V4010" s="163">
        <v>0.45833333333333331</v>
      </c>
      <c r="AA4010" s="165" t="str">
        <f t="shared" si="249"/>
        <v/>
      </c>
      <c r="AB4010" t="str">
        <f t="shared" si="250"/>
        <v>MRG</v>
      </c>
      <c r="AC4010" t="str">
        <f t="shared" si="251"/>
        <v>GA09U-0575</v>
      </c>
      <c r="AD4010" t="str">
        <f>_xlfn.IFNA(VLOOKUP(PrivateSchedule[[#This Row],[ow]],RTARoutes[[StageCodes]:[RouteID]],6,FALSE), VLOOKUP(PrivateSchedule[[#This Row],[re]],RTARoutes[[StageCodes]:[RouteID]],6,FALSE))</f>
        <v>PVT178</v>
      </c>
      <c r="AE4010" t="str" cm="1">
        <f t="array" ref="AE4010">_xlfn.IFS( NOT(ISNA(VLOOKUP(PrivateSchedule[[#This Row],[ow]],RTARoutes[[StageCodes]:[RouteID]],6,FALSE))), "O",  NOT(ISNA(VLOOKUP(PrivateSchedule[[#This Row],[re]],RTARoutes[[StageCodes]:[RouteID]],6,FALSE))), "R")</f>
        <v>O</v>
      </c>
      <c r="AF4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11" spans="3:33">
      <c r="O4011" s="171" t="s">
        <v>1890</v>
      </c>
      <c r="T4011" s="173" t="s">
        <v>3439</v>
      </c>
      <c r="U4011" t="str">
        <f t="shared" si="248"/>
        <v>MARGAO-DAVARLI</v>
      </c>
      <c r="V4011" s="163">
        <v>0.48958333333333331</v>
      </c>
      <c r="AA4011" s="165" t="str">
        <f t="shared" si="249"/>
        <v/>
      </c>
      <c r="AB4011" t="str">
        <f t="shared" si="250"/>
        <v>MRG</v>
      </c>
      <c r="AC4011" t="str">
        <f t="shared" si="251"/>
        <v>GA09U-0575</v>
      </c>
      <c r="AD4011" t="str">
        <f>_xlfn.IFNA(VLOOKUP(PrivateSchedule[[#This Row],[ow]],RTARoutes[[StageCodes]:[RouteID]],6,FALSE), VLOOKUP(PrivateSchedule[[#This Row],[re]],RTARoutes[[StageCodes]:[RouteID]],6,FALSE))</f>
        <v>PVT178</v>
      </c>
      <c r="AE4011" t="str" cm="1">
        <f t="array" ref="AE4011">_xlfn.IFS( NOT(ISNA(VLOOKUP(PrivateSchedule[[#This Row],[ow]],RTARoutes[[StageCodes]:[RouteID]],6,FALSE))), "O",  NOT(ISNA(VLOOKUP(PrivateSchedule[[#This Row],[re]],RTARoutes[[StageCodes]:[RouteID]],6,FALSE))), "R")</f>
        <v>R</v>
      </c>
      <c r="AF4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12" spans="3:33">
      <c r="O4012" s="171" t="s">
        <v>3439</v>
      </c>
      <c r="T4012" s="173" t="s">
        <v>1890</v>
      </c>
      <c r="U4012" t="str">
        <f t="shared" si="248"/>
        <v>DAVARLI-MARGAO</v>
      </c>
      <c r="V4012" s="163">
        <v>0.51388888888888884</v>
      </c>
      <c r="AA4012" s="165" t="str">
        <f t="shared" si="249"/>
        <v/>
      </c>
      <c r="AB4012" t="str">
        <f t="shared" si="250"/>
        <v>MRG</v>
      </c>
      <c r="AC4012" t="str">
        <f t="shared" si="251"/>
        <v>GA09U-0575</v>
      </c>
      <c r="AD4012" t="str">
        <f>_xlfn.IFNA(VLOOKUP(PrivateSchedule[[#This Row],[ow]],RTARoutes[[StageCodes]:[RouteID]],6,FALSE), VLOOKUP(PrivateSchedule[[#This Row],[re]],RTARoutes[[StageCodes]:[RouteID]],6,FALSE))</f>
        <v>PVT178</v>
      </c>
      <c r="AE4012" t="str" cm="1">
        <f t="array" ref="AE4012">_xlfn.IFS( NOT(ISNA(VLOOKUP(PrivateSchedule[[#This Row],[ow]],RTARoutes[[StageCodes]:[RouteID]],6,FALSE))), "O",  NOT(ISNA(VLOOKUP(PrivateSchedule[[#This Row],[re]],RTARoutes[[StageCodes]:[RouteID]],6,FALSE))), "R")</f>
        <v>O</v>
      </c>
      <c r="AF4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13" spans="3:33">
      <c r="O4013" s="171" t="s">
        <v>1890</v>
      </c>
      <c r="T4013" s="173" t="s">
        <v>3439</v>
      </c>
      <c r="U4013" t="str">
        <f t="shared" si="248"/>
        <v>MARGAO-DAVARLI</v>
      </c>
      <c r="V4013" s="163">
        <v>0.54513888888888884</v>
      </c>
      <c r="AA4013" s="165" t="str">
        <f t="shared" si="249"/>
        <v/>
      </c>
      <c r="AB4013" t="str">
        <f t="shared" si="250"/>
        <v>MRG</v>
      </c>
      <c r="AC4013" t="str">
        <f t="shared" si="251"/>
        <v>GA09U-0575</v>
      </c>
      <c r="AD4013" t="str">
        <f>_xlfn.IFNA(VLOOKUP(PrivateSchedule[[#This Row],[ow]],RTARoutes[[StageCodes]:[RouteID]],6,FALSE), VLOOKUP(PrivateSchedule[[#This Row],[re]],RTARoutes[[StageCodes]:[RouteID]],6,FALSE))</f>
        <v>PVT178</v>
      </c>
      <c r="AE4013" t="str" cm="1">
        <f t="array" ref="AE4013">_xlfn.IFS( NOT(ISNA(VLOOKUP(PrivateSchedule[[#This Row],[ow]],RTARoutes[[StageCodes]:[RouteID]],6,FALSE))), "O",  NOT(ISNA(VLOOKUP(PrivateSchedule[[#This Row],[re]],RTARoutes[[StageCodes]:[RouteID]],6,FALSE))), "R")</f>
        <v>R</v>
      </c>
      <c r="AF4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14" spans="3:33">
      <c r="O4014" s="171" t="s">
        <v>3439</v>
      </c>
      <c r="T4014" s="173" t="s">
        <v>1890</v>
      </c>
      <c r="U4014" t="str">
        <f t="shared" si="248"/>
        <v>DAVARLI-MARGAO</v>
      </c>
      <c r="V4014" s="163">
        <v>0.56944444444444442</v>
      </c>
      <c r="AA4014" s="165" t="str">
        <f t="shared" si="249"/>
        <v/>
      </c>
      <c r="AB4014" t="str">
        <f t="shared" si="250"/>
        <v>MRG</v>
      </c>
      <c r="AC4014" t="str">
        <f t="shared" si="251"/>
        <v>GA09U-0575</v>
      </c>
      <c r="AD4014" t="str">
        <f>_xlfn.IFNA(VLOOKUP(PrivateSchedule[[#This Row],[ow]],RTARoutes[[StageCodes]:[RouteID]],6,FALSE), VLOOKUP(PrivateSchedule[[#This Row],[re]],RTARoutes[[StageCodes]:[RouteID]],6,FALSE))</f>
        <v>PVT178</v>
      </c>
      <c r="AE4014" t="str" cm="1">
        <f t="array" ref="AE4014">_xlfn.IFS( NOT(ISNA(VLOOKUP(PrivateSchedule[[#This Row],[ow]],RTARoutes[[StageCodes]:[RouteID]],6,FALSE))), "O",  NOT(ISNA(VLOOKUP(PrivateSchedule[[#This Row],[re]],RTARoutes[[StageCodes]:[RouteID]],6,FALSE))), "R")</f>
        <v>O</v>
      </c>
      <c r="AF4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15" spans="3:33">
      <c r="O4015" s="171" t="s">
        <v>1890</v>
      </c>
      <c r="T4015" s="173" t="s">
        <v>3439</v>
      </c>
      <c r="U4015" t="str">
        <f t="shared" si="248"/>
        <v>MARGAO-DAVARLI</v>
      </c>
      <c r="V4015" s="163">
        <v>0.60069444444444442</v>
      </c>
      <c r="AA4015" s="165" t="str">
        <f t="shared" si="249"/>
        <v/>
      </c>
      <c r="AB4015" t="str">
        <f t="shared" si="250"/>
        <v>MRG</v>
      </c>
      <c r="AC4015" t="str">
        <f t="shared" si="251"/>
        <v>GA09U-0575</v>
      </c>
      <c r="AD4015" t="str">
        <f>_xlfn.IFNA(VLOOKUP(PrivateSchedule[[#This Row],[ow]],RTARoutes[[StageCodes]:[RouteID]],6,FALSE), VLOOKUP(PrivateSchedule[[#This Row],[re]],RTARoutes[[StageCodes]:[RouteID]],6,FALSE))</f>
        <v>PVT178</v>
      </c>
      <c r="AE4015" t="str" cm="1">
        <f t="array" ref="AE4015">_xlfn.IFS( NOT(ISNA(VLOOKUP(PrivateSchedule[[#This Row],[ow]],RTARoutes[[StageCodes]:[RouteID]],6,FALSE))), "O",  NOT(ISNA(VLOOKUP(PrivateSchedule[[#This Row],[re]],RTARoutes[[StageCodes]:[RouteID]],6,FALSE))), "R")</f>
        <v>R</v>
      </c>
      <c r="AF4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16" spans="3:33">
      <c r="O4016" s="171" t="s">
        <v>3439</v>
      </c>
      <c r="T4016" s="173" t="s">
        <v>1890</v>
      </c>
      <c r="U4016" t="str">
        <f t="shared" si="248"/>
        <v>DAVARLI-MARGAO</v>
      </c>
      <c r="V4016" s="163">
        <v>0.625</v>
      </c>
      <c r="AA4016" s="165" t="str">
        <f t="shared" si="249"/>
        <v/>
      </c>
      <c r="AB4016" t="str">
        <f t="shared" si="250"/>
        <v>MRG</v>
      </c>
      <c r="AC4016" t="str">
        <f t="shared" si="251"/>
        <v>GA09U-0575</v>
      </c>
      <c r="AD4016" t="str">
        <f>_xlfn.IFNA(VLOOKUP(PrivateSchedule[[#This Row],[ow]],RTARoutes[[StageCodes]:[RouteID]],6,FALSE), VLOOKUP(PrivateSchedule[[#This Row],[re]],RTARoutes[[StageCodes]:[RouteID]],6,FALSE))</f>
        <v>PVT178</v>
      </c>
      <c r="AE4016" t="str" cm="1">
        <f t="array" ref="AE4016">_xlfn.IFS( NOT(ISNA(VLOOKUP(PrivateSchedule[[#This Row],[ow]],RTARoutes[[StageCodes]:[RouteID]],6,FALSE))), "O",  NOT(ISNA(VLOOKUP(PrivateSchedule[[#This Row],[re]],RTARoutes[[StageCodes]:[RouteID]],6,FALSE))), "R")</f>
        <v>O</v>
      </c>
      <c r="AF4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17" spans="3:33">
      <c r="O4017" s="171" t="s">
        <v>1890</v>
      </c>
      <c r="T4017" s="173" t="s">
        <v>3439</v>
      </c>
      <c r="U4017" t="str">
        <f t="shared" si="248"/>
        <v>MARGAO-DAVARLI</v>
      </c>
      <c r="V4017" s="163">
        <v>0.65625</v>
      </c>
      <c r="AA4017" s="165" t="str">
        <f t="shared" si="249"/>
        <v/>
      </c>
      <c r="AB4017" t="str">
        <f t="shared" si="250"/>
        <v>MRG</v>
      </c>
      <c r="AC4017" t="str">
        <f t="shared" si="251"/>
        <v>GA09U-0575</v>
      </c>
      <c r="AD4017" t="str">
        <f>_xlfn.IFNA(VLOOKUP(PrivateSchedule[[#This Row],[ow]],RTARoutes[[StageCodes]:[RouteID]],6,FALSE), VLOOKUP(PrivateSchedule[[#This Row],[re]],RTARoutes[[StageCodes]:[RouteID]],6,FALSE))</f>
        <v>PVT178</v>
      </c>
      <c r="AE4017" t="str" cm="1">
        <f t="array" ref="AE4017">_xlfn.IFS( NOT(ISNA(VLOOKUP(PrivateSchedule[[#This Row],[ow]],RTARoutes[[StageCodes]:[RouteID]],6,FALSE))), "O",  NOT(ISNA(VLOOKUP(PrivateSchedule[[#This Row],[re]],RTARoutes[[StageCodes]:[RouteID]],6,FALSE))), "R")</f>
        <v>R</v>
      </c>
      <c r="AF4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18" spans="3:33">
      <c r="O4018" s="171" t="s">
        <v>3439</v>
      </c>
      <c r="T4018" s="173" t="s">
        <v>1890</v>
      </c>
      <c r="U4018" t="str">
        <f t="shared" si="248"/>
        <v>DAVARLI-MARGAO</v>
      </c>
      <c r="V4018" s="163">
        <v>0.68055555555555558</v>
      </c>
      <c r="AA4018" s="165" t="str">
        <f t="shared" si="249"/>
        <v/>
      </c>
      <c r="AB4018" t="str">
        <f t="shared" si="250"/>
        <v>MRG</v>
      </c>
      <c r="AC4018" t="str">
        <f t="shared" si="251"/>
        <v>GA09U-0575</v>
      </c>
      <c r="AD4018" t="str">
        <f>_xlfn.IFNA(VLOOKUP(PrivateSchedule[[#This Row],[ow]],RTARoutes[[StageCodes]:[RouteID]],6,FALSE), VLOOKUP(PrivateSchedule[[#This Row],[re]],RTARoutes[[StageCodes]:[RouteID]],6,FALSE))</f>
        <v>PVT178</v>
      </c>
      <c r="AE4018" t="str" cm="1">
        <f t="array" ref="AE4018">_xlfn.IFS( NOT(ISNA(VLOOKUP(PrivateSchedule[[#This Row],[ow]],RTARoutes[[StageCodes]:[RouteID]],6,FALSE))), "O",  NOT(ISNA(VLOOKUP(PrivateSchedule[[#This Row],[re]],RTARoutes[[StageCodes]:[RouteID]],6,FALSE))), "R")</f>
        <v>O</v>
      </c>
      <c r="AF4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19" spans="3:33">
      <c r="O4019" s="171" t="s">
        <v>1890</v>
      </c>
      <c r="T4019" s="173" t="s">
        <v>3439</v>
      </c>
      <c r="U4019" t="str">
        <f t="shared" si="248"/>
        <v>MARGAO-DAVARLI</v>
      </c>
      <c r="V4019" s="163">
        <v>0.71180555555555558</v>
      </c>
      <c r="AA4019" s="165" t="str">
        <f t="shared" si="249"/>
        <v/>
      </c>
      <c r="AB4019" t="str">
        <f t="shared" si="250"/>
        <v>MRG</v>
      </c>
      <c r="AC4019" t="str">
        <f t="shared" si="251"/>
        <v>GA09U-0575</v>
      </c>
      <c r="AD4019" t="str">
        <f>_xlfn.IFNA(VLOOKUP(PrivateSchedule[[#This Row],[ow]],RTARoutes[[StageCodes]:[RouteID]],6,FALSE), VLOOKUP(PrivateSchedule[[#This Row],[re]],RTARoutes[[StageCodes]:[RouteID]],6,FALSE))</f>
        <v>PVT178</v>
      </c>
      <c r="AE4019" t="str" cm="1">
        <f t="array" ref="AE4019">_xlfn.IFS( NOT(ISNA(VLOOKUP(PrivateSchedule[[#This Row],[ow]],RTARoutes[[StageCodes]:[RouteID]],6,FALSE))), "O",  NOT(ISNA(VLOOKUP(PrivateSchedule[[#This Row],[re]],RTARoutes[[StageCodes]:[RouteID]],6,FALSE))), "R")</f>
        <v>R</v>
      </c>
      <c r="AF4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20" spans="3:33">
      <c r="O4020" s="171" t="s">
        <v>3439</v>
      </c>
      <c r="T4020" s="173" t="s">
        <v>1890</v>
      </c>
      <c r="U4020" t="str">
        <f t="shared" si="248"/>
        <v>DAVARLI-MARGAO</v>
      </c>
      <c r="V4020" s="163">
        <v>0.73611111111111116</v>
      </c>
      <c r="AA4020" s="165" t="str">
        <f t="shared" si="249"/>
        <v/>
      </c>
      <c r="AB4020" t="str">
        <f t="shared" si="250"/>
        <v>MRG</v>
      </c>
      <c r="AC4020" t="str">
        <f t="shared" si="251"/>
        <v>GA09U-0575</v>
      </c>
      <c r="AD4020" t="str">
        <f>_xlfn.IFNA(VLOOKUP(PrivateSchedule[[#This Row],[ow]],RTARoutes[[StageCodes]:[RouteID]],6,FALSE), VLOOKUP(PrivateSchedule[[#This Row],[re]],RTARoutes[[StageCodes]:[RouteID]],6,FALSE))</f>
        <v>PVT178</v>
      </c>
      <c r="AE4020" t="str" cm="1">
        <f t="array" ref="AE4020">_xlfn.IFS( NOT(ISNA(VLOOKUP(PrivateSchedule[[#This Row],[ow]],RTARoutes[[StageCodes]:[RouteID]],6,FALSE))), "O",  NOT(ISNA(VLOOKUP(PrivateSchedule[[#This Row],[re]],RTARoutes[[StageCodes]:[RouteID]],6,FALSE))), "R")</f>
        <v>O</v>
      </c>
      <c r="AF4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21" spans="3:33">
      <c r="O4021" s="171" t="s">
        <v>1890</v>
      </c>
      <c r="T4021" s="173" t="s">
        <v>3439</v>
      </c>
      <c r="U4021" t="str">
        <f t="shared" si="248"/>
        <v>MARGAO-DAVARLI</v>
      </c>
      <c r="V4021" s="163">
        <v>0.76736111111111116</v>
      </c>
      <c r="AA4021" s="165" t="str">
        <f t="shared" si="249"/>
        <v/>
      </c>
      <c r="AB4021" t="str">
        <f t="shared" si="250"/>
        <v>MRG</v>
      </c>
      <c r="AC4021" t="str">
        <f t="shared" si="251"/>
        <v>GA09U-0575</v>
      </c>
      <c r="AD4021" t="str">
        <f>_xlfn.IFNA(VLOOKUP(PrivateSchedule[[#This Row],[ow]],RTARoutes[[StageCodes]:[RouteID]],6,FALSE), VLOOKUP(PrivateSchedule[[#This Row],[re]],RTARoutes[[StageCodes]:[RouteID]],6,FALSE))</f>
        <v>PVT178</v>
      </c>
      <c r="AE4021" t="str" cm="1">
        <f t="array" ref="AE4021">_xlfn.IFS( NOT(ISNA(VLOOKUP(PrivateSchedule[[#This Row],[ow]],RTARoutes[[StageCodes]:[RouteID]],6,FALSE))), "O",  NOT(ISNA(VLOOKUP(PrivateSchedule[[#This Row],[re]],RTARoutes[[StageCodes]:[RouteID]],6,FALSE))), "R")</f>
        <v>R</v>
      </c>
      <c r="AF4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22" spans="3:33">
      <c r="O4022" s="171" t="s">
        <v>3439</v>
      </c>
      <c r="T4022" s="173" t="s">
        <v>1890</v>
      </c>
      <c r="U4022" t="str">
        <f t="shared" si="248"/>
        <v>DAVARLI-MARGAO</v>
      </c>
      <c r="V4022" s="163">
        <v>0.79166666666666663</v>
      </c>
      <c r="AA4022" s="165" t="str">
        <f t="shared" si="249"/>
        <v/>
      </c>
      <c r="AB4022" t="str">
        <f t="shared" si="250"/>
        <v>MRG</v>
      </c>
      <c r="AC4022" t="str">
        <f t="shared" si="251"/>
        <v>GA09U-0575</v>
      </c>
      <c r="AD4022" t="str">
        <f>_xlfn.IFNA(VLOOKUP(PrivateSchedule[[#This Row],[ow]],RTARoutes[[StageCodes]:[RouteID]],6,FALSE), VLOOKUP(PrivateSchedule[[#This Row],[re]],RTARoutes[[StageCodes]:[RouteID]],6,FALSE))</f>
        <v>PVT178</v>
      </c>
      <c r="AE4022" t="str" cm="1">
        <f t="array" ref="AE4022">_xlfn.IFS( NOT(ISNA(VLOOKUP(PrivateSchedule[[#This Row],[ow]],RTARoutes[[StageCodes]:[RouteID]],6,FALSE))), "O",  NOT(ISNA(VLOOKUP(PrivateSchedule[[#This Row],[re]],RTARoutes[[StageCodes]:[RouteID]],6,FALSE))), "R")</f>
        <v>O</v>
      </c>
      <c r="AF4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23" spans="3:33">
      <c r="O4023" s="171" t="s">
        <v>1890</v>
      </c>
      <c r="T4023" s="173" t="s">
        <v>3439</v>
      </c>
      <c r="U4023" t="str">
        <f t="shared" si="248"/>
        <v>MARGAO-DAVARLI</v>
      </c>
      <c r="V4023" s="163">
        <v>0.82291666666666663</v>
      </c>
      <c r="AA4023" s="165" t="str">
        <f t="shared" si="249"/>
        <v/>
      </c>
      <c r="AB4023" t="str">
        <f t="shared" si="250"/>
        <v>MRG</v>
      </c>
      <c r="AC4023" t="str">
        <f t="shared" si="251"/>
        <v>GA09U-0575</v>
      </c>
      <c r="AD4023" t="str">
        <f>_xlfn.IFNA(VLOOKUP(PrivateSchedule[[#This Row],[ow]],RTARoutes[[StageCodes]:[RouteID]],6,FALSE), VLOOKUP(PrivateSchedule[[#This Row],[re]],RTARoutes[[StageCodes]:[RouteID]],6,FALSE))</f>
        <v>PVT178</v>
      </c>
      <c r="AE4023" t="str" cm="1">
        <f t="array" ref="AE4023">_xlfn.IFS( NOT(ISNA(VLOOKUP(PrivateSchedule[[#This Row],[ow]],RTARoutes[[StageCodes]:[RouteID]],6,FALSE))), "O",  NOT(ISNA(VLOOKUP(PrivateSchedule[[#This Row],[re]],RTARoutes[[StageCodes]:[RouteID]],6,FALSE))), "R")</f>
        <v>R</v>
      </c>
      <c r="AF4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24" spans="3:33">
      <c r="C4024" s="172" t="s">
        <v>4779</v>
      </c>
      <c r="J4024" s="171" t="s">
        <v>4787</v>
      </c>
      <c r="O4024" s="171" t="s">
        <v>3439</v>
      </c>
      <c r="T4024" s="173" t="s">
        <v>1890</v>
      </c>
      <c r="U4024" t="str">
        <f t="shared" si="248"/>
        <v>DAVARLI-MARGAO</v>
      </c>
      <c r="V4024" s="163">
        <v>0.2951388888888889</v>
      </c>
      <c r="AA4024" s="165" t="str">
        <f t="shared" si="249"/>
        <v/>
      </c>
      <c r="AB4024" t="str">
        <f t="shared" si="250"/>
        <v>MRG</v>
      </c>
      <c r="AC4024" t="str">
        <f t="shared" si="251"/>
        <v>GA09U-0575</v>
      </c>
      <c r="AD4024" t="str">
        <f>_xlfn.IFNA(VLOOKUP(PrivateSchedule[[#This Row],[ow]],RTARoutes[[StageCodes]:[RouteID]],6,FALSE), VLOOKUP(PrivateSchedule[[#This Row],[re]],RTARoutes[[StageCodes]:[RouteID]],6,FALSE))</f>
        <v>PVT178</v>
      </c>
      <c r="AE4024" t="str" cm="1">
        <f t="array" ref="AE4024">_xlfn.IFS( NOT(ISNA(VLOOKUP(PrivateSchedule[[#This Row],[ow]],RTARoutes[[StageCodes]:[RouteID]],6,FALSE))), "O",  NOT(ISNA(VLOOKUP(PrivateSchedule[[#This Row],[re]],RTARoutes[[StageCodes]:[RouteID]],6,FALSE))), "R")</f>
        <v>O</v>
      </c>
      <c r="AF4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25" spans="3:33">
      <c r="O4025" s="171" t="s">
        <v>1890</v>
      </c>
      <c r="T4025" s="173" t="s">
        <v>3439</v>
      </c>
      <c r="U4025" t="str">
        <f t="shared" si="248"/>
        <v>MARGAO-DAVARLI</v>
      </c>
      <c r="V4025" s="163">
        <v>0.3263888888888889</v>
      </c>
      <c r="AA4025" s="165" t="str">
        <f t="shared" si="249"/>
        <v/>
      </c>
      <c r="AB4025" t="str">
        <f t="shared" si="250"/>
        <v>MRG</v>
      </c>
      <c r="AC4025" t="str">
        <f t="shared" si="251"/>
        <v>GA09U-0575</v>
      </c>
      <c r="AD4025" t="str">
        <f>_xlfn.IFNA(VLOOKUP(PrivateSchedule[[#This Row],[ow]],RTARoutes[[StageCodes]:[RouteID]],6,FALSE), VLOOKUP(PrivateSchedule[[#This Row],[re]],RTARoutes[[StageCodes]:[RouteID]],6,FALSE))</f>
        <v>PVT178</v>
      </c>
      <c r="AE4025" t="str" cm="1">
        <f t="array" ref="AE4025">_xlfn.IFS( NOT(ISNA(VLOOKUP(PrivateSchedule[[#This Row],[ow]],RTARoutes[[StageCodes]:[RouteID]],6,FALSE))), "O",  NOT(ISNA(VLOOKUP(PrivateSchedule[[#This Row],[re]],RTARoutes[[StageCodes]:[RouteID]],6,FALSE))), "R")</f>
        <v>R</v>
      </c>
      <c r="AF4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26" spans="3:33">
      <c r="O4026" s="171" t="s">
        <v>3439</v>
      </c>
      <c r="T4026" s="173" t="s">
        <v>1890</v>
      </c>
      <c r="U4026" t="str">
        <f t="shared" si="248"/>
        <v>DAVARLI-MARGAO</v>
      </c>
      <c r="V4026" s="163">
        <v>0.35069444444444442</v>
      </c>
      <c r="AA4026" s="165" t="str">
        <f t="shared" si="249"/>
        <v/>
      </c>
      <c r="AB4026" t="str">
        <f t="shared" si="250"/>
        <v>MRG</v>
      </c>
      <c r="AC4026" t="str">
        <f t="shared" si="251"/>
        <v>GA09U-0575</v>
      </c>
      <c r="AD4026" t="str">
        <f>_xlfn.IFNA(VLOOKUP(PrivateSchedule[[#This Row],[ow]],RTARoutes[[StageCodes]:[RouteID]],6,FALSE), VLOOKUP(PrivateSchedule[[#This Row],[re]],RTARoutes[[StageCodes]:[RouteID]],6,FALSE))</f>
        <v>PVT178</v>
      </c>
      <c r="AE4026" t="str" cm="1">
        <f t="array" ref="AE4026">_xlfn.IFS( NOT(ISNA(VLOOKUP(PrivateSchedule[[#This Row],[ow]],RTARoutes[[StageCodes]:[RouteID]],6,FALSE))), "O",  NOT(ISNA(VLOOKUP(PrivateSchedule[[#This Row],[re]],RTARoutes[[StageCodes]:[RouteID]],6,FALSE))), "R")</f>
        <v>O</v>
      </c>
      <c r="AF4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27" spans="3:33">
      <c r="O4027" s="171" t="s">
        <v>1890</v>
      </c>
      <c r="T4027" s="173" t="s">
        <v>3439</v>
      </c>
      <c r="U4027" t="str">
        <f t="shared" si="248"/>
        <v>MARGAO-DAVARLI</v>
      </c>
      <c r="V4027" s="163">
        <v>0.38194444444444442</v>
      </c>
      <c r="AA4027" s="165" t="str">
        <f t="shared" si="249"/>
        <v/>
      </c>
      <c r="AB4027" t="str">
        <f t="shared" si="250"/>
        <v>MRG</v>
      </c>
      <c r="AC4027" t="str">
        <f t="shared" si="251"/>
        <v>GA09U-0575</v>
      </c>
      <c r="AD4027" t="str">
        <f>_xlfn.IFNA(VLOOKUP(PrivateSchedule[[#This Row],[ow]],RTARoutes[[StageCodes]:[RouteID]],6,FALSE), VLOOKUP(PrivateSchedule[[#This Row],[re]],RTARoutes[[StageCodes]:[RouteID]],6,FALSE))</f>
        <v>PVT178</v>
      </c>
      <c r="AE4027" t="str" cm="1">
        <f t="array" ref="AE4027">_xlfn.IFS( NOT(ISNA(VLOOKUP(PrivateSchedule[[#This Row],[ow]],RTARoutes[[StageCodes]:[RouteID]],6,FALSE))), "O",  NOT(ISNA(VLOOKUP(PrivateSchedule[[#This Row],[re]],RTARoutes[[StageCodes]:[RouteID]],6,FALSE))), "R")</f>
        <v>R</v>
      </c>
      <c r="AF4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28" spans="3:33">
      <c r="O4028" s="171" t="s">
        <v>3439</v>
      </c>
      <c r="T4028" s="173" t="s">
        <v>1890</v>
      </c>
      <c r="U4028" t="str">
        <f t="shared" si="248"/>
        <v>DAVARLI-MARGAO</v>
      </c>
      <c r="V4028" s="163">
        <v>0.40625</v>
      </c>
      <c r="AA4028" s="165" t="str">
        <f t="shared" si="249"/>
        <v/>
      </c>
      <c r="AB4028" t="str">
        <f t="shared" si="250"/>
        <v>MRG</v>
      </c>
      <c r="AC4028" t="str">
        <f t="shared" si="251"/>
        <v>GA09U-0575</v>
      </c>
      <c r="AD4028" t="str">
        <f>_xlfn.IFNA(VLOOKUP(PrivateSchedule[[#This Row],[ow]],RTARoutes[[StageCodes]:[RouteID]],6,FALSE), VLOOKUP(PrivateSchedule[[#This Row],[re]],RTARoutes[[StageCodes]:[RouteID]],6,FALSE))</f>
        <v>PVT178</v>
      </c>
      <c r="AE4028" t="str" cm="1">
        <f t="array" ref="AE4028">_xlfn.IFS( NOT(ISNA(VLOOKUP(PrivateSchedule[[#This Row],[ow]],RTARoutes[[StageCodes]:[RouteID]],6,FALSE))), "O",  NOT(ISNA(VLOOKUP(PrivateSchedule[[#This Row],[re]],RTARoutes[[StageCodes]:[RouteID]],6,FALSE))), "R")</f>
        <v>O</v>
      </c>
      <c r="AF4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29" spans="3:33">
      <c r="O4029" s="171" t="s">
        <v>1890</v>
      </c>
      <c r="T4029" s="173" t="s">
        <v>3439</v>
      </c>
      <c r="U4029" t="str">
        <f t="shared" si="248"/>
        <v>MARGAO-DAVARLI</v>
      </c>
      <c r="V4029" s="163">
        <v>0.4375</v>
      </c>
      <c r="AA4029" s="165" t="str">
        <f t="shared" si="249"/>
        <v/>
      </c>
      <c r="AB4029" t="str">
        <f t="shared" si="250"/>
        <v>MRG</v>
      </c>
      <c r="AC4029" t="str">
        <f t="shared" si="251"/>
        <v>GA09U-0575</v>
      </c>
      <c r="AD4029" t="str">
        <f>_xlfn.IFNA(VLOOKUP(PrivateSchedule[[#This Row],[ow]],RTARoutes[[StageCodes]:[RouteID]],6,FALSE), VLOOKUP(PrivateSchedule[[#This Row],[re]],RTARoutes[[StageCodes]:[RouteID]],6,FALSE))</f>
        <v>PVT178</v>
      </c>
      <c r="AE4029" t="str" cm="1">
        <f t="array" ref="AE4029">_xlfn.IFS( NOT(ISNA(VLOOKUP(PrivateSchedule[[#This Row],[ow]],RTARoutes[[StageCodes]:[RouteID]],6,FALSE))), "O",  NOT(ISNA(VLOOKUP(PrivateSchedule[[#This Row],[re]],RTARoutes[[StageCodes]:[RouteID]],6,FALSE))), "R")</f>
        <v>R</v>
      </c>
      <c r="AF4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30" spans="3:33">
      <c r="O4030" s="171" t="s">
        <v>3439</v>
      </c>
      <c r="T4030" s="173" t="s">
        <v>1890</v>
      </c>
      <c r="U4030" t="str">
        <f t="shared" si="248"/>
        <v>DAVARLI-MARGAO</v>
      </c>
      <c r="V4030" s="163">
        <v>0.46180555555555558</v>
      </c>
      <c r="AA4030" s="165" t="str">
        <f t="shared" si="249"/>
        <v/>
      </c>
      <c r="AB4030" t="str">
        <f t="shared" si="250"/>
        <v>MRG</v>
      </c>
      <c r="AC4030" t="str">
        <f t="shared" si="251"/>
        <v>GA09U-0575</v>
      </c>
      <c r="AD4030" t="str">
        <f>_xlfn.IFNA(VLOOKUP(PrivateSchedule[[#This Row],[ow]],RTARoutes[[StageCodes]:[RouteID]],6,FALSE), VLOOKUP(PrivateSchedule[[#This Row],[re]],RTARoutes[[StageCodes]:[RouteID]],6,FALSE))</f>
        <v>PVT178</v>
      </c>
      <c r="AE4030" t="str" cm="1">
        <f t="array" ref="AE4030">_xlfn.IFS( NOT(ISNA(VLOOKUP(PrivateSchedule[[#This Row],[ow]],RTARoutes[[StageCodes]:[RouteID]],6,FALSE))), "O",  NOT(ISNA(VLOOKUP(PrivateSchedule[[#This Row],[re]],RTARoutes[[StageCodes]:[RouteID]],6,FALSE))), "R")</f>
        <v>O</v>
      </c>
      <c r="AF4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31" spans="3:33">
      <c r="O4031" s="171" t="s">
        <v>1890</v>
      </c>
      <c r="T4031" s="173" t="s">
        <v>3439</v>
      </c>
      <c r="U4031" t="str">
        <f t="shared" si="248"/>
        <v>MARGAO-DAVARLI</v>
      </c>
      <c r="V4031" s="163">
        <v>0.49305555555555558</v>
      </c>
      <c r="AA4031" s="165" t="str">
        <f t="shared" si="249"/>
        <v/>
      </c>
      <c r="AB4031" t="str">
        <f t="shared" si="250"/>
        <v>MRG</v>
      </c>
      <c r="AC4031" t="str">
        <f t="shared" si="251"/>
        <v>GA09U-0575</v>
      </c>
      <c r="AD4031" t="str">
        <f>_xlfn.IFNA(VLOOKUP(PrivateSchedule[[#This Row],[ow]],RTARoutes[[StageCodes]:[RouteID]],6,FALSE), VLOOKUP(PrivateSchedule[[#This Row],[re]],RTARoutes[[StageCodes]:[RouteID]],6,FALSE))</f>
        <v>PVT178</v>
      </c>
      <c r="AE4031" t="str" cm="1">
        <f t="array" ref="AE4031">_xlfn.IFS( NOT(ISNA(VLOOKUP(PrivateSchedule[[#This Row],[ow]],RTARoutes[[StageCodes]:[RouteID]],6,FALSE))), "O",  NOT(ISNA(VLOOKUP(PrivateSchedule[[#This Row],[re]],RTARoutes[[StageCodes]:[RouteID]],6,FALSE))), "R")</f>
        <v>R</v>
      </c>
      <c r="AF4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32" spans="3:33">
      <c r="O4032" s="171" t="s">
        <v>3439</v>
      </c>
      <c r="T4032" s="173" t="s">
        <v>1890</v>
      </c>
      <c r="U4032" t="str">
        <f t="shared" si="248"/>
        <v>DAVARLI-MARGAO</v>
      </c>
      <c r="V4032" s="163">
        <v>0.51736111111111116</v>
      </c>
      <c r="AA4032" s="165" t="str">
        <f t="shared" si="249"/>
        <v/>
      </c>
      <c r="AB4032" t="str">
        <f t="shared" si="250"/>
        <v>MRG</v>
      </c>
      <c r="AC4032" t="str">
        <f t="shared" si="251"/>
        <v>GA09U-0575</v>
      </c>
      <c r="AD4032" t="str">
        <f>_xlfn.IFNA(VLOOKUP(PrivateSchedule[[#This Row],[ow]],RTARoutes[[StageCodes]:[RouteID]],6,FALSE), VLOOKUP(PrivateSchedule[[#This Row],[re]],RTARoutes[[StageCodes]:[RouteID]],6,FALSE))</f>
        <v>PVT178</v>
      </c>
      <c r="AE4032" t="str" cm="1">
        <f t="array" ref="AE4032">_xlfn.IFS( NOT(ISNA(VLOOKUP(PrivateSchedule[[#This Row],[ow]],RTARoutes[[StageCodes]:[RouteID]],6,FALSE))), "O",  NOT(ISNA(VLOOKUP(PrivateSchedule[[#This Row],[re]],RTARoutes[[StageCodes]:[RouteID]],6,FALSE))), "R")</f>
        <v>O</v>
      </c>
      <c r="AF4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33" spans="3:33">
      <c r="O4033" s="171" t="s">
        <v>1890</v>
      </c>
      <c r="T4033" s="173" t="s">
        <v>3439</v>
      </c>
      <c r="U4033" t="str">
        <f t="shared" si="248"/>
        <v>MARGAO-DAVARLI</v>
      </c>
      <c r="V4033" s="163">
        <v>0.54861111111111116</v>
      </c>
      <c r="AA4033" s="165" t="str">
        <f t="shared" si="249"/>
        <v/>
      </c>
      <c r="AB4033" t="str">
        <f t="shared" si="250"/>
        <v>MRG</v>
      </c>
      <c r="AC4033" t="str">
        <f t="shared" si="251"/>
        <v>GA09U-0575</v>
      </c>
      <c r="AD4033" t="str">
        <f>_xlfn.IFNA(VLOOKUP(PrivateSchedule[[#This Row],[ow]],RTARoutes[[StageCodes]:[RouteID]],6,FALSE), VLOOKUP(PrivateSchedule[[#This Row],[re]],RTARoutes[[StageCodes]:[RouteID]],6,FALSE))</f>
        <v>PVT178</v>
      </c>
      <c r="AE4033" t="str" cm="1">
        <f t="array" ref="AE4033">_xlfn.IFS( NOT(ISNA(VLOOKUP(PrivateSchedule[[#This Row],[ow]],RTARoutes[[StageCodes]:[RouteID]],6,FALSE))), "O",  NOT(ISNA(VLOOKUP(PrivateSchedule[[#This Row],[re]],RTARoutes[[StageCodes]:[RouteID]],6,FALSE))), "R")</f>
        <v>R</v>
      </c>
      <c r="AF4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34" spans="3:33">
      <c r="O4034" s="171" t="s">
        <v>3439</v>
      </c>
      <c r="T4034" s="173" t="s">
        <v>1890</v>
      </c>
      <c r="U4034" t="str">
        <f t="shared" si="248"/>
        <v>DAVARLI-MARGAO</v>
      </c>
      <c r="V4034" s="163">
        <v>0.57291666666666663</v>
      </c>
      <c r="AA4034" s="165" t="str">
        <f t="shared" si="249"/>
        <v/>
      </c>
      <c r="AB4034" t="str">
        <f t="shared" si="250"/>
        <v>MRG</v>
      </c>
      <c r="AC4034" t="str">
        <f t="shared" si="251"/>
        <v>GA09U-0575</v>
      </c>
      <c r="AD4034" t="str">
        <f>_xlfn.IFNA(VLOOKUP(PrivateSchedule[[#This Row],[ow]],RTARoutes[[StageCodes]:[RouteID]],6,FALSE), VLOOKUP(PrivateSchedule[[#This Row],[re]],RTARoutes[[StageCodes]:[RouteID]],6,FALSE))</f>
        <v>PVT178</v>
      </c>
      <c r="AE4034" t="str" cm="1">
        <f t="array" ref="AE4034">_xlfn.IFS( NOT(ISNA(VLOOKUP(PrivateSchedule[[#This Row],[ow]],RTARoutes[[StageCodes]:[RouteID]],6,FALSE))), "O",  NOT(ISNA(VLOOKUP(PrivateSchedule[[#This Row],[re]],RTARoutes[[StageCodes]:[RouteID]],6,FALSE))), "R")</f>
        <v>O</v>
      </c>
      <c r="AF4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35" spans="3:33">
      <c r="O4035" s="171" t="s">
        <v>1890</v>
      </c>
      <c r="T4035" s="173" t="s">
        <v>3439</v>
      </c>
      <c r="U4035" t="str">
        <f t="shared" ref="U4035:U4098" si="252">_xlfn.IFNA(VLOOKUP($O4035,Code2Loc,2,FALSE)
&amp; IF( OR( ISNA($P4035), LEN($P4035)=0), "",  "-" &amp; VLOOKUP($P4035,Code2Loc,2,FALSE))
&amp; IF( OR( ISNA($Q4035), LEN($Q4035)=0), "",  "-" &amp; VLOOKUP($Q4035,Code2Loc,2,FALSE))
&amp; IF( OR( ISNA($R4035), LEN($R4035)=0), "",  "-" &amp; VLOOKUP($R4035,Code2Loc,2,FALSE))
&amp; IF( OR( ISNA($S4035), LEN($S4035)=0), "",  "-" &amp; VLOOKUP($S4035,Code2Loc,2,FALSE))
&amp; IF( OR( ISNA($T4035), LEN($T4035)=0), "",  "-" &amp; VLOOKUP($T4035,Code2Loc,2,FALSE)),"")</f>
        <v>MARGAO-DAVARLI</v>
      </c>
      <c r="V4035" s="163">
        <v>0.60416666666666663</v>
      </c>
      <c r="AA4035" s="165" t="str">
        <f t="shared" ref="AA4035:AA4098" si="253">IF(ISBLANK($V4035), "", _xlfn.IFNA($V4035 + _xlfn.IFNA( VLOOKUP($O4035 &amp; IF(ISBLANK($P4035),"", "-" &amp; $P4035) &amp; IF(ISBLANK($Q4035),"", "-" &amp; $Q4035) &amp; IF(ISBLANK($R4035),"", "-" &amp; $R4035) &amp; IF(ISBLANK($S4035),"", "-" &amp; $S4035) &amp; IF(ISBLANK($T4035),"", "-" &amp; $T4035),TravelTime,8,FALSE), VLOOKUP($T4035 &amp; IF(ISBLANK($S4035),"", "-" &amp; $S4035) &amp; IF(ISBLANK($R4035),"", "-" &amp; $R4035) &amp; IF(ISBLANK($Q4035),"", "-" &amp; $Q4035) &amp; IF(ISBLANK($P4035),"", "-" &amp; $P4035) &amp; IF(ISBLANK($O4035),"", "-" &amp; $O4035),TravelTime,8,FALSE)) / 1440, ""))</f>
        <v/>
      </c>
      <c r="AB4035" t="str">
        <f t="shared" ref="AB4035:AB4098" si="254">IF(AND(LEN($A4035)&lt;&gt;0,LEN($A4035)&lt;&gt;0),$A4035,$AB4034)</f>
        <v>MRG</v>
      </c>
      <c r="AC4035" t="str">
        <f t="shared" ref="AC4035:AC4098" si="255">IF(AND(LEN($J4035)&lt;&gt;0,LEN($B4035)&lt;&gt;0),$J4035,$AC4034)</f>
        <v>GA09U-0575</v>
      </c>
      <c r="AD4035" t="str">
        <f>_xlfn.IFNA(VLOOKUP(PrivateSchedule[[#This Row],[ow]],RTARoutes[[StageCodes]:[RouteID]],6,FALSE), VLOOKUP(PrivateSchedule[[#This Row],[re]],RTARoutes[[StageCodes]:[RouteID]],6,FALSE))</f>
        <v>PVT178</v>
      </c>
      <c r="AE4035" t="str" cm="1">
        <f t="array" ref="AE4035">_xlfn.IFS( NOT(ISNA(VLOOKUP(PrivateSchedule[[#This Row],[ow]],RTARoutes[[StageCodes]:[RouteID]],6,FALSE))), "O",  NOT(ISNA(VLOOKUP(PrivateSchedule[[#This Row],[re]],RTARoutes[[StageCodes]:[RouteID]],6,FALSE))), "R")</f>
        <v>R</v>
      </c>
      <c r="AF4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36" spans="3:33">
      <c r="O4036" s="171" t="s">
        <v>3439</v>
      </c>
      <c r="T4036" s="173" t="s">
        <v>1890</v>
      </c>
      <c r="U4036" t="str">
        <f t="shared" si="252"/>
        <v>DAVARLI-MARGAO</v>
      </c>
      <c r="V4036" s="163">
        <v>0.62847222222222221</v>
      </c>
      <c r="AA4036" s="165" t="str">
        <f t="shared" si="253"/>
        <v/>
      </c>
      <c r="AB4036" t="str">
        <f t="shared" si="254"/>
        <v>MRG</v>
      </c>
      <c r="AC4036" t="str">
        <f t="shared" si="255"/>
        <v>GA09U-0575</v>
      </c>
      <c r="AD4036" t="str">
        <f>_xlfn.IFNA(VLOOKUP(PrivateSchedule[[#This Row],[ow]],RTARoutes[[StageCodes]:[RouteID]],6,FALSE), VLOOKUP(PrivateSchedule[[#This Row],[re]],RTARoutes[[StageCodes]:[RouteID]],6,FALSE))</f>
        <v>PVT178</v>
      </c>
      <c r="AE4036" t="str" cm="1">
        <f t="array" ref="AE4036">_xlfn.IFS( NOT(ISNA(VLOOKUP(PrivateSchedule[[#This Row],[ow]],RTARoutes[[StageCodes]:[RouteID]],6,FALSE))), "O",  NOT(ISNA(VLOOKUP(PrivateSchedule[[#This Row],[re]],RTARoutes[[StageCodes]:[RouteID]],6,FALSE))), "R")</f>
        <v>O</v>
      </c>
      <c r="AF4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37" spans="3:33">
      <c r="O4037" s="171" t="s">
        <v>1890</v>
      </c>
      <c r="T4037" s="173" t="s">
        <v>3439</v>
      </c>
      <c r="U4037" t="str">
        <f t="shared" si="252"/>
        <v>MARGAO-DAVARLI</v>
      </c>
      <c r="V4037" s="163">
        <v>0.65972222222222221</v>
      </c>
      <c r="AA4037" s="165" t="str">
        <f t="shared" si="253"/>
        <v/>
      </c>
      <c r="AB4037" t="str">
        <f t="shared" si="254"/>
        <v>MRG</v>
      </c>
      <c r="AC4037" t="str">
        <f t="shared" si="255"/>
        <v>GA09U-0575</v>
      </c>
      <c r="AD4037" t="str">
        <f>_xlfn.IFNA(VLOOKUP(PrivateSchedule[[#This Row],[ow]],RTARoutes[[StageCodes]:[RouteID]],6,FALSE), VLOOKUP(PrivateSchedule[[#This Row],[re]],RTARoutes[[StageCodes]:[RouteID]],6,FALSE))</f>
        <v>PVT178</v>
      </c>
      <c r="AE4037" t="str" cm="1">
        <f t="array" ref="AE4037">_xlfn.IFS( NOT(ISNA(VLOOKUP(PrivateSchedule[[#This Row],[ow]],RTARoutes[[StageCodes]:[RouteID]],6,FALSE))), "O",  NOT(ISNA(VLOOKUP(PrivateSchedule[[#This Row],[re]],RTARoutes[[StageCodes]:[RouteID]],6,FALSE))), "R")</f>
        <v>R</v>
      </c>
      <c r="AF4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38" spans="3:33">
      <c r="O4038" s="171" t="s">
        <v>3439</v>
      </c>
      <c r="T4038" s="173" t="s">
        <v>1890</v>
      </c>
      <c r="U4038" t="str">
        <f t="shared" si="252"/>
        <v>DAVARLI-MARGAO</v>
      </c>
      <c r="V4038" s="163">
        <v>0.68402777777777779</v>
      </c>
      <c r="AA4038" s="165" t="str">
        <f t="shared" si="253"/>
        <v/>
      </c>
      <c r="AB4038" t="str">
        <f t="shared" si="254"/>
        <v>MRG</v>
      </c>
      <c r="AC4038" t="str">
        <f t="shared" si="255"/>
        <v>GA09U-0575</v>
      </c>
      <c r="AD4038" t="str">
        <f>_xlfn.IFNA(VLOOKUP(PrivateSchedule[[#This Row],[ow]],RTARoutes[[StageCodes]:[RouteID]],6,FALSE), VLOOKUP(PrivateSchedule[[#This Row],[re]],RTARoutes[[StageCodes]:[RouteID]],6,FALSE))</f>
        <v>PVT178</v>
      </c>
      <c r="AE4038" t="str" cm="1">
        <f t="array" ref="AE4038">_xlfn.IFS( NOT(ISNA(VLOOKUP(PrivateSchedule[[#This Row],[ow]],RTARoutes[[StageCodes]:[RouteID]],6,FALSE))), "O",  NOT(ISNA(VLOOKUP(PrivateSchedule[[#This Row],[re]],RTARoutes[[StageCodes]:[RouteID]],6,FALSE))), "R")</f>
        <v>O</v>
      </c>
      <c r="AF4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39" spans="3:33">
      <c r="O4039" s="171" t="s">
        <v>1890</v>
      </c>
      <c r="T4039" s="173" t="s">
        <v>3439</v>
      </c>
      <c r="U4039" t="str">
        <f t="shared" si="252"/>
        <v>MARGAO-DAVARLI</v>
      </c>
      <c r="V4039" s="163">
        <v>0.71527777777777779</v>
      </c>
      <c r="AA4039" s="165" t="str">
        <f t="shared" si="253"/>
        <v/>
      </c>
      <c r="AB4039" t="str">
        <f t="shared" si="254"/>
        <v>MRG</v>
      </c>
      <c r="AC4039" t="str">
        <f t="shared" si="255"/>
        <v>GA09U-0575</v>
      </c>
      <c r="AD4039" t="str">
        <f>_xlfn.IFNA(VLOOKUP(PrivateSchedule[[#This Row],[ow]],RTARoutes[[StageCodes]:[RouteID]],6,FALSE), VLOOKUP(PrivateSchedule[[#This Row],[re]],RTARoutes[[StageCodes]:[RouteID]],6,FALSE))</f>
        <v>PVT178</v>
      </c>
      <c r="AE4039" t="str" cm="1">
        <f t="array" ref="AE4039">_xlfn.IFS( NOT(ISNA(VLOOKUP(PrivateSchedule[[#This Row],[ow]],RTARoutes[[StageCodes]:[RouteID]],6,FALSE))), "O",  NOT(ISNA(VLOOKUP(PrivateSchedule[[#This Row],[re]],RTARoutes[[StageCodes]:[RouteID]],6,FALSE))), "R")</f>
        <v>R</v>
      </c>
      <c r="AF4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40" spans="3:33">
      <c r="O4040" s="171" t="s">
        <v>3439</v>
      </c>
      <c r="T4040" s="173" t="s">
        <v>1890</v>
      </c>
      <c r="U4040" t="str">
        <f t="shared" si="252"/>
        <v>DAVARLI-MARGAO</v>
      </c>
      <c r="V4040" s="163">
        <v>0.73958333333333337</v>
      </c>
      <c r="AA4040" s="165" t="str">
        <f t="shared" si="253"/>
        <v/>
      </c>
      <c r="AB4040" t="str">
        <f t="shared" si="254"/>
        <v>MRG</v>
      </c>
      <c r="AC4040" t="str">
        <f t="shared" si="255"/>
        <v>GA09U-0575</v>
      </c>
      <c r="AD4040" t="str">
        <f>_xlfn.IFNA(VLOOKUP(PrivateSchedule[[#This Row],[ow]],RTARoutes[[StageCodes]:[RouteID]],6,FALSE), VLOOKUP(PrivateSchedule[[#This Row],[re]],RTARoutes[[StageCodes]:[RouteID]],6,FALSE))</f>
        <v>PVT178</v>
      </c>
      <c r="AE4040" t="str" cm="1">
        <f t="array" ref="AE4040">_xlfn.IFS( NOT(ISNA(VLOOKUP(PrivateSchedule[[#This Row],[ow]],RTARoutes[[StageCodes]:[RouteID]],6,FALSE))), "O",  NOT(ISNA(VLOOKUP(PrivateSchedule[[#This Row],[re]],RTARoutes[[StageCodes]:[RouteID]],6,FALSE))), "R")</f>
        <v>O</v>
      </c>
      <c r="AF4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41" spans="3:33">
      <c r="O4041" s="171" t="s">
        <v>1890</v>
      </c>
      <c r="T4041" s="173" t="s">
        <v>3439</v>
      </c>
      <c r="U4041" t="str">
        <f t="shared" si="252"/>
        <v>MARGAO-DAVARLI</v>
      </c>
      <c r="V4041" s="163">
        <v>0.77083333333333337</v>
      </c>
      <c r="AA4041" s="165" t="str">
        <f t="shared" si="253"/>
        <v/>
      </c>
      <c r="AB4041" t="str">
        <f t="shared" si="254"/>
        <v>MRG</v>
      </c>
      <c r="AC4041" t="str">
        <f t="shared" si="255"/>
        <v>GA09U-0575</v>
      </c>
      <c r="AD4041" t="str">
        <f>_xlfn.IFNA(VLOOKUP(PrivateSchedule[[#This Row],[ow]],RTARoutes[[StageCodes]:[RouteID]],6,FALSE), VLOOKUP(PrivateSchedule[[#This Row],[re]],RTARoutes[[StageCodes]:[RouteID]],6,FALSE))</f>
        <v>PVT178</v>
      </c>
      <c r="AE4041" t="str" cm="1">
        <f t="array" ref="AE4041">_xlfn.IFS( NOT(ISNA(VLOOKUP(PrivateSchedule[[#This Row],[ow]],RTARoutes[[StageCodes]:[RouteID]],6,FALSE))), "O",  NOT(ISNA(VLOOKUP(PrivateSchedule[[#This Row],[re]],RTARoutes[[StageCodes]:[RouteID]],6,FALSE))), "R")</f>
        <v>R</v>
      </c>
      <c r="AF4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42" spans="3:33">
      <c r="O4042" s="171" t="s">
        <v>3439</v>
      </c>
      <c r="T4042" s="173" t="s">
        <v>1890</v>
      </c>
      <c r="U4042" t="str">
        <f t="shared" si="252"/>
        <v>DAVARLI-MARGAO</v>
      </c>
      <c r="V4042" s="163">
        <v>0.79513888888888884</v>
      </c>
      <c r="AA4042" s="165" t="str">
        <f t="shared" si="253"/>
        <v/>
      </c>
      <c r="AB4042" t="str">
        <f t="shared" si="254"/>
        <v>MRG</v>
      </c>
      <c r="AC4042" t="str">
        <f t="shared" si="255"/>
        <v>GA09U-0575</v>
      </c>
      <c r="AD4042" t="str">
        <f>_xlfn.IFNA(VLOOKUP(PrivateSchedule[[#This Row],[ow]],RTARoutes[[StageCodes]:[RouteID]],6,FALSE), VLOOKUP(PrivateSchedule[[#This Row],[re]],RTARoutes[[StageCodes]:[RouteID]],6,FALSE))</f>
        <v>PVT178</v>
      </c>
      <c r="AE4042" t="str" cm="1">
        <f t="array" ref="AE4042">_xlfn.IFS( NOT(ISNA(VLOOKUP(PrivateSchedule[[#This Row],[ow]],RTARoutes[[StageCodes]:[RouteID]],6,FALSE))), "O",  NOT(ISNA(VLOOKUP(PrivateSchedule[[#This Row],[re]],RTARoutes[[StageCodes]:[RouteID]],6,FALSE))), "R")</f>
        <v>O</v>
      </c>
      <c r="AF4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43" spans="3:33">
      <c r="O4043" s="171" t="s">
        <v>1890</v>
      </c>
      <c r="T4043" s="173" t="s">
        <v>3439</v>
      </c>
      <c r="U4043" t="str">
        <f t="shared" si="252"/>
        <v>MARGAO-DAVARLI</v>
      </c>
      <c r="V4043" s="163">
        <v>0.82638888888888884</v>
      </c>
      <c r="AA4043" s="165" t="str">
        <f t="shared" si="253"/>
        <v/>
      </c>
      <c r="AB4043" t="str">
        <f t="shared" si="254"/>
        <v>MRG</v>
      </c>
      <c r="AC4043" t="str">
        <f t="shared" si="255"/>
        <v>GA09U-0575</v>
      </c>
      <c r="AD4043" t="str">
        <f>_xlfn.IFNA(VLOOKUP(PrivateSchedule[[#This Row],[ow]],RTARoutes[[StageCodes]:[RouteID]],6,FALSE), VLOOKUP(PrivateSchedule[[#This Row],[re]],RTARoutes[[StageCodes]:[RouteID]],6,FALSE))</f>
        <v>PVT178</v>
      </c>
      <c r="AE4043" t="str" cm="1">
        <f t="array" ref="AE4043">_xlfn.IFS( NOT(ISNA(VLOOKUP(PrivateSchedule[[#This Row],[ow]],RTARoutes[[StageCodes]:[RouteID]],6,FALSE))), "O",  NOT(ISNA(VLOOKUP(PrivateSchedule[[#This Row],[re]],RTARoutes[[StageCodes]:[RouteID]],6,FALSE))), "R")</f>
        <v>R</v>
      </c>
      <c r="AF4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44" spans="3:33">
      <c r="C4044" s="172" t="s">
        <v>4788</v>
      </c>
      <c r="F4044" s="177">
        <v>45347</v>
      </c>
      <c r="J4044" s="171" t="s">
        <v>4789</v>
      </c>
      <c r="L4044" s="172" t="s">
        <v>4743</v>
      </c>
      <c r="M4044" s="198">
        <v>16</v>
      </c>
      <c r="N4044" s="199">
        <v>6</v>
      </c>
      <c r="O4044" s="171" t="s">
        <v>3439</v>
      </c>
      <c r="T4044" s="173" t="s">
        <v>1890</v>
      </c>
      <c r="U4044" t="str">
        <f t="shared" si="252"/>
        <v>DAVARLI-MARGAO</v>
      </c>
      <c r="V4044" s="163">
        <v>0.2986111111111111</v>
      </c>
      <c r="AA4044" s="165" t="str">
        <f t="shared" si="253"/>
        <v/>
      </c>
      <c r="AB4044" t="str">
        <f t="shared" si="254"/>
        <v>MRG</v>
      </c>
      <c r="AC4044" t="str">
        <f t="shared" si="255"/>
        <v>GA09U-0575</v>
      </c>
      <c r="AD4044" t="str">
        <f>_xlfn.IFNA(VLOOKUP(PrivateSchedule[[#This Row],[ow]],RTARoutes[[StageCodes]:[RouteID]],6,FALSE), VLOOKUP(PrivateSchedule[[#This Row],[re]],RTARoutes[[StageCodes]:[RouteID]],6,FALSE))</f>
        <v>PVT178</v>
      </c>
      <c r="AE4044" t="str" cm="1">
        <f t="array" ref="AE4044">_xlfn.IFS( NOT(ISNA(VLOOKUP(PrivateSchedule[[#This Row],[ow]],RTARoutes[[StageCodes]:[RouteID]],6,FALSE))), "O",  NOT(ISNA(VLOOKUP(PrivateSchedule[[#This Row],[re]],RTARoutes[[StageCodes]:[RouteID]],6,FALSE))), "R")</f>
        <v>O</v>
      </c>
      <c r="AF4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45" spans="3:33">
      <c r="O4045" s="171" t="s">
        <v>1890</v>
      </c>
      <c r="T4045" s="173" t="s">
        <v>3439</v>
      </c>
      <c r="U4045" t="str">
        <f t="shared" si="252"/>
        <v>MARGAO-DAVARLI</v>
      </c>
      <c r="V4045" s="163">
        <v>0.3298611111111111</v>
      </c>
      <c r="AA4045" s="165" t="str">
        <f t="shared" si="253"/>
        <v/>
      </c>
      <c r="AB4045" t="str">
        <f t="shared" si="254"/>
        <v>MRG</v>
      </c>
      <c r="AC4045" t="str">
        <f t="shared" si="255"/>
        <v>GA09U-0575</v>
      </c>
      <c r="AD4045" t="str">
        <f>_xlfn.IFNA(VLOOKUP(PrivateSchedule[[#This Row],[ow]],RTARoutes[[StageCodes]:[RouteID]],6,FALSE), VLOOKUP(PrivateSchedule[[#This Row],[re]],RTARoutes[[StageCodes]:[RouteID]],6,FALSE))</f>
        <v>PVT178</v>
      </c>
      <c r="AE4045" t="str" cm="1">
        <f t="array" ref="AE4045">_xlfn.IFS( NOT(ISNA(VLOOKUP(PrivateSchedule[[#This Row],[ow]],RTARoutes[[StageCodes]:[RouteID]],6,FALSE))), "O",  NOT(ISNA(VLOOKUP(PrivateSchedule[[#This Row],[re]],RTARoutes[[StageCodes]:[RouteID]],6,FALSE))), "R")</f>
        <v>R</v>
      </c>
      <c r="AF4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46" spans="3:33">
      <c r="O4046" s="171" t="s">
        <v>3439</v>
      </c>
      <c r="T4046" s="173" t="s">
        <v>1890</v>
      </c>
      <c r="U4046" t="str">
        <f t="shared" si="252"/>
        <v>DAVARLI-MARGAO</v>
      </c>
      <c r="V4046" s="163">
        <v>0.35416666666666669</v>
      </c>
      <c r="AA4046" s="165" t="str">
        <f t="shared" si="253"/>
        <v/>
      </c>
      <c r="AB4046" t="str">
        <f t="shared" si="254"/>
        <v>MRG</v>
      </c>
      <c r="AC4046" t="str">
        <f t="shared" si="255"/>
        <v>GA09U-0575</v>
      </c>
      <c r="AD4046" t="str">
        <f>_xlfn.IFNA(VLOOKUP(PrivateSchedule[[#This Row],[ow]],RTARoutes[[StageCodes]:[RouteID]],6,FALSE), VLOOKUP(PrivateSchedule[[#This Row],[re]],RTARoutes[[StageCodes]:[RouteID]],6,FALSE))</f>
        <v>PVT178</v>
      </c>
      <c r="AE4046" t="str" cm="1">
        <f t="array" ref="AE4046">_xlfn.IFS( NOT(ISNA(VLOOKUP(PrivateSchedule[[#This Row],[ow]],RTARoutes[[StageCodes]:[RouteID]],6,FALSE))), "O",  NOT(ISNA(VLOOKUP(PrivateSchedule[[#This Row],[re]],RTARoutes[[StageCodes]:[RouteID]],6,FALSE))), "R")</f>
        <v>O</v>
      </c>
      <c r="AF4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47" spans="3:33">
      <c r="O4047" s="171" t="s">
        <v>1890</v>
      </c>
      <c r="T4047" s="173" t="s">
        <v>3439</v>
      </c>
      <c r="U4047" t="str">
        <f t="shared" si="252"/>
        <v>MARGAO-DAVARLI</v>
      </c>
      <c r="V4047" s="163">
        <v>0.38541666666666669</v>
      </c>
      <c r="AA4047" s="165" t="str">
        <f t="shared" si="253"/>
        <v/>
      </c>
      <c r="AB4047" t="str">
        <f t="shared" si="254"/>
        <v>MRG</v>
      </c>
      <c r="AC4047" t="str">
        <f t="shared" si="255"/>
        <v>GA09U-0575</v>
      </c>
      <c r="AD4047" t="str">
        <f>_xlfn.IFNA(VLOOKUP(PrivateSchedule[[#This Row],[ow]],RTARoutes[[StageCodes]:[RouteID]],6,FALSE), VLOOKUP(PrivateSchedule[[#This Row],[re]],RTARoutes[[StageCodes]:[RouteID]],6,FALSE))</f>
        <v>PVT178</v>
      </c>
      <c r="AE4047" t="str" cm="1">
        <f t="array" ref="AE4047">_xlfn.IFS( NOT(ISNA(VLOOKUP(PrivateSchedule[[#This Row],[ow]],RTARoutes[[StageCodes]:[RouteID]],6,FALSE))), "O",  NOT(ISNA(VLOOKUP(PrivateSchedule[[#This Row],[re]],RTARoutes[[StageCodes]:[RouteID]],6,FALSE))), "R")</f>
        <v>R</v>
      </c>
      <c r="AF4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48" spans="3:33">
      <c r="O4048" s="171" t="s">
        <v>3439</v>
      </c>
      <c r="T4048" s="173" t="s">
        <v>1890</v>
      </c>
      <c r="U4048" t="str">
        <f t="shared" si="252"/>
        <v>DAVARLI-MARGAO</v>
      </c>
      <c r="V4048" s="163">
        <v>0.40972222222222221</v>
      </c>
      <c r="AA4048" s="165" t="str">
        <f t="shared" si="253"/>
        <v/>
      </c>
      <c r="AB4048" t="str">
        <f t="shared" si="254"/>
        <v>MRG</v>
      </c>
      <c r="AC4048" t="str">
        <f t="shared" si="255"/>
        <v>GA09U-0575</v>
      </c>
      <c r="AD4048" t="str">
        <f>_xlfn.IFNA(VLOOKUP(PrivateSchedule[[#This Row],[ow]],RTARoutes[[StageCodes]:[RouteID]],6,FALSE), VLOOKUP(PrivateSchedule[[#This Row],[re]],RTARoutes[[StageCodes]:[RouteID]],6,FALSE))</f>
        <v>PVT178</v>
      </c>
      <c r="AE4048" t="str" cm="1">
        <f t="array" ref="AE4048">_xlfn.IFS( NOT(ISNA(VLOOKUP(PrivateSchedule[[#This Row],[ow]],RTARoutes[[StageCodes]:[RouteID]],6,FALSE))), "O",  NOT(ISNA(VLOOKUP(PrivateSchedule[[#This Row],[re]],RTARoutes[[StageCodes]:[RouteID]],6,FALSE))), "R")</f>
        <v>O</v>
      </c>
      <c r="AF4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49" spans="3:33">
      <c r="O4049" s="171" t="s">
        <v>1890</v>
      </c>
      <c r="T4049" s="173" t="s">
        <v>3439</v>
      </c>
      <c r="U4049" t="str">
        <f t="shared" si="252"/>
        <v>MARGAO-DAVARLI</v>
      </c>
      <c r="V4049" s="163">
        <v>0.44097222222222221</v>
      </c>
      <c r="AA4049" s="165" t="str">
        <f t="shared" si="253"/>
        <v/>
      </c>
      <c r="AB4049" t="str">
        <f t="shared" si="254"/>
        <v>MRG</v>
      </c>
      <c r="AC4049" t="str">
        <f t="shared" si="255"/>
        <v>GA09U-0575</v>
      </c>
      <c r="AD4049" t="str">
        <f>_xlfn.IFNA(VLOOKUP(PrivateSchedule[[#This Row],[ow]],RTARoutes[[StageCodes]:[RouteID]],6,FALSE), VLOOKUP(PrivateSchedule[[#This Row],[re]],RTARoutes[[StageCodes]:[RouteID]],6,FALSE))</f>
        <v>PVT178</v>
      </c>
      <c r="AE4049" t="str" cm="1">
        <f t="array" ref="AE4049">_xlfn.IFS( NOT(ISNA(VLOOKUP(PrivateSchedule[[#This Row],[ow]],RTARoutes[[StageCodes]:[RouteID]],6,FALSE))), "O",  NOT(ISNA(VLOOKUP(PrivateSchedule[[#This Row],[re]],RTARoutes[[StageCodes]:[RouteID]],6,FALSE))), "R")</f>
        <v>R</v>
      </c>
      <c r="AF4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50" spans="3:33">
      <c r="O4050" s="171" t="s">
        <v>3439</v>
      </c>
      <c r="T4050" s="173" t="s">
        <v>1890</v>
      </c>
      <c r="U4050" t="str">
        <f t="shared" si="252"/>
        <v>DAVARLI-MARGAO</v>
      </c>
      <c r="V4050" s="163">
        <v>0.46527777777777779</v>
      </c>
      <c r="AA4050" s="165" t="str">
        <f t="shared" si="253"/>
        <v/>
      </c>
      <c r="AB4050" t="str">
        <f t="shared" si="254"/>
        <v>MRG</v>
      </c>
      <c r="AC4050" t="str">
        <f t="shared" si="255"/>
        <v>GA09U-0575</v>
      </c>
      <c r="AD4050" t="str">
        <f>_xlfn.IFNA(VLOOKUP(PrivateSchedule[[#This Row],[ow]],RTARoutes[[StageCodes]:[RouteID]],6,FALSE), VLOOKUP(PrivateSchedule[[#This Row],[re]],RTARoutes[[StageCodes]:[RouteID]],6,FALSE))</f>
        <v>PVT178</v>
      </c>
      <c r="AE4050" t="str" cm="1">
        <f t="array" ref="AE4050">_xlfn.IFS( NOT(ISNA(VLOOKUP(PrivateSchedule[[#This Row],[ow]],RTARoutes[[StageCodes]:[RouteID]],6,FALSE))), "O",  NOT(ISNA(VLOOKUP(PrivateSchedule[[#This Row],[re]],RTARoutes[[StageCodes]:[RouteID]],6,FALSE))), "R")</f>
        <v>O</v>
      </c>
      <c r="AF4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51" spans="3:33">
      <c r="O4051" s="171" t="s">
        <v>1890</v>
      </c>
      <c r="T4051" s="173" t="s">
        <v>3439</v>
      </c>
      <c r="U4051" t="str">
        <f t="shared" si="252"/>
        <v>MARGAO-DAVARLI</v>
      </c>
      <c r="V4051" s="163">
        <v>0.49652777777777779</v>
      </c>
      <c r="AA4051" s="165" t="str">
        <f t="shared" si="253"/>
        <v/>
      </c>
      <c r="AB4051" t="str">
        <f t="shared" si="254"/>
        <v>MRG</v>
      </c>
      <c r="AC4051" t="str">
        <f t="shared" si="255"/>
        <v>GA09U-0575</v>
      </c>
      <c r="AD4051" t="str">
        <f>_xlfn.IFNA(VLOOKUP(PrivateSchedule[[#This Row],[ow]],RTARoutes[[StageCodes]:[RouteID]],6,FALSE), VLOOKUP(PrivateSchedule[[#This Row],[re]],RTARoutes[[StageCodes]:[RouteID]],6,FALSE))</f>
        <v>PVT178</v>
      </c>
      <c r="AE4051" t="str" cm="1">
        <f t="array" ref="AE4051">_xlfn.IFS( NOT(ISNA(VLOOKUP(PrivateSchedule[[#This Row],[ow]],RTARoutes[[StageCodes]:[RouteID]],6,FALSE))), "O",  NOT(ISNA(VLOOKUP(PrivateSchedule[[#This Row],[re]],RTARoutes[[StageCodes]:[RouteID]],6,FALSE))), "R")</f>
        <v>R</v>
      </c>
      <c r="AF4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52" spans="3:33">
      <c r="O4052" s="171" t="s">
        <v>3439</v>
      </c>
      <c r="T4052" s="173" t="s">
        <v>1890</v>
      </c>
      <c r="U4052" t="str">
        <f t="shared" si="252"/>
        <v>DAVARLI-MARGAO</v>
      </c>
      <c r="V4052" s="163">
        <v>0.52083333333333337</v>
      </c>
      <c r="AA4052" s="165" t="str">
        <f t="shared" si="253"/>
        <v/>
      </c>
      <c r="AB4052" t="str">
        <f t="shared" si="254"/>
        <v>MRG</v>
      </c>
      <c r="AC4052" t="str">
        <f t="shared" si="255"/>
        <v>GA09U-0575</v>
      </c>
      <c r="AD4052" t="str">
        <f>_xlfn.IFNA(VLOOKUP(PrivateSchedule[[#This Row],[ow]],RTARoutes[[StageCodes]:[RouteID]],6,FALSE), VLOOKUP(PrivateSchedule[[#This Row],[re]],RTARoutes[[StageCodes]:[RouteID]],6,FALSE))</f>
        <v>PVT178</v>
      </c>
      <c r="AE4052" t="str" cm="1">
        <f t="array" ref="AE4052">_xlfn.IFS( NOT(ISNA(VLOOKUP(PrivateSchedule[[#This Row],[ow]],RTARoutes[[StageCodes]:[RouteID]],6,FALSE))), "O",  NOT(ISNA(VLOOKUP(PrivateSchedule[[#This Row],[re]],RTARoutes[[StageCodes]:[RouteID]],6,FALSE))), "R")</f>
        <v>O</v>
      </c>
      <c r="AF4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53" spans="3:33">
      <c r="O4053" s="171" t="s">
        <v>1890</v>
      </c>
      <c r="T4053" s="173" t="s">
        <v>3439</v>
      </c>
      <c r="U4053" t="str">
        <f t="shared" si="252"/>
        <v>MARGAO-DAVARLI</v>
      </c>
      <c r="V4053" s="163">
        <v>0.55208333333333337</v>
      </c>
      <c r="AA4053" s="165" t="str">
        <f t="shared" si="253"/>
        <v/>
      </c>
      <c r="AB4053" t="str">
        <f t="shared" si="254"/>
        <v>MRG</v>
      </c>
      <c r="AC4053" t="str">
        <f t="shared" si="255"/>
        <v>GA09U-0575</v>
      </c>
      <c r="AD4053" t="str">
        <f>_xlfn.IFNA(VLOOKUP(PrivateSchedule[[#This Row],[ow]],RTARoutes[[StageCodes]:[RouteID]],6,FALSE), VLOOKUP(PrivateSchedule[[#This Row],[re]],RTARoutes[[StageCodes]:[RouteID]],6,FALSE))</f>
        <v>PVT178</v>
      </c>
      <c r="AE4053" t="str" cm="1">
        <f t="array" ref="AE4053">_xlfn.IFS( NOT(ISNA(VLOOKUP(PrivateSchedule[[#This Row],[ow]],RTARoutes[[StageCodes]:[RouteID]],6,FALSE))), "O",  NOT(ISNA(VLOOKUP(PrivateSchedule[[#This Row],[re]],RTARoutes[[StageCodes]:[RouteID]],6,FALSE))), "R")</f>
        <v>R</v>
      </c>
      <c r="AF4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54" spans="3:33">
      <c r="O4054" s="171" t="s">
        <v>3439</v>
      </c>
      <c r="T4054" s="173" t="s">
        <v>1890</v>
      </c>
      <c r="U4054" t="str">
        <f t="shared" si="252"/>
        <v>DAVARLI-MARGAO</v>
      </c>
      <c r="V4054" s="163">
        <v>0.57638888888888884</v>
      </c>
      <c r="AA4054" s="165" t="str">
        <f t="shared" si="253"/>
        <v/>
      </c>
      <c r="AB4054" t="str">
        <f t="shared" si="254"/>
        <v>MRG</v>
      </c>
      <c r="AC4054" t="str">
        <f t="shared" si="255"/>
        <v>GA09U-0575</v>
      </c>
      <c r="AD4054" t="str">
        <f>_xlfn.IFNA(VLOOKUP(PrivateSchedule[[#This Row],[ow]],RTARoutes[[StageCodes]:[RouteID]],6,FALSE), VLOOKUP(PrivateSchedule[[#This Row],[re]],RTARoutes[[StageCodes]:[RouteID]],6,FALSE))</f>
        <v>PVT178</v>
      </c>
      <c r="AE4054" t="str" cm="1">
        <f t="array" ref="AE4054">_xlfn.IFS( NOT(ISNA(VLOOKUP(PrivateSchedule[[#This Row],[ow]],RTARoutes[[StageCodes]:[RouteID]],6,FALSE))), "O",  NOT(ISNA(VLOOKUP(PrivateSchedule[[#This Row],[re]],RTARoutes[[StageCodes]:[RouteID]],6,FALSE))), "R")</f>
        <v>O</v>
      </c>
      <c r="AF4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55" spans="3:33">
      <c r="O4055" s="171" t="s">
        <v>1890</v>
      </c>
      <c r="T4055" s="173" t="s">
        <v>3439</v>
      </c>
      <c r="U4055" t="str">
        <f t="shared" si="252"/>
        <v>MARGAO-DAVARLI</v>
      </c>
      <c r="V4055" s="163">
        <v>0.60763888888888884</v>
      </c>
      <c r="AA4055" s="165" t="str">
        <f t="shared" si="253"/>
        <v/>
      </c>
      <c r="AB4055" t="str">
        <f t="shared" si="254"/>
        <v>MRG</v>
      </c>
      <c r="AC4055" t="str">
        <f t="shared" si="255"/>
        <v>GA09U-0575</v>
      </c>
      <c r="AD4055" t="str">
        <f>_xlfn.IFNA(VLOOKUP(PrivateSchedule[[#This Row],[ow]],RTARoutes[[StageCodes]:[RouteID]],6,FALSE), VLOOKUP(PrivateSchedule[[#This Row],[re]],RTARoutes[[StageCodes]:[RouteID]],6,FALSE))</f>
        <v>PVT178</v>
      </c>
      <c r="AE4055" t="str" cm="1">
        <f t="array" ref="AE4055">_xlfn.IFS( NOT(ISNA(VLOOKUP(PrivateSchedule[[#This Row],[ow]],RTARoutes[[StageCodes]:[RouteID]],6,FALSE))), "O",  NOT(ISNA(VLOOKUP(PrivateSchedule[[#This Row],[re]],RTARoutes[[StageCodes]:[RouteID]],6,FALSE))), "R")</f>
        <v>R</v>
      </c>
      <c r="AF4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56" spans="3:33">
      <c r="O4056" s="171" t="s">
        <v>3439</v>
      </c>
      <c r="T4056" s="173" t="s">
        <v>1890</v>
      </c>
      <c r="U4056" t="str">
        <f t="shared" si="252"/>
        <v>DAVARLI-MARGAO</v>
      </c>
      <c r="V4056" s="163">
        <v>0.63194444444444442</v>
      </c>
      <c r="AA4056" s="165" t="str">
        <f t="shared" si="253"/>
        <v/>
      </c>
      <c r="AB4056" t="str">
        <f t="shared" si="254"/>
        <v>MRG</v>
      </c>
      <c r="AC4056" t="str">
        <f t="shared" si="255"/>
        <v>GA09U-0575</v>
      </c>
      <c r="AD4056" t="str">
        <f>_xlfn.IFNA(VLOOKUP(PrivateSchedule[[#This Row],[ow]],RTARoutes[[StageCodes]:[RouteID]],6,FALSE), VLOOKUP(PrivateSchedule[[#This Row],[re]],RTARoutes[[StageCodes]:[RouteID]],6,FALSE))</f>
        <v>PVT178</v>
      </c>
      <c r="AE4056" t="str" cm="1">
        <f t="array" ref="AE4056">_xlfn.IFS( NOT(ISNA(VLOOKUP(PrivateSchedule[[#This Row],[ow]],RTARoutes[[StageCodes]:[RouteID]],6,FALSE))), "O",  NOT(ISNA(VLOOKUP(PrivateSchedule[[#This Row],[re]],RTARoutes[[StageCodes]:[RouteID]],6,FALSE))), "R")</f>
        <v>O</v>
      </c>
      <c r="AF4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57" spans="3:33">
      <c r="O4057" s="171" t="s">
        <v>1890</v>
      </c>
      <c r="T4057" s="173" t="s">
        <v>3439</v>
      </c>
      <c r="U4057" t="str">
        <f t="shared" si="252"/>
        <v>MARGAO-DAVARLI</v>
      </c>
      <c r="V4057" s="163">
        <v>0.66319444444444442</v>
      </c>
      <c r="AA4057" s="165" t="str">
        <f t="shared" si="253"/>
        <v/>
      </c>
      <c r="AB4057" t="str">
        <f t="shared" si="254"/>
        <v>MRG</v>
      </c>
      <c r="AC4057" t="str">
        <f t="shared" si="255"/>
        <v>GA09U-0575</v>
      </c>
      <c r="AD4057" t="str">
        <f>_xlfn.IFNA(VLOOKUP(PrivateSchedule[[#This Row],[ow]],RTARoutes[[StageCodes]:[RouteID]],6,FALSE), VLOOKUP(PrivateSchedule[[#This Row],[re]],RTARoutes[[StageCodes]:[RouteID]],6,FALSE))</f>
        <v>PVT178</v>
      </c>
      <c r="AE4057" t="str" cm="1">
        <f t="array" ref="AE4057">_xlfn.IFS( NOT(ISNA(VLOOKUP(PrivateSchedule[[#This Row],[ow]],RTARoutes[[StageCodes]:[RouteID]],6,FALSE))), "O",  NOT(ISNA(VLOOKUP(PrivateSchedule[[#This Row],[re]],RTARoutes[[StageCodes]:[RouteID]],6,FALSE))), "R")</f>
        <v>R</v>
      </c>
      <c r="AF4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58" spans="3:33">
      <c r="O4058" s="171" t="s">
        <v>3439</v>
      </c>
      <c r="T4058" s="173" t="s">
        <v>1890</v>
      </c>
      <c r="U4058" t="str">
        <f t="shared" si="252"/>
        <v>DAVARLI-MARGAO</v>
      </c>
      <c r="V4058" s="163">
        <v>0.6875</v>
      </c>
      <c r="AA4058" s="165" t="str">
        <f t="shared" si="253"/>
        <v/>
      </c>
      <c r="AB4058" t="str">
        <f t="shared" si="254"/>
        <v>MRG</v>
      </c>
      <c r="AC4058" t="str">
        <f t="shared" si="255"/>
        <v>GA09U-0575</v>
      </c>
      <c r="AD4058" t="str">
        <f>_xlfn.IFNA(VLOOKUP(PrivateSchedule[[#This Row],[ow]],RTARoutes[[StageCodes]:[RouteID]],6,FALSE), VLOOKUP(PrivateSchedule[[#This Row],[re]],RTARoutes[[StageCodes]:[RouteID]],6,FALSE))</f>
        <v>PVT178</v>
      </c>
      <c r="AE4058" t="str" cm="1">
        <f t="array" ref="AE4058">_xlfn.IFS( NOT(ISNA(VLOOKUP(PrivateSchedule[[#This Row],[ow]],RTARoutes[[StageCodes]:[RouteID]],6,FALSE))), "O",  NOT(ISNA(VLOOKUP(PrivateSchedule[[#This Row],[re]],RTARoutes[[StageCodes]:[RouteID]],6,FALSE))), "R")</f>
        <v>O</v>
      </c>
      <c r="AF4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59" spans="3:33">
      <c r="O4059" s="171" t="s">
        <v>1890</v>
      </c>
      <c r="T4059" s="173" t="s">
        <v>3439</v>
      </c>
      <c r="U4059" t="str">
        <f t="shared" si="252"/>
        <v>MARGAO-DAVARLI</v>
      </c>
      <c r="V4059" s="163">
        <v>0.71875</v>
      </c>
      <c r="AA4059" s="165" t="str">
        <f t="shared" si="253"/>
        <v/>
      </c>
      <c r="AB4059" t="str">
        <f t="shared" si="254"/>
        <v>MRG</v>
      </c>
      <c r="AC4059" t="str">
        <f t="shared" si="255"/>
        <v>GA09U-0575</v>
      </c>
      <c r="AD4059" t="str">
        <f>_xlfn.IFNA(VLOOKUP(PrivateSchedule[[#This Row],[ow]],RTARoutes[[StageCodes]:[RouteID]],6,FALSE), VLOOKUP(PrivateSchedule[[#This Row],[re]],RTARoutes[[StageCodes]:[RouteID]],6,FALSE))</f>
        <v>PVT178</v>
      </c>
      <c r="AE4059" t="str" cm="1">
        <f t="array" ref="AE4059">_xlfn.IFS( NOT(ISNA(VLOOKUP(PrivateSchedule[[#This Row],[ow]],RTARoutes[[StageCodes]:[RouteID]],6,FALSE))), "O",  NOT(ISNA(VLOOKUP(PrivateSchedule[[#This Row],[re]],RTARoutes[[StageCodes]:[RouteID]],6,FALSE))), "R")</f>
        <v>R</v>
      </c>
      <c r="AF4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60" spans="3:33">
      <c r="O4060" s="171" t="s">
        <v>3439</v>
      </c>
      <c r="T4060" s="173" t="s">
        <v>1890</v>
      </c>
      <c r="U4060" t="str">
        <f t="shared" si="252"/>
        <v>DAVARLI-MARGAO</v>
      </c>
      <c r="V4060" s="163">
        <v>0.74305555555555558</v>
      </c>
      <c r="AA4060" s="165" t="str">
        <f t="shared" si="253"/>
        <v/>
      </c>
      <c r="AB4060" t="str">
        <f t="shared" si="254"/>
        <v>MRG</v>
      </c>
      <c r="AC4060" t="str">
        <f t="shared" si="255"/>
        <v>GA09U-0575</v>
      </c>
      <c r="AD4060" t="str">
        <f>_xlfn.IFNA(VLOOKUP(PrivateSchedule[[#This Row],[ow]],RTARoutes[[StageCodes]:[RouteID]],6,FALSE), VLOOKUP(PrivateSchedule[[#This Row],[re]],RTARoutes[[StageCodes]:[RouteID]],6,FALSE))</f>
        <v>PVT178</v>
      </c>
      <c r="AE4060" t="str" cm="1">
        <f t="array" ref="AE4060">_xlfn.IFS( NOT(ISNA(VLOOKUP(PrivateSchedule[[#This Row],[ow]],RTARoutes[[StageCodes]:[RouteID]],6,FALSE))), "O",  NOT(ISNA(VLOOKUP(PrivateSchedule[[#This Row],[re]],RTARoutes[[StageCodes]:[RouteID]],6,FALSE))), "R")</f>
        <v>O</v>
      </c>
      <c r="AF4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61" spans="3:33">
      <c r="O4061" s="171" t="s">
        <v>1890</v>
      </c>
      <c r="T4061" s="173" t="s">
        <v>3439</v>
      </c>
      <c r="U4061" t="str">
        <f t="shared" si="252"/>
        <v>MARGAO-DAVARLI</v>
      </c>
      <c r="V4061" s="163">
        <v>0.77430555555555558</v>
      </c>
      <c r="AA4061" s="165" t="str">
        <f t="shared" si="253"/>
        <v/>
      </c>
      <c r="AB4061" t="str">
        <f t="shared" si="254"/>
        <v>MRG</v>
      </c>
      <c r="AC4061" t="str">
        <f t="shared" si="255"/>
        <v>GA09U-0575</v>
      </c>
      <c r="AD4061" t="str">
        <f>_xlfn.IFNA(VLOOKUP(PrivateSchedule[[#This Row],[ow]],RTARoutes[[StageCodes]:[RouteID]],6,FALSE), VLOOKUP(PrivateSchedule[[#This Row],[re]],RTARoutes[[StageCodes]:[RouteID]],6,FALSE))</f>
        <v>PVT178</v>
      </c>
      <c r="AE4061" t="str" cm="1">
        <f t="array" ref="AE4061">_xlfn.IFS( NOT(ISNA(VLOOKUP(PrivateSchedule[[#This Row],[ow]],RTARoutes[[StageCodes]:[RouteID]],6,FALSE))), "O",  NOT(ISNA(VLOOKUP(PrivateSchedule[[#This Row],[re]],RTARoutes[[StageCodes]:[RouteID]],6,FALSE))), "R")</f>
        <v>R</v>
      </c>
      <c r="AF4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62" spans="3:33">
      <c r="O4062" s="171" t="s">
        <v>3439</v>
      </c>
      <c r="T4062" s="173" t="s">
        <v>1890</v>
      </c>
      <c r="U4062" t="str">
        <f t="shared" si="252"/>
        <v>DAVARLI-MARGAO</v>
      </c>
      <c r="V4062" s="163">
        <v>0.79861111111111116</v>
      </c>
      <c r="AA4062" s="165" t="str">
        <f t="shared" si="253"/>
        <v/>
      </c>
      <c r="AB4062" t="str">
        <f t="shared" si="254"/>
        <v>MRG</v>
      </c>
      <c r="AC4062" t="str">
        <f t="shared" si="255"/>
        <v>GA09U-0575</v>
      </c>
      <c r="AD4062" t="str">
        <f>_xlfn.IFNA(VLOOKUP(PrivateSchedule[[#This Row],[ow]],RTARoutes[[StageCodes]:[RouteID]],6,FALSE), VLOOKUP(PrivateSchedule[[#This Row],[re]],RTARoutes[[StageCodes]:[RouteID]],6,FALSE))</f>
        <v>PVT178</v>
      </c>
      <c r="AE4062" t="str" cm="1">
        <f t="array" ref="AE4062">_xlfn.IFS( NOT(ISNA(VLOOKUP(PrivateSchedule[[#This Row],[ow]],RTARoutes[[StageCodes]:[RouteID]],6,FALSE))), "O",  NOT(ISNA(VLOOKUP(PrivateSchedule[[#This Row],[re]],RTARoutes[[StageCodes]:[RouteID]],6,FALSE))), "R")</f>
        <v>O</v>
      </c>
      <c r="AF4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63" spans="3:33">
      <c r="O4063" s="171" t="s">
        <v>1890</v>
      </c>
      <c r="T4063" s="173" t="s">
        <v>3439</v>
      </c>
      <c r="U4063" t="str">
        <f t="shared" si="252"/>
        <v>MARGAO-DAVARLI</v>
      </c>
      <c r="V4063" s="163">
        <v>0.82986111111111116</v>
      </c>
      <c r="AA4063" s="165" t="str">
        <f t="shared" si="253"/>
        <v/>
      </c>
      <c r="AB4063" t="str">
        <f t="shared" si="254"/>
        <v>MRG</v>
      </c>
      <c r="AC4063" t="str">
        <f t="shared" si="255"/>
        <v>GA09U-0575</v>
      </c>
      <c r="AD4063" t="str">
        <f>_xlfn.IFNA(VLOOKUP(PrivateSchedule[[#This Row],[ow]],RTARoutes[[StageCodes]:[RouteID]],6,FALSE), VLOOKUP(PrivateSchedule[[#This Row],[re]],RTARoutes[[StageCodes]:[RouteID]],6,FALSE))</f>
        <v>PVT178</v>
      </c>
      <c r="AE4063" t="str" cm="1">
        <f t="array" ref="AE4063">_xlfn.IFS( NOT(ISNA(VLOOKUP(PrivateSchedule[[#This Row],[ow]],RTARoutes[[StageCodes]:[RouteID]],6,FALSE))), "O",  NOT(ISNA(VLOOKUP(PrivateSchedule[[#This Row],[re]],RTARoutes[[StageCodes]:[RouteID]],6,FALSE))), "R")</f>
        <v>R</v>
      </c>
      <c r="AF4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64" spans="3:33">
      <c r="C4064" s="172" t="s">
        <v>4779</v>
      </c>
      <c r="J4064" s="171" t="s">
        <v>4790</v>
      </c>
      <c r="O4064" s="171" t="s">
        <v>3439</v>
      </c>
      <c r="T4064" s="173" t="s">
        <v>1890</v>
      </c>
      <c r="U4064" t="str">
        <f t="shared" si="252"/>
        <v>DAVARLI-MARGAO</v>
      </c>
      <c r="V4064" s="163">
        <v>0.30208333333333331</v>
      </c>
      <c r="AA4064" s="165" t="str">
        <f t="shared" si="253"/>
        <v/>
      </c>
      <c r="AB4064" t="str">
        <f t="shared" si="254"/>
        <v>MRG</v>
      </c>
      <c r="AC4064" t="str">
        <f t="shared" si="255"/>
        <v>GA09U-0575</v>
      </c>
      <c r="AD4064" t="str">
        <f>_xlfn.IFNA(VLOOKUP(PrivateSchedule[[#This Row],[ow]],RTARoutes[[StageCodes]:[RouteID]],6,FALSE), VLOOKUP(PrivateSchedule[[#This Row],[re]],RTARoutes[[StageCodes]:[RouteID]],6,FALSE))</f>
        <v>PVT178</v>
      </c>
      <c r="AE4064" t="str" cm="1">
        <f t="array" ref="AE4064">_xlfn.IFS( NOT(ISNA(VLOOKUP(PrivateSchedule[[#This Row],[ow]],RTARoutes[[StageCodes]:[RouteID]],6,FALSE))), "O",  NOT(ISNA(VLOOKUP(PrivateSchedule[[#This Row],[re]],RTARoutes[[StageCodes]:[RouteID]],6,FALSE))), "R")</f>
        <v>O</v>
      </c>
      <c r="AF4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65" spans="15:33">
      <c r="O4065" s="171" t="s">
        <v>1890</v>
      </c>
      <c r="T4065" s="173" t="s">
        <v>3439</v>
      </c>
      <c r="U4065" t="str">
        <f t="shared" si="252"/>
        <v>MARGAO-DAVARLI</v>
      </c>
      <c r="V4065" s="163">
        <v>0.33333333333333331</v>
      </c>
      <c r="AA4065" s="165" t="str">
        <f t="shared" si="253"/>
        <v/>
      </c>
      <c r="AB4065" t="str">
        <f t="shared" si="254"/>
        <v>MRG</v>
      </c>
      <c r="AC4065" t="str">
        <f t="shared" si="255"/>
        <v>GA09U-0575</v>
      </c>
      <c r="AD4065" t="str">
        <f>_xlfn.IFNA(VLOOKUP(PrivateSchedule[[#This Row],[ow]],RTARoutes[[StageCodes]:[RouteID]],6,FALSE), VLOOKUP(PrivateSchedule[[#This Row],[re]],RTARoutes[[StageCodes]:[RouteID]],6,FALSE))</f>
        <v>PVT178</v>
      </c>
      <c r="AE4065" t="str" cm="1">
        <f t="array" ref="AE4065">_xlfn.IFS( NOT(ISNA(VLOOKUP(PrivateSchedule[[#This Row],[ow]],RTARoutes[[StageCodes]:[RouteID]],6,FALSE))), "O",  NOT(ISNA(VLOOKUP(PrivateSchedule[[#This Row],[re]],RTARoutes[[StageCodes]:[RouteID]],6,FALSE))), "R")</f>
        <v>R</v>
      </c>
      <c r="AF4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66" spans="15:33">
      <c r="O4066" s="171" t="s">
        <v>3439</v>
      </c>
      <c r="T4066" s="173" t="s">
        <v>1890</v>
      </c>
      <c r="U4066" t="str">
        <f t="shared" si="252"/>
        <v>DAVARLI-MARGAO</v>
      </c>
      <c r="V4066" s="163">
        <v>0.3576388888888889</v>
      </c>
      <c r="AA4066" s="165" t="str">
        <f t="shared" si="253"/>
        <v/>
      </c>
      <c r="AB4066" t="str">
        <f t="shared" si="254"/>
        <v>MRG</v>
      </c>
      <c r="AC4066" t="str">
        <f t="shared" si="255"/>
        <v>GA09U-0575</v>
      </c>
      <c r="AD4066" t="str">
        <f>_xlfn.IFNA(VLOOKUP(PrivateSchedule[[#This Row],[ow]],RTARoutes[[StageCodes]:[RouteID]],6,FALSE), VLOOKUP(PrivateSchedule[[#This Row],[re]],RTARoutes[[StageCodes]:[RouteID]],6,FALSE))</f>
        <v>PVT178</v>
      </c>
      <c r="AE4066" t="str" cm="1">
        <f t="array" ref="AE4066">_xlfn.IFS( NOT(ISNA(VLOOKUP(PrivateSchedule[[#This Row],[ow]],RTARoutes[[StageCodes]:[RouteID]],6,FALSE))), "O",  NOT(ISNA(VLOOKUP(PrivateSchedule[[#This Row],[re]],RTARoutes[[StageCodes]:[RouteID]],6,FALSE))), "R")</f>
        <v>O</v>
      </c>
      <c r="AF4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67" spans="15:33">
      <c r="O4067" s="171" t="s">
        <v>1890</v>
      </c>
      <c r="T4067" s="173" t="s">
        <v>3439</v>
      </c>
      <c r="U4067" t="str">
        <f t="shared" si="252"/>
        <v>MARGAO-DAVARLI</v>
      </c>
      <c r="V4067" s="163">
        <v>0.3888888888888889</v>
      </c>
      <c r="AA4067" s="165" t="str">
        <f t="shared" si="253"/>
        <v/>
      </c>
      <c r="AB4067" t="str">
        <f t="shared" si="254"/>
        <v>MRG</v>
      </c>
      <c r="AC4067" t="str">
        <f t="shared" si="255"/>
        <v>GA09U-0575</v>
      </c>
      <c r="AD4067" t="str">
        <f>_xlfn.IFNA(VLOOKUP(PrivateSchedule[[#This Row],[ow]],RTARoutes[[StageCodes]:[RouteID]],6,FALSE), VLOOKUP(PrivateSchedule[[#This Row],[re]],RTARoutes[[StageCodes]:[RouteID]],6,FALSE))</f>
        <v>PVT178</v>
      </c>
      <c r="AE4067" t="str" cm="1">
        <f t="array" ref="AE4067">_xlfn.IFS( NOT(ISNA(VLOOKUP(PrivateSchedule[[#This Row],[ow]],RTARoutes[[StageCodes]:[RouteID]],6,FALSE))), "O",  NOT(ISNA(VLOOKUP(PrivateSchedule[[#This Row],[re]],RTARoutes[[StageCodes]:[RouteID]],6,FALSE))), "R")</f>
        <v>R</v>
      </c>
      <c r="AF4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68" spans="15:33">
      <c r="O4068" s="171" t="s">
        <v>3439</v>
      </c>
      <c r="T4068" s="173" t="s">
        <v>1890</v>
      </c>
      <c r="U4068" t="str">
        <f t="shared" si="252"/>
        <v>DAVARLI-MARGAO</v>
      </c>
      <c r="V4068" s="163">
        <v>0.41319444444444442</v>
      </c>
      <c r="AA4068" s="165" t="str">
        <f t="shared" si="253"/>
        <v/>
      </c>
      <c r="AB4068" t="str">
        <f t="shared" si="254"/>
        <v>MRG</v>
      </c>
      <c r="AC4068" t="str">
        <f t="shared" si="255"/>
        <v>GA09U-0575</v>
      </c>
      <c r="AD4068" t="str">
        <f>_xlfn.IFNA(VLOOKUP(PrivateSchedule[[#This Row],[ow]],RTARoutes[[StageCodes]:[RouteID]],6,FALSE), VLOOKUP(PrivateSchedule[[#This Row],[re]],RTARoutes[[StageCodes]:[RouteID]],6,FALSE))</f>
        <v>PVT178</v>
      </c>
      <c r="AE4068" t="str" cm="1">
        <f t="array" ref="AE4068">_xlfn.IFS( NOT(ISNA(VLOOKUP(PrivateSchedule[[#This Row],[ow]],RTARoutes[[StageCodes]:[RouteID]],6,FALSE))), "O",  NOT(ISNA(VLOOKUP(PrivateSchedule[[#This Row],[re]],RTARoutes[[StageCodes]:[RouteID]],6,FALSE))), "R")</f>
        <v>O</v>
      </c>
      <c r="AF4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69" spans="15:33">
      <c r="O4069" s="171" t="s">
        <v>1890</v>
      </c>
      <c r="T4069" s="173" t="s">
        <v>3439</v>
      </c>
      <c r="U4069" t="str">
        <f t="shared" si="252"/>
        <v>MARGAO-DAVARLI</v>
      </c>
      <c r="V4069" s="163">
        <v>0.44444444444444442</v>
      </c>
      <c r="AA4069" s="165" t="str">
        <f t="shared" si="253"/>
        <v/>
      </c>
      <c r="AB4069" t="str">
        <f t="shared" si="254"/>
        <v>MRG</v>
      </c>
      <c r="AC4069" t="str">
        <f t="shared" si="255"/>
        <v>GA09U-0575</v>
      </c>
      <c r="AD4069" t="str">
        <f>_xlfn.IFNA(VLOOKUP(PrivateSchedule[[#This Row],[ow]],RTARoutes[[StageCodes]:[RouteID]],6,FALSE), VLOOKUP(PrivateSchedule[[#This Row],[re]],RTARoutes[[StageCodes]:[RouteID]],6,FALSE))</f>
        <v>PVT178</v>
      </c>
      <c r="AE4069" t="str" cm="1">
        <f t="array" ref="AE4069">_xlfn.IFS( NOT(ISNA(VLOOKUP(PrivateSchedule[[#This Row],[ow]],RTARoutes[[StageCodes]:[RouteID]],6,FALSE))), "O",  NOT(ISNA(VLOOKUP(PrivateSchedule[[#This Row],[re]],RTARoutes[[StageCodes]:[RouteID]],6,FALSE))), "R")</f>
        <v>R</v>
      </c>
      <c r="AF4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70" spans="15:33">
      <c r="O4070" s="171" t="s">
        <v>3439</v>
      </c>
      <c r="T4070" s="173" t="s">
        <v>1890</v>
      </c>
      <c r="U4070" t="str">
        <f t="shared" si="252"/>
        <v>DAVARLI-MARGAO</v>
      </c>
      <c r="V4070" s="163">
        <v>0.46875</v>
      </c>
      <c r="AA4070" s="165" t="str">
        <f t="shared" si="253"/>
        <v/>
      </c>
      <c r="AB4070" t="str">
        <f t="shared" si="254"/>
        <v>MRG</v>
      </c>
      <c r="AC4070" t="str">
        <f t="shared" si="255"/>
        <v>GA09U-0575</v>
      </c>
      <c r="AD4070" t="str">
        <f>_xlfn.IFNA(VLOOKUP(PrivateSchedule[[#This Row],[ow]],RTARoutes[[StageCodes]:[RouteID]],6,FALSE), VLOOKUP(PrivateSchedule[[#This Row],[re]],RTARoutes[[StageCodes]:[RouteID]],6,FALSE))</f>
        <v>PVT178</v>
      </c>
      <c r="AE4070" t="str" cm="1">
        <f t="array" ref="AE4070">_xlfn.IFS( NOT(ISNA(VLOOKUP(PrivateSchedule[[#This Row],[ow]],RTARoutes[[StageCodes]:[RouteID]],6,FALSE))), "O",  NOT(ISNA(VLOOKUP(PrivateSchedule[[#This Row],[re]],RTARoutes[[StageCodes]:[RouteID]],6,FALSE))), "R")</f>
        <v>O</v>
      </c>
      <c r="AF4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71" spans="15:33">
      <c r="O4071" s="171" t="s">
        <v>1890</v>
      </c>
      <c r="T4071" s="173" t="s">
        <v>3439</v>
      </c>
      <c r="U4071" t="str">
        <f t="shared" si="252"/>
        <v>MARGAO-DAVARLI</v>
      </c>
      <c r="V4071" s="163">
        <v>0.5</v>
      </c>
      <c r="AA4071" s="165" t="str">
        <f t="shared" si="253"/>
        <v/>
      </c>
      <c r="AB4071" t="str">
        <f t="shared" si="254"/>
        <v>MRG</v>
      </c>
      <c r="AC4071" t="str">
        <f t="shared" si="255"/>
        <v>GA09U-0575</v>
      </c>
      <c r="AD4071" t="str">
        <f>_xlfn.IFNA(VLOOKUP(PrivateSchedule[[#This Row],[ow]],RTARoutes[[StageCodes]:[RouteID]],6,FALSE), VLOOKUP(PrivateSchedule[[#This Row],[re]],RTARoutes[[StageCodes]:[RouteID]],6,FALSE))</f>
        <v>PVT178</v>
      </c>
      <c r="AE4071" t="str" cm="1">
        <f t="array" ref="AE4071">_xlfn.IFS( NOT(ISNA(VLOOKUP(PrivateSchedule[[#This Row],[ow]],RTARoutes[[StageCodes]:[RouteID]],6,FALSE))), "O",  NOT(ISNA(VLOOKUP(PrivateSchedule[[#This Row],[re]],RTARoutes[[StageCodes]:[RouteID]],6,FALSE))), "R")</f>
        <v>R</v>
      </c>
      <c r="AF4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72" spans="15:33">
      <c r="O4072" s="171" t="s">
        <v>3439</v>
      </c>
      <c r="T4072" s="173" t="s">
        <v>1890</v>
      </c>
      <c r="U4072" t="str">
        <f t="shared" si="252"/>
        <v>DAVARLI-MARGAO</v>
      </c>
      <c r="V4072" s="163">
        <v>0.52430555555555558</v>
      </c>
      <c r="AA4072" s="165" t="str">
        <f t="shared" si="253"/>
        <v/>
      </c>
      <c r="AB4072" t="str">
        <f t="shared" si="254"/>
        <v>MRG</v>
      </c>
      <c r="AC4072" t="str">
        <f t="shared" si="255"/>
        <v>GA09U-0575</v>
      </c>
      <c r="AD4072" t="str">
        <f>_xlfn.IFNA(VLOOKUP(PrivateSchedule[[#This Row],[ow]],RTARoutes[[StageCodes]:[RouteID]],6,FALSE), VLOOKUP(PrivateSchedule[[#This Row],[re]],RTARoutes[[StageCodes]:[RouteID]],6,FALSE))</f>
        <v>PVT178</v>
      </c>
      <c r="AE4072" t="str" cm="1">
        <f t="array" ref="AE4072">_xlfn.IFS( NOT(ISNA(VLOOKUP(PrivateSchedule[[#This Row],[ow]],RTARoutes[[StageCodes]:[RouteID]],6,FALSE))), "O",  NOT(ISNA(VLOOKUP(PrivateSchedule[[#This Row],[re]],RTARoutes[[StageCodes]:[RouteID]],6,FALSE))), "R")</f>
        <v>O</v>
      </c>
      <c r="AF4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73" spans="15:33">
      <c r="O4073" s="171" t="s">
        <v>1890</v>
      </c>
      <c r="T4073" s="173" t="s">
        <v>3439</v>
      </c>
      <c r="U4073" t="str">
        <f t="shared" si="252"/>
        <v>MARGAO-DAVARLI</v>
      </c>
      <c r="V4073" s="163">
        <v>0.55555555555555558</v>
      </c>
      <c r="AA4073" s="165" t="str">
        <f t="shared" si="253"/>
        <v/>
      </c>
      <c r="AB4073" t="str">
        <f t="shared" si="254"/>
        <v>MRG</v>
      </c>
      <c r="AC4073" t="str">
        <f t="shared" si="255"/>
        <v>GA09U-0575</v>
      </c>
      <c r="AD4073" t="str">
        <f>_xlfn.IFNA(VLOOKUP(PrivateSchedule[[#This Row],[ow]],RTARoutes[[StageCodes]:[RouteID]],6,FALSE), VLOOKUP(PrivateSchedule[[#This Row],[re]],RTARoutes[[StageCodes]:[RouteID]],6,FALSE))</f>
        <v>PVT178</v>
      </c>
      <c r="AE4073" t="str" cm="1">
        <f t="array" ref="AE4073">_xlfn.IFS( NOT(ISNA(VLOOKUP(PrivateSchedule[[#This Row],[ow]],RTARoutes[[StageCodes]:[RouteID]],6,FALSE))), "O",  NOT(ISNA(VLOOKUP(PrivateSchedule[[#This Row],[re]],RTARoutes[[StageCodes]:[RouteID]],6,FALSE))), "R")</f>
        <v>R</v>
      </c>
      <c r="AF4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74" spans="15:33">
      <c r="O4074" s="171" t="s">
        <v>3439</v>
      </c>
      <c r="T4074" s="173" t="s">
        <v>1890</v>
      </c>
      <c r="U4074" t="str">
        <f t="shared" si="252"/>
        <v>DAVARLI-MARGAO</v>
      </c>
      <c r="V4074" s="163">
        <v>0.57986111111111116</v>
      </c>
      <c r="AA4074" s="165" t="str">
        <f t="shared" si="253"/>
        <v/>
      </c>
      <c r="AB4074" t="str">
        <f t="shared" si="254"/>
        <v>MRG</v>
      </c>
      <c r="AC4074" t="str">
        <f t="shared" si="255"/>
        <v>GA09U-0575</v>
      </c>
      <c r="AD4074" t="str">
        <f>_xlfn.IFNA(VLOOKUP(PrivateSchedule[[#This Row],[ow]],RTARoutes[[StageCodes]:[RouteID]],6,FALSE), VLOOKUP(PrivateSchedule[[#This Row],[re]],RTARoutes[[StageCodes]:[RouteID]],6,FALSE))</f>
        <v>PVT178</v>
      </c>
      <c r="AE4074" t="str" cm="1">
        <f t="array" ref="AE4074">_xlfn.IFS( NOT(ISNA(VLOOKUP(PrivateSchedule[[#This Row],[ow]],RTARoutes[[StageCodes]:[RouteID]],6,FALSE))), "O",  NOT(ISNA(VLOOKUP(PrivateSchedule[[#This Row],[re]],RTARoutes[[StageCodes]:[RouteID]],6,FALSE))), "R")</f>
        <v>O</v>
      </c>
      <c r="AF4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75" spans="15:33">
      <c r="O4075" s="171" t="s">
        <v>1890</v>
      </c>
      <c r="T4075" s="173" t="s">
        <v>3439</v>
      </c>
      <c r="U4075" t="str">
        <f t="shared" si="252"/>
        <v>MARGAO-DAVARLI</v>
      </c>
      <c r="V4075" s="163">
        <v>0.61111111111111116</v>
      </c>
      <c r="AA4075" s="165" t="str">
        <f t="shared" si="253"/>
        <v/>
      </c>
      <c r="AB4075" t="str">
        <f t="shared" si="254"/>
        <v>MRG</v>
      </c>
      <c r="AC4075" t="str">
        <f t="shared" si="255"/>
        <v>GA09U-0575</v>
      </c>
      <c r="AD4075" t="str">
        <f>_xlfn.IFNA(VLOOKUP(PrivateSchedule[[#This Row],[ow]],RTARoutes[[StageCodes]:[RouteID]],6,FALSE), VLOOKUP(PrivateSchedule[[#This Row],[re]],RTARoutes[[StageCodes]:[RouteID]],6,FALSE))</f>
        <v>PVT178</v>
      </c>
      <c r="AE4075" t="str" cm="1">
        <f t="array" ref="AE4075">_xlfn.IFS( NOT(ISNA(VLOOKUP(PrivateSchedule[[#This Row],[ow]],RTARoutes[[StageCodes]:[RouteID]],6,FALSE))), "O",  NOT(ISNA(VLOOKUP(PrivateSchedule[[#This Row],[re]],RTARoutes[[StageCodes]:[RouteID]],6,FALSE))), "R")</f>
        <v>R</v>
      </c>
      <c r="AF4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76" spans="15:33">
      <c r="O4076" s="171" t="s">
        <v>3439</v>
      </c>
      <c r="T4076" s="173" t="s">
        <v>1890</v>
      </c>
      <c r="U4076" t="str">
        <f t="shared" si="252"/>
        <v>DAVARLI-MARGAO</v>
      </c>
      <c r="V4076" s="163">
        <v>0.63541666666666663</v>
      </c>
      <c r="AA4076" s="165" t="str">
        <f t="shared" si="253"/>
        <v/>
      </c>
      <c r="AB4076" t="str">
        <f t="shared" si="254"/>
        <v>MRG</v>
      </c>
      <c r="AC4076" t="str">
        <f t="shared" si="255"/>
        <v>GA09U-0575</v>
      </c>
      <c r="AD4076" t="str">
        <f>_xlfn.IFNA(VLOOKUP(PrivateSchedule[[#This Row],[ow]],RTARoutes[[StageCodes]:[RouteID]],6,FALSE), VLOOKUP(PrivateSchedule[[#This Row],[re]],RTARoutes[[StageCodes]:[RouteID]],6,FALSE))</f>
        <v>PVT178</v>
      </c>
      <c r="AE4076" t="str" cm="1">
        <f t="array" ref="AE4076">_xlfn.IFS( NOT(ISNA(VLOOKUP(PrivateSchedule[[#This Row],[ow]],RTARoutes[[StageCodes]:[RouteID]],6,FALSE))), "O",  NOT(ISNA(VLOOKUP(PrivateSchedule[[#This Row],[re]],RTARoutes[[StageCodes]:[RouteID]],6,FALSE))), "R")</f>
        <v>O</v>
      </c>
      <c r="AF4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77" spans="15:33">
      <c r="O4077" s="171" t="s">
        <v>1890</v>
      </c>
      <c r="T4077" s="173" t="s">
        <v>3439</v>
      </c>
      <c r="U4077" t="str">
        <f t="shared" si="252"/>
        <v>MARGAO-DAVARLI</v>
      </c>
      <c r="V4077" s="163">
        <v>0.66666666666666663</v>
      </c>
      <c r="AA4077" s="165" t="str">
        <f t="shared" si="253"/>
        <v/>
      </c>
      <c r="AB4077" t="str">
        <f t="shared" si="254"/>
        <v>MRG</v>
      </c>
      <c r="AC4077" t="str">
        <f t="shared" si="255"/>
        <v>GA09U-0575</v>
      </c>
      <c r="AD4077" t="str">
        <f>_xlfn.IFNA(VLOOKUP(PrivateSchedule[[#This Row],[ow]],RTARoutes[[StageCodes]:[RouteID]],6,FALSE), VLOOKUP(PrivateSchedule[[#This Row],[re]],RTARoutes[[StageCodes]:[RouteID]],6,FALSE))</f>
        <v>PVT178</v>
      </c>
      <c r="AE4077" t="str" cm="1">
        <f t="array" ref="AE4077">_xlfn.IFS( NOT(ISNA(VLOOKUP(PrivateSchedule[[#This Row],[ow]],RTARoutes[[StageCodes]:[RouteID]],6,FALSE))), "O",  NOT(ISNA(VLOOKUP(PrivateSchedule[[#This Row],[re]],RTARoutes[[StageCodes]:[RouteID]],6,FALSE))), "R")</f>
        <v>R</v>
      </c>
      <c r="AF4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78" spans="15:33">
      <c r="O4078" s="171" t="s">
        <v>3439</v>
      </c>
      <c r="T4078" s="173" t="s">
        <v>1890</v>
      </c>
      <c r="U4078" t="str">
        <f t="shared" si="252"/>
        <v>DAVARLI-MARGAO</v>
      </c>
      <c r="V4078" s="163">
        <v>0.69097222222222221</v>
      </c>
      <c r="AA4078" s="165" t="str">
        <f t="shared" si="253"/>
        <v/>
      </c>
      <c r="AB4078" t="str">
        <f t="shared" si="254"/>
        <v>MRG</v>
      </c>
      <c r="AC4078" t="str">
        <f t="shared" si="255"/>
        <v>GA09U-0575</v>
      </c>
      <c r="AD4078" t="str">
        <f>_xlfn.IFNA(VLOOKUP(PrivateSchedule[[#This Row],[ow]],RTARoutes[[StageCodes]:[RouteID]],6,FALSE), VLOOKUP(PrivateSchedule[[#This Row],[re]],RTARoutes[[StageCodes]:[RouteID]],6,FALSE))</f>
        <v>PVT178</v>
      </c>
      <c r="AE4078" t="str" cm="1">
        <f t="array" ref="AE4078">_xlfn.IFS( NOT(ISNA(VLOOKUP(PrivateSchedule[[#This Row],[ow]],RTARoutes[[StageCodes]:[RouteID]],6,FALSE))), "O",  NOT(ISNA(VLOOKUP(PrivateSchedule[[#This Row],[re]],RTARoutes[[StageCodes]:[RouteID]],6,FALSE))), "R")</f>
        <v>O</v>
      </c>
      <c r="AF4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79" spans="15:33">
      <c r="O4079" s="171" t="s">
        <v>1890</v>
      </c>
      <c r="T4079" s="173" t="s">
        <v>3439</v>
      </c>
      <c r="U4079" t="str">
        <f t="shared" si="252"/>
        <v>MARGAO-DAVARLI</v>
      </c>
      <c r="V4079" s="163">
        <v>0.72222222222222221</v>
      </c>
      <c r="AA4079" s="165" t="str">
        <f t="shared" si="253"/>
        <v/>
      </c>
      <c r="AB4079" t="str">
        <f t="shared" si="254"/>
        <v>MRG</v>
      </c>
      <c r="AC4079" t="str">
        <f t="shared" si="255"/>
        <v>GA09U-0575</v>
      </c>
      <c r="AD4079" t="str">
        <f>_xlfn.IFNA(VLOOKUP(PrivateSchedule[[#This Row],[ow]],RTARoutes[[StageCodes]:[RouteID]],6,FALSE), VLOOKUP(PrivateSchedule[[#This Row],[re]],RTARoutes[[StageCodes]:[RouteID]],6,FALSE))</f>
        <v>PVT178</v>
      </c>
      <c r="AE4079" t="str" cm="1">
        <f t="array" ref="AE4079">_xlfn.IFS( NOT(ISNA(VLOOKUP(PrivateSchedule[[#This Row],[ow]],RTARoutes[[StageCodes]:[RouteID]],6,FALSE))), "O",  NOT(ISNA(VLOOKUP(PrivateSchedule[[#This Row],[re]],RTARoutes[[StageCodes]:[RouteID]],6,FALSE))), "R")</f>
        <v>R</v>
      </c>
      <c r="AF4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80" spans="15:33">
      <c r="O4080" s="171" t="s">
        <v>3439</v>
      </c>
      <c r="T4080" s="173" t="s">
        <v>1890</v>
      </c>
      <c r="U4080" t="str">
        <f t="shared" si="252"/>
        <v>DAVARLI-MARGAO</v>
      </c>
      <c r="V4080" s="163">
        <v>0.74652777777777779</v>
      </c>
      <c r="AA4080" s="165" t="str">
        <f t="shared" si="253"/>
        <v/>
      </c>
      <c r="AB4080" t="str">
        <f t="shared" si="254"/>
        <v>MRG</v>
      </c>
      <c r="AC4080" t="str">
        <f t="shared" si="255"/>
        <v>GA09U-0575</v>
      </c>
      <c r="AD4080" t="str">
        <f>_xlfn.IFNA(VLOOKUP(PrivateSchedule[[#This Row],[ow]],RTARoutes[[StageCodes]:[RouteID]],6,FALSE), VLOOKUP(PrivateSchedule[[#This Row],[re]],RTARoutes[[StageCodes]:[RouteID]],6,FALSE))</f>
        <v>PVT178</v>
      </c>
      <c r="AE4080" t="str" cm="1">
        <f t="array" ref="AE4080">_xlfn.IFS( NOT(ISNA(VLOOKUP(PrivateSchedule[[#This Row],[ow]],RTARoutes[[StageCodes]:[RouteID]],6,FALSE))), "O",  NOT(ISNA(VLOOKUP(PrivateSchedule[[#This Row],[re]],RTARoutes[[StageCodes]:[RouteID]],6,FALSE))), "R")</f>
        <v>O</v>
      </c>
      <c r="AF4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81" spans="3:33">
      <c r="O4081" s="171" t="s">
        <v>1890</v>
      </c>
      <c r="T4081" s="173" t="s">
        <v>3439</v>
      </c>
      <c r="U4081" t="str">
        <f t="shared" si="252"/>
        <v>MARGAO-DAVARLI</v>
      </c>
      <c r="V4081" s="163">
        <v>0.77777777777777779</v>
      </c>
      <c r="AA4081" s="165" t="str">
        <f t="shared" si="253"/>
        <v/>
      </c>
      <c r="AB4081" t="str">
        <f t="shared" si="254"/>
        <v>MRG</v>
      </c>
      <c r="AC4081" t="str">
        <f t="shared" si="255"/>
        <v>GA09U-0575</v>
      </c>
      <c r="AD4081" t="str">
        <f>_xlfn.IFNA(VLOOKUP(PrivateSchedule[[#This Row],[ow]],RTARoutes[[StageCodes]:[RouteID]],6,FALSE), VLOOKUP(PrivateSchedule[[#This Row],[re]],RTARoutes[[StageCodes]:[RouteID]],6,FALSE))</f>
        <v>PVT178</v>
      </c>
      <c r="AE4081" t="str" cm="1">
        <f t="array" ref="AE4081">_xlfn.IFS( NOT(ISNA(VLOOKUP(PrivateSchedule[[#This Row],[ow]],RTARoutes[[StageCodes]:[RouteID]],6,FALSE))), "O",  NOT(ISNA(VLOOKUP(PrivateSchedule[[#This Row],[re]],RTARoutes[[StageCodes]:[RouteID]],6,FALSE))), "R")</f>
        <v>R</v>
      </c>
      <c r="AF4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82" spans="3:33">
      <c r="O4082" s="171" t="s">
        <v>3439</v>
      </c>
      <c r="T4082" s="173" t="s">
        <v>1890</v>
      </c>
      <c r="U4082" t="str">
        <f t="shared" si="252"/>
        <v>DAVARLI-MARGAO</v>
      </c>
      <c r="V4082" s="163">
        <v>0.80208333333333337</v>
      </c>
      <c r="AA4082" s="165" t="str">
        <f t="shared" si="253"/>
        <v/>
      </c>
      <c r="AB4082" t="str">
        <f t="shared" si="254"/>
        <v>MRG</v>
      </c>
      <c r="AC4082" t="str">
        <f t="shared" si="255"/>
        <v>GA09U-0575</v>
      </c>
      <c r="AD4082" t="str">
        <f>_xlfn.IFNA(VLOOKUP(PrivateSchedule[[#This Row],[ow]],RTARoutes[[StageCodes]:[RouteID]],6,FALSE), VLOOKUP(PrivateSchedule[[#This Row],[re]],RTARoutes[[StageCodes]:[RouteID]],6,FALSE))</f>
        <v>PVT178</v>
      </c>
      <c r="AE4082" t="str" cm="1">
        <f t="array" ref="AE4082">_xlfn.IFS( NOT(ISNA(VLOOKUP(PrivateSchedule[[#This Row],[ow]],RTARoutes[[StageCodes]:[RouteID]],6,FALSE))), "O",  NOT(ISNA(VLOOKUP(PrivateSchedule[[#This Row],[re]],RTARoutes[[StageCodes]:[RouteID]],6,FALSE))), "R")</f>
        <v>O</v>
      </c>
      <c r="AF4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83" spans="3:33">
      <c r="O4083" s="171" t="s">
        <v>1890</v>
      </c>
      <c r="T4083" s="173" t="s">
        <v>3439</v>
      </c>
      <c r="U4083" t="str">
        <f t="shared" si="252"/>
        <v>MARGAO-DAVARLI</v>
      </c>
      <c r="V4083" s="163">
        <v>0.83333333333333337</v>
      </c>
      <c r="AA4083" s="165" t="str">
        <f t="shared" si="253"/>
        <v/>
      </c>
      <c r="AB4083" t="str">
        <f t="shared" si="254"/>
        <v>MRG</v>
      </c>
      <c r="AC4083" t="str">
        <f t="shared" si="255"/>
        <v>GA09U-0575</v>
      </c>
      <c r="AD4083" t="str">
        <f>_xlfn.IFNA(VLOOKUP(PrivateSchedule[[#This Row],[ow]],RTARoutes[[StageCodes]:[RouteID]],6,FALSE), VLOOKUP(PrivateSchedule[[#This Row],[re]],RTARoutes[[StageCodes]:[RouteID]],6,FALSE))</f>
        <v>PVT178</v>
      </c>
      <c r="AE4083" t="str" cm="1">
        <f t="array" ref="AE4083">_xlfn.IFS( NOT(ISNA(VLOOKUP(PrivateSchedule[[#This Row],[ow]],RTARoutes[[StageCodes]:[RouteID]],6,FALSE))), "O",  NOT(ISNA(VLOOKUP(PrivateSchedule[[#This Row],[re]],RTARoutes[[StageCodes]:[RouteID]],6,FALSE))), "R")</f>
        <v>R</v>
      </c>
      <c r="AF4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84" spans="3:33">
      <c r="C4084" s="172" t="s">
        <v>4779</v>
      </c>
      <c r="F4084" s="177">
        <v>45519</v>
      </c>
      <c r="J4084" s="171" t="s">
        <v>4791</v>
      </c>
      <c r="L4084" s="172" t="s">
        <v>4743</v>
      </c>
      <c r="M4084" s="198">
        <v>15</v>
      </c>
      <c r="N4084" s="199">
        <v>6</v>
      </c>
      <c r="O4084" s="171" t="s">
        <v>3439</v>
      </c>
      <c r="T4084" s="173" t="s">
        <v>1890</v>
      </c>
      <c r="U4084" t="str">
        <f t="shared" si="252"/>
        <v>DAVARLI-MARGAO</v>
      </c>
      <c r="V4084" s="163">
        <v>0.30555555555555558</v>
      </c>
      <c r="AA4084" s="165" t="str">
        <f t="shared" si="253"/>
        <v/>
      </c>
      <c r="AB4084" t="str">
        <f t="shared" si="254"/>
        <v>MRG</v>
      </c>
      <c r="AC4084" t="str">
        <f t="shared" si="255"/>
        <v>GA09U-0575</v>
      </c>
      <c r="AD4084" t="str">
        <f>_xlfn.IFNA(VLOOKUP(PrivateSchedule[[#This Row],[ow]],RTARoutes[[StageCodes]:[RouteID]],6,FALSE), VLOOKUP(PrivateSchedule[[#This Row],[re]],RTARoutes[[StageCodes]:[RouteID]],6,FALSE))</f>
        <v>PVT178</v>
      </c>
      <c r="AE4084" t="str" cm="1">
        <f t="array" ref="AE4084">_xlfn.IFS( NOT(ISNA(VLOOKUP(PrivateSchedule[[#This Row],[ow]],RTARoutes[[StageCodes]:[RouteID]],6,FALSE))), "O",  NOT(ISNA(VLOOKUP(PrivateSchedule[[#This Row],[re]],RTARoutes[[StageCodes]:[RouteID]],6,FALSE))), "R")</f>
        <v>O</v>
      </c>
      <c r="AF4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85" spans="3:33">
      <c r="O4085" s="171" t="s">
        <v>1890</v>
      </c>
      <c r="T4085" s="173" t="s">
        <v>3439</v>
      </c>
      <c r="U4085" t="str">
        <f t="shared" si="252"/>
        <v>MARGAO-DAVARLI</v>
      </c>
      <c r="V4085" s="163">
        <v>0.33680555555555558</v>
      </c>
      <c r="AA4085" s="165" t="str">
        <f t="shared" si="253"/>
        <v/>
      </c>
      <c r="AB4085" t="str">
        <f t="shared" si="254"/>
        <v>MRG</v>
      </c>
      <c r="AC4085" t="str">
        <f t="shared" si="255"/>
        <v>GA09U-0575</v>
      </c>
      <c r="AD4085" t="str">
        <f>_xlfn.IFNA(VLOOKUP(PrivateSchedule[[#This Row],[ow]],RTARoutes[[StageCodes]:[RouteID]],6,FALSE), VLOOKUP(PrivateSchedule[[#This Row],[re]],RTARoutes[[StageCodes]:[RouteID]],6,FALSE))</f>
        <v>PVT178</v>
      </c>
      <c r="AE4085" t="str" cm="1">
        <f t="array" ref="AE4085">_xlfn.IFS( NOT(ISNA(VLOOKUP(PrivateSchedule[[#This Row],[ow]],RTARoutes[[StageCodes]:[RouteID]],6,FALSE))), "O",  NOT(ISNA(VLOOKUP(PrivateSchedule[[#This Row],[re]],RTARoutes[[StageCodes]:[RouteID]],6,FALSE))), "R")</f>
        <v>R</v>
      </c>
      <c r="AF4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86" spans="3:33">
      <c r="O4086" s="171" t="s">
        <v>3439</v>
      </c>
      <c r="T4086" s="173" t="s">
        <v>1890</v>
      </c>
      <c r="U4086" t="str">
        <f t="shared" si="252"/>
        <v>DAVARLI-MARGAO</v>
      </c>
      <c r="V4086" s="163">
        <v>0.3611111111111111</v>
      </c>
      <c r="AA4086" s="165" t="str">
        <f t="shared" si="253"/>
        <v/>
      </c>
      <c r="AB4086" t="str">
        <f t="shared" si="254"/>
        <v>MRG</v>
      </c>
      <c r="AC4086" t="str">
        <f t="shared" si="255"/>
        <v>GA09U-0575</v>
      </c>
      <c r="AD4086" t="str">
        <f>_xlfn.IFNA(VLOOKUP(PrivateSchedule[[#This Row],[ow]],RTARoutes[[StageCodes]:[RouteID]],6,FALSE), VLOOKUP(PrivateSchedule[[#This Row],[re]],RTARoutes[[StageCodes]:[RouteID]],6,FALSE))</f>
        <v>PVT178</v>
      </c>
      <c r="AE4086" t="str" cm="1">
        <f t="array" ref="AE4086">_xlfn.IFS( NOT(ISNA(VLOOKUP(PrivateSchedule[[#This Row],[ow]],RTARoutes[[StageCodes]:[RouteID]],6,FALSE))), "O",  NOT(ISNA(VLOOKUP(PrivateSchedule[[#This Row],[re]],RTARoutes[[StageCodes]:[RouteID]],6,FALSE))), "R")</f>
        <v>O</v>
      </c>
      <c r="AF4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87" spans="3:33">
      <c r="O4087" s="171" t="s">
        <v>1890</v>
      </c>
      <c r="T4087" s="173" t="s">
        <v>3439</v>
      </c>
      <c r="U4087" t="str">
        <f t="shared" si="252"/>
        <v>MARGAO-DAVARLI</v>
      </c>
      <c r="V4087" s="163">
        <v>0.3923611111111111</v>
      </c>
      <c r="AA4087" s="165" t="str">
        <f t="shared" si="253"/>
        <v/>
      </c>
      <c r="AB4087" t="str">
        <f t="shared" si="254"/>
        <v>MRG</v>
      </c>
      <c r="AC4087" t="str">
        <f t="shared" si="255"/>
        <v>GA09U-0575</v>
      </c>
      <c r="AD4087" t="str">
        <f>_xlfn.IFNA(VLOOKUP(PrivateSchedule[[#This Row],[ow]],RTARoutes[[StageCodes]:[RouteID]],6,FALSE), VLOOKUP(PrivateSchedule[[#This Row],[re]],RTARoutes[[StageCodes]:[RouteID]],6,FALSE))</f>
        <v>PVT178</v>
      </c>
      <c r="AE4087" t="str" cm="1">
        <f t="array" ref="AE4087">_xlfn.IFS( NOT(ISNA(VLOOKUP(PrivateSchedule[[#This Row],[ow]],RTARoutes[[StageCodes]:[RouteID]],6,FALSE))), "O",  NOT(ISNA(VLOOKUP(PrivateSchedule[[#This Row],[re]],RTARoutes[[StageCodes]:[RouteID]],6,FALSE))), "R")</f>
        <v>R</v>
      </c>
      <c r="AF4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88" spans="3:33">
      <c r="O4088" s="171" t="s">
        <v>3439</v>
      </c>
      <c r="T4088" s="173" t="s">
        <v>1890</v>
      </c>
      <c r="U4088" t="str">
        <f t="shared" si="252"/>
        <v>DAVARLI-MARGAO</v>
      </c>
      <c r="V4088" s="163">
        <v>0.41666666666666669</v>
      </c>
      <c r="AA4088" s="165" t="str">
        <f t="shared" si="253"/>
        <v/>
      </c>
      <c r="AB4088" t="str">
        <f t="shared" si="254"/>
        <v>MRG</v>
      </c>
      <c r="AC4088" t="str">
        <f t="shared" si="255"/>
        <v>GA09U-0575</v>
      </c>
      <c r="AD4088" t="str">
        <f>_xlfn.IFNA(VLOOKUP(PrivateSchedule[[#This Row],[ow]],RTARoutes[[StageCodes]:[RouteID]],6,FALSE), VLOOKUP(PrivateSchedule[[#This Row],[re]],RTARoutes[[StageCodes]:[RouteID]],6,FALSE))</f>
        <v>PVT178</v>
      </c>
      <c r="AE4088" t="str" cm="1">
        <f t="array" ref="AE4088">_xlfn.IFS( NOT(ISNA(VLOOKUP(PrivateSchedule[[#This Row],[ow]],RTARoutes[[StageCodes]:[RouteID]],6,FALSE))), "O",  NOT(ISNA(VLOOKUP(PrivateSchedule[[#This Row],[re]],RTARoutes[[StageCodes]:[RouteID]],6,FALSE))), "R")</f>
        <v>O</v>
      </c>
      <c r="AF4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89" spans="3:33">
      <c r="O4089" s="171" t="s">
        <v>1890</v>
      </c>
      <c r="T4089" s="173" t="s">
        <v>3439</v>
      </c>
      <c r="U4089" t="str">
        <f t="shared" si="252"/>
        <v>MARGAO-DAVARLI</v>
      </c>
      <c r="V4089" s="163">
        <v>0.44791666666666669</v>
      </c>
      <c r="AA4089" s="165" t="str">
        <f t="shared" si="253"/>
        <v/>
      </c>
      <c r="AB4089" t="str">
        <f t="shared" si="254"/>
        <v>MRG</v>
      </c>
      <c r="AC4089" t="str">
        <f t="shared" si="255"/>
        <v>GA09U-0575</v>
      </c>
      <c r="AD4089" t="str">
        <f>_xlfn.IFNA(VLOOKUP(PrivateSchedule[[#This Row],[ow]],RTARoutes[[StageCodes]:[RouteID]],6,FALSE), VLOOKUP(PrivateSchedule[[#This Row],[re]],RTARoutes[[StageCodes]:[RouteID]],6,FALSE))</f>
        <v>PVT178</v>
      </c>
      <c r="AE4089" t="str" cm="1">
        <f t="array" ref="AE4089">_xlfn.IFS( NOT(ISNA(VLOOKUP(PrivateSchedule[[#This Row],[ow]],RTARoutes[[StageCodes]:[RouteID]],6,FALSE))), "O",  NOT(ISNA(VLOOKUP(PrivateSchedule[[#This Row],[re]],RTARoutes[[StageCodes]:[RouteID]],6,FALSE))), "R")</f>
        <v>R</v>
      </c>
      <c r="AF4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90" spans="3:33">
      <c r="O4090" s="171" t="s">
        <v>3439</v>
      </c>
      <c r="T4090" s="173" t="s">
        <v>1890</v>
      </c>
      <c r="U4090" t="str">
        <f t="shared" si="252"/>
        <v>DAVARLI-MARGAO</v>
      </c>
      <c r="V4090" s="163">
        <v>0.47222222222222221</v>
      </c>
      <c r="AA4090" s="165" t="str">
        <f t="shared" si="253"/>
        <v/>
      </c>
      <c r="AB4090" t="str">
        <f t="shared" si="254"/>
        <v>MRG</v>
      </c>
      <c r="AC4090" t="str">
        <f t="shared" si="255"/>
        <v>GA09U-0575</v>
      </c>
      <c r="AD4090" t="str">
        <f>_xlfn.IFNA(VLOOKUP(PrivateSchedule[[#This Row],[ow]],RTARoutes[[StageCodes]:[RouteID]],6,FALSE), VLOOKUP(PrivateSchedule[[#This Row],[re]],RTARoutes[[StageCodes]:[RouteID]],6,FALSE))</f>
        <v>PVT178</v>
      </c>
      <c r="AE4090" t="str" cm="1">
        <f t="array" ref="AE4090">_xlfn.IFS( NOT(ISNA(VLOOKUP(PrivateSchedule[[#This Row],[ow]],RTARoutes[[StageCodes]:[RouteID]],6,FALSE))), "O",  NOT(ISNA(VLOOKUP(PrivateSchedule[[#This Row],[re]],RTARoutes[[StageCodes]:[RouteID]],6,FALSE))), "R")</f>
        <v>O</v>
      </c>
      <c r="AF4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91" spans="3:33">
      <c r="O4091" s="171" t="s">
        <v>1890</v>
      </c>
      <c r="T4091" s="173" t="s">
        <v>3439</v>
      </c>
      <c r="U4091" t="str">
        <f t="shared" si="252"/>
        <v>MARGAO-DAVARLI</v>
      </c>
      <c r="V4091" s="163">
        <v>0.50347222222222221</v>
      </c>
      <c r="AA4091" s="165" t="str">
        <f t="shared" si="253"/>
        <v/>
      </c>
      <c r="AB4091" t="str">
        <f t="shared" si="254"/>
        <v>MRG</v>
      </c>
      <c r="AC4091" t="str">
        <f t="shared" si="255"/>
        <v>GA09U-0575</v>
      </c>
      <c r="AD4091" t="str">
        <f>_xlfn.IFNA(VLOOKUP(PrivateSchedule[[#This Row],[ow]],RTARoutes[[StageCodes]:[RouteID]],6,FALSE), VLOOKUP(PrivateSchedule[[#This Row],[re]],RTARoutes[[StageCodes]:[RouteID]],6,FALSE))</f>
        <v>PVT178</v>
      </c>
      <c r="AE4091" t="str" cm="1">
        <f t="array" ref="AE4091">_xlfn.IFS( NOT(ISNA(VLOOKUP(PrivateSchedule[[#This Row],[ow]],RTARoutes[[StageCodes]:[RouteID]],6,FALSE))), "O",  NOT(ISNA(VLOOKUP(PrivateSchedule[[#This Row],[re]],RTARoutes[[StageCodes]:[RouteID]],6,FALSE))), "R")</f>
        <v>R</v>
      </c>
      <c r="AF4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92" spans="3:33">
      <c r="O4092" s="171" t="s">
        <v>3439</v>
      </c>
      <c r="T4092" s="173" t="s">
        <v>1890</v>
      </c>
      <c r="U4092" t="str">
        <f t="shared" si="252"/>
        <v>DAVARLI-MARGAO</v>
      </c>
      <c r="V4092" s="163">
        <v>0.52777777777777779</v>
      </c>
      <c r="AA4092" s="165" t="str">
        <f t="shared" si="253"/>
        <v/>
      </c>
      <c r="AB4092" t="str">
        <f t="shared" si="254"/>
        <v>MRG</v>
      </c>
      <c r="AC4092" t="str">
        <f t="shared" si="255"/>
        <v>GA09U-0575</v>
      </c>
      <c r="AD4092" t="str">
        <f>_xlfn.IFNA(VLOOKUP(PrivateSchedule[[#This Row],[ow]],RTARoutes[[StageCodes]:[RouteID]],6,FALSE), VLOOKUP(PrivateSchedule[[#This Row],[re]],RTARoutes[[StageCodes]:[RouteID]],6,FALSE))</f>
        <v>PVT178</v>
      </c>
      <c r="AE4092" t="str" cm="1">
        <f t="array" ref="AE4092">_xlfn.IFS( NOT(ISNA(VLOOKUP(PrivateSchedule[[#This Row],[ow]],RTARoutes[[StageCodes]:[RouteID]],6,FALSE))), "O",  NOT(ISNA(VLOOKUP(PrivateSchedule[[#This Row],[re]],RTARoutes[[StageCodes]:[RouteID]],6,FALSE))), "R")</f>
        <v>O</v>
      </c>
      <c r="AF4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93" spans="3:33">
      <c r="O4093" s="171" t="s">
        <v>1890</v>
      </c>
      <c r="T4093" s="173" t="s">
        <v>3439</v>
      </c>
      <c r="U4093" t="str">
        <f t="shared" si="252"/>
        <v>MARGAO-DAVARLI</v>
      </c>
      <c r="V4093" s="163">
        <v>0.55902777777777779</v>
      </c>
      <c r="AA4093" s="165" t="str">
        <f t="shared" si="253"/>
        <v/>
      </c>
      <c r="AB4093" t="str">
        <f t="shared" si="254"/>
        <v>MRG</v>
      </c>
      <c r="AC4093" t="str">
        <f t="shared" si="255"/>
        <v>GA09U-0575</v>
      </c>
      <c r="AD4093" t="str">
        <f>_xlfn.IFNA(VLOOKUP(PrivateSchedule[[#This Row],[ow]],RTARoutes[[StageCodes]:[RouteID]],6,FALSE), VLOOKUP(PrivateSchedule[[#This Row],[re]],RTARoutes[[StageCodes]:[RouteID]],6,FALSE))</f>
        <v>PVT178</v>
      </c>
      <c r="AE4093" t="str" cm="1">
        <f t="array" ref="AE4093">_xlfn.IFS( NOT(ISNA(VLOOKUP(PrivateSchedule[[#This Row],[ow]],RTARoutes[[StageCodes]:[RouteID]],6,FALSE))), "O",  NOT(ISNA(VLOOKUP(PrivateSchedule[[#This Row],[re]],RTARoutes[[StageCodes]:[RouteID]],6,FALSE))), "R")</f>
        <v>R</v>
      </c>
      <c r="AF4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94" spans="3:33">
      <c r="O4094" s="171" t="s">
        <v>3439</v>
      </c>
      <c r="T4094" s="173" t="s">
        <v>1890</v>
      </c>
      <c r="U4094" t="str">
        <f t="shared" si="252"/>
        <v>DAVARLI-MARGAO</v>
      </c>
      <c r="V4094" s="163">
        <v>0.58333333333333337</v>
      </c>
      <c r="AA4094" s="165" t="str">
        <f t="shared" si="253"/>
        <v/>
      </c>
      <c r="AB4094" t="str">
        <f t="shared" si="254"/>
        <v>MRG</v>
      </c>
      <c r="AC4094" t="str">
        <f t="shared" si="255"/>
        <v>GA09U-0575</v>
      </c>
      <c r="AD4094" t="str">
        <f>_xlfn.IFNA(VLOOKUP(PrivateSchedule[[#This Row],[ow]],RTARoutes[[StageCodes]:[RouteID]],6,FALSE), VLOOKUP(PrivateSchedule[[#This Row],[re]],RTARoutes[[StageCodes]:[RouteID]],6,FALSE))</f>
        <v>PVT178</v>
      </c>
      <c r="AE4094" t="str" cm="1">
        <f t="array" ref="AE4094">_xlfn.IFS( NOT(ISNA(VLOOKUP(PrivateSchedule[[#This Row],[ow]],RTARoutes[[StageCodes]:[RouteID]],6,FALSE))), "O",  NOT(ISNA(VLOOKUP(PrivateSchedule[[#This Row],[re]],RTARoutes[[StageCodes]:[RouteID]],6,FALSE))), "R")</f>
        <v>O</v>
      </c>
      <c r="AF4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95" spans="3:33">
      <c r="O4095" s="171" t="s">
        <v>1890</v>
      </c>
      <c r="T4095" s="173" t="s">
        <v>3439</v>
      </c>
      <c r="U4095" t="str">
        <f t="shared" si="252"/>
        <v>MARGAO-DAVARLI</v>
      </c>
      <c r="V4095" s="163">
        <v>0.61458333333333337</v>
      </c>
      <c r="AA4095" s="165" t="str">
        <f t="shared" si="253"/>
        <v/>
      </c>
      <c r="AB4095" t="str">
        <f t="shared" si="254"/>
        <v>MRG</v>
      </c>
      <c r="AC4095" t="str">
        <f t="shared" si="255"/>
        <v>GA09U-0575</v>
      </c>
      <c r="AD4095" t="str">
        <f>_xlfn.IFNA(VLOOKUP(PrivateSchedule[[#This Row],[ow]],RTARoutes[[StageCodes]:[RouteID]],6,FALSE), VLOOKUP(PrivateSchedule[[#This Row],[re]],RTARoutes[[StageCodes]:[RouteID]],6,FALSE))</f>
        <v>PVT178</v>
      </c>
      <c r="AE4095" t="str" cm="1">
        <f t="array" ref="AE4095">_xlfn.IFS( NOT(ISNA(VLOOKUP(PrivateSchedule[[#This Row],[ow]],RTARoutes[[StageCodes]:[RouteID]],6,FALSE))), "O",  NOT(ISNA(VLOOKUP(PrivateSchedule[[#This Row],[re]],RTARoutes[[StageCodes]:[RouteID]],6,FALSE))), "R")</f>
        <v>R</v>
      </c>
      <c r="AF4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96" spans="3:33">
      <c r="O4096" s="171" t="s">
        <v>3439</v>
      </c>
      <c r="T4096" s="173" t="s">
        <v>1890</v>
      </c>
      <c r="U4096" t="str">
        <f t="shared" si="252"/>
        <v>DAVARLI-MARGAO</v>
      </c>
      <c r="V4096" s="163">
        <v>0.63888888888888884</v>
      </c>
      <c r="AA4096" s="165" t="str">
        <f t="shared" si="253"/>
        <v/>
      </c>
      <c r="AB4096" t="str">
        <f t="shared" si="254"/>
        <v>MRG</v>
      </c>
      <c r="AC4096" t="str">
        <f t="shared" si="255"/>
        <v>GA09U-0575</v>
      </c>
      <c r="AD4096" t="str">
        <f>_xlfn.IFNA(VLOOKUP(PrivateSchedule[[#This Row],[ow]],RTARoutes[[StageCodes]:[RouteID]],6,FALSE), VLOOKUP(PrivateSchedule[[#This Row],[re]],RTARoutes[[StageCodes]:[RouteID]],6,FALSE))</f>
        <v>PVT178</v>
      </c>
      <c r="AE4096" t="str" cm="1">
        <f t="array" ref="AE4096">_xlfn.IFS( NOT(ISNA(VLOOKUP(PrivateSchedule[[#This Row],[ow]],RTARoutes[[StageCodes]:[RouteID]],6,FALSE))), "O",  NOT(ISNA(VLOOKUP(PrivateSchedule[[#This Row],[re]],RTARoutes[[StageCodes]:[RouteID]],6,FALSE))), "R")</f>
        <v>O</v>
      </c>
      <c r="AF4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97" spans="3:33">
      <c r="O4097" s="171" t="s">
        <v>1890</v>
      </c>
      <c r="T4097" s="173" t="s">
        <v>3439</v>
      </c>
      <c r="U4097" t="str">
        <f t="shared" si="252"/>
        <v>MARGAO-DAVARLI</v>
      </c>
      <c r="V4097" s="163">
        <v>0.67013888888888884</v>
      </c>
      <c r="AA4097" s="165" t="str">
        <f t="shared" si="253"/>
        <v/>
      </c>
      <c r="AB4097" t="str">
        <f t="shared" si="254"/>
        <v>MRG</v>
      </c>
      <c r="AC4097" t="str">
        <f t="shared" si="255"/>
        <v>GA09U-0575</v>
      </c>
      <c r="AD4097" t="str">
        <f>_xlfn.IFNA(VLOOKUP(PrivateSchedule[[#This Row],[ow]],RTARoutes[[StageCodes]:[RouteID]],6,FALSE), VLOOKUP(PrivateSchedule[[#This Row],[re]],RTARoutes[[StageCodes]:[RouteID]],6,FALSE))</f>
        <v>PVT178</v>
      </c>
      <c r="AE4097" t="str" cm="1">
        <f t="array" ref="AE4097">_xlfn.IFS( NOT(ISNA(VLOOKUP(PrivateSchedule[[#This Row],[ow]],RTARoutes[[StageCodes]:[RouteID]],6,FALSE))), "O",  NOT(ISNA(VLOOKUP(PrivateSchedule[[#This Row],[re]],RTARoutes[[StageCodes]:[RouteID]],6,FALSE))), "R")</f>
        <v>R</v>
      </c>
      <c r="AF4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098" spans="3:33">
      <c r="O4098" s="171" t="s">
        <v>3439</v>
      </c>
      <c r="T4098" s="173" t="s">
        <v>1890</v>
      </c>
      <c r="U4098" t="str">
        <f t="shared" si="252"/>
        <v>DAVARLI-MARGAO</v>
      </c>
      <c r="V4098" s="163">
        <v>0.69444444444444442</v>
      </c>
      <c r="AA4098" s="165" t="str">
        <f t="shared" si="253"/>
        <v/>
      </c>
      <c r="AB4098" t="str">
        <f t="shared" si="254"/>
        <v>MRG</v>
      </c>
      <c r="AC4098" t="str">
        <f t="shared" si="255"/>
        <v>GA09U-0575</v>
      </c>
      <c r="AD4098" t="str">
        <f>_xlfn.IFNA(VLOOKUP(PrivateSchedule[[#This Row],[ow]],RTARoutes[[StageCodes]:[RouteID]],6,FALSE), VLOOKUP(PrivateSchedule[[#This Row],[re]],RTARoutes[[StageCodes]:[RouteID]],6,FALSE))</f>
        <v>PVT178</v>
      </c>
      <c r="AE4098" t="str" cm="1">
        <f t="array" ref="AE4098">_xlfn.IFS( NOT(ISNA(VLOOKUP(PrivateSchedule[[#This Row],[ow]],RTARoutes[[StageCodes]:[RouteID]],6,FALSE))), "O",  NOT(ISNA(VLOOKUP(PrivateSchedule[[#This Row],[re]],RTARoutes[[StageCodes]:[RouteID]],6,FALSE))), "R")</f>
        <v>O</v>
      </c>
      <c r="AF4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099" spans="3:33">
      <c r="O4099" s="171" t="s">
        <v>1890</v>
      </c>
      <c r="T4099" s="173" t="s">
        <v>3439</v>
      </c>
      <c r="U4099" t="str">
        <f t="shared" ref="U4099:U4162" si="256">_xlfn.IFNA(VLOOKUP($O4099,Code2Loc,2,FALSE)
&amp; IF( OR( ISNA($P4099), LEN($P4099)=0), "",  "-" &amp; VLOOKUP($P4099,Code2Loc,2,FALSE))
&amp; IF( OR( ISNA($Q4099), LEN($Q4099)=0), "",  "-" &amp; VLOOKUP($Q4099,Code2Loc,2,FALSE))
&amp; IF( OR( ISNA($R4099), LEN($R4099)=0), "",  "-" &amp; VLOOKUP($R4099,Code2Loc,2,FALSE))
&amp; IF( OR( ISNA($S4099), LEN($S4099)=0), "",  "-" &amp; VLOOKUP($S4099,Code2Loc,2,FALSE))
&amp; IF( OR( ISNA($T4099), LEN($T4099)=0), "",  "-" &amp; VLOOKUP($T4099,Code2Loc,2,FALSE)),"")</f>
        <v>MARGAO-DAVARLI</v>
      </c>
      <c r="V4099" s="163">
        <v>0.72569444444444442</v>
      </c>
      <c r="AA4099" s="165" t="str">
        <f t="shared" ref="AA4099:AA4162" si="257">IF(ISBLANK($V4099), "", _xlfn.IFNA($V4099 + _xlfn.IFNA( VLOOKUP($O4099 &amp; IF(ISBLANK($P4099),"", "-" &amp; $P4099) &amp; IF(ISBLANK($Q4099),"", "-" &amp; $Q4099) &amp; IF(ISBLANK($R4099),"", "-" &amp; $R4099) &amp; IF(ISBLANK($S4099),"", "-" &amp; $S4099) &amp; IF(ISBLANK($T4099),"", "-" &amp; $T4099),TravelTime,8,FALSE), VLOOKUP($T4099 &amp; IF(ISBLANK($S4099),"", "-" &amp; $S4099) &amp; IF(ISBLANK($R4099),"", "-" &amp; $R4099) &amp; IF(ISBLANK($Q4099),"", "-" &amp; $Q4099) &amp; IF(ISBLANK($P4099),"", "-" &amp; $P4099) &amp; IF(ISBLANK($O4099),"", "-" &amp; $O4099),TravelTime,8,FALSE)) / 1440, ""))</f>
        <v/>
      </c>
      <c r="AB4099" t="str">
        <f t="shared" ref="AB4099:AB4162" si="258">IF(AND(LEN($A4099)&lt;&gt;0,LEN($A4099)&lt;&gt;0),$A4099,$AB4098)</f>
        <v>MRG</v>
      </c>
      <c r="AC4099" t="str">
        <f t="shared" ref="AC4099:AC4162" si="259">IF(AND(LEN($J4099)&lt;&gt;0,LEN($B4099)&lt;&gt;0),$J4099,$AC4098)</f>
        <v>GA09U-0575</v>
      </c>
      <c r="AD4099" t="str">
        <f>_xlfn.IFNA(VLOOKUP(PrivateSchedule[[#This Row],[ow]],RTARoutes[[StageCodes]:[RouteID]],6,FALSE), VLOOKUP(PrivateSchedule[[#This Row],[re]],RTARoutes[[StageCodes]:[RouteID]],6,FALSE))</f>
        <v>PVT178</v>
      </c>
      <c r="AE4099" t="str" cm="1">
        <f t="array" ref="AE4099">_xlfn.IFS( NOT(ISNA(VLOOKUP(PrivateSchedule[[#This Row],[ow]],RTARoutes[[StageCodes]:[RouteID]],6,FALSE))), "O",  NOT(ISNA(VLOOKUP(PrivateSchedule[[#This Row],[re]],RTARoutes[[StageCodes]:[RouteID]],6,FALSE))), "R")</f>
        <v>R</v>
      </c>
      <c r="AF4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00" spans="3:33">
      <c r="O4100" s="171" t="s">
        <v>3439</v>
      </c>
      <c r="T4100" s="173" t="s">
        <v>1890</v>
      </c>
      <c r="U4100" t="str">
        <f t="shared" si="256"/>
        <v>DAVARLI-MARGAO</v>
      </c>
      <c r="V4100" s="163">
        <v>0.75</v>
      </c>
      <c r="AA4100" s="165" t="str">
        <f t="shared" si="257"/>
        <v/>
      </c>
      <c r="AB4100" t="str">
        <f t="shared" si="258"/>
        <v>MRG</v>
      </c>
      <c r="AC4100" t="str">
        <f t="shared" si="259"/>
        <v>GA09U-0575</v>
      </c>
      <c r="AD4100" t="str">
        <f>_xlfn.IFNA(VLOOKUP(PrivateSchedule[[#This Row],[ow]],RTARoutes[[StageCodes]:[RouteID]],6,FALSE), VLOOKUP(PrivateSchedule[[#This Row],[re]],RTARoutes[[StageCodes]:[RouteID]],6,FALSE))</f>
        <v>PVT178</v>
      </c>
      <c r="AE4100" t="str" cm="1">
        <f t="array" ref="AE4100">_xlfn.IFS( NOT(ISNA(VLOOKUP(PrivateSchedule[[#This Row],[ow]],RTARoutes[[StageCodes]:[RouteID]],6,FALSE))), "O",  NOT(ISNA(VLOOKUP(PrivateSchedule[[#This Row],[re]],RTARoutes[[StageCodes]:[RouteID]],6,FALSE))), "R")</f>
        <v>O</v>
      </c>
      <c r="AF4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01" spans="3:33">
      <c r="O4101" s="171" t="s">
        <v>1890</v>
      </c>
      <c r="T4101" s="173" t="s">
        <v>3439</v>
      </c>
      <c r="U4101" t="str">
        <f t="shared" si="256"/>
        <v>MARGAO-DAVARLI</v>
      </c>
      <c r="V4101" s="163">
        <v>0.78125</v>
      </c>
      <c r="AA4101" s="165" t="str">
        <f t="shared" si="257"/>
        <v/>
      </c>
      <c r="AB4101" t="str">
        <f t="shared" si="258"/>
        <v>MRG</v>
      </c>
      <c r="AC4101" t="str">
        <f t="shared" si="259"/>
        <v>GA09U-0575</v>
      </c>
      <c r="AD4101" t="str">
        <f>_xlfn.IFNA(VLOOKUP(PrivateSchedule[[#This Row],[ow]],RTARoutes[[StageCodes]:[RouteID]],6,FALSE), VLOOKUP(PrivateSchedule[[#This Row],[re]],RTARoutes[[StageCodes]:[RouteID]],6,FALSE))</f>
        <v>PVT178</v>
      </c>
      <c r="AE4101" t="str" cm="1">
        <f t="array" ref="AE4101">_xlfn.IFS( NOT(ISNA(VLOOKUP(PrivateSchedule[[#This Row],[ow]],RTARoutes[[StageCodes]:[RouteID]],6,FALSE))), "O",  NOT(ISNA(VLOOKUP(PrivateSchedule[[#This Row],[re]],RTARoutes[[StageCodes]:[RouteID]],6,FALSE))), "R")</f>
        <v>R</v>
      </c>
      <c r="AF4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02" spans="3:33">
      <c r="O4102" s="171" t="s">
        <v>3439</v>
      </c>
      <c r="T4102" s="173" t="s">
        <v>1890</v>
      </c>
      <c r="U4102" t="str">
        <f t="shared" si="256"/>
        <v>DAVARLI-MARGAO</v>
      </c>
      <c r="V4102" s="163">
        <v>0.80555555555555558</v>
      </c>
      <c r="AA4102" s="165" t="str">
        <f t="shared" si="257"/>
        <v/>
      </c>
      <c r="AB4102" t="str">
        <f t="shared" si="258"/>
        <v>MRG</v>
      </c>
      <c r="AC4102" t="str">
        <f t="shared" si="259"/>
        <v>GA09U-0575</v>
      </c>
      <c r="AD4102" t="str">
        <f>_xlfn.IFNA(VLOOKUP(PrivateSchedule[[#This Row],[ow]],RTARoutes[[StageCodes]:[RouteID]],6,FALSE), VLOOKUP(PrivateSchedule[[#This Row],[re]],RTARoutes[[StageCodes]:[RouteID]],6,FALSE))</f>
        <v>PVT178</v>
      </c>
      <c r="AE4102" t="str" cm="1">
        <f t="array" ref="AE4102">_xlfn.IFS( NOT(ISNA(VLOOKUP(PrivateSchedule[[#This Row],[ow]],RTARoutes[[StageCodes]:[RouteID]],6,FALSE))), "O",  NOT(ISNA(VLOOKUP(PrivateSchedule[[#This Row],[re]],RTARoutes[[StageCodes]:[RouteID]],6,FALSE))), "R")</f>
        <v>O</v>
      </c>
      <c r="AF4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03" spans="3:33">
      <c r="O4103" s="171" t="s">
        <v>1890</v>
      </c>
      <c r="T4103" s="173" t="s">
        <v>3439</v>
      </c>
      <c r="U4103" t="str">
        <f t="shared" si="256"/>
        <v>MARGAO-DAVARLI</v>
      </c>
      <c r="V4103" s="163">
        <v>0.83680555555555558</v>
      </c>
      <c r="AA4103" s="165" t="str">
        <f t="shared" si="257"/>
        <v/>
      </c>
      <c r="AB4103" t="str">
        <f t="shared" si="258"/>
        <v>MRG</v>
      </c>
      <c r="AC4103" t="str">
        <f t="shared" si="259"/>
        <v>GA09U-0575</v>
      </c>
      <c r="AD4103" t="str">
        <f>_xlfn.IFNA(VLOOKUP(PrivateSchedule[[#This Row],[ow]],RTARoutes[[StageCodes]:[RouteID]],6,FALSE), VLOOKUP(PrivateSchedule[[#This Row],[re]],RTARoutes[[StageCodes]:[RouteID]],6,FALSE))</f>
        <v>PVT178</v>
      </c>
      <c r="AE4103" t="str" cm="1">
        <f t="array" ref="AE4103">_xlfn.IFS( NOT(ISNA(VLOOKUP(PrivateSchedule[[#This Row],[ow]],RTARoutes[[StageCodes]:[RouteID]],6,FALSE))), "O",  NOT(ISNA(VLOOKUP(PrivateSchedule[[#This Row],[re]],RTARoutes[[StageCodes]:[RouteID]],6,FALSE))), "R")</f>
        <v>R</v>
      </c>
      <c r="AF4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04" spans="3:33">
      <c r="C4104" s="172" t="s">
        <v>4779</v>
      </c>
      <c r="F4104" s="177">
        <v>44865</v>
      </c>
      <c r="J4104" s="171" t="s">
        <v>4792</v>
      </c>
      <c r="L4104" s="172" t="s">
        <v>4743</v>
      </c>
      <c r="M4104" s="198">
        <v>23</v>
      </c>
      <c r="N4104" s="199">
        <v>9</v>
      </c>
      <c r="O4104" s="171" t="s">
        <v>3439</v>
      </c>
      <c r="T4104" s="173" t="s">
        <v>1890</v>
      </c>
      <c r="U4104" t="str">
        <f t="shared" si="256"/>
        <v>DAVARLI-MARGAO</v>
      </c>
      <c r="V4104" s="163">
        <v>0.30902777777777779</v>
      </c>
      <c r="AA4104" s="165" t="str">
        <f t="shared" si="257"/>
        <v/>
      </c>
      <c r="AB4104" t="str">
        <f t="shared" si="258"/>
        <v>MRG</v>
      </c>
      <c r="AC4104" t="str">
        <f t="shared" si="259"/>
        <v>GA09U-0575</v>
      </c>
      <c r="AD4104" t="str">
        <f>_xlfn.IFNA(VLOOKUP(PrivateSchedule[[#This Row],[ow]],RTARoutes[[StageCodes]:[RouteID]],6,FALSE), VLOOKUP(PrivateSchedule[[#This Row],[re]],RTARoutes[[StageCodes]:[RouteID]],6,FALSE))</f>
        <v>PVT178</v>
      </c>
      <c r="AE4104" t="str" cm="1">
        <f t="array" ref="AE4104">_xlfn.IFS( NOT(ISNA(VLOOKUP(PrivateSchedule[[#This Row],[ow]],RTARoutes[[StageCodes]:[RouteID]],6,FALSE))), "O",  NOT(ISNA(VLOOKUP(PrivateSchedule[[#This Row],[re]],RTARoutes[[StageCodes]:[RouteID]],6,FALSE))), "R")</f>
        <v>O</v>
      </c>
      <c r="AF4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05" spans="3:33">
      <c r="O4105" s="171" t="s">
        <v>1890</v>
      </c>
      <c r="T4105" s="173" t="s">
        <v>3439</v>
      </c>
      <c r="U4105" t="str">
        <f t="shared" si="256"/>
        <v>MARGAO-DAVARLI</v>
      </c>
      <c r="V4105" s="163">
        <v>0.34027777777777779</v>
      </c>
      <c r="AA4105" s="165" t="str">
        <f t="shared" si="257"/>
        <v/>
      </c>
      <c r="AB4105" t="str">
        <f t="shared" si="258"/>
        <v>MRG</v>
      </c>
      <c r="AC4105" t="str">
        <f t="shared" si="259"/>
        <v>GA09U-0575</v>
      </c>
      <c r="AD4105" t="str">
        <f>_xlfn.IFNA(VLOOKUP(PrivateSchedule[[#This Row],[ow]],RTARoutes[[StageCodes]:[RouteID]],6,FALSE), VLOOKUP(PrivateSchedule[[#This Row],[re]],RTARoutes[[StageCodes]:[RouteID]],6,FALSE))</f>
        <v>PVT178</v>
      </c>
      <c r="AE4105" t="str" cm="1">
        <f t="array" ref="AE4105">_xlfn.IFS( NOT(ISNA(VLOOKUP(PrivateSchedule[[#This Row],[ow]],RTARoutes[[StageCodes]:[RouteID]],6,FALSE))), "O",  NOT(ISNA(VLOOKUP(PrivateSchedule[[#This Row],[re]],RTARoutes[[StageCodes]:[RouteID]],6,FALSE))), "R")</f>
        <v>R</v>
      </c>
      <c r="AF4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06" spans="3:33">
      <c r="O4106" s="171" t="s">
        <v>3439</v>
      </c>
      <c r="T4106" s="173" t="s">
        <v>1890</v>
      </c>
      <c r="U4106" t="str">
        <f t="shared" si="256"/>
        <v>DAVARLI-MARGAO</v>
      </c>
      <c r="V4106" s="163">
        <v>0.36458333333333331</v>
      </c>
      <c r="AA4106" s="165" t="str">
        <f t="shared" si="257"/>
        <v/>
      </c>
      <c r="AB4106" t="str">
        <f t="shared" si="258"/>
        <v>MRG</v>
      </c>
      <c r="AC4106" t="str">
        <f t="shared" si="259"/>
        <v>GA09U-0575</v>
      </c>
      <c r="AD4106" t="str">
        <f>_xlfn.IFNA(VLOOKUP(PrivateSchedule[[#This Row],[ow]],RTARoutes[[StageCodes]:[RouteID]],6,FALSE), VLOOKUP(PrivateSchedule[[#This Row],[re]],RTARoutes[[StageCodes]:[RouteID]],6,FALSE))</f>
        <v>PVT178</v>
      </c>
      <c r="AE4106" t="str" cm="1">
        <f t="array" ref="AE4106">_xlfn.IFS( NOT(ISNA(VLOOKUP(PrivateSchedule[[#This Row],[ow]],RTARoutes[[StageCodes]:[RouteID]],6,FALSE))), "O",  NOT(ISNA(VLOOKUP(PrivateSchedule[[#This Row],[re]],RTARoutes[[StageCodes]:[RouteID]],6,FALSE))), "R")</f>
        <v>O</v>
      </c>
      <c r="AF4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07" spans="3:33">
      <c r="O4107" s="171" t="s">
        <v>1890</v>
      </c>
      <c r="T4107" s="173" t="s">
        <v>3439</v>
      </c>
      <c r="U4107" t="str">
        <f t="shared" si="256"/>
        <v>MARGAO-DAVARLI</v>
      </c>
      <c r="V4107" s="163">
        <v>0.39583333333333331</v>
      </c>
      <c r="AA4107" s="165" t="str">
        <f t="shared" si="257"/>
        <v/>
      </c>
      <c r="AB4107" t="str">
        <f t="shared" si="258"/>
        <v>MRG</v>
      </c>
      <c r="AC4107" t="str">
        <f t="shared" si="259"/>
        <v>GA09U-0575</v>
      </c>
      <c r="AD4107" t="str">
        <f>_xlfn.IFNA(VLOOKUP(PrivateSchedule[[#This Row],[ow]],RTARoutes[[StageCodes]:[RouteID]],6,FALSE), VLOOKUP(PrivateSchedule[[#This Row],[re]],RTARoutes[[StageCodes]:[RouteID]],6,FALSE))</f>
        <v>PVT178</v>
      </c>
      <c r="AE4107" t="str" cm="1">
        <f t="array" ref="AE4107">_xlfn.IFS( NOT(ISNA(VLOOKUP(PrivateSchedule[[#This Row],[ow]],RTARoutes[[StageCodes]:[RouteID]],6,FALSE))), "O",  NOT(ISNA(VLOOKUP(PrivateSchedule[[#This Row],[re]],RTARoutes[[StageCodes]:[RouteID]],6,FALSE))), "R")</f>
        <v>R</v>
      </c>
      <c r="AF4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08" spans="3:33">
      <c r="O4108" s="171" t="s">
        <v>3439</v>
      </c>
      <c r="T4108" s="173" t="s">
        <v>1890</v>
      </c>
      <c r="U4108" t="str">
        <f t="shared" si="256"/>
        <v>DAVARLI-MARGAO</v>
      </c>
      <c r="V4108" s="163">
        <v>0.4201388888888889</v>
      </c>
      <c r="AA4108" s="165" t="str">
        <f t="shared" si="257"/>
        <v/>
      </c>
      <c r="AB4108" t="str">
        <f t="shared" si="258"/>
        <v>MRG</v>
      </c>
      <c r="AC4108" t="str">
        <f t="shared" si="259"/>
        <v>GA09U-0575</v>
      </c>
      <c r="AD4108" t="str">
        <f>_xlfn.IFNA(VLOOKUP(PrivateSchedule[[#This Row],[ow]],RTARoutes[[StageCodes]:[RouteID]],6,FALSE), VLOOKUP(PrivateSchedule[[#This Row],[re]],RTARoutes[[StageCodes]:[RouteID]],6,FALSE))</f>
        <v>PVT178</v>
      </c>
      <c r="AE4108" t="str" cm="1">
        <f t="array" ref="AE4108">_xlfn.IFS( NOT(ISNA(VLOOKUP(PrivateSchedule[[#This Row],[ow]],RTARoutes[[StageCodes]:[RouteID]],6,FALSE))), "O",  NOT(ISNA(VLOOKUP(PrivateSchedule[[#This Row],[re]],RTARoutes[[StageCodes]:[RouteID]],6,FALSE))), "R")</f>
        <v>O</v>
      </c>
      <c r="AF4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09" spans="3:33">
      <c r="O4109" s="171" t="s">
        <v>1890</v>
      </c>
      <c r="T4109" s="173" t="s">
        <v>3439</v>
      </c>
      <c r="U4109" t="str">
        <f t="shared" si="256"/>
        <v>MARGAO-DAVARLI</v>
      </c>
      <c r="V4109" s="163">
        <v>0.4513888888888889</v>
      </c>
      <c r="AA4109" s="165" t="str">
        <f t="shared" si="257"/>
        <v/>
      </c>
      <c r="AB4109" t="str">
        <f t="shared" si="258"/>
        <v>MRG</v>
      </c>
      <c r="AC4109" t="str">
        <f t="shared" si="259"/>
        <v>GA09U-0575</v>
      </c>
      <c r="AD4109" t="str">
        <f>_xlfn.IFNA(VLOOKUP(PrivateSchedule[[#This Row],[ow]],RTARoutes[[StageCodes]:[RouteID]],6,FALSE), VLOOKUP(PrivateSchedule[[#This Row],[re]],RTARoutes[[StageCodes]:[RouteID]],6,FALSE))</f>
        <v>PVT178</v>
      </c>
      <c r="AE4109" t="str" cm="1">
        <f t="array" ref="AE4109">_xlfn.IFS( NOT(ISNA(VLOOKUP(PrivateSchedule[[#This Row],[ow]],RTARoutes[[StageCodes]:[RouteID]],6,FALSE))), "O",  NOT(ISNA(VLOOKUP(PrivateSchedule[[#This Row],[re]],RTARoutes[[StageCodes]:[RouteID]],6,FALSE))), "R")</f>
        <v>R</v>
      </c>
      <c r="AF4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10" spans="3:33">
      <c r="O4110" s="171" t="s">
        <v>3439</v>
      </c>
      <c r="T4110" s="173" t="s">
        <v>1890</v>
      </c>
      <c r="U4110" t="str">
        <f t="shared" si="256"/>
        <v>DAVARLI-MARGAO</v>
      </c>
      <c r="V4110" s="163">
        <v>0.47569444444444442</v>
      </c>
      <c r="AA4110" s="165" t="str">
        <f t="shared" si="257"/>
        <v/>
      </c>
      <c r="AB4110" t="str">
        <f t="shared" si="258"/>
        <v>MRG</v>
      </c>
      <c r="AC4110" t="str">
        <f t="shared" si="259"/>
        <v>GA09U-0575</v>
      </c>
      <c r="AD4110" t="str">
        <f>_xlfn.IFNA(VLOOKUP(PrivateSchedule[[#This Row],[ow]],RTARoutes[[StageCodes]:[RouteID]],6,FALSE), VLOOKUP(PrivateSchedule[[#This Row],[re]],RTARoutes[[StageCodes]:[RouteID]],6,FALSE))</f>
        <v>PVT178</v>
      </c>
      <c r="AE4110" t="str" cm="1">
        <f t="array" ref="AE4110">_xlfn.IFS( NOT(ISNA(VLOOKUP(PrivateSchedule[[#This Row],[ow]],RTARoutes[[StageCodes]:[RouteID]],6,FALSE))), "O",  NOT(ISNA(VLOOKUP(PrivateSchedule[[#This Row],[re]],RTARoutes[[StageCodes]:[RouteID]],6,FALSE))), "R")</f>
        <v>O</v>
      </c>
      <c r="AF4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11" spans="3:33">
      <c r="O4111" s="171" t="s">
        <v>1890</v>
      </c>
      <c r="T4111" s="173" t="s">
        <v>3439</v>
      </c>
      <c r="U4111" t="str">
        <f t="shared" si="256"/>
        <v>MARGAO-DAVARLI</v>
      </c>
      <c r="V4111" s="163">
        <v>0.50694444444444442</v>
      </c>
      <c r="AA4111" s="165" t="str">
        <f t="shared" si="257"/>
        <v/>
      </c>
      <c r="AB4111" t="str">
        <f t="shared" si="258"/>
        <v>MRG</v>
      </c>
      <c r="AC4111" t="str">
        <f t="shared" si="259"/>
        <v>GA09U-0575</v>
      </c>
      <c r="AD4111" t="str">
        <f>_xlfn.IFNA(VLOOKUP(PrivateSchedule[[#This Row],[ow]],RTARoutes[[StageCodes]:[RouteID]],6,FALSE), VLOOKUP(PrivateSchedule[[#This Row],[re]],RTARoutes[[StageCodes]:[RouteID]],6,FALSE))</f>
        <v>PVT178</v>
      </c>
      <c r="AE4111" t="str" cm="1">
        <f t="array" ref="AE4111">_xlfn.IFS( NOT(ISNA(VLOOKUP(PrivateSchedule[[#This Row],[ow]],RTARoutes[[StageCodes]:[RouteID]],6,FALSE))), "O",  NOT(ISNA(VLOOKUP(PrivateSchedule[[#This Row],[re]],RTARoutes[[StageCodes]:[RouteID]],6,FALSE))), "R")</f>
        <v>R</v>
      </c>
      <c r="AF4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12" spans="3:33">
      <c r="O4112" s="171" t="s">
        <v>3439</v>
      </c>
      <c r="T4112" s="173" t="s">
        <v>1890</v>
      </c>
      <c r="U4112" t="str">
        <f t="shared" si="256"/>
        <v>DAVARLI-MARGAO</v>
      </c>
      <c r="V4112" s="163">
        <v>0.53125</v>
      </c>
      <c r="AA4112" s="165" t="str">
        <f t="shared" si="257"/>
        <v/>
      </c>
      <c r="AB4112" t="str">
        <f t="shared" si="258"/>
        <v>MRG</v>
      </c>
      <c r="AC4112" t="str">
        <f t="shared" si="259"/>
        <v>GA09U-0575</v>
      </c>
      <c r="AD4112" t="str">
        <f>_xlfn.IFNA(VLOOKUP(PrivateSchedule[[#This Row],[ow]],RTARoutes[[StageCodes]:[RouteID]],6,FALSE), VLOOKUP(PrivateSchedule[[#This Row],[re]],RTARoutes[[StageCodes]:[RouteID]],6,FALSE))</f>
        <v>PVT178</v>
      </c>
      <c r="AE4112" t="str" cm="1">
        <f t="array" ref="AE4112">_xlfn.IFS( NOT(ISNA(VLOOKUP(PrivateSchedule[[#This Row],[ow]],RTARoutes[[StageCodes]:[RouteID]],6,FALSE))), "O",  NOT(ISNA(VLOOKUP(PrivateSchedule[[#This Row],[re]],RTARoutes[[StageCodes]:[RouteID]],6,FALSE))), "R")</f>
        <v>O</v>
      </c>
      <c r="AF4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13" spans="3:33">
      <c r="O4113" s="171" t="s">
        <v>1890</v>
      </c>
      <c r="T4113" s="173" t="s">
        <v>3439</v>
      </c>
      <c r="U4113" t="str">
        <f t="shared" si="256"/>
        <v>MARGAO-DAVARLI</v>
      </c>
      <c r="V4113" s="163">
        <v>0.5625</v>
      </c>
      <c r="AA4113" s="165" t="str">
        <f t="shared" si="257"/>
        <v/>
      </c>
      <c r="AB4113" t="str">
        <f t="shared" si="258"/>
        <v>MRG</v>
      </c>
      <c r="AC4113" t="str">
        <f t="shared" si="259"/>
        <v>GA09U-0575</v>
      </c>
      <c r="AD4113" t="str">
        <f>_xlfn.IFNA(VLOOKUP(PrivateSchedule[[#This Row],[ow]],RTARoutes[[StageCodes]:[RouteID]],6,FALSE), VLOOKUP(PrivateSchedule[[#This Row],[re]],RTARoutes[[StageCodes]:[RouteID]],6,FALSE))</f>
        <v>PVT178</v>
      </c>
      <c r="AE4113" t="str" cm="1">
        <f t="array" ref="AE4113">_xlfn.IFS( NOT(ISNA(VLOOKUP(PrivateSchedule[[#This Row],[ow]],RTARoutes[[StageCodes]:[RouteID]],6,FALSE))), "O",  NOT(ISNA(VLOOKUP(PrivateSchedule[[#This Row],[re]],RTARoutes[[StageCodes]:[RouteID]],6,FALSE))), "R")</f>
        <v>R</v>
      </c>
      <c r="AF4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14" spans="3:33">
      <c r="O4114" s="171" t="s">
        <v>3439</v>
      </c>
      <c r="T4114" s="173" t="s">
        <v>1890</v>
      </c>
      <c r="U4114" t="str">
        <f t="shared" si="256"/>
        <v>DAVARLI-MARGAO</v>
      </c>
      <c r="V4114" s="163">
        <v>0.58680555555555558</v>
      </c>
      <c r="AA4114" s="165" t="str">
        <f t="shared" si="257"/>
        <v/>
      </c>
      <c r="AB4114" t="str">
        <f t="shared" si="258"/>
        <v>MRG</v>
      </c>
      <c r="AC4114" t="str">
        <f t="shared" si="259"/>
        <v>GA09U-0575</v>
      </c>
      <c r="AD4114" t="str">
        <f>_xlfn.IFNA(VLOOKUP(PrivateSchedule[[#This Row],[ow]],RTARoutes[[StageCodes]:[RouteID]],6,FALSE), VLOOKUP(PrivateSchedule[[#This Row],[re]],RTARoutes[[StageCodes]:[RouteID]],6,FALSE))</f>
        <v>PVT178</v>
      </c>
      <c r="AE4114" t="str" cm="1">
        <f t="array" ref="AE4114">_xlfn.IFS( NOT(ISNA(VLOOKUP(PrivateSchedule[[#This Row],[ow]],RTARoutes[[StageCodes]:[RouteID]],6,FALSE))), "O",  NOT(ISNA(VLOOKUP(PrivateSchedule[[#This Row],[re]],RTARoutes[[StageCodes]:[RouteID]],6,FALSE))), "R")</f>
        <v>O</v>
      </c>
      <c r="AF4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15" spans="3:33">
      <c r="O4115" s="171" t="s">
        <v>1890</v>
      </c>
      <c r="T4115" s="173" t="s">
        <v>3439</v>
      </c>
      <c r="U4115" t="str">
        <f t="shared" si="256"/>
        <v>MARGAO-DAVARLI</v>
      </c>
      <c r="V4115" s="163">
        <v>0.61805555555555558</v>
      </c>
      <c r="AA4115" s="165" t="str">
        <f t="shared" si="257"/>
        <v/>
      </c>
      <c r="AB4115" t="str">
        <f t="shared" si="258"/>
        <v>MRG</v>
      </c>
      <c r="AC4115" t="str">
        <f t="shared" si="259"/>
        <v>GA09U-0575</v>
      </c>
      <c r="AD4115" t="str">
        <f>_xlfn.IFNA(VLOOKUP(PrivateSchedule[[#This Row],[ow]],RTARoutes[[StageCodes]:[RouteID]],6,FALSE), VLOOKUP(PrivateSchedule[[#This Row],[re]],RTARoutes[[StageCodes]:[RouteID]],6,FALSE))</f>
        <v>PVT178</v>
      </c>
      <c r="AE4115" t="str" cm="1">
        <f t="array" ref="AE4115">_xlfn.IFS( NOT(ISNA(VLOOKUP(PrivateSchedule[[#This Row],[ow]],RTARoutes[[StageCodes]:[RouteID]],6,FALSE))), "O",  NOT(ISNA(VLOOKUP(PrivateSchedule[[#This Row],[re]],RTARoutes[[StageCodes]:[RouteID]],6,FALSE))), "R")</f>
        <v>R</v>
      </c>
      <c r="AF4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16" spans="3:33">
      <c r="O4116" s="171" t="s">
        <v>3439</v>
      </c>
      <c r="T4116" s="173" t="s">
        <v>1890</v>
      </c>
      <c r="U4116" t="str">
        <f t="shared" si="256"/>
        <v>DAVARLI-MARGAO</v>
      </c>
      <c r="V4116" s="163">
        <v>0.64236111111111116</v>
      </c>
      <c r="AA4116" s="165" t="str">
        <f t="shared" si="257"/>
        <v/>
      </c>
      <c r="AB4116" t="str">
        <f t="shared" si="258"/>
        <v>MRG</v>
      </c>
      <c r="AC4116" t="str">
        <f t="shared" si="259"/>
        <v>GA09U-0575</v>
      </c>
      <c r="AD4116" t="str">
        <f>_xlfn.IFNA(VLOOKUP(PrivateSchedule[[#This Row],[ow]],RTARoutes[[StageCodes]:[RouteID]],6,FALSE), VLOOKUP(PrivateSchedule[[#This Row],[re]],RTARoutes[[StageCodes]:[RouteID]],6,FALSE))</f>
        <v>PVT178</v>
      </c>
      <c r="AE4116" t="str" cm="1">
        <f t="array" ref="AE4116">_xlfn.IFS( NOT(ISNA(VLOOKUP(PrivateSchedule[[#This Row],[ow]],RTARoutes[[StageCodes]:[RouteID]],6,FALSE))), "O",  NOT(ISNA(VLOOKUP(PrivateSchedule[[#This Row],[re]],RTARoutes[[StageCodes]:[RouteID]],6,FALSE))), "R")</f>
        <v>O</v>
      </c>
      <c r="AF4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17" spans="3:33">
      <c r="O4117" s="171" t="s">
        <v>1890</v>
      </c>
      <c r="T4117" s="173" t="s">
        <v>3439</v>
      </c>
      <c r="U4117" t="str">
        <f t="shared" si="256"/>
        <v>MARGAO-DAVARLI</v>
      </c>
      <c r="V4117" s="163">
        <v>0.67361111111111116</v>
      </c>
      <c r="AA4117" s="165" t="str">
        <f t="shared" si="257"/>
        <v/>
      </c>
      <c r="AB4117" t="str">
        <f t="shared" si="258"/>
        <v>MRG</v>
      </c>
      <c r="AC4117" t="str">
        <f t="shared" si="259"/>
        <v>GA09U-0575</v>
      </c>
      <c r="AD4117" t="str">
        <f>_xlfn.IFNA(VLOOKUP(PrivateSchedule[[#This Row],[ow]],RTARoutes[[StageCodes]:[RouteID]],6,FALSE), VLOOKUP(PrivateSchedule[[#This Row],[re]],RTARoutes[[StageCodes]:[RouteID]],6,FALSE))</f>
        <v>PVT178</v>
      </c>
      <c r="AE4117" t="str" cm="1">
        <f t="array" ref="AE4117">_xlfn.IFS( NOT(ISNA(VLOOKUP(PrivateSchedule[[#This Row],[ow]],RTARoutes[[StageCodes]:[RouteID]],6,FALSE))), "O",  NOT(ISNA(VLOOKUP(PrivateSchedule[[#This Row],[re]],RTARoutes[[StageCodes]:[RouteID]],6,FALSE))), "R")</f>
        <v>R</v>
      </c>
      <c r="AF4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18" spans="3:33">
      <c r="O4118" s="171" t="s">
        <v>3439</v>
      </c>
      <c r="T4118" s="173" t="s">
        <v>1890</v>
      </c>
      <c r="U4118" t="str">
        <f t="shared" si="256"/>
        <v>DAVARLI-MARGAO</v>
      </c>
      <c r="V4118" s="163">
        <v>0.69791666666666663</v>
      </c>
      <c r="AA4118" s="165" t="str">
        <f t="shared" si="257"/>
        <v/>
      </c>
      <c r="AB4118" t="str">
        <f t="shared" si="258"/>
        <v>MRG</v>
      </c>
      <c r="AC4118" t="str">
        <f t="shared" si="259"/>
        <v>GA09U-0575</v>
      </c>
      <c r="AD4118" t="str">
        <f>_xlfn.IFNA(VLOOKUP(PrivateSchedule[[#This Row],[ow]],RTARoutes[[StageCodes]:[RouteID]],6,FALSE), VLOOKUP(PrivateSchedule[[#This Row],[re]],RTARoutes[[StageCodes]:[RouteID]],6,FALSE))</f>
        <v>PVT178</v>
      </c>
      <c r="AE4118" t="str" cm="1">
        <f t="array" ref="AE4118">_xlfn.IFS( NOT(ISNA(VLOOKUP(PrivateSchedule[[#This Row],[ow]],RTARoutes[[StageCodes]:[RouteID]],6,FALSE))), "O",  NOT(ISNA(VLOOKUP(PrivateSchedule[[#This Row],[re]],RTARoutes[[StageCodes]:[RouteID]],6,FALSE))), "R")</f>
        <v>O</v>
      </c>
      <c r="AF4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19" spans="3:33">
      <c r="O4119" s="171" t="s">
        <v>1890</v>
      </c>
      <c r="T4119" s="173" t="s">
        <v>3439</v>
      </c>
      <c r="U4119" t="str">
        <f t="shared" si="256"/>
        <v>MARGAO-DAVARLI</v>
      </c>
      <c r="V4119" s="163">
        <v>0.72916666666666663</v>
      </c>
      <c r="AA4119" s="165" t="str">
        <f t="shared" si="257"/>
        <v/>
      </c>
      <c r="AB4119" t="str">
        <f t="shared" si="258"/>
        <v>MRG</v>
      </c>
      <c r="AC4119" t="str">
        <f t="shared" si="259"/>
        <v>GA09U-0575</v>
      </c>
      <c r="AD4119" t="str">
        <f>_xlfn.IFNA(VLOOKUP(PrivateSchedule[[#This Row],[ow]],RTARoutes[[StageCodes]:[RouteID]],6,FALSE), VLOOKUP(PrivateSchedule[[#This Row],[re]],RTARoutes[[StageCodes]:[RouteID]],6,FALSE))</f>
        <v>PVT178</v>
      </c>
      <c r="AE4119" t="str" cm="1">
        <f t="array" ref="AE4119">_xlfn.IFS( NOT(ISNA(VLOOKUP(PrivateSchedule[[#This Row],[ow]],RTARoutes[[StageCodes]:[RouteID]],6,FALSE))), "O",  NOT(ISNA(VLOOKUP(PrivateSchedule[[#This Row],[re]],RTARoutes[[StageCodes]:[RouteID]],6,FALSE))), "R")</f>
        <v>R</v>
      </c>
      <c r="AF4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20" spans="3:33">
      <c r="O4120" s="171" t="s">
        <v>3439</v>
      </c>
      <c r="T4120" s="173" t="s">
        <v>1890</v>
      </c>
      <c r="U4120" t="str">
        <f t="shared" si="256"/>
        <v>DAVARLI-MARGAO</v>
      </c>
      <c r="V4120" s="163">
        <v>0.75347222222222221</v>
      </c>
      <c r="AA4120" s="165" t="str">
        <f t="shared" si="257"/>
        <v/>
      </c>
      <c r="AB4120" t="str">
        <f t="shared" si="258"/>
        <v>MRG</v>
      </c>
      <c r="AC4120" t="str">
        <f t="shared" si="259"/>
        <v>GA09U-0575</v>
      </c>
      <c r="AD4120" t="str">
        <f>_xlfn.IFNA(VLOOKUP(PrivateSchedule[[#This Row],[ow]],RTARoutes[[StageCodes]:[RouteID]],6,FALSE), VLOOKUP(PrivateSchedule[[#This Row],[re]],RTARoutes[[StageCodes]:[RouteID]],6,FALSE))</f>
        <v>PVT178</v>
      </c>
      <c r="AE4120" t="str" cm="1">
        <f t="array" ref="AE4120">_xlfn.IFS( NOT(ISNA(VLOOKUP(PrivateSchedule[[#This Row],[ow]],RTARoutes[[StageCodes]:[RouteID]],6,FALSE))), "O",  NOT(ISNA(VLOOKUP(PrivateSchedule[[#This Row],[re]],RTARoutes[[StageCodes]:[RouteID]],6,FALSE))), "R")</f>
        <v>O</v>
      </c>
      <c r="AF4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21" spans="3:33">
      <c r="O4121" s="171" t="s">
        <v>1890</v>
      </c>
      <c r="T4121" s="173" t="s">
        <v>3439</v>
      </c>
      <c r="U4121" t="str">
        <f t="shared" si="256"/>
        <v>MARGAO-DAVARLI</v>
      </c>
      <c r="V4121" s="163">
        <v>0.78472222222222221</v>
      </c>
      <c r="AA4121" s="165" t="str">
        <f t="shared" si="257"/>
        <v/>
      </c>
      <c r="AB4121" t="str">
        <f t="shared" si="258"/>
        <v>MRG</v>
      </c>
      <c r="AC4121" t="str">
        <f t="shared" si="259"/>
        <v>GA09U-0575</v>
      </c>
      <c r="AD4121" t="str">
        <f>_xlfn.IFNA(VLOOKUP(PrivateSchedule[[#This Row],[ow]],RTARoutes[[StageCodes]:[RouteID]],6,FALSE), VLOOKUP(PrivateSchedule[[#This Row],[re]],RTARoutes[[StageCodes]:[RouteID]],6,FALSE))</f>
        <v>PVT178</v>
      </c>
      <c r="AE4121" t="str" cm="1">
        <f t="array" ref="AE4121">_xlfn.IFS( NOT(ISNA(VLOOKUP(PrivateSchedule[[#This Row],[ow]],RTARoutes[[StageCodes]:[RouteID]],6,FALSE))), "O",  NOT(ISNA(VLOOKUP(PrivateSchedule[[#This Row],[re]],RTARoutes[[StageCodes]:[RouteID]],6,FALSE))), "R")</f>
        <v>R</v>
      </c>
      <c r="AF4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22" spans="3:33">
      <c r="O4122" s="171" t="s">
        <v>3439</v>
      </c>
      <c r="T4122" s="173" t="s">
        <v>1890</v>
      </c>
      <c r="U4122" t="str">
        <f t="shared" si="256"/>
        <v>DAVARLI-MARGAO</v>
      </c>
      <c r="V4122" s="163">
        <v>0.80902777777777779</v>
      </c>
      <c r="AA4122" s="165" t="str">
        <f t="shared" si="257"/>
        <v/>
      </c>
      <c r="AB4122" t="str">
        <f t="shared" si="258"/>
        <v>MRG</v>
      </c>
      <c r="AC4122" t="str">
        <f t="shared" si="259"/>
        <v>GA09U-0575</v>
      </c>
      <c r="AD4122" t="str">
        <f>_xlfn.IFNA(VLOOKUP(PrivateSchedule[[#This Row],[ow]],RTARoutes[[StageCodes]:[RouteID]],6,FALSE), VLOOKUP(PrivateSchedule[[#This Row],[re]],RTARoutes[[StageCodes]:[RouteID]],6,FALSE))</f>
        <v>PVT178</v>
      </c>
      <c r="AE4122" t="str" cm="1">
        <f t="array" ref="AE4122">_xlfn.IFS( NOT(ISNA(VLOOKUP(PrivateSchedule[[#This Row],[ow]],RTARoutes[[StageCodes]:[RouteID]],6,FALSE))), "O",  NOT(ISNA(VLOOKUP(PrivateSchedule[[#This Row],[re]],RTARoutes[[StageCodes]:[RouteID]],6,FALSE))), "R")</f>
        <v>O</v>
      </c>
      <c r="AF4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23" spans="3:33">
      <c r="O4123" s="171" t="s">
        <v>1890</v>
      </c>
      <c r="T4123" s="173" t="s">
        <v>3439</v>
      </c>
      <c r="U4123" t="str">
        <f t="shared" si="256"/>
        <v>MARGAO-DAVARLI</v>
      </c>
      <c r="V4123" s="163">
        <v>0.84027777777777779</v>
      </c>
      <c r="AA4123" s="165" t="str">
        <f t="shared" si="257"/>
        <v/>
      </c>
      <c r="AB4123" t="str">
        <f t="shared" si="258"/>
        <v>MRG</v>
      </c>
      <c r="AC4123" t="str">
        <f t="shared" si="259"/>
        <v>GA09U-0575</v>
      </c>
      <c r="AD4123" t="str">
        <f>_xlfn.IFNA(VLOOKUP(PrivateSchedule[[#This Row],[ow]],RTARoutes[[StageCodes]:[RouteID]],6,FALSE), VLOOKUP(PrivateSchedule[[#This Row],[re]],RTARoutes[[StageCodes]:[RouteID]],6,FALSE))</f>
        <v>PVT178</v>
      </c>
      <c r="AE4123" t="str" cm="1">
        <f t="array" ref="AE4123">_xlfn.IFS( NOT(ISNA(VLOOKUP(PrivateSchedule[[#This Row],[ow]],RTARoutes[[StageCodes]:[RouteID]],6,FALSE))), "O",  NOT(ISNA(VLOOKUP(PrivateSchedule[[#This Row],[re]],RTARoutes[[StageCodes]:[RouteID]],6,FALSE))), "R")</f>
        <v>R</v>
      </c>
      <c r="AF4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24" spans="3:33">
      <c r="C4124" s="172" t="s">
        <v>4793</v>
      </c>
      <c r="J4124" s="171" t="s">
        <v>4794</v>
      </c>
      <c r="O4124" s="171" t="s">
        <v>3439</v>
      </c>
      <c r="T4124" s="173" t="s">
        <v>1890</v>
      </c>
      <c r="U4124" t="str">
        <f t="shared" si="256"/>
        <v>DAVARLI-MARGAO</v>
      </c>
      <c r="V4124" s="163">
        <v>0.3125</v>
      </c>
      <c r="AA4124" s="165" t="str">
        <f t="shared" si="257"/>
        <v/>
      </c>
      <c r="AB4124" t="str">
        <f t="shared" si="258"/>
        <v>MRG</v>
      </c>
      <c r="AC4124" t="str">
        <f t="shared" si="259"/>
        <v>GA09U-0575</v>
      </c>
      <c r="AD4124" t="str">
        <f>_xlfn.IFNA(VLOOKUP(PrivateSchedule[[#This Row],[ow]],RTARoutes[[StageCodes]:[RouteID]],6,FALSE), VLOOKUP(PrivateSchedule[[#This Row],[re]],RTARoutes[[StageCodes]:[RouteID]],6,FALSE))</f>
        <v>PVT178</v>
      </c>
      <c r="AE4124" t="str" cm="1">
        <f t="array" ref="AE4124">_xlfn.IFS( NOT(ISNA(VLOOKUP(PrivateSchedule[[#This Row],[ow]],RTARoutes[[StageCodes]:[RouteID]],6,FALSE))), "O",  NOT(ISNA(VLOOKUP(PrivateSchedule[[#This Row],[re]],RTARoutes[[StageCodes]:[RouteID]],6,FALSE))), "R")</f>
        <v>O</v>
      </c>
      <c r="AF4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25" spans="3:33">
      <c r="O4125" s="171" t="s">
        <v>1890</v>
      </c>
      <c r="T4125" s="173" t="s">
        <v>3439</v>
      </c>
      <c r="U4125" t="str">
        <f t="shared" si="256"/>
        <v>MARGAO-DAVARLI</v>
      </c>
      <c r="V4125" s="163">
        <v>0.34375</v>
      </c>
      <c r="AA4125" s="165" t="str">
        <f t="shared" si="257"/>
        <v/>
      </c>
      <c r="AB4125" t="str">
        <f t="shared" si="258"/>
        <v>MRG</v>
      </c>
      <c r="AC4125" t="str">
        <f t="shared" si="259"/>
        <v>GA09U-0575</v>
      </c>
      <c r="AD4125" t="str">
        <f>_xlfn.IFNA(VLOOKUP(PrivateSchedule[[#This Row],[ow]],RTARoutes[[StageCodes]:[RouteID]],6,FALSE), VLOOKUP(PrivateSchedule[[#This Row],[re]],RTARoutes[[StageCodes]:[RouteID]],6,FALSE))</f>
        <v>PVT178</v>
      </c>
      <c r="AE4125" t="str" cm="1">
        <f t="array" ref="AE4125">_xlfn.IFS( NOT(ISNA(VLOOKUP(PrivateSchedule[[#This Row],[ow]],RTARoutes[[StageCodes]:[RouteID]],6,FALSE))), "O",  NOT(ISNA(VLOOKUP(PrivateSchedule[[#This Row],[re]],RTARoutes[[StageCodes]:[RouteID]],6,FALSE))), "R")</f>
        <v>R</v>
      </c>
      <c r="AF4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26" spans="3:33">
      <c r="O4126" s="171" t="s">
        <v>3439</v>
      </c>
      <c r="T4126" s="173" t="s">
        <v>1890</v>
      </c>
      <c r="U4126" t="str">
        <f t="shared" si="256"/>
        <v>DAVARLI-MARGAO</v>
      </c>
      <c r="V4126" s="163">
        <v>0.36805555555555558</v>
      </c>
      <c r="AA4126" s="165" t="str">
        <f t="shared" si="257"/>
        <v/>
      </c>
      <c r="AB4126" t="str">
        <f t="shared" si="258"/>
        <v>MRG</v>
      </c>
      <c r="AC4126" t="str">
        <f t="shared" si="259"/>
        <v>GA09U-0575</v>
      </c>
      <c r="AD4126" t="str">
        <f>_xlfn.IFNA(VLOOKUP(PrivateSchedule[[#This Row],[ow]],RTARoutes[[StageCodes]:[RouteID]],6,FALSE), VLOOKUP(PrivateSchedule[[#This Row],[re]],RTARoutes[[StageCodes]:[RouteID]],6,FALSE))</f>
        <v>PVT178</v>
      </c>
      <c r="AE4126" t="str" cm="1">
        <f t="array" ref="AE4126">_xlfn.IFS( NOT(ISNA(VLOOKUP(PrivateSchedule[[#This Row],[ow]],RTARoutes[[StageCodes]:[RouteID]],6,FALSE))), "O",  NOT(ISNA(VLOOKUP(PrivateSchedule[[#This Row],[re]],RTARoutes[[StageCodes]:[RouteID]],6,FALSE))), "R")</f>
        <v>O</v>
      </c>
      <c r="AF4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27" spans="3:33">
      <c r="O4127" s="171" t="s">
        <v>1890</v>
      </c>
      <c r="T4127" s="173" t="s">
        <v>3439</v>
      </c>
      <c r="U4127" t="str">
        <f t="shared" si="256"/>
        <v>MARGAO-DAVARLI</v>
      </c>
      <c r="V4127" s="163">
        <v>0.39930555555555558</v>
      </c>
      <c r="AA4127" s="165" t="str">
        <f t="shared" si="257"/>
        <v/>
      </c>
      <c r="AB4127" t="str">
        <f t="shared" si="258"/>
        <v>MRG</v>
      </c>
      <c r="AC4127" t="str">
        <f t="shared" si="259"/>
        <v>GA09U-0575</v>
      </c>
      <c r="AD4127" t="str">
        <f>_xlfn.IFNA(VLOOKUP(PrivateSchedule[[#This Row],[ow]],RTARoutes[[StageCodes]:[RouteID]],6,FALSE), VLOOKUP(PrivateSchedule[[#This Row],[re]],RTARoutes[[StageCodes]:[RouteID]],6,FALSE))</f>
        <v>PVT178</v>
      </c>
      <c r="AE4127" t="str" cm="1">
        <f t="array" ref="AE4127">_xlfn.IFS( NOT(ISNA(VLOOKUP(PrivateSchedule[[#This Row],[ow]],RTARoutes[[StageCodes]:[RouteID]],6,FALSE))), "O",  NOT(ISNA(VLOOKUP(PrivateSchedule[[#This Row],[re]],RTARoutes[[StageCodes]:[RouteID]],6,FALSE))), "R")</f>
        <v>R</v>
      </c>
      <c r="AF4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28" spans="3:33">
      <c r="O4128" s="171" t="s">
        <v>3439</v>
      </c>
      <c r="T4128" s="173" t="s">
        <v>1890</v>
      </c>
      <c r="U4128" t="str">
        <f t="shared" si="256"/>
        <v>DAVARLI-MARGAO</v>
      </c>
      <c r="V4128" s="163">
        <v>0.4236111111111111</v>
      </c>
      <c r="AA4128" s="165" t="str">
        <f t="shared" si="257"/>
        <v/>
      </c>
      <c r="AB4128" t="str">
        <f t="shared" si="258"/>
        <v>MRG</v>
      </c>
      <c r="AC4128" t="str">
        <f t="shared" si="259"/>
        <v>GA09U-0575</v>
      </c>
      <c r="AD4128" t="str">
        <f>_xlfn.IFNA(VLOOKUP(PrivateSchedule[[#This Row],[ow]],RTARoutes[[StageCodes]:[RouteID]],6,FALSE), VLOOKUP(PrivateSchedule[[#This Row],[re]],RTARoutes[[StageCodes]:[RouteID]],6,FALSE))</f>
        <v>PVT178</v>
      </c>
      <c r="AE4128" t="str" cm="1">
        <f t="array" ref="AE4128">_xlfn.IFS( NOT(ISNA(VLOOKUP(PrivateSchedule[[#This Row],[ow]],RTARoutes[[StageCodes]:[RouteID]],6,FALSE))), "O",  NOT(ISNA(VLOOKUP(PrivateSchedule[[#This Row],[re]],RTARoutes[[StageCodes]:[RouteID]],6,FALSE))), "R")</f>
        <v>O</v>
      </c>
      <c r="AF4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29" spans="3:33">
      <c r="O4129" s="171" t="s">
        <v>1890</v>
      </c>
      <c r="T4129" s="173" t="s">
        <v>3439</v>
      </c>
      <c r="U4129" t="str">
        <f t="shared" si="256"/>
        <v>MARGAO-DAVARLI</v>
      </c>
      <c r="V4129" s="163">
        <v>0.4548611111111111</v>
      </c>
      <c r="AA4129" s="165" t="str">
        <f t="shared" si="257"/>
        <v/>
      </c>
      <c r="AB4129" t="str">
        <f t="shared" si="258"/>
        <v>MRG</v>
      </c>
      <c r="AC4129" t="str">
        <f t="shared" si="259"/>
        <v>GA09U-0575</v>
      </c>
      <c r="AD4129" t="str">
        <f>_xlfn.IFNA(VLOOKUP(PrivateSchedule[[#This Row],[ow]],RTARoutes[[StageCodes]:[RouteID]],6,FALSE), VLOOKUP(PrivateSchedule[[#This Row],[re]],RTARoutes[[StageCodes]:[RouteID]],6,FALSE))</f>
        <v>PVT178</v>
      </c>
      <c r="AE4129" t="str" cm="1">
        <f t="array" ref="AE4129">_xlfn.IFS( NOT(ISNA(VLOOKUP(PrivateSchedule[[#This Row],[ow]],RTARoutes[[StageCodes]:[RouteID]],6,FALSE))), "O",  NOT(ISNA(VLOOKUP(PrivateSchedule[[#This Row],[re]],RTARoutes[[StageCodes]:[RouteID]],6,FALSE))), "R")</f>
        <v>R</v>
      </c>
      <c r="AF4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30" spans="3:33">
      <c r="O4130" s="171" t="s">
        <v>3439</v>
      </c>
      <c r="T4130" s="173" t="s">
        <v>1890</v>
      </c>
      <c r="U4130" t="str">
        <f t="shared" si="256"/>
        <v>DAVARLI-MARGAO</v>
      </c>
      <c r="V4130" s="163">
        <v>0.47916666666666669</v>
      </c>
      <c r="AA4130" s="165" t="str">
        <f t="shared" si="257"/>
        <v/>
      </c>
      <c r="AB4130" t="str">
        <f t="shared" si="258"/>
        <v>MRG</v>
      </c>
      <c r="AC4130" t="str">
        <f t="shared" si="259"/>
        <v>GA09U-0575</v>
      </c>
      <c r="AD4130" t="str">
        <f>_xlfn.IFNA(VLOOKUP(PrivateSchedule[[#This Row],[ow]],RTARoutes[[StageCodes]:[RouteID]],6,FALSE), VLOOKUP(PrivateSchedule[[#This Row],[re]],RTARoutes[[StageCodes]:[RouteID]],6,FALSE))</f>
        <v>PVT178</v>
      </c>
      <c r="AE4130" t="str" cm="1">
        <f t="array" ref="AE4130">_xlfn.IFS( NOT(ISNA(VLOOKUP(PrivateSchedule[[#This Row],[ow]],RTARoutes[[StageCodes]:[RouteID]],6,FALSE))), "O",  NOT(ISNA(VLOOKUP(PrivateSchedule[[#This Row],[re]],RTARoutes[[StageCodes]:[RouteID]],6,FALSE))), "R")</f>
        <v>O</v>
      </c>
      <c r="AF4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31" spans="3:33">
      <c r="O4131" s="171" t="s">
        <v>1890</v>
      </c>
      <c r="T4131" s="173" t="s">
        <v>3439</v>
      </c>
      <c r="U4131" t="str">
        <f t="shared" si="256"/>
        <v>MARGAO-DAVARLI</v>
      </c>
      <c r="V4131" s="163">
        <v>0.51041666666666663</v>
      </c>
      <c r="AA4131" s="165" t="str">
        <f t="shared" si="257"/>
        <v/>
      </c>
      <c r="AB4131" t="str">
        <f t="shared" si="258"/>
        <v>MRG</v>
      </c>
      <c r="AC4131" t="str">
        <f t="shared" si="259"/>
        <v>GA09U-0575</v>
      </c>
      <c r="AD4131" t="str">
        <f>_xlfn.IFNA(VLOOKUP(PrivateSchedule[[#This Row],[ow]],RTARoutes[[StageCodes]:[RouteID]],6,FALSE), VLOOKUP(PrivateSchedule[[#This Row],[re]],RTARoutes[[StageCodes]:[RouteID]],6,FALSE))</f>
        <v>PVT178</v>
      </c>
      <c r="AE4131" t="str" cm="1">
        <f t="array" ref="AE4131">_xlfn.IFS( NOT(ISNA(VLOOKUP(PrivateSchedule[[#This Row],[ow]],RTARoutes[[StageCodes]:[RouteID]],6,FALSE))), "O",  NOT(ISNA(VLOOKUP(PrivateSchedule[[#This Row],[re]],RTARoutes[[StageCodes]:[RouteID]],6,FALSE))), "R")</f>
        <v>R</v>
      </c>
      <c r="AF4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32" spans="3:33">
      <c r="O4132" s="171" t="s">
        <v>3439</v>
      </c>
      <c r="T4132" s="173" t="s">
        <v>1890</v>
      </c>
      <c r="U4132" t="str">
        <f t="shared" si="256"/>
        <v>DAVARLI-MARGAO</v>
      </c>
      <c r="V4132" s="163">
        <v>0.53472222222222221</v>
      </c>
      <c r="AA4132" s="165" t="str">
        <f t="shared" si="257"/>
        <v/>
      </c>
      <c r="AB4132" t="str">
        <f t="shared" si="258"/>
        <v>MRG</v>
      </c>
      <c r="AC4132" t="str">
        <f t="shared" si="259"/>
        <v>GA09U-0575</v>
      </c>
      <c r="AD4132" t="str">
        <f>_xlfn.IFNA(VLOOKUP(PrivateSchedule[[#This Row],[ow]],RTARoutes[[StageCodes]:[RouteID]],6,FALSE), VLOOKUP(PrivateSchedule[[#This Row],[re]],RTARoutes[[StageCodes]:[RouteID]],6,FALSE))</f>
        <v>PVT178</v>
      </c>
      <c r="AE4132" t="str" cm="1">
        <f t="array" ref="AE4132">_xlfn.IFS( NOT(ISNA(VLOOKUP(PrivateSchedule[[#This Row],[ow]],RTARoutes[[StageCodes]:[RouteID]],6,FALSE))), "O",  NOT(ISNA(VLOOKUP(PrivateSchedule[[#This Row],[re]],RTARoutes[[StageCodes]:[RouteID]],6,FALSE))), "R")</f>
        <v>O</v>
      </c>
      <c r="AF4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33" spans="3:33">
      <c r="O4133" s="171" t="s">
        <v>1890</v>
      </c>
      <c r="T4133" s="173" t="s">
        <v>3439</v>
      </c>
      <c r="U4133" t="str">
        <f t="shared" si="256"/>
        <v>MARGAO-DAVARLI</v>
      </c>
      <c r="V4133" s="163">
        <v>0.56597222222222221</v>
      </c>
      <c r="AA4133" s="165" t="str">
        <f t="shared" si="257"/>
        <v/>
      </c>
      <c r="AB4133" t="str">
        <f t="shared" si="258"/>
        <v>MRG</v>
      </c>
      <c r="AC4133" t="str">
        <f t="shared" si="259"/>
        <v>GA09U-0575</v>
      </c>
      <c r="AD4133" t="str">
        <f>_xlfn.IFNA(VLOOKUP(PrivateSchedule[[#This Row],[ow]],RTARoutes[[StageCodes]:[RouteID]],6,FALSE), VLOOKUP(PrivateSchedule[[#This Row],[re]],RTARoutes[[StageCodes]:[RouteID]],6,FALSE))</f>
        <v>PVT178</v>
      </c>
      <c r="AE4133" t="str" cm="1">
        <f t="array" ref="AE4133">_xlfn.IFS( NOT(ISNA(VLOOKUP(PrivateSchedule[[#This Row],[ow]],RTARoutes[[StageCodes]:[RouteID]],6,FALSE))), "O",  NOT(ISNA(VLOOKUP(PrivateSchedule[[#This Row],[re]],RTARoutes[[StageCodes]:[RouteID]],6,FALSE))), "R")</f>
        <v>R</v>
      </c>
      <c r="AF4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34" spans="3:33">
      <c r="O4134" s="171" t="s">
        <v>3439</v>
      </c>
      <c r="T4134" s="173" t="s">
        <v>1890</v>
      </c>
      <c r="U4134" t="str">
        <f t="shared" si="256"/>
        <v>DAVARLI-MARGAO</v>
      </c>
      <c r="V4134" s="163">
        <v>0.59027777777777779</v>
      </c>
      <c r="AA4134" s="165" t="str">
        <f t="shared" si="257"/>
        <v/>
      </c>
      <c r="AB4134" t="str">
        <f t="shared" si="258"/>
        <v>MRG</v>
      </c>
      <c r="AC4134" t="str">
        <f t="shared" si="259"/>
        <v>GA09U-0575</v>
      </c>
      <c r="AD4134" t="str">
        <f>_xlfn.IFNA(VLOOKUP(PrivateSchedule[[#This Row],[ow]],RTARoutes[[StageCodes]:[RouteID]],6,FALSE), VLOOKUP(PrivateSchedule[[#This Row],[re]],RTARoutes[[StageCodes]:[RouteID]],6,FALSE))</f>
        <v>PVT178</v>
      </c>
      <c r="AE4134" t="str" cm="1">
        <f t="array" ref="AE4134">_xlfn.IFS( NOT(ISNA(VLOOKUP(PrivateSchedule[[#This Row],[ow]],RTARoutes[[StageCodes]:[RouteID]],6,FALSE))), "O",  NOT(ISNA(VLOOKUP(PrivateSchedule[[#This Row],[re]],RTARoutes[[StageCodes]:[RouteID]],6,FALSE))), "R")</f>
        <v>O</v>
      </c>
      <c r="AF4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35" spans="3:33">
      <c r="O4135" s="171" t="s">
        <v>1890</v>
      </c>
      <c r="T4135" s="173" t="s">
        <v>3439</v>
      </c>
      <c r="U4135" t="str">
        <f t="shared" si="256"/>
        <v>MARGAO-DAVARLI</v>
      </c>
      <c r="V4135" s="163">
        <v>0.62152777777777779</v>
      </c>
      <c r="AA4135" s="165" t="str">
        <f t="shared" si="257"/>
        <v/>
      </c>
      <c r="AB4135" t="str">
        <f t="shared" si="258"/>
        <v>MRG</v>
      </c>
      <c r="AC4135" t="str">
        <f t="shared" si="259"/>
        <v>GA09U-0575</v>
      </c>
      <c r="AD4135" t="str">
        <f>_xlfn.IFNA(VLOOKUP(PrivateSchedule[[#This Row],[ow]],RTARoutes[[StageCodes]:[RouteID]],6,FALSE), VLOOKUP(PrivateSchedule[[#This Row],[re]],RTARoutes[[StageCodes]:[RouteID]],6,FALSE))</f>
        <v>PVT178</v>
      </c>
      <c r="AE4135" t="str" cm="1">
        <f t="array" ref="AE4135">_xlfn.IFS( NOT(ISNA(VLOOKUP(PrivateSchedule[[#This Row],[ow]],RTARoutes[[StageCodes]:[RouteID]],6,FALSE))), "O",  NOT(ISNA(VLOOKUP(PrivateSchedule[[#This Row],[re]],RTARoutes[[StageCodes]:[RouteID]],6,FALSE))), "R")</f>
        <v>R</v>
      </c>
      <c r="AF4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36" spans="3:33">
      <c r="O4136" s="171" t="s">
        <v>3439</v>
      </c>
      <c r="T4136" s="173" t="s">
        <v>1890</v>
      </c>
      <c r="U4136" t="str">
        <f t="shared" si="256"/>
        <v>DAVARLI-MARGAO</v>
      </c>
      <c r="V4136" s="163">
        <v>0.64583333333333337</v>
      </c>
      <c r="AA4136" s="165" t="str">
        <f t="shared" si="257"/>
        <v/>
      </c>
      <c r="AB4136" t="str">
        <f t="shared" si="258"/>
        <v>MRG</v>
      </c>
      <c r="AC4136" t="str">
        <f t="shared" si="259"/>
        <v>GA09U-0575</v>
      </c>
      <c r="AD4136" t="str">
        <f>_xlfn.IFNA(VLOOKUP(PrivateSchedule[[#This Row],[ow]],RTARoutes[[StageCodes]:[RouteID]],6,FALSE), VLOOKUP(PrivateSchedule[[#This Row],[re]],RTARoutes[[StageCodes]:[RouteID]],6,FALSE))</f>
        <v>PVT178</v>
      </c>
      <c r="AE4136" t="str" cm="1">
        <f t="array" ref="AE4136">_xlfn.IFS( NOT(ISNA(VLOOKUP(PrivateSchedule[[#This Row],[ow]],RTARoutes[[StageCodes]:[RouteID]],6,FALSE))), "O",  NOT(ISNA(VLOOKUP(PrivateSchedule[[#This Row],[re]],RTARoutes[[StageCodes]:[RouteID]],6,FALSE))), "R")</f>
        <v>O</v>
      </c>
      <c r="AF4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37" spans="3:33">
      <c r="O4137" s="171" t="s">
        <v>1890</v>
      </c>
      <c r="T4137" s="173" t="s">
        <v>3439</v>
      </c>
      <c r="U4137" t="str">
        <f t="shared" si="256"/>
        <v>MARGAO-DAVARLI</v>
      </c>
      <c r="V4137" s="163">
        <v>0.67708333333333337</v>
      </c>
      <c r="AA4137" s="165" t="str">
        <f t="shared" si="257"/>
        <v/>
      </c>
      <c r="AB4137" t="str">
        <f t="shared" si="258"/>
        <v>MRG</v>
      </c>
      <c r="AC4137" t="str">
        <f t="shared" si="259"/>
        <v>GA09U-0575</v>
      </c>
      <c r="AD4137" t="str">
        <f>_xlfn.IFNA(VLOOKUP(PrivateSchedule[[#This Row],[ow]],RTARoutes[[StageCodes]:[RouteID]],6,FALSE), VLOOKUP(PrivateSchedule[[#This Row],[re]],RTARoutes[[StageCodes]:[RouteID]],6,FALSE))</f>
        <v>PVT178</v>
      </c>
      <c r="AE4137" t="str" cm="1">
        <f t="array" ref="AE4137">_xlfn.IFS( NOT(ISNA(VLOOKUP(PrivateSchedule[[#This Row],[ow]],RTARoutes[[StageCodes]:[RouteID]],6,FALSE))), "O",  NOT(ISNA(VLOOKUP(PrivateSchedule[[#This Row],[re]],RTARoutes[[StageCodes]:[RouteID]],6,FALSE))), "R")</f>
        <v>R</v>
      </c>
      <c r="AF4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38" spans="3:33">
      <c r="O4138" s="171" t="s">
        <v>3439</v>
      </c>
      <c r="T4138" s="173" t="s">
        <v>1890</v>
      </c>
      <c r="U4138" t="str">
        <f t="shared" si="256"/>
        <v>DAVARLI-MARGAO</v>
      </c>
      <c r="V4138" s="163">
        <v>0.70138888888888884</v>
      </c>
      <c r="AA4138" s="165" t="str">
        <f t="shared" si="257"/>
        <v/>
      </c>
      <c r="AB4138" t="str">
        <f t="shared" si="258"/>
        <v>MRG</v>
      </c>
      <c r="AC4138" t="str">
        <f t="shared" si="259"/>
        <v>GA09U-0575</v>
      </c>
      <c r="AD4138" t="str">
        <f>_xlfn.IFNA(VLOOKUP(PrivateSchedule[[#This Row],[ow]],RTARoutes[[StageCodes]:[RouteID]],6,FALSE), VLOOKUP(PrivateSchedule[[#This Row],[re]],RTARoutes[[StageCodes]:[RouteID]],6,FALSE))</f>
        <v>PVT178</v>
      </c>
      <c r="AE4138" t="str" cm="1">
        <f t="array" ref="AE4138">_xlfn.IFS( NOT(ISNA(VLOOKUP(PrivateSchedule[[#This Row],[ow]],RTARoutes[[StageCodes]:[RouteID]],6,FALSE))), "O",  NOT(ISNA(VLOOKUP(PrivateSchedule[[#This Row],[re]],RTARoutes[[StageCodes]:[RouteID]],6,FALSE))), "R")</f>
        <v>O</v>
      </c>
      <c r="AF4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39" spans="3:33">
      <c r="O4139" s="171" t="s">
        <v>1890</v>
      </c>
      <c r="T4139" s="173" t="s">
        <v>3439</v>
      </c>
      <c r="U4139" t="str">
        <f t="shared" si="256"/>
        <v>MARGAO-DAVARLI</v>
      </c>
      <c r="V4139" s="163">
        <v>0.73263888888888884</v>
      </c>
      <c r="AA4139" s="165" t="str">
        <f t="shared" si="257"/>
        <v/>
      </c>
      <c r="AB4139" t="str">
        <f t="shared" si="258"/>
        <v>MRG</v>
      </c>
      <c r="AC4139" t="str">
        <f t="shared" si="259"/>
        <v>GA09U-0575</v>
      </c>
      <c r="AD4139" t="str">
        <f>_xlfn.IFNA(VLOOKUP(PrivateSchedule[[#This Row],[ow]],RTARoutes[[StageCodes]:[RouteID]],6,FALSE), VLOOKUP(PrivateSchedule[[#This Row],[re]],RTARoutes[[StageCodes]:[RouteID]],6,FALSE))</f>
        <v>PVT178</v>
      </c>
      <c r="AE4139" t="str" cm="1">
        <f t="array" ref="AE4139">_xlfn.IFS( NOT(ISNA(VLOOKUP(PrivateSchedule[[#This Row],[ow]],RTARoutes[[StageCodes]:[RouteID]],6,FALSE))), "O",  NOT(ISNA(VLOOKUP(PrivateSchedule[[#This Row],[re]],RTARoutes[[StageCodes]:[RouteID]],6,FALSE))), "R")</f>
        <v>R</v>
      </c>
      <c r="AF4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40" spans="3:33">
      <c r="O4140" s="171" t="s">
        <v>3439</v>
      </c>
      <c r="T4140" s="173" t="s">
        <v>1890</v>
      </c>
      <c r="U4140" t="str">
        <f t="shared" si="256"/>
        <v>DAVARLI-MARGAO</v>
      </c>
      <c r="V4140" s="163">
        <v>0.75694444444444442</v>
      </c>
      <c r="AA4140" s="165" t="str">
        <f t="shared" si="257"/>
        <v/>
      </c>
      <c r="AB4140" t="str">
        <f t="shared" si="258"/>
        <v>MRG</v>
      </c>
      <c r="AC4140" t="str">
        <f t="shared" si="259"/>
        <v>GA09U-0575</v>
      </c>
      <c r="AD4140" t="str">
        <f>_xlfn.IFNA(VLOOKUP(PrivateSchedule[[#This Row],[ow]],RTARoutes[[StageCodes]:[RouteID]],6,FALSE), VLOOKUP(PrivateSchedule[[#This Row],[re]],RTARoutes[[StageCodes]:[RouteID]],6,FALSE))</f>
        <v>PVT178</v>
      </c>
      <c r="AE4140" t="str" cm="1">
        <f t="array" ref="AE4140">_xlfn.IFS( NOT(ISNA(VLOOKUP(PrivateSchedule[[#This Row],[ow]],RTARoutes[[StageCodes]:[RouteID]],6,FALSE))), "O",  NOT(ISNA(VLOOKUP(PrivateSchedule[[#This Row],[re]],RTARoutes[[StageCodes]:[RouteID]],6,FALSE))), "R")</f>
        <v>O</v>
      </c>
      <c r="AF4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41" spans="3:33">
      <c r="O4141" s="171" t="s">
        <v>1890</v>
      </c>
      <c r="T4141" s="173" t="s">
        <v>3439</v>
      </c>
      <c r="U4141" t="str">
        <f t="shared" si="256"/>
        <v>MARGAO-DAVARLI</v>
      </c>
      <c r="V4141" s="163">
        <v>0.78819444444444442</v>
      </c>
      <c r="AA4141" s="165" t="str">
        <f t="shared" si="257"/>
        <v/>
      </c>
      <c r="AB4141" t="str">
        <f t="shared" si="258"/>
        <v>MRG</v>
      </c>
      <c r="AC4141" t="str">
        <f t="shared" si="259"/>
        <v>GA09U-0575</v>
      </c>
      <c r="AD4141" t="str">
        <f>_xlfn.IFNA(VLOOKUP(PrivateSchedule[[#This Row],[ow]],RTARoutes[[StageCodes]:[RouteID]],6,FALSE), VLOOKUP(PrivateSchedule[[#This Row],[re]],RTARoutes[[StageCodes]:[RouteID]],6,FALSE))</f>
        <v>PVT178</v>
      </c>
      <c r="AE4141" t="str" cm="1">
        <f t="array" ref="AE4141">_xlfn.IFS( NOT(ISNA(VLOOKUP(PrivateSchedule[[#This Row],[ow]],RTARoutes[[StageCodes]:[RouteID]],6,FALSE))), "O",  NOT(ISNA(VLOOKUP(PrivateSchedule[[#This Row],[re]],RTARoutes[[StageCodes]:[RouteID]],6,FALSE))), "R")</f>
        <v>R</v>
      </c>
      <c r="AF4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42" spans="3:33">
      <c r="O4142" s="171" t="s">
        <v>3439</v>
      </c>
      <c r="T4142" s="173" t="s">
        <v>1890</v>
      </c>
      <c r="U4142" t="str">
        <f t="shared" si="256"/>
        <v>DAVARLI-MARGAO</v>
      </c>
      <c r="V4142" s="163">
        <v>0.8125</v>
      </c>
      <c r="AA4142" s="165" t="str">
        <f t="shared" si="257"/>
        <v/>
      </c>
      <c r="AB4142" t="str">
        <f t="shared" si="258"/>
        <v>MRG</v>
      </c>
      <c r="AC4142" t="str">
        <f t="shared" si="259"/>
        <v>GA09U-0575</v>
      </c>
      <c r="AD4142" t="str">
        <f>_xlfn.IFNA(VLOOKUP(PrivateSchedule[[#This Row],[ow]],RTARoutes[[StageCodes]:[RouteID]],6,FALSE), VLOOKUP(PrivateSchedule[[#This Row],[re]],RTARoutes[[StageCodes]:[RouteID]],6,FALSE))</f>
        <v>PVT178</v>
      </c>
      <c r="AE4142" t="str" cm="1">
        <f t="array" ref="AE4142">_xlfn.IFS( NOT(ISNA(VLOOKUP(PrivateSchedule[[#This Row],[ow]],RTARoutes[[StageCodes]:[RouteID]],6,FALSE))), "O",  NOT(ISNA(VLOOKUP(PrivateSchedule[[#This Row],[re]],RTARoutes[[StageCodes]:[RouteID]],6,FALSE))), "R")</f>
        <v>O</v>
      </c>
      <c r="AF4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43" spans="3:33">
      <c r="O4143" s="171" t="s">
        <v>1890</v>
      </c>
      <c r="T4143" s="173" t="s">
        <v>3439</v>
      </c>
      <c r="U4143" t="str">
        <f t="shared" si="256"/>
        <v>MARGAO-DAVARLI</v>
      </c>
      <c r="V4143" s="163">
        <v>0.84375</v>
      </c>
      <c r="AA4143" s="165" t="str">
        <f t="shared" si="257"/>
        <v/>
      </c>
      <c r="AB4143" t="str">
        <f t="shared" si="258"/>
        <v>MRG</v>
      </c>
      <c r="AC4143" t="str">
        <f t="shared" si="259"/>
        <v>GA09U-0575</v>
      </c>
      <c r="AD4143" t="str">
        <f>_xlfn.IFNA(VLOOKUP(PrivateSchedule[[#This Row],[ow]],RTARoutes[[StageCodes]:[RouteID]],6,FALSE), VLOOKUP(PrivateSchedule[[#This Row],[re]],RTARoutes[[StageCodes]:[RouteID]],6,FALSE))</f>
        <v>PVT178</v>
      </c>
      <c r="AE4143" t="str" cm="1">
        <f t="array" ref="AE4143">_xlfn.IFS( NOT(ISNA(VLOOKUP(PrivateSchedule[[#This Row],[ow]],RTARoutes[[StageCodes]:[RouteID]],6,FALSE))), "O",  NOT(ISNA(VLOOKUP(PrivateSchedule[[#This Row],[re]],RTARoutes[[StageCodes]:[RouteID]],6,FALSE))), "R")</f>
        <v>R</v>
      </c>
      <c r="AF4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44" spans="3:33">
      <c r="C4144" s="172" t="s">
        <v>4779</v>
      </c>
      <c r="F4144" s="177">
        <v>44195</v>
      </c>
      <c r="J4144" s="171" t="s">
        <v>4795</v>
      </c>
      <c r="L4144" s="172" t="s">
        <v>4726</v>
      </c>
      <c r="M4144" s="198">
        <v>15</v>
      </c>
      <c r="O4144" s="171" t="s">
        <v>3439</v>
      </c>
      <c r="T4144" s="173" t="s">
        <v>1890</v>
      </c>
      <c r="U4144" t="str">
        <f t="shared" si="256"/>
        <v>DAVARLI-MARGAO</v>
      </c>
      <c r="V4144" s="163">
        <v>0.31597222222222221</v>
      </c>
      <c r="AA4144" s="165" t="str">
        <f t="shared" si="257"/>
        <v/>
      </c>
      <c r="AB4144" t="str">
        <f t="shared" si="258"/>
        <v>MRG</v>
      </c>
      <c r="AC4144" t="str">
        <f t="shared" si="259"/>
        <v>GA09U-0575</v>
      </c>
      <c r="AD4144" t="str">
        <f>_xlfn.IFNA(VLOOKUP(PrivateSchedule[[#This Row],[ow]],RTARoutes[[StageCodes]:[RouteID]],6,FALSE), VLOOKUP(PrivateSchedule[[#This Row],[re]],RTARoutes[[StageCodes]:[RouteID]],6,FALSE))</f>
        <v>PVT178</v>
      </c>
      <c r="AE4144" t="str" cm="1">
        <f t="array" ref="AE4144">_xlfn.IFS( NOT(ISNA(VLOOKUP(PrivateSchedule[[#This Row],[ow]],RTARoutes[[StageCodes]:[RouteID]],6,FALSE))), "O",  NOT(ISNA(VLOOKUP(PrivateSchedule[[#This Row],[re]],RTARoutes[[StageCodes]:[RouteID]],6,FALSE))), "R")</f>
        <v>O</v>
      </c>
      <c r="AF4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45" spans="15:33">
      <c r="O4145" s="171" t="s">
        <v>1890</v>
      </c>
      <c r="T4145" s="173" t="s">
        <v>3439</v>
      </c>
      <c r="U4145" t="str">
        <f t="shared" si="256"/>
        <v>MARGAO-DAVARLI</v>
      </c>
      <c r="V4145" s="163">
        <v>0.34722222222222221</v>
      </c>
      <c r="AA4145" s="165" t="str">
        <f t="shared" si="257"/>
        <v/>
      </c>
      <c r="AB4145" t="str">
        <f t="shared" si="258"/>
        <v>MRG</v>
      </c>
      <c r="AC4145" t="str">
        <f t="shared" si="259"/>
        <v>GA09U-0575</v>
      </c>
      <c r="AD4145" t="str">
        <f>_xlfn.IFNA(VLOOKUP(PrivateSchedule[[#This Row],[ow]],RTARoutes[[StageCodes]:[RouteID]],6,FALSE), VLOOKUP(PrivateSchedule[[#This Row],[re]],RTARoutes[[StageCodes]:[RouteID]],6,FALSE))</f>
        <v>PVT178</v>
      </c>
      <c r="AE4145" t="str" cm="1">
        <f t="array" ref="AE4145">_xlfn.IFS( NOT(ISNA(VLOOKUP(PrivateSchedule[[#This Row],[ow]],RTARoutes[[StageCodes]:[RouteID]],6,FALSE))), "O",  NOT(ISNA(VLOOKUP(PrivateSchedule[[#This Row],[re]],RTARoutes[[StageCodes]:[RouteID]],6,FALSE))), "R")</f>
        <v>R</v>
      </c>
      <c r="AF4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46" spans="15:33">
      <c r="O4146" s="171" t="s">
        <v>3439</v>
      </c>
      <c r="T4146" s="173" t="s">
        <v>1890</v>
      </c>
      <c r="U4146" t="str">
        <f t="shared" si="256"/>
        <v>DAVARLI-MARGAO</v>
      </c>
      <c r="V4146" s="163">
        <v>0.37152777777777779</v>
      </c>
      <c r="AA4146" s="165" t="str">
        <f t="shared" si="257"/>
        <v/>
      </c>
      <c r="AB4146" t="str">
        <f t="shared" si="258"/>
        <v>MRG</v>
      </c>
      <c r="AC4146" t="str">
        <f t="shared" si="259"/>
        <v>GA09U-0575</v>
      </c>
      <c r="AD4146" t="str">
        <f>_xlfn.IFNA(VLOOKUP(PrivateSchedule[[#This Row],[ow]],RTARoutes[[StageCodes]:[RouteID]],6,FALSE), VLOOKUP(PrivateSchedule[[#This Row],[re]],RTARoutes[[StageCodes]:[RouteID]],6,FALSE))</f>
        <v>PVT178</v>
      </c>
      <c r="AE4146" t="str" cm="1">
        <f t="array" ref="AE4146">_xlfn.IFS( NOT(ISNA(VLOOKUP(PrivateSchedule[[#This Row],[ow]],RTARoutes[[StageCodes]:[RouteID]],6,FALSE))), "O",  NOT(ISNA(VLOOKUP(PrivateSchedule[[#This Row],[re]],RTARoutes[[StageCodes]:[RouteID]],6,FALSE))), "R")</f>
        <v>O</v>
      </c>
      <c r="AF4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47" spans="15:33">
      <c r="O4147" s="171" t="s">
        <v>1890</v>
      </c>
      <c r="T4147" s="173" t="s">
        <v>3439</v>
      </c>
      <c r="U4147" t="str">
        <f t="shared" si="256"/>
        <v>MARGAO-DAVARLI</v>
      </c>
      <c r="V4147" s="163">
        <v>0.40277777777777779</v>
      </c>
      <c r="AA4147" s="165" t="str">
        <f t="shared" si="257"/>
        <v/>
      </c>
      <c r="AB4147" t="str">
        <f t="shared" si="258"/>
        <v>MRG</v>
      </c>
      <c r="AC4147" t="str">
        <f t="shared" si="259"/>
        <v>GA09U-0575</v>
      </c>
      <c r="AD4147" t="str">
        <f>_xlfn.IFNA(VLOOKUP(PrivateSchedule[[#This Row],[ow]],RTARoutes[[StageCodes]:[RouteID]],6,FALSE), VLOOKUP(PrivateSchedule[[#This Row],[re]],RTARoutes[[StageCodes]:[RouteID]],6,FALSE))</f>
        <v>PVT178</v>
      </c>
      <c r="AE4147" t="str" cm="1">
        <f t="array" ref="AE4147">_xlfn.IFS( NOT(ISNA(VLOOKUP(PrivateSchedule[[#This Row],[ow]],RTARoutes[[StageCodes]:[RouteID]],6,FALSE))), "O",  NOT(ISNA(VLOOKUP(PrivateSchedule[[#This Row],[re]],RTARoutes[[StageCodes]:[RouteID]],6,FALSE))), "R")</f>
        <v>R</v>
      </c>
      <c r="AF4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48" spans="15:33">
      <c r="O4148" s="171" t="s">
        <v>3439</v>
      </c>
      <c r="T4148" s="173" t="s">
        <v>1890</v>
      </c>
      <c r="U4148" t="str">
        <f t="shared" si="256"/>
        <v>DAVARLI-MARGAO</v>
      </c>
      <c r="V4148" s="163">
        <v>0.42708333333333331</v>
      </c>
      <c r="AA4148" s="165" t="str">
        <f t="shared" si="257"/>
        <v/>
      </c>
      <c r="AB4148" t="str">
        <f t="shared" si="258"/>
        <v>MRG</v>
      </c>
      <c r="AC4148" t="str">
        <f t="shared" si="259"/>
        <v>GA09U-0575</v>
      </c>
      <c r="AD4148" t="str">
        <f>_xlfn.IFNA(VLOOKUP(PrivateSchedule[[#This Row],[ow]],RTARoutes[[StageCodes]:[RouteID]],6,FALSE), VLOOKUP(PrivateSchedule[[#This Row],[re]],RTARoutes[[StageCodes]:[RouteID]],6,FALSE))</f>
        <v>PVT178</v>
      </c>
      <c r="AE4148" t="str" cm="1">
        <f t="array" ref="AE4148">_xlfn.IFS( NOT(ISNA(VLOOKUP(PrivateSchedule[[#This Row],[ow]],RTARoutes[[StageCodes]:[RouteID]],6,FALSE))), "O",  NOT(ISNA(VLOOKUP(PrivateSchedule[[#This Row],[re]],RTARoutes[[StageCodes]:[RouteID]],6,FALSE))), "R")</f>
        <v>O</v>
      </c>
      <c r="AF4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49" spans="15:33">
      <c r="O4149" s="171" t="s">
        <v>1890</v>
      </c>
      <c r="T4149" s="173" t="s">
        <v>3439</v>
      </c>
      <c r="U4149" t="str">
        <f t="shared" si="256"/>
        <v>MARGAO-DAVARLI</v>
      </c>
      <c r="V4149" s="163">
        <v>0.45833333333333331</v>
      </c>
      <c r="AA4149" s="165" t="str">
        <f t="shared" si="257"/>
        <v/>
      </c>
      <c r="AB4149" t="str">
        <f t="shared" si="258"/>
        <v>MRG</v>
      </c>
      <c r="AC4149" t="str">
        <f t="shared" si="259"/>
        <v>GA09U-0575</v>
      </c>
      <c r="AD4149" t="str">
        <f>_xlfn.IFNA(VLOOKUP(PrivateSchedule[[#This Row],[ow]],RTARoutes[[StageCodes]:[RouteID]],6,FALSE), VLOOKUP(PrivateSchedule[[#This Row],[re]],RTARoutes[[StageCodes]:[RouteID]],6,FALSE))</f>
        <v>PVT178</v>
      </c>
      <c r="AE4149" t="str" cm="1">
        <f t="array" ref="AE4149">_xlfn.IFS( NOT(ISNA(VLOOKUP(PrivateSchedule[[#This Row],[ow]],RTARoutes[[StageCodes]:[RouteID]],6,FALSE))), "O",  NOT(ISNA(VLOOKUP(PrivateSchedule[[#This Row],[re]],RTARoutes[[StageCodes]:[RouteID]],6,FALSE))), "R")</f>
        <v>R</v>
      </c>
      <c r="AF4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50" spans="15:33">
      <c r="O4150" s="171" t="s">
        <v>3439</v>
      </c>
      <c r="T4150" s="173" t="s">
        <v>1890</v>
      </c>
      <c r="U4150" t="str">
        <f t="shared" si="256"/>
        <v>DAVARLI-MARGAO</v>
      </c>
      <c r="V4150" s="163">
        <v>0.4826388888888889</v>
      </c>
      <c r="AA4150" s="165" t="str">
        <f t="shared" si="257"/>
        <v/>
      </c>
      <c r="AB4150" t="str">
        <f t="shared" si="258"/>
        <v>MRG</v>
      </c>
      <c r="AC4150" t="str">
        <f t="shared" si="259"/>
        <v>GA09U-0575</v>
      </c>
      <c r="AD4150" t="str">
        <f>_xlfn.IFNA(VLOOKUP(PrivateSchedule[[#This Row],[ow]],RTARoutes[[StageCodes]:[RouteID]],6,FALSE), VLOOKUP(PrivateSchedule[[#This Row],[re]],RTARoutes[[StageCodes]:[RouteID]],6,FALSE))</f>
        <v>PVT178</v>
      </c>
      <c r="AE4150" t="str" cm="1">
        <f t="array" ref="AE4150">_xlfn.IFS( NOT(ISNA(VLOOKUP(PrivateSchedule[[#This Row],[ow]],RTARoutes[[StageCodes]:[RouteID]],6,FALSE))), "O",  NOT(ISNA(VLOOKUP(PrivateSchedule[[#This Row],[re]],RTARoutes[[StageCodes]:[RouteID]],6,FALSE))), "R")</f>
        <v>O</v>
      </c>
      <c r="AF4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51" spans="15:33">
      <c r="O4151" s="171" t="s">
        <v>1890</v>
      </c>
      <c r="T4151" s="173" t="s">
        <v>3439</v>
      </c>
      <c r="U4151" t="str">
        <f t="shared" si="256"/>
        <v>MARGAO-DAVARLI</v>
      </c>
      <c r="V4151" s="163">
        <v>0.51388888888888884</v>
      </c>
      <c r="AA4151" s="165" t="str">
        <f t="shared" si="257"/>
        <v/>
      </c>
      <c r="AB4151" t="str">
        <f t="shared" si="258"/>
        <v>MRG</v>
      </c>
      <c r="AC4151" t="str">
        <f t="shared" si="259"/>
        <v>GA09U-0575</v>
      </c>
      <c r="AD4151" t="str">
        <f>_xlfn.IFNA(VLOOKUP(PrivateSchedule[[#This Row],[ow]],RTARoutes[[StageCodes]:[RouteID]],6,FALSE), VLOOKUP(PrivateSchedule[[#This Row],[re]],RTARoutes[[StageCodes]:[RouteID]],6,FALSE))</f>
        <v>PVT178</v>
      </c>
      <c r="AE4151" t="str" cm="1">
        <f t="array" ref="AE4151">_xlfn.IFS( NOT(ISNA(VLOOKUP(PrivateSchedule[[#This Row],[ow]],RTARoutes[[StageCodes]:[RouteID]],6,FALSE))), "O",  NOT(ISNA(VLOOKUP(PrivateSchedule[[#This Row],[re]],RTARoutes[[StageCodes]:[RouteID]],6,FALSE))), "R")</f>
        <v>R</v>
      </c>
      <c r="AF4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52" spans="15:33">
      <c r="O4152" s="171" t="s">
        <v>3439</v>
      </c>
      <c r="T4152" s="173" t="s">
        <v>1890</v>
      </c>
      <c r="U4152" t="str">
        <f t="shared" si="256"/>
        <v>DAVARLI-MARGAO</v>
      </c>
      <c r="V4152" s="163">
        <v>0.53819444444444442</v>
      </c>
      <c r="AA4152" s="165" t="str">
        <f t="shared" si="257"/>
        <v/>
      </c>
      <c r="AB4152" t="str">
        <f t="shared" si="258"/>
        <v>MRG</v>
      </c>
      <c r="AC4152" t="str">
        <f t="shared" si="259"/>
        <v>GA09U-0575</v>
      </c>
      <c r="AD4152" t="str">
        <f>_xlfn.IFNA(VLOOKUP(PrivateSchedule[[#This Row],[ow]],RTARoutes[[StageCodes]:[RouteID]],6,FALSE), VLOOKUP(PrivateSchedule[[#This Row],[re]],RTARoutes[[StageCodes]:[RouteID]],6,FALSE))</f>
        <v>PVT178</v>
      </c>
      <c r="AE4152" t="str" cm="1">
        <f t="array" ref="AE4152">_xlfn.IFS( NOT(ISNA(VLOOKUP(PrivateSchedule[[#This Row],[ow]],RTARoutes[[StageCodes]:[RouteID]],6,FALSE))), "O",  NOT(ISNA(VLOOKUP(PrivateSchedule[[#This Row],[re]],RTARoutes[[StageCodes]:[RouteID]],6,FALSE))), "R")</f>
        <v>O</v>
      </c>
      <c r="AF4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53" spans="15:33">
      <c r="O4153" s="171" t="s">
        <v>1890</v>
      </c>
      <c r="T4153" s="173" t="s">
        <v>3439</v>
      </c>
      <c r="U4153" t="str">
        <f t="shared" si="256"/>
        <v>MARGAO-DAVARLI</v>
      </c>
      <c r="V4153" s="163">
        <v>0.56944444444444442</v>
      </c>
      <c r="AA4153" s="165" t="str">
        <f t="shared" si="257"/>
        <v/>
      </c>
      <c r="AB4153" t="str">
        <f t="shared" si="258"/>
        <v>MRG</v>
      </c>
      <c r="AC4153" t="str">
        <f t="shared" si="259"/>
        <v>GA09U-0575</v>
      </c>
      <c r="AD4153" t="str">
        <f>_xlfn.IFNA(VLOOKUP(PrivateSchedule[[#This Row],[ow]],RTARoutes[[StageCodes]:[RouteID]],6,FALSE), VLOOKUP(PrivateSchedule[[#This Row],[re]],RTARoutes[[StageCodes]:[RouteID]],6,FALSE))</f>
        <v>PVT178</v>
      </c>
      <c r="AE4153" t="str" cm="1">
        <f t="array" ref="AE4153">_xlfn.IFS( NOT(ISNA(VLOOKUP(PrivateSchedule[[#This Row],[ow]],RTARoutes[[StageCodes]:[RouteID]],6,FALSE))), "O",  NOT(ISNA(VLOOKUP(PrivateSchedule[[#This Row],[re]],RTARoutes[[StageCodes]:[RouteID]],6,FALSE))), "R")</f>
        <v>R</v>
      </c>
      <c r="AF4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54" spans="15:33">
      <c r="O4154" s="171" t="s">
        <v>3439</v>
      </c>
      <c r="T4154" s="173" t="s">
        <v>1890</v>
      </c>
      <c r="U4154" t="str">
        <f t="shared" si="256"/>
        <v>DAVARLI-MARGAO</v>
      </c>
      <c r="V4154" s="163">
        <v>0.59375</v>
      </c>
      <c r="AA4154" s="165" t="str">
        <f t="shared" si="257"/>
        <v/>
      </c>
      <c r="AB4154" t="str">
        <f t="shared" si="258"/>
        <v>MRG</v>
      </c>
      <c r="AC4154" t="str">
        <f t="shared" si="259"/>
        <v>GA09U-0575</v>
      </c>
      <c r="AD4154" t="str">
        <f>_xlfn.IFNA(VLOOKUP(PrivateSchedule[[#This Row],[ow]],RTARoutes[[StageCodes]:[RouteID]],6,FALSE), VLOOKUP(PrivateSchedule[[#This Row],[re]],RTARoutes[[StageCodes]:[RouteID]],6,FALSE))</f>
        <v>PVT178</v>
      </c>
      <c r="AE4154" t="str" cm="1">
        <f t="array" ref="AE4154">_xlfn.IFS( NOT(ISNA(VLOOKUP(PrivateSchedule[[#This Row],[ow]],RTARoutes[[StageCodes]:[RouteID]],6,FALSE))), "O",  NOT(ISNA(VLOOKUP(PrivateSchedule[[#This Row],[re]],RTARoutes[[StageCodes]:[RouteID]],6,FALSE))), "R")</f>
        <v>O</v>
      </c>
      <c r="AF4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55" spans="15:33">
      <c r="O4155" s="171" t="s">
        <v>1890</v>
      </c>
      <c r="T4155" s="173" t="s">
        <v>3439</v>
      </c>
      <c r="U4155" t="str">
        <f t="shared" si="256"/>
        <v>MARGAO-DAVARLI</v>
      </c>
      <c r="V4155" s="163">
        <v>0.625</v>
      </c>
      <c r="AA4155" s="165" t="str">
        <f t="shared" si="257"/>
        <v/>
      </c>
      <c r="AB4155" t="str">
        <f t="shared" si="258"/>
        <v>MRG</v>
      </c>
      <c r="AC4155" t="str">
        <f t="shared" si="259"/>
        <v>GA09U-0575</v>
      </c>
      <c r="AD4155" t="str">
        <f>_xlfn.IFNA(VLOOKUP(PrivateSchedule[[#This Row],[ow]],RTARoutes[[StageCodes]:[RouteID]],6,FALSE), VLOOKUP(PrivateSchedule[[#This Row],[re]],RTARoutes[[StageCodes]:[RouteID]],6,FALSE))</f>
        <v>PVT178</v>
      </c>
      <c r="AE4155" t="str" cm="1">
        <f t="array" ref="AE4155">_xlfn.IFS( NOT(ISNA(VLOOKUP(PrivateSchedule[[#This Row],[ow]],RTARoutes[[StageCodes]:[RouteID]],6,FALSE))), "O",  NOT(ISNA(VLOOKUP(PrivateSchedule[[#This Row],[re]],RTARoutes[[StageCodes]:[RouteID]],6,FALSE))), "R")</f>
        <v>R</v>
      </c>
      <c r="AF4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56" spans="15:33">
      <c r="O4156" s="171" t="s">
        <v>3439</v>
      </c>
      <c r="T4156" s="173" t="s">
        <v>1890</v>
      </c>
      <c r="U4156" t="str">
        <f t="shared" si="256"/>
        <v>DAVARLI-MARGAO</v>
      </c>
      <c r="V4156" s="163">
        <v>0.64930555555555558</v>
      </c>
      <c r="AA4156" s="165" t="str">
        <f t="shared" si="257"/>
        <v/>
      </c>
      <c r="AB4156" t="str">
        <f t="shared" si="258"/>
        <v>MRG</v>
      </c>
      <c r="AC4156" t="str">
        <f t="shared" si="259"/>
        <v>GA09U-0575</v>
      </c>
      <c r="AD4156" t="str">
        <f>_xlfn.IFNA(VLOOKUP(PrivateSchedule[[#This Row],[ow]],RTARoutes[[StageCodes]:[RouteID]],6,FALSE), VLOOKUP(PrivateSchedule[[#This Row],[re]],RTARoutes[[StageCodes]:[RouteID]],6,FALSE))</f>
        <v>PVT178</v>
      </c>
      <c r="AE4156" t="str" cm="1">
        <f t="array" ref="AE4156">_xlfn.IFS( NOT(ISNA(VLOOKUP(PrivateSchedule[[#This Row],[ow]],RTARoutes[[StageCodes]:[RouteID]],6,FALSE))), "O",  NOT(ISNA(VLOOKUP(PrivateSchedule[[#This Row],[re]],RTARoutes[[StageCodes]:[RouteID]],6,FALSE))), "R")</f>
        <v>O</v>
      </c>
      <c r="AF4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57" spans="15:33">
      <c r="O4157" s="171" t="s">
        <v>1890</v>
      </c>
      <c r="T4157" s="173" t="s">
        <v>3439</v>
      </c>
      <c r="U4157" t="str">
        <f t="shared" si="256"/>
        <v>MARGAO-DAVARLI</v>
      </c>
      <c r="V4157" s="163">
        <v>0.68055555555555558</v>
      </c>
      <c r="AA4157" s="165" t="str">
        <f t="shared" si="257"/>
        <v/>
      </c>
      <c r="AB4157" t="str">
        <f t="shared" si="258"/>
        <v>MRG</v>
      </c>
      <c r="AC4157" t="str">
        <f t="shared" si="259"/>
        <v>GA09U-0575</v>
      </c>
      <c r="AD4157" t="str">
        <f>_xlfn.IFNA(VLOOKUP(PrivateSchedule[[#This Row],[ow]],RTARoutes[[StageCodes]:[RouteID]],6,FALSE), VLOOKUP(PrivateSchedule[[#This Row],[re]],RTARoutes[[StageCodes]:[RouteID]],6,FALSE))</f>
        <v>PVT178</v>
      </c>
      <c r="AE4157" t="str" cm="1">
        <f t="array" ref="AE4157">_xlfn.IFS( NOT(ISNA(VLOOKUP(PrivateSchedule[[#This Row],[ow]],RTARoutes[[StageCodes]:[RouteID]],6,FALSE))), "O",  NOT(ISNA(VLOOKUP(PrivateSchedule[[#This Row],[re]],RTARoutes[[StageCodes]:[RouteID]],6,FALSE))), "R")</f>
        <v>R</v>
      </c>
      <c r="AF4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58" spans="15:33">
      <c r="O4158" s="171" t="s">
        <v>3439</v>
      </c>
      <c r="T4158" s="173" t="s">
        <v>1890</v>
      </c>
      <c r="U4158" t="str">
        <f t="shared" si="256"/>
        <v>DAVARLI-MARGAO</v>
      </c>
      <c r="V4158" s="163">
        <v>0.70486111111111116</v>
      </c>
      <c r="AA4158" s="165" t="str">
        <f t="shared" si="257"/>
        <v/>
      </c>
      <c r="AB4158" t="str">
        <f t="shared" si="258"/>
        <v>MRG</v>
      </c>
      <c r="AC4158" t="str">
        <f t="shared" si="259"/>
        <v>GA09U-0575</v>
      </c>
      <c r="AD4158" t="str">
        <f>_xlfn.IFNA(VLOOKUP(PrivateSchedule[[#This Row],[ow]],RTARoutes[[StageCodes]:[RouteID]],6,FALSE), VLOOKUP(PrivateSchedule[[#This Row],[re]],RTARoutes[[StageCodes]:[RouteID]],6,FALSE))</f>
        <v>PVT178</v>
      </c>
      <c r="AE4158" t="str" cm="1">
        <f t="array" ref="AE4158">_xlfn.IFS( NOT(ISNA(VLOOKUP(PrivateSchedule[[#This Row],[ow]],RTARoutes[[StageCodes]:[RouteID]],6,FALSE))), "O",  NOT(ISNA(VLOOKUP(PrivateSchedule[[#This Row],[re]],RTARoutes[[StageCodes]:[RouteID]],6,FALSE))), "R")</f>
        <v>O</v>
      </c>
      <c r="AF4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59" spans="15:33">
      <c r="O4159" s="171" t="s">
        <v>1890</v>
      </c>
      <c r="T4159" s="173" t="s">
        <v>3439</v>
      </c>
      <c r="U4159" t="str">
        <f t="shared" si="256"/>
        <v>MARGAO-DAVARLI</v>
      </c>
      <c r="V4159" s="163">
        <v>0.73611111111111116</v>
      </c>
      <c r="AA4159" s="165" t="str">
        <f t="shared" si="257"/>
        <v/>
      </c>
      <c r="AB4159" t="str">
        <f t="shared" si="258"/>
        <v>MRG</v>
      </c>
      <c r="AC4159" t="str">
        <f t="shared" si="259"/>
        <v>GA09U-0575</v>
      </c>
      <c r="AD4159" t="str">
        <f>_xlfn.IFNA(VLOOKUP(PrivateSchedule[[#This Row],[ow]],RTARoutes[[StageCodes]:[RouteID]],6,FALSE), VLOOKUP(PrivateSchedule[[#This Row],[re]],RTARoutes[[StageCodes]:[RouteID]],6,FALSE))</f>
        <v>PVT178</v>
      </c>
      <c r="AE4159" t="str" cm="1">
        <f t="array" ref="AE4159">_xlfn.IFS( NOT(ISNA(VLOOKUP(PrivateSchedule[[#This Row],[ow]],RTARoutes[[StageCodes]:[RouteID]],6,FALSE))), "O",  NOT(ISNA(VLOOKUP(PrivateSchedule[[#This Row],[re]],RTARoutes[[StageCodes]:[RouteID]],6,FALSE))), "R")</f>
        <v>R</v>
      </c>
      <c r="AF4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60" spans="15:33">
      <c r="O4160" s="171" t="s">
        <v>3439</v>
      </c>
      <c r="T4160" s="173" t="s">
        <v>1890</v>
      </c>
      <c r="U4160" t="str">
        <f t="shared" si="256"/>
        <v>DAVARLI-MARGAO</v>
      </c>
      <c r="V4160" s="163">
        <v>0.76041666666666663</v>
      </c>
      <c r="AA4160" s="165" t="str">
        <f t="shared" si="257"/>
        <v/>
      </c>
      <c r="AB4160" t="str">
        <f t="shared" si="258"/>
        <v>MRG</v>
      </c>
      <c r="AC4160" t="str">
        <f t="shared" si="259"/>
        <v>GA09U-0575</v>
      </c>
      <c r="AD4160" t="str">
        <f>_xlfn.IFNA(VLOOKUP(PrivateSchedule[[#This Row],[ow]],RTARoutes[[StageCodes]:[RouteID]],6,FALSE), VLOOKUP(PrivateSchedule[[#This Row],[re]],RTARoutes[[StageCodes]:[RouteID]],6,FALSE))</f>
        <v>PVT178</v>
      </c>
      <c r="AE4160" t="str" cm="1">
        <f t="array" ref="AE4160">_xlfn.IFS( NOT(ISNA(VLOOKUP(PrivateSchedule[[#This Row],[ow]],RTARoutes[[StageCodes]:[RouteID]],6,FALSE))), "O",  NOT(ISNA(VLOOKUP(PrivateSchedule[[#This Row],[re]],RTARoutes[[StageCodes]:[RouteID]],6,FALSE))), "R")</f>
        <v>O</v>
      </c>
      <c r="AF4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61" spans="3:33">
      <c r="O4161" s="171" t="s">
        <v>1890</v>
      </c>
      <c r="T4161" s="173" t="s">
        <v>3439</v>
      </c>
      <c r="U4161" t="str">
        <f t="shared" si="256"/>
        <v>MARGAO-DAVARLI</v>
      </c>
      <c r="V4161" s="163">
        <v>0.79166666666666663</v>
      </c>
      <c r="AA4161" s="165" t="str">
        <f t="shared" si="257"/>
        <v/>
      </c>
      <c r="AB4161" t="str">
        <f t="shared" si="258"/>
        <v>MRG</v>
      </c>
      <c r="AC4161" t="str">
        <f t="shared" si="259"/>
        <v>GA09U-0575</v>
      </c>
      <c r="AD4161" t="str">
        <f>_xlfn.IFNA(VLOOKUP(PrivateSchedule[[#This Row],[ow]],RTARoutes[[StageCodes]:[RouteID]],6,FALSE), VLOOKUP(PrivateSchedule[[#This Row],[re]],RTARoutes[[StageCodes]:[RouteID]],6,FALSE))</f>
        <v>PVT178</v>
      </c>
      <c r="AE4161" t="str" cm="1">
        <f t="array" ref="AE4161">_xlfn.IFS( NOT(ISNA(VLOOKUP(PrivateSchedule[[#This Row],[ow]],RTARoutes[[StageCodes]:[RouteID]],6,FALSE))), "O",  NOT(ISNA(VLOOKUP(PrivateSchedule[[#This Row],[re]],RTARoutes[[StageCodes]:[RouteID]],6,FALSE))), "R")</f>
        <v>R</v>
      </c>
      <c r="AF4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62" spans="3:33">
      <c r="O4162" s="171" t="s">
        <v>3439</v>
      </c>
      <c r="T4162" s="173" t="s">
        <v>1890</v>
      </c>
      <c r="U4162" t="str">
        <f t="shared" si="256"/>
        <v>DAVARLI-MARGAO</v>
      </c>
      <c r="V4162" s="163">
        <v>0.81597222222222221</v>
      </c>
      <c r="AA4162" s="165" t="str">
        <f t="shared" si="257"/>
        <v/>
      </c>
      <c r="AB4162" t="str">
        <f t="shared" si="258"/>
        <v>MRG</v>
      </c>
      <c r="AC4162" t="str">
        <f t="shared" si="259"/>
        <v>GA09U-0575</v>
      </c>
      <c r="AD4162" t="str">
        <f>_xlfn.IFNA(VLOOKUP(PrivateSchedule[[#This Row],[ow]],RTARoutes[[StageCodes]:[RouteID]],6,FALSE), VLOOKUP(PrivateSchedule[[#This Row],[re]],RTARoutes[[StageCodes]:[RouteID]],6,FALSE))</f>
        <v>PVT178</v>
      </c>
      <c r="AE4162" t="str" cm="1">
        <f t="array" ref="AE4162">_xlfn.IFS( NOT(ISNA(VLOOKUP(PrivateSchedule[[#This Row],[ow]],RTARoutes[[StageCodes]:[RouteID]],6,FALSE))), "O",  NOT(ISNA(VLOOKUP(PrivateSchedule[[#This Row],[re]],RTARoutes[[StageCodes]:[RouteID]],6,FALSE))), "R")</f>
        <v>O</v>
      </c>
      <c r="AF4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63" spans="3:33">
      <c r="O4163" s="171" t="s">
        <v>1890</v>
      </c>
      <c r="T4163" s="173" t="s">
        <v>3439</v>
      </c>
      <c r="U4163" t="str">
        <f t="shared" ref="U4163:U4226" si="260">_xlfn.IFNA(VLOOKUP($O4163,Code2Loc,2,FALSE)
&amp; IF( OR( ISNA($P4163), LEN($P4163)=0), "",  "-" &amp; VLOOKUP($P4163,Code2Loc,2,FALSE))
&amp; IF( OR( ISNA($Q4163), LEN($Q4163)=0), "",  "-" &amp; VLOOKUP($Q4163,Code2Loc,2,FALSE))
&amp; IF( OR( ISNA($R4163), LEN($R4163)=0), "",  "-" &amp; VLOOKUP($R4163,Code2Loc,2,FALSE))
&amp; IF( OR( ISNA($S4163), LEN($S4163)=0), "",  "-" &amp; VLOOKUP($S4163,Code2Loc,2,FALSE))
&amp; IF( OR( ISNA($T4163), LEN($T4163)=0), "",  "-" &amp; VLOOKUP($T4163,Code2Loc,2,FALSE)),"")</f>
        <v>MARGAO-DAVARLI</v>
      </c>
      <c r="V4163" s="163">
        <v>0.84722222222222221</v>
      </c>
      <c r="AA4163" s="165" t="str">
        <f t="shared" ref="AA4163:AA4226" si="261">IF(ISBLANK($V4163), "", _xlfn.IFNA($V4163 + _xlfn.IFNA( VLOOKUP($O4163 &amp; IF(ISBLANK($P4163),"", "-" &amp; $P4163) &amp; IF(ISBLANK($Q4163),"", "-" &amp; $Q4163) &amp; IF(ISBLANK($R4163),"", "-" &amp; $R4163) &amp; IF(ISBLANK($S4163),"", "-" &amp; $S4163) &amp; IF(ISBLANK($T4163),"", "-" &amp; $T4163),TravelTime,8,FALSE), VLOOKUP($T4163 &amp; IF(ISBLANK($S4163),"", "-" &amp; $S4163) &amp; IF(ISBLANK($R4163),"", "-" &amp; $R4163) &amp; IF(ISBLANK($Q4163),"", "-" &amp; $Q4163) &amp; IF(ISBLANK($P4163),"", "-" &amp; $P4163) &amp; IF(ISBLANK($O4163),"", "-" &amp; $O4163),TravelTime,8,FALSE)) / 1440, ""))</f>
        <v/>
      </c>
      <c r="AB4163" t="str">
        <f t="shared" ref="AB4163:AB4226" si="262">IF(AND(LEN($A4163)&lt;&gt;0,LEN($A4163)&lt;&gt;0),$A4163,$AB4162)</f>
        <v>MRG</v>
      </c>
      <c r="AC4163" t="str">
        <f t="shared" ref="AC4163:AC4226" si="263">IF(AND(LEN($J4163)&lt;&gt;0,LEN($B4163)&lt;&gt;0),$J4163,$AC4162)</f>
        <v>GA09U-0575</v>
      </c>
      <c r="AD4163" t="str">
        <f>_xlfn.IFNA(VLOOKUP(PrivateSchedule[[#This Row],[ow]],RTARoutes[[StageCodes]:[RouteID]],6,FALSE), VLOOKUP(PrivateSchedule[[#This Row],[re]],RTARoutes[[StageCodes]:[RouteID]],6,FALSE))</f>
        <v>PVT178</v>
      </c>
      <c r="AE4163" t="str" cm="1">
        <f t="array" ref="AE4163">_xlfn.IFS( NOT(ISNA(VLOOKUP(PrivateSchedule[[#This Row],[ow]],RTARoutes[[StageCodes]:[RouteID]],6,FALSE))), "O",  NOT(ISNA(VLOOKUP(PrivateSchedule[[#This Row],[re]],RTARoutes[[StageCodes]:[RouteID]],6,FALSE))), "R")</f>
        <v>R</v>
      </c>
      <c r="AF4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64" spans="3:33">
      <c r="C4164" s="172" t="s">
        <v>4779</v>
      </c>
      <c r="J4164" s="171" t="s">
        <v>4796</v>
      </c>
      <c r="O4164" s="171" t="s">
        <v>3439</v>
      </c>
      <c r="T4164" s="173" t="s">
        <v>1890</v>
      </c>
      <c r="U4164" t="str">
        <f t="shared" si="260"/>
        <v>DAVARLI-MARGAO</v>
      </c>
      <c r="V4164" s="163">
        <v>0.31944444444444442</v>
      </c>
      <c r="AA4164" s="165" t="str">
        <f t="shared" si="261"/>
        <v/>
      </c>
      <c r="AB4164" t="str">
        <f t="shared" si="262"/>
        <v>MRG</v>
      </c>
      <c r="AC4164" t="str">
        <f t="shared" si="263"/>
        <v>GA09U-0575</v>
      </c>
      <c r="AD4164" t="str">
        <f>_xlfn.IFNA(VLOOKUP(PrivateSchedule[[#This Row],[ow]],RTARoutes[[StageCodes]:[RouteID]],6,FALSE), VLOOKUP(PrivateSchedule[[#This Row],[re]],RTARoutes[[StageCodes]:[RouteID]],6,FALSE))</f>
        <v>PVT178</v>
      </c>
      <c r="AE4164" t="str" cm="1">
        <f t="array" ref="AE4164">_xlfn.IFS( NOT(ISNA(VLOOKUP(PrivateSchedule[[#This Row],[ow]],RTARoutes[[StageCodes]:[RouteID]],6,FALSE))), "O",  NOT(ISNA(VLOOKUP(PrivateSchedule[[#This Row],[re]],RTARoutes[[StageCodes]:[RouteID]],6,FALSE))), "R")</f>
        <v>O</v>
      </c>
      <c r="AF4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65" spans="3:33">
      <c r="O4165" s="171" t="s">
        <v>1890</v>
      </c>
      <c r="T4165" s="173" t="s">
        <v>3439</v>
      </c>
      <c r="U4165" t="str">
        <f t="shared" si="260"/>
        <v>MARGAO-DAVARLI</v>
      </c>
      <c r="V4165" s="163">
        <v>0.35069444444444442</v>
      </c>
      <c r="AA4165" s="165" t="str">
        <f t="shared" si="261"/>
        <v/>
      </c>
      <c r="AB4165" t="str">
        <f t="shared" si="262"/>
        <v>MRG</v>
      </c>
      <c r="AC4165" t="str">
        <f t="shared" si="263"/>
        <v>GA09U-0575</v>
      </c>
      <c r="AD4165" t="str">
        <f>_xlfn.IFNA(VLOOKUP(PrivateSchedule[[#This Row],[ow]],RTARoutes[[StageCodes]:[RouteID]],6,FALSE), VLOOKUP(PrivateSchedule[[#This Row],[re]],RTARoutes[[StageCodes]:[RouteID]],6,FALSE))</f>
        <v>PVT178</v>
      </c>
      <c r="AE4165" t="str" cm="1">
        <f t="array" ref="AE4165">_xlfn.IFS( NOT(ISNA(VLOOKUP(PrivateSchedule[[#This Row],[ow]],RTARoutes[[StageCodes]:[RouteID]],6,FALSE))), "O",  NOT(ISNA(VLOOKUP(PrivateSchedule[[#This Row],[re]],RTARoutes[[StageCodes]:[RouteID]],6,FALSE))), "R")</f>
        <v>R</v>
      </c>
      <c r="AF4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66" spans="3:33">
      <c r="O4166" s="171" t="s">
        <v>3439</v>
      </c>
      <c r="T4166" s="173" t="s">
        <v>1890</v>
      </c>
      <c r="U4166" t="str">
        <f t="shared" si="260"/>
        <v>DAVARLI-MARGAO</v>
      </c>
      <c r="V4166" s="163">
        <v>0.375</v>
      </c>
      <c r="AA4166" s="165" t="str">
        <f t="shared" si="261"/>
        <v/>
      </c>
      <c r="AB4166" t="str">
        <f t="shared" si="262"/>
        <v>MRG</v>
      </c>
      <c r="AC4166" t="str">
        <f t="shared" si="263"/>
        <v>GA09U-0575</v>
      </c>
      <c r="AD4166" t="str">
        <f>_xlfn.IFNA(VLOOKUP(PrivateSchedule[[#This Row],[ow]],RTARoutes[[StageCodes]:[RouteID]],6,FALSE), VLOOKUP(PrivateSchedule[[#This Row],[re]],RTARoutes[[StageCodes]:[RouteID]],6,FALSE))</f>
        <v>PVT178</v>
      </c>
      <c r="AE4166" t="str" cm="1">
        <f t="array" ref="AE4166">_xlfn.IFS( NOT(ISNA(VLOOKUP(PrivateSchedule[[#This Row],[ow]],RTARoutes[[StageCodes]:[RouteID]],6,FALSE))), "O",  NOT(ISNA(VLOOKUP(PrivateSchedule[[#This Row],[re]],RTARoutes[[StageCodes]:[RouteID]],6,FALSE))), "R")</f>
        <v>O</v>
      </c>
      <c r="AF4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67" spans="3:33">
      <c r="O4167" s="171" t="s">
        <v>1890</v>
      </c>
      <c r="T4167" s="173" t="s">
        <v>3439</v>
      </c>
      <c r="U4167" t="str">
        <f t="shared" si="260"/>
        <v>MARGAO-DAVARLI</v>
      </c>
      <c r="V4167" s="163">
        <v>0.40625</v>
      </c>
      <c r="AA4167" s="165" t="str">
        <f t="shared" si="261"/>
        <v/>
      </c>
      <c r="AB4167" t="str">
        <f t="shared" si="262"/>
        <v>MRG</v>
      </c>
      <c r="AC4167" t="str">
        <f t="shared" si="263"/>
        <v>GA09U-0575</v>
      </c>
      <c r="AD4167" t="str">
        <f>_xlfn.IFNA(VLOOKUP(PrivateSchedule[[#This Row],[ow]],RTARoutes[[StageCodes]:[RouteID]],6,FALSE), VLOOKUP(PrivateSchedule[[#This Row],[re]],RTARoutes[[StageCodes]:[RouteID]],6,FALSE))</f>
        <v>PVT178</v>
      </c>
      <c r="AE4167" t="str" cm="1">
        <f t="array" ref="AE4167">_xlfn.IFS( NOT(ISNA(VLOOKUP(PrivateSchedule[[#This Row],[ow]],RTARoutes[[StageCodes]:[RouteID]],6,FALSE))), "O",  NOT(ISNA(VLOOKUP(PrivateSchedule[[#This Row],[re]],RTARoutes[[StageCodes]:[RouteID]],6,FALSE))), "R")</f>
        <v>R</v>
      </c>
      <c r="AF4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68" spans="3:33">
      <c r="O4168" s="171" t="s">
        <v>3439</v>
      </c>
      <c r="T4168" s="173" t="s">
        <v>1890</v>
      </c>
      <c r="U4168" t="str">
        <f t="shared" si="260"/>
        <v>DAVARLI-MARGAO</v>
      </c>
      <c r="V4168" s="163">
        <v>0.43055555555555558</v>
      </c>
      <c r="AA4168" s="165" t="str">
        <f t="shared" si="261"/>
        <v/>
      </c>
      <c r="AB4168" t="str">
        <f t="shared" si="262"/>
        <v>MRG</v>
      </c>
      <c r="AC4168" t="str">
        <f t="shared" si="263"/>
        <v>GA09U-0575</v>
      </c>
      <c r="AD4168" t="str">
        <f>_xlfn.IFNA(VLOOKUP(PrivateSchedule[[#This Row],[ow]],RTARoutes[[StageCodes]:[RouteID]],6,FALSE), VLOOKUP(PrivateSchedule[[#This Row],[re]],RTARoutes[[StageCodes]:[RouteID]],6,FALSE))</f>
        <v>PVT178</v>
      </c>
      <c r="AE4168" t="str" cm="1">
        <f t="array" ref="AE4168">_xlfn.IFS( NOT(ISNA(VLOOKUP(PrivateSchedule[[#This Row],[ow]],RTARoutes[[StageCodes]:[RouteID]],6,FALSE))), "O",  NOT(ISNA(VLOOKUP(PrivateSchedule[[#This Row],[re]],RTARoutes[[StageCodes]:[RouteID]],6,FALSE))), "R")</f>
        <v>O</v>
      </c>
      <c r="AF4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69" spans="3:33">
      <c r="O4169" s="171" t="s">
        <v>1890</v>
      </c>
      <c r="T4169" s="173" t="s">
        <v>3439</v>
      </c>
      <c r="U4169" t="str">
        <f t="shared" si="260"/>
        <v>MARGAO-DAVARLI</v>
      </c>
      <c r="V4169" s="163">
        <v>0.46180555555555558</v>
      </c>
      <c r="AA4169" s="165" t="str">
        <f t="shared" si="261"/>
        <v/>
      </c>
      <c r="AB4169" t="str">
        <f t="shared" si="262"/>
        <v>MRG</v>
      </c>
      <c r="AC4169" t="str">
        <f t="shared" si="263"/>
        <v>GA09U-0575</v>
      </c>
      <c r="AD4169" t="str">
        <f>_xlfn.IFNA(VLOOKUP(PrivateSchedule[[#This Row],[ow]],RTARoutes[[StageCodes]:[RouteID]],6,FALSE), VLOOKUP(PrivateSchedule[[#This Row],[re]],RTARoutes[[StageCodes]:[RouteID]],6,FALSE))</f>
        <v>PVT178</v>
      </c>
      <c r="AE4169" t="str" cm="1">
        <f t="array" ref="AE4169">_xlfn.IFS( NOT(ISNA(VLOOKUP(PrivateSchedule[[#This Row],[ow]],RTARoutes[[StageCodes]:[RouteID]],6,FALSE))), "O",  NOT(ISNA(VLOOKUP(PrivateSchedule[[#This Row],[re]],RTARoutes[[StageCodes]:[RouteID]],6,FALSE))), "R")</f>
        <v>R</v>
      </c>
      <c r="AF4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70" spans="3:33">
      <c r="O4170" s="171" t="s">
        <v>3439</v>
      </c>
      <c r="T4170" s="173" t="s">
        <v>1890</v>
      </c>
      <c r="U4170" t="str">
        <f t="shared" si="260"/>
        <v>DAVARLI-MARGAO</v>
      </c>
      <c r="V4170" s="163">
        <v>0.4861111111111111</v>
      </c>
      <c r="AA4170" s="165" t="str">
        <f t="shared" si="261"/>
        <v/>
      </c>
      <c r="AB4170" t="str">
        <f t="shared" si="262"/>
        <v>MRG</v>
      </c>
      <c r="AC4170" t="str">
        <f t="shared" si="263"/>
        <v>GA09U-0575</v>
      </c>
      <c r="AD4170" t="str">
        <f>_xlfn.IFNA(VLOOKUP(PrivateSchedule[[#This Row],[ow]],RTARoutes[[StageCodes]:[RouteID]],6,FALSE), VLOOKUP(PrivateSchedule[[#This Row],[re]],RTARoutes[[StageCodes]:[RouteID]],6,FALSE))</f>
        <v>PVT178</v>
      </c>
      <c r="AE4170" t="str" cm="1">
        <f t="array" ref="AE4170">_xlfn.IFS( NOT(ISNA(VLOOKUP(PrivateSchedule[[#This Row],[ow]],RTARoutes[[StageCodes]:[RouteID]],6,FALSE))), "O",  NOT(ISNA(VLOOKUP(PrivateSchedule[[#This Row],[re]],RTARoutes[[StageCodes]:[RouteID]],6,FALSE))), "R")</f>
        <v>O</v>
      </c>
      <c r="AF4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71" spans="3:33">
      <c r="O4171" s="171" t="s">
        <v>1890</v>
      </c>
      <c r="T4171" s="173" t="s">
        <v>3439</v>
      </c>
      <c r="U4171" t="str">
        <f t="shared" si="260"/>
        <v>MARGAO-DAVARLI</v>
      </c>
      <c r="V4171" s="163">
        <v>0.51736111111111116</v>
      </c>
      <c r="AA4171" s="165" t="str">
        <f t="shared" si="261"/>
        <v/>
      </c>
      <c r="AB4171" t="str">
        <f t="shared" si="262"/>
        <v>MRG</v>
      </c>
      <c r="AC4171" t="str">
        <f t="shared" si="263"/>
        <v>GA09U-0575</v>
      </c>
      <c r="AD4171" t="str">
        <f>_xlfn.IFNA(VLOOKUP(PrivateSchedule[[#This Row],[ow]],RTARoutes[[StageCodes]:[RouteID]],6,FALSE), VLOOKUP(PrivateSchedule[[#This Row],[re]],RTARoutes[[StageCodes]:[RouteID]],6,FALSE))</f>
        <v>PVT178</v>
      </c>
      <c r="AE4171" t="str" cm="1">
        <f t="array" ref="AE4171">_xlfn.IFS( NOT(ISNA(VLOOKUP(PrivateSchedule[[#This Row],[ow]],RTARoutes[[StageCodes]:[RouteID]],6,FALSE))), "O",  NOT(ISNA(VLOOKUP(PrivateSchedule[[#This Row],[re]],RTARoutes[[StageCodes]:[RouteID]],6,FALSE))), "R")</f>
        <v>R</v>
      </c>
      <c r="AF4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72" spans="3:33">
      <c r="O4172" s="171" t="s">
        <v>3439</v>
      </c>
      <c r="T4172" s="173" t="s">
        <v>1890</v>
      </c>
      <c r="U4172" t="str">
        <f t="shared" si="260"/>
        <v>DAVARLI-MARGAO</v>
      </c>
      <c r="V4172" s="163">
        <v>0.54166666666666663</v>
      </c>
      <c r="AA4172" s="165" t="str">
        <f t="shared" si="261"/>
        <v/>
      </c>
      <c r="AB4172" t="str">
        <f t="shared" si="262"/>
        <v>MRG</v>
      </c>
      <c r="AC4172" t="str">
        <f t="shared" si="263"/>
        <v>GA09U-0575</v>
      </c>
      <c r="AD4172" t="str">
        <f>_xlfn.IFNA(VLOOKUP(PrivateSchedule[[#This Row],[ow]],RTARoutes[[StageCodes]:[RouteID]],6,FALSE), VLOOKUP(PrivateSchedule[[#This Row],[re]],RTARoutes[[StageCodes]:[RouteID]],6,FALSE))</f>
        <v>PVT178</v>
      </c>
      <c r="AE4172" t="str" cm="1">
        <f t="array" ref="AE4172">_xlfn.IFS( NOT(ISNA(VLOOKUP(PrivateSchedule[[#This Row],[ow]],RTARoutes[[StageCodes]:[RouteID]],6,FALSE))), "O",  NOT(ISNA(VLOOKUP(PrivateSchedule[[#This Row],[re]],RTARoutes[[StageCodes]:[RouteID]],6,FALSE))), "R")</f>
        <v>O</v>
      </c>
      <c r="AF4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73" spans="3:33">
      <c r="O4173" s="171" t="s">
        <v>1890</v>
      </c>
      <c r="T4173" s="173" t="s">
        <v>3439</v>
      </c>
      <c r="U4173" t="str">
        <f t="shared" si="260"/>
        <v>MARGAO-DAVARLI</v>
      </c>
      <c r="V4173" s="163">
        <v>0.57291666666666663</v>
      </c>
      <c r="AA4173" s="165" t="str">
        <f t="shared" si="261"/>
        <v/>
      </c>
      <c r="AB4173" t="str">
        <f t="shared" si="262"/>
        <v>MRG</v>
      </c>
      <c r="AC4173" t="str">
        <f t="shared" si="263"/>
        <v>GA09U-0575</v>
      </c>
      <c r="AD4173" t="str">
        <f>_xlfn.IFNA(VLOOKUP(PrivateSchedule[[#This Row],[ow]],RTARoutes[[StageCodes]:[RouteID]],6,FALSE), VLOOKUP(PrivateSchedule[[#This Row],[re]],RTARoutes[[StageCodes]:[RouteID]],6,FALSE))</f>
        <v>PVT178</v>
      </c>
      <c r="AE4173" t="str" cm="1">
        <f t="array" ref="AE4173">_xlfn.IFS( NOT(ISNA(VLOOKUP(PrivateSchedule[[#This Row],[ow]],RTARoutes[[StageCodes]:[RouteID]],6,FALSE))), "O",  NOT(ISNA(VLOOKUP(PrivateSchedule[[#This Row],[re]],RTARoutes[[StageCodes]:[RouteID]],6,FALSE))), "R")</f>
        <v>R</v>
      </c>
      <c r="AF4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74" spans="3:33">
      <c r="O4174" s="171" t="s">
        <v>3439</v>
      </c>
      <c r="T4174" s="173" t="s">
        <v>1890</v>
      </c>
      <c r="U4174" t="str">
        <f t="shared" si="260"/>
        <v>DAVARLI-MARGAO</v>
      </c>
      <c r="V4174" s="163">
        <v>0.59722222222222221</v>
      </c>
      <c r="AA4174" s="165" t="str">
        <f t="shared" si="261"/>
        <v/>
      </c>
      <c r="AB4174" t="str">
        <f t="shared" si="262"/>
        <v>MRG</v>
      </c>
      <c r="AC4174" t="str">
        <f t="shared" si="263"/>
        <v>GA09U-0575</v>
      </c>
      <c r="AD4174" t="str">
        <f>_xlfn.IFNA(VLOOKUP(PrivateSchedule[[#This Row],[ow]],RTARoutes[[StageCodes]:[RouteID]],6,FALSE), VLOOKUP(PrivateSchedule[[#This Row],[re]],RTARoutes[[StageCodes]:[RouteID]],6,FALSE))</f>
        <v>PVT178</v>
      </c>
      <c r="AE4174" t="str" cm="1">
        <f t="array" ref="AE4174">_xlfn.IFS( NOT(ISNA(VLOOKUP(PrivateSchedule[[#This Row],[ow]],RTARoutes[[StageCodes]:[RouteID]],6,FALSE))), "O",  NOT(ISNA(VLOOKUP(PrivateSchedule[[#This Row],[re]],RTARoutes[[StageCodes]:[RouteID]],6,FALSE))), "R")</f>
        <v>O</v>
      </c>
      <c r="AF4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75" spans="3:33">
      <c r="O4175" s="171" t="s">
        <v>1890</v>
      </c>
      <c r="T4175" s="173" t="s">
        <v>3439</v>
      </c>
      <c r="U4175" t="str">
        <f t="shared" si="260"/>
        <v>MARGAO-DAVARLI</v>
      </c>
      <c r="V4175" s="163">
        <v>0.62847222222222221</v>
      </c>
      <c r="AA4175" s="165" t="str">
        <f t="shared" si="261"/>
        <v/>
      </c>
      <c r="AB4175" t="str">
        <f t="shared" si="262"/>
        <v>MRG</v>
      </c>
      <c r="AC4175" t="str">
        <f t="shared" si="263"/>
        <v>GA09U-0575</v>
      </c>
      <c r="AD4175" t="str">
        <f>_xlfn.IFNA(VLOOKUP(PrivateSchedule[[#This Row],[ow]],RTARoutes[[StageCodes]:[RouteID]],6,FALSE), VLOOKUP(PrivateSchedule[[#This Row],[re]],RTARoutes[[StageCodes]:[RouteID]],6,FALSE))</f>
        <v>PVT178</v>
      </c>
      <c r="AE4175" t="str" cm="1">
        <f t="array" ref="AE4175">_xlfn.IFS( NOT(ISNA(VLOOKUP(PrivateSchedule[[#This Row],[ow]],RTARoutes[[StageCodes]:[RouteID]],6,FALSE))), "O",  NOT(ISNA(VLOOKUP(PrivateSchedule[[#This Row],[re]],RTARoutes[[StageCodes]:[RouteID]],6,FALSE))), "R")</f>
        <v>R</v>
      </c>
      <c r="AF4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76" spans="3:33">
      <c r="O4176" s="171" t="s">
        <v>3439</v>
      </c>
      <c r="T4176" s="173" t="s">
        <v>1890</v>
      </c>
      <c r="U4176" t="str">
        <f t="shared" si="260"/>
        <v>DAVARLI-MARGAO</v>
      </c>
      <c r="V4176" s="163">
        <v>0.65277777777777779</v>
      </c>
      <c r="AA4176" s="165" t="str">
        <f t="shared" si="261"/>
        <v/>
      </c>
      <c r="AB4176" t="str">
        <f t="shared" si="262"/>
        <v>MRG</v>
      </c>
      <c r="AC4176" t="str">
        <f t="shared" si="263"/>
        <v>GA09U-0575</v>
      </c>
      <c r="AD4176" t="str">
        <f>_xlfn.IFNA(VLOOKUP(PrivateSchedule[[#This Row],[ow]],RTARoutes[[StageCodes]:[RouteID]],6,FALSE), VLOOKUP(PrivateSchedule[[#This Row],[re]],RTARoutes[[StageCodes]:[RouteID]],6,FALSE))</f>
        <v>PVT178</v>
      </c>
      <c r="AE4176" t="str" cm="1">
        <f t="array" ref="AE4176">_xlfn.IFS( NOT(ISNA(VLOOKUP(PrivateSchedule[[#This Row],[ow]],RTARoutes[[StageCodes]:[RouteID]],6,FALSE))), "O",  NOT(ISNA(VLOOKUP(PrivateSchedule[[#This Row],[re]],RTARoutes[[StageCodes]:[RouteID]],6,FALSE))), "R")</f>
        <v>O</v>
      </c>
      <c r="AF4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77" spans="3:33">
      <c r="O4177" s="171" t="s">
        <v>1890</v>
      </c>
      <c r="T4177" s="173" t="s">
        <v>3439</v>
      </c>
      <c r="U4177" t="str">
        <f t="shared" si="260"/>
        <v>MARGAO-DAVARLI</v>
      </c>
      <c r="V4177" s="163">
        <v>0.68402777777777779</v>
      </c>
      <c r="AA4177" s="165" t="str">
        <f t="shared" si="261"/>
        <v/>
      </c>
      <c r="AB4177" t="str">
        <f t="shared" si="262"/>
        <v>MRG</v>
      </c>
      <c r="AC4177" t="str">
        <f t="shared" si="263"/>
        <v>GA09U-0575</v>
      </c>
      <c r="AD4177" t="str">
        <f>_xlfn.IFNA(VLOOKUP(PrivateSchedule[[#This Row],[ow]],RTARoutes[[StageCodes]:[RouteID]],6,FALSE), VLOOKUP(PrivateSchedule[[#This Row],[re]],RTARoutes[[StageCodes]:[RouteID]],6,FALSE))</f>
        <v>PVT178</v>
      </c>
      <c r="AE4177" t="str" cm="1">
        <f t="array" ref="AE4177">_xlfn.IFS( NOT(ISNA(VLOOKUP(PrivateSchedule[[#This Row],[ow]],RTARoutes[[StageCodes]:[RouteID]],6,FALSE))), "O",  NOT(ISNA(VLOOKUP(PrivateSchedule[[#This Row],[re]],RTARoutes[[StageCodes]:[RouteID]],6,FALSE))), "R")</f>
        <v>R</v>
      </c>
      <c r="AF4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78" spans="3:33">
      <c r="O4178" s="171" t="s">
        <v>3439</v>
      </c>
      <c r="T4178" s="173" t="s">
        <v>1890</v>
      </c>
      <c r="U4178" t="str">
        <f t="shared" si="260"/>
        <v>DAVARLI-MARGAO</v>
      </c>
      <c r="V4178" s="163">
        <v>0.70833333333333337</v>
      </c>
      <c r="AA4178" s="165" t="str">
        <f t="shared" si="261"/>
        <v/>
      </c>
      <c r="AB4178" t="str">
        <f t="shared" si="262"/>
        <v>MRG</v>
      </c>
      <c r="AC4178" t="str">
        <f t="shared" si="263"/>
        <v>GA09U-0575</v>
      </c>
      <c r="AD4178" t="str">
        <f>_xlfn.IFNA(VLOOKUP(PrivateSchedule[[#This Row],[ow]],RTARoutes[[StageCodes]:[RouteID]],6,FALSE), VLOOKUP(PrivateSchedule[[#This Row],[re]],RTARoutes[[StageCodes]:[RouteID]],6,FALSE))</f>
        <v>PVT178</v>
      </c>
      <c r="AE4178" t="str" cm="1">
        <f t="array" ref="AE4178">_xlfn.IFS( NOT(ISNA(VLOOKUP(PrivateSchedule[[#This Row],[ow]],RTARoutes[[StageCodes]:[RouteID]],6,FALSE))), "O",  NOT(ISNA(VLOOKUP(PrivateSchedule[[#This Row],[re]],RTARoutes[[StageCodes]:[RouteID]],6,FALSE))), "R")</f>
        <v>O</v>
      </c>
      <c r="AF4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79" spans="3:33">
      <c r="O4179" s="171" t="s">
        <v>1890</v>
      </c>
      <c r="T4179" s="173" t="s">
        <v>3439</v>
      </c>
      <c r="U4179" t="str">
        <f t="shared" si="260"/>
        <v>MARGAO-DAVARLI</v>
      </c>
      <c r="V4179" s="163">
        <v>0.73958333333333337</v>
      </c>
      <c r="AA4179" s="165" t="str">
        <f t="shared" si="261"/>
        <v/>
      </c>
      <c r="AB4179" t="str">
        <f t="shared" si="262"/>
        <v>MRG</v>
      </c>
      <c r="AC4179" t="str">
        <f t="shared" si="263"/>
        <v>GA09U-0575</v>
      </c>
      <c r="AD4179" t="str">
        <f>_xlfn.IFNA(VLOOKUP(PrivateSchedule[[#This Row],[ow]],RTARoutes[[StageCodes]:[RouteID]],6,FALSE), VLOOKUP(PrivateSchedule[[#This Row],[re]],RTARoutes[[StageCodes]:[RouteID]],6,FALSE))</f>
        <v>PVT178</v>
      </c>
      <c r="AE4179" t="str" cm="1">
        <f t="array" ref="AE4179">_xlfn.IFS( NOT(ISNA(VLOOKUP(PrivateSchedule[[#This Row],[ow]],RTARoutes[[StageCodes]:[RouteID]],6,FALSE))), "O",  NOT(ISNA(VLOOKUP(PrivateSchedule[[#This Row],[re]],RTARoutes[[StageCodes]:[RouteID]],6,FALSE))), "R")</f>
        <v>R</v>
      </c>
      <c r="AF4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80" spans="3:33">
      <c r="O4180" s="171" t="s">
        <v>3439</v>
      </c>
      <c r="T4180" s="173" t="s">
        <v>1890</v>
      </c>
      <c r="U4180" t="str">
        <f t="shared" si="260"/>
        <v>DAVARLI-MARGAO</v>
      </c>
      <c r="V4180" s="163">
        <v>0.76388888888888884</v>
      </c>
      <c r="AA4180" s="165" t="str">
        <f t="shared" si="261"/>
        <v/>
      </c>
      <c r="AB4180" t="str">
        <f t="shared" si="262"/>
        <v>MRG</v>
      </c>
      <c r="AC4180" t="str">
        <f t="shared" si="263"/>
        <v>GA09U-0575</v>
      </c>
      <c r="AD4180" t="str">
        <f>_xlfn.IFNA(VLOOKUP(PrivateSchedule[[#This Row],[ow]],RTARoutes[[StageCodes]:[RouteID]],6,FALSE), VLOOKUP(PrivateSchedule[[#This Row],[re]],RTARoutes[[StageCodes]:[RouteID]],6,FALSE))</f>
        <v>PVT178</v>
      </c>
      <c r="AE4180" t="str" cm="1">
        <f t="array" ref="AE4180">_xlfn.IFS( NOT(ISNA(VLOOKUP(PrivateSchedule[[#This Row],[ow]],RTARoutes[[StageCodes]:[RouteID]],6,FALSE))), "O",  NOT(ISNA(VLOOKUP(PrivateSchedule[[#This Row],[re]],RTARoutes[[StageCodes]:[RouteID]],6,FALSE))), "R")</f>
        <v>O</v>
      </c>
      <c r="AF4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81" spans="3:33">
      <c r="O4181" s="171" t="s">
        <v>1890</v>
      </c>
      <c r="T4181" s="173" t="s">
        <v>3439</v>
      </c>
      <c r="U4181" t="str">
        <f t="shared" si="260"/>
        <v>MARGAO-DAVARLI</v>
      </c>
      <c r="V4181" s="163">
        <v>0.79513888888888884</v>
      </c>
      <c r="AA4181" s="165" t="str">
        <f t="shared" si="261"/>
        <v/>
      </c>
      <c r="AB4181" t="str">
        <f t="shared" si="262"/>
        <v>MRG</v>
      </c>
      <c r="AC4181" t="str">
        <f t="shared" si="263"/>
        <v>GA09U-0575</v>
      </c>
      <c r="AD4181" t="str">
        <f>_xlfn.IFNA(VLOOKUP(PrivateSchedule[[#This Row],[ow]],RTARoutes[[StageCodes]:[RouteID]],6,FALSE), VLOOKUP(PrivateSchedule[[#This Row],[re]],RTARoutes[[StageCodes]:[RouteID]],6,FALSE))</f>
        <v>PVT178</v>
      </c>
      <c r="AE4181" t="str" cm="1">
        <f t="array" ref="AE4181">_xlfn.IFS( NOT(ISNA(VLOOKUP(PrivateSchedule[[#This Row],[ow]],RTARoutes[[StageCodes]:[RouteID]],6,FALSE))), "O",  NOT(ISNA(VLOOKUP(PrivateSchedule[[#This Row],[re]],RTARoutes[[StageCodes]:[RouteID]],6,FALSE))), "R")</f>
        <v>R</v>
      </c>
      <c r="AF4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82" spans="3:33">
      <c r="O4182" s="171" t="s">
        <v>3439</v>
      </c>
      <c r="T4182" s="173" t="s">
        <v>1890</v>
      </c>
      <c r="U4182" t="str">
        <f t="shared" si="260"/>
        <v>DAVARLI-MARGAO</v>
      </c>
      <c r="V4182" s="163">
        <v>0.81944444444444442</v>
      </c>
      <c r="AA4182" s="165" t="str">
        <f t="shared" si="261"/>
        <v/>
      </c>
      <c r="AB4182" t="str">
        <f t="shared" si="262"/>
        <v>MRG</v>
      </c>
      <c r="AC4182" t="str">
        <f t="shared" si="263"/>
        <v>GA09U-0575</v>
      </c>
      <c r="AD4182" t="str">
        <f>_xlfn.IFNA(VLOOKUP(PrivateSchedule[[#This Row],[ow]],RTARoutes[[StageCodes]:[RouteID]],6,FALSE), VLOOKUP(PrivateSchedule[[#This Row],[re]],RTARoutes[[StageCodes]:[RouteID]],6,FALSE))</f>
        <v>PVT178</v>
      </c>
      <c r="AE4182" t="str" cm="1">
        <f t="array" ref="AE4182">_xlfn.IFS( NOT(ISNA(VLOOKUP(PrivateSchedule[[#This Row],[ow]],RTARoutes[[StageCodes]:[RouteID]],6,FALSE))), "O",  NOT(ISNA(VLOOKUP(PrivateSchedule[[#This Row],[re]],RTARoutes[[StageCodes]:[RouteID]],6,FALSE))), "R")</f>
        <v>O</v>
      </c>
      <c r="AF4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83" spans="3:33">
      <c r="O4183" s="171" t="s">
        <v>1890</v>
      </c>
      <c r="T4183" s="173" t="s">
        <v>3439</v>
      </c>
      <c r="U4183" t="str">
        <f t="shared" si="260"/>
        <v>MARGAO-DAVARLI</v>
      </c>
      <c r="V4183" s="163">
        <v>0.85069444444444442</v>
      </c>
      <c r="AA4183" s="165" t="str">
        <f t="shared" si="261"/>
        <v/>
      </c>
      <c r="AB4183" t="str">
        <f t="shared" si="262"/>
        <v>MRG</v>
      </c>
      <c r="AC4183" t="str">
        <f t="shared" si="263"/>
        <v>GA09U-0575</v>
      </c>
      <c r="AD4183" t="str">
        <f>_xlfn.IFNA(VLOOKUP(PrivateSchedule[[#This Row],[ow]],RTARoutes[[StageCodes]:[RouteID]],6,FALSE), VLOOKUP(PrivateSchedule[[#This Row],[re]],RTARoutes[[StageCodes]:[RouteID]],6,FALSE))</f>
        <v>PVT178</v>
      </c>
      <c r="AE4183" t="str" cm="1">
        <f t="array" ref="AE4183">_xlfn.IFS( NOT(ISNA(VLOOKUP(PrivateSchedule[[#This Row],[ow]],RTARoutes[[StageCodes]:[RouteID]],6,FALSE))), "O",  NOT(ISNA(VLOOKUP(PrivateSchedule[[#This Row],[re]],RTARoutes[[StageCodes]:[RouteID]],6,FALSE))), "R")</f>
        <v>R</v>
      </c>
      <c r="AF4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84" spans="3:33">
      <c r="C4184" s="172" t="s">
        <v>4779</v>
      </c>
      <c r="J4184" s="171" t="s">
        <v>4797</v>
      </c>
      <c r="O4184" s="171" t="s">
        <v>3439</v>
      </c>
      <c r="T4184" s="173" t="s">
        <v>1890</v>
      </c>
      <c r="U4184" t="str">
        <f t="shared" si="260"/>
        <v>DAVARLI-MARGAO</v>
      </c>
      <c r="V4184" s="163">
        <v>0.32291666666666669</v>
      </c>
      <c r="AA4184" s="165" t="str">
        <f t="shared" si="261"/>
        <v/>
      </c>
      <c r="AB4184" t="str">
        <f t="shared" si="262"/>
        <v>MRG</v>
      </c>
      <c r="AC4184" t="str">
        <f t="shared" si="263"/>
        <v>GA09U-0575</v>
      </c>
      <c r="AD4184" t="str">
        <f>_xlfn.IFNA(VLOOKUP(PrivateSchedule[[#This Row],[ow]],RTARoutes[[StageCodes]:[RouteID]],6,FALSE), VLOOKUP(PrivateSchedule[[#This Row],[re]],RTARoutes[[StageCodes]:[RouteID]],6,FALSE))</f>
        <v>PVT178</v>
      </c>
      <c r="AE4184" t="str" cm="1">
        <f t="array" ref="AE4184">_xlfn.IFS( NOT(ISNA(VLOOKUP(PrivateSchedule[[#This Row],[ow]],RTARoutes[[StageCodes]:[RouteID]],6,FALSE))), "O",  NOT(ISNA(VLOOKUP(PrivateSchedule[[#This Row],[re]],RTARoutes[[StageCodes]:[RouteID]],6,FALSE))), "R")</f>
        <v>O</v>
      </c>
      <c r="AF4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85" spans="3:33">
      <c r="O4185" s="171" t="s">
        <v>1890</v>
      </c>
      <c r="T4185" s="173" t="s">
        <v>3439</v>
      </c>
      <c r="U4185" t="str">
        <f t="shared" si="260"/>
        <v>MARGAO-DAVARLI</v>
      </c>
      <c r="V4185" s="163">
        <v>0.35416666666666669</v>
      </c>
      <c r="AA4185" s="165" t="str">
        <f t="shared" si="261"/>
        <v/>
      </c>
      <c r="AB4185" t="str">
        <f t="shared" si="262"/>
        <v>MRG</v>
      </c>
      <c r="AC4185" t="str">
        <f t="shared" si="263"/>
        <v>GA09U-0575</v>
      </c>
      <c r="AD4185" t="str">
        <f>_xlfn.IFNA(VLOOKUP(PrivateSchedule[[#This Row],[ow]],RTARoutes[[StageCodes]:[RouteID]],6,FALSE), VLOOKUP(PrivateSchedule[[#This Row],[re]],RTARoutes[[StageCodes]:[RouteID]],6,FALSE))</f>
        <v>PVT178</v>
      </c>
      <c r="AE4185" t="str" cm="1">
        <f t="array" ref="AE4185">_xlfn.IFS( NOT(ISNA(VLOOKUP(PrivateSchedule[[#This Row],[ow]],RTARoutes[[StageCodes]:[RouteID]],6,FALSE))), "O",  NOT(ISNA(VLOOKUP(PrivateSchedule[[#This Row],[re]],RTARoutes[[StageCodes]:[RouteID]],6,FALSE))), "R")</f>
        <v>R</v>
      </c>
      <c r="AF4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86" spans="3:33">
      <c r="O4186" s="171" t="s">
        <v>3439</v>
      </c>
      <c r="T4186" s="173" t="s">
        <v>1890</v>
      </c>
      <c r="U4186" t="str">
        <f t="shared" si="260"/>
        <v>DAVARLI-MARGAO</v>
      </c>
      <c r="V4186" s="163">
        <v>0.37847222222222221</v>
      </c>
      <c r="AA4186" s="165" t="str">
        <f t="shared" si="261"/>
        <v/>
      </c>
      <c r="AB4186" t="str">
        <f t="shared" si="262"/>
        <v>MRG</v>
      </c>
      <c r="AC4186" t="str">
        <f t="shared" si="263"/>
        <v>GA09U-0575</v>
      </c>
      <c r="AD4186" t="str">
        <f>_xlfn.IFNA(VLOOKUP(PrivateSchedule[[#This Row],[ow]],RTARoutes[[StageCodes]:[RouteID]],6,FALSE), VLOOKUP(PrivateSchedule[[#This Row],[re]],RTARoutes[[StageCodes]:[RouteID]],6,FALSE))</f>
        <v>PVT178</v>
      </c>
      <c r="AE4186" t="str" cm="1">
        <f t="array" ref="AE4186">_xlfn.IFS( NOT(ISNA(VLOOKUP(PrivateSchedule[[#This Row],[ow]],RTARoutes[[StageCodes]:[RouteID]],6,FALSE))), "O",  NOT(ISNA(VLOOKUP(PrivateSchedule[[#This Row],[re]],RTARoutes[[StageCodes]:[RouteID]],6,FALSE))), "R")</f>
        <v>O</v>
      </c>
      <c r="AF4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87" spans="3:33">
      <c r="O4187" s="171" t="s">
        <v>1890</v>
      </c>
      <c r="T4187" s="173" t="s">
        <v>3439</v>
      </c>
      <c r="U4187" t="str">
        <f t="shared" si="260"/>
        <v>MARGAO-DAVARLI</v>
      </c>
      <c r="V4187" s="163">
        <v>0.40972222222222221</v>
      </c>
      <c r="AA4187" s="165" t="str">
        <f t="shared" si="261"/>
        <v/>
      </c>
      <c r="AB4187" t="str">
        <f t="shared" si="262"/>
        <v>MRG</v>
      </c>
      <c r="AC4187" t="str">
        <f t="shared" si="263"/>
        <v>GA09U-0575</v>
      </c>
      <c r="AD4187" t="str">
        <f>_xlfn.IFNA(VLOOKUP(PrivateSchedule[[#This Row],[ow]],RTARoutes[[StageCodes]:[RouteID]],6,FALSE), VLOOKUP(PrivateSchedule[[#This Row],[re]],RTARoutes[[StageCodes]:[RouteID]],6,FALSE))</f>
        <v>PVT178</v>
      </c>
      <c r="AE4187" t="str" cm="1">
        <f t="array" ref="AE4187">_xlfn.IFS( NOT(ISNA(VLOOKUP(PrivateSchedule[[#This Row],[ow]],RTARoutes[[StageCodes]:[RouteID]],6,FALSE))), "O",  NOT(ISNA(VLOOKUP(PrivateSchedule[[#This Row],[re]],RTARoutes[[StageCodes]:[RouteID]],6,FALSE))), "R")</f>
        <v>R</v>
      </c>
      <c r="AF4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88" spans="3:33">
      <c r="O4188" s="171" t="s">
        <v>3439</v>
      </c>
      <c r="T4188" s="173" t="s">
        <v>1890</v>
      </c>
      <c r="U4188" t="str">
        <f t="shared" si="260"/>
        <v>DAVARLI-MARGAO</v>
      </c>
      <c r="V4188" s="163">
        <v>0.43402777777777779</v>
      </c>
      <c r="AA4188" s="165" t="str">
        <f t="shared" si="261"/>
        <v/>
      </c>
      <c r="AB4188" t="str">
        <f t="shared" si="262"/>
        <v>MRG</v>
      </c>
      <c r="AC4188" t="str">
        <f t="shared" si="263"/>
        <v>GA09U-0575</v>
      </c>
      <c r="AD4188" t="str">
        <f>_xlfn.IFNA(VLOOKUP(PrivateSchedule[[#This Row],[ow]],RTARoutes[[StageCodes]:[RouteID]],6,FALSE), VLOOKUP(PrivateSchedule[[#This Row],[re]],RTARoutes[[StageCodes]:[RouteID]],6,FALSE))</f>
        <v>PVT178</v>
      </c>
      <c r="AE4188" t="str" cm="1">
        <f t="array" ref="AE4188">_xlfn.IFS( NOT(ISNA(VLOOKUP(PrivateSchedule[[#This Row],[ow]],RTARoutes[[StageCodes]:[RouteID]],6,FALSE))), "O",  NOT(ISNA(VLOOKUP(PrivateSchedule[[#This Row],[re]],RTARoutes[[StageCodes]:[RouteID]],6,FALSE))), "R")</f>
        <v>O</v>
      </c>
      <c r="AF4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89" spans="3:33">
      <c r="O4189" s="171" t="s">
        <v>1890</v>
      </c>
      <c r="T4189" s="173" t="s">
        <v>3439</v>
      </c>
      <c r="U4189" t="str">
        <f t="shared" si="260"/>
        <v>MARGAO-DAVARLI</v>
      </c>
      <c r="V4189" s="163">
        <v>0.46527777777777779</v>
      </c>
      <c r="AA4189" s="165" t="str">
        <f t="shared" si="261"/>
        <v/>
      </c>
      <c r="AB4189" t="str">
        <f t="shared" si="262"/>
        <v>MRG</v>
      </c>
      <c r="AC4189" t="str">
        <f t="shared" si="263"/>
        <v>GA09U-0575</v>
      </c>
      <c r="AD4189" t="str">
        <f>_xlfn.IFNA(VLOOKUP(PrivateSchedule[[#This Row],[ow]],RTARoutes[[StageCodes]:[RouteID]],6,FALSE), VLOOKUP(PrivateSchedule[[#This Row],[re]],RTARoutes[[StageCodes]:[RouteID]],6,FALSE))</f>
        <v>PVT178</v>
      </c>
      <c r="AE4189" t="str" cm="1">
        <f t="array" ref="AE4189">_xlfn.IFS( NOT(ISNA(VLOOKUP(PrivateSchedule[[#This Row],[ow]],RTARoutes[[StageCodes]:[RouteID]],6,FALSE))), "O",  NOT(ISNA(VLOOKUP(PrivateSchedule[[#This Row],[re]],RTARoutes[[StageCodes]:[RouteID]],6,FALSE))), "R")</f>
        <v>R</v>
      </c>
      <c r="AF4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90" spans="3:33">
      <c r="O4190" s="171" t="s">
        <v>3439</v>
      </c>
      <c r="T4190" s="173" t="s">
        <v>1890</v>
      </c>
      <c r="U4190" t="str">
        <f t="shared" si="260"/>
        <v>DAVARLI-MARGAO</v>
      </c>
      <c r="V4190" s="163">
        <v>0.48958333333333331</v>
      </c>
      <c r="AA4190" s="165" t="str">
        <f t="shared" si="261"/>
        <v/>
      </c>
      <c r="AB4190" t="str">
        <f t="shared" si="262"/>
        <v>MRG</v>
      </c>
      <c r="AC4190" t="str">
        <f t="shared" si="263"/>
        <v>GA09U-0575</v>
      </c>
      <c r="AD4190" t="str">
        <f>_xlfn.IFNA(VLOOKUP(PrivateSchedule[[#This Row],[ow]],RTARoutes[[StageCodes]:[RouteID]],6,FALSE), VLOOKUP(PrivateSchedule[[#This Row],[re]],RTARoutes[[StageCodes]:[RouteID]],6,FALSE))</f>
        <v>PVT178</v>
      </c>
      <c r="AE4190" t="str" cm="1">
        <f t="array" ref="AE4190">_xlfn.IFS( NOT(ISNA(VLOOKUP(PrivateSchedule[[#This Row],[ow]],RTARoutes[[StageCodes]:[RouteID]],6,FALSE))), "O",  NOT(ISNA(VLOOKUP(PrivateSchedule[[#This Row],[re]],RTARoutes[[StageCodes]:[RouteID]],6,FALSE))), "R")</f>
        <v>O</v>
      </c>
      <c r="AF4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91" spans="3:33">
      <c r="O4191" s="171" t="s">
        <v>1890</v>
      </c>
      <c r="T4191" s="173" t="s">
        <v>3439</v>
      </c>
      <c r="U4191" t="str">
        <f t="shared" si="260"/>
        <v>MARGAO-DAVARLI</v>
      </c>
      <c r="V4191" s="163">
        <v>0.52083333333333337</v>
      </c>
      <c r="AA4191" s="165" t="str">
        <f t="shared" si="261"/>
        <v/>
      </c>
      <c r="AB4191" t="str">
        <f t="shared" si="262"/>
        <v>MRG</v>
      </c>
      <c r="AC4191" t="str">
        <f t="shared" si="263"/>
        <v>GA09U-0575</v>
      </c>
      <c r="AD4191" t="str">
        <f>_xlfn.IFNA(VLOOKUP(PrivateSchedule[[#This Row],[ow]],RTARoutes[[StageCodes]:[RouteID]],6,FALSE), VLOOKUP(PrivateSchedule[[#This Row],[re]],RTARoutes[[StageCodes]:[RouteID]],6,FALSE))</f>
        <v>PVT178</v>
      </c>
      <c r="AE4191" t="str" cm="1">
        <f t="array" ref="AE4191">_xlfn.IFS( NOT(ISNA(VLOOKUP(PrivateSchedule[[#This Row],[ow]],RTARoutes[[StageCodes]:[RouteID]],6,FALSE))), "O",  NOT(ISNA(VLOOKUP(PrivateSchedule[[#This Row],[re]],RTARoutes[[StageCodes]:[RouteID]],6,FALSE))), "R")</f>
        <v>R</v>
      </c>
      <c r="AF4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92" spans="3:33">
      <c r="O4192" s="171" t="s">
        <v>3439</v>
      </c>
      <c r="T4192" s="173" t="s">
        <v>1890</v>
      </c>
      <c r="U4192" t="str">
        <f t="shared" si="260"/>
        <v>DAVARLI-MARGAO</v>
      </c>
      <c r="V4192" s="163">
        <v>0.54513888888888884</v>
      </c>
      <c r="AA4192" s="165" t="str">
        <f t="shared" si="261"/>
        <v/>
      </c>
      <c r="AB4192" t="str">
        <f t="shared" si="262"/>
        <v>MRG</v>
      </c>
      <c r="AC4192" t="str">
        <f t="shared" si="263"/>
        <v>GA09U-0575</v>
      </c>
      <c r="AD4192" t="str">
        <f>_xlfn.IFNA(VLOOKUP(PrivateSchedule[[#This Row],[ow]],RTARoutes[[StageCodes]:[RouteID]],6,FALSE), VLOOKUP(PrivateSchedule[[#This Row],[re]],RTARoutes[[StageCodes]:[RouteID]],6,FALSE))</f>
        <v>PVT178</v>
      </c>
      <c r="AE4192" t="str" cm="1">
        <f t="array" ref="AE4192">_xlfn.IFS( NOT(ISNA(VLOOKUP(PrivateSchedule[[#This Row],[ow]],RTARoutes[[StageCodes]:[RouteID]],6,FALSE))), "O",  NOT(ISNA(VLOOKUP(PrivateSchedule[[#This Row],[re]],RTARoutes[[StageCodes]:[RouteID]],6,FALSE))), "R")</f>
        <v>O</v>
      </c>
      <c r="AF4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93" spans="3:33">
      <c r="O4193" s="171" t="s">
        <v>1890</v>
      </c>
      <c r="T4193" s="173" t="s">
        <v>3439</v>
      </c>
      <c r="U4193" t="str">
        <f t="shared" si="260"/>
        <v>MARGAO-DAVARLI</v>
      </c>
      <c r="V4193" s="163">
        <v>0.57638888888888884</v>
      </c>
      <c r="AA4193" s="165" t="str">
        <f t="shared" si="261"/>
        <v/>
      </c>
      <c r="AB4193" t="str">
        <f t="shared" si="262"/>
        <v>MRG</v>
      </c>
      <c r="AC4193" t="str">
        <f t="shared" si="263"/>
        <v>GA09U-0575</v>
      </c>
      <c r="AD4193" t="str">
        <f>_xlfn.IFNA(VLOOKUP(PrivateSchedule[[#This Row],[ow]],RTARoutes[[StageCodes]:[RouteID]],6,FALSE), VLOOKUP(PrivateSchedule[[#This Row],[re]],RTARoutes[[StageCodes]:[RouteID]],6,FALSE))</f>
        <v>PVT178</v>
      </c>
      <c r="AE4193" t="str" cm="1">
        <f t="array" ref="AE4193">_xlfn.IFS( NOT(ISNA(VLOOKUP(PrivateSchedule[[#This Row],[ow]],RTARoutes[[StageCodes]:[RouteID]],6,FALSE))), "O",  NOT(ISNA(VLOOKUP(PrivateSchedule[[#This Row],[re]],RTARoutes[[StageCodes]:[RouteID]],6,FALSE))), "R")</f>
        <v>R</v>
      </c>
      <c r="AF4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94" spans="3:33">
      <c r="O4194" s="171" t="s">
        <v>3439</v>
      </c>
      <c r="T4194" s="173" t="s">
        <v>1890</v>
      </c>
      <c r="U4194" t="str">
        <f t="shared" si="260"/>
        <v>DAVARLI-MARGAO</v>
      </c>
      <c r="V4194" s="163">
        <v>0.60069444444444442</v>
      </c>
      <c r="AA4194" s="165" t="str">
        <f t="shared" si="261"/>
        <v/>
      </c>
      <c r="AB4194" t="str">
        <f t="shared" si="262"/>
        <v>MRG</v>
      </c>
      <c r="AC4194" t="str">
        <f t="shared" si="263"/>
        <v>GA09U-0575</v>
      </c>
      <c r="AD4194" t="str">
        <f>_xlfn.IFNA(VLOOKUP(PrivateSchedule[[#This Row],[ow]],RTARoutes[[StageCodes]:[RouteID]],6,FALSE), VLOOKUP(PrivateSchedule[[#This Row],[re]],RTARoutes[[StageCodes]:[RouteID]],6,FALSE))</f>
        <v>PVT178</v>
      </c>
      <c r="AE4194" t="str" cm="1">
        <f t="array" ref="AE4194">_xlfn.IFS( NOT(ISNA(VLOOKUP(PrivateSchedule[[#This Row],[ow]],RTARoutes[[StageCodes]:[RouteID]],6,FALSE))), "O",  NOT(ISNA(VLOOKUP(PrivateSchedule[[#This Row],[re]],RTARoutes[[StageCodes]:[RouteID]],6,FALSE))), "R")</f>
        <v>O</v>
      </c>
      <c r="AF4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95" spans="3:33">
      <c r="O4195" s="171" t="s">
        <v>1890</v>
      </c>
      <c r="T4195" s="173" t="s">
        <v>3439</v>
      </c>
      <c r="U4195" t="str">
        <f t="shared" si="260"/>
        <v>MARGAO-DAVARLI</v>
      </c>
      <c r="V4195" s="163">
        <v>0.63194444444444442</v>
      </c>
      <c r="AA4195" s="165" t="str">
        <f t="shared" si="261"/>
        <v/>
      </c>
      <c r="AB4195" t="str">
        <f t="shared" si="262"/>
        <v>MRG</v>
      </c>
      <c r="AC4195" t="str">
        <f t="shared" si="263"/>
        <v>GA09U-0575</v>
      </c>
      <c r="AD4195" t="str">
        <f>_xlfn.IFNA(VLOOKUP(PrivateSchedule[[#This Row],[ow]],RTARoutes[[StageCodes]:[RouteID]],6,FALSE), VLOOKUP(PrivateSchedule[[#This Row],[re]],RTARoutes[[StageCodes]:[RouteID]],6,FALSE))</f>
        <v>PVT178</v>
      </c>
      <c r="AE4195" t="str" cm="1">
        <f t="array" ref="AE4195">_xlfn.IFS( NOT(ISNA(VLOOKUP(PrivateSchedule[[#This Row],[ow]],RTARoutes[[StageCodes]:[RouteID]],6,FALSE))), "O",  NOT(ISNA(VLOOKUP(PrivateSchedule[[#This Row],[re]],RTARoutes[[StageCodes]:[RouteID]],6,FALSE))), "R")</f>
        <v>R</v>
      </c>
      <c r="AF4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96" spans="3:33">
      <c r="O4196" s="171" t="s">
        <v>3439</v>
      </c>
      <c r="T4196" s="173" t="s">
        <v>1890</v>
      </c>
      <c r="U4196" t="str">
        <f t="shared" si="260"/>
        <v>DAVARLI-MARGAO</v>
      </c>
      <c r="V4196" s="163">
        <v>0.65625</v>
      </c>
      <c r="AA4196" s="165" t="str">
        <f t="shared" si="261"/>
        <v/>
      </c>
      <c r="AB4196" t="str">
        <f t="shared" si="262"/>
        <v>MRG</v>
      </c>
      <c r="AC4196" t="str">
        <f t="shared" si="263"/>
        <v>GA09U-0575</v>
      </c>
      <c r="AD4196" t="str">
        <f>_xlfn.IFNA(VLOOKUP(PrivateSchedule[[#This Row],[ow]],RTARoutes[[StageCodes]:[RouteID]],6,FALSE), VLOOKUP(PrivateSchedule[[#This Row],[re]],RTARoutes[[StageCodes]:[RouteID]],6,FALSE))</f>
        <v>PVT178</v>
      </c>
      <c r="AE4196" t="str" cm="1">
        <f t="array" ref="AE4196">_xlfn.IFS( NOT(ISNA(VLOOKUP(PrivateSchedule[[#This Row],[ow]],RTARoutes[[StageCodes]:[RouteID]],6,FALSE))), "O",  NOT(ISNA(VLOOKUP(PrivateSchedule[[#This Row],[re]],RTARoutes[[StageCodes]:[RouteID]],6,FALSE))), "R")</f>
        <v>O</v>
      </c>
      <c r="AF4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97" spans="3:33">
      <c r="O4197" s="171" t="s">
        <v>1890</v>
      </c>
      <c r="T4197" s="173" t="s">
        <v>3439</v>
      </c>
      <c r="U4197" t="str">
        <f t="shared" si="260"/>
        <v>MARGAO-DAVARLI</v>
      </c>
      <c r="V4197" s="163">
        <v>0.6875</v>
      </c>
      <c r="AA4197" s="165" t="str">
        <f t="shared" si="261"/>
        <v/>
      </c>
      <c r="AB4197" t="str">
        <f t="shared" si="262"/>
        <v>MRG</v>
      </c>
      <c r="AC4197" t="str">
        <f t="shared" si="263"/>
        <v>GA09U-0575</v>
      </c>
      <c r="AD4197" t="str">
        <f>_xlfn.IFNA(VLOOKUP(PrivateSchedule[[#This Row],[ow]],RTARoutes[[StageCodes]:[RouteID]],6,FALSE), VLOOKUP(PrivateSchedule[[#This Row],[re]],RTARoutes[[StageCodes]:[RouteID]],6,FALSE))</f>
        <v>PVT178</v>
      </c>
      <c r="AE4197" t="str" cm="1">
        <f t="array" ref="AE4197">_xlfn.IFS( NOT(ISNA(VLOOKUP(PrivateSchedule[[#This Row],[ow]],RTARoutes[[StageCodes]:[RouteID]],6,FALSE))), "O",  NOT(ISNA(VLOOKUP(PrivateSchedule[[#This Row],[re]],RTARoutes[[StageCodes]:[RouteID]],6,FALSE))), "R")</f>
        <v>R</v>
      </c>
      <c r="AF4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198" spans="3:33">
      <c r="O4198" s="171" t="s">
        <v>3439</v>
      </c>
      <c r="T4198" s="173" t="s">
        <v>1890</v>
      </c>
      <c r="U4198" t="str">
        <f t="shared" si="260"/>
        <v>DAVARLI-MARGAO</v>
      </c>
      <c r="V4198" s="163">
        <v>0.71180555555555558</v>
      </c>
      <c r="AA4198" s="165" t="str">
        <f t="shared" si="261"/>
        <v/>
      </c>
      <c r="AB4198" t="str">
        <f t="shared" si="262"/>
        <v>MRG</v>
      </c>
      <c r="AC4198" t="str">
        <f t="shared" si="263"/>
        <v>GA09U-0575</v>
      </c>
      <c r="AD4198" t="str">
        <f>_xlfn.IFNA(VLOOKUP(PrivateSchedule[[#This Row],[ow]],RTARoutes[[StageCodes]:[RouteID]],6,FALSE), VLOOKUP(PrivateSchedule[[#This Row],[re]],RTARoutes[[StageCodes]:[RouteID]],6,FALSE))</f>
        <v>PVT178</v>
      </c>
      <c r="AE4198" t="str" cm="1">
        <f t="array" ref="AE4198">_xlfn.IFS( NOT(ISNA(VLOOKUP(PrivateSchedule[[#This Row],[ow]],RTARoutes[[StageCodes]:[RouteID]],6,FALSE))), "O",  NOT(ISNA(VLOOKUP(PrivateSchedule[[#This Row],[re]],RTARoutes[[StageCodes]:[RouteID]],6,FALSE))), "R")</f>
        <v>O</v>
      </c>
      <c r="AF4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199" spans="3:33">
      <c r="O4199" s="171" t="s">
        <v>1890</v>
      </c>
      <c r="T4199" s="173" t="s">
        <v>3439</v>
      </c>
      <c r="U4199" t="str">
        <f t="shared" si="260"/>
        <v>MARGAO-DAVARLI</v>
      </c>
      <c r="V4199" s="163">
        <v>0.74305555555555558</v>
      </c>
      <c r="AA4199" s="165" t="str">
        <f t="shared" si="261"/>
        <v/>
      </c>
      <c r="AB4199" t="str">
        <f t="shared" si="262"/>
        <v>MRG</v>
      </c>
      <c r="AC4199" t="str">
        <f t="shared" si="263"/>
        <v>GA09U-0575</v>
      </c>
      <c r="AD4199" t="str">
        <f>_xlfn.IFNA(VLOOKUP(PrivateSchedule[[#This Row],[ow]],RTARoutes[[StageCodes]:[RouteID]],6,FALSE), VLOOKUP(PrivateSchedule[[#This Row],[re]],RTARoutes[[StageCodes]:[RouteID]],6,FALSE))</f>
        <v>PVT178</v>
      </c>
      <c r="AE4199" t="str" cm="1">
        <f t="array" ref="AE4199">_xlfn.IFS( NOT(ISNA(VLOOKUP(PrivateSchedule[[#This Row],[ow]],RTARoutes[[StageCodes]:[RouteID]],6,FALSE))), "O",  NOT(ISNA(VLOOKUP(PrivateSchedule[[#This Row],[re]],RTARoutes[[StageCodes]:[RouteID]],6,FALSE))), "R")</f>
        <v>R</v>
      </c>
      <c r="AF4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200" spans="3:33">
      <c r="O4200" s="171" t="s">
        <v>3439</v>
      </c>
      <c r="T4200" s="173" t="s">
        <v>1890</v>
      </c>
      <c r="U4200" t="str">
        <f t="shared" si="260"/>
        <v>DAVARLI-MARGAO</v>
      </c>
      <c r="V4200" s="163">
        <v>0.76736111111111116</v>
      </c>
      <c r="AA4200" s="165" t="str">
        <f t="shared" si="261"/>
        <v/>
      </c>
      <c r="AB4200" t="str">
        <f t="shared" si="262"/>
        <v>MRG</v>
      </c>
      <c r="AC4200" t="str">
        <f t="shared" si="263"/>
        <v>GA09U-0575</v>
      </c>
      <c r="AD4200" t="str">
        <f>_xlfn.IFNA(VLOOKUP(PrivateSchedule[[#This Row],[ow]],RTARoutes[[StageCodes]:[RouteID]],6,FALSE), VLOOKUP(PrivateSchedule[[#This Row],[re]],RTARoutes[[StageCodes]:[RouteID]],6,FALSE))</f>
        <v>PVT178</v>
      </c>
      <c r="AE4200" t="str" cm="1">
        <f t="array" ref="AE4200">_xlfn.IFS( NOT(ISNA(VLOOKUP(PrivateSchedule[[#This Row],[ow]],RTARoutes[[StageCodes]:[RouteID]],6,FALSE))), "O",  NOT(ISNA(VLOOKUP(PrivateSchedule[[#This Row],[re]],RTARoutes[[StageCodes]:[RouteID]],6,FALSE))), "R")</f>
        <v>O</v>
      </c>
      <c r="AF4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201" spans="3:33">
      <c r="O4201" s="171" t="s">
        <v>1890</v>
      </c>
      <c r="T4201" s="173" t="s">
        <v>3439</v>
      </c>
      <c r="U4201" t="str">
        <f t="shared" si="260"/>
        <v>MARGAO-DAVARLI</v>
      </c>
      <c r="V4201" s="163">
        <v>0.79861111111111116</v>
      </c>
      <c r="AA4201" s="165" t="str">
        <f t="shared" si="261"/>
        <v/>
      </c>
      <c r="AB4201" t="str">
        <f t="shared" si="262"/>
        <v>MRG</v>
      </c>
      <c r="AC4201" t="str">
        <f t="shared" si="263"/>
        <v>GA09U-0575</v>
      </c>
      <c r="AD4201" t="str">
        <f>_xlfn.IFNA(VLOOKUP(PrivateSchedule[[#This Row],[ow]],RTARoutes[[StageCodes]:[RouteID]],6,FALSE), VLOOKUP(PrivateSchedule[[#This Row],[re]],RTARoutes[[StageCodes]:[RouteID]],6,FALSE))</f>
        <v>PVT178</v>
      </c>
      <c r="AE4201" t="str" cm="1">
        <f t="array" ref="AE4201">_xlfn.IFS( NOT(ISNA(VLOOKUP(PrivateSchedule[[#This Row],[ow]],RTARoutes[[StageCodes]:[RouteID]],6,FALSE))), "O",  NOT(ISNA(VLOOKUP(PrivateSchedule[[#This Row],[re]],RTARoutes[[StageCodes]:[RouteID]],6,FALSE))), "R")</f>
        <v>R</v>
      </c>
      <c r="AF4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202" spans="3:33">
      <c r="O4202" s="171" t="s">
        <v>3439</v>
      </c>
      <c r="T4202" s="173" t="s">
        <v>1890</v>
      </c>
      <c r="U4202" t="str">
        <f t="shared" si="260"/>
        <v>DAVARLI-MARGAO</v>
      </c>
      <c r="V4202" s="163">
        <v>0.82291666666666663</v>
      </c>
      <c r="AA4202" s="165" t="str">
        <f t="shared" si="261"/>
        <v/>
      </c>
      <c r="AB4202" t="str">
        <f t="shared" si="262"/>
        <v>MRG</v>
      </c>
      <c r="AC4202" t="str">
        <f t="shared" si="263"/>
        <v>GA09U-0575</v>
      </c>
      <c r="AD4202" t="str">
        <f>_xlfn.IFNA(VLOOKUP(PrivateSchedule[[#This Row],[ow]],RTARoutes[[StageCodes]:[RouteID]],6,FALSE), VLOOKUP(PrivateSchedule[[#This Row],[re]],RTARoutes[[StageCodes]:[RouteID]],6,FALSE))</f>
        <v>PVT178</v>
      </c>
      <c r="AE4202" t="str" cm="1">
        <f t="array" ref="AE4202">_xlfn.IFS( NOT(ISNA(VLOOKUP(PrivateSchedule[[#This Row],[ow]],RTARoutes[[StageCodes]:[RouteID]],6,FALSE))), "O",  NOT(ISNA(VLOOKUP(PrivateSchedule[[#This Row],[re]],RTARoutes[[StageCodes]:[RouteID]],6,FALSE))), "R")</f>
        <v>O</v>
      </c>
      <c r="AF4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DLI-*MRG</v>
      </c>
      <c r="AG4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MRG-*DLI</v>
      </c>
    </row>
    <row r="4203" spans="3:33">
      <c r="O4203" s="171" t="s">
        <v>1890</v>
      </c>
      <c r="T4203" s="173" t="s">
        <v>3439</v>
      </c>
      <c r="U4203" t="str">
        <f t="shared" si="260"/>
        <v>MARGAO-DAVARLI</v>
      </c>
      <c r="V4203" s="163">
        <v>0.85416666666666663</v>
      </c>
      <c r="AA4203" s="165" t="str">
        <f t="shared" si="261"/>
        <v/>
      </c>
      <c r="AB4203" t="str">
        <f t="shared" si="262"/>
        <v>MRG</v>
      </c>
      <c r="AC4203" t="str">
        <f t="shared" si="263"/>
        <v>GA09U-0575</v>
      </c>
      <c r="AD4203" t="str">
        <f>_xlfn.IFNA(VLOOKUP(PrivateSchedule[[#This Row],[ow]],RTARoutes[[StageCodes]:[RouteID]],6,FALSE), VLOOKUP(PrivateSchedule[[#This Row],[re]],RTARoutes[[StageCodes]:[RouteID]],6,FALSE))</f>
        <v>PVT178</v>
      </c>
      <c r="AE4203" t="str" cm="1">
        <f t="array" ref="AE4203">_xlfn.IFS( NOT(ISNA(VLOOKUP(PrivateSchedule[[#This Row],[ow]],RTARoutes[[StageCodes]:[RouteID]],6,FALSE))), "O",  NOT(ISNA(VLOOKUP(PrivateSchedule[[#This Row],[re]],RTARoutes[[StageCodes]:[RouteID]],6,FALSE))), "R")</f>
        <v>R</v>
      </c>
      <c r="AF4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</v>
      </c>
      <c r="AG4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DLI-*MRG</v>
      </c>
    </row>
    <row r="4204" spans="3:33">
      <c r="C4204" s="172" t="s">
        <v>4779</v>
      </c>
      <c r="J4204" s="171" t="s">
        <v>4798</v>
      </c>
      <c r="O4204" s="171" t="s">
        <v>3553</v>
      </c>
      <c r="T4204" s="173" t="s">
        <v>1890</v>
      </c>
      <c r="U4204" t="str">
        <f t="shared" si="260"/>
        <v>Housing Board-MARGAO</v>
      </c>
      <c r="V4204" s="163">
        <v>0.29166666666666669</v>
      </c>
      <c r="AA4204" s="165" t="str">
        <f t="shared" si="261"/>
        <v/>
      </c>
      <c r="AB4204" t="str">
        <f t="shared" si="262"/>
        <v>MRG</v>
      </c>
      <c r="AC4204" t="str">
        <f t="shared" si="263"/>
        <v>GA09U-0575</v>
      </c>
      <c r="AD4204" t="str">
        <f>_xlfn.IFNA(VLOOKUP(PrivateSchedule[[#This Row],[ow]],RTARoutes[[StageCodes]:[RouteID]],6,FALSE), VLOOKUP(PrivateSchedule[[#This Row],[re]],RTARoutes[[StageCodes]:[RouteID]],6,FALSE))</f>
        <v>PVT196</v>
      </c>
      <c r="AE4204" t="str" cm="1">
        <f t="array" ref="AE4204">_xlfn.IFS( NOT(ISNA(VLOOKUP(PrivateSchedule[[#This Row],[ow]],RTARoutes[[StageCodes]:[RouteID]],6,FALSE))), "O",  NOT(ISNA(VLOOKUP(PrivateSchedule[[#This Row],[re]],RTARoutes[[StageCodes]:[RouteID]],6,FALSE))), "R")</f>
        <v>O</v>
      </c>
      <c r="AF4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05" spans="3:33">
      <c r="O4205" s="171" t="s">
        <v>1890</v>
      </c>
      <c r="T4205" s="173" t="s">
        <v>3553</v>
      </c>
      <c r="U4205" t="str">
        <f t="shared" si="260"/>
        <v>MARGAO-Housing Board</v>
      </c>
      <c r="V4205" s="163">
        <v>0.31944444444444442</v>
      </c>
      <c r="AA4205" s="165" t="str">
        <f t="shared" si="261"/>
        <v/>
      </c>
      <c r="AB4205" t="str">
        <f t="shared" si="262"/>
        <v>MRG</v>
      </c>
      <c r="AC4205" t="str">
        <f t="shared" si="263"/>
        <v>GA09U-0575</v>
      </c>
      <c r="AD4205" t="str">
        <f>_xlfn.IFNA(VLOOKUP(PrivateSchedule[[#This Row],[ow]],RTARoutes[[StageCodes]:[RouteID]],6,FALSE), VLOOKUP(PrivateSchedule[[#This Row],[re]],RTARoutes[[StageCodes]:[RouteID]],6,FALSE))</f>
        <v>PVT196</v>
      </c>
      <c r="AE4205" t="str" cm="1">
        <f t="array" ref="AE4205">_xlfn.IFS( NOT(ISNA(VLOOKUP(PrivateSchedule[[#This Row],[ow]],RTARoutes[[StageCodes]:[RouteID]],6,FALSE))), "O",  NOT(ISNA(VLOOKUP(PrivateSchedule[[#This Row],[re]],RTARoutes[[StageCodes]:[RouteID]],6,FALSE))), "R")</f>
        <v>R</v>
      </c>
      <c r="AF4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06" spans="3:33">
      <c r="O4206" s="171" t="s">
        <v>3553</v>
      </c>
      <c r="T4206" s="173" t="s">
        <v>1890</v>
      </c>
      <c r="U4206" t="str">
        <f t="shared" si="260"/>
        <v>Housing Board-MARGAO</v>
      </c>
      <c r="V4206" s="163">
        <v>0.35069444444444442</v>
      </c>
      <c r="AA4206" s="165" t="str">
        <f t="shared" si="261"/>
        <v/>
      </c>
      <c r="AB4206" t="str">
        <f t="shared" si="262"/>
        <v>MRG</v>
      </c>
      <c r="AC4206" t="str">
        <f t="shared" si="263"/>
        <v>GA09U-0575</v>
      </c>
      <c r="AD4206" t="str">
        <f>_xlfn.IFNA(VLOOKUP(PrivateSchedule[[#This Row],[ow]],RTARoutes[[StageCodes]:[RouteID]],6,FALSE), VLOOKUP(PrivateSchedule[[#This Row],[re]],RTARoutes[[StageCodes]:[RouteID]],6,FALSE))</f>
        <v>PVT196</v>
      </c>
      <c r="AE4206" t="str" cm="1">
        <f t="array" ref="AE4206">_xlfn.IFS( NOT(ISNA(VLOOKUP(PrivateSchedule[[#This Row],[ow]],RTARoutes[[StageCodes]:[RouteID]],6,FALSE))), "O",  NOT(ISNA(VLOOKUP(PrivateSchedule[[#This Row],[re]],RTARoutes[[StageCodes]:[RouteID]],6,FALSE))), "R")</f>
        <v>O</v>
      </c>
      <c r="AF4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07" spans="3:33">
      <c r="O4207" s="171" t="s">
        <v>1890</v>
      </c>
      <c r="T4207" s="173" t="s">
        <v>3553</v>
      </c>
      <c r="U4207" t="str">
        <f t="shared" si="260"/>
        <v>MARGAO-Housing Board</v>
      </c>
      <c r="V4207" s="163">
        <v>0.375</v>
      </c>
      <c r="AA4207" s="165" t="str">
        <f t="shared" si="261"/>
        <v/>
      </c>
      <c r="AB4207" t="str">
        <f t="shared" si="262"/>
        <v>MRG</v>
      </c>
      <c r="AC4207" t="str">
        <f t="shared" si="263"/>
        <v>GA09U-0575</v>
      </c>
      <c r="AD4207" t="str">
        <f>_xlfn.IFNA(VLOOKUP(PrivateSchedule[[#This Row],[ow]],RTARoutes[[StageCodes]:[RouteID]],6,FALSE), VLOOKUP(PrivateSchedule[[#This Row],[re]],RTARoutes[[StageCodes]:[RouteID]],6,FALSE))</f>
        <v>PVT196</v>
      </c>
      <c r="AE4207" t="str" cm="1">
        <f t="array" ref="AE4207">_xlfn.IFS( NOT(ISNA(VLOOKUP(PrivateSchedule[[#This Row],[ow]],RTARoutes[[StageCodes]:[RouteID]],6,FALSE))), "O",  NOT(ISNA(VLOOKUP(PrivateSchedule[[#This Row],[re]],RTARoutes[[StageCodes]:[RouteID]],6,FALSE))), "R")</f>
        <v>R</v>
      </c>
      <c r="AF4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08" spans="3:33">
      <c r="O4208" s="171" t="s">
        <v>3553</v>
      </c>
      <c r="T4208" s="173" t="s">
        <v>1890</v>
      </c>
      <c r="U4208" t="str">
        <f t="shared" si="260"/>
        <v>Housing Board-MARGAO</v>
      </c>
      <c r="V4208" s="163">
        <v>0.40277777777777779</v>
      </c>
      <c r="AA4208" s="165" t="str">
        <f t="shared" si="261"/>
        <v/>
      </c>
      <c r="AB4208" t="str">
        <f t="shared" si="262"/>
        <v>MRG</v>
      </c>
      <c r="AC4208" t="str">
        <f t="shared" si="263"/>
        <v>GA09U-0575</v>
      </c>
      <c r="AD4208" t="str">
        <f>_xlfn.IFNA(VLOOKUP(PrivateSchedule[[#This Row],[ow]],RTARoutes[[StageCodes]:[RouteID]],6,FALSE), VLOOKUP(PrivateSchedule[[#This Row],[re]],RTARoutes[[StageCodes]:[RouteID]],6,FALSE))</f>
        <v>PVT196</v>
      </c>
      <c r="AE4208" t="str" cm="1">
        <f t="array" ref="AE4208">_xlfn.IFS( NOT(ISNA(VLOOKUP(PrivateSchedule[[#This Row],[ow]],RTARoutes[[StageCodes]:[RouteID]],6,FALSE))), "O",  NOT(ISNA(VLOOKUP(PrivateSchedule[[#This Row],[re]],RTARoutes[[StageCodes]:[RouteID]],6,FALSE))), "R")</f>
        <v>O</v>
      </c>
      <c r="AF4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09" spans="3:33">
      <c r="O4209" s="171" t="s">
        <v>1890</v>
      </c>
      <c r="T4209" s="173" t="s">
        <v>3553</v>
      </c>
      <c r="U4209" t="str">
        <f t="shared" si="260"/>
        <v>MARGAO-Housing Board</v>
      </c>
      <c r="V4209" s="163">
        <v>0.43055555555555558</v>
      </c>
      <c r="AA4209" s="165" t="str">
        <f t="shared" si="261"/>
        <v/>
      </c>
      <c r="AB4209" t="str">
        <f t="shared" si="262"/>
        <v>MRG</v>
      </c>
      <c r="AC4209" t="str">
        <f t="shared" si="263"/>
        <v>GA09U-0575</v>
      </c>
      <c r="AD4209" t="str">
        <f>_xlfn.IFNA(VLOOKUP(PrivateSchedule[[#This Row],[ow]],RTARoutes[[StageCodes]:[RouteID]],6,FALSE), VLOOKUP(PrivateSchedule[[#This Row],[re]],RTARoutes[[StageCodes]:[RouteID]],6,FALSE))</f>
        <v>PVT196</v>
      </c>
      <c r="AE4209" t="str" cm="1">
        <f t="array" ref="AE4209">_xlfn.IFS( NOT(ISNA(VLOOKUP(PrivateSchedule[[#This Row],[ow]],RTARoutes[[StageCodes]:[RouteID]],6,FALSE))), "O",  NOT(ISNA(VLOOKUP(PrivateSchedule[[#This Row],[re]],RTARoutes[[StageCodes]:[RouteID]],6,FALSE))), "R")</f>
        <v>R</v>
      </c>
      <c r="AF4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10" spans="3:33">
      <c r="O4210" s="171" t="s">
        <v>3553</v>
      </c>
      <c r="T4210" s="173" t="s">
        <v>1890</v>
      </c>
      <c r="U4210" t="str">
        <f t="shared" si="260"/>
        <v>Housing Board-MARGAO</v>
      </c>
      <c r="V4210" s="163">
        <v>0.45833333333333331</v>
      </c>
      <c r="AA4210" s="165" t="str">
        <f t="shared" si="261"/>
        <v/>
      </c>
      <c r="AB4210" t="str">
        <f t="shared" si="262"/>
        <v>MRG</v>
      </c>
      <c r="AC4210" t="str">
        <f t="shared" si="263"/>
        <v>GA09U-0575</v>
      </c>
      <c r="AD4210" t="str">
        <f>_xlfn.IFNA(VLOOKUP(PrivateSchedule[[#This Row],[ow]],RTARoutes[[StageCodes]:[RouteID]],6,FALSE), VLOOKUP(PrivateSchedule[[#This Row],[re]],RTARoutes[[StageCodes]:[RouteID]],6,FALSE))</f>
        <v>PVT196</v>
      </c>
      <c r="AE4210" t="str" cm="1">
        <f t="array" ref="AE4210">_xlfn.IFS( NOT(ISNA(VLOOKUP(PrivateSchedule[[#This Row],[ow]],RTARoutes[[StageCodes]:[RouteID]],6,FALSE))), "O",  NOT(ISNA(VLOOKUP(PrivateSchedule[[#This Row],[re]],RTARoutes[[StageCodes]:[RouteID]],6,FALSE))), "R")</f>
        <v>O</v>
      </c>
      <c r="AF4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11" spans="3:33">
      <c r="O4211" s="171" t="s">
        <v>1890</v>
      </c>
      <c r="T4211" s="173" t="s">
        <v>3553</v>
      </c>
      <c r="U4211" t="str">
        <f t="shared" si="260"/>
        <v>MARGAO-Housing Board</v>
      </c>
      <c r="V4211" s="163">
        <v>0.4861111111111111</v>
      </c>
      <c r="AA4211" s="165" t="str">
        <f t="shared" si="261"/>
        <v/>
      </c>
      <c r="AB4211" t="str">
        <f t="shared" si="262"/>
        <v>MRG</v>
      </c>
      <c r="AC4211" t="str">
        <f t="shared" si="263"/>
        <v>GA09U-0575</v>
      </c>
      <c r="AD4211" t="str">
        <f>_xlfn.IFNA(VLOOKUP(PrivateSchedule[[#This Row],[ow]],RTARoutes[[StageCodes]:[RouteID]],6,FALSE), VLOOKUP(PrivateSchedule[[#This Row],[re]],RTARoutes[[StageCodes]:[RouteID]],6,FALSE))</f>
        <v>PVT196</v>
      </c>
      <c r="AE4211" t="str" cm="1">
        <f t="array" ref="AE4211">_xlfn.IFS( NOT(ISNA(VLOOKUP(PrivateSchedule[[#This Row],[ow]],RTARoutes[[StageCodes]:[RouteID]],6,FALSE))), "O",  NOT(ISNA(VLOOKUP(PrivateSchedule[[#This Row],[re]],RTARoutes[[StageCodes]:[RouteID]],6,FALSE))), "R")</f>
        <v>R</v>
      </c>
      <c r="AF4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12" spans="3:33">
      <c r="O4212" s="171" t="s">
        <v>3553</v>
      </c>
      <c r="T4212" s="173" t="s">
        <v>1890</v>
      </c>
      <c r="U4212" t="str">
        <f t="shared" si="260"/>
        <v>Housing Board-MARGAO</v>
      </c>
      <c r="V4212" s="163">
        <v>0.51736111111111116</v>
      </c>
      <c r="AA4212" s="165" t="str">
        <f t="shared" si="261"/>
        <v/>
      </c>
      <c r="AB4212" t="str">
        <f t="shared" si="262"/>
        <v>MRG</v>
      </c>
      <c r="AC4212" t="str">
        <f t="shared" si="263"/>
        <v>GA09U-0575</v>
      </c>
      <c r="AD4212" t="str">
        <f>_xlfn.IFNA(VLOOKUP(PrivateSchedule[[#This Row],[ow]],RTARoutes[[StageCodes]:[RouteID]],6,FALSE), VLOOKUP(PrivateSchedule[[#This Row],[re]],RTARoutes[[StageCodes]:[RouteID]],6,FALSE))</f>
        <v>PVT196</v>
      </c>
      <c r="AE4212" t="str" cm="1">
        <f t="array" ref="AE4212">_xlfn.IFS( NOT(ISNA(VLOOKUP(PrivateSchedule[[#This Row],[ow]],RTARoutes[[StageCodes]:[RouteID]],6,FALSE))), "O",  NOT(ISNA(VLOOKUP(PrivateSchedule[[#This Row],[re]],RTARoutes[[StageCodes]:[RouteID]],6,FALSE))), "R")</f>
        <v>O</v>
      </c>
      <c r="AF4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13" spans="3:33">
      <c r="O4213" s="171" t="s">
        <v>1890</v>
      </c>
      <c r="T4213" s="173" t="s">
        <v>3553</v>
      </c>
      <c r="U4213" t="str">
        <f t="shared" si="260"/>
        <v>MARGAO-Housing Board</v>
      </c>
      <c r="V4213" s="163">
        <v>0.54166666666666663</v>
      </c>
      <c r="AA4213" s="165" t="str">
        <f t="shared" si="261"/>
        <v/>
      </c>
      <c r="AB4213" t="str">
        <f t="shared" si="262"/>
        <v>MRG</v>
      </c>
      <c r="AC4213" t="str">
        <f t="shared" si="263"/>
        <v>GA09U-0575</v>
      </c>
      <c r="AD4213" t="str">
        <f>_xlfn.IFNA(VLOOKUP(PrivateSchedule[[#This Row],[ow]],RTARoutes[[StageCodes]:[RouteID]],6,FALSE), VLOOKUP(PrivateSchedule[[#This Row],[re]],RTARoutes[[StageCodes]:[RouteID]],6,FALSE))</f>
        <v>PVT196</v>
      </c>
      <c r="AE4213" t="str" cm="1">
        <f t="array" ref="AE4213">_xlfn.IFS( NOT(ISNA(VLOOKUP(PrivateSchedule[[#This Row],[ow]],RTARoutes[[StageCodes]:[RouteID]],6,FALSE))), "O",  NOT(ISNA(VLOOKUP(PrivateSchedule[[#This Row],[re]],RTARoutes[[StageCodes]:[RouteID]],6,FALSE))), "R")</f>
        <v>R</v>
      </c>
      <c r="AF4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14" spans="3:33">
      <c r="O4214" s="171" t="s">
        <v>3553</v>
      </c>
      <c r="T4214" s="173" t="s">
        <v>1890</v>
      </c>
      <c r="U4214" t="str">
        <f t="shared" si="260"/>
        <v>Housing Board-MARGAO</v>
      </c>
      <c r="V4214" s="163">
        <v>0.56944444444444442</v>
      </c>
      <c r="AA4214" s="165" t="str">
        <f t="shared" si="261"/>
        <v/>
      </c>
      <c r="AB4214" t="str">
        <f t="shared" si="262"/>
        <v>MRG</v>
      </c>
      <c r="AC4214" t="str">
        <f t="shared" si="263"/>
        <v>GA09U-0575</v>
      </c>
      <c r="AD4214" t="str">
        <f>_xlfn.IFNA(VLOOKUP(PrivateSchedule[[#This Row],[ow]],RTARoutes[[StageCodes]:[RouteID]],6,FALSE), VLOOKUP(PrivateSchedule[[#This Row],[re]],RTARoutes[[StageCodes]:[RouteID]],6,FALSE))</f>
        <v>PVT196</v>
      </c>
      <c r="AE4214" t="str" cm="1">
        <f t="array" ref="AE4214">_xlfn.IFS( NOT(ISNA(VLOOKUP(PrivateSchedule[[#This Row],[ow]],RTARoutes[[StageCodes]:[RouteID]],6,FALSE))), "O",  NOT(ISNA(VLOOKUP(PrivateSchedule[[#This Row],[re]],RTARoutes[[StageCodes]:[RouteID]],6,FALSE))), "R")</f>
        <v>O</v>
      </c>
      <c r="AF4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15" spans="3:33">
      <c r="O4215" s="171" t="s">
        <v>1890</v>
      </c>
      <c r="T4215" s="173" t="s">
        <v>3553</v>
      </c>
      <c r="U4215" t="str">
        <f t="shared" si="260"/>
        <v>MARGAO-Housing Board</v>
      </c>
      <c r="V4215" s="163">
        <v>0.59722222222222221</v>
      </c>
      <c r="AA4215" s="165" t="str">
        <f t="shared" si="261"/>
        <v/>
      </c>
      <c r="AB4215" t="str">
        <f t="shared" si="262"/>
        <v>MRG</v>
      </c>
      <c r="AC4215" t="str">
        <f t="shared" si="263"/>
        <v>GA09U-0575</v>
      </c>
      <c r="AD4215" t="str">
        <f>_xlfn.IFNA(VLOOKUP(PrivateSchedule[[#This Row],[ow]],RTARoutes[[StageCodes]:[RouteID]],6,FALSE), VLOOKUP(PrivateSchedule[[#This Row],[re]],RTARoutes[[StageCodes]:[RouteID]],6,FALSE))</f>
        <v>PVT196</v>
      </c>
      <c r="AE4215" t="str" cm="1">
        <f t="array" ref="AE4215">_xlfn.IFS( NOT(ISNA(VLOOKUP(PrivateSchedule[[#This Row],[ow]],RTARoutes[[StageCodes]:[RouteID]],6,FALSE))), "O",  NOT(ISNA(VLOOKUP(PrivateSchedule[[#This Row],[re]],RTARoutes[[StageCodes]:[RouteID]],6,FALSE))), "R")</f>
        <v>R</v>
      </c>
      <c r="AF4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16" spans="3:33">
      <c r="O4216" s="171" t="s">
        <v>3553</v>
      </c>
      <c r="T4216" s="173" t="s">
        <v>1890</v>
      </c>
      <c r="U4216" t="str">
        <f t="shared" si="260"/>
        <v>Housing Board-MARGAO</v>
      </c>
      <c r="V4216" s="163">
        <v>0.625</v>
      </c>
      <c r="AA4216" s="165" t="str">
        <f t="shared" si="261"/>
        <v/>
      </c>
      <c r="AB4216" t="str">
        <f t="shared" si="262"/>
        <v>MRG</v>
      </c>
      <c r="AC4216" t="str">
        <f t="shared" si="263"/>
        <v>GA09U-0575</v>
      </c>
      <c r="AD4216" t="str">
        <f>_xlfn.IFNA(VLOOKUP(PrivateSchedule[[#This Row],[ow]],RTARoutes[[StageCodes]:[RouteID]],6,FALSE), VLOOKUP(PrivateSchedule[[#This Row],[re]],RTARoutes[[StageCodes]:[RouteID]],6,FALSE))</f>
        <v>PVT196</v>
      </c>
      <c r="AE4216" t="str" cm="1">
        <f t="array" ref="AE4216">_xlfn.IFS( NOT(ISNA(VLOOKUP(PrivateSchedule[[#This Row],[ow]],RTARoutes[[StageCodes]:[RouteID]],6,FALSE))), "O",  NOT(ISNA(VLOOKUP(PrivateSchedule[[#This Row],[re]],RTARoutes[[StageCodes]:[RouteID]],6,FALSE))), "R")</f>
        <v>O</v>
      </c>
      <c r="AF4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17" spans="3:33">
      <c r="O4217" s="171" t="s">
        <v>1890</v>
      </c>
      <c r="T4217" s="173" t="s">
        <v>3553</v>
      </c>
      <c r="U4217" t="str">
        <f t="shared" si="260"/>
        <v>MARGAO-Housing Board</v>
      </c>
      <c r="V4217" s="163">
        <v>0.65277777777777779</v>
      </c>
      <c r="AA4217" s="165" t="str">
        <f t="shared" si="261"/>
        <v/>
      </c>
      <c r="AB4217" t="str">
        <f t="shared" si="262"/>
        <v>MRG</v>
      </c>
      <c r="AC4217" t="str">
        <f t="shared" si="263"/>
        <v>GA09U-0575</v>
      </c>
      <c r="AD4217" t="str">
        <f>_xlfn.IFNA(VLOOKUP(PrivateSchedule[[#This Row],[ow]],RTARoutes[[StageCodes]:[RouteID]],6,FALSE), VLOOKUP(PrivateSchedule[[#This Row],[re]],RTARoutes[[StageCodes]:[RouteID]],6,FALSE))</f>
        <v>PVT196</v>
      </c>
      <c r="AE4217" t="str" cm="1">
        <f t="array" ref="AE4217">_xlfn.IFS( NOT(ISNA(VLOOKUP(PrivateSchedule[[#This Row],[ow]],RTARoutes[[StageCodes]:[RouteID]],6,FALSE))), "O",  NOT(ISNA(VLOOKUP(PrivateSchedule[[#This Row],[re]],RTARoutes[[StageCodes]:[RouteID]],6,FALSE))), "R")</f>
        <v>R</v>
      </c>
      <c r="AF4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18" spans="3:33">
      <c r="O4218" s="171" t="s">
        <v>3553</v>
      </c>
      <c r="T4218" s="173" t="s">
        <v>1890</v>
      </c>
      <c r="U4218" t="str">
        <f t="shared" si="260"/>
        <v>Housing Board-MARGAO</v>
      </c>
      <c r="V4218" s="163">
        <v>0.68055555555555558</v>
      </c>
      <c r="AA4218" s="165" t="str">
        <f t="shared" si="261"/>
        <v/>
      </c>
      <c r="AB4218" t="str">
        <f t="shared" si="262"/>
        <v>MRG</v>
      </c>
      <c r="AC4218" t="str">
        <f t="shared" si="263"/>
        <v>GA09U-0575</v>
      </c>
      <c r="AD4218" t="str">
        <f>_xlfn.IFNA(VLOOKUP(PrivateSchedule[[#This Row],[ow]],RTARoutes[[StageCodes]:[RouteID]],6,FALSE), VLOOKUP(PrivateSchedule[[#This Row],[re]],RTARoutes[[StageCodes]:[RouteID]],6,FALSE))</f>
        <v>PVT196</v>
      </c>
      <c r="AE4218" t="str" cm="1">
        <f t="array" ref="AE4218">_xlfn.IFS( NOT(ISNA(VLOOKUP(PrivateSchedule[[#This Row],[ow]],RTARoutes[[StageCodes]:[RouteID]],6,FALSE))), "O",  NOT(ISNA(VLOOKUP(PrivateSchedule[[#This Row],[re]],RTARoutes[[StageCodes]:[RouteID]],6,FALSE))), "R")</f>
        <v>O</v>
      </c>
      <c r="AF4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19" spans="3:33">
      <c r="O4219" s="171" t="s">
        <v>1890</v>
      </c>
      <c r="T4219" s="173" t="s">
        <v>3553</v>
      </c>
      <c r="U4219" t="str">
        <f t="shared" si="260"/>
        <v>MARGAO-Housing Board</v>
      </c>
      <c r="V4219" s="163">
        <v>0.71180555555555558</v>
      </c>
      <c r="AA4219" s="165" t="str">
        <f t="shared" si="261"/>
        <v/>
      </c>
      <c r="AB4219" t="str">
        <f t="shared" si="262"/>
        <v>MRG</v>
      </c>
      <c r="AC4219" t="str">
        <f t="shared" si="263"/>
        <v>GA09U-0575</v>
      </c>
      <c r="AD4219" t="str">
        <f>_xlfn.IFNA(VLOOKUP(PrivateSchedule[[#This Row],[ow]],RTARoutes[[StageCodes]:[RouteID]],6,FALSE), VLOOKUP(PrivateSchedule[[#This Row],[re]],RTARoutes[[StageCodes]:[RouteID]],6,FALSE))</f>
        <v>PVT196</v>
      </c>
      <c r="AE4219" t="str" cm="1">
        <f t="array" ref="AE4219">_xlfn.IFS( NOT(ISNA(VLOOKUP(PrivateSchedule[[#This Row],[ow]],RTARoutes[[StageCodes]:[RouteID]],6,FALSE))), "O",  NOT(ISNA(VLOOKUP(PrivateSchedule[[#This Row],[re]],RTARoutes[[StageCodes]:[RouteID]],6,FALSE))), "R")</f>
        <v>R</v>
      </c>
      <c r="AF4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20" spans="3:33">
      <c r="O4220" s="171" t="s">
        <v>3553</v>
      </c>
      <c r="T4220" s="173" t="s">
        <v>1890</v>
      </c>
      <c r="U4220" t="str">
        <f t="shared" si="260"/>
        <v>Housing Board-MARGAO</v>
      </c>
      <c r="V4220" s="163">
        <v>0.73958333333333337</v>
      </c>
      <c r="AA4220" s="165" t="str">
        <f t="shared" si="261"/>
        <v/>
      </c>
      <c r="AB4220" t="str">
        <f t="shared" si="262"/>
        <v>MRG</v>
      </c>
      <c r="AC4220" t="str">
        <f t="shared" si="263"/>
        <v>GA09U-0575</v>
      </c>
      <c r="AD4220" t="str">
        <f>_xlfn.IFNA(VLOOKUP(PrivateSchedule[[#This Row],[ow]],RTARoutes[[StageCodes]:[RouteID]],6,FALSE), VLOOKUP(PrivateSchedule[[#This Row],[re]],RTARoutes[[StageCodes]:[RouteID]],6,FALSE))</f>
        <v>PVT196</v>
      </c>
      <c r="AE4220" t="str" cm="1">
        <f t="array" ref="AE4220">_xlfn.IFS( NOT(ISNA(VLOOKUP(PrivateSchedule[[#This Row],[ow]],RTARoutes[[StageCodes]:[RouteID]],6,FALSE))), "O",  NOT(ISNA(VLOOKUP(PrivateSchedule[[#This Row],[re]],RTARoutes[[StageCodes]:[RouteID]],6,FALSE))), "R")</f>
        <v>O</v>
      </c>
      <c r="AF4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21" spans="3:33">
      <c r="O4221" s="171" t="s">
        <v>1890</v>
      </c>
      <c r="T4221" s="173" t="s">
        <v>3553</v>
      </c>
      <c r="U4221" t="str">
        <f t="shared" si="260"/>
        <v>MARGAO-Housing Board</v>
      </c>
      <c r="V4221" s="163">
        <v>0.76388888888888884</v>
      </c>
      <c r="AA4221" s="165" t="str">
        <f t="shared" si="261"/>
        <v/>
      </c>
      <c r="AB4221" t="str">
        <f t="shared" si="262"/>
        <v>MRG</v>
      </c>
      <c r="AC4221" t="str">
        <f t="shared" si="263"/>
        <v>GA09U-0575</v>
      </c>
      <c r="AD4221" t="str">
        <f>_xlfn.IFNA(VLOOKUP(PrivateSchedule[[#This Row],[ow]],RTARoutes[[StageCodes]:[RouteID]],6,FALSE), VLOOKUP(PrivateSchedule[[#This Row],[re]],RTARoutes[[StageCodes]:[RouteID]],6,FALSE))</f>
        <v>PVT196</v>
      </c>
      <c r="AE4221" t="str" cm="1">
        <f t="array" ref="AE4221">_xlfn.IFS( NOT(ISNA(VLOOKUP(PrivateSchedule[[#This Row],[ow]],RTARoutes[[StageCodes]:[RouteID]],6,FALSE))), "O",  NOT(ISNA(VLOOKUP(PrivateSchedule[[#This Row],[re]],RTARoutes[[StageCodes]:[RouteID]],6,FALSE))), "R")</f>
        <v>R</v>
      </c>
      <c r="AF4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22" spans="3:33">
      <c r="O4222" s="171" t="s">
        <v>3553</v>
      </c>
      <c r="T4222" s="173" t="s">
        <v>1890</v>
      </c>
      <c r="U4222" t="str">
        <f t="shared" si="260"/>
        <v>Housing Board-MARGAO</v>
      </c>
      <c r="V4222" s="163">
        <v>0.79166666666666663</v>
      </c>
      <c r="AA4222" s="165" t="str">
        <f t="shared" si="261"/>
        <v/>
      </c>
      <c r="AB4222" t="str">
        <f t="shared" si="262"/>
        <v>MRG</v>
      </c>
      <c r="AC4222" t="str">
        <f t="shared" si="263"/>
        <v>GA09U-0575</v>
      </c>
      <c r="AD4222" t="str">
        <f>_xlfn.IFNA(VLOOKUP(PrivateSchedule[[#This Row],[ow]],RTARoutes[[StageCodes]:[RouteID]],6,FALSE), VLOOKUP(PrivateSchedule[[#This Row],[re]],RTARoutes[[StageCodes]:[RouteID]],6,FALSE))</f>
        <v>PVT196</v>
      </c>
      <c r="AE4222" t="str" cm="1">
        <f t="array" ref="AE4222">_xlfn.IFS( NOT(ISNA(VLOOKUP(PrivateSchedule[[#This Row],[ow]],RTARoutes[[StageCodes]:[RouteID]],6,FALSE))), "O",  NOT(ISNA(VLOOKUP(PrivateSchedule[[#This Row],[re]],RTARoutes[[StageCodes]:[RouteID]],6,FALSE))), "R")</f>
        <v>O</v>
      </c>
      <c r="AF4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HBM-*MRG</v>
      </c>
      <c r="AG4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MRG-*HBM</v>
      </c>
    </row>
    <row r="4223" spans="3:33">
      <c r="O4223" s="171" t="s">
        <v>1890</v>
      </c>
      <c r="T4223" s="173" t="s">
        <v>3553</v>
      </c>
      <c r="U4223" t="str">
        <f t="shared" si="260"/>
        <v>MARGAO-Housing Board</v>
      </c>
      <c r="V4223" s="163">
        <v>0.81944444444444442</v>
      </c>
      <c r="AA4223" s="165" t="str">
        <f t="shared" si="261"/>
        <v/>
      </c>
      <c r="AB4223" t="str">
        <f t="shared" si="262"/>
        <v>MRG</v>
      </c>
      <c r="AC4223" t="str">
        <f t="shared" si="263"/>
        <v>GA09U-0575</v>
      </c>
      <c r="AD4223" t="str">
        <f>_xlfn.IFNA(VLOOKUP(PrivateSchedule[[#This Row],[ow]],RTARoutes[[StageCodes]:[RouteID]],6,FALSE), VLOOKUP(PrivateSchedule[[#This Row],[re]],RTARoutes[[StageCodes]:[RouteID]],6,FALSE))</f>
        <v>PVT196</v>
      </c>
      <c r="AE4223" t="str" cm="1">
        <f t="array" ref="AE4223">_xlfn.IFS( NOT(ISNA(VLOOKUP(PrivateSchedule[[#This Row],[ow]],RTARoutes[[StageCodes]:[RouteID]],6,FALSE))), "O",  NOT(ISNA(VLOOKUP(PrivateSchedule[[#This Row],[re]],RTARoutes[[StageCodes]:[RouteID]],6,FALSE))), "R")</f>
        <v>R</v>
      </c>
      <c r="AF4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MRG-*HBM</v>
      </c>
      <c r="AG4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HBM-*MRG</v>
      </c>
    </row>
    <row r="4224" spans="3:33">
      <c r="C4224" s="172" t="s">
        <v>4799</v>
      </c>
      <c r="J4224" s="171" t="s">
        <v>4800</v>
      </c>
      <c r="O4224" s="171" t="s">
        <v>1557</v>
      </c>
      <c r="T4224" s="173" t="s">
        <v>1238</v>
      </c>
      <c r="U4224" t="str">
        <f t="shared" si="260"/>
        <v>KANIBAG-FATORPA</v>
      </c>
      <c r="V4224" s="163">
        <v>0.3263888888888889</v>
      </c>
      <c r="AA4224" s="165" t="str">
        <f t="shared" si="261"/>
        <v/>
      </c>
      <c r="AB4224" t="str">
        <f t="shared" si="262"/>
        <v>MRG</v>
      </c>
      <c r="AC4224" t="str">
        <f t="shared" si="263"/>
        <v>GA09U-0575</v>
      </c>
      <c r="AD4224" t="e">
        <f>_xlfn.IFNA(VLOOKUP(PrivateSchedule[[#This Row],[ow]],RTARoutes[[StageCodes]:[RouteID]],6,FALSE), VLOOKUP(PrivateSchedule[[#This Row],[re]],RTARoutes[[StageCodes]:[RouteID]],6,FALSE))</f>
        <v>#N/A</v>
      </c>
      <c r="AE4224" t="e" cm="1">
        <f t="array" ref="AE4224">_xlfn.IFS( NOT(ISNA(VLOOKUP(PrivateSchedule[[#This Row],[ow]],RTARoutes[[StageCodes]:[RouteID]],6,FALSE))), "O",  NOT(ISNA(VLOOKUP(PrivateSchedule[[#This Row],[re]],RTARoutes[[StageCodes]:[RouteID]],6,FALSE))), "R")</f>
        <v>#N/A</v>
      </c>
      <c r="AF4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KNB-*FTR</v>
      </c>
      <c r="AG4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FTR-*KNB</v>
      </c>
    </row>
    <row r="4225" spans="3:33">
      <c r="O4225" s="171" t="s">
        <v>1238</v>
      </c>
      <c r="T4225" s="173" t="s">
        <v>1890</v>
      </c>
      <c r="U4225" t="str">
        <f t="shared" si="260"/>
        <v>FATORPA-MARGAO</v>
      </c>
      <c r="V4225" s="163">
        <v>0.33680555555555558</v>
      </c>
      <c r="AA4225" s="165" t="str">
        <f t="shared" si="261"/>
        <v/>
      </c>
      <c r="AB4225" t="str">
        <f t="shared" si="262"/>
        <v>MRG</v>
      </c>
      <c r="AC4225" t="str">
        <f t="shared" si="263"/>
        <v>GA09U-0575</v>
      </c>
      <c r="AD4225" t="str">
        <f>_xlfn.IFNA(VLOOKUP(PrivateSchedule[[#This Row],[ow]],RTARoutes[[StageCodes]:[RouteID]],6,FALSE), VLOOKUP(PrivateSchedule[[#This Row],[re]],RTARoutes[[StageCodes]:[RouteID]],6,FALSE))</f>
        <v>PVT185</v>
      </c>
      <c r="AE4225" t="str" cm="1">
        <f t="array" ref="AE4225">_xlfn.IFS( NOT(ISNA(VLOOKUP(PrivateSchedule[[#This Row],[ow]],RTARoutes[[StageCodes]:[RouteID]],6,FALSE))), "O",  NOT(ISNA(VLOOKUP(PrivateSchedule[[#This Row],[re]],RTARoutes[[StageCodes]:[RouteID]],6,FALSE))), "R")</f>
        <v>O</v>
      </c>
      <c r="AF4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26" spans="3:33">
      <c r="O4226" s="171" t="s">
        <v>1890</v>
      </c>
      <c r="T4226" s="173" t="s">
        <v>2013</v>
      </c>
      <c r="U4226" t="str">
        <f t="shared" si="260"/>
        <v>MARGAO-MORPIRLA</v>
      </c>
      <c r="V4226" s="163">
        <v>0.39930555555555558</v>
      </c>
      <c r="AA4226" s="165" t="str">
        <f t="shared" si="261"/>
        <v/>
      </c>
      <c r="AB4226" t="str">
        <f t="shared" si="262"/>
        <v>MRG</v>
      </c>
      <c r="AC4226" t="str">
        <f t="shared" si="263"/>
        <v>GA09U-0575</v>
      </c>
      <c r="AD4226" t="str">
        <f>_xlfn.IFNA(VLOOKUP(PrivateSchedule[[#This Row],[ow]],RTARoutes[[StageCodes]:[RouteID]],6,FALSE), VLOOKUP(PrivateSchedule[[#This Row],[re]],RTARoutes[[StageCodes]:[RouteID]],6,FALSE))</f>
        <v>PVT289</v>
      </c>
      <c r="AE4226" t="str" cm="1">
        <f t="array" ref="AE4226">_xlfn.IFS( NOT(ISNA(VLOOKUP(PrivateSchedule[[#This Row],[ow]],RTARoutes[[StageCodes]:[RouteID]],6,FALSE))), "O",  NOT(ISNA(VLOOKUP(PrivateSchedule[[#This Row],[re]],RTARoutes[[StageCodes]:[RouteID]],6,FALSE))), "R")</f>
        <v>R</v>
      </c>
      <c r="AF4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MRG-*MPR</v>
      </c>
      <c r="AG4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MPR-*MRG</v>
      </c>
    </row>
    <row r="4227" spans="3:33">
      <c r="O4227" s="171" t="s">
        <v>2013</v>
      </c>
      <c r="T4227" s="173" t="s">
        <v>1238</v>
      </c>
      <c r="U4227" t="str">
        <f t="shared" ref="U4227:U4290" si="264">_xlfn.IFNA(VLOOKUP($O4227,Code2Loc,2,FALSE)
&amp; IF( OR( ISNA($P4227), LEN($P4227)=0), "",  "-" &amp; VLOOKUP($P4227,Code2Loc,2,FALSE))
&amp; IF( OR( ISNA($Q4227), LEN($Q4227)=0), "",  "-" &amp; VLOOKUP($Q4227,Code2Loc,2,FALSE))
&amp; IF( OR( ISNA($R4227), LEN($R4227)=0), "",  "-" &amp; VLOOKUP($R4227,Code2Loc,2,FALSE))
&amp; IF( OR( ISNA($S4227), LEN($S4227)=0), "",  "-" &amp; VLOOKUP($S4227,Code2Loc,2,FALSE))
&amp; IF( OR( ISNA($T4227), LEN($T4227)=0), "",  "-" &amp; VLOOKUP($T4227,Code2Loc,2,FALSE)),"")</f>
        <v>MORPIRLA-FATORPA</v>
      </c>
      <c r="V4227" s="163">
        <v>0.46527777777777779</v>
      </c>
      <c r="AA4227" s="165" t="str">
        <f t="shared" ref="AA4227:AA4290" si="265">IF(ISBLANK($V4227), "", _xlfn.IFNA($V4227 + _xlfn.IFNA( VLOOKUP($O4227 &amp; IF(ISBLANK($P4227),"", "-" &amp; $P4227) &amp; IF(ISBLANK($Q4227),"", "-" &amp; $Q4227) &amp; IF(ISBLANK($R4227),"", "-" &amp; $R4227) &amp; IF(ISBLANK($S4227),"", "-" &amp; $S4227) &amp; IF(ISBLANK($T4227),"", "-" &amp; $T4227),TravelTime,8,FALSE), VLOOKUP($T4227 &amp; IF(ISBLANK($S4227),"", "-" &amp; $S4227) &amp; IF(ISBLANK($R4227),"", "-" &amp; $R4227) &amp; IF(ISBLANK($Q4227),"", "-" &amp; $Q4227) &amp; IF(ISBLANK($P4227),"", "-" &amp; $P4227) &amp; IF(ISBLANK($O4227),"", "-" &amp; $O4227),TravelTime,8,FALSE)) / 1440, ""))</f>
        <v/>
      </c>
      <c r="AB4227" t="str">
        <f t="shared" ref="AB4227:AB4290" si="266">IF(AND(LEN($A4227)&lt;&gt;0,LEN($A4227)&lt;&gt;0),$A4227,$AB4226)</f>
        <v>MRG</v>
      </c>
      <c r="AC4227" t="str">
        <f t="shared" ref="AC4227:AC4290" si="267">IF(AND(LEN($J4227)&lt;&gt;0,LEN($B4227)&lt;&gt;0),$J4227,$AC4226)</f>
        <v>GA09U-0575</v>
      </c>
      <c r="AD4227" t="str">
        <f>_xlfn.IFNA(VLOOKUP(PrivateSchedule[[#This Row],[ow]],RTARoutes[[StageCodes]:[RouteID]],6,FALSE), VLOOKUP(PrivateSchedule[[#This Row],[re]],RTARoutes[[StageCodes]:[RouteID]],6,FALSE))</f>
        <v>PVT184</v>
      </c>
      <c r="AE4227" t="str" cm="1">
        <f t="array" ref="AE4227">_xlfn.IFS( NOT(ISNA(VLOOKUP(PrivateSchedule[[#This Row],[ow]],RTARoutes[[StageCodes]:[RouteID]],6,FALSE))), "O",  NOT(ISNA(VLOOKUP(PrivateSchedule[[#This Row],[re]],RTARoutes[[StageCodes]:[RouteID]],6,FALSE))), "R")</f>
        <v>R</v>
      </c>
      <c r="AF4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MPR-*FTR</v>
      </c>
      <c r="AG4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FTR-*MPR</v>
      </c>
    </row>
    <row r="4228" spans="3:33">
      <c r="O4228" s="171" t="s">
        <v>1238</v>
      </c>
      <c r="T4228" s="173" t="s">
        <v>1890</v>
      </c>
      <c r="U4228" t="str">
        <f t="shared" si="264"/>
        <v>FATORPA-MARGAO</v>
      </c>
      <c r="V4228" s="163">
        <v>0.47916666666666669</v>
      </c>
      <c r="AA4228" s="165" t="str">
        <f t="shared" si="265"/>
        <v/>
      </c>
      <c r="AB4228" t="str">
        <f t="shared" si="266"/>
        <v>MRG</v>
      </c>
      <c r="AC4228" t="str">
        <f t="shared" si="267"/>
        <v>GA09U-0575</v>
      </c>
      <c r="AD4228" t="str">
        <f>_xlfn.IFNA(VLOOKUP(PrivateSchedule[[#This Row],[ow]],RTARoutes[[StageCodes]:[RouteID]],6,FALSE), VLOOKUP(PrivateSchedule[[#This Row],[re]],RTARoutes[[StageCodes]:[RouteID]],6,FALSE))</f>
        <v>PVT185</v>
      </c>
      <c r="AE4228" t="str" cm="1">
        <f t="array" ref="AE4228">_xlfn.IFS( NOT(ISNA(VLOOKUP(PrivateSchedule[[#This Row],[ow]],RTARoutes[[StageCodes]:[RouteID]],6,FALSE))), "O",  NOT(ISNA(VLOOKUP(PrivateSchedule[[#This Row],[re]],RTARoutes[[StageCodes]:[RouteID]],6,FALSE))), "R")</f>
        <v>O</v>
      </c>
      <c r="AF4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29" spans="3:33">
      <c r="O4229" s="171" t="s">
        <v>1890</v>
      </c>
      <c r="T4229" s="173" t="s">
        <v>1238</v>
      </c>
      <c r="U4229" t="str">
        <f t="shared" si="264"/>
        <v>MARGAO-FATORPA</v>
      </c>
      <c r="V4229" s="163">
        <v>0.52430555555555558</v>
      </c>
      <c r="AA4229" s="165" t="str">
        <f t="shared" si="265"/>
        <v/>
      </c>
      <c r="AB4229" t="str">
        <f t="shared" si="266"/>
        <v>MRG</v>
      </c>
      <c r="AC4229" t="str">
        <f t="shared" si="267"/>
        <v>GA09U-0575</v>
      </c>
      <c r="AD4229" t="str">
        <f>_xlfn.IFNA(VLOOKUP(PrivateSchedule[[#This Row],[ow]],RTARoutes[[StageCodes]:[RouteID]],6,FALSE), VLOOKUP(PrivateSchedule[[#This Row],[re]],RTARoutes[[StageCodes]:[RouteID]],6,FALSE))</f>
        <v>PVT185</v>
      </c>
      <c r="AE4229" t="str" cm="1">
        <f t="array" ref="AE4229">_xlfn.IFS( NOT(ISNA(VLOOKUP(PrivateSchedule[[#This Row],[ow]],RTARoutes[[StageCodes]:[RouteID]],6,FALSE))), "O",  NOT(ISNA(VLOOKUP(PrivateSchedule[[#This Row],[re]],RTARoutes[[StageCodes]:[RouteID]],6,FALSE))), "R")</f>
        <v>R</v>
      </c>
      <c r="AF4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230" spans="3:33">
      <c r="O4230" s="171" t="s">
        <v>1238</v>
      </c>
      <c r="T4230" s="173" t="s">
        <v>1890</v>
      </c>
      <c r="U4230" t="str">
        <f t="shared" si="264"/>
        <v>FATORPA-MARGAO</v>
      </c>
      <c r="V4230" s="163">
        <v>0.59375</v>
      </c>
      <c r="AA4230" s="165" t="str">
        <f t="shared" si="265"/>
        <v/>
      </c>
      <c r="AB4230" t="str">
        <f t="shared" si="266"/>
        <v>MRG</v>
      </c>
      <c r="AC4230" t="str">
        <f t="shared" si="267"/>
        <v>GA09U-0575</v>
      </c>
      <c r="AD4230" t="str">
        <f>_xlfn.IFNA(VLOOKUP(PrivateSchedule[[#This Row],[ow]],RTARoutes[[StageCodes]:[RouteID]],6,FALSE), VLOOKUP(PrivateSchedule[[#This Row],[re]],RTARoutes[[StageCodes]:[RouteID]],6,FALSE))</f>
        <v>PVT185</v>
      </c>
      <c r="AE4230" t="str" cm="1">
        <f t="array" ref="AE4230">_xlfn.IFS( NOT(ISNA(VLOOKUP(PrivateSchedule[[#This Row],[ow]],RTARoutes[[StageCodes]:[RouteID]],6,FALSE))), "O",  NOT(ISNA(VLOOKUP(PrivateSchedule[[#This Row],[re]],RTARoutes[[StageCodes]:[RouteID]],6,FALSE))), "R")</f>
        <v>O</v>
      </c>
      <c r="AF4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31" spans="3:33">
      <c r="O4231" s="171" t="s">
        <v>1890</v>
      </c>
      <c r="T4231" s="173" t="s">
        <v>1238</v>
      </c>
      <c r="U4231" t="str">
        <f t="shared" si="264"/>
        <v>MARGAO-FATORPA</v>
      </c>
      <c r="V4231" s="163">
        <v>0.66666666666666663</v>
      </c>
      <c r="AA4231" s="165" t="str">
        <f t="shared" si="265"/>
        <v/>
      </c>
      <c r="AB4231" t="str">
        <f t="shared" si="266"/>
        <v>MRG</v>
      </c>
      <c r="AC4231" t="str">
        <f t="shared" si="267"/>
        <v>GA09U-0575</v>
      </c>
      <c r="AD4231" t="str">
        <f>_xlfn.IFNA(VLOOKUP(PrivateSchedule[[#This Row],[ow]],RTARoutes[[StageCodes]:[RouteID]],6,FALSE), VLOOKUP(PrivateSchedule[[#This Row],[re]],RTARoutes[[StageCodes]:[RouteID]],6,FALSE))</f>
        <v>PVT185</v>
      </c>
      <c r="AE4231" t="str" cm="1">
        <f t="array" ref="AE4231">_xlfn.IFS( NOT(ISNA(VLOOKUP(PrivateSchedule[[#This Row],[ow]],RTARoutes[[StageCodes]:[RouteID]],6,FALSE))), "O",  NOT(ISNA(VLOOKUP(PrivateSchedule[[#This Row],[re]],RTARoutes[[StageCodes]:[RouteID]],6,FALSE))), "R")</f>
        <v>R</v>
      </c>
      <c r="AF4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232" spans="3:33">
      <c r="O4232" s="171" t="s">
        <v>1238</v>
      </c>
      <c r="T4232" s="173" t="s">
        <v>1890</v>
      </c>
      <c r="U4232" t="str">
        <f t="shared" si="264"/>
        <v>FATORPA-MARGAO</v>
      </c>
      <c r="V4232" s="163">
        <v>0.71875</v>
      </c>
      <c r="AA4232" s="165" t="str">
        <f t="shared" si="265"/>
        <v/>
      </c>
      <c r="AB4232" t="str">
        <f t="shared" si="266"/>
        <v>MRG</v>
      </c>
      <c r="AC4232" t="str">
        <f t="shared" si="267"/>
        <v>GA09U-0575</v>
      </c>
      <c r="AD4232" t="str">
        <f>_xlfn.IFNA(VLOOKUP(PrivateSchedule[[#This Row],[ow]],RTARoutes[[StageCodes]:[RouteID]],6,FALSE), VLOOKUP(PrivateSchedule[[#This Row],[re]],RTARoutes[[StageCodes]:[RouteID]],6,FALSE))</f>
        <v>PVT185</v>
      </c>
      <c r="AE4232" t="str" cm="1">
        <f t="array" ref="AE4232">_xlfn.IFS( NOT(ISNA(VLOOKUP(PrivateSchedule[[#This Row],[ow]],RTARoutes[[StageCodes]:[RouteID]],6,FALSE))), "O",  NOT(ISNA(VLOOKUP(PrivateSchedule[[#This Row],[re]],RTARoutes[[StageCodes]:[RouteID]],6,FALSE))), "R")</f>
        <v>O</v>
      </c>
      <c r="AF4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33" spans="3:33">
      <c r="O4233" s="171" t="s">
        <v>1890</v>
      </c>
      <c r="T4233" s="173" t="s">
        <v>1557</v>
      </c>
      <c r="U4233" t="str">
        <f t="shared" si="264"/>
        <v>MARGAO-KANIBAG</v>
      </c>
      <c r="V4233" s="163">
        <v>0.75694444444444442</v>
      </c>
      <c r="AA4233" s="165" t="str">
        <f t="shared" si="265"/>
        <v/>
      </c>
      <c r="AB4233" t="str">
        <f t="shared" si="266"/>
        <v>MRG</v>
      </c>
      <c r="AC4233" t="str">
        <f t="shared" si="267"/>
        <v>GA09U-0575</v>
      </c>
      <c r="AD4233" t="e">
        <f>_xlfn.IFNA(VLOOKUP(PrivateSchedule[[#This Row],[ow]],RTARoutes[[StageCodes]:[RouteID]],6,FALSE), VLOOKUP(PrivateSchedule[[#This Row],[re]],RTARoutes[[StageCodes]:[RouteID]],6,FALSE))</f>
        <v>#N/A</v>
      </c>
      <c r="AE4233" t="e" cm="1">
        <f t="array" ref="AE4233">_xlfn.IFS( NOT(ISNA(VLOOKUP(PrivateSchedule[[#This Row],[ow]],RTARoutes[[StageCodes]:[RouteID]],6,FALSE))), "O",  NOT(ISNA(VLOOKUP(PrivateSchedule[[#This Row],[re]],RTARoutes[[StageCodes]:[RouteID]],6,FALSE))), "R")</f>
        <v>#N/A</v>
      </c>
      <c r="AF4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MRG-*KNB</v>
      </c>
      <c r="AG4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KNB-*MRG</v>
      </c>
    </row>
    <row r="4234" spans="3:33">
      <c r="C4234" s="172" t="s">
        <v>4801</v>
      </c>
      <c r="J4234" s="171" t="s">
        <v>4802</v>
      </c>
      <c r="O4234" s="171" t="s">
        <v>1557</v>
      </c>
      <c r="T4234" s="173" t="s">
        <v>1238</v>
      </c>
      <c r="U4234" t="str">
        <f t="shared" si="264"/>
        <v>KANIBAG-FATORPA</v>
      </c>
      <c r="V4234" s="163">
        <v>0.3298611111111111</v>
      </c>
      <c r="AA4234" s="165" t="str">
        <f t="shared" si="265"/>
        <v/>
      </c>
      <c r="AB4234" t="str">
        <f t="shared" si="266"/>
        <v>MRG</v>
      </c>
      <c r="AC4234" t="str">
        <f t="shared" si="267"/>
        <v>GA09U-0575</v>
      </c>
      <c r="AD4234" t="e">
        <f>_xlfn.IFNA(VLOOKUP(PrivateSchedule[[#This Row],[ow]],RTARoutes[[StageCodes]:[RouteID]],6,FALSE), VLOOKUP(PrivateSchedule[[#This Row],[re]],RTARoutes[[StageCodes]:[RouteID]],6,FALSE))</f>
        <v>#N/A</v>
      </c>
      <c r="AE4234" t="e" cm="1">
        <f t="array" ref="AE4234">_xlfn.IFS( NOT(ISNA(VLOOKUP(PrivateSchedule[[#This Row],[ow]],RTARoutes[[StageCodes]:[RouteID]],6,FALSE))), "O",  NOT(ISNA(VLOOKUP(PrivateSchedule[[#This Row],[re]],RTARoutes[[StageCodes]:[RouteID]],6,FALSE))), "R")</f>
        <v>#N/A</v>
      </c>
      <c r="AF4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KNB-*FTR</v>
      </c>
      <c r="AG4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FTR-*KNB</v>
      </c>
    </row>
    <row r="4235" spans="3:33">
      <c r="O4235" s="171" t="s">
        <v>1238</v>
      </c>
      <c r="T4235" s="173" t="s">
        <v>1890</v>
      </c>
      <c r="U4235" t="str">
        <f t="shared" si="264"/>
        <v>FATORPA-MARGAO</v>
      </c>
      <c r="V4235" s="163">
        <v>0.33680555555555558</v>
      </c>
      <c r="AA4235" s="165" t="str">
        <f t="shared" si="265"/>
        <v/>
      </c>
      <c r="AB4235" t="str">
        <f t="shared" si="266"/>
        <v>MRG</v>
      </c>
      <c r="AC4235" t="str">
        <f t="shared" si="267"/>
        <v>GA09U-0575</v>
      </c>
      <c r="AD4235" t="str">
        <f>_xlfn.IFNA(VLOOKUP(PrivateSchedule[[#This Row],[ow]],RTARoutes[[StageCodes]:[RouteID]],6,FALSE), VLOOKUP(PrivateSchedule[[#This Row],[re]],RTARoutes[[StageCodes]:[RouteID]],6,FALSE))</f>
        <v>PVT185</v>
      </c>
      <c r="AE4235" t="str" cm="1">
        <f t="array" ref="AE4235">_xlfn.IFS( NOT(ISNA(VLOOKUP(PrivateSchedule[[#This Row],[ow]],RTARoutes[[StageCodes]:[RouteID]],6,FALSE))), "O",  NOT(ISNA(VLOOKUP(PrivateSchedule[[#This Row],[re]],RTARoutes[[StageCodes]:[RouteID]],6,FALSE))), "R")</f>
        <v>O</v>
      </c>
      <c r="AF4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36" spans="3:33">
      <c r="O4236" s="171" t="s">
        <v>1890</v>
      </c>
      <c r="T4236" s="173" t="s">
        <v>2013</v>
      </c>
      <c r="U4236" t="str">
        <f t="shared" si="264"/>
        <v>MARGAO-MORPIRLA</v>
      </c>
      <c r="V4236" s="163">
        <v>0.3923611111111111</v>
      </c>
      <c r="AA4236" s="165" t="str">
        <f t="shared" si="265"/>
        <v/>
      </c>
      <c r="AB4236" t="str">
        <f t="shared" si="266"/>
        <v>MRG</v>
      </c>
      <c r="AC4236" t="str">
        <f t="shared" si="267"/>
        <v>GA09U-0575</v>
      </c>
      <c r="AD4236" t="str">
        <f>_xlfn.IFNA(VLOOKUP(PrivateSchedule[[#This Row],[ow]],RTARoutes[[StageCodes]:[RouteID]],6,FALSE), VLOOKUP(PrivateSchedule[[#This Row],[re]],RTARoutes[[StageCodes]:[RouteID]],6,FALSE))</f>
        <v>PVT289</v>
      </c>
      <c r="AE4236" t="str" cm="1">
        <f t="array" ref="AE4236">_xlfn.IFS( NOT(ISNA(VLOOKUP(PrivateSchedule[[#This Row],[ow]],RTARoutes[[StageCodes]:[RouteID]],6,FALSE))), "O",  NOT(ISNA(VLOOKUP(PrivateSchedule[[#This Row],[re]],RTARoutes[[StageCodes]:[RouteID]],6,FALSE))), "R")</f>
        <v>R</v>
      </c>
      <c r="AF4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MRG-*MPR</v>
      </c>
      <c r="AG4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MPR-*MRG</v>
      </c>
    </row>
    <row r="4237" spans="3:33">
      <c r="O4237" s="171" t="s">
        <v>2013</v>
      </c>
      <c r="T4237" s="173" t="s">
        <v>1238</v>
      </c>
      <c r="U4237" t="str">
        <f t="shared" si="264"/>
        <v>MORPIRLA-FATORPA</v>
      </c>
      <c r="V4237" s="163">
        <v>0.46527777777777779</v>
      </c>
      <c r="AA4237" s="165" t="str">
        <f t="shared" si="265"/>
        <v/>
      </c>
      <c r="AB4237" t="str">
        <f t="shared" si="266"/>
        <v>MRG</v>
      </c>
      <c r="AC4237" t="str">
        <f t="shared" si="267"/>
        <v>GA09U-0575</v>
      </c>
      <c r="AD4237" t="str">
        <f>_xlfn.IFNA(VLOOKUP(PrivateSchedule[[#This Row],[ow]],RTARoutes[[StageCodes]:[RouteID]],6,FALSE), VLOOKUP(PrivateSchedule[[#This Row],[re]],RTARoutes[[StageCodes]:[RouteID]],6,FALSE))</f>
        <v>PVT184</v>
      </c>
      <c r="AE4237" t="str" cm="1">
        <f t="array" ref="AE4237">_xlfn.IFS( NOT(ISNA(VLOOKUP(PrivateSchedule[[#This Row],[ow]],RTARoutes[[StageCodes]:[RouteID]],6,FALSE))), "O",  NOT(ISNA(VLOOKUP(PrivateSchedule[[#This Row],[re]],RTARoutes[[StageCodes]:[RouteID]],6,FALSE))), "R")</f>
        <v>R</v>
      </c>
      <c r="AF4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MPR-*FTR</v>
      </c>
      <c r="AG4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FTR-*MPR</v>
      </c>
    </row>
    <row r="4238" spans="3:33">
      <c r="O4238" s="171" t="s">
        <v>1238</v>
      </c>
      <c r="T4238" s="173" t="s">
        <v>1890</v>
      </c>
      <c r="U4238" t="str">
        <f t="shared" si="264"/>
        <v>FATORPA-MARGAO</v>
      </c>
      <c r="V4238" s="163">
        <v>0.47916666666666669</v>
      </c>
      <c r="AA4238" s="165" t="str">
        <f t="shared" si="265"/>
        <v/>
      </c>
      <c r="AB4238" t="str">
        <f t="shared" si="266"/>
        <v>MRG</v>
      </c>
      <c r="AC4238" t="str">
        <f t="shared" si="267"/>
        <v>GA09U-0575</v>
      </c>
      <c r="AD4238" t="str">
        <f>_xlfn.IFNA(VLOOKUP(PrivateSchedule[[#This Row],[ow]],RTARoutes[[StageCodes]:[RouteID]],6,FALSE), VLOOKUP(PrivateSchedule[[#This Row],[re]],RTARoutes[[StageCodes]:[RouteID]],6,FALSE))</f>
        <v>PVT185</v>
      </c>
      <c r="AE4238" t="str" cm="1">
        <f t="array" ref="AE4238">_xlfn.IFS( NOT(ISNA(VLOOKUP(PrivateSchedule[[#This Row],[ow]],RTARoutes[[StageCodes]:[RouteID]],6,FALSE))), "O",  NOT(ISNA(VLOOKUP(PrivateSchedule[[#This Row],[re]],RTARoutes[[StageCodes]:[RouteID]],6,FALSE))), "R")</f>
        <v>O</v>
      </c>
      <c r="AF4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39" spans="3:33">
      <c r="O4239" s="171" t="s">
        <v>1890</v>
      </c>
      <c r="T4239" s="173" t="s">
        <v>1557</v>
      </c>
      <c r="U4239" t="str">
        <f t="shared" si="264"/>
        <v>MARGAO-KANIBAG</v>
      </c>
      <c r="V4239" s="163">
        <v>0.52430555555555558</v>
      </c>
      <c r="AA4239" s="165" t="str">
        <f t="shared" si="265"/>
        <v/>
      </c>
      <c r="AB4239" t="str">
        <f t="shared" si="266"/>
        <v>MRG</v>
      </c>
      <c r="AC4239" t="str">
        <f t="shared" si="267"/>
        <v>GA09U-0575</v>
      </c>
      <c r="AD4239" t="e">
        <f>_xlfn.IFNA(VLOOKUP(PrivateSchedule[[#This Row],[ow]],RTARoutes[[StageCodes]:[RouteID]],6,FALSE), VLOOKUP(PrivateSchedule[[#This Row],[re]],RTARoutes[[StageCodes]:[RouteID]],6,FALSE))</f>
        <v>#N/A</v>
      </c>
      <c r="AE4239" t="e" cm="1">
        <f t="array" ref="AE4239">_xlfn.IFS( NOT(ISNA(VLOOKUP(PrivateSchedule[[#This Row],[ow]],RTARoutes[[StageCodes]:[RouteID]],6,FALSE))), "O",  NOT(ISNA(VLOOKUP(PrivateSchedule[[#This Row],[re]],RTARoutes[[StageCodes]:[RouteID]],6,FALSE))), "R")</f>
        <v>#N/A</v>
      </c>
      <c r="AF4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MRG-*KNB</v>
      </c>
      <c r="AG4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KNB-*MRG</v>
      </c>
    </row>
    <row r="4240" spans="3:33">
      <c r="O4240" s="171" t="s">
        <v>1557</v>
      </c>
      <c r="T4240" s="173" t="s">
        <v>1238</v>
      </c>
      <c r="U4240" t="str">
        <f t="shared" si="264"/>
        <v>KANIBAG-FATORPA</v>
      </c>
      <c r="V4240" s="163">
        <v>0.60416666666666663</v>
      </c>
      <c r="AA4240" s="165" t="str">
        <f t="shared" si="265"/>
        <v/>
      </c>
      <c r="AB4240" t="str">
        <f t="shared" si="266"/>
        <v>MRG</v>
      </c>
      <c r="AC4240" t="str">
        <f t="shared" si="267"/>
        <v>GA09U-0575</v>
      </c>
      <c r="AD4240" t="e">
        <f>_xlfn.IFNA(VLOOKUP(PrivateSchedule[[#This Row],[ow]],RTARoutes[[StageCodes]:[RouteID]],6,FALSE), VLOOKUP(PrivateSchedule[[#This Row],[re]],RTARoutes[[StageCodes]:[RouteID]],6,FALSE))</f>
        <v>#N/A</v>
      </c>
      <c r="AE4240" t="e" cm="1">
        <f t="array" ref="AE4240">_xlfn.IFS( NOT(ISNA(VLOOKUP(PrivateSchedule[[#This Row],[ow]],RTARoutes[[StageCodes]:[RouteID]],6,FALSE))), "O",  NOT(ISNA(VLOOKUP(PrivateSchedule[[#This Row],[re]],RTARoutes[[StageCodes]:[RouteID]],6,FALSE))), "R")</f>
        <v>#N/A</v>
      </c>
      <c r="AF4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KNB-*FTR</v>
      </c>
      <c r="AG4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FTR-*KNB</v>
      </c>
    </row>
    <row r="4241" spans="3:33">
      <c r="O4241" s="171" t="s">
        <v>1238</v>
      </c>
      <c r="T4241" s="173" t="s">
        <v>1890</v>
      </c>
      <c r="U4241" t="str">
        <f t="shared" si="264"/>
        <v>FATORPA-MARGAO</v>
      </c>
      <c r="V4241" s="163">
        <v>0.61805555555555558</v>
      </c>
      <c r="AA4241" s="165" t="str">
        <f t="shared" si="265"/>
        <v/>
      </c>
      <c r="AB4241" t="str">
        <f t="shared" si="266"/>
        <v>MRG</v>
      </c>
      <c r="AC4241" t="str">
        <f t="shared" si="267"/>
        <v>GA09U-0575</v>
      </c>
      <c r="AD4241" t="str">
        <f>_xlfn.IFNA(VLOOKUP(PrivateSchedule[[#This Row],[ow]],RTARoutes[[StageCodes]:[RouteID]],6,FALSE), VLOOKUP(PrivateSchedule[[#This Row],[re]],RTARoutes[[StageCodes]:[RouteID]],6,FALSE))</f>
        <v>PVT185</v>
      </c>
      <c r="AE4241" t="str" cm="1">
        <f t="array" ref="AE4241">_xlfn.IFS( NOT(ISNA(VLOOKUP(PrivateSchedule[[#This Row],[ow]],RTARoutes[[StageCodes]:[RouteID]],6,FALSE))), "O",  NOT(ISNA(VLOOKUP(PrivateSchedule[[#This Row],[re]],RTARoutes[[StageCodes]:[RouteID]],6,FALSE))), "R")</f>
        <v>O</v>
      </c>
      <c r="AF4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242" spans="3:33">
      <c r="O4242" s="171" t="s">
        <v>1890</v>
      </c>
      <c r="T4242" s="173" t="s">
        <v>2013</v>
      </c>
      <c r="U4242" t="str">
        <f t="shared" si="264"/>
        <v>MARGAO-MORPIRLA</v>
      </c>
      <c r="V4242" s="163">
        <v>0.66666666666666663</v>
      </c>
      <c r="AA4242" s="165" t="str">
        <f t="shared" si="265"/>
        <v/>
      </c>
      <c r="AB4242" t="str">
        <f t="shared" si="266"/>
        <v>MRG</v>
      </c>
      <c r="AC4242" t="str">
        <f t="shared" si="267"/>
        <v>GA09U-0575</v>
      </c>
      <c r="AD4242" t="str">
        <f>_xlfn.IFNA(VLOOKUP(PrivateSchedule[[#This Row],[ow]],RTARoutes[[StageCodes]:[RouteID]],6,FALSE), VLOOKUP(PrivateSchedule[[#This Row],[re]],RTARoutes[[StageCodes]:[RouteID]],6,FALSE))</f>
        <v>PVT289</v>
      </c>
      <c r="AE4242" t="str" cm="1">
        <f t="array" ref="AE4242">_xlfn.IFS( NOT(ISNA(VLOOKUP(PrivateSchedule[[#This Row],[ow]],RTARoutes[[StageCodes]:[RouteID]],6,FALSE))), "O",  NOT(ISNA(VLOOKUP(PrivateSchedule[[#This Row],[re]],RTARoutes[[StageCodes]:[RouteID]],6,FALSE))), "R")</f>
        <v>R</v>
      </c>
      <c r="AF4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MRG-*MPR</v>
      </c>
      <c r="AG4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MPR-*MRG</v>
      </c>
    </row>
    <row r="4243" spans="3:33">
      <c r="O4243" s="171" t="s">
        <v>2013</v>
      </c>
      <c r="T4243" s="173" t="s">
        <v>1890</v>
      </c>
      <c r="U4243" t="str">
        <f t="shared" si="264"/>
        <v>MORPIRLA-MARGAO</v>
      </c>
      <c r="V4243" s="163">
        <v>0.71875</v>
      </c>
      <c r="AA4243" s="165" t="str">
        <f t="shared" si="265"/>
        <v/>
      </c>
      <c r="AB4243" t="str">
        <f t="shared" si="266"/>
        <v>MRG</v>
      </c>
      <c r="AC4243" t="str">
        <f t="shared" si="267"/>
        <v>GA09U-0575</v>
      </c>
      <c r="AD4243" t="str">
        <f>_xlfn.IFNA(VLOOKUP(PrivateSchedule[[#This Row],[ow]],RTARoutes[[StageCodes]:[RouteID]],6,FALSE), VLOOKUP(PrivateSchedule[[#This Row],[re]],RTARoutes[[StageCodes]:[RouteID]],6,FALSE))</f>
        <v>PVT289</v>
      </c>
      <c r="AE4243" t="str" cm="1">
        <f t="array" ref="AE4243">_xlfn.IFS( NOT(ISNA(VLOOKUP(PrivateSchedule[[#This Row],[ow]],RTARoutes[[StageCodes]:[RouteID]],6,FALSE))), "O",  NOT(ISNA(VLOOKUP(PrivateSchedule[[#This Row],[re]],RTARoutes[[StageCodes]:[RouteID]],6,FALSE))), "R")</f>
        <v>O</v>
      </c>
      <c r="AF4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MPR-*MRG</v>
      </c>
      <c r="AG4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MRG-*MPR</v>
      </c>
    </row>
    <row r="4244" spans="3:33">
      <c r="O4244" s="171" t="s">
        <v>1890</v>
      </c>
      <c r="T4244" s="173" t="s">
        <v>1557</v>
      </c>
      <c r="U4244" t="str">
        <f t="shared" si="264"/>
        <v>MARGAO-KANIBAG</v>
      </c>
      <c r="V4244" s="163">
        <v>0.75694444444444442</v>
      </c>
      <c r="AA4244" s="165" t="str">
        <f t="shared" si="265"/>
        <v/>
      </c>
      <c r="AB4244" t="str">
        <f t="shared" si="266"/>
        <v>MRG</v>
      </c>
      <c r="AC4244" t="str">
        <f t="shared" si="267"/>
        <v>GA09U-0575</v>
      </c>
      <c r="AD4244" t="e">
        <f>_xlfn.IFNA(VLOOKUP(PrivateSchedule[[#This Row],[ow]],RTARoutes[[StageCodes]:[RouteID]],6,FALSE), VLOOKUP(PrivateSchedule[[#This Row],[re]],RTARoutes[[StageCodes]:[RouteID]],6,FALSE))</f>
        <v>#N/A</v>
      </c>
      <c r="AE4244" t="e" cm="1">
        <f t="array" ref="AE4244">_xlfn.IFS( NOT(ISNA(VLOOKUP(PrivateSchedule[[#This Row],[ow]],RTARoutes[[StageCodes]:[RouteID]],6,FALSE))), "O",  NOT(ISNA(VLOOKUP(PrivateSchedule[[#This Row],[re]],RTARoutes[[StageCodes]:[RouteID]],6,FALSE))), "R")</f>
        <v>#N/A</v>
      </c>
      <c r="AF4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MRG-*KNB</v>
      </c>
      <c r="AG4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KNB-*MRG</v>
      </c>
    </row>
    <row r="4245" spans="3:33">
      <c r="C4245" s="172" t="s">
        <v>4803</v>
      </c>
      <c r="J4245" s="171" t="s">
        <v>4804</v>
      </c>
      <c r="O4245" s="171" t="s">
        <v>3559</v>
      </c>
      <c r="T4245" s="173" t="s">
        <v>1890</v>
      </c>
      <c r="U4245" t="str">
        <f t="shared" si="264"/>
        <v>Kirbhat-MARGAO</v>
      </c>
      <c r="V4245" s="163">
        <v>0.29166666666666669</v>
      </c>
      <c r="AA4245" s="165" t="str">
        <f t="shared" si="265"/>
        <v/>
      </c>
      <c r="AB4245" t="str">
        <f t="shared" si="266"/>
        <v>MRG</v>
      </c>
      <c r="AC4245" t="str">
        <f t="shared" si="267"/>
        <v>GA09U-0575</v>
      </c>
      <c r="AD4245" t="str">
        <f>_xlfn.IFNA(VLOOKUP(PrivateSchedule[[#This Row],[ow]],RTARoutes[[StageCodes]:[RouteID]],6,FALSE), VLOOKUP(PrivateSchedule[[#This Row],[re]],RTARoutes[[StageCodes]:[RouteID]],6,FALSE))</f>
        <v>PVT224</v>
      </c>
      <c r="AE4245" t="str" cm="1">
        <f t="array" ref="AE4245">_xlfn.IFS( NOT(ISNA(VLOOKUP(PrivateSchedule[[#This Row],[ow]],RTARoutes[[StageCodes]:[RouteID]],6,FALSE))), "O",  NOT(ISNA(VLOOKUP(PrivateSchedule[[#This Row],[re]],RTARoutes[[StageCodes]:[RouteID]],6,FALSE))), "R")</f>
        <v>O</v>
      </c>
      <c r="AF4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46" spans="3:33">
      <c r="O4246" s="171" t="s">
        <v>1890</v>
      </c>
      <c r="T4246" s="173" t="s">
        <v>2437</v>
      </c>
      <c r="U4246" t="str">
        <f t="shared" si="264"/>
        <v>MARGAO-RAI</v>
      </c>
      <c r="V4246" s="163">
        <v>0.30902777777777779</v>
      </c>
      <c r="AA4246" s="165" t="str">
        <f t="shared" si="265"/>
        <v/>
      </c>
      <c r="AB4246" t="str">
        <f t="shared" si="266"/>
        <v>MRG</v>
      </c>
      <c r="AC4246" t="str">
        <f t="shared" si="267"/>
        <v>GA09U-0575</v>
      </c>
      <c r="AD4246" t="str">
        <f>_xlfn.IFNA(VLOOKUP(PrivateSchedule[[#This Row],[ow]],RTARoutes[[StageCodes]:[RouteID]],6,FALSE), VLOOKUP(PrivateSchedule[[#This Row],[re]],RTARoutes[[StageCodes]:[RouteID]],6,FALSE))</f>
        <v>PVT323</v>
      </c>
      <c r="AE4246" t="str" cm="1">
        <f t="array" ref="AE4246">_xlfn.IFS( NOT(ISNA(VLOOKUP(PrivateSchedule[[#This Row],[ow]],RTARoutes[[StageCodes]:[RouteID]],6,FALSE))), "O",  NOT(ISNA(VLOOKUP(PrivateSchedule[[#This Row],[re]],RTARoutes[[StageCodes]:[RouteID]],6,FALSE))), "R")</f>
        <v>O</v>
      </c>
      <c r="AF4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47" spans="3:33">
      <c r="O4247" s="171" t="s">
        <v>2437</v>
      </c>
      <c r="T4247" s="173" t="s">
        <v>1890</v>
      </c>
      <c r="U4247" t="str">
        <f t="shared" si="264"/>
        <v>RAI-MARGAO</v>
      </c>
      <c r="V4247" s="163">
        <v>0.31597222222222221</v>
      </c>
      <c r="AA4247" s="165" t="str">
        <f t="shared" si="265"/>
        <v/>
      </c>
      <c r="AB4247" t="str">
        <f t="shared" si="266"/>
        <v>MRG</v>
      </c>
      <c r="AC4247" t="str">
        <f t="shared" si="267"/>
        <v>GA09U-0575</v>
      </c>
      <c r="AD4247" t="str">
        <f>_xlfn.IFNA(VLOOKUP(PrivateSchedule[[#This Row],[ow]],RTARoutes[[StageCodes]:[RouteID]],6,FALSE), VLOOKUP(PrivateSchedule[[#This Row],[re]],RTARoutes[[StageCodes]:[RouteID]],6,FALSE))</f>
        <v>PVT323</v>
      </c>
      <c r="AE4247" t="str" cm="1">
        <f t="array" ref="AE4247">_xlfn.IFS( NOT(ISNA(VLOOKUP(PrivateSchedule[[#This Row],[ow]],RTARoutes[[StageCodes]:[RouteID]],6,FALSE))), "O",  NOT(ISNA(VLOOKUP(PrivateSchedule[[#This Row],[re]],RTARoutes[[StageCodes]:[RouteID]],6,FALSE))), "R")</f>
        <v>R</v>
      </c>
      <c r="AF4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48" spans="3:33">
      <c r="O4248" s="171" t="s">
        <v>1890</v>
      </c>
      <c r="T4248" s="173" t="s">
        <v>3559</v>
      </c>
      <c r="U4248" t="str">
        <f t="shared" si="264"/>
        <v>MARGAO-Kirbhat</v>
      </c>
      <c r="V4248" s="163">
        <v>0.33333333333333331</v>
      </c>
      <c r="AA4248" s="165" t="str">
        <f t="shared" si="265"/>
        <v/>
      </c>
      <c r="AB4248" t="str">
        <f t="shared" si="266"/>
        <v>MRG</v>
      </c>
      <c r="AC4248" t="str">
        <f t="shared" si="267"/>
        <v>GA09U-0575</v>
      </c>
      <c r="AD4248" t="str">
        <f>_xlfn.IFNA(VLOOKUP(PrivateSchedule[[#This Row],[ow]],RTARoutes[[StageCodes]:[RouteID]],6,FALSE), VLOOKUP(PrivateSchedule[[#This Row],[re]],RTARoutes[[StageCodes]:[RouteID]],6,FALSE))</f>
        <v>PVT224</v>
      </c>
      <c r="AE4248" t="str" cm="1">
        <f t="array" ref="AE4248">_xlfn.IFS( NOT(ISNA(VLOOKUP(PrivateSchedule[[#This Row],[ow]],RTARoutes[[StageCodes]:[RouteID]],6,FALSE))), "O",  NOT(ISNA(VLOOKUP(PrivateSchedule[[#This Row],[re]],RTARoutes[[StageCodes]:[RouteID]],6,FALSE))), "R")</f>
        <v>R</v>
      </c>
      <c r="AF4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49" spans="3:33">
      <c r="O4249" s="171" t="s">
        <v>3559</v>
      </c>
      <c r="T4249" s="173" t="s">
        <v>1890</v>
      </c>
      <c r="U4249" t="str">
        <f t="shared" si="264"/>
        <v>Kirbhat-MARGAO</v>
      </c>
      <c r="V4249" s="163">
        <v>0.35069444444444442</v>
      </c>
      <c r="AA4249" s="165" t="str">
        <f t="shared" si="265"/>
        <v/>
      </c>
      <c r="AB4249" t="str">
        <f t="shared" si="266"/>
        <v>MRG</v>
      </c>
      <c r="AC4249" t="str">
        <f t="shared" si="267"/>
        <v>GA09U-0575</v>
      </c>
      <c r="AD4249" t="str">
        <f>_xlfn.IFNA(VLOOKUP(PrivateSchedule[[#This Row],[ow]],RTARoutes[[StageCodes]:[RouteID]],6,FALSE), VLOOKUP(PrivateSchedule[[#This Row],[re]],RTARoutes[[StageCodes]:[RouteID]],6,FALSE))</f>
        <v>PVT224</v>
      </c>
      <c r="AE4249" t="str" cm="1">
        <f t="array" ref="AE4249">_xlfn.IFS( NOT(ISNA(VLOOKUP(PrivateSchedule[[#This Row],[ow]],RTARoutes[[StageCodes]:[RouteID]],6,FALSE))), "O",  NOT(ISNA(VLOOKUP(PrivateSchedule[[#This Row],[re]],RTARoutes[[StageCodes]:[RouteID]],6,FALSE))), "R")</f>
        <v>O</v>
      </c>
      <c r="AF4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50" spans="3:33">
      <c r="O4250" s="171" t="s">
        <v>1890</v>
      </c>
      <c r="T4250" s="173" t="s">
        <v>2437</v>
      </c>
      <c r="U4250" t="str">
        <f t="shared" si="264"/>
        <v>MARGAO-RAI</v>
      </c>
      <c r="V4250" s="163">
        <v>0.37847222222222221</v>
      </c>
      <c r="AA4250" s="165" t="str">
        <f t="shared" si="265"/>
        <v/>
      </c>
      <c r="AB4250" t="str">
        <f t="shared" si="266"/>
        <v>MRG</v>
      </c>
      <c r="AC4250" t="str">
        <f t="shared" si="267"/>
        <v>GA09U-0575</v>
      </c>
      <c r="AD4250" t="str">
        <f>_xlfn.IFNA(VLOOKUP(PrivateSchedule[[#This Row],[ow]],RTARoutes[[StageCodes]:[RouteID]],6,FALSE), VLOOKUP(PrivateSchedule[[#This Row],[re]],RTARoutes[[StageCodes]:[RouteID]],6,FALSE))</f>
        <v>PVT323</v>
      </c>
      <c r="AE4250" t="str" cm="1">
        <f t="array" ref="AE4250">_xlfn.IFS( NOT(ISNA(VLOOKUP(PrivateSchedule[[#This Row],[ow]],RTARoutes[[StageCodes]:[RouteID]],6,FALSE))), "O",  NOT(ISNA(VLOOKUP(PrivateSchedule[[#This Row],[re]],RTARoutes[[StageCodes]:[RouteID]],6,FALSE))), "R")</f>
        <v>O</v>
      </c>
      <c r="AF4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51" spans="3:33">
      <c r="O4251" s="171" t="s">
        <v>2437</v>
      </c>
      <c r="T4251" s="173" t="s">
        <v>1890</v>
      </c>
      <c r="U4251" t="str">
        <f t="shared" si="264"/>
        <v>RAI-MARGAO</v>
      </c>
      <c r="V4251" s="163">
        <v>0.3888888888888889</v>
      </c>
      <c r="AA4251" s="165" t="str">
        <f t="shared" si="265"/>
        <v/>
      </c>
      <c r="AB4251" t="str">
        <f t="shared" si="266"/>
        <v>MRG</v>
      </c>
      <c r="AC4251" t="str">
        <f t="shared" si="267"/>
        <v>GA09U-0575</v>
      </c>
      <c r="AD4251" t="str">
        <f>_xlfn.IFNA(VLOOKUP(PrivateSchedule[[#This Row],[ow]],RTARoutes[[StageCodes]:[RouteID]],6,FALSE), VLOOKUP(PrivateSchedule[[#This Row],[re]],RTARoutes[[StageCodes]:[RouteID]],6,FALSE))</f>
        <v>PVT323</v>
      </c>
      <c r="AE4251" t="str" cm="1">
        <f t="array" ref="AE4251">_xlfn.IFS( NOT(ISNA(VLOOKUP(PrivateSchedule[[#This Row],[ow]],RTARoutes[[StageCodes]:[RouteID]],6,FALSE))), "O",  NOT(ISNA(VLOOKUP(PrivateSchedule[[#This Row],[re]],RTARoutes[[StageCodes]:[RouteID]],6,FALSE))), "R")</f>
        <v>R</v>
      </c>
      <c r="AF4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52" spans="3:33">
      <c r="O4252" s="171" t="s">
        <v>1890</v>
      </c>
      <c r="T4252" s="173" t="s">
        <v>2437</v>
      </c>
      <c r="U4252" t="str">
        <f t="shared" si="264"/>
        <v>MARGAO-RAI</v>
      </c>
      <c r="V4252" s="163">
        <v>0.47916666666666669</v>
      </c>
      <c r="AA4252" s="165" t="str">
        <f t="shared" si="265"/>
        <v/>
      </c>
      <c r="AB4252" t="str">
        <f t="shared" si="266"/>
        <v>MRG</v>
      </c>
      <c r="AC4252" t="str">
        <f t="shared" si="267"/>
        <v>GA09U-0575</v>
      </c>
      <c r="AD4252" t="str">
        <f>_xlfn.IFNA(VLOOKUP(PrivateSchedule[[#This Row],[ow]],RTARoutes[[StageCodes]:[RouteID]],6,FALSE), VLOOKUP(PrivateSchedule[[#This Row],[re]],RTARoutes[[StageCodes]:[RouteID]],6,FALSE))</f>
        <v>PVT323</v>
      </c>
      <c r="AE4252" t="str" cm="1">
        <f t="array" ref="AE4252">_xlfn.IFS( NOT(ISNA(VLOOKUP(PrivateSchedule[[#This Row],[ow]],RTARoutes[[StageCodes]:[RouteID]],6,FALSE))), "O",  NOT(ISNA(VLOOKUP(PrivateSchedule[[#This Row],[re]],RTARoutes[[StageCodes]:[RouteID]],6,FALSE))), "R")</f>
        <v>O</v>
      </c>
      <c r="AF4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53" spans="3:33">
      <c r="O4253" s="171" t="s">
        <v>2437</v>
      </c>
      <c r="T4253" s="173" t="s">
        <v>1890</v>
      </c>
      <c r="U4253" t="str">
        <f t="shared" si="264"/>
        <v>RAI-MARGAO</v>
      </c>
      <c r="V4253" s="163">
        <v>0.48958333333333331</v>
      </c>
      <c r="AA4253" s="165" t="str">
        <f t="shared" si="265"/>
        <v/>
      </c>
      <c r="AB4253" t="str">
        <f t="shared" si="266"/>
        <v>MRG</v>
      </c>
      <c r="AC4253" t="str">
        <f t="shared" si="267"/>
        <v>GA09U-0575</v>
      </c>
      <c r="AD4253" t="str">
        <f>_xlfn.IFNA(VLOOKUP(PrivateSchedule[[#This Row],[ow]],RTARoutes[[StageCodes]:[RouteID]],6,FALSE), VLOOKUP(PrivateSchedule[[#This Row],[re]],RTARoutes[[StageCodes]:[RouteID]],6,FALSE))</f>
        <v>PVT323</v>
      </c>
      <c r="AE4253" t="str" cm="1">
        <f t="array" ref="AE4253">_xlfn.IFS( NOT(ISNA(VLOOKUP(PrivateSchedule[[#This Row],[ow]],RTARoutes[[StageCodes]:[RouteID]],6,FALSE))), "O",  NOT(ISNA(VLOOKUP(PrivateSchedule[[#This Row],[re]],RTARoutes[[StageCodes]:[RouteID]],6,FALSE))), "R")</f>
        <v>R</v>
      </c>
      <c r="AF4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54" spans="3:33">
      <c r="O4254" s="171" t="s">
        <v>1890</v>
      </c>
      <c r="T4254" s="173" t="s">
        <v>2437</v>
      </c>
      <c r="U4254" t="str">
        <f t="shared" si="264"/>
        <v>MARGAO-RAI</v>
      </c>
      <c r="V4254" s="163">
        <v>0.5625</v>
      </c>
      <c r="AA4254" s="165" t="str">
        <f t="shared" si="265"/>
        <v/>
      </c>
      <c r="AB4254" t="str">
        <f t="shared" si="266"/>
        <v>MRG</v>
      </c>
      <c r="AC4254" t="str">
        <f t="shared" si="267"/>
        <v>GA09U-0575</v>
      </c>
      <c r="AD4254" t="str">
        <f>_xlfn.IFNA(VLOOKUP(PrivateSchedule[[#This Row],[ow]],RTARoutes[[StageCodes]:[RouteID]],6,FALSE), VLOOKUP(PrivateSchedule[[#This Row],[re]],RTARoutes[[StageCodes]:[RouteID]],6,FALSE))</f>
        <v>PVT323</v>
      </c>
      <c r="AE4254" t="str" cm="1">
        <f t="array" ref="AE4254">_xlfn.IFS( NOT(ISNA(VLOOKUP(PrivateSchedule[[#This Row],[ow]],RTARoutes[[StageCodes]:[RouteID]],6,FALSE))), "O",  NOT(ISNA(VLOOKUP(PrivateSchedule[[#This Row],[re]],RTARoutes[[StageCodes]:[RouteID]],6,FALSE))), "R")</f>
        <v>O</v>
      </c>
      <c r="AF4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55" spans="3:33">
      <c r="O4255" s="171" t="s">
        <v>2437</v>
      </c>
      <c r="T4255" s="173" t="s">
        <v>1890</v>
      </c>
      <c r="U4255" t="str">
        <f t="shared" si="264"/>
        <v>RAI-MARGAO</v>
      </c>
      <c r="V4255" s="163">
        <v>0.59722222222222221</v>
      </c>
      <c r="AA4255" s="165" t="str">
        <f t="shared" si="265"/>
        <v/>
      </c>
      <c r="AB4255" t="str">
        <f t="shared" si="266"/>
        <v>MRG</v>
      </c>
      <c r="AC4255" t="str">
        <f t="shared" si="267"/>
        <v>GA09U-0575</v>
      </c>
      <c r="AD4255" t="str">
        <f>_xlfn.IFNA(VLOOKUP(PrivateSchedule[[#This Row],[ow]],RTARoutes[[StageCodes]:[RouteID]],6,FALSE), VLOOKUP(PrivateSchedule[[#This Row],[re]],RTARoutes[[StageCodes]:[RouteID]],6,FALSE))</f>
        <v>PVT323</v>
      </c>
      <c r="AE4255" t="str" cm="1">
        <f t="array" ref="AE4255">_xlfn.IFS( NOT(ISNA(VLOOKUP(PrivateSchedule[[#This Row],[ow]],RTARoutes[[StageCodes]:[RouteID]],6,FALSE))), "O",  NOT(ISNA(VLOOKUP(PrivateSchedule[[#This Row],[re]],RTARoutes[[StageCodes]:[RouteID]],6,FALSE))), "R")</f>
        <v>R</v>
      </c>
      <c r="AF4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56" spans="3:33">
      <c r="O4256" s="171" t="s">
        <v>1890</v>
      </c>
      <c r="T4256" s="173" t="s">
        <v>2437</v>
      </c>
      <c r="U4256" t="str">
        <f t="shared" si="264"/>
        <v>MARGAO-RAI</v>
      </c>
      <c r="V4256" s="163">
        <v>0.76041666666666663</v>
      </c>
      <c r="AA4256" s="165" t="str">
        <f t="shared" si="265"/>
        <v/>
      </c>
      <c r="AB4256" t="str">
        <f t="shared" si="266"/>
        <v>MRG</v>
      </c>
      <c r="AC4256" t="str">
        <f t="shared" si="267"/>
        <v>GA09U-0575</v>
      </c>
      <c r="AD4256" t="str">
        <f>_xlfn.IFNA(VLOOKUP(PrivateSchedule[[#This Row],[ow]],RTARoutes[[StageCodes]:[RouteID]],6,FALSE), VLOOKUP(PrivateSchedule[[#This Row],[re]],RTARoutes[[StageCodes]:[RouteID]],6,FALSE))</f>
        <v>PVT323</v>
      </c>
      <c r="AE4256" t="str" cm="1">
        <f t="array" ref="AE4256">_xlfn.IFS( NOT(ISNA(VLOOKUP(PrivateSchedule[[#This Row],[ow]],RTARoutes[[StageCodes]:[RouteID]],6,FALSE))), "O",  NOT(ISNA(VLOOKUP(PrivateSchedule[[#This Row],[re]],RTARoutes[[StageCodes]:[RouteID]],6,FALSE))), "R")</f>
        <v>O</v>
      </c>
      <c r="AF4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57" spans="3:33">
      <c r="O4257" s="171" t="s">
        <v>2437</v>
      </c>
      <c r="T4257" s="173" t="s">
        <v>1890</v>
      </c>
      <c r="U4257" t="str">
        <f t="shared" si="264"/>
        <v>RAI-MARGAO</v>
      </c>
      <c r="V4257" s="163">
        <v>0.77083333333333337</v>
      </c>
      <c r="AA4257" s="165" t="str">
        <f t="shared" si="265"/>
        <v/>
      </c>
      <c r="AB4257" t="str">
        <f t="shared" si="266"/>
        <v>MRG</v>
      </c>
      <c r="AC4257" t="str">
        <f t="shared" si="267"/>
        <v>GA09U-0575</v>
      </c>
      <c r="AD4257" t="str">
        <f>_xlfn.IFNA(VLOOKUP(PrivateSchedule[[#This Row],[ow]],RTARoutes[[StageCodes]:[RouteID]],6,FALSE), VLOOKUP(PrivateSchedule[[#This Row],[re]],RTARoutes[[StageCodes]:[RouteID]],6,FALSE))</f>
        <v>PVT323</v>
      </c>
      <c r="AE4257" t="str" cm="1">
        <f t="array" ref="AE4257">_xlfn.IFS( NOT(ISNA(VLOOKUP(PrivateSchedule[[#This Row],[ow]],RTARoutes[[StageCodes]:[RouteID]],6,FALSE))), "O",  NOT(ISNA(VLOOKUP(PrivateSchedule[[#This Row],[re]],RTARoutes[[StageCodes]:[RouteID]],6,FALSE))), "R")</f>
        <v>R</v>
      </c>
      <c r="AF4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58" spans="3:33">
      <c r="O4258" s="171" t="s">
        <v>1890</v>
      </c>
      <c r="T4258" s="173" t="s">
        <v>3559</v>
      </c>
      <c r="U4258" t="str">
        <f t="shared" si="264"/>
        <v>MARGAO-Kirbhat</v>
      </c>
      <c r="V4258" s="163">
        <v>0.79861111111111116</v>
      </c>
      <c r="AA4258" s="165" t="str">
        <f t="shared" si="265"/>
        <v/>
      </c>
      <c r="AB4258" t="str">
        <f t="shared" si="266"/>
        <v>MRG</v>
      </c>
      <c r="AC4258" t="str">
        <f t="shared" si="267"/>
        <v>GA09U-0575</v>
      </c>
      <c r="AD4258" t="str">
        <f>_xlfn.IFNA(VLOOKUP(PrivateSchedule[[#This Row],[ow]],RTARoutes[[StageCodes]:[RouteID]],6,FALSE), VLOOKUP(PrivateSchedule[[#This Row],[re]],RTARoutes[[StageCodes]:[RouteID]],6,FALSE))</f>
        <v>PVT224</v>
      </c>
      <c r="AE4258" t="str" cm="1">
        <f t="array" ref="AE4258">_xlfn.IFS( NOT(ISNA(VLOOKUP(PrivateSchedule[[#This Row],[ow]],RTARoutes[[StageCodes]:[RouteID]],6,FALSE))), "O",  NOT(ISNA(VLOOKUP(PrivateSchedule[[#This Row],[re]],RTARoutes[[StageCodes]:[RouteID]],6,FALSE))), "R")</f>
        <v>R</v>
      </c>
      <c r="AF4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59" spans="3:33">
      <c r="C4259" s="172" t="s">
        <v>4805</v>
      </c>
      <c r="J4259" s="171" t="s">
        <v>4806</v>
      </c>
      <c r="O4259" s="171" t="s">
        <v>3559</v>
      </c>
      <c r="T4259" s="173" t="s">
        <v>1890</v>
      </c>
      <c r="U4259" t="str">
        <f t="shared" si="264"/>
        <v>Kirbhat-MARGAO</v>
      </c>
      <c r="V4259" s="163">
        <v>0.29166666666666669</v>
      </c>
      <c r="AA4259" s="165" t="str">
        <f t="shared" si="265"/>
        <v/>
      </c>
      <c r="AB4259" t="str">
        <f t="shared" si="266"/>
        <v>MRG</v>
      </c>
      <c r="AC4259" t="str">
        <f t="shared" si="267"/>
        <v>GA09U-0575</v>
      </c>
      <c r="AD4259" t="str">
        <f>_xlfn.IFNA(VLOOKUP(PrivateSchedule[[#This Row],[ow]],RTARoutes[[StageCodes]:[RouteID]],6,FALSE), VLOOKUP(PrivateSchedule[[#This Row],[re]],RTARoutes[[StageCodes]:[RouteID]],6,FALSE))</f>
        <v>PVT224</v>
      </c>
      <c r="AE4259" t="str" cm="1">
        <f t="array" ref="AE4259">_xlfn.IFS( NOT(ISNA(VLOOKUP(PrivateSchedule[[#This Row],[ow]],RTARoutes[[StageCodes]:[RouteID]],6,FALSE))), "O",  NOT(ISNA(VLOOKUP(PrivateSchedule[[#This Row],[re]],RTARoutes[[StageCodes]:[RouteID]],6,FALSE))), "R")</f>
        <v>O</v>
      </c>
      <c r="AF4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60" spans="3:33">
      <c r="O4260" s="171" t="s">
        <v>1890</v>
      </c>
      <c r="T4260" s="173" t="s">
        <v>2437</v>
      </c>
      <c r="U4260" t="str">
        <f t="shared" si="264"/>
        <v>MARGAO-RAI</v>
      </c>
      <c r="V4260" s="163">
        <v>0.30902777777777779</v>
      </c>
      <c r="AA4260" s="165" t="str">
        <f t="shared" si="265"/>
        <v/>
      </c>
      <c r="AB4260" t="str">
        <f t="shared" si="266"/>
        <v>MRG</v>
      </c>
      <c r="AC4260" t="str">
        <f t="shared" si="267"/>
        <v>GA09U-0575</v>
      </c>
      <c r="AD4260" t="str">
        <f>_xlfn.IFNA(VLOOKUP(PrivateSchedule[[#This Row],[ow]],RTARoutes[[StageCodes]:[RouteID]],6,FALSE), VLOOKUP(PrivateSchedule[[#This Row],[re]],RTARoutes[[StageCodes]:[RouteID]],6,FALSE))</f>
        <v>PVT323</v>
      </c>
      <c r="AE4260" t="str" cm="1">
        <f t="array" ref="AE4260">_xlfn.IFS( NOT(ISNA(VLOOKUP(PrivateSchedule[[#This Row],[ow]],RTARoutes[[StageCodes]:[RouteID]],6,FALSE))), "O",  NOT(ISNA(VLOOKUP(PrivateSchedule[[#This Row],[re]],RTARoutes[[StageCodes]:[RouteID]],6,FALSE))), "R")</f>
        <v>O</v>
      </c>
      <c r="AF4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61" spans="3:33">
      <c r="O4261" s="171" t="s">
        <v>2437</v>
      </c>
      <c r="T4261" s="173" t="s">
        <v>3559</v>
      </c>
      <c r="U4261" t="str">
        <f t="shared" si="264"/>
        <v>RAI-Kirbhat</v>
      </c>
      <c r="V4261" s="163">
        <v>0.31597222222222221</v>
      </c>
      <c r="AA4261" s="165" t="str">
        <f t="shared" si="265"/>
        <v/>
      </c>
      <c r="AB4261" t="str">
        <f t="shared" si="266"/>
        <v>MRG</v>
      </c>
      <c r="AC4261" t="str">
        <f t="shared" si="267"/>
        <v>GA09U-0575</v>
      </c>
      <c r="AD4261" t="e">
        <f>_xlfn.IFNA(VLOOKUP(PrivateSchedule[[#This Row],[ow]],RTARoutes[[StageCodes]:[RouteID]],6,FALSE), VLOOKUP(PrivateSchedule[[#This Row],[re]],RTARoutes[[StageCodes]:[RouteID]],6,FALSE))</f>
        <v>#N/A</v>
      </c>
      <c r="AE4261" t="e" cm="1">
        <f t="array" ref="AE4261">_xlfn.IFS( NOT(ISNA(VLOOKUP(PrivateSchedule[[#This Row],[ow]],RTARoutes[[StageCodes]:[RouteID]],6,FALSE))), "O",  NOT(ISNA(VLOOKUP(PrivateSchedule[[#This Row],[re]],RTARoutes[[StageCodes]:[RouteID]],6,FALSE))), "R")</f>
        <v>#N/A</v>
      </c>
      <c r="AF4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RAI-*KIT</v>
      </c>
      <c r="AG4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KIT-*RAI</v>
      </c>
    </row>
    <row r="4262" spans="3:33">
      <c r="O4262" s="171" t="s">
        <v>3559</v>
      </c>
      <c r="T4262" s="173" t="s">
        <v>1890</v>
      </c>
      <c r="U4262" t="str">
        <f t="shared" si="264"/>
        <v>Kirbhat-MARGAO</v>
      </c>
      <c r="V4262" s="163">
        <v>0.35069444444444442</v>
      </c>
      <c r="AA4262" s="165" t="str">
        <f t="shared" si="265"/>
        <v/>
      </c>
      <c r="AB4262" t="str">
        <f t="shared" si="266"/>
        <v>MRG</v>
      </c>
      <c r="AC4262" t="str">
        <f t="shared" si="267"/>
        <v>GA09U-0575</v>
      </c>
      <c r="AD4262" t="str">
        <f>_xlfn.IFNA(VLOOKUP(PrivateSchedule[[#This Row],[ow]],RTARoutes[[StageCodes]:[RouteID]],6,FALSE), VLOOKUP(PrivateSchedule[[#This Row],[re]],RTARoutes[[StageCodes]:[RouteID]],6,FALSE))</f>
        <v>PVT224</v>
      </c>
      <c r="AE4262" t="str" cm="1">
        <f t="array" ref="AE4262">_xlfn.IFS( NOT(ISNA(VLOOKUP(PrivateSchedule[[#This Row],[ow]],RTARoutes[[StageCodes]:[RouteID]],6,FALSE))), "O",  NOT(ISNA(VLOOKUP(PrivateSchedule[[#This Row],[re]],RTARoutes[[StageCodes]:[RouteID]],6,FALSE))), "R")</f>
        <v>O</v>
      </c>
      <c r="AF4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63" spans="3:33">
      <c r="O4263" s="171" t="s">
        <v>1890</v>
      </c>
      <c r="U4263" t="str">
        <f t="shared" si="264"/>
        <v>MARGAO</v>
      </c>
      <c r="V4263" s="163">
        <v>0.36805555555555558</v>
      </c>
      <c r="AA4263" s="165" t="str">
        <f t="shared" si="265"/>
        <v/>
      </c>
      <c r="AB4263" t="str">
        <f t="shared" si="266"/>
        <v>MRG</v>
      </c>
      <c r="AC4263" t="str">
        <f t="shared" si="267"/>
        <v>GA09U-0575</v>
      </c>
      <c r="AD4263" t="str">
        <f>_xlfn.IFNA(VLOOKUP(PrivateSchedule[[#This Row],[ow]],RTARoutes[[StageCodes]:[RouteID]],6,FALSE), VLOOKUP(PrivateSchedule[[#This Row],[re]],RTARoutes[[StageCodes]:[RouteID]],6,FALSE))</f>
        <v>PVT109</v>
      </c>
      <c r="AE4263" t="str" cm="1">
        <f t="array" ref="AE4263">_xlfn.IFS( NOT(ISNA(VLOOKUP(PrivateSchedule[[#This Row],[ow]],RTARoutes[[StageCodes]:[RouteID]],6,FALSE))), "O",  NOT(ISNA(VLOOKUP(PrivateSchedule[[#This Row],[re]],RTARoutes[[StageCodes]:[RouteID]],6,FALSE))), "R")</f>
        <v>O</v>
      </c>
      <c r="AF4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264" spans="3:33">
      <c r="O4264" s="171" t="s">
        <v>1890</v>
      </c>
      <c r="T4264" s="173" t="s">
        <v>2437</v>
      </c>
      <c r="U4264" t="str">
        <f t="shared" si="264"/>
        <v>MARGAO-RAI</v>
      </c>
      <c r="V4264" s="163">
        <v>0.37847222222222221</v>
      </c>
      <c r="AA4264" s="165" t="str">
        <f t="shared" si="265"/>
        <v/>
      </c>
      <c r="AB4264" t="str">
        <f t="shared" si="266"/>
        <v>MRG</v>
      </c>
      <c r="AC4264" t="str">
        <f t="shared" si="267"/>
        <v>GA09U-0575</v>
      </c>
      <c r="AD4264" t="str">
        <f>_xlfn.IFNA(VLOOKUP(PrivateSchedule[[#This Row],[ow]],RTARoutes[[StageCodes]:[RouteID]],6,FALSE), VLOOKUP(PrivateSchedule[[#This Row],[re]],RTARoutes[[StageCodes]:[RouteID]],6,FALSE))</f>
        <v>PVT323</v>
      </c>
      <c r="AE4264" t="str" cm="1">
        <f t="array" ref="AE4264">_xlfn.IFS( NOT(ISNA(VLOOKUP(PrivateSchedule[[#This Row],[ow]],RTARoutes[[StageCodes]:[RouteID]],6,FALSE))), "O",  NOT(ISNA(VLOOKUP(PrivateSchedule[[#This Row],[re]],RTARoutes[[StageCodes]:[RouteID]],6,FALSE))), "R")</f>
        <v>O</v>
      </c>
      <c r="AF4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65" spans="3:33">
      <c r="O4265" s="171" t="s">
        <v>2437</v>
      </c>
      <c r="T4265" s="173" t="s">
        <v>1890</v>
      </c>
      <c r="U4265" t="str">
        <f t="shared" si="264"/>
        <v>RAI-MARGAO</v>
      </c>
      <c r="V4265" s="163">
        <v>0.3888888888888889</v>
      </c>
      <c r="AA4265" s="165" t="str">
        <f t="shared" si="265"/>
        <v/>
      </c>
      <c r="AB4265" t="str">
        <f t="shared" si="266"/>
        <v>MRG</v>
      </c>
      <c r="AC4265" t="str">
        <f t="shared" si="267"/>
        <v>GA09U-0575</v>
      </c>
      <c r="AD4265" t="str">
        <f>_xlfn.IFNA(VLOOKUP(PrivateSchedule[[#This Row],[ow]],RTARoutes[[StageCodes]:[RouteID]],6,FALSE), VLOOKUP(PrivateSchedule[[#This Row],[re]],RTARoutes[[StageCodes]:[RouteID]],6,FALSE))</f>
        <v>PVT323</v>
      </c>
      <c r="AE4265" t="str" cm="1">
        <f t="array" ref="AE4265">_xlfn.IFS( NOT(ISNA(VLOOKUP(PrivateSchedule[[#This Row],[ow]],RTARoutes[[StageCodes]:[RouteID]],6,FALSE))), "O",  NOT(ISNA(VLOOKUP(PrivateSchedule[[#This Row],[re]],RTARoutes[[StageCodes]:[RouteID]],6,FALSE))), "R")</f>
        <v>R</v>
      </c>
      <c r="AF4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66" spans="3:33">
      <c r="O4266" s="171" t="s">
        <v>1890</v>
      </c>
      <c r="T4266" s="173" t="s">
        <v>2437</v>
      </c>
      <c r="U4266" t="str">
        <f t="shared" si="264"/>
        <v>MARGAO-RAI</v>
      </c>
      <c r="V4266" s="163">
        <v>0.47916666666666669</v>
      </c>
      <c r="AA4266" s="165" t="str">
        <f t="shared" si="265"/>
        <v/>
      </c>
      <c r="AB4266" t="str">
        <f t="shared" si="266"/>
        <v>MRG</v>
      </c>
      <c r="AC4266" t="str">
        <f t="shared" si="267"/>
        <v>GA09U-0575</v>
      </c>
      <c r="AD4266" t="str">
        <f>_xlfn.IFNA(VLOOKUP(PrivateSchedule[[#This Row],[ow]],RTARoutes[[StageCodes]:[RouteID]],6,FALSE), VLOOKUP(PrivateSchedule[[#This Row],[re]],RTARoutes[[StageCodes]:[RouteID]],6,FALSE))</f>
        <v>PVT323</v>
      </c>
      <c r="AE4266" t="str" cm="1">
        <f t="array" ref="AE4266">_xlfn.IFS( NOT(ISNA(VLOOKUP(PrivateSchedule[[#This Row],[ow]],RTARoutes[[StageCodes]:[RouteID]],6,FALSE))), "O",  NOT(ISNA(VLOOKUP(PrivateSchedule[[#This Row],[re]],RTARoutes[[StageCodes]:[RouteID]],6,FALSE))), "R")</f>
        <v>O</v>
      </c>
      <c r="AF4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67" spans="3:33">
      <c r="O4267" s="171" t="s">
        <v>2437</v>
      </c>
      <c r="T4267" s="173" t="s">
        <v>1890</v>
      </c>
      <c r="U4267" t="str">
        <f t="shared" si="264"/>
        <v>RAI-MARGAO</v>
      </c>
      <c r="V4267" s="163">
        <v>0.48958333333333331</v>
      </c>
      <c r="AA4267" s="165" t="str">
        <f t="shared" si="265"/>
        <v/>
      </c>
      <c r="AB4267" t="str">
        <f t="shared" si="266"/>
        <v>MRG</v>
      </c>
      <c r="AC4267" t="str">
        <f t="shared" si="267"/>
        <v>GA09U-0575</v>
      </c>
      <c r="AD4267" t="str">
        <f>_xlfn.IFNA(VLOOKUP(PrivateSchedule[[#This Row],[ow]],RTARoutes[[StageCodes]:[RouteID]],6,FALSE), VLOOKUP(PrivateSchedule[[#This Row],[re]],RTARoutes[[StageCodes]:[RouteID]],6,FALSE))</f>
        <v>PVT323</v>
      </c>
      <c r="AE4267" t="str" cm="1">
        <f t="array" ref="AE4267">_xlfn.IFS( NOT(ISNA(VLOOKUP(PrivateSchedule[[#This Row],[ow]],RTARoutes[[StageCodes]:[RouteID]],6,FALSE))), "O",  NOT(ISNA(VLOOKUP(PrivateSchedule[[#This Row],[re]],RTARoutes[[StageCodes]:[RouteID]],6,FALSE))), "R")</f>
        <v>R</v>
      </c>
      <c r="AF4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68" spans="3:33">
      <c r="O4268" s="171" t="s">
        <v>1890</v>
      </c>
      <c r="T4268" s="173" t="s">
        <v>2437</v>
      </c>
      <c r="U4268" t="str">
        <f t="shared" si="264"/>
        <v>MARGAO-RAI</v>
      </c>
      <c r="V4268" s="163">
        <v>0.5625</v>
      </c>
      <c r="AA4268" s="165" t="str">
        <f t="shared" si="265"/>
        <v/>
      </c>
      <c r="AB4268" t="str">
        <f t="shared" si="266"/>
        <v>MRG</v>
      </c>
      <c r="AC4268" t="str">
        <f t="shared" si="267"/>
        <v>GA09U-0575</v>
      </c>
      <c r="AD4268" t="str">
        <f>_xlfn.IFNA(VLOOKUP(PrivateSchedule[[#This Row],[ow]],RTARoutes[[StageCodes]:[RouteID]],6,FALSE), VLOOKUP(PrivateSchedule[[#This Row],[re]],RTARoutes[[StageCodes]:[RouteID]],6,FALSE))</f>
        <v>PVT323</v>
      </c>
      <c r="AE4268" t="str" cm="1">
        <f t="array" ref="AE4268">_xlfn.IFS( NOT(ISNA(VLOOKUP(PrivateSchedule[[#This Row],[ow]],RTARoutes[[StageCodes]:[RouteID]],6,FALSE))), "O",  NOT(ISNA(VLOOKUP(PrivateSchedule[[#This Row],[re]],RTARoutes[[StageCodes]:[RouteID]],6,FALSE))), "R")</f>
        <v>O</v>
      </c>
      <c r="AF4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269" spans="3:33">
      <c r="O4269" s="171" t="s">
        <v>2437</v>
      </c>
      <c r="T4269" s="173" t="s">
        <v>1890</v>
      </c>
      <c r="U4269" t="str">
        <f t="shared" si="264"/>
        <v>RAI-MARGAO</v>
      </c>
      <c r="V4269" s="163">
        <v>0.59722222222222221</v>
      </c>
      <c r="AA4269" s="165" t="str">
        <f t="shared" si="265"/>
        <v/>
      </c>
      <c r="AB4269" t="str">
        <f t="shared" si="266"/>
        <v>MRG</v>
      </c>
      <c r="AC4269" t="str">
        <f t="shared" si="267"/>
        <v>GA09U-0575</v>
      </c>
      <c r="AD4269" t="str">
        <f>_xlfn.IFNA(VLOOKUP(PrivateSchedule[[#This Row],[ow]],RTARoutes[[StageCodes]:[RouteID]],6,FALSE), VLOOKUP(PrivateSchedule[[#This Row],[re]],RTARoutes[[StageCodes]:[RouteID]],6,FALSE))</f>
        <v>PVT323</v>
      </c>
      <c r="AE4269" t="str" cm="1">
        <f t="array" ref="AE4269">_xlfn.IFS( NOT(ISNA(VLOOKUP(PrivateSchedule[[#This Row],[ow]],RTARoutes[[StageCodes]:[RouteID]],6,FALSE))), "O",  NOT(ISNA(VLOOKUP(PrivateSchedule[[#This Row],[re]],RTARoutes[[StageCodes]:[RouteID]],6,FALSE))), "R")</f>
        <v>R</v>
      </c>
      <c r="AF4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RAI-*MRG</v>
      </c>
      <c r="AG4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MRG-*RAI</v>
      </c>
    </row>
    <row r="4270" spans="3:33">
      <c r="O4270" s="171" t="s">
        <v>1890</v>
      </c>
      <c r="U4270" t="str">
        <f t="shared" si="264"/>
        <v>MARGAO</v>
      </c>
      <c r="V4270" s="163">
        <v>0.76041666666666663</v>
      </c>
      <c r="AA4270" s="165" t="str">
        <f t="shared" si="265"/>
        <v/>
      </c>
      <c r="AB4270" t="str">
        <f t="shared" si="266"/>
        <v>MRG</v>
      </c>
      <c r="AC4270" t="str">
        <f t="shared" si="267"/>
        <v>GA09U-0575</v>
      </c>
      <c r="AD4270" t="str">
        <f>_xlfn.IFNA(VLOOKUP(PrivateSchedule[[#This Row],[ow]],RTARoutes[[StageCodes]:[RouteID]],6,FALSE), VLOOKUP(PrivateSchedule[[#This Row],[re]],RTARoutes[[StageCodes]:[RouteID]],6,FALSE))</f>
        <v>PVT109</v>
      </c>
      <c r="AE4270" t="str" cm="1">
        <f t="array" ref="AE4270">_xlfn.IFS( NOT(ISNA(VLOOKUP(PrivateSchedule[[#This Row],[ow]],RTARoutes[[StageCodes]:[RouteID]],6,FALSE))), "O",  NOT(ISNA(VLOOKUP(PrivateSchedule[[#This Row],[re]],RTARoutes[[StageCodes]:[RouteID]],6,FALSE))), "R")</f>
        <v>O</v>
      </c>
      <c r="AF4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271" spans="3:33">
      <c r="O4271" s="171" t="s">
        <v>1890</v>
      </c>
      <c r="T4271" s="173" t="s">
        <v>3559</v>
      </c>
      <c r="U4271" t="str">
        <f t="shared" si="264"/>
        <v>MARGAO-Kirbhat</v>
      </c>
      <c r="V4271" s="163">
        <v>0.79861111111111116</v>
      </c>
      <c r="AA4271" s="165" t="str">
        <f t="shared" si="265"/>
        <v/>
      </c>
      <c r="AB4271" t="str">
        <f t="shared" si="266"/>
        <v>MRG</v>
      </c>
      <c r="AC4271" t="str">
        <f t="shared" si="267"/>
        <v>GA09U-0575</v>
      </c>
      <c r="AD4271" t="str">
        <f>_xlfn.IFNA(VLOOKUP(PrivateSchedule[[#This Row],[ow]],RTARoutes[[StageCodes]:[RouteID]],6,FALSE), VLOOKUP(PrivateSchedule[[#This Row],[re]],RTARoutes[[StageCodes]:[RouteID]],6,FALSE))</f>
        <v>PVT224</v>
      </c>
      <c r="AE4271" t="str" cm="1">
        <f t="array" ref="AE4271">_xlfn.IFS( NOT(ISNA(VLOOKUP(PrivateSchedule[[#This Row],[ow]],RTARoutes[[StageCodes]:[RouteID]],6,FALSE))), "O",  NOT(ISNA(VLOOKUP(PrivateSchedule[[#This Row],[re]],RTARoutes[[StageCodes]:[RouteID]],6,FALSE))), "R")</f>
        <v>R</v>
      </c>
      <c r="AF4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72" spans="3:33">
      <c r="C4272" s="172" t="s">
        <v>4807</v>
      </c>
      <c r="J4272" s="171" t="s">
        <v>4808</v>
      </c>
      <c r="O4272" s="171" t="s">
        <v>4809</v>
      </c>
      <c r="T4272" s="173" t="s">
        <v>1890</v>
      </c>
      <c r="U4272" t="str">
        <f t="shared" si="264"/>
        <v/>
      </c>
      <c r="V4272" s="163">
        <v>0.23958333333333334</v>
      </c>
      <c r="AA4272" s="165" t="str">
        <f t="shared" si="265"/>
        <v/>
      </c>
      <c r="AB4272" t="str">
        <f t="shared" si="266"/>
        <v>MRG</v>
      </c>
      <c r="AC4272" t="str">
        <f t="shared" si="267"/>
        <v>GA09U-0575</v>
      </c>
      <c r="AD4272" t="str">
        <f>_xlfn.IFNA(VLOOKUP(PrivateSchedule[[#This Row],[ow]],RTARoutes[[StageCodes]:[RouteID]],6,FALSE), VLOOKUP(PrivateSchedule[[#This Row],[re]],RTARoutes[[StageCodes]:[RouteID]],6,FALSE))</f>
        <v>PVT76</v>
      </c>
      <c r="AE4272" t="str" cm="1">
        <f t="array" ref="AE4272">_xlfn.IFS( NOT(ISNA(VLOOKUP(PrivateSchedule[[#This Row],[ow]],RTARoutes[[StageCodes]:[RouteID]],6,FALSE))), "O",  NOT(ISNA(VLOOKUP(PrivateSchedule[[#This Row],[re]],RTARoutes[[StageCodes]:[RouteID]],6,FALSE))), "R")</f>
        <v>O</v>
      </c>
      <c r="AF4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BIA/SIM-*MRG</v>
      </c>
      <c r="AG4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MRG-*BIA/SIM</v>
      </c>
    </row>
    <row r="4273" spans="15:33">
      <c r="O4273" s="171" t="s">
        <v>1890</v>
      </c>
      <c r="T4273" s="173" t="s">
        <v>3559</v>
      </c>
      <c r="U4273" t="str">
        <f t="shared" si="264"/>
        <v>MARGAO-Kirbhat</v>
      </c>
      <c r="V4273" s="163">
        <v>0.28125</v>
      </c>
      <c r="AA4273" s="165" t="str">
        <f t="shared" si="265"/>
        <v/>
      </c>
      <c r="AB4273" t="str">
        <f t="shared" si="266"/>
        <v>MRG</v>
      </c>
      <c r="AC4273" t="str">
        <f t="shared" si="267"/>
        <v>GA09U-0575</v>
      </c>
      <c r="AD4273" t="str">
        <f>_xlfn.IFNA(VLOOKUP(PrivateSchedule[[#This Row],[ow]],RTARoutes[[StageCodes]:[RouteID]],6,FALSE), VLOOKUP(PrivateSchedule[[#This Row],[re]],RTARoutes[[StageCodes]:[RouteID]],6,FALSE))</f>
        <v>PVT224</v>
      </c>
      <c r="AE4273" t="str" cm="1">
        <f t="array" ref="AE4273">_xlfn.IFS( NOT(ISNA(VLOOKUP(PrivateSchedule[[#This Row],[ow]],RTARoutes[[StageCodes]:[RouteID]],6,FALSE))), "O",  NOT(ISNA(VLOOKUP(PrivateSchedule[[#This Row],[re]],RTARoutes[[StageCodes]:[RouteID]],6,FALSE))), "R")</f>
        <v>R</v>
      </c>
      <c r="AF4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74" spans="15:33">
      <c r="O4274" s="171" t="s">
        <v>3559</v>
      </c>
      <c r="T4274" s="173" t="s">
        <v>1890</v>
      </c>
      <c r="U4274" t="str">
        <f t="shared" si="264"/>
        <v>Kirbhat-MARGAO</v>
      </c>
      <c r="V4274" s="163">
        <v>0.2951388888888889</v>
      </c>
      <c r="AA4274" s="165" t="str">
        <f t="shared" si="265"/>
        <v/>
      </c>
      <c r="AB4274" t="str">
        <f t="shared" si="266"/>
        <v>MRG</v>
      </c>
      <c r="AC4274" t="str">
        <f t="shared" si="267"/>
        <v>GA09U-0575</v>
      </c>
      <c r="AD4274" t="str">
        <f>_xlfn.IFNA(VLOOKUP(PrivateSchedule[[#This Row],[ow]],RTARoutes[[StageCodes]:[RouteID]],6,FALSE), VLOOKUP(PrivateSchedule[[#This Row],[re]],RTARoutes[[StageCodes]:[RouteID]],6,FALSE))</f>
        <v>PVT224</v>
      </c>
      <c r="AE4274" t="str" cm="1">
        <f t="array" ref="AE4274">_xlfn.IFS( NOT(ISNA(VLOOKUP(PrivateSchedule[[#This Row],[ow]],RTARoutes[[StageCodes]:[RouteID]],6,FALSE))), "O",  NOT(ISNA(VLOOKUP(PrivateSchedule[[#This Row],[re]],RTARoutes[[StageCodes]:[RouteID]],6,FALSE))), "R")</f>
        <v>O</v>
      </c>
      <c r="AF4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75" spans="15:33">
      <c r="O4275" s="171" t="s">
        <v>1890</v>
      </c>
      <c r="T4275" s="173" t="s">
        <v>4809</v>
      </c>
      <c r="U4275" t="str">
        <f t="shared" si="264"/>
        <v/>
      </c>
      <c r="V4275" s="163">
        <v>0.31597222222222221</v>
      </c>
      <c r="AA4275" s="165" t="str">
        <f t="shared" si="265"/>
        <v/>
      </c>
      <c r="AB4275" t="str">
        <f t="shared" si="266"/>
        <v>MRG</v>
      </c>
      <c r="AC4275" t="str">
        <f t="shared" si="267"/>
        <v>GA09U-0575</v>
      </c>
      <c r="AD4275" t="str">
        <f>_xlfn.IFNA(VLOOKUP(PrivateSchedule[[#This Row],[ow]],RTARoutes[[StageCodes]:[RouteID]],6,FALSE), VLOOKUP(PrivateSchedule[[#This Row],[re]],RTARoutes[[StageCodes]:[RouteID]],6,FALSE))</f>
        <v>PVT76</v>
      </c>
      <c r="AE4275" t="str" cm="1">
        <f t="array" ref="AE4275">_xlfn.IFS( NOT(ISNA(VLOOKUP(PrivateSchedule[[#This Row],[ow]],RTARoutes[[StageCodes]:[RouteID]],6,FALSE))), "O",  NOT(ISNA(VLOOKUP(PrivateSchedule[[#This Row],[re]],RTARoutes[[StageCodes]:[RouteID]],6,FALSE))), "R")</f>
        <v>R</v>
      </c>
      <c r="AF4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76" spans="15:33">
      <c r="O4276" s="171" t="s">
        <v>4809</v>
      </c>
      <c r="T4276" s="173" t="s">
        <v>1890</v>
      </c>
      <c r="U4276" t="str">
        <f t="shared" si="264"/>
        <v/>
      </c>
      <c r="V4276" s="163">
        <v>0.33333333333333331</v>
      </c>
      <c r="AA4276" s="165" t="str">
        <f t="shared" si="265"/>
        <v/>
      </c>
      <c r="AB4276" t="str">
        <f t="shared" si="266"/>
        <v>MRG</v>
      </c>
      <c r="AC4276" t="str">
        <f t="shared" si="267"/>
        <v>GA09U-0575</v>
      </c>
      <c r="AD4276" t="str">
        <f>_xlfn.IFNA(VLOOKUP(PrivateSchedule[[#This Row],[ow]],RTARoutes[[StageCodes]:[RouteID]],6,FALSE), VLOOKUP(PrivateSchedule[[#This Row],[re]],RTARoutes[[StageCodes]:[RouteID]],6,FALSE))</f>
        <v>PVT76</v>
      </c>
      <c r="AE4276" t="str" cm="1">
        <f t="array" ref="AE4276">_xlfn.IFS( NOT(ISNA(VLOOKUP(PrivateSchedule[[#This Row],[ow]],RTARoutes[[StageCodes]:[RouteID]],6,FALSE))), "O",  NOT(ISNA(VLOOKUP(PrivateSchedule[[#This Row],[re]],RTARoutes[[StageCodes]:[RouteID]],6,FALSE))), "R")</f>
        <v>O</v>
      </c>
      <c r="AF4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BIA/SIM-*MRG</v>
      </c>
      <c r="AG4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MRG-*BIA/SIM</v>
      </c>
    </row>
    <row r="4277" spans="15:33">
      <c r="O4277" s="171" t="s">
        <v>1890</v>
      </c>
      <c r="T4277" s="173" t="s">
        <v>4809</v>
      </c>
      <c r="U4277" t="str">
        <f t="shared" si="264"/>
        <v/>
      </c>
      <c r="V4277" s="163">
        <v>0.38541666666666669</v>
      </c>
      <c r="AA4277" s="165" t="str">
        <f t="shared" si="265"/>
        <v/>
      </c>
      <c r="AB4277" t="str">
        <f t="shared" si="266"/>
        <v>MRG</v>
      </c>
      <c r="AC4277" t="str">
        <f t="shared" si="267"/>
        <v>GA09U-0575</v>
      </c>
      <c r="AD4277" t="str">
        <f>_xlfn.IFNA(VLOOKUP(PrivateSchedule[[#This Row],[ow]],RTARoutes[[StageCodes]:[RouteID]],6,FALSE), VLOOKUP(PrivateSchedule[[#This Row],[re]],RTARoutes[[StageCodes]:[RouteID]],6,FALSE))</f>
        <v>PVT76</v>
      </c>
      <c r="AE4277" t="str" cm="1">
        <f t="array" ref="AE4277">_xlfn.IFS( NOT(ISNA(VLOOKUP(PrivateSchedule[[#This Row],[ow]],RTARoutes[[StageCodes]:[RouteID]],6,FALSE))), "O",  NOT(ISNA(VLOOKUP(PrivateSchedule[[#This Row],[re]],RTARoutes[[StageCodes]:[RouteID]],6,FALSE))), "R")</f>
        <v>R</v>
      </c>
      <c r="AF4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78" spans="15:33">
      <c r="O4278" s="171" t="s">
        <v>4809</v>
      </c>
      <c r="P4278" s="172" t="s">
        <v>3565</v>
      </c>
      <c r="Q4278" s="172" t="s">
        <v>4810</v>
      </c>
      <c r="T4278" s="173" t="s">
        <v>1890</v>
      </c>
      <c r="U4278" t="str">
        <f t="shared" si="264"/>
        <v/>
      </c>
      <c r="V4278" s="163">
        <v>0.40277777777777779</v>
      </c>
      <c r="AA4278" s="165" t="str">
        <f t="shared" si="265"/>
        <v/>
      </c>
      <c r="AB4278" t="str">
        <f t="shared" si="266"/>
        <v>MRG</v>
      </c>
      <c r="AC4278" t="str">
        <f t="shared" si="267"/>
        <v>GA09U-0575</v>
      </c>
      <c r="AD4278" t="str">
        <f>_xlfn.IFNA(VLOOKUP(PrivateSchedule[[#This Row],[ow]],RTARoutes[[StageCodes]:[RouteID]],6,FALSE), VLOOKUP(PrivateSchedule[[#This Row],[re]],RTARoutes[[StageCodes]:[RouteID]],6,FALSE))</f>
        <v>PVT76</v>
      </c>
      <c r="AE4278" t="str" cm="1">
        <f t="array" ref="AE4278">_xlfn.IFS( NOT(ISNA(VLOOKUP(PrivateSchedule[[#This Row],[ow]],RTARoutes[[StageCodes]:[RouteID]],6,FALSE))), "O",  NOT(ISNA(VLOOKUP(PrivateSchedule[[#This Row],[re]],RTARoutes[[StageCodes]:[RouteID]],6,FALSE))), "R")</f>
        <v>O</v>
      </c>
      <c r="AF4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BIA/SIM-*KKT-*
NUV-*MRG</v>
      </c>
      <c r="AG4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
NUV-*KKT-*BIA/SIM</v>
      </c>
    </row>
    <row r="4279" spans="15:33">
      <c r="O4279" s="171" t="s">
        <v>1890</v>
      </c>
      <c r="T4279" s="173" t="s">
        <v>3559</v>
      </c>
      <c r="U4279" t="str">
        <f t="shared" si="264"/>
        <v>MARGAO-Kirbhat</v>
      </c>
      <c r="V4279" s="163">
        <v>0.44097222222222221</v>
      </c>
      <c r="AA4279" s="165" t="str">
        <f t="shared" si="265"/>
        <v/>
      </c>
      <c r="AB4279" t="str">
        <f t="shared" si="266"/>
        <v>MRG</v>
      </c>
      <c r="AC4279" t="str">
        <f t="shared" si="267"/>
        <v>GA09U-0575</v>
      </c>
      <c r="AD4279" t="str">
        <f>_xlfn.IFNA(VLOOKUP(PrivateSchedule[[#This Row],[ow]],RTARoutes[[StageCodes]:[RouteID]],6,FALSE), VLOOKUP(PrivateSchedule[[#This Row],[re]],RTARoutes[[StageCodes]:[RouteID]],6,FALSE))</f>
        <v>PVT224</v>
      </c>
      <c r="AE4279" t="str" cm="1">
        <f t="array" ref="AE4279">_xlfn.IFS( NOT(ISNA(VLOOKUP(PrivateSchedule[[#This Row],[ow]],RTARoutes[[StageCodes]:[RouteID]],6,FALSE))), "O",  NOT(ISNA(VLOOKUP(PrivateSchedule[[#This Row],[re]],RTARoutes[[StageCodes]:[RouteID]],6,FALSE))), "R")</f>
        <v>R</v>
      </c>
      <c r="AF4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80" spans="15:33">
      <c r="O4280" s="171" t="s">
        <v>3559</v>
      </c>
      <c r="T4280" s="173" t="s">
        <v>1890</v>
      </c>
      <c r="U4280" t="str">
        <f t="shared" si="264"/>
        <v>Kirbhat-MARGAO</v>
      </c>
      <c r="V4280" s="163">
        <v>0.46875</v>
      </c>
      <c r="AA4280" s="165" t="str">
        <f t="shared" si="265"/>
        <v/>
      </c>
      <c r="AB4280" t="str">
        <f t="shared" si="266"/>
        <v>MRG</v>
      </c>
      <c r="AC4280" t="str">
        <f t="shared" si="267"/>
        <v>GA09U-0575</v>
      </c>
      <c r="AD4280" t="str">
        <f>_xlfn.IFNA(VLOOKUP(PrivateSchedule[[#This Row],[ow]],RTARoutes[[StageCodes]:[RouteID]],6,FALSE), VLOOKUP(PrivateSchedule[[#This Row],[re]],RTARoutes[[StageCodes]:[RouteID]],6,FALSE))</f>
        <v>PVT224</v>
      </c>
      <c r="AE4280" t="str" cm="1">
        <f t="array" ref="AE4280">_xlfn.IFS( NOT(ISNA(VLOOKUP(PrivateSchedule[[#This Row],[ow]],RTARoutes[[StageCodes]:[RouteID]],6,FALSE))), "O",  NOT(ISNA(VLOOKUP(PrivateSchedule[[#This Row],[re]],RTARoutes[[StageCodes]:[RouteID]],6,FALSE))), "R")</f>
        <v>O</v>
      </c>
      <c r="AF4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81" spans="15:33">
      <c r="O4281" s="171" t="s">
        <v>1890</v>
      </c>
      <c r="T4281" s="173" t="s">
        <v>3559</v>
      </c>
      <c r="U4281" t="str">
        <f t="shared" si="264"/>
        <v>MARGAO-Kirbhat</v>
      </c>
      <c r="V4281" s="163">
        <v>0.5</v>
      </c>
      <c r="AA4281" s="165" t="str">
        <f t="shared" si="265"/>
        <v/>
      </c>
      <c r="AB4281" t="str">
        <f t="shared" si="266"/>
        <v>MRG</v>
      </c>
      <c r="AC4281" t="str">
        <f t="shared" si="267"/>
        <v>GA09U-0575</v>
      </c>
      <c r="AD4281" t="str">
        <f>_xlfn.IFNA(VLOOKUP(PrivateSchedule[[#This Row],[ow]],RTARoutes[[StageCodes]:[RouteID]],6,FALSE), VLOOKUP(PrivateSchedule[[#This Row],[re]],RTARoutes[[StageCodes]:[RouteID]],6,FALSE))</f>
        <v>PVT224</v>
      </c>
      <c r="AE4281" t="str" cm="1">
        <f t="array" ref="AE4281">_xlfn.IFS( NOT(ISNA(VLOOKUP(PrivateSchedule[[#This Row],[ow]],RTARoutes[[StageCodes]:[RouteID]],6,FALSE))), "O",  NOT(ISNA(VLOOKUP(PrivateSchedule[[#This Row],[re]],RTARoutes[[StageCodes]:[RouteID]],6,FALSE))), "R")</f>
        <v>R</v>
      </c>
      <c r="AF4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82" spans="15:33">
      <c r="O4282" s="171" t="s">
        <v>3559</v>
      </c>
      <c r="T4282" s="173" t="s">
        <v>1890</v>
      </c>
      <c r="U4282" t="str">
        <f t="shared" si="264"/>
        <v>Kirbhat-MARGAO</v>
      </c>
      <c r="V4282" s="163">
        <v>0.52083333333333337</v>
      </c>
      <c r="AA4282" s="165" t="str">
        <f t="shared" si="265"/>
        <v/>
      </c>
      <c r="AB4282" t="str">
        <f t="shared" si="266"/>
        <v>MRG</v>
      </c>
      <c r="AC4282" t="str">
        <f t="shared" si="267"/>
        <v>GA09U-0575</v>
      </c>
      <c r="AD4282" t="str">
        <f>_xlfn.IFNA(VLOOKUP(PrivateSchedule[[#This Row],[ow]],RTARoutes[[StageCodes]:[RouteID]],6,FALSE), VLOOKUP(PrivateSchedule[[#This Row],[re]],RTARoutes[[StageCodes]:[RouteID]],6,FALSE))</f>
        <v>PVT224</v>
      </c>
      <c r="AE4282" t="str" cm="1">
        <f t="array" ref="AE4282">_xlfn.IFS( NOT(ISNA(VLOOKUP(PrivateSchedule[[#This Row],[ow]],RTARoutes[[StageCodes]:[RouteID]],6,FALSE))), "O",  NOT(ISNA(VLOOKUP(PrivateSchedule[[#This Row],[re]],RTARoutes[[StageCodes]:[RouteID]],6,FALSE))), "R")</f>
        <v>O</v>
      </c>
      <c r="AF4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83" spans="15:33">
      <c r="O4283" s="171" t="s">
        <v>1890</v>
      </c>
      <c r="T4283" s="173" t="s">
        <v>4809</v>
      </c>
      <c r="U4283" t="str">
        <f t="shared" si="264"/>
        <v/>
      </c>
      <c r="V4283" s="163">
        <v>0.56944444444444442</v>
      </c>
      <c r="AA4283" s="165" t="str">
        <f t="shared" si="265"/>
        <v/>
      </c>
      <c r="AB4283" t="str">
        <f t="shared" si="266"/>
        <v>MRG</v>
      </c>
      <c r="AC4283" t="str">
        <f t="shared" si="267"/>
        <v>GA09U-0575</v>
      </c>
      <c r="AD4283" t="str">
        <f>_xlfn.IFNA(VLOOKUP(PrivateSchedule[[#This Row],[ow]],RTARoutes[[StageCodes]:[RouteID]],6,FALSE), VLOOKUP(PrivateSchedule[[#This Row],[re]],RTARoutes[[StageCodes]:[RouteID]],6,FALSE))</f>
        <v>PVT76</v>
      </c>
      <c r="AE4283" t="str" cm="1">
        <f t="array" ref="AE4283">_xlfn.IFS( NOT(ISNA(VLOOKUP(PrivateSchedule[[#This Row],[ow]],RTARoutes[[StageCodes]:[RouteID]],6,FALSE))), "O",  NOT(ISNA(VLOOKUP(PrivateSchedule[[#This Row],[re]],RTARoutes[[StageCodes]:[RouteID]],6,FALSE))), "R")</f>
        <v>R</v>
      </c>
      <c r="AF4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84" spans="15:33" ht="29">
      <c r="O4284" s="171" t="s">
        <v>4809</v>
      </c>
      <c r="P4284" s="172" t="s">
        <v>3565</v>
      </c>
      <c r="Q4284" s="202" t="s">
        <v>4810</v>
      </c>
      <c r="T4284" s="173" t="s">
        <v>1890</v>
      </c>
      <c r="U4284" t="str">
        <f t="shared" si="264"/>
        <v/>
      </c>
      <c r="V4284" s="163">
        <v>0.59027777777777779</v>
      </c>
      <c r="AA4284" s="165" t="str">
        <f t="shared" si="265"/>
        <v/>
      </c>
      <c r="AB4284" t="str">
        <f t="shared" si="266"/>
        <v>MRG</v>
      </c>
      <c r="AC4284" t="str">
        <f t="shared" si="267"/>
        <v>GA09U-0575</v>
      </c>
      <c r="AD4284" t="str">
        <f>_xlfn.IFNA(VLOOKUP(PrivateSchedule[[#This Row],[ow]],RTARoutes[[StageCodes]:[RouteID]],6,FALSE), VLOOKUP(PrivateSchedule[[#This Row],[re]],RTARoutes[[StageCodes]:[RouteID]],6,FALSE))</f>
        <v>PVT76</v>
      </c>
      <c r="AE4284" t="str" cm="1">
        <f t="array" ref="AE4284">_xlfn.IFS( NOT(ISNA(VLOOKUP(PrivateSchedule[[#This Row],[ow]],RTARoutes[[StageCodes]:[RouteID]],6,FALSE))), "O",  NOT(ISNA(VLOOKUP(PrivateSchedule[[#This Row],[re]],RTARoutes[[StageCodes]:[RouteID]],6,FALSE))), "R")</f>
        <v>O</v>
      </c>
      <c r="AF4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BIA/SIM-*KKT-*
NUV-*MRG</v>
      </c>
      <c r="AG4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
NUV-*KKT-*BIA/SIM</v>
      </c>
    </row>
    <row r="4285" spans="15:33">
      <c r="O4285" s="171" t="s">
        <v>1890</v>
      </c>
      <c r="T4285" s="173" t="s">
        <v>4809</v>
      </c>
      <c r="U4285" t="str">
        <f t="shared" si="264"/>
        <v/>
      </c>
      <c r="V4285" s="163">
        <v>0.61458333333333337</v>
      </c>
      <c r="AA4285" s="165" t="str">
        <f t="shared" si="265"/>
        <v/>
      </c>
      <c r="AB4285" t="str">
        <f t="shared" si="266"/>
        <v>MRG</v>
      </c>
      <c r="AC4285" t="str">
        <f t="shared" si="267"/>
        <v>GA09U-0575</v>
      </c>
      <c r="AD4285" t="str">
        <f>_xlfn.IFNA(VLOOKUP(PrivateSchedule[[#This Row],[ow]],RTARoutes[[StageCodes]:[RouteID]],6,FALSE), VLOOKUP(PrivateSchedule[[#This Row],[re]],RTARoutes[[StageCodes]:[RouteID]],6,FALSE))</f>
        <v>PVT76</v>
      </c>
      <c r="AE4285" t="str" cm="1">
        <f t="array" ref="AE4285">_xlfn.IFS( NOT(ISNA(VLOOKUP(PrivateSchedule[[#This Row],[ow]],RTARoutes[[StageCodes]:[RouteID]],6,FALSE))), "O",  NOT(ISNA(VLOOKUP(PrivateSchedule[[#This Row],[re]],RTARoutes[[StageCodes]:[RouteID]],6,FALSE))), "R")</f>
        <v>R</v>
      </c>
      <c r="AF4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86" spans="15:33">
      <c r="O4286" s="171" t="s">
        <v>4809</v>
      </c>
      <c r="T4286" s="173" t="s">
        <v>1890</v>
      </c>
      <c r="U4286" t="str">
        <f t="shared" si="264"/>
        <v/>
      </c>
      <c r="V4286" s="163">
        <v>0.65277777777777779</v>
      </c>
      <c r="AA4286" s="165" t="str">
        <f t="shared" si="265"/>
        <v/>
      </c>
      <c r="AB4286" t="str">
        <f t="shared" si="266"/>
        <v>MRG</v>
      </c>
      <c r="AC4286" t="str">
        <f t="shared" si="267"/>
        <v>GA09U-0575</v>
      </c>
      <c r="AD4286" t="str">
        <f>_xlfn.IFNA(VLOOKUP(PrivateSchedule[[#This Row],[ow]],RTARoutes[[StageCodes]:[RouteID]],6,FALSE), VLOOKUP(PrivateSchedule[[#This Row],[re]],RTARoutes[[StageCodes]:[RouteID]],6,FALSE))</f>
        <v>PVT76</v>
      </c>
      <c r="AE4286" t="str" cm="1">
        <f t="array" ref="AE4286">_xlfn.IFS( NOT(ISNA(VLOOKUP(PrivateSchedule[[#This Row],[ow]],RTARoutes[[StageCodes]:[RouteID]],6,FALSE))), "O",  NOT(ISNA(VLOOKUP(PrivateSchedule[[#This Row],[re]],RTARoutes[[StageCodes]:[RouteID]],6,FALSE))), "R")</f>
        <v>O</v>
      </c>
      <c r="AF4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BIA/SIM-*MRG</v>
      </c>
      <c r="AG4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MRG-*BIA/SIM</v>
      </c>
    </row>
    <row r="4287" spans="15:33">
      <c r="O4287" s="171" t="s">
        <v>1890</v>
      </c>
      <c r="T4287" s="173" t="s">
        <v>4809</v>
      </c>
      <c r="U4287" t="str">
        <f t="shared" si="264"/>
        <v/>
      </c>
      <c r="V4287" s="163">
        <v>0.6875</v>
      </c>
      <c r="AA4287" s="165" t="str">
        <f t="shared" si="265"/>
        <v/>
      </c>
      <c r="AB4287" t="str">
        <f t="shared" si="266"/>
        <v>MRG</v>
      </c>
      <c r="AC4287" t="str">
        <f t="shared" si="267"/>
        <v>GA09U-0575</v>
      </c>
      <c r="AD4287" t="str">
        <f>_xlfn.IFNA(VLOOKUP(PrivateSchedule[[#This Row],[ow]],RTARoutes[[StageCodes]:[RouteID]],6,FALSE), VLOOKUP(PrivateSchedule[[#This Row],[re]],RTARoutes[[StageCodes]:[RouteID]],6,FALSE))</f>
        <v>PVT76</v>
      </c>
      <c r="AE4287" t="str" cm="1">
        <f t="array" ref="AE4287">_xlfn.IFS( NOT(ISNA(VLOOKUP(PrivateSchedule[[#This Row],[ow]],RTARoutes[[StageCodes]:[RouteID]],6,FALSE))), "O",  NOT(ISNA(VLOOKUP(PrivateSchedule[[#This Row],[re]],RTARoutes[[StageCodes]:[RouteID]],6,FALSE))), "R")</f>
        <v>R</v>
      </c>
      <c r="AF4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88" spans="15:33">
      <c r="O4288" s="171" t="s">
        <v>4809</v>
      </c>
      <c r="T4288" s="173" t="s">
        <v>1890</v>
      </c>
      <c r="U4288" t="str">
        <f t="shared" si="264"/>
        <v/>
      </c>
      <c r="V4288" s="163">
        <v>0.70138888888888884</v>
      </c>
      <c r="AA4288" s="165" t="str">
        <f t="shared" si="265"/>
        <v/>
      </c>
      <c r="AB4288" t="str">
        <f t="shared" si="266"/>
        <v>MRG</v>
      </c>
      <c r="AC4288" t="str">
        <f t="shared" si="267"/>
        <v>GA09U-0575</v>
      </c>
      <c r="AD4288" t="str">
        <f>_xlfn.IFNA(VLOOKUP(PrivateSchedule[[#This Row],[ow]],RTARoutes[[StageCodes]:[RouteID]],6,FALSE), VLOOKUP(PrivateSchedule[[#This Row],[re]],RTARoutes[[StageCodes]:[RouteID]],6,FALSE))</f>
        <v>PVT76</v>
      </c>
      <c r="AE4288" t="str" cm="1">
        <f t="array" ref="AE4288">_xlfn.IFS( NOT(ISNA(VLOOKUP(PrivateSchedule[[#This Row],[ow]],RTARoutes[[StageCodes]:[RouteID]],6,FALSE))), "O",  NOT(ISNA(VLOOKUP(PrivateSchedule[[#This Row],[re]],RTARoutes[[StageCodes]:[RouteID]],6,FALSE))), "R")</f>
        <v>O</v>
      </c>
      <c r="AF4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BIA/SIM-*MRG</v>
      </c>
      <c r="AG4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MRG-*BIA/SIM</v>
      </c>
    </row>
    <row r="4289" spans="3:33">
      <c r="O4289" s="171" t="s">
        <v>1890</v>
      </c>
      <c r="T4289" s="173" t="s">
        <v>4809</v>
      </c>
      <c r="U4289" t="str">
        <f t="shared" si="264"/>
        <v/>
      </c>
      <c r="V4289" s="163">
        <v>0.72569444444444442</v>
      </c>
      <c r="AA4289" s="165" t="str">
        <f t="shared" si="265"/>
        <v/>
      </c>
      <c r="AB4289" t="str">
        <f t="shared" si="266"/>
        <v>MRG</v>
      </c>
      <c r="AC4289" t="str">
        <f t="shared" si="267"/>
        <v>GA09U-0575</v>
      </c>
      <c r="AD4289" t="str">
        <f>_xlfn.IFNA(VLOOKUP(PrivateSchedule[[#This Row],[ow]],RTARoutes[[StageCodes]:[RouteID]],6,FALSE), VLOOKUP(PrivateSchedule[[#This Row],[re]],RTARoutes[[StageCodes]:[RouteID]],6,FALSE))</f>
        <v>PVT76</v>
      </c>
      <c r="AE4289" t="str" cm="1">
        <f t="array" ref="AE4289">_xlfn.IFS( NOT(ISNA(VLOOKUP(PrivateSchedule[[#This Row],[ow]],RTARoutes[[StageCodes]:[RouteID]],6,FALSE))), "O",  NOT(ISNA(VLOOKUP(PrivateSchedule[[#This Row],[re]],RTARoutes[[StageCodes]:[RouteID]],6,FALSE))), "R")</f>
        <v>R</v>
      </c>
      <c r="AF4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90" spans="3:33">
      <c r="O4290" s="171" t="s">
        <v>4809</v>
      </c>
      <c r="P4290" s="172" t="s">
        <v>3565</v>
      </c>
      <c r="Q4290" s="172" t="s">
        <v>4810</v>
      </c>
      <c r="T4290" s="173" t="s">
        <v>1890</v>
      </c>
      <c r="U4290" t="str">
        <f t="shared" si="264"/>
        <v/>
      </c>
      <c r="V4290" s="163">
        <v>0.74305555555555558</v>
      </c>
      <c r="AA4290" s="165" t="str">
        <f t="shared" si="265"/>
        <v/>
      </c>
      <c r="AB4290" t="str">
        <f t="shared" si="266"/>
        <v>MRG</v>
      </c>
      <c r="AC4290" t="str">
        <f t="shared" si="267"/>
        <v>GA09U-0575</v>
      </c>
      <c r="AD4290" t="str">
        <f>_xlfn.IFNA(VLOOKUP(PrivateSchedule[[#This Row],[ow]],RTARoutes[[StageCodes]:[RouteID]],6,FALSE), VLOOKUP(PrivateSchedule[[#This Row],[re]],RTARoutes[[StageCodes]:[RouteID]],6,FALSE))</f>
        <v>PVT76</v>
      </c>
      <c r="AE4290" t="str" cm="1">
        <f t="array" ref="AE4290">_xlfn.IFS( NOT(ISNA(VLOOKUP(PrivateSchedule[[#This Row],[ow]],RTARoutes[[StageCodes]:[RouteID]],6,FALSE))), "O",  NOT(ISNA(VLOOKUP(PrivateSchedule[[#This Row],[re]],RTARoutes[[StageCodes]:[RouteID]],6,FALSE))), "R")</f>
        <v>O</v>
      </c>
      <c r="AF4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BIA/SIM-*KKT-*
NUV-*MRG</v>
      </c>
      <c r="AG4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
NUV-*KKT-*BIA/SIM</v>
      </c>
    </row>
    <row r="4291" spans="3:33">
      <c r="O4291" s="171" t="s">
        <v>1890</v>
      </c>
      <c r="T4291" s="173" t="s">
        <v>3559</v>
      </c>
      <c r="U4291" t="str">
        <f t="shared" ref="U4291:U4354" si="268">_xlfn.IFNA(VLOOKUP($O4291,Code2Loc,2,FALSE)
&amp; IF( OR( ISNA($P4291), LEN($P4291)=0), "",  "-" &amp; VLOOKUP($P4291,Code2Loc,2,FALSE))
&amp; IF( OR( ISNA($Q4291), LEN($Q4291)=0), "",  "-" &amp; VLOOKUP($Q4291,Code2Loc,2,FALSE))
&amp; IF( OR( ISNA($R4291), LEN($R4291)=0), "",  "-" &amp; VLOOKUP($R4291,Code2Loc,2,FALSE))
&amp; IF( OR( ISNA($S4291), LEN($S4291)=0), "",  "-" &amp; VLOOKUP($S4291,Code2Loc,2,FALSE))
&amp; IF( OR( ISNA($T4291), LEN($T4291)=0), "",  "-" &amp; VLOOKUP($T4291,Code2Loc,2,FALSE)),"")</f>
        <v>MARGAO-Kirbhat</v>
      </c>
      <c r="V4291" s="163">
        <v>0.76388888888888884</v>
      </c>
      <c r="AA4291" s="165" t="str">
        <f t="shared" ref="AA4291:AA4354" si="269">IF(ISBLANK($V4291), "", _xlfn.IFNA($V4291 + _xlfn.IFNA( VLOOKUP($O4291 &amp; IF(ISBLANK($P4291),"", "-" &amp; $P4291) &amp; IF(ISBLANK($Q4291),"", "-" &amp; $Q4291) &amp; IF(ISBLANK($R4291),"", "-" &amp; $R4291) &amp; IF(ISBLANK($S4291),"", "-" &amp; $S4291) &amp; IF(ISBLANK($T4291),"", "-" &amp; $T4291),TravelTime,8,FALSE), VLOOKUP($T4291 &amp; IF(ISBLANK($S4291),"", "-" &amp; $S4291) &amp; IF(ISBLANK($R4291),"", "-" &amp; $R4291) &amp; IF(ISBLANK($Q4291),"", "-" &amp; $Q4291) &amp; IF(ISBLANK($P4291),"", "-" &amp; $P4291) &amp; IF(ISBLANK($O4291),"", "-" &amp; $O4291),TravelTime,8,FALSE)) / 1440, ""))</f>
        <v/>
      </c>
      <c r="AB4291" t="str">
        <f t="shared" ref="AB4291:AB4354" si="270">IF(AND(LEN($A4291)&lt;&gt;0,LEN($A4291)&lt;&gt;0),$A4291,$AB4290)</f>
        <v>MRG</v>
      </c>
      <c r="AC4291" t="str">
        <f t="shared" ref="AC4291:AC4354" si="271">IF(AND(LEN($J4291)&lt;&gt;0,LEN($B4291)&lt;&gt;0),$J4291,$AC4290)</f>
        <v>GA09U-0575</v>
      </c>
      <c r="AD4291" t="str">
        <f>_xlfn.IFNA(VLOOKUP(PrivateSchedule[[#This Row],[ow]],RTARoutes[[StageCodes]:[RouteID]],6,FALSE), VLOOKUP(PrivateSchedule[[#This Row],[re]],RTARoutes[[StageCodes]:[RouteID]],6,FALSE))</f>
        <v>PVT224</v>
      </c>
      <c r="AE4291" t="str" cm="1">
        <f t="array" ref="AE4291">_xlfn.IFS( NOT(ISNA(VLOOKUP(PrivateSchedule[[#This Row],[ow]],RTARoutes[[StageCodes]:[RouteID]],6,FALSE))), "O",  NOT(ISNA(VLOOKUP(PrivateSchedule[[#This Row],[re]],RTARoutes[[StageCodes]:[RouteID]],6,FALSE))), "R")</f>
        <v>R</v>
      </c>
      <c r="AF4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MRG-*KIT</v>
      </c>
      <c r="AG4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KIT-*MRG</v>
      </c>
    </row>
    <row r="4292" spans="3:33">
      <c r="O4292" s="171" t="s">
        <v>3559</v>
      </c>
      <c r="T4292" s="173" t="s">
        <v>1890</v>
      </c>
      <c r="U4292" t="str">
        <f t="shared" si="268"/>
        <v>Kirbhat-MARGAO</v>
      </c>
      <c r="V4292" s="163">
        <v>0.78125</v>
      </c>
      <c r="AA4292" s="165" t="str">
        <f t="shared" si="269"/>
        <v/>
      </c>
      <c r="AB4292" t="str">
        <f t="shared" si="270"/>
        <v>MRG</v>
      </c>
      <c r="AC4292" t="str">
        <f t="shared" si="271"/>
        <v>GA09U-0575</v>
      </c>
      <c r="AD4292" t="str">
        <f>_xlfn.IFNA(VLOOKUP(PrivateSchedule[[#This Row],[ow]],RTARoutes[[StageCodes]:[RouteID]],6,FALSE), VLOOKUP(PrivateSchedule[[#This Row],[re]],RTARoutes[[StageCodes]:[RouteID]],6,FALSE))</f>
        <v>PVT224</v>
      </c>
      <c r="AE4292" t="str" cm="1">
        <f t="array" ref="AE4292">_xlfn.IFS( NOT(ISNA(VLOOKUP(PrivateSchedule[[#This Row],[ow]],RTARoutes[[StageCodes]:[RouteID]],6,FALSE))), "O",  NOT(ISNA(VLOOKUP(PrivateSchedule[[#This Row],[re]],RTARoutes[[StageCodes]:[RouteID]],6,FALSE))), "R")</f>
        <v>O</v>
      </c>
      <c r="AF4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KIT-*MRG</v>
      </c>
      <c r="AG4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MRG-*KIT</v>
      </c>
    </row>
    <row r="4293" spans="3:33">
      <c r="O4293" s="171" t="s">
        <v>1890</v>
      </c>
      <c r="T4293" s="173" t="s">
        <v>4809</v>
      </c>
      <c r="U4293" t="str">
        <f t="shared" si="268"/>
        <v/>
      </c>
      <c r="V4293" s="163">
        <v>0.82638888888888884</v>
      </c>
      <c r="AA4293" s="165" t="str">
        <f t="shared" si="269"/>
        <v/>
      </c>
      <c r="AB4293" t="str">
        <f t="shared" si="270"/>
        <v>MRG</v>
      </c>
      <c r="AC4293" t="str">
        <f t="shared" si="271"/>
        <v>GA09U-0575</v>
      </c>
      <c r="AD4293" t="str">
        <f>_xlfn.IFNA(VLOOKUP(PrivateSchedule[[#This Row],[ow]],RTARoutes[[StageCodes]:[RouteID]],6,FALSE), VLOOKUP(PrivateSchedule[[#This Row],[re]],RTARoutes[[StageCodes]:[RouteID]],6,FALSE))</f>
        <v>PVT76</v>
      </c>
      <c r="AE4293" t="str" cm="1">
        <f t="array" ref="AE4293">_xlfn.IFS( NOT(ISNA(VLOOKUP(PrivateSchedule[[#This Row],[ow]],RTARoutes[[StageCodes]:[RouteID]],6,FALSE))), "O",  NOT(ISNA(VLOOKUP(PrivateSchedule[[#This Row],[re]],RTARoutes[[StageCodes]:[RouteID]],6,FALSE))), "R")</f>
        <v>R</v>
      </c>
      <c r="AF4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MRG-*BIA/SIM</v>
      </c>
      <c r="AG4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BIA/SIM-*MRG</v>
      </c>
    </row>
    <row r="4294" spans="3:33">
      <c r="C4294" s="172" t="s">
        <v>4811</v>
      </c>
      <c r="J4294" s="171" t="s">
        <v>4812</v>
      </c>
      <c r="O4294" s="171" t="s">
        <v>1838</v>
      </c>
      <c r="P4294" s="172" t="s">
        <v>4813</v>
      </c>
      <c r="T4294" s="173" t="s">
        <v>1890</v>
      </c>
      <c r="U4294" t="str">
        <f t="shared" si="268"/>
        <v/>
      </c>
      <c r="V4294" s="163">
        <v>0.2951388888888889</v>
      </c>
      <c r="AA4294" s="165" t="str">
        <f t="shared" si="269"/>
        <v/>
      </c>
      <c r="AB4294" t="str">
        <f t="shared" si="270"/>
        <v>MRG</v>
      </c>
      <c r="AC4294" t="str">
        <f t="shared" si="271"/>
        <v>GA09U-0575</v>
      </c>
      <c r="AD4294" t="str">
        <f>_xlfn.IFNA(VLOOKUP(PrivateSchedule[[#This Row],[ow]],RTARoutes[[StageCodes]:[RouteID]],6,FALSE), VLOOKUP(PrivateSchedule[[#This Row],[re]],RTARoutes[[StageCodes]:[RouteID]],6,FALSE))</f>
        <v>PVT275</v>
      </c>
      <c r="AE4294" t="str" cm="1">
        <f t="array" ref="AE4294">_xlfn.IFS( NOT(ISNA(VLOOKUP(PrivateSchedule[[#This Row],[ow]],RTARoutes[[StageCodes]:[RouteID]],6,FALSE))), "O",  NOT(ISNA(VLOOKUP(PrivateSchedule[[#This Row],[re]],RTARoutes[[StageCodes]:[RouteID]],6,FALSE))), "R")</f>
        <v>O</v>
      </c>
      <c r="AF4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295" spans="3:33">
      <c r="O4295" s="171" t="s">
        <v>1890</v>
      </c>
      <c r="P4295" s="172" t="s">
        <v>4813</v>
      </c>
      <c r="T4295" s="173" t="s">
        <v>1838</v>
      </c>
      <c r="U4295" t="str">
        <f t="shared" si="268"/>
        <v/>
      </c>
      <c r="V4295" s="163">
        <v>0.3263888888888889</v>
      </c>
      <c r="AA4295" s="165" t="str">
        <f t="shared" si="269"/>
        <v/>
      </c>
      <c r="AB4295" t="str">
        <f t="shared" si="270"/>
        <v>MRG</v>
      </c>
      <c r="AC4295" t="str">
        <f t="shared" si="271"/>
        <v>GA09U-0575</v>
      </c>
      <c r="AD4295" t="str">
        <f>_xlfn.IFNA(VLOOKUP(PrivateSchedule[[#This Row],[ow]],RTARoutes[[StageCodes]:[RouteID]],6,FALSE), VLOOKUP(PrivateSchedule[[#This Row],[re]],RTARoutes[[StageCodes]:[RouteID]],6,FALSE))</f>
        <v>PVT275</v>
      </c>
      <c r="AE4295" t="str" cm="1">
        <f t="array" ref="AE4295">_xlfn.IFS( NOT(ISNA(VLOOKUP(PrivateSchedule[[#This Row],[ow]],RTARoutes[[StageCodes]:[RouteID]],6,FALSE))), "O",  NOT(ISNA(VLOOKUP(PrivateSchedule[[#This Row],[re]],RTARoutes[[StageCodes]:[RouteID]],6,FALSE))), "R")</f>
        <v>R</v>
      </c>
      <c r="AF4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296" spans="3:33">
      <c r="O4296" s="171" t="s">
        <v>1838</v>
      </c>
      <c r="P4296" s="172" t="s">
        <v>4813</v>
      </c>
      <c r="T4296" s="173" t="s">
        <v>1890</v>
      </c>
      <c r="U4296" t="str">
        <f t="shared" si="268"/>
        <v/>
      </c>
      <c r="V4296" s="163">
        <v>0.35416666666666669</v>
      </c>
      <c r="AA4296" s="165" t="str">
        <f t="shared" si="269"/>
        <v/>
      </c>
      <c r="AB4296" t="str">
        <f t="shared" si="270"/>
        <v>MRG</v>
      </c>
      <c r="AC4296" t="str">
        <f t="shared" si="271"/>
        <v>GA09U-0575</v>
      </c>
      <c r="AD4296" t="str">
        <f>_xlfn.IFNA(VLOOKUP(PrivateSchedule[[#This Row],[ow]],RTARoutes[[StageCodes]:[RouteID]],6,FALSE), VLOOKUP(PrivateSchedule[[#This Row],[re]],RTARoutes[[StageCodes]:[RouteID]],6,FALSE))</f>
        <v>PVT275</v>
      </c>
      <c r="AE4296" t="str" cm="1">
        <f t="array" ref="AE4296">_xlfn.IFS( NOT(ISNA(VLOOKUP(PrivateSchedule[[#This Row],[ow]],RTARoutes[[StageCodes]:[RouteID]],6,FALSE))), "O",  NOT(ISNA(VLOOKUP(PrivateSchedule[[#This Row],[re]],RTARoutes[[StageCodes]:[RouteID]],6,FALSE))), "R")</f>
        <v>O</v>
      </c>
      <c r="AF4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297" spans="3:33">
      <c r="O4297" s="171" t="s">
        <v>1890</v>
      </c>
      <c r="P4297" s="172" t="s">
        <v>4813</v>
      </c>
      <c r="T4297" s="173" t="s">
        <v>1838</v>
      </c>
      <c r="U4297" t="str">
        <f t="shared" si="268"/>
        <v/>
      </c>
      <c r="V4297" s="163">
        <v>0.41666666666666669</v>
      </c>
      <c r="AA4297" s="165" t="str">
        <f t="shared" si="269"/>
        <v/>
      </c>
      <c r="AB4297" t="str">
        <f t="shared" si="270"/>
        <v>MRG</v>
      </c>
      <c r="AC4297" t="str">
        <f t="shared" si="271"/>
        <v>GA09U-0575</v>
      </c>
      <c r="AD4297" t="str">
        <f>_xlfn.IFNA(VLOOKUP(PrivateSchedule[[#This Row],[ow]],RTARoutes[[StageCodes]:[RouteID]],6,FALSE), VLOOKUP(PrivateSchedule[[#This Row],[re]],RTARoutes[[StageCodes]:[RouteID]],6,FALSE))</f>
        <v>PVT275</v>
      </c>
      <c r="AE4297" t="str" cm="1">
        <f t="array" ref="AE4297">_xlfn.IFS( NOT(ISNA(VLOOKUP(PrivateSchedule[[#This Row],[ow]],RTARoutes[[StageCodes]:[RouteID]],6,FALSE))), "O",  NOT(ISNA(VLOOKUP(PrivateSchedule[[#This Row],[re]],RTARoutes[[StageCodes]:[RouteID]],6,FALSE))), "R")</f>
        <v>R</v>
      </c>
      <c r="AF4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298" spans="3:33">
      <c r="O4298" s="171" t="s">
        <v>1838</v>
      </c>
      <c r="P4298" s="172" t="s">
        <v>4813</v>
      </c>
      <c r="T4298" s="173" t="s">
        <v>1890</v>
      </c>
      <c r="U4298" t="str">
        <f t="shared" si="268"/>
        <v/>
      </c>
      <c r="V4298" s="163">
        <v>0.4375</v>
      </c>
      <c r="AA4298" s="165" t="str">
        <f t="shared" si="269"/>
        <v/>
      </c>
      <c r="AB4298" t="str">
        <f t="shared" si="270"/>
        <v>MRG</v>
      </c>
      <c r="AC4298" t="str">
        <f t="shared" si="271"/>
        <v>GA09U-0575</v>
      </c>
      <c r="AD4298" t="str">
        <f>_xlfn.IFNA(VLOOKUP(PrivateSchedule[[#This Row],[ow]],RTARoutes[[StageCodes]:[RouteID]],6,FALSE), VLOOKUP(PrivateSchedule[[#This Row],[re]],RTARoutes[[StageCodes]:[RouteID]],6,FALSE))</f>
        <v>PVT275</v>
      </c>
      <c r="AE4298" t="str" cm="1">
        <f t="array" ref="AE4298">_xlfn.IFS( NOT(ISNA(VLOOKUP(PrivateSchedule[[#This Row],[ow]],RTARoutes[[StageCodes]:[RouteID]],6,FALSE))), "O",  NOT(ISNA(VLOOKUP(PrivateSchedule[[#This Row],[re]],RTARoutes[[StageCodes]:[RouteID]],6,FALSE))), "R")</f>
        <v>O</v>
      </c>
      <c r="AF4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299" spans="3:33">
      <c r="O4299" s="171" t="s">
        <v>1890</v>
      </c>
      <c r="P4299" s="172" t="s">
        <v>4813</v>
      </c>
      <c r="T4299" s="173" t="s">
        <v>1838</v>
      </c>
      <c r="U4299" t="str">
        <f t="shared" si="268"/>
        <v/>
      </c>
      <c r="V4299" s="163">
        <v>0.45833333333333331</v>
      </c>
      <c r="AA4299" s="165" t="str">
        <f t="shared" si="269"/>
        <v/>
      </c>
      <c r="AB4299" t="str">
        <f t="shared" si="270"/>
        <v>MRG</v>
      </c>
      <c r="AC4299" t="str">
        <f t="shared" si="271"/>
        <v>GA09U-0575</v>
      </c>
      <c r="AD4299" t="str">
        <f>_xlfn.IFNA(VLOOKUP(PrivateSchedule[[#This Row],[ow]],RTARoutes[[StageCodes]:[RouteID]],6,FALSE), VLOOKUP(PrivateSchedule[[#This Row],[re]],RTARoutes[[StageCodes]:[RouteID]],6,FALSE))</f>
        <v>PVT275</v>
      </c>
      <c r="AE4299" t="str" cm="1">
        <f t="array" ref="AE4299">_xlfn.IFS( NOT(ISNA(VLOOKUP(PrivateSchedule[[#This Row],[ow]],RTARoutes[[StageCodes]:[RouteID]],6,FALSE))), "O",  NOT(ISNA(VLOOKUP(PrivateSchedule[[#This Row],[re]],RTARoutes[[StageCodes]:[RouteID]],6,FALSE))), "R")</f>
        <v>R</v>
      </c>
      <c r="AF4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00" spans="3:33">
      <c r="O4300" s="171" t="s">
        <v>1838</v>
      </c>
      <c r="P4300" s="172" t="s">
        <v>4813</v>
      </c>
      <c r="T4300" s="173" t="s">
        <v>1890</v>
      </c>
      <c r="U4300" t="str">
        <f t="shared" si="268"/>
        <v/>
      </c>
      <c r="V4300" s="163">
        <v>0.47916666666666669</v>
      </c>
      <c r="AA4300" s="165" t="str">
        <f t="shared" si="269"/>
        <v/>
      </c>
      <c r="AB4300" t="str">
        <f t="shared" si="270"/>
        <v>MRG</v>
      </c>
      <c r="AC4300" t="str">
        <f t="shared" si="271"/>
        <v>GA09U-0575</v>
      </c>
      <c r="AD4300" t="str">
        <f>_xlfn.IFNA(VLOOKUP(PrivateSchedule[[#This Row],[ow]],RTARoutes[[StageCodes]:[RouteID]],6,FALSE), VLOOKUP(PrivateSchedule[[#This Row],[re]],RTARoutes[[StageCodes]:[RouteID]],6,FALSE))</f>
        <v>PVT275</v>
      </c>
      <c r="AE4300" t="str" cm="1">
        <f t="array" ref="AE4300">_xlfn.IFS( NOT(ISNA(VLOOKUP(PrivateSchedule[[#This Row],[ow]],RTARoutes[[StageCodes]:[RouteID]],6,FALSE))), "O",  NOT(ISNA(VLOOKUP(PrivateSchedule[[#This Row],[re]],RTARoutes[[StageCodes]:[RouteID]],6,FALSE))), "R")</f>
        <v>O</v>
      </c>
      <c r="AF4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301" spans="3:33">
      <c r="O4301" s="171" t="s">
        <v>1890</v>
      </c>
      <c r="P4301" s="172" t="s">
        <v>4813</v>
      </c>
      <c r="T4301" s="173" t="s">
        <v>1838</v>
      </c>
      <c r="U4301" t="str">
        <f t="shared" si="268"/>
        <v/>
      </c>
      <c r="V4301" s="163">
        <v>0.54513888888888884</v>
      </c>
      <c r="AA4301" s="165" t="str">
        <f t="shared" si="269"/>
        <v/>
      </c>
      <c r="AB4301" t="str">
        <f t="shared" si="270"/>
        <v>MRG</v>
      </c>
      <c r="AC4301" t="str">
        <f t="shared" si="271"/>
        <v>GA09U-0575</v>
      </c>
      <c r="AD4301" t="str">
        <f>_xlfn.IFNA(VLOOKUP(PrivateSchedule[[#This Row],[ow]],RTARoutes[[StageCodes]:[RouteID]],6,FALSE), VLOOKUP(PrivateSchedule[[#This Row],[re]],RTARoutes[[StageCodes]:[RouteID]],6,FALSE))</f>
        <v>PVT275</v>
      </c>
      <c r="AE4301" t="str" cm="1">
        <f t="array" ref="AE4301">_xlfn.IFS( NOT(ISNA(VLOOKUP(PrivateSchedule[[#This Row],[ow]],RTARoutes[[StageCodes]:[RouteID]],6,FALSE))), "O",  NOT(ISNA(VLOOKUP(PrivateSchedule[[#This Row],[re]],RTARoutes[[StageCodes]:[RouteID]],6,FALSE))), "R")</f>
        <v>R</v>
      </c>
      <c r="AF4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02" spans="3:33">
      <c r="O4302" s="171" t="s">
        <v>1838</v>
      </c>
      <c r="P4302" s="172" t="s">
        <v>4813</v>
      </c>
      <c r="T4302" s="173" t="s">
        <v>1890</v>
      </c>
      <c r="U4302" t="str">
        <f t="shared" si="268"/>
        <v/>
      </c>
      <c r="V4302" s="163">
        <v>0.56597222222222221</v>
      </c>
      <c r="AA4302" s="165" t="str">
        <f t="shared" si="269"/>
        <v/>
      </c>
      <c r="AB4302" t="str">
        <f t="shared" si="270"/>
        <v>MRG</v>
      </c>
      <c r="AC4302" t="str">
        <f t="shared" si="271"/>
        <v>GA09U-0575</v>
      </c>
      <c r="AD4302" t="str">
        <f>_xlfn.IFNA(VLOOKUP(PrivateSchedule[[#This Row],[ow]],RTARoutes[[StageCodes]:[RouteID]],6,FALSE), VLOOKUP(PrivateSchedule[[#This Row],[re]],RTARoutes[[StageCodes]:[RouteID]],6,FALSE))</f>
        <v>PVT275</v>
      </c>
      <c r="AE4302" t="str" cm="1">
        <f t="array" ref="AE4302">_xlfn.IFS( NOT(ISNA(VLOOKUP(PrivateSchedule[[#This Row],[ow]],RTARoutes[[StageCodes]:[RouteID]],6,FALSE))), "O",  NOT(ISNA(VLOOKUP(PrivateSchedule[[#This Row],[re]],RTARoutes[[StageCodes]:[RouteID]],6,FALSE))), "R")</f>
        <v>O</v>
      </c>
      <c r="AF4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303" spans="3:33">
      <c r="O4303" s="171" t="s">
        <v>1890</v>
      </c>
      <c r="P4303" s="172" t="s">
        <v>4813</v>
      </c>
      <c r="T4303" s="173" t="s">
        <v>1838</v>
      </c>
      <c r="U4303" t="str">
        <f t="shared" si="268"/>
        <v/>
      </c>
      <c r="V4303" s="163">
        <v>0.59375</v>
      </c>
      <c r="AA4303" s="165" t="str">
        <f t="shared" si="269"/>
        <v/>
      </c>
      <c r="AB4303" t="str">
        <f t="shared" si="270"/>
        <v>MRG</v>
      </c>
      <c r="AC4303" t="str">
        <f t="shared" si="271"/>
        <v>GA09U-0575</v>
      </c>
      <c r="AD4303" t="str">
        <f>_xlfn.IFNA(VLOOKUP(PrivateSchedule[[#This Row],[ow]],RTARoutes[[StageCodes]:[RouteID]],6,FALSE), VLOOKUP(PrivateSchedule[[#This Row],[re]],RTARoutes[[StageCodes]:[RouteID]],6,FALSE))</f>
        <v>PVT275</v>
      </c>
      <c r="AE4303" t="str" cm="1">
        <f t="array" ref="AE4303">_xlfn.IFS( NOT(ISNA(VLOOKUP(PrivateSchedule[[#This Row],[ow]],RTARoutes[[StageCodes]:[RouteID]],6,FALSE))), "O",  NOT(ISNA(VLOOKUP(PrivateSchedule[[#This Row],[re]],RTARoutes[[StageCodes]:[RouteID]],6,FALSE))), "R")</f>
        <v>R</v>
      </c>
      <c r="AF4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04" spans="3:33">
      <c r="O4304" s="171" t="s">
        <v>1838</v>
      </c>
      <c r="P4304" s="172" t="s">
        <v>4813</v>
      </c>
      <c r="T4304" s="173" t="s">
        <v>1890</v>
      </c>
      <c r="U4304" t="str">
        <f t="shared" si="268"/>
        <v/>
      </c>
      <c r="V4304" s="163">
        <v>0.61458333333333337</v>
      </c>
      <c r="AA4304" s="165" t="str">
        <f t="shared" si="269"/>
        <v/>
      </c>
      <c r="AB4304" t="str">
        <f t="shared" si="270"/>
        <v>MRG</v>
      </c>
      <c r="AC4304" t="str">
        <f t="shared" si="271"/>
        <v>GA09U-0575</v>
      </c>
      <c r="AD4304" t="str">
        <f>_xlfn.IFNA(VLOOKUP(PrivateSchedule[[#This Row],[ow]],RTARoutes[[StageCodes]:[RouteID]],6,FALSE), VLOOKUP(PrivateSchedule[[#This Row],[re]],RTARoutes[[StageCodes]:[RouteID]],6,FALSE))</f>
        <v>PVT275</v>
      </c>
      <c r="AE4304" t="str" cm="1">
        <f t="array" ref="AE4304">_xlfn.IFS( NOT(ISNA(VLOOKUP(PrivateSchedule[[#This Row],[ow]],RTARoutes[[StageCodes]:[RouteID]],6,FALSE))), "O",  NOT(ISNA(VLOOKUP(PrivateSchedule[[#This Row],[re]],RTARoutes[[StageCodes]:[RouteID]],6,FALSE))), "R")</f>
        <v>O</v>
      </c>
      <c r="AF4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305" spans="3:33">
      <c r="O4305" s="171" t="s">
        <v>1890</v>
      </c>
      <c r="P4305" s="172" t="s">
        <v>4813</v>
      </c>
      <c r="T4305" s="173" t="s">
        <v>1838</v>
      </c>
      <c r="U4305" t="str">
        <f t="shared" si="268"/>
        <v/>
      </c>
      <c r="V4305" s="163">
        <v>0.67708333333333337</v>
      </c>
      <c r="AA4305" s="165" t="str">
        <f t="shared" si="269"/>
        <v/>
      </c>
      <c r="AB4305" t="str">
        <f t="shared" si="270"/>
        <v>MRG</v>
      </c>
      <c r="AC4305" t="str">
        <f t="shared" si="271"/>
        <v>GA09U-0575</v>
      </c>
      <c r="AD4305" t="str">
        <f>_xlfn.IFNA(VLOOKUP(PrivateSchedule[[#This Row],[ow]],RTARoutes[[StageCodes]:[RouteID]],6,FALSE), VLOOKUP(PrivateSchedule[[#This Row],[re]],RTARoutes[[StageCodes]:[RouteID]],6,FALSE))</f>
        <v>PVT275</v>
      </c>
      <c r="AE4305" t="str" cm="1">
        <f t="array" ref="AE4305">_xlfn.IFS( NOT(ISNA(VLOOKUP(PrivateSchedule[[#This Row],[ow]],RTARoutes[[StageCodes]:[RouteID]],6,FALSE))), "O",  NOT(ISNA(VLOOKUP(PrivateSchedule[[#This Row],[re]],RTARoutes[[StageCodes]:[RouteID]],6,FALSE))), "R")</f>
        <v>R</v>
      </c>
      <c r="AF4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06" spans="3:33">
      <c r="O4306" s="171" t="s">
        <v>1838</v>
      </c>
      <c r="P4306" s="172" t="s">
        <v>4813</v>
      </c>
      <c r="T4306" s="173" t="s">
        <v>1890</v>
      </c>
      <c r="U4306" t="str">
        <f t="shared" si="268"/>
        <v/>
      </c>
      <c r="V4306" s="163">
        <v>0.69791666666666663</v>
      </c>
      <c r="AA4306" s="165" t="str">
        <f t="shared" si="269"/>
        <v/>
      </c>
      <c r="AB4306" t="str">
        <f t="shared" si="270"/>
        <v>MRG</v>
      </c>
      <c r="AC4306" t="str">
        <f t="shared" si="271"/>
        <v>GA09U-0575</v>
      </c>
      <c r="AD4306" t="str">
        <f>_xlfn.IFNA(VLOOKUP(PrivateSchedule[[#This Row],[ow]],RTARoutes[[StageCodes]:[RouteID]],6,FALSE), VLOOKUP(PrivateSchedule[[#This Row],[re]],RTARoutes[[StageCodes]:[RouteID]],6,FALSE))</f>
        <v>PVT275</v>
      </c>
      <c r="AE4306" t="str" cm="1">
        <f t="array" ref="AE4306">_xlfn.IFS( NOT(ISNA(VLOOKUP(PrivateSchedule[[#This Row],[ow]],RTARoutes[[StageCodes]:[RouteID]],6,FALSE))), "O",  NOT(ISNA(VLOOKUP(PrivateSchedule[[#This Row],[re]],RTARoutes[[StageCodes]:[RouteID]],6,FALSE))), "R")</f>
        <v>O</v>
      </c>
      <c r="AF4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307" spans="3:33">
      <c r="O4307" s="171" t="s">
        <v>1890</v>
      </c>
      <c r="P4307" s="172" t="s">
        <v>4813</v>
      </c>
      <c r="T4307" s="173" t="s">
        <v>1838</v>
      </c>
      <c r="U4307" t="str">
        <f t="shared" si="268"/>
        <v/>
      </c>
      <c r="V4307" s="163">
        <v>0.73958333333333337</v>
      </c>
      <c r="AA4307" s="165" t="str">
        <f t="shared" si="269"/>
        <v/>
      </c>
      <c r="AB4307" t="str">
        <f t="shared" si="270"/>
        <v>MRG</v>
      </c>
      <c r="AC4307" t="str">
        <f t="shared" si="271"/>
        <v>GA09U-0575</v>
      </c>
      <c r="AD4307" t="str">
        <f>_xlfn.IFNA(VLOOKUP(PrivateSchedule[[#This Row],[ow]],RTARoutes[[StageCodes]:[RouteID]],6,FALSE), VLOOKUP(PrivateSchedule[[#This Row],[re]],RTARoutes[[StageCodes]:[RouteID]],6,FALSE))</f>
        <v>PVT275</v>
      </c>
      <c r="AE4307" t="str" cm="1">
        <f t="array" ref="AE4307">_xlfn.IFS( NOT(ISNA(VLOOKUP(PrivateSchedule[[#This Row],[ow]],RTARoutes[[StageCodes]:[RouteID]],6,FALSE))), "O",  NOT(ISNA(VLOOKUP(PrivateSchedule[[#This Row],[re]],RTARoutes[[StageCodes]:[RouteID]],6,FALSE))), "R")</f>
        <v>R</v>
      </c>
      <c r="AF4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08" spans="3:33">
      <c r="O4308" s="171" t="s">
        <v>1838</v>
      </c>
      <c r="P4308" s="172" t="s">
        <v>4813</v>
      </c>
      <c r="T4308" s="173" t="s">
        <v>1890</v>
      </c>
      <c r="U4308" t="str">
        <f t="shared" si="268"/>
        <v/>
      </c>
      <c r="V4308" s="163">
        <v>0.76041666666666663</v>
      </c>
      <c r="AA4308" s="165" t="str">
        <f t="shared" si="269"/>
        <v/>
      </c>
      <c r="AB4308" t="str">
        <f t="shared" si="270"/>
        <v>MRG</v>
      </c>
      <c r="AC4308" t="str">
        <f t="shared" si="271"/>
        <v>GA09U-0575</v>
      </c>
      <c r="AD4308" t="str">
        <f>_xlfn.IFNA(VLOOKUP(PrivateSchedule[[#This Row],[ow]],RTARoutes[[StageCodes]:[RouteID]],6,FALSE), VLOOKUP(PrivateSchedule[[#This Row],[re]],RTARoutes[[StageCodes]:[RouteID]],6,FALSE))</f>
        <v>PVT275</v>
      </c>
      <c r="AE4308" t="str" cm="1">
        <f t="array" ref="AE4308">_xlfn.IFS( NOT(ISNA(VLOOKUP(PrivateSchedule[[#This Row],[ow]],RTARoutes[[StageCodes]:[RouteID]],6,FALSE))), "O",  NOT(ISNA(VLOOKUP(PrivateSchedule[[#This Row],[re]],RTARoutes[[StageCodes]:[RouteID]],6,FALSE))), "R")</f>
        <v>O</v>
      </c>
      <c r="AF4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MJD-*PSA-*MRG</v>
      </c>
      <c r="AG4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MRG-*PSA-*MJD</v>
      </c>
    </row>
    <row r="4309" spans="3:33">
      <c r="O4309" s="171" t="s">
        <v>1890</v>
      </c>
      <c r="P4309" s="172" t="s">
        <v>4813</v>
      </c>
      <c r="T4309" s="173" t="s">
        <v>1838</v>
      </c>
      <c r="U4309" t="str">
        <f t="shared" si="268"/>
        <v/>
      </c>
      <c r="V4309" s="163">
        <v>0.80208333333333337</v>
      </c>
      <c r="AA4309" s="165" t="str">
        <f t="shared" si="269"/>
        <v/>
      </c>
      <c r="AB4309" t="str">
        <f t="shared" si="270"/>
        <v>MRG</v>
      </c>
      <c r="AC4309" t="str">
        <f t="shared" si="271"/>
        <v>GA09U-0575</v>
      </c>
      <c r="AD4309" t="str">
        <f>_xlfn.IFNA(VLOOKUP(PrivateSchedule[[#This Row],[ow]],RTARoutes[[StageCodes]:[RouteID]],6,FALSE), VLOOKUP(PrivateSchedule[[#This Row],[re]],RTARoutes[[StageCodes]:[RouteID]],6,FALSE))</f>
        <v>PVT275</v>
      </c>
      <c r="AE4309" t="str" cm="1">
        <f t="array" ref="AE4309">_xlfn.IFS( NOT(ISNA(VLOOKUP(PrivateSchedule[[#This Row],[ow]],RTARoutes[[StageCodes]:[RouteID]],6,FALSE))), "O",  NOT(ISNA(VLOOKUP(PrivateSchedule[[#This Row],[re]],RTARoutes[[StageCodes]:[RouteID]],6,FALSE))), "R")</f>
        <v>R</v>
      </c>
      <c r="AF4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MRG-*PSA-*MJD</v>
      </c>
      <c r="AG4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MJD-*PSA-*MRG</v>
      </c>
    </row>
    <row r="4310" spans="3:33">
      <c r="C4310" s="172" t="s">
        <v>4814</v>
      </c>
      <c r="F4310" s="177">
        <v>45101</v>
      </c>
      <c r="J4310" s="171" t="s">
        <v>4815</v>
      </c>
      <c r="L4310" s="172" t="s">
        <v>4743</v>
      </c>
      <c r="M4310" s="198">
        <v>15</v>
      </c>
      <c r="N4310" s="199">
        <v>6</v>
      </c>
      <c r="O4310" s="171" t="s">
        <v>1838</v>
      </c>
      <c r="T4310" s="173" t="s">
        <v>1890</v>
      </c>
      <c r="U4310" t="str">
        <f t="shared" si="268"/>
        <v>MAJORDA-MARGAO</v>
      </c>
      <c r="V4310" s="163">
        <v>0.2951388888888889</v>
      </c>
      <c r="AA4310" s="165" t="str">
        <f t="shared" si="269"/>
        <v/>
      </c>
      <c r="AB4310" t="str">
        <f t="shared" si="270"/>
        <v>MRG</v>
      </c>
      <c r="AC4310" t="str">
        <f t="shared" si="271"/>
        <v>GA09U-0575</v>
      </c>
      <c r="AD4310" t="str">
        <f>_xlfn.IFNA(VLOOKUP(PrivateSchedule[[#This Row],[ow]],RTARoutes[[StageCodes]:[RouteID]],6,FALSE), VLOOKUP(PrivateSchedule[[#This Row],[re]],RTARoutes[[StageCodes]:[RouteID]],6,FALSE))</f>
        <v>PVT274</v>
      </c>
      <c r="AE4310" t="str" cm="1">
        <f t="array" ref="AE4310">_xlfn.IFS( NOT(ISNA(VLOOKUP(PrivateSchedule[[#This Row],[ow]],RTARoutes[[StageCodes]:[RouteID]],6,FALSE))), "O",  NOT(ISNA(VLOOKUP(PrivateSchedule[[#This Row],[re]],RTARoutes[[StageCodes]:[RouteID]],6,FALSE))), "R")</f>
        <v>O</v>
      </c>
      <c r="AF4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11" spans="3:33">
      <c r="O4311" s="171" t="s">
        <v>1890</v>
      </c>
      <c r="T4311" s="173" t="s">
        <v>1838</v>
      </c>
      <c r="U4311" t="str">
        <f t="shared" si="268"/>
        <v>MARGAO-MAJORDA</v>
      </c>
      <c r="V4311" s="163">
        <v>0.33680555555555558</v>
      </c>
      <c r="AA4311" s="165" t="str">
        <f t="shared" si="269"/>
        <v/>
      </c>
      <c r="AB4311" t="str">
        <f t="shared" si="270"/>
        <v>MRG</v>
      </c>
      <c r="AC4311" t="str">
        <f t="shared" si="271"/>
        <v>GA09U-0575</v>
      </c>
      <c r="AD4311" t="str">
        <f>_xlfn.IFNA(VLOOKUP(PrivateSchedule[[#This Row],[ow]],RTARoutes[[StageCodes]:[RouteID]],6,FALSE), VLOOKUP(PrivateSchedule[[#This Row],[re]],RTARoutes[[StageCodes]:[RouteID]],6,FALSE))</f>
        <v>PVT274</v>
      </c>
      <c r="AE4311" t="str" cm="1">
        <f t="array" ref="AE4311">_xlfn.IFS( NOT(ISNA(VLOOKUP(PrivateSchedule[[#This Row],[ow]],RTARoutes[[StageCodes]:[RouteID]],6,FALSE))), "O",  NOT(ISNA(VLOOKUP(PrivateSchedule[[#This Row],[re]],RTARoutes[[StageCodes]:[RouteID]],6,FALSE))), "R")</f>
        <v>R</v>
      </c>
      <c r="AF4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12" spans="3:33">
      <c r="O4312" s="171" t="s">
        <v>1838</v>
      </c>
      <c r="T4312" s="173" t="s">
        <v>1890</v>
      </c>
      <c r="U4312" t="str">
        <f t="shared" si="268"/>
        <v>MAJORDA-MARGAO</v>
      </c>
      <c r="V4312" s="163">
        <v>0.3611111111111111</v>
      </c>
      <c r="AA4312" s="165" t="str">
        <f t="shared" si="269"/>
        <v/>
      </c>
      <c r="AB4312" t="str">
        <f t="shared" si="270"/>
        <v>MRG</v>
      </c>
      <c r="AC4312" t="str">
        <f t="shared" si="271"/>
        <v>GA09U-0575</v>
      </c>
      <c r="AD4312" t="str">
        <f>_xlfn.IFNA(VLOOKUP(PrivateSchedule[[#This Row],[ow]],RTARoutes[[StageCodes]:[RouteID]],6,FALSE), VLOOKUP(PrivateSchedule[[#This Row],[re]],RTARoutes[[StageCodes]:[RouteID]],6,FALSE))</f>
        <v>PVT274</v>
      </c>
      <c r="AE4312" t="str" cm="1">
        <f t="array" ref="AE4312">_xlfn.IFS( NOT(ISNA(VLOOKUP(PrivateSchedule[[#This Row],[ow]],RTARoutes[[StageCodes]:[RouteID]],6,FALSE))), "O",  NOT(ISNA(VLOOKUP(PrivateSchedule[[#This Row],[re]],RTARoutes[[StageCodes]:[RouteID]],6,FALSE))), "R")</f>
        <v>O</v>
      </c>
      <c r="AF4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13" spans="3:33">
      <c r="O4313" s="171" t="s">
        <v>1890</v>
      </c>
      <c r="T4313" s="173" t="s">
        <v>1838</v>
      </c>
      <c r="U4313" t="str">
        <f t="shared" si="268"/>
        <v>MARGAO-MAJORDA</v>
      </c>
      <c r="V4313" s="163">
        <v>0.3923611111111111</v>
      </c>
      <c r="AA4313" s="165" t="str">
        <f t="shared" si="269"/>
        <v/>
      </c>
      <c r="AB4313" t="str">
        <f t="shared" si="270"/>
        <v>MRG</v>
      </c>
      <c r="AC4313" t="str">
        <f t="shared" si="271"/>
        <v>GA09U-0575</v>
      </c>
      <c r="AD4313" t="str">
        <f>_xlfn.IFNA(VLOOKUP(PrivateSchedule[[#This Row],[ow]],RTARoutes[[StageCodes]:[RouteID]],6,FALSE), VLOOKUP(PrivateSchedule[[#This Row],[re]],RTARoutes[[StageCodes]:[RouteID]],6,FALSE))</f>
        <v>PVT274</v>
      </c>
      <c r="AE4313" t="str" cm="1">
        <f t="array" ref="AE4313">_xlfn.IFS( NOT(ISNA(VLOOKUP(PrivateSchedule[[#This Row],[ow]],RTARoutes[[StageCodes]:[RouteID]],6,FALSE))), "O",  NOT(ISNA(VLOOKUP(PrivateSchedule[[#This Row],[re]],RTARoutes[[StageCodes]:[RouteID]],6,FALSE))), "R")</f>
        <v>R</v>
      </c>
      <c r="AF4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14" spans="3:33">
      <c r="O4314" s="171" t="s">
        <v>1838</v>
      </c>
      <c r="T4314" s="173" t="s">
        <v>1890</v>
      </c>
      <c r="U4314" t="str">
        <f t="shared" si="268"/>
        <v>MAJORDA-MARGAO</v>
      </c>
      <c r="V4314" s="163">
        <v>0.41319444444444442</v>
      </c>
      <c r="AA4314" s="165" t="str">
        <f t="shared" si="269"/>
        <v/>
      </c>
      <c r="AB4314" t="str">
        <f t="shared" si="270"/>
        <v>MRG</v>
      </c>
      <c r="AC4314" t="str">
        <f t="shared" si="271"/>
        <v>GA09U-0575</v>
      </c>
      <c r="AD4314" t="str">
        <f>_xlfn.IFNA(VLOOKUP(PrivateSchedule[[#This Row],[ow]],RTARoutes[[StageCodes]:[RouteID]],6,FALSE), VLOOKUP(PrivateSchedule[[#This Row],[re]],RTARoutes[[StageCodes]:[RouteID]],6,FALSE))</f>
        <v>PVT274</v>
      </c>
      <c r="AE4314" t="str" cm="1">
        <f t="array" ref="AE4314">_xlfn.IFS( NOT(ISNA(VLOOKUP(PrivateSchedule[[#This Row],[ow]],RTARoutes[[StageCodes]:[RouteID]],6,FALSE))), "O",  NOT(ISNA(VLOOKUP(PrivateSchedule[[#This Row],[re]],RTARoutes[[StageCodes]:[RouteID]],6,FALSE))), "R")</f>
        <v>O</v>
      </c>
      <c r="AF4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15" spans="3:33">
      <c r="O4315" s="171" t="s">
        <v>1890</v>
      </c>
      <c r="T4315" s="173" t="s">
        <v>1838</v>
      </c>
      <c r="U4315" t="str">
        <f t="shared" si="268"/>
        <v>MARGAO-MAJORDA</v>
      </c>
      <c r="V4315" s="163">
        <v>0.47569444444444442</v>
      </c>
      <c r="AA4315" s="165" t="str">
        <f t="shared" si="269"/>
        <v/>
      </c>
      <c r="AB4315" t="str">
        <f t="shared" si="270"/>
        <v>MRG</v>
      </c>
      <c r="AC4315" t="str">
        <f t="shared" si="271"/>
        <v>GA09U-0575</v>
      </c>
      <c r="AD4315" t="str">
        <f>_xlfn.IFNA(VLOOKUP(PrivateSchedule[[#This Row],[ow]],RTARoutes[[StageCodes]:[RouteID]],6,FALSE), VLOOKUP(PrivateSchedule[[#This Row],[re]],RTARoutes[[StageCodes]:[RouteID]],6,FALSE))</f>
        <v>PVT274</v>
      </c>
      <c r="AE4315" t="str" cm="1">
        <f t="array" ref="AE4315">_xlfn.IFS( NOT(ISNA(VLOOKUP(PrivateSchedule[[#This Row],[ow]],RTARoutes[[StageCodes]:[RouteID]],6,FALSE))), "O",  NOT(ISNA(VLOOKUP(PrivateSchedule[[#This Row],[re]],RTARoutes[[StageCodes]:[RouteID]],6,FALSE))), "R")</f>
        <v>R</v>
      </c>
      <c r="AF4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16" spans="3:33">
      <c r="O4316" s="171" t="s">
        <v>1838</v>
      </c>
      <c r="T4316" s="173" t="s">
        <v>1890</v>
      </c>
      <c r="U4316" t="str">
        <f t="shared" si="268"/>
        <v>MAJORDA-MARGAO</v>
      </c>
      <c r="V4316" s="163">
        <v>0.49652777777777779</v>
      </c>
      <c r="AA4316" s="165" t="str">
        <f t="shared" si="269"/>
        <v/>
      </c>
      <c r="AB4316" t="str">
        <f t="shared" si="270"/>
        <v>MRG</v>
      </c>
      <c r="AC4316" t="str">
        <f t="shared" si="271"/>
        <v>GA09U-0575</v>
      </c>
      <c r="AD4316" t="str">
        <f>_xlfn.IFNA(VLOOKUP(PrivateSchedule[[#This Row],[ow]],RTARoutes[[StageCodes]:[RouteID]],6,FALSE), VLOOKUP(PrivateSchedule[[#This Row],[re]],RTARoutes[[StageCodes]:[RouteID]],6,FALSE))</f>
        <v>PVT274</v>
      </c>
      <c r="AE4316" t="str" cm="1">
        <f t="array" ref="AE4316">_xlfn.IFS( NOT(ISNA(VLOOKUP(PrivateSchedule[[#This Row],[ow]],RTARoutes[[StageCodes]:[RouteID]],6,FALSE))), "O",  NOT(ISNA(VLOOKUP(PrivateSchedule[[#This Row],[re]],RTARoutes[[StageCodes]:[RouteID]],6,FALSE))), "R")</f>
        <v>O</v>
      </c>
      <c r="AF4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17" spans="3:33">
      <c r="O4317" s="171" t="s">
        <v>1890</v>
      </c>
      <c r="T4317" s="173" t="s">
        <v>1838</v>
      </c>
      <c r="U4317" t="str">
        <f t="shared" si="268"/>
        <v>MARGAO-MAJORDA</v>
      </c>
      <c r="V4317" s="163">
        <v>0.55902777777777779</v>
      </c>
      <c r="AA4317" s="165" t="str">
        <f t="shared" si="269"/>
        <v/>
      </c>
      <c r="AB4317" t="str">
        <f t="shared" si="270"/>
        <v>MRG</v>
      </c>
      <c r="AC4317" t="str">
        <f t="shared" si="271"/>
        <v>GA09U-0575</v>
      </c>
      <c r="AD4317" t="str">
        <f>_xlfn.IFNA(VLOOKUP(PrivateSchedule[[#This Row],[ow]],RTARoutes[[StageCodes]:[RouteID]],6,FALSE), VLOOKUP(PrivateSchedule[[#This Row],[re]],RTARoutes[[StageCodes]:[RouteID]],6,FALSE))</f>
        <v>PVT274</v>
      </c>
      <c r="AE4317" t="str" cm="1">
        <f t="array" ref="AE4317">_xlfn.IFS( NOT(ISNA(VLOOKUP(PrivateSchedule[[#This Row],[ow]],RTARoutes[[StageCodes]:[RouteID]],6,FALSE))), "O",  NOT(ISNA(VLOOKUP(PrivateSchedule[[#This Row],[re]],RTARoutes[[StageCodes]:[RouteID]],6,FALSE))), "R")</f>
        <v>R</v>
      </c>
      <c r="AF4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18" spans="3:33">
      <c r="O4318" s="171" t="s">
        <v>1838</v>
      </c>
      <c r="T4318" s="173" t="s">
        <v>1890</v>
      </c>
      <c r="U4318" t="str">
        <f t="shared" si="268"/>
        <v>MAJORDA-MARGAO</v>
      </c>
      <c r="V4318" s="163">
        <v>0.57986111111111116</v>
      </c>
      <c r="AA4318" s="165" t="str">
        <f t="shared" si="269"/>
        <v/>
      </c>
      <c r="AB4318" t="str">
        <f t="shared" si="270"/>
        <v>MRG</v>
      </c>
      <c r="AC4318" t="str">
        <f t="shared" si="271"/>
        <v>GA09U-0575</v>
      </c>
      <c r="AD4318" t="str">
        <f>_xlfn.IFNA(VLOOKUP(PrivateSchedule[[#This Row],[ow]],RTARoutes[[StageCodes]:[RouteID]],6,FALSE), VLOOKUP(PrivateSchedule[[#This Row],[re]],RTARoutes[[StageCodes]:[RouteID]],6,FALSE))</f>
        <v>PVT274</v>
      </c>
      <c r="AE4318" t="str" cm="1">
        <f t="array" ref="AE4318">_xlfn.IFS( NOT(ISNA(VLOOKUP(PrivateSchedule[[#This Row],[ow]],RTARoutes[[StageCodes]:[RouteID]],6,FALSE))), "O",  NOT(ISNA(VLOOKUP(PrivateSchedule[[#This Row],[re]],RTARoutes[[StageCodes]:[RouteID]],6,FALSE))), "R")</f>
        <v>O</v>
      </c>
      <c r="AF4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19" spans="3:33">
      <c r="O4319" s="171" t="s">
        <v>1890</v>
      </c>
      <c r="T4319" s="173" t="s">
        <v>1838</v>
      </c>
      <c r="U4319" t="str">
        <f t="shared" si="268"/>
        <v>MARGAO-MAJORDA</v>
      </c>
      <c r="V4319" s="163">
        <v>0.63541666666666663</v>
      </c>
      <c r="AA4319" s="165" t="str">
        <f t="shared" si="269"/>
        <v/>
      </c>
      <c r="AB4319" t="str">
        <f t="shared" si="270"/>
        <v>MRG</v>
      </c>
      <c r="AC4319" t="str">
        <f t="shared" si="271"/>
        <v>GA09U-0575</v>
      </c>
      <c r="AD4319" t="str">
        <f>_xlfn.IFNA(VLOOKUP(PrivateSchedule[[#This Row],[ow]],RTARoutes[[StageCodes]:[RouteID]],6,FALSE), VLOOKUP(PrivateSchedule[[#This Row],[re]],RTARoutes[[StageCodes]:[RouteID]],6,FALSE))</f>
        <v>PVT274</v>
      </c>
      <c r="AE4319" t="str" cm="1">
        <f t="array" ref="AE4319">_xlfn.IFS( NOT(ISNA(VLOOKUP(PrivateSchedule[[#This Row],[ow]],RTARoutes[[StageCodes]:[RouteID]],6,FALSE))), "O",  NOT(ISNA(VLOOKUP(PrivateSchedule[[#This Row],[re]],RTARoutes[[StageCodes]:[RouteID]],6,FALSE))), "R")</f>
        <v>R</v>
      </c>
      <c r="AF4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0" spans="3:33">
      <c r="O4320" s="171" t="s">
        <v>1838</v>
      </c>
      <c r="T4320" s="173" t="s">
        <v>1890</v>
      </c>
      <c r="U4320" t="str">
        <f t="shared" si="268"/>
        <v>MAJORDA-MARGAO</v>
      </c>
      <c r="V4320" s="163">
        <v>0.65625</v>
      </c>
      <c r="AA4320" s="165" t="str">
        <f t="shared" si="269"/>
        <v/>
      </c>
      <c r="AB4320" t="str">
        <f t="shared" si="270"/>
        <v>MRG</v>
      </c>
      <c r="AC4320" t="str">
        <f t="shared" si="271"/>
        <v>GA09U-0575</v>
      </c>
      <c r="AD4320" t="str">
        <f>_xlfn.IFNA(VLOOKUP(PrivateSchedule[[#This Row],[ow]],RTARoutes[[StageCodes]:[RouteID]],6,FALSE), VLOOKUP(PrivateSchedule[[#This Row],[re]],RTARoutes[[StageCodes]:[RouteID]],6,FALSE))</f>
        <v>PVT274</v>
      </c>
      <c r="AE4320" t="str" cm="1">
        <f t="array" ref="AE4320">_xlfn.IFS( NOT(ISNA(VLOOKUP(PrivateSchedule[[#This Row],[ow]],RTARoutes[[StageCodes]:[RouteID]],6,FALSE))), "O",  NOT(ISNA(VLOOKUP(PrivateSchedule[[#This Row],[re]],RTARoutes[[StageCodes]:[RouteID]],6,FALSE))), "R")</f>
        <v>O</v>
      </c>
      <c r="AF4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21" spans="3:33">
      <c r="O4321" s="171" t="s">
        <v>1890</v>
      </c>
      <c r="T4321" s="173" t="s">
        <v>1838</v>
      </c>
      <c r="U4321" t="str">
        <f t="shared" si="268"/>
        <v>MARGAO-MAJORDA</v>
      </c>
      <c r="V4321" s="163">
        <v>0.69791666666666663</v>
      </c>
      <c r="AA4321" s="165" t="str">
        <f t="shared" si="269"/>
        <v/>
      </c>
      <c r="AB4321" t="str">
        <f t="shared" si="270"/>
        <v>MRG</v>
      </c>
      <c r="AC4321" t="str">
        <f t="shared" si="271"/>
        <v>GA09U-0575</v>
      </c>
      <c r="AD4321" t="str">
        <f>_xlfn.IFNA(VLOOKUP(PrivateSchedule[[#This Row],[ow]],RTARoutes[[StageCodes]:[RouteID]],6,FALSE), VLOOKUP(PrivateSchedule[[#This Row],[re]],RTARoutes[[StageCodes]:[RouteID]],6,FALSE))</f>
        <v>PVT274</v>
      </c>
      <c r="AE4321" t="str" cm="1">
        <f t="array" ref="AE4321">_xlfn.IFS( NOT(ISNA(VLOOKUP(PrivateSchedule[[#This Row],[ow]],RTARoutes[[StageCodes]:[RouteID]],6,FALSE))), "O",  NOT(ISNA(VLOOKUP(PrivateSchedule[[#This Row],[re]],RTARoutes[[StageCodes]:[RouteID]],6,FALSE))), "R")</f>
        <v>R</v>
      </c>
      <c r="AF4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2" spans="3:33">
      <c r="O4322" s="171" t="s">
        <v>1838</v>
      </c>
      <c r="T4322" s="173" t="s">
        <v>1890</v>
      </c>
      <c r="U4322" t="str">
        <f t="shared" si="268"/>
        <v>MAJORDA-MARGAO</v>
      </c>
      <c r="V4322" s="163">
        <v>0.71875</v>
      </c>
      <c r="AA4322" s="165" t="str">
        <f t="shared" si="269"/>
        <v/>
      </c>
      <c r="AB4322" t="str">
        <f t="shared" si="270"/>
        <v>MRG</v>
      </c>
      <c r="AC4322" t="str">
        <f t="shared" si="271"/>
        <v>GA09U-0575</v>
      </c>
      <c r="AD4322" t="str">
        <f>_xlfn.IFNA(VLOOKUP(PrivateSchedule[[#This Row],[ow]],RTARoutes[[StageCodes]:[RouteID]],6,FALSE), VLOOKUP(PrivateSchedule[[#This Row],[re]],RTARoutes[[StageCodes]:[RouteID]],6,FALSE))</f>
        <v>PVT274</v>
      </c>
      <c r="AE4322" t="str" cm="1">
        <f t="array" ref="AE4322">_xlfn.IFS( NOT(ISNA(VLOOKUP(PrivateSchedule[[#This Row],[ow]],RTARoutes[[StageCodes]:[RouteID]],6,FALSE))), "O",  NOT(ISNA(VLOOKUP(PrivateSchedule[[#This Row],[re]],RTARoutes[[StageCodes]:[RouteID]],6,FALSE))), "R")</f>
        <v>O</v>
      </c>
      <c r="AF4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23" spans="3:33">
      <c r="O4323" s="171" t="s">
        <v>1890</v>
      </c>
      <c r="T4323" s="173" t="s">
        <v>1838</v>
      </c>
      <c r="U4323" t="str">
        <f t="shared" si="268"/>
        <v>MARGAO-MAJORDA</v>
      </c>
      <c r="V4323" s="163">
        <v>0.76041666666666663</v>
      </c>
      <c r="AA4323" s="165" t="str">
        <f t="shared" si="269"/>
        <v/>
      </c>
      <c r="AB4323" t="str">
        <f t="shared" si="270"/>
        <v>MRG</v>
      </c>
      <c r="AC4323" t="str">
        <f t="shared" si="271"/>
        <v>GA09U-0575</v>
      </c>
      <c r="AD4323" t="str">
        <f>_xlfn.IFNA(VLOOKUP(PrivateSchedule[[#This Row],[ow]],RTARoutes[[StageCodes]:[RouteID]],6,FALSE), VLOOKUP(PrivateSchedule[[#This Row],[re]],RTARoutes[[StageCodes]:[RouteID]],6,FALSE))</f>
        <v>PVT274</v>
      </c>
      <c r="AE4323" t="str" cm="1">
        <f t="array" ref="AE4323">_xlfn.IFS( NOT(ISNA(VLOOKUP(PrivateSchedule[[#This Row],[ow]],RTARoutes[[StageCodes]:[RouteID]],6,FALSE))), "O",  NOT(ISNA(VLOOKUP(PrivateSchedule[[#This Row],[re]],RTARoutes[[StageCodes]:[RouteID]],6,FALSE))), "R")</f>
        <v>R</v>
      </c>
      <c r="AF4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4" spans="3:33">
      <c r="O4324" s="171" t="s">
        <v>1838</v>
      </c>
      <c r="T4324" s="173" t="s">
        <v>1890</v>
      </c>
      <c r="U4324" t="str">
        <f t="shared" si="268"/>
        <v>MAJORDA-MARGAO</v>
      </c>
      <c r="V4324" s="163">
        <v>0.78125</v>
      </c>
      <c r="AA4324" s="165" t="str">
        <f t="shared" si="269"/>
        <v/>
      </c>
      <c r="AB4324" t="str">
        <f t="shared" si="270"/>
        <v>MRG</v>
      </c>
      <c r="AC4324" t="str">
        <f t="shared" si="271"/>
        <v>GA09U-0575</v>
      </c>
      <c r="AD4324" t="str">
        <f>_xlfn.IFNA(VLOOKUP(PrivateSchedule[[#This Row],[ow]],RTARoutes[[StageCodes]:[RouteID]],6,FALSE), VLOOKUP(PrivateSchedule[[#This Row],[re]],RTARoutes[[StageCodes]:[RouteID]],6,FALSE))</f>
        <v>PVT274</v>
      </c>
      <c r="AE4324" t="str" cm="1">
        <f t="array" ref="AE4324">_xlfn.IFS( NOT(ISNA(VLOOKUP(PrivateSchedule[[#This Row],[ow]],RTARoutes[[StageCodes]:[RouteID]],6,FALSE))), "O",  NOT(ISNA(VLOOKUP(PrivateSchedule[[#This Row],[re]],RTARoutes[[StageCodes]:[RouteID]],6,FALSE))), "R")</f>
        <v>O</v>
      </c>
      <c r="AF4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25" spans="3:33">
      <c r="O4325" s="171" t="s">
        <v>1890</v>
      </c>
      <c r="T4325" s="173" t="s">
        <v>1838</v>
      </c>
      <c r="U4325" t="str">
        <f t="shared" si="268"/>
        <v>MARGAO-MAJORDA</v>
      </c>
      <c r="V4325" s="163">
        <v>0.83333333333333337</v>
      </c>
      <c r="AA4325" s="165" t="str">
        <f t="shared" si="269"/>
        <v/>
      </c>
      <c r="AB4325" t="str">
        <f t="shared" si="270"/>
        <v>MRG</v>
      </c>
      <c r="AC4325" t="str">
        <f t="shared" si="271"/>
        <v>GA09U-0575</v>
      </c>
      <c r="AD4325" t="str">
        <f>_xlfn.IFNA(VLOOKUP(PrivateSchedule[[#This Row],[ow]],RTARoutes[[StageCodes]:[RouteID]],6,FALSE), VLOOKUP(PrivateSchedule[[#This Row],[re]],RTARoutes[[StageCodes]:[RouteID]],6,FALSE))</f>
        <v>PVT274</v>
      </c>
      <c r="AE4325" t="str" cm="1">
        <f t="array" ref="AE4325">_xlfn.IFS( NOT(ISNA(VLOOKUP(PrivateSchedule[[#This Row],[ow]],RTARoutes[[StageCodes]:[RouteID]],6,FALSE))), "O",  NOT(ISNA(VLOOKUP(PrivateSchedule[[#This Row],[re]],RTARoutes[[StageCodes]:[RouteID]],6,FALSE))), "R")</f>
        <v>R</v>
      </c>
      <c r="AF4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6" spans="3:33">
      <c r="C4326" s="172" t="s">
        <v>4816</v>
      </c>
      <c r="F4326" s="177">
        <v>45101</v>
      </c>
      <c r="J4326" s="171" t="s">
        <v>4817</v>
      </c>
      <c r="L4326" s="172" t="s">
        <v>4743</v>
      </c>
      <c r="M4326" s="198">
        <v>23</v>
      </c>
      <c r="N4326" s="199">
        <v>9</v>
      </c>
      <c r="O4326" s="171" t="s">
        <v>1890</v>
      </c>
      <c r="T4326" s="173" t="s">
        <v>1838</v>
      </c>
      <c r="U4326" t="str">
        <f t="shared" si="268"/>
        <v>MARGAO-MAJORDA</v>
      </c>
      <c r="V4326" s="163">
        <v>0.30902777777777779</v>
      </c>
      <c r="AA4326" s="165" t="str">
        <f t="shared" si="269"/>
        <v/>
      </c>
      <c r="AB4326" t="str">
        <f t="shared" si="270"/>
        <v>MRG</v>
      </c>
      <c r="AC4326" t="str">
        <f t="shared" si="271"/>
        <v>GA09U-0575</v>
      </c>
      <c r="AD4326" t="str">
        <f>_xlfn.IFNA(VLOOKUP(PrivateSchedule[[#This Row],[ow]],RTARoutes[[StageCodes]:[RouteID]],6,FALSE), VLOOKUP(PrivateSchedule[[#This Row],[re]],RTARoutes[[StageCodes]:[RouteID]],6,FALSE))</f>
        <v>PVT274</v>
      </c>
      <c r="AE4326" t="str" cm="1">
        <f t="array" ref="AE4326">_xlfn.IFS( NOT(ISNA(VLOOKUP(PrivateSchedule[[#This Row],[ow]],RTARoutes[[StageCodes]:[RouteID]],6,FALSE))), "O",  NOT(ISNA(VLOOKUP(PrivateSchedule[[#This Row],[re]],RTARoutes[[StageCodes]:[RouteID]],6,FALSE))), "R")</f>
        <v>R</v>
      </c>
      <c r="AF4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7" spans="3:33">
      <c r="O4327" s="171" t="s">
        <v>1838</v>
      </c>
      <c r="T4327" s="173" t="s">
        <v>1890</v>
      </c>
      <c r="U4327" t="str">
        <f t="shared" si="268"/>
        <v>MAJORDA-MARGAO</v>
      </c>
      <c r="V4327" s="163">
        <v>0.33680555555555558</v>
      </c>
      <c r="AA4327" s="165" t="str">
        <f t="shared" si="269"/>
        <v/>
      </c>
      <c r="AB4327" t="str">
        <f t="shared" si="270"/>
        <v>MRG</v>
      </c>
      <c r="AC4327" t="str">
        <f t="shared" si="271"/>
        <v>GA09U-0575</v>
      </c>
      <c r="AD4327" t="str">
        <f>_xlfn.IFNA(VLOOKUP(PrivateSchedule[[#This Row],[ow]],RTARoutes[[StageCodes]:[RouteID]],6,FALSE), VLOOKUP(PrivateSchedule[[#This Row],[re]],RTARoutes[[StageCodes]:[RouteID]],6,FALSE))</f>
        <v>PVT274</v>
      </c>
      <c r="AE4327" t="str" cm="1">
        <f t="array" ref="AE4327">_xlfn.IFS( NOT(ISNA(VLOOKUP(PrivateSchedule[[#This Row],[ow]],RTARoutes[[StageCodes]:[RouteID]],6,FALSE))), "O",  NOT(ISNA(VLOOKUP(PrivateSchedule[[#This Row],[re]],RTARoutes[[StageCodes]:[RouteID]],6,FALSE))), "R")</f>
        <v>O</v>
      </c>
      <c r="AF4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28" spans="3:33">
      <c r="O4328" s="171" t="s">
        <v>1890</v>
      </c>
      <c r="T4328" s="173" t="s">
        <v>1838</v>
      </c>
      <c r="U4328" t="str">
        <f t="shared" si="268"/>
        <v>MARGAO-MAJORDA</v>
      </c>
      <c r="V4328" s="163">
        <v>0.37152777777777779</v>
      </c>
      <c r="AA4328" s="165" t="str">
        <f t="shared" si="269"/>
        <v/>
      </c>
      <c r="AB4328" t="str">
        <f t="shared" si="270"/>
        <v>MRG</v>
      </c>
      <c r="AC4328" t="str">
        <f t="shared" si="271"/>
        <v>GA09U-0575</v>
      </c>
      <c r="AD4328" t="str">
        <f>_xlfn.IFNA(VLOOKUP(PrivateSchedule[[#This Row],[ow]],RTARoutes[[StageCodes]:[RouteID]],6,FALSE), VLOOKUP(PrivateSchedule[[#This Row],[re]],RTARoutes[[StageCodes]:[RouteID]],6,FALSE))</f>
        <v>PVT274</v>
      </c>
      <c r="AE4328" t="str" cm="1">
        <f t="array" ref="AE4328">_xlfn.IFS( NOT(ISNA(VLOOKUP(PrivateSchedule[[#This Row],[ow]],RTARoutes[[StageCodes]:[RouteID]],6,FALSE))), "O",  NOT(ISNA(VLOOKUP(PrivateSchedule[[#This Row],[re]],RTARoutes[[StageCodes]:[RouteID]],6,FALSE))), "R")</f>
        <v>R</v>
      </c>
      <c r="AF4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29" spans="3:33">
      <c r="O4329" s="171" t="s">
        <v>1838</v>
      </c>
      <c r="T4329" s="173" t="s">
        <v>1890</v>
      </c>
      <c r="U4329" t="str">
        <f t="shared" si="268"/>
        <v>MAJORDA-MARGAO</v>
      </c>
      <c r="V4329" s="163">
        <v>0.3923611111111111</v>
      </c>
      <c r="AA4329" s="165" t="str">
        <f t="shared" si="269"/>
        <v/>
      </c>
      <c r="AB4329" t="str">
        <f t="shared" si="270"/>
        <v>MRG</v>
      </c>
      <c r="AC4329" t="str">
        <f t="shared" si="271"/>
        <v>GA09U-0575</v>
      </c>
      <c r="AD4329" t="str">
        <f>_xlfn.IFNA(VLOOKUP(PrivateSchedule[[#This Row],[ow]],RTARoutes[[StageCodes]:[RouteID]],6,FALSE), VLOOKUP(PrivateSchedule[[#This Row],[re]],RTARoutes[[StageCodes]:[RouteID]],6,FALSE))</f>
        <v>PVT274</v>
      </c>
      <c r="AE4329" t="str" cm="1">
        <f t="array" ref="AE4329">_xlfn.IFS( NOT(ISNA(VLOOKUP(PrivateSchedule[[#This Row],[ow]],RTARoutes[[StageCodes]:[RouteID]],6,FALSE))), "O",  NOT(ISNA(VLOOKUP(PrivateSchedule[[#This Row],[re]],RTARoutes[[StageCodes]:[RouteID]],6,FALSE))), "R")</f>
        <v>O</v>
      </c>
      <c r="AF4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30" spans="3:33">
      <c r="O4330" s="171" t="s">
        <v>1890</v>
      </c>
      <c r="T4330" s="173" t="s">
        <v>1838</v>
      </c>
      <c r="U4330" t="str">
        <f t="shared" si="268"/>
        <v>MARGAO-MAJORDA</v>
      </c>
      <c r="V4330" s="163">
        <v>0.49652777777777779</v>
      </c>
      <c r="AA4330" s="165" t="str">
        <f t="shared" si="269"/>
        <v/>
      </c>
      <c r="AB4330" t="str">
        <f t="shared" si="270"/>
        <v>MRG</v>
      </c>
      <c r="AC4330" t="str">
        <f t="shared" si="271"/>
        <v>GA09U-0575</v>
      </c>
      <c r="AD4330" t="str">
        <f>_xlfn.IFNA(VLOOKUP(PrivateSchedule[[#This Row],[ow]],RTARoutes[[StageCodes]:[RouteID]],6,FALSE), VLOOKUP(PrivateSchedule[[#This Row],[re]],RTARoutes[[StageCodes]:[RouteID]],6,FALSE))</f>
        <v>PVT274</v>
      </c>
      <c r="AE4330" t="str" cm="1">
        <f t="array" ref="AE4330">_xlfn.IFS( NOT(ISNA(VLOOKUP(PrivateSchedule[[#This Row],[ow]],RTARoutes[[StageCodes]:[RouteID]],6,FALSE))), "O",  NOT(ISNA(VLOOKUP(PrivateSchedule[[#This Row],[re]],RTARoutes[[StageCodes]:[RouteID]],6,FALSE))), "R")</f>
        <v>R</v>
      </c>
      <c r="AF4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31" spans="3:33">
      <c r="O4331" s="171" t="s">
        <v>1838</v>
      </c>
      <c r="T4331" s="173" t="s">
        <v>1890</v>
      </c>
      <c r="U4331" t="str">
        <f t="shared" si="268"/>
        <v>MAJORDA-MARGAO</v>
      </c>
      <c r="V4331" s="163">
        <v>0.51736111111111116</v>
      </c>
      <c r="AA4331" s="165" t="str">
        <f t="shared" si="269"/>
        <v/>
      </c>
      <c r="AB4331" t="str">
        <f t="shared" si="270"/>
        <v>MRG</v>
      </c>
      <c r="AC4331" t="str">
        <f t="shared" si="271"/>
        <v>GA09U-0575</v>
      </c>
      <c r="AD4331" t="str">
        <f>_xlfn.IFNA(VLOOKUP(PrivateSchedule[[#This Row],[ow]],RTARoutes[[StageCodes]:[RouteID]],6,FALSE), VLOOKUP(PrivateSchedule[[#This Row],[re]],RTARoutes[[StageCodes]:[RouteID]],6,FALSE))</f>
        <v>PVT274</v>
      </c>
      <c r="AE4331" t="str" cm="1">
        <f t="array" ref="AE4331">_xlfn.IFS( NOT(ISNA(VLOOKUP(PrivateSchedule[[#This Row],[ow]],RTARoutes[[StageCodes]:[RouteID]],6,FALSE))), "O",  NOT(ISNA(VLOOKUP(PrivateSchedule[[#This Row],[re]],RTARoutes[[StageCodes]:[RouteID]],6,FALSE))), "R")</f>
        <v>O</v>
      </c>
      <c r="AF4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32" spans="3:33">
      <c r="O4332" s="171" t="s">
        <v>1890</v>
      </c>
      <c r="T4332" s="173" t="s">
        <v>1838</v>
      </c>
      <c r="U4332" t="str">
        <f t="shared" si="268"/>
        <v>MARGAO-MAJORDA</v>
      </c>
      <c r="V4332" s="163">
        <v>0.55555555555555558</v>
      </c>
      <c r="AA4332" s="165" t="str">
        <f t="shared" si="269"/>
        <v/>
      </c>
      <c r="AB4332" t="str">
        <f t="shared" si="270"/>
        <v>MRG</v>
      </c>
      <c r="AC4332" t="str">
        <f t="shared" si="271"/>
        <v>GA09U-0575</v>
      </c>
      <c r="AD4332" t="str">
        <f>_xlfn.IFNA(VLOOKUP(PrivateSchedule[[#This Row],[ow]],RTARoutes[[StageCodes]:[RouteID]],6,FALSE), VLOOKUP(PrivateSchedule[[#This Row],[re]],RTARoutes[[StageCodes]:[RouteID]],6,FALSE))</f>
        <v>PVT274</v>
      </c>
      <c r="AE4332" t="str" cm="1">
        <f t="array" ref="AE4332">_xlfn.IFS( NOT(ISNA(VLOOKUP(PrivateSchedule[[#This Row],[ow]],RTARoutes[[StageCodes]:[RouteID]],6,FALSE))), "O",  NOT(ISNA(VLOOKUP(PrivateSchedule[[#This Row],[re]],RTARoutes[[StageCodes]:[RouteID]],6,FALSE))), "R")</f>
        <v>R</v>
      </c>
      <c r="AF4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33" spans="3:33">
      <c r="O4333" s="171" t="s">
        <v>1838</v>
      </c>
      <c r="T4333" s="173" t="s">
        <v>1890</v>
      </c>
      <c r="U4333" t="str">
        <f t="shared" si="268"/>
        <v>MAJORDA-MARGAO</v>
      </c>
      <c r="V4333" s="163">
        <v>0.58333333333333337</v>
      </c>
      <c r="AA4333" s="165" t="str">
        <f t="shared" si="269"/>
        <v/>
      </c>
      <c r="AB4333" t="str">
        <f t="shared" si="270"/>
        <v>MRG</v>
      </c>
      <c r="AC4333" t="str">
        <f t="shared" si="271"/>
        <v>GA09U-0575</v>
      </c>
      <c r="AD4333" t="str">
        <f>_xlfn.IFNA(VLOOKUP(PrivateSchedule[[#This Row],[ow]],RTARoutes[[StageCodes]:[RouteID]],6,FALSE), VLOOKUP(PrivateSchedule[[#This Row],[re]],RTARoutes[[StageCodes]:[RouteID]],6,FALSE))</f>
        <v>PVT274</v>
      </c>
      <c r="AE4333" t="str" cm="1">
        <f t="array" ref="AE4333">_xlfn.IFS( NOT(ISNA(VLOOKUP(PrivateSchedule[[#This Row],[ow]],RTARoutes[[StageCodes]:[RouteID]],6,FALSE))), "O",  NOT(ISNA(VLOOKUP(PrivateSchedule[[#This Row],[re]],RTARoutes[[StageCodes]:[RouteID]],6,FALSE))), "R")</f>
        <v>O</v>
      </c>
      <c r="AF4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34" spans="3:33">
      <c r="O4334" s="171" t="s">
        <v>1890</v>
      </c>
      <c r="T4334" s="173" t="s">
        <v>1838</v>
      </c>
      <c r="U4334" t="str">
        <f t="shared" si="268"/>
        <v>MARGAO-MAJORDA</v>
      </c>
      <c r="V4334" s="163">
        <v>0.65625</v>
      </c>
      <c r="AA4334" s="165" t="str">
        <f t="shared" si="269"/>
        <v/>
      </c>
      <c r="AB4334" t="str">
        <f t="shared" si="270"/>
        <v>MRG</v>
      </c>
      <c r="AC4334" t="str">
        <f t="shared" si="271"/>
        <v>GA09U-0575</v>
      </c>
      <c r="AD4334" t="str">
        <f>_xlfn.IFNA(VLOOKUP(PrivateSchedule[[#This Row],[ow]],RTARoutes[[StageCodes]:[RouteID]],6,FALSE), VLOOKUP(PrivateSchedule[[#This Row],[re]],RTARoutes[[StageCodes]:[RouteID]],6,FALSE))</f>
        <v>PVT274</v>
      </c>
      <c r="AE4334" t="str" cm="1">
        <f t="array" ref="AE4334">_xlfn.IFS( NOT(ISNA(VLOOKUP(PrivateSchedule[[#This Row],[ow]],RTARoutes[[StageCodes]:[RouteID]],6,FALSE))), "O",  NOT(ISNA(VLOOKUP(PrivateSchedule[[#This Row],[re]],RTARoutes[[StageCodes]:[RouteID]],6,FALSE))), "R")</f>
        <v>R</v>
      </c>
      <c r="AF4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35" spans="3:33">
      <c r="O4335" s="171" t="s">
        <v>1838</v>
      </c>
      <c r="T4335" s="173" t="s">
        <v>1890</v>
      </c>
      <c r="U4335" t="str">
        <f t="shared" si="268"/>
        <v>MAJORDA-MARGAO</v>
      </c>
      <c r="V4335" s="163">
        <v>0.68402777777777779</v>
      </c>
      <c r="AA4335" s="165" t="str">
        <f t="shared" si="269"/>
        <v/>
      </c>
      <c r="AB4335" t="str">
        <f t="shared" si="270"/>
        <v>MRG</v>
      </c>
      <c r="AC4335" t="str">
        <f t="shared" si="271"/>
        <v>GA09U-0575</v>
      </c>
      <c r="AD4335" t="str">
        <f>_xlfn.IFNA(VLOOKUP(PrivateSchedule[[#This Row],[ow]],RTARoutes[[StageCodes]:[RouteID]],6,FALSE), VLOOKUP(PrivateSchedule[[#This Row],[re]],RTARoutes[[StageCodes]:[RouteID]],6,FALSE))</f>
        <v>PVT274</v>
      </c>
      <c r="AE4335" t="str" cm="1">
        <f t="array" ref="AE4335">_xlfn.IFS( NOT(ISNA(VLOOKUP(PrivateSchedule[[#This Row],[ow]],RTARoutes[[StageCodes]:[RouteID]],6,FALSE))), "O",  NOT(ISNA(VLOOKUP(PrivateSchedule[[#This Row],[re]],RTARoutes[[StageCodes]:[RouteID]],6,FALSE))), "R")</f>
        <v>O</v>
      </c>
      <c r="AF4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36" spans="3:33">
      <c r="O4336" s="171" t="s">
        <v>1890</v>
      </c>
      <c r="T4336" s="173" t="s">
        <v>1838</v>
      </c>
      <c r="U4336" t="str">
        <f t="shared" si="268"/>
        <v>MARGAO-MAJORDA</v>
      </c>
      <c r="V4336" s="163">
        <v>0.71875</v>
      </c>
      <c r="AA4336" s="165" t="str">
        <f t="shared" si="269"/>
        <v/>
      </c>
      <c r="AB4336" t="str">
        <f t="shared" si="270"/>
        <v>MRG</v>
      </c>
      <c r="AC4336" t="str">
        <f t="shared" si="271"/>
        <v>GA09U-0575</v>
      </c>
      <c r="AD4336" t="str">
        <f>_xlfn.IFNA(VLOOKUP(PrivateSchedule[[#This Row],[ow]],RTARoutes[[StageCodes]:[RouteID]],6,FALSE), VLOOKUP(PrivateSchedule[[#This Row],[re]],RTARoutes[[StageCodes]:[RouteID]],6,FALSE))</f>
        <v>PVT274</v>
      </c>
      <c r="AE4336" t="str" cm="1">
        <f t="array" ref="AE4336">_xlfn.IFS( NOT(ISNA(VLOOKUP(PrivateSchedule[[#This Row],[ow]],RTARoutes[[StageCodes]:[RouteID]],6,FALSE))), "O",  NOT(ISNA(VLOOKUP(PrivateSchedule[[#This Row],[re]],RTARoutes[[StageCodes]:[RouteID]],6,FALSE))), "R")</f>
        <v>R</v>
      </c>
      <c r="AF4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37" spans="3:33">
      <c r="O4337" s="171" t="s">
        <v>1838</v>
      </c>
      <c r="T4337" s="173" t="s">
        <v>1890</v>
      </c>
      <c r="U4337" t="str">
        <f t="shared" si="268"/>
        <v>MAJORDA-MARGAO</v>
      </c>
      <c r="V4337" s="163">
        <v>0.73958333333333337</v>
      </c>
      <c r="AA4337" s="165" t="str">
        <f t="shared" si="269"/>
        <v/>
      </c>
      <c r="AB4337" t="str">
        <f t="shared" si="270"/>
        <v>MRG</v>
      </c>
      <c r="AC4337" t="str">
        <f t="shared" si="271"/>
        <v>GA09U-0575</v>
      </c>
      <c r="AD4337" t="str">
        <f>_xlfn.IFNA(VLOOKUP(PrivateSchedule[[#This Row],[ow]],RTARoutes[[StageCodes]:[RouteID]],6,FALSE), VLOOKUP(PrivateSchedule[[#This Row],[re]],RTARoutes[[StageCodes]:[RouteID]],6,FALSE))</f>
        <v>PVT274</v>
      </c>
      <c r="AE4337" t="str" cm="1">
        <f t="array" ref="AE4337">_xlfn.IFS( NOT(ISNA(VLOOKUP(PrivateSchedule[[#This Row],[ow]],RTARoutes[[StageCodes]:[RouteID]],6,FALSE))), "O",  NOT(ISNA(VLOOKUP(PrivateSchedule[[#This Row],[re]],RTARoutes[[StageCodes]:[RouteID]],6,FALSE))), "R")</f>
        <v>O</v>
      </c>
      <c r="AF4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38" spans="3:33">
      <c r="O4338" s="171" t="s">
        <v>1890</v>
      </c>
      <c r="T4338" s="173" t="s">
        <v>1838</v>
      </c>
      <c r="U4338" t="str">
        <f t="shared" si="268"/>
        <v>MARGAO-MAJORDA</v>
      </c>
      <c r="V4338" s="163">
        <v>0.77083333333333337</v>
      </c>
      <c r="AA4338" s="165" t="str">
        <f t="shared" si="269"/>
        <v/>
      </c>
      <c r="AB4338" t="str">
        <f t="shared" si="270"/>
        <v>MRG</v>
      </c>
      <c r="AC4338" t="str">
        <f t="shared" si="271"/>
        <v>GA09U-0575</v>
      </c>
      <c r="AD4338" t="str">
        <f>_xlfn.IFNA(VLOOKUP(PrivateSchedule[[#This Row],[ow]],RTARoutes[[StageCodes]:[RouteID]],6,FALSE), VLOOKUP(PrivateSchedule[[#This Row],[re]],RTARoutes[[StageCodes]:[RouteID]],6,FALSE))</f>
        <v>PVT274</v>
      </c>
      <c r="AE4338" t="str" cm="1">
        <f t="array" ref="AE4338">_xlfn.IFS( NOT(ISNA(VLOOKUP(PrivateSchedule[[#This Row],[ow]],RTARoutes[[StageCodes]:[RouteID]],6,FALSE))), "O",  NOT(ISNA(VLOOKUP(PrivateSchedule[[#This Row],[re]],RTARoutes[[StageCodes]:[RouteID]],6,FALSE))), "R")</f>
        <v>R</v>
      </c>
      <c r="AF4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</v>
      </c>
      <c r="AG4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MJD-*MRG</v>
      </c>
    </row>
    <row r="4339" spans="3:33">
      <c r="O4339" s="171" t="s">
        <v>1838</v>
      </c>
      <c r="T4339" s="173" t="s">
        <v>1890</v>
      </c>
      <c r="U4339" t="str">
        <f t="shared" si="268"/>
        <v>MAJORDA-MARGAO</v>
      </c>
      <c r="V4339" s="163">
        <v>0.79166666666666663</v>
      </c>
      <c r="AA4339" s="165" t="str">
        <f t="shared" si="269"/>
        <v/>
      </c>
      <c r="AB4339" t="str">
        <f t="shared" si="270"/>
        <v>MRG</v>
      </c>
      <c r="AC4339" t="str">
        <f t="shared" si="271"/>
        <v>GA09U-0575</v>
      </c>
      <c r="AD4339" t="str">
        <f>_xlfn.IFNA(VLOOKUP(PrivateSchedule[[#This Row],[ow]],RTARoutes[[StageCodes]:[RouteID]],6,FALSE), VLOOKUP(PrivateSchedule[[#This Row],[re]],RTARoutes[[StageCodes]:[RouteID]],6,FALSE))</f>
        <v>PVT274</v>
      </c>
      <c r="AE4339" t="str" cm="1">
        <f t="array" ref="AE4339">_xlfn.IFS( NOT(ISNA(VLOOKUP(PrivateSchedule[[#This Row],[ow]],RTARoutes[[StageCodes]:[RouteID]],6,FALSE))), "O",  NOT(ISNA(VLOOKUP(PrivateSchedule[[#This Row],[re]],RTARoutes[[StageCodes]:[RouteID]],6,FALSE))), "R")</f>
        <v>O</v>
      </c>
      <c r="AF4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MJD-*MRG</v>
      </c>
      <c r="AG4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</v>
      </c>
    </row>
    <row r="4340" spans="3:33">
      <c r="C4340" s="172" t="s">
        <v>4818</v>
      </c>
      <c r="J4340" s="171" t="s">
        <v>4819</v>
      </c>
      <c r="O4340" s="171" t="s">
        <v>3567</v>
      </c>
      <c r="T4340" s="173" t="s">
        <v>1890</v>
      </c>
      <c r="U4340" t="str">
        <f t="shared" si="268"/>
        <v>Mobor-MARGAO</v>
      </c>
      <c r="V4340" s="163">
        <v>0.27083333333333331</v>
      </c>
      <c r="AA4340" s="165" t="str">
        <f t="shared" si="269"/>
        <v/>
      </c>
      <c r="AB4340" t="str">
        <f t="shared" si="270"/>
        <v>MRG</v>
      </c>
      <c r="AC4340" t="str">
        <f t="shared" si="271"/>
        <v>GA09U-0575</v>
      </c>
      <c r="AD4340" t="str">
        <f>_xlfn.IFNA(VLOOKUP(PrivateSchedule[[#This Row],[ow]],RTARoutes[[StageCodes]:[RouteID]],6,FALSE), VLOOKUP(PrivateSchedule[[#This Row],[re]],RTARoutes[[StageCodes]:[RouteID]],6,FALSE))</f>
        <v>PVT284</v>
      </c>
      <c r="AE4340" t="str" cm="1">
        <f t="array" ref="AE4340">_xlfn.IFS( NOT(ISNA(VLOOKUP(PrivateSchedule[[#This Row],[ow]],RTARoutes[[StageCodes]:[RouteID]],6,FALSE))), "O",  NOT(ISNA(VLOOKUP(PrivateSchedule[[#This Row],[re]],RTARoutes[[StageCodes]:[RouteID]],6,FALSE))), "R")</f>
        <v>O</v>
      </c>
      <c r="AF4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41" spans="3:33">
      <c r="O4341" s="171" t="s">
        <v>1890</v>
      </c>
      <c r="T4341" s="173" t="s">
        <v>3567</v>
      </c>
      <c r="U4341" t="str">
        <f t="shared" si="268"/>
        <v>MARGAO-Mobor</v>
      </c>
      <c r="V4341" s="163">
        <v>0.3125</v>
      </c>
      <c r="AA4341" s="165" t="str">
        <f t="shared" si="269"/>
        <v/>
      </c>
      <c r="AB4341" t="str">
        <f t="shared" si="270"/>
        <v>MRG</v>
      </c>
      <c r="AC4341" t="str">
        <f t="shared" si="271"/>
        <v>GA09U-0575</v>
      </c>
      <c r="AD4341" t="str">
        <f>_xlfn.IFNA(VLOOKUP(PrivateSchedule[[#This Row],[ow]],RTARoutes[[StageCodes]:[RouteID]],6,FALSE), VLOOKUP(PrivateSchedule[[#This Row],[re]],RTARoutes[[StageCodes]:[RouteID]],6,FALSE))</f>
        <v>PVT284</v>
      </c>
      <c r="AE4341" t="str" cm="1">
        <f t="array" ref="AE4341">_xlfn.IFS( NOT(ISNA(VLOOKUP(PrivateSchedule[[#This Row],[ow]],RTARoutes[[StageCodes]:[RouteID]],6,FALSE))), "O",  NOT(ISNA(VLOOKUP(PrivateSchedule[[#This Row],[re]],RTARoutes[[StageCodes]:[RouteID]],6,FALSE))), "R")</f>
        <v>R</v>
      </c>
      <c r="AF4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42" spans="3:33">
      <c r="O4342" s="171" t="s">
        <v>3567</v>
      </c>
      <c r="T4342" s="173" t="s">
        <v>1890</v>
      </c>
      <c r="U4342" t="str">
        <f t="shared" si="268"/>
        <v>Mobor-MARGAO</v>
      </c>
      <c r="V4342" s="163">
        <v>0.375</v>
      </c>
      <c r="AA4342" s="165" t="str">
        <f t="shared" si="269"/>
        <v/>
      </c>
      <c r="AB4342" t="str">
        <f t="shared" si="270"/>
        <v>MRG</v>
      </c>
      <c r="AC4342" t="str">
        <f t="shared" si="271"/>
        <v>GA09U-0575</v>
      </c>
      <c r="AD4342" t="str">
        <f>_xlfn.IFNA(VLOOKUP(PrivateSchedule[[#This Row],[ow]],RTARoutes[[StageCodes]:[RouteID]],6,FALSE), VLOOKUP(PrivateSchedule[[#This Row],[re]],RTARoutes[[StageCodes]:[RouteID]],6,FALSE))</f>
        <v>PVT284</v>
      </c>
      <c r="AE4342" t="str" cm="1">
        <f t="array" ref="AE4342">_xlfn.IFS( NOT(ISNA(VLOOKUP(PrivateSchedule[[#This Row],[ow]],RTARoutes[[StageCodes]:[RouteID]],6,FALSE))), "O",  NOT(ISNA(VLOOKUP(PrivateSchedule[[#This Row],[re]],RTARoutes[[StageCodes]:[RouteID]],6,FALSE))), "R")</f>
        <v>O</v>
      </c>
      <c r="AF4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43" spans="3:33">
      <c r="O4343" s="171" t="s">
        <v>1890</v>
      </c>
      <c r="T4343" s="173" t="s">
        <v>3567</v>
      </c>
      <c r="U4343" t="str">
        <f t="shared" si="268"/>
        <v>MARGAO-Mobor</v>
      </c>
      <c r="V4343" s="163">
        <v>0.42708333333333331</v>
      </c>
      <c r="AA4343" s="165" t="str">
        <f t="shared" si="269"/>
        <v/>
      </c>
      <c r="AB4343" t="str">
        <f t="shared" si="270"/>
        <v>MRG</v>
      </c>
      <c r="AC4343" t="str">
        <f t="shared" si="271"/>
        <v>GA09U-0575</v>
      </c>
      <c r="AD4343" t="str">
        <f>_xlfn.IFNA(VLOOKUP(PrivateSchedule[[#This Row],[ow]],RTARoutes[[StageCodes]:[RouteID]],6,FALSE), VLOOKUP(PrivateSchedule[[#This Row],[re]],RTARoutes[[StageCodes]:[RouteID]],6,FALSE))</f>
        <v>PVT284</v>
      </c>
      <c r="AE4343" t="str" cm="1">
        <f t="array" ref="AE4343">_xlfn.IFS( NOT(ISNA(VLOOKUP(PrivateSchedule[[#This Row],[ow]],RTARoutes[[StageCodes]:[RouteID]],6,FALSE))), "O",  NOT(ISNA(VLOOKUP(PrivateSchedule[[#This Row],[re]],RTARoutes[[StageCodes]:[RouteID]],6,FALSE))), "R")</f>
        <v>R</v>
      </c>
      <c r="AF4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44" spans="3:33">
      <c r="O4344" s="171" t="s">
        <v>3567</v>
      </c>
      <c r="T4344" s="173" t="s">
        <v>1890</v>
      </c>
      <c r="U4344" t="str">
        <f t="shared" si="268"/>
        <v>Mobor-MARGAO</v>
      </c>
      <c r="V4344" s="163">
        <v>0.4826388888888889</v>
      </c>
      <c r="AA4344" s="165" t="str">
        <f t="shared" si="269"/>
        <v/>
      </c>
      <c r="AB4344" t="str">
        <f t="shared" si="270"/>
        <v>MRG</v>
      </c>
      <c r="AC4344" t="str">
        <f t="shared" si="271"/>
        <v>GA09U-0575</v>
      </c>
      <c r="AD4344" t="str">
        <f>_xlfn.IFNA(VLOOKUP(PrivateSchedule[[#This Row],[ow]],RTARoutes[[StageCodes]:[RouteID]],6,FALSE), VLOOKUP(PrivateSchedule[[#This Row],[re]],RTARoutes[[StageCodes]:[RouteID]],6,FALSE))</f>
        <v>PVT284</v>
      </c>
      <c r="AE4344" t="str" cm="1">
        <f t="array" ref="AE4344">_xlfn.IFS( NOT(ISNA(VLOOKUP(PrivateSchedule[[#This Row],[ow]],RTARoutes[[StageCodes]:[RouteID]],6,FALSE))), "O",  NOT(ISNA(VLOOKUP(PrivateSchedule[[#This Row],[re]],RTARoutes[[StageCodes]:[RouteID]],6,FALSE))), "R")</f>
        <v>O</v>
      </c>
      <c r="AF4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45" spans="3:33">
      <c r="O4345" s="171" t="s">
        <v>1890</v>
      </c>
      <c r="T4345" s="173" t="s">
        <v>3567</v>
      </c>
      <c r="U4345" t="str">
        <f t="shared" si="268"/>
        <v>MARGAO-Mobor</v>
      </c>
      <c r="V4345" s="163">
        <v>0.53472222222222221</v>
      </c>
      <c r="AA4345" s="165" t="str">
        <f t="shared" si="269"/>
        <v/>
      </c>
      <c r="AB4345" t="str">
        <f t="shared" si="270"/>
        <v>MRG</v>
      </c>
      <c r="AC4345" t="str">
        <f t="shared" si="271"/>
        <v>GA09U-0575</v>
      </c>
      <c r="AD4345" t="str">
        <f>_xlfn.IFNA(VLOOKUP(PrivateSchedule[[#This Row],[ow]],RTARoutes[[StageCodes]:[RouteID]],6,FALSE), VLOOKUP(PrivateSchedule[[#This Row],[re]],RTARoutes[[StageCodes]:[RouteID]],6,FALSE))</f>
        <v>PVT284</v>
      </c>
      <c r="AE4345" t="str" cm="1">
        <f t="array" ref="AE4345">_xlfn.IFS( NOT(ISNA(VLOOKUP(PrivateSchedule[[#This Row],[ow]],RTARoutes[[StageCodes]:[RouteID]],6,FALSE))), "O",  NOT(ISNA(VLOOKUP(PrivateSchedule[[#This Row],[re]],RTARoutes[[StageCodes]:[RouteID]],6,FALSE))), "R")</f>
        <v>R</v>
      </c>
      <c r="AF4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46" spans="3:33">
      <c r="O4346" s="171" t="s">
        <v>3567</v>
      </c>
      <c r="T4346" s="173" t="s">
        <v>1890</v>
      </c>
      <c r="U4346" t="str">
        <f t="shared" si="268"/>
        <v>Mobor-MARGAO</v>
      </c>
      <c r="V4346" s="163">
        <v>0.59027777777777779</v>
      </c>
      <c r="AA4346" s="165" t="str">
        <f t="shared" si="269"/>
        <v/>
      </c>
      <c r="AB4346" t="str">
        <f t="shared" si="270"/>
        <v>MRG</v>
      </c>
      <c r="AC4346" t="str">
        <f t="shared" si="271"/>
        <v>GA09U-0575</v>
      </c>
      <c r="AD4346" t="str">
        <f>_xlfn.IFNA(VLOOKUP(PrivateSchedule[[#This Row],[ow]],RTARoutes[[StageCodes]:[RouteID]],6,FALSE), VLOOKUP(PrivateSchedule[[#This Row],[re]],RTARoutes[[StageCodes]:[RouteID]],6,FALSE))</f>
        <v>PVT284</v>
      </c>
      <c r="AE4346" t="str" cm="1">
        <f t="array" ref="AE4346">_xlfn.IFS( NOT(ISNA(VLOOKUP(PrivateSchedule[[#This Row],[ow]],RTARoutes[[StageCodes]:[RouteID]],6,FALSE))), "O",  NOT(ISNA(VLOOKUP(PrivateSchedule[[#This Row],[re]],RTARoutes[[StageCodes]:[RouteID]],6,FALSE))), "R")</f>
        <v>O</v>
      </c>
      <c r="AF4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47" spans="3:33">
      <c r="O4347" s="171" t="s">
        <v>1890</v>
      </c>
      <c r="T4347" s="173" t="s">
        <v>3567</v>
      </c>
      <c r="U4347" t="str">
        <f t="shared" si="268"/>
        <v>MARGAO-Mobor</v>
      </c>
      <c r="V4347" s="163">
        <v>0.76388888888888884</v>
      </c>
      <c r="AA4347" s="165" t="str">
        <f t="shared" si="269"/>
        <v/>
      </c>
      <c r="AB4347" t="str">
        <f t="shared" si="270"/>
        <v>MRG</v>
      </c>
      <c r="AC4347" t="str">
        <f t="shared" si="271"/>
        <v>GA09U-0575</v>
      </c>
      <c r="AD4347" t="str">
        <f>_xlfn.IFNA(VLOOKUP(PrivateSchedule[[#This Row],[ow]],RTARoutes[[StageCodes]:[RouteID]],6,FALSE), VLOOKUP(PrivateSchedule[[#This Row],[re]],RTARoutes[[StageCodes]:[RouteID]],6,FALSE))</f>
        <v>PVT284</v>
      </c>
      <c r="AE4347" t="str" cm="1">
        <f t="array" ref="AE4347">_xlfn.IFS( NOT(ISNA(VLOOKUP(PrivateSchedule[[#This Row],[ow]],RTARoutes[[StageCodes]:[RouteID]],6,FALSE))), "O",  NOT(ISNA(VLOOKUP(PrivateSchedule[[#This Row],[re]],RTARoutes[[StageCodes]:[RouteID]],6,FALSE))), "R")</f>
        <v>R</v>
      </c>
      <c r="AF4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48" spans="3:33">
      <c r="C4348" s="172" t="s">
        <v>4820</v>
      </c>
      <c r="F4348" s="177">
        <v>45101</v>
      </c>
      <c r="J4348" s="171" t="s">
        <v>4821</v>
      </c>
      <c r="L4348" s="172" t="s">
        <v>4822</v>
      </c>
      <c r="M4348" s="198">
        <v>31</v>
      </c>
      <c r="O4348" s="171" t="s">
        <v>1890</v>
      </c>
      <c r="T4348" s="173" t="s">
        <v>3567</v>
      </c>
      <c r="U4348" t="str">
        <f t="shared" si="268"/>
        <v>MARGAO-Mobor</v>
      </c>
      <c r="V4348" s="163">
        <v>0.30208333333333331</v>
      </c>
      <c r="AA4348" s="165" t="str">
        <f t="shared" si="269"/>
        <v/>
      </c>
      <c r="AB4348" t="str">
        <f t="shared" si="270"/>
        <v>MRG</v>
      </c>
      <c r="AC4348" t="str">
        <f t="shared" si="271"/>
        <v>GA09U-0575</v>
      </c>
      <c r="AD4348" t="str">
        <f>_xlfn.IFNA(VLOOKUP(PrivateSchedule[[#This Row],[ow]],RTARoutes[[StageCodes]:[RouteID]],6,FALSE), VLOOKUP(PrivateSchedule[[#This Row],[re]],RTARoutes[[StageCodes]:[RouteID]],6,FALSE))</f>
        <v>PVT284</v>
      </c>
      <c r="AE4348" t="str" cm="1">
        <f t="array" ref="AE4348">_xlfn.IFS( NOT(ISNA(VLOOKUP(PrivateSchedule[[#This Row],[ow]],RTARoutes[[StageCodes]:[RouteID]],6,FALSE))), "O",  NOT(ISNA(VLOOKUP(PrivateSchedule[[#This Row],[re]],RTARoutes[[StageCodes]:[RouteID]],6,FALSE))), "R")</f>
        <v>R</v>
      </c>
      <c r="AF4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49" spans="3:33">
      <c r="O4349" s="171" t="s">
        <v>3567</v>
      </c>
      <c r="T4349" s="173" t="s">
        <v>1890</v>
      </c>
      <c r="U4349" t="str">
        <f t="shared" si="268"/>
        <v>Mobor-MARGAO</v>
      </c>
      <c r="V4349" s="163">
        <v>0.35416666666666669</v>
      </c>
      <c r="AA4349" s="165" t="str">
        <f t="shared" si="269"/>
        <v/>
      </c>
      <c r="AB4349" t="str">
        <f t="shared" si="270"/>
        <v>MRG</v>
      </c>
      <c r="AC4349" t="str">
        <f t="shared" si="271"/>
        <v>GA09U-0575</v>
      </c>
      <c r="AD4349" t="str">
        <f>_xlfn.IFNA(VLOOKUP(PrivateSchedule[[#This Row],[ow]],RTARoutes[[StageCodes]:[RouteID]],6,FALSE), VLOOKUP(PrivateSchedule[[#This Row],[re]],RTARoutes[[StageCodes]:[RouteID]],6,FALSE))</f>
        <v>PVT284</v>
      </c>
      <c r="AE4349" t="str" cm="1">
        <f t="array" ref="AE4349">_xlfn.IFS( NOT(ISNA(VLOOKUP(PrivateSchedule[[#This Row],[ow]],RTARoutes[[StageCodes]:[RouteID]],6,FALSE))), "O",  NOT(ISNA(VLOOKUP(PrivateSchedule[[#This Row],[re]],RTARoutes[[StageCodes]:[RouteID]],6,FALSE))), "R")</f>
        <v>O</v>
      </c>
      <c r="AF4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0" spans="3:33">
      <c r="O4350" s="171" t="s">
        <v>1890</v>
      </c>
      <c r="T4350" s="173" t="s">
        <v>3567</v>
      </c>
      <c r="U4350" t="str">
        <f t="shared" si="268"/>
        <v>MARGAO-Mobor</v>
      </c>
      <c r="V4350" s="163">
        <v>0.40625</v>
      </c>
      <c r="AA4350" s="165" t="str">
        <f t="shared" si="269"/>
        <v/>
      </c>
      <c r="AB4350" t="str">
        <f t="shared" si="270"/>
        <v>MRG</v>
      </c>
      <c r="AC4350" t="str">
        <f t="shared" si="271"/>
        <v>GA09U-0575</v>
      </c>
      <c r="AD4350" t="str">
        <f>_xlfn.IFNA(VLOOKUP(PrivateSchedule[[#This Row],[ow]],RTARoutes[[StageCodes]:[RouteID]],6,FALSE), VLOOKUP(PrivateSchedule[[#This Row],[re]],RTARoutes[[StageCodes]:[RouteID]],6,FALSE))</f>
        <v>PVT284</v>
      </c>
      <c r="AE4350" t="str" cm="1">
        <f t="array" ref="AE4350">_xlfn.IFS( NOT(ISNA(VLOOKUP(PrivateSchedule[[#This Row],[ow]],RTARoutes[[StageCodes]:[RouteID]],6,FALSE))), "O",  NOT(ISNA(VLOOKUP(PrivateSchedule[[#This Row],[re]],RTARoutes[[StageCodes]:[RouteID]],6,FALSE))), "R")</f>
        <v>R</v>
      </c>
      <c r="AF4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51" spans="3:33">
      <c r="O4351" s="171" t="s">
        <v>3567</v>
      </c>
      <c r="T4351" s="173" t="s">
        <v>1890</v>
      </c>
      <c r="U4351" t="str">
        <f t="shared" si="268"/>
        <v>Mobor-MARGAO</v>
      </c>
      <c r="V4351" s="163">
        <v>0.46875</v>
      </c>
      <c r="AA4351" s="165" t="str">
        <f t="shared" si="269"/>
        <v/>
      </c>
      <c r="AB4351" t="str">
        <f t="shared" si="270"/>
        <v>MRG</v>
      </c>
      <c r="AC4351" t="str">
        <f t="shared" si="271"/>
        <v>GA09U-0575</v>
      </c>
      <c r="AD4351" t="str">
        <f>_xlfn.IFNA(VLOOKUP(PrivateSchedule[[#This Row],[ow]],RTARoutes[[StageCodes]:[RouteID]],6,FALSE), VLOOKUP(PrivateSchedule[[#This Row],[re]],RTARoutes[[StageCodes]:[RouteID]],6,FALSE))</f>
        <v>PVT284</v>
      </c>
      <c r="AE4351" t="str" cm="1">
        <f t="array" ref="AE4351">_xlfn.IFS( NOT(ISNA(VLOOKUP(PrivateSchedule[[#This Row],[ow]],RTARoutes[[StageCodes]:[RouteID]],6,FALSE))), "O",  NOT(ISNA(VLOOKUP(PrivateSchedule[[#This Row],[re]],RTARoutes[[StageCodes]:[RouteID]],6,FALSE))), "R")</f>
        <v>O</v>
      </c>
      <c r="AF4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2" spans="3:33">
      <c r="O4352" s="171" t="s">
        <v>1890</v>
      </c>
      <c r="T4352" s="173" t="s">
        <v>3567</v>
      </c>
      <c r="U4352" t="str">
        <f t="shared" si="268"/>
        <v>MARGAO-Mobor</v>
      </c>
      <c r="V4352" s="163">
        <v>0.52777777777777779</v>
      </c>
      <c r="AA4352" s="165" t="str">
        <f t="shared" si="269"/>
        <v/>
      </c>
      <c r="AB4352" t="str">
        <f t="shared" si="270"/>
        <v>MRG</v>
      </c>
      <c r="AC4352" t="str">
        <f t="shared" si="271"/>
        <v>GA09U-0575</v>
      </c>
      <c r="AD4352" t="str">
        <f>_xlfn.IFNA(VLOOKUP(PrivateSchedule[[#This Row],[ow]],RTARoutes[[StageCodes]:[RouteID]],6,FALSE), VLOOKUP(PrivateSchedule[[#This Row],[re]],RTARoutes[[StageCodes]:[RouteID]],6,FALSE))</f>
        <v>PVT284</v>
      </c>
      <c r="AE4352" t="str" cm="1">
        <f t="array" ref="AE4352">_xlfn.IFS( NOT(ISNA(VLOOKUP(PrivateSchedule[[#This Row],[ow]],RTARoutes[[StageCodes]:[RouteID]],6,FALSE))), "O",  NOT(ISNA(VLOOKUP(PrivateSchedule[[#This Row],[re]],RTARoutes[[StageCodes]:[RouteID]],6,FALSE))), "R")</f>
        <v>R</v>
      </c>
      <c r="AF4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53" spans="3:33">
      <c r="O4353" s="171" t="s">
        <v>3567</v>
      </c>
      <c r="T4353" s="173" t="s">
        <v>1890</v>
      </c>
      <c r="U4353" t="str">
        <f t="shared" si="268"/>
        <v>Mobor-MARGAO</v>
      </c>
      <c r="V4353" s="163">
        <v>0.58333333333333337</v>
      </c>
      <c r="AA4353" s="165" t="str">
        <f t="shared" si="269"/>
        <v/>
      </c>
      <c r="AB4353" t="str">
        <f t="shared" si="270"/>
        <v>MRG</v>
      </c>
      <c r="AC4353" t="str">
        <f t="shared" si="271"/>
        <v>GA09U-0575</v>
      </c>
      <c r="AD4353" t="str">
        <f>_xlfn.IFNA(VLOOKUP(PrivateSchedule[[#This Row],[ow]],RTARoutes[[StageCodes]:[RouteID]],6,FALSE), VLOOKUP(PrivateSchedule[[#This Row],[re]],RTARoutes[[StageCodes]:[RouteID]],6,FALSE))</f>
        <v>PVT284</v>
      </c>
      <c r="AE4353" t="str" cm="1">
        <f t="array" ref="AE4353">_xlfn.IFS( NOT(ISNA(VLOOKUP(PrivateSchedule[[#This Row],[ow]],RTARoutes[[StageCodes]:[RouteID]],6,FALSE))), "O",  NOT(ISNA(VLOOKUP(PrivateSchedule[[#This Row],[re]],RTARoutes[[StageCodes]:[RouteID]],6,FALSE))), "R")</f>
        <v>O</v>
      </c>
      <c r="AF4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4" spans="3:33">
      <c r="O4354" s="171" t="s">
        <v>1890</v>
      </c>
      <c r="T4354" s="173" t="s">
        <v>3567</v>
      </c>
      <c r="U4354" t="str">
        <f t="shared" si="268"/>
        <v>MARGAO-Mobor</v>
      </c>
      <c r="V4354" s="163">
        <v>0.66666666666666663</v>
      </c>
      <c r="AA4354" s="165" t="str">
        <f t="shared" si="269"/>
        <v/>
      </c>
      <c r="AB4354" t="str">
        <f t="shared" si="270"/>
        <v>MRG</v>
      </c>
      <c r="AC4354" t="str">
        <f t="shared" si="271"/>
        <v>GA09U-0575</v>
      </c>
      <c r="AD4354" t="str">
        <f>_xlfn.IFNA(VLOOKUP(PrivateSchedule[[#This Row],[ow]],RTARoutes[[StageCodes]:[RouteID]],6,FALSE), VLOOKUP(PrivateSchedule[[#This Row],[re]],RTARoutes[[StageCodes]:[RouteID]],6,FALSE))</f>
        <v>PVT284</v>
      </c>
      <c r="AE4354" t="str" cm="1">
        <f t="array" ref="AE4354">_xlfn.IFS( NOT(ISNA(VLOOKUP(PrivateSchedule[[#This Row],[ow]],RTARoutes[[StageCodes]:[RouteID]],6,FALSE))), "O",  NOT(ISNA(VLOOKUP(PrivateSchedule[[#This Row],[re]],RTARoutes[[StageCodes]:[RouteID]],6,FALSE))), "R")</f>
        <v>R</v>
      </c>
      <c r="AF4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55" spans="3:33">
      <c r="O4355" s="171" t="s">
        <v>3567</v>
      </c>
      <c r="T4355" s="173" t="s">
        <v>1890</v>
      </c>
      <c r="U4355" t="str">
        <f t="shared" ref="U4355:U4418" si="272">_xlfn.IFNA(VLOOKUP($O4355,Code2Loc,2,FALSE)
&amp; IF( OR( ISNA($P4355), LEN($P4355)=0), "",  "-" &amp; VLOOKUP($P4355,Code2Loc,2,FALSE))
&amp; IF( OR( ISNA($Q4355), LEN($Q4355)=0), "",  "-" &amp; VLOOKUP($Q4355,Code2Loc,2,FALSE))
&amp; IF( OR( ISNA($R4355), LEN($R4355)=0), "",  "-" &amp; VLOOKUP($R4355,Code2Loc,2,FALSE))
&amp; IF( OR( ISNA($S4355), LEN($S4355)=0), "",  "-" &amp; VLOOKUP($S4355,Code2Loc,2,FALSE))
&amp; IF( OR( ISNA($T4355), LEN($T4355)=0), "",  "-" &amp; VLOOKUP($T4355,Code2Loc,2,FALSE)),"")</f>
        <v>Mobor-MARGAO</v>
      </c>
      <c r="V4355" s="163">
        <v>0.71527777777777779</v>
      </c>
      <c r="AA4355" s="165" t="str">
        <f t="shared" ref="AA4355:AA4418" si="273">IF(ISBLANK($V4355), "", _xlfn.IFNA($V4355 + _xlfn.IFNA( VLOOKUP($O4355 &amp; IF(ISBLANK($P4355),"", "-" &amp; $P4355) &amp; IF(ISBLANK($Q4355),"", "-" &amp; $Q4355) &amp; IF(ISBLANK($R4355),"", "-" &amp; $R4355) &amp; IF(ISBLANK($S4355),"", "-" &amp; $S4355) &amp; IF(ISBLANK($T4355),"", "-" &amp; $T4355),TravelTime,8,FALSE), VLOOKUP($T4355 &amp; IF(ISBLANK($S4355),"", "-" &amp; $S4355) &amp; IF(ISBLANK($R4355),"", "-" &amp; $R4355) &amp; IF(ISBLANK($Q4355),"", "-" &amp; $Q4355) &amp; IF(ISBLANK($P4355),"", "-" &amp; $P4355) &amp; IF(ISBLANK($O4355),"", "-" &amp; $O4355),TravelTime,8,FALSE)) / 1440, ""))</f>
        <v/>
      </c>
      <c r="AB4355" t="str">
        <f t="shared" ref="AB4355:AB4418" si="274">IF(AND(LEN($A4355)&lt;&gt;0,LEN($A4355)&lt;&gt;0),$A4355,$AB4354)</f>
        <v>MRG</v>
      </c>
      <c r="AC4355" t="str">
        <f t="shared" ref="AC4355:AC4418" si="275">IF(AND(LEN($J4355)&lt;&gt;0,LEN($B4355)&lt;&gt;0),$J4355,$AC4354)</f>
        <v>GA09U-0575</v>
      </c>
      <c r="AD4355" t="str">
        <f>_xlfn.IFNA(VLOOKUP(PrivateSchedule[[#This Row],[ow]],RTARoutes[[StageCodes]:[RouteID]],6,FALSE), VLOOKUP(PrivateSchedule[[#This Row],[re]],RTARoutes[[StageCodes]:[RouteID]],6,FALSE))</f>
        <v>PVT284</v>
      </c>
      <c r="AE4355" t="str" cm="1">
        <f t="array" ref="AE4355">_xlfn.IFS( NOT(ISNA(VLOOKUP(PrivateSchedule[[#This Row],[ow]],RTARoutes[[StageCodes]:[RouteID]],6,FALSE))), "O",  NOT(ISNA(VLOOKUP(PrivateSchedule[[#This Row],[re]],RTARoutes[[StageCodes]:[RouteID]],6,FALSE))), "R")</f>
        <v>O</v>
      </c>
      <c r="AF4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6" spans="3:33">
      <c r="C4356" s="172" t="s">
        <v>4823</v>
      </c>
      <c r="F4356" s="177">
        <v>43946</v>
      </c>
      <c r="J4356" s="171" t="s">
        <v>4824</v>
      </c>
      <c r="L4356" s="172" t="s">
        <v>4743</v>
      </c>
      <c r="M4356" s="198">
        <v>26</v>
      </c>
      <c r="N4356" s="199">
        <v>11</v>
      </c>
      <c r="O4356" s="171" t="s">
        <v>3567</v>
      </c>
      <c r="T4356" s="173" t="s">
        <v>1890</v>
      </c>
      <c r="U4356" t="str">
        <f t="shared" si="272"/>
        <v>Mobor-MARGAO</v>
      </c>
      <c r="V4356" s="163">
        <v>0.31597222222222221</v>
      </c>
      <c r="AA4356" s="165" t="str">
        <f t="shared" si="273"/>
        <v/>
      </c>
      <c r="AB4356" t="str">
        <f t="shared" si="274"/>
        <v>MRG</v>
      </c>
      <c r="AC4356" t="str">
        <f t="shared" si="275"/>
        <v>GA09U-0575</v>
      </c>
      <c r="AD4356" t="str">
        <f>_xlfn.IFNA(VLOOKUP(PrivateSchedule[[#This Row],[ow]],RTARoutes[[StageCodes]:[RouteID]],6,FALSE), VLOOKUP(PrivateSchedule[[#This Row],[re]],RTARoutes[[StageCodes]:[RouteID]],6,FALSE))</f>
        <v>PVT284</v>
      </c>
      <c r="AE4356" t="str" cm="1">
        <f t="array" ref="AE4356">_xlfn.IFS( NOT(ISNA(VLOOKUP(PrivateSchedule[[#This Row],[ow]],RTARoutes[[StageCodes]:[RouteID]],6,FALSE))), "O",  NOT(ISNA(VLOOKUP(PrivateSchedule[[#This Row],[re]],RTARoutes[[StageCodes]:[RouteID]],6,FALSE))), "R")</f>
        <v>O</v>
      </c>
      <c r="AF4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7" spans="3:33">
      <c r="O4357" s="171" t="s">
        <v>1890</v>
      </c>
      <c r="T4357" s="173" t="s">
        <v>3567</v>
      </c>
      <c r="U4357" t="str">
        <f t="shared" si="272"/>
        <v>MARGAO-Mobor</v>
      </c>
      <c r="V4357" s="163">
        <v>0.38541666666666669</v>
      </c>
      <c r="AA4357" s="165" t="str">
        <f t="shared" si="273"/>
        <v/>
      </c>
      <c r="AB4357" t="str">
        <f t="shared" si="274"/>
        <v>MRG</v>
      </c>
      <c r="AC4357" t="str">
        <f t="shared" si="275"/>
        <v>GA09U-0575</v>
      </c>
      <c r="AD4357" t="str">
        <f>_xlfn.IFNA(VLOOKUP(PrivateSchedule[[#This Row],[ow]],RTARoutes[[StageCodes]:[RouteID]],6,FALSE), VLOOKUP(PrivateSchedule[[#This Row],[re]],RTARoutes[[StageCodes]:[RouteID]],6,FALSE))</f>
        <v>PVT284</v>
      </c>
      <c r="AE4357" t="str" cm="1">
        <f t="array" ref="AE4357">_xlfn.IFS( NOT(ISNA(VLOOKUP(PrivateSchedule[[#This Row],[ow]],RTARoutes[[StageCodes]:[RouteID]],6,FALSE))), "O",  NOT(ISNA(VLOOKUP(PrivateSchedule[[#This Row],[re]],RTARoutes[[StageCodes]:[RouteID]],6,FALSE))), "R")</f>
        <v>R</v>
      </c>
      <c r="AF4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58" spans="3:33">
      <c r="O4358" s="171" t="s">
        <v>3567</v>
      </c>
      <c r="T4358" s="173" t="s">
        <v>1890</v>
      </c>
      <c r="U4358" t="str">
        <f t="shared" si="272"/>
        <v>Mobor-MARGAO</v>
      </c>
      <c r="V4358" s="163">
        <v>0.44444444444444442</v>
      </c>
      <c r="AA4358" s="165" t="str">
        <f t="shared" si="273"/>
        <v/>
      </c>
      <c r="AB4358" t="str">
        <f t="shared" si="274"/>
        <v>MRG</v>
      </c>
      <c r="AC4358" t="str">
        <f t="shared" si="275"/>
        <v>GA09U-0575</v>
      </c>
      <c r="AD4358" t="str">
        <f>_xlfn.IFNA(VLOOKUP(PrivateSchedule[[#This Row],[ow]],RTARoutes[[StageCodes]:[RouteID]],6,FALSE), VLOOKUP(PrivateSchedule[[#This Row],[re]],RTARoutes[[StageCodes]:[RouteID]],6,FALSE))</f>
        <v>PVT284</v>
      </c>
      <c r="AE4358" t="str" cm="1">
        <f t="array" ref="AE4358">_xlfn.IFS( NOT(ISNA(VLOOKUP(PrivateSchedule[[#This Row],[ow]],RTARoutes[[StageCodes]:[RouteID]],6,FALSE))), "O",  NOT(ISNA(VLOOKUP(PrivateSchedule[[#This Row],[re]],RTARoutes[[StageCodes]:[RouteID]],6,FALSE))), "R")</f>
        <v>O</v>
      </c>
      <c r="AF4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59" spans="3:33">
      <c r="O4359" s="171" t="s">
        <v>1890</v>
      </c>
      <c r="T4359" s="173" t="s">
        <v>3567</v>
      </c>
      <c r="U4359" t="str">
        <f t="shared" si="272"/>
        <v>MARGAO-Mobor</v>
      </c>
      <c r="V4359" s="163">
        <v>0.5</v>
      </c>
      <c r="AA4359" s="165" t="str">
        <f t="shared" si="273"/>
        <v/>
      </c>
      <c r="AB4359" t="str">
        <f t="shared" si="274"/>
        <v>MRG</v>
      </c>
      <c r="AC4359" t="str">
        <f t="shared" si="275"/>
        <v>GA09U-0575</v>
      </c>
      <c r="AD4359" t="str">
        <f>_xlfn.IFNA(VLOOKUP(PrivateSchedule[[#This Row],[ow]],RTARoutes[[StageCodes]:[RouteID]],6,FALSE), VLOOKUP(PrivateSchedule[[#This Row],[re]],RTARoutes[[StageCodes]:[RouteID]],6,FALSE))</f>
        <v>PVT284</v>
      </c>
      <c r="AE4359" t="str" cm="1">
        <f t="array" ref="AE4359">_xlfn.IFS( NOT(ISNA(VLOOKUP(PrivateSchedule[[#This Row],[ow]],RTARoutes[[StageCodes]:[RouteID]],6,FALSE))), "O",  NOT(ISNA(VLOOKUP(PrivateSchedule[[#This Row],[re]],RTARoutes[[StageCodes]:[RouteID]],6,FALSE))), "R")</f>
        <v>R</v>
      </c>
      <c r="AF4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60" spans="3:33">
      <c r="O4360" s="171" t="s">
        <v>3567</v>
      </c>
      <c r="T4360" s="173" t="s">
        <v>1890</v>
      </c>
      <c r="U4360" t="str">
        <f t="shared" si="272"/>
        <v>Mobor-MARGAO</v>
      </c>
      <c r="V4360" s="163">
        <v>0.55555555555555558</v>
      </c>
      <c r="AA4360" s="165" t="str">
        <f t="shared" si="273"/>
        <v/>
      </c>
      <c r="AB4360" t="str">
        <f t="shared" si="274"/>
        <v>MRG</v>
      </c>
      <c r="AC4360" t="str">
        <f t="shared" si="275"/>
        <v>GA09U-0575</v>
      </c>
      <c r="AD4360" t="str">
        <f>_xlfn.IFNA(VLOOKUP(PrivateSchedule[[#This Row],[ow]],RTARoutes[[StageCodes]:[RouteID]],6,FALSE), VLOOKUP(PrivateSchedule[[#This Row],[re]],RTARoutes[[StageCodes]:[RouteID]],6,FALSE))</f>
        <v>PVT284</v>
      </c>
      <c r="AE4360" t="str" cm="1">
        <f t="array" ref="AE4360">_xlfn.IFS( NOT(ISNA(VLOOKUP(PrivateSchedule[[#This Row],[ow]],RTARoutes[[StageCodes]:[RouteID]],6,FALSE))), "O",  NOT(ISNA(VLOOKUP(PrivateSchedule[[#This Row],[re]],RTARoutes[[StageCodes]:[RouteID]],6,FALSE))), "R")</f>
        <v>O</v>
      </c>
      <c r="AF4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61" spans="3:33">
      <c r="O4361" s="171" t="s">
        <v>1890</v>
      </c>
      <c r="T4361" s="173" t="s">
        <v>3567</v>
      </c>
      <c r="U4361" t="str">
        <f t="shared" si="272"/>
        <v>MARGAO-Mobor</v>
      </c>
      <c r="V4361" s="163">
        <v>0.68402777777777779</v>
      </c>
      <c r="AA4361" s="165" t="str">
        <f t="shared" si="273"/>
        <v/>
      </c>
      <c r="AB4361" t="str">
        <f t="shared" si="274"/>
        <v>MRG</v>
      </c>
      <c r="AC4361" t="str">
        <f t="shared" si="275"/>
        <v>GA09U-0575</v>
      </c>
      <c r="AD4361" t="str">
        <f>_xlfn.IFNA(VLOOKUP(PrivateSchedule[[#This Row],[ow]],RTARoutes[[StageCodes]:[RouteID]],6,FALSE), VLOOKUP(PrivateSchedule[[#This Row],[re]],RTARoutes[[StageCodes]:[RouteID]],6,FALSE))</f>
        <v>PVT284</v>
      </c>
      <c r="AE4361" t="str" cm="1">
        <f t="array" ref="AE4361">_xlfn.IFS( NOT(ISNA(VLOOKUP(PrivateSchedule[[#This Row],[ow]],RTARoutes[[StageCodes]:[RouteID]],6,FALSE))), "O",  NOT(ISNA(VLOOKUP(PrivateSchedule[[#This Row],[re]],RTARoutes[[StageCodes]:[RouteID]],6,FALSE))), "R")</f>
        <v>R</v>
      </c>
      <c r="AF4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62" spans="3:33">
      <c r="O4362" s="171" t="s">
        <v>3567</v>
      </c>
      <c r="T4362" s="173" t="s">
        <v>1890</v>
      </c>
      <c r="U4362" t="str">
        <f t="shared" si="272"/>
        <v>Mobor-MARGAO</v>
      </c>
      <c r="V4362" s="163">
        <v>0.73611111111111116</v>
      </c>
      <c r="AA4362" s="165" t="str">
        <f t="shared" si="273"/>
        <v/>
      </c>
      <c r="AB4362" t="str">
        <f t="shared" si="274"/>
        <v>MRG</v>
      </c>
      <c r="AC4362" t="str">
        <f t="shared" si="275"/>
        <v>GA09U-0575</v>
      </c>
      <c r="AD4362" t="str">
        <f>_xlfn.IFNA(VLOOKUP(PrivateSchedule[[#This Row],[ow]],RTARoutes[[StageCodes]:[RouteID]],6,FALSE), VLOOKUP(PrivateSchedule[[#This Row],[re]],RTARoutes[[StageCodes]:[RouteID]],6,FALSE))</f>
        <v>PVT284</v>
      </c>
      <c r="AE4362" t="str" cm="1">
        <f t="array" ref="AE4362">_xlfn.IFS( NOT(ISNA(VLOOKUP(PrivateSchedule[[#This Row],[ow]],RTARoutes[[StageCodes]:[RouteID]],6,FALSE))), "O",  NOT(ISNA(VLOOKUP(PrivateSchedule[[#This Row],[re]],RTARoutes[[StageCodes]:[RouteID]],6,FALSE))), "R")</f>
        <v>O</v>
      </c>
      <c r="AF4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63" spans="3:33">
      <c r="O4363" s="171" t="s">
        <v>1890</v>
      </c>
      <c r="T4363" s="173" t="s">
        <v>3567</v>
      </c>
      <c r="U4363" t="str">
        <f t="shared" si="272"/>
        <v>MARGAO-Mobor</v>
      </c>
      <c r="V4363" s="163">
        <v>0.79166666666666663</v>
      </c>
      <c r="AA4363" s="165" t="str">
        <f t="shared" si="273"/>
        <v/>
      </c>
      <c r="AB4363" t="str">
        <f t="shared" si="274"/>
        <v>MRG</v>
      </c>
      <c r="AC4363" t="str">
        <f t="shared" si="275"/>
        <v>GA09U-0575</v>
      </c>
      <c r="AD4363" t="str">
        <f>_xlfn.IFNA(VLOOKUP(PrivateSchedule[[#This Row],[ow]],RTARoutes[[StageCodes]:[RouteID]],6,FALSE), VLOOKUP(PrivateSchedule[[#This Row],[re]],RTARoutes[[StageCodes]:[RouteID]],6,FALSE))</f>
        <v>PVT284</v>
      </c>
      <c r="AE4363" t="str" cm="1">
        <f t="array" ref="AE4363">_xlfn.IFS( NOT(ISNA(VLOOKUP(PrivateSchedule[[#This Row],[ow]],RTARoutes[[StageCodes]:[RouteID]],6,FALSE))), "O",  NOT(ISNA(VLOOKUP(PrivateSchedule[[#This Row],[re]],RTARoutes[[StageCodes]:[RouteID]],6,FALSE))), "R")</f>
        <v>R</v>
      </c>
      <c r="AF4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64" spans="3:33">
      <c r="C4364" s="172" t="s">
        <v>4825</v>
      </c>
      <c r="F4364" s="177">
        <v>43029</v>
      </c>
      <c r="J4364" s="171" t="s">
        <v>4826</v>
      </c>
      <c r="L4364" s="172" t="s">
        <v>4743</v>
      </c>
      <c r="M4364" s="198">
        <v>27</v>
      </c>
      <c r="N4364" s="199">
        <v>11</v>
      </c>
      <c r="O4364" s="171" t="s">
        <v>3567</v>
      </c>
      <c r="T4364" s="173" t="s">
        <v>1890</v>
      </c>
      <c r="U4364" t="str">
        <f t="shared" si="272"/>
        <v>Mobor-MARGAO</v>
      </c>
      <c r="V4364" s="163">
        <v>0.27430555555555558</v>
      </c>
      <c r="AA4364" s="165" t="str">
        <f t="shared" si="273"/>
        <v/>
      </c>
      <c r="AB4364" t="str">
        <f t="shared" si="274"/>
        <v>MRG</v>
      </c>
      <c r="AC4364" t="str">
        <f t="shared" si="275"/>
        <v>GA09U-0575</v>
      </c>
      <c r="AD4364" t="str">
        <f>_xlfn.IFNA(VLOOKUP(PrivateSchedule[[#This Row],[ow]],RTARoutes[[StageCodes]:[RouteID]],6,FALSE), VLOOKUP(PrivateSchedule[[#This Row],[re]],RTARoutes[[StageCodes]:[RouteID]],6,FALSE))</f>
        <v>PVT284</v>
      </c>
      <c r="AE4364" t="str" cm="1">
        <f t="array" ref="AE4364">_xlfn.IFS( NOT(ISNA(VLOOKUP(PrivateSchedule[[#This Row],[ow]],RTARoutes[[StageCodes]:[RouteID]],6,FALSE))), "O",  NOT(ISNA(VLOOKUP(PrivateSchedule[[#This Row],[re]],RTARoutes[[StageCodes]:[RouteID]],6,FALSE))), "R")</f>
        <v>O</v>
      </c>
      <c r="AF4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65" spans="3:33">
      <c r="O4365" s="171" t="s">
        <v>1890</v>
      </c>
      <c r="T4365" s="173" t="s">
        <v>3567</v>
      </c>
      <c r="U4365" t="str">
        <f t="shared" si="272"/>
        <v>MARGAO-Mobor</v>
      </c>
      <c r="V4365" s="163">
        <v>0.31944444444444442</v>
      </c>
      <c r="AA4365" s="165" t="str">
        <f t="shared" si="273"/>
        <v/>
      </c>
      <c r="AB4365" t="str">
        <f t="shared" si="274"/>
        <v>MRG</v>
      </c>
      <c r="AC4365" t="str">
        <f t="shared" si="275"/>
        <v>GA09U-0575</v>
      </c>
      <c r="AD4365" t="str">
        <f>_xlfn.IFNA(VLOOKUP(PrivateSchedule[[#This Row],[ow]],RTARoutes[[StageCodes]:[RouteID]],6,FALSE), VLOOKUP(PrivateSchedule[[#This Row],[re]],RTARoutes[[StageCodes]:[RouteID]],6,FALSE))</f>
        <v>PVT284</v>
      </c>
      <c r="AE4365" t="str" cm="1">
        <f t="array" ref="AE4365">_xlfn.IFS( NOT(ISNA(VLOOKUP(PrivateSchedule[[#This Row],[ow]],RTARoutes[[StageCodes]:[RouteID]],6,FALSE))), "O",  NOT(ISNA(VLOOKUP(PrivateSchedule[[#This Row],[re]],RTARoutes[[StageCodes]:[RouteID]],6,FALSE))), "R")</f>
        <v>R</v>
      </c>
      <c r="AF4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66" spans="3:33">
      <c r="O4366" s="171" t="s">
        <v>3567</v>
      </c>
      <c r="T4366" s="173" t="s">
        <v>1890</v>
      </c>
      <c r="U4366" t="str">
        <f t="shared" si="272"/>
        <v>Mobor-MARGAO</v>
      </c>
      <c r="V4366" s="163">
        <v>0.41666666666666669</v>
      </c>
      <c r="AA4366" s="165" t="str">
        <f t="shared" si="273"/>
        <v/>
      </c>
      <c r="AB4366" t="str">
        <f t="shared" si="274"/>
        <v>MRG</v>
      </c>
      <c r="AC4366" t="str">
        <f t="shared" si="275"/>
        <v>GA09U-0575</v>
      </c>
      <c r="AD4366" t="str">
        <f>_xlfn.IFNA(VLOOKUP(PrivateSchedule[[#This Row],[ow]],RTARoutes[[StageCodes]:[RouteID]],6,FALSE), VLOOKUP(PrivateSchedule[[#This Row],[re]],RTARoutes[[StageCodes]:[RouteID]],6,FALSE))</f>
        <v>PVT284</v>
      </c>
      <c r="AE4366" t="str" cm="1">
        <f t="array" ref="AE4366">_xlfn.IFS( NOT(ISNA(VLOOKUP(PrivateSchedule[[#This Row],[ow]],RTARoutes[[StageCodes]:[RouteID]],6,FALSE))), "O",  NOT(ISNA(VLOOKUP(PrivateSchedule[[#This Row],[re]],RTARoutes[[StageCodes]:[RouteID]],6,FALSE))), "R")</f>
        <v>O</v>
      </c>
      <c r="AF4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67" spans="3:33">
      <c r="O4367" s="171" t="s">
        <v>1890</v>
      </c>
      <c r="T4367" s="173" t="s">
        <v>3567</v>
      </c>
      <c r="U4367" t="str">
        <f t="shared" si="272"/>
        <v>MARGAO-Mobor</v>
      </c>
      <c r="V4367" s="163">
        <v>0.46527777777777779</v>
      </c>
      <c r="AA4367" s="165" t="str">
        <f t="shared" si="273"/>
        <v/>
      </c>
      <c r="AB4367" t="str">
        <f t="shared" si="274"/>
        <v>MRG</v>
      </c>
      <c r="AC4367" t="str">
        <f t="shared" si="275"/>
        <v>GA09U-0575</v>
      </c>
      <c r="AD4367" t="str">
        <f>_xlfn.IFNA(VLOOKUP(PrivateSchedule[[#This Row],[ow]],RTARoutes[[StageCodes]:[RouteID]],6,FALSE), VLOOKUP(PrivateSchedule[[#This Row],[re]],RTARoutes[[StageCodes]:[RouteID]],6,FALSE))</f>
        <v>PVT284</v>
      </c>
      <c r="AE4367" t="str" cm="1">
        <f t="array" ref="AE4367">_xlfn.IFS( NOT(ISNA(VLOOKUP(PrivateSchedule[[#This Row],[ow]],RTARoutes[[StageCodes]:[RouteID]],6,FALSE))), "O",  NOT(ISNA(VLOOKUP(PrivateSchedule[[#This Row],[re]],RTARoutes[[StageCodes]:[RouteID]],6,FALSE))), "R")</f>
        <v>R</v>
      </c>
      <c r="AF4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68" spans="3:33">
      <c r="O4368" s="171" t="s">
        <v>3567</v>
      </c>
      <c r="T4368" s="173" t="s">
        <v>1890</v>
      </c>
      <c r="U4368" t="str">
        <f t="shared" si="272"/>
        <v>Mobor-MARGAO</v>
      </c>
      <c r="V4368" s="163">
        <v>0.50694444444444442</v>
      </c>
      <c r="AA4368" s="165" t="str">
        <f t="shared" si="273"/>
        <v/>
      </c>
      <c r="AB4368" t="str">
        <f t="shared" si="274"/>
        <v>MRG</v>
      </c>
      <c r="AC4368" t="str">
        <f t="shared" si="275"/>
        <v>GA09U-0575</v>
      </c>
      <c r="AD4368" t="str">
        <f>_xlfn.IFNA(VLOOKUP(PrivateSchedule[[#This Row],[ow]],RTARoutes[[StageCodes]:[RouteID]],6,FALSE), VLOOKUP(PrivateSchedule[[#This Row],[re]],RTARoutes[[StageCodes]:[RouteID]],6,FALSE))</f>
        <v>PVT284</v>
      </c>
      <c r="AE4368" t="str" cm="1">
        <f t="array" ref="AE4368">_xlfn.IFS( NOT(ISNA(VLOOKUP(PrivateSchedule[[#This Row],[ow]],RTARoutes[[StageCodes]:[RouteID]],6,FALSE))), "O",  NOT(ISNA(VLOOKUP(PrivateSchedule[[#This Row],[re]],RTARoutes[[StageCodes]:[RouteID]],6,FALSE))), "R")</f>
        <v>O</v>
      </c>
      <c r="AF4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69" spans="3:33">
      <c r="O4369" s="171" t="s">
        <v>1890</v>
      </c>
      <c r="T4369" s="173" t="s">
        <v>3567</v>
      </c>
      <c r="U4369" t="str">
        <f t="shared" si="272"/>
        <v>MARGAO-Mobor</v>
      </c>
      <c r="V4369" s="163">
        <v>0.59027777777777779</v>
      </c>
      <c r="AA4369" s="165" t="str">
        <f t="shared" si="273"/>
        <v/>
      </c>
      <c r="AB4369" t="str">
        <f t="shared" si="274"/>
        <v>MRG</v>
      </c>
      <c r="AC4369" t="str">
        <f t="shared" si="275"/>
        <v>GA09U-0575</v>
      </c>
      <c r="AD4369" t="str">
        <f>_xlfn.IFNA(VLOOKUP(PrivateSchedule[[#This Row],[ow]],RTARoutes[[StageCodes]:[RouteID]],6,FALSE), VLOOKUP(PrivateSchedule[[#This Row],[re]],RTARoutes[[StageCodes]:[RouteID]],6,FALSE))</f>
        <v>PVT284</v>
      </c>
      <c r="AE4369" t="str" cm="1">
        <f t="array" ref="AE4369">_xlfn.IFS( NOT(ISNA(VLOOKUP(PrivateSchedule[[#This Row],[ow]],RTARoutes[[StageCodes]:[RouteID]],6,FALSE))), "O",  NOT(ISNA(VLOOKUP(PrivateSchedule[[#This Row],[re]],RTARoutes[[StageCodes]:[RouteID]],6,FALSE))), "R")</f>
        <v>R</v>
      </c>
      <c r="AF4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70" spans="3:33">
      <c r="O4370" s="171" t="s">
        <v>3567</v>
      </c>
      <c r="T4370" s="173" t="s">
        <v>1890</v>
      </c>
      <c r="U4370" t="str">
        <f t="shared" si="272"/>
        <v>Mobor-MARGAO</v>
      </c>
      <c r="V4370" s="163">
        <v>0.62847222222222221</v>
      </c>
      <c r="AA4370" s="165" t="str">
        <f t="shared" si="273"/>
        <v/>
      </c>
      <c r="AB4370" t="str">
        <f t="shared" si="274"/>
        <v>MRG</v>
      </c>
      <c r="AC4370" t="str">
        <f t="shared" si="275"/>
        <v>GA09U-0575</v>
      </c>
      <c r="AD4370" t="str">
        <f>_xlfn.IFNA(VLOOKUP(PrivateSchedule[[#This Row],[ow]],RTARoutes[[StageCodes]:[RouteID]],6,FALSE), VLOOKUP(PrivateSchedule[[#This Row],[re]],RTARoutes[[StageCodes]:[RouteID]],6,FALSE))</f>
        <v>PVT284</v>
      </c>
      <c r="AE4370" t="str" cm="1">
        <f t="array" ref="AE4370">_xlfn.IFS( NOT(ISNA(VLOOKUP(PrivateSchedule[[#This Row],[ow]],RTARoutes[[StageCodes]:[RouteID]],6,FALSE))), "O",  NOT(ISNA(VLOOKUP(PrivateSchedule[[#This Row],[re]],RTARoutes[[StageCodes]:[RouteID]],6,FALSE))), "R")</f>
        <v>O</v>
      </c>
      <c r="AF4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71" spans="3:33">
      <c r="O4371" s="171" t="s">
        <v>1890</v>
      </c>
      <c r="T4371" s="173" t="s">
        <v>3567</v>
      </c>
      <c r="U4371" t="str">
        <f t="shared" si="272"/>
        <v>MARGAO-Mobor</v>
      </c>
      <c r="V4371" s="163">
        <v>0.71180555555555558</v>
      </c>
      <c r="AA4371" s="165" t="str">
        <f t="shared" si="273"/>
        <v/>
      </c>
      <c r="AB4371" t="str">
        <f t="shared" si="274"/>
        <v>MRG</v>
      </c>
      <c r="AC4371" t="str">
        <f t="shared" si="275"/>
        <v>GA09U-0575</v>
      </c>
      <c r="AD4371" t="str">
        <f>_xlfn.IFNA(VLOOKUP(PrivateSchedule[[#This Row],[ow]],RTARoutes[[StageCodes]:[RouteID]],6,FALSE), VLOOKUP(PrivateSchedule[[#This Row],[re]],RTARoutes[[StageCodes]:[RouteID]],6,FALSE))</f>
        <v>PVT284</v>
      </c>
      <c r="AE4371" t="str" cm="1">
        <f t="array" ref="AE4371">_xlfn.IFS( NOT(ISNA(VLOOKUP(PrivateSchedule[[#This Row],[ow]],RTARoutes[[StageCodes]:[RouteID]],6,FALSE))), "O",  NOT(ISNA(VLOOKUP(PrivateSchedule[[#This Row],[re]],RTARoutes[[StageCodes]:[RouteID]],6,FALSE))), "R")</f>
        <v>R</v>
      </c>
      <c r="AF4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72" spans="3:33">
      <c r="O4372" s="171" t="s">
        <v>3567</v>
      </c>
      <c r="T4372" s="173" t="s">
        <v>1890</v>
      </c>
      <c r="U4372" t="str">
        <f t="shared" si="272"/>
        <v>Mobor-MARGAO</v>
      </c>
      <c r="V4372" s="163">
        <v>0.75694444444444442</v>
      </c>
      <c r="AA4372" s="165" t="str">
        <f t="shared" si="273"/>
        <v/>
      </c>
      <c r="AB4372" t="str">
        <f t="shared" si="274"/>
        <v>MRG</v>
      </c>
      <c r="AC4372" t="str">
        <f t="shared" si="275"/>
        <v>GA09U-0575</v>
      </c>
      <c r="AD4372" t="str">
        <f>_xlfn.IFNA(VLOOKUP(PrivateSchedule[[#This Row],[ow]],RTARoutes[[StageCodes]:[RouteID]],6,FALSE), VLOOKUP(PrivateSchedule[[#This Row],[re]],RTARoutes[[StageCodes]:[RouteID]],6,FALSE))</f>
        <v>PVT284</v>
      </c>
      <c r="AE4372" t="str" cm="1">
        <f t="array" ref="AE4372">_xlfn.IFS( NOT(ISNA(VLOOKUP(PrivateSchedule[[#This Row],[ow]],RTARoutes[[StageCodes]:[RouteID]],6,FALSE))), "O",  NOT(ISNA(VLOOKUP(PrivateSchedule[[#This Row],[re]],RTARoutes[[StageCodes]:[RouteID]],6,FALSE))), "R")</f>
        <v>O</v>
      </c>
      <c r="AF4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MOB-*MRG</v>
      </c>
      <c r="AG4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MRG-*MOB</v>
      </c>
    </row>
    <row r="4373" spans="3:33">
      <c r="O4373" s="171" t="s">
        <v>1890</v>
      </c>
      <c r="T4373" s="173" t="s">
        <v>3567</v>
      </c>
      <c r="U4373" t="str">
        <f t="shared" si="272"/>
        <v>MARGAO-Mobor</v>
      </c>
      <c r="V4373" s="163">
        <v>0.8125</v>
      </c>
      <c r="AA4373" s="165" t="str">
        <f t="shared" si="273"/>
        <v/>
      </c>
      <c r="AB4373" t="str">
        <f t="shared" si="274"/>
        <v>MRG</v>
      </c>
      <c r="AC4373" t="str">
        <f t="shared" si="275"/>
        <v>GA09U-0575</v>
      </c>
      <c r="AD4373" t="str">
        <f>_xlfn.IFNA(VLOOKUP(PrivateSchedule[[#This Row],[ow]],RTARoutes[[StageCodes]:[RouteID]],6,FALSE), VLOOKUP(PrivateSchedule[[#This Row],[re]],RTARoutes[[StageCodes]:[RouteID]],6,FALSE))</f>
        <v>PVT284</v>
      </c>
      <c r="AE4373" t="str" cm="1">
        <f t="array" ref="AE4373">_xlfn.IFS( NOT(ISNA(VLOOKUP(PrivateSchedule[[#This Row],[ow]],RTARoutes[[StageCodes]:[RouteID]],6,FALSE))), "O",  NOT(ISNA(VLOOKUP(PrivateSchedule[[#This Row],[re]],RTARoutes[[StageCodes]:[RouteID]],6,FALSE))), "R")</f>
        <v>R</v>
      </c>
      <c r="AF4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MRG-*MOB</v>
      </c>
      <c r="AG4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MOB-*MRG</v>
      </c>
    </row>
    <row r="4374" spans="3:33">
      <c r="C4374" s="172" t="s">
        <v>4827</v>
      </c>
      <c r="J4374" s="171" t="s">
        <v>4828</v>
      </c>
      <c r="O4374" s="171" t="s">
        <v>1238</v>
      </c>
      <c r="T4374" s="173" t="s">
        <v>2013</v>
      </c>
      <c r="U4374" t="str">
        <f t="shared" si="272"/>
        <v>FATORPA-MORPIRLA</v>
      </c>
      <c r="V4374" s="163">
        <v>0.31944444444444442</v>
      </c>
      <c r="AA4374" s="165" t="str">
        <f t="shared" si="273"/>
        <v/>
      </c>
      <c r="AB4374" t="str">
        <f t="shared" si="274"/>
        <v>MRG</v>
      </c>
      <c r="AC4374" t="str">
        <f t="shared" si="275"/>
        <v>GA09U-0575</v>
      </c>
      <c r="AD4374" t="str">
        <f>_xlfn.IFNA(VLOOKUP(PrivateSchedule[[#This Row],[ow]],RTARoutes[[StageCodes]:[RouteID]],6,FALSE), VLOOKUP(PrivateSchedule[[#This Row],[re]],RTARoutes[[StageCodes]:[RouteID]],6,FALSE))</f>
        <v>PVT184</v>
      </c>
      <c r="AE4374" t="str" cm="1">
        <f t="array" ref="AE4374">_xlfn.IFS( NOT(ISNA(VLOOKUP(PrivateSchedule[[#This Row],[ow]],RTARoutes[[StageCodes]:[RouteID]],6,FALSE))), "O",  NOT(ISNA(VLOOKUP(PrivateSchedule[[#This Row],[re]],RTARoutes[[StageCodes]:[RouteID]],6,FALSE))), "R")</f>
        <v>O</v>
      </c>
      <c r="AF4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FTR-*MPR</v>
      </c>
      <c r="AG4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MPR-*FTR</v>
      </c>
    </row>
    <row r="4375" spans="3:33">
      <c r="O4375" s="171" t="s">
        <v>2013</v>
      </c>
      <c r="T4375" s="173" t="s">
        <v>1890</v>
      </c>
      <c r="U4375" t="str">
        <f t="shared" si="272"/>
        <v>MORPIRLA-MARGAO</v>
      </c>
      <c r="V4375" s="163">
        <v>0.3263888888888889</v>
      </c>
      <c r="AA4375" s="165" t="str">
        <f t="shared" si="273"/>
        <v/>
      </c>
      <c r="AB4375" t="str">
        <f t="shared" si="274"/>
        <v>MRG</v>
      </c>
      <c r="AC4375" t="str">
        <f t="shared" si="275"/>
        <v>GA09U-0575</v>
      </c>
      <c r="AD4375" t="str">
        <f>_xlfn.IFNA(VLOOKUP(PrivateSchedule[[#This Row],[ow]],RTARoutes[[StageCodes]:[RouteID]],6,FALSE), VLOOKUP(PrivateSchedule[[#This Row],[re]],RTARoutes[[StageCodes]:[RouteID]],6,FALSE))</f>
        <v>PVT289</v>
      </c>
      <c r="AE4375" t="str" cm="1">
        <f t="array" ref="AE4375">_xlfn.IFS( NOT(ISNA(VLOOKUP(PrivateSchedule[[#This Row],[ow]],RTARoutes[[StageCodes]:[RouteID]],6,FALSE))), "O",  NOT(ISNA(VLOOKUP(PrivateSchedule[[#This Row],[re]],RTARoutes[[StageCodes]:[RouteID]],6,FALSE))), "R")</f>
        <v>O</v>
      </c>
      <c r="AF4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MPR-*MRG</v>
      </c>
      <c r="AG4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MRG-*MPR</v>
      </c>
    </row>
    <row r="4376" spans="3:33">
      <c r="O4376" s="171" t="s">
        <v>1890</v>
      </c>
      <c r="T4376" s="173" t="s">
        <v>1238</v>
      </c>
      <c r="U4376" t="str">
        <f t="shared" si="272"/>
        <v>MARGAO-FATORPA</v>
      </c>
      <c r="V4376" s="163">
        <v>0.35416666666666669</v>
      </c>
      <c r="AA4376" s="165" t="str">
        <f t="shared" si="273"/>
        <v/>
      </c>
      <c r="AB4376" t="str">
        <f t="shared" si="274"/>
        <v>MRG</v>
      </c>
      <c r="AC4376" t="str">
        <f t="shared" si="275"/>
        <v>GA09U-0575</v>
      </c>
      <c r="AD4376" t="str">
        <f>_xlfn.IFNA(VLOOKUP(PrivateSchedule[[#This Row],[ow]],RTARoutes[[StageCodes]:[RouteID]],6,FALSE), VLOOKUP(PrivateSchedule[[#This Row],[re]],RTARoutes[[StageCodes]:[RouteID]],6,FALSE))</f>
        <v>PVT185</v>
      </c>
      <c r="AE4376" t="str" cm="1">
        <f t="array" ref="AE4376">_xlfn.IFS( NOT(ISNA(VLOOKUP(PrivateSchedule[[#This Row],[ow]],RTARoutes[[StageCodes]:[RouteID]],6,FALSE))), "O",  NOT(ISNA(VLOOKUP(PrivateSchedule[[#This Row],[re]],RTARoutes[[StageCodes]:[RouteID]],6,FALSE))), "R")</f>
        <v>R</v>
      </c>
      <c r="AF4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377" spans="3:33">
      <c r="O4377" s="171" t="s">
        <v>1238</v>
      </c>
      <c r="T4377" s="173" t="s">
        <v>1890</v>
      </c>
      <c r="U4377" t="str">
        <f t="shared" si="272"/>
        <v>FATORPA-MARGAO</v>
      </c>
      <c r="V4377" s="163">
        <v>0.3923611111111111</v>
      </c>
      <c r="AA4377" s="165" t="str">
        <f t="shared" si="273"/>
        <v/>
      </c>
      <c r="AB4377" t="str">
        <f t="shared" si="274"/>
        <v>MRG</v>
      </c>
      <c r="AC4377" t="str">
        <f t="shared" si="275"/>
        <v>GA09U-0575</v>
      </c>
      <c r="AD4377" t="str">
        <f>_xlfn.IFNA(VLOOKUP(PrivateSchedule[[#This Row],[ow]],RTARoutes[[StageCodes]:[RouteID]],6,FALSE), VLOOKUP(PrivateSchedule[[#This Row],[re]],RTARoutes[[StageCodes]:[RouteID]],6,FALSE))</f>
        <v>PVT185</v>
      </c>
      <c r="AE4377" t="str" cm="1">
        <f t="array" ref="AE4377">_xlfn.IFS( NOT(ISNA(VLOOKUP(PrivateSchedule[[#This Row],[ow]],RTARoutes[[StageCodes]:[RouteID]],6,FALSE))), "O",  NOT(ISNA(VLOOKUP(PrivateSchedule[[#This Row],[re]],RTARoutes[[StageCodes]:[RouteID]],6,FALSE))), "R")</f>
        <v>O</v>
      </c>
      <c r="AF4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378" spans="3:33">
      <c r="O4378" s="171" t="s">
        <v>1890</v>
      </c>
      <c r="T4378" s="173" t="s">
        <v>2013</v>
      </c>
      <c r="U4378" t="str">
        <f t="shared" si="272"/>
        <v>MARGAO-MORPIRLA</v>
      </c>
      <c r="V4378" s="163">
        <v>0.4861111111111111</v>
      </c>
      <c r="AA4378" s="165" t="str">
        <f t="shared" si="273"/>
        <v/>
      </c>
      <c r="AB4378" t="str">
        <f t="shared" si="274"/>
        <v>MRG</v>
      </c>
      <c r="AC4378" t="str">
        <f t="shared" si="275"/>
        <v>GA09U-0575</v>
      </c>
      <c r="AD4378" t="str">
        <f>_xlfn.IFNA(VLOOKUP(PrivateSchedule[[#This Row],[ow]],RTARoutes[[StageCodes]:[RouteID]],6,FALSE), VLOOKUP(PrivateSchedule[[#This Row],[re]],RTARoutes[[StageCodes]:[RouteID]],6,FALSE))</f>
        <v>PVT289</v>
      </c>
      <c r="AE4378" t="str" cm="1">
        <f t="array" ref="AE4378">_xlfn.IFS( NOT(ISNA(VLOOKUP(PrivateSchedule[[#This Row],[ow]],RTARoutes[[StageCodes]:[RouteID]],6,FALSE))), "O",  NOT(ISNA(VLOOKUP(PrivateSchedule[[#This Row],[re]],RTARoutes[[StageCodes]:[RouteID]],6,FALSE))), "R")</f>
        <v>R</v>
      </c>
      <c r="AF4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MRG-*MPR</v>
      </c>
      <c r="AG4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MPR-*MRG</v>
      </c>
    </row>
    <row r="4379" spans="3:33">
      <c r="O4379" s="171" t="s">
        <v>2013</v>
      </c>
      <c r="T4379" s="173" t="s">
        <v>1238</v>
      </c>
      <c r="U4379" t="str">
        <f t="shared" si="272"/>
        <v>MORPIRLA-FATORPA</v>
      </c>
      <c r="V4379" s="163">
        <v>0.54166666666666663</v>
      </c>
      <c r="AA4379" s="165" t="str">
        <f t="shared" si="273"/>
        <v/>
      </c>
      <c r="AB4379" t="str">
        <f t="shared" si="274"/>
        <v>MRG</v>
      </c>
      <c r="AC4379" t="str">
        <f t="shared" si="275"/>
        <v>GA09U-0575</v>
      </c>
      <c r="AD4379" t="str">
        <f>_xlfn.IFNA(VLOOKUP(PrivateSchedule[[#This Row],[ow]],RTARoutes[[StageCodes]:[RouteID]],6,FALSE), VLOOKUP(PrivateSchedule[[#This Row],[re]],RTARoutes[[StageCodes]:[RouteID]],6,FALSE))</f>
        <v>PVT184</v>
      </c>
      <c r="AE4379" t="str" cm="1">
        <f t="array" ref="AE4379">_xlfn.IFS( NOT(ISNA(VLOOKUP(PrivateSchedule[[#This Row],[ow]],RTARoutes[[StageCodes]:[RouteID]],6,FALSE))), "O",  NOT(ISNA(VLOOKUP(PrivateSchedule[[#This Row],[re]],RTARoutes[[StageCodes]:[RouteID]],6,FALSE))), "R")</f>
        <v>R</v>
      </c>
      <c r="AF4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MPR-*FTR</v>
      </c>
      <c r="AG4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FTR-*MPR</v>
      </c>
    </row>
    <row r="4380" spans="3:33">
      <c r="O4380" s="171" t="s">
        <v>1238</v>
      </c>
      <c r="T4380" s="173" t="s">
        <v>1890</v>
      </c>
      <c r="U4380" t="str">
        <f t="shared" si="272"/>
        <v>FATORPA-MARGAO</v>
      </c>
      <c r="V4380" s="163">
        <v>0.55902777777777779</v>
      </c>
      <c r="AA4380" s="165" t="str">
        <f t="shared" si="273"/>
        <v/>
      </c>
      <c r="AB4380" t="str">
        <f t="shared" si="274"/>
        <v>MRG</v>
      </c>
      <c r="AC4380" t="str">
        <f t="shared" si="275"/>
        <v>GA09U-0575</v>
      </c>
      <c r="AD4380" t="str">
        <f>_xlfn.IFNA(VLOOKUP(PrivateSchedule[[#This Row],[ow]],RTARoutes[[StageCodes]:[RouteID]],6,FALSE), VLOOKUP(PrivateSchedule[[#This Row],[re]],RTARoutes[[StageCodes]:[RouteID]],6,FALSE))</f>
        <v>PVT185</v>
      </c>
      <c r="AE4380" t="str" cm="1">
        <f t="array" ref="AE4380">_xlfn.IFS( NOT(ISNA(VLOOKUP(PrivateSchedule[[#This Row],[ow]],RTARoutes[[StageCodes]:[RouteID]],6,FALSE))), "O",  NOT(ISNA(VLOOKUP(PrivateSchedule[[#This Row],[re]],RTARoutes[[StageCodes]:[RouteID]],6,FALSE))), "R")</f>
        <v>O</v>
      </c>
      <c r="AF4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381" spans="3:33">
      <c r="O4381" s="171" t="s">
        <v>1890</v>
      </c>
      <c r="T4381" s="173" t="s">
        <v>1238</v>
      </c>
      <c r="U4381" t="str">
        <f t="shared" si="272"/>
        <v>MARGAO-FATORPA</v>
      </c>
      <c r="V4381" s="163">
        <v>0.62152777777777779</v>
      </c>
      <c r="AA4381" s="165" t="str">
        <f t="shared" si="273"/>
        <v/>
      </c>
      <c r="AB4381" t="str">
        <f t="shared" si="274"/>
        <v>MRG</v>
      </c>
      <c r="AC4381" t="str">
        <f t="shared" si="275"/>
        <v>GA09U-0575</v>
      </c>
      <c r="AD4381" t="str">
        <f>_xlfn.IFNA(VLOOKUP(PrivateSchedule[[#This Row],[ow]],RTARoutes[[StageCodes]:[RouteID]],6,FALSE), VLOOKUP(PrivateSchedule[[#This Row],[re]],RTARoutes[[StageCodes]:[RouteID]],6,FALSE))</f>
        <v>PVT185</v>
      </c>
      <c r="AE4381" t="str" cm="1">
        <f t="array" ref="AE4381">_xlfn.IFS( NOT(ISNA(VLOOKUP(PrivateSchedule[[#This Row],[ow]],RTARoutes[[StageCodes]:[RouteID]],6,FALSE))), "O",  NOT(ISNA(VLOOKUP(PrivateSchedule[[#This Row],[re]],RTARoutes[[StageCodes]:[RouteID]],6,FALSE))), "R")</f>
        <v>R</v>
      </c>
      <c r="AF4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382" spans="3:33">
      <c r="O4382" s="171" t="s">
        <v>1238</v>
      </c>
      <c r="T4382" s="173" t="s">
        <v>1890</v>
      </c>
      <c r="U4382" t="str">
        <f t="shared" si="272"/>
        <v>FATORPA-MARGAO</v>
      </c>
      <c r="V4382" s="163">
        <v>0.67361111111111116</v>
      </c>
      <c r="AA4382" s="165" t="str">
        <f t="shared" si="273"/>
        <v/>
      </c>
      <c r="AB4382" t="str">
        <f t="shared" si="274"/>
        <v>MRG</v>
      </c>
      <c r="AC4382" t="str">
        <f t="shared" si="275"/>
        <v>GA09U-0575</v>
      </c>
      <c r="AD4382" t="str">
        <f>_xlfn.IFNA(VLOOKUP(PrivateSchedule[[#This Row],[ow]],RTARoutes[[StageCodes]:[RouteID]],6,FALSE), VLOOKUP(PrivateSchedule[[#This Row],[re]],RTARoutes[[StageCodes]:[RouteID]],6,FALSE))</f>
        <v>PVT185</v>
      </c>
      <c r="AE4382" t="str" cm="1">
        <f t="array" ref="AE4382">_xlfn.IFS( NOT(ISNA(VLOOKUP(PrivateSchedule[[#This Row],[ow]],RTARoutes[[StageCodes]:[RouteID]],6,FALSE))), "O",  NOT(ISNA(VLOOKUP(PrivateSchedule[[#This Row],[re]],RTARoutes[[StageCodes]:[RouteID]],6,FALSE))), "R")</f>
        <v>O</v>
      </c>
      <c r="AF4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383" spans="3:33">
      <c r="O4383" s="171" t="s">
        <v>1890</v>
      </c>
      <c r="T4383" s="173" t="s">
        <v>1238</v>
      </c>
      <c r="U4383" t="str">
        <f t="shared" si="272"/>
        <v>MARGAO-FATORPA</v>
      </c>
      <c r="V4383" s="163">
        <v>0.71875</v>
      </c>
      <c r="AA4383" s="165" t="str">
        <f t="shared" si="273"/>
        <v/>
      </c>
      <c r="AB4383" t="str">
        <f t="shared" si="274"/>
        <v>MRG</v>
      </c>
      <c r="AC4383" t="str">
        <f t="shared" si="275"/>
        <v>GA09U-0575</v>
      </c>
      <c r="AD4383" t="str">
        <f>_xlfn.IFNA(VLOOKUP(PrivateSchedule[[#This Row],[ow]],RTARoutes[[StageCodes]:[RouteID]],6,FALSE), VLOOKUP(PrivateSchedule[[#This Row],[re]],RTARoutes[[StageCodes]:[RouteID]],6,FALSE))</f>
        <v>PVT185</v>
      </c>
      <c r="AE4383" t="str" cm="1">
        <f t="array" ref="AE4383">_xlfn.IFS( NOT(ISNA(VLOOKUP(PrivateSchedule[[#This Row],[ow]],RTARoutes[[StageCodes]:[RouteID]],6,FALSE))), "O",  NOT(ISNA(VLOOKUP(PrivateSchedule[[#This Row],[re]],RTARoutes[[StageCodes]:[RouteID]],6,FALSE))), "R")</f>
        <v>R</v>
      </c>
      <c r="AF4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384" spans="3:33">
      <c r="O4384" s="171" t="s">
        <v>1238</v>
      </c>
      <c r="T4384" s="173" t="s">
        <v>1890</v>
      </c>
      <c r="U4384" t="str">
        <f t="shared" si="272"/>
        <v>FATORPA-MARGAO</v>
      </c>
      <c r="V4384" s="163">
        <v>0.76041666666666663</v>
      </c>
      <c r="AA4384" s="165" t="str">
        <f t="shared" si="273"/>
        <v/>
      </c>
      <c r="AB4384" t="str">
        <f t="shared" si="274"/>
        <v>MRG</v>
      </c>
      <c r="AC4384" t="str">
        <f t="shared" si="275"/>
        <v>GA09U-0575</v>
      </c>
      <c r="AD4384" t="str">
        <f>_xlfn.IFNA(VLOOKUP(PrivateSchedule[[#This Row],[ow]],RTARoutes[[StageCodes]:[RouteID]],6,FALSE), VLOOKUP(PrivateSchedule[[#This Row],[re]],RTARoutes[[StageCodes]:[RouteID]],6,FALSE))</f>
        <v>PVT185</v>
      </c>
      <c r="AE4384" t="str" cm="1">
        <f t="array" ref="AE4384">_xlfn.IFS( NOT(ISNA(VLOOKUP(PrivateSchedule[[#This Row],[ow]],RTARoutes[[StageCodes]:[RouteID]],6,FALSE))), "O",  NOT(ISNA(VLOOKUP(PrivateSchedule[[#This Row],[re]],RTARoutes[[StageCodes]:[RouteID]],6,FALSE))), "R")</f>
        <v>O</v>
      </c>
      <c r="AF4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FTR-*MRG</v>
      </c>
      <c r="AG4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MRG-*FTR</v>
      </c>
    </row>
    <row r="4385" spans="3:33">
      <c r="O4385" s="171" t="s">
        <v>1890</v>
      </c>
      <c r="T4385" s="173" t="s">
        <v>1238</v>
      </c>
      <c r="U4385" t="str">
        <f t="shared" si="272"/>
        <v>MARGAO-FATORPA</v>
      </c>
      <c r="V4385" s="163">
        <v>0.8125</v>
      </c>
      <c r="AA4385" s="165" t="str">
        <f t="shared" si="273"/>
        <v/>
      </c>
      <c r="AB4385" t="str">
        <f t="shared" si="274"/>
        <v>MRG</v>
      </c>
      <c r="AC4385" t="str">
        <f t="shared" si="275"/>
        <v>GA09U-0575</v>
      </c>
      <c r="AD4385" t="str">
        <f>_xlfn.IFNA(VLOOKUP(PrivateSchedule[[#This Row],[ow]],RTARoutes[[StageCodes]:[RouteID]],6,FALSE), VLOOKUP(PrivateSchedule[[#This Row],[re]],RTARoutes[[StageCodes]:[RouteID]],6,FALSE))</f>
        <v>PVT185</v>
      </c>
      <c r="AE4385" t="str" cm="1">
        <f t="array" ref="AE4385">_xlfn.IFS( NOT(ISNA(VLOOKUP(PrivateSchedule[[#This Row],[ow]],RTARoutes[[StageCodes]:[RouteID]],6,FALSE))), "O",  NOT(ISNA(VLOOKUP(PrivateSchedule[[#This Row],[re]],RTARoutes[[StageCodes]:[RouteID]],6,FALSE))), "R")</f>
        <v>R</v>
      </c>
      <c r="AF4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MRG-*FTR</v>
      </c>
      <c r="AG4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FTR-*MRG</v>
      </c>
    </row>
    <row r="4386" spans="3:33">
      <c r="C4386" s="172" t="s">
        <v>4829</v>
      </c>
      <c r="J4386" s="171" t="s">
        <v>4830</v>
      </c>
      <c r="O4386" s="171" t="s">
        <v>3569</v>
      </c>
      <c r="T4386" s="173" t="s">
        <v>1890</v>
      </c>
      <c r="U4386" t="str">
        <f t="shared" si="272"/>
        <v>Rachol-MARGAO</v>
      </c>
      <c r="V4386" s="163">
        <v>0.30555555555555558</v>
      </c>
      <c r="AA4386" s="165" t="str">
        <f t="shared" si="273"/>
        <v/>
      </c>
      <c r="AB4386" t="str">
        <f t="shared" si="274"/>
        <v>MRG</v>
      </c>
      <c r="AC4386" t="str">
        <f t="shared" si="275"/>
        <v>GA09U-0575</v>
      </c>
      <c r="AD4386" t="str">
        <f>_xlfn.IFNA(VLOOKUP(PrivateSchedule[[#This Row],[ow]],RTARoutes[[StageCodes]:[RouteID]],6,FALSE), VLOOKUP(PrivateSchedule[[#This Row],[re]],RTARoutes[[StageCodes]:[RouteID]],6,FALSE))</f>
        <v>PVT324</v>
      </c>
      <c r="AE4386" t="str" cm="1">
        <f t="array" ref="AE4386">_xlfn.IFS( NOT(ISNA(VLOOKUP(PrivateSchedule[[#This Row],[ow]],RTARoutes[[StageCodes]:[RouteID]],6,FALSE))), "O",  NOT(ISNA(VLOOKUP(PrivateSchedule[[#This Row],[re]],RTARoutes[[StageCodes]:[RouteID]],6,FALSE))), "R")</f>
        <v>R</v>
      </c>
      <c r="AF4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87" spans="3:33">
      <c r="O4387" s="171" t="s">
        <v>1890</v>
      </c>
      <c r="T4387" s="173" t="s">
        <v>3569</v>
      </c>
      <c r="U4387" t="str">
        <f t="shared" si="272"/>
        <v>MARGAO-Rachol</v>
      </c>
      <c r="V4387" s="163">
        <v>0.34027777777777779</v>
      </c>
      <c r="AA4387" s="165" t="str">
        <f t="shared" si="273"/>
        <v/>
      </c>
      <c r="AB4387" t="str">
        <f t="shared" si="274"/>
        <v>MRG</v>
      </c>
      <c r="AC4387" t="str">
        <f t="shared" si="275"/>
        <v>GA09U-0575</v>
      </c>
      <c r="AD4387" t="str">
        <f>_xlfn.IFNA(VLOOKUP(PrivateSchedule[[#This Row],[ow]],RTARoutes[[StageCodes]:[RouteID]],6,FALSE), VLOOKUP(PrivateSchedule[[#This Row],[re]],RTARoutes[[StageCodes]:[RouteID]],6,FALSE))</f>
        <v>PVT324</v>
      </c>
      <c r="AE4387" t="str" cm="1">
        <f t="array" ref="AE4387">_xlfn.IFS( NOT(ISNA(VLOOKUP(PrivateSchedule[[#This Row],[ow]],RTARoutes[[StageCodes]:[RouteID]],6,FALSE))), "O",  NOT(ISNA(VLOOKUP(PrivateSchedule[[#This Row],[re]],RTARoutes[[StageCodes]:[RouteID]],6,FALSE))), "R")</f>
        <v>O</v>
      </c>
      <c r="AF4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88" spans="3:33">
      <c r="O4388" s="171" t="s">
        <v>3569</v>
      </c>
      <c r="T4388" s="173" t="s">
        <v>1890</v>
      </c>
      <c r="U4388" t="str">
        <f t="shared" si="272"/>
        <v>Rachol-MARGAO</v>
      </c>
      <c r="V4388" s="163">
        <v>0.3576388888888889</v>
      </c>
      <c r="AA4388" s="165" t="str">
        <f t="shared" si="273"/>
        <v/>
      </c>
      <c r="AB4388" t="str">
        <f t="shared" si="274"/>
        <v>MRG</v>
      </c>
      <c r="AC4388" t="str">
        <f t="shared" si="275"/>
        <v>GA09U-0575</v>
      </c>
      <c r="AD4388" t="str">
        <f>_xlfn.IFNA(VLOOKUP(PrivateSchedule[[#This Row],[ow]],RTARoutes[[StageCodes]:[RouteID]],6,FALSE), VLOOKUP(PrivateSchedule[[#This Row],[re]],RTARoutes[[StageCodes]:[RouteID]],6,FALSE))</f>
        <v>PVT324</v>
      </c>
      <c r="AE4388" t="str" cm="1">
        <f t="array" ref="AE4388">_xlfn.IFS( NOT(ISNA(VLOOKUP(PrivateSchedule[[#This Row],[ow]],RTARoutes[[StageCodes]:[RouteID]],6,FALSE))), "O",  NOT(ISNA(VLOOKUP(PrivateSchedule[[#This Row],[re]],RTARoutes[[StageCodes]:[RouteID]],6,FALSE))), "R")</f>
        <v>R</v>
      </c>
      <c r="AF4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89" spans="3:33">
      <c r="O4389" s="171" t="s">
        <v>1890</v>
      </c>
      <c r="T4389" s="173" t="s">
        <v>3569</v>
      </c>
      <c r="U4389" t="str">
        <f t="shared" si="272"/>
        <v>MARGAO-Rachol</v>
      </c>
      <c r="V4389" s="163">
        <v>0.3923611111111111</v>
      </c>
      <c r="AA4389" s="165" t="str">
        <f t="shared" si="273"/>
        <v/>
      </c>
      <c r="AB4389" t="str">
        <f t="shared" si="274"/>
        <v>MRG</v>
      </c>
      <c r="AC4389" t="str">
        <f t="shared" si="275"/>
        <v>GA09U-0575</v>
      </c>
      <c r="AD4389" t="str">
        <f>_xlfn.IFNA(VLOOKUP(PrivateSchedule[[#This Row],[ow]],RTARoutes[[StageCodes]:[RouteID]],6,FALSE), VLOOKUP(PrivateSchedule[[#This Row],[re]],RTARoutes[[StageCodes]:[RouteID]],6,FALSE))</f>
        <v>PVT324</v>
      </c>
      <c r="AE4389" t="str" cm="1">
        <f t="array" ref="AE4389">_xlfn.IFS( NOT(ISNA(VLOOKUP(PrivateSchedule[[#This Row],[ow]],RTARoutes[[StageCodes]:[RouteID]],6,FALSE))), "O",  NOT(ISNA(VLOOKUP(PrivateSchedule[[#This Row],[re]],RTARoutes[[StageCodes]:[RouteID]],6,FALSE))), "R")</f>
        <v>O</v>
      </c>
      <c r="AF4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90" spans="3:33">
      <c r="O4390" s="171" t="s">
        <v>3569</v>
      </c>
      <c r="T4390" s="173" t="s">
        <v>1890</v>
      </c>
      <c r="U4390" t="str">
        <f t="shared" si="272"/>
        <v>Rachol-MARGAO</v>
      </c>
      <c r="V4390" s="163">
        <v>0.40972222222222221</v>
      </c>
      <c r="AA4390" s="165" t="str">
        <f t="shared" si="273"/>
        <v/>
      </c>
      <c r="AB4390" t="str">
        <f t="shared" si="274"/>
        <v>MRG</v>
      </c>
      <c r="AC4390" t="str">
        <f t="shared" si="275"/>
        <v>GA09U-0575</v>
      </c>
      <c r="AD4390" t="str">
        <f>_xlfn.IFNA(VLOOKUP(PrivateSchedule[[#This Row],[ow]],RTARoutes[[StageCodes]:[RouteID]],6,FALSE), VLOOKUP(PrivateSchedule[[#This Row],[re]],RTARoutes[[StageCodes]:[RouteID]],6,FALSE))</f>
        <v>PVT324</v>
      </c>
      <c r="AE4390" t="str" cm="1">
        <f t="array" ref="AE4390">_xlfn.IFS( NOT(ISNA(VLOOKUP(PrivateSchedule[[#This Row],[ow]],RTARoutes[[StageCodes]:[RouteID]],6,FALSE))), "O",  NOT(ISNA(VLOOKUP(PrivateSchedule[[#This Row],[re]],RTARoutes[[StageCodes]:[RouteID]],6,FALSE))), "R")</f>
        <v>R</v>
      </c>
      <c r="AF4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91" spans="3:33">
      <c r="O4391" s="171" t="s">
        <v>1890</v>
      </c>
      <c r="T4391" s="173" t="s">
        <v>3569</v>
      </c>
      <c r="U4391" t="str">
        <f t="shared" si="272"/>
        <v>MARGAO-Rachol</v>
      </c>
      <c r="V4391" s="163">
        <v>0.43402777777777779</v>
      </c>
      <c r="AA4391" s="165" t="str">
        <f t="shared" si="273"/>
        <v/>
      </c>
      <c r="AB4391" t="str">
        <f t="shared" si="274"/>
        <v>MRG</v>
      </c>
      <c r="AC4391" t="str">
        <f t="shared" si="275"/>
        <v>GA09U-0575</v>
      </c>
      <c r="AD4391" t="str">
        <f>_xlfn.IFNA(VLOOKUP(PrivateSchedule[[#This Row],[ow]],RTARoutes[[StageCodes]:[RouteID]],6,FALSE), VLOOKUP(PrivateSchedule[[#This Row],[re]],RTARoutes[[StageCodes]:[RouteID]],6,FALSE))</f>
        <v>PVT324</v>
      </c>
      <c r="AE4391" t="str" cm="1">
        <f t="array" ref="AE4391">_xlfn.IFS( NOT(ISNA(VLOOKUP(PrivateSchedule[[#This Row],[ow]],RTARoutes[[StageCodes]:[RouteID]],6,FALSE))), "O",  NOT(ISNA(VLOOKUP(PrivateSchedule[[#This Row],[re]],RTARoutes[[StageCodes]:[RouteID]],6,FALSE))), "R")</f>
        <v>O</v>
      </c>
      <c r="AF4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92" spans="3:33">
      <c r="O4392" s="171" t="s">
        <v>3569</v>
      </c>
      <c r="T4392" s="173" t="s">
        <v>1890</v>
      </c>
      <c r="U4392" t="str">
        <f t="shared" si="272"/>
        <v>Rachol-MARGAO</v>
      </c>
      <c r="V4392" s="163">
        <v>0.4513888888888889</v>
      </c>
      <c r="AA4392" s="165" t="str">
        <f t="shared" si="273"/>
        <v/>
      </c>
      <c r="AB4392" t="str">
        <f t="shared" si="274"/>
        <v>MRG</v>
      </c>
      <c r="AC4392" t="str">
        <f t="shared" si="275"/>
        <v>GA09U-0575</v>
      </c>
      <c r="AD4392" t="str">
        <f>_xlfn.IFNA(VLOOKUP(PrivateSchedule[[#This Row],[ow]],RTARoutes[[StageCodes]:[RouteID]],6,FALSE), VLOOKUP(PrivateSchedule[[#This Row],[re]],RTARoutes[[StageCodes]:[RouteID]],6,FALSE))</f>
        <v>PVT324</v>
      </c>
      <c r="AE4392" t="str" cm="1">
        <f t="array" ref="AE4392">_xlfn.IFS( NOT(ISNA(VLOOKUP(PrivateSchedule[[#This Row],[ow]],RTARoutes[[StageCodes]:[RouteID]],6,FALSE))), "O",  NOT(ISNA(VLOOKUP(PrivateSchedule[[#This Row],[re]],RTARoutes[[StageCodes]:[RouteID]],6,FALSE))), "R")</f>
        <v>R</v>
      </c>
      <c r="AF4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93" spans="3:33">
      <c r="O4393" s="171" t="s">
        <v>1890</v>
      </c>
      <c r="T4393" s="173" t="s">
        <v>3569</v>
      </c>
      <c r="U4393" t="str">
        <f t="shared" si="272"/>
        <v>MARGAO-Rachol</v>
      </c>
      <c r="V4393" s="163">
        <v>0.49652777777777779</v>
      </c>
      <c r="AA4393" s="165" t="str">
        <f t="shared" si="273"/>
        <v/>
      </c>
      <c r="AB4393" t="str">
        <f t="shared" si="274"/>
        <v>MRG</v>
      </c>
      <c r="AC4393" t="str">
        <f t="shared" si="275"/>
        <v>GA09U-0575</v>
      </c>
      <c r="AD4393" t="str">
        <f>_xlfn.IFNA(VLOOKUP(PrivateSchedule[[#This Row],[ow]],RTARoutes[[StageCodes]:[RouteID]],6,FALSE), VLOOKUP(PrivateSchedule[[#This Row],[re]],RTARoutes[[StageCodes]:[RouteID]],6,FALSE))</f>
        <v>PVT324</v>
      </c>
      <c r="AE4393" t="str" cm="1">
        <f t="array" ref="AE4393">_xlfn.IFS( NOT(ISNA(VLOOKUP(PrivateSchedule[[#This Row],[ow]],RTARoutes[[StageCodes]:[RouteID]],6,FALSE))), "O",  NOT(ISNA(VLOOKUP(PrivateSchedule[[#This Row],[re]],RTARoutes[[StageCodes]:[RouteID]],6,FALSE))), "R")</f>
        <v>O</v>
      </c>
      <c r="AF4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94" spans="3:33">
      <c r="O4394" s="171" t="s">
        <v>3569</v>
      </c>
      <c r="T4394" s="173" t="s">
        <v>1890</v>
      </c>
      <c r="U4394" t="str">
        <f t="shared" si="272"/>
        <v>Rachol-MARGAO</v>
      </c>
      <c r="V4394" s="163">
        <v>0.52430555555555558</v>
      </c>
      <c r="AA4394" s="165" t="str">
        <f t="shared" si="273"/>
        <v/>
      </c>
      <c r="AB4394" t="str">
        <f t="shared" si="274"/>
        <v>MRG</v>
      </c>
      <c r="AC4394" t="str">
        <f t="shared" si="275"/>
        <v>GA09U-0575</v>
      </c>
      <c r="AD4394" t="str">
        <f>_xlfn.IFNA(VLOOKUP(PrivateSchedule[[#This Row],[ow]],RTARoutes[[StageCodes]:[RouteID]],6,FALSE), VLOOKUP(PrivateSchedule[[#This Row],[re]],RTARoutes[[StageCodes]:[RouteID]],6,FALSE))</f>
        <v>PVT324</v>
      </c>
      <c r="AE4394" t="str" cm="1">
        <f t="array" ref="AE4394">_xlfn.IFS( NOT(ISNA(VLOOKUP(PrivateSchedule[[#This Row],[ow]],RTARoutes[[StageCodes]:[RouteID]],6,FALSE))), "O",  NOT(ISNA(VLOOKUP(PrivateSchedule[[#This Row],[re]],RTARoutes[[StageCodes]:[RouteID]],6,FALSE))), "R")</f>
        <v>R</v>
      </c>
      <c r="AF4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95" spans="3:33">
      <c r="O4395" s="171" t="s">
        <v>1890</v>
      </c>
      <c r="T4395" s="173" t="s">
        <v>3569</v>
      </c>
      <c r="U4395" t="str">
        <f t="shared" si="272"/>
        <v>MARGAO-Rachol</v>
      </c>
      <c r="V4395" s="163">
        <v>0.56944444444444442</v>
      </c>
      <c r="AA4395" s="165" t="str">
        <f t="shared" si="273"/>
        <v/>
      </c>
      <c r="AB4395" t="str">
        <f t="shared" si="274"/>
        <v>MRG</v>
      </c>
      <c r="AC4395" t="str">
        <f t="shared" si="275"/>
        <v>GA09U-0575</v>
      </c>
      <c r="AD4395" t="str">
        <f>_xlfn.IFNA(VLOOKUP(PrivateSchedule[[#This Row],[ow]],RTARoutes[[StageCodes]:[RouteID]],6,FALSE), VLOOKUP(PrivateSchedule[[#This Row],[re]],RTARoutes[[StageCodes]:[RouteID]],6,FALSE))</f>
        <v>PVT324</v>
      </c>
      <c r="AE4395" t="str" cm="1">
        <f t="array" ref="AE4395">_xlfn.IFS( NOT(ISNA(VLOOKUP(PrivateSchedule[[#This Row],[ow]],RTARoutes[[StageCodes]:[RouteID]],6,FALSE))), "O",  NOT(ISNA(VLOOKUP(PrivateSchedule[[#This Row],[re]],RTARoutes[[StageCodes]:[RouteID]],6,FALSE))), "R")</f>
        <v>O</v>
      </c>
      <c r="AF4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96" spans="3:33">
      <c r="O4396" s="171" t="s">
        <v>3569</v>
      </c>
      <c r="T4396" s="173" t="s">
        <v>1890</v>
      </c>
      <c r="U4396" t="str">
        <f t="shared" si="272"/>
        <v>Rachol-MARGAO</v>
      </c>
      <c r="V4396" s="163">
        <v>0.61111111111111116</v>
      </c>
      <c r="AA4396" s="165" t="str">
        <f t="shared" si="273"/>
        <v/>
      </c>
      <c r="AB4396" t="str">
        <f t="shared" si="274"/>
        <v>MRG</v>
      </c>
      <c r="AC4396" t="str">
        <f t="shared" si="275"/>
        <v>GA09U-0575</v>
      </c>
      <c r="AD4396" t="str">
        <f>_xlfn.IFNA(VLOOKUP(PrivateSchedule[[#This Row],[ow]],RTARoutes[[StageCodes]:[RouteID]],6,FALSE), VLOOKUP(PrivateSchedule[[#This Row],[re]],RTARoutes[[StageCodes]:[RouteID]],6,FALSE))</f>
        <v>PVT324</v>
      </c>
      <c r="AE4396" t="str" cm="1">
        <f t="array" ref="AE4396">_xlfn.IFS( NOT(ISNA(VLOOKUP(PrivateSchedule[[#This Row],[ow]],RTARoutes[[StageCodes]:[RouteID]],6,FALSE))), "O",  NOT(ISNA(VLOOKUP(PrivateSchedule[[#This Row],[re]],RTARoutes[[StageCodes]:[RouteID]],6,FALSE))), "R")</f>
        <v>R</v>
      </c>
      <c r="AF4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97" spans="3:33">
      <c r="O4397" s="171" t="s">
        <v>1890</v>
      </c>
      <c r="T4397" s="173" t="s">
        <v>3569</v>
      </c>
      <c r="U4397" t="str">
        <f t="shared" si="272"/>
        <v>MARGAO-Rachol</v>
      </c>
      <c r="V4397" s="163">
        <v>0.64583333333333337</v>
      </c>
      <c r="AA4397" s="165" t="str">
        <f t="shared" si="273"/>
        <v/>
      </c>
      <c r="AB4397" t="str">
        <f t="shared" si="274"/>
        <v>MRG</v>
      </c>
      <c r="AC4397" t="str">
        <f t="shared" si="275"/>
        <v>GA09U-0575</v>
      </c>
      <c r="AD4397" t="str">
        <f>_xlfn.IFNA(VLOOKUP(PrivateSchedule[[#This Row],[ow]],RTARoutes[[StageCodes]:[RouteID]],6,FALSE), VLOOKUP(PrivateSchedule[[#This Row],[re]],RTARoutes[[StageCodes]:[RouteID]],6,FALSE))</f>
        <v>PVT324</v>
      </c>
      <c r="AE4397" t="str" cm="1">
        <f t="array" ref="AE4397">_xlfn.IFS( NOT(ISNA(VLOOKUP(PrivateSchedule[[#This Row],[ow]],RTARoutes[[StageCodes]:[RouteID]],6,FALSE))), "O",  NOT(ISNA(VLOOKUP(PrivateSchedule[[#This Row],[re]],RTARoutes[[StageCodes]:[RouteID]],6,FALSE))), "R")</f>
        <v>O</v>
      </c>
      <c r="AF4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398" spans="3:33">
      <c r="O4398" s="171" t="s">
        <v>3569</v>
      </c>
      <c r="T4398" s="173" t="s">
        <v>1890</v>
      </c>
      <c r="U4398" t="str">
        <f t="shared" si="272"/>
        <v>Rachol-MARGAO</v>
      </c>
      <c r="V4398" s="163">
        <v>0.66666666666666663</v>
      </c>
      <c r="AA4398" s="165" t="str">
        <f t="shared" si="273"/>
        <v/>
      </c>
      <c r="AB4398" t="str">
        <f t="shared" si="274"/>
        <v>MRG</v>
      </c>
      <c r="AC4398" t="str">
        <f t="shared" si="275"/>
        <v>GA09U-0575</v>
      </c>
      <c r="AD4398" t="str">
        <f>_xlfn.IFNA(VLOOKUP(PrivateSchedule[[#This Row],[ow]],RTARoutes[[StageCodes]:[RouteID]],6,FALSE), VLOOKUP(PrivateSchedule[[#This Row],[re]],RTARoutes[[StageCodes]:[RouteID]],6,FALSE))</f>
        <v>PVT324</v>
      </c>
      <c r="AE4398" t="str" cm="1">
        <f t="array" ref="AE4398">_xlfn.IFS( NOT(ISNA(VLOOKUP(PrivateSchedule[[#This Row],[ow]],RTARoutes[[StageCodes]:[RouteID]],6,FALSE))), "O",  NOT(ISNA(VLOOKUP(PrivateSchedule[[#This Row],[re]],RTARoutes[[StageCodes]:[RouteID]],6,FALSE))), "R")</f>
        <v>R</v>
      </c>
      <c r="AF4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399" spans="3:33">
      <c r="O4399" s="171" t="s">
        <v>1890</v>
      </c>
      <c r="T4399" s="173" t="s">
        <v>3569</v>
      </c>
      <c r="U4399" t="str">
        <f t="shared" si="272"/>
        <v>MARGAO-Rachol</v>
      </c>
      <c r="V4399" s="163">
        <v>0.71180555555555558</v>
      </c>
      <c r="AA4399" s="165" t="str">
        <f t="shared" si="273"/>
        <v/>
      </c>
      <c r="AB4399" t="str">
        <f t="shared" si="274"/>
        <v>MRG</v>
      </c>
      <c r="AC4399" t="str">
        <f t="shared" si="275"/>
        <v>GA09U-0575</v>
      </c>
      <c r="AD4399" t="str">
        <f>_xlfn.IFNA(VLOOKUP(PrivateSchedule[[#This Row],[ow]],RTARoutes[[StageCodes]:[RouteID]],6,FALSE), VLOOKUP(PrivateSchedule[[#This Row],[re]],RTARoutes[[StageCodes]:[RouteID]],6,FALSE))</f>
        <v>PVT324</v>
      </c>
      <c r="AE4399" t="str" cm="1">
        <f t="array" ref="AE4399">_xlfn.IFS( NOT(ISNA(VLOOKUP(PrivateSchedule[[#This Row],[ow]],RTARoutes[[StageCodes]:[RouteID]],6,FALSE))), "O",  NOT(ISNA(VLOOKUP(PrivateSchedule[[#This Row],[re]],RTARoutes[[StageCodes]:[RouteID]],6,FALSE))), "R")</f>
        <v>O</v>
      </c>
      <c r="AF4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00" spans="3:33">
      <c r="O4400" s="171" t="s">
        <v>3569</v>
      </c>
      <c r="T4400" s="173" t="s">
        <v>1890</v>
      </c>
      <c r="U4400" t="str">
        <f t="shared" si="272"/>
        <v>Rachol-MARGAO</v>
      </c>
      <c r="V4400" s="163">
        <v>0.73263888888888884</v>
      </c>
      <c r="AA4400" s="165" t="str">
        <f t="shared" si="273"/>
        <v/>
      </c>
      <c r="AB4400" t="str">
        <f t="shared" si="274"/>
        <v>MRG</v>
      </c>
      <c r="AC4400" t="str">
        <f t="shared" si="275"/>
        <v>GA09U-0575</v>
      </c>
      <c r="AD4400" t="str">
        <f>_xlfn.IFNA(VLOOKUP(PrivateSchedule[[#This Row],[ow]],RTARoutes[[StageCodes]:[RouteID]],6,FALSE), VLOOKUP(PrivateSchedule[[#This Row],[re]],RTARoutes[[StageCodes]:[RouteID]],6,FALSE))</f>
        <v>PVT324</v>
      </c>
      <c r="AE4400" t="str" cm="1">
        <f t="array" ref="AE4400">_xlfn.IFS( NOT(ISNA(VLOOKUP(PrivateSchedule[[#This Row],[ow]],RTARoutes[[StageCodes]:[RouteID]],6,FALSE))), "O",  NOT(ISNA(VLOOKUP(PrivateSchedule[[#This Row],[re]],RTARoutes[[StageCodes]:[RouteID]],6,FALSE))), "R")</f>
        <v>R</v>
      </c>
      <c r="AF4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01" spans="3:33">
      <c r="O4401" s="171" t="s">
        <v>1890</v>
      </c>
      <c r="T4401" s="173" t="s">
        <v>3569</v>
      </c>
      <c r="U4401" t="str">
        <f t="shared" si="272"/>
        <v>MARGAO-Rachol</v>
      </c>
      <c r="V4401" s="163">
        <v>0.76736111111111116</v>
      </c>
      <c r="AA4401" s="165" t="str">
        <f t="shared" si="273"/>
        <v/>
      </c>
      <c r="AB4401" t="str">
        <f t="shared" si="274"/>
        <v>MRG</v>
      </c>
      <c r="AC4401" t="str">
        <f t="shared" si="275"/>
        <v>GA09U-0575</v>
      </c>
      <c r="AD4401" t="str">
        <f>_xlfn.IFNA(VLOOKUP(PrivateSchedule[[#This Row],[ow]],RTARoutes[[StageCodes]:[RouteID]],6,FALSE), VLOOKUP(PrivateSchedule[[#This Row],[re]],RTARoutes[[StageCodes]:[RouteID]],6,FALSE))</f>
        <v>PVT324</v>
      </c>
      <c r="AE4401" t="str" cm="1">
        <f t="array" ref="AE4401">_xlfn.IFS( NOT(ISNA(VLOOKUP(PrivateSchedule[[#This Row],[ow]],RTARoutes[[StageCodes]:[RouteID]],6,FALSE))), "O",  NOT(ISNA(VLOOKUP(PrivateSchedule[[#This Row],[re]],RTARoutes[[StageCodes]:[RouteID]],6,FALSE))), "R")</f>
        <v>O</v>
      </c>
      <c r="AF4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02" spans="3:33">
      <c r="O4402" s="171" t="s">
        <v>3569</v>
      </c>
      <c r="T4402" s="173" t="s">
        <v>1890</v>
      </c>
      <c r="U4402" t="str">
        <f t="shared" si="272"/>
        <v>Rachol-MARGAO</v>
      </c>
      <c r="V4402" s="163">
        <v>0.78472222222222221</v>
      </c>
      <c r="AA4402" s="165" t="str">
        <f t="shared" si="273"/>
        <v/>
      </c>
      <c r="AB4402" t="str">
        <f t="shared" si="274"/>
        <v>MRG</v>
      </c>
      <c r="AC4402" t="str">
        <f t="shared" si="275"/>
        <v>GA09U-0575</v>
      </c>
      <c r="AD4402" t="str">
        <f>_xlfn.IFNA(VLOOKUP(PrivateSchedule[[#This Row],[ow]],RTARoutes[[StageCodes]:[RouteID]],6,FALSE), VLOOKUP(PrivateSchedule[[#This Row],[re]],RTARoutes[[StageCodes]:[RouteID]],6,FALSE))</f>
        <v>PVT324</v>
      </c>
      <c r="AE4402" t="str" cm="1">
        <f t="array" ref="AE4402">_xlfn.IFS( NOT(ISNA(VLOOKUP(PrivateSchedule[[#This Row],[ow]],RTARoutes[[StageCodes]:[RouteID]],6,FALSE))), "O",  NOT(ISNA(VLOOKUP(PrivateSchedule[[#This Row],[re]],RTARoutes[[StageCodes]:[RouteID]],6,FALSE))), "R")</f>
        <v>R</v>
      </c>
      <c r="AF4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03" spans="3:33">
      <c r="O4403" s="171" t="s">
        <v>1890</v>
      </c>
      <c r="T4403" s="173" t="s">
        <v>3569</v>
      </c>
      <c r="U4403" t="str">
        <f t="shared" si="272"/>
        <v>MARGAO-Rachol</v>
      </c>
      <c r="V4403" s="163">
        <v>0.80902777777777779</v>
      </c>
      <c r="AA4403" s="165" t="str">
        <f t="shared" si="273"/>
        <v/>
      </c>
      <c r="AB4403" t="str">
        <f t="shared" si="274"/>
        <v>MRG</v>
      </c>
      <c r="AC4403" t="str">
        <f t="shared" si="275"/>
        <v>GA09U-0575</v>
      </c>
      <c r="AD4403" t="str">
        <f>_xlfn.IFNA(VLOOKUP(PrivateSchedule[[#This Row],[ow]],RTARoutes[[StageCodes]:[RouteID]],6,FALSE), VLOOKUP(PrivateSchedule[[#This Row],[re]],RTARoutes[[StageCodes]:[RouteID]],6,FALSE))</f>
        <v>PVT324</v>
      </c>
      <c r="AE4403" t="str" cm="1">
        <f t="array" ref="AE4403">_xlfn.IFS( NOT(ISNA(VLOOKUP(PrivateSchedule[[#This Row],[ow]],RTARoutes[[StageCodes]:[RouteID]],6,FALSE))), "O",  NOT(ISNA(VLOOKUP(PrivateSchedule[[#This Row],[re]],RTARoutes[[StageCodes]:[RouteID]],6,FALSE))), "R")</f>
        <v>O</v>
      </c>
      <c r="AF4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04" spans="3:33">
      <c r="C4404" s="172" t="s">
        <v>4831</v>
      </c>
      <c r="J4404" s="171" t="s">
        <v>4832</v>
      </c>
      <c r="O4404" s="171" t="s">
        <v>3571</v>
      </c>
      <c r="T4404" s="173" t="s">
        <v>1890</v>
      </c>
      <c r="U4404" t="str">
        <f t="shared" si="272"/>
        <v>Illa de RAL-MARGAO</v>
      </c>
      <c r="V4404" s="163">
        <v>0.22569444444444445</v>
      </c>
      <c r="AA4404" s="165" t="str">
        <f t="shared" si="273"/>
        <v/>
      </c>
      <c r="AB4404" t="str">
        <f t="shared" si="274"/>
        <v>MRG</v>
      </c>
      <c r="AC4404" t="str">
        <f t="shared" si="275"/>
        <v>GA09U-0575</v>
      </c>
      <c r="AD4404" t="str">
        <f>_xlfn.IFNA(VLOOKUP(PrivateSchedule[[#This Row],[ow]],RTARoutes[[StageCodes]:[RouteID]],6,FALSE), VLOOKUP(PrivateSchedule[[#This Row],[re]],RTARoutes[[StageCodes]:[RouteID]],6,FALSE))</f>
        <v>PVT205</v>
      </c>
      <c r="AE4404" t="str" cm="1">
        <f t="array" ref="AE4404">_xlfn.IFS( NOT(ISNA(VLOOKUP(PrivateSchedule[[#This Row],[ow]],RTARoutes[[StageCodes]:[RouteID]],6,FALSE))), "O",  NOT(ISNA(VLOOKUP(PrivateSchedule[[#This Row],[re]],RTARoutes[[StageCodes]:[RouteID]],6,FALSE))), "R")</f>
        <v>O</v>
      </c>
      <c r="AF4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IRL-*MRG</v>
      </c>
      <c r="AG4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MRG-*IRL</v>
      </c>
    </row>
    <row r="4405" spans="3:33">
      <c r="O4405" s="171" t="s">
        <v>1890</v>
      </c>
      <c r="P4405" s="172" t="s">
        <v>2437</v>
      </c>
      <c r="T4405" s="173" t="s">
        <v>3571</v>
      </c>
      <c r="U4405" t="str">
        <f t="shared" si="272"/>
        <v>MARGAO-RAI-Illa de RAL</v>
      </c>
      <c r="V4405" s="163">
        <v>0.25</v>
      </c>
      <c r="AA4405" s="165" t="str">
        <f t="shared" si="273"/>
        <v/>
      </c>
      <c r="AB4405" t="str">
        <f t="shared" si="274"/>
        <v>MRG</v>
      </c>
      <c r="AC4405" t="str">
        <f t="shared" si="275"/>
        <v>GA09U-0575</v>
      </c>
      <c r="AD4405" t="e">
        <f>_xlfn.IFNA(VLOOKUP(PrivateSchedule[[#This Row],[ow]],RTARoutes[[StageCodes]:[RouteID]],6,FALSE), VLOOKUP(PrivateSchedule[[#This Row],[re]],RTARoutes[[StageCodes]:[RouteID]],6,FALSE))</f>
        <v>#N/A</v>
      </c>
      <c r="AE4405" t="e" cm="1">
        <f t="array" ref="AE4405">_xlfn.IFS( NOT(ISNA(VLOOKUP(PrivateSchedule[[#This Row],[ow]],RTARoutes[[StageCodes]:[RouteID]],6,FALSE))), "O",  NOT(ISNA(VLOOKUP(PrivateSchedule[[#This Row],[re]],RTARoutes[[StageCodes]:[RouteID]],6,FALSE))), "R")</f>
        <v>#N/A</v>
      </c>
      <c r="AF4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MRG-*RAI-*IRL</v>
      </c>
      <c r="AG4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IRL-*RAI-*MRG</v>
      </c>
    </row>
    <row r="4406" spans="3:33">
      <c r="O4406" s="171" t="s">
        <v>3571</v>
      </c>
      <c r="T4406" s="173" t="s">
        <v>1890</v>
      </c>
      <c r="U4406" t="str">
        <f t="shared" si="272"/>
        <v>Illa de RAL-MARGAO</v>
      </c>
      <c r="V4406" s="163">
        <v>0.28819444444444442</v>
      </c>
      <c r="AA4406" s="165" t="str">
        <f t="shared" si="273"/>
        <v/>
      </c>
      <c r="AB4406" t="str">
        <f t="shared" si="274"/>
        <v>MRG</v>
      </c>
      <c r="AC4406" t="str">
        <f t="shared" si="275"/>
        <v>GA09U-0575</v>
      </c>
      <c r="AD4406" t="str">
        <f>_xlfn.IFNA(VLOOKUP(PrivateSchedule[[#This Row],[ow]],RTARoutes[[StageCodes]:[RouteID]],6,FALSE), VLOOKUP(PrivateSchedule[[#This Row],[re]],RTARoutes[[StageCodes]:[RouteID]],6,FALSE))</f>
        <v>PVT205</v>
      </c>
      <c r="AE4406" t="str" cm="1">
        <f t="array" ref="AE4406">_xlfn.IFS( NOT(ISNA(VLOOKUP(PrivateSchedule[[#This Row],[ow]],RTARoutes[[StageCodes]:[RouteID]],6,FALSE))), "O",  NOT(ISNA(VLOOKUP(PrivateSchedule[[#This Row],[re]],RTARoutes[[StageCodes]:[RouteID]],6,FALSE))), "R")</f>
        <v>O</v>
      </c>
      <c r="AF4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IRL-*MRG</v>
      </c>
      <c r="AG4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MRG-*IRL</v>
      </c>
    </row>
    <row r="4407" spans="3:33">
      <c r="O4407" s="171" t="s">
        <v>1890</v>
      </c>
      <c r="P4407" s="172" t="s">
        <v>2437</v>
      </c>
      <c r="T4407" s="173" t="s">
        <v>3569</v>
      </c>
      <c r="U4407" t="str">
        <f t="shared" si="272"/>
        <v>MARGAO-RAI-Rachol</v>
      </c>
      <c r="V4407" s="163">
        <v>0.31944444444444442</v>
      </c>
      <c r="AA4407" s="165" t="str">
        <f t="shared" si="273"/>
        <v/>
      </c>
      <c r="AB4407" t="str">
        <f t="shared" si="274"/>
        <v>MRG</v>
      </c>
      <c r="AC4407" t="str">
        <f t="shared" si="275"/>
        <v>GA09U-0575</v>
      </c>
      <c r="AD4407" t="str">
        <f>_xlfn.IFNA(VLOOKUP(PrivateSchedule[[#This Row],[ow]],RTARoutes[[StageCodes]:[RouteID]],6,FALSE), VLOOKUP(PrivateSchedule[[#This Row],[re]],RTARoutes[[StageCodes]:[RouteID]],6,FALSE))</f>
        <v>PVT324</v>
      </c>
      <c r="AE4407" t="str" cm="1">
        <f t="array" ref="AE4407">_xlfn.IFS( NOT(ISNA(VLOOKUP(PrivateSchedule[[#This Row],[ow]],RTARoutes[[StageCodes]:[RouteID]],6,FALSE))), "O",  NOT(ISNA(VLOOKUP(PrivateSchedule[[#This Row],[re]],RTARoutes[[StageCodes]:[RouteID]],6,FALSE))), "R")</f>
        <v>O</v>
      </c>
      <c r="AF4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MRG-*RAI-*RAL</v>
      </c>
      <c r="AG4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RAL-*RAI-*MRG</v>
      </c>
    </row>
    <row r="4408" spans="3:33">
      <c r="O4408" s="171" t="s">
        <v>3569</v>
      </c>
      <c r="T4408" s="173" t="s">
        <v>1890</v>
      </c>
      <c r="U4408" t="str">
        <f t="shared" si="272"/>
        <v>Rachol-MARGAO</v>
      </c>
      <c r="V4408" s="163">
        <v>0.34375</v>
      </c>
      <c r="AA4408" s="165" t="str">
        <f t="shared" si="273"/>
        <v/>
      </c>
      <c r="AB4408" t="str">
        <f t="shared" si="274"/>
        <v>MRG</v>
      </c>
      <c r="AC4408" t="str">
        <f t="shared" si="275"/>
        <v>GA09U-0575</v>
      </c>
      <c r="AD4408" t="str">
        <f>_xlfn.IFNA(VLOOKUP(PrivateSchedule[[#This Row],[ow]],RTARoutes[[StageCodes]:[RouteID]],6,FALSE), VLOOKUP(PrivateSchedule[[#This Row],[re]],RTARoutes[[StageCodes]:[RouteID]],6,FALSE))</f>
        <v>PVT324</v>
      </c>
      <c r="AE4408" t="str" cm="1">
        <f t="array" ref="AE4408">_xlfn.IFS( NOT(ISNA(VLOOKUP(PrivateSchedule[[#This Row],[ow]],RTARoutes[[StageCodes]:[RouteID]],6,FALSE))), "O",  NOT(ISNA(VLOOKUP(PrivateSchedule[[#This Row],[re]],RTARoutes[[StageCodes]:[RouteID]],6,FALSE))), "R")</f>
        <v>R</v>
      </c>
      <c r="AF4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09" spans="3:33">
      <c r="O4409" s="171" t="s">
        <v>1890</v>
      </c>
      <c r="P4409" s="172" t="s">
        <v>2783</v>
      </c>
      <c r="T4409" s="173" t="s">
        <v>3569</v>
      </c>
      <c r="U4409" t="str">
        <f t="shared" si="272"/>
        <v>MARGAO-SONSODO-Rachol</v>
      </c>
      <c r="V4409" s="163">
        <v>0.36805555555555558</v>
      </c>
      <c r="AA4409" s="165" t="str">
        <f t="shared" si="273"/>
        <v/>
      </c>
      <c r="AB4409" t="str">
        <f t="shared" si="274"/>
        <v>MRG</v>
      </c>
      <c r="AC4409" t="str">
        <f t="shared" si="275"/>
        <v>GA09U-0575</v>
      </c>
      <c r="AD4409" t="str">
        <f>_xlfn.IFNA(VLOOKUP(PrivateSchedule[[#This Row],[ow]],RTARoutes[[StageCodes]:[RouteID]],6,FALSE), VLOOKUP(PrivateSchedule[[#This Row],[re]],RTARoutes[[StageCodes]:[RouteID]],6,FALSE))</f>
        <v>PVT335</v>
      </c>
      <c r="AE4409" t="str" cm="1">
        <f t="array" ref="AE4409">_xlfn.IFS( NOT(ISNA(VLOOKUP(PrivateSchedule[[#This Row],[ow]],RTARoutes[[StageCodes]:[RouteID]],6,FALSE))), "O",  NOT(ISNA(VLOOKUP(PrivateSchedule[[#This Row],[re]],RTARoutes[[StageCodes]:[RouteID]],6,FALSE))), "R")</f>
        <v>O</v>
      </c>
      <c r="AF4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MRG-*SON-*RAL</v>
      </c>
      <c r="AG4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RAL-*SON-*MRG</v>
      </c>
    </row>
    <row r="4410" spans="3:33">
      <c r="O4410" s="171" t="s">
        <v>3569</v>
      </c>
      <c r="T4410" s="173" t="s">
        <v>1890</v>
      </c>
      <c r="U4410" t="str">
        <f t="shared" si="272"/>
        <v>Rachol-MARGAO</v>
      </c>
      <c r="V4410" s="163">
        <v>0.3888888888888889</v>
      </c>
      <c r="AA4410" s="165" t="str">
        <f t="shared" si="273"/>
        <v/>
      </c>
      <c r="AB4410" t="str">
        <f t="shared" si="274"/>
        <v>MRG</v>
      </c>
      <c r="AC4410" t="str">
        <f t="shared" si="275"/>
        <v>GA09U-0575</v>
      </c>
      <c r="AD4410" t="str">
        <f>_xlfn.IFNA(VLOOKUP(PrivateSchedule[[#This Row],[ow]],RTARoutes[[StageCodes]:[RouteID]],6,FALSE), VLOOKUP(PrivateSchedule[[#This Row],[re]],RTARoutes[[StageCodes]:[RouteID]],6,FALSE))</f>
        <v>PVT324</v>
      </c>
      <c r="AE4410" t="str" cm="1">
        <f t="array" ref="AE4410">_xlfn.IFS( NOT(ISNA(VLOOKUP(PrivateSchedule[[#This Row],[ow]],RTARoutes[[StageCodes]:[RouteID]],6,FALSE))), "O",  NOT(ISNA(VLOOKUP(PrivateSchedule[[#This Row],[re]],RTARoutes[[StageCodes]:[RouteID]],6,FALSE))), "R")</f>
        <v>R</v>
      </c>
      <c r="AF4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11" spans="3:33">
      <c r="O4411" s="171" t="s">
        <v>1890</v>
      </c>
      <c r="T4411" s="173" t="s">
        <v>3569</v>
      </c>
      <c r="U4411" t="str">
        <f t="shared" si="272"/>
        <v>MARGAO-Rachol</v>
      </c>
      <c r="V4411" s="163">
        <v>0.41666666666666669</v>
      </c>
      <c r="AA4411" s="165" t="str">
        <f t="shared" si="273"/>
        <v/>
      </c>
      <c r="AB4411" t="str">
        <f t="shared" si="274"/>
        <v>MRG</v>
      </c>
      <c r="AC4411" t="str">
        <f t="shared" si="275"/>
        <v>GA09U-0575</v>
      </c>
      <c r="AD4411" t="str">
        <f>_xlfn.IFNA(VLOOKUP(PrivateSchedule[[#This Row],[ow]],RTARoutes[[StageCodes]:[RouteID]],6,FALSE), VLOOKUP(PrivateSchedule[[#This Row],[re]],RTARoutes[[StageCodes]:[RouteID]],6,FALSE))</f>
        <v>PVT324</v>
      </c>
      <c r="AE4411" t="str" cm="1">
        <f t="array" ref="AE4411">_xlfn.IFS( NOT(ISNA(VLOOKUP(PrivateSchedule[[#This Row],[ow]],RTARoutes[[StageCodes]:[RouteID]],6,FALSE))), "O",  NOT(ISNA(VLOOKUP(PrivateSchedule[[#This Row],[re]],RTARoutes[[StageCodes]:[RouteID]],6,FALSE))), "R")</f>
        <v>O</v>
      </c>
      <c r="AF4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12" spans="3:33">
      <c r="O4412" s="171" t="s">
        <v>3569</v>
      </c>
      <c r="T4412" s="173" t="s">
        <v>1890</v>
      </c>
      <c r="U4412" t="str">
        <f t="shared" si="272"/>
        <v>Rachol-MARGAO</v>
      </c>
      <c r="V4412" s="163">
        <v>0.43402777777777779</v>
      </c>
      <c r="AA4412" s="165" t="str">
        <f t="shared" si="273"/>
        <v/>
      </c>
      <c r="AB4412" t="str">
        <f t="shared" si="274"/>
        <v>MRG</v>
      </c>
      <c r="AC4412" t="str">
        <f t="shared" si="275"/>
        <v>GA09U-0575</v>
      </c>
      <c r="AD4412" t="str">
        <f>_xlfn.IFNA(VLOOKUP(PrivateSchedule[[#This Row],[ow]],RTARoutes[[StageCodes]:[RouteID]],6,FALSE), VLOOKUP(PrivateSchedule[[#This Row],[re]],RTARoutes[[StageCodes]:[RouteID]],6,FALSE))</f>
        <v>PVT324</v>
      </c>
      <c r="AE4412" t="str" cm="1">
        <f t="array" ref="AE4412">_xlfn.IFS( NOT(ISNA(VLOOKUP(PrivateSchedule[[#This Row],[ow]],RTARoutes[[StageCodes]:[RouteID]],6,FALSE))), "O",  NOT(ISNA(VLOOKUP(PrivateSchedule[[#This Row],[re]],RTARoutes[[StageCodes]:[RouteID]],6,FALSE))), "R")</f>
        <v>R</v>
      </c>
      <c r="AF4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13" spans="3:33">
      <c r="O4413" s="171" t="s">
        <v>1890</v>
      </c>
      <c r="P4413" s="172" t="s">
        <v>2437</v>
      </c>
      <c r="T4413" s="173" t="s">
        <v>3569</v>
      </c>
      <c r="U4413" t="str">
        <f t="shared" si="272"/>
        <v>MARGAO-RAI-Rachol</v>
      </c>
      <c r="V4413" s="163">
        <v>0.47569444444444442</v>
      </c>
      <c r="AA4413" s="165" t="str">
        <f t="shared" si="273"/>
        <v/>
      </c>
      <c r="AB4413" t="str">
        <f t="shared" si="274"/>
        <v>MRG</v>
      </c>
      <c r="AC4413" t="str">
        <f t="shared" si="275"/>
        <v>GA09U-0575</v>
      </c>
      <c r="AD4413" t="str">
        <f>_xlfn.IFNA(VLOOKUP(PrivateSchedule[[#This Row],[ow]],RTARoutes[[StageCodes]:[RouteID]],6,FALSE), VLOOKUP(PrivateSchedule[[#This Row],[re]],RTARoutes[[StageCodes]:[RouteID]],6,FALSE))</f>
        <v>PVT324</v>
      </c>
      <c r="AE4413" t="str" cm="1">
        <f t="array" ref="AE4413">_xlfn.IFS( NOT(ISNA(VLOOKUP(PrivateSchedule[[#This Row],[ow]],RTARoutes[[StageCodes]:[RouteID]],6,FALSE))), "O",  NOT(ISNA(VLOOKUP(PrivateSchedule[[#This Row],[re]],RTARoutes[[StageCodes]:[RouteID]],6,FALSE))), "R")</f>
        <v>O</v>
      </c>
      <c r="AF4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MRG-*RAI-*RAL</v>
      </c>
      <c r="AG4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RAL-*RAI-*MRG</v>
      </c>
    </row>
    <row r="4414" spans="3:33">
      <c r="O4414" s="171" t="s">
        <v>3569</v>
      </c>
      <c r="T4414" s="173" t="s">
        <v>1890</v>
      </c>
      <c r="U4414" t="str">
        <f t="shared" si="272"/>
        <v>Rachol-MARGAO</v>
      </c>
      <c r="V4414" s="163">
        <v>0.49652777777777779</v>
      </c>
      <c r="AA4414" s="165" t="str">
        <f t="shared" si="273"/>
        <v/>
      </c>
      <c r="AB4414" t="str">
        <f t="shared" si="274"/>
        <v>MRG</v>
      </c>
      <c r="AC4414" t="str">
        <f t="shared" si="275"/>
        <v>GA09U-0575</v>
      </c>
      <c r="AD4414" t="str">
        <f>_xlfn.IFNA(VLOOKUP(PrivateSchedule[[#This Row],[ow]],RTARoutes[[StageCodes]:[RouteID]],6,FALSE), VLOOKUP(PrivateSchedule[[#This Row],[re]],RTARoutes[[StageCodes]:[RouteID]],6,FALSE))</f>
        <v>PVT324</v>
      </c>
      <c r="AE4414" t="str" cm="1">
        <f t="array" ref="AE4414">_xlfn.IFS( NOT(ISNA(VLOOKUP(PrivateSchedule[[#This Row],[ow]],RTARoutes[[StageCodes]:[RouteID]],6,FALSE))), "O",  NOT(ISNA(VLOOKUP(PrivateSchedule[[#This Row],[re]],RTARoutes[[StageCodes]:[RouteID]],6,FALSE))), "R")</f>
        <v>R</v>
      </c>
      <c r="AF4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15" spans="3:33">
      <c r="O4415" s="171" t="s">
        <v>1890</v>
      </c>
      <c r="T4415" s="173" t="s">
        <v>3569</v>
      </c>
      <c r="U4415" t="str">
        <f t="shared" si="272"/>
        <v>MARGAO-Rachol</v>
      </c>
      <c r="V4415" s="163">
        <v>0.52083333333333337</v>
      </c>
      <c r="AA4415" s="165" t="str">
        <f t="shared" si="273"/>
        <v/>
      </c>
      <c r="AB4415" t="str">
        <f t="shared" si="274"/>
        <v>MRG</v>
      </c>
      <c r="AC4415" t="str">
        <f t="shared" si="275"/>
        <v>GA09U-0575</v>
      </c>
      <c r="AD4415" t="str">
        <f>_xlfn.IFNA(VLOOKUP(PrivateSchedule[[#This Row],[ow]],RTARoutes[[StageCodes]:[RouteID]],6,FALSE), VLOOKUP(PrivateSchedule[[#This Row],[re]],RTARoutes[[StageCodes]:[RouteID]],6,FALSE))</f>
        <v>PVT324</v>
      </c>
      <c r="AE4415" t="str" cm="1">
        <f t="array" ref="AE4415">_xlfn.IFS( NOT(ISNA(VLOOKUP(PrivateSchedule[[#This Row],[ow]],RTARoutes[[StageCodes]:[RouteID]],6,FALSE))), "O",  NOT(ISNA(VLOOKUP(PrivateSchedule[[#This Row],[re]],RTARoutes[[StageCodes]:[RouteID]],6,FALSE))), "R")</f>
        <v>O</v>
      </c>
      <c r="AF4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16" spans="3:33">
      <c r="O4416" s="171" t="s">
        <v>3569</v>
      </c>
      <c r="T4416" s="173" t="s">
        <v>1890</v>
      </c>
      <c r="U4416" t="str">
        <f t="shared" si="272"/>
        <v>Rachol-MARGAO</v>
      </c>
      <c r="V4416" s="163">
        <v>0.53819444444444442</v>
      </c>
      <c r="AA4416" s="165" t="str">
        <f t="shared" si="273"/>
        <v/>
      </c>
      <c r="AB4416" t="str">
        <f t="shared" si="274"/>
        <v>MRG</v>
      </c>
      <c r="AC4416" t="str">
        <f t="shared" si="275"/>
        <v>GA09U-0575</v>
      </c>
      <c r="AD4416" t="str">
        <f>_xlfn.IFNA(VLOOKUP(PrivateSchedule[[#This Row],[ow]],RTARoutes[[StageCodes]:[RouteID]],6,FALSE), VLOOKUP(PrivateSchedule[[#This Row],[re]],RTARoutes[[StageCodes]:[RouteID]],6,FALSE))</f>
        <v>PVT324</v>
      </c>
      <c r="AE4416" t="str" cm="1">
        <f t="array" ref="AE4416">_xlfn.IFS( NOT(ISNA(VLOOKUP(PrivateSchedule[[#This Row],[ow]],RTARoutes[[StageCodes]:[RouteID]],6,FALSE))), "O",  NOT(ISNA(VLOOKUP(PrivateSchedule[[#This Row],[re]],RTARoutes[[StageCodes]:[RouteID]],6,FALSE))), "R")</f>
        <v>R</v>
      </c>
      <c r="AF4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17" spans="3:33">
      <c r="O4417" s="171" t="s">
        <v>1890</v>
      </c>
      <c r="T4417" s="173" t="s">
        <v>3569</v>
      </c>
      <c r="U4417" t="str">
        <f t="shared" si="272"/>
        <v>MARGAO-Rachol</v>
      </c>
      <c r="V4417" s="163">
        <v>0.5625</v>
      </c>
      <c r="AA4417" s="165" t="str">
        <f t="shared" si="273"/>
        <v/>
      </c>
      <c r="AB4417" t="str">
        <f t="shared" si="274"/>
        <v>MRG</v>
      </c>
      <c r="AC4417" t="str">
        <f t="shared" si="275"/>
        <v>GA09U-0575</v>
      </c>
      <c r="AD4417" t="str">
        <f>_xlfn.IFNA(VLOOKUP(PrivateSchedule[[#This Row],[ow]],RTARoutes[[StageCodes]:[RouteID]],6,FALSE), VLOOKUP(PrivateSchedule[[#This Row],[re]],RTARoutes[[StageCodes]:[RouteID]],6,FALSE))</f>
        <v>PVT324</v>
      </c>
      <c r="AE4417" t="str" cm="1">
        <f t="array" ref="AE4417">_xlfn.IFS( NOT(ISNA(VLOOKUP(PrivateSchedule[[#This Row],[ow]],RTARoutes[[StageCodes]:[RouteID]],6,FALSE))), "O",  NOT(ISNA(VLOOKUP(PrivateSchedule[[#This Row],[re]],RTARoutes[[StageCodes]:[RouteID]],6,FALSE))), "R")</f>
        <v>O</v>
      </c>
      <c r="AF4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MRG-*RAL</v>
      </c>
      <c r="AG4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RAL-*MRG</v>
      </c>
    </row>
    <row r="4418" spans="3:33">
      <c r="O4418" s="171" t="s">
        <v>3569</v>
      </c>
      <c r="T4418" s="173" t="s">
        <v>1890</v>
      </c>
      <c r="U4418" t="str">
        <f t="shared" si="272"/>
        <v>Rachol-MARGAO</v>
      </c>
      <c r="V4418" s="163">
        <v>0.64583333333333337</v>
      </c>
      <c r="AA4418" s="165" t="str">
        <f t="shared" si="273"/>
        <v/>
      </c>
      <c r="AB4418" t="str">
        <f t="shared" si="274"/>
        <v>MRG</v>
      </c>
      <c r="AC4418" t="str">
        <f t="shared" si="275"/>
        <v>GA09U-0575</v>
      </c>
      <c r="AD4418" t="str">
        <f>_xlfn.IFNA(VLOOKUP(PrivateSchedule[[#This Row],[ow]],RTARoutes[[StageCodes]:[RouteID]],6,FALSE), VLOOKUP(PrivateSchedule[[#This Row],[re]],RTARoutes[[StageCodes]:[RouteID]],6,FALSE))</f>
        <v>PVT324</v>
      </c>
      <c r="AE4418" t="str" cm="1">
        <f t="array" ref="AE4418">_xlfn.IFS( NOT(ISNA(VLOOKUP(PrivateSchedule[[#This Row],[ow]],RTARoutes[[StageCodes]:[RouteID]],6,FALSE))), "O",  NOT(ISNA(VLOOKUP(PrivateSchedule[[#This Row],[re]],RTARoutes[[StageCodes]:[RouteID]],6,FALSE))), "R")</f>
        <v>R</v>
      </c>
      <c r="AF4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19" spans="3:33">
      <c r="O4419" s="171" t="s">
        <v>1890</v>
      </c>
      <c r="P4419" s="172" t="s">
        <v>2437</v>
      </c>
      <c r="T4419" s="173" t="s">
        <v>3569</v>
      </c>
      <c r="U4419" t="str">
        <f t="shared" ref="U4419:U4482" si="276">_xlfn.IFNA(VLOOKUP($O4419,Code2Loc,2,FALSE)
&amp; IF( OR( ISNA($P4419), LEN($P4419)=0), "",  "-" &amp; VLOOKUP($P4419,Code2Loc,2,FALSE))
&amp; IF( OR( ISNA($Q4419), LEN($Q4419)=0), "",  "-" &amp; VLOOKUP($Q4419,Code2Loc,2,FALSE))
&amp; IF( OR( ISNA($R4419), LEN($R4419)=0), "",  "-" &amp; VLOOKUP($R4419,Code2Loc,2,FALSE))
&amp; IF( OR( ISNA($S4419), LEN($S4419)=0), "",  "-" &amp; VLOOKUP($S4419,Code2Loc,2,FALSE))
&amp; IF( OR( ISNA($T4419), LEN($T4419)=0), "",  "-" &amp; VLOOKUP($T4419,Code2Loc,2,FALSE)),"")</f>
        <v>MARGAO-RAI-Rachol</v>
      </c>
      <c r="V4419" s="163">
        <v>0.68055555555555558</v>
      </c>
      <c r="AA4419" s="165" t="str">
        <f t="shared" ref="AA4419:AA4482" si="277">IF(ISBLANK($V4419), "", _xlfn.IFNA($V4419 + _xlfn.IFNA( VLOOKUP($O4419 &amp; IF(ISBLANK($P4419),"", "-" &amp; $P4419) &amp; IF(ISBLANK($Q4419),"", "-" &amp; $Q4419) &amp; IF(ISBLANK($R4419),"", "-" &amp; $R4419) &amp; IF(ISBLANK($S4419),"", "-" &amp; $S4419) &amp; IF(ISBLANK($T4419),"", "-" &amp; $T4419),TravelTime,8,FALSE), VLOOKUP($T4419 &amp; IF(ISBLANK($S4419),"", "-" &amp; $S4419) &amp; IF(ISBLANK($R4419),"", "-" &amp; $R4419) &amp; IF(ISBLANK($Q4419),"", "-" &amp; $Q4419) &amp; IF(ISBLANK($P4419),"", "-" &amp; $P4419) &amp; IF(ISBLANK($O4419),"", "-" &amp; $O4419),TravelTime,8,FALSE)) / 1440, ""))</f>
        <v/>
      </c>
      <c r="AB4419" t="str">
        <f t="shared" ref="AB4419:AB4482" si="278">IF(AND(LEN($A4419)&lt;&gt;0,LEN($A4419)&lt;&gt;0),$A4419,$AB4418)</f>
        <v>MRG</v>
      </c>
      <c r="AC4419" t="str">
        <f t="shared" ref="AC4419:AC4482" si="279">IF(AND(LEN($J4419)&lt;&gt;0,LEN($B4419)&lt;&gt;0),$J4419,$AC4418)</f>
        <v>GA09U-0575</v>
      </c>
      <c r="AD4419" t="str">
        <f>_xlfn.IFNA(VLOOKUP(PrivateSchedule[[#This Row],[ow]],RTARoutes[[StageCodes]:[RouteID]],6,FALSE), VLOOKUP(PrivateSchedule[[#This Row],[re]],RTARoutes[[StageCodes]:[RouteID]],6,FALSE))</f>
        <v>PVT324</v>
      </c>
      <c r="AE4419" t="str" cm="1">
        <f t="array" ref="AE4419">_xlfn.IFS( NOT(ISNA(VLOOKUP(PrivateSchedule[[#This Row],[ow]],RTARoutes[[StageCodes]:[RouteID]],6,FALSE))), "O",  NOT(ISNA(VLOOKUP(PrivateSchedule[[#This Row],[re]],RTARoutes[[StageCodes]:[RouteID]],6,FALSE))), "R")</f>
        <v>O</v>
      </c>
      <c r="AF4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MRG-*RAI-*RAL</v>
      </c>
      <c r="AG4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RAL-*RAI-*MRG</v>
      </c>
    </row>
    <row r="4420" spans="3:33">
      <c r="O4420" s="171" t="s">
        <v>3569</v>
      </c>
      <c r="T4420" s="173" t="s">
        <v>1890</v>
      </c>
      <c r="U4420" t="str">
        <f t="shared" si="276"/>
        <v>Rachol-MARGAO</v>
      </c>
      <c r="V4420" s="163">
        <v>0.70138888888888884</v>
      </c>
      <c r="AA4420" s="165" t="str">
        <f t="shared" si="277"/>
        <v/>
      </c>
      <c r="AB4420" t="str">
        <f t="shared" si="278"/>
        <v>MRG</v>
      </c>
      <c r="AC4420" t="str">
        <f t="shared" si="279"/>
        <v>GA09U-0575</v>
      </c>
      <c r="AD4420" t="str">
        <f>_xlfn.IFNA(VLOOKUP(PrivateSchedule[[#This Row],[ow]],RTARoutes[[StageCodes]:[RouteID]],6,FALSE), VLOOKUP(PrivateSchedule[[#This Row],[re]],RTARoutes[[StageCodes]:[RouteID]],6,FALSE))</f>
        <v>PVT324</v>
      </c>
      <c r="AE4420" t="str" cm="1">
        <f t="array" ref="AE4420">_xlfn.IFS( NOT(ISNA(VLOOKUP(PrivateSchedule[[#This Row],[ow]],RTARoutes[[StageCodes]:[RouteID]],6,FALSE))), "O",  NOT(ISNA(VLOOKUP(PrivateSchedule[[#This Row],[re]],RTARoutes[[StageCodes]:[RouteID]],6,FALSE))), "R")</f>
        <v>R</v>
      </c>
      <c r="AF4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21" spans="3:33">
      <c r="O4421" s="171" t="s">
        <v>1890</v>
      </c>
      <c r="P4421" s="172" t="s">
        <v>2437</v>
      </c>
      <c r="T4421" s="173" t="s">
        <v>3569</v>
      </c>
      <c r="U4421" t="str">
        <f t="shared" si="276"/>
        <v>MARGAO-RAI-Rachol</v>
      </c>
      <c r="V4421" s="163">
        <v>0.72569444444444442</v>
      </c>
      <c r="AA4421" s="165" t="str">
        <f t="shared" si="277"/>
        <v/>
      </c>
      <c r="AB4421" t="str">
        <f t="shared" si="278"/>
        <v>MRG</v>
      </c>
      <c r="AC4421" t="str">
        <f t="shared" si="279"/>
        <v>GA09U-0575</v>
      </c>
      <c r="AD4421" t="str">
        <f>_xlfn.IFNA(VLOOKUP(PrivateSchedule[[#This Row],[ow]],RTARoutes[[StageCodes]:[RouteID]],6,FALSE), VLOOKUP(PrivateSchedule[[#This Row],[re]],RTARoutes[[StageCodes]:[RouteID]],6,FALSE))</f>
        <v>PVT324</v>
      </c>
      <c r="AE4421" t="str" cm="1">
        <f t="array" ref="AE4421">_xlfn.IFS( NOT(ISNA(VLOOKUP(PrivateSchedule[[#This Row],[ow]],RTARoutes[[StageCodes]:[RouteID]],6,FALSE))), "O",  NOT(ISNA(VLOOKUP(PrivateSchedule[[#This Row],[re]],RTARoutes[[StageCodes]:[RouteID]],6,FALSE))), "R")</f>
        <v>O</v>
      </c>
      <c r="AF4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MRG-*RAI-*RAL</v>
      </c>
      <c r="AG4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RAL-*RAI-*MRG</v>
      </c>
    </row>
    <row r="4422" spans="3:33">
      <c r="O4422" s="171" t="s">
        <v>3569</v>
      </c>
      <c r="T4422" s="173" t="s">
        <v>1890</v>
      </c>
      <c r="U4422" t="str">
        <f t="shared" si="276"/>
        <v>Rachol-MARGAO</v>
      </c>
      <c r="V4422" s="163">
        <v>0.73958333333333337</v>
      </c>
      <c r="AA4422" s="165" t="str">
        <f t="shared" si="277"/>
        <v/>
      </c>
      <c r="AB4422" t="str">
        <f t="shared" si="278"/>
        <v>MRG</v>
      </c>
      <c r="AC4422" t="str">
        <f t="shared" si="279"/>
        <v>GA09U-0575</v>
      </c>
      <c r="AD4422" t="str">
        <f>_xlfn.IFNA(VLOOKUP(PrivateSchedule[[#This Row],[ow]],RTARoutes[[StageCodes]:[RouteID]],6,FALSE), VLOOKUP(PrivateSchedule[[#This Row],[re]],RTARoutes[[StageCodes]:[RouteID]],6,FALSE))</f>
        <v>PVT324</v>
      </c>
      <c r="AE4422" t="str" cm="1">
        <f t="array" ref="AE4422">_xlfn.IFS( NOT(ISNA(VLOOKUP(PrivateSchedule[[#This Row],[ow]],RTARoutes[[StageCodes]:[RouteID]],6,FALSE))), "O",  NOT(ISNA(VLOOKUP(PrivateSchedule[[#This Row],[re]],RTARoutes[[StageCodes]:[RouteID]],6,FALSE))), "R")</f>
        <v>R</v>
      </c>
      <c r="AF4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RAL-*MRG</v>
      </c>
      <c r="AG4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MRG-*RAL</v>
      </c>
    </row>
    <row r="4423" spans="3:33">
      <c r="O4423" s="171" t="s">
        <v>1890</v>
      </c>
      <c r="P4423" s="172" t="s">
        <v>2437</v>
      </c>
      <c r="T4423" s="173" t="s">
        <v>3571</v>
      </c>
      <c r="U4423" t="str">
        <f t="shared" si="276"/>
        <v>MARGAO-RAI-Illa de RAL</v>
      </c>
      <c r="V4423" s="163">
        <v>0.76041666666666663</v>
      </c>
      <c r="AA4423" s="165" t="str">
        <f t="shared" si="277"/>
        <v/>
      </c>
      <c r="AB4423" t="str">
        <f t="shared" si="278"/>
        <v>MRG</v>
      </c>
      <c r="AC4423" t="str">
        <f t="shared" si="279"/>
        <v>GA09U-0575</v>
      </c>
      <c r="AD4423" t="e">
        <f>_xlfn.IFNA(VLOOKUP(PrivateSchedule[[#This Row],[ow]],RTARoutes[[StageCodes]:[RouteID]],6,FALSE), VLOOKUP(PrivateSchedule[[#This Row],[re]],RTARoutes[[StageCodes]:[RouteID]],6,FALSE))</f>
        <v>#N/A</v>
      </c>
      <c r="AE4423" t="e" cm="1">
        <f t="array" ref="AE4423">_xlfn.IFS( NOT(ISNA(VLOOKUP(PrivateSchedule[[#This Row],[ow]],RTARoutes[[StageCodes]:[RouteID]],6,FALSE))), "O",  NOT(ISNA(VLOOKUP(PrivateSchedule[[#This Row],[re]],RTARoutes[[StageCodes]:[RouteID]],6,FALSE))), "R")</f>
        <v>#N/A</v>
      </c>
      <c r="AF4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MRG-*RAI-*IRL</v>
      </c>
      <c r="AG4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IRL-*RAI-*MRG</v>
      </c>
    </row>
    <row r="4424" spans="3:33">
      <c r="O4424" s="171" t="s">
        <v>3571</v>
      </c>
      <c r="T4424" s="173" t="s">
        <v>1890</v>
      </c>
      <c r="U4424" t="str">
        <f t="shared" si="276"/>
        <v>Illa de RAL-MARGAO</v>
      </c>
      <c r="V4424" s="163">
        <v>0.78125</v>
      </c>
      <c r="AA4424" s="165" t="str">
        <f t="shared" si="277"/>
        <v/>
      </c>
      <c r="AB4424" t="str">
        <f t="shared" si="278"/>
        <v>MRG</v>
      </c>
      <c r="AC4424" t="str">
        <f t="shared" si="279"/>
        <v>GA09U-0575</v>
      </c>
      <c r="AD4424" t="str">
        <f>_xlfn.IFNA(VLOOKUP(PrivateSchedule[[#This Row],[ow]],RTARoutes[[StageCodes]:[RouteID]],6,FALSE), VLOOKUP(PrivateSchedule[[#This Row],[re]],RTARoutes[[StageCodes]:[RouteID]],6,FALSE))</f>
        <v>PVT205</v>
      </c>
      <c r="AE4424" t="str" cm="1">
        <f t="array" ref="AE4424">_xlfn.IFS( NOT(ISNA(VLOOKUP(PrivateSchedule[[#This Row],[ow]],RTARoutes[[StageCodes]:[RouteID]],6,FALSE))), "O",  NOT(ISNA(VLOOKUP(PrivateSchedule[[#This Row],[re]],RTARoutes[[StageCodes]:[RouteID]],6,FALSE))), "R")</f>
        <v>O</v>
      </c>
      <c r="AF4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IRL-*MRG</v>
      </c>
      <c r="AG4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MRG-*IRL</v>
      </c>
    </row>
    <row r="4425" spans="3:33">
      <c r="O4425" s="171" t="s">
        <v>1890</v>
      </c>
      <c r="P4425" s="172" t="s">
        <v>2437</v>
      </c>
      <c r="T4425" s="173" t="s">
        <v>3571</v>
      </c>
      <c r="U4425" t="str">
        <f t="shared" si="276"/>
        <v>MARGAO-RAI-Illa de RAL</v>
      </c>
      <c r="V4425" s="163">
        <v>0.81597222222222221</v>
      </c>
      <c r="AA4425" s="165" t="str">
        <f t="shared" si="277"/>
        <v/>
      </c>
      <c r="AB4425" t="str">
        <f t="shared" si="278"/>
        <v>MRG</v>
      </c>
      <c r="AC4425" t="str">
        <f t="shared" si="279"/>
        <v>GA09U-0575</v>
      </c>
      <c r="AD4425" t="e">
        <f>_xlfn.IFNA(VLOOKUP(PrivateSchedule[[#This Row],[ow]],RTARoutes[[StageCodes]:[RouteID]],6,FALSE), VLOOKUP(PrivateSchedule[[#This Row],[re]],RTARoutes[[StageCodes]:[RouteID]],6,FALSE))</f>
        <v>#N/A</v>
      </c>
      <c r="AE4425" t="e" cm="1">
        <f t="array" ref="AE4425">_xlfn.IFS( NOT(ISNA(VLOOKUP(PrivateSchedule[[#This Row],[ow]],RTARoutes[[StageCodes]:[RouteID]],6,FALSE))), "O",  NOT(ISNA(VLOOKUP(PrivateSchedule[[#This Row],[re]],RTARoutes[[StageCodes]:[RouteID]],6,FALSE))), "R")</f>
        <v>#N/A</v>
      </c>
      <c r="AF4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MRG-*RAI-*IRL</v>
      </c>
      <c r="AG4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IRL-*RAI-*MRG</v>
      </c>
    </row>
    <row r="4426" spans="3:33">
      <c r="C4426" s="172" t="s">
        <v>4833</v>
      </c>
      <c r="F4426" s="177">
        <v>42577</v>
      </c>
      <c r="J4426" s="171" t="s">
        <v>4834</v>
      </c>
      <c r="L4426" s="172" t="s">
        <v>4743</v>
      </c>
      <c r="M4426" s="198">
        <v>32</v>
      </c>
      <c r="N4426" s="199">
        <v>12</v>
      </c>
      <c r="O4426" s="171" t="s">
        <v>2463</v>
      </c>
      <c r="T4426" s="173" t="s">
        <v>1890</v>
      </c>
      <c r="U4426" t="str">
        <f t="shared" si="276"/>
        <v>RASSAIM DOK-MARGAO</v>
      </c>
      <c r="V4426" s="163">
        <v>0.3125</v>
      </c>
      <c r="AA4426" s="165" t="str">
        <f t="shared" si="277"/>
        <v/>
      </c>
      <c r="AB4426" t="str">
        <f t="shared" si="278"/>
        <v>MRG</v>
      </c>
      <c r="AC4426" t="str">
        <f t="shared" si="279"/>
        <v>GA09U-0575</v>
      </c>
      <c r="AD4426" t="str">
        <f>_xlfn.IFNA(VLOOKUP(PrivateSchedule[[#This Row],[ow]],RTARoutes[[StageCodes]:[RouteID]],6,FALSE), VLOOKUP(PrivateSchedule[[#This Row],[re]],RTARoutes[[StageCodes]:[RouteID]],6,FALSE))</f>
        <v>PVT326</v>
      </c>
      <c r="AE4426" t="str" cm="1">
        <f t="array" ref="AE4426">_xlfn.IFS( NOT(ISNA(VLOOKUP(PrivateSchedule[[#This Row],[ow]],RTARoutes[[StageCodes]:[RouteID]],6,FALSE))), "O",  NOT(ISNA(VLOOKUP(PrivateSchedule[[#This Row],[re]],RTARoutes[[StageCodes]:[RouteID]],6,FALSE))), "R")</f>
        <v>R</v>
      </c>
      <c r="AF4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27" spans="3:33">
      <c r="O4427" s="171" t="s">
        <v>1890</v>
      </c>
      <c r="T4427" s="173" t="s">
        <v>2374</v>
      </c>
      <c r="U4427" t="str">
        <f t="shared" si="276"/>
        <v>MARGAO-PONDA</v>
      </c>
      <c r="V4427" s="163">
        <v>0.35416666666666669</v>
      </c>
      <c r="AA4427" s="165" t="str">
        <f t="shared" si="277"/>
        <v/>
      </c>
      <c r="AB4427" t="str">
        <f t="shared" si="278"/>
        <v>MRG</v>
      </c>
      <c r="AC4427" t="str">
        <f t="shared" si="279"/>
        <v>GA09U-0575</v>
      </c>
      <c r="AD4427" t="str">
        <f>_xlfn.IFNA(VLOOKUP(PrivateSchedule[[#This Row],[ow]],RTARoutes[[StageCodes]:[RouteID]],6,FALSE), VLOOKUP(PrivateSchedule[[#This Row],[re]],RTARoutes[[StageCodes]:[RouteID]],6,FALSE))</f>
        <v>PVT319</v>
      </c>
      <c r="AE4427" t="str" cm="1">
        <f t="array" ref="AE4427">_xlfn.IFS( NOT(ISNA(VLOOKUP(PrivateSchedule[[#This Row],[ow]],RTARoutes[[StageCodes]:[RouteID]],6,FALSE))), "O",  NOT(ISNA(VLOOKUP(PrivateSchedule[[#This Row],[re]],RTARoutes[[StageCodes]:[RouteID]],6,FALSE))), "R")</f>
        <v>O</v>
      </c>
      <c r="AF4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428" spans="3:33">
      <c r="O4428" s="171" t="s">
        <v>2374</v>
      </c>
      <c r="T4428" s="173" t="s">
        <v>2247</v>
      </c>
      <c r="U4428" t="str">
        <f t="shared" si="276"/>
        <v>PONDA-PANAJI</v>
      </c>
      <c r="V4428" s="163">
        <v>0.38541666666666669</v>
      </c>
      <c r="AA4428" s="165" t="str">
        <f t="shared" si="277"/>
        <v/>
      </c>
      <c r="AB4428" t="str">
        <f t="shared" si="278"/>
        <v>MRG</v>
      </c>
      <c r="AC4428" t="str">
        <f t="shared" si="279"/>
        <v>GA09U-0575</v>
      </c>
      <c r="AD4428" t="str">
        <f>_xlfn.IFNA(VLOOKUP(PrivateSchedule[[#This Row],[ow]],RTARoutes[[StageCodes]:[RouteID]],6,FALSE), VLOOKUP(PrivateSchedule[[#This Row],[re]],RTARoutes[[StageCodes]:[RouteID]],6,FALSE))</f>
        <v>PVT393</v>
      </c>
      <c r="AE4428" t="str" cm="1">
        <f t="array" ref="AE4428">_xlfn.IFS( NOT(ISNA(VLOOKUP(PrivateSchedule[[#This Row],[ow]],RTARoutes[[StageCodes]:[RouteID]],6,FALSE))), "O",  NOT(ISNA(VLOOKUP(PrivateSchedule[[#This Row],[re]],RTARoutes[[StageCodes]:[RouteID]],6,FALSE))), "R")</f>
        <v>O</v>
      </c>
      <c r="AF4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429" spans="3:33">
      <c r="O4429" s="171" t="s">
        <v>2247</v>
      </c>
      <c r="T4429" s="173" t="s">
        <v>2374</v>
      </c>
      <c r="U4429" t="str">
        <f t="shared" si="276"/>
        <v>PANAJI-PONDA</v>
      </c>
      <c r="V4429" s="163">
        <v>0.46527777777777779</v>
      </c>
      <c r="AA4429" s="165" t="str">
        <f t="shared" si="277"/>
        <v/>
      </c>
      <c r="AB4429" t="str">
        <f t="shared" si="278"/>
        <v>MRG</v>
      </c>
      <c r="AC4429" t="str">
        <f t="shared" si="279"/>
        <v>GA09U-0575</v>
      </c>
      <c r="AD4429" t="str">
        <f>_xlfn.IFNA(VLOOKUP(PrivateSchedule[[#This Row],[ow]],RTARoutes[[StageCodes]:[RouteID]],6,FALSE), VLOOKUP(PrivateSchedule[[#This Row],[re]],RTARoutes[[StageCodes]:[RouteID]],6,FALSE))</f>
        <v>PVT404</v>
      </c>
      <c r="AE4429" t="str" cm="1">
        <f t="array" ref="AE4429">_xlfn.IFS( NOT(ISNA(VLOOKUP(PrivateSchedule[[#This Row],[ow]],RTARoutes[[StageCodes]:[RouteID]],6,FALSE))), "O",  NOT(ISNA(VLOOKUP(PrivateSchedule[[#This Row],[re]],RTARoutes[[StageCodes]:[RouteID]],6,FALSE))), "R")</f>
        <v>O</v>
      </c>
      <c r="AF4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430" spans="3:33">
      <c r="O4430" s="171" t="s">
        <v>2374</v>
      </c>
      <c r="T4430" s="173" t="s">
        <v>1890</v>
      </c>
      <c r="U4430" t="str">
        <f t="shared" si="276"/>
        <v>PONDA-MARGAO</v>
      </c>
      <c r="V4430" s="163">
        <v>0.52083333333333337</v>
      </c>
      <c r="AA4430" s="165" t="str">
        <f t="shared" si="277"/>
        <v/>
      </c>
      <c r="AB4430" t="str">
        <f t="shared" si="278"/>
        <v>MRG</v>
      </c>
      <c r="AC4430" t="str">
        <f t="shared" si="279"/>
        <v>GA09U-0575</v>
      </c>
      <c r="AD4430" t="str">
        <f>_xlfn.IFNA(VLOOKUP(PrivateSchedule[[#This Row],[ow]],RTARoutes[[StageCodes]:[RouteID]],6,FALSE), VLOOKUP(PrivateSchedule[[#This Row],[re]],RTARoutes[[StageCodes]:[RouteID]],6,FALSE))</f>
        <v>PVT319</v>
      </c>
      <c r="AE4430" t="str" cm="1">
        <f t="array" ref="AE4430">_xlfn.IFS( NOT(ISNA(VLOOKUP(PrivateSchedule[[#This Row],[ow]],RTARoutes[[StageCodes]:[RouteID]],6,FALSE))), "O",  NOT(ISNA(VLOOKUP(PrivateSchedule[[#This Row],[re]],RTARoutes[[StageCodes]:[RouteID]],6,FALSE))), "R")</f>
        <v>R</v>
      </c>
      <c r="AF4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431" spans="3:33">
      <c r="O4431" s="171" t="s">
        <v>1890</v>
      </c>
      <c r="T4431" s="173" t="s">
        <v>2374</v>
      </c>
      <c r="U4431" t="str">
        <f t="shared" si="276"/>
        <v>MARGAO-PONDA</v>
      </c>
      <c r="V4431" s="163">
        <v>0.64583333333333337</v>
      </c>
      <c r="AA4431" s="165" t="str">
        <f t="shared" si="277"/>
        <v/>
      </c>
      <c r="AB4431" t="str">
        <f t="shared" si="278"/>
        <v>MRG</v>
      </c>
      <c r="AC4431" t="str">
        <f t="shared" si="279"/>
        <v>GA09U-0575</v>
      </c>
      <c r="AD4431" t="str">
        <f>_xlfn.IFNA(VLOOKUP(PrivateSchedule[[#This Row],[ow]],RTARoutes[[StageCodes]:[RouteID]],6,FALSE), VLOOKUP(PrivateSchedule[[#This Row],[re]],RTARoutes[[StageCodes]:[RouteID]],6,FALSE))</f>
        <v>PVT319</v>
      </c>
      <c r="AE4431" t="str" cm="1">
        <f t="array" ref="AE4431">_xlfn.IFS( NOT(ISNA(VLOOKUP(PrivateSchedule[[#This Row],[ow]],RTARoutes[[StageCodes]:[RouteID]],6,FALSE))), "O",  NOT(ISNA(VLOOKUP(PrivateSchedule[[#This Row],[re]],RTARoutes[[StageCodes]:[RouteID]],6,FALSE))), "R")</f>
        <v>O</v>
      </c>
      <c r="AF4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432" spans="3:33">
      <c r="O4432" s="171" t="s">
        <v>2374</v>
      </c>
      <c r="T4432" s="173" t="s">
        <v>2247</v>
      </c>
      <c r="U4432" t="str">
        <f t="shared" si="276"/>
        <v>PONDA-PANAJI</v>
      </c>
      <c r="V4432" s="163">
        <v>0.67708333333333337</v>
      </c>
      <c r="AA4432" s="165" t="str">
        <f t="shared" si="277"/>
        <v/>
      </c>
      <c r="AB4432" t="str">
        <f t="shared" si="278"/>
        <v>MRG</v>
      </c>
      <c r="AC4432" t="str">
        <f t="shared" si="279"/>
        <v>GA09U-0575</v>
      </c>
      <c r="AD4432" t="str">
        <f>_xlfn.IFNA(VLOOKUP(PrivateSchedule[[#This Row],[ow]],RTARoutes[[StageCodes]:[RouteID]],6,FALSE), VLOOKUP(PrivateSchedule[[#This Row],[re]],RTARoutes[[StageCodes]:[RouteID]],6,FALSE))</f>
        <v>PVT393</v>
      </c>
      <c r="AE4432" t="str" cm="1">
        <f t="array" ref="AE4432">_xlfn.IFS( NOT(ISNA(VLOOKUP(PrivateSchedule[[#This Row],[ow]],RTARoutes[[StageCodes]:[RouteID]],6,FALSE))), "O",  NOT(ISNA(VLOOKUP(PrivateSchedule[[#This Row],[re]],RTARoutes[[StageCodes]:[RouteID]],6,FALSE))), "R")</f>
        <v>O</v>
      </c>
      <c r="AF4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433" spans="3:33">
      <c r="O4433" s="171" t="s">
        <v>2247</v>
      </c>
      <c r="T4433" s="173" t="s">
        <v>2374</v>
      </c>
      <c r="U4433" t="str">
        <f t="shared" si="276"/>
        <v>PANAJI-PONDA</v>
      </c>
      <c r="V4433" s="163">
        <v>0.74305555555555558</v>
      </c>
      <c r="AA4433" s="165" t="str">
        <f t="shared" si="277"/>
        <v/>
      </c>
      <c r="AB4433" t="str">
        <f t="shared" si="278"/>
        <v>MRG</v>
      </c>
      <c r="AC4433" t="str">
        <f t="shared" si="279"/>
        <v>GA09U-0575</v>
      </c>
      <c r="AD4433" t="str">
        <f>_xlfn.IFNA(VLOOKUP(PrivateSchedule[[#This Row],[ow]],RTARoutes[[StageCodes]:[RouteID]],6,FALSE), VLOOKUP(PrivateSchedule[[#This Row],[re]],RTARoutes[[StageCodes]:[RouteID]],6,FALSE))</f>
        <v>PVT404</v>
      </c>
      <c r="AE4433" t="str" cm="1">
        <f t="array" ref="AE4433">_xlfn.IFS( NOT(ISNA(VLOOKUP(PrivateSchedule[[#This Row],[ow]],RTARoutes[[StageCodes]:[RouteID]],6,FALSE))), "O",  NOT(ISNA(VLOOKUP(PrivateSchedule[[#This Row],[re]],RTARoutes[[StageCodes]:[RouteID]],6,FALSE))), "R")</f>
        <v>O</v>
      </c>
      <c r="AF4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434" spans="3:33">
      <c r="O4434" s="171" t="s">
        <v>2374</v>
      </c>
      <c r="T4434" s="173" t="s">
        <v>2463</v>
      </c>
      <c r="U4434" t="str">
        <f t="shared" si="276"/>
        <v>PONDA-RASSAIM DOK</v>
      </c>
      <c r="V4434" s="163">
        <v>0.79166666666666663</v>
      </c>
      <c r="AA4434" s="165" t="str">
        <f t="shared" si="277"/>
        <v/>
      </c>
      <c r="AB4434" t="str">
        <f t="shared" si="278"/>
        <v>MRG</v>
      </c>
      <c r="AC4434" t="str">
        <f t="shared" si="279"/>
        <v>GA09U-0575</v>
      </c>
      <c r="AD4434" t="str">
        <f>_xlfn.IFNA(VLOOKUP(PrivateSchedule[[#This Row],[ow]],RTARoutes[[StageCodes]:[RouteID]],6,FALSE), VLOOKUP(PrivateSchedule[[#This Row],[re]],RTARoutes[[StageCodes]:[RouteID]],6,FALSE))</f>
        <v>PVT405</v>
      </c>
      <c r="AE4434" t="str" cm="1">
        <f t="array" ref="AE4434">_xlfn.IFS( NOT(ISNA(VLOOKUP(PrivateSchedule[[#This Row],[ow]],RTARoutes[[StageCodes]:[RouteID]],6,FALSE))), "O",  NOT(ISNA(VLOOKUP(PrivateSchedule[[#This Row],[re]],RTARoutes[[StageCodes]:[RouteID]],6,FALSE))), "R")</f>
        <v>O</v>
      </c>
      <c r="AF4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PND-*RDK</v>
      </c>
      <c r="AG4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RDK-*PND</v>
      </c>
    </row>
    <row r="4435" spans="3:33">
      <c r="C4435" s="172" t="s">
        <v>4835</v>
      </c>
      <c r="F4435" s="177">
        <v>41532</v>
      </c>
      <c r="J4435" s="171" t="s">
        <v>4836</v>
      </c>
      <c r="L4435" s="172" t="s">
        <v>4743</v>
      </c>
      <c r="M4435" s="198">
        <v>19</v>
      </c>
      <c r="N4435" s="199">
        <v>7</v>
      </c>
      <c r="O4435" s="171" t="s">
        <v>2437</v>
      </c>
      <c r="T4435" s="173" t="s">
        <v>2463</v>
      </c>
      <c r="U4435" t="str">
        <f t="shared" si="276"/>
        <v>RAI-RASSAIM DOK</v>
      </c>
      <c r="V4435" s="163">
        <v>0.2638888888888889</v>
      </c>
      <c r="AA4435" s="165" t="str">
        <f t="shared" si="277"/>
        <v/>
      </c>
      <c r="AB4435" t="str">
        <f t="shared" si="278"/>
        <v>MRG</v>
      </c>
      <c r="AC4435" t="str">
        <f t="shared" si="279"/>
        <v>GA09U-0575</v>
      </c>
      <c r="AD4435" t="str">
        <f>_xlfn.IFNA(VLOOKUP(PrivateSchedule[[#This Row],[ow]],RTARoutes[[StageCodes]:[RouteID]],6,FALSE), VLOOKUP(PrivateSchedule[[#This Row],[re]],RTARoutes[[StageCodes]:[RouteID]],6,FALSE))</f>
        <v>PVT459</v>
      </c>
      <c r="AE4435" t="str" cm="1">
        <f t="array" ref="AE4435">_xlfn.IFS( NOT(ISNA(VLOOKUP(PrivateSchedule[[#This Row],[ow]],RTARoutes[[StageCodes]:[RouteID]],6,FALSE))), "O",  NOT(ISNA(VLOOKUP(PrivateSchedule[[#This Row],[re]],RTARoutes[[StageCodes]:[RouteID]],6,FALSE))), "R")</f>
        <v>O</v>
      </c>
      <c r="AF4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RAI-*RDK</v>
      </c>
      <c r="AG4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RDK-*RAI</v>
      </c>
    </row>
    <row r="4436" spans="3:33">
      <c r="O4436" s="171" t="s">
        <v>2463</v>
      </c>
      <c r="T4436" s="173" t="s">
        <v>1890</v>
      </c>
      <c r="U4436" t="str">
        <f t="shared" si="276"/>
        <v>RASSAIM DOK-MARGAO</v>
      </c>
      <c r="V4436" s="163">
        <v>0.28125</v>
      </c>
      <c r="AA4436" s="165" t="str">
        <f t="shared" si="277"/>
        <v/>
      </c>
      <c r="AB4436" t="str">
        <f t="shared" si="278"/>
        <v>MRG</v>
      </c>
      <c r="AC4436" t="str">
        <f t="shared" si="279"/>
        <v>GA09U-0575</v>
      </c>
      <c r="AD4436" t="str">
        <f>_xlfn.IFNA(VLOOKUP(PrivateSchedule[[#This Row],[ow]],RTARoutes[[StageCodes]:[RouteID]],6,FALSE), VLOOKUP(PrivateSchedule[[#This Row],[re]],RTARoutes[[StageCodes]:[RouteID]],6,FALSE))</f>
        <v>PVT326</v>
      </c>
      <c r="AE4436" t="str" cm="1">
        <f t="array" ref="AE4436">_xlfn.IFS( NOT(ISNA(VLOOKUP(PrivateSchedule[[#This Row],[ow]],RTARoutes[[StageCodes]:[RouteID]],6,FALSE))), "O",  NOT(ISNA(VLOOKUP(PrivateSchedule[[#This Row],[re]],RTARoutes[[StageCodes]:[RouteID]],6,FALSE))), "R")</f>
        <v>R</v>
      </c>
      <c r="AF4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37" spans="3:33">
      <c r="O4437" s="171" t="s">
        <v>1890</v>
      </c>
      <c r="T4437" s="173" t="s">
        <v>2463</v>
      </c>
      <c r="U4437" t="str">
        <f t="shared" si="276"/>
        <v>MARGAO-RASSAIM DOK</v>
      </c>
      <c r="V4437" s="163">
        <v>0.30555555555555558</v>
      </c>
      <c r="AA4437" s="165" t="str">
        <f t="shared" si="277"/>
        <v/>
      </c>
      <c r="AB4437" t="str">
        <f t="shared" si="278"/>
        <v>MRG</v>
      </c>
      <c r="AC4437" t="str">
        <f t="shared" si="279"/>
        <v>GA09U-0575</v>
      </c>
      <c r="AD4437" t="str">
        <f>_xlfn.IFNA(VLOOKUP(PrivateSchedule[[#This Row],[ow]],RTARoutes[[StageCodes]:[RouteID]],6,FALSE), VLOOKUP(PrivateSchedule[[#This Row],[re]],RTARoutes[[StageCodes]:[RouteID]],6,FALSE))</f>
        <v>PVT326</v>
      </c>
      <c r="AE4437" t="str" cm="1">
        <f t="array" ref="AE4437">_xlfn.IFS( NOT(ISNA(VLOOKUP(PrivateSchedule[[#This Row],[ow]],RTARoutes[[StageCodes]:[RouteID]],6,FALSE))), "O",  NOT(ISNA(VLOOKUP(PrivateSchedule[[#This Row],[re]],RTARoutes[[StageCodes]:[RouteID]],6,FALSE))), "R")</f>
        <v>O</v>
      </c>
      <c r="AF4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MRG-*RDK</v>
      </c>
      <c r="AG4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RDK-*MRG</v>
      </c>
    </row>
    <row r="4438" spans="3:33">
      <c r="O4438" s="171" t="s">
        <v>2463</v>
      </c>
      <c r="T4438" s="173" t="s">
        <v>1890</v>
      </c>
      <c r="U4438" t="str">
        <f t="shared" si="276"/>
        <v>RASSAIM DOK-MARGAO</v>
      </c>
      <c r="V4438" s="163">
        <v>0.34027777777777779</v>
      </c>
      <c r="AA4438" s="165" t="str">
        <f t="shared" si="277"/>
        <v/>
      </c>
      <c r="AB4438" t="str">
        <f t="shared" si="278"/>
        <v>MRG</v>
      </c>
      <c r="AC4438" t="str">
        <f t="shared" si="279"/>
        <v>GA09U-0575</v>
      </c>
      <c r="AD4438" t="str">
        <f>_xlfn.IFNA(VLOOKUP(PrivateSchedule[[#This Row],[ow]],RTARoutes[[StageCodes]:[RouteID]],6,FALSE), VLOOKUP(PrivateSchedule[[#This Row],[re]],RTARoutes[[StageCodes]:[RouteID]],6,FALSE))</f>
        <v>PVT326</v>
      </c>
      <c r="AE4438" t="str" cm="1">
        <f t="array" ref="AE4438">_xlfn.IFS( NOT(ISNA(VLOOKUP(PrivateSchedule[[#This Row],[ow]],RTARoutes[[StageCodes]:[RouteID]],6,FALSE))), "O",  NOT(ISNA(VLOOKUP(PrivateSchedule[[#This Row],[re]],RTARoutes[[StageCodes]:[RouteID]],6,FALSE))), "R")</f>
        <v>R</v>
      </c>
      <c r="AF4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39" spans="3:33">
      <c r="O4439" s="171" t="s">
        <v>1890</v>
      </c>
      <c r="T4439" s="173" t="s">
        <v>1023</v>
      </c>
      <c r="U4439" t="str">
        <f t="shared" si="276"/>
        <v>MARGAO-Cortalim</v>
      </c>
      <c r="V4439" s="163">
        <v>0.37847222222222221</v>
      </c>
      <c r="AA4439" s="165" t="str">
        <f t="shared" si="277"/>
        <v/>
      </c>
      <c r="AB4439" t="str">
        <f t="shared" si="278"/>
        <v>MRG</v>
      </c>
      <c r="AC4439" t="str">
        <f t="shared" si="279"/>
        <v>GA09U-0575</v>
      </c>
      <c r="AD4439" t="str">
        <f>_xlfn.IFNA(VLOOKUP(PrivateSchedule[[#This Row],[ow]],RTARoutes[[StageCodes]:[RouteID]],6,FALSE), VLOOKUP(PrivateSchedule[[#This Row],[re]],RTARoutes[[StageCodes]:[RouteID]],6,FALSE))</f>
        <v>PVT117</v>
      </c>
      <c r="AE4439" t="str" cm="1">
        <f t="array" ref="AE4439">_xlfn.IFS( NOT(ISNA(VLOOKUP(PrivateSchedule[[#This Row],[ow]],RTARoutes[[StageCodes]:[RouteID]],6,FALSE))), "O",  NOT(ISNA(VLOOKUP(PrivateSchedule[[#This Row],[re]],RTARoutes[[StageCodes]:[RouteID]],6,FALSE))), "R")</f>
        <v>O</v>
      </c>
      <c r="AF4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440" spans="3:33">
      <c r="O4440" s="171" t="s">
        <v>1023</v>
      </c>
      <c r="T4440" s="173" t="s">
        <v>1890</v>
      </c>
      <c r="U4440" t="str">
        <f t="shared" si="276"/>
        <v>Cortalim-MARGAO</v>
      </c>
      <c r="V4440" s="163">
        <v>0.4201388888888889</v>
      </c>
      <c r="AA4440" s="165" t="str">
        <f t="shared" si="277"/>
        <v/>
      </c>
      <c r="AB4440" t="str">
        <f t="shared" si="278"/>
        <v>MRG</v>
      </c>
      <c r="AC4440" t="str">
        <f t="shared" si="279"/>
        <v>GA09U-0575</v>
      </c>
      <c r="AD4440" t="str">
        <f>_xlfn.IFNA(VLOOKUP(PrivateSchedule[[#This Row],[ow]],RTARoutes[[StageCodes]:[RouteID]],6,FALSE), VLOOKUP(PrivateSchedule[[#This Row],[re]],RTARoutes[[StageCodes]:[RouteID]],6,FALSE))</f>
        <v>PVT116</v>
      </c>
      <c r="AE4440" t="str" cm="1">
        <f t="array" ref="AE4440">_xlfn.IFS( NOT(ISNA(VLOOKUP(PrivateSchedule[[#This Row],[ow]],RTARoutes[[StageCodes]:[RouteID]],6,FALSE))), "O",  NOT(ISNA(VLOOKUP(PrivateSchedule[[#This Row],[re]],RTARoutes[[StageCodes]:[RouteID]],6,FALSE))), "R")</f>
        <v>O</v>
      </c>
      <c r="AF4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441" spans="3:33">
      <c r="O4441" s="171" t="s">
        <v>1890</v>
      </c>
      <c r="T4441" s="173" t="s">
        <v>1023</v>
      </c>
      <c r="U4441" t="str">
        <f t="shared" si="276"/>
        <v>MARGAO-Cortalim</v>
      </c>
      <c r="V4441" s="163">
        <v>0.50347222222222221</v>
      </c>
      <c r="AA4441" s="165" t="str">
        <f t="shared" si="277"/>
        <v/>
      </c>
      <c r="AB4441" t="str">
        <f t="shared" si="278"/>
        <v>MRG</v>
      </c>
      <c r="AC4441" t="str">
        <f t="shared" si="279"/>
        <v>GA09U-0575</v>
      </c>
      <c r="AD4441" t="str">
        <f>_xlfn.IFNA(VLOOKUP(PrivateSchedule[[#This Row],[ow]],RTARoutes[[StageCodes]:[RouteID]],6,FALSE), VLOOKUP(PrivateSchedule[[#This Row],[re]],RTARoutes[[StageCodes]:[RouteID]],6,FALSE))</f>
        <v>PVT117</v>
      </c>
      <c r="AE4441" t="str" cm="1">
        <f t="array" ref="AE4441">_xlfn.IFS( NOT(ISNA(VLOOKUP(PrivateSchedule[[#This Row],[ow]],RTARoutes[[StageCodes]:[RouteID]],6,FALSE))), "O",  NOT(ISNA(VLOOKUP(PrivateSchedule[[#This Row],[re]],RTARoutes[[StageCodes]:[RouteID]],6,FALSE))), "R")</f>
        <v>O</v>
      </c>
      <c r="AF4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442" spans="3:33">
      <c r="O4442" s="171" t="s">
        <v>1023</v>
      </c>
      <c r="T4442" s="173" t="s">
        <v>1890</v>
      </c>
      <c r="U4442" t="str">
        <f t="shared" si="276"/>
        <v>Cortalim-MARGAO</v>
      </c>
      <c r="V4442" s="163">
        <v>0.55555555555555558</v>
      </c>
      <c r="AA4442" s="165" t="str">
        <f t="shared" si="277"/>
        <v/>
      </c>
      <c r="AB4442" t="str">
        <f t="shared" si="278"/>
        <v>MRG</v>
      </c>
      <c r="AC4442" t="str">
        <f t="shared" si="279"/>
        <v>GA09U-0575</v>
      </c>
      <c r="AD4442" t="str">
        <f>_xlfn.IFNA(VLOOKUP(PrivateSchedule[[#This Row],[ow]],RTARoutes[[StageCodes]:[RouteID]],6,FALSE), VLOOKUP(PrivateSchedule[[#This Row],[re]],RTARoutes[[StageCodes]:[RouteID]],6,FALSE))</f>
        <v>PVT116</v>
      </c>
      <c r="AE4442" t="str" cm="1">
        <f t="array" ref="AE4442">_xlfn.IFS( NOT(ISNA(VLOOKUP(PrivateSchedule[[#This Row],[ow]],RTARoutes[[StageCodes]:[RouteID]],6,FALSE))), "O",  NOT(ISNA(VLOOKUP(PrivateSchedule[[#This Row],[re]],RTARoutes[[StageCodes]:[RouteID]],6,FALSE))), "R")</f>
        <v>O</v>
      </c>
      <c r="AF4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443" spans="3:33">
      <c r="O4443" s="171" t="s">
        <v>1890</v>
      </c>
      <c r="T4443" s="173" t="s">
        <v>2463</v>
      </c>
      <c r="U4443" t="str">
        <f t="shared" si="276"/>
        <v>MARGAO-RASSAIM DOK</v>
      </c>
      <c r="V4443" s="163">
        <v>0.63541666666666663</v>
      </c>
      <c r="AA4443" s="165" t="str">
        <f t="shared" si="277"/>
        <v/>
      </c>
      <c r="AB4443" t="str">
        <f t="shared" si="278"/>
        <v>MRG</v>
      </c>
      <c r="AC4443" t="str">
        <f t="shared" si="279"/>
        <v>GA09U-0575</v>
      </c>
      <c r="AD4443" t="str">
        <f>_xlfn.IFNA(VLOOKUP(PrivateSchedule[[#This Row],[ow]],RTARoutes[[StageCodes]:[RouteID]],6,FALSE), VLOOKUP(PrivateSchedule[[#This Row],[re]],RTARoutes[[StageCodes]:[RouteID]],6,FALSE))</f>
        <v>PVT326</v>
      </c>
      <c r="AE4443" t="str" cm="1">
        <f t="array" ref="AE4443">_xlfn.IFS( NOT(ISNA(VLOOKUP(PrivateSchedule[[#This Row],[ow]],RTARoutes[[StageCodes]:[RouteID]],6,FALSE))), "O",  NOT(ISNA(VLOOKUP(PrivateSchedule[[#This Row],[re]],RTARoutes[[StageCodes]:[RouteID]],6,FALSE))), "R")</f>
        <v>O</v>
      </c>
      <c r="AF4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MRG-*RDK</v>
      </c>
      <c r="AG4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RDK-*MRG</v>
      </c>
    </row>
    <row r="4444" spans="3:33">
      <c r="O4444" s="171" t="s">
        <v>2463</v>
      </c>
      <c r="T4444" s="173" t="s">
        <v>1890</v>
      </c>
      <c r="U4444" t="str">
        <f t="shared" si="276"/>
        <v>RASSAIM DOK-MARGAO</v>
      </c>
      <c r="V4444" s="163">
        <v>0.65625</v>
      </c>
      <c r="AA4444" s="165" t="str">
        <f t="shared" si="277"/>
        <v/>
      </c>
      <c r="AB4444" t="str">
        <f t="shared" si="278"/>
        <v>MRG</v>
      </c>
      <c r="AC4444" t="str">
        <f t="shared" si="279"/>
        <v>GA09U-0575</v>
      </c>
      <c r="AD4444" t="str">
        <f>_xlfn.IFNA(VLOOKUP(PrivateSchedule[[#This Row],[ow]],RTARoutes[[StageCodes]:[RouteID]],6,FALSE), VLOOKUP(PrivateSchedule[[#This Row],[re]],RTARoutes[[StageCodes]:[RouteID]],6,FALSE))</f>
        <v>PVT326</v>
      </c>
      <c r="AE4444" t="str" cm="1">
        <f t="array" ref="AE4444">_xlfn.IFS( NOT(ISNA(VLOOKUP(PrivateSchedule[[#This Row],[ow]],RTARoutes[[StageCodes]:[RouteID]],6,FALSE))), "O",  NOT(ISNA(VLOOKUP(PrivateSchedule[[#This Row],[re]],RTARoutes[[StageCodes]:[RouteID]],6,FALSE))), "R")</f>
        <v>R</v>
      </c>
      <c r="AF4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45" spans="3:33">
      <c r="O4445" s="171" t="s">
        <v>1890</v>
      </c>
      <c r="T4445" s="173" t="s">
        <v>2463</v>
      </c>
      <c r="U4445" t="str">
        <f t="shared" si="276"/>
        <v>MARGAO-RASSAIM DOK</v>
      </c>
      <c r="V4445" s="163">
        <v>0.68055555555555558</v>
      </c>
      <c r="AA4445" s="165" t="str">
        <f t="shared" si="277"/>
        <v/>
      </c>
      <c r="AB4445" t="str">
        <f t="shared" si="278"/>
        <v>MRG</v>
      </c>
      <c r="AC4445" t="str">
        <f t="shared" si="279"/>
        <v>GA09U-0575</v>
      </c>
      <c r="AD4445" t="str">
        <f>_xlfn.IFNA(VLOOKUP(PrivateSchedule[[#This Row],[ow]],RTARoutes[[StageCodes]:[RouteID]],6,FALSE), VLOOKUP(PrivateSchedule[[#This Row],[re]],RTARoutes[[StageCodes]:[RouteID]],6,FALSE))</f>
        <v>PVT326</v>
      </c>
      <c r="AE4445" t="str" cm="1">
        <f t="array" ref="AE4445">_xlfn.IFS( NOT(ISNA(VLOOKUP(PrivateSchedule[[#This Row],[ow]],RTARoutes[[StageCodes]:[RouteID]],6,FALSE))), "O",  NOT(ISNA(VLOOKUP(PrivateSchedule[[#This Row],[re]],RTARoutes[[StageCodes]:[RouteID]],6,FALSE))), "R")</f>
        <v>O</v>
      </c>
      <c r="AF4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MRG-*RDK</v>
      </c>
      <c r="AG4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RDK-*MRG</v>
      </c>
    </row>
    <row r="4446" spans="3:33">
      <c r="O4446" s="171" t="s">
        <v>2463</v>
      </c>
      <c r="T4446" s="173" t="s">
        <v>1890</v>
      </c>
      <c r="U4446" t="str">
        <f t="shared" si="276"/>
        <v>RASSAIM DOK-MARGAO</v>
      </c>
      <c r="V4446" s="163">
        <v>0.70833333333333337</v>
      </c>
      <c r="AA4446" s="165" t="str">
        <f t="shared" si="277"/>
        <v/>
      </c>
      <c r="AB4446" t="str">
        <f t="shared" si="278"/>
        <v>MRG</v>
      </c>
      <c r="AC4446" t="str">
        <f t="shared" si="279"/>
        <v>GA09U-0575</v>
      </c>
      <c r="AD4446" t="str">
        <f>_xlfn.IFNA(VLOOKUP(PrivateSchedule[[#This Row],[ow]],RTARoutes[[StageCodes]:[RouteID]],6,FALSE), VLOOKUP(PrivateSchedule[[#This Row],[re]],RTARoutes[[StageCodes]:[RouteID]],6,FALSE))</f>
        <v>PVT326</v>
      </c>
      <c r="AE4446" t="str" cm="1">
        <f t="array" ref="AE4446">_xlfn.IFS( NOT(ISNA(VLOOKUP(PrivateSchedule[[#This Row],[ow]],RTARoutes[[StageCodes]:[RouteID]],6,FALSE))), "O",  NOT(ISNA(VLOOKUP(PrivateSchedule[[#This Row],[re]],RTARoutes[[StageCodes]:[RouteID]],6,FALSE))), "R")</f>
        <v>R</v>
      </c>
      <c r="AF4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47" spans="3:33">
      <c r="O4447" s="171" t="s">
        <v>1890</v>
      </c>
      <c r="T4447" s="173" t="s">
        <v>2463</v>
      </c>
      <c r="U4447" t="str">
        <f t="shared" si="276"/>
        <v>MARGAO-RASSAIM DOK</v>
      </c>
      <c r="V4447" s="163">
        <v>0.76041666666666663</v>
      </c>
      <c r="AA4447" s="165" t="str">
        <f t="shared" si="277"/>
        <v/>
      </c>
      <c r="AB4447" t="str">
        <f t="shared" si="278"/>
        <v>MRG</v>
      </c>
      <c r="AC4447" t="str">
        <f t="shared" si="279"/>
        <v>GA09U-0575</v>
      </c>
      <c r="AD4447" t="str">
        <f>_xlfn.IFNA(VLOOKUP(PrivateSchedule[[#This Row],[ow]],RTARoutes[[StageCodes]:[RouteID]],6,FALSE), VLOOKUP(PrivateSchedule[[#This Row],[re]],RTARoutes[[StageCodes]:[RouteID]],6,FALSE))</f>
        <v>PVT326</v>
      </c>
      <c r="AE4447" t="str" cm="1">
        <f t="array" ref="AE4447">_xlfn.IFS( NOT(ISNA(VLOOKUP(PrivateSchedule[[#This Row],[ow]],RTARoutes[[StageCodes]:[RouteID]],6,FALSE))), "O",  NOT(ISNA(VLOOKUP(PrivateSchedule[[#This Row],[re]],RTARoutes[[StageCodes]:[RouteID]],6,FALSE))), "R")</f>
        <v>O</v>
      </c>
      <c r="AF4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MRG-*RDK</v>
      </c>
      <c r="AG4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RDK-*MRG</v>
      </c>
    </row>
    <row r="4448" spans="3:33">
      <c r="O4448" s="171" t="s">
        <v>2463</v>
      </c>
      <c r="T4448" s="173" t="s">
        <v>1890</v>
      </c>
      <c r="U4448" t="str">
        <f t="shared" si="276"/>
        <v>RASSAIM DOK-MARGAO</v>
      </c>
      <c r="V4448" s="163">
        <v>0.79166666666666663</v>
      </c>
      <c r="AA4448" s="165" t="str">
        <f t="shared" si="277"/>
        <v/>
      </c>
      <c r="AB4448" t="str">
        <f t="shared" si="278"/>
        <v>MRG</v>
      </c>
      <c r="AC4448" t="str">
        <f t="shared" si="279"/>
        <v>GA09U-0575</v>
      </c>
      <c r="AD4448" t="str">
        <f>_xlfn.IFNA(VLOOKUP(PrivateSchedule[[#This Row],[ow]],RTARoutes[[StageCodes]:[RouteID]],6,FALSE), VLOOKUP(PrivateSchedule[[#This Row],[re]],RTARoutes[[StageCodes]:[RouteID]],6,FALSE))</f>
        <v>PVT326</v>
      </c>
      <c r="AE4448" t="str" cm="1">
        <f t="array" ref="AE4448">_xlfn.IFS( NOT(ISNA(VLOOKUP(PrivateSchedule[[#This Row],[ow]],RTARoutes[[StageCodes]:[RouteID]],6,FALSE))), "O",  NOT(ISNA(VLOOKUP(PrivateSchedule[[#This Row],[re]],RTARoutes[[StageCodes]:[RouteID]],6,FALSE))), "R")</f>
        <v>R</v>
      </c>
      <c r="AF4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RDK-*MRG</v>
      </c>
      <c r="AG4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MRG-*RDK</v>
      </c>
    </row>
    <row r="4449" spans="3:33">
      <c r="O4449" s="171" t="s">
        <v>1890</v>
      </c>
      <c r="T4449" s="173" t="s">
        <v>2437</v>
      </c>
      <c r="U4449" t="str">
        <f t="shared" si="276"/>
        <v>MARGAO-RAI</v>
      </c>
      <c r="V4449" s="163">
        <v>0.82291666666666663</v>
      </c>
      <c r="AA4449" s="165" t="str">
        <f t="shared" si="277"/>
        <v/>
      </c>
      <c r="AB4449" t="str">
        <f t="shared" si="278"/>
        <v>MRG</v>
      </c>
      <c r="AC4449" t="str">
        <f t="shared" si="279"/>
        <v>GA09U-0575</v>
      </c>
      <c r="AD4449" t="str">
        <f>_xlfn.IFNA(VLOOKUP(PrivateSchedule[[#This Row],[ow]],RTARoutes[[StageCodes]:[RouteID]],6,FALSE), VLOOKUP(PrivateSchedule[[#This Row],[re]],RTARoutes[[StageCodes]:[RouteID]],6,FALSE))</f>
        <v>PVT323</v>
      </c>
      <c r="AE4449" t="str" cm="1">
        <f t="array" ref="AE4449">_xlfn.IFS( NOT(ISNA(VLOOKUP(PrivateSchedule[[#This Row],[ow]],RTARoutes[[StageCodes]:[RouteID]],6,FALSE))), "O",  NOT(ISNA(VLOOKUP(PrivateSchedule[[#This Row],[re]],RTARoutes[[StageCodes]:[RouteID]],6,FALSE))), "R")</f>
        <v>O</v>
      </c>
      <c r="AF4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MRG-*RAI</v>
      </c>
      <c r="AG4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RAI-*MRG</v>
      </c>
    </row>
    <row r="4450" spans="3:33">
      <c r="C4450" s="172" t="s">
        <v>4837</v>
      </c>
      <c r="J4450" s="171" t="s">
        <v>4838</v>
      </c>
      <c r="O4450" s="171" t="s">
        <v>1890</v>
      </c>
      <c r="T4450" s="173" t="s">
        <v>2646</v>
      </c>
      <c r="U4450" t="str">
        <f t="shared" si="276"/>
        <v>MARGAO-SAVORDE TSK</v>
      </c>
      <c r="V4450" s="163">
        <v>0.28125</v>
      </c>
      <c r="AA4450" s="165" t="str">
        <f t="shared" si="277"/>
        <v/>
      </c>
      <c r="AB4450" t="str">
        <f t="shared" si="278"/>
        <v>MRG</v>
      </c>
      <c r="AC4450" t="str">
        <f t="shared" si="279"/>
        <v>GA09U-0575</v>
      </c>
      <c r="AD4450" t="str">
        <f>_xlfn.IFNA(VLOOKUP(PrivateSchedule[[#This Row],[ow]],RTARoutes[[StageCodes]:[RouteID]],6,FALSE), VLOOKUP(PrivateSchedule[[#This Row],[re]],RTARoutes[[StageCodes]:[RouteID]],6,FALSE))</f>
        <v>PVT311</v>
      </c>
      <c r="AE4450" t="str" cm="1">
        <f t="array" ref="AE4450">_xlfn.IFS( NOT(ISNA(VLOOKUP(PrivateSchedule[[#This Row],[ow]],RTARoutes[[StageCodes]:[RouteID]],6,FALSE))), "O",  NOT(ISNA(VLOOKUP(PrivateSchedule[[#This Row],[re]],RTARoutes[[StageCodes]:[RouteID]],6,FALSE))), "R")</f>
        <v>O</v>
      </c>
      <c r="AF4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4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4451" spans="3:33">
      <c r="O4451" s="171" t="s">
        <v>2646</v>
      </c>
      <c r="T4451" s="173" t="s">
        <v>1890</v>
      </c>
      <c r="U4451" t="str">
        <f t="shared" si="276"/>
        <v>SAVORDE TSK-MARGAO</v>
      </c>
      <c r="V4451" s="163">
        <v>0.3263888888888889</v>
      </c>
      <c r="AA4451" s="165" t="str">
        <f t="shared" si="277"/>
        <v/>
      </c>
      <c r="AB4451" t="str">
        <f t="shared" si="278"/>
        <v>MRG</v>
      </c>
      <c r="AC4451" t="str">
        <f t="shared" si="279"/>
        <v>GA09U-0575</v>
      </c>
      <c r="AD4451" t="str">
        <f>_xlfn.IFNA(VLOOKUP(PrivateSchedule[[#This Row],[ow]],RTARoutes[[StageCodes]:[RouteID]],6,FALSE), VLOOKUP(PrivateSchedule[[#This Row],[re]],RTARoutes[[StageCodes]:[RouteID]],6,FALSE))</f>
        <v>PVT311</v>
      </c>
      <c r="AE4451" t="str" cm="1">
        <f t="array" ref="AE4451">_xlfn.IFS( NOT(ISNA(VLOOKUP(PrivateSchedule[[#This Row],[ow]],RTARoutes[[StageCodes]:[RouteID]],6,FALSE))), "O",  NOT(ISNA(VLOOKUP(PrivateSchedule[[#This Row],[re]],RTARoutes[[StageCodes]:[RouteID]],6,FALSE))), "R")</f>
        <v>R</v>
      </c>
      <c r="AF4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4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4452" spans="3:33">
      <c r="O4452" s="171" t="s">
        <v>1890</v>
      </c>
      <c r="T4452" s="173" t="s">
        <v>2646</v>
      </c>
      <c r="U4452" t="str">
        <f t="shared" si="276"/>
        <v>MARGAO-SAVORDE TSK</v>
      </c>
      <c r="V4452" s="163">
        <v>0.40277777777777779</v>
      </c>
      <c r="AA4452" s="165" t="str">
        <f t="shared" si="277"/>
        <v/>
      </c>
      <c r="AB4452" t="str">
        <f t="shared" si="278"/>
        <v>MRG</v>
      </c>
      <c r="AC4452" t="str">
        <f t="shared" si="279"/>
        <v>GA09U-0575</v>
      </c>
      <c r="AD4452" t="str">
        <f>_xlfn.IFNA(VLOOKUP(PrivateSchedule[[#This Row],[ow]],RTARoutes[[StageCodes]:[RouteID]],6,FALSE), VLOOKUP(PrivateSchedule[[#This Row],[re]],RTARoutes[[StageCodes]:[RouteID]],6,FALSE))</f>
        <v>PVT311</v>
      </c>
      <c r="AE4452" t="str" cm="1">
        <f t="array" ref="AE4452">_xlfn.IFS( NOT(ISNA(VLOOKUP(PrivateSchedule[[#This Row],[ow]],RTARoutes[[StageCodes]:[RouteID]],6,FALSE))), "O",  NOT(ISNA(VLOOKUP(PrivateSchedule[[#This Row],[re]],RTARoutes[[StageCodes]:[RouteID]],6,FALSE))), "R")</f>
        <v>O</v>
      </c>
      <c r="AF4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4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4453" spans="3:33">
      <c r="O4453" s="171" t="s">
        <v>2646</v>
      </c>
      <c r="T4453" s="173" t="s">
        <v>1890</v>
      </c>
      <c r="U4453" t="str">
        <f t="shared" si="276"/>
        <v>SAVORDE TSK-MARGAO</v>
      </c>
      <c r="V4453" s="163">
        <v>0.4513888888888889</v>
      </c>
      <c r="AA4453" s="165" t="str">
        <f t="shared" si="277"/>
        <v/>
      </c>
      <c r="AB4453" t="str">
        <f t="shared" si="278"/>
        <v>MRG</v>
      </c>
      <c r="AC4453" t="str">
        <f t="shared" si="279"/>
        <v>GA09U-0575</v>
      </c>
      <c r="AD4453" t="str">
        <f>_xlfn.IFNA(VLOOKUP(PrivateSchedule[[#This Row],[ow]],RTARoutes[[StageCodes]:[RouteID]],6,FALSE), VLOOKUP(PrivateSchedule[[#This Row],[re]],RTARoutes[[StageCodes]:[RouteID]],6,FALSE))</f>
        <v>PVT311</v>
      </c>
      <c r="AE4453" t="str" cm="1">
        <f t="array" ref="AE4453">_xlfn.IFS( NOT(ISNA(VLOOKUP(PrivateSchedule[[#This Row],[ow]],RTARoutes[[StageCodes]:[RouteID]],6,FALSE))), "O",  NOT(ISNA(VLOOKUP(PrivateSchedule[[#This Row],[re]],RTARoutes[[StageCodes]:[RouteID]],6,FALSE))), "R")</f>
        <v>R</v>
      </c>
      <c r="AF4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4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4454" spans="3:33">
      <c r="O4454" s="171" t="s">
        <v>1890</v>
      </c>
      <c r="T4454" s="173" t="s">
        <v>2646</v>
      </c>
      <c r="U4454" t="str">
        <f t="shared" si="276"/>
        <v>MARGAO-SAVORDE TSK</v>
      </c>
      <c r="V4454" s="163">
        <v>0.51041666666666663</v>
      </c>
      <c r="AA4454" s="165" t="str">
        <f t="shared" si="277"/>
        <v/>
      </c>
      <c r="AB4454" t="str">
        <f t="shared" si="278"/>
        <v>MRG</v>
      </c>
      <c r="AC4454" t="str">
        <f t="shared" si="279"/>
        <v>GA09U-0575</v>
      </c>
      <c r="AD4454" t="str">
        <f>_xlfn.IFNA(VLOOKUP(PrivateSchedule[[#This Row],[ow]],RTARoutes[[StageCodes]:[RouteID]],6,FALSE), VLOOKUP(PrivateSchedule[[#This Row],[re]],RTARoutes[[StageCodes]:[RouteID]],6,FALSE))</f>
        <v>PVT311</v>
      </c>
      <c r="AE4454" t="str" cm="1">
        <f t="array" ref="AE4454">_xlfn.IFS( NOT(ISNA(VLOOKUP(PrivateSchedule[[#This Row],[ow]],RTARoutes[[StageCodes]:[RouteID]],6,FALSE))), "O",  NOT(ISNA(VLOOKUP(PrivateSchedule[[#This Row],[re]],RTARoutes[[StageCodes]:[RouteID]],6,FALSE))), "R")</f>
        <v>O</v>
      </c>
      <c r="AF4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MRG-*SVD</v>
      </c>
      <c r="AG4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SVD-*MRG</v>
      </c>
    </row>
    <row r="4455" spans="3:33">
      <c r="O4455" s="171" t="s">
        <v>2646</v>
      </c>
      <c r="T4455" s="173" t="s">
        <v>1890</v>
      </c>
      <c r="U4455" t="str">
        <f t="shared" si="276"/>
        <v>SAVORDE TSK-MARGAO</v>
      </c>
      <c r="V4455" s="163">
        <v>0.61805555555555558</v>
      </c>
      <c r="AA4455" s="165" t="str">
        <f t="shared" si="277"/>
        <v/>
      </c>
      <c r="AB4455" t="str">
        <f t="shared" si="278"/>
        <v>MRG</v>
      </c>
      <c r="AC4455" t="str">
        <f t="shared" si="279"/>
        <v>GA09U-0575</v>
      </c>
      <c r="AD4455" t="str">
        <f>_xlfn.IFNA(VLOOKUP(PrivateSchedule[[#This Row],[ow]],RTARoutes[[StageCodes]:[RouteID]],6,FALSE), VLOOKUP(PrivateSchedule[[#This Row],[re]],RTARoutes[[StageCodes]:[RouteID]],6,FALSE))</f>
        <v>PVT311</v>
      </c>
      <c r="AE4455" t="str" cm="1">
        <f t="array" ref="AE4455">_xlfn.IFS( NOT(ISNA(VLOOKUP(PrivateSchedule[[#This Row],[ow]],RTARoutes[[StageCodes]:[RouteID]],6,FALSE))), "O",  NOT(ISNA(VLOOKUP(PrivateSchedule[[#This Row],[re]],RTARoutes[[StageCodes]:[RouteID]],6,FALSE))), "R")</f>
        <v>R</v>
      </c>
      <c r="AF4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4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4456" spans="3:33">
      <c r="O4456" s="171" t="s">
        <v>1890</v>
      </c>
      <c r="P4456" s="172" t="s">
        <v>3439</v>
      </c>
      <c r="T4456" s="173" t="s">
        <v>2646</v>
      </c>
      <c r="U4456" t="str">
        <f t="shared" si="276"/>
        <v>MARGAO-DAVARLI-SAVORDE TSK</v>
      </c>
      <c r="V4456" s="163">
        <v>0.67361111111111116</v>
      </c>
      <c r="AA4456" s="165" t="str">
        <f t="shared" si="277"/>
        <v/>
      </c>
      <c r="AB4456" t="str">
        <f t="shared" si="278"/>
        <v>MRG</v>
      </c>
      <c r="AC4456" t="str">
        <f t="shared" si="279"/>
        <v>GA09U-0575</v>
      </c>
      <c r="AD4456" t="str">
        <f>_xlfn.IFNA(VLOOKUP(PrivateSchedule[[#This Row],[ow]],RTARoutes[[StageCodes]:[RouteID]],6,FALSE), VLOOKUP(PrivateSchedule[[#This Row],[re]],RTARoutes[[StageCodes]:[RouteID]],6,FALSE))</f>
        <v>PVT311</v>
      </c>
      <c r="AE4456" t="str" cm="1">
        <f t="array" ref="AE4456">_xlfn.IFS( NOT(ISNA(VLOOKUP(PrivateSchedule[[#This Row],[ow]],RTARoutes[[StageCodes]:[RouteID]],6,FALSE))), "O",  NOT(ISNA(VLOOKUP(PrivateSchedule[[#This Row],[re]],RTARoutes[[StageCodes]:[RouteID]],6,FALSE))), "R")</f>
        <v>O</v>
      </c>
      <c r="AF4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MRG-*DLI-*SVD</v>
      </c>
      <c r="AG4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SVD-*DLI-*MRG</v>
      </c>
    </row>
    <row r="4457" spans="3:33">
      <c r="O4457" s="171" t="s">
        <v>2646</v>
      </c>
      <c r="T4457" s="173" t="s">
        <v>1890</v>
      </c>
      <c r="U4457" t="str">
        <f t="shared" si="276"/>
        <v>SAVORDE TSK-MARGAO</v>
      </c>
      <c r="V4457" s="163">
        <v>0.75</v>
      </c>
      <c r="AA4457" s="165" t="str">
        <f t="shared" si="277"/>
        <v/>
      </c>
      <c r="AB4457" t="str">
        <f t="shared" si="278"/>
        <v>MRG</v>
      </c>
      <c r="AC4457" t="str">
        <f t="shared" si="279"/>
        <v>GA09U-0575</v>
      </c>
      <c r="AD4457" t="str">
        <f>_xlfn.IFNA(VLOOKUP(PrivateSchedule[[#This Row],[ow]],RTARoutes[[StageCodes]:[RouteID]],6,FALSE), VLOOKUP(PrivateSchedule[[#This Row],[re]],RTARoutes[[StageCodes]:[RouteID]],6,FALSE))</f>
        <v>PVT311</v>
      </c>
      <c r="AE4457" t="str" cm="1">
        <f t="array" ref="AE4457">_xlfn.IFS( NOT(ISNA(VLOOKUP(PrivateSchedule[[#This Row],[ow]],RTARoutes[[StageCodes]:[RouteID]],6,FALSE))), "O",  NOT(ISNA(VLOOKUP(PrivateSchedule[[#This Row],[re]],RTARoutes[[StageCodes]:[RouteID]],6,FALSE))), "R")</f>
        <v>R</v>
      </c>
      <c r="AF4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SVD-*MRG</v>
      </c>
      <c r="AG4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MRG-*SVD</v>
      </c>
    </row>
    <row r="4458" spans="3:33">
      <c r="O4458" s="171" t="s">
        <v>2646</v>
      </c>
      <c r="U4458" t="str">
        <f t="shared" si="276"/>
        <v>SAVORDE TSK</v>
      </c>
      <c r="V4458" s="163">
        <v>0.75555555555555554</v>
      </c>
      <c r="AA4458" s="165" t="str">
        <f t="shared" si="277"/>
        <v/>
      </c>
      <c r="AB4458" t="str">
        <f t="shared" si="278"/>
        <v>MRG</v>
      </c>
      <c r="AC4458" t="str">
        <f t="shared" si="279"/>
        <v>GA09U-0575</v>
      </c>
      <c r="AD4458" t="str">
        <f>_xlfn.IFNA(VLOOKUP(PrivateSchedule[[#This Row],[ow]],RTARoutes[[StageCodes]:[RouteID]],6,FALSE), VLOOKUP(PrivateSchedule[[#This Row],[re]],RTARoutes[[StageCodes]:[RouteID]],6,FALSE))</f>
        <v>PVT487</v>
      </c>
      <c r="AE4458" t="str" cm="1">
        <f t="array" ref="AE4458">_xlfn.IFS( NOT(ISNA(VLOOKUP(PrivateSchedule[[#This Row],[ow]],RTARoutes[[StageCodes]:[RouteID]],6,FALSE))), "O",  NOT(ISNA(VLOOKUP(PrivateSchedule[[#This Row],[re]],RTARoutes[[StageCodes]:[RouteID]],6,FALSE))), "R")</f>
        <v>O</v>
      </c>
      <c r="AF4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SVD-*</v>
      </c>
      <c r="AG4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-*SVD</v>
      </c>
    </row>
    <row r="4459" spans="3:33">
      <c r="O4459" s="171" t="s">
        <v>1890</v>
      </c>
      <c r="P4459" s="172" t="s">
        <v>2171</v>
      </c>
      <c r="T4459" s="173" t="s">
        <v>2646</v>
      </c>
      <c r="U4459" t="str">
        <f t="shared" si="276"/>
        <v>MARGAO-NUSI ACADMY-SAVORDE TSK</v>
      </c>
      <c r="V4459" s="163">
        <v>0.79861111111111116</v>
      </c>
      <c r="AA4459" s="165" t="str">
        <f t="shared" si="277"/>
        <v/>
      </c>
      <c r="AB4459" t="str">
        <f t="shared" si="278"/>
        <v>MRG</v>
      </c>
      <c r="AC4459" t="str">
        <f t="shared" si="279"/>
        <v>GA09U-0575</v>
      </c>
      <c r="AD4459" t="str">
        <f>_xlfn.IFNA(VLOOKUP(PrivateSchedule[[#This Row],[ow]],RTARoutes[[StageCodes]:[RouteID]],6,FALSE), VLOOKUP(PrivateSchedule[[#This Row],[re]],RTARoutes[[StageCodes]:[RouteID]],6,FALSE))</f>
        <v>PVT317</v>
      </c>
      <c r="AE4459" t="str" cm="1">
        <f t="array" ref="AE4459">_xlfn.IFS( NOT(ISNA(VLOOKUP(PrivateSchedule[[#This Row],[ow]],RTARoutes[[StageCodes]:[RouteID]],6,FALSE))), "O",  NOT(ISNA(VLOOKUP(PrivateSchedule[[#This Row],[re]],RTARoutes[[StageCodes]:[RouteID]],6,FALSE))), "R")</f>
        <v>O</v>
      </c>
      <c r="AF4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MRG-*NSI-*SVD</v>
      </c>
      <c r="AG4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SVD-*NSI-*MRG</v>
      </c>
    </row>
    <row r="4460" spans="3:33">
      <c r="C4460" s="172" t="s">
        <v>4839</v>
      </c>
      <c r="J4460" s="171" t="s">
        <v>4840</v>
      </c>
      <c r="O4460" s="171" t="s">
        <v>2699</v>
      </c>
      <c r="T4460" s="173" t="s">
        <v>2374</v>
      </c>
      <c r="U4460" t="str">
        <f t="shared" si="276"/>
        <v>SHIRODA-PONDA</v>
      </c>
      <c r="V4460" s="163">
        <v>0.30902777777777779</v>
      </c>
      <c r="AA4460" s="165" t="str">
        <f t="shared" si="277"/>
        <v/>
      </c>
      <c r="AB4460" t="str">
        <f t="shared" si="278"/>
        <v>MRG</v>
      </c>
      <c r="AC4460" t="str">
        <f t="shared" si="279"/>
        <v>GA09U-0575</v>
      </c>
      <c r="AD4460" t="str">
        <f>_xlfn.IFNA(VLOOKUP(PrivateSchedule[[#This Row],[ow]],RTARoutes[[StageCodes]:[RouteID]],6,FALSE), VLOOKUP(PrivateSchedule[[#This Row],[re]],RTARoutes[[StageCodes]:[RouteID]],6,FALSE))</f>
        <v>PVT415</v>
      </c>
      <c r="AE4460" t="str" cm="1">
        <f t="array" ref="AE4460">_xlfn.IFS( NOT(ISNA(VLOOKUP(PrivateSchedule[[#This Row],[ow]],RTARoutes[[StageCodes]:[RouteID]],6,FALSE))), "O",  NOT(ISNA(VLOOKUP(PrivateSchedule[[#This Row],[re]],RTARoutes[[StageCodes]:[RouteID]],6,FALSE))), "R")</f>
        <v>R</v>
      </c>
      <c r="AF4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4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4461" spans="3:33">
      <c r="O4461" s="171" t="s">
        <v>2374</v>
      </c>
      <c r="T4461" s="173" t="s">
        <v>1774</v>
      </c>
      <c r="U4461" t="str">
        <f t="shared" si="276"/>
        <v>PONDA-Kundai Industrial Estate</v>
      </c>
      <c r="V4461" s="163">
        <v>0.31944444444444442</v>
      </c>
      <c r="AA4461" s="165" t="str">
        <f t="shared" si="277"/>
        <v/>
      </c>
      <c r="AB4461" t="str">
        <f t="shared" si="278"/>
        <v>MRG</v>
      </c>
      <c r="AC4461" t="str">
        <f t="shared" si="279"/>
        <v>GA09U-0575</v>
      </c>
      <c r="AD4461" t="str">
        <f>_xlfn.IFNA(VLOOKUP(PrivateSchedule[[#This Row],[ow]],RTARoutes[[StageCodes]:[RouteID]],6,FALSE), VLOOKUP(PrivateSchedule[[#This Row],[re]],RTARoutes[[StageCodes]:[RouteID]],6,FALSE))</f>
        <v>PVT212</v>
      </c>
      <c r="AE4461" t="str" cm="1">
        <f t="array" ref="AE4461">_xlfn.IFS( NOT(ISNA(VLOOKUP(PrivateSchedule[[#This Row],[ow]],RTARoutes[[StageCodes]:[RouteID]],6,FALSE))), "O",  NOT(ISNA(VLOOKUP(PrivateSchedule[[#This Row],[re]],RTARoutes[[StageCodes]:[RouteID]],6,FALSE))), "R")</f>
        <v>R</v>
      </c>
      <c r="AF4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4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4462" spans="3:33">
      <c r="O4462" s="171" t="s">
        <v>1774</v>
      </c>
      <c r="T4462" s="173" t="s">
        <v>2374</v>
      </c>
      <c r="U4462" t="str">
        <f t="shared" si="276"/>
        <v>Kundai Industrial Estate-PONDA</v>
      </c>
      <c r="V4462" s="163">
        <v>0.34722222222222221</v>
      </c>
      <c r="AA4462" s="165" t="str">
        <f t="shared" si="277"/>
        <v/>
      </c>
      <c r="AB4462" t="str">
        <f t="shared" si="278"/>
        <v>MRG</v>
      </c>
      <c r="AC4462" t="str">
        <f t="shared" si="279"/>
        <v>GA09U-0575</v>
      </c>
      <c r="AD4462" t="str">
        <f>_xlfn.IFNA(VLOOKUP(PrivateSchedule[[#This Row],[ow]],RTARoutes[[StageCodes]:[RouteID]],6,FALSE), VLOOKUP(PrivateSchedule[[#This Row],[re]],RTARoutes[[StageCodes]:[RouteID]],6,FALSE))</f>
        <v>PVT212</v>
      </c>
      <c r="AE4462" t="str" cm="1">
        <f t="array" ref="AE4462">_xlfn.IFS( NOT(ISNA(VLOOKUP(PrivateSchedule[[#This Row],[ow]],RTARoutes[[StageCodes]:[RouteID]],6,FALSE))), "O",  NOT(ISNA(VLOOKUP(PrivateSchedule[[#This Row],[re]],RTARoutes[[StageCodes]:[RouteID]],6,FALSE))), "R")</f>
        <v>O</v>
      </c>
      <c r="AF4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4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4463" spans="3:33">
      <c r="O4463" s="171" t="s">
        <v>2374</v>
      </c>
      <c r="T4463" s="173" t="s">
        <v>1890</v>
      </c>
      <c r="U4463" t="str">
        <f t="shared" si="276"/>
        <v>PONDA-MARGAO</v>
      </c>
      <c r="V4463" s="163">
        <v>0.3888888888888889</v>
      </c>
      <c r="AA4463" s="165" t="str">
        <f t="shared" si="277"/>
        <v/>
      </c>
      <c r="AB4463" t="str">
        <f t="shared" si="278"/>
        <v>MRG</v>
      </c>
      <c r="AC4463" t="str">
        <f t="shared" si="279"/>
        <v>GA09U-0575</v>
      </c>
      <c r="AD4463" t="str">
        <f>_xlfn.IFNA(VLOOKUP(PrivateSchedule[[#This Row],[ow]],RTARoutes[[StageCodes]:[RouteID]],6,FALSE), VLOOKUP(PrivateSchedule[[#This Row],[re]],RTARoutes[[StageCodes]:[RouteID]],6,FALSE))</f>
        <v>PVT319</v>
      </c>
      <c r="AE4463" t="str" cm="1">
        <f t="array" ref="AE4463">_xlfn.IFS( NOT(ISNA(VLOOKUP(PrivateSchedule[[#This Row],[ow]],RTARoutes[[StageCodes]:[RouteID]],6,FALSE))), "O",  NOT(ISNA(VLOOKUP(PrivateSchedule[[#This Row],[re]],RTARoutes[[StageCodes]:[RouteID]],6,FALSE))), "R")</f>
        <v>R</v>
      </c>
      <c r="AF4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464" spans="3:33">
      <c r="O4464" s="171" t="s">
        <v>1890</v>
      </c>
      <c r="U4464" t="str">
        <f t="shared" si="276"/>
        <v>MARGAO</v>
      </c>
      <c r="V4464" s="163">
        <v>0.44444444444444442</v>
      </c>
      <c r="AA4464" s="165" t="str">
        <f t="shared" si="277"/>
        <v/>
      </c>
      <c r="AB4464" t="str">
        <f t="shared" si="278"/>
        <v>MRG</v>
      </c>
      <c r="AC4464" t="str">
        <f t="shared" si="279"/>
        <v>GA09U-0575</v>
      </c>
      <c r="AD4464" t="str">
        <f>_xlfn.IFNA(VLOOKUP(PrivateSchedule[[#This Row],[ow]],RTARoutes[[StageCodes]:[RouteID]],6,FALSE), VLOOKUP(PrivateSchedule[[#This Row],[re]],RTARoutes[[StageCodes]:[RouteID]],6,FALSE))</f>
        <v>PVT109</v>
      </c>
      <c r="AE4464" t="str" cm="1">
        <f t="array" ref="AE4464">_xlfn.IFS( NOT(ISNA(VLOOKUP(PrivateSchedule[[#This Row],[ow]],RTARoutes[[StageCodes]:[RouteID]],6,FALSE))), "O",  NOT(ISNA(VLOOKUP(PrivateSchedule[[#This Row],[re]],RTARoutes[[StageCodes]:[RouteID]],6,FALSE))), "R")</f>
        <v>O</v>
      </c>
      <c r="AF4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65" spans="3:33">
      <c r="O4465" s="171" t="s">
        <v>1890</v>
      </c>
      <c r="U4465" t="str">
        <f t="shared" si="276"/>
        <v>MARGAO</v>
      </c>
      <c r="V4465" s="163">
        <v>0.45833333333333331</v>
      </c>
      <c r="AA4465" s="165" t="str">
        <f t="shared" si="277"/>
        <v/>
      </c>
      <c r="AB4465" t="str">
        <f t="shared" si="278"/>
        <v>MRG</v>
      </c>
      <c r="AC4465" t="str">
        <f t="shared" si="279"/>
        <v>GA09U-0575</v>
      </c>
      <c r="AD4465" t="str">
        <f>_xlfn.IFNA(VLOOKUP(PrivateSchedule[[#This Row],[ow]],RTARoutes[[StageCodes]:[RouteID]],6,FALSE), VLOOKUP(PrivateSchedule[[#This Row],[re]],RTARoutes[[StageCodes]:[RouteID]],6,FALSE))</f>
        <v>PVT109</v>
      </c>
      <c r="AE4465" t="str" cm="1">
        <f t="array" ref="AE4465">_xlfn.IFS( NOT(ISNA(VLOOKUP(PrivateSchedule[[#This Row],[ow]],RTARoutes[[StageCodes]:[RouteID]],6,FALSE))), "O",  NOT(ISNA(VLOOKUP(PrivateSchedule[[#This Row],[re]],RTARoutes[[StageCodes]:[RouteID]],6,FALSE))), "R")</f>
        <v>O</v>
      </c>
      <c r="AF4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66" spans="3:33">
      <c r="O4466" s="171" t="s">
        <v>1890</v>
      </c>
      <c r="T4466" s="173" t="s">
        <v>2374</v>
      </c>
      <c r="U4466" t="str">
        <f t="shared" si="276"/>
        <v>MARGAO-PONDA</v>
      </c>
      <c r="V4466" s="163">
        <v>0.4826388888888889</v>
      </c>
      <c r="AA4466" s="165" t="str">
        <f t="shared" si="277"/>
        <v/>
      </c>
      <c r="AB4466" t="str">
        <f t="shared" si="278"/>
        <v>MRG</v>
      </c>
      <c r="AC4466" t="str">
        <f t="shared" si="279"/>
        <v>GA09U-0575</v>
      </c>
      <c r="AD4466" t="str">
        <f>_xlfn.IFNA(VLOOKUP(PrivateSchedule[[#This Row],[ow]],RTARoutes[[StageCodes]:[RouteID]],6,FALSE), VLOOKUP(PrivateSchedule[[#This Row],[re]],RTARoutes[[StageCodes]:[RouteID]],6,FALSE))</f>
        <v>PVT319</v>
      </c>
      <c r="AE4466" t="str" cm="1">
        <f t="array" ref="AE4466">_xlfn.IFS( NOT(ISNA(VLOOKUP(PrivateSchedule[[#This Row],[ow]],RTARoutes[[StageCodes]:[RouteID]],6,FALSE))), "O",  NOT(ISNA(VLOOKUP(PrivateSchedule[[#This Row],[re]],RTARoutes[[StageCodes]:[RouteID]],6,FALSE))), "R")</f>
        <v>O</v>
      </c>
      <c r="AF4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467" spans="3:33">
      <c r="O4467" s="171" t="s">
        <v>2374</v>
      </c>
      <c r="U4467" t="str">
        <f t="shared" si="276"/>
        <v>PONDA</v>
      </c>
      <c r="V4467" s="163">
        <v>0.51041666666666663</v>
      </c>
      <c r="AA4467" s="165" t="str">
        <f t="shared" si="277"/>
        <v/>
      </c>
      <c r="AB4467" t="str">
        <f t="shared" si="278"/>
        <v>MRG</v>
      </c>
      <c r="AC4467" t="str">
        <f t="shared" si="279"/>
        <v>GA09U-0575</v>
      </c>
      <c r="AD4467" t="str">
        <f>_xlfn.IFNA(VLOOKUP(PrivateSchedule[[#This Row],[ow]],RTARoutes[[StageCodes]:[RouteID]],6,FALSE), VLOOKUP(PrivateSchedule[[#This Row],[re]],RTARoutes[[StageCodes]:[RouteID]],6,FALSE))</f>
        <v>PVT153</v>
      </c>
      <c r="AE4467" t="str" cm="1">
        <f t="array" ref="AE4467">_xlfn.IFS( NOT(ISNA(VLOOKUP(PrivateSchedule[[#This Row],[ow]],RTARoutes[[StageCodes]:[RouteID]],6,FALSE))), "O",  NOT(ISNA(VLOOKUP(PrivateSchedule[[#This Row],[re]],RTARoutes[[StageCodes]:[RouteID]],6,FALSE))), "R")</f>
        <v>O</v>
      </c>
      <c r="AF4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</v>
      </c>
      <c r="AG4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-*PND</v>
      </c>
    </row>
    <row r="4468" spans="3:33">
      <c r="O4468" s="171" t="s">
        <v>2374</v>
      </c>
      <c r="T4468" s="173" t="s">
        <v>1890</v>
      </c>
      <c r="U4468" t="str">
        <f t="shared" si="276"/>
        <v>PONDA-MARGAO</v>
      </c>
      <c r="V4468" s="163">
        <v>0.64930555555555558</v>
      </c>
      <c r="AA4468" s="165" t="str">
        <f t="shared" si="277"/>
        <v/>
      </c>
      <c r="AB4468" t="str">
        <f t="shared" si="278"/>
        <v>MRG</v>
      </c>
      <c r="AC4468" t="str">
        <f t="shared" si="279"/>
        <v>GA09U-0575</v>
      </c>
      <c r="AD4468" t="str">
        <f>_xlfn.IFNA(VLOOKUP(PrivateSchedule[[#This Row],[ow]],RTARoutes[[StageCodes]:[RouteID]],6,FALSE), VLOOKUP(PrivateSchedule[[#This Row],[re]],RTARoutes[[StageCodes]:[RouteID]],6,FALSE))</f>
        <v>PVT319</v>
      </c>
      <c r="AE4468" t="str" cm="1">
        <f t="array" ref="AE4468">_xlfn.IFS( NOT(ISNA(VLOOKUP(PrivateSchedule[[#This Row],[ow]],RTARoutes[[StageCodes]:[RouteID]],6,FALSE))), "O",  NOT(ISNA(VLOOKUP(PrivateSchedule[[#This Row],[re]],RTARoutes[[StageCodes]:[RouteID]],6,FALSE))), "R")</f>
        <v>R</v>
      </c>
      <c r="AF4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469" spans="3:33">
      <c r="O4469" s="171" t="s">
        <v>1890</v>
      </c>
      <c r="T4469" s="173" t="s">
        <v>2374</v>
      </c>
      <c r="U4469" t="str">
        <f t="shared" si="276"/>
        <v>MARGAO-PONDA</v>
      </c>
      <c r="V4469" s="163">
        <v>0.67013888888888884</v>
      </c>
      <c r="AA4469" s="165" t="str">
        <f t="shared" si="277"/>
        <v/>
      </c>
      <c r="AB4469" t="str">
        <f t="shared" si="278"/>
        <v>MRG</v>
      </c>
      <c r="AC4469" t="str">
        <f t="shared" si="279"/>
        <v>GA09U-0575</v>
      </c>
      <c r="AD4469" t="str">
        <f>_xlfn.IFNA(VLOOKUP(PrivateSchedule[[#This Row],[ow]],RTARoutes[[StageCodes]:[RouteID]],6,FALSE), VLOOKUP(PrivateSchedule[[#This Row],[re]],RTARoutes[[StageCodes]:[RouteID]],6,FALSE))</f>
        <v>PVT319</v>
      </c>
      <c r="AE4469" t="str" cm="1">
        <f t="array" ref="AE4469">_xlfn.IFS( NOT(ISNA(VLOOKUP(PrivateSchedule[[#This Row],[ow]],RTARoutes[[StageCodes]:[RouteID]],6,FALSE))), "O",  NOT(ISNA(VLOOKUP(PrivateSchedule[[#This Row],[re]],RTARoutes[[StageCodes]:[RouteID]],6,FALSE))), "R")</f>
        <v>O</v>
      </c>
      <c r="AF4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470" spans="3:33">
      <c r="O4470" s="171" t="s">
        <v>2374</v>
      </c>
      <c r="T4470" s="173" t="s">
        <v>2699</v>
      </c>
      <c r="U4470" t="str">
        <f t="shared" si="276"/>
        <v>PONDA-SHIRODA</v>
      </c>
      <c r="V4470" s="163">
        <v>0.75555555555555554</v>
      </c>
      <c r="AA4470" s="165" t="str">
        <f t="shared" si="277"/>
        <v/>
      </c>
      <c r="AB4470" t="str">
        <f t="shared" si="278"/>
        <v>MRG</v>
      </c>
      <c r="AC4470" t="str">
        <f t="shared" si="279"/>
        <v>GA09U-0575</v>
      </c>
      <c r="AD4470" t="str">
        <f>_xlfn.IFNA(VLOOKUP(PrivateSchedule[[#This Row],[ow]],RTARoutes[[StageCodes]:[RouteID]],6,FALSE), VLOOKUP(PrivateSchedule[[#This Row],[re]],RTARoutes[[StageCodes]:[RouteID]],6,FALSE))</f>
        <v>PVT415</v>
      </c>
      <c r="AE4470" t="str" cm="1">
        <f t="array" ref="AE4470">_xlfn.IFS( NOT(ISNA(VLOOKUP(PrivateSchedule[[#This Row],[ow]],RTARoutes[[StageCodes]:[RouteID]],6,FALSE))), "O",  NOT(ISNA(VLOOKUP(PrivateSchedule[[#This Row],[re]],RTARoutes[[StageCodes]:[RouteID]],6,FALSE))), "R")</f>
        <v>O</v>
      </c>
      <c r="AF4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</v>
      </c>
      <c r="AG4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SRA-*PND</v>
      </c>
    </row>
    <row r="4471" spans="3:33">
      <c r="C4471" s="172" t="s">
        <v>4841</v>
      </c>
      <c r="F4471" s="177">
        <v>41532</v>
      </c>
      <c r="J4471" s="171" t="s">
        <v>4842</v>
      </c>
      <c r="L4471" s="172" t="s">
        <v>4743</v>
      </c>
      <c r="M4471" s="198">
        <v>27</v>
      </c>
      <c r="N4471" s="199">
        <v>11</v>
      </c>
      <c r="O4471" s="171" t="s">
        <v>2843</v>
      </c>
      <c r="T4471" s="173" t="s">
        <v>1890</v>
      </c>
      <c r="U4471" t="str">
        <f t="shared" si="276"/>
        <v>TALAULIM-MARGAO</v>
      </c>
      <c r="V4471" s="163">
        <v>0.29166666666666669</v>
      </c>
      <c r="AA4471" s="165" t="str">
        <f t="shared" si="277"/>
        <v/>
      </c>
      <c r="AB4471" t="str">
        <f t="shared" si="278"/>
        <v>MRG</v>
      </c>
      <c r="AC4471" t="str">
        <f t="shared" si="279"/>
        <v>GA09U-0575</v>
      </c>
      <c r="AD4471" t="str">
        <f>_xlfn.IFNA(VLOOKUP(PrivateSchedule[[#This Row],[ow]],RTARoutes[[StageCodes]:[RouteID]],6,FALSE), VLOOKUP(PrivateSchedule[[#This Row],[re]],RTARoutes[[StageCodes]:[RouteID]],6,FALSE))</f>
        <v>PVT339</v>
      </c>
      <c r="AE4471" t="str" cm="1">
        <f t="array" ref="AE4471">_xlfn.IFS( NOT(ISNA(VLOOKUP(PrivateSchedule[[#This Row],[ow]],RTARoutes[[StageCodes]:[RouteID]],6,FALSE))), "O",  NOT(ISNA(VLOOKUP(PrivateSchedule[[#This Row],[re]],RTARoutes[[StageCodes]:[RouteID]],6,FALSE))), "R")</f>
        <v>R</v>
      </c>
      <c r="AF4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TLM-*MRG</v>
      </c>
      <c r="AG4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MRG-*TLM</v>
      </c>
    </row>
    <row r="4472" spans="3:33">
      <c r="O4472" s="171" t="s">
        <v>1890</v>
      </c>
      <c r="U4472" t="str">
        <f t="shared" si="276"/>
        <v>MARGAO</v>
      </c>
      <c r="V4472" s="163">
        <v>0.3125</v>
      </c>
      <c r="AA4472" s="165" t="str">
        <f t="shared" si="277"/>
        <v/>
      </c>
      <c r="AB4472" t="str">
        <f t="shared" si="278"/>
        <v>MRG</v>
      </c>
      <c r="AC4472" t="str">
        <f t="shared" si="279"/>
        <v>GA09U-0575</v>
      </c>
      <c r="AD4472" t="str">
        <f>_xlfn.IFNA(VLOOKUP(PrivateSchedule[[#This Row],[ow]],RTARoutes[[StageCodes]:[RouteID]],6,FALSE), VLOOKUP(PrivateSchedule[[#This Row],[re]],RTARoutes[[StageCodes]:[RouteID]],6,FALSE))</f>
        <v>PVT109</v>
      </c>
      <c r="AE4472" t="str" cm="1">
        <f t="array" ref="AE4472">_xlfn.IFS( NOT(ISNA(VLOOKUP(PrivateSchedule[[#This Row],[ow]],RTARoutes[[StageCodes]:[RouteID]],6,FALSE))), "O",  NOT(ISNA(VLOOKUP(PrivateSchedule[[#This Row],[re]],RTARoutes[[StageCodes]:[RouteID]],6,FALSE))), "R")</f>
        <v>O</v>
      </c>
      <c r="AF4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73" spans="3:33">
      <c r="O4473" s="171" t="s">
        <v>1890</v>
      </c>
      <c r="U4473" t="str">
        <f t="shared" si="276"/>
        <v>MARGAO</v>
      </c>
      <c r="V4473" s="163">
        <v>0.34722222222222221</v>
      </c>
      <c r="AA4473" s="165" t="str">
        <f t="shared" si="277"/>
        <v/>
      </c>
      <c r="AB4473" t="str">
        <f t="shared" si="278"/>
        <v>MRG</v>
      </c>
      <c r="AC4473" t="str">
        <f t="shared" si="279"/>
        <v>GA09U-0575</v>
      </c>
      <c r="AD4473" t="str">
        <f>_xlfn.IFNA(VLOOKUP(PrivateSchedule[[#This Row],[ow]],RTARoutes[[StageCodes]:[RouteID]],6,FALSE), VLOOKUP(PrivateSchedule[[#This Row],[re]],RTARoutes[[StageCodes]:[RouteID]],6,FALSE))</f>
        <v>PVT109</v>
      </c>
      <c r="AE4473" t="str" cm="1">
        <f t="array" ref="AE4473">_xlfn.IFS( NOT(ISNA(VLOOKUP(PrivateSchedule[[#This Row],[ow]],RTARoutes[[StageCodes]:[RouteID]],6,FALSE))), "O",  NOT(ISNA(VLOOKUP(PrivateSchedule[[#This Row],[re]],RTARoutes[[StageCodes]:[RouteID]],6,FALSE))), "R")</f>
        <v>O</v>
      </c>
      <c r="AF4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74" spans="3:33">
      <c r="O4474" s="171" t="s">
        <v>1890</v>
      </c>
      <c r="U4474" t="str">
        <f t="shared" si="276"/>
        <v>MARGAO</v>
      </c>
      <c r="V4474" s="163">
        <v>0.3888888888888889</v>
      </c>
      <c r="AA4474" s="165" t="str">
        <f t="shared" si="277"/>
        <v/>
      </c>
      <c r="AB4474" t="str">
        <f t="shared" si="278"/>
        <v>MRG</v>
      </c>
      <c r="AC4474" t="str">
        <f t="shared" si="279"/>
        <v>GA09U-0575</v>
      </c>
      <c r="AD4474" t="str">
        <f>_xlfn.IFNA(VLOOKUP(PrivateSchedule[[#This Row],[ow]],RTARoutes[[StageCodes]:[RouteID]],6,FALSE), VLOOKUP(PrivateSchedule[[#This Row],[re]],RTARoutes[[StageCodes]:[RouteID]],6,FALSE))</f>
        <v>PVT109</v>
      </c>
      <c r="AE4474" t="str" cm="1">
        <f t="array" ref="AE4474">_xlfn.IFS( NOT(ISNA(VLOOKUP(PrivateSchedule[[#This Row],[ow]],RTARoutes[[StageCodes]:[RouteID]],6,FALSE))), "O",  NOT(ISNA(VLOOKUP(PrivateSchedule[[#This Row],[re]],RTARoutes[[StageCodes]:[RouteID]],6,FALSE))), "R")</f>
        <v>O</v>
      </c>
      <c r="AF4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75" spans="3:33">
      <c r="O4475" s="171" t="s">
        <v>1890</v>
      </c>
      <c r="U4475" t="str">
        <f t="shared" si="276"/>
        <v>MARGAO</v>
      </c>
      <c r="V4475" s="163">
        <v>0.4375</v>
      </c>
      <c r="AA4475" s="165" t="str">
        <f t="shared" si="277"/>
        <v/>
      </c>
      <c r="AB4475" t="str">
        <f t="shared" si="278"/>
        <v>MRG</v>
      </c>
      <c r="AC4475" t="str">
        <f t="shared" si="279"/>
        <v>GA09U-0575</v>
      </c>
      <c r="AD4475" t="str">
        <f>_xlfn.IFNA(VLOOKUP(PrivateSchedule[[#This Row],[ow]],RTARoutes[[StageCodes]:[RouteID]],6,FALSE), VLOOKUP(PrivateSchedule[[#This Row],[re]],RTARoutes[[StageCodes]:[RouteID]],6,FALSE))</f>
        <v>PVT109</v>
      </c>
      <c r="AE4475" t="str" cm="1">
        <f t="array" ref="AE4475">_xlfn.IFS( NOT(ISNA(VLOOKUP(PrivateSchedule[[#This Row],[ow]],RTARoutes[[StageCodes]:[RouteID]],6,FALSE))), "O",  NOT(ISNA(VLOOKUP(PrivateSchedule[[#This Row],[re]],RTARoutes[[StageCodes]:[RouteID]],6,FALSE))), "R")</f>
        <v>O</v>
      </c>
      <c r="AF4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76" spans="3:33">
      <c r="O4476" s="171" t="s">
        <v>1890</v>
      </c>
      <c r="U4476" t="str">
        <f t="shared" si="276"/>
        <v>MARGAO</v>
      </c>
      <c r="V4476" s="163">
        <v>0.49305555555555558</v>
      </c>
      <c r="AA4476" s="165" t="str">
        <f t="shared" si="277"/>
        <v/>
      </c>
      <c r="AB4476" t="str">
        <f t="shared" si="278"/>
        <v>MRG</v>
      </c>
      <c r="AC4476" t="str">
        <f t="shared" si="279"/>
        <v>GA09U-0575</v>
      </c>
      <c r="AD4476" t="str">
        <f>_xlfn.IFNA(VLOOKUP(PrivateSchedule[[#This Row],[ow]],RTARoutes[[StageCodes]:[RouteID]],6,FALSE), VLOOKUP(PrivateSchedule[[#This Row],[re]],RTARoutes[[StageCodes]:[RouteID]],6,FALSE))</f>
        <v>PVT109</v>
      </c>
      <c r="AE4476" t="str" cm="1">
        <f t="array" ref="AE4476">_xlfn.IFS( NOT(ISNA(VLOOKUP(PrivateSchedule[[#This Row],[ow]],RTARoutes[[StageCodes]:[RouteID]],6,FALSE))), "O",  NOT(ISNA(VLOOKUP(PrivateSchedule[[#This Row],[re]],RTARoutes[[StageCodes]:[RouteID]],6,FALSE))), "R")</f>
        <v>O</v>
      </c>
      <c r="AF4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77" spans="3:33">
      <c r="O4477" s="171" t="s">
        <v>1890</v>
      </c>
      <c r="T4477" s="173" t="s">
        <v>2843</v>
      </c>
      <c r="U4477" t="str">
        <f t="shared" si="276"/>
        <v>MARGAO-TALAULIM</v>
      </c>
      <c r="V4477" s="163">
        <v>0.53125</v>
      </c>
      <c r="AA4477" s="165" t="str">
        <f t="shared" si="277"/>
        <v/>
      </c>
      <c r="AB4477" t="str">
        <f t="shared" si="278"/>
        <v>MRG</v>
      </c>
      <c r="AC4477" t="str">
        <f t="shared" si="279"/>
        <v>GA09U-0575</v>
      </c>
      <c r="AD4477" t="str">
        <f>_xlfn.IFNA(VLOOKUP(PrivateSchedule[[#This Row],[ow]],RTARoutes[[StageCodes]:[RouteID]],6,FALSE), VLOOKUP(PrivateSchedule[[#This Row],[re]],RTARoutes[[StageCodes]:[RouteID]],6,FALSE))</f>
        <v>PVT339</v>
      </c>
      <c r="AE4477" t="str" cm="1">
        <f t="array" ref="AE4477">_xlfn.IFS( NOT(ISNA(VLOOKUP(PrivateSchedule[[#This Row],[ow]],RTARoutes[[StageCodes]:[RouteID]],6,FALSE))), "O",  NOT(ISNA(VLOOKUP(PrivateSchedule[[#This Row],[re]],RTARoutes[[StageCodes]:[RouteID]],6,FALSE))), "R")</f>
        <v>O</v>
      </c>
      <c r="AF4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MRG-*TLM</v>
      </c>
      <c r="AG4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TLM-*MRG</v>
      </c>
    </row>
    <row r="4478" spans="3:33">
      <c r="O4478" s="171" t="s">
        <v>2843</v>
      </c>
      <c r="T4478" s="173" t="s">
        <v>1890</v>
      </c>
      <c r="U4478" t="str">
        <f t="shared" si="276"/>
        <v>TALAULIM-MARGAO</v>
      </c>
      <c r="V4478" s="163">
        <v>0.5625</v>
      </c>
      <c r="AA4478" s="165" t="str">
        <f t="shared" si="277"/>
        <v/>
      </c>
      <c r="AB4478" t="str">
        <f t="shared" si="278"/>
        <v>MRG</v>
      </c>
      <c r="AC4478" t="str">
        <f t="shared" si="279"/>
        <v>GA09U-0575</v>
      </c>
      <c r="AD4478" t="str">
        <f>_xlfn.IFNA(VLOOKUP(PrivateSchedule[[#This Row],[ow]],RTARoutes[[StageCodes]:[RouteID]],6,FALSE), VLOOKUP(PrivateSchedule[[#This Row],[re]],RTARoutes[[StageCodes]:[RouteID]],6,FALSE))</f>
        <v>PVT339</v>
      </c>
      <c r="AE4478" t="str" cm="1">
        <f t="array" ref="AE4478">_xlfn.IFS( NOT(ISNA(VLOOKUP(PrivateSchedule[[#This Row],[ow]],RTARoutes[[StageCodes]:[RouteID]],6,FALSE))), "O",  NOT(ISNA(VLOOKUP(PrivateSchedule[[#This Row],[re]],RTARoutes[[StageCodes]:[RouteID]],6,FALSE))), "R")</f>
        <v>R</v>
      </c>
      <c r="AF4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TLM-*MRG</v>
      </c>
      <c r="AG4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MRG-*TLM</v>
      </c>
    </row>
    <row r="4479" spans="3:33">
      <c r="O4479" s="171" t="s">
        <v>1890</v>
      </c>
      <c r="U4479" t="str">
        <f t="shared" si="276"/>
        <v>MARGAO</v>
      </c>
      <c r="V4479" s="163">
        <v>0.61805555555555558</v>
      </c>
      <c r="AA4479" s="165" t="str">
        <f t="shared" si="277"/>
        <v/>
      </c>
      <c r="AB4479" t="str">
        <f t="shared" si="278"/>
        <v>MRG</v>
      </c>
      <c r="AC4479" t="str">
        <f t="shared" si="279"/>
        <v>GA09U-0575</v>
      </c>
      <c r="AD4479" t="str">
        <f>_xlfn.IFNA(VLOOKUP(PrivateSchedule[[#This Row],[ow]],RTARoutes[[StageCodes]:[RouteID]],6,FALSE), VLOOKUP(PrivateSchedule[[#This Row],[re]],RTARoutes[[StageCodes]:[RouteID]],6,FALSE))</f>
        <v>PVT109</v>
      </c>
      <c r="AE4479" t="str" cm="1">
        <f t="array" ref="AE4479">_xlfn.IFS( NOT(ISNA(VLOOKUP(PrivateSchedule[[#This Row],[ow]],RTARoutes[[StageCodes]:[RouteID]],6,FALSE))), "O",  NOT(ISNA(VLOOKUP(PrivateSchedule[[#This Row],[re]],RTARoutes[[StageCodes]:[RouteID]],6,FALSE))), "R")</f>
        <v>O</v>
      </c>
      <c r="AF4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0" spans="3:33">
      <c r="O4480" s="171" t="s">
        <v>1890</v>
      </c>
      <c r="U4480" t="str">
        <f t="shared" si="276"/>
        <v>MARGAO</v>
      </c>
      <c r="V4480" s="163">
        <v>0.65625</v>
      </c>
      <c r="AA4480" s="165" t="str">
        <f t="shared" si="277"/>
        <v/>
      </c>
      <c r="AB4480" t="str">
        <f t="shared" si="278"/>
        <v>MRG</v>
      </c>
      <c r="AC4480" t="str">
        <f t="shared" si="279"/>
        <v>GA09U-0575</v>
      </c>
      <c r="AD4480" t="str">
        <f>_xlfn.IFNA(VLOOKUP(PrivateSchedule[[#This Row],[ow]],RTARoutes[[StageCodes]:[RouteID]],6,FALSE), VLOOKUP(PrivateSchedule[[#This Row],[re]],RTARoutes[[StageCodes]:[RouteID]],6,FALSE))</f>
        <v>PVT109</v>
      </c>
      <c r="AE4480" t="str" cm="1">
        <f t="array" ref="AE4480">_xlfn.IFS( NOT(ISNA(VLOOKUP(PrivateSchedule[[#This Row],[ow]],RTARoutes[[StageCodes]:[RouteID]],6,FALSE))), "O",  NOT(ISNA(VLOOKUP(PrivateSchedule[[#This Row],[re]],RTARoutes[[StageCodes]:[RouteID]],6,FALSE))), "R")</f>
        <v>O</v>
      </c>
      <c r="AF4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1" spans="3:33">
      <c r="O4481" s="171" t="s">
        <v>1890</v>
      </c>
      <c r="U4481" t="str">
        <f t="shared" si="276"/>
        <v>MARGAO</v>
      </c>
      <c r="V4481" s="163">
        <v>0.70138888888888884</v>
      </c>
      <c r="AA4481" s="165" t="str">
        <f t="shared" si="277"/>
        <v/>
      </c>
      <c r="AB4481" t="str">
        <f t="shared" si="278"/>
        <v>MRG</v>
      </c>
      <c r="AC4481" t="str">
        <f t="shared" si="279"/>
        <v>GA09U-0575</v>
      </c>
      <c r="AD4481" t="str">
        <f>_xlfn.IFNA(VLOOKUP(PrivateSchedule[[#This Row],[ow]],RTARoutes[[StageCodes]:[RouteID]],6,FALSE), VLOOKUP(PrivateSchedule[[#This Row],[re]],RTARoutes[[StageCodes]:[RouteID]],6,FALSE))</f>
        <v>PVT109</v>
      </c>
      <c r="AE4481" t="str" cm="1">
        <f t="array" ref="AE4481">_xlfn.IFS( NOT(ISNA(VLOOKUP(PrivateSchedule[[#This Row],[ow]],RTARoutes[[StageCodes]:[RouteID]],6,FALSE))), "O",  NOT(ISNA(VLOOKUP(PrivateSchedule[[#This Row],[re]],RTARoutes[[StageCodes]:[RouteID]],6,FALSE))), "R")</f>
        <v>O</v>
      </c>
      <c r="AF4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2" spans="3:33">
      <c r="O4482" s="171" t="s">
        <v>1890</v>
      </c>
      <c r="U4482" t="str">
        <f t="shared" si="276"/>
        <v>MARGAO</v>
      </c>
      <c r="V4482" s="163">
        <v>0.75</v>
      </c>
      <c r="AA4482" s="165" t="str">
        <f t="shared" si="277"/>
        <v/>
      </c>
      <c r="AB4482" t="str">
        <f t="shared" si="278"/>
        <v>MRG</v>
      </c>
      <c r="AC4482" t="str">
        <f t="shared" si="279"/>
        <v>GA09U-0575</v>
      </c>
      <c r="AD4482" t="str">
        <f>_xlfn.IFNA(VLOOKUP(PrivateSchedule[[#This Row],[ow]],RTARoutes[[StageCodes]:[RouteID]],6,FALSE), VLOOKUP(PrivateSchedule[[#This Row],[re]],RTARoutes[[StageCodes]:[RouteID]],6,FALSE))</f>
        <v>PVT109</v>
      </c>
      <c r="AE4482" t="str" cm="1">
        <f t="array" ref="AE4482">_xlfn.IFS( NOT(ISNA(VLOOKUP(PrivateSchedule[[#This Row],[ow]],RTARoutes[[StageCodes]:[RouteID]],6,FALSE))), "O",  NOT(ISNA(VLOOKUP(PrivateSchedule[[#This Row],[re]],RTARoutes[[StageCodes]:[RouteID]],6,FALSE))), "R")</f>
        <v>O</v>
      </c>
      <c r="AF4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3" spans="3:33">
      <c r="O4483" s="171" t="s">
        <v>1890</v>
      </c>
      <c r="U4483" t="str">
        <f t="shared" ref="U4483:U4546" si="280">_xlfn.IFNA(VLOOKUP($O4483,Code2Loc,2,FALSE)
&amp; IF( OR( ISNA($P4483), LEN($P4483)=0), "",  "-" &amp; VLOOKUP($P4483,Code2Loc,2,FALSE))
&amp; IF( OR( ISNA($Q4483), LEN($Q4483)=0), "",  "-" &amp; VLOOKUP($Q4483,Code2Loc,2,FALSE))
&amp; IF( OR( ISNA($R4483), LEN($R4483)=0), "",  "-" &amp; VLOOKUP($R4483,Code2Loc,2,FALSE))
&amp; IF( OR( ISNA($S4483), LEN($S4483)=0), "",  "-" &amp; VLOOKUP($S4483,Code2Loc,2,FALSE))
&amp; IF( OR( ISNA($T4483), LEN($T4483)=0), "",  "-" &amp; VLOOKUP($T4483,Code2Loc,2,FALSE)),"")</f>
        <v>MARGAO</v>
      </c>
      <c r="V4483" s="163">
        <v>0.78125</v>
      </c>
      <c r="AA4483" s="165" t="str">
        <f t="shared" ref="AA4483:AA4546" si="281">IF(ISBLANK($V4483), "", _xlfn.IFNA($V4483 + _xlfn.IFNA( VLOOKUP($O4483 &amp; IF(ISBLANK($P4483),"", "-" &amp; $P4483) &amp; IF(ISBLANK($Q4483),"", "-" &amp; $Q4483) &amp; IF(ISBLANK($R4483),"", "-" &amp; $R4483) &amp; IF(ISBLANK($S4483),"", "-" &amp; $S4483) &amp; IF(ISBLANK($T4483),"", "-" &amp; $T4483),TravelTime,8,FALSE), VLOOKUP($T4483 &amp; IF(ISBLANK($S4483),"", "-" &amp; $S4483) &amp; IF(ISBLANK($R4483),"", "-" &amp; $R4483) &amp; IF(ISBLANK($Q4483),"", "-" &amp; $Q4483) &amp; IF(ISBLANK($P4483),"", "-" &amp; $P4483) &amp; IF(ISBLANK($O4483),"", "-" &amp; $O4483),TravelTime,8,FALSE)) / 1440, ""))</f>
        <v/>
      </c>
      <c r="AB4483" t="str">
        <f t="shared" ref="AB4483:AB4546" si="282">IF(AND(LEN($A4483)&lt;&gt;0,LEN($A4483)&lt;&gt;0),$A4483,$AB4482)</f>
        <v>MRG</v>
      </c>
      <c r="AC4483" t="str">
        <f t="shared" ref="AC4483:AC4546" si="283">IF(AND(LEN($J4483)&lt;&gt;0,LEN($B4483)&lt;&gt;0),$J4483,$AC4482)</f>
        <v>GA09U-0575</v>
      </c>
      <c r="AD4483" t="str">
        <f>_xlfn.IFNA(VLOOKUP(PrivateSchedule[[#This Row],[ow]],RTARoutes[[StageCodes]:[RouteID]],6,FALSE), VLOOKUP(PrivateSchedule[[#This Row],[re]],RTARoutes[[StageCodes]:[RouteID]],6,FALSE))</f>
        <v>PVT109</v>
      </c>
      <c r="AE4483" t="str" cm="1">
        <f t="array" ref="AE4483">_xlfn.IFS( NOT(ISNA(VLOOKUP(PrivateSchedule[[#This Row],[ow]],RTARoutes[[StageCodes]:[RouteID]],6,FALSE))), "O",  NOT(ISNA(VLOOKUP(PrivateSchedule[[#This Row],[re]],RTARoutes[[StageCodes]:[RouteID]],6,FALSE))), "R")</f>
        <v>O</v>
      </c>
      <c r="AF4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4" spans="3:33">
      <c r="O4484" s="171" t="s">
        <v>1890</v>
      </c>
      <c r="T4484" s="173" t="s">
        <v>2843</v>
      </c>
      <c r="U4484" t="str">
        <f t="shared" si="280"/>
        <v>MARGAO-TALAULIM</v>
      </c>
      <c r="V4484" s="163">
        <v>0.8125</v>
      </c>
      <c r="AA4484" s="165" t="str">
        <f t="shared" si="281"/>
        <v/>
      </c>
      <c r="AB4484" t="str">
        <f t="shared" si="282"/>
        <v>MRG</v>
      </c>
      <c r="AC4484" t="str">
        <f t="shared" si="283"/>
        <v>GA09U-0575</v>
      </c>
      <c r="AD4484" t="str">
        <f>_xlfn.IFNA(VLOOKUP(PrivateSchedule[[#This Row],[ow]],RTARoutes[[StageCodes]:[RouteID]],6,FALSE), VLOOKUP(PrivateSchedule[[#This Row],[re]],RTARoutes[[StageCodes]:[RouteID]],6,FALSE))</f>
        <v>PVT339</v>
      </c>
      <c r="AE4484" t="str" cm="1">
        <f t="array" ref="AE4484">_xlfn.IFS( NOT(ISNA(VLOOKUP(PrivateSchedule[[#This Row],[ow]],RTARoutes[[StageCodes]:[RouteID]],6,FALSE))), "O",  NOT(ISNA(VLOOKUP(PrivateSchedule[[#This Row],[re]],RTARoutes[[StageCodes]:[RouteID]],6,FALSE))), "R")</f>
        <v>O</v>
      </c>
      <c r="AF4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MRG-*TLM</v>
      </c>
      <c r="AG4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TLM-*MRG</v>
      </c>
    </row>
    <row r="4485" spans="3:33">
      <c r="C4485" s="172" t="s">
        <v>4843</v>
      </c>
      <c r="J4485" s="171" t="s">
        <v>4844</v>
      </c>
      <c r="O4485" s="171" t="s">
        <v>2843</v>
      </c>
      <c r="T4485" s="173" t="s">
        <v>1890</v>
      </c>
      <c r="U4485" t="str">
        <f t="shared" si="280"/>
        <v>TALAULIM-MARGAO</v>
      </c>
      <c r="V4485" s="163">
        <v>0.3125</v>
      </c>
      <c r="AA4485" s="165" t="str">
        <f t="shared" si="281"/>
        <v/>
      </c>
      <c r="AB4485" t="str">
        <f t="shared" si="282"/>
        <v>MRG</v>
      </c>
      <c r="AC4485" t="str">
        <f t="shared" si="283"/>
        <v>GA09U-0575</v>
      </c>
      <c r="AD4485" t="str">
        <f>_xlfn.IFNA(VLOOKUP(PrivateSchedule[[#This Row],[ow]],RTARoutes[[StageCodes]:[RouteID]],6,FALSE), VLOOKUP(PrivateSchedule[[#This Row],[re]],RTARoutes[[StageCodes]:[RouteID]],6,FALSE))</f>
        <v>PVT339</v>
      </c>
      <c r="AE4485" t="str" cm="1">
        <f t="array" ref="AE4485">_xlfn.IFS( NOT(ISNA(VLOOKUP(PrivateSchedule[[#This Row],[ow]],RTARoutes[[StageCodes]:[RouteID]],6,FALSE))), "O",  NOT(ISNA(VLOOKUP(PrivateSchedule[[#This Row],[re]],RTARoutes[[StageCodes]:[RouteID]],6,FALSE))), "R")</f>
        <v>R</v>
      </c>
      <c r="AF4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TLM-*MRG</v>
      </c>
      <c r="AG4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MRG-*TLM</v>
      </c>
    </row>
    <row r="4486" spans="3:33">
      <c r="O4486" s="171" t="s">
        <v>1890</v>
      </c>
      <c r="U4486" t="str">
        <f t="shared" si="280"/>
        <v>MARGAO</v>
      </c>
      <c r="V4486" s="163">
        <v>0.33333333333333331</v>
      </c>
      <c r="AA4486" s="165" t="str">
        <f t="shared" si="281"/>
        <v/>
      </c>
      <c r="AB4486" t="str">
        <f t="shared" si="282"/>
        <v>MRG</v>
      </c>
      <c r="AC4486" t="str">
        <f t="shared" si="283"/>
        <v>GA09U-0575</v>
      </c>
      <c r="AD4486" t="str">
        <f>_xlfn.IFNA(VLOOKUP(PrivateSchedule[[#This Row],[ow]],RTARoutes[[StageCodes]:[RouteID]],6,FALSE), VLOOKUP(PrivateSchedule[[#This Row],[re]],RTARoutes[[StageCodes]:[RouteID]],6,FALSE))</f>
        <v>PVT109</v>
      </c>
      <c r="AE4486" t="str" cm="1">
        <f t="array" ref="AE4486">_xlfn.IFS( NOT(ISNA(VLOOKUP(PrivateSchedule[[#This Row],[ow]],RTARoutes[[StageCodes]:[RouteID]],6,FALSE))), "O",  NOT(ISNA(VLOOKUP(PrivateSchedule[[#This Row],[re]],RTARoutes[[StageCodes]:[RouteID]],6,FALSE))), "R")</f>
        <v>O</v>
      </c>
      <c r="AF4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7" spans="3:33">
      <c r="O4487" s="171" t="s">
        <v>1890</v>
      </c>
      <c r="U4487" t="str">
        <f t="shared" si="280"/>
        <v>MARGAO</v>
      </c>
      <c r="V4487" s="163">
        <v>0.375</v>
      </c>
      <c r="AA4487" s="165" t="str">
        <f t="shared" si="281"/>
        <v/>
      </c>
      <c r="AB4487" t="str">
        <f t="shared" si="282"/>
        <v>MRG</v>
      </c>
      <c r="AC4487" t="str">
        <f t="shared" si="283"/>
        <v>GA09U-0575</v>
      </c>
      <c r="AD4487" t="str">
        <f>_xlfn.IFNA(VLOOKUP(PrivateSchedule[[#This Row],[ow]],RTARoutes[[StageCodes]:[RouteID]],6,FALSE), VLOOKUP(PrivateSchedule[[#This Row],[re]],RTARoutes[[StageCodes]:[RouteID]],6,FALSE))</f>
        <v>PVT109</v>
      </c>
      <c r="AE4487" t="str" cm="1">
        <f t="array" ref="AE4487">_xlfn.IFS( NOT(ISNA(VLOOKUP(PrivateSchedule[[#This Row],[ow]],RTARoutes[[StageCodes]:[RouteID]],6,FALSE))), "O",  NOT(ISNA(VLOOKUP(PrivateSchedule[[#This Row],[re]],RTARoutes[[StageCodes]:[RouteID]],6,FALSE))), "R")</f>
        <v>O</v>
      </c>
      <c r="AF4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8" spans="3:33">
      <c r="O4488" s="171" t="s">
        <v>1890</v>
      </c>
      <c r="U4488" t="str">
        <f t="shared" si="280"/>
        <v>MARGAO</v>
      </c>
      <c r="V4488" s="163">
        <v>0.41666666666666669</v>
      </c>
      <c r="AA4488" s="165" t="str">
        <f t="shared" si="281"/>
        <v/>
      </c>
      <c r="AB4488" t="str">
        <f t="shared" si="282"/>
        <v>MRG</v>
      </c>
      <c r="AC4488" t="str">
        <f t="shared" si="283"/>
        <v>GA09U-0575</v>
      </c>
      <c r="AD4488" t="str">
        <f>_xlfn.IFNA(VLOOKUP(PrivateSchedule[[#This Row],[ow]],RTARoutes[[StageCodes]:[RouteID]],6,FALSE), VLOOKUP(PrivateSchedule[[#This Row],[re]],RTARoutes[[StageCodes]:[RouteID]],6,FALSE))</f>
        <v>PVT109</v>
      </c>
      <c r="AE4488" t="str" cm="1">
        <f t="array" ref="AE4488">_xlfn.IFS( NOT(ISNA(VLOOKUP(PrivateSchedule[[#This Row],[ow]],RTARoutes[[StageCodes]:[RouteID]],6,FALSE))), "O",  NOT(ISNA(VLOOKUP(PrivateSchedule[[#This Row],[re]],RTARoutes[[StageCodes]:[RouteID]],6,FALSE))), "R")</f>
        <v>O</v>
      </c>
      <c r="AF4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89" spans="3:33">
      <c r="O4489" s="171" t="s">
        <v>1890</v>
      </c>
      <c r="U4489" t="str">
        <f t="shared" si="280"/>
        <v>MARGAO</v>
      </c>
      <c r="V4489" s="163">
        <v>0.46875</v>
      </c>
      <c r="AA4489" s="165" t="str">
        <f t="shared" si="281"/>
        <v/>
      </c>
      <c r="AB4489" t="str">
        <f t="shared" si="282"/>
        <v>MRG</v>
      </c>
      <c r="AC4489" t="str">
        <f t="shared" si="283"/>
        <v>GA09U-0575</v>
      </c>
      <c r="AD4489" t="str">
        <f>_xlfn.IFNA(VLOOKUP(PrivateSchedule[[#This Row],[ow]],RTARoutes[[StageCodes]:[RouteID]],6,FALSE), VLOOKUP(PrivateSchedule[[#This Row],[re]],RTARoutes[[StageCodes]:[RouteID]],6,FALSE))</f>
        <v>PVT109</v>
      </c>
      <c r="AE4489" t="str" cm="1">
        <f t="array" ref="AE4489">_xlfn.IFS( NOT(ISNA(VLOOKUP(PrivateSchedule[[#This Row],[ow]],RTARoutes[[StageCodes]:[RouteID]],6,FALSE))), "O",  NOT(ISNA(VLOOKUP(PrivateSchedule[[#This Row],[re]],RTARoutes[[StageCodes]:[RouteID]],6,FALSE))), "R")</f>
        <v>O</v>
      </c>
      <c r="AF4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0" spans="3:33">
      <c r="O4490" s="171" t="s">
        <v>1890</v>
      </c>
      <c r="U4490" t="str">
        <f t="shared" si="280"/>
        <v>MARGAO</v>
      </c>
      <c r="V4490" s="163">
        <v>0.52083333333333337</v>
      </c>
      <c r="AA4490" s="165" t="str">
        <f t="shared" si="281"/>
        <v/>
      </c>
      <c r="AB4490" t="str">
        <f t="shared" si="282"/>
        <v>MRG</v>
      </c>
      <c r="AC4490" t="str">
        <f t="shared" si="283"/>
        <v>GA09U-0575</v>
      </c>
      <c r="AD4490" t="str">
        <f>_xlfn.IFNA(VLOOKUP(PrivateSchedule[[#This Row],[ow]],RTARoutes[[StageCodes]:[RouteID]],6,FALSE), VLOOKUP(PrivateSchedule[[#This Row],[re]],RTARoutes[[StageCodes]:[RouteID]],6,FALSE))</f>
        <v>PVT109</v>
      </c>
      <c r="AE4490" t="str" cm="1">
        <f t="array" ref="AE4490">_xlfn.IFS( NOT(ISNA(VLOOKUP(PrivateSchedule[[#This Row],[ow]],RTARoutes[[StageCodes]:[RouteID]],6,FALSE))), "O",  NOT(ISNA(VLOOKUP(PrivateSchedule[[#This Row],[re]],RTARoutes[[StageCodes]:[RouteID]],6,FALSE))), "R")</f>
        <v>O</v>
      </c>
      <c r="AF4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1" spans="3:33">
      <c r="O4491" s="171" t="s">
        <v>1890</v>
      </c>
      <c r="T4491" s="173" t="s">
        <v>2843</v>
      </c>
      <c r="U4491" t="str">
        <f t="shared" si="280"/>
        <v>MARGAO-TALAULIM</v>
      </c>
      <c r="V4491" s="163">
        <v>0.55208333333333337</v>
      </c>
      <c r="AA4491" s="165" t="str">
        <f t="shared" si="281"/>
        <v/>
      </c>
      <c r="AB4491" t="str">
        <f t="shared" si="282"/>
        <v>MRG</v>
      </c>
      <c r="AC4491" t="str">
        <f t="shared" si="283"/>
        <v>GA09U-0575</v>
      </c>
      <c r="AD4491" t="str">
        <f>_xlfn.IFNA(VLOOKUP(PrivateSchedule[[#This Row],[ow]],RTARoutes[[StageCodes]:[RouteID]],6,FALSE), VLOOKUP(PrivateSchedule[[#This Row],[re]],RTARoutes[[StageCodes]:[RouteID]],6,FALSE))</f>
        <v>PVT339</v>
      </c>
      <c r="AE4491" t="str" cm="1">
        <f t="array" ref="AE4491">_xlfn.IFS( NOT(ISNA(VLOOKUP(PrivateSchedule[[#This Row],[ow]],RTARoutes[[StageCodes]:[RouteID]],6,FALSE))), "O",  NOT(ISNA(VLOOKUP(PrivateSchedule[[#This Row],[re]],RTARoutes[[StageCodes]:[RouteID]],6,FALSE))), "R")</f>
        <v>O</v>
      </c>
      <c r="AF4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MRG-*TLM</v>
      </c>
      <c r="AG4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TLM-*MRG</v>
      </c>
    </row>
    <row r="4492" spans="3:33">
      <c r="O4492" s="171" t="s">
        <v>2843</v>
      </c>
      <c r="T4492" s="173" t="s">
        <v>1890</v>
      </c>
      <c r="U4492" t="str">
        <f t="shared" si="280"/>
        <v>TALAULIM-MARGAO</v>
      </c>
      <c r="V4492" s="163">
        <v>0.63194444444444442</v>
      </c>
      <c r="AA4492" s="165" t="str">
        <f t="shared" si="281"/>
        <v/>
      </c>
      <c r="AB4492" t="str">
        <f t="shared" si="282"/>
        <v>MRG</v>
      </c>
      <c r="AC4492" t="str">
        <f t="shared" si="283"/>
        <v>GA09U-0575</v>
      </c>
      <c r="AD4492" t="str">
        <f>_xlfn.IFNA(VLOOKUP(PrivateSchedule[[#This Row],[ow]],RTARoutes[[StageCodes]:[RouteID]],6,FALSE), VLOOKUP(PrivateSchedule[[#This Row],[re]],RTARoutes[[StageCodes]:[RouteID]],6,FALSE))</f>
        <v>PVT339</v>
      </c>
      <c r="AE4492" t="str" cm="1">
        <f t="array" ref="AE4492">_xlfn.IFS( NOT(ISNA(VLOOKUP(PrivateSchedule[[#This Row],[ow]],RTARoutes[[StageCodes]:[RouteID]],6,FALSE))), "O",  NOT(ISNA(VLOOKUP(PrivateSchedule[[#This Row],[re]],RTARoutes[[StageCodes]:[RouteID]],6,FALSE))), "R")</f>
        <v>R</v>
      </c>
      <c r="AF4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TLM-*MRG</v>
      </c>
      <c r="AG4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MRG-*TLM</v>
      </c>
    </row>
    <row r="4493" spans="3:33">
      <c r="O4493" s="171" t="s">
        <v>1890</v>
      </c>
      <c r="U4493" t="str">
        <f t="shared" si="280"/>
        <v>MARGAO</v>
      </c>
      <c r="V4493" s="163">
        <v>0.67708333333333337</v>
      </c>
      <c r="AA4493" s="165" t="str">
        <f t="shared" si="281"/>
        <v/>
      </c>
      <c r="AB4493" t="str">
        <f t="shared" si="282"/>
        <v>MRG</v>
      </c>
      <c r="AC4493" t="str">
        <f t="shared" si="283"/>
        <v>GA09U-0575</v>
      </c>
      <c r="AD4493" t="str">
        <f>_xlfn.IFNA(VLOOKUP(PrivateSchedule[[#This Row],[ow]],RTARoutes[[StageCodes]:[RouteID]],6,FALSE), VLOOKUP(PrivateSchedule[[#This Row],[re]],RTARoutes[[StageCodes]:[RouteID]],6,FALSE))</f>
        <v>PVT109</v>
      </c>
      <c r="AE4493" t="str" cm="1">
        <f t="array" ref="AE4493">_xlfn.IFS( NOT(ISNA(VLOOKUP(PrivateSchedule[[#This Row],[ow]],RTARoutes[[StageCodes]:[RouteID]],6,FALSE))), "O",  NOT(ISNA(VLOOKUP(PrivateSchedule[[#This Row],[re]],RTARoutes[[StageCodes]:[RouteID]],6,FALSE))), "R")</f>
        <v>O</v>
      </c>
      <c r="AF4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4" spans="3:33">
      <c r="O4494" s="171" t="s">
        <v>1890</v>
      </c>
      <c r="U4494" t="str">
        <f t="shared" si="280"/>
        <v>MARGAO</v>
      </c>
      <c r="V4494" s="163">
        <v>0.71527777777777779</v>
      </c>
      <c r="AA4494" s="165" t="str">
        <f t="shared" si="281"/>
        <v/>
      </c>
      <c r="AB4494" t="str">
        <f t="shared" si="282"/>
        <v>MRG</v>
      </c>
      <c r="AC4494" t="str">
        <f t="shared" si="283"/>
        <v>GA09U-0575</v>
      </c>
      <c r="AD4494" t="str">
        <f>_xlfn.IFNA(VLOOKUP(PrivateSchedule[[#This Row],[ow]],RTARoutes[[StageCodes]:[RouteID]],6,FALSE), VLOOKUP(PrivateSchedule[[#This Row],[re]],RTARoutes[[StageCodes]:[RouteID]],6,FALSE))</f>
        <v>PVT109</v>
      </c>
      <c r="AE4494" t="str" cm="1">
        <f t="array" ref="AE4494">_xlfn.IFS( NOT(ISNA(VLOOKUP(PrivateSchedule[[#This Row],[ow]],RTARoutes[[StageCodes]:[RouteID]],6,FALSE))), "O",  NOT(ISNA(VLOOKUP(PrivateSchedule[[#This Row],[re]],RTARoutes[[StageCodes]:[RouteID]],6,FALSE))), "R")</f>
        <v>O</v>
      </c>
      <c r="AF4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5" spans="3:33">
      <c r="O4495" s="171" t="s">
        <v>1890</v>
      </c>
      <c r="U4495" t="str">
        <f t="shared" si="280"/>
        <v>MARGAO</v>
      </c>
      <c r="V4495" s="163">
        <v>0.75</v>
      </c>
      <c r="AA4495" s="165" t="str">
        <f t="shared" si="281"/>
        <v/>
      </c>
      <c r="AB4495" t="str">
        <f t="shared" si="282"/>
        <v>MRG</v>
      </c>
      <c r="AC4495" t="str">
        <f t="shared" si="283"/>
        <v>GA09U-0575</v>
      </c>
      <c r="AD4495" t="str">
        <f>_xlfn.IFNA(VLOOKUP(PrivateSchedule[[#This Row],[ow]],RTARoutes[[StageCodes]:[RouteID]],6,FALSE), VLOOKUP(PrivateSchedule[[#This Row],[re]],RTARoutes[[StageCodes]:[RouteID]],6,FALSE))</f>
        <v>PVT109</v>
      </c>
      <c r="AE4495" t="str" cm="1">
        <f t="array" ref="AE4495">_xlfn.IFS( NOT(ISNA(VLOOKUP(PrivateSchedule[[#This Row],[ow]],RTARoutes[[StageCodes]:[RouteID]],6,FALSE))), "O",  NOT(ISNA(VLOOKUP(PrivateSchedule[[#This Row],[re]],RTARoutes[[StageCodes]:[RouteID]],6,FALSE))), "R")</f>
        <v>O</v>
      </c>
      <c r="AF4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6" spans="3:33">
      <c r="O4496" s="171" t="s">
        <v>1890</v>
      </c>
      <c r="U4496" t="str">
        <f t="shared" si="280"/>
        <v>MARGAO</v>
      </c>
      <c r="V4496" s="163">
        <v>0.76041666666666663</v>
      </c>
      <c r="AA4496" s="165" t="str">
        <f t="shared" si="281"/>
        <v/>
      </c>
      <c r="AB4496" t="str">
        <f t="shared" si="282"/>
        <v>MRG</v>
      </c>
      <c r="AC4496" t="str">
        <f t="shared" si="283"/>
        <v>GA09U-0575</v>
      </c>
      <c r="AD4496" t="str">
        <f>_xlfn.IFNA(VLOOKUP(PrivateSchedule[[#This Row],[ow]],RTARoutes[[StageCodes]:[RouteID]],6,FALSE), VLOOKUP(PrivateSchedule[[#This Row],[re]],RTARoutes[[StageCodes]:[RouteID]],6,FALSE))</f>
        <v>PVT109</v>
      </c>
      <c r="AE4496" t="str" cm="1">
        <f t="array" ref="AE4496">_xlfn.IFS( NOT(ISNA(VLOOKUP(PrivateSchedule[[#This Row],[ow]],RTARoutes[[StageCodes]:[RouteID]],6,FALSE))), "O",  NOT(ISNA(VLOOKUP(PrivateSchedule[[#This Row],[re]],RTARoutes[[StageCodes]:[RouteID]],6,FALSE))), "R")</f>
        <v>O</v>
      </c>
      <c r="AF4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7" spans="1:33">
      <c r="O4497" s="171" t="s">
        <v>1890</v>
      </c>
      <c r="U4497" t="str">
        <f t="shared" si="280"/>
        <v>MARGAO</v>
      </c>
      <c r="V4497" s="163">
        <v>0.79166666666666663</v>
      </c>
      <c r="AA4497" s="165" t="str">
        <f t="shared" si="281"/>
        <v/>
      </c>
      <c r="AB4497" t="str">
        <f t="shared" si="282"/>
        <v>MRG</v>
      </c>
      <c r="AC4497" t="str">
        <f t="shared" si="283"/>
        <v>GA09U-0575</v>
      </c>
      <c r="AD4497" t="str">
        <f>_xlfn.IFNA(VLOOKUP(PrivateSchedule[[#This Row],[ow]],RTARoutes[[StageCodes]:[RouteID]],6,FALSE), VLOOKUP(PrivateSchedule[[#This Row],[re]],RTARoutes[[StageCodes]:[RouteID]],6,FALSE))</f>
        <v>PVT109</v>
      </c>
      <c r="AE4497" t="str" cm="1">
        <f t="array" ref="AE4497">_xlfn.IFS( NOT(ISNA(VLOOKUP(PrivateSchedule[[#This Row],[ow]],RTARoutes[[StageCodes]:[RouteID]],6,FALSE))), "O",  NOT(ISNA(VLOOKUP(PrivateSchedule[[#This Row],[re]],RTARoutes[[StageCodes]:[RouteID]],6,FALSE))), "R")</f>
        <v>O</v>
      </c>
      <c r="AF4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498" spans="1:33">
      <c r="O4498" s="171" t="s">
        <v>1890</v>
      </c>
      <c r="T4498" s="173" t="s">
        <v>2843</v>
      </c>
      <c r="U4498" t="str">
        <f t="shared" si="280"/>
        <v>MARGAO-TALAULIM</v>
      </c>
      <c r="V4498" s="163">
        <v>0.83333333333333337</v>
      </c>
      <c r="AA4498" s="165" t="str">
        <f t="shared" si="281"/>
        <v/>
      </c>
      <c r="AB4498" t="str">
        <f t="shared" si="282"/>
        <v>MRG</v>
      </c>
      <c r="AC4498" t="str">
        <f t="shared" si="283"/>
        <v>GA09U-0575</v>
      </c>
      <c r="AD4498" t="str">
        <f>_xlfn.IFNA(VLOOKUP(PrivateSchedule[[#This Row],[ow]],RTARoutes[[StageCodes]:[RouteID]],6,FALSE), VLOOKUP(PrivateSchedule[[#This Row],[re]],RTARoutes[[StageCodes]:[RouteID]],6,FALSE))</f>
        <v>PVT339</v>
      </c>
      <c r="AE4498" t="str" cm="1">
        <f t="array" ref="AE4498">_xlfn.IFS( NOT(ISNA(VLOOKUP(PrivateSchedule[[#This Row],[ow]],RTARoutes[[StageCodes]:[RouteID]],6,FALSE))), "O",  NOT(ISNA(VLOOKUP(PrivateSchedule[[#This Row],[re]],RTARoutes[[StageCodes]:[RouteID]],6,FALSE))), "R")</f>
        <v>O</v>
      </c>
      <c r="AF4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MRG-*TLM</v>
      </c>
      <c r="AG4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TLM-*MRG</v>
      </c>
    </row>
    <row r="4499" spans="1:33">
      <c r="C4499" s="172" t="s">
        <v>4845</v>
      </c>
      <c r="J4499" s="171" t="s">
        <v>4846</v>
      </c>
      <c r="O4499" s="171" t="s">
        <v>752</v>
      </c>
      <c r="T4499" s="173" t="s">
        <v>1890</v>
      </c>
      <c r="U4499" t="str">
        <f t="shared" si="280"/>
        <v>BETUL-MARGAO</v>
      </c>
      <c r="V4499" s="163">
        <v>0.25347222222222221</v>
      </c>
      <c r="AA4499" s="165" t="str">
        <f t="shared" si="281"/>
        <v/>
      </c>
      <c r="AB4499" t="str">
        <f t="shared" si="282"/>
        <v>MRG</v>
      </c>
      <c r="AC4499" t="str">
        <f t="shared" si="283"/>
        <v>GA09U-0575</v>
      </c>
      <c r="AD4499" t="str">
        <f>_xlfn.IFNA(VLOOKUP(PrivateSchedule[[#This Row],[ow]],RTARoutes[[StageCodes]:[RouteID]],6,FALSE), VLOOKUP(PrivateSchedule[[#This Row],[re]],RTARoutes[[StageCodes]:[RouteID]],6,FALSE))</f>
        <v>PVT95</v>
      </c>
      <c r="AE4499" t="str" cm="1">
        <f t="array" ref="AE4499">_xlfn.IFS( NOT(ISNA(VLOOKUP(PrivateSchedule[[#This Row],[ow]],RTARoutes[[StageCodes]:[RouteID]],6,FALSE))), "O",  NOT(ISNA(VLOOKUP(PrivateSchedule[[#This Row],[re]],RTARoutes[[StageCodes]:[RouteID]],6,FALSE))), "R")</f>
        <v>O</v>
      </c>
      <c r="AF4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00" spans="1:33">
      <c r="O4500" s="171" t="s">
        <v>1890</v>
      </c>
      <c r="T4500" s="173" t="s">
        <v>752</v>
      </c>
      <c r="U4500" t="str">
        <f t="shared" si="280"/>
        <v>MARGAO-BETUL</v>
      </c>
      <c r="V4500" s="163">
        <v>0.28819444444444442</v>
      </c>
      <c r="AA4500" s="165" t="str">
        <f t="shared" si="281"/>
        <v/>
      </c>
      <c r="AB4500" t="str">
        <f t="shared" si="282"/>
        <v>MRG</v>
      </c>
      <c r="AC4500" t="str">
        <f t="shared" si="283"/>
        <v>GA09U-0575</v>
      </c>
      <c r="AD4500" t="str">
        <f>_xlfn.IFNA(VLOOKUP(PrivateSchedule[[#This Row],[ow]],RTARoutes[[StageCodes]:[RouteID]],6,FALSE), VLOOKUP(PrivateSchedule[[#This Row],[re]],RTARoutes[[StageCodes]:[RouteID]],6,FALSE))</f>
        <v>PVT93</v>
      </c>
      <c r="AE4500" t="str" cm="1">
        <f t="array" ref="AE4500">_xlfn.IFS( NOT(ISNA(VLOOKUP(PrivateSchedule[[#This Row],[ow]],RTARoutes[[StageCodes]:[RouteID]],6,FALSE))), "O",  NOT(ISNA(VLOOKUP(PrivateSchedule[[#This Row],[re]],RTARoutes[[StageCodes]:[RouteID]],6,FALSE))), "R")</f>
        <v>O</v>
      </c>
      <c r="AF4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01" spans="1:33">
      <c r="A4501" t="s">
        <v>1881</v>
      </c>
      <c r="O4501" s="171" t="s">
        <v>752</v>
      </c>
      <c r="T4501" s="173" t="s">
        <v>1890</v>
      </c>
      <c r="U4501" t="str">
        <f t="shared" si="280"/>
        <v>BETUL-MARGAO</v>
      </c>
      <c r="V4501" s="163">
        <v>0.33680555555555558</v>
      </c>
      <c r="AA4501" s="165" t="str">
        <f t="shared" si="281"/>
        <v/>
      </c>
      <c r="AB4501" t="str">
        <f t="shared" si="282"/>
        <v>MAPUSA</v>
      </c>
      <c r="AC4501" t="str">
        <f t="shared" si="283"/>
        <v>GA09U-0575</v>
      </c>
      <c r="AD4501" t="str">
        <f>_xlfn.IFNA(VLOOKUP(PrivateSchedule[[#This Row],[ow]],RTARoutes[[StageCodes]:[RouteID]],6,FALSE), VLOOKUP(PrivateSchedule[[#This Row],[re]],RTARoutes[[StageCodes]:[RouteID]],6,FALSE))</f>
        <v>PVT95</v>
      </c>
      <c r="AE4501" t="str" cm="1">
        <f t="array" ref="AE4501">_xlfn.IFS( NOT(ISNA(VLOOKUP(PrivateSchedule[[#This Row],[ow]],RTARoutes[[StageCodes]:[RouteID]],6,FALSE))), "O",  NOT(ISNA(VLOOKUP(PrivateSchedule[[#This Row],[re]],RTARoutes[[StageCodes]:[RouteID]],6,FALSE))), "R")</f>
        <v>O</v>
      </c>
      <c r="AF4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02" spans="1:33">
      <c r="O4502" s="171" t="s">
        <v>1890</v>
      </c>
      <c r="T4502" s="173" t="s">
        <v>752</v>
      </c>
      <c r="U4502" t="str">
        <f t="shared" si="280"/>
        <v>MARGAO-BETUL</v>
      </c>
      <c r="V4502" s="163">
        <v>0.38194444444444442</v>
      </c>
      <c r="AA4502" s="165" t="str">
        <f t="shared" si="281"/>
        <v/>
      </c>
      <c r="AB4502" t="str">
        <f t="shared" si="282"/>
        <v>MAPUSA</v>
      </c>
      <c r="AC4502" t="str">
        <f t="shared" si="283"/>
        <v>GA09U-0575</v>
      </c>
      <c r="AD4502" t="str">
        <f>_xlfn.IFNA(VLOOKUP(PrivateSchedule[[#This Row],[ow]],RTARoutes[[StageCodes]:[RouteID]],6,FALSE), VLOOKUP(PrivateSchedule[[#This Row],[re]],RTARoutes[[StageCodes]:[RouteID]],6,FALSE))</f>
        <v>PVT93</v>
      </c>
      <c r="AE4502" t="str" cm="1">
        <f t="array" ref="AE4502">_xlfn.IFS( NOT(ISNA(VLOOKUP(PrivateSchedule[[#This Row],[ow]],RTARoutes[[StageCodes]:[RouteID]],6,FALSE))), "O",  NOT(ISNA(VLOOKUP(PrivateSchedule[[#This Row],[re]],RTARoutes[[StageCodes]:[RouteID]],6,FALSE))), "R")</f>
        <v>O</v>
      </c>
      <c r="AF4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03" spans="1:33">
      <c r="O4503" s="171" t="s">
        <v>752</v>
      </c>
      <c r="T4503" s="173" t="s">
        <v>1890</v>
      </c>
      <c r="U4503" t="str">
        <f t="shared" si="280"/>
        <v>BETUL-MARGAO</v>
      </c>
      <c r="V4503" s="163">
        <v>0.43402777777777779</v>
      </c>
      <c r="AA4503" s="165" t="str">
        <f t="shared" si="281"/>
        <v/>
      </c>
      <c r="AB4503" t="str">
        <f t="shared" si="282"/>
        <v>MAPUSA</v>
      </c>
      <c r="AC4503" t="str">
        <f t="shared" si="283"/>
        <v>GA09U-0575</v>
      </c>
      <c r="AD4503" t="str">
        <f>_xlfn.IFNA(VLOOKUP(PrivateSchedule[[#This Row],[ow]],RTARoutes[[StageCodes]:[RouteID]],6,FALSE), VLOOKUP(PrivateSchedule[[#This Row],[re]],RTARoutes[[StageCodes]:[RouteID]],6,FALSE))</f>
        <v>PVT95</v>
      </c>
      <c r="AE4503" t="str" cm="1">
        <f t="array" ref="AE4503">_xlfn.IFS( NOT(ISNA(VLOOKUP(PrivateSchedule[[#This Row],[ow]],RTARoutes[[StageCodes]:[RouteID]],6,FALSE))), "O",  NOT(ISNA(VLOOKUP(PrivateSchedule[[#This Row],[re]],RTARoutes[[StageCodes]:[RouteID]],6,FALSE))), "R")</f>
        <v>O</v>
      </c>
      <c r="AF4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04" spans="1:33">
      <c r="O4504" s="171" t="s">
        <v>1890</v>
      </c>
      <c r="T4504" s="173" t="s">
        <v>752</v>
      </c>
      <c r="U4504" t="str">
        <f t="shared" si="280"/>
        <v>MARGAO-BETUL</v>
      </c>
      <c r="V4504" s="163">
        <v>0.46875</v>
      </c>
      <c r="AA4504" s="165" t="str">
        <f t="shared" si="281"/>
        <v/>
      </c>
      <c r="AB4504" t="str">
        <f t="shared" si="282"/>
        <v>MAPUSA</v>
      </c>
      <c r="AC4504" t="str">
        <f t="shared" si="283"/>
        <v>GA09U-0575</v>
      </c>
      <c r="AD4504" t="str">
        <f>_xlfn.IFNA(VLOOKUP(PrivateSchedule[[#This Row],[ow]],RTARoutes[[StageCodes]:[RouteID]],6,FALSE), VLOOKUP(PrivateSchedule[[#This Row],[re]],RTARoutes[[StageCodes]:[RouteID]],6,FALSE))</f>
        <v>PVT93</v>
      </c>
      <c r="AE4504" t="str" cm="1">
        <f t="array" ref="AE4504">_xlfn.IFS( NOT(ISNA(VLOOKUP(PrivateSchedule[[#This Row],[ow]],RTARoutes[[StageCodes]:[RouteID]],6,FALSE))), "O",  NOT(ISNA(VLOOKUP(PrivateSchedule[[#This Row],[re]],RTARoutes[[StageCodes]:[RouteID]],6,FALSE))), "R")</f>
        <v>O</v>
      </c>
      <c r="AF4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05" spans="1:33">
      <c r="O4505" s="171" t="s">
        <v>752</v>
      </c>
      <c r="T4505" s="173" t="s">
        <v>1890</v>
      </c>
      <c r="U4505" t="str">
        <f t="shared" si="280"/>
        <v>BETUL-MARGAO</v>
      </c>
      <c r="V4505" s="163">
        <v>0.56944444444444442</v>
      </c>
      <c r="AA4505" s="165" t="str">
        <f t="shared" si="281"/>
        <v/>
      </c>
      <c r="AB4505" t="str">
        <f t="shared" si="282"/>
        <v>MAPUSA</v>
      </c>
      <c r="AC4505" t="str">
        <f t="shared" si="283"/>
        <v>GA09U-0575</v>
      </c>
      <c r="AD4505" t="str">
        <f>_xlfn.IFNA(VLOOKUP(PrivateSchedule[[#This Row],[ow]],RTARoutes[[StageCodes]:[RouteID]],6,FALSE), VLOOKUP(PrivateSchedule[[#This Row],[re]],RTARoutes[[StageCodes]:[RouteID]],6,FALSE))</f>
        <v>PVT95</v>
      </c>
      <c r="AE4505" t="str" cm="1">
        <f t="array" ref="AE4505">_xlfn.IFS( NOT(ISNA(VLOOKUP(PrivateSchedule[[#This Row],[ow]],RTARoutes[[StageCodes]:[RouteID]],6,FALSE))), "O",  NOT(ISNA(VLOOKUP(PrivateSchedule[[#This Row],[re]],RTARoutes[[StageCodes]:[RouteID]],6,FALSE))), "R")</f>
        <v>O</v>
      </c>
      <c r="AF4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06" spans="1:33">
      <c r="O4506" s="171" t="s">
        <v>1890</v>
      </c>
      <c r="T4506" s="173" t="s">
        <v>752</v>
      </c>
      <c r="U4506" t="str">
        <f t="shared" si="280"/>
        <v>MARGAO-BETUL</v>
      </c>
      <c r="V4506" s="163">
        <v>0.67013888888888884</v>
      </c>
      <c r="AA4506" s="165" t="str">
        <f t="shared" si="281"/>
        <v/>
      </c>
      <c r="AB4506" t="str">
        <f t="shared" si="282"/>
        <v>MAPUSA</v>
      </c>
      <c r="AC4506" t="str">
        <f t="shared" si="283"/>
        <v>GA09U-0575</v>
      </c>
      <c r="AD4506" t="str">
        <f>_xlfn.IFNA(VLOOKUP(PrivateSchedule[[#This Row],[ow]],RTARoutes[[StageCodes]:[RouteID]],6,FALSE), VLOOKUP(PrivateSchedule[[#This Row],[re]],RTARoutes[[StageCodes]:[RouteID]],6,FALSE))</f>
        <v>PVT93</v>
      </c>
      <c r="AE4506" t="str" cm="1">
        <f t="array" ref="AE4506">_xlfn.IFS( NOT(ISNA(VLOOKUP(PrivateSchedule[[#This Row],[ow]],RTARoutes[[StageCodes]:[RouteID]],6,FALSE))), "O",  NOT(ISNA(VLOOKUP(PrivateSchedule[[#This Row],[re]],RTARoutes[[StageCodes]:[RouteID]],6,FALSE))), "R")</f>
        <v>O</v>
      </c>
      <c r="AF4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07" spans="1:33">
      <c r="O4507" s="171" t="s">
        <v>752</v>
      </c>
      <c r="T4507" s="173" t="s">
        <v>1890</v>
      </c>
      <c r="U4507" t="str">
        <f t="shared" si="280"/>
        <v>BETUL-MARGAO</v>
      </c>
      <c r="V4507" s="163">
        <v>0.71180555555555558</v>
      </c>
      <c r="AA4507" s="165" t="str">
        <f t="shared" si="281"/>
        <v/>
      </c>
      <c r="AB4507" t="str">
        <f t="shared" si="282"/>
        <v>MAPUSA</v>
      </c>
      <c r="AC4507" t="str">
        <f t="shared" si="283"/>
        <v>GA09U-0575</v>
      </c>
      <c r="AD4507" t="str">
        <f>_xlfn.IFNA(VLOOKUP(PrivateSchedule[[#This Row],[ow]],RTARoutes[[StageCodes]:[RouteID]],6,FALSE), VLOOKUP(PrivateSchedule[[#This Row],[re]],RTARoutes[[StageCodes]:[RouteID]],6,FALSE))</f>
        <v>PVT95</v>
      </c>
      <c r="AE4507" t="str" cm="1">
        <f t="array" ref="AE4507">_xlfn.IFS( NOT(ISNA(VLOOKUP(PrivateSchedule[[#This Row],[ow]],RTARoutes[[StageCodes]:[RouteID]],6,FALSE))), "O",  NOT(ISNA(VLOOKUP(PrivateSchedule[[#This Row],[re]],RTARoutes[[StageCodes]:[RouteID]],6,FALSE))), "R")</f>
        <v>O</v>
      </c>
      <c r="AF4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08" spans="1:33">
      <c r="O4508" s="171" t="s">
        <v>1890</v>
      </c>
      <c r="T4508" s="173" t="s">
        <v>752</v>
      </c>
      <c r="U4508" t="str">
        <f t="shared" si="280"/>
        <v>MARGAO-BETUL</v>
      </c>
      <c r="V4508" s="163">
        <v>0.78472222222222221</v>
      </c>
      <c r="AA4508" s="165" t="str">
        <f t="shared" si="281"/>
        <v/>
      </c>
      <c r="AB4508" t="str">
        <f t="shared" si="282"/>
        <v>MAPUSA</v>
      </c>
      <c r="AC4508" t="str">
        <f t="shared" si="283"/>
        <v>GA09U-0575</v>
      </c>
      <c r="AD4508" t="str">
        <f>_xlfn.IFNA(VLOOKUP(PrivateSchedule[[#This Row],[ow]],RTARoutes[[StageCodes]:[RouteID]],6,FALSE), VLOOKUP(PrivateSchedule[[#This Row],[re]],RTARoutes[[StageCodes]:[RouteID]],6,FALSE))</f>
        <v>PVT93</v>
      </c>
      <c r="AE4508" t="str" cm="1">
        <f t="array" ref="AE4508">_xlfn.IFS( NOT(ISNA(VLOOKUP(PrivateSchedule[[#This Row],[ow]],RTARoutes[[StageCodes]:[RouteID]],6,FALSE))), "O",  NOT(ISNA(VLOOKUP(PrivateSchedule[[#This Row],[re]],RTARoutes[[StageCodes]:[RouteID]],6,FALSE))), "R")</f>
        <v>O</v>
      </c>
      <c r="AF4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09" spans="1:33">
      <c r="C4509" s="172" t="s">
        <v>4847</v>
      </c>
      <c r="J4509" s="171" t="s">
        <v>4848</v>
      </c>
      <c r="O4509" s="171" t="s">
        <v>752</v>
      </c>
      <c r="T4509" s="173" t="s">
        <v>1890</v>
      </c>
      <c r="U4509" t="str">
        <f t="shared" si="280"/>
        <v>BETUL-MARGAO</v>
      </c>
      <c r="V4509" s="163">
        <v>0.29166666666666669</v>
      </c>
      <c r="AA4509" s="165" t="str">
        <f t="shared" si="281"/>
        <v/>
      </c>
      <c r="AB4509" t="str">
        <f t="shared" si="282"/>
        <v>MAPUSA</v>
      </c>
      <c r="AC4509" t="str">
        <f t="shared" si="283"/>
        <v>GA09U-0575</v>
      </c>
      <c r="AD4509" t="str">
        <f>_xlfn.IFNA(VLOOKUP(PrivateSchedule[[#This Row],[ow]],RTARoutes[[StageCodes]:[RouteID]],6,FALSE), VLOOKUP(PrivateSchedule[[#This Row],[re]],RTARoutes[[StageCodes]:[RouteID]],6,FALSE))</f>
        <v>PVT95</v>
      </c>
      <c r="AE4509" t="str" cm="1">
        <f t="array" ref="AE4509">_xlfn.IFS( NOT(ISNA(VLOOKUP(PrivateSchedule[[#This Row],[ow]],RTARoutes[[StageCodes]:[RouteID]],6,FALSE))), "O",  NOT(ISNA(VLOOKUP(PrivateSchedule[[#This Row],[re]],RTARoutes[[StageCodes]:[RouteID]],6,FALSE))), "R")</f>
        <v>O</v>
      </c>
      <c r="AF4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10" spans="1:33">
      <c r="O4510" s="171" t="s">
        <v>1890</v>
      </c>
      <c r="T4510" s="173" t="s">
        <v>752</v>
      </c>
      <c r="U4510" t="str">
        <f t="shared" si="280"/>
        <v>MARGAO-BETUL</v>
      </c>
      <c r="V4510" s="163">
        <v>0.3611111111111111</v>
      </c>
      <c r="AA4510" s="165" t="str">
        <f t="shared" si="281"/>
        <v/>
      </c>
      <c r="AB4510" t="str">
        <f t="shared" si="282"/>
        <v>MAPUSA</v>
      </c>
      <c r="AC4510" t="str">
        <f t="shared" si="283"/>
        <v>GA09U-0575</v>
      </c>
      <c r="AD4510" t="str">
        <f>_xlfn.IFNA(VLOOKUP(PrivateSchedule[[#This Row],[ow]],RTARoutes[[StageCodes]:[RouteID]],6,FALSE), VLOOKUP(PrivateSchedule[[#This Row],[re]],RTARoutes[[StageCodes]:[RouteID]],6,FALSE))</f>
        <v>PVT93</v>
      </c>
      <c r="AE4510" t="str" cm="1">
        <f t="array" ref="AE4510">_xlfn.IFS( NOT(ISNA(VLOOKUP(PrivateSchedule[[#This Row],[ow]],RTARoutes[[StageCodes]:[RouteID]],6,FALSE))), "O",  NOT(ISNA(VLOOKUP(PrivateSchedule[[#This Row],[re]],RTARoutes[[StageCodes]:[RouteID]],6,FALSE))), "R")</f>
        <v>O</v>
      </c>
      <c r="AF4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11" spans="1:33">
      <c r="O4511" s="171" t="s">
        <v>752</v>
      </c>
      <c r="T4511" s="173" t="s">
        <v>1890</v>
      </c>
      <c r="U4511" t="str">
        <f t="shared" si="280"/>
        <v>BETUL-MARGAO</v>
      </c>
      <c r="V4511" s="163">
        <v>0.4236111111111111</v>
      </c>
      <c r="AA4511" s="165" t="str">
        <f t="shared" si="281"/>
        <v/>
      </c>
      <c r="AB4511" t="str">
        <f t="shared" si="282"/>
        <v>MAPUSA</v>
      </c>
      <c r="AC4511" t="str">
        <f t="shared" si="283"/>
        <v>GA09U-0575</v>
      </c>
      <c r="AD4511" t="str">
        <f>_xlfn.IFNA(VLOOKUP(PrivateSchedule[[#This Row],[ow]],RTARoutes[[StageCodes]:[RouteID]],6,FALSE), VLOOKUP(PrivateSchedule[[#This Row],[re]],RTARoutes[[StageCodes]:[RouteID]],6,FALSE))</f>
        <v>PVT95</v>
      </c>
      <c r="AE4511" t="str" cm="1">
        <f t="array" ref="AE4511">_xlfn.IFS( NOT(ISNA(VLOOKUP(PrivateSchedule[[#This Row],[ow]],RTARoutes[[StageCodes]:[RouteID]],6,FALSE))), "O",  NOT(ISNA(VLOOKUP(PrivateSchedule[[#This Row],[re]],RTARoutes[[StageCodes]:[RouteID]],6,FALSE))), "R")</f>
        <v>O</v>
      </c>
      <c r="AF4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12" spans="1:33">
      <c r="O4512" s="171" t="s">
        <v>1890</v>
      </c>
      <c r="T4512" s="173" t="s">
        <v>752</v>
      </c>
      <c r="U4512" t="str">
        <f t="shared" si="280"/>
        <v>MARGAO-BETUL</v>
      </c>
      <c r="V4512" s="163">
        <v>0.48958333333333331</v>
      </c>
      <c r="AA4512" s="165" t="str">
        <f t="shared" si="281"/>
        <v/>
      </c>
      <c r="AB4512" t="str">
        <f t="shared" si="282"/>
        <v>MAPUSA</v>
      </c>
      <c r="AC4512" t="str">
        <f t="shared" si="283"/>
        <v>GA09U-0575</v>
      </c>
      <c r="AD4512" t="str">
        <f>_xlfn.IFNA(VLOOKUP(PrivateSchedule[[#This Row],[ow]],RTARoutes[[StageCodes]:[RouteID]],6,FALSE), VLOOKUP(PrivateSchedule[[#This Row],[re]],RTARoutes[[StageCodes]:[RouteID]],6,FALSE))</f>
        <v>PVT93</v>
      </c>
      <c r="AE4512" t="str" cm="1">
        <f t="array" ref="AE4512">_xlfn.IFS( NOT(ISNA(VLOOKUP(PrivateSchedule[[#This Row],[ow]],RTARoutes[[StageCodes]:[RouteID]],6,FALSE))), "O",  NOT(ISNA(VLOOKUP(PrivateSchedule[[#This Row],[re]],RTARoutes[[StageCodes]:[RouteID]],6,FALSE))), "R")</f>
        <v>O</v>
      </c>
      <c r="AF4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13" spans="3:33">
      <c r="O4513" s="171" t="s">
        <v>752</v>
      </c>
      <c r="T4513" s="173" t="s">
        <v>1890</v>
      </c>
      <c r="U4513" t="str">
        <f t="shared" si="280"/>
        <v>BETUL-MARGAO</v>
      </c>
      <c r="V4513" s="163">
        <v>0.53472222222222221</v>
      </c>
      <c r="AA4513" s="165" t="str">
        <f t="shared" si="281"/>
        <v/>
      </c>
      <c r="AB4513" t="str">
        <f t="shared" si="282"/>
        <v>MAPUSA</v>
      </c>
      <c r="AC4513" t="str">
        <f t="shared" si="283"/>
        <v>GA09U-0575</v>
      </c>
      <c r="AD4513" t="str">
        <f>_xlfn.IFNA(VLOOKUP(PrivateSchedule[[#This Row],[ow]],RTARoutes[[StageCodes]:[RouteID]],6,FALSE), VLOOKUP(PrivateSchedule[[#This Row],[re]],RTARoutes[[StageCodes]:[RouteID]],6,FALSE))</f>
        <v>PVT95</v>
      </c>
      <c r="AE4513" t="str" cm="1">
        <f t="array" ref="AE4513">_xlfn.IFS( NOT(ISNA(VLOOKUP(PrivateSchedule[[#This Row],[ow]],RTARoutes[[StageCodes]:[RouteID]],6,FALSE))), "O",  NOT(ISNA(VLOOKUP(PrivateSchedule[[#This Row],[re]],RTARoutes[[StageCodes]:[RouteID]],6,FALSE))), "R")</f>
        <v>O</v>
      </c>
      <c r="AF4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14" spans="3:33">
      <c r="O4514" s="171" t="s">
        <v>1890</v>
      </c>
      <c r="T4514" s="173" t="s">
        <v>752</v>
      </c>
      <c r="U4514" t="str">
        <f t="shared" si="280"/>
        <v>MARGAO-BETUL</v>
      </c>
      <c r="V4514" s="163">
        <v>0.61111111111111116</v>
      </c>
      <c r="AA4514" s="165" t="str">
        <f t="shared" si="281"/>
        <v/>
      </c>
      <c r="AB4514" t="str">
        <f t="shared" si="282"/>
        <v>MAPUSA</v>
      </c>
      <c r="AC4514" t="str">
        <f t="shared" si="283"/>
        <v>GA09U-0575</v>
      </c>
      <c r="AD4514" t="str">
        <f>_xlfn.IFNA(VLOOKUP(PrivateSchedule[[#This Row],[ow]],RTARoutes[[StageCodes]:[RouteID]],6,FALSE), VLOOKUP(PrivateSchedule[[#This Row],[re]],RTARoutes[[StageCodes]:[RouteID]],6,FALSE))</f>
        <v>PVT93</v>
      </c>
      <c r="AE4514" t="str" cm="1">
        <f t="array" ref="AE4514">_xlfn.IFS( NOT(ISNA(VLOOKUP(PrivateSchedule[[#This Row],[ow]],RTARoutes[[StageCodes]:[RouteID]],6,FALSE))), "O",  NOT(ISNA(VLOOKUP(PrivateSchedule[[#This Row],[re]],RTARoutes[[StageCodes]:[RouteID]],6,FALSE))), "R")</f>
        <v>O</v>
      </c>
      <c r="AF4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15" spans="3:33">
      <c r="O4515" s="171" t="s">
        <v>752</v>
      </c>
      <c r="T4515" s="173" t="s">
        <v>1890</v>
      </c>
      <c r="U4515" t="str">
        <f t="shared" si="280"/>
        <v>BETUL-MARGAO</v>
      </c>
      <c r="V4515" s="163">
        <v>0.67013888888888884</v>
      </c>
      <c r="AA4515" s="165" t="str">
        <f t="shared" si="281"/>
        <v/>
      </c>
      <c r="AB4515" t="str">
        <f t="shared" si="282"/>
        <v>MAPUSA</v>
      </c>
      <c r="AC4515" t="str">
        <f t="shared" si="283"/>
        <v>GA09U-0575</v>
      </c>
      <c r="AD4515" t="str">
        <f>_xlfn.IFNA(VLOOKUP(PrivateSchedule[[#This Row],[ow]],RTARoutes[[StageCodes]:[RouteID]],6,FALSE), VLOOKUP(PrivateSchedule[[#This Row],[re]],RTARoutes[[StageCodes]:[RouteID]],6,FALSE))</f>
        <v>PVT95</v>
      </c>
      <c r="AE4515" t="str" cm="1">
        <f t="array" ref="AE4515">_xlfn.IFS( NOT(ISNA(VLOOKUP(PrivateSchedule[[#This Row],[ow]],RTARoutes[[StageCodes]:[RouteID]],6,FALSE))), "O",  NOT(ISNA(VLOOKUP(PrivateSchedule[[#This Row],[re]],RTARoutes[[StageCodes]:[RouteID]],6,FALSE))), "R")</f>
        <v>O</v>
      </c>
      <c r="AF4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16" spans="3:33">
      <c r="O4516" s="171" t="s">
        <v>1890</v>
      </c>
      <c r="T4516" s="173" t="s">
        <v>752</v>
      </c>
      <c r="U4516" t="str">
        <f t="shared" si="280"/>
        <v>MARGAO-BETUL</v>
      </c>
      <c r="V4516" s="163">
        <v>0.73958333333333337</v>
      </c>
      <c r="AA4516" s="165" t="str">
        <f t="shared" si="281"/>
        <v/>
      </c>
      <c r="AB4516" t="str">
        <f t="shared" si="282"/>
        <v>MAPUSA</v>
      </c>
      <c r="AC4516" t="str">
        <f t="shared" si="283"/>
        <v>GA09U-0575</v>
      </c>
      <c r="AD4516" t="str">
        <f>_xlfn.IFNA(VLOOKUP(PrivateSchedule[[#This Row],[ow]],RTARoutes[[StageCodes]:[RouteID]],6,FALSE), VLOOKUP(PrivateSchedule[[#This Row],[re]],RTARoutes[[StageCodes]:[RouteID]],6,FALSE))</f>
        <v>PVT93</v>
      </c>
      <c r="AE4516" t="str" cm="1">
        <f t="array" ref="AE4516">_xlfn.IFS( NOT(ISNA(VLOOKUP(PrivateSchedule[[#This Row],[ow]],RTARoutes[[StageCodes]:[RouteID]],6,FALSE))), "O",  NOT(ISNA(VLOOKUP(PrivateSchedule[[#This Row],[re]],RTARoutes[[StageCodes]:[RouteID]],6,FALSE))), "R")</f>
        <v>O</v>
      </c>
      <c r="AF4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17" spans="3:33">
      <c r="C4517" s="172" t="s">
        <v>4849</v>
      </c>
      <c r="J4517" s="171" t="s">
        <v>4850</v>
      </c>
      <c r="O4517" s="171" t="s">
        <v>752</v>
      </c>
      <c r="T4517" s="173" t="s">
        <v>1890</v>
      </c>
      <c r="U4517" t="str">
        <f t="shared" si="280"/>
        <v>BETUL-MARGAO</v>
      </c>
      <c r="V4517" s="163">
        <v>0.30208333333333331</v>
      </c>
      <c r="AA4517" s="165" t="str">
        <f t="shared" si="281"/>
        <v/>
      </c>
      <c r="AB4517" t="str">
        <f t="shared" si="282"/>
        <v>MAPUSA</v>
      </c>
      <c r="AC4517" t="str">
        <f t="shared" si="283"/>
        <v>GA09U-0575</v>
      </c>
      <c r="AD4517" t="str">
        <f>_xlfn.IFNA(VLOOKUP(PrivateSchedule[[#This Row],[ow]],RTARoutes[[StageCodes]:[RouteID]],6,FALSE), VLOOKUP(PrivateSchedule[[#This Row],[re]],RTARoutes[[StageCodes]:[RouteID]],6,FALSE))</f>
        <v>PVT95</v>
      </c>
      <c r="AE4517" t="str" cm="1">
        <f t="array" ref="AE4517">_xlfn.IFS( NOT(ISNA(VLOOKUP(PrivateSchedule[[#This Row],[ow]],RTARoutes[[StageCodes]:[RouteID]],6,FALSE))), "O",  NOT(ISNA(VLOOKUP(PrivateSchedule[[#This Row],[re]],RTARoutes[[StageCodes]:[RouteID]],6,FALSE))), "R")</f>
        <v>O</v>
      </c>
      <c r="AF4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18" spans="3:33">
      <c r="O4518" s="171" t="s">
        <v>1890</v>
      </c>
      <c r="T4518" s="173" t="s">
        <v>752</v>
      </c>
      <c r="U4518" t="str">
        <f t="shared" si="280"/>
        <v>MARGAO-BETUL</v>
      </c>
      <c r="V4518" s="163">
        <v>0.41666666666666669</v>
      </c>
      <c r="AA4518" s="165" t="str">
        <f t="shared" si="281"/>
        <v/>
      </c>
      <c r="AB4518" t="str">
        <f t="shared" si="282"/>
        <v>MAPUSA</v>
      </c>
      <c r="AC4518" t="str">
        <f t="shared" si="283"/>
        <v>GA09U-0575</v>
      </c>
      <c r="AD4518" t="str">
        <f>_xlfn.IFNA(VLOOKUP(PrivateSchedule[[#This Row],[ow]],RTARoutes[[StageCodes]:[RouteID]],6,FALSE), VLOOKUP(PrivateSchedule[[#This Row],[re]],RTARoutes[[StageCodes]:[RouteID]],6,FALSE))</f>
        <v>PVT93</v>
      </c>
      <c r="AE4518" t="str" cm="1">
        <f t="array" ref="AE4518">_xlfn.IFS( NOT(ISNA(VLOOKUP(PrivateSchedule[[#This Row],[ow]],RTARoutes[[StageCodes]:[RouteID]],6,FALSE))), "O",  NOT(ISNA(VLOOKUP(PrivateSchedule[[#This Row],[re]],RTARoutes[[StageCodes]:[RouteID]],6,FALSE))), "R")</f>
        <v>O</v>
      </c>
      <c r="AF4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19" spans="3:33">
      <c r="O4519" s="171" t="s">
        <v>752</v>
      </c>
      <c r="P4519" s="172" t="s">
        <v>1042</v>
      </c>
      <c r="T4519" s="173" t="s">
        <v>1890</v>
      </c>
      <c r="U4519" t="str">
        <f t="shared" si="280"/>
        <v>BETUL-CUNCOLIM-MARGAO</v>
      </c>
      <c r="V4519" s="163">
        <v>0.4826388888888889</v>
      </c>
      <c r="AA4519" s="165" t="str">
        <f t="shared" si="281"/>
        <v/>
      </c>
      <c r="AB4519" t="str">
        <f t="shared" si="282"/>
        <v>MAPUSA</v>
      </c>
      <c r="AC4519" t="str">
        <f t="shared" si="283"/>
        <v>GA09U-0575</v>
      </c>
      <c r="AD4519" t="str">
        <f>_xlfn.IFNA(VLOOKUP(PrivateSchedule[[#This Row],[ow]],RTARoutes[[StageCodes]:[RouteID]],6,FALSE), VLOOKUP(PrivateSchedule[[#This Row],[re]],RTARoutes[[StageCodes]:[RouteID]],6,FALSE))</f>
        <v>PVT93</v>
      </c>
      <c r="AE4519" t="str" cm="1">
        <f t="array" ref="AE4519">_xlfn.IFS( NOT(ISNA(VLOOKUP(PrivateSchedule[[#This Row],[ow]],RTARoutes[[StageCodes]:[RouteID]],6,FALSE))), "O",  NOT(ISNA(VLOOKUP(PrivateSchedule[[#This Row],[re]],RTARoutes[[StageCodes]:[RouteID]],6,FALSE))), "R")</f>
        <v>R</v>
      </c>
      <c r="AF4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BTL-*CUN-*MRG</v>
      </c>
      <c r="AG4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MRG-*CUN-*BTL</v>
      </c>
    </row>
    <row r="4520" spans="3:33">
      <c r="O4520" s="171" t="s">
        <v>1890</v>
      </c>
      <c r="T4520" s="173" t="s">
        <v>752</v>
      </c>
      <c r="U4520" t="str">
        <f t="shared" si="280"/>
        <v>MARGAO-BETUL</v>
      </c>
      <c r="V4520" s="163">
        <v>0.53125</v>
      </c>
      <c r="AA4520" s="165" t="str">
        <f t="shared" si="281"/>
        <v/>
      </c>
      <c r="AB4520" t="str">
        <f t="shared" si="282"/>
        <v>MAPUSA</v>
      </c>
      <c r="AC4520" t="str">
        <f t="shared" si="283"/>
        <v>GA09U-0575</v>
      </c>
      <c r="AD4520" t="str">
        <f>_xlfn.IFNA(VLOOKUP(PrivateSchedule[[#This Row],[ow]],RTARoutes[[StageCodes]:[RouteID]],6,FALSE), VLOOKUP(PrivateSchedule[[#This Row],[re]],RTARoutes[[StageCodes]:[RouteID]],6,FALSE))</f>
        <v>PVT93</v>
      </c>
      <c r="AE4520" t="str" cm="1">
        <f t="array" ref="AE4520">_xlfn.IFS( NOT(ISNA(VLOOKUP(PrivateSchedule[[#This Row],[ow]],RTARoutes[[StageCodes]:[RouteID]],6,FALSE))), "O",  NOT(ISNA(VLOOKUP(PrivateSchedule[[#This Row],[re]],RTARoutes[[StageCodes]:[RouteID]],6,FALSE))), "R")</f>
        <v>O</v>
      </c>
      <c r="AF4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21" spans="3:33">
      <c r="O4521" s="171" t="s">
        <v>752</v>
      </c>
      <c r="T4521" s="173" t="s">
        <v>1890</v>
      </c>
      <c r="U4521" t="str">
        <f t="shared" si="280"/>
        <v>BETUL-MARGAO</v>
      </c>
      <c r="V4521" s="163">
        <v>0.58680555555555558</v>
      </c>
      <c r="AA4521" s="165" t="str">
        <f t="shared" si="281"/>
        <v/>
      </c>
      <c r="AB4521" t="str">
        <f t="shared" si="282"/>
        <v>MAPUSA</v>
      </c>
      <c r="AC4521" t="str">
        <f t="shared" si="283"/>
        <v>GA09U-0575</v>
      </c>
      <c r="AD4521" t="str">
        <f>_xlfn.IFNA(VLOOKUP(PrivateSchedule[[#This Row],[ow]],RTARoutes[[StageCodes]:[RouteID]],6,FALSE), VLOOKUP(PrivateSchedule[[#This Row],[re]],RTARoutes[[StageCodes]:[RouteID]],6,FALSE))</f>
        <v>PVT95</v>
      </c>
      <c r="AE4521" t="str" cm="1">
        <f t="array" ref="AE4521">_xlfn.IFS( NOT(ISNA(VLOOKUP(PrivateSchedule[[#This Row],[ow]],RTARoutes[[StageCodes]:[RouteID]],6,FALSE))), "O",  NOT(ISNA(VLOOKUP(PrivateSchedule[[#This Row],[re]],RTARoutes[[StageCodes]:[RouteID]],6,FALSE))), "R")</f>
        <v>O</v>
      </c>
      <c r="AF4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22" spans="3:33">
      <c r="O4522" s="171" t="s">
        <v>1890</v>
      </c>
      <c r="T4522" s="173" t="s">
        <v>752</v>
      </c>
      <c r="U4522" t="str">
        <f t="shared" si="280"/>
        <v>MARGAO-BETUL</v>
      </c>
      <c r="V4522" s="163">
        <v>0.65972222222222221</v>
      </c>
      <c r="AA4522" s="165" t="str">
        <f t="shared" si="281"/>
        <v/>
      </c>
      <c r="AB4522" t="str">
        <f t="shared" si="282"/>
        <v>MAPUSA</v>
      </c>
      <c r="AC4522" t="str">
        <f t="shared" si="283"/>
        <v>GA09U-0575</v>
      </c>
      <c r="AD4522" t="str">
        <f>_xlfn.IFNA(VLOOKUP(PrivateSchedule[[#This Row],[ow]],RTARoutes[[StageCodes]:[RouteID]],6,FALSE), VLOOKUP(PrivateSchedule[[#This Row],[re]],RTARoutes[[StageCodes]:[RouteID]],6,FALSE))</f>
        <v>PVT93</v>
      </c>
      <c r="AE4522" t="str" cm="1">
        <f t="array" ref="AE4522">_xlfn.IFS( NOT(ISNA(VLOOKUP(PrivateSchedule[[#This Row],[ow]],RTARoutes[[StageCodes]:[RouteID]],6,FALSE))), "O",  NOT(ISNA(VLOOKUP(PrivateSchedule[[#This Row],[re]],RTARoutes[[StageCodes]:[RouteID]],6,FALSE))), "R")</f>
        <v>O</v>
      </c>
      <c r="AF4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23" spans="3:33">
      <c r="O4523" s="171" t="s">
        <v>752</v>
      </c>
      <c r="T4523" s="173" t="s">
        <v>1890</v>
      </c>
      <c r="U4523" t="str">
        <f t="shared" si="280"/>
        <v>BETUL-MARGAO</v>
      </c>
      <c r="V4523" s="163">
        <v>0.70486111111111116</v>
      </c>
      <c r="AA4523" s="165" t="str">
        <f t="shared" si="281"/>
        <v/>
      </c>
      <c r="AB4523" t="str">
        <f t="shared" si="282"/>
        <v>MAPUSA</v>
      </c>
      <c r="AC4523" t="str">
        <f t="shared" si="283"/>
        <v>GA09U-0575</v>
      </c>
      <c r="AD4523" t="str">
        <f>_xlfn.IFNA(VLOOKUP(PrivateSchedule[[#This Row],[ow]],RTARoutes[[StageCodes]:[RouteID]],6,FALSE), VLOOKUP(PrivateSchedule[[#This Row],[re]],RTARoutes[[StageCodes]:[RouteID]],6,FALSE))</f>
        <v>PVT95</v>
      </c>
      <c r="AE4523" t="str" cm="1">
        <f t="array" ref="AE4523">_xlfn.IFS( NOT(ISNA(VLOOKUP(PrivateSchedule[[#This Row],[ow]],RTARoutes[[StageCodes]:[RouteID]],6,FALSE))), "O",  NOT(ISNA(VLOOKUP(PrivateSchedule[[#This Row],[re]],RTARoutes[[StageCodes]:[RouteID]],6,FALSE))), "R")</f>
        <v>O</v>
      </c>
      <c r="AF4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24" spans="3:33">
      <c r="O4524" s="171" t="s">
        <v>1890</v>
      </c>
      <c r="T4524" s="173" t="s">
        <v>752</v>
      </c>
      <c r="U4524" t="str">
        <f t="shared" si="280"/>
        <v>MARGAO-BETUL</v>
      </c>
      <c r="V4524" s="163">
        <v>0.77777777777777779</v>
      </c>
      <c r="AA4524" s="165" t="str">
        <f t="shared" si="281"/>
        <v/>
      </c>
      <c r="AB4524" t="str">
        <f t="shared" si="282"/>
        <v>MAPUSA</v>
      </c>
      <c r="AC4524" t="str">
        <f t="shared" si="283"/>
        <v>GA09U-0575</v>
      </c>
      <c r="AD4524" t="str">
        <f>_xlfn.IFNA(VLOOKUP(PrivateSchedule[[#This Row],[ow]],RTARoutes[[StageCodes]:[RouteID]],6,FALSE), VLOOKUP(PrivateSchedule[[#This Row],[re]],RTARoutes[[StageCodes]:[RouteID]],6,FALSE))</f>
        <v>PVT93</v>
      </c>
      <c r="AE4524" t="str" cm="1">
        <f t="array" ref="AE4524">_xlfn.IFS( NOT(ISNA(VLOOKUP(PrivateSchedule[[#This Row],[ow]],RTARoutes[[StageCodes]:[RouteID]],6,FALSE))), "O",  NOT(ISNA(VLOOKUP(PrivateSchedule[[#This Row],[re]],RTARoutes[[StageCodes]:[RouteID]],6,FALSE))), "R")</f>
        <v>O</v>
      </c>
      <c r="AF4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25" spans="3:33">
      <c r="C4525" s="172" t="s">
        <v>4851</v>
      </c>
      <c r="J4525" s="171" t="s">
        <v>4852</v>
      </c>
      <c r="O4525" s="171" t="s">
        <v>752</v>
      </c>
      <c r="T4525" s="173" t="s">
        <v>1890</v>
      </c>
      <c r="U4525" t="str">
        <f t="shared" si="280"/>
        <v>BETUL-MARGAO</v>
      </c>
      <c r="V4525" s="163">
        <v>0.33333333333333331</v>
      </c>
      <c r="AA4525" s="165" t="str">
        <f t="shared" si="281"/>
        <v/>
      </c>
      <c r="AB4525" t="str">
        <f t="shared" si="282"/>
        <v>MAPUSA</v>
      </c>
      <c r="AC4525" t="str">
        <f t="shared" si="283"/>
        <v>GA09U-0575</v>
      </c>
      <c r="AD4525" t="str">
        <f>_xlfn.IFNA(VLOOKUP(PrivateSchedule[[#This Row],[ow]],RTARoutes[[StageCodes]:[RouteID]],6,FALSE), VLOOKUP(PrivateSchedule[[#This Row],[re]],RTARoutes[[StageCodes]:[RouteID]],6,FALSE))</f>
        <v>PVT95</v>
      </c>
      <c r="AE4525" t="str" cm="1">
        <f t="array" ref="AE4525">_xlfn.IFS( NOT(ISNA(VLOOKUP(PrivateSchedule[[#This Row],[ow]],RTARoutes[[StageCodes]:[RouteID]],6,FALSE))), "O",  NOT(ISNA(VLOOKUP(PrivateSchedule[[#This Row],[re]],RTARoutes[[StageCodes]:[RouteID]],6,FALSE))), "R")</f>
        <v>O</v>
      </c>
      <c r="AF4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26" spans="3:33">
      <c r="O4526" s="171" t="s">
        <v>1890</v>
      </c>
      <c r="T4526" s="173" t="s">
        <v>421</v>
      </c>
      <c r="U4526" t="str">
        <f t="shared" si="280"/>
        <v>MARGAO-VASCO</v>
      </c>
      <c r="V4526" s="163">
        <v>0.375</v>
      </c>
      <c r="AA4526" s="165" t="str">
        <f t="shared" si="281"/>
        <v/>
      </c>
      <c r="AB4526" t="str">
        <f t="shared" si="282"/>
        <v>MAPUSA</v>
      </c>
      <c r="AC4526" t="str">
        <f t="shared" si="283"/>
        <v>GA09U-0575</v>
      </c>
      <c r="AD4526" t="str">
        <f>_xlfn.IFNA(VLOOKUP(PrivateSchedule[[#This Row],[ow]],RTARoutes[[StageCodes]:[RouteID]],6,FALSE), VLOOKUP(PrivateSchedule[[#This Row],[re]],RTARoutes[[StageCodes]:[RouteID]],6,FALSE))</f>
        <v>PVT308</v>
      </c>
      <c r="AE4526" t="str" cm="1">
        <f t="array" ref="AE4526">_xlfn.IFS( NOT(ISNA(VLOOKUP(PrivateSchedule[[#This Row],[ow]],RTARoutes[[StageCodes]:[RouteID]],6,FALSE))), "O",  NOT(ISNA(VLOOKUP(PrivateSchedule[[#This Row],[re]],RTARoutes[[StageCodes]:[RouteID]],6,FALSE))), "R")</f>
        <v>O</v>
      </c>
      <c r="AF4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527" spans="3:33">
      <c r="O4527" s="171" t="s">
        <v>421</v>
      </c>
      <c r="T4527" s="173" t="s">
        <v>1890</v>
      </c>
      <c r="U4527" t="str">
        <f t="shared" si="280"/>
        <v>VASCO-MARGAO</v>
      </c>
      <c r="V4527" s="163">
        <v>0.44444444444444442</v>
      </c>
      <c r="AA4527" s="165" t="str">
        <f t="shared" si="281"/>
        <v/>
      </c>
      <c r="AB4527" t="str">
        <f t="shared" si="282"/>
        <v>MAPUSA</v>
      </c>
      <c r="AC4527" t="str">
        <f t="shared" si="283"/>
        <v>GA09U-0575</v>
      </c>
      <c r="AD4527" t="str">
        <f>_xlfn.IFNA(VLOOKUP(PrivateSchedule[[#This Row],[ow]],RTARoutes[[StageCodes]:[RouteID]],6,FALSE), VLOOKUP(PrivateSchedule[[#This Row],[re]],RTARoutes[[StageCodes]:[RouteID]],6,FALSE))</f>
        <v>PVT308</v>
      </c>
      <c r="AE4527" t="str" cm="1">
        <f t="array" ref="AE4527">_xlfn.IFS( NOT(ISNA(VLOOKUP(PrivateSchedule[[#This Row],[ow]],RTARoutes[[StageCodes]:[RouteID]],6,FALSE))), "O",  NOT(ISNA(VLOOKUP(PrivateSchedule[[#This Row],[re]],RTARoutes[[StageCodes]:[RouteID]],6,FALSE))), "R")</f>
        <v>R</v>
      </c>
      <c r="AF4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528" spans="3:33">
      <c r="O4528" s="171" t="s">
        <v>1890</v>
      </c>
      <c r="T4528" s="173" t="s">
        <v>752</v>
      </c>
      <c r="U4528" t="str">
        <f t="shared" si="280"/>
        <v>MARGAO-BETUL</v>
      </c>
      <c r="V4528" s="163">
        <v>0.50347222222222221</v>
      </c>
      <c r="AA4528" s="165" t="str">
        <f t="shared" si="281"/>
        <v/>
      </c>
      <c r="AB4528" t="str">
        <f t="shared" si="282"/>
        <v>MAPUSA</v>
      </c>
      <c r="AC4528" t="str">
        <f t="shared" si="283"/>
        <v>GA09U-0575</v>
      </c>
      <c r="AD4528" t="str">
        <f>_xlfn.IFNA(VLOOKUP(PrivateSchedule[[#This Row],[ow]],RTARoutes[[StageCodes]:[RouteID]],6,FALSE), VLOOKUP(PrivateSchedule[[#This Row],[re]],RTARoutes[[StageCodes]:[RouteID]],6,FALSE))</f>
        <v>PVT93</v>
      </c>
      <c r="AE4528" t="str" cm="1">
        <f t="array" ref="AE4528">_xlfn.IFS( NOT(ISNA(VLOOKUP(PrivateSchedule[[#This Row],[ow]],RTARoutes[[StageCodes]:[RouteID]],6,FALSE))), "O",  NOT(ISNA(VLOOKUP(PrivateSchedule[[#This Row],[re]],RTARoutes[[StageCodes]:[RouteID]],6,FALSE))), "R")</f>
        <v>O</v>
      </c>
      <c r="AF4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29" spans="3:33">
      <c r="O4529" s="171" t="s">
        <v>752</v>
      </c>
      <c r="T4529" s="173" t="s">
        <v>1890</v>
      </c>
      <c r="U4529" t="str">
        <f t="shared" si="280"/>
        <v>BETUL-MARGAO</v>
      </c>
      <c r="V4529" s="163">
        <v>0.59375</v>
      </c>
      <c r="AA4529" s="165" t="str">
        <f t="shared" si="281"/>
        <v/>
      </c>
      <c r="AB4529" t="str">
        <f t="shared" si="282"/>
        <v>MAPUSA</v>
      </c>
      <c r="AC4529" t="str">
        <f t="shared" si="283"/>
        <v>GA09U-0575</v>
      </c>
      <c r="AD4529" t="str">
        <f>_xlfn.IFNA(VLOOKUP(PrivateSchedule[[#This Row],[ow]],RTARoutes[[StageCodes]:[RouteID]],6,FALSE), VLOOKUP(PrivateSchedule[[#This Row],[re]],RTARoutes[[StageCodes]:[RouteID]],6,FALSE))</f>
        <v>PVT95</v>
      </c>
      <c r="AE4529" t="str" cm="1">
        <f t="array" ref="AE4529">_xlfn.IFS( NOT(ISNA(VLOOKUP(PrivateSchedule[[#This Row],[ow]],RTARoutes[[StageCodes]:[RouteID]],6,FALSE))), "O",  NOT(ISNA(VLOOKUP(PrivateSchedule[[#This Row],[re]],RTARoutes[[StageCodes]:[RouteID]],6,FALSE))), "R")</f>
        <v>O</v>
      </c>
      <c r="AF4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30" spans="3:33">
      <c r="O4530" s="171" t="s">
        <v>1890</v>
      </c>
      <c r="T4530" s="173" t="s">
        <v>752</v>
      </c>
      <c r="U4530" t="str">
        <f t="shared" si="280"/>
        <v>MARGAO-BETUL</v>
      </c>
      <c r="V4530" s="163">
        <v>0.64236111111111116</v>
      </c>
      <c r="AA4530" s="165" t="str">
        <f t="shared" si="281"/>
        <v/>
      </c>
      <c r="AB4530" t="str">
        <f t="shared" si="282"/>
        <v>MAPUSA</v>
      </c>
      <c r="AC4530" t="str">
        <f t="shared" si="283"/>
        <v>GA09U-0575</v>
      </c>
      <c r="AD4530" t="str">
        <f>_xlfn.IFNA(VLOOKUP(PrivateSchedule[[#This Row],[ow]],RTARoutes[[StageCodes]:[RouteID]],6,FALSE), VLOOKUP(PrivateSchedule[[#This Row],[re]],RTARoutes[[StageCodes]:[RouteID]],6,FALSE))</f>
        <v>PVT93</v>
      </c>
      <c r="AE4530" t="str" cm="1">
        <f t="array" ref="AE4530">_xlfn.IFS( NOT(ISNA(VLOOKUP(PrivateSchedule[[#This Row],[ow]],RTARoutes[[StageCodes]:[RouteID]],6,FALSE))), "O",  NOT(ISNA(VLOOKUP(PrivateSchedule[[#This Row],[re]],RTARoutes[[StageCodes]:[RouteID]],6,FALSE))), "R")</f>
        <v>O</v>
      </c>
      <c r="AF4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31" spans="3:33">
      <c r="O4531" s="171" t="s">
        <v>752</v>
      </c>
      <c r="T4531" s="173" t="s">
        <v>1890</v>
      </c>
      <c r="U4531" t="str">
        <f t="shared" si="280"/>
        <v>BETUL-MARGAO</v>
      </c>
      <c r="V4531" s="163">
        <v>0.69444444444444442</v>
      </c>
      <c r="AA4531" s="165" t="str">
        <f t="shared" si="281"/>
        <v/>
      </c>
      <c r="AB4531" t="str">
        <f t="shared" si="282"/>
        <v>MAPUSA</v>
      </c>
      <c r="AC4531" t="str">
        <f t="shared" si="283"/>
        <v>GA09U-0575</v>
      </c>
      <c r="AD4531" t="str">
        <f>_xlfn.IFNA(VLOOKUP(PrivateSchedule[[#This Row],[ow]],RTARoutes[[StageCodes]:[RouteID]],6,FALSE), VLOOKUP(PrivateSchedule[[#This Row],[re]],RTARoutes[[StageCodes]:[RouteID]],6,FALSE))</f>
        <v>PVT95</v>
      </c>
      <c r="AE4531" t="str" cm="1">
        <f t="array" ref="AE4531">_xlfn.IFS( NOT(ISNA(VLOOKUP(PrivateSchedule[[#This Row],[ow]],RTARoutes[[StageCodes]:[RouteID]],6,FALSE))), "O",  NOT(ISNA(VLOOKUP(PrivateSchedule[[#This Row],[re]],RTARoutes[[StageCodes]:[RouteID]],6,FALSE))), "R")</f>
        <v>O</v>
      </c>
      <c r="AF4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32" spans="3:33">
      <c r="O4532" s="171" t="s">
        <v>1890</v>
      </c>
      <c r="T4532" s="173" t="s">
        <v>752</v>
      </c>
      <c r="U4532" t="str">
        <f t="shared" si="280"/>
        <v>MARGAO-BETUL</v>
      </c>
      <c r="V4532" s="163">
        <v>0.76736111111111116</v>
      </c>
      <c r="AA4532" s="165" t="str">
        <f t="shared" si="281"/>
        <v/>
      </c>
      <c r="AB4532" t="str">
        <f t="shared" si="282"/>
        <v>MAPUSA</v>
      </c>
      <c r="AC4532" t="str">
        <f t="shared" si="283"/>
        <v>GA09U-0575</v>
      </c>
      <c r="AD4532" t="str">
        <f>_xlfn.IFNA(VLOOKUP(PrivateSchedule[[#This Row],[ow]],RTARoutes[[StageCodes]:[RouteID]],6,FALSE), VLOOKUP(PrivateSchedule[[#This Row],[re]],RTARoutes[[StageCodes]:[RouteID]],6,FALSE))</f>
        <v>PVT93</v>
      </c>
      <c r="AE4532" t="str" cm="1">
        <f t="array" ref="AE4532">_xlfn.IFS( NOT(ISNA(VLOOKUP(PrivateSchedule[[#This Row],[ow]],RTARoutes[[StageCodes]:[RouteID]],6,FALSE))), "O",  NOT(ISNA(VLOOKUP(PrivateSchedule[[#This Row],[re]],RTARoutes[[StageCodes]:[RouteID]],6,FALSE))), "R")</f>
        <v>O</v>
      </c>
      <c r="AF4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33" spans="3:33">
      <c r="C4533" s="172" t="s">
        <v>4853</v>
      </c>
      <c r="J4533" s="171" t="s">
        <v>4854</v>
      </c>
      <c r="O4533" s="171" t="s">
        <v>3573</v>
      </c>
      <c r="T4533" s="173" t="s">
        <v>3091</v>
      </c>
      <c r="U4533" t="str">
        <f t="shared" si="280"/>
        <v>Canaguinim-VERNA IND</v>
      </c>
      <c r="V4533" s="163">
        <v>0.3125</v>
      </c>
      <c r="AA4533" s="165" t="str">
        <f t="shared" si="281"/>
        <v/>
      </c>
      <c r="AB4533" t="str">
        <f t="shared" si="282"/>
        <v>MAPUSA</v>
      </c>
      <c r="AC4533" t="str">
        <f t="shared" si="283"/>
        <v>GA09U-0575</v>
      </c>
      <c r="AD4533" t="str">
        <f>_xlfn.IFNA(VLOOKUP(PrivateSchedule[[#This Row],[ow]],RTARoutes[[StageCodes]:[RouteID]],6,FALSE), VLOOKUP(PrivateSchedule[[#This Row],[re]],RTARoutes[[StageCodes]:[RouteID]],6,FALSE))</f>
        <v>PVT102</v>
      </c>
      <c r="AE4533" t="str" cm="1">
        <f t="array" ref="AE4533">_xlfn.IFS( NOT(ISNA(VLOOKUP(PrivateSchedule[[#This Row],[ow]],RTARoutes[[StageCodes]:[RouteID]],6,FALSE))), "O",  NOT(ISNA(VLOOKUP(PrivateSchedule[[#This Row],[re]],RTARoutes[[StageCodes]:[RouteID]],6,FALSE))), "R")</f>
        <v>O</v>
      </c>
      <c r="AF4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CGM-*VRI</v>
      </c>
      <c r="AG4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VRI-*CGM</v>
      </c>
    </row>
    <row r="4534" spans="3:33">
      <c r="O4534" s="171" t="s">
        <v>3091</v>
      </c>
      <c r="T4534" s="173" t="s">
        <v>1890</v>
      </c>
      <c r="U4534" t="str">
        <f t="shared" si="280"/>
        <v>VERNA IND-MARGAO</v>
      </c>
      <c r="V4534" s="163">
        <v>0.36458333333333331</v>
      </c>
      <c r="AA4534" s="165" t="str">
        <f t="shared" si="281"/>
        <v/>
      </c>
      <c r="AB4534" t="str">
        <f t="shared" si="282"/>
        <v>MAPUSA</v>
      </c>
      <c r="AC4534" t="str">
        <f t="shared" si="283"/>
        <v>GA09U-0575</v>
      </c>
      <c r="AD4534" t="str">
        <f>_xlfn.IFNA(VLOOKUP(PrivateSchedule[[#This Row],[ow]],RTARoutes[[StageCodes]:[RouteID]],6,FALSE), VLOOKUP(PrivateSchedule[[#This Row],[re]],RTARoutes[[StageCodes]:[RouteID]],6,FALSE))</f>
        <v>PVT309</v>
      </c>
      <c r="AE4534" t="str" cm="1">
        <f t="array" ref="AE4534">_xlfn.IFS( NOT(ISNA(VLOOKUP(PrivateSchedule[[#This Row],[ow]],RTARoutes[[StageCodes]:[RouteID]],6,FALSE))), "O",  NOT(ISNA(VLOOKUP(PrivateSchedule[[#This Row],[re]],RTARoutes[[StageCodes]:[RouteID]],6,FALSE))), "R")</f>
        <v>R</v>
      </c>
      <c r="AF4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VRI-*MRG</v>
      </c>
      <c r="AG4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MRG-*VRI</v>
      </c>
    </row>
    <row r="4535" spans="3:33">
      <c r="O4535" s="171" t="s">
        <v>1890</v>
      </c>
      <c r="T4535" s="173" t="s">
        <v>3573</v>
      </c>
      <c r="U4535" t="str">
        <f t="shared" si="280"/>
        <v>MARGAO-Canaguinim</v>
      </c>
      <c r="V4535" s="163">
        <v>0.3923611111111111</v>
      </c>
      <c r="AA4535" s="165" t="str">
        <f t="shared" si="281"/>
        <v/>
      </c>
      <c r="AB4535" t="str">
        <f t="shared" si="282"/>
        <v>MAPUSA</v>
      </c>
      <c r="AC4535" t="str">
        <f t="shared" si="283"/>
        <v>GA09U-0575</v>
      </c>
      <c r="AD4535" t="str">
        <f>_xlfn.IFNA(VLOOKUP(PrivateSchedule[[#This Row],[ow]],RTARoutes[[StageCodes]:[RouteID]],6,FALSE), VLOOKUP(PrivateSchedule[[#This Row],[re]],RTARoutes[[StageCodes]:[RouteID]],6,FALSE))</f>
        <v>PVT101</v>
      </c>
      <c r="AE4535" t="str" cm="1">
        <f t="array" ref="AE4535">_xlfn.IFS( NOT(ISNA(VLOOKUP(PrivateSchedule[[#This Row],[ow]],RTARoutes[[StageCodes]:[RouteID]],6,FALSE))), "O",  NOT(ISNA(VLOOKUP(PrivateSchedule[[#This Row],[re]],RTARoutes[[StageCodes]:[RouteID]],6,FALSE))), "R")</f>
        <v>R</v>
      </c>
      <c r="AF4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MRG-*CGM</v>
      </c>
      <c r="AG4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CGM-*MRG</v>
      </c>
    </row>
    <row r="4536" spans="3:33">
      <c r="O4536" s="171" t="s">
        <v>3573</v>
      </c>
      <c r="T4536" s="173" t="s">
        <v>1890</v>
      </c>
      <c r="U4536" t="str">
        <f t="shared" si="280"/>
        <v>Canaguinim-MARGAO</v>
      </c>
      <c r="V4536" s="163">
        <v>0.44791666666666669</v>
      </c>
      <c r="AA4536" s="165" t="str">
        <f t="shared" si="281"/>
        <v/>
      </c>
      <c r="AB4536" t="str">
        <f t="shared" si="282"/>
        <v>MAPUSA</v>
      </c>
      <c r="AC4536" t="str">
        <f t="shared" si="283"/>
        <v>GA09U-0575</v>
      </c>
      <c r="AD4536" t="str">
        <f>_xlfn.IFNA(VLOOKUP(PrivateSchedule[[#This Row],[ow]],RTARoutes[[StageCodes]:[RouteID]],6,FALSE), VLOOKUP(PrivateSchedule[[#This Row],[re]],RTARoutes[[StageCodes]:[RouteID]],6,FALSE))</f>
        <v>PVT101</v>
      </c>
      <c r="AE4536" t="str" cm="1">
        <f t="array" ref="AE4536">_xlfn.IFS( NOT(ISNA(VLOOKUP(PrivateSchedule[[#This Row],[ow]],RTARoutes[[StageCodes]:[RouteID]],6,FALSE))), "O",  NOT(ISNA(VLOOKUP(PrivateSchedule[[#This Row],[re]],RTARoutes[[StageCodes]:[RouteID]],6,FALSE))), "R")</f>
        <v>O</v>
      </c>
      <c r="AF4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CGM-*MRG</v>
      </c>
      <c r="AG4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MRG-*CGM</v>
      </c>
    </row>
    <row r="4537" spans="3:33">
      <c r="O4537" s="171" t="s">
        <v>1890</v>
      </c>
      <c r="T4537" s="173" t="s">
        <v>3573</v>
      </c>
      <c r="U4537" t="str">
        <f t="shared" si="280"/>
        <v>MARGAO-Canaguinim</v>
      </c>
      <c r="V4537" s="163">
        <v>0.50694444444444442</v>
      </c>
      <c r="AA4537" s="165" t="str">
        <f t="shared" si="281"/>
        <v/>
      </c>
      <c r="AB4537" t="str">
        <f t="shared" si="282"/>
        <v>MAPUSA</v>
      </c>
      <c r="AC4537" t="str">
        <f t="shared" si="283"/>
        <v>GA09U-0575</v>
      </c>
      <c r="AD4537" t="str">
        <f>_xlfn.IFNA(VLOOKUP(PrivateSchedule[[#This Row],[ow]],RTARoutes[[StageCodes]:[RouteID]],6,FALSE), VLOOKUP(PrivateSchedule[[#This Row],[re]],RTARoutes[[StageCodes]:[RouteID]],6,FALSE))</f>
        <v>PVT101</v>
      </c>
      <c r="AE4537" t="str" cm="1">
        <f t="array" ref="AE4537">_xlfn.IFS( NOT(ISNA(VLOOKUP(PrivateSchedule[[#This Row],[ow]],RTARoutes[[StageCodes]:[RouteID]],6,FALSE))), "O",  NOT(ISNA(VLOOKUP(PrivateSchedule[[#This Row],[re]],RTARoutes[[StageCodes]:[RouteID]],6,FALSE))), "R")</f>
        <v>R</v>
      </c>
      <c r="AF4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MRG-*CGM</v>
      </c>
      <c r="AG4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CGM-*MRG</v>
      </c>
    </row>
    <row r="4538" spans="3:33">
      <c r="O4538" s="171" t="s">
        <v>3573</v>
      </c>
      <c r="T4538" s="173" t="s">
        <v>1890</v>
      </c>
      <c r="U4538" t="str">
        <f t="shared" si="280"/>
        <v>Canaguinim-MARGAO</v>
      </c>
      <c r="V4538" s="163">
        <v>0.55208333333333337</v>
      </c>
      <c r="AA4538" s="165" t="str">
        <f t="shared" si="281"/>
        <v/>
      </c>
      <c r="AB4538" t="str">
        <f t="shared" si="282"/>
        <v>MAPUSA</v>
      </c>
      <c r="AC4538" t="str">
        <f t="shared" si="283"/>
        <v>GA09U-0575</v>
      </c>
      <c r="AD4538" t="str">
        <f>_xlfn.IFNA(VLOOKUP(PrivateSchedule[[#This Row],[ow]],RTARoutes[[StageCodes]:[RouteID]],6,FALSE), VLOOKUP(PrivateSchedule[[#This Row],[re]],RTARoutes[[StageCodes]:[RouteID]],6,FALSE))</f>
        <v>PVT101</v>
      </c>
      <c r="AE4538" t="str" cm="1">
        <f t="array" ref="AE4538">_xlfn.IFS( NOT(ISNA(VLOOKUP(PrivateSchedule[[#This Row],[ow]],RTARoutes[[StageCodes]:[RouteID]],6,FALSE))), "O",  NOT(ISNA(VLOOKUP(PrivateSchedule[[#This Row],[re]],RTARoutes[[StageCodes]:[RouteID]],6,FALSE))), "R")</f>
        <v>O</v>
      </c>
      <c r="AF4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CGM-*MRG</v>
      </c>
      <c r="AG4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MRG-*CGM</v>
      </c>
    </row>
    <row r="4539" spans="3:33">
      <c r="O4539" s="171" t="s">
        <v>1890</v>
      </c>
      <c r="T4539" s="173" t="s">
        <v>3573</v>
      </c>
      <c r="U4539" t="str">
        <f t="shared" si="280"/>
        <v>MARGAO-Canaguinim</v>
      </c>
      <c r="V4539" s="163">
        <v>0.60069444444444442</v>
      </c>
      <c r="AA4539" s="165" t="str">
        <f t="shared" si="281"/>
        <v/>
      </c>
      <c r="AB4539" t="str">
        <f t="shared" si="282"/>
        <v>MAPUSA</v>
      </c>
      <c r="AC4539" t="str">
        <f t="shared" si="283"/>
        <v>GA09U-0575</v>
      </c>
      <c r="AD4539" t="str">
        <f>_xlfn.IFNA(VLOOKUP(PrivateSchedule[[#This Row],[ow]],RTARoutes[[StageCodes]:[RouteID]],6,FALSE), VLOOKUP(PrivateSchedule[[#This Row],[re]],RTARoutes[[StageCodes]:[RouteID]],6,FALSE))</f>
        <v>PVT101</v>
      </c>
      <c r="AE4539" t="str" cm="1">
        <f t="array" ref="AE4539">_xlfn.IFS( NOT(ISNA(VLOOKUP(PrivateSchedule[[#This Row],[ow]],RTARoutes[[StageCodes]:[RouteID]],6,FALSE))), "O",  NOT(ISNA(VLOOKUP(PrivateSchedule[[#This Row],[re]],RTARoutes[[StageCodes]:[RouteID]],6,FALSE))), "R")</f>
        <v>R</v>
      </c>
      <c r="AF4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MRG-*CGM</v>
      </c>
      <c r="AG4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CGM-*MRG</v>
      </c>
    </row>
    <row r="4540" spans="3:33">
      <c r="O4540" s="171" t="s">
        <v>3573</v>
      </c>
      <c r="T4540" s="173" t="s">
        <v>3091</v>
      </c>
      <c r="U4540" t="str">
        <f t="shared" si="280"/>
        <v>Canaguinim-VERNA IND</v>
      </c>
      <c r="V4540" s="163">
        <v>0.64583333333333337</v>
      </c>
      <c r="AA4540" s="165" t="str">
        <f t="shared" si="281"/>
        <v/>
      </c>
      <c r="AB4540" t="str">
        <f t="shared" si="282"/>
        <v>MAPUSA</v>
      </c>
      <c r="AC4540" t="str">
        <f t="shared" si="283"/>
        <v>GA09U-0575</v>
      </c>
      <c r="AD4540" t="str">
        <f>_xlfn.IFNA(VLOOKUP(PrivateSchedule[[#This Row],[ow]],RTARoutes[[StageCodes]:[RouteID]],6,FALSE), VLOOKUP(PrivateSchedule[[#This Row],[re]],RTARoutes[[StageCodes]:[RouteID]],6,FALSE))</f>
        <v>PVT102</v>
      </c>
      <c r="AE4540" t="str" cm="1">
        <f t="array" ref="AE4540">_xlfn.IFS( NOT(ISNA(VLOOKUP(PrivateSchedule[[#This Row],[ow]],RTARoutes[[StageCodes]:[RouteID]],6,FALSE))), "O",  NOT(ISNA(VLOOKUP(PrivateSchedule[[#This Row],[re]],RTARoutes[[StageCodes]:[RouteID]],6,FALSE))), "R")</f>
        <v>O</v>
      </c>
      <c r="AF4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CGM-*VRI</v>
      </c>
      <c r="AG4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VRI-*CGM</v>
      </c>
    </row>
    <row r="4541" spans="3:33">
      <c r="O4541" s="171" t="s">
        <v>3091</v>
      </c>
      <c r="T4541" s="173" t="s">
        <v>1890</v>
      </c>
      <c r="U4541" t="str">
        <f t="shared" si="280"/>
        <v>VERNA IND-MARGAO</v>
      </c>
      <c r="V4541" s="163">
        <v>0.73611111111111116</v>
      </c>
      <c r="AA4541" s="165" t="str">
        <f t="shared" si="281"/>
        <v/>
      </c>
      <c r="AB4541" t="str">
        <f t="shared" si="282"/>
        <v>MAPUSA</v>
      </c>
      <c r="AC4541" t="str">
        <f t="shared" si="283"/>
        <v>GA09U-0575</v>
      </c>
      <c r="AD4541" t="str">
        <f>_xlfn.IFNA(VLOOKUP(PrivateSchedule[[#This Row],[ow]],RTARoutes[[StageCodes]:[RouteID]],6,FALSE), VLOOKUP(PrivateSchedule[[#This Row],[re]],RTARoutes[[StageCodes]:[RouteID]],6,FALSE))</f>
        <v>PVT309</v>
      </c>
      <c r="AE4541" t="str" cm="1">
        <f t="array" ref="AE4541">_xlfn.IFS( NOT(ISNA(VLOOKUP(PrivateSchedule[[#This Row],[ow]],RTARoutes[[StageCodes]:[RouteID]],6,FALSE))), "O",  NOT(ISNA(VLOOKUP(PrivateSchedule[[#This Row],[re]],RTARoutes[[StageCodes]:[RouteID]],6,FALSE))), "R")</f>
        <v>R</v>
      </c>
      <c r="AF4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VRI-*MRG</v>
      </c>
      <c r="AG4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MRG-*VRI</v>
      </c>
    </row>
    <row r="4542" spans="3:33">
      <c r="O4542" s="171" t="s">
        <v>1890</v>
      </c>
      <c r="T4542" s="173" t="s">
        <v>3573</v>
      </c>
      <c r="U4542" t="str">
        <f t="shared" si="280"/>
        <v>MARGAO-Canaguinim</v>
      </c>
      <c r="V4542" s="163">
        <v>0.76388888888888884</v>
      </c>
      <c r="AA4542" s="165" t="str">
        <f t="shared" si="281"/>
        <v/>
      </c>
      <c r="AB4542" t="str">
        <f t="shared" si="282"/>
        <v>MAPUSA</v>
      </c>
      <c r="AC4542" t="str">
        <f t="shared" si="283"/>
        <v>GA09U-0575</v>
      </c>
      <c r="AD4542" t="str">
        <f>_xlfn.IFNA(VLOOKUP(PrivateSchedule[[#This Row],[ow]],RTARoutes[[StageCodes]:[RouteID]],6,FALSE), VLOOKUP(PrivateSchedule[[#This Row],[re]],RTARoutes[[StageCodes]:[RouteID]],6,FALSE))</f>
        <v>PVT101</v>
      </c>
      <c r="AE4542" t="str" cm="1">
        <f t="array" ref="AE4542">_xlfn.IFS( NOT(ISNA(VLOOKUP(PrivateSchedule[[#This Row],[ow]],RTARoutes[[StageCodes]:[RouteID]],6,FALSE))), "O",  NOT(ISNA(VLOOKUP(PrivateSchedule[[#This Row],[re]],RTARoutes[[StageCodes]:[RouteID]],6,FALSE))), "R")</f>
        <v>R</v>
      </c>
      <c r="AF4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MRG-*CGM</v>
      </c>
      <c r="AG4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CGM-*MRG</v>
      </c>
    </row>
    <row r="4543" spans="3:33">
      <c r="C4543" s="172" t="s">
        <v>4855</v>
      </c>
      <c r="J4543" s="171" t="s">
        <v>4856</v>
      </c>
      <c r="O4543" s="171" t="s">
        <v>752</v>
      </c>
      <c r="T4543" s="173" t="s">
        <v>1890</v>
      </c>
      <c r="U4543" t="str">
        <f t="shared" si="280"/>
        <v>BETUL-MARGAO</v>
      </c>
      <c r="V4543" s="163">
        <v>0.30902777777777779</v>
      </c>
      <c r="AA4543" s="165" t="str">
        <f t="shared" si="281"/>
        <v/>
      </c>
      <c r="AB4543" t="str">
        <f t="shared" si="282"/>
        <v>MAPUSA</v>
      </c>
      <c r="AC4543" t="str">
        <f t="shared" si="283"/>
        <v>GA09U-0575</v>
      </c>
      <c r="AD4543" t="str">
        <f>_xlfn.IFNA(VLOOKUP(PrivateSchedule[[#This Row],[ow]],RTARoutes[[StageCodes]:[RouteID]],6,FALSE), VLOOKUP(PrivateSchedule[[#This Row],[re]],RTARoutes[[StageCodes]:[RouteID]],6,FALSE))</f>
        <v>PVT95</v>
      </c>
      <c r="AE4543" t="str" cm="1">
        <f t="array" ref="AE4543">_xlfn.IFS( NOT(ISNA(VLOOKUP(PrivateSchedule[[#This Row],[ow]],RTARoutes[[StageCodes]:[RouteID]],6,FALSE))), "O",  NOT(ISNA(VLOOKUP(PrivateSchedule[[#This Row],[re]],RTARoutes[[StageCodes]:[RouteID]],6,FALSE))), "R")</f>
        <v>O</v>
      </c>
      <c r="AF4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44" spans="3:33">
      <c r="O4544" s="171" t="s">
        <v>1890</v>
      </c>
      <c r="T4544" s="173" t="s">
        <v>752</v>
      </c>
      <c r="U4544" t="str">
        <f t="shared" si="280"/>
        <v>MARGAO-BETUL</v>
      </c>
      <c r="V4544" s="163">
        <v>0.3576388888888889</v>
      </c>
      <c r="AA4544" s="165" t="str">
        <f t="shared" si="281"/>
        <v/>
      </c>
      <c r="AB4544" t="str">
        <f t="shared" si="282"/>
        <v>MAPUSA</v>
      </c>
      <c r="AC4544" t="str">
        <f t="shared" si="283"/>
        <v>GA09U-0575</v>
      </c>
      <c r="AD4544" t="str">
        <f>_xlfn.IFNA(VLOOKUP(PrivateSchedule[[#This Row],[ow]],RTARoutes[[StageCodes]:[RouteID]],6,FALSE), VLOOKUP(PrivateSchedule[[#This Row],[re]],RTARoutes[[StageCodes]:[RouteID]],6,FALSE))</f>
        <v>PVT93</v>
      </c>
      <c r="AE4544" t="str" cm="1">
        <f t="array" ref="AE4544">_xlfn.IFS( NOT(ISNA(VLOOKUP(PrivateSchedule[[#This Row],[ow]],RTARoutes[[StageCodes]:[RouteID]],6,FALSE))), "O",  NOT(ISNA(VLOOKUP(PrivateSchedule[[#This Row],[re]],RTARoutes[[StageCodes]:[RouteID]],6,FALSE))), "R")</f>
        <v>O</v>
      </c>
      <c r="AF4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45" spans="3:33">
      <c r="O4545" s="171" t="s">
        <v>752</v>
      </c>
      <c r="T4545" s="173" t="s">
        <v>1890</v>
      </c>
      <c r="U4545" t="str">
        <f t="shared" si="280"/>
        <v>BETUL-MARGAO</v>
      </c>
      <c r="V4545" s="163">
        <v>0.40972222222222221</v>
      </c>
      <c r="AA4545" s="165" t="str">
        <f t="shared" si="281"/>
        <v/>
      </c>
      <c r="AB4545" t="str">
        <f t="shared" si="282"/>
        <v>MAPUSA</v>
      </c>
      <c r="AC4545" t="str">
        <f t="shared" si="283"/>
        <v>GA09U-0575</v>
      </c>
      <c r="AD4545" t="str">
        <f>_xlfn.IFNA(VLOOKUP(PrivateSchedule[[#This Row],[ow]],RTARoutes[[StageCodes]:[RouteID]],6,FALSE), VLOOKUP(PrivateSchedule[[#This Row],[re]],RTARoutes[[StageCodes]:[RouteID]],6,FALSE))</f>
        <v>PVT95</v>
      </c>
      <c r="AE4545" t="str" cm="1">
        <f t="array" ref="AE4545">_xlfn.IFS( NOT(ISNA(VLOOKUP(PrivateSchedule[[#This Row],[ow]],RTARoutes[[StageCodes]:[RouteID]],6,FALSE))), "O",  NOT(ISNA(VLOOKUP(PrivateSchedule[[#This Row],[re]],RTARoutes[[StageCodes]:[RouteID]],6,FALSE))), "R")</f>
        <v>O</v>
      </c>
      <c r="AF4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46" spans="3:33">
      <c r="O4546" s="171" t="s">
        <v>1890</v>
      </c>
      <c r="T4546" s="173" t="s">
        <v>752</v>
      </c>
      <c r="U4546" t="str">
        <f t="shared" si="280"/>
        <v>MARGAO-BETUL</v>
      </c>
      <c r="V4546" s="163">
        <v>0.51041666666666663</v>
      </c>
      <c r="AA4546" s="165" t="str">
        <f t="shared" si="281"/>
        <v/>
      </c>
      <c r="AB4546" t="str">
        <f t="shared" si="282"/>
        <v>MAPUSA</v>
      </c>
      <c r="AC4546" t="str">
        <f t="shared" si="283"/>
        <v>GA09U-0575</v>
      </c>
      <c r="AD4546" t="str">
        <f>_xlfn.IFNA(VLOOKUP(PrivateSchedule[[#This Row],[ow]],RTARoutes[[StageCodes]:[RouteID]],6,FALSE), VLOOKUP(PrivateSchedule[[#This Row],[re]],RTARoutes[[StageCodes]:[RouteID]],6,FALSE))</f>
        <v>PVT93</v>
      </c>
      <c r="AE4546" t="str" cm="1">
        <f t="array" ref="AE4546">_xlfn.IFS( NOT(ISNA(VLOOKUP(PrivateSchedule[[#This Row],[ow]],RTARoutes[[StageCodes]:[RouteID]],6,FALSE))), "O",  NOT(ISNA(VLOOKUP(PrivateSchedule[[#This Row],[re]],RTARoutes[[StageCodes]:[RouteID]],6,FALSE))), "R")</f>
        <v>O</v>
      </c>
      <c r="AF4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47" spans="3:33">
      <c r="O4547" s="171" t="s">
        <v>752</v>
      </c>
      <c r="T4547" s="173" t="s">
        <v>1890</v>
      </c>
      <c r="U4547" t="str">
        <f t="shared" ref="U4547:U4610" si="284">_xlfn.IFNA(VLOOKUP($O4547,Code2Loc,2,FALSE)
&amp; IF( OR( ISNA($P4547), LEN($P4547)=0), "",  "-" &amp; VLOOKUP($P4547,Code2Loc,2,FALSE))
&amp; IF( OR( ISNA($Q4547), LEN($Q4547)=0), "",  "-" &amp; VLOOKUP($Q4547,Code2Loc,2,FALSE))
&amp; IF( OR( ISNA($R4547), LEN($R4547)=0), "",  "-" &amp; VLOOKUP($R4547,Code2Loc,2,FALSE))
&amp; IF( OR( ISNA($S4547), LEN($S4547)=0), "",  "-" &amp; VLOOKUP($S4547,Code2Loc,2,FALSE))
&amp; IF( OR( ISNA($T4547), LEN($T4547)=0), "",  "-" &amp; VLOOKUP($T4547,Code2Loc,2,FALSE)),"")</f>
        <v>BETUL-MARGAO</v>
      </c>
      <c r="V4547" s="163">
        <v>0.56597222222222221</v>
      </c>
      <c r="AA4547" s="165" t="str">
        <f t="shared" ref="AA4547:AA4610" si="285">IF(ISBLANK($V4547), "", _xlfn.IFNA($V4547 + _xlfn.IFNA( VLOOKUP($O4547 &amp; IF(ISBLANK($P4547),"", "-" &amp; $P4547) &amp; IF(ISBLANK($Q4547),"", "-" &amp; $Q4547) &amp; IF(ISBLANK($R4547),"", "-" &amp; $R4547) &amp; IF(ISBLANK($S4547),"", "-" &amp; $S4547) &amp; IF(ISBLANK($T4547),"", "-" &amp; $T4547),TravelTime,8,FALSE), VLOOKUP($T4547 &amp; IF(ISBLANK($S4547),"", "-" &amp; $S4547) &amp; IF(ISBLANK($R4547),"", "-" &amp; $R4547) &amp; IF(ISBLANK($Q4547),"", "-" &amp; $Q4547) &amp; IF(ISBLANK($P4547),"", "-" &amp; $P4547) &amp; IF(ISBLANK($O4547),"", "-" &amp; $O4547),TravelTime,8,FALSE)) / 1440, ""))</f>
        <v/>
      </c>
      <c r="AB4547" t="str">
        <f t="shared" ref="AB4547:AB4610" si="286">IF(AND(LEN($A4547)&lt;&gt;0,LEN($A4547)&lt;&gt;0),$A4547,$AB4546)</f>
        <v>MAPUSA</v>
      </c>
      <c r="AC4547" t="str">
        <f t="shared" ref="AC4547:AC4610" si="287">IF(AND(LEN($J4547)&lt;&gt;0,LEN($B4547)&lt;&gt;0),$J4547,$AC4546)</f>
        <v>GA09U-0575</v>
      </c>
      <c r="AD4547" t="str">
        <f>_xlfn.IFNA(VLOOKUP(PrivateSchedule[[#This Row],[ow]],RTARoutes[[StageCodes]:[RouteID]],6,FALSE), VLOOKUP(PrivateSchedule[[#This Row],[re]],RTARoutes[[StageCodes]:[RouteID]],6,FALSE))</f>
        <v>PVT95</v>
      </c>
      <c r="AE4547" t="str" cm="1">
        <f t="array" ref="AE4547">_xlfn.IFS( NOT(ISNA(VLOOKUP(PrivateSchedule[[#This Row],[ow]],RTARoutes[[StageCodes]:[RouteID]],6,FALSE))), "O",  NOT(ISNA(VLOOKUP(PrivateSchedule[[#This Row],[re]],RTARoutes[[StageCodes]:[RouteID]],6,FALSE))), "R")</f>
        <v>O</v>
      </c>
      <c r="AF4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48" spans="3:33">
      <c r="O4548" s="171" t="s">
        <v>1890</v>
      </c>
      <c r="T4548" s="173" t="s">
        <v>752</v>
      </c>
      <c r="U4548" t="str">
        <f t="shared" si="284"/>
        <v>MARGAO-BETUL</v>
      </c>
      <c r="V4548" s="163">
        <v>0.61458333333333337</v>
      </c>
      <c r="AA4548" s="165" t="str">
        <f t="shared" si="285"/>
        <v/>
      </c>
      <c r="AB4548" t="str">
        <f t="shared" si="286"/>
        <v>MAPUSA</v>
      </c>
      <c r="AC4548" t="str">
        <f t="shared" si="287"/>
        <v>GA09U-0575</v>
      </c>
      <c r="AD4548" t="str">
        <f>_xlfn.IFNA(VLOOKUP(PrivateSchedule[[#This Row],[ow]],RTARoutes[[StageCodes]:[RouteID]],6,FALSE), VLOOKUP(PrivateSchedule[[#This Row],[re]],RTARoutes[[StageCodes]:[RouteID]],6,FALSE))</f>
        <v>PVT93</v>
      </c>
      <c r="AE4548" t="str" cm="1">
        <f t="array" ref="AE4548">_xlfn.IFS( NOT(ISNA(VLOOKUP(PrivateSchedule[[#This Row],[ow]],RTARoutes[[StageCodes]:[RouteID]],6,FALSE))), "O",  NOT(ISNA(VLOOKUP(PrivateSchedule[[#This Row],[re]],RTARoutes[[StageCodes]:[RouteID]],6,FALSE))), "R")</f>
        <v>O</v>
      </c>
      <c r="AF4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49" spans="3:33">
      <c r="O4549" s="171" t="s">
        <v>752</v>
      </c>
      <c r="T4549" s="173" t="s">
        <v>1890</v>
      </c>
      <c r="U4549" t="str">
        <f t="shared" si="284"/>
        <v>BETUL-MARGAO</v>
      </c>
      <c r="V4549" s="163">
        <v>0.74652777777777779</v>
      </c>
      <c r="AA4549" s="165" t="str">
        <f t="shared" si="285"/>
        <v/>
      </c>
      <c r="AB4549" t="str">
        <f t="shared" si="286"/>
        <v>MAPUSA</v>
      </c>
      <c r="AC4549" t="str">
        <f t="shared" si="287"/>
        <v>GA09U-0575</v>
      </c>
      <c r="AD4549" t="str">
        <f>_xlfn.IFNA(VLOOKUP(PrivateSchedule[[#This Row],[ow]],RTARoutes[[StageCodes]:[RouteID]],6,FALSE), VLOOKUP(PrivateSchedule[[#This Row],[re]],RTARoutes[[StageCodes]:[RouteID]],6,FALSE))</f>
        <v>PVT95</v>
      </c>
      <c r="AE4549" t="str" cm="1">
        <f t="array" ref="AE4549">_xlfn.IFS( NOT(ISNA(VLOOKUP(PrivateSchedule[[#This Row],[ow]],RTARoutes[[StageCodes]:[RouteID]],6,FALSE))), "O",  NOT(ISNA(VLOOKUP(PrivateSchedule[[#This Row],[re]],RTARoutes[[StageCodes]:[RouteID]],6,FALSE))), "R")</f>
        <v>O</v>
      </c>
      <c r="AF4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50" spans="3:33">
      <c r="O4550" s="171" t="s">
        <v>1890</v>
      </c>
      <c r="T4550" s="173" t="s">
        <v>752</v>
      </c>
      <c r="U4550" t="str">
        <f t="shared" si="284"/>
        <v>MARGAO-BETUL</v>
      </c>
      <c r="V4550" s="163">
        <v>0.79861111111111116</v>
      </c>
      <c r="AA4550" s="165" t="str">
        <f t="shared" si="285"/>
        <v/>
      </c>
      <c r="AB4550" t="str">
        <f t="shared" si="286"/>
        <v>MAPUSA</v>
      </c>
      <c r="AC4550" t="str">
        <f t="shared" si="287"/>
        <v>GA09U-0575</v>
      </c>
      <c r="AD4550" t="str">
        <f>_xlfn.IFNA(VLOOKUP(PrivateSchedule[[#This Row],[ow]],RTARoutes[[StageCodes]:[RouteID]],6,FALSE), VLOOKUP(PrivateSchedule[[#This Row],[re]],RTARoutes[[StageCodes]:[RouteID]],6,FALSE))</f>
        <v>PVT93</v>
      </c>
      <c r="AE4550" t="str" cm="1">
        <f t="array" ref="AE4550">_xlfn.IFS( NOT(ISNA(VLOOKUP(PrivateSchedule[[#This Row],[ow]],RTARoutes[[StageCodes]:[RouteID]],6,FALSE))), "O",  NOT(ISNA(VLOOKUP(PrivateSchedule[[#This Row],[re]],RTARoutes[[StageCodes]:[RouteID]],6,FALSE))), "R")</f>
        <v>O</v>
      </c>
      <c r="AF4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51" spans="3:33">
      <c r="C4551" s="172" t="s">
        <v>4857</v>
      </c>
      <c r="F4551" s="177">
        <v>44587</v>
      </c>
      <c r="J4551" s="171" t="s">
        <v>4858</v>
      </c>
      <c r="L4551" s="172" t="s">
        <v>4743</v>
      </c>
      <c r="M4551" s="198">
        <v>31</v>
      </c>
      <c r="N4551" s="199">
        <v>12</v>
      </c>
      <c r="O4551" s="171" t="s">
        <v>752</v>
      </c>
      <c r="T4551" s="173" t="s">
        <v>1890</v>
      </c>
      <c r="U4551" t="str">
        <f t="shared" si="284"/>
        <v>BETUL-MARGAO</v>
      </c>
      <c r="V4551" s="163">
        <v>0.31944444444444442</v>
      </c>
      <c r="AA4551" s="165" t="str">
        <f t="shared" si="285"/>
        <v/>
      </c>
      <c r="AB4551" t="str">
        <f t="shared" si="286"/>
        <v>MAPUSA</v>
      </c>
      <c r="AC4551" t="str">
        <f t="shared" si="287"/>
        <v>GA09U-0575</v>
      </c>
      <c r="AD4551" t="str">
        <f>_xlfn.IFNA(VLOOKUP(PrivateSchedule[[#This Row],[ow]],RTARoutes[[StageCodes]:[RouteID]],6,FALSE), VLOOKUP(PrivateSchedule[[#This Row],[re]],RTARoutes[[StageCodes]:[RouteID]],6,FALSE))</f>
        <v>PVT95</v>
      </c>
      <c r="AE4551" t="str" cm="1">
        <f t="array" ref="AE4551">_xlfn.IFS( NOT(ISNA(VLOOKUP(PrivateSchedule[[#This Row],[ow]],RTARoutes[[StageCodes]:[RouteID]],6,FALSE))), "O",  NOT(ISNA(VLOOKUP(PrivateSchedule[[#This Row],[re]],RTARoutes[[StageCodes]:[RouteID]],6,FALSE))), "R")</f>
        <v>O</v>
      </c>
      <c r="AF4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52" spans="3:33">
      <c r="O4552" s="171" t="s">
        <v>1890</v>
      </c>
      <c r="T4552" s="173" t="s">
        <v>752</v>
      </c>
      <c r="U4552" t="str">
        <f t="shared" si="284"/>
        <v>MARGAO-BETUL</v>
      </c>
      <c r="V4552" s="163">
        <v>0.39930555555555558</v>
      </c>
      <c r="AA4552" s="165" t="str">
        <f t="shared" si="285"/>
        <v/>
      </c>
      <c r="AB4552" t="str">
        <f t="shared" si="286"/>
        <v>MAPUSA</v>
      </c>
      <c r="AC4552" t="str">
        <f t="shared" si="287"/>
        <v>GA09U-0575</v>
      </c>
      <c r="AD4552" t="str">
        <f>_xlfn.IFNA(VLOOKUP(PrivateSchedule[[#This Row],[ow]],RTARoutes[[StageCodes]:[RouteID]],6,FALSE), VLOOKUP(PrivateSchedule[[#This Row],[re]],RTARoutes[[StageCodes]:[RouteID]],6,FALSE))</f>
        <v>PVT93</v>
      </c>
      <c r="AE4552" t="str" cm="1">
        <f t="array" ref="AE4552">_xlfn.IFS( NOT(ISNA(VLOOKUP(PrivateSchedule[[#This Row],[ow]],RTARoutes[[StageCodes]:[RouteID]],6,FALSE))), "O",  NOT(ISNA(VLOOKUP(PrivateSchedule[[#This Row],[re]],RTARoutes[[StageCodes]:[RouteID]],6,FALSE))), "R")</f>
        <v>O</v>
      </c>
      <c r="AF4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53" spans="3:33">
      <c r="O4553" s="171" t="s">
        <v>752</v>
      </c>
      <c r="T4553" s="173" t="s">
        <v>1890</v>
      </c>
      <c r="U4553" t="str">
        <f t="shared" si="284"/>
        <v>BETUL-MARGAO</v>
      </c>
      <c r="V4553" s="163">
        <v>0.46180555555555558</v>
      </c>
      <c r="AA4553" s="165" t="str">
        <f t="shared" si="285"/>
        <v/>
      </c>
      <c r="AB4553" t="str">
        <f t="shared" si="286"/>
        <v>MAPUSA</v>
      </c>
      <c r="AC4553" t="str">
        <f t="shared" si="287"/>
        <v>GA09U-0575</v>
      </c>
      <c r="AD4553" t="str">
        <f>_xlfn.IFNA(VLOOKUP(PrivateSchedule[[#This Row],[ow]],RTARoutes[[StageCodes]:[RouteID]],6,FALSE), VLOOKUP(PrivateSchedule[[#This Row],[re]],RTARoutes[[StageCodes]:[RouteID]],6,FALSE))</f>
        <v>PVT95</v>
      </c>
      <c r="AE4553" t="str" cm="1">
        <f t="array" ref="AE4553">_xlfn.IFS( NOT(ISNA(VLOOKUP(PrivateSchedule[[#This Row],[ow]],RTARoutes[[StageCodes]:[RouteID]],6,FALSE))), "O",  NOT(ISNA(VLOOKUP(PrivateSchedule[[#This Row],[re]],RTARoutes[[StageCodes]:[RouteID]],6,FALSE))), "R")</f>
        <v>O</v>
      </c>
      <c r="AF4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54" spans="3:33">
      <c r="O4554" s="171" t="s">
        <v>1890</v>
      </c>
      <c r="T4554" s="173" t="s">
        <v>752</v>
      </c>
      <c r="U4554" t="str">
        <f t="shared" si="284"/>
        <v>MARGAO-BETUL</v>
      </c>
      <c r="V4554" s="163">
        <v>0.5</v>
      </c>
      <c r="AA4554" s="165" t="str">
        <f t="shared" si="285"/>
        <v/>
      </c>
      <c r="AB4554" t="str">
        <f t="shared" si="286"/>
        <v>MAPUSA</v>
      </c>
      <c r="AC4554" t="str">
        <f t="shared" si="287"/>
        <v>GA09U-0575</v>
      </c>
      <c r="AD4554" t="str">
        <f>_xlfn.IFNA(VLOOKUP(PrivateSchedule[[#This Row],[ow]],RTARoutes[[StageCodes]:[RouteID]],6,FALSE), VLOOKUP(PrivateSchedule[[#This Row],[re]],RTARoutes[[StageCodes]:[RouteID]],6,FALSE))</f>
        <v>PVT93</v>
      </c>
      <c r="AE4554" t="str" cm="1">
        <f t="array" ref="AE4554">_xlfn.IFS( NOT(ISNA(VLOOKUP(PrivateSchedule[[#This Row],[ow]],RTARoutes[[StageCodes]:[RouteID]],6,FALSE))), "O",  NOT(ISNA(VLOOKUP(PrivateSchedule[[#This Row],[re]],RTARoutes[[StageCodes]:[RouteID]],6,FALSE))), "R")</f>
        <v>O</v>
      </c>
      <c r="AF4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55" spans="3:33">
      <c r="O4555" s="171" t="s">
        <v>752</v>
      </c>
      <c r="T4555" s="173" t="s">
        <v>1890</v>
      </c>
      <c r="U4555" t="str">
        <f t="shared" si="284"/>
        <v>BETUL-MARGAO</v>
      </c>
      <c r="V4555" s="163">
        <v>0.57986111111111116</v>
      </c>
      <c r="AA4555" s="165" t="str">
        <f t="shared" si="285"/>
        <v/>
      </c>
      <c r="AB4555" t="str">
        <f t="shared" si="286"/>
        <v>MAPUSA</v>
      </c>
      <c r="AC4555" t="str">
        <f t="shared" si="287"/>
        <v>GA09U-0575</v>
      </c>
      <c r="AD4555" t="str">
        <f>_xlfn.IFNA(VLOOKUP(PrivateSchedule[[#This Row],[ow]],RTARoutes[[StageCodes]:[RouteID]],6,FALSE), VLOOKUP(PrivateSchedule[[#This Row],[re]],RTARoutes[[StageCodes]:[RouteID]],6,FALSE))</f>
        <v>PVT95</v>
      </c>
      <c r="AE4555" t="str" cm="1">
        <f t="array" ref="AE4555">_xlfn.IFS( NOT(ISNA(VLOOKUP(PrivateSchedule[[#This Row],[ow]],RTARoutes[[StageCodes]:[RouteID]],6,FALSE))), "O",  NOT(ISNA(VLOOKUP(PrivateSchedule[[#This Row],[re]],RTARoutes[[StageCodes]:[RouteID]],6,FALSE))), "R")</f>
        <v>O</v>
      </c>
      <c r="AF4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56" spans="3:33">
      <c r="O4556" s="171" t="s">
        <v>1890</v>
      </c>
      <c r="T4556" s="173" t="s">
        <v>752</v>
      </c>
      <c r="U4556" t="str">
        <f t="shared" si="284"/>
        <v>MARGAO-BETUL</v>
      </c>
      <c r="V4556" s="163">
        <v>0.62847222222222221</v>
      </c>
      <c r="AA4556" s="165" t="str">
        <f t="shared" si="285"/>
        <v/>
      </c>
      <c r="AB4556" t="str">
        <f t="shared" si="286"/>
        <v>MAPUSA</v>
      </c>
      <c r="AC4556" t="str">
        <f t="shared" si="287"/>
        <v>GA09U-0575</v>
      </c>
      <c r="AD4556" t="str">
        <f>_xlfn.IFNA(VLOOKUP(PrivateSchedule[[#This Row],[ow]],RTARoutes[[StageCodes]:[RouteID]],6,FALSE), VLOOKUP(PrivateSchedule[[#This Row],[re]],RTARoutes[[StageCodes]:[RouteID]],6,FALSE))</f>
        <v>PVT93</v>
      </c>
      <c r="AE4556" t="str" cm="1">
        <f t="array" ref="AE4556">_xlfn.IFS( NOT(ISNA(VLOOKUP(PrivateSchedule[[#This Row],[ow]],RTARoutes[[StageCodes]:[RouteID]],6,FALSE))), "O",  NOT(ISNA(VLOOKUP(PrivateSchedule[[#This Row],[re]],RTARoutes[[StageCodes]:[RouteID]],6,FALSE))), "R")</f>
        <v>O</v>
      </c>
      <c r="AF4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57" spans="3:33">
      <c r="O4557" s="171" t="s">
        <v>752</v>
      </c>
      <c r="T4557" s="173" t="s">
        <v>1890</v>
      </c>
      <c r="U4557" t="str">
        <f t="shared" si="284"/>
        <v>BETUL-MARGAO</v>
      </c>
      <c r="V4557" s="163">
        <v>0.67361111111111116</v>
      </c>
      <c r="AA4557" s="165" t="str">
        <f t="shared" si="285"/>
        <v/>
      </c>
      <c r="AB4557" t="str">
        <f t="shared" si="286"/>
        <v>MAPUSA</v>
      </c>
      <c r="AC4557" t="str">
        <f t="shared" si="287"/>
        <v>GA09U-0575</v>
      </c>
      <c r="AD4557" t="str">
        <f>_xlfn.IFNA(VLOOKUP(PrivateSchedule[[#This Row],[ow]],RTARoutes[[StageCodes]:[RouteID]],6,FALSE), VLOOKUP(PrivateSchedule[[#This Row],[re]],RTARoutes[[StageCodes]:[RouteID]],6,FALSE))</f>
        <v>PVT95</v>
      </c>
      <c r="AE4557" t="str" cm="1">
        <f t="array" ref="AE4557">_xlfn.IFS( NOT(ISNA(VLOOKUP(PrivateSchedule[[#This Row],[ow]],RTARoutes[[StageCodes]:[RouteID]],6,FALSE))), "O",  NOT(ISNA(VLOOKUP(PrivateSchedule[[#This Row],[re]],RTARoutes[[StageCodes]:[RouteID]],6,FALSE))), "R")</f>
        <v>O</v>
      </c>
      <c r="AF4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58" spans="3:33">
      <c r="O4558" s="171" t="s">
        <v>1890</v>
      </c>
      <c r="T4558" s="173" t="s">
        <v>752</v>
      </c>
      <c r="U4558" t="str">
        <f t="shared" si="284"/>
        <v>MARGAO-BETUL</v>
      </c>
      <c r="V4558" s="163">
        <v>0.72569444444444442</v>
      </c>
      <c r="AA4558" s="165" t="str">
        <f t="shared" si="285"/>
        <v/>
      </c>
      <c r="AB4558" t="str">
        <f t="shared" si="286"/>
        <v>MAPUSA</v>
      </c>
      <c r="AC4558" t="str">
        <f t="shared" si="287"/>
        <v>GA09U-0575</v>
      </c>
      <c r="AD4558" t="str">
        <f>_xlfn.IFNA(VLOOKUP(PrivateSchedule[[#This Row],[ow]],RTARoutes[[StageCodes]:[RouteID]],6,FALSE), VLOOKUP(PrivateSchedule[[#This Row],[re]],RTARoutes[[StageCodes]:[RouteID]],6,FALSE))</f>
        <v>PVT93</v>
      </c>
      <c r="AE4558" t="str" cm="1">
        <f t="array" ref="AE4558">_xlfn.IFS( NOT(ISNA(VLOOKUP(PrivateSchedule[[#This Row],[ow]],RTARoutes[[StageCodes]:[RouteID]],6,FALSE))), "O",  NOT(ISNA(VLOOKUP(PrivateSchedule[[#This Row],[re]],RTARoutes[[StageCodes]:[RouteID]],6,FALSE))), "R")</f>
        <v>O</v>
      </c>
      <c r="AF4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59" spans="3:33">
      <c r="O4559" s="171" t="s">
        <v>752</v>
      </c>
      <c r="T4559" s="173" t="s">
        <v>1890</v>
      </c>
      <c r="U4559" t="str">
        <f t="shared" si="284"/>
        <v>BETUL-MARGAO</v>
      </c>
      <c r="V4559" s="163">
        <v>0.76736111111111116</v>
      </c>
      <c r="AA4559" s="165" t="str">
        <f t="shared" si="285"/>
        <v/>
      </c>
      <c r="AB4559" t="str">
        <f t="shared" si="286"/>
        <v>MAPUSA</v>
      </c>
      <c r="AC4559" t="str">
        <f t="shared" si="287"/>
        <v>GA09U-0575</v>
      </c>
      <c r="AD4559" t="str">
        <f>_xlfn.IFNA(VLOOKUP(PrivateSchedule[[#This Row],[ow]],RTARoutes[[StageCodes]:[RouteID]],6,FALSE), VLOOKUP(PrivateSchedule[[#This Row],[re]],RTARoutes[[StageCodes]:[RouteID]],6,FALSE))</f>
        <v>PVT95</v>
      </c>
      <c r="AE4559" t="str" cm="1">
        <f t="array" ref="AE4559">_xlfn.IFS( NOT(ISNA(VLOOKUP(PrivateSchedule[[#This Row],[ow]],RTARoutes[[StageCodes]:[RouteID]],6,FALSE))), "O",  NOT(ISNA(VLOOKUP(PrivateSchedule[[#This Row],[re]],RTARoutes[[StageCodes]:[RouteID]],6,FALSE))), "R")</f>
        <v>O</v>
      </c>
      <c r="AF4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60" spans="3:33">
      <c r="O4560" s="171" t="s">
        <v>1890</v>
      </c>
      <c r="T4560" s="173" t="s">
        <v>752</v>
      </c>
      <c r="U4560" t="str">
        <f t="shared" si="284"/>
        <v>MARGAO-BETUL</v>
      </c>
      <c r="V4560" s="163">
        <v>0.80902777777777779</v>
      </c>
      <c r="AA4560" s="165" t="str">
        <f t="shared" si="285"/>
        <v/>
      </c>
      <c r="AB4560" t="str">
        <f t="shared" si="286"/>
        <v>MAPUSA</v>
      </c>
      <c r="AC4560" t="str">
        <f t="shared" si="287"/>
        <v>GA09U-0575</v>
      </c>
      <c r="AD4560" t="str">
        <f>_xlfn.IFNA(VLOOKUP(PrivateSchedule[[#This Row],[ow]],RTARoutes[[StageCodes]:[RouteID]],6,FALSE), VLOOKUP(PrivateSchedule[[#This Row],[re]],RTARoutes[[StageCodes]:[RouteID]],6,FALSE))</f>
        <v>PVT93</v>
      </c>
      <c r="AE4560" t="str" cm="1">
        <f t="array" ref="AE4560">_xlfn.IFS( NOT(ISNA(VLOOKUP(PrivateSchedule[[#This Row],[ow]],RTARoutes[[StageCodes]:[RouteID]],6,FALSE))), "O",  NOT(ISNA(VLOOKUP(PrivateSchedule[[#This Row],[re]],RTARoutes[[StageCodes]:[RouteID]],6,FALSE))), "R")</f>
        <v>O</v>
      </c>
      <c r="AF4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61" spans="3:33">
      <c r="C4561" s="172" t="s">
        <v>4859</v>
      </c>
      <c r="J4561" s="171" t="s">
        <v>4736</v>
      </c>
      <c r="O4561" s="171" t="s">
        <v>752</v>
      </c>
      <c r="P4561" s="172" t="s">
        <v>2044</v>
      </c>
      <c r="T4561" s="173" t="s">
        <v>1890</v>
      </c>
      <c r="U4561" t="str">
        <f t="shared" si="284"/>
        <v>BETUL-MUNGUL-MARGAO</v>
      </c>
      <c r="V4561" s="163">
        <v>0.26041666666666669</v>
      </c>
      <c r="AA4561" s="165" t="str">
        <f t="shared" si="285"/>
        <v/>
      </c>
      <c r="AB4561" t="str">
        <f t="shared" si="286"/>
        <v>MAPUSA</v>
      </c>
      <c r="AC4561" t="str">
        <f t="shared" si="287"/>
        <v>GA09U-0575</v>
      </c>
      <c r="AD4561" t="str">
        <f>_xlfn.IFNA(VLOOKUP(PrivateSchedule[[#This Row],[ow]],RTARoutes[[StageCodes]:[RouteID]],6,FALSE), VLOOKUP(PrivateSchedule[[#This Row],[re]],RTARoutes[[StageCodes]:[RouteID]],6,FALSE))</f>
        <v>PVT95</v>
      </c>
      <c r="AE4561" t="str" cm="1">
        <f t="array" ref="AE4561">_xlfn.IFS( NOT(ISNA(VLOOKUP(PrivateSchedule[[#This Row],[ow]],RTARoutes[[StageCodes]:[RouteID]],6,FALSE))), "O",  NOT(ISNA(VLOOKUP(PrivateSchedule[[#This Row],[re]],RTARoutes[[StageCodes]:[RouteID]],6,FALSE))), "R")</f>
        <v>O</v>
      </c>
      <c r="AF4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BTL-*MUN-*MRG</v>
      </c>
      <c r="AG4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MRG-*MUN-*BTL</v>
      </c>
    </row>
    <row r="4562" spans="3:33">
      <c r="O4562" s="171" t="s">
        <v>1890</v>
      </c>
      <c r="T4562" s="173" t="s">
        <v>752</v>
      </c>
      <c r="U4562" t="str">
        <f t="shared" si="284"/>
        <v>MARGAO-BETUL</v>
      </c>
      <c r="V4562" s="163">
        <v>0.2951388888888889</v>
      </c>
      <c r="AA4562" s="165" t="str">
        <f t="shared" si="285"/>
        <v/>
      </c>
      <c r="AB4562" t="str">
        <f t="shared" si="286"/>
        <v>MAPUSA</v>
      </c>
      <c r="AC4562" t="str">
        <f t="shared" si="287"/>
        <v>GA09U-0575</v>
      </c>
      <c r="AD4562" t="str">
        <f>_xlfn.IFNA(VLOOKUP(PrivateSchedule[[#This Row],[ow]],RTARoutes[[StageCodes]:[RouteID]],6,FALSE), VLOOKUP(PrivateSchedule[[#This Row],[re]],RTARoutes[[StageCodes]:[RouteID]],6,FALSE))</f>
        <v>PVT93</v>
      </c>
      <c r="AE4562" t="str" cm="1">
        <f t="array" ref="AE4562">_xlfn.IFS( NOT(ISNA(VLOOKUP(PrivateSchedule[[#This Row],[ow]],RTARoutes[[StageCodes]:[RouteID]],6,FALSE))), "O",  NOT(ISNA(VLOOKUP(PrivateSchedule[[#This Row],[re]],RTARoutes[[StageCodes]:[RouteID]],6,FALSE))), "R")</f>
        <v>O</v>
      </c>
      <c r="AF4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63" spans="3:33">
      <c r="O4563" s="171" t="s">
        <v>752</v>
      </c>
      <c r="T4563" s="173" t="s">
        <v>1890</v>
      </c>
      <c r="U4563" t="str">
        <f t="shared" si="284"/>
        <v>BETUL-MARGAO</v>
      </c>
      <c r="V4563" s="163">
        <v>0.3576388888888889</v>
      </c>
      <c r="AA4563" s="165" t="str">
        <f t="shared" si="285"/>
        <v/>
      </c>
      <c r="AB4563" t="str">
        <f t="shared" si="286"/>
        <v>MAPUSA</v>
      </c>
      <c r="AC4563" t="str">
        <f t="shared" si="287"/>
        <v>GA09U-0575</v>
      </c>
      <c r="AD4563" t="str">
        <f>_xlfn.IFNA(VLOOKUP(PrivateSchedule[[#This Row],[ow]],RTARoutes[[StageCodes]:[RouteID]],6,FALSE), VLOOKUP(PrivateSchedule[[#This Row],[re]],RTARoutes[[StageCodes]:[RouteID]],6,FALSE))</f>
        <v>PVT95</v>
      </c>
      <c r="AE4563" t="str" cm="1">
        <f t="array" ref="AE4563">_xlfn.IFS( NOT(ISNA(VLOOKUP(PrivateSchedule[[#This Row],[ow]],RTARoutes[[StageCodes]:[RouteID]],6,FALSE))), "O",  NOT(ISNA(VLOOKUP(PrivateSchedule[[#This Row],[re]],RTARoutes[[StageCodes]:[RouteID]],6,FALSE))), "R")</f>
        <v>O</v>
      </c>
      <c r="AF4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64" spans="3:33">
      <c r="O4564" s="171" t="s">
        <v>1890</v>
      </c>
      <c r="T4564" s="173" t="s">
        <v>752</v>
      </c>
      <c r="U4564" t="str">
        <f t="shared" si="284"/>
        <v>MARGAO-BETUL</v>
      </c>
      <c r="V4564" s="163">
        <v>0.4236111111111111</v>
      </c>
      <c r="AA4564" s="165" t="str">
        <f t="shared" si="285"/>
        <v/>
      </c>
      <c r="AB4564" t="str">
        <f t="shared" si="286"/>
        <v>MAPUSA</v>
      </c>
      <c r="AC4564" t="str">
        <f t="shared" si="287"/>
        <v>GA09U-0575</v>
      </c>
      <c r="AD4564" t="str">
        <f>_xlfn.IFNA(VLOOKUP(PrivateSchedule[[#This Row],[ow]],RTARoutes[[StageCodes]:[RouteID]],6,FALSE), VLOOKUP(PrivateSchedule[[#This Row],[re]],RTARoutes[[StageCodes]:[RouteID]],6,FALSE))</f>
        <v>PVT93</v>
      </c>
      <c r="AE4564" t="str" cm="1">
        <f t="array" ref="AE4564">_xlfn.IFS( NOT(ISNA(VLOOKUP(PrivateSchedule[[#This Row],[ow]],RTARoutes[[StageCodes]:[RouteID]],6,FALSE))), "O",  NOT(ISNA(VLOOKUP(PrivateSchedule[[#This Row],[re]],RTARoutes[[StageCodes]:[RouteID]],6,FALSE))), "R")</f>
        <v>O</v>
      </c>
      <c r="AF4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65" spans="3:33">
      <c r="O4565" s="171" t="s">
        <v>752</v>
      </c>
      <c r="T4565" s="173" t="s">
        <v>1890</v>
      </c>
      <c r="U4565" t="str">
        <f t="shared" si="284"/>
        <v>BETUL-MARGAO</v>
      </c>
      <c r="V4565" s="163">
        <v>0.47916666666666669</v>
      </c>
      <c r="AA4565" s="165" t="str">
        <f t="shared" si="285"/>
        <v/>
      </c>
      <c r="AB4565" t="str">
        <f t="shared" si="286"/>
        <v>MAPUSA</v>
      </c>
      <c r="AC4565" t="str">
        <f t="shared" si="287"/>
        <v>GA09U-0575</v>
      </c>
      <c r="AD4565" t="str">
        <f>_xlfn.IFNA(VLOOKUP(PrivateSchedule[[#This Row],[ow]],RTARoutes[[StageCodes]:[RouteID]],6,FALSE), VLOOKUP(PrivateSchedule[[#This Row],[re]],RTARoutes[[StageCodes]:[RouteID]],6,FALSE))</f>
        <v>PVT95</v>
      </c>
      <c r="AE4565" t="str" cm="1">
        <f t="array" ref="AE4565">_xlfn.IFS( NOT(ISNA(VLOOKUP(PrivateSchedule[[#This Row],[ow]],RTARoutes[[StageCodes]:[RouteID]],6,FALSE))), "O",  NOT(ISNA(VLOOKUP(PrivateSchedule[[#This Row],[re]],RTARoutes[[StageCodes]:[RouteID]],6,FALSE))), "R")</f>
        <v>O</v>
      </c>
      <c r="AF4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66" spans="3:33">
      <c r="O4566" s="171" t="s">
        <v>1890</v>
      </c>
      <c r="T4566" s="173" t="s">
        <v>752</v>
      </c>
      <c r="U4566" t="str">
        <f t="shared" si="284"/>
        <v>MARGAO-BETUL</v>
      </c>
      <c r="V4566" s="163">
        <v>0.54861111111111116</v>
      </c>
      <c r="AA4566" s="165" t="str">
        <f t="shared" si="285"/>
        <v/>
      </c>
      <c r="AB4566" t="str">
        <f t="shared" si="286"/>
        <v>MAPUSA</v>
      </c>
      <c r="AC4566" t="str">
        <f t="shared" si="287"/>
        <v>GA09U-0575</v>
      </c>
      <c r="AD4566" t="str">
        <f>_xlfn.IFNA(VLOOKUP(PrivateSchedule[[#This Row],[ow]],RTARoutes[[StageCodes]:[RouteID]],6,FALSE), VLOOKUP(PrivateSchedule[[#This Row],[re]],RTARoutes[[StageCodes]:[RouteID]],6,FALSE))</f>
        <v>PVT93</v>
      </c>
      <c r="AE4566" t="str" cm="1">
        <f t="array" ref="AE4566">_xlfn.IFS( NOT(ISNA(VLOOKUP(PrivateSchedule[[#This Row],[ow]],RTARoutes[[StageCodes]:[RouteID]],6,FALSE))), "O",  NOT(ISNA(VLOOKUP(PrivateSchedule[[#This Row],[re]],RTARoutes[[StageCodes]:[RouteID]],6,FALSE))), "R")</f>
        <v>O</v>
      </c>
      <c r="AF4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67" spans="3:33">
      <c r="O4567" s="171" t="s">
        <v>752</v>
      </c>
      <c r="T4567" s="173" t="s">
        <v>1890</v>
      </c>
      <c r="U4567" t="str">
        <f t="shared" si="284"/>
        <v>BETUL-MARGAO</v>
      </c>
      <c r="V4567" s="163">
        <v>0.62847222222222221</v>
      </c>
      <c r="AA4567" s="165" t="str">
        <f t="shared" si="285"/>
        <v/>
      </c>
      <c r="AB4567" t="str">
        <f t="shared" si="286"/>
        <v>MAPUSA</v>
      </c>
      <c r="AC4567" t="str">
        <f t="shared" si="287"/>
        <v>GA09U-0575</v>
      </c>
      <c r="AD4567" t="str">
        <f>_xlfn.IFNA(VLOOKUP(PrivateSchedule[[#This Row],[ow]],RTARoutes[[StageCodes]:[RouteID]],6,FALSE), VLOOKUP(PrivateSchedule[[#This Row],[re]],RTARoutes[[StageCodes]:[RouteID]],6,FALSE))</f>
        <v>PVT95</v>
      </c>
      <c r="AE4567" t="str" cm="1">
        <f t="array" ref="AE4567">_xlfn.IFS( NOT(ISNA(VLOOKUP(PrivateSchedule[[#This Row],[ow]],RTARoutes[[StageCodes]:[RouteID]],6,FALSE))), "O",  NOT(ISNA(VLOOKUP(PrivateSchedule[[#This Row],[re]],RTARoutes[[StageCodes]:[RouteID]],6,FALSE))), "R")</f>
        <v>O</v>
      </c>
      <c r="AF4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68" spans="3:33">
      <c r="O4568" s="171" t="s">
        <v>1890</v>
      </c>
      <c r="T4568" s="173" t="s">
        <v>752</v>
      </c>
      <c r="U4568" t="str">
        <f t="shared" si="284"/>
        <v>MARGAO-BETUL</v>
      </c>
      <c r="V4568" s="163">
        <v>0.68402777777777779</v>
      </c>
      <c r="AA4568" s="165" t="str">
        <f t="shared" si="285"/>
        <v/>
      </c>
      <c r="AB4568" t="str">
        <f t="shared" si="286"/>
        <v>MAPUSA</v>
      </c>
      <c r="AC4568" t="str">
        <f t="shared" si="287"/>
        <v>GA09U-0575</v>
      </c>
      <c r="AD4568" t="str">
        <f>_xlfn.IFNA(VLOOKUP(PrivateSchedule[[#This Row],[ow]],RTARoutes[[StageCodes]:[RouteID]],6,FALSE), VLOOKUP(PrivateSchedule[[#This Row],[re]],RTARoutes[[StageCodes]:[RouteID]],6,FALSE))</f>
        <v>PVT93</v>
      </c>
      <c r="AE4568" t="str" cm="1">
        <f t="array" ref="AE4568">_xlfn.IFS( NOT(ISNA(VLOOKUP(PrivateSchedule[[#This Row],[ow]],RTARoutes[[StageCodes]:[RouteID]],6,FALSE))), "O",  NOT(ISNA(VLOOKUP(PrivateSchedule[[#This Row],[re]],RTARoutes[[StageCodes]:[RouteID]],6,FALSE))), "R")</f>
        <v>O</v>
      </c>
      <c r="AF4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69" spans="3:33">
      <c r="O4569" s="171" t="s">
        <v>752</v>
      </c>
      <c r="T4569" s="173" t="s">
        <v>1890</v>
      </c>
      <c r="U4569" t="str">
        <f t="shared" si="284"/>
        <v>BETUL-MARGAO</v>
      </c>
      <c r="V4569" s="163">
        <v>0.73263888888888884</v>
      </c>
      <c r="AA4569" s="165" t="str">
        <f t="shared" si="285"/>
        <v/>
      </c>
      <c r="AB4569" t="str">
        <f t="shared" si="286"/>
        <v>MAPUSA</v>
      </c>
      <c r="AC4569" t="str">
        <f t="shared" si="287"/>
        <v>GA09U-0575</v>
      </c>
      <c r="AD4569" t="str">
        <f>_xlfn.IFNA(VLOOKUP(PrivateSchedule[[#This Row],[ow]],RTARoutes[[StageCodes]:[RouteID]],6,FALSE), VLOOKUP(PrivateSchedule[[#This Row],[re]],RTARoutes[[StageCodes]:[RouteID]],6,FALSE))</f>
        <v>PVT95</v>
      </c>
      <c r="AE4569" t="str" cm="1">
        <f t="array" ref="AE4569">_xlfn.IFS( NOT(ISNA(VLOOKUP(PrivateSchedule[[#This Row],[ow]],RTARoutes[[StageCodes]:[RouteID]],6,FALSE))), "O",  NOT(ISNA(VLOOKUP(PrivateSchedule[[#This Row],[re]],RTARoutes[[StageCodes]:[RouteID]],6,FALSE))), "R")</f>
        <v>O</v>
      </c>
      <c r="AF4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70" spans="3:33">
      <c r="O4570" s="171" t="s">
        <v>1890</v>
      </c>
      <c r="T4570" s="173" t="s">
        <v>752</v>
      </c>
      <c r="U4570" t="str">
        <f t="shared" si="284"/>
        <v>MARGAO-BETUL</v>
      </c>
      <c r="V4570" s="163">
        <v>0.78819444444444442</v>
      </c>
      <c r="AA4570" s="165" t="str">
        <f t="shared" si="285"/>
        <v/>
      </c>
      <c r="AB4570" t="str">
        <f t="shared" si="286"/>
        <v>MAPUSA</v>
      </c>
      <c r="AC4570" t="str">
        <f t="shared" si="287"/>
        <v>GA09U-0575</v>
      </c>
      <c r="AD4570" t="str">
        <f>_xlfn.IFNA(VLOOKUP(PrivateSchedule[[#This Row],[ow]],RTARoutes[[StageCodes]:[RouteID]],6,FALSE), VLOOKUP(PrivateSchedule[[#This Row],[re]],RTARoutes[[StageCodes]:[RouteID]],6,FALSE))</f>
        <v>PVT93</v>
      </c>
      <c r="AE4570" t="str" cm="1">
        <f t="array" ref="AE4570">_xlfn.IFS( NOT(ISNA(VLOOKUP(PrivateSchedule[[#This Row],[ow]],RTARoutes[[StageCodes]:[RouteID]],6,FALSE))), "O",  NOT(ISNA(VLOOKUP(PrivateSchedule[[#This Row],[re]],RTARoutes[[StageCodes]:[RouteID]],6,FALSE))), "R")</f>
        <v>O</v>
      </c>
      <c r="AF4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71" spans="3:33">
      <c r="C4571" s="172" t="s">
        <v>4729</v>
      </c>
      <c r="J4571" s="171" t="s">
        <v>4860</v>
      </c>
      <c r="O4571" s="171" t="s">
        <v>752</v>
      </c>
      <c r="T4571" s="173" t="s">
        <v>1890</v>
      </c>
      <c r="U4571" t="str">
        <f t="shared" si="284"/>
        <v>BETUL-MARGAO</v>
      </c>
      <c r="V4571" s="163">
        <v>0.28125</v>
      </c>
      <c r="AA4571" s="165" t="str">
        <f t="shared" si="285"/>
        <v/>
      </c>
      <c r="AB4571" t="str">
        <f t="shared" si="286"/>
        <v>MAPUSA</v>
      </c>
      <c r="AC4571" t="str">
        <f t="shared" si="287"/>
        <v>GA09U-0575</v>
      </c>
      <c r="AD4571" t="str">
        <f>_xlfn.IFNA(VLOOKUP(PrivateSchedule[[#This Row],[ow]],RTARoutes[[StageCodes]:[RouteID]],6,FALSE), VLOOKUP(PrivateSchedule[[#This Row],[re]],RTARoutes[[StageCodes]:[RouteID]],6,FALSE))</f>
        <v>PVT95</v>
      </c>
      <c r="AE4571" t="str" cm="1">
        <f t="array" ref="AE4571">_xlfn.IFS( NOT(ISNA(VLOOKUP(PrivateSchedule[[#This Row],[ow]],RTARoutes[[StageCodes]:[RouteID]],6,FALSE))), "O",  NOT(ISNA(VLOOKUP(PrivateSchedule[[#This Row],[re]],RTARoutes[[StageCodes]:[RouteID]],6,FALSE))), "R")</f>
        <v>O</v>
      </c>
      <c r="AF4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72" spans="3:33">
      <c r="O4572" s="171" t="s">
        <v>1890</v>
      </c>
      <c r="T4572" s="173" t="s">
        <v>752</v>
      </c>
      <c r="U4572" t="str">
        <f t="shared" si="284"/>
        <v>MARGAO-BETUL</v>
      </c>
      <c r="V4572" s="163">
        <v>0.34027777777777779</v>
      </c>
      <c r="AA4572" s="165" t="str">
        <f t="shared" si="285"/>
        <v/>
      </c>
      <c r="AB4572" t="str">
        <f t="shared" si="286"/>
        <v>MAPUSA</v>
      </c>
      <c r="AC4572" t="str">
        <f t="shared" si="287"/>
        <v>GA09U-0575</v>
      </c>
      <c r="AD4572" t="str">
        <f>_xlfn.IFNA(VLOOKUP(PrivateSchedule[[#This Row],[ow]],RTARoutes[[StageCodes]:[RouteID]],6,FALSE), VLOOKUP(PrivateSchedule[[#This Row],[re]],RTARoutes[[StageCodes]:[RouteID]],6,FALSE))</f>
        <v>PVT93</v>
      </c>
      <c r="AE4572" t="str" cm="1">
        <f t="array" ref="AE4572">_xlfn.IFS( NOT(ISNA(VLOOKUP(PrivateSchedule[[#This Row],[ow]],RTARoutes[[StageCodes]:[RouteID]],6,FALSE))), "O",  NOT(ISNA(VLOOKUP(PrivateSchedule[[#This Row],[re]],RTARoutes[[StageCodes]:[RouteID]],6,FALSE))), "R")</f>
        <v>O</v>
      </c>
      <c r="AF4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73" spans="3:33">
      <c r="O4573" s="171" t="s">
        <v>752</v>
      </c>
      <c r="T4573" s="173" t="s">
        <v>1890</v>
      </c>
      <c r="U4573" t="str">
        <f t="shared" si="284"/>
        <v>BETUL-MARGAO</v>
      </c>
      <c r="V4573" s="163">
        <v>0.39930555555555558</v>
      </c>
      <c r="AA4573" s="165" t="str">
        <f t="shared" si="285"/>
        <v/>
      </c>
      <c r="AB4573" t="str">
        <f t="shared" si="286"/>
        <v>MAPUSA</v>
      </c>
      <c r="AC4573" t="str">
        <f t="shared" si="287"/>
        <v>GA09U-0575</v>
      </c>
      <c r="AD4573" t="str">
        <f>_xlfn.IFNA(VLOOKUP(PrivateSchedule[[#This Row],[ow]],RTARoutes[[StageCodes]:[RouteID]],6,FALSE), VLOOKUP(PrivateSchedule[[#This Row],[re]],RTARoutes[[StageCodes]:[RouteID]],6,FALSE))</f>
        <v>PVT95</v>
      </c>
      <c r="AE4573" t="str" cm="1">
        <f t="array" ref="AE4573">_xlfn.IFS( NOT(ISNA(VLOOKUP(PrivateSchedule[[#This Row],[ow]],RTARoutes[[StageCodes]:[RouteID]],6,FALSE))), "O",  NOT(ISNA(VLOOKUP(PrivateSchedule[[#This Row],[re]],RTARoutes[[StageCodes]:[RouteID]],6,FALSE))), "R")</f>
        <v>O</v>
      </c>
      <c r="AF4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74" spans="3:33">
      <c r="O4574" s="171" t="s">
        <v>1890</v>
      </c>
      <c r="T4574" s="173" t="s">
        <v>752</v>
      </c>
      <c r="U4574" t="str">
        <f t="shared" si="284"/>
        <v>MARGAO-BETUL</v>
      </c>
      <c r="V4574" s="163">
        <v>0.46527777777777779</v>
      </c>
      <c r="AA4574" s="165" t="str">
        <f t="shared" si="285"/>
        <v/>
      </c>
      <c r="AB4574" t="str">
        <f t="shared" si="286"/>
        <v>MAPUSA</v>
      </c>
      <c r="AC4574" t="str">
        <f t="shared" si="287"/>
        <v>GA09U-0575</v>
      </c>
      <c r="AD4574" t="str">
        <f>_xlfn.IFNA(VLOOKUP(PrivateSchedule[[#This Row],[ow]],RTARoutes[[StageCodes]:[RouteID]],6,FALSE), VLOOKUP(PrivateSchedule[[#This Row],[re]],RTARoutes[[StageCodes]:[RouteID]],6,FALSE))</f>
        <v>PVT93</v>
      </c>
      <c r="AE4574" t="str" cm="1">
        <f t="array" ref="AE4574">_xlfn.IFS( NOT(ISNA(VLOOKUP(PrivateSchedule[[#This Row],[ow]],RTARoutes[[StageCodes]:[RouteID]],6,FALSE))), "O",  NOT(ISNA(VLOOKUP(PrivateSchedule[[#This Row],[re]],RTARoutes[[StageCodes]:[RouteID]],6,FALSE))), "R")</f>
        <v>O</v>
      </c>
      <c r="AF4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75" spans="3:33">
      <c r="O4575" s="171" t="s">
        <v>752</v>
      </c>
      <c r="T4575" s="173" t="s">
        <v>1890</v>
      </c>
      <c r="U4575" t="str">
        <f t="shared" si="284"/>
        <v>BETUL-MARGAO</v>
      </c>
      <c r="V4575" s="163">
        <v>0.52083333333333337</v>
      </c>
      <c r="AA4575" s="165" t="str">
        <f t="shared" si="285"/>
        <v/>
      </c>
      <c r="AB4575" t="str">
        <f t="shared" si="286"/>
        <v>MAPUSA</v>
      </c>
      <c r="AC4575" t="str">
        <f t="shared" si="287"/>
        <v>GA09U-0575</v>
      </c>
      <c r="AD4575" t="str">
        <f>_xlfn.IFNA(VLOOKUP(PrivateSchedule[[#This Row],[ow]],RTARoutes[[StageCodes]:[RouteID]],6,FALSE), VLOOKUP(PrivateSchedule[[#This Row],[re]],RTARoutes[[StageCodes]:[RouteID]],6,FALSE))</f>
        <v>PVT95</v>
      </c>
      <c r="AE4575" t="str" cm="1">
        <f t="array" ref="AE4575">_xlfn.IFS( NOT(ISNA(VLOOKUP(PrivateSchedule[[#This Row],[ow]],RTARoutes[[StageCodes]:[RouteID]],6,FALSE))), "O",  NOT(ISNA(VLOOKUP(PrivateSchedule[[#This Row],[re]],RTARoutes[[StageCodes]:[RouteID]],6,FALSE))), "R")</f>
        <v>O</v>
      </c>
      <c r="AF4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76" spans="3:33">
      <c r="O4576" s="171" t="s">
        <v>1890</v>
      </c>
      <c r="T4576" s="173" t="s">
        <v>752</v>
      </c>
      <c r="U4576" t="str">
        <f t="shared" si="284"/>
        <v>MARGAO-BETUL</v>
      </c>
      <c r="V4576" s="163">
        <v>0.57638888888888884</v>
      </c>
      <c r="AA4576" s="165" t="str">
        <f t="shared" si="285"/>
        <v/>
      </c>
      <c r="AB4576" t="str">
        <f t="shared" si="286"/>
        <v>MAPUSA</v>
      </c>
      <c r="AC4576" t="str">
        <f t="shared" si="287"/>
        <v>GA09U-0575</v>
      </c>
      <c r="AD4576" t="str">
        <f>_xlfn.IFNA(VLOOKUP(PrivateSchedule[[#This Row],[ow]],RTARoutes[[StageCodes]:[RouteID]],6,FALSE), VLOOKUP(PrivateSchedule[[#This Row],[re]],RTARoutes[[StageCodes]:[RouteID]],6,FALSE))</f>
        <v>PVT93</v>
      </c>
      <c r="AE4576" t="str" cm="1">
        <f t="array" ref="AE4576">_xlfn.IFS( NOT(ISNA(VLOOKUP(PrivateSchedule[[#This Row],[ow]],RTARoutes[[StageCodes]:[RouteID]],6,FALSE))), "O",  NOT(ISNA(VLOOKUP(PrivateSchedule[[#This Row],[re]],RTARoutes[[StageCodes]:[RouteID]],6,FALSE))), "R")</f>
        <v>O</v>
      </c>
      <c r="AF4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77" spans="3:33">
      <c r="O4577" s="171" t="s">
        <v>752</v>
      </c>
      <c r="T4577" s="173" t="s">
        <v>1890</v>
      </c>
      <c r="U4577" t="str">
        <f t="shared" si="284"/>
        <v>BETUL-MARGAO</v>
      </c>
      <c r="V4577" s="163">
        <v>0.63541666666666663</v>
      </c>
      <c r="AA4577" s="165" t="str">
        <f t="shared" si="285"/>
        <v/>
      </c>
      <c r="AB4577" t="str">
        <f t="shared" si="286"/>
        <v>MAPUSA</v>
      </c>
      <c r="AC4577" t="str">
        <f t="shared" si="287"/>
        <v>GA09U-0575</v>
      </c>
      <c r="AD4577" t="str">
        <f>_xlfn.IFNA(VLOOKUP(PrivateSchedule[[#This Row],[ow]],RTARoutes[[StageCodes]:[RouteID]],6,FALSE), VLOOKUP(PrivateSchedule[[#This Row],[re]],RTARoutes[[StageCodes]:[RouteID]],6,FALSE))</f>
        <v>PVT95</v>
      </c>
      <c r="AE4577" t="str" cm="1">
        <f t="array" ref="AE4577">_xlfn.IFS( NOT(ISNA(VLOOKUP(PrivateSchedule[[#This Row],[ow]],RTARoutes[[StageCodes]:[RouteID]],6,FALSE))), "O",  NOT(ISNA(VLOOKUP(PrivateSchedule[[#This Row],[re]],RTARoutes[[StageCodes]:[RouteID]],6,FALSE))), "R")</f>
        <v>O</v>
      </c>
      <c r="AF4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78" spans="3:33">
      <c r="O4578" s="171" t="s">
        <v>1890</v>
      </c>
      <c r="T4578" s="173" t="s">
        <v>752</v>
      </c>
      <c r="U4578" t="str">
        <f t="shared" si="284"/>
        <v>MARGAO-BETUL</v>
      </c>
      <c r="V4578" s="163">
        <v>0.70138888888888884</v>
      </c>
      <c r="AA4578" s="165" t="str">
        <f t="shared" si="285"/>
        <v/>
      </c>
      <c r="AB4578" t="str">
        <f t="shared" si="286"/>
        <v>MAPUSA</v>
      </c>
      <c r="AC4578" t="str">
        <f t="shared" si="287"/>
        <v>GA09U-0575</v>
      </c>
      <c r="AD4578" t="str">
        <f>_xlfn.IFNA(VLOOKUP(PrivateSchedule[[#This Row],[ow]],RTARoutes[[StageCodes]:[RouteID]],6,FALSE), VLOOKUP(PrivateSchedule[[#This Row],[re]],RTARoutes[[StageCodes]:[RouteID]],6,FALSE))</f>
        <v>PVT93</v>
      </c>
      <c r="AE4578" t="str" cm="1">
        <f t="array" ref="AE4578">_xlfn.IFS( NOT(ISNA(VLOOKUP(PrivateSchedule[[#This Row],[ow]],RTARoutes[[StageCodes]:[RouteID]],6,FALSE))), "O",  NOT(ISNA(VLOOKUP(PrivateSchedule[[#This Row],[re]],RTARoutes[[StageCodes]:[RouteID]],6,FALSE))), "R")</f>
        <v>O</v>
      </c>
      <c r="AF4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79" spans="3:33">
      <c r="O4579" s="171" t="s">
        <v>752</v>
      </c>
      <c r="T4579" s="173" t="s">
        <v>1890</v>
      </c>
      <c r="U4579" t="str">
        <f t="shared" si="284"/>
        <v>BETUL-MARGAO</v>
      </c>
      <c r="V4579" s="163">
        <v>0.74305555555555558</v>
      </c>
      <c r="AA4579" s="165" t="str">
        <f t="shared" si="285"/>
        <v/>
      </c>
      <c r="AB4579" t="str">
        <f t="shared" si="286"/>
        <v>MAPUSA</v>
      </c>
      <c r="AC4579" t="str">
        <f t="shared" si="287"/>
        <v>GA09U-0575</v>
      </c>
      <c r="AD4579" t="str">
        <f>_xlfn.IFNA(VLOOKUP(PrivateSchedule[[#This Row],[ow]],RTARoutes[[StageCodes]:[RouteID]],6,FALSE), VLOOKUP(PrivateSchedule[[#This Row],[re]],RTARoutes[[StageCodes]:[RouteID]],6,FALSE))</f>
        <v>PVT95</v>
      </c>
      <c r="AE4579" t="str" cm="1">
        <f t="array" ref="AE4579">_xlfn.IFS( NOT(ISNA(VLOOKUP(PrivateSchedule[[#This Row],[ow]],RTARoutes[[StageCodes]:[RouteID]],6,FALSE))), "O",  NOT(ISNA(VLOOKUP(PrivateSchedule[[#This Row],[re]],RTARoutes[[StageCodes]:[RouteID]],6,FALSE))), "R")</f>
        <v>O</v>
      </c>
      <c r="AF4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80" spans="3:33">
      <c r="O4580" s="171" t="s">
        <v>1890</v>
      </c>
      <c r="T4580" s="173" t="s">
        <v>752</v>
      </c>
      <c r="U4580" t="str">
        <f t="shared" si="284"/>
        <v>MARGAO-BETUL</v>
      </c>
      <c r="V4580" s="163">
        <v>0.79513888888888884</v>
      </c>
      <c r="AA4580" s="165" t="str">
        <f t="shared" si="285"/>
        <v/>
      </c>
      <c r="AB4580" t="str">
        <f t="shared" si="286"/>
        <v>MAPUSA</v>
      </c>
      <c r="AC4580" t="str">
        <f t="shared" si="287"/>
        <v>GA09U-0575</v>
      </c>
      <c r="AD4580" t="str">
        <f>_xlfn.IFNA(VLOOKUP(PrivateSchedule[[#This Row],[ow]],RTARoutes[[StageCodes]:[RouteID]],6,FALSE), VLOOKUP(PrivateSchedule[[#This Row],[re]],RTARoutes[[StageCodes]:[RouteID]],6,FALSE))</f>
        <v>PVT93</v>
      </c>
      <c r="AE4580" t="str" cm="1">
        <f t="array" ref="AE4580">_xlfn.IFS( NOT(ISNA(VLOOKUP(PrivateSchedule[[#This Row],[ow]],RTARoutes[[StageCodes]:[RouteID]],6,FALSE))), "O",  NOT(ISNA(VLOOKUP(PrivateSchedule[[#This Row],[re]],RTARoutes[[StageCodes]:[RouteID]],6,FALSE))), "R")</f>
        <v>O</v>
      </c>
      <c r="AF4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81" spans="3:33">
      <c r="C4581" s="172" t="s">
        <v>4861</v>
      </c>
      <c r="J4581" s="171" t="s">
        <v>4862</v>
      </c>
      <c r="O4581" s="171" t="s">
        <v>1664</v>
      </c>
      <c r="T4581" s="173" t="s">
        <v>1890</v>
      </c>
      <c r="U4581" t="str">
        <f t="shared" si="284"/>
        <v>KHANGUINIM-MARGAO</v>
      </c>
      <c r="V4581" s="163">
        <v>0.2951388888888889</v>
      </c>
      <c r="AA4581" s="165" t="str">
        <f t="shared" si="285"/>
        <v/>
      </c>
      <c r="AB4581" t="str">
        <f t="shared" si="286"/>
        <v>MAPUSA</v>
      </c>
      <c r="AC4581" t="str">
        <f t="shared" si="287"/>
        <v>GA09U-0575</v>
      </c>
      <c r="AD4581" t="str">
        <f>_xlfn.IFNA(VLOOKUP(PrivateSchedule[[#This Row],[ow]],RTARoutes[[StageCodes]:[RouteID]],6,FALSE), VLOOKUP(PrivateSchedule[[#This Row],[re]],RTARoutes[[StageCodes]:[RouteID]],6,FALSE))</f>
        <v>PVT234</v>
      </c>
      <c r="AE4581" t="str" cm="1">
        <f t="array" ref="AE4581">_xlfn.IFS( NOT(ISNA(VLOOKUP(PrivateSchedule[[#This Row],[ow]],RTARoutes[[StageCodes]:[RouteID]],6,FALSE))), "O",  NOT(ISNA(VLOOKUP(PrivateSchedule[[#This Row],[re]],RTARoutes[[StageCodes]:[RouteID]],6,FALSE))), "R")</f>
        <v>O</v>
      </c>
      <c r="AF4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KNG-*MRG</v>
      </c>
      <c r="AG4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MRG-*KNG</v>
      </c>
    </row>
    <row r="4582" spans="3:33">
      <c r="O4582" s="171" t="s">
        <v>1890</v>
      </c>
      <c r="T4582" s="173" t="s">
        <v>1664</v>
      </c>
      <c r="U4582" t="str">
        <f t="shared" si="284"/>
        <v>MARGAO-KHANGUINIM</v>
      </c>
      <c r="V4582" s="163">
        <v>0.34722222222222221</v>
      </c>
      <c r="AA4582" s="165" t="str">
        <f t="shared" si="285"/>
        <v/>
      </c>
      <c r="AB4582" t="str">
        <f t="shared" si="286"/>
        <v>MAPUSA</v>
      </c>
      <c r="AC4582" t="str">
        <f t="shared" si="287"/>
        <v>GA09U-0575</v>
      </c>
      <c r="AD4582" t="str">
        <f>_xlfn.IFNA(VLOOKUP(PrivateSchedule[[#This Row],[ow]],RTARoutes[[StageCodes]:[RouteID]],6,FALSE), VLOOKUP(PrivateSchedule[[#This Row],[re]],RTARoutes[[StageCodes]:[RouteID]],6,FALSE))</f>
        <v>PVT234</v>
      </c>
      <c r="AE4582" t="str" cm="1">
        <f t="array" ref="AE4582">_xlfn.IFS( NOT(ISNA(VLOOKUP(PrivateSchedule[[#This Row],[ow]],RTARoutes[[StageCodes]:[RouteID]],6,FALSE))), "O",  NOT(ISNA(VLOOKUP(PrivateSchedule[[#This Row],[re]],RTARoutes[[StageCodes]:[RouteID]],6,FALSE))), "R")</f>
        <v>R</v>
      </c>
      <c r="AF4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MRG-*KNG</v>
      </c>
      <c r="AG4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KNG-*MRG</v>
      </c>
    </row>
    <row r="4583" spans="3:33">
      <c r="O4583" s="171" t="s">
        <v>1664</v>
      </c>
      <c r="T4583" s="173" t="s">
        <v>1890</v>
      </c>
      <c r="U4583" t="str">
        <f t="shared" si="284"/>
        <v>KHANGUINIM-MARGAO</v>
      </c>
      <c r="V4583" s="163">
        <v>0.41319444444444442</v>
      </c>
      <c r="AA4583" s="165" t="str">
        <f t="shared" si="285"/>
        <v/>
      </c>
      <c r="AB4583" t="str">
        <f t="shared" si="286"/>
        <v>MAPUSA</v>
      </c>
      <c r="AC4583" t="str">
        <f t="shared" si="287"/>
        <v>GA09U-0575</v>
      </c>
      <c r="AD4583" t="str">
        <f>_xlfn.IFNA(VLOOKUP(PrivateSchedule[[#This Row],[ow]],RTARoutes[[StageCodes]:[RouteID]],6,FALSE), VLOOKUP(PrivateSchedule[[#This Row],[re]],RTARoutes[[StageCodes]:[RouteID]],6,FALSE))</f>
        <v>PVT234</v>
      </c>
      <c r="AE4583" t="str" cm="1">
        <f t="array" ref="AE4583">_xlfn.IFS( NOT(ISNA(VLOOKUP(PrivateSchedule[[#This Row],[ow]],RTARoutes[[StageCodes]:[RouteID]],6,FALSE))), "O",  NOT(ISNA(VLOOKUP(PrivateSchedule[[#This Row],[re]],RTARoutes[[StageCodes]:[RouteID]],6,FALSE))), "R")</f>
        <v>O</v>
      </c>
      <c r="AF4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KNG-*MRG</v>
      </c>
      <c r="AG4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MRG-*KNG</v>
      </c>
    </row>
    <row r="4584" spans="3:33">
      <c r="O4584" s="171" t="s">
        <v>1890</v>
      </c>
      <c r="T4584" s="173" t="s">
        <v>1664</v>
      </c>
      <c r="U4584" t="str">
        <f t="shared" si="284"/>
        <v>MARGAO-KHANGUINIM</v>
      </c>
      <c r="V4584" s="163">
        <v>0.4826388888888889</v>
      </c>
      <c r="AA4584" s="165" t="str">
        <f t="shared" si="285"/>
        <v/>
      </c>
      <c r="AB4584" t="str">
        <f t="shared" si="286"/>
        <v>MAPUSA</v>
      </c>
      <c r="AC4584" t="str">
        <f t="shared" si="287"/>
        <v>GA09U-0575</v>
      </c>
      <c r="AD4584" t="str">
        <f>_xlfn.IFNA(VLOOKUP(PrivateSchedule[[#This Row],[ow]],RTARoutes[[StageCodes]:[RouteID]],6,FALSE), VLOOKUP(PrivateSchedule[[#This Row],[re]],RTARoutes[[StageCodes]:[RouteID]],6,FALSE))</f>
        <v>PVT234</v>
      </c>
      <c r="AE4584" t="str" cm="1">
        <f t="array" ref="AE4584">_xlfn.IFS( NOT(ISNA(VLOOKUP(PrivateSchedule[[#This Row],[ow]],RTARoutes[[StageCodes]:[RouteID]],6,FALSE))), "O",  NOT(ISNA(VLOOKUP(PrivateSchedule[[#This Row],[re]],RTARoutes[[StageCodes]:[RouteID]],6,FALSE))), "R")</f>
        <v>R</v>
      </c>
      <c r="AF4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MRG-*KNG</v>
      </c>
      <c r="AG4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KNG-*MRG</v>
      </c>
    </row>
    <row r="4585" spans="3:33">
      <c r="O4585" s="171" t="s">
        <v>1664</v>
      </c>
      <c r="T4585" s="173" t="s">
        <v>1890</v>
      </c>
      <c r="U4585" t="str">
        <f t="shared" si="284"/>
        <v>KHANGUINIM-MARGAO</v>
      </c>
      <c r="V4585" s="163">
        <v>0.54166666666666663</v>
      </c>
      <c r="AA4585" s="165" t="str">
        <f t="shared" si="285"/>
        <v/>
      </c>
      <c r="AB4585" t="str">
        <f t="shared" si="286"/>
        <v>MAPUSA</v>
      </c>
      <c r="AC4585" t="str">
        <f t="shared" si="287"/>
        <v>GA09U-0575</v>
      </c>
      <c r="AD4585" t="str">
        <f>_xlfn.IFNA(VLOOKUP(PrivateSchedule[[#This Row],[ow]],RTARoutes[[StageCodes]:[RouteID]],6,FALSE), VLOOKUP(PrivateSchedule[[#This Row],[re]],RTARoutes[[StageCodes]:[RouteID]],6,FALSE))</f>
        <v>PVT234</v>
      </c>
      <c r="AE4585" t="str" cm="1">
        <f t="array" ref="AE4585">_xlfn.IFS( NOT(ISNA(VLOOKUP(PrivateSchedule[[#This Row],[ow]],RTARoutes[[StageCodes]:[RouteID]],6,FALSE))), "O",  NOT(ISNA(VLOOKUP(PrivateSchedule[[#This Row],[re]],RTARoutes[[StageCodes]:[RouteID]],6,FALSE))), "R")</f>
        <v>O</v>
      </c>
      <c r="AF4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KNG-*MRG</v>
      </c>
      <c r="AG4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MRG-*KNG</v>
      </c>
    </row>
    <row r="4586" spans="3:33">
      <c r="O4586" s="171" t="s">
        <v>1890</v>
      </c>
      <c r="T4586" s="173" t="s">
        <v>1664</v>
      </c>
      <c r="U4586" t="str">
        <f t="shared" si="284"/>
        <v>MARGAO-KHANGUINIM</v>
      </c>
      <c r="V4586" s="163">
        <v>0.60763888888888884</v>
      </c>
      <c r="AA4586" s="165" t="str">
        <f t="shared" si="285"/>
        <v/>
      </c>
      <c r="AB4586" t="str">
        <f t="shared" si="286"/>
        <v>MAPUSA</v>
      </c>
      <c r="AC4586" t="str">
        <f t="shared" si="287"/>
        <v>GA09U-0575</v>
      </c>
      <c r="AD4586" t="str">
        <f>_xlfn.IFNA(VLOOKUP(PrivateSchedule[[#This Row],[ow]],RTARoutes[[StageCodes]:[RouteID]],6,FALSE), VLOOKUP(PrivateSchedule[[#This Row],[re]],RTARoutes[[StageCodes]:[RouteID]],6,FALSE))</f>
        <v>PVT234</v>
      </c>
      <c r="AE4586" t="str" cm="1">
        <f t="array" ref="AE4586">_xlfn.IFS( NOT(ISNA(VLOOKUP(PrivateSchedule[[#This Row],[ow]],RTARoutes[[StageCodes]:[RouteID]],6,FALSE))), "O",  NOT(ISNA(VLOOKUP(PrivateSchedule[[#This Row],[re]],RTARoutes[[StageCodes]:[RouteID]],6,FALSE))), "R")</f>
        <v>R</v>
      </c>
      <c r="AF4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MRG-*KNG</v>
      </c>
      <c r="AG4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KNG-*MRG</v>
      </c>
    </row>
    <row r="4587" spans="3:33">
      <c r="O4587" s="171" t="s">
        <v>1664</v>
      </c>
      <c r="T4587" s="173" t="s">
        <v>752</v>
      </c>
      <c r="U4587" t="str">
        <f t="shared" si="284"/>
        <v>KHANGUINIM-BETUL</v>
      </c>
      <c r="V4587" s="163">
        <v>0.65277777777777779</v>
      </c>
      <c r="AA4587" s="165" t="str">
        <f t="shared" si="285"/>
        <v/>
      </c>
      <c r="AB4587" t="str">
        <f t="shared" si="286"/>
        <v>MAPUSA</v>
      </c>
      <c r="AC4587" t="str">
        <f t="shared" si="287"/>
        <v>GA09U-0575</v>
      </c>
      <c r="AD4587" t="e">
        <f>_xlfn.IFNA(VLOOKUP(PrivateSchedule[[#This Row],[ow]],RTARoutes[[StageCodes]:[RouteID]],6,FALSE), VLOOKUP(PrivateSchedule[[#This Row],[re]],RTARoutes[[StageCodes]:[RouteID]],6,FALSE))</f>
        <v>#N/A</v>
      </c>
      <c r="AE4587" t="e" cm="1">
        <f t="array" ref="AE4587">_xlfn.IFS( NOT(ISNA(VLOOKUP(PrivateSchedule[[#This Row],[ow]],RTARoutes[[StageCodes]:[RouteID]],6,FALSE))), "O",  NOT(ISNA(VLOOKUP(PrivateSchedule[[#This Row],[re]],RTARoutes[[StageCodes]:[RouteID]],6,FALSE))), "R")</f>
        <v>#N/A</v>
      </c>
      <c r="AF4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KNG-*BTL</v>
      </c>
      <c r="AG4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BTL-*KNG</v>
      </c>
    </row>
    <row r="4588" spans="3:33">
      <c r="O4588" s="171" t="s">
        <v>752</v>
      </c>
      <c r="T4588" s="173" t="s">
        <v>1890</v>
      </c>
      <c r="U4588" t="str">
        <f t="shared" si="284"/>
        <v>BETUL-MARGAO</v>
      </c>
      <c r="V4588" s="163">
        <v>0.65625</v>
      </c>
      <c r="AA4588" s="165" t="str">
        <f t="shared" si="285"/>
        <v/>
      </c>
      <c r="AB4588" t="str">
        <f t="shared" si="286"/>
        <v>MAPUSA</v>
      </c>
      <c r="AC4588" t="str">
        <f t="shared" si="287"/>
        <v>GA09U-0575</v>
      </c>
      <c r="AD4588" t="str">
        <f>_xlfn.IFNA(VLOOKUP(PrivateSchedule[[#This Row],[ow]],RTARoutes[[StageCodes]:[RouteID]],6,FALSE), VLOOKUP(PrivateSchedule[[#This Row],[re]],RTARoutes[[StageCodes]:[RouteID]],6,FALSE))</f>
        <v>PVT95</v>
      </c>
      <c r="AE4588" t="str" cm="1">
        <f t="array" ref="AE4588">_xlfn.IFS( NOT(ISNA(VLOOKUP(PrivateSchedule[[#This Row],[ow]],RTARoutes[[StageCodes]:[RouteID]],6,FALSE))), "O",  NOT(ISNA(VLOOKUP(PrivateSchedule[[#This Row],[re]],RTARoutes[[StageCodes]:[RouteID]],6,FALSE))), "R")</f>
        <v>O</v>
      </c>
      <c r="AF4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89" spans="3:33">
      <c r="O4589" s="171" t="s">
        <v>1890</v>
      </c>
      <c r="T4589" s="173" t="s">
        <v>752</v>
      </c>
      <c r="U4589" t="str">
        <f t="shared" si="284"/>
        <v>MARGAO-BETUL</v>
      </c>
      <c r="V4589" s="163">
        <v>0.70833333333333337</v>
      </c>
      <c r="AA4589" s="165" t="str">
        <f t="shared" si="285"/>
        <v/>
      </c>
      <c r="AB4589" t="str">
        <f t="shared" si="286"/>
        <v>MAPUSA</v>
      </c>
      <c r="AC4589" t="str">
        <f t="shared" si="287"/>
        <v>GA09U-0575</v>
      </c>
      <c r="AD4589" t="str">
        <f>_xlfn.IFNA(VLOOKUP(PrivateSchedule[[#This Row],[ow]],RTARoutes[[StageCodes]:[RouteID]],6,FALSE), VLOOKUP(PrivateSchedule[[#This Row],[re]],RTARoutes[[StageCodes]:[RouteID]],6,FALSE))</f>
        <v>PVT93</v>
      </c>
      <c r="AE4589" t="str" cm="1">
        <f t="array" ref="AE4589">_xlfn.IFS( NOT(ISNA(VLOOKUP(PrivateSchedule[[#This Row],[ow]],RTARoutes[[StageCodes]:[RouteID]],6,FALSE))), "O",  NOT(ISNA(VLOOKUP(PrivateSchedule[[#This Row],[re]],RTARoutes[[StageCodes]:[RouteID]],6,FALSE))), "R")</f>
        <v>O</v>
      </c>
      <c r="AF4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90" spans="3:33">
      <c r="O4590" s="171" t="s">
        <v>752</v>
      </c>
      <c r="T4590" s="173" t="s">
        <v>1890</v>
      </c>
      <c r="U4590" t="str">
        <f t="shared" si="284"/>
        <v>BETUL-MARGAO</v>
      </c>
      <c r="V4590" s="163">
        <v>0.75694444444444442</v>
      </c>
      <c r="AA4590" s="165" t="str">
        <f t="shared" si="285"/>
        <v/>
      </c>
      <c r="AB4590" t="str">
        <f t="shared" si="286"/>
        <v>MAPUSA</v>
      </c>
      <c r="AC4590" t="str">
        <f t="shared" si="287"/>
        <v>GA09U-0575</v>
      </c>
      <c r="AD4590" t="str">
        <f>_xlfn.IFNA(VLOOKUP(PrivateSchedule[[#This Row],[ow]],RTARoutes[[StageCodes]:[RouteID]],6,FALSE), VLOOKUP(PrivateSchedule[[#This Row],[re]],RTARoutes[[StageCodes]:[RouteID]],6,FALSE))</f>
        <v>PVT95</v>
      </c>
      <c r="AE4590" t="str" cm="1">
        <f t="array" ref="AE4590">_xlfn.IFS( NOT(ISNA(VLOOKUP(PrivateSchedule[[#This Row],[ow]],RTARoutes[[StageCodes]:[RouteID]],6,FALSE))), "O",  NOT(ISNA(VLOOKUP(PrivateSchedule[[#This Row],[re]],RTARoutes[[StageCodes]:[RouteID]],6,FALSE))), "R")</f>
        <v>O</v>
      </c>
      <c r="AF4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91" spans="3:33">
      <c r="O4591" s="171" t="s">
        <v>1890</v>
      </c>
      <c r="T4591" s="173" t="s">
        <v>1664</v>
      </c>
      <c r="U4591" t="str">
        <f t="shared" si="284"/>
        <v>MARGAO-KHANGUINIM</v>
      </c>
      <c r="V4591" s="163">
        <v>0.80555555555555558</v>
      </c>
      <c r="AA4591" s="165" t="str">
        <f t="shared" si="285"/>
        <v/>
      </c>
      <c r="AB4591" t="str">
        <f t="shared" si="286"/>
        <v>MAPUSA</v>
      </c>
      <c r="AC4591" t="str">
        <f t="shared" si="287"/>
        <v>GA09U-0575</v>
      </c>
      <c r="AD4591" t="str">
        <f>_xlfn.IFNA(VLOOKUP(PrivateSchedule[[#This Row],[ow]],RTARoutes[[StageCodes]:[RouteID]],6,FALSE), VLOOKUP(PrivateSchedule[[#This Row],[re]],RTARoutes[[StageCodes]:[RouteID]],6,FALSE))</f>
        <v>PVT234</v>
      </c>
      <c r="AE4591" t="str" cm="1">
        <f t="array" ref="AE4591">_xlfn.IFS( NOT(ISNA(VLOOKUP(PrivateSchedule[[#This Row],[ow]],RTARoutes[[StageCodes]:[RouteID]],6,FALSE))), "O",  NOT(ISNA(VLOOKUP(PrivateSchedule[[#This Row],[re]],RTARoutes[[StageCodes]:[RouteID]],6,FALSE))), "R")</f>
        <v>R</v>
      </c>
      <c r="AF4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MRG-*KNG</v>
      </c>
      <c r="AG4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KNG-*MRG</v>
      </c>
    </row>
    <row r="4592" spans="3:33">
      <c r="C4592" s="172" t="s">
        <v>4845</v>
      </c>
      <c r="J4592" s="171" t="s">
        <v>4863</v>
      </c>
      <c r="O4592" s="171" t="s">
        <v>752</v>
      </c>
      <c r="T4592" s="173" t="s">
        <v>1890</v>
      </c>
      <c r="U4592" t="str">
        <f t="shared" si="284"/>
        <v>BETUL-MARGAO</v>
      </c>
      <c r="V4592" s="163">
        <v>0.2951388888888889</v>
      </c>
      <c r="AA4592" s="165" t="str">
        <f t="shared" si="285"/>
        <v/>
      </c>
      <c r="AB4592" t="str">
        <f t="shared" si="286"/>
        <v>MAPUSA</v>
      </c>
      <c r="AC4592" t="str">
        <f t="shared" si="287"/>
        <v>GA09U-0575</v>
      </c>
      <c r="AD4592" t="str">
        <f>_xlfn.IFNA(VLOOKUP(PrivateSchedule[[#This Row],[ow]],RTARoutes[[StageCodes]:[RouteID]],6,FALSE), VLOOKUP(PrivateSchedule[[#This Row],[re]],RTARoutes[[StageCodes]:[RouteID]],6,FALSE))</f>
        <v>PVT95</v>
      </c>
      <c r="AE4592" t="str" cm="1">
        <f t="array" ref="AE4592">_xlfn.IFS( NOT(ISNA(VLOOKUP(PrivateSchedule[[#This Row],[ow]],RTARoutes[[StageCodes]:[RouteID]],6,FALSE))), "O",  NOT(ISNA(VLOOKUP(PrivateSchedule[[#This Row],[re]],RTARoutes[[StageCodes]:[RouteID]],6,FALSE))), "R")</f>
        <v>O</v>
      </c>
      <c r="AF4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93" spans="3:33">
      <c r="O4593" s="171" t="s">
        <v>1890</v>
      </c>
      <c r="T4593" s="173" t="s">
        <v>752</v>
      </c>
      <c r="U4593" t="str">
        <f t="shared" si="284"/>
        <v>MARGAO-BETUL</v>
      </c>
      <c r="V4593" s="163">
        <v>0.3611111111111111</v>
      </c>
      <c r="AA4593" s="165" t="str">
        <f t="shared" si="285"/>
        <v/>
      </c>
      <c r="AB4593" t="str">
        <f t="shared" si="286"/>
        <v>MAPUSA</v>
      </c>
      <c r="AC4593" t="str">
        <f t="shared" si="287"/>
        <v>GA09U-0575</v>
      </c>
      <c r="AD4593" t="str">
        <f>_xlfn.IFNA(VLOOKUP(PrivateSchedule[[#This Row],[ow]],RTARoutes[[StageCodes]:[RouteID]],6,FALSE), VLOOKUP(PrivateSchedule[[#This Row],[re]],RTARoutes[[StageCodes]:[RouteID]],6,FALSE))</f>
        <v>PVT93</v>
      </c>
      <c r="AE4593" t="str" cm="1">
        <f t="array" ref="AE4593">_xlfn.IFS( NOT(ISNA(VLOOKUP(PrivateSchedule[[#This Row],[ow]],RTARoutes[[StageCodes]:[RouteID]],6,FALSE))), "O",  NOT(ISNA(VLOOKUP(PrivateSchedule[[#This Row],[re]],RTARoutes[[StageCodes]:[RouteID]],6,FALSE))), "R")</f>
        <v>O</v>
      </c>
      <c r="AF4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94" spans="3:33">
      <c r="O4594" s="171" t="s">
        <v>752</v>
      </c>
      <c r="T4594" s="173" t="s">
        <v>1890</v>
      </c>
      <c r="U4594" t="str">
        <f t="shared" si="284"/>
        <v>BETUL-MARGAO</v>
      </c>
      <c r="V4594" s="163">
        <v>0.4236111111111111</v>
      </c>
      <c r="AA4594" s="165" t="str">
        <f t="shared" si="285"/>
        <v/>
      </c>
      <c r="AB4594" t="str">
        <f t="shared" si="286"/>
        <v>MAPUSA</v>
      </c>
      <c r="AC4594" t="str">
        <f t="shared" si="287"/>
        <v>GA09U-0575</v>
      </c>
      <c r="AD4594" t="str">
        <f>_xlfn.IFNA(VLOOKUP(PrivateSchedule[[#This Row],[ow]],RTARoutes[[StageCodes]:[RouteID]],6,FALSE), VLOOKUP(PrivateSchedule[[#This Row],[re]],RTARoutes[[StageCodes]:[RouteID]],6,FALSE))</f>
        <v>PVT95</v>
      </c>
      <c r="AE4594" t="str" cm="1">
        <f t="array" ref="AE4594">_xlfn.IFS( NOT(ISNA(VLOOKUP(PrivateSchedule[[#This Row],[ow]],RTARoutes[[StageCodes]:[RouteID]],6,FALSE))), "O",  NOT(ISNA(VLOOKUP(PrivateSchedule[[#This Row],[re]],RTARoutes[[StageCodes]:[RouteID]],6,FALSE))), "R")</f>
        <v>O</v>
      </c>
      <c r="AF4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95" spans="3:33">
      <c r="O4595" s="171" t="s">
        <v>1890</v>
      </c>
      <c r="T4595" s="173" t="s">
        <v>752</v>
      </c>
      <c r="U4595" t="str">
        <f t="shared" si="284"/>
        <v>MARGAO-BETUL</v>
      </c>
      <c r="V4595" s="163">
        <v>0.48958333333333331</v>
      </c>
      <c r="AA4595" s="165" t="str">
        <f t="shared" si="285"/>
        <v/>
      </c>
      <c r="AB4595" t="str">
        <f t="shared" si="286"/>
        <v>MAPUSA</v>
      </c>
      <c r="AC4595" t="str">
        <f t="shared" si="287"/>
        <v>GA09U-0575</v>
      </c>
      <c r="AD4595" t="str">
        <f>_xlfn.IFNA(VLOOKUP(PrivateSchedule[[#This Row],[ow]],RTARoutes[[StageCodes]:[RouteID]],6,FALSE), VLOOKUP(PrivateSchedule[[#This Row],[re]],RTARoutes[[StageCodes]:[RouteID]],6,FALSE))</f>
        <v>PVT93</v>
      </c>
      <c r="AE4595" t="str" cm="1">
        <f t="array" ref="AE4595">_xlfn.IFS( NOT(ISNA(VLOOKUP(PrivateSchedule[[#This Row],[ow]],RTARoutes[[StageCodes]:[RouteID]],6,FALSE))), "O",  NOT(ISNA(VLOOKUP(PrivateSchedule[[#This Row],[re]],RTARoutes[[StageCodes]:[RouteID]],6,FALSE))), "R")</f>
        <v>O</v>
      </c>
      <c r="AF4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96" spans="3:33">
      <c r="O4596" s="171" t="s">
        <v>752</v>
      </c>
      <c r="T4596" s="173" t="s">
        <v>1890</v>
      </c>
      <c r="U4596" t="str">
        <f t="shared" si="284"/>
        <v>BETUL-MARGAO</v>
      </c>
      <c r="V4596" s="163">
        <v>0.53472222222222221</v>
      </c>
      <c r="AA4596" s="165" t="str">
        <f t="shared" si="285"/>
        <v/>
      </c>
      <c r="AB4596" t="str">
        <f t="shared" si="286"/>
        <v>MAPUSA</v>
      </c>
      <c r="AC4596" t="str">
        <f t="shared" si="287"/>
        <v>GA09U-0575</v>
      </c>
      <c r="AD4596" t="str">
        <f>_xlfn.IFNA(VLOOKUP(PrivateSchedule[[#This Row],[ow]],RTARoutes[[StageCodes]:[RouteID]],6,FALSE), VLOOKUP(PrivateSchedule[[#This Row],[re]],RTARoutes[[StageCodes]:[RouteID]],6,FALSE))</f>
        <v>PVT95</v>
      </c>
      <c r="AE4596" t="str" cm="1">
        <f t="array" ref="AE4596">_xlfn.IFS( NOT(ISNA(VLOOKUP(PrivateSchedule[[#This Row],[ow]],RTARoutes[[StageCodes]:[RouteID]],6,FALSE))), "O",  NOT(ISNA(VLOOKUP(PrivateSchedule[[#This Row],[re]],RTARoutes[[StageCodes]:[RouteID]],6,FALSE))), "R")</f>
        <v>O</v>
      </c>
      <c r="AF4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97" spans="3:33">
      <c r="O4597" s="171" t="s">
        <v>1890</v>
      </c>
      <c r="T4597" s="173" t="s">
        <v>752</v>
      </c>
      <c r="U4597" t="str">
        <f t="shared" si="284"/>
        <v>MARGAO-BETUL</v>
      </c>
      <c r="V4597" s="163">
        <v>0.61111111111111116</v>
      </c>
      <c r="AA4597" s="165" t="str">
        <f t="shared" si="285"/>
        <v/>
      </c>
      <c r="AB4597" t="str">
        <f t="shared" si="286"/>
        <v>MAPUSA</v>
      </c>
      <c r="AC4597" t="str">
        <f t="shared" si="287"/>
        <v>GA09U-0575</v>
      </c>
      <c r="AD4597" t="str">
        <f>_xlfn.IFNA(VLOOKUP(PrivateSchedule[[#This Row],[ow]],RTARoutes[[StageCodes]:[RouteID]],6,FALSE), VLOOKUP(PrivateSchedule[[#This Row],[re]],RTARoutes[[StageCodes]:[RouteID]],6,FALSE))</f>
        <v>PVT93</v>
      </c>
      <c r="AE4597" t="str" cm="1">
        <f t="array" ref="AE4597">_xlfn.IFS( NOT(ISNA(VLOOKUP(PrivateSchedule[[#This Row],[ow]],RTARoutes[[StageCodes]:[RouteID]],6,FALSE))), "O",  NOT(ISNA(VLOOKUP(PrivateSchedule[[#This Row],[re]],RTARoutes[[StageCodes]:[RouteID]],6,FALSE))), "R")</f>
        <v>O</v>
      </c>
      <c r="AF4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598" spans="3:33">
      <c r="O4598" s="171" t="s">
        <v>752</v>
      </c>
      <c r="T4598" s="173" t="s">
        <v>1890</v>
      </c>
      <c r="U4598" t="str">
        <f t="shared" si="284"/>
        <v>BETUL-MARGAO</v>
      </c>
      <c r="V4598" s="163">
        <v>0.67013888888888884</v>
      </c>
      <c r="AA4598" s="165" t="str">
        <f t="shared" si="285"/>
        <v/>
      </c>
      <c r="AB4598" t="str">
        <f t="shared" si="286"/>
        <v>MAPUSA</v>
      </c>
      <c r="AC4598" t="str">
        <f t="shared" si="287"/>
        <v>GA09U-0575</v>
      </c>
      <c r="AD4598" t="str">
        <f>_xlfn.IFNA(VLOOKUP(PrivateSchedule[[#This Row],[ow]],RTARoutes[[StageCodes]:[RouteID]],6,FALSE), VLOOKUP(PrivateSchedule[[#This Row],[re]],RTARoutes[[StageCodes]:[RouteID]],6,FALSE))</f>
        <v>PVT95</v>
      </c>
      <c r="AE4598" t="str" cm="1">
        <f t="array" ref="AE4598">_xlfn.IFS( NOT(ISNA(VLOOKUP(PrivateSchedule[[#This Row],[ow]],RTARoutes[[StageCodes]:[RouteID]],6,FALSE))), "O",  NOT(ISNA(VLOOKUP(PrivateSchedule[[#This Row],[re]],RTARoutes[[StageCodes]:[RouteID]],6,FALSE))), "R")</f>
        <v>O</v>
      </c>
      <c r="AF4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599" spans="3:33">
      <c r="O4599" s="171" t="s">
        <v>1890</v>
      </c>
      <c r="T4599" s="173" t="s">
        <v>752</v>
      </c>
      <c r="U4599" t="str">
        <f t="shared" si="284"/>
        <v>MARGAO-BETUL</v>
      </c>
      <c r="V4599" s="163">
        <v>0.73958333333333337</v>
      </c>
      <c r="AA4599" s="165" t="str">
        <f t="shared" si="285"/>
        <v/>
      </c>
      <c r="AB4599" t="str">
        <f t="shared" si="286"/>
        <v>MAPUSA</v>
      </c>
      <c r="AC4599" t="str">
        <f t="shared" si="287"/>
        <v>GA09U-0575</v>
      </c>
      <c r="AD4599" t="str">
        <f>_xlfn.IFNA(VLOOKUP(PrivateSchedule[[#This Row],[ow]],RTARoutes[[StageCodes]:[RouteID]],6,FALSE), VLOOKUP(PrivateSchedule[[#This Row],[re]],RTARoutes[[StageCodes]:[RouteID]],6,FALSE))</f>
        <v>PVT93</v>
      </c>
      <c r="AE4599" t="str" cm="1">
        <f t="array" ref="AE4599">_xlfn.IFS( NOT(ISNA(VLOOKUP(PrivateSchedule[[#This Row],[ow]],RTARoutes[[StageCodes]:[RouteID]],6,FALSE))), "O",  NOT(ISNA(VLOOKUP(PrivateSchedule[[#This Row],[re]],RTARoutes[[StageCodes]:[RouteID]],6,FALSE))), "R")</f>
        <v>O</v>
      </c>
      <c r="AF4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00" spans="3:33">
      <c r="C4600" s="172" t="s">
        <v>4845</v>
      </c>
      <c r="J4600" s="171" t="s">
        <v>4738</v>
      </c>
      <c r="O4600" s="171" t="s">
        <v>752</v>
      </c>
      <c r="T4600" s="173" t="s">
        <v>1890</v>
      </c>
      <c r="U4600" t="str">
        <f t="shared" si="284"/>
        <v>BETUL-MARGAO</v>
      </c>
      <c r="V4600" s="163">
        <v>0.24652777777777779</v>
      </c>
      <c r="AA4600" s="165" t="str">
        <f t="shared" si="285"/>
        <v/>
      </c>
      <c r="AB4600" t="str">
        <f t="shared" si="286"/>
        <v>MAPUSA</v>
      </c>
      <c r="AC4600" t="str">
        <f t="shared" si="287"/>
        <v>GA09U-0575</v>
      </c>
      <c r="AD4600" t="str">
        <f>_xlfn.IFNA(VLOOKUP(PrivateSchedule[[#This Row],[ow]],RTARoutes[[StageCodes]:[RouteID]],6,FALSE), VLOOKUP(PrivateSchedule[[#This Row],[re]],RTARoutes[[StageCodes]:[RouteID]],6,FALSE))</f>
        <v>PVT95</v>
      </c>
      <c r="AE4600" t="str" cm="1">
        <f t="array" ref="AE4600">_xlfn.IFS( NOT(ISNA(VLOOKUP(PrivateSchedule[[#This Row],[ow]],RTARoutes[[StageCodes]:[RouteID]],6,FALSE))), "O",  NOT(ISNA(VLOOKUP(PrivateSchedule[[#This Row],[re]],RTARoutes[[StageCodes]:[RouteID]],6,FALSE))), "R")</f>
        <v>O</v>
      </c>
      <c r="AF4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01" spans="3:33">
      <c r="O4601" s="171" t="s">
        <v>1890</v>
      </c>
      <c r="T4601" s="173" t="s">
        <v>752</v>
      </c>
      <c r="U4601" t="str">
        <f t="shared" si="284"/>
        <v>MARGAO-BETUL</v>
      </c>
      <c r="V4601" s="163">
        <v>0.2986111111111111</v>
      </c>
      <c r="AA4601" s="165" t="str">
        <f t="shared" si="285"/>
        <v/>
      </c>
      <c r="AB4601" t="str">
        <f t="shared" si="286"/>
        <v>MAPUSA</v>
      </c>
      <c r="AC4601" t="str">
        <f t="shared" si="287"/>
        <v>GA09U-0575</v>
      </c>
      <c r="AD4601" t="str">
        <f>_xlfn.IFNA(VLOOKUP(PrivateSchedule[[#This Row],[ow]],RTARoutes[[StageCodes]:[RouteID]],6,FALSE), VLOOKUP(PrivateSchedule[[#This Row],[re]],RTARoutes[[StageCodes]:[RouteID]],6,FALSE))</f>
        <v>PVT93</v>
      </c>
      <c r="AE4601" t="str" cm="1">
        <f t="array" ref="AE4601">_xlfn.IFS( NOT(ISNA(VLOOKUP(PrivateSchedule[[#This Row],[ow]],RTARoutes[[StageCodes]:[RouteID]],6,FALSE))), "O",  NOT(ISNA(VLOOKUP(PrivateSchedule[[#This Row],[re]],RTARoutes[[StageCodes]:[RouteID]],6,FALSE))), "R")</f>
        <v>O</v>
      </c>
      <c r="AF4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02" spans="3:33">
      <c r="O4602" s="171" t="s">
        <v>752</v>
      </c>
      <c r="T4602" s="173" t="s">
        <v>1890</v>
      </c>
      <c r="U4602" t="str">
        <f t="shared" si="284"/>
        <v>BETUL-MARGAO</v>
      </c>
      <c r="V4602" s="163">
        <v>0.35069444444444442</v>
      </c>
      <c r="AA4602" s="165" t="str">
        <f t="shared" si="285"/>
        <v/>
      </c>
      <c r="AB4602" t="str">
        <f t="shared" si="286"/>
        <v>MAPUSA</v>
      </c>
      <c r="AC4602" t="str">
        <f t="shared" si="287"/>
        <v>GA09U-0575</v>
      </c>
      <c r="AD4602" t="str">
        <f>_xlfn.IFNA(VLOOKUP(PrivateSchedule[[#This Row],[ow]],RTARoutes[[StageCodes]:[RouteID]],6,FALSE), VLOOKUP(PrivateSchedule[[#This Row],[re]],RTARoutes[[StageCodes]:[RouteID]],6,FALSE))</f>
        <v>PVT95</v>
      </c>
      <c r="AE4602" t="str" cm="1">
        <f t="array" ref="AE4602">_xlfn.IFS( NOT(ISNA(VLOOKUP(PrivateSchedule[[#This Row],[ow]],RTARoutes[[StageCodes]:[RouteID]],6,FALSE))), "O",  NOT(ISNA(VLOOKUP(PrivateSchedule[[#This Row],[re]],RTARoutes[[StageCodes]:[RouteID]],6,FALSE))), "R")</f>
        <v>O</v>
      </c>
      <c r="AF4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03" spans="3:33">
      <c r="O4603" s="171" t="s">
        <v>1890</v>
      </c>
      <c r="T4603" s="173" t="s">
        <v>752</v>
      </c>
      <c r="U4603" t="str">
        <f t="shared" si="284"/>
        <v>MARGAO-BETUL</v>
      </c>
      <c r="V4603" s="163">
        <v>0.39583333333333331</v>
      </c>
      <c r="AA4603" s="165" t="str">
        <f t="shared" si="285"/>
        <v/>
      </c>
      <c r="AB4603" t="str">
        <f t="shared" si="286"/>
        <v>MAPUSA</v>
      </c>
      <c r="AC4603" t="str">
        <f t="shared" si="287"/>
        <v>GA09U-0575</v>
      </c>
      <c r="AD4603" t="str">
        <f>_xlfn.IFNA(VLOOKUP(PrivateSchedule[[#This Row],[ow]],RTARoutes[[StageCodes]:[RouteID]],6,FALSE), VLOOKUP(PrivateSchedule[[#This Row],[re]],RTARoutes[[StageCodes]:[RouteID]],6,FALSE))</f>
        <v>PVT93</v>
      </c>
      <c r="AE4603" t="str" cm="1">
        <f t="array" ref="AE4603">_xlfn.IFS( NOT(ISNA(VLOOKUP(PrivateSchedule[[#This Row],[ow]],RTARoutes[[StageCodes]:[RouteID]],6,FALSE))), "O",  NOT(ISNA(VLOOKUP(PrivateSchedule[[#This Row],[re]],RTARoutes[[StageCodes]:[RouteID]],6,FALSE))), "R")</f>
        <v>O</v>
      </c>
      <c r="AF4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04" spans="3:33">
      <c r="O4604" s="171" t="s">
        <v>752</v>
      </c>
      <c r="T4604" s="173" t="s">
        <v>1890</v>
      </c>
      <c r="U4604" t="str">
        <f t="shared" si="284"/>
        <v>BETUL-MARGAO</v>
      </c>
      <c r="V4604" s="163">
        <v>0.46875</v>
      </c>
      <c r="AA4604" s="165" t="str">
        <f t="shared" si="285"/>
        <v/>
      </c>
      <c r="AB4604" t="str">
        <f t="shared" si="286"/>
        <v>MAPUSA</v>
      </c>
      <c r="AC4604" t="str">
        <f t="shared" si="287"/>
        <v>GA09U-0575</v>
      </c>
      <c r="AD4604" t="str">
        <f>_xlfn.IFNA(VLOOKUP(PrivateSchedule[[#This Row],[ow]],RTARoutes[[StageCodes]:[RouteID]],6,FALSE), VLOOKUP(PrivateSchedule[[#This Row],[re]],RTARoutes[[StageCodes]:[RouteID]],6,FALSE))</f>
        <v>PVT95</v>
      </c>
      <c r="AE4604" t="str" cm="1">
        <f t="array" ref="AE4604">_xlfn.IFS( NOT(ISNA(VLOOKUP(PrivateSchedule[[#This Row],[ow]],RTARoutes[[StageCodes]:[RouteID]],6,FALSE))), "O",  NOT(ISNA(VLOOKUP(PrivateSchedule[[#This Row],[re]],RTARoutes[[StageCodes]:[RouteID]],6,FALSE))), "R")</f>
        <v>O</v>
      </c>
      <c r="AF4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05" spans="3:33">
      <c r="O4605" s="171" t="s">
        <v>1890</v>
      </c>
      <c r="T4605" s="173" t="s">
        <v>752</v>
      </c>
      <c r="U4605" t="str">
        <f t="shared" si="284"/>
        <v>MARGAO-BETUL</v>
      </c>
      <c r="V4605" s="163">
        <v>0.51736111111111116</v>
      </c>
      <c r="AA4605" s="165" t="str">
        <f t="shared" si="285"/>
        <v/>
      </c>
      <c r="AB4605" t="str">
        <f t="shared" si="286"/>
        <v>MAPUSA</v>
      </c>
      <c r="AC4605" t="str">
        <f t="shared" si="287"/>
        <v>GA09U-0575</v>
      </c>
      <c r="AD4605" t="str">
        <f>_xlfn.IFNA(VLOOKUP(PrivateSchedule[[#This Row],[ow]],RTARoutes[[StageCodes]:[RouteID]],6,FALSE), VLOOKUP(PrivateSchedule[[#This Row],[re]],RTARoutes[[StageCodes]:[RouteID]],6,FALSE))</f>
        <v>PVT93</v>
      </c>
      <c r="AE4605" t="str" cm="1">
        <f t="array" ref="AE4605">_xlfn.IFS( NOT(ISNA(VLOOKUP(PrivateSchedule[[#This Row],[ow]],RTARoutes[[StageCodes]:[RouteID]],6,FALSE))), "O",  NOT(ISNA(VLOOKUP(PrivateSchedule[[#This Row],[re]],RTARoutes[[StageCodes]:[RouteID]],6,FALSE))), "R")</f>
        <v>O</v>
      </c>
      <c r="AF4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06" spans="3:33">
      <c r="O4606" s="171" t="s">
        <v>752</v>
      </c>
      <c r="T4606" s="173" t="s">
        <v>1890</v>
      </c>
      <c r="U4606" t="str">
        <f t="shared" si="284"/>
        <v>BETUL-MARGAO</v>
      </c>
      <c r="V4606" s="163">
        <v>0.55902777777777779</v>
      </c>
      <c r="AA4606" s="165" t="str">
        <f t="shared" si="285"/>
        <v/>
      </c>
      <c r="AB4606" t="str">
        <f t="shared" si="286"/>
        <v>MAPUSA</v>
      </c>
      <c r="AC4606" t="str">
        <f t="shared" si="287"/>
        <v>GA09U-0575</v>
      </c>
      <c r="AD4606" t="str">
        <f>_xlfn.IFNA(VLOOKUP(PrivateSchedule[[#This Row],[ow]],RTARoutes[[StageCodes]:[RouteID]],6,FALSE), VLOOKUP(PrivateSchedule[[#This Row],[re]],RTARoutes[[StageCodes]:[RouteID]],6,FALSE))</f>
        <v>PVT95</v>
      </c>
      <c r="AE4606" t="str" cm="1">
        <f t="array" ref="AE4606">_xlfn.IFS( NOT(ISNA(VLOOKUP(PrivateSchedule[[#This Row],[ow]],RTARoutes[[StageCodes]:[RouteID]],6,FALSE))), "O",  NOT(ISNA(VLOOKUP(PrivateSchedule[[#This Row],[re]],RTARoutes[[StageCodes]:[RouteID]],6,FALSE))), "R")</f>
        <v>O</v>
      </c>
      <c r="AF4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07" spans="3:33">
      <c r="O4607" s="171" t="s">
        <v>1890</v>
      </c>
      <c r="T4607" s="173" t="s">
        <v>752</v>
      </c>
      <c r="U4607" t="str">
        <f t="shared" si="284"/>
        <v>MARGAO-BETUL</v>
      </c>
      <c r="V4607" s="163">
        <v>0.625</v>
      </c>
      <c r="AA4607" s="165" t="str">
        <f t="shared" si="285"/>
        <v/>
      </c>
      <c r="AB4607" t="str">
        <f t="shared" si="286"/>
        <v>MAPUSA</v>
      </c>
      <c r="AC4607" t="str">
        <f t="shared" si="287"/>
        <v>GA09U-0575</v>
      </c>
      <c r="AD4607" t="str">
        <f>_xlfn.IFNA(VLOOKUP(PrivateSchedule[[#This Row],[ow]],RTARoutes[[StageCodes]:[RouteID]],6,FALSE), VLOOKUP(PrivateSchedule[[#This Row],[re]],RTARoutes[[StageCodes]:[RouteID]],6,FALSE))</f>
        <v>PVT93</v>
      </c>
      <c r="AE4607" t="str" cm="1">
        <f t="array" ref="AE4607">_xlfn.IFS( NOT(ISNA(VLOOKUP(PrivateSchedule[[#This Row],[ow]],RTARoutes[[StageCodes]:[RouteID]],6,FALSE))), "O",  NOT(ISNA(VLOOKUP(PrivateSchedule[[#This Row],[re]],RTARoutes[[StageCodes]:[RouteID]],6,FALSE))), "R")</f>
        <v>O</v>
      </c>
      <c r="AF4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08" spans="3:33">
      <c r="O4608" s="171" t="s">
        <v>752</v>
      </c>
      <c r="T4608" s="173" t="s">
        <v>1890</v>
      </c>
      <c r="U4608" t="str">
        <f t="shared" si="284"/>
        <v>BETUL-MARGAO</v>
      </c>
      <c r="V4608" s="163">
        <v>0.68402777777777779</v>
      </c>
      <c r="AA4608" s="165" t="str">
        <f t="shared" si="285"/>
        <v/>
      </c>
      <c r="AB4608" t="str">
        <f t="shared" si="286"/>
        <v>MAPUSA</v>
      </c>
      <c r="AC4608" t="str">
        <f t="shared" si="287"/>
        <v>GA09U-0575</v>
      </c>
      <c r="AD4608" t="str">
        <f>_xlfn.IFNA(VLOOKUP(PrivateSchedule[[#This Row],[ow]],RTARoutes[[StageCodes]:[RouteID]],6,FALSE), VLOOKUP(PrivateSchedule[[#This Row],[re]],RTARoutes[[StageCodes]:[RouteID]],6,FALSE))</f>
        <v>PVT95</v>
      </c>
      <c r="AE4608" t="str" cm="1">
        <f t="array" ref="AE4608">_xlfn.IFS( NOT(ISNA(VLOOKUP(PrivateSchedule[[#This Row],[ow]],RTARoutes[[StageCodes]:[RouteID]],6,FALSE))), "O",  NOT(ISNA(VLOOKUP(PrivateSchedule[[#This Row],[re]],RTARoutes[[StageCodes]:[RouteID]],6,FALSE))), "R")</f>
        <v>O</v>
      </c>
      <c r="AF4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09" spans="3:33">
      <c r="O4609" s="171" t="s">
        <v>1890</v>
      </c>
      <c r="T4609" s="173" t="s">
        <v>752</v>
      </c>
      <c r="U4609" t="str">
        <f t="shared" si="284"/>
        <v>MARGAO-BETUL</v>
      </c>
      <c r="V4609" s="163">
        <v>0.81597222222222221</v>
      </c>
      <c r="AA4609" s="165" t="str">
        <f t="shared" si="285"/>
        <v/>
      </c>
      <c r="AB4609" t="str">
        <f t="shared" si="286"/>
        <v>MAPUSA</v>
      </c>
      <c r="AC4609" t="str">
        <f t="shared" si="287"/>
        <v>GA09U-0575</v>
      </c>
      <c r="AD4609" t="str">
        <f>_xlfn.IFNA(VLOOKUP(PrivateSchedule[[#This Row],[ow]],RTARoutes[[StageCodes]:[RouteID]],6,FALSE), VLOOKUP(PrivateSchedule[[#This Row],[re]],RTARoutes[[StageCodes]:[RouteID]],6,FALSE))</f>
        <v>PVT93</v>
      </c>
      <c r="AE4609" t="str" cm="1">
        <f t="array" ref="AE4609">_xlfn.IFS( NOT(ISNA(VLOOKUP(PrivateSchedule[[#This Row],[ow]],RTARoutes[[StageCodes]:[RouteID]],6,FALSE))), "O",  NOT(ISNA(VLOOKUP(PrivateSchedule[[#This Row],[re]],RTARoutes[[StageCodes]:[RouteID]],6,FALSE))), "R")</f>
        <v>O</v>
      </c>
      <c r="AF4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10" spans="3:33">
      <c r="C4610" s="172" t="s">
        <v>4847</v>
      </c>
      <c r="J4610" s="171" t="s">
        <v>4736</v>
      </c>
      <c r="O4610" s="171" t="s">
        <v>752</v>
      </c>
      <c r="T4610" s="173" t="s">
        <v>1890</v>
      </c>
      <c r="U4610" t="str">
        <f t="shared" si="284"/>
        <v>BETUL-MARGAO</v>
      </c>
      <c r="V4610" s="163">
        <v>0.27083333333333331</v>
      </c>
      <c r="AA4610" s="165" t="str">
        <f t="shared" si="285"/>
        <v/>
      </c>
      <c r="AB4610" t="str">
        <f t="shared" si="286"/>
        <v>MAPUSA</v>
      </c>
      <c r="AC4610" t="str">
        <f t="shared" si="287"/>
        <v>GA09U-0575</v>
      </c>
      <c r="AD4610" t="str">
        <f>_xlfn.IFNA(VLOOKUP(PrivateSchedule[[#This Row],[ow]],RTARoutes[[StageCodes]:[RouteID]],6,FALSE), VLOOKUP(PrivateSchedule[[#This Row],[re]],RTARoutes[[StageCodes]:[RouteID]],6,FALSE))</f>
        <v>PVT95</v>
      </c>
      <c r="AE4610" t="str" cm="1">
        <f t="array" ref="AE4610">_xlfn.IFS( NOT(ISNA(VLOOKUP(PrivateSchedule[[#This Row],[ow]],RTARoutes[[StageCodes]:[RouteID]],6,FALSE))), "O",  NOT(ISNA(VLOOKUP(PrivateSchedule[[#This Row],[re]],RTARoutes[[StageCodes]:[RouteID]],6,FALSE))), "R")</f>
        <v>O</v>
      </c>
      <c r="AF4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11" spans="3:33">
      <c r="O4611" s="171" t="s">
        <v>1890</v>
      </c>
      <c r="T4611" s="173" t="s">
        <v>752</v>
      </c>
      <c r="U4611" t="str">
        <f t="shared" ref="U4611:U4674" si="288">_xlfn.IFNA(VLOOKUP($O4611,Code2Loc,2,FALSE)
&amp; IF( OR( ISNA($P4611), LEN($P4611)=0), "",  "-" &amp; VLOOKUP($P4611,Code2Loc,2,FALSE))
&amp; IF( OR( ISNA($Q4611), LEN($Q4611)=0), "",  "-" &amp; VLOOKUP($Q4611,Code2Loc,2,FALSE))
&amp; IF( OR( ISNA($R4611), LEN($R4611)=0), "",  "-" &amp; VLOOKUP($R4611,Code2Loc,2,FALSE))
&amp; IF( OR( ISNA($S4611), LEN($S4611)=0), "",  "-" &amp; VLOOKUP($S4611,Code2Loc,2,FALSE))
&amp; IF( OR( ISNA($T4611), LEN($T4611)=0), "",  "-" &amp; VLOOKUP($T4611,Code2Loc,2,FALSE)),"")</f>
        <v>MARGAO-BETUL</v>
      </c>
      <c r="V4611" s="163">
        <v>0.31944444444444442</v>
      </c>
      <c r="AA4611" s="165" t="str">
        <f t="shared" ref="AA4611:AA4674" si="289">IF(ISBLANK($V4611), "", _xlfn.IFNA($V4611 + _xlfn.IFNA( VLOOKUP($O4611 &amp; IF(ISBLANK($P4611),"", "-" &amp; $P4611) &amp; IF(ISBLANK($Q4611),"", "-" &amp; $Q4611) &amp; IF(ISBLANK($R4611),"", "-" &amp; $R4611) &amp; IF(ISBLANK($S4611),"", "-" &amp; $S4611) &amp; IF(ISBLANK($T4611),"", "-" &amp; $T4611),TravelTime,8,FALSE), VLOOKUP($T4611 &amp; IF(ISBLANK($S4611),"", "-" &amp; $S4611) &amp; IF(ISBLANK($R4611),"", "-" &amp; $R4611) &amp; IF(ISBLANK($Q4611),"", "-" &amp; $Q4611) &amp; IF(ISBLANK($P4611),"", "-" &amp; $P4611) &amp; IF(ISBLANK($O4611),"", "-" &amp; $O4611),TravelTime,8,FALSE)) / 1440, ""))</f>
        <v/>
      </c>
      <c r="AB4611" t="str">
        <f t="shared" ref="AB4611:AB4674" si="290">IF(AND(LEN($A4611)&lt;&gt;0,LEN($A4611)&lt;&gt;0),$A4611,$AB4610)</f>
        <v>MAPUSA</v>
      </c>
      <c r="AC4611" t="str">
        <f t="shared" ref="AC4611:AC4674" si="291">IF(AND(LEN($J4611)&lt;&gt;0,LEN($B4611)&lt;&gt;0),$J4611,$AC4610)</f>
        <v>GA09U-0575</v>
      </c>
      <c r="AD4611" t="str">
        <f>_xlfn.IFNA(VLOOKUP(PrivateSchedule[[#This Row],[ow]],RTARoutes[[StageCodes]:[RouteID]],6,FALSE), VLOOKUP(PrivateSchedule[[#This Row],[re]],RTARoutes[[StageCodes]:[RouteID]],6,FALSE))</f>
        <v>PVT93</v>
      </c>
      <c r="AE4611" t="str" cm="1">
        <f t="array" ref="AE4611">_xlfn.IFS( NOT(ISNA(VLOOKUP(PrivateSchedule[[#This Row],[ow]],RTARoutes[[StageCodes]:[RouteID]],6,FALSE))), "O",  NOT(ISNA(VLOOKUP(PrivateSchedule[[#This Row],[re]],RTARoutes[[StageCodes]:[RouteID]],6,FALSE))), "R")</f>
        <v>O</v>
      </c>
      <c r="AF4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12" spans="3:33">
      <c r="O4612" s="171" t="s">
        <v>752</v>
      </c>
      <c r="T4612" s="173" t="s">
        <v>1890</v>
      </c>
      <c r="U4612" t="str">
        <f t="shared" si="288"/>
        <v>BETUL-MARGAO</v>
      </c>
      <c r="V4612" s="163">
        <v>0.37847222222222221</v>
      </c>
      <c r="AA4612" s="165" t="str">
        <f t="shared" si="289"/>
        <v/>
      </c>
      <c r="AB4612" t="str">
        <f t="shared" si="290"/>
        <v>MAPUSA</v>
      </c>
      <c r="AC4612" t="str">
        <f t="shared" si="291"/>
        <v>GA09U-0575</v>
      </c>
      <c r="AD4612" t="str">
        <f>_xlfn.IFNA(VLOOKUP(PrivateSchedule[[#This Row],[ow]],RTARoutes[[StageCodes]:[RouteID]],6,FALSE), VLOOKUP(PrivateSchedule[[#This Row],[re]],RTARoutes[[StageCodes]:[RouteID]],6,FALSE))</f>
        <v>PVT95</v>
      </c>
      <c r="AE4612" t="str" cm="1">
        <f t="array" ref="AE4612">_xlfn.IFS( NOT(ISNA(VLOOKUP(PrivateSchedule[[#This Row],[ow]],RTARoutes[[StageCodes]:[RouteID]],6,FALSE))), "O",  NOT(ISNA(VLOOKUP(PrivateSchedule[[#This Row],[re]],RTARoutes[[StageCodes]:[RouteID]],6,FALSE))), "R")</f>
        <v>O</v>
      </c>
      <c r="AF4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13" spans="3:33">
      <c r="O4613" s="171" t="s">
        <v>1890</v>
      </c>
      <c r="T4613" s="173" t="s">
        <v>752</v>
      </c>
      <c r="U4613" t="str">
        <f t="shared" si="288"/>
        <v>MARGAO-BETUL</v>
      </c>
      <c r="V4613" s="163">
        <v>0.4513888888888889</v>
      </c>
      <c r="AA4613" s="165" t="str">
        <f t="shared" si="289"/>
        <v/>
      </c>
      <c r="AB4613" t="str">
        <f t="shared" si="290"/>
        <v>MAPUSA</v>
      </c>
      <c r="AC4613" t="str">
        <f t="shared" si="291"/>
        <v>GA09U-0575</v>
      </c>
      <c r="AD4613" t="str">
        <f>_xlfn.IFNA(VLOOKUP(PrivateSchedule[[#This Row],[ow]],RTARoutes[[StageCodes]:[RouteID]],6,FALSE), VLOOKUP(PrivateSchedule[[#This Row],[re]],RTARoutes[[StageCodes]:[RouteID]],6,FALSE))</f>
        <v>PVT93</v>
      </c>
      <c r="AE4613" t="str" cm="1">
        <f t="array" ref="AE4613">_xlfn.IFS( NOT(ISNA(VLOOKUP(PrivateSchedule[[#This Row],[ow]],RTARoutes[[StageCodes]:[RouteID]],6,FALSE))), "O",  NOT(ISNA(VLOOKUP(PrivateSchedule[[#This Row],[re]],RTARoutes[[StageCodes]:[RouteID]],6,FALSE))), "R")</f>
        <v>O</v>
      </c>
      <c r="AF4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14" spans="3:33">
      <c r="O4614" s="171" t="s">
        <v>752</v>
      </c>
      <c r="T4614" s="173" t="s">
        <v>1890</v>
      </c>
      <c r="U4614" t="str">
        <f t="shared" si="288"/>
        <v>BETUL-MARGAO</v>
      </c>
      <c r="V4614" s="163">
        <v>0.51388888888888884</v>
      </c>
      <c r="AA4614" s="165" t="str">
        <f t="shared" si="289"/>
        <v/>
      </c>
      <c r="AB4614" t="str">
        <f t="shared" si="290"/>
        <v>MAPUSA</v>
      </c>
      <c r="AC4614" t="str">
        <f t="shared" si="291"/>
        <v>GA09U-0575</v>
      </c>
      <c r="AD4614" t="str">
        <f>_xlfn.IFNA(VLOOKUP(PrivateSchedule[[#This Row],[ow]],RTARoutes[[StageCodes]:[RouteID]],6,FALSE), VLOOKUP(PrivateSchedule[[#This Row],[re]],RTARoutes[[StageCodes]:[RouteID]],6,FALSE))</f>
        <v>PVT95</v>
      </c>
      <c r="AE4614" t="str" cm="1">
        <f t="array" ref="AE4614">_xlfn.IFS( NOT(ISNA(VLOOKUP(PrivateSchedule[[#This Row],[ow]],RTARoutes[[StageCodes]:[RouteID]],6,FALSE))), "O",  NOT(ISNA(VLOOKUP(PrivateSchedule[[#This Row],[re]],RTARoutes[[StageCodes]:[RouteID]],6,FALSE))), "R")</f>
        <v>O</v>
      </c>
      <c r="AF4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15" spans="3:33">
      <c r="O4615" s="171" t="s">
        <v>1890</v>
      </c>
      <c r="T4615" s="173" t="s">
        <v>752</v>
      </c>
      <c r="U4615" t="str">
        <f t="shared" si="288"/>
        <v>MARGAO-BETUL</v>
      </c>
      <c r="V4615" s="163">
        <v>0.58333333333333337</v>
      </c>
      <c r="AA4615" s="165" t="str">
        <f t="shared" si="289"/>
        <v/>
      </c>
      <c r="AB4615" t="str">
        <f t="shared" si="290"/>
        <v>MAPUSA</v>
      </c>
      <c r="AC4615" t="str">
        <f t="shared" si="291"/>
        <v>GA09U-0575</v>
      </c>
      <c r="AD4615" t="str">
        <f>_xlfn.IFNA(VLOOKUP(PrivateSchedule[[#This Row],[ow]],RTARoutes[[StageCodes]:[RouteID]],6,FALSE), VLOOKUP(PrivateSchedule[[#This Row],[re]],RTARoutes[[StageCodes]:[RouteID]],6,FALSE))</f>
        <v>PVT93</v>
      </c>
      <c r="AE4615" t="str" cm="1">
        <f t="array" ref="AE4615">_xlfn.IFS( NOT(ISNA(VLOOKUP(PrivateSchedule[[#This Row],[ow]],RTARoutes[[StageCodes]:[RouteID]],6,FALSE))), "O",  NOT(ISNA(VLOOKUP(PrivateSchedule[[#This Row],[re]],RTARoutes[[StageCodes]:[RouteID]],6,FALSE))), "R")</f>
        <v>O</v>
      </c>
      <c r="AF4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16" spans="3:33">
      <c r="O4616" s="171" t="s">
        <v>752</v>
      </c>
      <c r="T4616" s="173" t="s">
        <v>1890</v>
      </c>
      <c r="U4616" t="str">
        <f t="shared" si="288"/>
        <v>BETUL-MARGAO</v>
      </c>
      <c r="V4616" s="163">
        <v>0.64583333333333337</v>
      </c>
      <c r="AA4616" s="165" t="str">
        <f t="shared" si="289"/>
        <v/>
      </c>
      <c r="AB4616" t="str">
        <f t="shared" si="290"/>
        <v>MAPUSA</v>
      </c>
      <c r="AC4616" t="str">
        <f t="shared" si="291"/>
        <v>GA09U-0575</v>
      </c>
      <c r="AD4616" t="str">
        <f>_xlfn.IFNA(VLOOKUP(PrivateSchedule[[#This Row],[ow]],RTARoutes[[StageCodes]:[RouteID]],6,FALSE), VLOOKUP(PrivateSchedule[[#This Row],[re]],RTARoutes[[StageCodes]:[RouteID]],6,FALSE))</f>
        <v>PVT95</v>
      </c>
      <c r="AE4616" t="str" cm="1">
        <f t="array" ref="AE4616">_xlfn.IFS( NOT(ISNA(VLOOKUP(PrivateSchedule[[#This Row],[ow]],RTARoutes[[StageCodes]:[RouteID]],6,FALSE))), "O",  NOT(ISNA(VLOOKUP(PrivateSchedule[[#This Row],[re]],RTARoutes[[StageCodes]:[RouteID]],6,FALSE))), "R")</f>
        <v>O</v>
      </c>
      <c r="AF4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17" spans="3:33">
      <c r="O4617" s="171" t="s">
        <v>1890</v>
      </c>
      <c r="T4617" s="173" t="s">
        <v>752</v>
      </c>
      <c r="U4617" t="str">
        <f t="shared" si="288"/>
        <v>MARGAO-BETUL</v>
      </c>
      <c r="V4617" s="163">
        <v>0.71527777777777779</v>
      </c>
      <c r="AA4617" s="165" t="str">
        <f t="shared" si="289"/>
        <v/>
      </c>
      <c r="AB4617" t="str">
        <f t="shared" si="290"/>
        <v>MAPUSA</v>
      </c>
      <c r="AC4617" t="str">
        <f t="shared" si="291"/>
        <v>GA09U-0575</v>
      </c>
      <c r="AD4617" t="str">
        <f>_xlfn.IFNA(VLOOKUP(PrivateSchedule[[#This Row],[ow]],RTARoutes[[StageCodes]:[RouteID]],6,FALSE), VLOOKUP(PrivateSchedule[[#This Row],[re]],RTARoutes[[StageCodes]:[RouteID]],6,FALSE))</f>
        <v>PVT93</v>
      </c>
      <c r="AE4617" t="str" cm="1">
        <f t="array" ref="AE4617">_xlfn.IFS( NOT(ISNA(VLOOKUP(PrivateSchedule[[#This Row],[ow]],RTARoutes[[StageCodes]:[RouteID]],6,FALSE))), "O",  NOT(ISNA(VLOOKUP(PrivateSchedule[[#This Row],[re]],RTARoutes[[StageCodes]:[RouteID]],6,FALSE))), "R")</f>
        <v>O</v>
      </c>
      <c r="AF4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18" spans="3:33">
      <c r="C4618" s="172" t="s">
        <v>4864</v>
      </c>
      <c r="F4618" s="177">
        <v>44651</v>
      </c>
      <c r="J4618" s="171" t="s">
        <v>4865</v>
      </c>
      <c r="L4618" s="172" t="s">
        <v>4726</v>
      </c>
      <c r="M4618" s="198">
        <v>32</v>
      </c>
      <c r="N4618" s="199">
        <v>12</v>
      </c>
      <c r="O4618" s="171" t="s">
        <v>752</v>
      </c>
      <c r="T4618" s="173" t="s">
        <v>1890</v>
      </c>
      <c r="U4618" t="str">
        <f t="shared" si="288"/>
        <v>BETUL-MARGAO</v>
      </c>
      <c r="V4618" s="163">
        <v>0.30902777777777779</v>
      </c>
      <c r="AA4618" s="165" t="str">
        <f t="shared" si="289"/>
        <v/>
      </c>
      <c r="AB4618" t="str">
        <f t="shared" si="290"/>
        <v>MAPUSA</v>
      </c>
      <c r="AC4618" t="str">
        <f t="shared" si="291"/>
        <v>GA09U-0575</v>
      </c>
      <c r="AD4618" t="str">
        <f>_xlfn.IFNA(VLOOKUP(PrivateSchedule[[#This Row],[ow]],RTARoutes[[StageCodes]:[RouteID]],6,FALSE), VLOOKUP(PrivateSchedule[[#This Row],[re]],RTARoutes[[StageCodes]:[RouteID]],6,FALSE))</f>
        <v>PVT95</v>
      </c>
      <c r="AE4618" t="str" cm="1">
        <f t="array" ref="AE4618">_xlfn.IFS( NOT(ISNA(VLOOKUP(PrivateSchedule[[#This Row],[ow]],RTARoutes[[StageCodes]:[RouteID]],6,FALSE))), "O",  NOT(ISNA(VLOOKUP(PrivateSchedule[[#This Row],[re]],RTARoutes[[StageCodes]:[RouteID]],6,FALSE))), "R")</f>
        <v>O</v>
      </c>
      <c r="AF4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19" spans="3:33">
      <c r="O4619" s="171" t="s">
        <v>1890</v>
      </c>
      <c r="T4619" s="173" t="s">
        <v>752</v>
      </c>
      <c r="U4619" t="str">
        <f t="shared" si="288"/>
        <v>MARGAO-BETUL</v>
      </c>
      <c r="V4619" s="163">
        <v>0.38541666666666669</v>
      </c>
      <c r="AA4619" s="165" t="str">
        <f t="shared" si="289"/>
        <v/>
      </c>
      <c r="AB4619" t="str">
        <f t="shared" si="290"/>
        <v>MAPUSA</v>
      </c>
      <c r="AC4619" t="str">
        <f t="shared" si="291"/>
        <v>GA09U-0575</v>
      </c>
      <c r="AD4619" t="str">
        <f>_xlfn.IFNA(VLOOKUP(PrivateSchedule[[#This Row],[ow]],RTARoutes[[StageCodes]:[RouteID]],6,FALSE), VLOOKUP(PrivateSchedule[[#This Row],[re]],RTARoutes[[StageCodes]:[RouteID]],6,FALSE))</f>
        <v>PVT93</v>
      </c>
      <c r="AE4619" t="str" cm="1">
        <f t="array" ref="AE4619">_xlfn.IFS( NOT(ISNA(VLOOKUP(PrivateSchedule[[#This Row],[ow]],RTARoutes[[StageCodes]:[RouteID]],6,FALSE))), "O",  NOT(ISNA(VLOOKUP(PrivateSchedule[[#This Row],[re]],RTARoutes[[StageCodes]:[RouteID]],6,FALSE))), "R")</f>
        <v>O</v>
      </c>
      <c r="AF4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20" spans="3:33">
      <c r="O4620" s="171" t="s">
        <v>752</v>
      </c>
      <c r="T4620" s="173" t="s">
        <v>1890</v>
      </c>
      <c r="U4620" t="str">
        <f t="shared" si="288"/>
        <v>BETUL-MARGAO</v>
      </c>
      <c r="V4620" s="163">
        <v>0.44097222222222221</v>
      </c>
      <c r="AA4620" s="165" t="str">
        <f t="shared" si="289"/>
        <v/>
      </c>
      <c r="AB4620" t="str">
        <f t="shared" si="290"/>
        <v>MAPUSA</v>
      </c>
      <c r="AC4620" t="str">
        <f t="shared" si="291"/>
        <v>GA09U-0575</v>
      </c>
      <c r="AD4620" t="str">
        <f>_xlfn.IFNA(VLOOKUP(PrivateSchedule[[#This Row],[ow]],RTARoutes[[StageCodes]:[RouteID]],6,FALSE), VLOOKUP(PrivateSchedule[[#This Row],[re]],RTARoutes[[StageCodes]:[RouteID]],6,FALSE))</f>
        <v>PVT95</v>
      </c>
      <c r="AE4620" t="str" cm="1">
        <f t="array" ref="AE4620">_xlfn.IFS( NOT(ISNA(VLOOKUP(PrivateSchedule[[#This Row],[ow]],RTARoutes[[StageCodes]:[RouteID]],6,FALSE))), "O",  NOT(ISNA(VLOOKUP(PrivateSchedule[[#This Row],[re]],RTARoutes[[StageCodes]:[RouteID]],6,FALSE))), "R")</f>
        <v>O</v>
      </c>
      <c r="AF4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21" spans="3:33">
      <c r="O4621" s="171" t="s">
        <v>1890</v>
      </c>
      <c r="T4621" s="173" t="s">
        <v>752</v>
      </c>
      <c r="U4621" t="str">
        <f t="shared" si="288"/>
        <v>MARGAO-BETUL</v>
      </c>
      <c r="V4621" s="163">
        <v>0.53472222222222221</v>
      </c>
      <c r="AA4621" s="165" t="str">
        <f t="shared" si="289"/>
        <v/>
      </c>
      <c r="AB4621" t="str">
        <f t="shared" si="290"/>
        <v>MAPUSA</v>
      </c>
      <c r="AC4621" t="str">
        <f t="shared" si="291"/>
        <v>GA09U-0575</v>
      </c>
      <c r="AD4621" t="str">
        <f>_xlfn.IFNA(VLOOKUP(PrivateSchedule[[#This Row],[ow]],RTARoutes[[StageCodes]:[RouteID]],6,FALSE), VLOOKUP(PrivateSchedule[[#This Row],[re]],RTARoutes[[StageCodes]:[RouteID]],6,FALSE))</f>
        <v>PVT93</v>
      </c>
      <c r="AE4621" t="str" cm="1">
        <f t="array" ref="AE4621">_xlfn.IFS( NOT(ISNA(VLOOKUP(PrivateSchedule[[#This Row],[ow]],RTARoutes[[StageCodes]:[RouteID]],6,FALSE))), "O",  NOT(ISNA(VLOOKUP(PrivateSchedule[[#This Row],[re]],RTARoutes[[StageCodes]:[RouteID]],6,FALSE))), "R")</f>
        <v>O</v>
      </c>
      <c r="AF4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22" spans="3:33">
      <c r="O4622" s="171" t="s">
        <v>752</v>
      </c>
      <c r="T4622" s="173" t="s">
        <v>1890</v>
      </c>
      <c r="U4622" t="str">
        <f t="shared" si="288"/>
        <v>BETUL-MARGAO</v>
      </c>
      <c r="V4622" s="163">
        <v>0.61458333333333337</v>
      </c>
      <c r="AA4622" s="165" t="str">
        <f t="shared" si="289"/>
        <v/>
      </c>
      <c r="AB4622" t="str">
        <f t="shared" si="290"/>
        <v>MAPUSA</v>
      </c>
      <c r="AC4622" t="str">
        <f t="shared" si="291"/>
        <v>GA09U-0575</v>
      </c>
      <c r="AD4622" t="str">
        <f>_xlfn.IFNA(VLOOKUP(PrivateSchedule[[#This Row],[ow]],RTARoutes[[StageCodes]:[RouteID]],6,FALSE), VLOOKUP(PrivateSchedule[[#This Row],[re]],RTARoutes[[StageCodes]:[RouteID]],6,FALSE))</f>
        <v>PVT95</v>
      </c>
      <c r="AE4622" t="str" cm="1">
        <f t="array" ref="AE4622">_xlfn.IFS( NOT(ISNA(VLOOKUP(PrivateSchedule[[#This Row],[ow]],RTARoutes[[StageCodes]:[RouteID]],6,FALSE))), "O",  NOT(ISNA(VLOOKUP(PrivateSchedule[[#This Row],[re]],RTARoutes[[StageCodes]:[RouteID]],6,FALSE))), "R")</f>
        <v>O</v>
      </c>
      <c r="AF4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23" spans="3:33">
      <c r="O4623" s="171" t="s">
        <v>1890</v>
      </c>
      <c r="T4623" s="173" t="s">
        <v>752</v>
      </c>
      <c r="U4623" t="str">
        <f t="shared" si="288"/>
        <v>MARGAO-BETUL</v>
      </c>
      <c r="V4623" s="163">
        <v>0.65277777777777779</v>
      </c>
      <c r="AA4623" s="165" t="str">
        <f t="shared" si="289"/>
        <v/>
      </c>
      <c r="AB4623" t="str">
        <f t="shared" si="290"/>
        <v>MAPUSA</v>
      </c>
      <c r="AC4623" t="str">
        <f t="shared" si="291"/>
        <v>GA09U-0575</v>
      </c>
      <c r="AD4623" t="str">
        <f>_xlfn.IFNA(VLOOKUP(PrivateSchedule[[#This Row],[ow]],RTARoutes[[StageCodes]:[RouteID]],6,FALSE), VLOOKUP(PrivateSchedule[[#This Row],[re]],RTARoutes[[StageCodes]:[RouteID]],6,FALSE))</f>
        <v>PVT93</v>
      </c>
      <c r="AE4623" t="str" cm="1">
        <f t="array" ref="AE4623">_xlfn.IFS( NOT(ISNA(VLOOKUP(PrivateSchedule[[#This Row],[ow]],RTARoutes[[StageCodes]:[RouteID]],6,FALSE))), "O",  NOT(ISNA(VLOOKUP(PrivateSchedule[[#This Row],[re]],RTARoutes[[StageCodes]:[RouteID]],6,FALSE))), "R")</f>
        <v>O</v>
      </c>
      <c r="AF4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24" spans="3:33">
      <c r="O4624" s="171" t="s">
        <v>752</v>
      </c>
      <c r="T4624" s="173" t="s">
        <v>1890</v>
      </c>
      <c r="U4624" t="str">
        <f t="shared" si="288"/>
        <v>BETUL-MARGAO</v>
      </c>
      <c r="V4624" s="163">
        <v>0.70833333333333337</v>
      </c>
      <c r="AA4624" s="165" t="str">
        <f t="shared" si="289"/>
        <v/>
      </c>
      <c r="AB4624" t="str">
        <f t="shared" si="290"/>
        <v>MAPUSA</v>
      </c>
      <c r="AC4624" t="str">
        <f t="shared" si="291"/>
        <v>GA09U-0575</v>
      </c>
      <c r="AD4624" t="str">
        <f>_xlfn.IFNA(VLOOKUP(PrivateSchedule[[#This Row],[ow]],RTARoutes[[StageCodes]:[RouteID]],6,FALSE), VLOOKUP(PrivateSchedule[[#This Row],[re]],RTARoutes[[StageCodes]:[RouteID]],6,FALSE))</f>
        <v>PVT95</v>
      </c>
      <c r="AE4624" t="str" cm="1">
        <f t="array" ref="AE4624">_xlfn.IFS( NOT(ISNA(VLOOKUP(PrivateSchedule[[#This Row],[ow]],RTARoutes[[StageCodes]:[RouteID]],6,FALSE))), "O",  NOT(ISNA(VLOOKUP(PrivateSchedule[[#This Row],[re]],RTARoutes[[StageCodes]:[RouteID]],6,FALSE))), "R")</f>
        <v>O</v>
      </c>
      <c r="AF4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25" spans="3:33">
      <c r="O4625" s="171" t="s">
        <v>1890</v>
      </c>
      <c r="T4625" s="173" t="s">
        <v>752</v>
      </c>
      <c r="U4625" t="str">
        <f t="shared" si="288"/>
        <v>MARGAO-BETUL</v>
      </c>
      <c r="V4625" s="163">
        <v>0.75</v>
      </c>
      <c r="AA4625" s="165" t="str">
        <f t="shared" si="289"/>
        <v/>
      </c>
      <c r="AB4625" t="str">
        <f t="shared" si="290"/>
        <v>MAPUSA</v>
      </c>
      <c r="AC4625" t="str">
        <f t="shared" si="291"/>
        <v>GA09U-0575</v>
      </c>
      <c r="AD4625" t="str">
        <f>_xlfn.IFNA(VLOOKUP(PrivateSchedule[[#This Row],[ow]],RTARoutes[[StageCodes]:[RouteID]],6,FALSE), VLOOKUP(PrivateSchedule[[#This Row],[re]],RTARoutes[[StageCodes]:[RouteID]],6,FALSE))</f>
        <v>PVT93</v>
      </c>
      <c r="AE4625" t="str" cm="1">
        <f t="array" ref="AE4625">_xlfn.IFS( NOT(ISNA(VLOOKUP(PrivateSchedule[[#This Row],[ow]],RTARoutes[[StageCodes]:[RouteID]],6,FALSE))), "O",  NOT(ISNA(VLOOKUP(PrivateSchedule[[#This Row],[re]],RTARoutes[[StageCodes]:[RouteID]],6,FALSE))), "R")</f>
        <v>O</v>
      </c>
      <c r="AF4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26" spans="3:33">
      <c r="C4626" s="172" t="s">
        <v>4866</v>
      </c>
      <c r="J4626" s="171" t="s">
        <v>4732</v>
      </c>
      <c r="O4626" s="171" t="s">
        <v>527</v>
      </c>
      <c r="T4626" s="173" t="s">
        <v>1890</v>
      </c>
      <c r="U4626" t="str">
        <f t="shared" si="288"/>
        <v>AMBELI-MARGAO</v>
      </c>
      <c r="V4626" s="163">
        <v>0.29166666666666669</v>
      </c>
      <c r="AA4626" s="165" t="str">
        <f t="shared" si="289"/>
        <v/>
      </c>
      <c r="AB4626" t="str">
        <f t="shared" si="290"/>
        <v>MAPUSA</v>
      </c>
      <c r="AC4626" t="str">
        <f t="shared" si="291"/>
        <v>GA09U-0575</v>
      </c>
      <c r="AD4626" t="str">
        <f>_xlfn.IFNA(VLOOKUP(PrivateSchedule[[#This Row],[ow]],RTARoutes[[StageCodes]:[RouteID]],6,FALSE), VLOOKUP(PrivateSchedule[[#This Row],[re]],RTARoutes[[StageCodes]:[RouteID]],6,FALSE))</f>
        <v>PVT24</v>
      </c>
      <c r="AE4626" t="str" cm="1">
        <f t="array" ref="AE4626">_xlfn.IFS( NOT(ISNA(VLOOKUP(PrivateSchedule[[#This Row],[ow]],RTARoutes[[StageCodes]:[RouteID]],6,FALSE))), "O",  NOT(ISNA(VLOOKUP(PrivateSchedule[[#This Row],[re]],RTARoutes[[StageCodes]:[RouteID]],6,FALSE))), "R")</f>
        <v>O</v>
      </c>
      <c r="AF4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AMB-*MRG</v>
      </c>
      <c r="AG4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MRG-*AMB</v>
      </c>
    </row>
    <row r="4627" spans="3:33">
      <c r="O4627" s="171" t="s">
        <v>1890</v>
      </c>
      <c r="T4627" s="173" t="s">
        <v>527</v>
      </c>
      <c r="U4627" t="str">
        <f t="shared" si="288"/>
        <v>MARGAO-AMBELI</v>
      </c>
      <c r="V4627" s="163">
        <v>0.3298611111111111</v>
      </c>
      <c r="AA4627" s="165" t="str">
        <f t="shared" si="289"/>
        <v/>
      </c>
      <c r="AB4627" t="str">
        <f t="shared" si="290"/>
        <v>MAPUSA</v>
      </c>
      <c r="AC4627" t="str">
        <f t="shared" si="291"/>
        <v>GA09U-0575</v>
      </c>
      <c r="AD4627" t="str">
        <f>_xlfn.IFNA(VLOOKUP(PrivateSchedule[[#This Row],[ow]],RTARoutes[[StageCodes]:[RouteID]],6,FALSE), VLOOKUP(PrivateSchedule[[#This Row],[re]],RTARoutes[[StageCodes]:[RouteID]],6,FALSE))</f>
        <v>PVT24</v>
      </c>
      <c r="AE4627" t="str" cm="1">
        <f t="array" ref="AE4627">_xlfn.IFS( NOT(ISNA(VLOOKUP(PrivateSchedule[[#This Row],[ow]],RTARoutes[[StageCodes]:[RouteID]],6,FALSE))), "O",  NOT(ISNA(VLOOKUP(PrivateSchedule[[#This Row],[re]],RTARoutes[[StageCodes]:[RouteID]],6,FALSE))), "R")</f>
        <v>R</v>
      </c>
      <c r="AF4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MRG-*AMB</v>
      </c>
      <c r="AG4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AMB-*MRG</v>
      </c>
    </row>
    <row r="4628" spans="3:33">
      <c r="O4628" s="171" t="s">
        <v>527</v>
      </c>
      <c r="T4628" s="173" t="s">
        <v>1890</v>
      </c>
      <c r="U4628" t="str">
        <f t="shared" si="288"/>
        <v>AMBELI-MARGAO</v>
      </c>
      <c r="V4628" s="163">
        <v>0.36458333333333331</v>
      </c>
      <c r="AA4628" s="165" t="str">
        <f t="shared" si="289"/>
        <v/>
      </c>
      <c r="AB4628" t="str">
        <f t="shared" si="290"/>
        <v>MAPUSA</v>
      </c>
      <c r="AC4628" t="str">
        <f t="shared" si="291"/>
        <v>GA09U-0575</v>
      </c>
      <c r="AD4628" t="str">
        <f>_xlfn.IFNA(VLOOKUP(PrivateSchedule[[#This Row],[ow]],RTARoutes[[StageCodes]:[RouteID]],6,FALSE), VLOOKUP(PrivateSchedule[[#This Row],[re]],RTARoutes[[StageCodes]:[RouteID]],6,FALSE))</f>
        <v>PVT24</v>
      </c>
      <c r="AE4628" t="str" cm="1">
        <f t="array" ref="AE4628">_xlfn.IFS( NOT(ISNA(VLOOKUP(PrivateSchedule[[#This Row],[ow]],RTARoutes[[StageCodes]:[RouteID]],6,FALSE))), "O",  NOT(ISNA(VLOOKUP(PrivateSchedule[[#This Row],[re]],RTARoutes[[StageCodes]:[RouteID]],6,FALSE))), "R")</f>
        <v>O</v>
      </c>
      <c r="AF4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AMB-*MRG</v>
      </c>
      <c r="AG4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MRG-*AMB</v>
      </c>
    </row>
    <row r="4629" spans="3:33">
      <c r="O4629" s="171" t="s">
        <v>1890</v>
      </c>
      <c r="T4629" s="173" t="s">
        <v>752</v>
      </c>
      <c r="U4629" t="str">
        <f t="shared" si="288"/>
        <v>MARGAO-BETUL</v>
      </c>
      <c r="V4629" s="163">
        <v>0.4375</v>
      </c>
      <c r="AA4629" s="165" t="str">
        <f t="shared" si="289"/>
        <v/>
      </c>
      <c r="AB4629" t="str">
        <f t="shared" si="290"/>
        <v>MAPUSA</v>
      </c>
      <c r="AC4629" t="str">
        <f t="shared" si="291"/>
        <v>GA09U-0575</v>
      </c>
      <c r="AD4629" t="str">
        <f>_xlfn.IFNA(VLOOKUP(PrivateSchedule[[#This Row],[ow]],RTARoutes[[StageCodes]:[RouteID]],6,FALSE), VLOOKUP(PrivateSchedule[[#This Row],[re]],RTARoutes[[StageCodes]:[RouteID]],6,FALSE))</f>
        <v>PVT93</v>
      </c>
      <c r="AE4629" t="str" cm="1">
        <f t="array" ref="AE4629">_xlfn.IFS( NOT(ISNA(VLOOKUP(PrivateSchedule[[#This Row],[ow]],RTARoutes[[StageCodes]:[RouteID]],6,FALSE))), "O",  NOT(ISNA(VLOOKUP(PrivateSchedule[[#This Row],[re]],RTARoutes[[StageCodes]:[RouteID]],6,FALSE))), "R")</f>
        <v>O</v>
      </c>
      <c r="AF4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30" spans="3:33">
      <c r="O4630" s="171" t="s">
        <v>752</v>
      </c>
      <c r="T4630" s="173" t="s">
        <v>1890</v>
      </c>
      <c r="U4630" t="str">
        <f t="shared" si="288"/>
        <v>BETUL-MARGAO</v>
      </c>
      <c r="V4630" s="163">
        <v>0.48958333333333331</v>
      </c>
      <c r="AA4630" s="165" t="str">
        <f t="shared" si="289"/>
        <v/>
      </c>
      <c r="AB4630" t="str">
        <f t="shared" si="290"/>
        <v>MAPUSA</v>
      </c>
      <c r="AC4630" t="str">
        <f t="shared" si="291"/>
        <v>GA09U-0575</v>
      </c>
      <c r="AD4630" t="str">
        <f>_xlfn.IFNA(VLOOKUP(PrivateSchedule[[#This Row],[ow]],RTARoutes[[StageCodes]:[RouteID]],6,FALSE), VLOOKUP(PrivateSchedule[[#This Row],[re]],RTARoutes[[StageCodes]:[RouteID]],6,FALSE))</f>
        <v>PVT95</v>
      </c>
      <c r="AE4630" t="str" cm="1">
        <f t="array" ref="AE4630">_xlfn.IFS( NOT(ISNA(VLOOKUP(PrivateSchedule[[#This Row],[ow]],RTARoutes[[StageCodes]:[RouteID]],6,FALSE))), "O",  NOT(ISNA(VLOOKUP(PrivateSchedule[[#This Row],[re]],RTARoutes[[StageCodes]:[RouteID]],6,FALSE))), "R")</f>
        <v>O</v>
      </c>
      <c r="AF4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31" spans="3:33">
      <c r="O4631" s="171" t="s">
        <v>1890</v>
      </c>
      <c r="T4631" s="173" t="s">
        <v>752</v>
      </c>
      <c r="U4631" t="str">
        <f t="shared" si="288"/>
        <v>MARGAO-BETUL</v>
      </c>
      <c r="V4631" s="163">
        <v>0.5625</v>
      </c>
      <c r="AA4631" s="165" t="str">
        <f t="shared" si="289"/>
        <v/>
      </c>
      <c r="AB4631" t="str">
        <f t="shared" si="290"/>
        <v>MAPUSA</v>
      </c>
      <c r="AC4631" t="str">
        <f t="shared" si="291"/>
        <v>GA09U-0575</v>
      </c>
      <c r="AD4631" t="str">
        <f>_xlfn.IFNA(VLOOKUP(PrivateSchedule[[#This Row],[ow]],RTARoutes[[StageCodes]:[RouteID]],6,FALSE), VLOOKUP(PrivateSchedule[[#This Row],[re]],RTARoutes[[StageCodes]:[RouteID]],6,FALSE))</f>
        <v>PVT93</v>
      </c>
      <c r="AE4631" t="str" cm="1">
        <f t="array" ref="AE4631">_xlfn.IFS( NOT(ISNA(VLOOKUP(PrivateSchedule[[#This Row],[ow]],RTARoutes[[StageCodes]:[RouteID]],6,FALSE))), "O",  NOT(ISNA(VLOOKUP(PrivateSchedule[[#This Row],[re]],RTARoutes[[StageCodes]:[RouteID]],6,FALSE))), "R")</f>
        <v>O</v>
      </c>
      <c r="AF4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32" spans="3:33">
      <c r="O4632" s="171" t="s">
        <v>752</v>
      </c>
      <c r="T4632" s="173" t="s">
        <v>1890</v>
      </c>
      <c r="U4632" t="str">
        <f t="shared" si="288"/>
        <v>BETUL-MARGAO</v>
      </c>
      <c r="V4632" s="163">
        <v>0.64236111111111116</v>
      </c>
      <c r="AA4632" s="165" t="str">
        <f t="shared" si="289"/>
        <v/>
      </c>
      <c r="AB4632" t="str">
        <f t="shared" si="290"/>
        <v>MAPUSA</v>
      </c>
      <c r="AC4632" t="str">
        <f t="shared" si="291"/>
        <v>GA09U-0575</v>
      </c>
      <c r="AD4632" t="str">
        <f>_xlfn.IFNA(VLOOKUP(PrivateSchedule[[#This Row],[ow]],RTARoutes[[StageCodes]:[RouteID]],6,FALSE), VLOOKUP(PrivateSchedule[[#This Row],[re]],RTARoutes[[StageCodes]:[RouteID]],6,FALSE))</f>
        <v>PVT95</v>
      </c>
      <c r="AE4632" t="str" cm="1">
        <f t="array" ref="AE4632">_xlfn.IFS( NOT(ISNA(VLOOKUP(PrivateSchedule[[#This Row],[ow]],RTARoutes[[StageCodes]:[RouteID]],6,FALSE))), "O",  NOT(ISNA(VLOOKUP(PrivateSchedule[[#This Row],[re]],RTARoutes[[StageCodes]:[RouteID]],6,FALSE))), "R")</f>
        <v>O</v>
      </c>
      <c r="AF4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33" spans="3:33">
      <c r="O4633" s="171" t="s">
        <v>1890</v>
      </c>
      <c r="T4633" s="173" t="s">
        <v>752</v>
      </c>
      <c r="U4633" t="str">
        <f t="shared" si="288"/>
        <v>MARGAO-BETUL</v>
      </c>
      <c r="V4633" s="163">
        <v>0.74305555555555558</v>
      </c>
      <c r="AA4633" s="165" t="str">
        <f t="shared" si="289"/>
        <v/>
      </c>
      <c r="AB4633" t="str">
        <f t="shared" si="290"/>
        <v>MAPUSA</v>
      </c>
      <c r="AC4633" t="str">
        <f t="shared" si="291"/>
        <v>GA09U-0575</v>
      </c>
      <c r="AD4633" t="str">
        <f>_xlfn.IFNA(VLOOKUP(PrivateSchedule[[#This Row],[ow]],RTARoutes[[StageCodes]:[RouteID]],6,FALSE), VLOOKUP(PrivateSchedule[[#This Row],[re]],RTARoutes[[StageCodes]:[RouteID]],6,FALSE))</f>
        <v>PVT93</v>
      </c>
      <c r="AE4633" t="str" cm="1">
        <f t="array" ref="AE4633">_xlfn.IFS( NOT(ISNA(VLOOKUP(PrivateSchedule[[#This Row],[ow]],RTARoutes[[StageCodes]:[RouteID]],6,FALSE))), "O",  NOT(ISNA(VLOOKUP(PrivateSchedule[[#This Row],[re]],RTARoutes[[StageCodes]:[RouteID]],6,FALSE))), "R")</f>
        <v>O</v>
      </c>
      <c r="AF4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MRG-*BTL</v>
      </c>
      <c r="AG4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BTL-*MRG</v>
      </c>
    </row>
    <row r="4634" spans="3:33">
      <c r="O4634" s="171" t="s">
        <v>752</v>
      </c>
      <c r="T4634" s="173" t="s">
        <v>1890</v>
      </c>
      <c r="U4634" t="str">
        <f t="shared" si="288"/>
        <v>BETUL-MARGAO</v>
      </c>
      <c r="V4634" s="163">
        <v>0.77083333333333337</v>
      </c>
      <c r="AA4634" s="165" t="str">
        <f t="shared" si="289"/>
        <v/>
      </c>
      <c r="AB4634" t="str">
        <f t="shared" si="290"/>
        <v>MAPUSA</v>
      </c>
      <c r="AC4634" t="str">
        <f t="shared" si="291"/>
        <v>GA09U-0575</v>
      </c>
      <c r="AD4634" t="str">
        <f>_xlfn.IFNA(VLOOKUP(PrivateSchedule[[#This Row],[ow]],RTARoutes[[StageCodes]:[RouteID]],6,FALSE), VLOOKUP(PrivateSchedule[[#This Row],[re]],RTARoutes[[StageCodes]:[RouteID]],6,FALSE))</f>
        <v>PVT95</v>
      </c>
      <c r="AE4634" t="str" cm="1">
        <f t="array" ref="AE4634">_xlfn.IFS( NOT(ISNA(VLOOKUP(PrivateSchedule[[#This Row],[ow]],RTARoutes[[StageCodes]:[RouteID]],6,FALSE))), "O",  NOT(ISNA(VLOOKUP(PrivateSchedule[[#This Row],[re]],RTARoutes[[StageCodes]:[RouteID]],6,FALSE))), "R")</f>
        <v>O</v>
      </c>
      <c r="AF4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BTL-*MRG</v>
      </c>
      <c r="AG4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MRG-*BTL</v>
      </c>
    </row>
    <row r="4635" spans="3:33">
      <c r="O4635" s="171" t="s">
        <v>1890</v>
      </c>
      <c r="T4635" s="173" t="s">
        <v>527</v>
      </c>
      <c r="U4635" t="str">
        <f t="shared" si="288"/>
        <v>MARGAO-AMBELI</v>
      </c>
      <c r="V4635" s="163">
        <v>0.82638888888888884</v>
      </c>
      <c r="AA4635" s="165" t="str">
        <f t="shared" si="289"/>
        <v/>
      </c>
      <c r="AB4635" t="str">
        <f t="shared" si="290"/>
        <v>MAPUSA</v>
      </c>
      <c r="AC4635" t="str">
        <f t="shared" si="291"/>
        <v>GA09U-0575</v>
      </c>
      <c r="AD4635" t="str">
        <f>_xlfn.IFNA(VLOOKUP(PrivateSchedule[[#This Row],[ow]],RTARoutes[[StageCodes]:[RouteID]],6,FALSE), VLOOKUP(PrivateSchedule[[#This Row],[re]],RTARoutes[[StageCodes]:[RouteID]],6,FALSE))</f>
        <v>PVT24</v>
      </c>
      <c r="AE4635" t="str" cm="1">
        <f t="array" ref="AE4635">_xlfn.IFS( NOT(ISNA(VLOOKUP(PrivateSchedule[[#This Row],[ow]],RTARoutes[[StageCodes]:[RouteID]],6,FALSE))), "O",  NOT(ISNA(VLOOKUP(PrivateSchedule[[#This Row],[re]],RTARoutes[[StageCodes]:[RouteID]],6,FALSE))), "R")</f>
        <v>R</v>
      </c>
      <c r="AF4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MRG-*AMB</v>
      </c>
      <c r="AG4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AMB-*MRG</v>
      </c>
    </row>
    <row r="4636" spans="3:33">
      <c r="C4636" s="172" t="s">
        <v>4867</v>
      </c>
      <c r="J4636" s="171" t="s">
        <v>4868</v>
      </c>
      <c r="O4636" s="171" t="s">
        <v>3575</v>
      </c>
      <c r="T4636" s="173" t="s">
        <v>1890</v>
      </c>
      <c r="U4636" t="str">
        <f t="shared" si="288"/>
        <v>Goechebhat-MARGAO</v>
      </c>
      <c r="V4636" s="163">
        <v>0.2951388888888889</v>
      </c>
      <c r="AA4636" s="165" t="str">
        <f t="shared" si="289"/>
        <v/>
      </c>
      <c r="AB4636" t="str">
        <f t="shared" si="290"/>
        <v>MAPUSA</v>
      </c>
      <c r="AC4636" t="str">
        <f t="shared" si="291"/>
        <v>GA09U-0575</v>
      </c>
      <c r="AD4636" t="str">
        <f>_xlfn.IFNA(VLOOKUP(PrivateSchedule[[#This Row],[ow]],RTARoutes[[StageCodes]:[RouteID]],6,FALSE), VLOOKUP(PrivateSchedule[[#This Row],[re]],RTARoutes[[StageCodes]:[RouteID]],6,FALSE))</f>
        <v>PVT190</v>
      </c>
      <c r="AE4636" t="str" cm="1">
        <f t="array" ref="AE4636">_xlfn.IFS( NOT(ISNA(VLOOKUP(PrivateSchedule[[#This Row],[ow]],RTARoutes[[StageCodes]:[RouteID]],6,FALSE))), "O",  NOT(ISNA(VLOOKUP(PrivateSchedule[[#This Row],[re]],RTARoutes[[StageCodes]:[RouteID]],6,FALSE))), "R")</f>
        <v>O</v>
      </c>
      <c r="AF4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GBT-*MRG</v>
      </c>
      <c r="AG4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MRG-*GBT</v>
      </c>
    </row>
    <row r="4637" spans="3:33">
      <c r="O4637" s="171" t="s">
        <v>1890</v>
      </c>
      <c r="T4637" s="173" t="s">
        <v>3069</v>
      </c>
      <c r="U4637" t="str">
        <f t="shared" si="288"/>
        <v>MARGAO-VELIM</v>
      </c>
      <c r="V4637" s="163">
        <v>0.33333333333333331</v>
      </c>
      <c r="AA4637" s="165" t="str">
        <f t="shared" si="289"/>
        <v/>
      </c>
      <c r="AB4637" t="str">
        <f t="shared" si="290"/>
        <v>MAPUSA</v>
      </c>
      <c r="AC4637" t="str">
        <f t="shared" si="291"/>
        <v>GA09U-0575</v>
      </c>
      <c r="AD4637" t="str">
        <f>_xlfn.IFNA(VLOOKUP(PrivateSchedule[[#This Row],[ow]],RTARoutes[[StageCodes]:[RouteID]],6,FALSE), VLOOKUP(PrivateSchedule[[#This Row],[re]],RTARoutes[[StageCodes]:[RouteID]],6,FALSE))</f>
        <v>PVT346</v>
      </c>
      <c r="AE4637" t="str" cm="1">
        <f t="array" ref="AE4637">_xlfn.IFS( NOT(ISNA(VLOOKUP(PrivateSchedule[[#This Row],[ow]],RTARoutes[[StageCodes]:[RouteID]],6,FALSE))), "O",  NOT(ISNA(VLOOKUP(PrivateSchedule[[#This Row],[re]],RTARoutes[[StageCodes]:[RouteID]],6,FALSE))), "R")</f>
        <v>O</v>
      </c>
      <c r="AF4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MRG-*VLM</v>
      </c>
      <c r="AG4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VLM-*MRG</v>
      </c>
    </row>
    <row r="4638" spans="3:33">
      <c r="O4638" s="171" t="s">
        <v>3069</v>
      </c>
      <c r="T4638" s="173" t="s">
        <v>1890</v>
      </c>
      <c r="U4638" t="str">
        <f t="shared" si="288"/>
        <v>VELIM-MARGAO</v>
      </c>
      <c r="V4638" s="163">
        <v>0.40972222222222221</v>
      </c>
      <c r="AA4638" s="165" t="str">
        <f t="shared" si="289"/>
        <v/>
      </c>
      <c r="AB4638" t="str">
        <f t="shared" si="290"/>
        <v>MAPUSA</v>
      </c>
      <c r="AC4638" t="str">
        <f t="shared" si="291"/>
        <v>GA09U-0575</v>
      </c>
      <c r="AD4638" t="str">
        <f>_xlfn.IFNA(VLOOKUP(PrivateSchedule[[#This Row],[ow]],RTARoutes[[StageCodes]:[RouteID]],6,FALSE), VLOOKUP(PrivateSchedule[[#This Row],[re]],RTARoutes[[StageCodes]:[RouteID]],6,FALSE))</f>
        <v>PVT346</v>
      </c>
      <c r="AE4638" t="str" cm="1">
        <f t="array" ref="AE4638">_xlfn.IFS( NOT(ISNA(VLOOKUP(PrivateSchedule[[#This Row],[ow]],RTARoutes[[StageCodes]:[RouteID]],6,FALSE))), "O",  NOT(ISNA(VLOOKUP(PrivateSchedule[[#This Row],[re]],RTARoutes[[StageCodes]:[RouteID]],6,FALSE))), "R")</f>
        <v>R</v>
      </c>
      <c r="AF4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VLM-*MRG</v>
      </c>
      <c r="AG4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MRG-*VLM</v>
      </c>
    </row>
    <row r="4639" spans="3:33">
      <c r="O4639" s="171" t="s">
        <v>1890</v>
      </c>
      <c r="T4639" s="173" t="s">
        <v>3069</v>
      </c>
      <c r="U4639" t="str">
        <f t="shared" si="288"/>
        <v>MARGAO-VELIM</v>
      </c>
      <c r="V4639" s="163">
        <v>0.4861111111111111</v>
      </c>
      <c r="AA4639" s="165" t="str">
        <f t="shared" si="289"/>
        <v/>
      </c>
      <c r="AB4639" t="str">
        <f t="shared" si="290"/>
        <v>MAPUSA</v>
      </c>
      <c r="AC4639" t="str">
        <f t="shared" si="291"/>
        <v>GA09U-0575</v>
      </c>
      <c r="AD4639" t="str">
        <f>_xlfn.IFNA(VLOOKUP(PrivateSchedule[[#This Row],[ow]],RTARoutes[[StageCodes]:[RouteID]],6,FALSE), VLOOKUP(PrivateSchedule[[#This Row],[re]],RTARoutes[[StageCodes]:[RouteID]],6,FALSE))</f>
        <v>PVT346</v>
      </c>
      <c r="AE4639" t="str" cm="1">
        <f t="array" ref="AE4639">_xlfn.IFS( NOT(ISNA(VLOOKUP(PrivateSchedule[[#This Row],[ow]],RTARoutes[[StageCodes]:[RouteID]],6,FALSE))), "O",  NOT(ISNA(VLOOKUP(PrivateSchedule[[#This Row],[re]],RTARoutes[[StageCodes]:[RouteID]],6,FALSE))), "R")</f>
        <v>O</v>
      </c>
      <c r="AF4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MRG-*VLM</v>
      </c>
      <c r="AG4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VLM-*MRG</v>
      </c>
    </row>
    <row r="4640" spans="3:33">
      <c r="O4640" s="171" t="s">
        <v>3069</v>
      </c>
      <c r="T4640" s="173" t="s">
        <v>624</v>
      </c>
      <c r="U4640" t="str">
        <f t="shared" si="288"/>
        <v>VELIM-ASSOLNA</v>
      </c>
      <c r="V4640" s="163">
        <v>0.52083333333333337</v>
      </c>
      <c r="AA4640" s="165" t="str">
        <f t="shared" si="289"/>
        <v/>
      </c>
      <c r="AB4640" t="str">
        <f t="shared" si="290"/>
        <v>MAPUSA</v>
      </c>
      <c r="AC4640" t="str">
        <f t="shared" si="291"/>
        <v>GA09U-0575</v>
      </c>
      <c r="AD4640" t="e">
        <f>_xlfn.IFNA(VLOOKUP(PrivateSchedule[[#This Row],[ow]],RTARoutes[[StageCodes]:[RouteID]],6,FALSE), VLOOKUP(PrivateSchedule[[#This Row],[re]],RTARoutes[[StageCodes]:[RouteID]],6,FALSE))</f>
        <v>#N/A</v>
      </c>
      <c r="AE4640" t="e" cm="1">
        <f t="array" ref="AE4640">_xlfn.IFS( NOT(ISNA(VLOOKUP(PrivateSchedule[[#This Row],[ow]],RTARoutes[[StageCodes]:[RouteID]],6,FALSE))), "O",  NOT(ISNA(VLOOKUP(PrivateSchedule[[#This Row],[re]],RTARoutes[[StageCodes]:[RouteID]],6,FALSE))), "R")</f>
        <v>#N/A</v>
      </c>
      <c r="AF4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VLM-*ASL</v>
      </c>
      <c r="AG4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ASL-*VLM</v>
      </c>
    </row>
    <row r="4641" spans="3:33">
      <c r="O4641" s="171" t="s">
        <v>624</v>
      </c>
      <c r="T4641" s="173" t="s">
        <v>1890</v>
      </c>
      <c r="U4641" t="str">
        <f t="shared" si="288"/>
        <v>ASSOLNA-MARGAO</v>
      </c>
      <c r="V4641" s="163">
        <v>0.63888888888888884</v>
      </c>
      <c r="AA4641" s="165" t="str">
        <f t="shared" si="289"/>
        <v/>
      </c>
      <c r="AB4641" t="str">
        <f t="shared" si="290"/>
        <v>MAPUSA</v>
      </c>
      <c r="AC4641" t="str">
        <f t="shared" si="291"/>
        <v>GA09U-0575</v>
      </c>
      <c r="AD4641" t="str">
        <f>_xlfn.IFNA(VLOOKUP(PrivateSchedule[[#This Row],[ow]],RTARoutes[[StageCodes]:[RouteID]],6,FALSE), VLOOKUP(PrivateSchedule[[#This Row],[re]],RTARoutes[[StageCodes]:[RouteID]],6,FALSE))</f>
        <v>PVT33</v>
      </c>
      <c r="AE4641" t="str" cm="1">
        <f t="array" ref="AE4641">_xlfn.IFS( NOT(ISNA(VLOOKUP(PrivateSchedule[[#This Row],[ow]],RTARoutes[[StageCodes]:[RouteID]],6,FALSE))), "O",  NOT(ISNA(VLOOKUP(PrivateSchedule[[#This Row],[re]],RTARoutes[[StageCodes]:[RouteID]],6,FALSE))), "R")</f>
        <v>O</v>
      </c>
      <c r="AF4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ASL-*MRG</v>
      </c>
      <c r="AG4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MRG-*ASL</v>
      </c>
    </row>
    <row r="4642" spans="3:33">
      <c r="O4642" s="171" t="s">
        <v>1890</v>
      </c>
      <c r="T4642" s="173" t="s">
        <v>3575</v>
      </c>
      <c r="U4642" t="str">
        <f t="shared" si="288"/>
        <v>MARGAO-Goechebhat</v>
      </c>
      <c r="V4642" s="163">
        <v>0.6875</v>
      </c>
      <c r="AA4642" s="165" t="str">
        <f t="shared" si="289"/>
        <v/>
      </c>
      <c r="AB4642" t="str">
        <f t="shared" si="290"/>
        <v>MAPUSA</v>
      </c>
      <c r="AC4642" t="str">
        <f t="shared" si="291"/>
        <v>GA09U-0575</v>
      </c>
      <c r="AD4642" t="str">
        <f>_xlfn.IFNA(VLOOKUP(PrivateSchedule[[#This Row],[ow]],RTARoutes[[StageCodes]:[RouteID]],6,FALSE), VLOOKUP(PrivateSchedule[[#This Row],[re]],RTARoutes[[StageCodes]:[RouteID]],6,FALSE))</f>
        <v>PVT190</v>
      </c>
      <c r="AE4642" t="str" cm="1">
        <f t="array" ref="AE4642">_xlfn.IFS( NOT(ISNA(VLOOKUP(PrivateSchedule[[#This Row],[ow]],RTARoutes[[StageCodes]:[RouteID]],6,FALSE))), "O",  NOT(ISNA(VLOOKUP(PrivateSchedule[[#This Row],[re]],RTARoutes[[StageCodes]:[RouteID]],6,FALSE))), "R")</f>
        <v>R</v>
      </c>
      <c r="AF4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MRG-*GBT</v>
      </c>
      <c r="AG4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GBT-*MRG</v>
      </c>
    </row>
    <row r="4643" spans="3:33">
      <c r="C4643" s="172" t="s">
        <v>4869</v>
      </c>
      <c r="J4643" s="171" t="s">
        <v>4870</v>
      </c>
      <c r="O4643" s="171" t="s">
        <v>2924</v>
      </c>
      <c r="T4643" s="173" t="s">
        <v>1890</v>
      </c>
      <c r="U4643" t="str">
        <f t="shared" si="288"/>
        <v>TITAN-MARGAO</v>
      </c>
      <c r="V4643" s="163">
        <v>0.28125</v>
      </c>
      <c r="AA4643" s="165" t="str">
        <f t="shared" si="289"/>
        <v/>
      </c>
      <c r="AB4643" t="str">
        <f t="shared" si="290"/>
        <v>MAPUSA</v>
      </c>
      <c r="AC4643" t="str">
        <f t="shared" si="291"/>
        <v>GA09U-0575</v>
      </c>
      <c r="AD4643" t="str">
        <f>_xlfn.IFNA(VLOOKUP(PrivateSchedule[[#This Row],[ow]],RTARoutes[[StageCodes]:[RouteID]],6,FALSE), VLOOKUP(PrivateSchedule[[#This Row],[re]],RTARoutes[[StageCodes]:[RouteID]],6,FALSE))</f>
        <v>PVT313</v>
      </c>
      <c r="AE4643" t="str" cm="1">
        <f t="array" ref="AE4643">_xlfn.IFS( NOT(ISNA(VLOOKUP(PrivateSchedule[[#This Row],[ow]],RTARoutes[[StageCodes]:[RouteID]],6,FALSE))), "O",  NOT(ISNA(VLOOKUP(PrivateSchedule[[#This Row],[re]],RTARoutes[[StageCodes]:[RouteID]],6,FALSE))), "R")</f>
        <v>R</v>
      </c>
      <c r="AF4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44" spans="3:33">
      <c r="O4644" s="171" t="s">
        <v>1890</v>
      </c>
      <c r="T4644" s="173" t="s">
        <v>2924</v>
      </c>
      <c r="U4644" t="str">
        <f t="shared" si="288"/>
        <v>MARGAO-TITAN</v>
      </c>
      <c r="V4644" s="163">
        <v>0.3263888888888889</v>
      </c>
      <c r="AA4644" s="165" t="str">
        <f t="shared" si="289"/>
        <v/>
      </c>
      <c r="AB4644" t="str">
        <f t="shared" si="290"/>
        <v>MAPUSA</v>
      </c>
      <c r="AC4644" t="str">
        <f t="shared" si="291"/>
        <v>GA09U-0575</v>
      </c>
      <c r="AD4644" t="str">
        <f>_xlfn.IFNA(VLOOKUP(PrivateSchedule[[#This Row],[ow]],RTARoutes[[StageCodes]:[RouteID]],6,FALSE), VLOOKUP(PrivateSchedule[[#This Row],[re]],RTARoutes[[StageCodes]:[RouteID]],6,FALSE))</f>
        <v>PVT313</v>
      </c>
      <c r="AE4644" t="str" cm="1">
        <f t="array" ref="AE4644">_xlfn.IFS( NOT(ISNA(VLOOKUP(PrivateSchedule[[#This Row],[ow]],RTARoutes[[StageCodes]:[RouteID]],6,FALSE))), "O",  NOT(ISNA(VLOOKUP(PrivateSchedule[[#This Row],[re]],RTARoutes[[StageCodes]:[RouteID]],6,FALSE))), "R")</f>
        <v>O</v>
      </c>
      <c r="AF4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45" spans="3:33">
      <c r="O4645" s="171" t="s">
        <v>2924</v>
      </c>
      <c r="T4645" s="173" t="s">
        <v>1890</v>
      </c>
      <c r="U4645" t="str">
        <f t="shared" si="288"/>
        <v>TITAN-MARGAO</v>
      </c>
      <c r="V4645" s="163">
        <v>0.35416666666666669</v>
      </c>
      <c r="AA4645" s="165" t="str">
        <f t="shared" si="289"/>
        <v/>
      </c>
      <c r="AB4645" t="str">
        <f t="shared" si="290"/>
        <v>MAPUSA</v>
      </c>
      <c r="AC4645" t="str">
        <f t="shared" si="291"/>
        <v>GA09U-0575</v>
      </c>
      <c r="AD4645" t="str">
        <f>_xlfn.IFNA(VLOOKUP(PrivateSchedule[[#This Row],[ow]],RTARoutes[[StageCodes]:[RouteID]],6,FALSE), VLOOKUP(PrivateSchedule[[#This Row],[re]],RTARoutes[[StageCodes]:[RouteID]],6,FALSE))</f>
        <v>PVT313</v>
      </c>
      <c r="AE4645" t="str" cm="1">
        <f t="array" ref="AE4645">_xlfn.IFS( NOT(ISNA(VLOOKUP(PrivateSchedule[[#This Row],[ow]],RTARoutes[[StageCodes]:[RouteID]],6,FALSE))), "O",  NOT(ISNA(VLOOKUP(PrivateSchedule[[#This Row],[re]],RTARoutes[[StageCodes]:[RouteID]],6,FALSE))), "R")</f>
        <v>R</v>
      </c>
      <c r="AF4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46" spans="3:33">
      <c r="O4646" s="171" t="s">
        <v>1890</v>
      </c>
      <c r="T4646" s="173" t="s">
        <v>2924</v>
      </c>
      <c r="U4646" t="str">
        <f t="shared" si="288"/>
        <v>MARGAO-TITAN</v>
      </c>
      <c r="V4646" s="163">
        <v>0.38541666666666669</v>
      </c>
      <c r="AA4646" s="165" t="str">
        <f t="shared" si="289"/>
        <v/>
      </c>
      <c r="AB4646" t="str">
        <f t="shared" si="290"/>
        <v>MAPUSA</v>
      </c>
      <c r="AC4646" t="str">
        <f t="shared" si="291"/>
        <v>GA09U-0575</v>
      </c>
      <c r="AD4646" t="str">
        <f>_xlfn.IFNA(VLOOKUP(PrivateSchedule[[#This Row],[ow]],RTARoutes[[StageCodes]:[RouteID]],6,FALSE), VLOOKUP(PrivateSchedule[[#This Row],[re]],RTARoutes[[StageCodes]:[RouteID]],6,FALSE))</f>
        <v>PVT313</v>
      </c>
      <c r="AE4646" t="str" cm="1">
        <f t="array" ref="AE4646">_xlfn.IFS( NOT(ISNA(VLOOKUP(PrivateSchedule[[#This Row],[ow]],RTARoutes[[StageCodes]:[RouteID]],6,FALSE))), "O",  NOT(ISNA(VLOOKUP(PrivateSchedule[[#This Row],[re]],RTARoutes[[StageCodes]:[RouteID]],6,FALSE))), "R")</f>
        <v>O</v>
      </c>
      <c r="AF4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47" spans="3:33">
      <c r="O4647" s="171" t="s">
        <v>2924</v>
      </c>
      <c r="T4647" s="173" t="s">
        <v>1890</v>
      </c>
      <c r="U4647" t="str">
        <f t="shared" si="288"/>
        <v>TITAN-MARGAO</v>
      </c>
      <c r="V4647" s="163">
        <v>0.40972222222222221</v>
      </c>
      <c r="AA4647" s="165" t="str">
        <f t="shared" si="289"/>
        <v/>
      </c>
      <c r="AB4647" t="str">
        <f t="shared" si="290"/>
        <v>MAPUSA</v>
      </c>
      <c r="AC4647" t="str">
        <f t="shared" si="291"/>
        <v>GA09U-0575</v>
      </c>
      <c r="AD4647" t="str">
        <f>_xlfn.IFNA(VLOOKUP(PrivateSchedule[[#This Row],[ow]],RTARoutes[[StageCodes]:[RouteID]],6,FALSE), VLOOKUP(PrivateSchedule[[#This Row],[re]],RTARoutes[[StageCodes]:[RouteID]],6,FALSE))</f>
        <v>PVT313</v>
      </c>
      <c r="AE4647" t="str" cm="1">
        <f t="array" ref="AE4647">_xlfn.IFS( NOT(ISNA(VLOOKUP(PrivateSchedule[[#This Row],[ow]],RTARoutes[[StageCodes]:[RouteID]],6,FALSE))), "O",  NOT(ISNA(VLOOKUP(PrivateSchedule[[#This Row],[re]],RTARoutes[[StageCodes]:[RouteID]],6,FALSE))), "R")</f>
        <v>R</v>
      </c>
      <c r="AF4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48" spans="3:33">
      <c r="O4648" s="171" t="s">
        <v>1890</v>
      </c>
      <c r="T4648" s="173" t="s">
        <v>2924</v>
      </c>
      <c r="U4648" t="str">
        <f t="shared" si="288"/>
        <v>MARGAO-TITAN</v>
      </c>
      <c r="V4648" s="163">
        <v>0.44791666666666669</v>
      </c>
      <c r="AA4648" s="165" t="str">
        <f t="shared" si="289"/>
        <v/>
      </c>
      <c r="AB4648" t="str">
        <f t="shared" si="290"/>
        <v>MAPUSA</v>
      </c>
      <c r="AC4648" t="str">
        <f t="shared" si="291"/>
        <v>GA09U-0575</v>
      </c>
      <c r="AD4648" t="str">
        <f>_xlfn.IFNA(VLOOKUP(PrivateSchedule[[#This Row],[ow]],RTARoutes[[StageCodes]:[RouteID]],6,FALSE), VLOOKUP(PrivateSchedule[[#This Row],[re]],RTARoutes[[StageCodes]:[RouteID]],6,FALSE))</f>
        <v>PVT313</v>
      </c>
      <c r="AE4648" t="str" cm="1">
        <f t="array" ref="AE4648">_xlfn.IFS( NOT(ISNA(VLOOKUP(PrivateSchedule[[#This Row],[ow]],RTARoutes[[StageCodes]:[RouteID]],6,FALSE))), "O",  NOT(ISNA(VLOOKUP(PrivateSchedule[[#This Row],[re]],RTARoutes[[StageCodes]:[RouteID]],6,FALSE))), "R")</f>
        <v>O</v>
      </c>
      <c r="AF4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49" spans="3:33">
      <c r="O4649" s="171" t="s">
        <v>2924</v>
      </c>
      <c r="T4649" s="173" t="s">
        <v>1890</v>
      </c>
      <c r="U4649" t="str">
        <f t="shared" si="288"/>
        <v>TITAN-MARGAO</v>
      </c>
      <c r="V4649" s="163">
        <v>0.47916666666666669</v>
      </c>
      <c r="AA4649" s="165" t="str">
        <f t="shared" si="289"/>
        <v/>
      </c>
      <c r="AB4649" t="str">
        <f t="shared" si="290"/>
        <v>MAPUSA</v>
      </c>
      <c r="AC4649" t="str">
        <f t="shared" si="291"/>
        <v>GA09U-0575</v>
      </c>
      <c r="AD4649" t="str">
        <f>_xlfn.IFNA(VLOOKUP(PrivateSchedule[[#This Row],[ow]],RTARoutes[[StageCodes]:[RouteID]],6,FALSE), VLOOKUP(PrivateSchedule[[#This Row],[re]],RTARoutes[[StageCodes]:[RouteID]],6,FALSE))</f>
        <v>PVT313</v>
      </c>
      <c r="AE4649" t="str" cm="1">
        <f t="array" ref="AE4649">_xlfn.IFS( NOT(ISNA(VLOOKUP(PrivateSchedule[[#This Row],[ow]],RTARoutes[[StageCodes]:[RouteID]],6,FALSE))), "O",  NOT(ISNA(VLOOKUP(PrivateSchedule[[#This Row],[re]],RTARoutes[[StageCodes]:[RouteID]],6,FALSE))), "R")</f>
        <v>R</v>
      </c>
      <c r="AF4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50" spans="3:33">
      <c r="O4650" s="171" t="s">
        <v>1890</v>
      </c>
      <c r="T4650" s="173" t="s">
        <v>2924</v>
      </c>
      <c r="U4650" t="str">
        <f t="shared" si="288"/>
        <v>MARGAO-TITAN</v>
      </c>
      <c r="V4650" s="163">
        <v>0.57638888888888884</v>
      </c>
      <c r="AA4650" s="165" t="str">
        <f t="shared" si="289"/>
        <v/>
      </c>
      <c r="AB4650" t="str">
        <f t="shared" si="290"/>
        <v>MAPUSA</v>
      </c>
      <c r="AC4650" t="str">
        <f t="shared" si="291"/>
        <v>GA09U-0575</v>
      </c>
      <c r="AD4650" t="str">
        <f>_xlfn.IFNA(VLOOKUP(PrivateSchedule[[#This Row],[ow]],RTARoutes[[StageCodes]:[RouteID]],6,FALSE), VLOOKUP(PrivateSchedule[[#This Row],[re]],RTARoutes[[StageCodes]:[RouteID]],6,FALSE))</f>
        <v>PVT313</v>
      </c>
      <c r="AE4650" t="str" cm="1">
        <f t="array" ref="AE4650">_xlfn.IFS( NOT(ISNA(VLOOKUP(PrivateSchedule[[#This Row],[ow]],RTARoutes[[StageCodes]:[RouteID]],6,FALSE))), "O",  NOT(ISNA(VLOOKUP(PrivateSchedule[[#This Row],[re]],RTARoutes[[StageCodes]:[RouteID]],6,FALSE))), "R")</f>
        <v>O</v>
      </c>
      <c r="AF4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51" spans="3:33">
      <c r="O4651" s="171" t="s">
        <v>2924</v>
      </c>
      <c r="T4651" s="173" t="s">
        <v>1890</v>
      </c>
      <c r="U4651" t="str">
        <f t="shared" si="288"/>
        <v>TITAN-MARGAO</v>
      </c>
      <c r="V4651" s="163">
        <v>0.60416666666666663</v>
      </c>
      <c r="AA4651" s="165" t="str">
        <f t="shared" si="289"/>
        <v/>
      </c>
      <c r="AB4651" t="str">
        <f t="shared" si="290"/>
        <v>MAPUSA</v>
      </c>
      <c r="AC4651" t="str">
        <f t="shared" si="291"/>
        <v>GA09U-0575</v>
      </c>
      <c r="AD4651" t="str">
        <f>_xlfn.IFNA(VLOOKUP(PrivateSchedule[[#This Row],[ow]],RTARoutes[[StageCodes]:[RouteID]],6,FALSE), VLOOKUP(PrivateSchedule[[#This Row],[re]],RTARoutes[[StageCodes]:[RouteID]],6,FALSE))</f>
        <v>PVT313</v>
      </c>
      <c r="AE4651" t="str" cm="1">
        <f t="array" ref="AE4651">_xlfn.IFS( NOT(ISNA(VLOOKUP(PrivateSchedule[[#This Row],[ow]],RTARoutes[[StageCodes]:[RouteID]],6,FALSE))), "O",  NOT(ISNA(VLOOKUP(PrivateSchedule[[#This Row],[re]],RTARoutes[[StageCodes]:[RouteID]],6,FALSE))), "R")</f>
        <v>R</v>
      </c>
      <c r="AF4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52" spans="3:33">
      <c r="O4652" s="171" t="s">
        <v>1890</v>
      </c>
      <c r="T4652" s="173" t="s">
        <v>2924</v>
      </c>
      <c r="U4652" t="str">
        <f t="shared" si="288"/>
        <v>MARGAO-TITAN</v>
      </c>
      <c r="V4652" s="163">
        <v>0.65625</v>
      </c>
      <c r="AA4652" s="165" t="str">
        <f t="shared" si="289"/>
        <v/>
      </c>
      <c r="AB4652" t="str">
        <f t="shared" si="290"/>
        <v>MAPUSA</v>
      </c>
      <c r="AC4652" t="str">
        <f t="shared" si="291"/>
        <v>GA09U-0575</v>
      </c>
      <c r="AD4652" t="str">
        <f>_xlfn.IFNA(VLOOKUP(PrivateSchedule[[#This Row],[ow]],RTARoutes[[StageCodes]:[RouteID]],6,FALSE), VLOOKUP(PrivateSchedule[[#This Row],[re]],RTARoutes[[StageCodes]:[RouteID]],6,FALSE))</f>
        <v>PVT313</v>
      </c>
      <c r="AE4652" t="str" cm="1">
        <f t="array" ref="AE4652">_xlfn.IFS( NOT(ISNA(VLOOKUP(PrivateSchedule[[#This Row],[ow]],RTARoutes[[StageCodes]:[RouteID]],6,FALSE))), "O",  NOT(ISNA(VLOOKUP(PrivateSchedule[[#This Row],[re]],RTARoutes[[StageCodes]:[RouteID]],6,FALSE))), "R")</f>
        <v>O</v>
      </c>
      <c r="AF4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53" spans="3:33">
      <c r="O4653" s="171" t="s">
        <v>2924</v>
      </c>
      <c r="T4653" s="173" t="s">
        <v>1890</v>
      </c>
      <c r="U4653" t="str">
        <f t="shared" si="288"/>
        <v>TITAN-MARGAO</v>
      </c>
      <c r="V4653" s="163">
        <v>0.73263888888888884</v>
      </c>
      <c r="AA4653" s="165" t="str">
        <f t="shared" si="289"/>
        <v/>
      </c>
      <c r="AB4653" t="str">
        <f t="shared" si="290"/>
        <v>MAPUSA</v>
      </c>
      <c r="AC4653" t="str">
        <f t="shared" si="291"/>
        <v>GA09U-0575</v>
      </c>
      <c r="AD4653" t="str">
        <f>_xlfn.IFNA(VLOOKUP(PrivateSchedule[[#This Row],[ow]],RTARoutes[[StageCodes]:[RouteID]],6,FALSE), VLOOKUP(PrivateSchedule[[#This Row],[re]],RTARoutes[[StageCodes]:[RouteID]],6,FALSE))</f>
        <v>PVT313</v>
      </c>
      <c r="AE4653" t="str" cm="1">
        <f t="array" ref="AE4653">_xlfn.IFS( NOT(ISNA(VLOOKUP(PrivateSchedule[[#This Row],[ow]],RTARoutes[[StageCodes]:[RouteID]],6,FALSE))), "O",  NOT(ISNA(VLOOKUP(PrivateSchedule[[#This Row],[re]],RTARoutes[[StageCodes]:[RouteID]],6,FALSE))), "R")</f>
        <v>R</v>
      </c>
      <c r="AF4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TTN-*MRG</v>
      </c>
      <c r="AG4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MRG-*TTN</v>
      </c>
    </row>
    <row r="4654" spans="3:33">
      <c r="O4654" s="171" t="s">
        <v>1890</v>
      </c>
      <c r="T4654" s="173" t="s">
        <v>2924</v>
      </c>
      <c r="U4654" t="str">
        <f t="shared" si="288"/>
        <v>MARGAO-TITAN</v>
      </c>
      <c r="V4654" s="163">
        <v>0.78472222222222221</v>
      </c>
      <c r="AA4654" s="165" t="str">
        <f t="shared" si="289"/>
        <v/>
      </c>
      <c r="AB4654" t="str">
        <f t="shared" si="290"/>
        <v>MAPUSA</v>
      </c>
      <c r="AC4654" t="str">
        <f t="shared" si="291"/>
        <v>GA09U-0575</v>
      </c>
      <c r="AD4654" t="str">
        <f>_xlfn.IFNA(VLOOKUP(PrivateSchedule[[#This Row],[ow]],RTARoutes[[StageCodes]:[RouteID]],6,FALSE), VLOOKUP(PrivateSchedule[[#This Row],[re]],RTARoutes[[StageCodes]:[RouteID]],6,FALSE))</f>
        <v>PVT313</v>
      </c>
      <c r="AE4654" t="str" cm="1">
        <f t="array" ref="AE4654">_xlfn.IFS( NOT(ISNA(VLOOKUP(PrivateSchedule[[#This Row],[ow]],RTARoutes[[StageCodes]:[RouteID]],6,FALSE))), "O",  NOT(ISNA(VLOOKUP(PrivateSchedule[[#This Row],[re]],RTARoutes[[StageCodes]:[RouteID]],6,FALSE))), "R")</f>
        <v>O</v>
      </c>
      <c r="AF4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MRG-*TTN</v>
      </c>
      <c r="AG4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TTN-*MRG</v>
      </c>
    </row>
    <row r="4655" spans="3:33">
      <c r="C4655" s="172" t="s">
        <v>4871</v>
      </c>
      <c r="J4655" s="171" t="s">
        <v>4872</v>
      </c>
      <c r="O4655" s="171" t="s">
        <v>1890</v>
      </c>
      <c r="T4655" s="173" t="s">
        <v>421</v>
      </c>
      <c r="U4655" t="str">
        <f t="shared" si="288"/>
        <v>MARGAO-VASCO</v>
      </c>
      <c r="V4655" s="163">
        <v>0.3125</v>
      </c>
      <c r="AA4655" s="165" t="str">
        <f t="shared" si="289"/>
        <v/>
      </c>
      <c r="AB4655" t="str">
        <f t="shared" si="290"/>
        <v>MAPUSA</v>
      </c>
      <c r="AC4655" t="str">
        <f t="shared" si="291"/>
        <v>GA09U-0575</v>
      </c>
      <c r="AD4655" t="str">
        <f>_xlfn.IFNA(VLOOKUP(PrivateSchedule[[#This Row],[ow]],RTARoutes[[StageCodes]:[RouteID]],6,FALSE), VLOOKUP(PrivateSchedule[[#This Row],[re]],RTARoutes[[StageCodes]:[RouteID]],6,FALSE))</f>
        <v>PVT308</v>
      </c>
      <c r="AE4655" t="str" cm="1">
        <f t="array" ref="AE4655">_xlfn.IFS( NOT(ISNA(VLOOKUP(PrivateSchedule[[#This Row],[ow]],RTARoutes[[StageCodes]:[RouteID]],6,FALSE))), "O",  NOT(ISNA(VLOOKUP(PrivateSchedule[[#This Row],[re]],RTARoutes[[StageCodes]:[RouteID]],6,FALSE))), "R")</f>
        <v>O</v>
      </c>
      <c r="AF4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56" spans="3:33">
      <c r="O4656" s="171" t="s">
        <v>421</v>
      </c>
      <c r="T4656" s="173" t="s">
        <v>1890</v>
      </c>
      <c r="U4656" t="str">
        <f t="shared" si="288"/>
        <v>VASCO-MARGAO</v>
      </c>
      <c r="V4656" s="163">
        <v>0.375</v>
      </c>
      <c r="AA4656" s="165" t="str">
        <f t="shared" si="289"/>
        <v/>
      </c>
      <c r="AB4656" t="str">
        <f t="shared" si="290"/>
        <v>MAPUSA</v>
      </c>
      <c r="AC4656" t="str">
        <f t="shared" si="291"/>
        <v>GA09U-0575</v>
      </c>
      <c r="AD4656" t="str">
        <f>_xlfn.IFNA(VLOOKUP(PrivateSchedule[[#This Row],[ow]],RTARoutes[[StageCodes]:[RouteID]],6,FALSE), VLOOKUP(PrivateSchedule[[#This Row],[re]],RTARoutes[[StageCodes]:[RouteID]],6,FALSE))</f>
        <v>PVT308</v>
      </c>
      <c r="AE4656" t="str" cm="1">
        <f t="array" ref="AE4656">_xlfn.IFS( NOT(ISNA(VLOOKUP(PrivateSchedule[[#This Row],[ow]],RTARoutes[[StageCodes]:[RouteID]],6,FALSE))), "O",  NOT(ISNA(VLOOKUP(PrivateSchedule[[#This Row],[re]],RTARoutes[[StageCodes]:[RouteID]],6,FALSE))), "R")</f>
        <v>R</v>
      </c>
      <c r="AF4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57" spans="3:33">
      <c r="O4657" s="171" t="s">
        <v>1890</v>
      </c>
      <c r="T4657" s="173" t="s">
        <v>421</v>
      </c>
      <c r="U4657" t="str">
        <f t="shared" si="288"/>
        <v>MARGAO-VASCO</v>
      </c>
      <c r="V4657" s="163">
        <v>0.45833333333333331</v>
      </c>
      <c r="AA4657" s="165" t="str">
        <f t="shared" si="289"/>
        <v/>
      </c>
      <c r="AB4657" t="str">
        <f t="shared" si="290"/>
        <v>MAPUSA</v>
      </c>
      <c r="AC4657" t="str">
        <f t="shared" si="291"/>
        <v>GA09U-0575</v>
      </c>
      <c r="AD4657" t="str">
        <f>_xlfn.IFNA(VLOOKUP(PrivateSchedule[[#This Row],[ow]],RTARoutes[[StageCodes]:[RouteID]],6,FALSE), VLOOKUP(PrivateSchedule[[#This Row],[re]],RTARoutes[[StageCodes]:[RouteID]],6,FALSE))</f>
        <v>PVT308</v>
      </c>
      <c r="AE4657" t="str" cm="1">
        <f t="array" ref="AE4657">_xlfn.IFS( NOT(ISNA(VLOOKUP(PrivateSchedule[[#This Row],[ow]],RTARoutes[[StageCodes]:[RouteID]],6,FALSE))), "O",  NOT(ISNA(VLOOKUP(PrivateSchedule[[#This Row],[re]],RTARoutes[[StageCodes]:[RouteID]],6,FALSE))), "R")</f>
        <v>O</v>
      </c>
      <c r="AF4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58" spans="3:33">
      <c r="O4658" s="171" t="s">
        <v>421</v>
      </c>
      <c r="T4658" s="173" t="s">
        <v>1890</v>
      </c>
      <c r="U4658" t="str">
        <f t="shared" si="288"/>
        <v>VASCO-MARGAO</v>
      </c>
      <c r="V4658" s="163">
        <v>0.52083333333333337</v>
      </c>
      <c r="AA4658" s="165" t="str">
        <f t="shared" si="289"/>
        <v/>
      </c>
      <c r="AB4658" t="str">
        <f t="shared" si="290"/>
        <v>MAPUSA</v>
      </c>
      <c r="AC4658" t="str">
        <f t="shared" si="291"/>
        <v>GA09U-0575</v>
      </c>
      <c r="AD4658" t="str">
        <f>_xlfn.IFNA(VLOOKUP(PrivateSchedule[[#This Row],[ow]],RTARoutes[[StageCodes]:[RouteID]],6,FALSE), VLOOKUP(PrivateSchedule[[#This Row],[re]],RTARoutes[[StageCodes]:[RouteID]],6,FALSE))</f>
        <v>PVT308</v>
      </c>
      <c r="AE4658" t="str" cm="1">
        <f t="array" ref="AE4658">_xlfn.IFS( NOT(ISNA(VLOOKUP(PrivateSchedule[[#This Row],[ow]],RTARoutes[[StageCodes]:[RouteID]],6,FALSE))), "O",  NOT(ISNA(VLOOKUP(PrivateSchedule[[#This Row],[re]],RTARoutes[[StageCodes]:[RouteID]],6,FALSE))), "R")</f>
        <v>R</v>
      </c>
      <c r="AF4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59" spans="3:33">
      <c r="O4659" s="171" t="s">
        <v>1890</v>
      </c>
      <c r="T4659" s="173" t="s">
        <v>421</v>
      </c>
      <c r="U4659" t="str">
        <f t="shared" si="288"/>
        <v>MARGAO-VASCO</v>
      </c>
      <c r="V4659" s="163">
        <v>0.65625</v>
      </c>
      <c r="AA4659" s="165" t="str">
        <f t="shared" si="289"/>
        <v/>
      </c>
      <c r="AB4659" t="str">
        <f t="shared" si="290"/>
        <v>MAPUSA</v>
      </c>
      <c r="AC4659" t="str">
        <f t="shared" si="291"/>
        <v>GA09U-0575</v>
      </c>
      <c r="AD4659" t="str">
        <f>_xlfn.IFNA(VLOOKUP(PrivateSchedule[[#This Row],[ow]],RTARoutes[[StageCodes]:[RouteID]],6,FALSE), VLOOKUP(PrivateSchedule[[#This Row],[re]],RTARoutes[[StageCodes]:[RouteID]],6,FALSE))</f>
        <v>PVT308</v>
      </c>
      <c r="AE4659" t="str" cm="1">
        <f t="array" ref="AE4659">_xlfn.IFS( NOT(ISNA(VLOOKUP(PrivateSchedule[[#This Row],[ow]],RTARoutes[[StageCodes]:[RouteID]],6,FALSE))), "O",  NOT(ISNA(VLOOKUP(PrivateSchedule[[#This Row],[re]],RTARoutes[[StageCodes]:[RouteID]],6,FALSE))), "R")</f>
        <v>O</v>
      </c>
      <c r="AF4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60" spans="3:33">
      <c r="O4660" s="171" t="s">
        <v>421</v>
      </c>
      <c r="T4660" s="173" t="s">
        <v>1890</v>
      </c>
      <c r="U4660" t="str">
        <f t="shared" si="288"/>
        <v>VASCO-MARGAO</v>
      </c>
      <c r="V4660" s="163">
        <v>0.71180555555555558</v>
      </c>
      <c r="AA4660" s="165" t="str">
        <f t="shared" si="289"/>
        <v/>
      </c>
      <c r="AB4660" t="str">
        <f t="shared" si="290"/>
        <v>MAPUSA</v>
      </c>
      <c r="AC4660" t="str">
        <f t="shared" si="291"/>
        <v>GA09U-0575</v>
      </c>
      <c r="AD4660" t="str">
        <f>_xlfn.IFNA(VLOOKUP(PrivateSchedule[[#This Row],[ow]],RTARoutes[[StageCodes]:[RouteID]],6,FALSE), VLOOKUP(PrivateSchedule[[#This Row],[re]],RTARoutes[[StageCodes]:[RouteID]],6,FALSE))</f>
        <v>PVT308</v>
      </c>
      <c r="AE4660" t="str" cm="1">
        <f t="array" ref="AE4660">_xlfn.IFS( NOT(ISNA(VLOOKUP(PrivateSchedule[[#This Row],[ow]],RTARoutes[[StageCodes]:[RouteID]],6,FALSE))), "O",  NOT(ISNA(VLOOKUP(PrivateSchedule[[#This Row],[re]],RTARoutes[[StageCodes]:[RouteID]],6,FALSE))), "R")</f>
        <v>R</v>
      </c>
      <c r="AF4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61" spans="3:33">
      <c r="O4661" s="171" t="s">
        <v>1890</v>
      </c>
      <c r="T4661" s="173" t="s">
        <v>421</v>
      </c>
      <c r="U4661" t="str">
        <f t="shared" si="288"/>
        <v>MARGAO-VASCO</v>
      </c>
      <c r="V4661" s="163">
        <v>0.75347222222222221</v>
      </c>
      <c r="AA4661" s="165" t="str">
        <f t="shared" si="289"/>
        <v/>
      </c>
      <c r="AB4661" t="str">
        <f t="shared" si="290"/>
        <v>MAPUSA</v>
      </c>
      <c r="AC4661" t="str">
        <f t="shared" si="291"/>
        <v>GA09U-0575</v>
      </c>
      <c r="AD4661" t="str">
        <f>_xlfn.IFNA(VLOOKUP(PrivateSchedule[[#This Row],[ow]],RTARoutes[[StageCodes]:[RouteID]],6,FALSE), VLOOKUP(PrivateSchedule[[#This Row],[re]],RTARoutes[[StageCodes]:[RouteID]],6,FALSE))</f>
        <v>PVT308</v>
      </c>
      <c r="AE4661" t="str" cm="1">
        <f t="array" ref="AE4661">_xlfn.IFS( NOT(ISNA(VLOOKUP(PrivateSchedule[[#This Row],[ow]],RTARoutes[[StageCodes]:[RouteID]],6,FALSE))), "O",  NOT(ISNA(VLOOKUP(PrivateSchedule[[#This Row],[re]],RTARoutes[[StageCodes]:[RouteID]],6,FALSE))), "R")</f>
        <v>O</v>
      </c>
      <c r="AF4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62" spans="3:33">
      <c r="O4662" s="171" t="s">
        <v>421</v>
      </c>
      <c r="T4662" s="173" t="s">
        <v>1890</v>
      </c>
      <c r="U4662" t="str">
        <f t="shared" si="288"/>
        <v>VASCO-MARGAO</v>
      </c>
      <c r="V4662" s="163">
        <v>0.81944444444444442</v>
      </c>
      <c r="AA4662" s="165" t="str">
        <f t="shared" si="289"/>
        <v/>
      </c>
      <c r="AB4662" t="str">
        <f t="shared" si="290"/>
        <v>MAPUSA</v>
      </c>
      <c r="AC4662" t="str">
        <f t="shared" si="291"/>
        <v>GA09U-0575</v>
      </c>
      <c r="AD4662" t="str">
        <f>_xlfn.IFNA(VLOOKUP(PrivateSchedule[[#This Row],[ow]],RTARoutes[[StageCodes]:[RouteID]],6,FALSE), VLOOKUP(PrivateSchedule[[#This Row],[re]],RTARoutes[[StageCodes]:[RouteID]],6,FALSE))</f>
        <v>PVT308</v>
      </c>
      <c r="AE4662" t="str" cm="1">
        <f t="array" ref="AE4662">_xlfn.IFS( NOT(ISNA(VLOOKUP(PrivateSchedule[[#This Row],[ow]],RTARoutes[[StageCodes]:[RouteID]],6,FALSE))), "O",  NOT(ISNA(VLOOKUP(PrivateSchedule[[#This Row],[re]],RTARoutes[[StageCodes]:[RouteID]],6,FALSE))), "R")</f>
        <v>R</v>
      </c>
      <c r="AF4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63" spans="3:33">
      <c r="C4663" s="172" t="s">
        <v>4873</v>
      </c>
      <c r="J4663" s="171" t="s">
        <v>4874</v>
      </c>
      <c r="O4663" s="171" t="s">
        <v>1890</v>
      </c>
      <c r="T4663" s="173" t="s">
        <v>421</v>
      </c>
      <c r="U4663" t="str">
        <f t="shared" si="288"/>
        <v>MARGAO-VASCO</v>
      </c>
      <c r="V4663" s="163">
        <v>0.3125</v>
      </c>
      <c r="AA4663" s="165" t="str">
        <f t="shared" si="289"/>
        <v/>
      </c>
      <c r="AB4663" t="str">
        <f t="shared" si="290"/>
        <v>MAPUSA</v>
      </c>
      <c r="AC4663" t="str">
        <f t="shared" si="291"/>
        <v>GA09U-0575</v>
      </c>
      <c r="AD4663" t="str">
        <f>_xlfn.IFNA(VLOOKUP(PrivateSchedule[[#This Row],[ow]],RTARoutes[[StageCodes]:[RouteID]],6,FALSE), VLOOKUP(PrivateSchedule[[#This Row],[re]],RTARoutes[[StageCodes]:[RouteID]],6,FALSE))</f>
        <v>PVT308</v>
      </c>
      <c r="AE4663" t="str" cm="1">
        <f t="array" ref="AE4663">_xlfn.IFS( NOT(ISNA(VLOOKUP(PrivateSchedule[[#This Row],[ow]],RTARoutes[[StageCodes]:[RouteID]],6,FALSE))), "O",  NOT(ISNA(VLOOKUP(PrivateSchedule[[#This Row],[re]],RTARoutes[[StageCodes]:[RouteID]],6,FALSE))), "R")</f>
        <v>O</v>
      </c>
      <c r="AF4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64" spans="3:33">
      <c r="O4664" s="171" t="s">
        <v>421</v>
      </c>
      <c r="T4664" s="173" t="s">
        <v>1890</v>
      </c>
      <c r="U4664" t="str">
        <f t="shared" si="288"/>
        <v>VASCO-MARGAO</v>
      </c>
      <c r="V4664" s="163">
        <v>0.38194444444444442</v>
      </c>
      <c r="AA4664" s="165" t="str">
        <f t="shared" si="289"/>
        <v/>
      </c>
      <c r="AB4664" t="str">
        <f t="shared" si="290"/>
        <v>MAPUSA</v>
      </c>
      <c r="AC4664" t="str">
        <f t="shared" si="291"/>
        <v>GA09U-0575</v>
      </c>
      <c r="AD4664" t="str">
        <f>_xlfn.IFNA(VLOOKUP(PrivateSchedule[[#This Row],[ow]],RTARoutes[[StageCodes]:[RouteID]],6,FALSE), VLOOKUP(PrivateSchedule[[#This Row],[re]],RTARoutes[[StageCodes]:[RouteID]],6,FALSE))</f>
        <v>PVT308</v>
      </c>
      <c r="AE4664" t="str" cm="1">
        <f t="array" ref="AE4664">_xlfn.IFS( NOT(ISNA(VLOOKUP(PrivateSchedule[[#This Row],[ow]],RTARoutes[[StageCodes]:[RouteID]],6,FALSE))), "O",  NOT(ISNA(VLOOKUP(PrivateSchedule[[#This Row],[re]],RTARoutes[[StageCodes]:[RouteID]],6,FALSE))), "R")</f>
        <v>R</v>
      </c>
      <c r="AF4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65" spans="3:33">
      <c r="O4665" s="171" t="s">
        <v>1890</v>
      </c>
      <c r="T4665" s="173" t="s">
        <v>421</v>
      </c>
      <c r="U4665" t="str">
        <f t="shared" si="288"/>
        <v>MARGAO-VASCO</v>
      </c>
      <c r="V4665" s="163">
        <v>0.5</v>
      </c>
      <c r="AA4665" s="165" t="str">
        <f t="shared" si="289"/>
        <v/>
      </c>
      <c r="AB4665" t="str">
        <f t="shared" si="290"/>
        <v>MAPUSA</v>
      </c>
      <c r="AC4665" t="str">
        <f t="shared" si="291"/>
        <v>GA09U-0575</v>
      </c>
      <c r="AD4665" t="str">
        <f>_xlfn.IFNA(VLOOKUP(PrivateSchedule[[#This Row],[ow]],RTARoutes[[StageCodes]:[RouteID]],6,FALSE), VLOOKUP(PrivateSchedule[[#This Row],[re]],RTARoutes[[StageCodes]:[RouteID]],6,FALSE))</f>
        <v>PVT308</v>
      </c>
      <c r="AE4665" t="str" cm="1">
        <f t="array" ref="AE4665">_xlfn.IFS( NOT(ISNA(VLOOKUP(PrivateSchedule[[#This Row],[ow]],RTARoutes[[StageCodes]:[RouteID]],6,FALSE))), "O",  NOT(ISNA(VLOOKUP(PrivateSchedule[[#This Row],[re]],RTARoutes[[StageCodes]:[RouteID]],6,FALSE))), "R")</f>
        <v>O</v>
      </c>
      <c r="AF4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66" spans="3:33">
      <c r="O4666" s="171" t="s">
        <v>421</v>
      </c>
      <c r="T4666" s="173" t="s">
        <v>1890</v>
      </c>
      <c r="U4666" t="str">
        <f t="shared" si="288"/>
        <v>VASCO-MARGAO</v>
      </c>
      <c r="V4666" s="163">
        <v>0.58333333333333337</v>
      </c>
      <c r="AA4666" s="165" t="str">
        <f t="shared" si="289"/>
        <v/>
      </c>
      <c r="AB4666" t="str">
        <f t="shared" si="290"/>
        <v>MAPUSA</v>
      </c>
      <c r="AC4666" t="str">
        <f t="shared" si="291"/>
        <v>GA09U-0575</v>
      </c>
      <c r="AD4666" t="str">
        <f>_xlfn.IFNA(VLOOKUP(PrivateSchedule[[#This Row],[ow]],RTARoutes[[StageCodes]:[RouteID]],6,FALSE), VLOOKUP(PrivateSchedule[[#This Row],[re]],RTARoutes[[StageCodes]:[RouteID]],6,FALSE))</f>
        <v>PVT308</v>
      </c>
      <c r="AE4666" t="str" cm="1">
        <f t="array" ref="AE4666">_xlfn.IFS( NOT(ISNA(VLOOKUP(PrivateSchedule[[#This Row],[ow]],RTARoutes[[StageCodes]:[RouteID]],6,FALSE))), "O",  NOT(ISNA(VLOOKUP(PrivateSchedule[[#This Row],[re]],RTARoutes[[StageCodes]:[RouteID]],6,FALSE))), "R")</f>
        <v>R</v>
      </c>
      <c r="AF4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67" spans="3:33">
      <c r="O4667" s="171" t="s">
        <v>1890</v>
      </c>
      <c r="T4667" s="173" t="s">
        <v>421</v>
      </c>
      <c r="U4667" t="str">
        <f t="shared" si="288"/>
        <v>MARGAO-VASCO</v>
      </c>
      <c r="V4667" s="163">
        <v>0.65625</v>
      </c>
      <c r="AA4667" s="165" t="str">
        <f t="shared" si="289"/>
        <v/>
      </c>
      <c r="AB4667" t="str">
        <f t="shared" si="290"/>
        <v>MAPUSA</v>
      </c>
      <c r="AC4667" t="str">
        <f t="shared" si="291"/>
        <v>GA09U-0575</v>
      </c>
      <c r="AD4667" t="str">
        <f>_xlfn.IFNA(VLOOKUP(PrivateSchedule[[#This Row],[ow]],RTARoutes[[StageCodes]:[RouteID]],6,FALSE), VLOOKUP(PrivateSchedule[[#This Row],[re]],RTARoutes[[StageCodes]:[RouteID]],6,FALSE))</f>
        <v>PVT308</v>
      </c>
      <c r="AE4667" t="str" cm="1">
        <f t="array" ref="AE4667">_xlfn.IFS( NOT(ISNA(VLOOKUP(PrivateSchedule[[#This Row],[ow]],RTARoutes[[StageCodes]:[RouteID]],6,FALSE))), "O",  NOT(ISNA(VLOOKUP(PrivateSchedule[[#This Row],[re]],RTARoutes[[StageCodes]:[RouteID]],6,FALSE))), "R")</f>
        <v>O</v>
      </c>
      <c r="AF4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68" spans="3:33">
      <c r="O4668" s="171" t="s">
        <v>421</v>
      </c>
      <c r="T4668" s="173" t="s">
        <v>1890</v>
      </c>
      <c r="U4668" t="str">
        <f t="shared" si="288"/>
        <v>VASCO-MARGAO</v>
      </c>
      <c r="V4668" s="163">
        <v>0.75</v>
      </c>
      <c r="AA4668" s="165" t="str">
        <f t="shared" si="289"/>
        <v/>
      </c>
      <c r="AB4668" t="str">
        <f t="shared" si="290"/>
        <v>MAPUSA</v>
      </c>
      <c r="AC4668" t="str">
        <f t="shared" si="291"/>
        <v>GA09U-0575</v>
      </c>
      <c r="AD4668" t="str">
        <f>_xlfn.IFNA(VLOOKUP(PrivateSchedule[[#This Row],[ow]],RTARoutes[[StageCodes]:[RouteID]],6,FALSE), VLOOKUP(PrivateSchedule[[#This Row],[re]],RTARoutes[[StageCodes]:[RouteID]],6,FALSE))</f>
        <v>PVT308</v>
      </c>
      <c r="AE4668" t="str" cm="1">
        <f t="array" ref="AE4668">_xlfn.IFS( NOT(ISNA(VLOOKUP(PrivateSchedule[[#This Row],[ow]],RTARoutes[[StageCodes]:[RouteID]],6,FALSE))), "O",  NOT(ISNA(VLOOKUP(PrivateSchedule[[#This Row],[re]],RTARoutes[[StageCodes]:[RouteID]],6,FALSE))), "R")</f>
        <v>R</v>
      </c>
      <c r="AF4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69" spans="3:33">
      <c r="C4669" s="172" t="s">
        <v>4875</v>
      </c>
      <c r="J4669" s="171" t="s">
        <v>4876</v>
      </c>
      <c r="O4669" s="171" t="s">
        <v>1890</v>
      </c>
      <c r="T4669" s="173" t="s">
        <v>421</v>
      </c>
      <c r="U4669" t="str">
        <f t="shared" si="288"/>
        <v>MARGAO-VASCO</v>
      </c>
      <c r="V4669" s="163">
        <v>0.28125</v>
      </c>
      <c r="AA4669" s="165" t="str">
        <f t="shared" si="289"/>
        <v/>
      </c>
      <c r="AB4669" t="str">
        <f t="shared" si="290"/>
        <v>MAPUSA</v>
      </c>
      <c r="AC4669" t="str">
        <f t="shared" si="291"/>
        <v>GA09U-0575</v>
      </c>
      <c r="AD4669" t="str">
        <f>_xlfn.IFNA(VLOOKUP(PrivateSchedule[[#This Row],[ow]],RTARoutes[[StageCodes]:[RouteID]],6,FALSE), VLOOKUP(PrivateSchedule[[#This Row],[re]],RTARoutes[[StageCodes]:[RouteID]],6,FALSE))</f>
        <v>PVT308</v>
      </c>
      <c r="AE4669" t="str" cm="1">
        <f t="array" ref="AE4669">_xlfn.IFS( NOT(ISNA(VLOOKUP(PrivateSchedule[[#This Row],[ow]],RTARoutes[[StageCodes]:[RouteID]],6,FALSE))), "O",  NOT(ISNA(VLOOKUP(PrivateSchedule[[#This Row],[re]],RTARoutes[[StageCodes]:[RouteID]],6,FALSE))), "R")</f>
        <v>O</v>
      </c>
      <c r="AF4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70" spans="3:33">
      <c r="O4670" s="171" t="s">
        <v>421</v>
      </c>
      <c r="T4670" s="173" t="s">
        <v>1890</v>
      </c>
      <c r="U4670" t="str">
        <f t="shared" si="288"/>
        <v>VASCO-MARGAO</v>
      </c>
      <c r="V4670" s="163">
        <v>0.34027777777777779</v>
      </c>
      <c r="AA4670" s="165" t="str">
        <f t="shared" si="289"/>
        <v/>
      </c>
      <c r="AB4670" t="str">
        <f t="shared" si="290"/>
        <v>MAPUSA</v>
      </c>
      <c r="AC4670" t="str">
        <f t="shared" si="291"/>
        <v>GA09U-0575</v>
      </c>
      <c r="AD4670" t="str">
        <f>_xlfn.IFNA(VLOOKUP(PrivateSchedule[[#This Row],[ow]],RTARoutes[[StageCodes]:[RouteID]],6,FALSE), VLOOKUP(PrivateSchedule[[#This Row],[re]],RTARoutes[[StageCodes]:[RouteID]],6,FALSE))</f>
        <v>PVT308</v>
      </c>
      <c r="AE4670" t="str" cm="1">
        <f t="array" ref="AE4670">_xlfn.IFS( NOT(ISNA(VLOOKUP(PrivateSchedule[[#This Row],[ow]],RTARoutes[[StageCodes]:[RouteID]],6,FALSE))), "O",  NOT(ISNA(VLOOKUP(PrivateSchedule[[#This Row],[re]],RTARoutes[[StageCodes]:[RouteID]],6,FALSE))), "R")</f>
        <v>R</v>
      </c>
      <c r="AF4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71" spans="3:33">
      <c r="O4671" s="171" t="s">
        <v>1890</v>
      </c>
      <c r="T4671" s="173" t="s">
        <v>421</v>
      </c>
      <c r="U4671" t="str">
        <f t="shared" si="288"/>
        <v>MARGAO-VASCO</v>
      </c>
      <c r="V4671" s="163">
        <v>0.41666666666666669</v>
      </c>
      <c r="AA4671" s="165" t="str">
        <f t="shared" si="289"/>
        <v/>
      </c>
      <c r="AB4671" t="str">
        <f t="shared" si="290"/>
        <v>MAPUSA</v>
      </c>
      <c r="AC4671" t="str">
        <f t="shared" si="291"/>
        <v>GA09U-0575</v>
      </c>
      <c r="AD4671" t="str">
        <f>_xlfn.IFNA(VLOOKUP(PrivateSchedule[[#This Row],[ow]],RTARoutes[[StageCodes]:[RouteID]],6,FALSE), VLOOKUP(PrivateSchedule[[#This Row],[re]],RTARoutes[[StageCodes]:[RouteID]],6,FALSE))</f>
        <v>PVT308</v>
      </c>
      <c r="AE4671" t="str" cm="1">
        <f t="array" ref="AE4671">_xlfn.IFS( NOT(ISNA(VLOOKUP(PrivateSchedule[[#This Row],[ow]],RTARoutes[[StageCodes]:[RouteID]],6,FALSE))), "O",  NOT(ISNA(VLOOKUP(PrivateSchedule[[#This Row],[re]],RTARoutes[[StageCodes]:[RouteID]],6,FALSE))), "R")</f>
        <v>O</v>
      </c>
      <c r="AF4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72" spans="3:33">
      <c r="O4672" s="171" t="s">
        <v>421</v>
      </c>
      <c r="T4672" s="173" t="s">
        <v>1890</v>
      </c>
      <c r="U4672" t="str">
        <f t="shared" si="288"/>
        <v>VASCO-MARGAO</v>
      </c>
      <c r="V4672" s="163">
        <v>0.47222222222222221</v>
      </c>
      <c r="AA4672" s="165" t="str">
        <f t="shared" si="289"/>
        <v/>
      </c>
      <c r="AB4672" t="str">
        <f t="shared" si="290"/>
        <v>MAPUSA</v>
      </c>
      <c r="AC4672" t="str">
        <f t="shared" si="291"/>
        <v>GA09U-0575</v>
      </c>
      <c r="AD4672" t="str">
        <f>_xlfn.IFNA(VLOOKUP(PrivateSchedule[[#This Row],[ow]],RTARoutes[[StageCodes]:[RouteID]],6,FALSE), VLOOKUP(PrivateSchedule[[#This Row],[re]],RTARoutes[[StageCodes]:[RouteID]],6,FALSE))</f>
        <v>PVT308</v>
      </c>
      <c r="AE4672" t="str" cm="1">
        <f t="array" ref="AE4672">_xlfn.IFS( NOT(ISNA(VLOOKUP(PrivateSchedule[[#This Row],[ow]],RTARoutes[[StageCodes]:[RouteID]],6,FALSE))), "O",  NOT(ISNA(VLOOKUP(PrivateSchedule[[#This Row],[re]],RTARoutes[[StageCodes]:[RouteID]],6,FALSE))), "R")</f>
        <v>R</v>
      </c>
      <c r="AF4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73" spans="3:33">
      <c r="O4673" s="171" t="s">
        <v>1890</v>
      </c>
      <c r="T4673" s="173" t="s">
        <v>421</v>
      </c>
      <c r="U4673" t="str">
        <f t="shared" si="288"/>
        <v>MARGAO-VASCO</v>
      </c>
      <c r="V4673" s="163">
        <v>0.53125</v>
      </c>
      <c r="AA4673" s="165" t="str">
        <f t="shared" si="289"/>
        <v/>
      </c>
      <c r="AB4673" t="str">
        <f t="shared" si="290"/>
        <v>MAPUSA</v>
      </c>
      <c r="AC4673" t="str">
        <f t="shared" si="291"/>
        <v>GA09U-0575</v>
      </c>
      <c r="AD4673" t="str">
        <f>_xlfn.IFNA(VLOOKUP(PrivateSchedule[[#This Row],[ow]],RTARoutes[[StageCodes]:[RouteID]],6,FALSE), VLOOKUP(PrivateSchedule[[#This Row],[re]],RTARoutes[[StageCodes]:[RouteID]],6,FALSE))</f>
        <v>PVT308</v>
      </c>
      <c r="AE4673" t="str" cm="1">
        <f t="array" ref="AE4673">_xlfn.IFS( NOT(ISNA(VLOOKUP(PrivateSchedule[[#This Row],[ow]],RTARoutes[[StageCodes]:[RouteID]],6,FALSE))), "O",  NOT(ISNA(VLOOKUP(PrivateSchedule[[#This Row],[re]],RTARoutes[[StageCodes]:[RouteID]],6,FALSE))), "R")</f>
        <v>O</v>
      </c>
      <c r="AF4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74" spans="3:33">
      <c r="O4674" s="171" t="s">
        <v>421</v>
      </c>
      <c r="T4674" s="173" t="s">
        <v>1890</v>
      </c>
      <c r="U4674" t="str">
        <f t="shared" si="288"/>
        <v>VASCO-MARGAO</v>
      </c>
      <c r="V4674" s="163">
        <v>0.63888888888888884</v>
      </c>
      <c r="AA4674" s="165" t="str">
        <f t="shared" si="289"/>
        <v/>
      </c>
      <c r="AB4674" t="str">
        <f t="shared" si="290"/>
        <v>MAPUSA</v>
      </c>
      <c r="AC4674" t="str">
        <f t="shared" si="291"/>
        <v>GA09U-0575</v>
      </c>
      <c r="AD4674" t="str">
        <f>_xlfn.IFNA(VLOOKUP(PrivateSchedule[[#This Row],[ow]],RTARoutes[[StageCodes]:[RouteID]],6,FALSE), VLOOKUP(PrivateSchedule[[#This Row],[re]],RTARoutes[[StageCodes]:[RouteID]],6,FALSE))</f>
        <v>PVT308</v>
      </c>
      <c r="AE4674" t="str" cm="1">
        <f t="array" ref="AE4674">_xlfn.IFS( NOT(ISNA(VLOOKUP(PrivateSchedule[[#This Row],[ow]],RTARoutes[[StageCodes]:[RouteID]],6,FALSE))), "O",  NOT(ISNA(VLOOKUP(PrivateSchedule[[#This Row],[re]],RTARoutes[[StageCodes]:[RouteID]],6,FALSE))), "R")</f>
        <v>R</v>
      </c>
      <c r="AF4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75" spans="3:33">
      <c r="O4675" s="171" t="s">
        <v>1890</v>
      </c>
      <c r="T4675" s="173" t="s">
        <v>421</v>
      </c>
      <c r="U4675" t="str">
        <f t="shared" ref="U4675:U4738" si="292">_xlfn.IFNA(VLOOKUP($O4675,Code2Loc,2,FALSE)
&amp; IF( OR( ISNA($P4675), LEN($P4675)=0), "",  "-" &amp; VLOOKUP($P4675,Code2Loc,2,FALSE))
&amp; IF( OR( ISNA($Q4675), LEN($Q4675)=0), "",  "-" &amp; VLOOKUP($Q4675,Code2Loc,2,FALSE))
&amp; IF( OR( ISNA($R4675), LEN($R4675)=0), "",  "-" &amp; VLOOKUP($R4675,Code2Loc,2,FALSE))
&amp; IF( OR( ISNA($S4675), LEN($S4675)=0), "",  "-" &amp; VLOOKUP($S4675,Code2Loc,2,FALSE))
&amp; IF( OR( ISNA($T4675), LEN($T4675)=0), "",  "-" &amp; VLOOKUP($T4675,Code2Loc,2,FALSE)),"")</f>
        <v>MARGAO-VASCO</v>
      </c>
      <c r="V4675" s="163">
        <v>0.70833333333333337</v>
      </c>
      <c r="AA4675" s="165" t="str">
        <f t="shared" ref="AA4675:AA4738" si="293">IF(ISBLANK($V4675), "", _xlfn.IFNA($V4675 + _xlfn.IFNA( VLOOKUP($O4675 &amp; IF(ISBLANK($P4675),"", "-" &amp; $P4675) &amp; IF(ISBLANK($Q4675),"", "-" &amp; $Q4675) &amp; IF(ISBLANK($R4675),"", "-" &amp; $R4675) &amp; IF(ISBLANK($S4675),"", "-" &amp; $S4675) &amp; IF(ISBLANK($T4675),"", "-" &amp; $T4675),TravelTime,8,FALSE), VLOOKUP($T4675 &amp; IF(ISBLANK($S4675),"", "-" &amp; $S4675) &amp; IF(ISBLANK($R4675),"", "-" &amp; $R4675) &amp; IF(ISBLANK($Q4675),"", "-" &amp; $Q4675) &amp; IF(ISBLANK($P4675),"", "-" &amp; $P4675) &amp; IF(ISBLANK($O4675),"", "-" &amp; $O4675),TravelTime,8,FALSE)) / 1440, ""))</f>
        <v/>
      </c>
      <c r="AB4675" t="str">
        <f t="shared" ref="AB4675:AB4738" si="294">IF(AND(LEN($A4675)&lt;&gt;0,LEN($A4675)&lt;&gt;0),$A4675,$AB4674)</f>
        <v>MAPUSA</v>
      </c>
      <c r="AC4675" t="str">
        <f t="shared" ref="AC4675:AC4738" si="295">IF(AND(LEN($J4675)&lt;&gt;0,LEN($B4675)&lt;&gt;0),$J4675,$AC4674)</f>
        <v>GA09U-0575</v>
      </c>
      <c r="AD4675" t="str">
        <f>_xlfn.IFNA(VLOOKUP(PrivateSchedule[[#This Row],[ow]],RTARoutes[[StageCodes]:[RouteID]],6,FALSE), VLOOKUP(PrivateSchedule[[#This Row],[re]],RTARoutes[[StageCodes]:[RouteID]],6,FALSE))</f>
        <v>PVT308</v>
      </c>
      <c r="AE4675" t="str" cm="1">
        <f t="array" ref="AE4675">_xlfn.IFS( NOT(ISNA(VLOOKUP(PrivateSchedule[[#This Row],[ow]],RTARoutes[[StageCodes]:[RouteID]],6,FALSE))), "O",  NOT(ISNA(VLOOKUP(PrivateSchedule[[#This Row],[re]],RTARoutes[[StageCodes]:[RouteID]],6,FALSE))), "R")</f>
        <v>O</v>
      </c>
      <c r="AF4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76" spans="3:33">
      <c r="O4676" s="171" t="s">
        <v>421</v>
      </c>
      <c r="T4676" s="173" t="s">
        <v>1890</v>
      </c>
      <c r="U4676" t="str">
        <f t="shared" si="292"/>
        <v>VASCO-MARGAO</v>
      </c>
      <c r="V4676" s="163">
        <v>0.79166666666666663</v>
      </c>
      <c r="AA4676" s="165" t="str">
        <f t="shared" si="293"/>
        <v/>
      </c>
      <c r="AB4676" t="str">
        <f t="shared" si="294"/>
        <v>MAPUSA</v>
      </c>
      <c r="AC4676" t="str">
        <f t="shared" si="295"/>
        <v>GA09U-0575</v>
      </c>
      <c r="AD4676" t="str">
        <f>_xlfn.IFNA(VLOOKUP(PrivateSchedule[[#This Row],[ow]],RTARoutes[[StageCodes]:[RouteID]],6,FALSE), VLOOKUP(PrivateSchedule[[#This Row],[re]],RTARoutes[[StageCodes]:[RouteID]],6,FALSE))</f>
        <v>PVT308</v>
      </c>
      <c r="AE4676" t="str" cm="1">
        <f t="array" ref="AE4676">_xlfn.IFS( NOT(ISNA(VLOOKUP(PrivateSchedule[[#This Row],[ow]],RTARoutes[[StageCodes]:[RouteID]],6,FALSE))), "O",  NOT(ISNA(VLOOKUP(PrivateSchedule[[#This Row],[re]],RTARoutes[[StageCodes]:[RouteID]],6,FALSE))), "R")</f>
        <v>R</v>
      </c>
      <c r="AF4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77" spans="3:33">
      <c r="C4677" s="172" t="s">
        <v>4877</v>
      </c>
      <c r="J4677" s="171" t="s">
        <v>4878</v>
      </c>
      <c r="O4677" s="171" t="s">
        <v>1890</v>
      </c>
      <c r="T4677" s="173" t="s">
        <v>421</v>
      </c>
      <c r="U4677" t="str">
        <f t="shared" si="292"/>
        <v>MARGAO-VASCO</v>
      </c>
      <c r="V4677" s="163">
        <v>0.25</v>
      </c>
      <c r="AA4677" s="165" t="str">
        <f t="shared" si="293"/>
        <v/>
      </c>
      <c r="AB4677" t="str">
        <f t="shared" si="294"/>
        <v>MAPUSA</v>
      </c>
      <c r="AC4677" t="str">
        <f t="shared" si="295"/>
        <v>GA09U-0575</v>
      </c>
      <c r="AD4677" t="str">
        <f>_xlfn.IFNA(VLOOKUP(PrivateSchedule[[#This Row],[ow]],RTARoutes[[StageCodes]:[RouteID]],6,FALSE), VLOOKUP(PrivateSchedule[[#This Row],[re]],RTARoutes[[StageCodes]:[RouteID]],6,FALSE))</f>
        <v>PVT308</v>
      </c>
      <c r="AE4677" t="str" cm="1">
        <f t="array" ref="AE4677">_xlfn.IFS( NOT(ISNA(VLOOKUP(PrivateSchedule[[#This Row],[ow]],RTARoutes[[StageCodes]:[RouteID]],6,FALSE))), "O",  NOT(ISNA(VLOOKUP(PrivateSchedule[[#This Row],[re]],RTARoutes[[StageCodes]:[RouteID]],6,FALSE))), "R")</f>
        <v>O</v>
      </c>
      <c r="AF4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78" spans="3:33">
      <c r="O4678" s="171" t="s">
        <v>421</v>
      </c>
      <c r="T4678" s="173" t="s">
        <v>1890</v>
      </c>
      <c r="U4678" t="str">
        <f t="shared" si="292"/>
        <v>VASCO-MARGAO</v>
      </c>
      <c r="V4678" s="163">
        <v>0.32291666666666669</v>
      </c>
      <c r="AA4678" s="165" t="str">
        <f t="shared" si="293"/>
        <v/>
      </c>
      <c r="AB4678" t="str">
        <f t="shared" si="294"/>
        <v>MAPUSA</v>
      </c>
      <c r="AC4678" t="str">
        <f t="shared" si="295"/>
        <v>GA09U-0575</v>
      </c>
      <c r="AD4678" t="str">
        <f>_xlfn.IFNA(VLOOKUP(PrivateSchedule[[#This Row],[ow]],RTARoutes[[StageCodes]:[RouteID]],6,FALSE), VLOOKUP(PrivateSchedule[[#This Row],[re]],RTARoutes[[StageCodes]:[RouteID]],6,FALSE))</f>
        <v>PVT308</v>
      </c>
      <c r="AE4678" t="str" cm="1">
        <f t="array" ref="AE4678">_xlfn.IFS( NOT(ISNA(VLOOKUP(PrivateSchedule[[#This Row],[ow]],RTARoutes[[StageCodes]:[RouteID]],6,FALSE))), "O",  NOT(ISNA(VLOOKUP(PrivateSchedule[[#This Row],[re]],RTARoutes[[StageCodes]:[RouteID]],6,FALSE))), "R")</f>
        <v>R</v>
      </c>
      <c r="AF4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79" spans="3:33">
      <c r="O4679" s="171" t="s">
        <v>1890</v>
      </c>
      <c r="U4679" t="str">
        <f t="shared" si="292"/>
        <v>MARGAO</v>
      </c>
      <c r="V4679" s="163">
        <v>0.39583333333333331</v>
      </c>
      <c r="AA4679" s="165" t="str">
        <f t="shared" si="293"/>
        <v/>
      </c>
      <c r="AB4679" t="str">
        <f t="shared" si="294"/>
        <v>MAPUSA</v>
      </c>
      <c r="AC4679" t="str">
        <f t="shared" si="295"/>
        <v>GA09U-0575</v>
      </c>
      <c r="AD4679" t="str">
        <f>_xlfn.IFNA(VLOOKUP(PrivateSchedule[[#This Row],[ow]],RTARoutes[[StageCodes]:[RouteID]],6,FALSE), VLOOKUP(PrivateSchedule[[#This Row],[re]],RTARoutes[[StageCodes]:[RouteID]],6,FALSE))</f>
        <v>PVT109</v>
      </c>
      <c r="AE4679" t="str" cm="1">
        <f t="array" ref="AE4679">_xlfn.IFS( NOT(ISNA(VLOOKUP(PrivateSchedule[[#This Row],[ow]],RTARoutes[[StageCodes]:[RouteID]],6,FALSE))), "O",  NOT(ISNA(VLOOKUP(PrivateSchedule[[#This Row],[re]],RTARoutes[[StageCodes]:[RouteID]],6,FALSE))), "R")</f>
        <v>O</v>
      </c>
      <c r="AF4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</v>
      </c>
      <c r="AG4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-*MRG</v>
      </c>
    </row>
    <row r="4680" spans="3:33">
      <c r="O4680" s="171" t="s">
        <v>1890</v>
      </c>
      <c r="T4680" s="173" t="s">
        <v>3197</v>
      </c>
      <c r="U4680" t="str">
        <f t="shared" si="292"/>
        <v>MARGAO-ZUARINAGAR</v>
      </c>
      <c r="V4680" s="163">
        <v>0.54166666666666663</v>
      </c>
      <c r="AA4680" s="165" t="str">
        <f t="shared" si="293"/>
        <v/>
      </c>
      <c r="AB4680" t="str">
        <f t="shared" si="294"/>
        <v>MAPUSA</v>
      </c>
      <c r="AC4680" t="str">
        <f t="shared" si="295"/>
        <v>GA09U-0575</v>
      </c>
      <c r="AD4680" t="str">
        <f>_xlfn.IFNA(VLOOKUP(PrivateSchedule[[#This Row],[ow]],RTARoutes[[StageCodes]:[RouteID]],6,FALSE), VLOOKUP(PrivateSchedule[[#This Row],[re]],RTARoutes[[StageCodes]:[RouteID]],6,FALSE))</f>
        <v>PVT314</v>
      </c>
      <c r="AE4680" t="str" cm="1">
        <f t="array" ref="AE4680">_xlfn.IFS( NOT(ISNA(VLOOKUP(PrivateSchedule[[#This Row],[ow]],RTARoutes[[StageCodes]:[RouteID]],6,FALSE))), "O",  NOT(ISNA(VLOOKUP(PrivateSchedule[[#This Row],[re]],RTARoutes[[StageCodes]:[RouteID]],6,FALSE))), "R")</f>
        <v>O</v>
      </c>
      <c r="AF4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MRG-*ZAN</v>
      </c>
      <c r="AG4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ZAN-*MRG</v>
      </c>
    </row>
    <row r="4681" spans="3:33">
      <c r="O4681" s="171" t="s">
        <v>3197</v>
      </c>
      <c r="T4681" s="173" t="s">
        <v>1890</v>
      </c>
      <c r="U4681" t="str">
        <f t="shared" si="292"/>
        <v>ZUARINAGAR-MARGAO</v>
      </c>
      <c r="V4681" s="163">
        <v>0.56597222222222221</v>
      </c>
      <c r="AA4681" s="165" t="str">
        <f t="shared" si="293"/>
        <v/>
      </c>
      <c r="AB4681" t="str">
        <f t="shared" si="294"/>
        <v>MAPUSA</v>
      </c>
      <c r="AC4681" t="str">
        <f t="shared" si="295"/>
        <v>GA09U-0575</v>
      </c>
      <c r="AD4681" t="str">
        <f>_xlfn.IFNA(VLOOKUP(PrivateSchedule[[#This Row],[ow]],RTARoutes[[StageCodes]:[RouteID]],6,FALSE), VLOOKUP(PrivateSchedule[[#This Row],[re]],RTARoutes[[StageCodes]:[RouteID]],6,FALSE))</f>
        <v>PVT314</v>
      </c>
      <c r="AE4681" t="str" cm="1">
        <f t="array" ref="AE4681">_xlfn.IFS( NOT(ISNA(VLOOKUP(PrivateSchedule[[#This Row],[ow]],RTARoutes[[StageCodes]:[RouteID]],6,FALSE))), "O",  NOT(ISNA(VLOOKUP(PrivateSchedule[[#This Row],[re]],RTARoutes[[StageCodes]:[RouteID]],6,FALSE))), "R")</f>
        <v>R</v>
      </c>
      <c r="AF4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ZAN-*MRG</v>
      </c>
      <c r="AG4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MRG-*ZAN</v>
      </c>
    </row>
    <row r="4682" spans="3:33">
      <c r="O4682" s="171" t="s">
        <v>1890</v>
      </c>
      <c r="T4682" s="173" t="s">
        <v>3197</v>
      </c>
      <c r="U4682" t="str">
        <f t="shared" si="292"/>
        <v>MARGAO-ZUARINAGAR</v>
      </c>
      <c r="V4682" s="163">
        <v>0.60416666666666663</v>
      </c>
      <c r="AA4682" s="165" t="str">
        <f t="shared" si="293"/>
        <v/>
      </c>
      <c r="AB4682" t="str">
        <f t="shared" si="294"/>
        <v>MAPUSA</v>
      </c>
      <c r="AC4682" t="str">
        <f t="shared" si="295"/>
        <v>GA09U-0575</v>
      </c>
      <c r="AD4682" t="str">
        <f>_xlfn.IFNA(VLOOKUP(PrivateSchedule[[#This Row],[ow]],RTARoutes[[StageCodes]:[RouteID]],6,FALSE), VLOOKUP(PrivateSchedule[[#This Row],[re]],RTARoutes[[StageCodes]:[RouteID]],6,FALSE))</f>
        <v>PVT314</v>
      </c>
      <c r="AE4682" t="str" cm="1">
        <f t="array" ref="AE4682">_xlfn.IFS( NOT(ISNA(VLOOKUP(PrivateSchedule[[#This Row],[ow]],RTARoutes[[StageCodes]:[RouteID]],6,FALSE))), "O",  NOT(ISNA(VLOOKUP(PrivateSchedule[[#This Row],[re]],RTARoutes[[StageCodes]:[RouteID]],6,FALSE))), "R")</f>
        <v>O</v>
      </c>
      <c r="AF4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MRG-*ZAN</v>
      </c>
      <c r="AG4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ZAN-*MRG</v>
      </c>
    </row>
    <row r="4683" spans="3:33">
      <c r="O4683" s="171" t="s">
        <v>3197</v>
      </c>
      <c r="U4683" t="str">
        <f t="shared" si="292"/>
        <v>ZUARINAGAR</v>
      </c>
      <c r="V4683" s="163">
        <v>0.63888888888888884</v>
      </c>
      <c r="AA4683" s="165" t="str">
        <f t="shared" si="293"/>
        <v/>
      </c>
      <c r="AB4683" t="str">
        <f t="shared" si="294"/>
        <v>MAPUSA</v>
      </c>
      <c r="AC4683" t="str">
        <f t="shared" si="295"/>
        <v>GA09U-0575</v>
      </c>
      <c r="AD4683" t="e">
        <f>_xlfn.IFNA(VLOOKUP(PrivateSchedule[[#This Row],[ow]],RTARoutes[[StageCodes]:[RouteID]],6,FALSE), VLOOKUP(PrivateSchedule[[#This Row],[re]],RTARoutes[[StageCodes]:[RouteID]],6,FALSE))</f>
        <v>#N/A</v>
      </c>
      <c r="AE4683" t="e" cm="1">
        <f t="array" ref="AE4683">_xlfn.IFS( NOT(ISNA(VLOOKUP(PrivateSchedule[[#This Row],[ow]],RTARoutes[[StageCodes]:[RouteID]],6,FALSE))), "O",  NOT(ISNA(VLOOKUP(PrivateSchedule[[#This Row],[re]],RTARoutes[[StageCodes]:[RouteID]],6,FALSE))), "R")</f>
        <v>#N/A</v>
      </c>
      <c r="AF4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</v>
      </c>
      <c r="AG4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-*ZAN</v>
      </c>
    </row>
    <row r="4684" spans="3:33">
      <c r="O4684" s="171" t="s">
        <v>3197</v>
      </c>
      <c r="T4684" s="173" t="s">
        <v>1890</v>
      </c>
      <c r="U4684" t="str">
        <f t="shared" si="292"/>
        <v>ZUARINAGAR-MARGAO</v>
      </c>
      <c r="V4684" s="163">
        <v>0.67361111111111116</v>
      </c>
      <c r="AA4684" s="165" t="str">
        <f t="shared" si="293"/>
        <v/>
      </c>
      <c r="AB4684" t="str">
        <f t="shared" si="294"/>
        <v>MAPUSA</v>
      </c>
      <c r="AC4684" t="str">
        <f t="shared" si="295"/>
        <v>GA09U-0575</v>
      </c>
      <c r="AD4684" t="str">
        <f>_xlfn.IFNA(VLOOKUP(PrivateSchedule[[#This Row],[ow]],RTARoutes[[StageCodes]:[RouteID]],6,FALSE), VLOOKUP(PrivateSchedule[[#This Row],[re]],RTARoutes[[StageCodes]:[RouteID]],6,FALSE))</f>
        <v>PVT314</v>
      </c>
      <c r="AE4684" t="str" cm="1">
        <f t="array" ref="AE4684">_xlfn.IFS( NOT(ISNA(VLOOKUP(PrivateSchedule[[#This Row],[ow]],RTARoutes[[StageCodes]:[RouteID]],6,FALSE))), "O",  NOT(ISNA(VLOOKUP(PrivateSchedule[[#This Row],[re]],RTARoutes[[StageCodes]:[RouteID]],6,FALSE))), "R")</f>
        <v>R</v>
      </c>
      <c r="AF4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ZAN-*MRG</v>
      </c>
      <c r="AG4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MRG-*ZAN</v>
      </c>
    </row>
    <row r="4685" spans="3:33">
      <c r="O4685" s="171" t="s">
        <v>1890</v>
      </c>
      <c r="T4685" s="173" t="s">
        <v>421</v>
      </c>
      <c r="U4685" t="str">
        <f t="shared" si="292"/>
        <v>MARGAO-VASCO</v>
      </c>
      <c r="V4685" s="163">
        <v>0.73958333333333337</v>
      </c>
      <c r="AA4685" s="165" t="str">
        <f t="shared" si="293"/>
        <v/>
      </c>
      <c r="AB4685" t="str">
        <f t="shared" si="294"/>
        <v>MAPUSA</v>
      </c>
      <c r="AC4685" t="str">
        <f t="shared" si="295"/>
        <v>GA09U-0575</v>
      </c>
      <c r="AD4685" t="str">
        <f>_xlfn.IFNA(VLOOKUP(PrivateSchedule[[#This Row],[ow]],RTARoutes[[StageCodes]:[RouteID]],6,FALSE), VLOOKUP(PrivateSchedule[[#This Row],[re]],RTARoutes[[StageCodes]:[RouteID]],6,FALSE))</f>
        <v>PVT308</v>
      </c>
      <c r="AE4685" t="str" cm="1">
        <f t="array" ref="AE4685">_xlfn.IFS( NOT(ISNA(VLOOKUP(PrivateSchedule[[#This Row],[ow]],RTARoutes[[StageCodes]:[RouteID]],6,FALSE))), "O",  NOT(ISNA(VLOOKUP(PrivateSchedule[[#This Row],[re]],RTARoutes[[StageCodes]:[RouteID]],6,FALSE))), "R")</f>
        <v>O</v>
      </c>
      <c r="AF4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86" spans="3:33">
      <c r="O4686" s="171" t="s">
        <v>421</v>
      </c>
      <c r="T4686" s="173" t="s">
        <v>1890</v>
      </c>
      <c r="U4686" t="str">
        <f t="shared" si="292"/>
        <v>VASCO-MARGAO</v>
      </c>
      <c r="V4686" s="163">
        <v>0.83333333333333337</v>
      </c>
      <c r="AA4686" s="165" t="str">
        <f t="shared" si="293"/>
        <v/>
      </c>
      <c r="AB4686" t="str">
        <f t="shared" si="294"/>
        <v>MAPUSA</v>
      </c>
      <c r="AC4686" t="str">
        <f t="shared" si="295"/>
        <v>GA09U-0575</v>
      </c>
      <c r="AD4686" t="str">
        <f>_xlfn.IFNA(VLOOKUP(PrivateSchedule[[#This Row],[ow]],RTARoutes[[StageCodes]:[RouteID]],6,FALSE), VLOOKUP(PrivateSchedule[[#This Row],[re]],RTARoutes[[StageCodes]:[RouteID]],6,FALSE))</f>
        <v>PVT308</v>
      </c>
      <c r="AE4686" t="str" cm="1">
        <f t="array" ref="AE4686">_xlfn.IFS( NOT(ISNA(VLOOKUP(PrivateSchedule[[#This Row],[ow]],RTARoutes[[StageCodes]:[RouteID]],6,FALSE))), "O",  NOT(ISNA(VLOOKUP(PrivateSchedule[[#This Row],[re]],RTARoutes[[StageCodes]:[RouteID]],6,FALSE))), "R")</f>
        <v>R</v>
      </c>
      <c r="AF4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87" spans="3:33">
      <c r="C4687" s="172" t="s">
        <v>4879</v>
      </c>
      <c r="J4687" s="171" t="s">
        <v>4880</v>
      </c>
      <c r="O4687" s="171" t="s">
        <v>421</v>
      </c>
      <c r="P4687" s="172" t="s">
        <v>3441</v>
      </c>
      <c r="T4687" s="173" t="s">
        <v>1890</v>
      </c>
      <c r="U4687" t="str">
        <f t="shared" si="292"/>
        <v>VASCO-MANGOR HILL VASCO-MARGAO</v>
      </c>
      <c r="V4687" s="163">
        <v>0.25694444444444442</v>
      </c>
      <c r="AA4687" s="165" t="str">
        <f t="shared" si="293"/>
        <v/>
      </c>
      <c r="AB4687" t="str">
        <f t="shared" si="294"/>
        <v>MAPUSA</v>
      </c>
      <c r="AC4687" t="str">
        <f t="shared" si="295"/>
        <v>GA09U-0575</v>
      </c>
      <c r="AD4687" t="str">
        <f>_xlfn.IFNA(VLOOKUP(PrivateSchedule[[#This Row],[ow]],RTARoutes[[StageCodes]:[RouteID]],6,FALSE), VLOOKUP(PrivateSchedule[[#This Row],[re]],RTARoutes[[StageCodes]:[RouteID]],6,FALSE))</f>
        <v>PVT330</v>
      </c>
      <c r="AE4687" t="str" cm="1">
        <f t="array" ref="AE4687">_xlfn.IFS( NOT(ISNA(VLOOKUP(PrivateSchedule[[#This Row],[ow]],RTARoutes[[StageCodes]:[RouteID]],6,FALSE))), "O",  NOT(ISNA(VLOOKUP(PrivateSchedule[[#This Row],[re]],RTARoutes[[StageCodes]:[RouteID]],6,FALSE))), "R")</f>
        <v>R</v>
      </c>
      <c r="AF4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VSD-*MHV-*MRG</v>
      </c>
      <c r="AG4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MRG-*MHV-*VSD</v>
      </c>
    </row>
    <row r="4688" spans="3:33">
      <c r="O4688" s="171" t="s">
        <v>1890</v>
      </c>
      <c r="T4688" s="173" t="s">
        <v>421</v>
      </c>
      <c r="U4688" t="str">
        <f t="shared" si="292"/>
        <v>MARGAO-VASCO</v>
      </c>
      <c r="V4688" s="163">
        <v>0.30902777777777779</v>
      </c>
      <c r="AA4688" s="165" t="str">
        <f t="shared" si="293"/>
        <v/>
      </c>
      <c r="AB4688" t="str">
        <f t="shared" si="294"/>
        <v>MAPUSA</v>
      </c>
      <c r="AC4688" t="str">
        <f t="shared" si="295"/>
        <v>GA09U-0575</v>
      </c>
      <c r="AD4688" t="str">
        <f>_xlfn.IFNA(VLOOKUP(PrivateSchedule[[#This Row],[ow]],RTARoutes[[StageCodes]:[RouteID]],6,FALSE), VLOOKUP(PrivateSchedule[[#This Row],[re]],RTARoutes[[StageCodes]:[RouteID]],6,FALSE))</f>
        <v>PVT308</v>
      </c>
      <c r="AE4688" t="str" cm="1">
        <f t="array" ref="AE4688">_xlfn.IFS( NOT(ISNA(VLOOKUP(PrivateSchedule[[#This Row],[ow]],RTARoutes[[StageCodes]:[RouteID]],6,FALSE))), "O",  NOT(ISNA(VLOOKUP(PrivateSchedule[[#This Row],[re]],RTARoutes[[StageCodes]:[RouteID]],6,FALSE))), "R")</f>
        <v>O</v>
      </c>
      <c r="AF4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89" spans="3:33">
      <c r="O4689" s="171" t="s">
        <v>421</v>
      </c>
      <c r="P4689" s="172" t="s">
        <v>885</v>
      </c>
      <c r="Q4689" s="172" t="s">
        <v>3508</v>
      </c>
      <c r="T4689" s="173" t="s">
        <v>1890</v>
      </c>
      <c r="U4689" t="str">
        <f t="shared" si="292"/>
        <v>VASCO-CANSAULIM-Seraulim-MARGAO</v>
      </c>
      <c r="V4689" s="163">
        <v>0.35416666666666669</v>
      </c>
      <c r="AA4689" s="165" t="str">
        <f t="shared" si="293"/>
        <v/>
      </c>
      <c r="AB4689" t="str">
        <f t="shared" si="294"/>
        <v>MAPUSA</v>
      </c>
      <c r="AC4689" t="str">
        <f t="shared" si="295"/>
        <v>GA09U-0575</v>
      </c>
      <c r="AD4689" t="str">
        <f>_xlfn.IFNA(VLOOKUP(PrivateSchedule[[#This Row],[ow]],RTARoutes[[StageCodes]:[RouteID]],6,FALSE), VLOOKUP(PrivateSchedule[[#This Row],[re]],RTARoutes[[StageCodes]:[RouteID]],6,FALSE))</f>
        <v>PVT331</v>
      </c>
      <c r="AE4689" t="str" cm="1">
        <f t="array" ref="AE4689">_xlfn.IFS( NOT(ISNA(VLOOKUP(PrivateSchedule[[#This Row],[ow]],RTARoutes[[StageCodes]:[RouteID]],6,FALSE))), "O",  NOT(ISNA(VLOOKUP(PrivateSchedule[[#This Row],[re]],RTARoutes[[StageCodes]:[RouteID]],6,FALSE))), "R")</f>
        <v>R</v>
      </c>
      <c r="AF4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VSD-*CNS-*SER-*MRG</v>
      </c>
      <c r="AG4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MRG-*SER-*CNS-*VSD</v>
      </c>
    </row>
    <row r="4690" spans="3:33">
      <c r="O4690" s="171" t="s">
        <v>1890</v>
      </c>
      <c r="T4690" s="173" t="s">
        <v>421</v>
      </c>
      <c r="U4690" t="str">
        <f t="shared" si="292"/>
        <v>MARGAO-VASCO</v>
      </c>
      <c r="V4690" s="163">
        <v>0.40625</v>
      </c>
      <c r="AA4690" s="165" t="str">
        <f t="shared" si="293"/>
        <v/>
      </c>
      <c r="AB4690" t="str">
        <f t="shared" si="294"/>
        <v>MAPUSA</v>
      </c>
      <c r="AC4690" t="str">
        <f t="shared" si="295"/>
        <v>GA09U-0575</v>
      </c>
      <c r="AD4690" t="str">
        <f>_xlfn.IFNA(VLOOKUP(PrivateSchedule[[#This Row],[ow]],RTARoutes[[StageCodes]:[RouteID]],6,FALSE), VLOOKUP(PrivateSchedule[[#This Row],[re]],RTARoutes[[StageCodes]:[RouteID]],6,FALSE))</f>
        <v>PVT308</v>
      </c>
      <c r="AE4690" t="str" cm="1">
        <f t="array" ref="AE4690">_xlfn.IFS( NOT(ISNA(VLOOKUP(PrivateSchedule[[#This Row],[ow]],RTARoutes[[StageCodes]:[RouteID]],6,FALSE))), "O",  NOT(ISNA(VLOOKUP(PrivateSchedule[[#This Row],[re]],RTARoutes[[StageCodes]:[RouteID]],6,FALSE))), "R")</f>
        <v>O</v>
      </c>
      <c r="AF4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91" spans="3:33">
      <c r="O4691" s="171" t="s">
        <v>421</v>
      </c>
      <c r="T4691" s="173" t="s">
        <v>1890</v>
      </c>
      <c r="U4691" t="str">
        <f t="shared" si="292"/>
        <v>VASCO-MARGAO</v>
      </c>
      <c r="V4691" s="163">
        <v>0.4826388888888889</v>
      </c>
      <c r="AA4691" s="165" t="str">
        <f t="shared" si="293"/>
        <v/>
      </c>
      <c r="AB4691" t="str">
        <f t="shared" si="294"/>
        <v>MAPUSA</v>
      </c>
      <c r="AC4691" t="str">
        <f t="shared" si="295"/>
        <v>GA09U-0575</v>
      </c>
      <c r="AD4691" t="str">
        <f>_xlfn.IFNA(VLOOKUP(PrivateSchedule[[#This Row],[ow]],RTARoutes[[StageCodes]:[RouteID]],6,FALSE), VLOOKUP(PrivateSchedule[[#This Row],[re]],RTARoutes[[StageCodes]:[RouteID]],6,FALSE))</f>
        <v>PVT308</v>
      </c>
      <c r="AE4691" t="str" cm="1">
        <f t="array" ref="AE4691">_xlfn.IFS( NOT(ISNA(VLOOKUP(PrivateSchedule[[#This Row],[ow]],RTARoutes[[StageCodes]:[RouteID]],6,FALSE))), "O",  NOT(ISNA(VLOOKUP(PrivateSchedule[[#This Row],[re]],RTARoutes[[StageCodes]:[RouteID]],6,FALSE))), "R")</f>
        <v>R</v>
      </c>
      <c r="AF4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92" spans="3:33">
      <c r="O4692" s="171" t="s">
        <v>1890</v>
      </c>
      <c r="T4692" s="173" t="s">
        <v>421</v>
      </c>
      <c r="U4692" t="str">
        <f t="shared" si="292"/>
        <v>MARGAO-VASCO</v>
      </c>
      <c r="V4692" s="163">
        <v>0.54166666666666663</v>
      </c>
      <c r="AA4692" s="165" t="str">
        <f t="shared" si="293"/>
        <v/>
      </c>
      <c r="AB4692" t="str">
        <f t="shared" si="294"/>
        <v>MAPUSA</v>
      </c>
      <c r="AC4692" t="str">
        <f t="shared" si="295"/>
        <v>GA09U-0575</v>
      </c>
      <c r="AD4692" t="str">
        <f>_xlfn.IFNA(VLOOKUP(PrivateSchedule[[#This Row],[ow]],RTARoutes[[StageCodes]:[RouteID]],6,FALSE), VLOOKUP(PrivateSchedule[[#This Row],[re]],RTARoutes[[StageCodes]:[RouteID]],6,FALSE))</f>
        <v>PVT308</v>
      </c>
      <c r="AE4692" t="str" cm="1">
        <f t="array" ref="AE4692">_xlfn.IFS( NOT(ISNA(VLOOKUP(PrivateSchedule[[#This Row],[ow]],RTARoutes[[StageCodes]:[RouteID]],6,FALSE))), "O",  NOT(ISNA(VLOOKUP(PrivateSchedule[[#This Row],[re]],RTARoutes[[StageCodes]:[RouteID]],6,FALSE))), "R")</f>
        <v>O</v>
      </c>
      <c r="AF4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93" spans="3:33">
      <c r="O4693" s="171" t="s">
        <v>421</v>
      </c>
      <c r="T4693" s="173" t="s">
        <v>1890</v>
      </c>
      <c r="U4693" t="str">
        <f t="shared" si="292"/>
        <v>VASCO-MARGAO</v>
      </c>
      <c r="V4693" s="163">
        <v>0.60069444444444442</v>
      </c>
      <c r="AA4693" s="165" t="str">
        <f t="shared" si="293"/>
        <v/>
      </c>
      <c r="AB4693" t="str">
        <f t="shared" si="294"/>
        <v>MAPUSA</v>
      </c>
      <c r="AC4693" t="str">
        <f t="shared" si="295"/>
        <v>GA09U-0575</v>
      </c>
      <c r="AD4693" t="str">
        <f>_xlfn.IFNA(VLOOKUP(PrivateSchedule[[#This Row],[ow]],RTARoutes[[StageCodes]:[RouteID]],6,FALSE), VLOOKUP(PrivateSchedule[[#This Row],[re]],RTARoutes[[StageCodes]:[RouteID]],6,FALSE))</f>
        <v>PVT308</v>
      </c>
      <c r="AE4693" t="str" cm="1">
        <f t="array" ref="AE4693">_xlfn.IFS( NOT(ISNA(VLOOKUP(PrivateSchedule[[#This Row],[ow]],RTARoutes[[StageCodes]:[RouteID]],6,FALSE))), "O",  NOT(ISNA(VLOOKUP(PrivateSchedule[[#This Row],[re]],RTARoutes[[StageCodes]:[RouteID]],6,FALSE))), "R")</f>
        <v>R</v>
      </c>
      <c r="AF4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94" spans="3:33">
      <c r="O4694" s="171" t="s">
        <v>1890</v>
      </c>
      <c r="T4694" s="173" t="s">
        <v>421</v>
      </c>
      <c r="U4694" t="str">
        <f t="shared" si="292"/>
        <v>MARGAO-VASCO</v>
      </c>
      <c r="V4694" s="163">
        <v>0.68055555555555558</v>
      </c>
      <c r="AA4694" s="165" t="str">
        <f t="shared" si="293"/>
        <v/>
      </c>
      <c r="AB4694" t="str">
        <f t="shared" si="294"/>
        <v>MAPUSA</v>
      </c>
      <c r="AC4694" t="str">
        <f t="shared" si="295"/>
        <v>GA09U-0575</v>
      </c>
      <c r="AD4694" t="str">
        <f>_xlfn.IFNA(VLOOKUP(PrivateSchedule[[#This Row],[ow]],RTARoutes[[StageCodes]:[RouteID]],6,FALSE), VLOOKUP(PrivateSchedule[[#This Row],[re]],RTARoutes[[StageCodes]:[RouteID]],6,FALSE))</f>
        <v>PVT308</v>
      </c>
      <c r="AE4694" t="str" cm="1">
        <f t="array" ref="AE4694">_xlfn.IFS( NOT(ISNA(VLOOKUP(PrivateSchedule[[#This Row],[ow]],RTARoutes[[StageCodes]:[RouteID]],6,FALSE))), "O",  NOT(ISNA(VLOOKUP(PrivateSchedule[[#This Row],[re]],RTARoutes[[StageCodes]:[RouteID]],6,FALSE))), "R")</f>
        <v>O</v>
      </c>
      <c r="AF4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MRG-*VSD</v>
      </c>
      <c r="AG4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VSD-*MRG</v>
      </c>
    </row>
    <row r="4695" spans="3:33">
      <c r="O4695" s="171" t="s">
        <v>421</v>
      </c>
      <c r="T4695" s="173" t="s">
        <v>1890</v>
      </c>
      <c r="U4695" t="str">
        <f t="shared" si="292"/>
        <v>VASCO-MARGAO</v>
      </c>
      <c r="V4695" s="163">
        <v>0.73611111111111116</v>
      </c>
      <c r="AA4695" s="165" t="str">
        <f t="shared" si="293"/>
        <v/>
      </c>
      <c r="AB4695" t="str">
        <f t="shared" si="294"/>
        <v>MAPUSA</v>
      </c>
      <c r="AC4695" t="str">
        <f t="shared" si="295"/>
        <v>GA09U-0575</v>
      </c>
      <c r="AD4695" t="str">
        <f>_xlfn.IFNA(VLOOKUP(PrivateSchedule[[#This Row],[ow]],RTARoutes[[StageCodes]:[RouteID]],6,FALSE), VLOOKUP(PrivateSchedule[[#This Row],[re]],RTARoutes[[StageCodes]:[RouteID]],6,FALSE))</f>
        <v>PVT308</v>
      </c>
      <c r="AE4695" t="str" cm="1">
        <f t="array" ref="AE4695">_xlfn.IFS( NOT(ISNA(VLOOKUP(PrivateSchedule[[#This Row],[ow]],RTARoutes[[StageCodes]:[RouteID]],6,FALSE))), "O",  NOT(ISNA(VLOOKUP(PrivateSchedule[[#This Row],[re]],RTARoutes[[StageCodes]:[RouteID]],6,FALSE))), "R")</f>
        <v>R</v>
      </c>
      <c r="AF4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696" spans="3:33">
      <c r="O4696" s="171" t="s">
        <v>1890</v>
      </c>
      <c r="P4696" s="172" t="s">
        <v>3508</v>
      </c>
      <c r="Q4696" s="172" t="s">
        <v>885</v>
      </c>
      <c r="R4696" s="172" t="s">
        <v>3441</v>
      </c>
      <c r="T4696" s="173" t="s">
        <v>421</v>
      </c>
      <c r="U4696" t="str">
        <f t="shared" si="292"/>
        <v>MARGAO-Seraulim-CANSAULIM-MANGOR HILL VASCO-VASCO</v>
      </c>
      <c r="V4696" s="163">
        <v>0.83333333333333337</v>
      </c>
      <c r="AA4696" s="165" t="str">
        <f t="shared" si="293"/>
        <v/>
      </c>
      <c r="AB4696" t="str">
        <f t="shared" si="294"/>
        <v>MAPUSA</v>
      </c>
      <c r="AC4696" t="str">
        <f t="shared" si="295"/>
        <v>GA09U-0575</v>
      </c>
      <c r="AD4696" t="str">
        <f>_xlfn.IFNA(VLOOKUP(PrivateSchedule[[#This Row],[ow]],RTARoutes[[StageCodes]:[RouteID]],6,FALSE), VLOOKUP(PrivateSchedule[[#This Row],[re]],RTARoutes[[StageCodes]:[RouteID]],6,FALSE))</f>
        <v>PVT331</v>
      </c>
      <c r="AE4696" t="str" cm="1">
        <f t="array" ref="AE4696">_xlfn.IFS( NOT(ISNA(VLOOKUP(PrivateSchedule[[#This Row],[ow]],RTARoutes[[StageCodes]:[RouteID]],6,FALSE))), "O",  NOT(ISNA(VLOOKUP(PrivateSchedule[[#This Row],[re]],RTARoutes[[StageCodes]:[RouteID]],6,FALSE))), "R")</f>
        <v>O</v>
      </c>
      <c r="AF4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MRG-*SER-*CNS-*MHV-*VSD</v>
      </c>
      <c r="AG4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VSD-*MHV-*CNS-*SER-*MRG</v>
      </c>
    </row>
    <row r="4697" spans="3:33">
      <c r="C4697" s="172" t="s">
        <v>4881</v>
      </c>
      <c r="J4697" s="171" t="s">
        <v>4882</v>
      </c>
      <c r="O4697" s="171" t="s">
        <v>1890</v>
      </c>
      <c r="T4697" s="173" t="s">
        <v>1023</v>
      </c>
      <c r="U4697" t="str">
        <f t="shared" si="292"/>
        <v>MARGAO-Cortalim</v>
      </c>
      <c r="V4697" s="163">
        <v>0.2673611111111111</v>
      </c>
      <c r="AA4697" s="165" t="str">
        <f t="shared" si="293"/>
        <v/>
      </c>
      <c r="AB4697" t="str">
        <f t="shared" si="294"/>
        <v>MAPUSA</v>
      </c>
      <c r="AC4697" t="str">
        <f t="shared" si="295"/>
        <v>GA09U-0575</v>
      </c>
      <c r="AD4697" t="str">
        <f>_xlfn.IFNA(VLOOKUP(PrivateSchedule[[#This Row],[ow]],RTARoutes[[StageCodes]:[RouteID]],6,FALSE), VLOOKUP(PrivateSchedule[[#This Row],[re]],RTARoutes[[StageCodes]:[RouteID]],6,FALSE))</f>
        <v>PVT117</v>
      </c>
      <c r="AE4697" t="str" cm="1">
        <f t="array" ref="AE4697">_xlfn.IFS( NOT(ISNA(VLOOKUP(PrivateSchedule[[#This Row],[ow]],RTARoutes[[StageCodes]:[RouteID]],6,FALSE))), "O",  NOT(ISNA(VLOOKUP(PrivateSchedule[[#This Row],[re]],RTARoutes[[StageCodes]:[RouteID]],6,FALSE))), "R")</f>
        <v>O</v>
      </c>
      <c r="AF4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698" spans="3:33">
      <c r="O4698" s="171" t="s">
        <v>1023</v>
      </c>
      <c r="T4698" s="173" t="s">
        <v>1890</v>
      </c>
      <c r="U4698" t="str">
        <f t="shared" si="292"/>
        <v>Cortalim-MARGAO</v>
      </c>
      <c r="V4698" s="163">
        <v>0.28472222222222221</v>
      </c>
      <c r="AA4698" s="165" t="str">
        <f t="shared" si="293"/>
        <v/>
      </c>
      <c r="AB4698" t="str">
        <f t="shared" si="294"/>
        <v>MAPUSA</v>
      </c>
      <c r="AC4698" t="str">
        <f t="shared" si="295"/>
        <v>GA09U-0575</v>
      </c>
      <c r="AD4698" t="str">
        <f>_xlfn.IFNA(VLOOKUP(PrivateSchedule[[#This Row],[ow]],RTARoutes[[StageCodes]:[RouteID]],6,FALSE), VLOOKUP(PrivateSchedule[[#This Row],[re]],RTARoutes[[StageCodes]:[RouteID]],6,FALSE))</f>
        <v>PVT116</v>
      </c>
      <c r="AE4698" t="str" cm="1">
        <f t="array" ref="AE4698">_xlfn.IFS( NOT(ISNA(VLOOKUP(PrivateSchedule[[#This Row],[ow]],RTARoutes[[StageCodes]:[RouteID]],6,FALSE))), "O",  NOT(ISNA(VLOOKUP(PrivateSchedule[[#This Row],[re]],RTARoutes[[StageCodes]:[RouteID]],6,FALSE))), "R")</f>
        <v>O</v>
      </c>
      <c r="AF4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699" spans="3:33">
      <c r="O4699" s="171" t="s">
        <v>1890</v>
      </c>
      <c r="T4699" s="173" t="s">
        <v>1023</v>
      </c>
      <c r="U4699" t="str">
        <f t="shared" si="292"/>
        <v>MARGAO-Cortalim</v>
      </c>
      <c r="V4699" s="163">
        <v>0.34375</v>
      </c>
      <c r="AA4699" s="165" t="str">
        <f t="shared" si="293"/>
        <v/>
      </c>
      <c r="AB4699" t="str">
        <f t="shared" si="294"/>
        <v>MAPUSA</v>
      </c>
      <c r="AC4699" t="str">
        <f t="shared" si="295"/>
        <v>GA09U-0575</v>
      </c>
      <c r="AD4699" t="str">
        <f>_xlfn.IFNA(VLOOKUP(PrivateSchedule[[#This Row],[ow]],RTARoutes[[StageCodes]:[RouteID]],6,FALSE), VLOOKUP(PrivateSchedule[[#This Row],[re]],RTARoutes[[StageCodes]:[RouteID]],6,FALSE))</f>
        <v>PVT117</v>
      </c>
      <c r="AE4699" t="str" cm="1">
        <f t="array" ref="AE4699">_xlfn.IFS( NOT(ISNA(VLOOKUP(PrivateSchedule[[#This Row],[ow]],RTARoutes[[StageCodes]:[RouteID]],6,FALSE))), "O",  NOT(ISNA(VLOOKUP(PrivateSchedule[[#This Row],[re]],RTARoutes[[StageCodes]:[RouteID]],6,FALSE))), "R")</f>
        <v>O</v>
      </c>
      <c r="AF4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700" spans="3:33">
      <c r="O4700" s="171" t="s">
        <v>1023</v>
      </c>
      <c r="T4700" s="173" t="s">
        <v>1890</v>
      </c>
      <c r="U4700" t="str">
        <f t="shared" si="292"/>
        <v>Cortalim-MARGAO</v>
      </c>
      <c r="V4700" s="163">
        <v>0.38541666666666669</v>
      </c>
      <c r="AA4700" s="165" t="str">
        <f t="shared" si="293"/>
        <v/>
      </c>
      <c r="AB4700" t="str">
        <f t="shared" si="294"/>
        <v>MAPUSA</v>
      </c>
      <c r="AC4700" t="str">
        <f t="shared" si="295"/>
        <v>GA09U-0575</v>
      </c>
      <c r="AD4700" t="str">
        <f>_xlfn.IFNA(VLOOKUP(PrivateSchedule[[#This Row],[ow]],RTARoutes[[StageCodes]:[RouteID]],6,FALSE), VLOOKUP(PrivateSchedule[[#This Row],[re]],RTARoutes[[StageCodes]:[RouteID]],6,FALSE))</f>
        <v>PVT116</v>
      </c>
      <c r="AE4700" t="str" cm="1">
        <f t="array" ref="AE4700">_xlfn.IFS( NOT(ISNA(VLOOKUP(PrivateSchedule[[#This Row],[ow]],RTARoutes[[StageCodes]:[RouteID]],6,FALSE))), "O",  NOT(ISNA(VLOOKUP(PrivateSchedule[[#This Row],[re]],RTARoutes[[StageCodes]:[RouteID]],6,FALSE))), "R")</f>
        <v>O</v>
      </c>
      <c r="AF4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701" spans="3:33">
      <c r="O4701" s="171" t="s">
        <v>1890</v>
      </c>
      <c r="T4701" s="173" t="s">
        <v>1023</v>
      </c>
      <c r="U4701" t="str">
        <f t="shared" si="292"/>
        <v>MARGAO-Cortalim</v>
      </c>
      <c r="V4701" s="163">
        <v>0.43055555555555558</v>
      </c>
      <c r="AA4701" s="165" t="str">
        <f t="shared" si="293"/>
        <v/>
      </c>
      <c r="AB4701" t="str">
        <f t="shared" si="294"/>
        <v>MAPUSA</v>
      </c>
      <c r="AC4701" t="str">
        <f t="shared" si="295"/>
        <v>GA09U-0575</v>
      </c>
      <c r="AD4701" t="str">
        <f>_xlfn.IFNA(VLOOKUP(PrivateSchedule[[#This Row],[ow]],RTARoutes[[StageCodes]:[RouteID]],6,FALSE), VLOOKUP(PrivateSchedule[[#This Row],[re]],RTARoutes[[StageCodes]:[RouteID]],6,FALSE))</f>
        <v>PVT117</v>
      </c>
      <c r="AE4701" t="str" cm="1">
        <f t="array" ref="AE4701">_xlfn.IFS( NOT(ISNA(VLOOKUP(PrivateSchedule[[#This Row],[ow]],RTARoutes[[StageCodes]:[RouteID]],6,FALSE))), "O",  NOT(ISNA(VLOOKUP(PrivateSchedule[[#This Row],[re]],RTARoutes[[StageCodes]:[RouteID]],6,FALSE))), "R")</f>
        <v>O</v>
      </c>
      <c r="AF4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702" spans="3:33">
      <c r="O4702" s="171" t="s">
        <v>1023</v>
      </c>
      <c r="T4702" s="173" t="s">
        <v>1890</v>
      </c>
      <c r="U4702" t="str">
        <f t="shared" si="292"/>
        <v>Cortalim-MARGAO</v>
      </c>
      <c r="V4702" s="163">
        <v>0.47916666666666669</v>
      </c>
      <c r="AA4702" s="165" t="str">
        <f t="shared" si="293"/>
        <v/>
      </c>
      <c r="AB4702" t="str">
        <f t="shared" si="294"/>
        <v>MAPUSA</v>
      </c>
      <c r="AC4702" t="str">
        <f t="shared" si="295"/>
        <v>GA09U-0575</v>
      </c>
      <c r="AD4702" t="str">
        <f>_xlfn.IFNA(VLOOKUP(PrivateSchedule[[#This Row],[ow]],RTARoutes[[StageCodes]:[RouteID]],6,FALSE), VLOOKUP(PrivateSchedule[[#This Row],[re]],RTARoutes[[StageCodes]:[RouteID]],6,FALSE))</f>
        <v>PVT116</v>
      </c>
      <c r="AE4702" t="str" cm="1">
        <f t="array" ref="AE4702">_xlfn.IFS( NOT(ISNA(VLOOKUP(PrivateSchedule[[#This Row],[ow]],RTARoutes[[StageCodes]:[RouteID]],6,FALSE))), "O",  NOT(ISNA(VLOOKUP(PrivateSchedule[[#This Row],[re]],RTARoutes[[StageCodes]:[RouteID]],6,FALSE))), "R")</f>
        <v>O</v>
      </c>
      <c r="AF4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703" spans="3:33">
      <c r="O4703" s="171" t="s">
        <v>1890</v>
      </c>
      <c r="T4703" s="173" t="s">
        <v>1023</v>
      </c>
      <c r="U4703" t="str">
        <f t="shared" si="292"/>
        <v>MARGAO-Cortalim</v>
      </c>
      <c r="V4703" s="163">
        <v>0.47916666666666669</v>
      </c>
      <c r="AA4703" s="165" t="str">
        <f t="shared" si="293"/>
        <v/>
      </c>
      <c r="AB4703" t="str">
        <f t="shared" si="294"/>
        <v>MAPUSA</v>
      </c>
      <c r="AC4703" t="str">
        <f t="shared" si="295"/>
        <v>GA09U-0575</v>
      </c>
      <c r="AD4703" t="str">
        <f>_xlfn.IFNA(VLOOKUP(PrivateSchedule[[#This Row],[ow]],RTARoutes[[StageCodes]:[RouteID]],6,FALSE), VLOOKUP(PrivateSchedule[[#This Row],[re]],RTARoutes[[StageCodes]:[RouteID]],6,FALSE))</f>
        <v>PVT117</v>
      </c>
      <c r="AE4703" t="str" cm="1">
        <f t="array" ref="AE4703">_xlfn.IFS( NOT(ISNA(VLOOKUP(PrivateSchedule[[#This Row],[ow]],RTARoutes[[StageCodes]:[RouteID]],6,FALSE))), "O",  NOT(ISNA(VLOOKUP(PrivateSchedule[[#This Row],[re]],RTARoutes[[StageCodes]:[RouteID]],6,FALSE))), "R")</f>
        <v>O</v>
      </c>
      <c r="AF4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704" spans="3:33">
      <c r="O4704" s="171" t="s">
        <v>1023</v>
      </c>
      <c r="T4704" s="173" t="s">
        <v>1890</v>
      </c>
      <c r="U4704" t="str">
        <f t="shared" si="292"/>
        <v>Cortalim-MARGAO</v>
      </c>
      <c r="V4704" s="163">
        <v>0.57638888888888884</v>
      </c>
      <c r="AA4704" s="165" t="str">
        <f t="shared" si="293"/>
        <v/>
      </c>
      <c r="AB4704" t="str">
        <f t="shared" si="294"/>
        <v>MAPUSA</v>
      </c>
      <c r="AC4704" t="str">
        <f t="shared" si="295"/>
        <v>GA09U-0575</v>
      </c>
      <c r="AD4704" t="str">
        <f>_xlfn.IFNA(VLOOKUP(PrivateSchedule[[#This Row],[ow]],RTARoutes[[StageCodes]:[RouteID]],6,FALSE), VLOOKUP(PrivateSchedule[[#This Row],[re]],RTARoutes[[StageCodes]:[RouteID]],6,FALSE))</f>
        <v>PVT116</v>
      </c>
      <c r="AE4704" t="str" cm="1">
        <f t="array" ref="AE4704">_xlfn.IFS( NOT(ISNA(VLOOKUP(PrivateSchedule[[#This Row],[ow]],RTARoutes[[StageCodes]:[RouteID]],6,FALSE))), "O",  NOT(ISNA(VLOOKUP(PrivateSchedule[[#This Row],[re]],RTARoutes[[StageCodes]:[RouteID]],6,FALSE))), "R")</f>
        <v>O</v>
      </c>
      <c r="AF4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CRT-*MRG</v>
      </c>
      <c r="AG4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MRG-*CRT</v>
      </c>
    </row>
    <row r="4705" spans="1:33">
      <c r="O4705" s="171" t="s">
        <v>1890</v>
      </c>
      <c r="P4705" s="172" t="s">
        <v>1804</v>
      </c>
      <c r="T4705" s="173" t="s">
        <v>1023</v>
      </c>
      <c r="U4705" t="str">
        <f t="shared" si="292"/>
        <v>MARGAO-LOTULIM-Cortalim</v>
      </c>
      <c r="V4705" s="163">
        <v>0.69444444444444442</v>
      </c>
      <c r="AA4705" s="165" t="str">
        <f t="shared" si="293"/>
        <v/>
      </c>
      <c r="AB4705" t="str">
        <f t="shared" si="294"/>
        <v>MAPUSA</v>
      </c>
      <c r="AC4705" t="str">
        <f t="shared" si="295"/>
        <v>GA09U-0575</v>
      </c>
      <c r="AD4705" t="str">
        <f>_xlfn.IFNA(VLOOKUP(PrivateSchedule[[#This Row],[ow]],RTARoutes[[StageCodes]:[RouteID]],6,FALSE), VLOOKUP(PrivateSchedule[[#This Row],[re]],RTARoutes[[StageCodes]:[RouteID]],6,FALSE))</f>
        <v>PVT116</v>
      </c>
      <c r="AE4705" t="str" cm="1">
        <f t="array" ref="AE4705">_xlfn.IFS( NOT(ISNA(VLOOKUP(PrivateSchedule[[#This Row],[ow]],RTARoutes[[StageCodes]:[RouteID]],6,FALSE))), "O",  NOT(ISNA(VLOOKUP(PrivateSchedule[[#This Row],[re]],RTARoutes[[StageCodes]:[RouteID]],6,FALSE))), "R")</f>
        <v>R</v>
      </c>
      <c r="AF4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MRG-*LTM-*CRT</v>
      </c>
      <c r="AG4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CRT-*LTM-*MRG</v>
      </c>
    </row>
    <row r="4706" spans="1:33">
      <c r="O4706" s="171" t="s">
        <v>1023</v>
      </c>
      <c r="P4706" s="172" t="s">
        <v>3089</v>
      </c>
      <c r="T4706" s="173" t="s">
        <v>1890</v>
      </c>
      <c r="U4706" t="str">
        <f t="shared" si="292"/>
        <v>Cortalim-VERNA-MARGAO</v>
      </c>
      <c r="V4706" s="163">
        <v>0.73611111111111116</v>
      </c>
      <c r="AA4706" s="165" t="str">
        <f t="shared" si="293"/>
        <v/>
      </c>
      <c r="AB4706" t="str">
        <f t="shared" si="294"/>
        <v>MAPUSA</v>
      </c>
      <c r="AC4706" t="str">
        <f t="shared" si="295"/>
        <v>GA09U-0575</v>
      </c>
      <c r="AD4706" t="str">
        <f>_xlfn.IFNA(VLOOKUP(PrivateSchedule[[#This Row],[ow]],RTARoutes[[StageCodes]:[RouteID]],6,FALSE), VLOOKUP(PrivateSchedule[[#This Row],[re]],RTARoutes[[StageCodes]:[RouteID]],6,FALSE))</f>
        <v>PVT117</v>
      </c>
      <c r="AE4706" t="str" cm="1">
        <f t="array" ref="AE4706">_xlfn.IFS( NOT(ISNA(VLOOKUP(PrivateSchedule[[#This Row],[ow]],RTARoutes[[StageCodes]:[RouteID]],6,FALSE))), "O",  NOT(ISNA(VLOOKUP(PrivateSchedule[[#This Row],[re]],RTARoutes[[StageCodes]:[RouteID]],6,FALSE))), "R")</f>
        <v>R</v>
      </c>
      <c r="AF4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CRT-*VRN-*MRG</v>
      </c>
      <c r="AG4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MRG-*VRN-*CRT</v>
      </c>
    </row>
    <row r="4707" spans="1:33">
      <c r="O4707" s="171" t="s">
        <v>1890</v>
      </c>
      <c r="T4707" s="173" t="s">
        <v>1023</v>
      </c>
      <c r="U4707" t="str">
        <f t="shared" si="292"/>
        <v>MARGAO-Cortalim</v>
      </c>
      <c r="V4707" s="163">
        <v>0.8125</v>
      </c>
      <c r="AA4707" s="165" t="str">
        <f t="shared" si="293"/>
        <v/>
      </c>
      <c r="AB4707" t="str">
        <f t="shared" si="294"/>
        <v>MAPUSA</v>
      </c>
      <c r="AC4707" t="str">
        <f t="shared" si="295"/>
        <v>GA09U-0575</v>
      </c>
      <c r="AD4707" t="str">
        <f>_xlfn.IFNA(VLOOKUP(PrivateSchedule[[#This Row],[ow]],RTARoutes[[StageCodes]:[RouteID]],6,FALSE), VLOOKUP(PrivateSchedule[[#This Row],[re]],RTARoutes[[StageCodes]:[RouteID]],6,FALSE))</f>
        <v>PVT117</v>
      </c>
      <c r="AE4707" t="str" cm="1">
        <f t="array" ref="AE4707">_xlfn.IFS( NOT(ISNA(VLOOKUP(PrivateSchedule[[#This Row],[ow]],RTARoutes[[StageCodes]:[RouteID]],6,FALSE))), "O",  NOT(ISNA(VLOOKUP(PrivateSchedule[[#This Row],[re]],RTARoutes[[StageCodes]:[RouteID]],6,FALSE))), "R")</f>
        <v>O</v>
      </c>
      <c r="AF4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MRG-*CRT</v>
      </c>
      <c r="AG4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CRT-*MRG</v>
      </c>
    </row>
    <row r="4708" spans="1:33">
      <c r="O4708" s="171" t="s">
        <v>1023</v>
      </c>
      <c r="P4708" s="172" t="s">
        <v>3089</v>
      </c>
      <c r="T4708" s="173" t="s">
        <v>1890</v>
      </c>
      <c r="U4708" t="str">
        <f t="shared" si="292"/>
        <v>Cortalim-VERNA-MARGAO</v>
      </c>
      <c r="V4708" s="163">
        <v>0.84722222222222221</v>
      </c>
      <c r="AA4708" s="165" t="str">
        <f t="shared" si="293"/>
        <v/>
      </c>
      <c r="AB4708" t="str">
        <f t="shared" si="294"/>
        <v>MAPUSA</v>
      </c>
      <c r="AC4708" t="str">
        <f t="shared" si="295"/>
        <v>GA09U-0575</v>
      </c>
      <c r="AD4708" t="str">
        <f>_xlfn.IFNA(VLOOKUP(PrivateSchedule[[#This Row],[ow]],RTARoutes[[StageCodes]:[RouteID]],6,FALSE), VLOOKUP(PrivateSchedule[[#This Row],[re]],RTARoutes[[StageCodes]:[RouteID]],6,FALSE))</f>
        <v>PVT117</v>
      </c>
      <c r="AE4708" t="str" cm="1">
        <f t="array" ref="AE4708">_xlfn.IFS( NOT(ISNA(VLOOKUP(PrivateSchedule[[#This Row],[ow]],RTARoutes[[StageCodes]:[RouteID]],6,FALSE))), "O",  NOT(ISNA(VLOOKUP(PrivateSchedule[[#This Row],[re]],RTARoutes[[StageCodes]:[RouteID]],6,FALSE))), "R")</f>
        <v>R</v>
      </c>
      <c r="AF4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CRT-*VRN-*MRG</v>
      </c>
      <c r="AG4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MRG-*VRN-*CRT</v>
      </c>
    </row>
    <row r="4709" spans="1:33">
      <c r="C4709" s="172" t="s">
        <v>4883</v>
      </c>
      <c r="J4709" s="171" t="s">
        <v>4884</v>
      </c>
      <c r="O4709" s="171" t="s">
        <v>3197</v>
      </c>
      <c r="P4709" s="172" t="s">
        <v>3089</v>
      </c>
      <c r="T4709" s="173" t="s">
        <v>1890</v>
      </c>
      <c r="U4709" t="str">
        <f t="shared" si="292"/>
        <v>ZUARINAGAR-VERNA-MARGAO</v>
      </c>
      <c r="V4709" s="163">
        <v>0.30555555555555558</v>
      </c>
      <c r="AA4709" s="165" t="str">
        <f t="shared" si="293"/>
        <v/>
      </c>
      <c r="AB4709" t="str">
        <f t="shared" si="294"/>
        <v>MAPUSA</v>
      </c>
      <c r="AC4709" t="str">
        <f t="shared" si="295"/>
        <v>GA09U-0575</v>
      </c>
      <c r="AD4709" t="str">
        <f>_xlfn.IFNA(VLOOKUP(PrivateSchedule[[#This Row],[ow]],RTARoutes[[StageCodes]:[RouteID]],6,FALSE), VLOOKUP(PrivateSchedule[[#This Row],[re]],RTARoutes[[StageCodes]:[RouteID]],6,FALSE))</f>
        <v>PVT349</v>
      </c>
      <c r="AE4709" t="str" cm="1">
        <f t="array" ref="AE4709">_xlfn.IFS( NOT(ISNA(VLOOKUP(PrivateSchedule[[#This Row],[ow]],RTARoutes[[StageCodes]:[RouteID]],6,FALSE))), "O",  NOT(ISNA(VLOOKUP(PrivateSchedule[[#This Row],[re]],RTARoutes[[StageCodes]:[RouteID]],6,FALSE))), "R")</f>
        <v>R</v>
      </c>
      <c r="AF4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ZAN-*VRN-*MRG</v>
      </c>
      <c r="AG4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MRG-*VRN-*ZAN</v>
      </c>
    </row>
    <row r="4710" spans="1:33">
      <c r="O4710" s="171" t="s">
        <v>1890</v>
      </c>
      <c r="P4710" s="172" t="s">
        <v>3089</v>
      </c>
      <c r="T4710" s="173" t="s">
        <v>3197</v>
      </c>
      <c r="U4710" t="str">
        <f t="shared" si="292"/>
        <v>MARGAO-VERNA-ZUARINAGAR</v>
      </c>
      <c r="V4710" s="163">
        <v>0.33333333333333331</v>
      </c>
      <c r="AA4710" s="165" t="str">
        <f t="shared" si="293"/>
        <v/>
      </c>
      <c r="AB4710" t="str">
        <f t="shared" si="294"/>
        <v>MAPUSA</v>
      </c>
      <c r="AC4710" t="str">
        <f t="shared" si="295"/>
        <v>GA09U-0575</v>
      </c>
      <c r="AD4710" t="str">
        <f>_xlfn.IFNA(VLOOKUP(PrivateSchedule[[#This Row],[ow]],RTARoutes[[StageCodes]:[RouteID]],6,FALSE), VLOOKUP(PrivateSchedule[[#This Row],[re]],RTARoutes[[StageCodes]:[RouteID]],6,FALSE))</f>
        <v>PVT349</v>
      </c>
      <c r="AE4710" t="str" cm="1">
        <f t="array" ref="AE4710">_xlfn.IFS( NOT(ISNA(VLOOKUP(PrivateSchedule[[#This Row],[ow]],RTARoutes[[StageCodes]:[RouteID]],6,FALSE))), "O",  NOT(ISNA(VLOOKUP(PrivateSchedule[[#This Row],[re]],RTARoutes[[StageCodes]:[RouteID]],6,FALSE))), "R")</f>
        <v>O</v>
      </c>
      <c r="AF4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MRG-*VRN-*ZAN</v>
      </c>
      <c r="AG4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ZAN-*VRN-*MRG</v>
      </c>
    </row>
    <row r="4711" spans="1:33">
      <c r="O4711" s="171" t="s">
        <v>3197</v>
      </c>
      <c r="P4711" s="172" t="s">
        <v>1838</v>
      </c>
      <c r="T4711" s="173" t="s">
        <v>1890</v>
      </c>
      <c r="U4711" t="str">
        <f t="shared" si="292"/>
        <v>ZUARINAGAR-MAJORDA-MARGAO</v>
      </c>
      <c r="V4711" s="163">
        <v>0.40625</v>
      </c>
      <c r="AA4711" s="165" t="str">
        <f t="shared" si="293"/>
        <v/>
      </c>
      <c r="AB4711" t="str">
        <f t="shared" si="294"/>
        <v>MAPUSA</v>
      </c>
      <c r="AC4711" t="str">
        <f t="shared" si="295"/>
        <v>GA09U-0575</v>
      </c>
      <c r="AD4711" t="str">
        <f>_xlfn.IFNA(VLOOKUP(PrivateSchedule[[#This Row],[ow]],RTARoutes[[StageCodes]:[RouteID]],6,FALSE), VLOOKUP(PrivateSchedule[[#This Row],[re]],RTARoutes[[StageCodes]:[RouteID]],6,FALSE))</f>
        <v>PVT314</v>
      </c>
      <c r="AE4711" t="str" cm="1">
        <f t="array" ref="AE4711">_xlfn.IFS( NOT(ISNA(VLOOKUP(PrivateSchedule[[#This Row],[ow]],RTARoutes[[StageCodes]:[RouteID]],6,FALSE))), "O",  NOT(ISNA(VLOOKUP(PrivateSchedule[[#This Row],[re]],RTARoutes[[StageCodes]:[RouteID]],6,FALSE))), "R")</f>
        <v>R</v>
      </c>
      <c r="AF4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ZAN-*MJD-*MRG</v>
      </c>
      <c r="AG4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MRG-*MJD-*ZAN</v>
      </c>
    </row>
    <row r="4712" spans="1:33">
      <c r="O4712" s="171" t="s">
        <v>1890</v>
      </c>
      <c r="P4712" s="172" t="s">
        <v>1838</v>
      </c>
      <c r="T4712" s="173" t="s">
        <v>3197</v>
      </c>
      <c r="U4712" t="str">
        <f t="shared" si="292"/>
        <v>MARGAO-MAJORDA-ZUARINAGAR</v>
      </c>
      <c r="V4712" s="163">
        <v>0.45833333333333331</v>
      </c>
      <c r="AA4712" s="165" t="str">
        <f t="shared" si="293"/>
        <v/>
      </c>
      <c r="AB4712" t="str">
        <f t="shared" si="294"/>
        <v>MAPUSA</v>
      </c>
      <c r="AC4712" t="str">
        <f t="shared" si="295"/>
        <v>GA09U-0575</v>
      </c>
      <c r="AD4712" t="str">
        <f>_xlfn.IFNA(VLOOKUP(PrivateSchedule[[#This Row],[ow]],RTARoutes[[StageCodes]:[RouteID]],6,FALSE), VLOOKUP(PrivateSchedule[[#This Row],[re]],RTARoutes[[StageCodes]:[RouteID]],6,FALSE))</f>
        <v>PVT314</v>
      </c>
      <c r="AE4712" t="str" cm="1">
        <f t="array" ref="AE4712">_xlfn.IFS( NOT(ISNA(VLOOKUP(PrivateSchedule[[#This Row],[ow]],RTARoutes[[StageCodes]:[RouteID]],6,FALSE))), "O",  NOT(ISNA(VLOOKUP(PrivateSchedule[[#This Row],[re]],RTARoutes[[StageCodes]:[RouteID]],6,FALSE))), "R")</f>
        <v>O</v>
      </c>
      <c r="AF4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MRG-*MJD-*ZAN</v>
      </c>
      <c r="AG4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ZAN-*MJD-*MRG</v>
      </c>
    </row>
    <row r="4713" spans="1:33">
      <c r="O4713" s="171" t="s">
        <v>3197</v>
      </c>
      <c r="P4713" s="172" t="s">
        <v>1838</v>
      </c>
      <c r="T4713" s="173" t="s">
        <v>1890</v>
      </c>
      <c r="U4713" t="str">
        <f t="shared" si="292"/>
        <v>ZUARINAGAR-MAJORDA-MARGAO</v>
      </c>
      <c r="V4713" s="163">
        <v>0.50694444444444442</v>
      </c>
      <c r="AA4713" s="165" t="str">
        <f t="shared" si="293"/>
        <v/>
      </c>
      <c r="AB4713" t="str">
        <f t="shared" si="294"/>
        <v>MAPUSA</v>
      </c>
      <c r="AC4713" t="str">
        <f t="shared" si="295"/>
        <v>GA09U-0575</v>
      </c>
      <c r="AD4713" t="str">
        <f>_xlfn.IFNA(VLOOKUP(PrivateSchedule[[#This Row],[ow]],RTARoutes[[StageCodes]:[RouteID]],6,FALSE), VLOOKUP(PrivateSchedule[[#This Row],[re]],RTARoutes[[StageCodes]:[RouteID]],6,FALSE))</f>
        <v>PVT314</v>
      </c>
      <c r="AE4713" t="str" cm="1">
        <f t="array" ref="AE4713">_xlfn.IFS( NOT(ISNA(VLOOKUP(PrivateSchedule[[#This Row],[ow]],RTARoutes[[StageCodes]:[RouteID]],6,FALSE))), "O",  NOT(ISNA(VLOOKUP(PrivateSchedule[[#This Row],[re]],RTARoutes[[StageCodes]:[RouteID]],6,FALSE))), "R")</f>
        <v>R</v>
      </c>
      <c r="AF4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ZAN-*MJD-*MRG</v>
      </c>
      <c r="AG4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MRG-*MJD-*ZAN</v>
      </c>
    </row>
    <row r="4714" spans="1:33">
      <c r="O4714" s="171" t="s">
        <v>1890</v>
      </c>
      <c r="P4714" s="172" t="s">
        <v>1838</v>
      </c>
      <c r="T4714" s="173" t="s">
        <v>3197</v>
      </c>
      <c r="U4714" t="str">
        <f t="shared" si="292"/>
        <v>MARGAO-MAJORDA-ZUARINAGAR</v>
      </c>
      <c r="V4714" s="163">
        <v>0.56597222222222221</v>
      </c>
      <c r="AA4714" s="165" t="str">
        <f t="shared" si="293"/>
        <v/>
      </c>
      <c r="AB4714" t="str">
        <f t="shared" si="294"/>
        <v>MAPUSA</v>
      </c>
      <c r="AC4714" t="str">
        <f t="shared" si="295"/>
        <v>GA09U-0575</v>
      </c>
      <c r="AD4714" t="str">
        <f>_xlfn.IFNA(VLOOKUP(PrivateSchedule[[#This Row],[ow]],RTARoutes[[StageCodes]:[RouteID]],6,FALSE), VLOOKUP(PrivateSchedule[[#This Row],[re]],RTARoutes[[StageCodes]:[RouteID]],6,FALSE))</f>
        <v>PVT314</v>
      </c>
      <c r="AE4714" t="str" cm="1">
        <f t="array" ref="AE4714">_xlfn.IFS( NOT(ISNA(VLOOKUP(PrivateSchedule[[#This Row],[ow]],RTARoutes[[StageCodes]:[RouteID]],6,FALSE))), "O",  NOT(ISNA(VLOOKUP(PrivateSchedule[[#This Row],[re]],RTARoutes[[StageCodes]:[RouteID]],6,FALSE))), "R")</f>
        <v>O</v>
      </c>
      <c r="AF4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MRG-*MJD-*ZAN</v>
      </c>
      <c r="AG4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ZAN-*MJD-*MRG</v>
      </c>
    </row>
    <row r="4715" spans="1:33">
      <c r="O4715" s="171" t="s">
        <v>3197</v>
      </c>
      <c r="P4715" s="172" t="s">
        <v>1838</v>
      </c>
      <c r="T4715" s="173" t="s">
        <v>1890</v>
      </c>
      <c r="U4715" t="str">
        <f t="shared" si="292"/>
        <v>ZUARINAGAR-MAJORDA-MARGAO</v>
      </c>
      <c r="V4715" s="163">
        <v>0.625</v>
      </c>
      <c r="AA4715" s="165" t="str">
        <f t="shared" si="293"/>
        <v/>
      </c>
      <c r="AB4715" t="str">
        <f t="shared" si="294"/>
        <v>MAPUSA</v>
      </c>
      <c r="AC4715" t="str">
        <f t="shared" si="295"/>
        <v>GA09U-0575</v>
      </c>
      <c r="AD4715" t="str">
        <f>_xlfn.IFNA(VLOOKUP(PrivateSchedule[[#This Row],[ow]],RTARoutes[[StageCodes]:[RouteID]],6,FALSE), VLOOKUP(PrivateSchedule[[#This Row],[re]],RTARoutes[[StageCodes]:[RouteID]],6,FALSE))</f>
        <v>PVT314</v>
      </c>
      <c r="AE4715" t="str" cm="1">
        <f t="array" ref="AE4715">_xlfn.IFS( NOT(ISNA(VLOOKUP(PrivateSchedule[[#This Row],[ow]],RTARoutes[[StageCodes]:[RouteID]],6,FALSE))), "O",  NOT(ISNA(VLOOKUP(PrivateSchedule[[#This Row],[re]],RTARoutes[[StageCodes]:[RouteID]],6,FALSE))), "R")</f>
        <v>R</v>
      </c>
      <c r="AF4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ZAN-*MJD-*MRG</v>
      </c>
      <c r="AG4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MRG-*MJD-*ZAN</v>
      </c>
    </row>
    <row r="4716" spans="1:33">
      <c r="O4716" s="171" t="s">
        <v>1890</v>
      </c>
      <c r="P4716" s="172" t="s">
        <v>1838</v>
      </c>
      <c r="T4716" s="173" t="s">
        <v>3197</v>
      </c>
      <c r="U4716" t="str">
        <f t="shared" si="292"/>
        <v>MARGAO-MAJORDA-ZUARINAGAR</v>
      </c>
      <c r="V4716" s="163">
        <v>0.6875</v>
      </c>
      <c r="AA4716" s="165" t="str">
        <f t="shared" si="293"/>
        <v/>
      </c>
      <c r="AB4716" t="str">
        <f t="shared" si="294"/>
        <v>MAPUSA</v>
      </c>
      <c r="AC4716" t="str">
        <f t="shared" si="295"/>
        <v>GA09U-0575</v>
      </c>
      <c r="AD4716" t="str">
        <f>_xlfn.IFNA(VLOOKUP(PrivateSchedule[[#This Row],[ow]],RTARoutes[[StageCodes]:[RouteID]],6,FALSE), VLOOKUP(PrivateSchedule[[#This Row],[re]],RTARoutes[[StageCodes]:[RouteID]],6,FALSE))</f>
        <v>PVT314</v>
      </c>
      <c r="AE4716" t="str" cm="1">
        <f t="array" ref="AE4716">_xlfn.IFS( NOT(ISNA(VLOOKUP(PrivateSchedule[[#This Row],[ow]],RTARoutes[[StageCodes]:[RouteID]],6,FALSE))), "O",  NOT(ISNA(VLOOKUP(PrivateSchedule[[#This Row],[re]],RTARoutes[[StageCodes]:[RouteID]],6,FALSE))), "R")</f>
        <v>O</v>
      </c>
      <c r="AF4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MRG-*MJD-*ZAN</v>
      </c>
      <c r="AG4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ZAN-*MJD-*MRG</v>
      </c>
    </row>
    <row r="4717" spans="1:33">
      <c r="O4717" s="171" t="s">
        <v>3197</v>
      </c>
      <c r="P4717" s="172" t="s">
        <v>3089</v>
      </c>
      <c r="T4717" s="173" t="s">
        <v>1890</v>
      </c>
      <c r="U4717" t="str">
        <f t="shared" si="292"/>
        <v>ZUARINAGAR-VERNA-MARGAO</v>
      </c>
      <c r="V4717" s="163">
        <v>0.73263888888888884</v>
      </c>
      <c r="AA4717" s="165" t="str">
        <f t="shared" si="293"/>
        <v/>
      </c>
      <c r="AB4717" t="str">
        <f t="shared" si="294"/>
        <v>MAPUSA</v>
      </c>
      <c r="AC4717" t="str">
        <f t="shared" si="295"/>
        <v>GA09U-0575</v>
      </c>
      <c r="AD4717" t="str">
        <f>_xlfn.IFNA(VLOOKUP(PrivateSchedule[[#This Row],[ow]],RTARoutes[[StageCodes]:[RouteID]],6,FALSE), VLOOKUP(PrivateSchedule[[#This Row],[re]],RTARoutes[[StageCodes]:[RouteID]],6,FALSE))</f>
        <v>PVT349</v>
      </c>
      <c r="AE4717" t="str" cm="1">
        <f t="array" ref="AE4717">_xlfn.IFS( NOT(ISNA(VLOOKUP(PrivateSchedule[[#This Row],[ow]],RTARoutes[[StageCodes]:[RouteID]],6,FALSE))), "O",  NOT(ISNA(VLOOKUP(PrivateSchedule[[#This Row],[re]],RTARoutes[[StageCodes]:[RouteID]],6,FALSE))), "R")</f>
        <v>R</v>
      </c>
      <c r="AF4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ZAN-*VRN-*MRG</v>
      </c>
      <c r="AG4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MRG-*VRN-*ZAN</v>
      </c>
    </row>
    <row r="4718" spans="1:33">
      <c r="O4718" s="171" t="s">
        <v>1890</v>
      </c>
      <c r="P4718" s="172" t="s">
        <v>1838</v>
      </c>
      <c r="T4718" s="173" t="s">
        <v>3197</v>
      </c>
      <c r="U4718" t="str">
        <f t="shared" si="292"/>
        <v>MARGAO-MAJORDA-ZUARINAGAR</v>
      </c>
      <c r="V4718" s="163">
        <v>0.79166666666666663</v>
      </c>
      <c r="AA4718" s="165" t="str">
        <f t="shared" si="293"/>
        <v/>
      </c>
      <c r="AB4718" t="str">
        <f t="shared" si="294"/>
        <v>MAPUSA</v>
      </c>
      <c r="AC4718" t="str">
        <f t="shared" si="295"/>
        <v>GA09U-0575</v>
      </c>
      <c r="AD4718" t="str">
        <f>_xlfn.IFNA(VLOOKUP(PrivateSchedule[[#This Row],[ow]],RTARoutes[[StageCodes]:[RouteID]],6,FALSE), VLOOKUP(PrivateSchedule[[#This Row],[re]],RTARoutes[[StageCodes]:[RouteID]],6,FALSE))</f>
        <v>PVT314</v>
      </c>
      <c r="AE4718" t="str" cm="1">
        <f t="array" ref="AE4718">_xlfn.IFS( NOT(ISNA(VLOOKUP(PrivateSchedule[[#This Row],[ow]],RTARoutes[[StageCodes]:[RouteID]],6,FALSE))), "O",  NOT(ISNA(VLOOKUP(PrivateSchedule[[#This Row],[re]],RTARoutes[[StageCodes]:[RouteID]],6,FALSE))), "R")</f>
        <v>O</v>
      </c>
      <c r="AF4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MRG-*MJD-*ZAN</v>
      </c>
      <c r="AG4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ZAN-*MJD-*MRG</v>
      </c>
    </row>
    <row r="4719" spans="1:33">
      <c r="A4719" t="s">
        <v>2374</v>
      </c>
      <c r="B4719" s="171" t="s">
        <v>4885</v>
      </c>
      <c r="C4719" s="172" t="s">
        <v>4886</v>
      </c>
      <c r="D4719" s="172" t="s">
        <v>4887</v>
      </c>
      <c r="E4719" s="176" t="s">
        <v>4888</v>
      </c>
      <c r="F4719" s="177">
        <v>43921</v>
      </c>
      <c r="G4719" s="171" t="s">
        <v>4889</v>
      </c>
      <c r="H4719" s="172" t="s">
        <v>4890</v>
      </c>
      <c r="J4719" s="171" t="s">
        <v>4891</v>
      </c>
      <c r="L4719" s="172" t="s">
        <v>16</v>
      </c>
      <c r="M4719" s="198">
        <v>33</v>
      </c>
      <c r="N4719" s="199">
        <v>11</v>
      </c>
      <c r="O4719" s="171" t="s">
        <v>462</v>
      </c>
      <c r="T4719" s="173" t="s">
        <v>1234</v>
      </c>
      <c r="U4719" t="str">
        <f t="shared" si="292"/>
        <v>AGAPUR-FARMAGUDI</v>
      </c>
      <c r="V4719" s="163">
        <v>0.27777777777777779</v>
      </c>
      <c r="AA4719" s="165" t="str">
        <f t="shared" si="293"/>
        <v/>
      </c>
      <c r="AB4719" t="str">
        <f t="shared" si="294"/>
        <v>PND</v>
      </c>
      <c r="AC4719" t="str">
        <f t="shared" si="295"/>
        <v>GA05T9210/GA09T4004</v>
      </c>
      <c r="AD4719" t="str">
        <f>_xlfn.IFNA(VLOOKUP(PrivateSchedule[[#This Row],[ow]],RTARoutes[[StageCodes]:[RouteID]],6,FALSE), VLOOKUP(PrivateSchedule[[#This Row],[re]],RTARoutes[[StageCodes]:[RouteID]],6,FALSE))</f>
        <v>PVT14</v>
      </c>
      <c r="AE4719" t="str" cm="1">
        <f t="array" ref="AE4719">_xlfn.IFS( NOT(ISNA(VLOOKUP(PrivateSchedule[[#This Row],[ow]],RTARoutes[[StageCodes]:[RouteID]],6,FALSE))), "O",  NOT(ISNA(VLOOKUP(PrivateSchedule[[#This Row],[re]],RTARoutes[[StageCodes]:[RouteID]],6,FALSE))), "R")</f>
        <v>O</v>
      </c>
      <c r="AF4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AGP-*FMD</v>
      </c>
      <c r="AG4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FMD-*AGP</v>
      </c>
    </row>
    <row r="4720" spans="1:33">
      <c r="O4720" s="171" t="s">
        <v>1234</v>
      </c>
      <c r="T4720" s="173" t="s">
        <v>462</v>
      </c>
      <c r="U4720" t="str">
        <f t="shared" si="292"/>
        <v>FARMAGUDI-AGAPUR</v>
      </c>
      <c r="V4720" s="163">
        <v>0.32291666666666669</v>
      </c>
      <c r="AA4720" s="165" t="str">
        <f t="shared" si="293"/>
        <v/>
      </c>
      <c r="AB4720" t="str">
        <f t="shared" si="294"/>
        <v>PND</v>
      </c>
      <c r="AC4720" t="str">
        <f t="shared" si="295"/>
        <v>GA05T9210/GA09T4004</v>
      </c>
      <c r="AD4720" t="str">
        <f>_xlfn.IFNA(VLOOKUP(PrivateSchedule[[#This Row],[ow]],RTARoutes[[StageCodes]:[RouteID]],6,FALSE), VLOOKUP(PrivateSchedule[[#This Row],[re]],RTARoutes[[StageCodes]:[RouteID]],6,FALSE))</f>
        <v>PVT14</v>
      </c>
      <c r="AE4720" t="str" cm="1">
        <f t="array" ref="AE4720">_xlfn.IFS( NOT(ISNA(VLOOKUP(PrivateSchedule[[#This Row],[ow]],RTARoutes[[StageCodes]:[RouteID]],6,FALSE))), "O",  NOT(ISNA(VLOOKUP(PrivateSchedule[[#This Row],[re]],RTARoutes[[StageCodes]:[RouteID]],6,FALSE))), "R")</f>
        <v>R</v>
      </c>
      <c r="AF4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FMD-*AGP</v>
      </c>
      <c r="AG4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AGP-*FMD</v>
      </c>
    </row>
    <row r="4721" spans="2:33">
      <c r="O4721" s="171" t="s">
        <v>462</v>
      </c>
      <c r="T4721" s="173" t="s">
        <v>2374</v>
      </c>
      <c r="U4721" t="str">
        <f t="shared" si="292"/>
        <v>AGAPUR-PONDA</v>
      </c>
      <c r="V4721" s="163">
        <v>0.34375</v>
      </c>
      <c r="AA4721" s="165" t="str">
        <f t="shared" si="293"/>
        <v/>
      </c>
      <c r="AB4721" t="str">
        <f t="shared" si="294"/>
        <v>PND</v>
      </c>
      <c r="AC4721" t="str">
        <f t="shared" si="295"/>
        <v>GA05T9210/GA09T4004</v>
      </c>
      <c r="AD4721" t="str">
        <f>_xlfn.IFNA(VLOOKUP(PrivateSchedule[[#This Row],[ow]],RTARoutes[[StageCodes]:[RouteID]],6,FALSE), VLOOKUP(PrivateSchedule[[#This Row],[re]],RTARoutes[[StageCodes]:[RouteID]],6,FALSE))</f>
        <v>PVT11</v>
      </c>
      <c r="AE4721" t="str" cm="1">
        <f t="array" ref="AE4721">_xlfn.IFS( NOT(ISNA(VLOOKUP(PrivateSchedule[[#This Row],[ow]],RTARoutes[[StageCodes]:[RouteID]],6,FALSE))), "O",  NOT(ISNA(VLOOKUP(PrivateSchedule[[#This Row],[re]],RTARoutes[[StageCodes]:[RouteID]],6,FALSE))), "R")</f>
        <v>O</v>
      </c>
      <c r="AF4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22" spans="2:33">
      <c r="O4722" s="171" t="s">
        <v>2374</v>
      </c>
      <c r="T4722" s="173" t="s">
        <v>462</v>
      </c>
      <c r="U4722" t="str">
        <f t="shared" si="292"/>
        <v>PONDA-AGAPUR</v>
      </c>
      <c r="V4722" s="163">
        <v>0.38541666666666669</v>
      </c>
      <c r="AA4722" s="165" t="str">
        <f t="shared" si="293"/>
        <v/>
      </c>
      <c r="AB4722" t="str">
        <f t="shared" si="294"/>
        <v>PND</v>
      </c>
      <c r="AC4722" t="str">
        <f t="shared" si="295"/>
        <v>GA05T9210/GA09T4004</v>
      </c>
      <c r="AD4722" t="str">
        <f>_xlfn.IFNA(VLOOKUP(PrivateSchedule[[#This Row],[ow]],RTARoutes[[StageCodes]:[RouteID]],6,FALSE), VLOOKUP(PrivateSchedule[[#This Row],[re]],RTARoutes[[StageCodes]:[RouteID]],6,FALSE))</f>
        <v>PVT11</v>
      </c>
      <c r="AE4722" t="str" cm="1">
        <f t="array" ref="AE4722">_xlfn.IFS( NOT(ISNA(VLOOKUP(PrivateSchedule[[#This Row],[ow]],RTARoutes[[StageCodes]:[RouteID]],6,FALSE))), "O",  NOT(ISNA(VLOOKUP(PrivateSchedule[[#This Row],[re]],RTARoutes[[StageCodes]:[RouteID]],6,FALSE))), "R")</f>
        <v>R</v>
      </c>
      <c r="AF4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23" spans="2:33">
      <c r="O4723" s="171" t="s">
        <v>462</v>
      </c>
      <c r="T4723" s="173" t="s">
        <v>2374</v>
      </c>
      <c r="U4723" t="str">
        <f t="shared" si="292"/>
        <v>AGAPUR-PONDA</v>
      </c>
      <c r="V4723" s="163">
        <v>0.41319444444444442</v>
      </c>
      <c r="AA4723" s="165" t="str">
        <f t="shared" si="293"/>
        <v/>
      </c>
      <c r="AB4723" t="str">
        <f t="shared" si="294"/>
        <v>PND</v>
      </c>
      <c r="AC4723" t="str">
        <f t="shared" si="295"/>
        <v>GA05T9210/GA09T4004</v>
      </c>
      <c r="AD4723" t="str">
        <f>_xlfn.IFNA(VLOOKUP(PrivateSchedule[[#This Row],[ow]],RTARoutes[[StageCodes]:[RouteID]],6,FALSE), VLOOKUP(PrivateSchedule[[#This Row],[re]],RTARoutes[[StageCodes]:[RouteID]],6,FALSE))</f>
        <v>PVT11</v>
      </c>
      <c r="AE4723" t="str" cm="1">
        <f t="array" ref="AE4723">_xlfn.IFS( NOT(ISNA(VLOOKUP(PrivateSchedule[[#This Row],[ow]],RTARoutes[[StageCodes]:[RouteID]],6,FALSE))), "O",  NOT(ISNA(VLOOKUP(PrivateSchedule[[#This Row],[re]],RTARoutes[[StageCodes]:[RouteID]],6,FALSE))), "R")</f>
        <v>O</v>
      </c>
      <c r="AF4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24" spans="2:33">
      <c r="O4724" s="171" t="s">
        <v>2374</v>
      </c>
      <c r="T4724" s="173" t="s">
        <v>462</v>
      </c>
      <c r="U4724" t="str">
        <f t="shared" si="292"/>
        <v>PONDA-AGAPUR</v>
      </c>
      <c r="V4724" s="163">
        <v>0.46180555555555558</v>
      </c>
      <c r="AA4724" s="165" t="str">
        <f t="shared" si="293"/>
        <v/>
      </c>
      <c r="AB4724" t="str">
        <f t="shared" si="294"/>
        <v>PND</v>
      </c>
      <c r="AC4724" t="str">
        <f t="shared" si="295"/>
        <v>GA05T9210/GA09T4004</v>
      </c>
      <c r="AD4724" t="str">
        <f>_xlfn.IFNA(VLOOKUP(PrivateSchedule[[#This Row],[ow]],RTARoutes[[StageCodes]:[RouteID]],6,FALSE), VLOOKUP(PrivateSchedule[[#This Row],[re]],RTARoutes[[StageCodes]:[RouteID]],6,FALSE))</f>
        <v>PVT11</v>
      </c>
      <c r="AE4724" t="str" cm="1">
        <f t="array" ref="AE4724">_xlfn.IFS( NOT(ISNA(VLOOKUP(PrivateSchedule[[#This Row],[ow]],RTARoutes[[StageCodes]:[RouteID]],6,FALSE))), "O",  NOT(ISNA(VLOOKUP(PrivateSchedule[[#This Row],[re]],RTARoutes[[StageCodes]:[RouteID]],6,FALSE))), "R")</f>
        <v>R</v>
      </c>
      <c r="AF4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25" spans="2:33">
      <c r="O4725" s="171" t="s">
        <v>462</v>
      </c>
      <c r="T4725" s="173" t="s">
        <v>2374</v>
      </c>
      <c r="U4725" t="str">
        <f t="shared" si="292"/>
        <v>AGAPUR-PONDA</v>
      </c>
      <c r="V4725" s="163">
        <v>0.49305555555555558</v>
      </c>
      <c r="AA4725" s="165" t="str">
        <f t="shared" si="293"/>
        <v/>
      </c>
      <c r="AB4725" t="str">
        <f t="shared" si="294"/>
        <v>PND</v>
      </c>
      <c r="AC4725" t="str">
        <f t="shared" si="295"/>
        <v>GA05T9210/GA09T4004</v>
      </c>
      <c r="AD4725" t="str">
        <f>_xlfn.IFNA(VLOOKUP(PrivateSchedule[[#This Row],[ow]],RTARoutes[[StageCodes]:[RouteID]],6,FALSE), VLOOKUP(PrivateSchedule[[#This Row],[re]],RTARoutes[[StageCodes]:[RouteID]],6,FALSE))</f>
        <v>PVT11</v>
      </c>
      <c r="AE4725" t="str" cm="1">
        <f t="array" ref="AE4725">_xlfn.IFS( NOT(ISNA(VLOOKUP(PrivateSchedule[[#This Row],[ow]],RTARoutes[[StageCodes]:[RouteID]],6,FALSE))), "O",  NOT(ISNA(VLOOKUP(PrivateSchedule[[#This Row],[re]],RTARoutes[[StageCodes]:[RouteID]],6,FALSE))), "R")</f>
        <v>O</v>
      </c>
      <c r="AF4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26" spans="2:33">
      <c r="O4726" s="171" t="s">
        <v>2374</v>
      </c>
      <c r="T4726" s="173" t="s">
        <v>462</v>
      </c>
      <c r="U4726" t="str">
        <f t="shared" si="292"/>
        <v>PONDA-AGAPUR</v>
      </c>
      <c r="V4726" s="163">
        <v>0.53125</v>
      </c>
      <c r="AA4726" s="165" t="str">
        <f t="shared" si="293"/>
        <v/>
      </c>
      <c r="AB4726" t="str">
        <f t="shared" si="294"/>
        <v>PND</v>
      </c>
      <c r="AC4726" t="str">
        <f t="shared" si="295"/>
        <v>GA05T9210/GA09T4004</v>
      </c>
      <c r="AD4726" t="str">
        <f>_xlfn.IFNA(VLOOKUP(PrivateSchedule[[#This Row],[ow]],RTARoutes[[StageCodes]:[RouteID]],6,FALSE), VLOOKUP(PrivateSchedule[[#This Row],[re]],RTARoutes[[StageCodes]:[RouteID]],6,FALSE))</f>
        <v>PVT11</v>
      </c>
      <c r="AE4726" t="str" cm="1">
        <f t="array" ref="AE4726">_xlfn.IFS( NOT(ISNA(VLOOKUP(PrivateSchedule[[#This Row],[ow]],RTARoutes[[StageCodes]:[RouteID]],6,FALSE))), "O",  NOT(ISNA(VLOOKUP(PrivateSchedule[[#This Row],[re]],RTARoutes[[StageCodes]:[RouteID]],6,FALSE))), "R")</f>
        <v>R</v>
      </c>
      <c r="AF4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27" spans="2:33">
      <c r="O4727" s="171" t="s">
        <v>462</v>
      </c>
      <c r="T4727" s="173" t="s">
        <v>2374</v>
      </c>
      <c r="U4727" t="str">
        <f t="shared" si="292"/>
        <v>AGAPUR-PONDA</v>
      </c>
      <c r="V4727" s="163">
        <v>0.60763888888888884</v>
      </c>
      <c r="AA4727" s="165" t="str">
        <f t="shared" si="293"/>
        <v/>
      </c>
      <c r="AB4727" t="str">
        <f t="shared" si="294"/>
        <v>PND</v>
      </c>
      <c r="AC4727" t="str">
        <f t="shared" si="295"/>
        <v>GA05T9210/GA09T4004</v>
      </c>
      <c r="AD4727" t="str">
        <f>_xlfn.IFNA(VLOOKUP(PrivateSchedule[[#This Row],[ow]],RTARoutes[[StageCodes]:[RouteID]],6,FALSE), VLOOKUP(PrivateSchedule[[#This Row],[re]],RTARoutes[[StageCodes]:[RouteID]],6,FALSE))</f>
        <v>PVT11</v>
      </c>
      <c r="AE4727" t="str" cm="1">
        <f t="array" ref="AE4727">_xlfn.IFS( NOT(ISNA(VLOOKUP(PrivateSchedule[[#This Row],[ow]],RTARoutes[[StageCodes]:[RouteID]],6,FALSE))), "O",  NOT(ISNA(VLOOKUP(PrivateSchedule[[#This Row],[re]],RTARoutes[[StageCodes]:[RouteID]],6,FALSE))), "R")</f>
        <v>O</v>
      </c>
      <c r="AF4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28" spans="2:33">
      <c r="O4728" s="171" t="s">
        <v>2374</v>
      </c>
      <c r="T4728" s="173" t="s">
        <v>462</v>
      </c>
      <c r="U4728" t="str">
        <f t="shared" si="292"/>
        <v>PONDA-AGAPUR</v>
      </c>
      <c r="V4728" s="163">
        <v>0.65625</v>
      </c>
      <c r="AA4728" s="165" t="str">
        <f t="shared" si="293"/>
        <v/>
      </c>
      <c r="AB4728" t="str">
        <f t="shared" si="294"/>
        <v>PND</v>
      </c>
      <c r="AC4728" t="str">
        <f t="shared" si="295"/>
        <v>GA05T9210/GA09T4004</v>
      </c>
      <c r="AD4728" t="str">
        <f>_xlfn.IFNA(VLOOKUP(PrivateSchedule[[#This Row],[ow]],RTARoutes[[StageCodes]:[RouteID]],6,FALSE), VLOOKUP(PrivateSchedule[[#This Row],[re]],RTARoutes[[StageCodes]:[RouteID]],6,FALSE))</f>
        <v>PVT11</v>
      </c>
      <c r="AE4728" t="str" cm="1">
        <f t="array" ref="AE4728">_xlfn.IFS( NOT(ISNA(VLOOKUP(PrivateSchedule[[#This Row],[ow]],RTARoutes[[StageCodes]:[RouteID]],6,FALSE))), "O",  NOT(ISNA(VLOOKUP(PrivateSchedule[[#This Row],[re]],RTARoutes[[StageCodes]:[RouteID]],6,FALSE))), "R")</f>
        <v>R</v>
      </c>
      <c r="AF4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29" spans="2:33">
      <c r="O4729" s="171" t="s">
        <v>462</v>
      </c>
      <c r="T4729" s="173" t="s">
        <v>2374</v>
      </c>
      <c r="U4729" t="str">
        <f t="shared" si="292"/>
        <v>AGAPUR-PONDA</v>
      </c>
      <c r="V4729" s="163">
        <v>0.69791666666666663</v>
      </c>
      <c r="AA4729" s="165" t="str">
        <f t="shared" si="293"/>
        <v/>
      </c>
      <c r="AB4729" t="str">
        <f t="shared" si="294"/>
        <v>PND</v>
      </c>
      <c r="AC4729" t="str">
        <f t="shared" si="295"/>
        <v>GA05T9210/GA09T4004</v>
      </c>
      <c r="AD4729" t="str">
        <f>_xlfn.IFNA(VLOOKUP(PrivateSchedule[[#This Row],[ow]],RTARoutes[[StageCodes]:[RouteID]],6,FALSE), VLOOKUP(PrivateSchedule[[#This Row],[re]],RTARoutes[[StageCodes]:[RouteID]],6,FALSE))</f>
        <v>PVT11</v>
      </c>
      <c r="AE4729" t="str" cm="1">
        <f t="array" ref="AE4729">_xlfn.IFS( NOT(ISNA(VLOOKUP(PrivateSchedule[[#This Row],[ow]],RTARoutes[[StageCodes]:[RouteID]],6,FALSE))), "O",  NOT(ISNA(VLOOKUP(PrivateSchedule[[#This Row],[re]],RTARoutes[[StageCodes]:[RouteID]],6,FALSE))), "R")</f>
        <v>O</v>
      </c>
      <c r="AF4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30" spans="2:33">
      <c r="O4730" s="171" t="s">
        <v>2374</v>
      </c>
      <c r="T4730" s="173" t="s">
        <v>462</v>
      </c>
      <c r="U4730" t="str">
        <f t="shared" si="292"/>
        <v>PONDA-AGAPUR</v>
      </c>
      <c r="V4730" s="163">
        <v>0.71875</v>
      </c>
      <c r="AA4730" s="165" t="str">
        <f t="shared" si="293"/>
        <v/>
      </c>
      <c r="AB4730" t="str">
        <f t="shared" si="294"/>
        <v>PND</v>
      </c>
      <c r="AC4730" t="str">
        <f t="shared" si="295"/>
        <v>GA05T9210/GA09T4004</v>
      </c>
      <c r="AD4730" t="str">
        <f>_xlfn.IFNA(VLOOKUP(PrivateSchedule[[#This Row],[ow]],RTARoutes[[StageCodes]:[RouteID]],6,FALSE), VLOOKUP(PrivateSchedule[[#This Row],[re]],RTARoutes[[StageCodes]:[RouteID]],6,FALSE))</f>
        <v>PVT11</v>
      </c>
      <c r="AE4730" t="str" cm="1">
        <f t="array" ref="AE4730">_xlfn.IFS( NOT(ISNA(VLOOKUP(PrivateSchedule[[#This Row],[ow]],RTARoutes[[StageCodes]:[RouteID]],6,FALSE))), "O",  NOT(ISNA(VLOOKUP(PrivateSchedule[[#This Row],[re]],RTARoutes[[StageCodes]:[RouteID]],6,FALSE))), "R")</f>
        <v>R</v>
      </c>
      <c r="AF4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31" spans="2:33">
      <c r="O4731" s="171" t="s">
        <v>462</v>
      </c>
      <c r="T4731" s="173" t="s">
        <v>2374</v>
      </c>
      <c r="U4731" t="str">
        <f t="shared" si="292"/>
        <v>AGAPUR-PONDA</v>
      </c>
      <c r="V4731" s="163">
        <v>0.73611111111111116</v>
      </c>
      <c r="AA4731" s="165" t="str">
        <f t="shared" si="293"/>
        <v/>
      </c>
      <c r="AB4731" t="str">
        <f t="shared" si="294"/>
        <v>PND</v>
      </c>
      <c r="AC4731" t="str">
        <f t="shared" si="295"/>
        <v>GA05T9210/GA09T4004</v>
      </c>
      <c r="AD4731" t="str">
        <f>_xlfn.IFNA(VLOOKUP(PrivateSchedule[[#This Row],[ow]],RTARoutes[[StageCodes]:[RouteID]],6,FALSE), VLOOKUP(PrivateSchedule[[#This Row],[re]],RTARoutes[[StageCodes]:[RouteID]],6,FALSE))</f>
        <v>PVT11</v>
      </c>
      <c r="AE4731" t="str" cm="1">
        <f t="array" ref="AE4731">_xlfn.IFS( NOT(ISNA(VLOOKUP(PrivateSchedule[[#This Row],[ow]],RTARoutes[[StageCodes]:[RouteID]],6,FALSE))), "O",  NOT(ISNA(VLOOKUP(PrivateSchedule[[#This Row],[re]],RTARoutes[[StageCodes]:[RouteID]],6,FALSE))), "R")</f>
        <v>O</v>
      </c>
      <c r="AF4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32" spans="2:33">
      <c r="O4732" s="171" t="s">
        <v>2374</v>
      </c>
      <c r="T4732" s="173" t="s">
        <v>462</v>
      </c>
      <c r="U4732" t="str">
        <f t="shared" si="292"/>
        <v>PONDA-AGAPUR</v>
      </c>
      <c r="V4732" s="163">
        <v>0.76041666666666663</v>
      </c>
      <c r="AA4732" s="165" t="str">
        <f t="shared" si="293"/>
        <v/>
      </c>
      <c r="AB4732" t="str">
        <f t="shared" si="294"/>
        <v>PND</v>
      </c>
      <c r="AC4732" t="str">
        <f t="shared" si="295"/>
        <v>GA05T9210/GA09T4004</v>
      </c>
      <c r="AD4732" t="str">
        <f>_xlfn.IFNA(VLOOKUP(PrivateSchedule[[#This Row],[ow]],RTARoutes[[StageCodes]:[RouteID]],6,FALSE), VLOOKUP(PrivateSchedule[[#This Row],[re]],RTARoutes[[StageCodes]:[RouteID]],6,FALSE))</f>
        <v>PVT11</v>
      </c>
      <c r="AE4732" t="str" cm="1">
        <f t="array" ref="AE4732">_xlfn.IFS( NOT(ISNA(VLOOKUP(PrivateSchedule[[#This Row],[ow]],RTARoutes[[StageCodes]:[RouteID]],6,FALSE))), "O",  NOT(ISNA(VLOOKUP(PrivateSchedule[[#This Row],[re]],RTARoutes[[StageCodes]:[RouteID]],6,FALSE))), "R")</f>
        <v>R</v>
      </c>
      <c r="AF4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33" spans="2:33">
      <c r="O4733" s="171" t="s">
        <v>462</v>
      </c>
      <c r="T4733" s="173" t="s">
        <v>2374</v>
      </c>
      <c r="U4733" t="str">
        <f t="shared" si="292"/>
        <v>AGAPUR-PONDA</v>
      </c>
      <c r="V4733" s="163">
        <v>0.79166666666666663</v>
      </c>
      <c r="AA4733" s="165" t="str">
        <f t="shared" si="293"/>
        <v/>
      </c>
      <c r="AB4733" t="str">
        <f t="shared" si="294"/>
        <v>PND</v>
      </c>
      <c r="AC4733" t="str">
        <f t="shared" si="295"/>
        <v>GA05T9210/GA09T4004</v>
      </c>
      <c r="AD4733" t="str">
        <f>_xlfn.IFNA(VLOOKUP(PrivateSchedule[[#This Row],[ow]],RTARoutes[[StageCodes]:[RouteID]],6,FALSE), VLOOKUP(PrivateSchedule[[#This Row],[re]],RTARoutes[[StageCodes]:[RouteID]],6,FALSE))</f>
        <v>PVT11</v>
      </c>
      <c r="AE4733" t="str" cm="1">
        <f t="array" ref="AE4733">_xlfn.IFS( NOT(ISNA(VLOOKUP(PrivateSchedule[[#This Row],[ow]],RTARoutes[[StageCodes]:[RouteID]],6,FALSE))), "O",  NOT(ISNA(VLOOKUP(PrivateSchedule[[#This Row],[re]],RTARoutes[[StageCodes]:[RouteID]],6,FALSE))), "R")</f>
        <v>O</v>
      </c>
      <c r="AF4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34" spans="2:33">
      <c r="O4734" s="171" t="s">
        <v>2374</v>
      </c>
      <c r="T4734" s="173" t="s">
        <v>462</v>
      </c>
      <c r="U4734" t="str">
        <f t="shared" si="292"/>
        <v>PONDA-AGAPUR</v>
      </c>
      <c r="V4734" s="163">
        <v>0.82291666666666663</v>
      </c>
      <c r="AA4734" s="165" t="str">
        <f t="shared" si="293"/>
        <v/>
      </c>
      <c r="AB4734" t="str">
        <f t="shared" si="294"/>
        <v>PND</v>
      </c>
      <c r="AC4734" t="str">
        <f t="shared" si="295"/>
        <v>GA05T9210/GA09T4004</v>
      </c>
      <c r="AD4734" t="str">
        <f>_xlfn.IFNA(VLOOKUP(PrivateSchedule[[#This Row],[ow]],RTARoutes[[StageCodes]:[RouteID]],6,FALSE), VLOOKUP(PrivateSchedule[[#This Row],[re]],RTARoutes[[StageCodes]:[RouteID]],6,FALSE))</f>
        <v>PVT11</v>
      </c>
      <c r="AE4734" t="str" cm="1">
        <f t="array" ref="AE4734">_xlfn.IFS( NOT(ISNA(VLOOKUP(PrivateSchedule[[#This Row],[ow]],RTARoutes[[StageCodes]:[RouteID]],6,FALSE))), "O",  NOT(ISNA(VLOOKUP(PrivateSchedule[[#This Row],[re]],RTARoutes[[StageCodes]:[RouteID]],6,FALSE))), "R")</f>
        <v>R</v>
      </c>
      <c r="AF4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35" spans="2:33">
      <c r="B4735" s="171" t="s">
        <v>4892</v>
      </c>
      <c r="C4735" s="172" t="s">
        <v>4893</v>
      </c>
      <c r="D4735" s="172" t="s">
        <v>4894</v>
      </c>
      <c r="E4735" s="176">
        <v>32879</v>
      </c>
      <c r="F4735" s="177">
        <v>45866</v>
      </c>
      <c r="G4735" s="171" t="s">
        <v>4895</v>
      </c>
      <c r="H4735" s="172" t="s">
        <v>4896</v>
      </c>
      <c r="J4735" s="171" t="s">
        <v>4897</v>
      </c>
      <c r="L4735" s="172" t="s">
        <v>16</v>
      </c>
      <c r="M4735" s="198">
        <v>27</v>
      </c>
      <c r="N4735" s="199">
        <v>9</v>
      </c>
      <c r="O4735" s="171" t="s">
        <v>4898</v>
      </c>
      <c r="T4735" s="173" t="s">
        <v>2374</v>
      </c>
      <c r="U4735" t="str">
        <f t="shared" si="292"/>
        <v/>
      </c>
      <c r="V4735" s="163">
        <v>0.28819444444444448</v>
      </c>
      <c r="AA4735" s="165" t="str">
        <f t="shared" si="293"/>
        <v/>
      </c>
      <c r="AB4735" t="str">
        <f t="shared" si="294"/>
        <v>PND</v>
      </c>
      <c r="AC4735" t="str">
        <f t="shared" si="295"/>
        <v>GA01W4812</v>
      </c>
      <c r="AD4735" t="str">
        <f>_xlfn.IFNA(VLOOKUP(PrivateSchedule[[#This Row],[ow]],RTARoutes[[StageCodes]:[RouteID]],6,FALSE), VLOOKUP(PrivateSchedule[[#This Row],[re]],RTARoutes[[StageCodes]:[RouteID]],6,FALSE))</f>
        <v>PVT188</v>
      </c>
      <c r="AE4735" t="str" cm="1">
        <f t="array" ref="AE4735">_xlfn.IFS( NOT(ISNA(VLOOKUP(PrivateSchedule[[#This Row],[ow]],RTARoutes[[StageCodes]:[RouteID]],6,FALSE))), "O",  NOT(ISNA(VLOOKUP(PrivateSchedule[[#This Row],[re]],RTARoutes[[StageCodes]:[RouteID]],6,FALSE))), "R")</f>
        <v>O</v>
      </c>
      <c r="AF4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4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4736" spans="2:33">
      <c r="O4736" s="171" t="s">
        <v>2374</v>
      </c>
      <c r="T4736" s="173" t="s">
        <v>1890</v>
      </c>
      <c r="U4736" t="str">
        <f t="shared" si="292"/>
        <v>PONDA-MARGAO</v>
      </c>
      <c r="V4736" s="163">
        <v>0.31944444444444448</v>
      </c>
      <c r="AA4736" s="165" t="str">
        <f t="shared" si="293"/>
        <v/>
      </c>
      <c r="AB4736" t="str">
        <f t="shared" si="294"/>
        <v>PND</v>
      </c>
      <c r="AC4736" t="str">
        <f t="shared" si="295"/>
        <v>GA01W4812</v>
      </c>
      <c r="AD4736" t="str">
        <f>_xlfn.IFNA(VLOOKUP(PrivateSchedule[[#This Row],[ow]],RTARoutes[[StageCodes]:[RouteID]],6,FALSE), VLOOKUP(PrivateSchedule[[#This Row],[re]],RTARoutes[[StageCodes]:[RouteID]],6,FALSE))</f>
        <v>PVT319</v>
      </c>
      <c r="AE4736" t="str" cm="1">
        <f t="array" ref="AE4736">_xlfn.IFS( NOT(ISNA(VLOOKUP(PrivateSchedule[[#This Row],[ow]],RTARoutes[[StageCodes]:[RouteID]],6,FALSE))), "O",  NOT(ISNA(VLOOKUP(PrivateSchedule[[#This Row],[re]],RTARoutes[[StageCodes]:[RouteID]],6,FALSE))), "R")</f>
        <v>R</v>
      </c>
      <c r="AF4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37" spans="2:33">
      <c r="O4737" s="171" t="s">
        <v>1890</v>
      </c>
      <c r="T4737" s="173" t="s">
        <v>2374</v>
      </c>
      <c r="U4737" t="str">
        <f t="shared" si="292"/>
        <v>MARGAO-PONDA</v>
      </c>
      <c r="V4737" s="163">
        <v>0.36458333333333331</v>
      </c>
      <c r="AA4737" s="165" t="str">
        <f t="shared" si="293"/>
        <v/>
      </c>
      <c r="AB4737" t="str">
        <f t="shared" si="294"/>
        <v>PND</v>
      </c>
      <c r="AC4737" t="str">
        <f t="shared" si="295"/>
        <v>GA01W4812</v>
      </c>
      <c r="AD4737" t="str">
        <f>_xlfn.IFNA(VLOOKUP(PrivateSchedule[[#This Row],[ow]],RTARoutes[[StageCodes]:[RouteID]],6,FALSE), VLOOKUP(PrivateSchedule[[#This Row],[re]],RTARoutes[[StageCodes]:[RouteID]],6,FALSE))</f>
        <v>PVT319</v>
      </c>
      <c r="AE4737" t="str" cm="1">
        <f t="array" ref="AE4737">_xlfn.IFS( NOT(ISNA(VLOOKUP(PrivateSchedule[[#This Row],[ow]],RTARoutes[[StageCodes]:[RouteID]],6,FALSE))), "O",  NOT(ISNA(VLOOKUP(PrivateSchedule[[#This Row],[re]],RTARoutes[[StageCodes]:[RouteID]],6,FALSE))), "R")</f>
        <v>O</v>
      </c>
      <c r="AF4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38" spans="2:33">
      <c r="O4738" s="171" t="s">
        <v>2374</v>
      </c>
      <c r="T4738" s="173" t="s">
        <v>4898</v>
      </c>
      <c r="U4738" t="str">
        <f t="shared" si="292"/>
        <v/>
      </c>
      <c r="V4738" s="163">
        <v>0.39583333333333331</v>
      </c>
      <c r="AA4738" s="165" t="str">
        <f t="shared" si="293"/>
        <v/>
      </c>
      <c r="AB4738" t="str">
        <f t="shared" si="294"/>
        <v>PND</v>
      </c>
      <c r="AC4738" t="str">
        <f t="shared" si="295"/>
        <v>GA01W4812</v>
      </c>
      <c r="AD4738" t="str">
        <f>_xlfn.IFNA(VLOOKUP(PrivateSchedule[[#This Row],[ow]],RTARoutes[[StageCodes]:[RouteID]],6,FALSE), VLOOKUP(PrivateSchedule[[#This Row],[re]],RTARoutes[[StageCodes]:[RouteID]],6,FALSE))</f>
        <v>PVT188</v>
      </c>
      <c r="AE4738" t="str" cm="1">
        <f t="array" ref="AE4738">_xlfn.IFS( NOT(ISNA(VLOOKUP(PrivateSchedule[[#This Row],[ow]],RTARoutes[[StageCodes]:[RouteID]],6,FALSE))), "O",  NOT(ISNA(VLOOKUP(PrivateSchedule[[#This Row],[re]],RTARoutes[[StageCodes]:[RouteID]],6,FALSE))), "R")</f>
        <v>R</v>
      </c>
      <c r="AF4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PND-*GAUNEM</v>
      </c>
      <c r="AG4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GAUNEM-*PND</v>
      </c>
    </row>
    <row r="4739" spans="2:33">
      <c r="O4739" s="171" t="s">
        <v>4898</v>
      </c>
      <c r="T4739" s="173" t="s">
        <v>2374</v>
      </c>
      <c r="U4739" t="str">
        <f t="shared" ref="U4739:U4802" si="296">_xlfn.IFNA(VLOOKUP($O4739,Code2Loc,2,FALSE)
&amp; IF( OR( ISNA($P4739), LEN($P4739)=0), "",  "-" &amp; VLOOKUP($P4739,Code2Loc,2,FALSE))
&amp; IF( OR( ISNA($Q4739), LEN($Q4739)=0), "",  "-" &amp; VLOOKUP($Q4739,Code2Loc,2,FALSE))
&amp; IF( OR( ISNA($R4739), LEN($R4739)=0), "",  "-" &amp; VLOOKUP($R4739,Code2Loc,2,FALSE))
&amp; IF( OR( ISNA($S4739), LEN($S4739)=0), "",  "-" &amp; VLOOKUP($S4739,Code2Loc,2,FALSE))
&amp; IF( OR( ISNA($T4739), LEN($T4739)=0), "",  "-" &amp; VLOOKUP($T4739,Code2Loc,2,FALSE)),"")</f>
        <v/>
      </c>
      <c r="V4739" s="163">
        <v>0.4236111111111111</v>
      </c>
      <c r="AA4739" s="165" t="str">
        <f t="shared" ref="AA4739:AA4802" si="297">IF(ISBLANK($V4739), "", _xlfn.IFNA($V4739 + _xlfn.IFNA( VLOOKUP($O4739 &amp; IF(ISBLANK($P4739),"", "-" &amp; $P4739) &amp; IF(ISBLANK($Q4739),"", "-" &amp; $Q4739) &amp; IF(ISBLANK($R4739),"", "-" &amp; $R4739) &amp; IF(ISBLANK($S4739),"", "-" &amp; $S4739) &amp; IF(ISBLANK($T4739),"", "-" &amp; $T4739),TravelTime,8,FALSE), VLOOKUP($T4739 &amp; IF(ISBLANK($S4739),"", "-" &amp; $S4739) &amp; IF(ISBLANK($R4739),"", "-" &amp; $R4739) &amp; IF(ISBLANK($Q4739),"", "-" &amp; $Q4739) &amp; IF(ISBLANK($P4739),"", "-" &amp; $P4739) &amp; IF(ISBLANK($O4739),"", "-" &amp; $O4739),TravelTime,8,FALSE)) / 1440, ""))</f>
        <v/>
      </c>
      <c r="AB4739" t="str">
        <f t="shared" ref="AB4739:AB4802" si="298">IF(AND(LEN($A4739)&lt;&gt;0,LEN($A4739)&lt;&gt;0),$A4739,$AB4738)</f>
        <v>PND</v>
      </c>
      <c r="AC4739" t="str">
        <f t="shared" ref="AC4739:AC4802" si="299">IF(AND(LEN($J4739)&lt;&gt;0,LEN($B4739)&lt;&gt;0),$J4739,$AC4738)</f>
        <v>GA01W4812</v>
      </c>
      <c r="AD4739" t="str">
        <f>_xlfn.IFNA(VLOOKUP(PrivateSchedule[[#This Row],[ow]],RTARoutes[[StageCodes]:[RouteID]],6,FALSE), VLOOKUP(PrivateSchedule[[#This Row],[re]],RTARoutes[[StageCodes]:[RouteID]],6,FALSE))</f>
        <v>PVT188</v>
      </c>
      <c r="AE4739" t="str" cm="1">
        <f t="array" ref="AE4739">_xlfn.IFS( NOT(ISNA(VLOOKUP(PrivateSchedule[[#This Row],[ow]],RTARoutes[[StageCodes]:[RouteID]],6,FALSE))), "O",  NOT(ISNA(VLOOKUP(PrivateSchedule[[#This Row],[re]],RTARoutes[[StageCodes]:[RouteID]],6,FALSE))), "R")</f>
        <v>O</v>
      </c>
      <c r="AF4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4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4740" spans="2:33">
      <c r="O4740" s="171" t="s">
        <v>2374</v>
      </c>
      <c r="T4740" s="173" t="s">
        <v>1890</v>
      </c>
      <c r="U4740" t="str">
        <f t="shared" si="296"/>
        <v>PONDA-MARGAO</v>
      </c>
      <c r="V4740" s="163">
        <v>0.44444444444444442</v>
      </c>
      <c r="AA4740" s="165" t="str">
        <f t="shared" si="297"/>
        <v/>
      </c>
      <c r="AB4740" t="str">
        <f t="shared" si="298"/>
        <v>PND</v>
      </c>
      <c r="AC4740" t="str">
        <f t="shared" si="299"/>
        <v>GA01W4812</v>
      </c>
      <c r="AD4740" t="str">
        <f>_xlfn.IFNA(VLOOKUP(PrivateSchedule[[#This Row],[ow]],RTARoutes[[StageCodes]:[RouteID]],6,FALSE), VLOOKUP(PrivateSchedule[[#This Row],[re]],RTARoutes[[StageCodes]:[RouteID]],6,FALSE))</f>
        <v>PVT319</v>
      </c>
      <c r="AE4740" t="str" cm="1">
        <f t="array" ref="AE4740">_xlfn.IFS( NOT(ISNA(VLOOKUP(PrivateSchedule[[#This Row],[ow]],RTARoutes[[StageCodes]:[RouteID]],6,FALSE))), "O",  NOT(ISNA(VLOOKUP(PrivateSchedule[[#This Row],[re]],RTARoutes[[StageCodes]:[RouteID]],6,FALSE))), "R")</f>
        <v>R</v>
      </c>
      <c r="AF4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41" spans="2:33">
      <c r="O4741" s="171" t="s">
        <v>1890</v>
      </c>
      <c r="T4741" s="173" t="s">
        <v>2374</v>
      </c>
      <c r="U4741" t="str">
        <f t="shared" si="296"/>
        <v>MARGAO-PONDA</v>
      </c>
      <c r="V4741" s="163">
        <v>0.50694444444444442</v>
      </c>
      <c r="AA4741" s="165" t="str">
        <f t="shared" si="297"/>
        <v/>
      </c>
      <c r="AB4741" t="str">
        <f t="shared" si="298"/>
        <v>PND</v>
      </c>
      <c r="AC4741" t="str">
        <f t="shared" si="299"/>
        <v>GA01W4812</v>
      </c>
      <c r="AD4741" t="str">
        <f>_xlfn.IFNA(VLOOKUP(PrivateSchedule[[#This Row],[ow]],RTARoutes[[StageCodes]:[RouteID]],6,FALSE), VLOOKUP(PrivateSchedule[[#This Row],[re]],RTARoutes[[StageCodes]:[RouteID]],6,FALSE))</f>
        <v>PVT319</v>
      </c>
      <c r="AE4741" t="str" cm="1">
        <f t="array" ref="AE4741">_xlfn.IFS( NOT(ISNA(VLOOKUP(PrivateSchedule[[#This Row],[ow]],RTARoutes[[StageCodes]:[RouteID]],6,FALSE))), "O",  NOT(ISNA(VLOOKUP(PrivateSchedule[[#This Row],[re]],RTARoutes[[StageCodes]:[RouteID]],6,FALSE))), "R")</f>
        <v>O</v>
      </c>
      <c r="AF4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42" spans="2:33">
      <c r="O4742" s="171" t="s">
        <v>2374</v>
      </c>
      <c r="T4742" s="173" t="s">
        <v>1890</v>
      </c>
      <c r="U4742" t="str">
        <f t="shared" si="296"/>
        <v>PONDA-MARGAO</v>
      </c>
      <c r="V4742" s="163">
        <v>0.61111111111111105</v>
      </c>
      <c r="AA4742" s="165" t="str">
        <f t="shared" si="297"/>
        <v/>
      </c>
      <c r="AB4742" t="str">
        <f t="shared" si="298"/>
        <v>PND</v>
      </c>
      <c r="AC4742" t="str">
        <f t="shared" si="299"/>
        <v>GA01W4812</v>
      </c>
      <c r="AD4742" t="str">
        <f>_xlfn.IFNA(VLOOKUP(PrivateSchedule[[#This Row],[ow]],RTARoutes[[StageCodes]:[RouteID]],6,FALSE), VLOOKUP(PrivateSchedule[[#This Row],[re]],RTARoutes[[StageCodes]:[RouteID]],6,FALSE))</f>
        <v>PVT319</v>
      </c>
      <c r="AE4742" t="str" cm="1">
        <f t="array" ref="AE4742">_xlfn.IFS( NOT(ISNA(VLOOKUP(PrivateSchedule[[#This Row],[ow]],RTARoutes[[StageCodes]:[RouteID]],6,FALSE))), "O",  NOT(ISNA(VLOOKUP(PrivateSchedule[[#This Row],[re]],RTARoutes[[StageCodes]:[RouteID]],6,FALSE))), "R")</f>
        <v>R</v>
      </c>
      <c r="AF4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43" spans="2:33">
      <c r="O4743" s="171" t="s">
        <v>1890</v>
      </c>
      <c r="T4743" s="173" t="s">
        <v>2374</v>
      </c>
      <c r="U4743" t="str">
        <f t="shared" si="296"/>
        <v>MARGAO-PONDA</v>
      </c>
      <c r="V4743" s="163">
        <v>0.67013888888888884</v>
      </c>
      <c r="AA4743" s="165" t="str">
        <f t="shared" si="297"/>
        <v/>
      </c>
      <c r="AB4743" t="str">
        <f t="shared" si="298"/>
        <v>PND</v>
      </c>
      <c r="AC4743" t="str">
        <f t="shared" si="299"/>
        <v>GA01W4812</v>
      </c>
      <c r="AD4743" t="str">
        <f>_xlfn.IFNA(VLOOKUP(PrivateSchedule[[#This Row],[ow]],RTARoutes[[StageCodes]:[RouteID]],6,FALSE), VLOOKUP(PrivateSchedule[[#This Row],[re]],RTARoutes[[StageCodes]:[RouteID]],6,FALSE))</f>
        <v>PVT319</v>
      </c>
      <c r="AE4743" t="str" cm="1">
        <f t="array" ref="AE4743">_xlfn.IFS( NOT(ISNA(VLOOKUP(PrivateSchedule[[#This Row],[ow]],RTARoutes[[StageCodes]:[RouteID]],6,FALSE))), "O",  NOT(ISNA(VLOOKUP(PrivateSchedule[[#This Row],[re]],RTARoutes[[StageCodes]:[RouteID]],6,FALSE))), "R")</f>
        <v>O</v>
      </c>
      <c r="AF4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44" spans="2:33">
      <c r="O4744" s="171" t="s">
        <v>2374</v>
      </c>
      <c r="T4744" s="173" t="s">
        <v>1890</v>
      </c>
      <c r="U4744" t="str">
        <f t="shared" si="296"/>
        <v>PONDA-MARGAO</v>
      </c>
      <c r="V4744" s="163">
        <v>0.70833333333333337</v>
      </c>
      <c r="AA4744" s="165" t="str">
        <f t="shared" si="297"/>
        <v/>
      </c>
      <c r="AB4744" t="str">
        <f t="shared" si="298"/>
        <v>PND</v>
      </c>
      <c r="AC4744" t="str">
        <f t="shared" si="299"/>
        <v>GA01W4812</v>
      </c>
      <c r="AD4744" t="str">
        <f>_xlfn.IFNA(VLOOKUP(PrivateSchedule[[#This Row],[ow]],RTARoutes[[StageCodes]:[RouteID]],6,FALSE), VLOOKUP(PrivateSchedule[[#This Row],[re]],RTARoutes[[StageCodes]:[RouteID]],6,FALSE))</f>
        <v>PVT319</v>
      </c>
      <c r="AE4744" t="str" cm="1">
        <f t="array" ref="AE4744">_xlfn.IFS( NOT(ISNA(VLOOKUP(PrivateSchedule[[#This Row],[ow]],RTARoutes[[StageCodes]:[RouteID]],6,FALSE))), "O",  NOT(ISNA(VLOOKUP(PrivateSchedule[[#This Row],[re]],RTARoutes[[StageCodes]:[RouteID]],6,FALSE))), "R")</f>
        <v>R</v>
      </c>
      <c r="AF4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45" spans="2:33">
      <c r="O4745" s="171" t="s">
        <v>1890</v>
      </c>
      <c r="T4745" s="173" t="s">
        <v>4898</v>
      </c>
      <c r="U4745" t="str">
        <f t="shared" si="296"/>
        <v/>
      </c>
      <c r="V4745" s="163">
        <v>0.77083333333333337</v>
      </c>
      <c r="AA4745" s="165" t="str">
        <f t="shared" si="297"/>
        <v/>
      </c>
      <c r="AB4745" t="str">
        <f t="shared" si="298"/>
        <v>PND</v>
      </c>
      <c r="AC4745" t="str">
        <f t="shared" si="299"/>
        <v>GA01W4812</v>
      </c>
      <c r="AD4745" t="e">
        <f>_xlfn.IFNA(VLOOKUP(PrivateSchedule[[#This Row],[ow]],RTARoutes[[StageCodes]:[RouteID]],6,FALSE), VLOOKUP(PrivateSchedule[[#This Row],[re]],RTARoutes[[StageCodes]:[RouteID]],6,FALSE))</f>
        <v>#N/A</v>
      </c>
      <c r="AE4745" t="e" cm="1">
        <f t="array" ref="AE4745">_xlfn.IFS( NOT(ISNA(VLOOKUP(PrivateSchedule[[#This Row],[ow]],RTARoutes[[StageCodes]:[RouteID]],6,FALSE))), "O",  NOT(ISNA(VLOOKUP(PrivateSchedule[[#This Row],[re]],RTARoutes[[StageCodes]:[RouteID]],6,FALSE))), "R")</f>
        <v>#N/A</v>
      </c>
      <c r="AF4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MRG-*GAUNEM</v>
      </c>
      <c r="AG4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GAUNEM-*MRG</v>
      </c>
    </row>
    <row r="4746" spans="2:33">
      <c r="B4746" s="171" t="s">
        <v>4899</v>
      </c>
      <c r="C4746" s="172" t="s">
        <v>4900</v>
      </c>
      <c r="D4746" s="172" t="s">
        <v>4894</v>
      </c>
      <c r="E4746" s="176">
        <v>31966</v>
      </c>
      <c r="F4746" s="177">
        <v>44117</v>
      </c>
      <c r="G4746" s="171" t="s">
        <v>4901</v>
      </c>
      <c r="H4746" s="172" t="s">
        <v>4902</v>
      </c>
      <c r="J4746" s="171" t="s">
        <v>4903</v>
      </c>
      <c r="L4746" s="172" t="s">
        <v>16</v>
      </c>
      <c r="M4746" s="198">
        <v>23</v>
      </c>
      <c r="N4746" s="199">
        <v>9</v>
      </c>
      <c r="O4746" s="171" t="s">
        <v>2699</v>
      </c>
      <c r="T4746" s="173" t="s">
        <v>1890</v>
      </c>
      <c r="U4746" t="str">
        <f t="shared" si="296"/>
        <v>SHIRODA-MARGAO</v>
      </c>
      <c r="V4746" s="163">
        <v>0.3125</v>
      </c>
      <c r="AA4746" s="165" t="str">
        <f t="shared" si="297"/>
        <v/>
      </c>
      <c r="AB4746" t="str">
        <f t="shared" si="298"/>
        <v>PND</v>
      </c>
      <c r="AC4746" t="str">
        <f t="shared" si="299"/>
        <v>GA05T0128</v>
      </c>
      <c r="AD4746" t="str">
        <f>_xlfn.IFNA(VLOOKUP(PrivateSchedule[[#This Row],[ow]],RTARoutes[[StageCodes]:[RouteID]],6,FALSE), VLOOKUP(PrivateSchedule[[#This Row],[re]],RTARoutes[[StageCodes]:[RouteID]],6,FALSE))</f>
        <v>PVT336</v>
      </c>
      <c r="AE4746" t="str" cm="1">
        <f t="array" ref="AE4746">_xlfn.IFS( NOT(ISNA(VLOOKUP(PrivateSchedule[[#This Row],[ow]],RTARoutes[[StageCodes]:[RouteID]],6,FALSE))), "O",  NOT(ISNA(VLOOKUP(PrivateSchedule[[#This Row],[re]],RTARoutes[[StageCodes]:[RouteID]],6,FALSE))), "R")</f>
        <v>R</v>
      </c>
      <c r="AF4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747" spans="2:33">
      <c r="O4747" s="171" t="s">
        <v>1890</v>
      </c>
      <c r="T4747" s="173" t="s">
        <v>2699</v>
      </c>
      <c r="U4747" t="str">
        <f t="shared" si="296"/>
        <v>MARGAO-SHIRODA</v>
      </c>
      <c r="V4747" s="163">
        <v>0.3611111111111111</v>
      </c>
      <c r="AA4747" s="165" t="str">
        <f t="shared" si="297"/>
        <v/>
      </c>
      <c r="AB4747" t="str">
        <f t="shared" si="298"/>
        <v>PND</v>
      </c>
      <c r="AC4747" t="str">
        <f t="shared" si="299"/>
        <v>GA05T0128</v>
      </c>
      <c r="AD4747" t="str">
        <f>_xlfn.IFNA(VLOOKUP(PrivateSchedule[[#This Row],[ow]],RTARoutes[[StageCodes]:[RouteID]],6,FALSE), VLOOKUP(PrivateSchedule[[#This Row],[re]],RTARoutes[[StageCodes]:[RouteID]],6,FALSE))</f>
        <v>PVT336</v>
      </c>
      <c r="AE4747" t="str" cm="1">
        <f t="array" ref="AE4747">_xlfn.IFS( NOT(ISNA(VLOOKUP(PrivateSchedule[[#This Row],[ow]],RTARoutes[[StageCodes]:[RouteID]],6,FALSE))), "O",  NOT(ISNA(VLOOKUP(PrivateSchedule[[#This Row],[re]],RTARoutes[[StageCodes]:[RouteID]],6,FALSE))), "R")</f>
        <v>O</v>
      </c>
      <c r="AF4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748" spans="2:33">
      <c r="O4748" s="171" t="s">
        <v>2699</v>
      </c>
      <c r="T4748" s="173" t="s">
        <v>1890</v>
      </c>
      <c r="U4748" t="str">
        <f t="shared" si="296"/>
        <v>SHIRODA-MARGAO</v>
      </c>
      <c r="V4748" s="163">
        <v>0.41666666666666669</v>
      </c>
      <c r="AA4748" s="165" t="str">
        <f t="shared" si="297"/>
        <v/>
      </c>
      <c r="AB4748" t="str">
        <f t="shared" si="298"/>
        <v>PND</v>
      </c>
      <c r="AC4748" t="str">
        <f t="shared" si="299"/>
        <v>GA05T0128</v>
      </c>
      <c r="AD4748" t="str">
        <f>_xlfn.IFNA(VLOOKUP(PrivateSchedule[[#This Row],[ow]],RTARoutes[[StageCodes]:[RouteID]],6,FALSE), VLOOKUP(PrivateSchedule[[#This Row],[re]],RTARoutes[[StageCodes]:[RouteID]],6,FALSE))</f>
        <v>PVT336</v>
      </c>
      <c r="AE4748" t="str" cm="1">
        <f t="array" ref="AE4748">_xlfn.IFS( NOT(ISNA(VLOOKUP(PrivateSchedule[[#This Row],[ow]],RTARoutes[[StageCodes]:[RouteID]],6,FALSE))), "O",  NOT(ISNA(VLOOKUP(PrivateSchedule[[#This Row],[re]],RTARoutes[[StageCodes]:[RouteID]],6,FALSE))), "R")</f>
        <v>R</v>
      </c>
      <c r="AF4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749" spans="2:33">
      <c r="O4749" s="171" t="s">
        <v>1890</v>
      </c>
      <c r="T4749" s="173" t="s">
        <v>2699</v>
      </c>
      <c r="U4749" t="str">
        <f t="shared" si="296"/>
        <v>MARGAO-SHIRODA</v>
      </c>
      <c r="V4749" s="163">
        <v>0.45833333333333331</v>
      </c>
      <c r="AA4749" s="165" t="str">
        <f t="shared" si="297"/>
        <v/>
      </c>
      <c r="AB4749" t="str">
        <f t="shared" si="298"/>
        <v>PND</v>
      </c>
      <c r="AC4749" t="str">
        <f t="shared" si="299"/>
        <v>GA05T0128</v>
      </c>
      <c r="AD4749" t="str">
        <f>_xlfn.IFNA(VLOOKUP(PrivateSchedule[[#This Row],[ow]],RTARoutes[[StageCodes]:[RouteID]],6,FALSE), VLOOKUP(PrivateSchedule[[#This Row],[re]],RTARoutes[[StageCodes]:[RouteID]],6,FALSE))</f>
        <v>PVT336</v>
      </c>
      <c r="AE4749" t="str" cm="1">
        <f t="array" ref="AE4749">_xlfn.IFS( NOT(ISNA(VLOOKUP(PrivateSchedule[[#This Row],[ow]],RTARoutes[[StageCodes]:[RouteID]],6,FALSE))), "O",  NOT(ISNA(VLOOKUP(PrivateSchedule[[#This Row],[re]],RTARoutes[[StageCodes]:[RouteID]],6,FALSE))), "R")</f>
        <v>O</v>
      </c>
      <c r="AF4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750" spans="2:33">
      <c r="O4750" s="171" t="s">
        <v>2699</v>
      </c>
      <c r="T4750" s="173" t="s">
        <v>1890</v>
      </c>
      <c r="U4750" t="str">
        <f t="shared" si="296"/>
        <v>SHIRODA-MARGAO</v>
      </c>
      <c r="V4750" s="163">
        <v>0.52083333333333337</v>
      </c>
      <c r="AA4750" s="165" t="str">
        <f t="shared" si="297"/>
        <v/>
      </c>
      <c r="AB4750" t="str">
        <f t="shared" si="298"/>
        <v>PND</v>
      </c>
      <c r="AC4750" t="str">
        <f t="shared" si="299"/>
        <v>GA05T0128</v>
      </c>
      <c r="AD4750" t="str">
        <f>_xlfn.IFNA(VLOOKUP(PrivateSchedule[[#This Row],[ow]],RTARoutes[[StageCodes]:[RouteID]],6,FALSE), VLOOKUP(PrivateSchedule[[#This Row],[re]],RTARoutes[[StageCodes]:[RouteID]],6,FALSE))</f>
        <v>PVT336</v>
      </c>
      <c r="AE4750" t="str" cm="1">
        <f t="array" ref="AE4750">_xlfn.IFS( NOT(ISNA(VLOOKUP(PrivateSchedule[[#This Row],[ow]],RTARoutes[[StageCodes]:[RouteID]],6,FALSE))), "O",  NOT(ISNA(VLOOKUP(PrivateSchedule[[#This Row],[re]],RTARoutes[[StageCodes]:[RouteID]],6,FALSE))), "R")</f>
        <v>R</v>
      </c>
      <c r="AF4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751" spans="2:33">
      <c r="O4751" s="171" t="s">
        <v>1890</v>
      </c>
      <c r="T4751" s="173" t="s">
        <v>2699</v>
      </c>
      <c r="U4751" t="str">
        <f t="shared" si="296"/>
        <v>MARGAO-SHIRODA</v>
      </c>
      <c r="V4751" s="163">
        <v>0.55555555555555558</v>
      </c>
      <c r="AA4751" s="165" t="str">
        <f t="shared" si="297"/>
        <v/>
      </c>
      <c r="AB4751" t="str">
        <f t="shared" si="298"/>
        <v>PND</v>
      </c>
      <c r="AC4751" t="str">
        <f t="shared" si="299"/>
        <v>GA05T0128</v>
      </c>
      <c r="AD4751" t="str">
        <f>_xlfn.IFNA(VLOOKUP(PrivateSchedule[[#This Row],[ow]],RTARoutes[[StageCodes]:[RouteID]],6,FALSE), VLOOKUP(PrivateSchedule[[#This Row],[re]],RTARoutes[[StageCodes]:[RouteID]],6,FALSE))</f>
        <v>PVT336</v>
      </c>
      <c r="AE4751" t="str" cm="1">
        <f t="array" ref="AE4751">_xlfn.IFS( NOT(ISNA(VLOOKUP(PrivateSchedule[[#This Row],[ow]],RTARoutes[[StageCodes]:[RouteID]],6,FALSE))), "O",  NOT(ISNA(VLOOKUP(PrivateSchedule[[#This Row],[re]],RTARoutes[[StageCodes]:[RouteID]],6,FALSE))), "R")</f>
        <v>O</v>
      </c>
      <c r="AF4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752" spans="2:33">
      <c r="O4752" s="171" t="s">
        <v>2699</v>
      </c>
      <c r="T4752" s="173" t="s">
        <v>1890</v>
      </c>
      <c r="U4752" t="str">
        <f t="shared" si="296"/>
        <v>SHIRODA-MARGAO</v>
      </c>
      <c r="V4752" s="163">
        <v>0.65625</v>
      </c>
      <c r="AA4752" s="165" t="str">
        <f t="shared" si="297"/>
        <v/>
      </c>
      <c r="AB4752" t="str">
        <f t="shared" si="298"/>
        <v>PND</v>
      </c>
      <c r="AC4752" t="str">
        <f t="shared" si="299"/>
        <v>GA05T0128</v>
      </c>
      <c r="AD4752" t="str">
        <f>_xlfn.IFNA(VLOOKUP(PrivateSchedule[[#This Row],[ow]],RTARoutes[[StageCodes]:[RouteID]],6,FALSE), VLOOKUP(PrivateSchedule[[#This Row],[re]],RTARoutes[[StageCodes]:[RouteID]],6,FALSE))</f>
        <v>PVT336</v>
      </c>
      <c r="AE4752" t="str" cm="1">
        <f t="array" ref="AE4752">_xlfn.IFS( NOT(ISNA(VLOOKUP(PrivateSchedule[[#This Row],[ow]],RTARoutes[[StageCodes]:[RouteID]],6,FALSE))), "O",  NOT(ISNA(VLOOKUP(PrivateSchedule[[#This Row],[re]],RTARoutes[[StageCodes]:[RouteID]],6,FALSE))), "R")</f>
        <v>R</v>
      </c>
      <c r="AF4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753" spans="2:33">
      <c r="O4753" s="171" t="s">
        <v>1890</v>
      </c>
      <c r="T4753" s="173" t="s">
        <v>2699</v>
      </c>
      <c r="U4753" t="str">
        <f t="shared" si="296"/>
        <v>MARGAO-SHIRODA</v>
      </c>
      <c r="V4753" s="163">
        <v>0.69444444444444453</v>
      </c>
      <c r="AA4753" s="165" t="str">
        <f t="shared" si="297"/>
        <v/>
      </c>
      <c r="AB4753" t="str">
        <f t="shared" si="298"/>
        <v>PND</v>
      </c>
      <c r="AC4753" t="str">
        <f t="shared" si="299"/>
        <v>GA05T0128</v>
      </c>
      <c r="AD4753" t="str">
        <f>_xlfn.IFNA(VLOOKUP(PrivateSchedule[[#This Row],[ow]],RTARoutes[[StageCodes]:[RouteID]],6,FALSE), VLOOKUP(PrivateSchedule[[#This Row],[re]],RTARoutes[[StageCodes]:[RouteID]],6,FALSE))</f>
        <v>PVT336</v>
      </c>
      <c r="AE4753" t="str" cm="1">
        <f t="array" ref="AE4753">_xlfn.IFS( NOT(ISNA(VLOOKUP(PrivateSchedule[[#This Row],[ow]],RTARoutes[[StageCodes]:[RouteID]],6,FALSE))), "O",  NOT(ISNA(VLOOKUP(PrivateSchedule[[#This Row],[re]],RTARoutes[[StageCodes]:[RouteID]],6,FALSE))), "R")</f>
        <v>O</v>
      </c>
      <c r="AF4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754" spans="2:33">
      <c r="O4754" s="171" t="s">
        <v>2699</v>
      </c>
      <c r="T4754" s="173" t="s">
        <v>1890</v>
      </c>
      <c r="U4754" t="str">
        <f t="shared" si="296"/>
        <v>SHIRODA-MARGAO</v>
      </c>
      <c r="V4754" s="163">
        <v>0.72916666666666663</v>
      </c>
      <c r="AA4754" s="165" t="str">
        <f t="shared" si="297"/>
        <v/>
      </c>
      <c r="AB4754" t="str">
        <f t="shared" si="298"/>
        <v>PND</v>
      </c>
      <c r="AC4754" t="str">
        <f t="shared" si="299"/>
        <v>GA05T0128</v>
      </c>
      <c r="AD4754" t="str">
        <f>_xlfn.IFNA(VLOOKUP(PrivateSchedule[[#This Row],[ow]],RTARoutes[[StageCodes]:[RouteID]],6,FALSE), VLOOKUP(PrivateSchedule[[#This Row],[re]],RTARoutes[[StageCodes]:[RouteID]],6,FALSE))</f>
        <v>PVT336</v>
      </c>
      <c r="AE4754" t="str" cm="1">
        <f t="array" ref="AE4754">_xlfn.IFS( NOT(ISNA(VLOOKUP(PrivateSchedule[[#This Row],[ow]],RTARoutes[[StageCodes]:[RouteID]],6,FALSE))), "O",  NOT(ISNA(VLOOKUP(PrivateSchedule[[#This Row],[re]],RTARoutes[[StageCodes]:[RouteID]],6,FALSE))), "R")</f>
        <v>R</v>
      </c>
      <c r="AF4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755" spans="2:33">
      <c r="O4755" s="171" t="s">
        <v>1890</v>
      </c>
      <c r="T4755" s="173" t="s">
        <v>2699</v>
      </c>
      <c r="U4755" t="str">
        <f t="shared" si="296"/>
        <v>MARGAO-SHIRODA</v>
      </c>
      <c r="V4755" s="163">
        <v>0.78125</v>
      </c>
      <c r="AA4755" s="165" t="str">
        <f t="shared" si="297"/>
        <v/>
      </c>
      <c r="AB4755" t="str">
        <f t="shared" si="298"/>
        <v>PND</v>
      </c>
      <c r="AC4755" t="str">
        <f t="shared" si="299"/>
        <v>GA05T0128</v>
      </c>
      <c r="AD4755" t="str">
        <f>_xlfn.IFNA(VLOOKUP(PrivateSchedule[[#This Row],[ow]],RTARoutes[[StageCodes]:[RouteID]],6,FALSE), VLOOKUP(PrivateSchedule[[#This Row],[re]],RTARoutes[[StageCodes]:[RouteID]],6,FALSE))</f>
        <v>PVT336</v>
      </c>
      <c r="AE4755" t="str" cm="1">
        <f t="array" ref="AE4755">_xlfn.IFS( NOT(ISNA(VLOOKUP(PrivateSchedule[[#This Row],[ow]],RTARoutes[[StageCodes]:[RouteID]],6,FALSE))), "O",  NOT(ISNA(VLOOKUP(PrivateSchedule[[#This Row],[re]],RTARoutes[[StageCodes]:[RouteID]],6,FALSE))), "R")</f>
        <v>O</v>
      </c>
      <c r="AF4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756" spans="2:33">
      <c r="B4756" s="171" t="s">
        <v>4904</v>
      </c>
      <c r="C4756" s="172" t="s">
        <v>4905</v>
      </c>
      <c r="D4756" s="172" t="s">
        <v>4894</v>
      </c>
      <c r="E4756" s="176">
        <v>33035</v>
      </c>
      <c r="F4756" s="177">
        <v>44286</v>
      </c>
      <c r="G4756" s="171" t="s">
        <v>4906</v>
      </c>
      <c r="H4756" s="172" t="s">
        <v>4907</v>
      </c>
      <c r="J4756" s="171" t="s">
        <v>4908</v>
      </c>
      <c r="L4756" s="172" t="s">
        <v>16</v>
      </c>
      <c r="M4756" s="198">
        <v>27</v>
      </c>
      <c r="N4756" s="199">
        <v>11</v>
      </c>
      <c r="O4756" s="171" t="s">
        <v>4909</v>
      </c>
      <c r="T4756" s="173" t="s">
        <v>1890</v>
      </c>
      <c r="U4756" t="str">
        <f t="shared" si="296"/>
        <v/>
      </c>
      <c r="V4756" s="163">
        <v>0.27777777777777779</v>
      </c>
      <c r="AA4756" s="165" t="str">
        <f t="shared" si="297"/>
        <v/>
      </c>
      <c r="AB4756" t="str">
        <f t="shared" si="298"/>
        <v>PND</v>
      </c>
      <c r="AC4756" t="str">
        <f t="shared" si="299"/>
        <v>GA05T0858</v>
      </c>
      <c r="AD4756" t="str">
        <f>_xlfn.IFNA(VLOOKUP(PrivateSchedule[[#This Row],[ow]],RTARoutes[[StageCodes]:[RouteID]],6,FALSE), VLOOKUP(PrivateSchedule[[#This Row],[re]],RTARoutes[[StageCodes]:[RouteID]],6,FALSE))</f>
        <v>PVT207</v>
      </c>
      <c r="AE4756" t="str" cm="1">
        <f t="array" ref="AE4756">_xlfn.IFS( NOT(ISNA(VLOOKUP(PrivateSchedule[[#This Row],[ow]],RTARoutes[[StageCodes]:[RouteID]],6,FALSE))), "O",  NOT(ISNA(VLOOKUP(PrivateSchedule[[#This Row],[re]],RTARoutes[[StageCodes]:[RouteID]],6,FALSE))), "R")</f>
        <v>O</v>
      </c>
      <c r="AF4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57" spans="2:33">
      <c r="O4757" s="171" t="s">
        <v>1890</v>
      </c>
      <c r="T4757" s="173" t="s">
        <v>4909</v>
      </c>
      <c r="U4757" t="str">
        <f t="shared" si="296"/>
        <v/>
      </c>
      <c r="V4757" s="163">
        <v>0.31597222222222221</v>
      </c>
      <c r="AA4757" s="165" t="str">
        <f t="shared" si="297"/>
        <v/>
      </c>
      <c r="AB4757" t="str">
        <f t="shared" si="298"/>
        <v>PND</v>
      </c>
      <c r="AC4757" t="str">
        <f t="shared" si="299"/>
        <v>GA05T0858</v>
      </c>
      <c r="AD4757" t="str">
        <f>_xlfn.IFNA(VLOOKUP(PrivateSchedule[[#This Row],[ow]],RTARoutes[[StageCodes]:[RouteID]],6,FALSE), VLOOKUP(PrivateSchedule[[#This Row],[re]],RTARoutes[[StageCodes]:[RouteID]],6,FALSE))</f>
        <v>PVT207</v>
      </c>
      <c r="AE4757" t="str" cm="1">
        <f t="array" ref="AE4757">_xlfn.IFS( NOT(ISNA(VLOOKUP(PrivateSchedule[[#This Row],[ow]],RTARoutes[[StageCodes]:[RouteID]],6,FALSE))), "O",  NOT(ISNA(VLOOKUP(PrivateSchedule[[#This Row],[re]],RTARoutes[[StageCodes]:[RouteID]],6,FALSE))), "R")</f>
        <v>R</v>
      </c>
      <c r="AF4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58" spans="2:33">
      <c r="O4758" s="171" t="s">
        <v>4909</v>
      </c>
      <c r="T4758" s="173" t="s">
        <v>1890</v>
      </c>
      <c r="U4758" t="str">
        <f t="shared" si="296"/>
        <v/>
      </c>
      <c r="V4758" s="163">
        <v>0.34722222222222227</v>
      </c>
      <c r="AA4758" s="165" t="str">
        <f t="shared" si="297"/>
        <v/>
      </c>
      <c r="AB4758" t="str">
        <f t="shared" si="298"/>
        <v>PND</v>
      </c>
      <c r="AC4758" t="str">
        <f t="shared" si="299"/>
        <v>GA05T0858</v>
      </c>
      <c r="AD4758" t="str">
        <f>_xlfn.IFNA(VLOOKUP(PrivateSchedule[[#This Row],[ow]],RTARoutes[[StageCodes]:[RouteID]],6,FALSE), VLOOKUP(PrivateSchedule[[#This Row],[re]],RTARoutes[[StageCodes]:[RouteID]],6,FALSE))</f>
        <v>PVT207</v>
      </c>
      <c r="AE4758" t="str" cm="1">
        <f t="array" ref="AE4758">_xlfn.IFS( NOT(ISNA(VLOOKUP(PrivateSchedule[[#This Row],[ow]],RTARoutes[[StageCodes]:[RouteID]],6,FALSE))), "O",  NOT(ISNA(VLOOKUP(PrivateSchedule[[#This Row],[re]],RTARoutes[[StageCodes]:[RouteID]],6,FALSE))), "R")</f>
        <v>O</v>
      </c>
      <c r="AF4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59" spans="2:33">
      <c r="O4759" s="171" t="s">
        <v>1890</v>
      </c>
      <c r="T4759" s="173" t="s">
        <v>4909</v>
      </c>
      <c r="U4759" t="str">
        <f t="shared" si="296"/>
        <v/>
      </c>
      <c r="V4759" s="163">
        <v>0.39930555555555558</v>
      </c>
      <c r="AA4759" s="165" t="str">
        <f t="shared" si="297"/>
        <v/>
      </c>
      <c r="AB4759" t="str">
        <f t="shared" si="298"/>
        <v>PND</v>
      </c>
      <c r="AC4759" t="str">
        <f t="shared" si="299"/>
        <v>GA05T0858</v>
      </c>
      <c r="AD4759" t="str">
        <f>_xlfn.IFNA(VLOOKUP(PrivateSchedule[[#This Row],[ow]],RTARoutes[[StageCodes]:[RouteID]],6,FALSE), VLOOKUP(PrivateSchedule[[#This Row],[re]],RTARoutes[[StageCodes]:[RouteID]],6,FALSE))</f>
        <v>PVT207</v>
      </c>
      <c r="AE4759" t="str" cm="1">
        <f t="array" ref="AE4759">_xlfn.IFS( NOT(ISNA(VLOOKUP(PrivateSchedule[[#This Row],[ow]],RTARoutes[[StageCodes]:[RouteID]],6,FALSE))), "O",  NOT(ISNA(VLOOKUP(PrivateSchedule[[#This Row],[re]],RTARoutes[[StageCodes]:[RouteID]],6,FALSE))), "R")</f>
        <v>R</v>
      </c>
      <c r="AF4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60" spans="2:33">
      <c r="O4760" s="171" t="s">
        <v>4909</v>
      </c>
      <c r="T4760" s="173" t="s">
        <v>1890</v>
      </c>
      <c r="U4760" t="str">
        <f t="shared" si="296"/>
        <v/>
      </c>
      <c r="V4760" s="163">
        <v>0.44097222222222227</v>
      </c>
      <c r="AA4760" s="165" t="str">
        <f t="shared" si="297"/>
        <v/>
      </c>
      <c r="AB4760" t="str">
        <f t="shared" si="298"/>
        <v>PND</v>
      </c>
      <c r="AC4760" t="str">
        <f t="shared" si="299"/>
        <v>GA05T0858</v>
      </c>
      <c r="AD4760" t="str">
        <f>_xlfn.IFNA(VLOOKUP(PrivateSchedule[[#This Row],[ow]],RTARoutes[[StageCodes]:[RouteID]],6,FALSE), VLOOKUP(PrivateSchedule[[#This Row],[re]],RTARoutes[[StageCodes]:[RouteID]],6,FALSE))</f>
        <v>PVT207</v>
      </c>
      <c r="AE4760" t="str" cm="1">
        <f t="array" ref="AE4760">_xlfn.IFS( NOT(ISNA(VLOOKUP(PrivateSchedule[[#This Row],[ow]],RTARoutes[[StageCodes]:[RouteID]],6,FALSE))), "O",  NOT(ISNA(VLOOKUP(PrivateSchedule[[#This Row],[re]],RTARoutes[[StageCodes]:[RouteID]],6,FALSE))), "R")</f>
        <v>O</v>
      </c>
      <c r="AF4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61" spans="2:33">
      <c r="O4761" s="171" t="s">
        <v>1890</v>
      </c>
      <c r="T4761" s="173" t="s">
        <v>4909</v>
      </c>
      <c r="U4761" t="str">
        <f t="shared" si="296"/>
        <v/>
      </c>
      <c r="V4761" s="163">
        <v>0.47916666666666669</v>
      </c>
      <c r="AA4761" s="165" t="str">
        <f t="shared" si="297"/>
        <v/>
      </c>
      <c r="AB4761" t="str">
        <f t="shared" si="298"/>
        <v>PND</v>
      </c>
      <c r="AC4761" t="str">
        <f t="shared" si="299"/>
        <v>GA05T0858</v>
      </c>
      <c r="AD4761" t="str">
        <f>_xlfn.IFNA(VLOOKUP(PrivateSchedule[[#This Row],[ow]],RTARoutes[[StageCodes]:[RouteID]],6,FALSE), VLOOKUP(PrivateSchedule[[#This Row],[re]],RTARoutes[[StageCodes]:[RouteID]],6,FALSE))</f>
        <v>PVT207</v>
      </c>
      <c r="AE4761" t="str" cm="1">
        <f t="array" ref="AE4761">_xlfn.IFS( NOT(ISNA(VLOOKUP(PrivateSchedule[[#This Row],[ow]],RTARoutes[[StageCodes]:[RouteID]],6,FALSE))), "O",  NOT(ISNA(VLOOKUP(PrivateSchedule[[#This Row],[re]],RTARoutes[[StageCodes]:[RouteID]],6,FALSE))), "R")</f>
        <v>R</v>
      </c>
      <c r="AF4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62" spans="2:33">
      <c r="O4762" s="171" t="s">
        <v>4909</v>
      </c>
      <c r="T4762" s="173" t="s">
        <v>1890</v>
      </c>
      <c r="U4762" t="str">
        <f t="shared" si="296"/>
        <v/>
      </c>
      <c r="V4762" s="163">
        <v>0.55555555555555558</v>
      </c>
      <c r="AA4762" s="165" t="str">
        <f t="shared" si="297"/>
        <v/>
      </c>
      <c r="AB4762" t="str">
        <f t="shared" si="298"/>
        <v>PND</v>
      </c>
      <c r="AC4762" t="str">
        <f t="shared" si="299"/>
        <v>GA05T0858</v>
      </c>
      <c r="AD4762" t="str">
        <f>_xlfn.IFNA(VLOOKUP(PrivateSchedule[[#This Row],[ow]],RTARoutes[[StageCodes]:[RouteID]],6,FALSE), VLOOKUP(PrivateSchedule[[#This Row],[re]],RTARoutes[[StageCodes]:[RouteID]],6,FALSE))</f>
        <v>PVT207</v>
      </c>
      <c r="AE4762" t="str" cm="1">
        <f t="array" ref="AE4762">_xlfn.IFS( NOT(ISNA(VLOOKUP(PrivateSchedule[[#This Row],[ow]],RTARoutes[[StageCodes]:[RouteID]],6,FALSE))), "O",  NOT(ISNA(VLOOKUP(PrivateSchedule[[#This Row],[re]],RTARoutes[[StageCodes]:[RouteID]],6,FALSE))), "R")</f>
        <v>O</v>
      </c>
      <c r="AF4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63" spans="2:33">
      <c r="O4763" s="171" t="s">
        <v>1890</v>
      </c>
      <c r="T4763" s="173" t="s">
        <v>4909</v>
      </c>
      <c r="U4763" t="str">
        <f t="shared" si="296"/>
        <v/>
      </c>
      <c r="V4763" s="163">
        <v>0.60416666666666663</v>
      </c>
      <c r="AA4763" s="165" t="str">
        <f t="shared" si="297"/>
        <v/>
      </c>
      <c r="AB4763" t="str">
        <f t="shared" si="298"/>
        <v>PND</v>
      </c>
      <c r="AC4763" t="str">
        <f t="shared" si="299"/>
        <v>GA05T0858</v>
      </c>
      <c r="AD4763" t="str">
        <f>_xlfn.IFNA(VLOOKUP(PrivateSchedule[[#This Row],[ow]],RTARoutes[[StageCodes]:[RouteID]],6,FALSE), VLOOKUP(PrivateSchedule[[#This Row],[re]],RTARoutes[[StageCodes]:[RouteID]],6,FALSE))</f>
        <v>PVT207</v>
      </c>
      <c r="AE4763" t="str" cm="1">
        <f t="array" ref="AE4763">_xlfn.IFS( NOT(ISNA(VLOOKUP(PrivateSchedule[[#This Row],[ow]],RTARoutes[[StageCodes]:[RouteID]],6,FALSE))), "O",  NOT(ISNA(VLOOKUP(PrivateSchedule[[#This Row],[re]],RTARoutes[[StageCodes]:[RouteID]],6,FALSE))), "R")</f>
        <v>R</v>
      </c>
      <c r="AF4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64" spans="2:33">
      <c r="O4764" s="171" t="s">
        <v>4909</v>
      </c>
      <c r="T4764" s="173" t="s">
        <v>1890</v>
      </c>
      <c r="U4764" t="str">
        <f t="shared" si="296"/>
        <v/>
      </c>
      <c r="V4764" s="163">
        <v>0.63888888888888895</v>
      </c>
      <c r="AA4764" s="165" t="str">
        <f t="shared" si="297"/>
        <v/>
      </c>
      <c r="AB4764" t="str">
        <f t="shared" si="298"/>
        <v>PND</v>
      </c>
      <c r="AC4764" t="str">
        <f t="shared" si="299"/>
        <v>GA05T0858</v>
      </c>
      <c r="AD4764" t="str">
        <f>_xlfn.IFNA(VLOOKUP(PrivateSchedule[[#This Row],[ow]],RTARoutes[[StageCodes]:[RouteID]],6,FALSE), VLOOKUP(PrivateSchedule[[#This Row],[re]],RTARoutes[[StageCodes]:[RouteID]],6,FALSE))</f>
        <v>PVT207</v>
      </c>
      <c r="AE4764" t="str" cm="1">
        <f t="array" ref="AE4764">_xlfn.IFS( NOT(ISNA(VLOOKUP(PrivateSchedule[[#This Row],[ow]],RTARoutes[[StageCodes]:[RouteID]],6,FALSE))), "O",  NOT(ISNA(VLOOKUP(PrivateSchedule[[#This Row],[re]],RTARoutes[[StageCodes]:[RouteID]],6,FALSE))), "R")</f>
        <v>O</v>
      </c>
      <c r="AF4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65" spans="2:33">
      <c r="O4765" s="171" t="s">
        <v>1890</v>
      </c>
      <c r="T4765" s="173" t="s">
        <v>4909</v>
      </c>
      <c r="U4765" t="str">
        <f t="shared" si="296"/>
        <v/>
      </c>
      <c r="V4765" s="163">
        <v>0.70833333333333337</v>
      </c>
      <c r="AA4765" s="165" t="str">
        <f t="shared" si="297"/>
        <v/>
      </c>
      <c r="AB4765" t="str">
        <f t="shared" si="298"/>
        <v>PND</v>
      </c>
      <c r="AC4765" t="str">
        <f t="shared" si="299"/>
        <v>GA05T0858</v>
      </c>
      <c r="AD4765" t="str">
        <f>_xlfn.IFNA(VLOOKUP(PrivateSchedule[[#This Row],[ow]],RTARoutes[[StageCodes]:[RouteID]],6,FALSE), VLOOKUP(PrivateSchedule[[#This Row],[re]],RTARoutes[[StageCodes]:[RouteID]],6,FALSE))</f>
        <v>PVT207</v>
      </c>
      <c r="AE4765" t="str" cm="1">
        <f t="array" ref="AE4765">_xlfn.IFS( NOT(ISNA(VLOOKUP(PrivateSchedule[[#This Row],[ow]],RTARoutes[[StageCodes]:[RouteID]],6,FALSE))), "O",  NOT(ISNA(VLOOKUP(PrivateSchedule[[#This Row],[re]],RTARoutes[[StageCodes]:[RouteID]],6,FALSE))), "R")</f>
        <v>R</v>
      </c>
      <c r="AF4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66" spans="2:33">
      <c r="O4766" s="171" t="s">
        <v>4909</v>
      </c>
      <c r="T4766" s="173" t="s">
        <v>1890</v>
      </c>
      <c r="U4766" t="str">
        <f t="shared" si="296"/>
        <v/>
      </c>
      <c r="V4766" s="163">
        <v>0.75694444444444453</v>
      </c>
      <c r="AA4766" s="165" t="str">
        <f t="shared" si="297"/>
        <v/>
      </c>
      <c r="AB4766" t="str">
        <f t="shared" si="298"/>
        <v>PND</v>
      </c>
      <c r="AC4766" t="str">
        <f t="shared" si="299"/>
        <v>GA05T0858</v>
      </c>
      <c r="AD4766" t="str">
        <f>_xlfn.IFNA(VLOOKUP(PrivateSchedule[[#This Row],[ow]],RTARoutes[[StageCodes]:[RouteID]],6,FALSE), VLOOKUP(PrivateSchedule[[#This Row],[re]],RTARoutes[[StageCodes]:[RouteID]],6,FALSE))</f>
        <v>PVT207</v>
      </c>
      <c r="AE4766" t="str" cm="1">
        <f t="array" ref="AE4766">_xlfn.IFS( NOT(ISNA(VLOOKUP(PrivateSchedule[[#This Row],[ow]],RTARoutes[[StageCodes]:[RouteID]],6,FALSE))), "O",  NOT(ISNA(VLOOKUP(PrivateSchedule[[#This Row],[re]],RTARoutes[[StageCodes]:[RouteID]],6,FALSE))), "R")</f>
        <v>O</v>
      </c>
      <c r="AF4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767" spans="2:33">
      <c r="O4767" s="171" t="s">
        <v>1890</v>
      </c>
      <c r="T4767" s="173" t="s">
        <v>4909</v>
      </c>
      <c r="U4767" t="str">
        <f t="shared" si="296"/>
        <v/>
      </c>
      <c r="V4767" s="163">
        <v>0.79861111111111116</v>
      </c>
      <c r="AA4767" s="165" t="str">
        <f t="shared" si="297"/>
        <v/>
      </c>
      <c r="AB4767" t="str">
        <f t="shared" si="298"/>
        <v>PND</v>
      </c>
      <c r="AC4767" t="str">
        <f t="shared" si="299"/>
        <v>GA05T0858</v>
      </c>
      <c r="AD4767" t="str">
        <f>_xlfn.IFNA(VLOOKUP(PrivateSchedule[[#This Row],[ow]],RTARoutes[[StageCodes]:[RouteID]],6,FALSE), VLOOKUP(PrivateSchedule[[#This Row],[re]],RTARoutes[[StageCodes]:[RouteID]],6,FALSE))</f>
        <v>PVT207</v>
      </c>
      <c r="AE4767" t="str" cm="1">
        <f t="array" ref="AE4767">_xlfn.IFS( NOT(ISNA(VLOOKUP(PrivateSchedule[[#This Row],[ow]],RTARoutes[[StageCodes]:[RouteID]],6,FALSE))), "O",  NOT(ISNA(VLOOKUP(PrivateSchedule[[#This Row],[re]],RTARoutes[[StageCodes]:[RouteID]],6,FALSE))), "R")</f>
        <v>R</v>
      </c>
      <c r="AF4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768" spans="2:33">
      <c r="B4768" s="171" t="s">
        <v>4887</v>
      </c>
      <c r="C4768" s="172" t="s">
        <v>4910</v>
      </c>
      <c r="D4768" s="172" t="s">
        <v>4887</v>
      </c>
      <c r="E4768" s="176">
        <v>43863</v>
      </c>
      <c r="F4768" s="177">
        <v>44074</v>
      </c>
      <c r="J4768" s="171" t="s">
        <v>4911</v>
      </c>
      <c r="L4768" s="172" t="s">
        <v>16</v>
      </c>
      <c r="M4768" s="198">
        <v>33</v>
      </c>
      <c r="O4768" s="171" t="s">
        <v>1041</v>
      </c>
      <c r="T4768" s="173" t="s">
        <v>2644</v>
      </c>
      <c r="U4768" t="str">
        <f t="shared" si="296"/>
        <v/>
      </c>
      <c r="V4768" s="163">
        <v>0.3125</v>
      </c>
      <c r="AA4768" s="165" t="str">
        <f t="shared" si="297"/>
        <v/>
      </c>
      <c r="AB4768" t="str">
        <f t="shared" si="298"/>
        <v>PND</v>
      </c>
      <c r="AC4768" t="str">
        <f t="shared" si="299"/>
        <v>GA04T4996/GA08U9922</v>
      </c>
      <c r="AD4768" t="str">
        <f>_xlfn.IFNA(VLOOKUP(PrivateSchedule[[#This Row],[ow]],RTARoutes[[StageCodes]:[RouteID]],6,FALSE), VLOOKUP(PrivateSchedule[[#This Row],[re]],RTARoutes[[StageCodes]:[RouteID]],6,FALSE))</f>
        <v>PVT129</v>
      </c>
      <c r="AE4768" t="str" cm="1">
        <f t="array" ref="AE4768">_xlfn.IFS( NOT(ISNA(VLOOKUP(PrivateSchedule[[#This Row],[ow]],RTARoutes[[StageCodes]:[RouteID]],6,FALSE))), "O",  NOT(ISNA(VLOOKUP(PrivateSchedule[[#This Row],[re]],RTARoutes[[StageCodes]:[RouteID]],6,FALSE))), "R")</f>
        <v>O</v>
      </c>
      <c r="AF4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CUNCOLIM-*SVE</v>
      </c>
      <c r="AG4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SVE-*CUNCOLIM</v>
      </c>
    </row>
    <row r="4769" spans="2:33">
      <c r="O4769" s="171" t="s">
        <v>2644</v>
      </c>
      <c r="T4769" s="173" t="s">
        <v>2247</v>
      </c>
      <c r="U4769" t="str">
        <f t="shared" si="296"/>
        <v>SAVERDEM-PANAJI</v>
      </c>
      <c r="V4769" s="163">
        <v>0.35416666666666669</v>
      </c>
      <c r="AA4769" s="165" t="str">
        <f t="shared" si="297"/>
        <v/>
      </c>
      <c r="AB4769" t="str">
        <f t="shared" si="298"/>
        <v>PND</v>
      </c>
      <c r="AC4769" t="str">
        <f t="shared" si="299"/>
        <v>GA04T4996/GA08U9922</v>
      </c>
      <c r="AD4769" t="str">
        <f>_xlfn.IFNA(VLOOKUP(PrivateSchedule[[#This Row],[ow]],RTARoutes[[StageCodes]:[RouteID]],6,FALSE), VLOOKUP(PrivateSchedule[[#This Row],[re]],RTARoutes[[StageCodes]:[RouteID]],6,FALSE))</f>
        <v>PVT450</v>
      </c>
      <c r="AE4769" t="str" cm="1">
        <f t="array" ref="AE4769">_xlfn.IFS( NOT(ISNA(VLOOKUP(PrivateSchedule[[#This Row],[ow]],RTARoutes[[StageCodes]:[RouteID]],6,FALSE))), "O",  NOT(ISNA(VLOOKUP(PrivateSchedule[[#This Row],[re]],RTARoutes[[StageCodes]:[RouteID]],6,FALSE))), "R")</f>
        <v>R</v>
      </c>
      <c r="AF4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4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4770" spans="2:33">
      <c r="O4770" s="171" t="s">
        <v>2247</v>
      </c>
      <c r="T4770" s="173" t="s">
        <v>2644</v>
      </c>
      <c r="U4770" t="str">
        <f t="shared" si="296"/>
        <v>PANAJI-SAVERDEM</v>
      </c>
      <c r="V4770" s="163">
        <v>0.53125</v>
      </c>
      <c r="AA4770" s="165" t="str">
        <f t="shared" si="297"/>
        <v/>
      </c>
      <c r="AB4770" t="str">
        <f t="shared" si="298"/>
        <v>PND</v>
      </c>
      <c r="AC4770" t="str">
        <f t="shared" si="299"/>
        <v>GA04T4996/GA08U9922</v>
      </c>
      <c r="AD4770" t="str">
        <f>_xlfn.IFNA(VLOOKUP(PrivateSchedule[[#This Row],[ow]],RTARoutes[[StageCodes]:[RouteID]],6,FALSE), VLOOKUP(PrivateSchedule[[#This Row],[re]],RTARoutes[[StageCodes]:[RouteID]],6,FALSE))</f>
        <v>PVT450</v>
      </c>
      <c r="AE4770" t="str" cm="1">
        <f t="array" ref="AE4770">_xlfn.IFS( NOT(ISNA(VLOOKUP(PrivateSchedule[[#This Row],[ow]],RTARoutes[[StageCodes]:[RouteID]],6,FALSE))), "O",  NOT(ISNA(VLOOKUP(PrivateSchedule[[#This Row],[re]],RTARoutes[[StageCodes]:[RouteID]],6,FALSE))), "R")</f>
        <v>O</v>
      </c>
      <c r="AF4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771" spans="2:33">
      <c r="O4771" s="171" t="s">
        <v>2644</v>
      </c>
      <c r="T4771" s="173" t="s">
        <v>2247</v>
      </c>
      <c r="U4771" t="str">
        <f t="shared" si="296"/>
        <v>SAVERDEM-PANAJI</v>
      </c>
      <c r="V4771" s="163">
        <v>0.64583333333333337</v>
      </c>
      <c r="AA4771" s="165" t="str">
        <f t="shared" si="297"/>
        <v/>
      </c>
      <c r="AB4771" t="str">
        <f t="shared" si="298"/>
        <v>PND</v>
      </c>
      <c r="AC4771" t="str">
        <f t="shared" si="299"/>
        <v>GA04T4996/GA08U9922</v>
      </c>
      <c r="AD4771" t="str">
        <f>_xlfn.IFNA(VLOOKUP(PrivateSchedule[[#This Row],[ow]],RTARoutes[[StageCodes]:[RouteID]],6,FALSE), VLOOKUP(PrivateSchedule[[#This Row],[re]],RTARoutes[[StageCodes]:[RouteID]],6,FALSE))</f>
        <v>PVT450</v>
      </c>
      <c r="AE4771" t="str" cm="1">
        <f t="array" ref="AE4771">_xlfn.IFS( NOT(ISNA(VLOOKUP(PrivateSchedule[[#This Row],[ow]],RTARoutes[[StageCodes]:[RouteID]],6,FALSE))), "O",  NOT(ISNA(VLOOKUP(PrivateSchedule[[#This Row],[re]],RTARoutes[[StageCodes]:[RouteID]],6,FALSE))), "R")</f>
        <v>R</v>
      </c>
      <c r="AF4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4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4772" spans="2:33">
      <c r="O4772" s="171" t="s">
        <v>2247</v>
      </c>
      <c r="T4772" s="173" t="s">
        <v>1041</v>
      </c>
      <c r="U4772" t="str">
        <f t="shared" si="296"/>
        <v/>
      </c>
      <c r="V4772" s="163">
        <v>0.75347222222222221</v>
      </c>
      <c r="AA4772" s="165" t="str">
        <f t="shared" si="297"/>
        <v/>
      </c>
      <c r="AB4772" t="str">
        <f t="shared" si="298"/>
        <v>PND</v>
      </c>
      <c r="AC4772" t="str">
        <f t="shared" si="299"/>
        <v>GA04T4996/GA08U9922</v>
      </c>
      <c r="AD4772" t="e">
        <f>_xlfn.IFNA(VLOOKUP(PrivateSchedule[[#This Row],[ow]],RTARoutes[[StageCodes]:[RouteID]],6,FALSE), VLOOKUP(PrivateSchedule[[#This Row],[re]],RTARoutes[[StageCodes]:[RouteID]],6,FALSE))</f>
        <v>#N/A</v>
      </c>
      <c r="AE4772" t="e" cm="1">
        <f t="array" ref="AE4772">_xlfn.IFS( NOT(ISNA(VLOOKUP(PrivateSchedule[[#This Row],[ow]],RTARoutes[[StageCodes]:[RouteID]],6,FALSE))), "O",  NOT(ISNA(VLOOKUP(PrivateSchedule[[#This Row],[re]],RTARoutes[[StageCodes]:[RouteID]],6,FALSE))), "R")</f>
        <v>#N/A</v>
      </c>
      <c r="AF4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PNJ-*CUNCOLIM</v>
      </c>
      <c r="AG4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CUNCOLIM-*PNJ</v>
      </c>
    </row>
    <row r="4773" spans="2:33">
      <c r="B4773" s="171" t="s">
        <v>4912</v>
      </c>
      <c r="C4773" s="172" t="s">
        <v>4913</v>
      </c>
      <c r="D4773" s="172" t="s">
        <v>4894</v>
      </c>
      <c r="E4773" s="176">
        <v>34289</v>
      </c>
      <c r="F4773" s="177">
        <v>45245</v>
      </c>
      <c r="G4773" s="171" t="s">
        <v>4914</v>
      </c>
      <c r="H4773" s="172" t="s">
        <v>4915</v>
      </c>
      <c r="J4773" s="171" t="s">
        <v>4916</v>
      </c>
      <c r="L4773" s="172" t="s">
        <v>16</v>
      </c>
      <c r="M4773" s="198">
        <v>27</v>
      </c>
      <c r="N4773" s="199">
        <v>11</v>
      </c>
      <c r="O4773" s="171" t="s">
        <v>462</v>
      </c>
      <c r="T4773" s="173" t="s">
        <v>2374</v>
      </c>
      <c r="U4773" t="str">
        <f t="shared" si="296"/>
        <v>AGAPUR-PONDA</v>
      </c>
      <c r="V4773" s="163">
        <v>0.31597222222222221</v>
      </c>
      <c r="AA4773" s="165" t="str">
        <f t="shared" si="297"/>
        <v/>
      </c>
      <c r="AB4773" t="str">
        <f t="shared" si="298"/>
        <v>PND</v>
      </c>
      <c r="AC4773" t="str">
        <f t="shared" si="299"/>
        <v>GA05T2474</v>
      </c>
      <c r="AD4773" t="str">
        <f>_xlfn.IFNA(VLOOKUP(PrivateSchedule[[#This Row],[ow]],RTARoutes[[StageCodes]:[RouteID]],6,FALSE), VLOOKUP(PrivateSchedule[[#This Row],[re]],RTARoutes[[StageCodes]:[RouteID]],6,FALSE))</f>
        <v>PVT11</v>
      </c>
      <c r="AE4773" t="str" cm="1">
        <f t="array" ref="AE4773">_xlfn.IFS( NOT(ISNA(VLOOKUP(PrivateSchedule[[#This Row],[ow]],RTARoutes[[StageCodes]:[RouteID]],6,FALSE))), "O",  NOT(ISNA(VLOOKUP(PrivateSchedule[[#This Row],[re]],RTARoutes[[StageCodes]:[RouteID]],6,FALSE))), "R")</f>
        <v>O</v>
      </c>
      <c r="AF4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74" spans="2:33">
      <c r="O4774" s="171" t="s">
        <v>2374</v>
      </c>
      <c r="T4774" s="173" t="s">
        <v>1890</v>
      </c>
      <c r="U4774" t="str">
        <f t="shared" si="296"/>
        <v>PONDA-MARGAO</v>
      </c>
      <c r="V4774" s="163">
        <v>0.33680555555555558</v>
      </c>
      <c r="AA4774" s="165" t="str">
        <f t="shared" si="297"/>
        <v/>
      </c>
      <c r="AB4774" t="str">
        <f t="shared" si="298"/>
        <v>PND</v>
      </c>
      <c r="AC4774" t="str">
        <f t="shared" si="299"/>
        <v>GA05T2474</v>
      </c>
      <c r="AD4774" t="str">
        <f>_xlfn.IFNA(VLOOKUP(PrivateSchedule[[#This Row],[ow]],RTARoutes[[StageCodes]:[RouteID]],6,FALSE), VLOOKUP(PrivateSchedule[[#This Row],[re]],RTARoutes[[StageCodes]:[RouteID]],6,FALSE))</f>
        <v>PVT319</v>
      </c>
      <c r="AE4774" t="str" cm="1">
        <f t="array" ref="AE4774">_xlfn.IFS( NOT(ISNA(VLOOKUP(PrivateSchedule[[#This Row],[ow]],RTARoutes[[StageCodes]:[RouteID]],6,FALSE))), "O",  NOT(ISNA(VLOOKUP(PrivateSchedule[[#This Row],[re]],RTARoutes[[StageCodes]:[RouteID]],6,FALSE))), "R")</f>
        <v>R</v>
      </c>
      <c r="AF4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75" spans="2:33">
      <c r="O4775" s="171" t="s">
        <v>1890</v>
      </c>
      <c r="T4775" s="173" t="s">
        <v>2374</v>
      </c>
      <c r="U4775" t="str">
        <f t="shared" si="296"/>
        <v>MARGAO-PONDA</v>
      </c>
      <c r="V4775" s="163">
        <v>0.39583333333333331</v>
      </c>
      <c r="AA4775" s="165" t="str">
        <f t="shared" si="297"/>
        <v/>
      </c>
      <c r="AB4775" t="str">
        <f t="shared" si="298"/>
        <v>PND</v>
      </c>
      <c r="AC4775" t="str">
        <f t="shared" si="299"/>
        <v>GA05T2474</v>
      </c>
      <c r="AD4775" t="str">
        <f>_xlfn.IFNA(VLOOKUP(PrivateSchedule[[#This Row],[ow]],RTARoutes[[StageCodes]:[RouteID]],6,FALSE), VLOOKUP(PrivateSchedule[[#This Row],[re]],RTARoutes[[StageCodes]:[RouteID]],6,FALSE))</f>
        <v>PVT319</v>
      </c>
      <c r="AE4775" t="str" cm="1">
        <f t="array" ref="AE4775">_xlfn.IFS( NOT(ISNA(VLOOKUP(PrivateSchedule[[#This Row],[ow]],RTARoutes[[StageCodes]:[RouteID]],6,FALSE))), "O",  NOT(ISNA(VLOOKUP(PrivateSchedule[[#This Row],[re]],RTARoutes[[StageCodes]:[RouteID]],6,FALSE))), "R")</f>
        <v>O</v>
      </c>
      <c r="AF4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76" spans="2:33">
      <c r="O4776" s="171" t="s">
        <v>2374</v>
      </c>
      <c r="T4776" s="173" t="s">
        <v>1890</v>
      </c>
      <c r="U4776" t="str">
        <f t="shared" si="296"/>
        <v>PONDA-MARGAO</v>
      </c>
      <c r="V4776" s="163">
        <v>0.43055555555555558</v>
      </c>
      <c r="AA4776" s="165" t="str">
        <f t="shared" si="297"/>
        <v/>
      </c>
      <c r="AB4776" t="str">
        <f t="shared" si="298"/>
        <v>PND</v>
      </c>
      <c r="AC4776" t="str">
        <f t="shared" si="299"/>
        <v>GA05T2474</v>
      </c>
      <c r="AD4776" t="str">
        <f>_xlfn.IFNA(VLOOKUP(PrivateSchedule[[#This Row],[ow]],RTARoutes[[StageCodes]:[RouteID]],6,FALSE), VLOOKUP(PrivateSchedule[[#This Row],[re]],RTARoutes[[StageCodes]:[RouteID]],6,FALSE))</f>
        <v>PVT319</v>
      </c>
      <c r="AE4776" t="str" cm="1">
        <f t="array" ref="AE4776">_xlfn.IFS( NOT(ISNA(VLOOKUP(PrivateSchedule[[#This Row],[ow]],RTARoutes[[StageCodes]:[RouteID]],6,FALSE))), "O",  NOT(ISNA(VLOOKUP(PrivateSchedule[[#This Row],[re]],RTARoutes[[StageCodes]:[RouteID]],6,FALSE))), "R")</f>
        <v>R</v>
      </c>
      <c r="AF4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77" spans="2:33">
      <c r="O4777" s="171" t="s">
        <v>1890</v>
      </c>
      <c r="T4777" s="173" t="s">
        <v>2374</v>
      </c>
      <c r="U4777" t="str">
        <f t="shared" si="296"/>
        <v>MARGAO-PONDA</v>
      </c>
      <c r="V4777" s="163">
        <v>0.47916666666666669</v>
      </c>
      <c r="AA4777" s="165" t="str">
        <f t="shared" si="297"/>
        <v/>
      </c>
      <c r="AB4777" t="str">
        <f t="shared" si="298"/>
        <v>PND</v>
      </c>
      <c r="AC4777" t="str">
        <f t="shared" si="299"/>
        <v>GA05T2474</v>
      </c>
      <c r="AD4777" t="str">
        <f>_xlfn.IFNA(VLOOKUP(PrivateSchedule[[#This Row],[ow]],RTARoutes[[StageCodes]:[RouteID]],6,FALSE), VLOOKUP(PrivateSchedule[[#This Row],[re]],RTARoutes[[StageCodes]:[RouteID]],6,FALSE))</f>
        <v>PVT319</v>
      </c>
      <c r="AE4777" t="str" cm="1">
        <f t="array" ref="AE4777">_xlfn.IFS( NOT(ISNA(VLOOKUP(PrivateSchedule[[#This Row],[ow]],RTARoutes[[StageCodes]:[RouteID]],6,FALSE))), "O",  NOT(ISNA(VLOOKUP(PrivateSchedule[[#This Row],[re]],RTARoutes[[StageCodes]:[RouteID]],6,FALSE))), "R")</f>
        <v>O</v>
      </c>
      <c r="AF4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78" spans="2:33">
      <c r="O4778" s="171" t="s">
        <v>2374</v>
      </c>
      <c r="T4778" s="173" t="s">
        <v>462</v>
      </c>
      <c r="U4778" t="str">
        <f t="shared" si="296"/>
        <v>PONDA-AGAPUR</v>
      </c>
      <c r="V4778" s="163">
        <v>0.51736111111111105</v>
      </c>
      <c r="AA4778" s="165" t="str">
        <f t="shared" si="297"/>
        <v/>
      </c>
      <c r="AB4778" t="str">
        <f t="shared" si="298"/>
        <v>PND</v>
      </c>
      <c r="AC4778" t="str">
        <f t="shared" si="299"/>
        <v>GA05T2474</v>
      </c>
      <c r="AD4778" t="str">
        <f>_xlfn.IFNA(VLOOKUP(PrivateSchedule[[#This Row],[ow]],RTARoutes[[StageCodes]:[RouteID]],6,FALSE), VLOOKUP(PrivateSchedule[[#This Row],[re]],RTARoutes[[StageCodes]:[RouteID]],6,FALSE))</f>
        <v>PVT11</v>
      </c>
      <c r="AE4778" t="str" cm="1">
        <f t="array" ref="AE4778">_xlfn.IFS( NOT(ISNA(VLOOKUP(PrivateSchedule[[#This Row],[ow]],RTARoutes[[StageCodes]:[RouteID]],6,FALSE))), "O",  NOT(ISNA(VLOOKUP(PrivateSchedule[[#This Row],[re]],RTARoutes[[StageCodes]:[RouteID]],6,FALSE))), "R")</f>
        <v>R</v>
      </c>
      <c r="AF4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79" spans="2:33">
      <c r="O4779" s="171" t="s">
        <v>462</v>
      </c>
      <c r="T4779" s="173" t="s">
        <v>2374</v>
      </c>
      <c r="U4779" t="str">
        <f t="shared" si="296"/>
        <v>AGAPUR-PONDA</v>
      </c>
      <c r="V4779" s="163">
        <v>0.5625</v>
      </c>
      <c r="AA4779" s="165" t="str">
        <f t="shared" si="297"/>
        <v/>
      </c>
      <c r="AB4779" t="str">
        <f t="shared" si="298"/>
        <v>PND</v>
      </c>
      <c r="AC4779" t="str">
        <f t="shared" si="299"/>
        <v>GA05T2474</v>
      </c>
      <c r="AD4779" t="str">
        <f>_xlfn.IFNA(VLOOKUP(PrivateSchedule[[#This Row],[ow]],RTARoutes[[StageCodes]:[RouteID]],6,FALSE), VLOOKUP(PrivateSchedule[[#This Row],[re]],RTARoutes[[StageCodes]:[RouteID]],6,FALSE))</f>
        <v>PVT11</v>
      </c>
      <c r="AE4779" t="str" cm="1">
        <f t="array" ref="AE4779">_xlfn.IFS( NOT(ISNA(VLOOKUP(PrivateSchedule[[#This Row],[ow]],RTARoutes[[StageCodes]:[RouteID]],6,FALSE))), "O",  NOT(ISNA(VLOOKUP(PrivateSchedule[[#This Row],[re]],RTARoutes[[StageCodes]:[RouteID]],6,FALSE))), "R")</f>
        <v>O</v>
      </c>
      <c r="AF4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780" spans="2:33">
      <c r="O4780" s="171" t="s">
        <v>2374</v>
      </c>
      <c r="T4780" s="173" t="s">
        <v>1890</v>
      </c>
      <c r="U4780" t="str">
        <f t="shared" si="296"/>
        <v>PONDA-MARGAO</v>
      </c>
      <c r="V4780" s="163">
        <v>0.58333333333333337</v>
      </c>
      <c r="AA4780" s="165" t="str">
        <f t="shared" si="297"/>
        <v/>
      </c>
      <c r="AB4780" t="str">
        <f t="shared" si="298"/>
        <v>PND</v>
      </c>
      <c r="AC4780" t="str">
        <f t="shared" si="299"/>
        <v>GA05T2474</v>
      </c>
      <c r="AD4780" t="str">
        <f>_xlfn.IFNA(VLOOKUP(PrivateSchedule[[#This Row],[ow]],RTARoutes[[StageCodes]:[RouteID]],6,FALSE), VLOOKUP(PrivateSchedule[[#This Row],[re]],RTARoutes[[StageCodes]:[RouteID]],6,FALSE))</f>
        <v>PVT319</v>
      </c>
      <c r="AE4780" t="str" cm="1">
        <f t="array" ref="AE4780">_xlfn.IFS( NOT(ISNA(VLOOKUP(PrivateSchedule[[#This Row],[ow]],RTARoutes[[StageCodes]:[RouteID]],6,FALSE))), "O",  NOT(ISNA(VLOOKUP(PrivateSchedule[[#This Row],[re]],RTARoutes[[StageCodes]:[RouteID]],6,FALSE))), "R")</f>
        <v>R</v>
      </c>
      <c r="AF4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81" spans="2:33">
      <c r="O4781" s="171" t="s">
        <v>1890</v>
      </c>
      <c r="T4781" s="173" t="s">
        <v>2374</v>
      </c>
      <c r="U4781" t="str">
        <f t="shared" si="296"/>
        <v>MARGAO-PONDA</v>
      </c>
      <c r="V4781" s="163">
        <v>0.65625</v>
      </c>
      <c r="AA4781" s="165" t="str">
        <f t="shared" si="297"/>
        <v/>
      </c>
      <c r="AB4781" t="str">
        <f t="shared" si="298"/>
        <v>PND</v>
      </c>
      <c r="AC4781" t="str">
        <f t="shared" si="299"/>
        <v>GA05T2474</v>
      </c>
      <c r="AD4781" t="str">
        <f>_xlfn.IFNA(VLOOKUP(PrivateSchedule[[#This Row],[ow]],RTARoutes[[StageCodes]:[RouteID]],6,FALSE), VLOOKUP(PrivateSchedule[[#This Row],[re]],RTARoutes[[StageCodes]:[RouteID]],6,FALSE))</f>
        <v>PVT319</v>
      </c>
      <c r="AE4781" t="str" cm="1">
        <f t="array" ref="AE4781">_xlfn.IFS( NOT(ISNA(VLOOKUP(PrivateSchedule[[#This Row],[ow]],RTARoutes[[StageCodes]:[RouteID]],6,FALSE))), "O",  NOT(ISNA(VLOOKUP(PrivateSchedule[[#This Row],[re]],RTARoutes[[StageCodes]:[RouteID]],6,FALSE))), "R")</f>
        <v>O</v>
      </c>
      <c r="AF4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82" spans="2:33">
      <c r="O4782" s="171" t="s">
        <v>2374</v>
      </c>
      <c r="T4782" s="173" t="s">
        <v>1890</v>
      </c>
      <c r="U4782" t="str">
        <f t="shared" si="296"/>
        <v>PONDA-MARGAO</v>
      </c>
      <c r="V4782" s="163">
        <v>0.69444444444444453</v>
      </c>
      <c r="AA4782" s="165" t="str">
        <f t="shared" si="297"/>
        <v/>
      </c>
      <c r="AB4782" t="str">
        <f t="shared" si="298"/>
        <v>PND</v>
      </c>
      <c r="AC4782" t="str">
        <f t="shared" si="299"/>
        <v>GA05T2474</v>
      </c>
      <c r="AD4782" t="str">
        <f>_xlfn.IFNA(VLOOKUP(PrivateSchedule[[#This Row],[ow]],RTARoutes[[StageCodes]:[RouteID]],6,FALSE), VLOOKUP(PrivateSchedule[[#This Row],[re]],RTARoutes[[StageCodes]:[RouteID]],6,FALSE))</f>
        <v>PVT319</v>
      </c>
      <c r="AE4782" t="str" cm="1">
        <f t="array" ref="AE4782">_xlfn.IFS( NOT(ISNA(VLOOKUP(PrivateSchedule[[#This Row],[ow]],RTARoutes[[StageCodes]:[RouteID]],6,FALSE))), "O",  NOT(ISNA(VLOOKUP(PrivateSchedule[[#This Row],[re]],RTARoutes[[StageCodes]:[RouteID]],6,FALSE))), "R")</f>
        <v>R</v>
      </c>
      <c r="AF4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783" spans="2:33">
      <c r="O4783" s="171" t="s">
        <v>1890</v>
      </c>
      <c r="T4783" s="173" t="s">
        <v>2374</v>
      </c>
      <c r="U4783" t="str">
        <f t="shared" si="296"/>
        <v>MARGAO-PONDA</v>
      </c>
      <c r="V4783" s="163">
        <v>0.74652777777777779</v>
      </c>
      <c r="AA4783" s="165" t="str">
        <f t="shared" si="297"/>
        <v/>
      </c>
      <c r="AB4783" t="str">
        <f t="shared" si="298"/>
        <v>PND</v>
      </c>
      <c r="AC4783" t="str">
        <f t="shared" si="299"/>
        <v>GA05T2474</v>
      </c>
      <c r="AD4783" t="str">
        <f>_xlfn.IFNA(VLOOKUP(PrivateSchedule[[#This Row],[ow]],RTARoutes[[StageCodes]:[RouteID]],6,FALSE), VLOOKUP(PrivateSchedule[[#This Row],[re]],RTARoutes[[StageCodes]:[RouteID]],6,FALSE))</f>
        <v>PVT319</v>
      </c>
      <c r="AE4783" t="str" cm="1">
        <f t="array" ref="AE4783">_xlfn.IFS( NOT(ISNA(VLOOKUP(PrivateSchedule[[#This Row],[ow]],RTARoutes[[StageCodes]:[RouteID]],6,FALSE))), "O",  NOT(ISNA(VLOOKUP(PrivateSchedule[[#This Row],[re]],RTARoutes[[StageCodes]:[RouteID]],6,FALSE))), "R")</f>
        <v>O</v>
      </c>
      <c r="AF4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784" spans="2:33">
      <c r="O4784" s="171" t="s">
        <v>2374</v>
      </c>
      <c r="T4784" s="173" t="s">
        <v>462</v>
      </c>
      <c r="U4784" t="str">
        <f t="shared" si="296"/>
        <v>PONDA-AGAPUR</v>
      </c>
      <c r="V4784" s="163">
        <v>0.78472222222222221</v>
      </c>
      <c r="AA4784" s="165" t="str">
        <f t="shared" si="297"/>
        <v/>
      </c>
      <c r="AB4784" t="str">
        <f t="shared" si="298"/>
        <v>PND</v>
      </c>
      <c r="AC4784" t="str">
        <f t="shared" si="299"/>
        <v>GA05T2474</v>
      </c>
      <c r="AD4784" t="str">
        <f>_xlfn.IFNA(VLOOKUP(PrivateSchedule[[#This Row],[ow]],RTARoutes[[StageCodes]:[RouteID]],6,FALSE), VLOOKUP(PrivateSchedule[[#This Row],[re]],RTARoutes[[StageCodes]:[RouteID]],6,FALSE))</f>
        <v>PVT11</v>
      </c>
      <c r="AE4784" t="str" cm="1">
        <f t="array" ref="AE4784">_xlfn.IFS( NOT(ISNA(VLOOKUP(PrivateSchedule[[#This Row],[ow]],RTARoutes[[StageCodes]:[RouteID]],6,FALSE))), "O",  NOT(ISNA(VLOOKUP(PrivateSchedule[[#This Row],[re]],RTARoutes[[StageCodes]:[RouteID]],6,FALSE))), "R")</f>
        <v>R</v>
      </c>
      <c r="AF4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785" spans="2:33">
      <c r="B4785" s="171" t="s">
        <v>4917</v>
      </c>
      <c r="C4785" s="172" t="s">
        <v>4918</v>
      </c>
      <c r="D4785" s="172" t="s">
        <v>4894</v>
      </c>
      <c r="E4785" s="176">
        <v>34696</v>
      </c>
      <c r="F4785" s="177">
        <v>45865</v>
      </c>
      <c r="G4785" s="171" t="s">
        <v>4919</v>
      </c>
      <c r="H4785" s="172" t="s">
        <v>4920</v>
      </c>
      <c r="J4785" s="171" t="s">
        <v>4921</v>
      </c>
      <c r="L4785" s="172" t="s">
        <v>16</v>
      </c>
      <c r="M4785" s="198">
        <v>23</v>
      </c>
      <c r="N4785" s="199">
        <v>9</v>
      </c>
      <c r="O4785" s="171" t="s">
        <v>2849</v>
      </c>
      <c r="T4785" s="173" t="s">
        <v>1890</v>
      </c>
      <c r="U4785" t="str">
        <f t="shared" si="296"/>
        <v>TALPAN-MARGAO</v>
      </c>
      <c r="V4785" s="163">
        <v>0.29166666666666669</v>
      </c>
      <c r="AA4785" s="165" t="str">
        <f t="shared" si="297"/>
        <v/>
      </c>
      <c r="AB4785" t="str">
        <f t="shared" si="298"/>
        <v>PND</v>
      </c>
      <c r="AC4785" t="str">
        <f t="shared" si="299"/>
        <v>GA04T1481/GA01W4208</v>
      </c>
      <c r="AD4785" t="str">
        <f>_xlfn.IFNA(VLOOKUP(PrivateSchedule[[#This Row],[ow]],RTARoutes[[StageCodes]:[RouteID]],6,FALSE), VLOOKUP(PrivateSchedule[[#This Row],[re]],RTARoutes[[StageCodes]:[RouteID]],6,FALSE))</f>
        <v>PVT340</v>
      </c>
      <c r="AE4785" t="str" cm="1">
        <f t="array" ref="AE4785">_xlfn.IFS( NOT(ISNA(VLOOKUP(PrivateSchedule[[#This Row],[ow]],RTARoutes[[StageCodes]:[RouteID]],6,FALSE))), "O",  NOT(ISNA(VLOOKUP(PrivateSchedule[[#This Row],[re]],RTARoutes[[StageCodes]:[RouteID]],6,FALSE))), "R")</f>
        <v>R</v>
      </c>
      <c r="AF4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TLP-*MRG</v>
      </c>
      <c r="AG4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MRG-*TLP</v>
      </c>
    </row>
    <row r="4786" spans="2:33">
      <c r="O4786" s="171" t="s">
        <v>1890</v>
      </c>
      <c r="T4786" s="173" t="s">
        <v>2849</v>
      </c>
      <c r="U4786" t="str">
        <f t="shared" si="296"/>
        <v>MARGAO-TALPAN</v>
      </c>
      <c r="V4786" s="163">
        <v>0.34027777777777773</v>
      </c>
      <c r="AA4786" s="165" t="str">
        <f t="shared" si="297"/>
        <v/>
      </c>
      <c r="AB4786" t="str">
        <f t="shared" si="298"/>
        <v>PND</v>
      </c>
      <c r="AC4786" t="str">
        <f t="shared" si="299"/>
        <v>GA04T1481/GA01W4208</v>
      </c>
      <c r="AD4786" t="str">
        <f>_xlfn.IFNA(VLOOKUP(PrivateSchedule[[#This Row],[ow]],RTARoutes[[StageCodes]:[RouteID]],6,FALSE), VLOOKUP(PrivateSchedule[[#This Row],[re]],RTARoutes[[StageCodes]:[RouteID]],6,FALSE))</f>
        <v>PVT340</v>
      </c>
      <c r="AE4786" t="str" cm="1">
        <f t="array" ref="AE4786">_xlfn.IFS( NOT(ISNA(VLOOKUP(PrivateSchedule[[#This Row],[ow]],RTARoutes[[StageCodes]:[RouteID]],6,FALSE))), "O",  NOT(ISNA(VLOOKUP(PrivateSchedule[[#This Row],[re]],RTARoutes[[StageCodes]:[RouteID]],6,FALSE))), "R")</f>
        <v>O</v>
      </c>
      <c r="AF4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MRG-*TLP</v>
      </c>
      <c r="AG4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TLP-*MRG</v>
      </c>
    </row>
    <row r="4787" spans="2:33">
      <c r="O4787" s="171" t="s">
        <v>2849</v>
      </c>
      <c r="T4787" s="173" t="s">
        <v>1890</v>
      </c>
      <c r="U4787" t="str">
        <f t="shared" si="296"/>
        <v>TALPAN-MARGAO</v>
      </c>
      <c r="V4787" s="163">
        <v>0.375</v>
      </c>
      <c r="AA4787" s="165" t="str">
        <f t="shared" si="297"/>
        <v/>
      </c>
      <c r="AB4787" t="str">
        <f t="shared" si="298"/>
        <v>PND</v>
      </c>
      <c r="AC4787" t="str">
        <f t="shared" si="299"/>
        <v>GA04T1481/GA01W4208</v>
      </c>
      <c r="AD4787" t="str">
        <f>_xlfn.IFNA(VLOOKUP(PrivateSchedule[[#This Row],[ow]],RTARoutes[[StageCodes]:[RouteID]],6,FALSE), VLOOKUP(PrivateSchedule[[#This Row],[re]],RTARoutes[[StageCodes]:[RouteID]],6,FALSE))</f>
        <v>PVT340</v>
      </c>
      <c r="AE4787" t="str" cm="1">
        <f t="array" ref="AE4787">_xlfn.IFS( NOT(ISNA(VLOOKUP(PrivateSchedule[[#This Row],[ow]],RTARoutes[[StageCodes]:[RouteID]],6,FALSE))), "O",  NOT(ISNA(VLOOKUP(PrivateSchedule[[#This Row],[re]],RTARoutes[[StageCodes]:[RouteID]],6,FALSE))), "R")</f>
        <v>R</v>
      </c>
      <c r="AF4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TLP-*MRG</v>
      </c>
      <c r="AG4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MRG-*TLP</v>
      </c>
    </row>
    <row r="4788" spans="2:33">
      <c r="O4788" s="171" t="s">
        <v>1890</v>
      </c>
      <c r="T4788" s="173" t="s">
        <v>2849</v>
      </c>
      <c r="U4788" t="str">
        <f t="shared" si="296"/>
        <v>MARGAO-TALPAN</v>
      </c>
      <c r="V4788" s="163">
        <v>0.42708333333333331</v>
      </c>
      <c r="AA4788" s="165" t="str">
        <f t="shared" si="297"/>
        <v/>
      </c>
      <c r="AB4788" t="str">
        <f t="shared" si="298"/>
        <v>PND</v>
      </c>
      <c r="AC4788" t="str">
        <f t="shared" si="299"/>
        <v>GA04T1481/GA01W4208</v>
      </c>
      <c r="AD4788" t="str">
        <f>_xlfn.IFNA(VLOOKUP(PrivateSchedule[[#This Row],[ow]],RTARoutes[[StageCodes]:[RouteID]],6,FALSE), VLOOKUP(PrivateSchedule[[#This Row],[re]],RTARoutes[[StageCodes]:[RouteID]],6,FALSE))</f>
        <v>PVT340</v>
      </c>
      <c r="AE4788" t="str" cm="1">
        <f t="array" ref="AE4788">_xlfn.IFS( NOT(ISNA(VLOOKUP(PrivateSchedule[[#This Row],[ow]],RTARoutes[[StageCodes]:[RouteID]],6,FALSE))), "O",  NOT(ISNA(VLOOKUP(PrivateSchedule[[#This Row],[re]],RTARoutes[[StageCodes]:[RouteID]],6,FALSE))), "R")</f>
        <v>O</v>
      </c>
      <c r="AF4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MRG-*TLP</v>
      </c>
      <c r="AG4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TLP-*MRG</v>
      </c>
    </row>
    <row r="4789" spans="2:33">
      <c r="O4789" s="171" t="s">
        <v>2849</v>
      </c>
      <c r="T4789" s="173" t="s">
        <v>1890</v>
      </c>
      <c r="U4789" t="str">
        <f t="shared" si="296"/>
        <v>TALPAN-MARGAO</v>
      </c>
      <c r="V4789" s="163">
        <v>0.46527777777777773</v>
      </c>
      <c r="AA4789" s="165" t="str">
        <f t="shared" si="297"/>
        <v/>
      </c>
      <c r="AB4789" t="str">
        <f t="shared" si="298"/>
        <v>PND</v>
      </c>
      <c r="AC4789" t="str">
        <f t="shared" si="299"/>
        <v>GA04T1481/GA01W4208</v>
      </c>
      <c r="AD4789" t="str">
        <f>_xlfn.IFNA(VLOOKUP(PrivateSchedule[[#This Row],[ow]],RTARoutes[[StageCodes]:[RouteID]],6,FALSE), VLOOKUP(PrivateSchedule[[#This Row],[re]],RTARoutes[[StageCodes]:[RouteID]],6,FALSE))</f>
        <v>PVT340</v>
      </c>
      <c r="AE4789" t="str" cm="1">
        <f t="array" ref="AE4789">_xlfn.IFS( NOT(ISNA(VLOOKUP(PrivateSchedule[[#This Row],[ow]],RTARoutes[[StageCodes]:[RouteID]],6,FALSE))), "O",  NOT(ISNA(VLOOKUP(PrivateSchedule[[#This Row],[re]],RTARoutes[[StageCodes]:[RouteID]],6,FALSE))), "R")</f>
        <v>R</v>
      </c>
      <c r="AF4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TLP-*MRG</v>
      </c>
      <c r="AG4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MRG-*TLP</v>
      </c>
    </row>
    <row r="4790" spans="2:33">
      <c r="O4790" s="171" t="s">
        <v>1890</v>
      </c>
      <c r="T4790" s="173" t="s">
        <v>2849</v>
      </c>
      <c r="U4790" t="str">
        <f t="shared" si="296"/>
        <v>MARGAO-TALPAN</v>
      </c>
      <c r="V4790" s="163">
        <v>0.52083333333333337</v>
      </c>
      <c r="AA4790" s="165" t="str">
        <f t="shared" si="297"/>
        <v/>
      </c>
      <c r="AB4790" t="str">
        <f t="shared" si="298"/>
        <v>PND</v>
      </c>
      <c r="AC4790" t="str">
        <f t="shared" si="299"/>
        <v>GA04T1481/GA01W4208</v>
      </c>
      <c r="AD4790" t="str">
        <f>_xlfn.IFNA(VLOOKUP(PrivateSchedule[[#This Row],[ow]],RTARoutes[[StageCodes]:[RouteID]],6,FALSE), VLOOKUP(PrivateSchedule[[#This Row],[re]],RTARoutes[[StageCodes]:[RouteID]],6,FALSE))</f>
        <v>PVT340</v>
      </c>
      <c r="AE4790" t="str" cm="1">
        <f t="array" ref="AE4790">_xlfn.IFS( NOT(ISNA(VLOOKUP(PrivateSchedule[[#This Row],[ow]],RTARoutes[[StageCodes]:[RouteID]],6,FALSE))), "O",  NOT(ISNA(VLOOKUP(PrivateSchedule[[#This Row],[re]],RTARoutes[[StageCodes]:[RouteID]],6,FALSE))), "R")</f>
        <v>O</v>
      </c>
      <c r="AF4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MRG-*TLP</v>
      </c>
      <c r="AG4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TLP-*MRG</v>
      </c>
    </row>
    <row r="4791" spans="2:33">
      <c r="O4791" s="171" t="s">
        <v>2849</v>
      </c>
      <c r="T4791" s="173" t="s">
        <v>1890</v>
      </c>
      <c r="U4791" t="str">
        <f t="shared" si="296"/>
        <v>TALPAN-MARGAO</v>
      </c>
      <c r="V4791" s="163">
        <v>0.66666666666666663</v>
      </c>
      <c r="AA4791" s="165" t="str">
        <f t="shared" si="297"/>
        <v/>
      </c>
      <c r="AB4791" t="str">
        <f t="shared" si="298"/>
        <v>PND</v>
      </c>
      <c r="AC4791" t="str">
        <f t="shared" si="299"/>
        <v>GA04T1481/GA01W4208</v>
      </c>
      <c r="AD4791" t="str">
        <f>_xlfn.IFNA(VLOOKUP(PrivateSchedule[[#This Row],[ow]],RTARoutes[[StageCodes]:[RouteID]],6,FALSE), VLOOKUP(PrivateSchedule[[#This Row],[re]],RTARoutes[[StageCodes]:[RouteID]],6,FALSE))</f>
        <v>PVT340</v>
      </c>
      <c r="AE4791" t="str" cm="1">
        <f t="array" ref="AE4791">_xlfn.IFS( NOT(ISNA(VLOOKUP(PrivateSchedule[[#This Row],[ow]],RTARoutes[[StageCodes]:[RouteID]],6,FALSE))), "O",  NOT(ISNA(VLOOKUP(PrivateSchedule[[#This Row],[re]],RTARoutes[[StageCodes]:[RouteID]],6,FALSE))), "R")</f>
        <v>R</v>
      </c>
      <c r="AF4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TLP-*MRG</v>
      </c>
      <c r="AG4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MRG-*TLP</v>
      </c>
    </row>
    <row r="4792" spans="2:33">
      <c r="O4792" s="171" t="s">
        <v>1890</v>
      </c>
      <c r="T4792" s="173" t="s">
        <v>2849</v>
      </c>
      <c r="U4792" t="str">
        <f t="shared" si="296"/>
        <v>MARGAO-TALPAN</v>
      </c>
      <c r="V4792" s="163">
        <v>0.71875</v>
      </c>
      <c r="AA4792" s="165" t="str">
        <f t="shared" si="297"/>
        <v/>
      </c>
      <c r="AB4792" t="str">
        <f t="shared" si="298"/>
        <v>PND</v>
      </c>
      <c r="AC4792" t="str">
        <f t="shared" si="299"/>
        <v>GA04T1481/GA01W4208</v>
      </c>
      <c r="AD4792" t="str">
        <f>_xlfn.IFNA(VLOOKUP(PrivateSchedule[[#This Row],[ow]],RTARoutes[[StageCodes]:[RouteID]],6,FALSE), VLOOKUP(PrivateSchedule[[#This Row],[re]],RTARoutes[[StageCodes]:[RouteID]],6,FALSE))</f>
        <v>PVT340</v>
      </c>
      <c r="AE4792" t="str" cm="1">
        <f t="array" ref="AE4792">_xlfn.IFS( NOT(ISNA(VLOOKUP(PrivateSchedule[[#This Row],[ow]],RTARoutes[[StageCodes]:[RouteID]],6,FALSE))), "O",  NOT(ISNA(VLOOKUP(PrivateSchedule[[#This Row],[re]],RTARoutes[[StageCodes]:[RouteID]],6,FALSE))), "R")</f>
        <v>O</v>
      </c>
      <c r="AF4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MRG-*TLP</v>
      </c>
      <c r="AG4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TLP-*MRG</v>
      </c>
    </row>
    <row r="4793" spans="2:33">
      <c r="O4793" s="171" t="s">
        <v>2849</v>
      </c>
      <c r="T4793" s="173" t="s">
        <v>1890</v>
      </c>
      <c r="U4793" t="str">
        <f t="shared" si="296"/>
        <v>TALPAN-MARGAO</v>
      </c>
      <c r="V4793" s="163">
        <v>0.77083333333333337</v>
      </c>
      <c r="AA4793" s="165" t="str">
        <f t="shared" si="297"/>
        <v/>
      </c>
      <c r="AB4793" t="str">
        <f t="shared" si="298"/>
        <v>PND</v>
      </c>
      <c r="AC4793" t="str">
        <f t="shared" si="299"/>
        <v>GA04T1481/GA01W4208</v>
      </c>
      <c r="AD4793" t="str">
        <f>_xlfn.IFNA(VLOOKUP(PrivateSchedule[[#This Row],[ow]],RTARoutes[[StageCodes]:[RouteID]],6,FALSE), VLOOKUP(PrivateSchedule[[#This Row],[re]],RTARoutes[[StageCodes]:[RouteID]],6,FALSE))</f>
        <v>PVT340</v>
      </c>
      <c r="AE4793" t="str" cm="1">
        <f t="array" ref="AE4793">_xlfn.IFS( NOT(ISNA(VLOOKUP(PrivateSchedule[[#This Row],[ow]],RTARoutes[[StageCodes]:[RouteID]],6,FALSE))), "O",  NOT(ISNA(VLOOKUP(PrivateSchedule[[#This Row],[re]],RTARoutes[[StageCodes]:[RouteID]],6,FALSE))), "R")</f>
        <v>R</v>
      </c>
      <c r="AF4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TLP-*MRG</v>
      </c>
      <c r="AG4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MRG-*TLP</v>
      </c>
    </row>
    <row r="4794" spans="2:33">
      <c r="O4794" s="171" t="s">
        <v>1890</v>
      </c>
      <c r="T4794" s="173" t="s">
        <v>2849</v>
      </c>
      <c r="U4794" t="str">
        <f t="shared" si="296"/>
        <v>MARGAO-TALPAN</v>
      </c>
      <c r="V4794" s="163">
        <v>0.82638888888888884</v>
      </c>
      <c r="AA4794" s="165" t="str">
        <f t="shared" si="297"/>
        <v/>
      </c>
      <c r="AB4794" t="str">
        <f t="shared" si="298"/>
        <v>PND</v>
      </c>
      <c r="AC4794" t="str">
        <f t="shared" si="299"/>
        <v>GA04T1481/GA01W4208</v>
      </c>
      <c r="AD4794" t="str">
        <f>_xlfn.IFNA(VLOOKUP(PrivateSchedule[[#This Row],[ow]],RTARoutes[[StageCodes]:[RouteID]],6,FALSE), VLOOKUP(PrivateSchedule[[#This Row],[re]],RTARoutes[[StageCodes]:[RouteID]],6,FALSE))</f>
        <v>PVT340</v>
      </c>
      <c r="AE4794" t="str" cm="1">
        <f t="array" ref="AE4794">_xlfn.IFS( NOT(ISNA(VLOOKUP(PrivateSchedule[[#This Row],[ow]],RTARoutes[[StageCodes]:[RouteID]],6,FALSE))), "O",  NOT(ISNA(VLOOKUP(PrivateSchedule[[#This Row],[re]],RTARoutes[[StageCodes]:[RouteID]],6,FALSE))), "R")</f>
        <v>O</v>
      </c>
      <c r="AF4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MRG-*TLP</v>
      </c>
      <c r="AG4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TLP-*MRG</v>
      </c>
    </row>
    <row r="4795" spans="2:33">
      <c r="B4795" s="171" t="s">
        <v>4922</v>
      </c>
      <c r="C4795" s="172" t="s">
        <v>4923</v>
      </c>
      <c r="D4795" s="172" t="s">
        <v>4894</v>
      </c>
      <c r="E4795" s="176">
        <v>34945</v>
      </c>
      <c r="F4795" s="177">
        <v>44132</v>
      </c>
      <c r="G4795" s="171" t="s">
        <v>4924</v>
      </c>
      <c r="H4795" s="172" t="s">
        <v>4925</v>
      </c>
      <c r="J4795" s="171" t="s">
        <v>4926</v>
      </c>
      <c r="L4795" s="172" t="s">
        <v>16</v>
      </c>
      <c r="M4795" s="198">
        <v>27</v>
      </c>
      <c r="N4795" s="199">
        <v>11</v>
      </c>
      <c r="O4795" s="171" t="s">
        <v>4898</v>
      </c>
      <c r="T4795" s="173" t="s">
        <v>2374</v>
      </c>
      <c r="U4795" t="str">
        <f t="shared" si="296"/>
        <v/>
      </c>
      <c r="V4795" s="163">
        <v>0.30555555555555558</v>
      </c>
      <c r="AA4795" s="165" t="str">
        <f t="shared" si="297"/>
        <v/>
      </c>
      <c r="AB4795" t="str">
        <f t="shared" si="298"/>
        <v>PND</v>
      </c>
      <c r="AC4795" t="str">
        <f t="shared" si="299"/>
        <v>GA05T3708</v>
      </c>
      <c r="AD4795" t="str">
        <f>_xlfn.IFNA(VLOOKUP(PrivateSchedule[[#This Row],[ow]],RTARoutes[[StageCodes]:[RouteID]],6,FALSE), VLOOKUP(PrivateSchedule[[#This Row],[re]],RTARoutes[[StageCodes]:[RouteID]],6,FALSE))</f>
        <v>PVT188</v>
      </c>
      <c r="AE4795" t="str" cm="1">
        <f t="array" ref="AE4795">_xlfn.IFS( NOT(ISNA(VLOOKUP(PrivateSchedule[[#This Row],[ow]],RTARoutes[[StageCodes]:[RouteID]],6,FALSE))), "O",  NOT(ISNA(VLOOKUP(PrivateSchedule[[#This Row],[re]],RTARoutes[[StageCodes]:[RouteID]],6,FALSE))), "R")</f>
        <v>O</v>
      </c>
      <c r="AF4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4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4796" spans="2:33">
      <c r="O4796" s="171" t="s">
        <v>2374</v>
      </c>
      <c r="T4796" s="173" t="s">
        <v>2644</v>
      </c>
      <c r="U4796" t="str">
        <f t="shared" si="296"/>
        <v>PONDA-SAVERDEM</v>
      </c>
      <c r="V4796" s="163">
        <v>0.3263888888888889</v>
      </c>
      <c r="AA4796" s="165" t="str">
        <f t="shared" si="297"/>
        <v/>
      </c>
      <c r="AB4796" t="str">
        <f t="shared" si="298"/>
        <v>PND</v>
      </c>
      <c r="AC4796" t="str">
        <f t="shared" si="299"/>
        <v>GA05T3708</v>
      </c>
      <c r="AD4796" t="str">
        <f>_xlfn.IFNA(VLOOKUP(PrivateSchedule[[#This Row],[ow]],RTARoutes[[StageCodes]:[RouteID]],6,FALSE), VLOOKUP(PrivateSchedule[[#This Row],[re]],RTARoutes[[StageCodes]:[RouteID]],6,FALSE))</f>
        <v>PVT388</v>
      </c>
      <c r="AE4796" t="str" cm="1">
        <f t="array" ref="AE4796">_xlfn.IFS( NOT(ISNA(VLOOKUP(PrivateSchedule[[#This Row],[ow]],RTARoutes[[StageCodes]:[RouteID]],6,FALSE))), "O",  NOT(ISNA(VLOOKUP(PrivateSchedule[[#This Row],[re]],RTARoutes[[StageCodes]:[RouteID]],6,FALSE))), "R")</f>
        <v>O</v>
      </c>
      <c r="AF4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797" spans="2:33">
      <c r="O4797" s="171" t="s">
        <v>2644</v>
      </c>
      <c r="T4797" s="173" t="s">
        <v>4898</v>
      </c>
      <c r="U4797" t="str">
        <f t="shared" si="296"/>
        <v/>
      </c>
      <c r="V4797" s="163">
        <v>0.3888888888888889</v>
      </c>
      <c r="AA4797" s="165" t="str">
        <f t="shared" si="297"/>
        <v/>
      </c>
      <c r="AB4797" t="str">
        <f t="shared" si="298"/>
        <v>PND</v>
      </c>
      <c r="AC4797" t="str">
        <f t="shared" si="299"/>
        <v>GA05T3708</v>
      </c>
      <c r="AD4797" t="e">
        <f>_xlfn.IFNA(VLOOKUP(PrivateSchedule[[#This Row],[ow]],RTARoutes[[StageCodes]:[RouteID]],6,FALSE), VLOOKUP(PrivateSchedule[[#This Row],[re]],RTARoutes[[StageCodes]:[RouteID]],6,FALSE))</f>
        <v>#N/A</v>
      </c>
      <c r="AE4797" t="e" cm="1">
        <f t="array" ref="AE4797">_xlfn.IFS( NOT(ISNA(VLOOKUP(PrivateSchedule[[#This Row],[ow]],RTARoutes[[StageCodes]:[RouteID]],6,FALSE))), "O",  NOT(ISNA(VLOOKUP(PrivateSchedule[[#This Row],[re]],RTARoutes[[StageCodes]:[RouteID]],6,FALSE))), "R")</f>
        <v>#N/A</v>
      </c>
      <c r="AF4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SVE-*GAUNEM</v>
      </c>
      <c r="AG4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GAUNEM-*SVE</v>
      </c>
    </row>
    <row r="4798" spans="2:33">
      <c r="O4798" s="171" t="s">
        <v>4898</v>
      </c>
      <c r="T4798" s="173" t="s">
        <v>2374</v>
      </c>
      <c r="U4798" t="str">
        <f t="shared" si="296"/>
        <v/>
      </c>
      <c r="V4798" s="163">
        <v>0.5</v>
      </c>
      <c r="AA4798" s="165" t="str">
        <f t="shared" si="297"/>
        <v/>
      </c>
      <c r="AB4798" t="str">
        <f t="shared" si="298"/>
        <v>PND</v>
      </c>
      <c r="AC4798" t="str">
        <f t="shared" si="299"/>
        <v>GA05T3708</v>
      </c>
      <c r="AD4798" t="str">
        <f>_xlfn.IFNA(VLOOKUP(PrivateSchedule[[#This Row],[ow]],RTARoutes[[StageCodes]:[RouteID]],6,FALSE), VLOOKUP(PrivateSchedule[[#This Row],[re]],RTARoutes[[StageCodes]:[RouteID]],6,FALSE))</f>
        <v>PVT188</v>
      </c>
      <c r="AE4798" t="str" cm="1">
        <f t="array" ref="AE4798">_xlfn.IFS( NOT(ISNA(VLOOKUP(PrivateSchedule[[#This Row],[ow]],RTARoutes[[StageCodes]:[RouteID]],6,FALSE))), "O",  NOT(ISNA(VLOOKUP(PrivateSchedule[[#This Row],[re]],RTARoutes[[StageCodes]:[RouteID]],6,FALSE))), "R")</f>
        <v>O</v>
      </c>
      <c r="AF4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4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4799" spans="2:33">
      <c r="O4799" s="171" t="s">
        <v>2374</v>
      </c>
      <c r="T4799" s="173" t="s">
        <v>2644</v>
      </c>
      <c r="U4799" t="str">
        <f t="shared" si="296"/>
        <v>PONDA-SAVERDEM</v>
      </c>
      <c r="V4799" s="163">
        <v>0.52430555555555558</v>
      </c>
      <c r="AA4799" s="165" t="str">
        <f t="shared" si="297"/>
        <v/>
      </c>
      <c r="AB4799" t="str">
        <f t="shared" si="298"/>
        <v>PND</v>
      </c>
      <c r="AC4799" t="str">
        <f t="shared" si="299"/>
        <v>GA05T3708</v>
      </c>
      <c r="AD4799" t="str">
        <f>_xlfn.IFNA(VLOOKUP(PrivateSchedule[[#This Row],[ow]],RTARoutes[[StageCodes]:[RouteID]],6,FALSE), VLOOKUP(PrivateSchedule[[#This Row],[re]],RTARoutes[[StageCodes]:[RouteID]],6,FALSE))</f>
        <v>PVT388</v>
      </c>
      <c r="AE4799" t="str" cm="1">
        <f t="array" ref="AE4799">_xlfn.IFS( NOT(ISNA(VLOOKUP(PrivateSchedule[[#This Row],[ow]],RTARoutes[[StageCodes]:[RouteID]],6,FALSE))), "O",  NOT(ISNA(VLOOKUP(PrivateSchedule[[#This Row],[re]],RTARoutes[[StageCodes]:[RouteID]],6,FALSE))), "R")</f>
        <v>O</v>
      </c>
      <c r="AF4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00" spans="2:33">
      <c r="O4800" s="171" t="s">
        <v>2644</v>
      </c>
      <c r="T4800" s="173" t="s">
        <v>2374</v>
      </c>
      <c r="U4800" t="str">
        <f t="shared" si="296"/>
        <v>SAVERDEM-PONDA</v>
      </c>
      <c r="V4800" s="163">
        <v>0.57986111111111105</v>
      </c>
      <c r="AA4800" s="165" t="str">
        <f t="shared" si="297"/>
        <v/>
      </c>
      <c r="AB4800" t="str">
        <f t="shared" si="298"/>
        <v>PND</v>
      </c>
      <c r="AC4800" t="str">
        <f t="shared" si="299"/>
        <v>GA05T3708</v>
      </c>
      <c r="AD4800" t="str">
        <f>_xlfn.IFNA(VLOOKUP(PrivateSchedule[[#This Row],[ow]],RTARoutes[[StageCodes]:[RouteID]],6,FALSE), VLOOKUP(PrivateSchedule[[#This Row],[re]],RTARoutes[[StageCodes]:[RouteID]],6,FALSE))</f>
        <v>PVT388</v>
      </c>
      <c r="AE4800" t="str" cm="1">
        <f t="array" ref="AE4800">_xlfn.IFS( NOT(ISNA(VLOOKUP(PrivateSchedule[[#This Row],[ow]],RTARoutes[[StageCodes]:[RouteID]],6,FALSE))), "O",  NOT(ISNA(VLOOKUP(PrivateSchedule[[#This Row],[re]],RTARoutes[[StageCodes]:[RouteID]],6,FALSE))), "R")</f>
        <v>R</v>
      </c>
      <c r="AF4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01" spans="2:33">
      <c r="O4801" s="171" t="s">
        <v>2374</v>
      </c>
      <c r="T4801" s="173" t="s">
        <v>2644</v>
      </c>
      <c r="U4801" t="str">
        <f t="shared" si="296"/>
        <v>PONDA-SAVERDEM</v>
      </c>
      <c r="V4801" s="163">
        <v>0.63888888888888895</v>
      </c>
      <c r="AA4801" s="165" t="str">
        <f t="shared" si="297"/>
        <v/>
      </c>
      <c r="AB4801" t="str">
        <f t="shared" si="298"/>
        <v>PND</v>
      </c>
      <c r="AC4801" t="str">
        <f t="shared" si="299"/>
        <v>GA05T3708</v>
      </c>
      <c r="AD4801" t="str">
        <f>_xlfn.IFNA(VLOOKUP(PrivateSchedule[[#This Row],[ow]],RTARoutes[[StageCodes]:[RouteID]],6,FALSE), VLOOKUP(PrivateSchedule[[#This Row],[re]],RTARoutes[[StageCodes]:[RouteID]],6,FALSE))</f>
        <v>PVT388</v>
      </c>
      <c r="AE4801" t="str" cm="1">
        <f t="array" ref="AE4801">_xlfn.IFS( NOT(ISNA(VLOOKUP(PrivateSchedule[[#This Row],[ow]],RTARoutes[[StageCodes]:[RouteID]],6,FALSE))), "O",  NOT(ISNA(VLOOKUP(PrivateSchedule[[#This Row],[re]],RTARoutes[[StageCodes]:[RouteID]],6,FALSE))), "R")</f>
        <v>O</v>
      </c>
      <c r="AF4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02" spans="2:33">
      <c r="O4802" s="171" t="s">
        <v>2644</v>
      </c>
      <c r="T4802" s="173" t="s">
        <v>4898</v>
      </c>
      <c r="U4802" t="str">
        <f t="shared" si="296"/>
        <v/>
      </c>
      <c r="V4802" s="163">
        <v>0.71180555555555547</v>
      </c>
      <c r="AA4802" s="165" t="str">
        <f t="shared" si="297"/>
        <v/>
      </c>
      <c r="AB4802" t="str">
        <f t="shared" si="298"/>
        <v>PND</v>
      </c>
      <c r="AC4802" t="str">
        <f t="shared" si="299"/>
        <v>GA05T3708</v>
      </c>
      <c r="AD4802" t="e">
        <f>_xlfn.IFNA(VLOOKUP(PrivateSchedule[[#This Row],[ow]],RTARoutes[[StageCodes]:[RouteID]],6,FALSE), VLOOKUP(PrivateSchedule[[#This Row],[re]],RTARoutes[[StageCodes]:[RouteID]],6,FALSE))</f>
        <v>#N/A</v>
      </c>
      <c r="AE4802" t="e" cm="1">
        <f t="array" ref="AE4802">_xlfn.IFS( NOT(ISNA(VLOOKUP(PrivateSchedule[[#This Row],[ow]],RTARoutes[[StageCodes]:[RouteID]],6,FALSE))), "O",  NOT(ISNA(VLOOKUP(PrivateSchedule[[#This Row],[re]],RTARoutes[[StageCodes]:[RouteID]],6,FALSE))), "R")</f>
        <v>#N/A</v>
      </c>
      <c r="AF4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SVE-*GAUNEM</v>
      </c>
      <c r="AG4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GAUNEM-*SVE</v>
      </c>
    </row>
    <row r="4803" spans="2:33">
      <c r="B4803" s="171" t="s">
        <v>4927</v>
      </c>
      <c r="C4803" s="172" t="s">
        <v>4928</v>
      </c>
      <c r="D4803" s="172" t="s">
        <v>4894</v>
      </c>
      <c r="E4803" s="176">
        <v>34834</v>
      </c>
      <c r="F4803" s="177">
        <v>44271</v>
      </c>
      <c r="G4803" s="171" t="s">
        <v>4929</v>
      </c>
      <c r="H4803" s="172" t="s">
        <v>4930</v>
      </c>
      <c r="J4803" s="171" t="s">
        <v>4931</v>
      </c>
      <c r="L4803" s="172" t="s">
        <v>16</v>
      </c>
      <c r="M4803" s="198">
        <v>31</v>
      </c>
      <c r="N4803" s="199">
        <v>12</v>
      </c>
      <c r="O4803" s="171" t="s">
        <v>4932</v>
      </c>
      <c r="T4803" s="173" t="s">
        <v>2374</v>
      </c>
      <c r="U4803" t="str">
        <f t="shared" ref="U4803:U4866" si="300">_xlfn.IFNA(VLOOKUP($O4803,Code2Loc,2,FALSE)
&amp; IF( OR( ISNA($P4803), LEN($P4803)=0), "",  "-" &amp; VLOOKUP($P4803,Code2Loc,2,FALSE))
&amp; IF( OR( ISNA($Q4803), LEN($Q4803)=0), "",  "-" &amp; VLOOKUP($Q4803,Code2Loc,2,FALSE))
&amp; IF( OR( ISNA($R4803), LEN($R4803)=0), "",  "-" &amp; VLOOKUP($R4803,Code2Loc,2,FALSE))
&amp; IF( OR( ISNA($S4803), LEN($S4803)=0), "",  "-" &amp; VLOOKUP($S4803,Code2Loc,2,FALSE))
&amp; IF( OR( ISNA($T4803), LEN($T4803)=0), "",  "-" &amp; VLOOKUP($T4803,Code2Loc,2,FALSE)),"")</f>
        <v/>
      </c>
      <c r="V4803" s="163">
        <v>0.31944444444444448</v>
      </c>
      <c r="AA4803" s="165" t="str">
        <f t="shared" ref="AA4803:AA4866" si="301">IF(ISBLANK($V4803), "", _xlfn.IFNA($V4803 + _xlfn.IFNA( VLOOKUP($O4803 &amp; IF(ISBLANK($P4803),"", "-" &amp; $P4803) &amp; IF(ISBLANK($Q4803),"", "-" &amp; $Q4803) &amp; IF(ISBLANK($R4803),"", "-" &amp; $R4803) &amp; IF(ISBLANK($S4803),"", "-" &amp; $S4803) &amp; IF(ISBLANK($T4803),"", "-" &amp; $T4803),TravelTime,8,FALSE), VLOOKUP($T4803 &amp; IF(ISBLANK($S4803),"", "-" &amp; $S4803) &amp; IF(ISBLANK($R4803),"", "-" &amp; $R4803) &amp; IF(ISBLANK($Q4803),"", "-" &amp; $Q4803) &amp; IF(ISBLANK($P4803),"", "-" &amp; $P4803) &amp; IF(ISBLANK($O4803),"", "-" &amp; $O4803),TravelTime,8,FALSE)) / 1440, ""))</f>
        <v/>
      </c>
      <c r="AB4803" t="str">
        <f t="shared" ref="AB4803:AB4866" si="302">IF(AND(LEN($A4803)&lt;&gt;0,LEN($A4803)&lt;&gt;0),$A4803,$AB4802)</f>
        <v>PND</v>
      </c>
      <c r="AC4803" t="str">
        <f t="shared" ref="AC4803:AC4866" si="303">IF(AND(LEN($J4803)&lt;&gt;0,LEN($B4803)&lt;&gt;0),$J4803,$AC4802)</f>
        <v>GA01W4234</v>
      </c>
      <c r="AD4803" t="str">
        <f>_xlfn.IFNA(VLOOKUP(PrivateSchedule[[#This Row],[ow]],RTARoutes[[StageCodes]:[RouteID]],6,FALSE), VLOOKUP(PrivateSchedule[[#This Row],[re]],RTARoutes[[StageCodes]:[RouteID]],6,FALSE))</f>
        <v>PVT235</v>
      </c>
      <c r="AE4803" t="str" cm="1">
        <f t="array" ref="AE4803">_xlfn.IFS( NOT(ISNA(VLOOKUP(PrivateSchedule[[#This Row],[ow]],RTARoutes[[StageCodes]:[RouteID]],6,FALSE))), "O",  NOT(ISNA(VLOOKUP(PrivateSchedule[[#This Row],[re]],RTARoutes[[StageCodes]:[RouteID]],6,FALSE))), "R")</f>
        <v>O</v>
      </c>
      <c r="AF4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4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4804" spans="2:33">
      <c r="O4804" s="171" t="s">
        <v>2374</v>
      </c>
      <c r="T4804" s="173" t="s">
        <v>730</v>
      </c>
      <c r="U4804" t="str">
        <f t="shared" si="300"/>
        <v>PONDA-Bethoda</v>
      </c>
      <c r="V4804" s="163">
        <v>0.34722222222222227</v>
      </c>
      <c r="AA4804" s="165" t="str">
        <f t="shared" si="301"/>
        <v/>
      </c>
      <c r="AB4804" t="str">
        <f t="shared" si="302"/>
        <v>PND</v>
      </c>
      <c r="AC4804" t="str">
        <f t="shared" si="303"/>
        <v>GA01W4234</v>
      </c>
      <c r="AD4804" t="str">
        <f>_xlfn.IFNA(VLOOKUP(PrivateSchedule[[#This Row],[ow]],RTARoutes[[StageCodes]:[RouteID]],6,FALSE), VLOOKUP(PrivateSchedule[[#This Row],[re]],RTARoutes[[StageCodes]:[RouteID]],6,FALSE))</f>
        <v>PVT73</v>
      </c>
      <c r="AE4804" t="str" cm="1">
        <f t="array" ref="AE4804">_xlfn.IFS( NOT(ISNA(VLOOKUP(PrivateSchedule[[#This Row],[ow]],RTARoutes[[StageCodes]:[RouteID]],6,FALSE))), "O",  NOT(ISNA(VLOOKUP(PrivateSchedule[[#This Row],[re]],RTARoutes[[StageCodes]:[RouteID]],6,FALSE))), "R")</f>
        <v>R</v>
      </c>
      <c r="AF4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4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4805" spans="2:33">
      <c r="O4805" s="171" t="s">
        <v>730</v>
      </c>
      <c r="T4805" s="173" t="s">
        <v>2374</v>
      </c>
      <c r="U4805" t="str">
        <f t="shared" si="300"/>
        <v>Bethoda-PONDA</v>
      </c>
      <c r="V4805" s="163">
        <v>0.36458333333333331</v>
      </c>
      <c r="AA4805" s="165" t="str">
        <f t="shared" si="301"/>
        <v/>
      </c>
      <c r="AB4805" t="str">
        <f t="shared" si="302"/>
        <v>PND</v>
      </c>
      <c r="AC4805" t="str">
        <f t="shared" si="303"/>
        <v>GA01W4234</v>
      </c>
      <c r="AD4805" t="str">
        <f>_xlfn.IFNA(VLOOKUP(PrivateSchedule[[#This Row],[ow]],RTARoutes[[StageCodes]:[RouteID]],6,FALSE), VLOOKUP(PrivateSchedule[[#This Row],[re]],RTARoutes[[StageCodes]:[RouteID]],6,FALSE))</f>
        <v>PVT73</v>
      </c>
      <c r="AE4805" t="str" cm="1">
        <f t="array" ref="AE4805">_xlfn.IFS( NOT(ISNA(VLOOKUP(PrivateSchedule[[#This Row],[ow]],RTARoutes[[StageCodes]:[RouteID]],6,FALSE))), "O",  NOT(ISNA(VLOOKUP(PrivateSchedule[[#This Row],[re]],RTARoutes[[StageCodes]:[RouteID]],6,FALSE))), "R")</f>
        <v>O</v>
      </c>
      <c r="AF4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806" spans="2:33">
      <c r="O4806" s="171" t="s">
        <v>2374</v>
      </c>
      <c r="T4806" s="173" t="s">
        <v>1820</v>
      </c>
      <c r="U4806" t="str">
        <f t="shared" si="300"/>
        <v>PONDA-MADKAI</v>
      </c>
      <c r="V4806" s="163">
        <v>0.375</v>
      </c>
      <c r="AA4806" s="165" t="str">
        <f t="shared" si="301"/>
        <v/>
      </c>
      <c r="AB4806" t="str">
        <f t="shared" si="302"/>
        <v>PND</v>
      </c>
      <c r="AC4806" t="str">
        <f t="shared" si="303"/>
        <v>GA01W4234</v>
      </c>
      <c r="AD4806" t="str">
        <f>_xlfn.IFNA(VLOOKUP(PrivateSchedule[[#This Row],[ow]],RTARoutes[[StageCodes]:[RouteID]],6,FALSE), VLOOKUP(PrivateSchedule[[#This Row],[re]],RTARoutes[[StageCodes]:[RouteID]],6,FALSE))</f>
        <v>PVT263</v>
      </c>
      <c r="AE4806" t="str" cm="1">
        <f t="array" ref="AE4806">_xlfn.IFS( NOT(ISNA(VLOOKUP(PrivateSchedule[[#This Row],[ow]],RTARoutes[[StageCodes]:[RouteID]],6,FALSE))), "O",  NOT(ISNA(VLOOKUP(PrivateSchedule[[#This Row],[re]],RTARoutes[[StageCodes]:[RouteID]],6,FALSE))), "R")</f>
        <v>R</v>
      </c>
      <c r="AF4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807" spans="2:33">
      <c r="O4807" s="171" t="s">
        <v>1820</v>
      </c>
      <c r="T4807" s="173" t="s">
        <v>2374</v>
      </c>
      <c r="U4807" t="str">
        <f t="shared" si="300"/>
        <v>MADKAI-PONDA</v>
      </c>
      <c r="V4807" s="163">
        <v>0.42708333333333331</v>
      </c>
      <c r="AA4807" s="165" t="str">
        <f t="shared" si="301"/>
        <v/>
      </c>
      <c r="AB4807" t="str">
        <f t="shared" si="302"/>
        <v>PND</v>
      </c>
      <c r="AC4807" t="str">
        <f t="shared" si="303"/>
        <v>GA01W4234</v>
      </c>
      <c r="AD4807" t="str">
        <f>_xlfn.IFNA(VLOOKUP(PrivateSchedule[[#This Row],[ow]],RTARoutes[[StageCodes]:[RouteID]],6,FALSE), VLOOKUP(PrivateSchedule[[#This Row],[re]],RTARoutes[[StageCodes]:[RouteID]],6,FALSE))</f>
        <v>PVT263</v>
      </c>
      <c r="AE4807" t="str" cm="1">
        <f t="array" ref="AE4807">_xlfn.IFS( NOT(ISNA(VLOOKUP(PrivateSchedule[[#This Row],[ow]],RTARoutes[[StageCodes]:[RouteID]],6,FALSE))), "O",  NOT(ISNA(VLOOKUP(PrivateSchedule[[#This Row],[re]],RTARoutes[[StageCodes]:[RouteID]],6,FALSE))), "R")</f>
        <v>O</v>
      </c>
      <c r="AF4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808" spans="2:33">
      <c r="O4808" s="171" t="s">
        <v>2374</v>
      </c>
      <c r="T4808" s="173" t="s">
        <v>4932</v>
      </c>
      <c r="U4808" t="str">
        <f t="shared" si="300"/>
        <v/>
      </c>
      <c r="V4808" s="163">
        <v>0.48958333333333331</v>
      </c>
      <c r="AA4808" s="165" t="str">
        <f t="shared" si="301"/>
        <v/>
      </c>
      <c r="AB4808" t="str">
        <f t="shared" si="302"/>
        <v>PND</v>
      </c>
      <c r="AC4808" t="str">
        <f t="shared" si="303"/>
        <v>GA01W4234</v>
      </c>
      <c r="AD4808" t="str">
        <f>_xlfn.IFNA(VLOOKUP(PrivateSchedule[[#This Row],[ow]],RTARoutes[[StageCodes]:[RouteID]],6,FALSE), VLOOKUP(PrivateSchedule[[#This Row],[re]],RTARoutes[[StageCodes]:[RouteID]],6,FALSE))</f>
        <v>PVT235</v>
      </c>
      <c r="AE4808" t="str" cm="1">
        <f t="array" ref="AE4808">_xlfn.IFS( NOT(ISNA(VLOOKUP(PrivateSchedule[[#This Row],[ow]],RTARoutes[[StageCodes]:[RouteID]],6,FALSE))), "O",  NOT(ISNA(VLOOKUP(PrivateSchedule[[#This Row],[re]],RTARoutes[[StageCodes]:[RouteID]],6,FALSE))), "R")</f>
        <v>R</v>
      </c>
      <c r="AF4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4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4809" spans="2:33">
      <c r="O4809" s="171" t="s">
        <v>4932</v>
      </c>
      <c r="T4809" s="173" t="s">
        <v>2374</v>
      </c>
      <c r="U4809" t="str">
        <f t="shared" si="300"/>
        <v/>
      </c>
      <c r="V4809" s="163">
        <v>0.52083333333333337</v>
      </c>
      <c r="AA4809" s="165" t="str">
        <f t="shared" si="301"/>
        <v/>
      </c>
      <c r="AB4809" t="str">
        <f t="shared" si="302"/>
        <v>PND</v>
      </c>
      <c r="AC4809" t="str">
        <f t="shared" si="303"/>
        <v>GA01W4234</v>
      </c>
      <c r="AD4809" t="str">
        <f>_xlfn.IFNA(VLOOKUP(PrivateSchedule[[#This Row],[ow]],RTARoutes[[StageCodes]:[RouteID]],6,FALSE), VLOOKUP(PrivateSchedule[[#This Row],[re]],RTARoutes[[StageCodes]:[RouteID]],6,FALSE))</f>
        <v>PVT235</v>
      </c>
      <c r="AE4809" t="str" cm="1">
        <f t="array" ref="AE4809">_xlfn.IFS( NOT(ISNA(VLOOKUP(PrivateSchedule[[#This Row],[ow]],RTARoutes[[StageCodes]:[RouteID]],6,FALSE))), "O",  NOT(ISNA(VLOOKUP(PrivateSchedule[[#This Row],[re]],RTARoutes[[StageCodes]:[RouteID]],6,FALSE))), "R")</f>
        <v>O</v>
      </c>
      <c r="AF4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4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4810" spans="2:33">
      <c r="O4810" s="171" t="s">
        <v>2374</v>
      </c>
      <c r="T4810" s="173" t="s">
        <v>4932</v>
      </c>
      <c r="U4810" t="str">
        <f t="shared" si="300"/>
        <v/>
      </c>
      <c r="V4810" s="163">
        <v>0.55208333333333337</v>
      </c>
      <c r="AA4810" s="165" t="str">
        <f t="shared" si="301"/>
        <v/>
      </c>
      <c r="AB4810" t="str">
        <f t="shared" si="302"/>
        <v>PND</v>
      </c>
      <c r="AC4810" t="str">
        <f t="shared" si="303"/>
        <v>GA01W4234</v>
      </c>
      <c r="AD4810" t="str">
        <f>_xlfn.IFNA(VLOOKUP(PrivateSchedule[[#This Row],[ow]],RTARoutes[[StageCodes]:[RouteID]],6,FALSE), VLOOKUP(PrivateSchedule[[#This Row],[re]],RTARoutes[[StageCodes]:[RouteID]],6,FALSE))</f>
        <v>PVT235</v>
      </c>
      <c r="AE4810" t="str" cm="1">
        <f t="array" ref="AE4810">_xlfn.IFS( NOT(ISNA(VLOOKUP(PrivateSchedule[[#This Row],[ow]],RTARoutes[[StageCodes]:[RouteID]],6,FALSE))), "O",  NOT(ISNA(VLOOKUP(PrivateSchedule[[#This Row],[re]],RTARoutes[[StageCodes]:[RouteID]],6,FALSE))), "R")</f>
        <v>R</v>
      </c>
      <c r="AF4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4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4811" spans="2:33">
      <c r="O4811" s="171" t="s">
        <v>4932</v>
      </c>
      <c r="T4811" s="173" t="s">
        <v>2374</v>
      </c>
      <c r="U4811" t="str">
        <f t="shared" si="300"/>
        <v/>
      </c>
      <c r="V4811" s="163">
        <v>0.58333333333333337</v>
      </c>
      <c r="AA4811" s="165" t="str">
        <f t="shared" si="301"/>
        <v/>
      </c>
      <c r="AB4811" t="str">
        <f t="shared" si="302"/>
        <v>PND</v>
      </c>
      <c r="AC4811" t="str">
        <f t="shared" si="303"/>
        <v>GA01W4234</v>
      </c>
      <c r="AD4811" t="str">
        <f>_xlfn.IFNA(VLOOKUP(PrivateSchedule[[#This Row],[ow]],RTARoutes[[StageCodes]:[RouteID]],6,FALSE), VLOOKUP(PrivateSchedule[[#This Row],[re]],RTARoutes[[StageCodes]:[RouteID]],6,FALSE))</f>
        <v>PVT235</v>
      </c>
      <c r="AE4811" t="str" cm="1">
        <f t="array" ref="AE4811">_xlfn.IFS( NOT(ISNA(VLOOKUP(PrivateSchedule[[#This Row],[ow]],RTARoutes[[StageCodes]:[RouteID]],6,FALSE))), "O",  NOT(ISNA(VLOOKUP(PrivateSchedule[[#This Row],[re]],RTARoutes[[StageCodes]:[RouteID]],6,FALSE))), "R")</f>
        <v>O</v>
      </c>
      <c r="AF4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4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4812" spans="2:33">
      <c r="O4812" s="171" t="s">
        <v>2374</v>
      </c>
      <c r="T4812" s="173" t="s">
        <v>1820</v>
      </c>
      <c r="U4812" t="str">
        <f t="shared" si="300"/>
        <v>PONDA-MADKAI</v>
      </c>
      <c r="V4812" s="163">
        <v>0.625</v>
      </c>
      <c r="AA4812" s="165" t="str">
        <f t="shared" si="301"/>
        <v/>
      </c>
      <c r="AB4812" t="str">
        <f t="shared" si="302"/>
        <v>PND</v>
      </c>
      <c r="AC4812" t="str">
        <f t="shared" si="303"/>
        <v>GA01W4234</v>
      </c>
      <c r="AD4812" t="str">
        <f>_xlfn.IFNA(VLOOKUP(PrivateSchedule[[#This Row],[ow]],RTARoutes[[StageCodes]:[RouteID]],6,FALSE), VLOOKUP(PrivateSchedule[[#This Row],[re]],RTARoutes[[StageCodes]:[RouteID]],6,FALSE))</f>
        <v>PVT263</v>
      </c>
      <c r="AE4812" t="str" cm="1">
        <f t="array" ref="AE4812">_xlfn.IFS( NOT(ISNA(VLOOKUP(PrivateSchedule[[#This Row],[ow]],RTARoutes[[StageCodes]:[RouteID]],6,FALSE))), "O",  NOT(ISNA(VLOOKUP(PrivateSchedule[[#This Row],[re]],RTARoutes[[StageCodes]:[RouteID]],6,FALSE))), "R")</f>
        <v>R</v>
      </c>
      <c r="AF4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813" spans="2:33">
      <c r="O4813" s="171" t="s">
        <v>1820</v>
      </c>
      <c r="T4813" s="173" t="s">
        <v>730</v>
      </c>
      <c r="U4813" t="str">
        <f t="shared" si="300"/>
        <v>MADKAI-Bethoda</v>
      </c>
      <c r="V4813" s="163">
        <v>0.67708333333333337</v>
      </c>
      <c r="AA4813" s="165" t="str">
        <f t="shared" si="301"/>
        <v/>
      </c>
      <c r="AB4813" t="str">
        <f t="shared" si="302"/>
        <v>PND</v>
      </c>
      <c r="AC4813" t="str">
        <f t="shared" si="303"/>
        <v>GA01W4234</v>
      </c>
      <c r="AD4813" t="str">
        <f>_xlfn.IFNA(VLOOKUP(PrivateSchedule[[#This Row],[ow]],RTARoutes[[StageCodes]:[RouteID]],6,FALSE), VLOOKUP(PrivateSchedule[[#This Row],[re]],RTARoutes[[StageCodes]:[RouteID]],6,FALSE))</f>
        <v>PVT72</v>
      </c>
      <c r="AE4813" t="str" cm="1">
        <f t="array" ref="AE4813">_xlfn.IFS( NOT(ISNA(VLOOKUP(PrivateSchedule[[#This Row],[ow]],RTARoutes[[StageCodes]:[RouteID]],6,FALSE))), "O",  NOT(ISNA(VLOOKUP(PrivateSchedule[[#This Row],[re]],RTARoutes[[StageCodes]:[RouteID]],6,FALSE))), "R")</f>
        <v>R</v>
      </c>
      <c r="AF4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MDK-*BET</v>
      </c>
      <c r="AG4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BET-*MDK</v>
      </c>
    </row>
    <row r="4814" spans="2:33">
      <c r="O4814" s="171" t="s">
        <v>730</v>
      </c>
      <c r="T4814" s="173" t="s">
        <v>2374</v>
      </c>
      <c r="U4814" t="str">
        <f t="shared" si="300"/>
        <v>Bethoda-PONDA</v>
      </c>
      <c r="V4814" s="163">
        <v>0.70833333333333337</v>
      </c>
      <c r="AA4814" s="165" t="str">
        <f t="shared" si="301"/>
        <v/>
      </c>
      <c r="AB4814" t="str">
        <f t="shared" si="302"/>
        <v>PND</v>
      </c>
      <c r="AC4814" t="str">
        <f t="shared" si="303"/>
        <v>GA01W4234</v>
      </c>
      <c r="AD4814" t="str">
        <f>_xlfn.IFNA(VLOOKUP(PrivateSchedule[[#This Row],[ow]],RTARoutes[[StageCodes]:[RouteID]],6,FALSE), VLOOKUP(PrivateSchedule[[#This Row],[re]],RTARoutes[[StageCodes]:[RouteID]],6,FALSE))</f>
        <v>PVT73</v>
      </c>
      <c r="AE4814" t="str" cm="1">
        <f t="array" ref="AE4814">_xlfn.IFS( NOT(ISNA(VLOOKUP(PrivateSchedule[[#This Row],[ow]],RTARoutes[[StageCodes]:[RouteID]],6,FALSE))), "O",  NOT(ISNA(VLOOKUP(PrivateSchedule[[#This Row],[re]],RTARoutes[[StageCodes]:[RouteID]],6,FALSE))), "R")</f>
        <v>O</v>
      </c>
      <c r="AF4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815" spans="2:33">
      <c r="O4815" s="171" t="s">
        <v>2374</v>
      </c>
      <c r="T4815" s="173" t="s">
        <v>4932</v>
      </c>
      <c r="U4815" t="str">
        <f t="shared" si="300"/>
        <v/>
      </c>
      <c r="V4815" s="163">
        <v>0.75</v>
      </c>
      <c r="AA4815" s="165" t="str">
        <f t="shared" si="301"/>
        <v/>
      </c>
      <c r="AB4815" t="str">
        <f t="shared" si="302"/>
        <v>PND</v>
      </c>
      <c r="AC4815" t="str">
        <f t="shared" si="303"/>
        <v>GA01W4234</v>
      </c>
      <c r="AD4815" t="str">
        <f>_xlfn.IFNA(VLOOKUP(PrivateSchedule[[#This Row],[ow]],RTARoutes[[StageCodes]:[RouteID]],6,FALSE), VLOOKUP(PrivateSchedule[[#This Row],[re]],RTARoutes[[StageCodes]:[RouteID]],6,FALSE))</f>
        <v>PVT235</v>
      </c>
      <c r="AE4815" t="str" cm="1">
        <f t="array" ref="AE4815">_xlfn.IFS( NOT(ISNA(VLOOKUP(PrivateSchedule[[#This Row],[ow]],RTARoutes[[StageCodes]:[RouteID]],6,FALSE))), "O",  NOT(ISNA(VLOOKUP(PrivateSchedule[[#This Row],[re]],RTARoutes[[StageCodes]:[RouteID]],6,FALSE))), "R")</f>
        <v>R</v>
      </c>
      <c r="AF4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4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4816" spans="2:33">
      <c r="O4816" s="171" t="s">
        <v>4932</v>
      </c>
      <c r="T4816" s="173" t="s">
        <v>2374</v>
      </c>
      <c r="U4816" t="str">
        <f t="shared" si="300"/>
        <v/>
      </c>
      <c r="V4816" s="163">
        <v>0.77083333333333337</v>
      </c>
      <c r="AA4816" s="165" t="str">
        <f t="shared" si="301"/>
        <v/>
      </c>
      <c r="AB4816" t="str">
        <f t="shared" si="302"/>
        <v>PND</v>
      </c>
      <c r="AC4816" t="str">
        <f t="shared" si="303"/>
        <v>GA01W4234</v>
      </c>
      <c r="AD4816" t="str">
        <f>_xlfn.IFNA(VLOOKUP(PrivateSchedule[[#This Row],[ow]],RTARoutes[[StageCodes]:[RouteID]],6,FALSE), VLOOKUP(PrivateSchedule[[#This Row],[re]],RTARoutes[[StageCodes]:[RouteID]],6,FALSE))</f>
        <v>PVT235</v>
      </c>
      <c r="AE4816" t="str" cm="1">
        <f t="array" ref="AE4816">_xlfn.IFS( NOT(ISNA(VLOOKUP(PrivateSchedule[[#This Row],[ow]],RTARoutes[[StageCodes]:[RouteID]],6,FALSE))), "O",  NOT(ISNA(VLOOKUP(PrivateSchedule[[#This Row],[re]],RTARoutes[[StageCodes]:[RouteID]],6,FALSE))), "R")</f>
        <v>O</v>
      </c>
      <c r="AF4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4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4817" spans="2:33">
      <c r="O4817" s="171" t="s">
        <v>2374</v>
      </c>
      <c r="T4817" s="173" t="s">
        <v>4932</v>
      </c>
      <c r="U4817" t="str">
        <f t="shared" si="300"/>
        <v/>
      </c>
      <c r="V4817" s="163">
        <v>0.80208333333333337</v>
      </c>
      <c r="AA4817" s="165" t="str">
        <f t="shared" si="301"/>
        <v/>
      </c>
      <c r="AB4817" t="str">
        <f t="shared" si="302"/>
        <v>PND</v>
      </c>
      <c r="AC4817" t="str">
        <f t="shared" si="303"/>
        <v>GA01W4234</v>
      </c>
      <c r="AD4817" t="str">
        <f>_xlfn.IFNA(VLOOKUP(PrivateSchedule[[#This Row],[ow]],RTARoutes[[StageCodes]:[RouteID]],6,FALSE), VLOOKUP(PrivateSchedule[[#This Row],[re]],RTARoutes[[StageCodes]:[RouteID]],6,FALSE))</f>
        <v>PVT235</v>
      </c>
      <c r="AE4817" t="str" cm="1">
        <f t="array" ref="AE4817">_xlfn.IFS( NOT(ISNA(VLOOKUP(PrivateSchedule[[#This Row],[ow]],RTARoutes[[StageCodes]:[RouteID]],6,FALSE))), "O",  NOT(ISNA(VLOOKUP(PrivateSchedule[[#This Row],[re]],RTARoutes[[StageCodes]:[RouteID]],6,FALSE))), "R")</f>
        <v>R</v>
      </c>
      <c r="AF4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4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4818" spans="2:33">
      <c r="B4818" s="171" t="s">
        <v>4933</v>
      </c>
      <c r="C4818" s="172" t="s">
        <v>4934</v>
      </c>
      <c r="D4818" s="172" t="s">
        <v>4894</v>
      </c>
      <c r="E4818" s="176">
        <v>34838</v>
      </c>
      <c r="F4818" s="177">
        <v>45886</v>
      </c>
      <c r="G4818" s="171" t="s">
        <v>4935</v>
      </c>
      <c r="H4818" s="172" t="s">
        <v>4936</v>
      </c>
      <c r="J4818" s="171" t="s">
        <v>4937</v>
      </c>
      <c r="L4818" s="172" t="s">
        <v>16</v>
      </c>
      <c r="M4818" s="198">
        <v>27</v>
      </c>
      <c r="N4818" s="199">
        <v>11</v>
      </c>
      <c r="O4818" s="171" t="s">
        <v>462</v>
      </c>
      <c r="T4818" s="173" t="s">
        <v>730</v>
      </c>
      <c r="U4818" t="str">
        <f t="shared" si="300"/>
        <v>AGAPUR-Bethoda</v>
      </c>
      <c r="V4818" s="163">
        <v>0.30555555555555552</v>
      </c>
      <c r="AA4818" s="165" t="str">
        <f t="shared" si="301"/>
        <v/>
      </c>
      <c r="AB4818" t="str">
        <f t="shared" si="302"/>
        <v>PND</v>
      </c>
      <c r="AC4818" t="str">
        <f t="shared" si="303"/>
        <v>GA05T2150</v>
      </c>
      <c r="AD4818" t="str">
        <f>_xlfn.IFNA(VLOOKUP(PrivateSchedule[[#This Row],[ow]],RTARoutes[[StageCodes]:[RouteID]],6,FALSE), VLOOKUP(PrivateSchedule[[#This Row],[re]],RTARoutes[[StageCodes]:[RouteID]],6,FALSE))</f>
        <v>PVT12</v>
      </c>
      <c r="AE4818" t="str" cm="1">
        <f t="array" ref="AE4818">_xlfn.IFS( NOT(ISNA(VLOOKUP(PrivateSchedule[[#This Row],[ow]],RTARoutes[[StageCodes]:[RouteID]],6,FALSE))), "O",  NOT(ISNA(VLOOKUP(PrivateSchedule[[#This Row],[re]],RTARoutes[[StageCodes]:[RouteID]],6,FALSE))), "R")</f>
        <v>O</v>
      </c>
      <c r="AF4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AGP-*BET</v>
      </c>
      <c r="AG4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BET-*AGP</v>
      </c>
    </row>
    <row r="4819" spans="2:33">
      <c r="O4819" s="171" t="s">
        <v>730</v>
      </c>
      <c r="T4819" s="173" t="s">
        <v>2374</v>
      </c>
      <c r="U4819" t="str">
        <f t="shared" si="300"/>
        <v>Bethoda-PONDA</v>
      </c>
      <c r="V4819" s="163">
        <v>0.33333333333333331</v>
      </c>
      <c r="AA4819" s="165" t="str">
        <f t="shared" si="301"/>
        <v/>
      </c>
      <c r="AB4819" t="str">
        <f t="shared" si="302"/>
        <v>PND</v>
      </c>
      <c r="AC4819" t="str">
        <f t="shared" si="303"/>
        <v>GA05T2150</v>
      </c>
      <c r="AD4819" t="str">
        <f>_xlfn.IFNA(VLOOKUP(PrivateSchedule[[#This Row],[ow]],RTARoutes[[StageCodes]:[RouteID]],6,FALSE), VLOOKUP(PrivateSchedule[[#This Row],[re]],RTARoutes[[StageCodes]:[RouteID]],6,FALSE))</f>
        <v>PVT73</v>
      </c>
      <c r="AE4819" t="str" cm="1">
        <f t="array" ref="AE4819">_xlfn.IFS( NOT(ISNA(VLOOKUP(PrivateSchedule[[#This Row],[ow]],RTARoutes[[StageCodes]:[RouteID]],6,FALSE))), "O",  NOT(ISNA(VLOOKUP(PrivateSchedule[[#This Row],[re]],RTARoutes[[StageCodes]:[RouteID]],6,FALSE))), "R")</f>
        <v>O</v>
      </c>
      <c r="AF4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820" spans="2:33">
      <c r="O4820" s="171" t="s">
        <v>2374</v>
      </c>
      <c r="T4820" s="173" t="s">
        <v>1890</v>
      </c>
      <c r="U4820" t="str">
        <f t="shared" si="300"/>
        <v>PONDA-MARGAO</v>
      </c>
      <c r="V4820" s="163">
        <v>0.35069444444444442</v>
      </c>
      <c r="AA4820" s="165" t="str">
        <f t="shared" si="301"/>
        <v/>
      </c>
      <c r="AB4820" t="str">
        <f t="shared" si="302"/>
        <v>PND</v>
      </c>
      <c r="AC4820" t="str">
        <f t="shared" si="303"/>
        <v>GA05T2150</v>
      </c>
      <c r="AD4820" t="str">
        <f>_xlfn.IFNA(VLOOKUP(PrivateSchedule[[#This Row],[ow]],RTARoutes[[StageCodes]:[RouteID]],6,FALSE), VLOOKUP(PrivateSchedule[[#This Row],[re]],RTARoutes[[StageCodes]:[RouteID]],6,FALSE))</f>
        <v>PVT319</v>
      </c>
      <c r="AE4820" t="str" cm="1">
        <f t="array" ref="AE4820">_xlfn.IFS( NOT(ISNA(VLOOKUP(PrivateSchedule[[#This Row],[ow]],RTARoutes[[StageCodes]:[RouteID]],6,FALSE))), "O",  NOT(ISNA(VLOOKUP(PrivateSchedule[[#This Row],[re]],RTARoutes[[StageCodes]:[RouteID]],6,FALSE))), "R")</f>
        <v>R</v>
      </c>
      <c r="AF4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21" spans="2:33">
      <c r="O4821" s="171" t="s">
        <v>1890</v>
      </c>
      <c r="T4821" s="173" t="s">
        <v>2374</v>
      </c>
      <c r="U4821" t="str">
        <f t="shared" si="300"/>
        <v>MARGAO-PONDA</v>
      </c>
      <c r="V4821" s="163">
        <v>0.40625</v>
      </c>
      <c r="AA4821" s="165" t="str">
        <f t="shared" si="301"/>
        <v/>
      </c>
      <c r="AB4821" t="str">
        <f t="shared" si="302"/>
        <v>PND</v>
      </c>
      <c r="AC4821" t="str">
        <f t="shared" si="303"/>
        <v>GA05T2150</v>
      </c>
      <c r="AD4821" t="str">
        <f>_xlfn.IFNA(VLOOKUP(PrivateSchedule[[#This Row],[ow]],RTARoutes[[StageCodes]:[RouteID]],6,FALSE), VLOOKUP(PrivateSchedule[[#This Row],[re]],RTARoutes[[StageCodes]:[RouteID]],6,FALSE))</f>
        <v>PVT319</v>
      </c>
      <c r="AE4821" t="str" cm="1">
        <f t="array" ref="AE4821">_xlfn.IFS( NOT(ISNA(VLOOKUP(PrivateSchedule[[#This Row],[ow]],RTARoutes[[StageCodes]:[RouteID]],6,FALSE))), "O",  NOT(ISNA(VLOOKUP(PrivateSchedule[[#This Row],[re]],RTARoutes[[StageCodes]:[RouteID]],6,FALSE))), "R")</f>
        <v>O</v>
      </c>
      <c r="AF4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822" spans="2:33">
      <c r="O4822" s="171" t="s">
        <v>2374</v>
      </c>
      <c r="T4822" s="173" t="s">
        <v>462</v>
      </c>
      <c r="U4822" t="str">
        <f t="shared" si="300"/>
        <v>PONDA-AGAPUR</v>
      </c>
      <c r="V4822" s="163">
        <v>0.44791666666666669</v>
      </c>
      <c r="AA4822" s="165" t="str">
        <f t="shared" si="301"/>
        <v/>
      </c>
      <c r="AB4822" t="str">
        <f t="shared" si="302"/>
        <v>PND</v>
      </c>
      <c r="AC4822" t="str">
        <f t="shared" si="303"/>
        <v>GA05T2150</v>
      </c>
      <c r="AD4822" t="str">
        <f>_xlfn.IFNA(VLOOKUP(PrivateSchedule[[#This Row],[ow]],RTARoutes[[StageCodes]:[RouteID]],6,FALSE), VLOOKUP(PrivateSchedule[[#This Row],[re]],RTARoutes[[StageCodes]:[RouteID]],6,FALSE))</f>
        <v>PVT11</v>
      </c>
      <c r="AE4822" t="str" cm="1">
        <f t="array" ref="AE4822">_xlfn.IFS( NOT(ISNA(VLOOKUP(PrivateSchedule[[#This Row],[ow]],RTARoutes[[StageCodes]:[RouteID]],6,FALSE))), "O",  NOT(ISNA(VLOOKUP(PrivateSchedule[[#This Row],[re]],RTARoutes[[StageCodes]:[RouteID]],6,FALSE))), "R")</f>
        <v>R</v>
      </c>
      <c r="AF4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23" spans="2:33">
      <c r="O4823" s="171" t="s">
        <v>462</v>
      </c>
      <c r="T4823" s="173" t="s">
        <v>2374</v>
      </c>
      <c r="U4823" t="str">
        <f t="shared" si="300"/>
        <v>AGAPUR-PONDA</v>
      </c>
      <c r="V4823" s="163">
        <v>0.4826388888888889</v>
      </c>
      <c r="AA4823" s="165" t="str">
        <f t="shared" si="301"/>
        <v/>
      </c>
      <c r="AB4823" t="str">
        <f t="shared" si="302"/>
        <v>PND</v>
      </c>
      <c r="AC4823" t="str">
        <f t="shared" si="303"/>
        <v>GA05T2150</v>
      </c>
      <c r="AD4823" t="str">
        <f>_xlfn.IFNA(VLOOKUP(PrivateSchedule[[#This Row],[ow]],RTARoutes[[StageCodes]:[RouteID]],6,FALSE), VLOOKUP(PrivateSchedule[[#This Row],[re]],RTARoutes[[StageCodes]:[RouteID]],6,FALSE))</f>
        <v>PVT11</v>
      </c>
      <c r="AE4823" t="str" cm="1">
        <f t="array" ref="AE4823">_xlfn.IFS( NOT(ISNA(VLOOKUP(PrivateSchedule[[#This Row],[ow]],RTARoutes[[StageCodes]:[RouteID]],6,FALSE))), "O",  NOT(ISNA(VLOOKUP(PrivateSchedule[[#This Row],[re]],RTARoutes[[StageCodes]:[RouteID]],6,FALSE))), "R")</f>
        <v>O</v>
      </c>
      <c r="AF4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824" spans="2:33">
      <c r="O4824" s="171" t="s">
        <v>2374</v>
      </c>
      <c r="T4824" s="173" t="s">
        <v>1890</v>
      </c>
      <c r="U4824" t="str">
        <f t="shared" si="300"/>
        <v>PONDA-MARGAO</v>
      </c>
      <c r="V4824" s="163">
        <v>0.51736111111111105</v>
      </c>
      <c r="AA4824" s="165" t="str">
        <f t="shared" si="301"/>
        <v/>
      </c>
      <c r="AB4824" t="str">
        <f t="shared" si="302"/>
        <v>PND</v>
      </c>
      <c r="AC4824" t="str">
        <f t="shared" si="303"/>
        <v>GA05T2150</v>
      </c>
      <c r="AD4824" t="str">
        <f>_xlfn.IFNA(VLOOKUP(PrivateSchedule[[#This Row],[ow]],RTARoutes[[StageCodes]:[RouteID]],6,FALSE), VLOOKUP(PrivateSchedule[[#This Row],[re]],RTARoutes[[StageCodes]:[RouteID]],6,FALSE))</f>
        <v>PVT319</v>
      </c>
      <c r="AE4824" t="str" cm="1">
        <f t="array" ref="AE4824">_xlfn.IFS( NOT(ISNA(VLOOKUP(PrivateSchedule[[#This Row],[ow]],RTARoutes[[StageCodes]:[RouteID]],6,FALSE))), "O",  NOT(ISNA(VLOOKUP(PrivateSchedule[[#This Row],[re]],RTARoutes[[StageCodes]:[RouteID]],6,FALSE))), "R")</f>
        <v>R</v>
      </c>
      <c r="AF4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25" spans="2:33">
      <c r="O4825" s="171" t="s">
        <v>1890</v>
      </c>
      <c r="T4825" s="173" t="s">
        <v>2374</v>
      </c>
      <c r="U4825" t="str">
        <f t="shared" si="300"/>
        <v>MARGAO-PONDA</v>
      </c>
      <c r="V4825" s="163">
        <v>0.5625</v>
      </c>
      <c r="AA4825" s="165" t="str">
        <f t="shared" si="301"/>
        <v/>
      </c>
      <c r="AB4825" t="str">
        <f t="shared" si="302"/>
        <v>PND</v>
      </c>
      <c r="AC4825" t="str">
        <f t="shared" si="303"/>
        <v>GA05T2150</v>
      </c>
      <c r="AD4825" t="str">
        <f>_xlfn.IFNA(VLOOKUP(PrivateSchedule[[#This Row],[ow]],RTARoutes[[StageCodes]:[RouteID]],6,FALSE), VLOOKUP(PrivateSchedule[[#This Row],[re]],RTARoutes[[StageCodes]:[RouteID]],6,FALSE))</f>
        <v>PVT319</v>
      </c>
      <c r="AE4825" t="str" cm="1">
        <f t="array" ref="AE4825">_xlfn.IFS( NOT(ISNA(VLOOKUP(PrivateSchedule[[#This Row],[ow]],RTARoutes[[StageCodes]:[RouteID]],6,FALSE))), "O",  NOT(ISNA(VLOOKUP(PrivateSchedule[[#This Row],[re]],RTARoutes[[StageCodes]:[RouteID]],6,FALSE))), "R")</f>
        <v>O</v>
      </c>
      <c r="AF4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826" spans="2:33">
      <c r="O4826" s="171" t="s">
        <v>2374</v>
      </c>
      <c r="T4826" s="173" t="s">
        <v>462</v>
      </c>
      <c r="U4826" t="str">
        <f t="shared" si="300"/>
        <v>PONDA-AGAPUR</v>
      </c>
      <c r="V4826" s="163">
        <v>0.67708333333333337</v>
      </c>
      <c r="AA4826" s="165" t="str">
        <f t="shared" si="301"/>
        <v/>
      </c>
      <c r="AB4826" t="str">
        <f t="shared" si="302"/>
        <v>PND</v>
      </c>
      <c r="AC4826" t="str">
        <f t="shared" si="303"/>
        <v>GA05T2150</v>
      </c>
      <c r="AD4826" t="str">
        <f>_xlfn.IFNA(VLOOKUP(PrivateSchedule[[#This Row],[ow]],RTARoutes[[StageCodes]:[RouteID]],6,FALSE), VLOOKUP(PrivateSchedule[[#This Row],[re]],RTARoutes[[StageCodes]:[RouteID]],6,FALSE))</f>
        <v>PVT11</v>
      </c>
      <c r="AE4826" t="str" cm="1">
        <f t="array" ref="AE4826">_xlfn.IFS( NOT(ISNA(VLOOKUP(PrivateSchedule[[#This Row],[ow]],RTARoutes[[StageCodes]:[RouteID]],6,FALSE))), "O",  NOT(ISNA(VLOOKUP(PrivateSchedule[[#This Row],[re]],RTARoutes[[StageCodes]:[RouteID]],6,FALSE))), "R")</f>
        <v>R</v>
      </c>
      <c r="AF4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27" spans="2:33">
      <c r="O4827" s="171" t="s">
        <v>462</v>
      </c>
      <c r="T4827" s="173" t="s">
        <v>2374</v>
      </c>
      <c r="U4827" t="str">
        <f t="shared" si="300"/>
        <v>AGAPUR-PONDA</v>
      </c>
      <c r="V4827" s="163">
        <v>0.70833333333333337</v>
      </c>
      <c r="AA4827" s="165" t="str">
        <f t="shared" si="301"/>
        <v/>
      </c>
      <c r="AB4827" t="str">
        <f t="shared" si="302"/>
        <v>PND</v>
      </c>
      <c r="AC4827" t="str">
        <f t="shared" si="303"/>
        <v>GA05T2150</v>
      </c>
      <c r="AD4827" t="str">
        <f>_xlfn.IFNA(VLOOKUP(PrivateSchedule[[#This Row],[ow]],RTARoutes[[StageCodes]:[RouteID]],6,FALSE), VLOOKUP(PrivateSchedule[[#This Row],[re]],RTARoutes[[StageCodes]:[RouteID]],6,FALSE))</f>
        <v>PVT11</v>
      </c>
      <c r="AE4827" t="str" cm="1">
        <f t="array" ref="AE4827">_xlfn.IFS( NOT(ISNA(VLOOKUP(PrivateSchedule[[#This Row],[ow]],RTARoutes[[StageCodes]:[RouteID]],6,FALSE))), "O",  NOT(ISNA(VLOOKUP(PrivateSchedule[[#This Row],[re]],RTARoutes[[StageCodes]:[RouteID]],6,FALSE))), "R")</f>
        <v>O</v>
      </c>
      <c r="AF4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828" spans="2:33">
      <c r="O4828" s="171" t="s">
        <v>2374</v>
      </c>
      <c r="P4828" s="172" t="s">
        <v>462</v>
      </c>
      <c r="Q4828" s="172" t="s">
        <v>4938</v>
      </c>
      <c r="T4828" s="173" t="s">
        <v>2374</v>
      </c>
      <c r="U4828" t="str">
        <f t="shared" si="300"/>
        <v/>
      </c>
      <c r="V4828" s="163">
        <v>0.72916666666666663</v>
      </c>
      <c r="AA4828" s="165" t="str">
        <f t="shared" si="301"/>
        <v/>
      </c>
      <c r="AB4828" t="str">
        <f t="shared" si="302"/>
        <v>PND</v>
      </c>
      <c r="AC4828" t="str">
        <f t="shared" si="303"/>
        <v>GA05T2150</v>
      </c>
      <c r="AD4828" t="str">
        <f>_xlfn.IFNA(VLOOKUP(PrivateSchedule[[#This Row],[ow]],RTARoutes[[StageCodes]:[RouteID]],6,FALSE), VLOOKUP(PrivateSchedule[[#This Row],[re]],RTARoutes[[StageCodes]:[RouteID]],6,FALSE))</f>
        <v>PVT381</v>
      </c>
      <c r="AE4828" t="str" cm="1">
        <f t="array" ref="AE4828">_xlfn.IFS( NOT(ISNA(VLOOKUP(PrivateSchedule[[#This Row],[ow]],RTARoutes[[StageCodes]:[RouteID]],6,FALSE))), "O",  NOT(ISNA(VLOOKUP(PrivateSchedule[[#This Row],[re]],RTARoutes[[StageCodes]:[RouteID]],6,FALSE))), "R")</f>
        <v>O</v>
      </c>
      <c r="AF4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PND-*AGP-*BANDORA-*PND</v>
      </c>
      <c r="AG4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PND-*BANDORA-*AGP-*PND</v>
      </c>
    </row>
    <row r="4829" spans="2:33">
      <c r="O4829" s="171" t="s">
        <v>2374</v>
      </c>
      <c r="T4829" s="173" t="s">
        <v>462</v>
      </c>
      <c r="U4829" t="str">
        <f t="shared" si="300"/>
        <v>PONDA-AGAPUR</v>
      </c>
      <c r="V4829" s="163">
        <v>0.77777777777777779</v>
      </c>
      <c r="AA4829" s="165" t="str">
        <f t="shared" si="301"/>
        <v/>
      </c>
      <c r="AB4829" t="str">
        <f t="shared" si="302"/>
        <v>PND</v>
      </c>
      <c r="AC4829" t="str">
        <f t="shared" si="303"/>
        <v>GA05T2150</v>
      </c>
      <c r="AD4829" t="str">
        <f>_xlfn.IFNA(VLOOKUP(PrivateSchedule[[#This Row],[ow]],RTARoutes[[StageCodes]:[RouteID]],6,FALSE), VLOOKUP(PrivateSchedule[[#This Row],[re]],RTARoutes[[StageCodes]:[RouteID]],6,FALSE))</f>
        <v>PVT11</v>
      </c>
      <c r="AE4829" t="str" cm="1">
        <f t="array" ref="AE4829">_xlfn.IFS( NOT(ISNA(VLOOKUP(PrivateSchedule[[#This Row],[ow]],RTARoutes[[StageCodes]:[RouteID]],6,FALSE))), "O",  NOT(ISNA(VLOOKUP(PrivateSchedule[[#This Row],[re]],RTARoutes[[StageCodes]:[RouteID]],6,FALSE))), "R")</f>
        <v>R</v>
      </c>
      <c r="AF4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30" spans="2:33">
      <c r="B4830" s="171" t="s">
        <v>4939</v>
      </c>
      <c r="C4830" s="172" t="s">
        <v>4940</v>
      </c>
      <c r="D4830" s="172" t="s">
        <v>4894</v>
      </c>
      <c r="E4830" s="176">
        <v>34933</v>
      </c>
      <c r="F4830" s="177">
        <v>45889</v>
      </c>
      <c r="G4830" s="171" t="s">
        <v>4941</v>
      </c>
      <c r="H4830" s="172" t="s">
        <v>4942</v>
      </c>
      <c r="J4830" s="171" t="s">
        <v>4943</v>
      </c>
      <c r="L4830" s="172" t="s">
        <v>16</v>
      </c>
      <c r="M4830" s="198">
        <v>27</v>
      </c>
      <c r="N4830" s="199">
        <v>11</v>
      </c>
      <c r="O4830" s="171" t="s">
        <v>4944</v>
      </c>
      <c r="T4830" s="173" t="s">
        <v>4945</v>
      </c>
      <c r="U4830" t="str">
        <f t="shared" si="300"/>
        <v/>
      </c>
      <c r="V4830" s="163">
        <v>0.28125</v>
      </c>
      <c r="AA4830" s="165" t="str">
        <f t="shared" si="301"/>
        <v/>
      </c>
      <c r="AB4830" t="str">
        <f t="shared" si="302"/>
        <v>PND</v>
      </c>
      <c r="AC4830" t="str">
        <f t="shared" si="303"/>
        <v>GA05T3547</v>
      </c>
      <c r="AD4830" t="str">
        <f>_xlfn.IFNA(VLOOKUP(PrivateSchedule[[#This Row],[ow]],RTARoutes[[StageCodes]:[RouteID]],6,FALSE), VLOOKUP(PrivateSchedule[[#This Row],[re]],RTARoutes[[StageCodes]:[RouteID]],6,FALSE))</f>
        <v>PVT484</v>
      </c>
      <c r="AE4830" t="str" cm="1">
        <f t="array" ref="AE4830">_xlfn.IFS( NOT(ISNA(VLOOKUP(PrivateSchedule[[#This Row],[ow]],RTARoutes[[StageCodes]:[RouteID]],6,FALSE))), "O",  NOT(ISNA(VLOOKUP(PrivateSchedule[[#This Row],[re]],RTARoutes[[StageCodes]:[RouteID]],6,FALSE))), "R")</f>
        <v>O</v>
      </c>
      <c r="AF4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SONARBAG-*VAGUS</v>
      </c>
      <c r="AG4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VAGUS-*SONARBAG</v>
      </c>
    </row>
    <row r="4831" spans="2:33">
      <c r="O4831" s="171" t="s">
        <v>4945</v>
      </c>
      <c r="T4831" s="173" t="s">
        <v>1234</v>
      </c>
      <c r="U4831" t="str">
        <f t="shared" si="300"/>
        <v/>
      </c>
      <c r="V4831" s="163">
        <v>0.30208333333333331</v>
      </c>
      <c r="AA4831" s="165" t="str">
        <f t="shared" si="301"/>
        <v/>
      </c>
      <c r="AB4831" t="str">
        <f t="shared" si="302"/>
        <v>PND</v>
      </c>
      <c r="AC4831" t="str">
        <f t="shared" si="303"/>
        <v>GA05T3547</v>
      </c>
      <c r="AD4831" t="e">
        <f>_xlfn.IFNA(VLOOKUP(PrivateSchedule[[#This Row],[ow]],RTARoutes[[StageCodes]:[RouteID]],6,FALSE), VLOOKUP(PrivateSchedule[[#This Row],[re]],RTARoutes[[StageCodes]:[RouteID]],6,FALSE))</f>
        <v>#N/A</v>
      </c>
      <c r="AE4831" t="e" cm="1">
        <f t="array" ref="AE4831">_xlfn.IFS( NOT(ISNA(VLOOKUP(PrivateSchedule[[#This Row],[ow]],RTARoutes[[StageCodes]:[RouteID]],6,FALSE))), "O",  NOT(ISNA(VLOOKUP(PrivateSchedule[[#This Row],[re]],RTARoutes[[StageCodes]:[RouteID]],6,FALSE))), "R")</f>
        <v>#N/A</v>
      </c>
      <c r="AF4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VAGUS-*FMD</v>
      </c>
      <c r="AG4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FMD-*VAGUS</v>
      </c>
    </row>
    <row r="4832" spans="2:33">
      <c r="O4832" s="171" t="s">
        <v>1234</v>
      </c>
      <c r="T4832" s="173" t="s">
        <v>730</v>
      </c>
      <c r="U4832" t="str">
        <f t="shared" si="300"/>
        <v>FARMAGUDI-Bethoda</v>
      </c>
      <c r="V4832" s="163">
        <v>0.33333333333333331</v>
      </c>
      <c r="AA4832" s="165" t="str">
        <f t="shared" si="301"/>
        <v/>
      </c>
      <c r="AB4832" t="str">
        <f t="shared" si="302"/>
        <v>PND</v>
      </c>
      <c r="AC4832" t="str">
        <f t="shared" si="303"/>
        <v>GA05T3547</v>
      </c>
      <c r="AD4832" t="e">
        <f>_xlfn.IFNA(VLOOKUP(PrivateSchedule[[#This Row],[ow]],RTARoutes[[StageCodes]:[RouteID]],6,FALSE), VLOOKUP(PrivateSchedule[[#This Row],[re]],RTARoutes[[StageCodes]:[RouteID]],6,FALSE))</f>
        <v>#N/A</v>
      </c>
      <c r="AE4832" t="e" cm="1">
        <f t="array" ref="AE4832">_xlfn.IFS( NOT(ISNA(VLOOKUP(PrivateSchedule[[#This Row],[ow]],RTARoutes[[StageCodes]:[RouteID]],6,FALSE))), "O",  NOT(ISNA(VLOOKUP(PrivateSchedule[[#This Row],[re]],RTARoutes[[StageCodes]:[RouteID]],6,FALSE))), "R")</f>
        <v>#N/A</v>
      </c>
      <c r="AF4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FMD-*BET</v>
      </c>
      <c r="AG4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BET-*FMD</v>
      </c>
    </row>
    <row r="4833" spans="2:33">
      <c r="O4833" s="171" t="s">
        <v>730</v>
      </c>
      <c r="T4833" s="173" t="s">
        <v>2374</v>
      </c>
      <c r="U4833" t="str">
        <f t="shared" si="300"/>
        <v>Bethoda-PONDA</v>
      </c>
      <c r="V4833" s="163">
        <v>0.34722222222222227</v>
      </c>
      <c r="AA4833" s="165" t="str">
        <f t="shared" si="301"/>
        <v/>
      </c>
      <c r="AB4833" t="str">
        <f t="shared" si="302"/>
        <v>PND</v>
      </c>
      <c r="AC4833" t="str">
        <f t="shared" si="303"/>
        <v>GA05T3547</v>
      </c>
      <c r="AD4833" t="str">
        <f>_xlfn.IFNA(VLOOKUP(PrivateSchedule[[#This Row],[ow]],RTARoutes[[StageCodes]:[RouteID]],6,FALSE), VLOOKUP(PrivateSchedule[[#This Row],[re]],RTARoutes[[StageCodes]:[RouteID]],6,FALSE))</f>
        <v>PVT73</v>
      </c>
      <c r="AE4833" t="str" cm="1">
        <f t="array" ref="AE4833">_xlfn.IFS( NOT(ISNA(VLOOKUP(PrivateSchedule[[#This Row],[ow]],RTARoutes[[StageCodes]:[RouteID]],6,FALSE))), "O",  NOT(ISNA(VLOOKUP(PrivateSchedule[[#This Row],[re]],RTARoutes[[StageCodes]:[RouteID]],6,FALSE))), "R")</f>
        <v>O</v>
      </c>
      <c r="AF4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834" spans="2:33">
      <c r="O4834" s="171" t="s">
        <v>2374</v>
      </c>
      <c r="T4834" s="173" t="s">
        <v>3000</v>
      </c>
      <c r="U4834" t="str">
        <f t="shared" si="300"/>
        <v>PONDA-USGAO</v>
      </c>
      <c r="V4834" s="163">
        <v>0.38541666666666669</v>
      </c>
      <c r="AA4834" s="165" t="str">
        <f t="shared" si="301"/>
        <v/>
      </c>
      <c r="AB4834" t="str">
        <f t="shared" si="302"/>
        <v>PND</v>
      </c>
      <c r="AC4834" t="str">
        <f t="shared" si="303"/>
        <v>GA05T3547</v>
      </c>
      <c r="AD4834" t="str">
        <f>_xlfn.IFNA(VLOOKUP(PrivateSchedule[[#This Row],[ow]],RTARoutes[[StageCodes]:[RouteID]],6,FALSE), VLOOKUP(PrivateSchedule[[#This Row],[re]],RTARoutes[[StageCodes]:[RouteID]],6,FALSE))</f>
        <v>PVT423</v>
      </c>
      <c r="AE4834" t="str" cm="1">
        <f t="array" ref="AE4834">_xlfn.IFS( NOT(ISNA(VLOOKUP(PrivateSchedule[[#This Row],[ow]],RTARoutes[[StageCodes]:[RouteID]],6,FALSE))), "O",  NOT(ISNA(VLOOKUP(PrivateSchedule[[#This Row],[re]],RTARoutes[[StageCodes]:[RouteID]],6,FALSE))), "R")</f>
        <v>O</v>
      </c>
      <c r="AF4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4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4835" spans="2:33">
      <c r="O4835" s="171" t="s">
        <v>3000</v>
      </c>
      <c r="T4835" s="173" t="s">
        <v>4945</v>
      </c>
      <c r="U4835" t="str">
        <f t="shared" si="300"/>
        <v/>
      </c>
      <c r="V4835" s="163">
        <v>0.4201388888888889</v>
      </c>
      <c r="AA4835" s="165" t="str">
        <f t="shared" si="301"/>
        <v/>
      </c>
      <c r="AB4835" t="str">
        <f t="shared" si="302"/>
        <v>PND</v>
      </c>
      <c r="AC4835" t="str">
        <f t="shared" si="303"/>
        <v>GA05T3547</v>
      </c>
      <c r="AD4835" t="str">
        <f>_xlfn.IFNA(VLOOKUP(PrivateSchedule[[#This Row],[ow]],RTARoutes[[StageCodes]:[RouteID]],6,FALSE), VLOOKUP(PrivateSchedule[[#This Row],[re]],RTARoutes[[StageCodes]:[RouteID]],6,FALSE))</f>
        <v>PVT495</v>
      </c>
      <c r="AE4835" t="str" cm="1">
        <f t="array" ref="AE4835">_xlfn.IFS( NOT(ISNA(VLOOKUP(PrivateSchedule[[#This Row],[ow]],RTARoutes[[StageCodes]:[RouteID]],6,FALSE))), "O",  NOT(ISNA(VLOOKUP(PrivateSchedule[[#This Row],[re]],RTARoutes[[StageCodes]:[RouteID]],6,FALSE))), "R")</f>
        <v>O</v>
      </c>
      <c r="AF4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UGO-*VAGUS</v>
      </c>
      <c r="AG4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VAGUS-*UGO</v>
      </c>
    </row>
    <row r="4836" spans="2:33">
      <c r="O4836" s="171" t="s">
        <v>4945</v>
      </c>
      <c r="T4836" s="173" t="s">
        <v>2374</v>
      </c>
      <c r="U4836" t="str">
        <f t="shared" si="300"/>
        <v/>
      </c>
      <c r="V4836" s="163">
        <v>0.4236111111111111</v>
      </c>
      <c r="AA4836" s="165" t="str">
        <f t="shared" si="301"/>
        <v/>
      </c>
      <c r="AB4836" t="str">
        <f t="shared" si="302"/>
        <v>PND</v>
      </c>
      <c r="AC4836" t="str">
        <f t="shared" si="303"/>
        <v>GA05T3547</v>
      </c>
      <c r="AD4836" t="str">
        <f>_xlfn.IFNA(VLOOKUP(PrivateSchedule[[#This Row],[ow]],RTARoutes[[StageCodes]:[RouteID]],6,FALSE), VLOOKUP(PrivateSchedule[[#This Row],[re]],RTARoutes[[StageCodes]:[RouteID]],6,FALSE))</f>
        <v>PVT427</v>
      </c>
      <c r="AE4836" t="str" cm="1">
        <f t="array" ref="AE4836">_xlfn.IFS( NOT(ISNA(VLOOKUP(PrivateSchedule[[#This Row],[ow]],RTARoutes[[StageCodes]:[RouteID]],6,FALSE))), "O",  NOT(ISNA(VLOOKUP(PrivateSchedule[[#This Row],[re]],RTARoutes[[StageCodes]:[RouteID]],6,FALSE))), "R")</f>
        <v>R</v>
      </c>
      <c r="AF4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VAGUS-*PND</v>
      </c>
      <c r="AG4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PND-*VAGUS</v>
      </c>
    </row>
    <row r="4837" spans="2:33">
      <c r="O4837" s="171" t="s">
        <v>2374</v>
      </c>
      <c r="T4837" s="173" t="s">
        <v>4945</v>
      </c>
      <c r="U4837" t="str">
        <f t="shared" si="300"/>
        <v/>
      </c>
      <c r="V4837" s="163">
        <v>0.47916666666666669</v>
      </c>
      <c r="AA4837" s="165" t="str">
        <f t="shared" si="301"/>
        <v/>
      </c>
      <c r="AB4837" t="str">
        <f t="shared" si="302"/>
        <v>PND</v>
      </c>
      <c r="AC4837" t="str">
        <f t="shared" si="303"/>
        <v>GA05T3547</v>
      </c>
      <c r="AD4837" t="str">
        <f>_xlfn.IFNA(VLOOKUP(PrivateSchedule[[#This Row],[ow]],RTARoutes[[StageCodes]:[RouteID]],6,FALSE), VLOOKUP(PrivateSchedule[[#This Row],[re]],RTARoutes[[StageCodes]:[RouteID]],6,FALSE))</f>
        <v>PVT427</v>
      </c>
      <c r="AE4837" t="str" cm="1">
        <f t="array" ref="AE4837">_xlfn.IFS( NOT(ISNA(VLOOKUP(PrivateSchedule[[#This Row],[ow]],RTARoutes[[StageCodes]:[RouteID]],6,FALSE))), "O",  NOT(ISNA(VLOOKUP(PrivateSchedule[[#This Row],[re]],RTARoutes[[StageCodes]:[RouteID]],6,FALSE))), "R")</f>
        <v>O</v>
      </c>
      <c r="AF4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PND-*VAGUS</v>
      </c>
      <c r="AG4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VAGUS-*PND</v>
      </c>
    </row>
    <row r="4838" spans="2:33">
      <c r="O4838" s="171" t="s">
        <v>4945</v>
      </c>
      <c r="T4838" s="173" t="s">
        <v>2374</v>
      </c>
      <c r="U4838" t="str">
        <f t="shared" si="300"/>
        <v/>
      </c>
      <c r="V4838" s="163">
        <v>0.50694444444444442</v>
      </c>
      <c r="AA4838" s="165" t="str">
        <f t="shared" si="301"/>
        <v/>
      </c>
      <c r="AB4838" t="str">
        <f t="shared" si="302"/>
        <v>PND</v>
      </c>
      <c r="AC4838" t="str">
        <f t="shared" si="303"/>
        <v>GA05T3547</v>
      </c>
      <c r="AD4838" t="str">
        <f>_xlfn.IFNA(VLOOKUP(PrivateSchedule[[#This Row],[ow]],RTARoutes[[StageCodes]:[RouteID]],6,FALSE), VLOOKUP(PrivateSchedule[[#This Row],[re]],RTARoutes[[StageCodes]:[RouteID]],6,FALSE))</f>
        <v>PVT427</v>
      </c>
      <c r="AE4838" t="str" cm="1">
        <f t="array" ref="AE4838">_xlfn.IFS( NOT(ISNA(VLOOKUP(PrivateSchedule[[#This Row],[ow]],RTARoutes[[StageCodes]:[RouteID]],6,FALSE))), "O",  NOT(ISNA(VLOOKUP(PrivateSchedule[[#This Row],[re]],RTARoutes[[StageCodes]:[RouteID]],6,FALSE))), "R")</f>
        <v>R</v>
      </c>
      <c r="AF4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VAGUS-*PND</v>
      </c>
      <c r="AG4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PND-*VAGUS</v>
      </c>
    </row>
    <row r="4839" spans="2:33">
      <c r="O4839" s="171" t="s">
        <v>2374</v>
      </c>
      <c r="T4839" s="173" t="s">
        <v>4945</v>
      </c>
      <c r="U4839" t="str">
        <f t="shared" si="300"/>
        <v/>
      </c>
      <c r="V4839" s="163">
        <v>0.5625</v>
      </c>
      <c r="AA4839" s="165" t="str">
        <f t="shared" si="301"/>
        <v/>
      </c>
      <c r="AB4839" t="str">
        <f t="shared" si="302"/>
        <v>PND</v>
      </c>
      <c r="AC4839" t="str">
        <f t="shared" si="303"/>
        <v>GA05T3547</v>
      </c>
      <c r="AD4839" t="str">
        <f>_xlfn.IFNA(VLOOKUP(PrivateSchedule[[#This Row],[ow]],RTARoutes[[StageCodes]:[RouteID]],6,FALSE), VLOOKUP(PrivateSchedule[[#This Row],[re]],RTARoutes[[StageCodes]:[RouteID]],6,FALSE))</f>
        <v>PVT427</v>
      </c>
      <c r="AE4839" t="str" cm="1">
        <f t="array" ref="AE4839">_xlfn.IFS( NOT(ISNA(VLOOKUP(PrivateSchedule[[#This Row],[ow]],RTARoutes[[StageCodes]:[RouteID]],6,FALSE))), "O",  NOT(ISNA(VLOOKUP(PrivateSchedule[[#This Row],[re]],RTARoutes[[StageCodes]:[RouteID]],6,FALSE))), "R")</f>
        <v>O</v>
      </c>
      <c r="AF4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PND-*VAGUS</v>
      </c>
      <c r="AG4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VAGUS-*PND</v>
      </c>
    </row>
    <row r="4840" spans="2:33">
      <c r="O4840" s="171" t="s">
        <v>4945</v>
      </c>
      <c r="T4840" s="173" t="s">
        <v>3000</v>
      </c>
      <c r="U4840" t="str">
        <f t="shared" si="300"/>
        <v/>
      </c>
      <c r="V4840" s="163">
        <v>0.59375</v>
      </c>
      <c r="AA4840" s="165" t="str">
        <f t="shared" si="301"/>
        <v/>
      </c>
      <c r="AB4840" t="str">
        <f t="shared" si="302"/>
        <v>PND</v>
      </c>
      <c r="AC4840" t="str">
        <f t="shared" si="303"/>
        <v>GA05T3547</v>
      </c>
      <c r="AD4840" t="str">
        <f>_xlfn.IFNA(VLOOKUP(PrivateSchedule[[#This Row],[ow]],RTARoutes[[StageCodes]:[RouteID]],6,FALSE), VLOOKUP(PrivateSchedule[[#This Row],[re]],RTARoutes[[StageCodes]:[RouteID]],6,FALSE))</f>
        <v>PVT495</v>
      </c>
      <c r="AE4840" t="str" cm="1">
        <f t="array" ref="AE4840">_xlfn.IFS( NOT(ISNA(VLOOKUP(PrivateSchedule[[#This Row],[ow]],RTARoutes[[StageCodes]:[RouteID]],6,FALSE))), "O",  NOT(ISNA(VLOOKUP(PrivateSchedule[[#This Row],[re]],RTARoutes[[StageCodes]:[RouteID]],6,FALSE))), "R")</f>
        <v>R</v>
      </c>
      <c r="AF4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VAGUS-*UGO</v>
      </c>
      <c r="AG4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UGO-*VAGUS</v>
      </c>
    </row>
    <row r="4841" spans="2:33">
      <c r="O4841" s="171" t="s">
        <v>3000</v>
      </c>
      <c r="T4841" s="173" t="s">
        <v>2374</v>
      </c>
      <c r="U4841" t="str">
        <f t="shared" si="300"/>
        <v>USGAO-PONDA</v>
      </c>
      <c r="V4841" s="163">
        <v>0.64583333333333337</v>
      </c>
      <c r="AA4841" s="165" t="str">
        <f t="shared" si="301"/>
        <v/>
      </c>
      <c r="AB4841" t="str">
        <f t="shared" si="302"/>
        <v>PND</v>
      </c>
      <c r="AC4841" t="str">
        <f t="shared" si="303"/>
        <v>GA05T3547</v>
      </c>
      <c r="AD4841" t="str">
        <f>_xlfn.IFNA(VLOOKUP(PrivateSchedule[[#This Row],[ow]],RTARoutes[[StageCodes]:[RouteID]],6,FALSE), VLOOKUP(PrivateSchedule[[#This Row],[re]],RTARoutes[[StageCodes]:[RouteID]],6,FALSE))</f>
        <v>PVT423</v>
      </c>
      <c r="AE4841" t="str" cm="1">
        <f t="array" ref="AE4841">_xlfn.IFS( NOT(ISNA(VLOOKUP(PrivateSchedule[[#This Row],[ow]],RTARoutes[[StageCodes]:[RouteID]],6,FALSE))), "O",  NOT(ISNA(VLOOKUP(PrivateSchedule[[#This Row],[re]],RTARoutes[[StageCodes]:[RouteID]],6,FALSE))), "R")</f>
        <v>R</v>
      </c>
      <c r="AF4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4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4842" spans="2:33">
      <c r="O4842" s="171" t="s">
        <v>2374</v>
      </c>
      <c r="T4842" s="173" t="s">
        <v>730</v>
      </c>
      <c r="U4842" t="str">
        <f t="shared" si="300"/>
        <v>PONDA-Bethoda</v>
      </c>
      <c r="V4842" s="163">
        <v>0.69791666666666663</v>
      </c>
      <c r="AA4842" s="165" t="str">
        <f t="shared" si="301"/>
        <v/>
      </c>
      <c r="AB4842" t="str">
        <f t="shared" si="302"/>
        <v>PND</v>
      </c>
      <c r="AC4842" t="str">
        <f t="shared" si="303"/>
        <v>GA05T3547</v>
      </c>
      <c r="AD4842" t="str">
        <f>_xlfn.IFNA(VLOOKUP(PrivateSchedule[[#This Row],[ow]],RTARoutes[[StageCodes]:[RouteID]],6,FALSE), VLOOKUP(PrivateSchedule[[#This Row],[re]],RTARoutes[[StageCodes]:[RouteID]],6,FALSE))</f>
        <v>PVT73</v>
      </c>
      <c r="AE4842" t="str" cm="1">
        <f t="array" ref="AE4842">_xlfn.IFS( NOT(ISNA(VLOOKUP(PrivateSchedule[[#This Row],[ow]],RTARoutes[[StageCodes]:[RouteID]],6,FALSE))), "O",  NOT(ISNA(VLOOKUP(PrivateSchedule[[#This Row],[re]],RTARoutes[[StageCodes]:[RouteID]],6,FALSE))), "R")</f>
        <v>R</v>
      </c>
      <c r="AF4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4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4843" spans="2:33">
      <c r="O4843" s="171" t="s">
        <v>730</v>
      </c>
      <c r="T4843" s="173" t="s">
        <v>2374</v>
      </c>
      <c r="U4843" t="str">
        <f t="shared" si="300"/>
        <v>Bethoda-PONDA</v>
      </c>
      <c r="V4843" s="163">
        <v>0.71527777777777779</v>
      </c>
      <c r="AA4843" s="165" t="str">
        <f t="shared" si="301"/>
        <v/>
      </c>
      <c r="AB4843" t="str">
        <f t="shared" si="302"/>
        <v>PND</v>
      </c>
      <c r="AC4843" t="str">
        <f t="shared" si="303"/>
        <v>GA05T3547</v>
      </c>
      <c r="AD4843" t="str">
        <f>_xlfn.IFNA(VLOOKUP(PrivateSchedule[[#This Row],[ow]],RTARoutes[[StageCodes]:[RouteID]],6,FALSE), VLOOKUP(PrivateSchedule[[#This Row],[re]],RTARoutes[[StageCodes]:[RouteID]],6,FALSE))</f>
        <v>PVT73</v>
      </c>
      <c r="AE4843" t="str" cm="1">
        <f t="array" ref="AE4843">_xlfn.IFS( NOT(ISNA(VLOOKUP(PrivateSchedule[[#This Row],[ow]],RTARoutes[[StageCodes]:[RouteID]],6,FALSE))), "O",  NOT(ISNA(VLOOKUP(PrivateSchedule[[#This Row],[re]],RTARoutes[[StageCodes]:[RouteID]],6,FALSE))), "R")</f>
        <v>O</v>
      </c>
      <c r="AF4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844" spans="2:33">
      <c r="O4844" s="171" t="s">
        <v>2374</v>
      </c>
      <c r="T4844" s="173" t="s">
        <v>4944</v>
      </c>
      <c r="U4844" t="str">
        <f t="shared" si="300"/>
        <v/>
      </c>
      <c r="V4844" s="163">
        <v>0.73263888888888884</v>
      </c>
      <c r="AA4844" s="165" t="str">
        <f t="shared" si="301"/>
        <v/>
      </c>
      <c r="AB4844" t="str">
        <f t="shared" si="302"/>
        <v>PND</v>
      </c>
      <c r="AC4844" t="str">
        <f t="shared" si="303"/>
        <v>GA05T3547</v>
      </c>
      <c r="AD4844" t="str">
        <f>_xlfn.IFNA(VLOOKUP(PrivateSchedule[[#This Row],[ow]],RTARoutes[[StageCodes]:[RouteID]],6,FALSE), VLOOKUP(PrivateSchedule[[#This Row],[re]],RTARoutes[[StageCodes]:[RouteID]],6,FALSE))</f>
        <v>PVT413</v>
      </c>
      <c r="AE4844" t="str" cm="1">
        <f t="array" ref="AE4844">_xlfn.IFS( NOT(ISNA(VLOOKUP(PrivateSchedule[[#This Row],[ow]],RTARoutes[[StageCodes]:[RouteID]],6,FALSE))), "O",  NOT(ISNA(VLOOKUP(PrivateSchedule[[#This Row],[re]],RTARoutes[[StageCodes]:[RouteID]],6,FALSE))), "R")</f>
        <v>O</v>
      </c>
      <c r="AF4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PND-*SONARBAG</v>
      </c>
      <c r="AG4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SONARBAG-*PND</v>
      </c>
    </row>
    <row r="4845" spans="2:33">
      <c r="B4845" s="171" t="s">
        <v>4946</v>
      </c>
      <c r="C4845" s="172" t="s">
        <v>4947</v>
      </c>
      <c r="D4845" s="172" t="s">
        <v>4894</v>
      </c>
      <c r="E4845" s="176">
        <v>35062</v>
      </c>
      <c r="F4845" s="177">
        <v>44424</v>
      </c>
      <c r="G4845" s="171" t="s">
        <v>4948</v>
      </c>
      <c r="H4845" s="172" t="s">
        <v>4949</v>
      </c>
      <c r="J4845" s="171" t="s">
        <v>4950</v>
      </c>
      <c r="L4845" s="172" t="s">
        <v>16</v>
      </c>
      <c r="M4845" s="198">
        <v>27</v>
      </c>
      <c r="O4845" s="171" t="s">
        <v>462</v>
      </c>
      <c r="T4845" s="173" t="s">
        <v>2374</v>
      </c>
      <c r="U4845" t="str">
        <f t="shared" si="300"/>
        <v>AGAPUR-PONDA</v>
      </c>
      <c r="V4845" s="163">
        <v>0.2638888888888889</v>
      </c>
      <c r="AA4845" s="165" t="str">
        <f t="shared" si="301"/>
        <v/>
      </c>
      <c r="AB4845" t="str">
        <f t="shared" si="302"/>
        <v>PND</v>
      </c>
      <c r="AC4845" t="str">
        <f t="shared" si="303"/>
        <v>GA06T0779</v>
      </c>
      <c r="AD4845" t="str">
        <f>_xlfn.IFNA(VLOOKUP(PrivateSchedule[[#This Row],[ow]],RTARoutes[[StageCodes]:[RouteID]],6,FALSE), VLOOKUP(PrivateSchedule[[#This Row],[re]],RTARoutes[[StageCodes]:[RouteID]],6,FALSE))</f>
        <v>PVT11</v>
      </c>
      <c r="AE4845" t="str" cm="1">
        <f t="array" ref="AE4845">_xlfn.IFS( NOT(ISNA(VLOOKUP(PrivateSchedule[[#This Row],[ow]],RTARoutes[[StageCodes]:[RouteID]],6,FALSE))), "O",  NOT(ISNA(VLOOKUP(PrivateSchedule[[#This Row],[re]],RTARoutes[[StageCodes]:[RouteID]],6,FALSE))), "R")</f>
        <v>O</v>
      </c>
      <c r="AF4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846" spans="2:33">
      <c r="O4846" s="171" t="s">
        <v>2374</v>
      </c>
      <c r="T4846" s="173" t="s">
        <v>2644</v>
      </c>
      <c r="U4846" t="str">
        <f t="shared" si="300"/>
        <v>PONDA-SAVERDEM</v>
      </c>
      <c r="V4846" s="163">
        <v>0.28472222222222221</v>
      </c>
      <c r="AA4846" s="165" t="str">
        <f t="shared" si="301"/>
        <v/>
      </c>
      <c r="AB4846" t="str">
        <f t="shared" si="302"/>
        <v>PND</v>
      </c>
      <c r="AC4846" t="str">
        <f t="shared" si="303"/>
        <v>GA06T0779</v>
      </c>
      <c r="AD4846" t="str">
        <f>_xlfn.IFNA(VLOOKUP(PrivateSchedule[[#This Row],[ow]],RTARoutes[[StageCodes]:[RouteID]],6,FALSE), VLOOKUP(PrivateSchedule[[#This Row],[re]],RTARoutes[[StageCodes]:[RouteID]],6,FALSE))</f>
        <v>PVT388</v>
      </c>
      <c r="AE4846" t="str" cm="1">
        <f t="array" ref="AE4846">_xlfn.IFS( NOT(ISNA(VLOOKUP(PrivateSchedule[[#This Row],[ow]],RTARoutes[[StageCodes]:[RouteID]],6,FALSE))), "O",  NOT(ISNA(VLOOKUP(PrivateSchedule[[#This Row],[re]],RTARoutes[[StageCodes]:[RouteID]],6,FALSE))), "R")</f>
        <v>O</v>
      </c>
      <c r="AF4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47" spans="2:33">
      <c r="O4847" s="171" t="s">
        <v>2644</v>
      </c>
      <c r="T4847" s="173" t="s">
        <v>2374</v>
      </c>
      <c r="U4847" t="str">
        <f t="shared" si="300"/>
        <v>SAVERDEM-PONDA</v>
      </c>
      <c r="V4847" s="163">
        <v>0.35069444444444442</v>
      </c>
      <c r="AA4847" s="165" t="str">
        <f t="shared" si="301"/>
        <v/>
      </c>
      <c r="AB4847" t="str">
        <f t="shared" si="302"/>
        <v>PND</v>
      </c>
      <c r="AC4847" t="str">
        <f t="shared" si="303"/>
        <v>GA06T0779</v>
      </c>
      <c r="AD4847" t="str">
        <f>_xlfn.IFNA(VLOOKUP(PrivateSchedule[[#This Row],[ow]],RTARoutes[[StageCodes]:[RouteID]],6,FALSE), VLOOKUP(PrivateSchedule[[#This Row],[re]],RTARoutes[[StageCodes]:[RouteID]],6,FALSE))</f>
        <v>PVT388</v>
      </c>
      <c r="AE4847" t="str" cm="1">
        <f t="array" ref="AE4847">_xlfn.IFS( NOT(ISNA(VLOOKUP(PrivateSchedule[[#This Row],[ow]],RTARoutes[[StageCodes]:[RouteID]],6,FALSE))), "O",  NOT(ISNA(VLOOKUP(PrivateSchedule[[#This Row],[re]],RTARoutes[[StageCodes]:[RouteID]],6,FALSE))), "R")</f>
        <v>R</v>
      </c>
      <c r="AF4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48" spans="2:33">
      <c r="O4848" s="171" t="s">
        <v>2374</v>
      </c>
      <c r="T4848" s="173" t="s">
        <v>462</v>
      </c>
      <c r="U4848" t="str">
        <f t="shared" si="300"/>
        <v>PONDA-AGAPUR</v>
      </c>
      <c r="V4848" s="163">
        <v>0.4236111111111111</v>
      </c>
      <c r="AA4848" s="165" t="str">
        <f t="shared" si="301"/>
        <v/>
      </c>
      <c r="AB4848" t="str">
        <f t="shared" si="302"/>
        <v>PND</v>
      </c>
      <c r="AC4848" t="str">
        <f t="shared" si="303"/>
        <v>GA06T0779</v>
      </c>
      <c r="AD4848" t="str">
        <f>_xlfn.IFNA(VLOOKUP(PrivateSchedule[[#This Row],[ow]],RTARoutes[[StageCodes]:[RouteID]],6,FALSE), VLOOKUP(PrivateSchedule[[#This Row],[re]],RTARoutes[[StageCodes]:[RouteID]],6,FALSE))</f>
        <v>PVT11</v>
      </c>
      <c r="AE4848" t="str" cm="1">
        <f t="array" ref="AE4848">_xlfn.IFS( NOT(ISNA(VLOOKUP(PrivateSchedule[[#This Row],[ow]],RTARoutes[[StageCodes]:[RouteID]],6,FALSE))), "O",  NOT(ISNA(VLOOKUP(PrivateSchedule[[#This Row],[re]],RTARoutes[[StageCodes]:[RouteID]],6,FALSE))), "R")</f>
        <v>R</v>
      </c>
      <c r="AF4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49" spans="2:33">
      <c r="O4849" s="171" t="s">
        <v>462</v>
      </c>
      <c r="T4849" s="173" t="s">
        <v>2374</v>
      </c>
      <c r="U4849" t="str">
        <f t="shared" si="300"/>
        <v>AGAPUR-PONDA</v>
      </c>
      <c r="V4849" s="163">
        <v>0.44444444444444442</v>
      </c>
      <c r="AA4849" s="165" t="str">
        <f t="shared" si="301"/>
        <v/>
      </c>
      <c r="AB4849" t="str">
        <f t="shared" si="302"/>
        <v>PND</v>
      </c>
      <c r="AC4849" t="str">
        <f t="shared" si="303"/>
        <v>GA06T0779</v>
      </c>
      <c r="AD4849" t="str">
        <f>_xlfn.IFNA(VLOOKUP(PrivateSchedule[[#This Row],[ow]],RTARoutes[[StageCodes]:[RouteID]],6,FALSE), VLOOKUP(PrivateSchedule[[#This Row],[re]],RTARoutes[[StageCodes]:[RouteID]],6,FALSE))</f>
        <v>PVT11</v>
      </c>
      <c r="AE4849" t="str" cm="1">
        <f t="array" ref="AE4849">_xlfn.IFS( NOT(ISNA(VLOOKUP(PrivateSchedule[[#This Row],[ow]],RTARoutes[[StageCodes]:[RouteID]],6,FALSE))), "O",  NOT(ISNA(VLOOKUP(PrivateSchedule[[#This Row],[re]],RTARoutes[[StageCodes]:[RouteID]],6,FALSE))), "R")</f>
        <v>O</v>
      </c>
      <c r="AF4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850" spans="2:33">
      <c r="O4850" s="171" t="s">
        <v>2374</v>
      </c>
      <c r="T4850" s="173" t="s">
        <v>2644</v>
      </c>
      <c r="U4850" t="str">
        <f t="shared" si="300"/>
        <v>PONDA-SAVERDEM</v>
      </c>
      <c r="V4850" s="163">
        <v>0.4826388888888889</v>
      </c>
      <c r="AA4850" s="165" t="str">
        <f t="shared" si="301"/>
        <v/>
      </c>
      <c r="AB4850" t="str">
        <f t="shared" si="302"/>
        <v>PND</v>
      </c>
      <c r="AC4850" t="str">
        <f t="shared" si="303"/>
        <v>GA06T0779</v>
      </c>
      <c r="AD4850" t="str">
        <f>_xlfn.IFNA(VLOOKUP(PrivateSchedule[[#This Row],[ow]],RTARoutes[[StageCodes]:[RouteID]],6,FALSE), VLOOKUP(PrivateSchedule[[#This Row],[re]],RTARoutes[[StageCodes]:[RouteID]],6,FALSE))</f>
        <v>PVT388</v>
      </c>
      <c r="AE4850" t="str" cm="1">
        <f t="array" ref="AE4850">_xlfn.IFS( NOT(ISNA(VLOOKUP(PrivateSchedule[[#This Row],[ow]],RTARoutes[[StageCodes]:[RouteID]],6,FALSE))), "O",  NOT(ISNA(VLOOKUP(PrivateSchedule[[#This Row],[re]],RTARoutes[[StageCodes]:[RouteID]],6,FALSE))), "R")</f>
        <v>O</v>
      </c>
      <c r="AF4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51" spans="2:33">
      <c r="O4851" s="171" t="s">
        <v>2644</v>
      </c>
      <c r="T4851" s="173" t="s">
        <v>2374</v>
      </c>
      <c r="U4851" t="str">
        <f t="shared" si="300"/>
        <v>SAVERDEM-PONDA</v>
      </c>
      <c r="V4851" s="163">
        <v>0.53819444444444442</v>
      </c>
      <c r="AA4851" s="165" t="str">
        <f t="shared" si="301"/>
        <v/>
      </c>
      <c r="AB4851" t="str">
        <f t="shared" si="302"/>
        <v>PND</v>
      </c>
      <c r="AC4851" t="str">
        <f t="shared" si="303"/>
        <v>GA06T0779</v>
      </c>
      <c r="AD4851" t="str">
        <f>_xlfn.IFNA(VLOOKUP(PrivateSchedule[[#This Row],[ow]],RTARoutes[[StageCodes]:[RouteID]],6,FALSE), VLOOKUP(PrivateSchedule[[#This Row],[re]],RTARoutes[[StageCodes]:[RouteID]],6,FALSE))</f>
        <v>PVT388</v>
      </c>
      <c r="AE4851" t="str" cm="1">
        <f t="array" ref="AE4851">_xlfn.IFS( NOT(ISNA(VLOOKUP(PrivateSchedule[[#This Row],[ow]],RTARoutes[[StageCodes]:[RouteID]],6,FALSE))), "O",  NOT(ISNA(VLOOKUP(PrivateSchedule[[#This Row],[re]],RTARoutes[[StageCodes]:[RouteID]],6,FALSE))), "R")</f>
        <v>R</v>
      </c>
      <c r="AF4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52" spans="2:33">
      <c r="O4852" s="171" t="s">
        <v>2374</v>
      </c>
      <c r="T4852" s="173" t="s">
        <v>462</v>
      </c>
      <c r="U4852" t="str">
        <f t="shared" si="300"/>
        <v>PONDA-AGAPUR</v>
      </c>
      <c r="V4852" s="163">
        <v>0.58333333333333337</v>
      </c>
      <c r="AA4852" s="165" t="str">
        <f t="shared" si="301"/>
        <v/>
      </c>
      <c r="AB4852" t="str">
        <f t="shared" si="302"/>
        <v>PND</v>
      </c>
      <c r="AC4852" t="str">
        <f t="shared" si="303"/>
        <v>GA06T0779</v>
      </c>
      <c r="AD4852" t="str">
        <f>_xlfn.IFNA(VLOOKUP(PrivateSchedule[[#This Row],[ow]],RTARoutes[[StageCodes]:[RouteID]],6,FALSE), VLOOKUP(PrivateSchedule[[#This Row],[re]],RTARoutes[[StageCodes]:[RouteID]],6,FALSE))</f>
        <v>PVT11</v>
      </c>
      <c r="AE4852" t="str" cm="1">
        <f t="array" ref="AE4852">_xlfn.IFS( NOT(ISNA(VLOOKUP(PrivateSchedule[[#This Row],[ow]],RTARoutes[[StageCodes]:[RouteID]],6,FALSE))), "O",  NOT(ISNA(VLOOKUP(PrivateSchedule[[#This Row],[re]],RTARoutes[[StageCodes]:[RouteID]],6,FALSE))), "R")</f>
        <v>R</v>
      </c>
      <c r="AF4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53" spans="2:33">
      <c r="O4853" s="171" t="s">
        <v>462</v>
      </c>
      <c r="T4853" s="173" t="s">
        <v>2374</v>
      </c>
      <c r="U4853" t="str">
        <f t="shared" si="300"/>
        <v>AGAPUR-PONDA</v>
      </c>
      <c r="V4853" s="163">
        <v>0.62152777777777779</v>
      </c>
      <c r="AA4853" s="165" t="str">
        <f t="shared" si="301"/>
        <v/>
      </c>
      <c r="AB4853" t="str">
        <f t="shared" si="302"/>
        <v>PND</v>
      </c>
      <c r="AC4853" t="str">
        <f t="shared" si="303"/>
        <v>GA06T0779</v>
      </c>
      <c r="AD4853" t="str">
        <f>_xlfn.IFNA(VLOOKUP(PrivateSchedule[[#This Row],[ow]],RTARoutes[[StageCodes]:[RouteID]],6,FALSE), VLOOKUP(PrivateSchedule[[#This Row],[re]],RTARoutes[[StageCodes]:[RouteID]],6,FALSE))</f>
        <v>PVT11</v>
      </c>
      <c r="AE4853" t="str" cm="1">
        <f t="array" ref="AE4853">_xlfn.IFS( NOT(ISNA(VLOOKUP(PrivateSchedule[[#This Row],[ow]],RTARoutes[[StageCodes]:[RouteID]],6,FALSE))), "O",  NOT(ISNA(VLOOKUP(PrivateSchedule[[#This Row],[re]],RTARoutes[[StageCodes]:[RouteID]],6,FALSE))), "R")</f>
        <v>O</v>
      </c>
      <c r="AF4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4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4854" spans="2:33">
      <c r="O4854" s="171" t="s">
        <v>2374</v>
      </c>
      <c r="T4854" s="173" t="s">
        <v>2644</v>
      </c>
      <c r="U4854" t="str">
        <f t="shared" si="300"/>
        <v>PONDA-SAVERDEM</v>
      </c>
      <c r="V4854" s="163">
        <v>0.64930555555555558</v>
      </c>
      <c r="AA4854" s="165" t="str">
        <f t="shared" si="301"/>
        <v/>
      </c>
      <c r="AB4854" t="str">
        <f t="shared" si="302"/>
        <v>PND</v>
      </c>
      <c r="AC4854" t="str">
        <f t="shared" si="303"/>
        <v>GA06T0779</v>
      </c>
      <c r="AD4854" t="str">
        <f>_xlfn.IFNA(VLOOKUP(PrivateSchedule[[#This Row],[ow]],RTARoutes[[StageCodes]:[RouteID]],6,FALSE), VLOOKUP(PrivateSchedule[[#This Row],[re]],RTARoutes[[StageCodes]:[RouteID]],6,FALSE))</f>
        <v>PVT388</v>
      </c>
      <c r="AE4854" t="str" cm="1">
        <f t="array" ref="AE4854">_xlfn.IFS( NOT(ISNA(VLOOKUP(PrivateSchedule[[#This Row],[ow]],RTARoutes[[StageCodes]:[RouteID]],6,FALSE))), "O",  NOT(ISNA(VLOOKUP(PrivateSchedule[[#This Row],[re]],RTARoutes[[StageCodes]:[RouteID]],6,FALSE))), "R")</f>
        <v>O</v>
      </c>
      <c r="AF4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55" spans="2:33">
      <c r="O4855" s="171" t="s">
        <v>2644</v>
      </c>
      <c r="T4855" s="173" t="s">
        <v>2374</v>
      </c>
      <c r="U4855" t="str">
        <f t="shared" si="300"/>
        <v>SAVERDEM-PONDA</v>
      </c>
      <c r="V4855" s="163">
        <v>0.73263888888888884</v>
      </c>
      <c r="AA4855" s="165" t="str">
        <f t="shared" si="301"/>
        <v/>
      </c>
      <c r="AB4855" t="str">
        <f t="shared" si="302"/>
        <v>PND</v>
      </c>
      <c r="AC4855" t="str">
        <f t="shared" si="303"/>
        <v>GA06T0779</v>
      </c>
      <c r="AD4855" t="str">
        <f>_xlfn.IFNA(VLOOKUP(PrivateSchedule[[#This Row],[ow]],RTARoutes[[StageCodes]:[RouteID]],6,FALSE), VLOOKUP(PrivateSchedule[[#This Row],[re]],RTARoutes[[StageCodes]:[RouteID]],6,FALSE))</f>
        <v>PVT388</v>
      </c>
      <c r="AE4855" t="str" cm="1">
        <f t="array" ref="AE4855">_xlfn.IFS( NOT(ISNA(VLOOKUP(PrivateSchedule[[#This Row],[ow]],RTARoutes[[StageCodes]:[RouteID]],6,FALSE))), "O",  NOT(ISNA(VLOOKUP(PrivateSchedule[[#This Row],[re]],RTARoutes[[StageCodes]:[RouteID]],6,FALSE))), "R")</f>
        <v>R</v>
      </c>
      <c r="AF4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56" spans="2:33">
      <c r="O4856" s="171" t="s">
        <v>2374</v>
      </c>
      <c r="T4856" s="173" t="s">
        <v>462</v>
      </c>
      <c r="U4856" t="str">
        <f t="shared" si="300"/>
        <v>PONDA-AGAPUR</v>
      </c>
      <c r="V4856" s="163">
        <v>0.76736111111111116</v>
      </c>
      <c r="AA4856" s="165" t="str">
        <f t="shared" si="301"/>
        <v/>
      </c>
      <c r="AB4856" t="str">
        <f t="shared" si="302"/>
        <v>PND</v>
      </c>
      <c r="AC4856" t="str">
        <f t="shared" si="303"/>
        <v>GA06T0779</v>
      </c>
      <c r="AD4856" t="str">
        <f>_xlfn.IFNA(VLOOKUP(PrivateSchedule[[#This Row],[ow]],RTARoutes[[StageCodes]:[RouteID]],6,FALSE), VLOOKUP(PrivateSchedule[[#This Row],[re]],RTARoutes[[StageCodes]:[RouteID]],6,FALSE))</f>
        <v>PVT11</v>
      </c>
      <c r="AE4856" t="str" cm="1">
        <f t="array" ref="AE4856">_xlfn.IFS( NOT(ISNA(VLOOKUP(PrivateSchedule[[#This Row],[ow]],RTARoutes[[StageCodes]:[RouteID]],6,FALSE))), "O",  NOT(ISNA(VLOOKUP(PrivateSchedule[[#This Row],[re]],RTARoutes[[StageCodes]:[RouteID]],6,FALSE))), "R")</f>
        <v>R</v>
      </c>
      <c r="AF4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4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4857" spans="2:33">
      <c r="B4857" s="171" t="s">
        <v>4946</v>
      </c>
      <c r="C4857" s="172" t="s">
        <v>4951</v>
      </c>
      <c r="D4857" s="172" t="s">
        <v>4894</v>
      </c>
      <c r="E4857" s="176">
        <v>35062</v>
      </c>
      <c r="F4857" s="177">
        <v>44224</v>
      </c>
      <c r="G4857" s="171" t="s">
        <v>4952</v>
      </c>
      <c r="H4857" s="172" t="s">
        <v>4953</v>
      </c>
      <c r="J4857" s="171" t="s">
        <v>4954</v>
      </c>
      <c r="L4857" s="172" t="s">
        <v>16</v>
      </c>
      <c r="M4857" s="198">
        <v>23</v>
      </c>
      <c r="N4857" s="199">
        <v>9</v>
      </c>
      <c r="O4857" s="171" t="s">
        <v>4955</v>
      </c>
      <c r="T4857" s="173" t="s">
        <v>2374</v>
      </c>
      <c r="U4857" t="str">
        <f t="shared" si="300"/>
        <v/>
      </c>
      <c r="V4857" s="163">
        <v>0.30555555555555552</v>
      </c>
      <c r="AA4857" s="165" t="str">
        <f t="shared" si="301"/>
        <v/>
      </c>
      <c r="AB4857" t="str">
        <f t="shared" si="302"/>
        <v>PND</v>
      </c>
      <c r="AC4857" t="str">
        <f t="shared" si="303"/>
        <v>GA09T4001</v>
      </c>
      <c r="AD4857" t="str">
        <f>_xlfn.IFNA(VLOOKUP(PrivateSchedule[[#This Row],[ow]],RTARoutes[[StageCodes]:[RouteID]],6,FALSE), VLOOKUP(PrivateSchedule[[#This Row],[re]],RTARoutes[[StageCodes]:[RouteID]],6,FALSE))</f>
        <v>PVT420</v>
      </c>
      <c r="AE4857" t="str" cm="1">
        <f t="array" ref="AE4857">_xlfn.IFS( NOT(ISNA(VLOOKUP(PrivateSchedule[[#This Row],[ow]],RTARoutes[[StageCodes]:[RouteID]],6,FALSE))), "O",  NOT(ISNA(VLOOKUP(PrivateSchedule[[#This Row],[re]],RTARoutes[[StageCodes]:[RouteID]],6,FALSE))), "R")</f>
        <v>R</v>
      </c>
      <c r="AF4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TAMSHIREM-*PND</v>
      </c>
      <c r="AG4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PND-*TAMSHIREM</v>
      </c>
    </row>
    <row r="4858" spans="2:33">
      <c r="O4858" s="171" t="s">
        <v>2374</v>
      </c>
      <c r="T4858" s="173" t="s">
        <v>2644</v>
      </c>
      <c r="U4858" t="str">
        <f t="shared" si="300"/>
        <v>PONDA-SAVERDEM</v>
      </c>
      <c r="V4858" s="163">
        <v>0.35416666666666669</v>
      </c>
      <c r="AA4858" s="165" t="str">
        <f t="shared" si="301"/>
        <v/>
      </c>
      <c r="AB4858" t="str">
        <f t="shared" si="302"/>
        <v>PND</v>
      </c>
      <c r="AC4858" t="str">
        <f t="shared" si="303"/>
        <v>GA09T4001</v>
      </c>
      <c r="AD4858" t="str">
        <f>_xlfn.IFNA(VLOOKUP(PrivateSchedule[[#This Row],[ow]],RTARoutes[[StageCodes]:[RouteID]],6,FALSE), VLOOKUP(PrivateSchedule[[#This Row],[re]],RTARoutes[[StageCodes]:[RouteID]],6,FALSE))</f>
        <v>PVT388</v>
      </c>
      <c r="AE4858" t="str" cm="1">
        <f t="array" ref="AE4858">_xlfn.IFS( NOT(ISNA(VLOOKUP(PrivateSchedule[[#This Row],[ow]],RTARoutes[[StageCodes]:[RouteID]],6,FALSE))), "O",  NOT(ISNA(VLOOKUP(PrivateSchedule[[#This Row],[re]],RTARoutes[[StageCodes]:[RouteID]],6,FALSE))), "R")</f>
        <v>O</v>
      </c>
      <c r="AF4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59" spans="2:33">
      <c r="O4859" s="171" t="s">
        <v>2644</v>
      </c>
      <c r="T4859" s="173" t="s">
        <v>2374</v>
      </c>
      <c r="U4859" t="str">
        <f t="shared" si="300"/>
        <v>SAVERDEM-PONDA</v>
      </c>
      <c r="V4859" s="163">
        <v>0.40625</v>
      </c>
      <c r="AA4859" s="165" t="str">
        <f t="shared" si="301"/>
        <v/>
      </c>
      <c r="AB4859" t="str">
        <f t="shared" si="302"/>
        <v>PND</v>
      </c>
      <c r="AC4859" t="str">
        <f t="shared" si="303"/>
        <v>GA09T4001</v>
      </c>
      <c r="AD4859" t="str">
        <f>_xlfn.IFNA(VLOOKUP(PrivateSchedule[[#This Row],[ow]],RTARoutes[[StageCodes]:[RouteID]],6,FALSE), VLOOKUP(PrivateSchedule[[#This Row],[re]],RTARoutes[[StageCodes]:[RouteID]],6,FALSE))</f>
        <v>PVT388</v>
      </c>
      <c r="AE4859" t="str" cm="1">
        <f t="array" ref="AE4859">_xlfn.IFS( NOT(ISNA(VLOOKUP(PrivateSchedule[[#This Row],[ow]],RTARoutes[[StageCodes]:[RouteID]],6,FALSE))), "O",  NOT(ISNA(VLOOKUP(PrivateSchedule[[#This Row],[re]],RTARoutes[[StageCodes]:[RouteID]],6,FALSE))), "R")</f>
        <v>R</v>
      </c>
      <c r="AF4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60" spans="2:33">
      <c r="O4860" s="171" t="s">
        <v>2374</v>
      </c>
      <c r="T4860" s="173" t="s">
        <v>2644</v>
      </c>
      <c r="U4860" t="str">
        <f t="shared" si="300"/>
        <v>PONDA-SAVERDEM</v>
      </c>
      <c r="V4860" s="163">
        <v>0.47222222222222227</v>
      </c>
      <c r="AA4860" s="165" t="str">
        <f t="shared" si="301"/>
        <v/>
      </c>
      <c r="AB4860" t="str">
        <f t="shared" si="302"/>
        <v>PND</v>
      </c>
      <c r="AC4860" t="str">
        <f t="shared" si="303"/>
        <v>GA09T4001</v>
      </c>
      <c r="AD4860" t="str">
        <f>_xlfn.IFNA(VLOOKUP(PrivateSchedule[[#This Row],[ow]],RTARoutes[[StageCodes]:[RouteID]],6,FALSE), VLOOKUP(PrivateSchedule[[#This Row],[re]],RTARoutes[[StageCodes]:[RouteID]],6,FALSE))</f>
        <v>PVT388</v>
      </c>
      <c r="AE4860" t="str" cm="1">
        <f t="array" ref="AE4860">_xlfn.IFS( NOT(ISNA(VLOOKUP(PrivateSchedule[[#This Row],[ow]],RTARoutes[[StageCodes]:[RouteID]],6,FALSE))), "O",  NOT(ISNA(VLOOKUP(PrivateSchedule[[#This Row],[re]],RTARoutes[[StageCodes]:[RouteID]],6,FALSE))), "R")</f>
        <v>O</v>
      </c>
      <c r="AF4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61" spans="2:33">
      <c r="O4861" s="171" t="s">
        <v>2644</v>
      </c>
      <c r="T4861" s="173" t="s">
        <v>2374</v>
      </c>
      <c r="U4861" t="str">
        <f t="shared" si="300"/>
        <v>SAVERDEM-PONDA</v>
      </c>
      <c r="V4861" s="163">
        <v>0.51388888888888895</v>
      </c>
      <c r="AA4861" s="165" t="str">
        <f t="shared" si="301"/>
        <v/>
      </c>
      <c r="AB4861" t="str">
        <f t="shared" si="302"/>
        <v>PND</v>
      </c>
      <c r="AC4861" t="str">
        <f t="shared" si="303"/>
        <v>GA09T4001</v>
      </c>
      <c r="AD4861" t="str">
        <f>_xlfn.IFNA(VLOOKUP(PrivateSchedule[[#This Row],[ow]],RTARoutes[[StageCodes]:[RouteID]],6,FALSE), VLOOKUP(PrivateSchedule[[#This Row],[re]],RTARoutes[[StageCodes]:[RouteID]],6,FALSE))</f>
        <v>PVT388</v>
      </c>
      <c r="AE4861" t="str" cm="1">
        <f t="array" ref="AE4861">_xlfn.IFS( NOT(ISNA(VLOOKUP(PrivateSchedule[[#This Row],[ow]],RTARoutes[[StageCodes]:[RouteID]],6,FALSE))), "O",  NOT(ISNA(VLOOKUP(PrivateSchedule[[#This Row],[re]],RTARoutes[[StageCodes]:[RouteID]],6,FALSE))), "R")</f>
        <v>R</v>
      </c>
      <c r="AF4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62" spans="2:33">
      <c r="O4862" s="171" t="s">
        <v>2374</v>
      </c>
      <c r="T4862" s="173" t="s">
        <v>2644</v>
      </c>
      <c r="U4862" t="str">
        <f t="shared" si="300"/>
        <v>PONDA-SAVERDEM</v>
      </c>
      <c r="V4862" s="163">
        <v>0.59722222222222221</v>
      </c>
      <c r="AA4862" s="165" t="str">
        <f t="shared" si="301"/>
        <v/>
      </c>
      <c r="AB4862" t="str">
        <f t="shared" si="302"/>
        <v>PND</v>
      </c>
      <c r="AC4862" t="str">
        <f t="shared" si="303"/>
        <v>GA09T4001</v>
      </c>
      <c r="AD4862" t="str">
        <f>_xlfn.IFNA(VLOOKUP(PrivateSchedule[[#This Row],[ow]],RTARoutes[[StageCodes]:[RouteID]],6,FALSE), VLOOKUP(PrivateSchedule[[#This Row],[re]],RTARoutes[[StageCodes]:[RouteID]],6,FALSE))</f>
        <v>PVT388</v>
      </c>
      <c r="AE4862" t="str" cm="1">
        <f t="array" ref="AE4862">_xlfn.IFS( NOT(ISNA(VLOOKUP(PrivateSchedule[[#This Row],[ow]],RTARoutes[[StageCodes]:[RouteID]],6,FALSE))), "O",  NOT(ISNA(VLOOKUP(PrivateSchedule[[#This Row],[re]],RTARoutes[[StageCodes]:[RouteID]],6,FALSE))), "R")</f>
        <v>O</v>
      </c>
      <c r="AF4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63" spans="2:33">
      <c r="O4863" s="171" t="s">
        <v>2644</v>
      </c>
      <c r="T4863" s="173" t="s">
        <v>2374</v>
      </c>
      <c r="U4863" t="str">
        <f t="shared" si="300"/>
        <v>SAVERDEM-PONDA</v>
      </c>
      <c r="V4863" s="163">
        <v>0.65972222222222221</v>
      </c>
      <c r="AA4863" s="165" t="str">
        <f t="shared" si="301"/>
        <v/>
      </c>
      <c r="AB4863" t="str">
        <f t="shared" si="302"/>
        <v>PND</v>
      </c>
      <c r="AC4863" t="str">
        <f t="shared" si="303"/>
        <v>GA09T4001</v>
      </c>
      <c r="AD4863" t="str">
        <f>_xlfn.IFNA(VLOOKUP(PrivateSchedule[[#This Row],[ow]],RTARoutes[[StageCodes]:[RouteID]],6,FALSE), VLOOKUP(PrivateSchedule[[#This Row],[re]],RTARoutes[[StageCodes]:[RouteID]],6,FALSE))</f>
        <v>PVT388</v>
      </c>
      <c r="AE4863" t="str" cm="1">
        <f t="array" ref="AE4863">_xlfn.IFS( NOT(ISNA(VLOOKUP(PrivateSchedule[[#This Row],[ow]],RTARoutes[[StageCodes]:[RouteID]],6,FALSE))), "O",  NOT(ISNA(VLOOKUP(PrivateSchedule[[#This Row],[re]],RTARoutes[[StageCodes]:[RouteID]],6,FALSE))), "R")</f>
        <v>R</v>
      </c>
      <c r="AF4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64" spans="2:33">
      <c r="O4864" s="171" t="s">
        <v>2374</v>
      </c>
      <c r="T4864" s="173" t="s">
        <v>2644</v>
      </c>
      <c r="U4864" t="str">
        <f t="shared" si="300"/>
        <v>PONDA-SAVERDEM</v>
      </c>
      <c r="V4864" s="163">
        <v>0.72916666666666663</v>
      </c>
      <c r="AA4864" s="165" t="str">
        <f t="shared" si="301"/>
        <v/>
      </c>
      <c r="AB4864" t="str">
        <f t="shared" si="302"/>
        <v>PND</v>
      </c>
      <c r="AC4864" t="str">
        <f t="shared" si="303"/>
        <v>GA09T4001</v>
      </c>
      <c r="AD4864" t="str">
        <f>_xlfn.IFNA(VLOOKUP(PrivateSchedule[[#This Row],[ow]],RTARoutes[[StageCodes]:[RouteID]],6,FALSE), VLOOKUP(PrivateSchedule[[#This Row],[re]],RTARoutes[[StageCodes]:[RouteID]],6,FALSE))</f>
        <v>PVT388</v>
      </c>
      <c r="AE4864" t="str" cm="1">
        <f t="array" ref="AE4864">_xlfn.IFS( NOT(ISNA(VLOOKUP(PrivateSchedule[[#This Row],[ow]],RTARoutes[[StageCodes]:[RouteID]],6,FALSE))), "O",  NOT(ISNA(VLOOKUP(PrivateSchedule[[#This Row],[re]],RTARoutes[[StageCodes]:[RouteID]],6,FALSE))), "R")</f>
        <v>O</v>
      </c>
      <c r="AF4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865" spans="2:33">
      <c r="O4865" s="171" t="s">
        <v>2644</v>
      </c>
      <c r="T4865" s="173" t="s">
        <v>2374</v>
      </c>
      <c r="U4865" t="str">
        <f t="shared" si="300"/>
        <v>SAVERDEM-PONDA</v>
      </c>
      <c r="V4865" s="163">
        <v>0.77777777777777779</v>
      </c>
      <c r="AA4865" s="165" t="str">
        <f t="shared" si="301"/>
        <v/>
      </c>
      <c r="AB4865" t="str">
        <f t="shared" si="302"/>
        <v>PND</v>
      </c>
      <c r="AC4865" t="str">
        <f t="shared" si="303"/>
        <v>GA09T4001</v>
      </c>
      <c r="AD4865" t="str">
        <f>_xlfn.IFNA(VLOOKUP(PrivateSchedule[[#This Row],[ow]],RTARoutes[[StageCodes]:[RouteID]],6,FALSE), VLOOKUP(PrivateSchedule[[#This Row],[re]],RTARoutes[[StageCodes]:[RouteID]],6,FALSE))</f>
        <v>PVT388</v>
      </c>
      <c r="AE4865" t="str" cm="1">
        <f t="array" ref="AE4865">_xlfn.IFS( NOT(ISNA(VLOOKUP(PrivateSchedule[[#This Row],[ow]],RTARoutes[[StageCodes]:[RouteID]],6,FALSE))), "O",  NOT(ISNA(VLOOKUP(PrivateSchedule[[#This Row],[re]],RTARoutes[[StageCodes]:[RouteID]],6,FALSE))), "R")</f>
        <v>R</v>
      </c>
      <c r="AF4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66" spans="2:33">
      <c r="O4866" s="171" t="s">
        <v>2374</v>
      </c>
      <c r="T4866" s="173" t="s">
        <v>4955</v>
      </c>
      <c r="U4866" t="str">
        <f t="shared" si="300"/>
        <v/>
      </c>
      <c r="V4866" s="163">
        <v>0.83333333333333337</v>
      </c>
      <c r="AA4866" s="165" t="str">
        <f t="shared" si="301"/>
        <v/>
      </c>
      <c r="AB4866" t="str">
        <f t="shared" si="302"/>
        <v>PND</v>
      </c>
      <c r="AC4866" t="str">
        <f t="shared" si="303"/>
        <v>GA09T4001</v>
      </c>
      <c r="AD4866" t="str">
        <f>_xlfn.IFNA(VLOOKUP(PrivateSchedule[[#This Row],[ow]],RTARoutes[[StageCodes]:[RouteID]],6,FALSE), VLOOKUP(PrivateSchedule[[#This Row],[re]],RTARoutes[[StageCodes]:[RouteID]],6,FALSE))</f>
        <v>PVT420</v>
      </c>
      <c r="AE4866" t="str" cm="1">
        <f t="array" ref="AE4866">_xlfn.IFS( NOT(ISNA(VLOOKUP(PrivateSchedule[[#This Row],[ow]],RTARoutes[[StageCodes]:[RouteID]],6,FALSE))), "O",  NOT(ISNA(VLOOKUP(PrivateSchedule[[#This Row],[re]],RTARoutes[[StageCodes]:[RouteID]],6,FALSE))), "R")</f>
        <v>O</v>
      </c>
      <c r="AF4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PND-*TAMSHIREM</v>
      </c>
      <c r="AG4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TAMSHIREM-*PND</v>
      </c>
    </row>
    <row r="4867" spans="2:33">
      <c r="B4867" s="171" t="s">
        <v>4956</v>
      </c>
      <c r="C4867" s="172" t="s">
        <v>4957</v>
      </c>
      <c r="D4867" s="172" t="s">
        <v>4894</v>
      </c>
      <c r="E4867" s="176">
        <v>35191</v>
      </c>
      <c r="F4867" s="177" t="s">
        <v>4958</v>
      </c>
      <c r="G4867" s="171" t="s">
        <v>4959</v>
      </c>
      <c r="H4867" s="172" t="s">
        <v>4960</v>
      </c>
      <c r="J4867" s="171" t="s">
        <v>4961</v>
      </c>
      <c r="L4867" s="172" t="s">
        <v>16</v>
      </c>
      <c r="M4867" s="198">
        <v>31</v>
      </c>
      <c r="N4867" s="199">
        <v>11</v>
      </c>
      <c r="O4867" s="171" t="s">
        <v>2699</v>
      </c>
      <c r="T4867" s="173" t="s">
        <v>2247</v>
      </c>
      <c r="U4867" t="str">
        <f t="shared" ref="U4867:U4930" si="304">_xlfn.IFNA(VLOOKUP($O4867,Code2Loc,2,FALSE)
&amp; IF( OR( ISNA($P4867), LEN($P4867)=0), "",  "-" &amp; VLOOKUP($P4867,Code2Loc,2,FALSE))
&amp; IF( OR( ISNA($Q4867), LEN($Q4867)=0), "",  "-" &amp; VLOOKUP($Q4867,Code2Loc,2,FALSE))
&amp; IF( OR( ISNA($R4867), LEN($R4867)=0), "",  "-" &amp; VLOOKUP($R4867,Code2Loc,2,FALSE))
&amp; IF( OR( ISNA($S4867), LEN($S4867)=0), "",  "-" &amp; VLOOKUP($S4867,Code2Loc,2,FALSE))
&amp; IF( OR( ISNA($T4867), LEN($T4867)=0), "",  "-" &amp; VLOOKUP($T4867,Code2Loc,2,FALSE)),"")</f>
        <v>SHIRODA-PANAJI</v>
      </c>
      <c r="V4867" s="163">
        <v>0.2986111111111111</v>
      </c>
      <c r="AA4867" s="165" t="str">
        <f t="shared" ref="AA4867:AA4930" si="305">IF(ISBLANK($V4867), "", _xlfn.IFNA($V4867 + _xlfn.IFNA( VLOOKUP($O4867 &amp; IF(ISBLANK($P4867),"", "-" &amp; $P4867) &amp; IF(ISBLANK($Q4867),"", "-" &amp; $Q4867) &amp; IF(ISBLANK($R4867),"", "-" &amp; $R4867) &amp; IF(ISBLANK($S4867),"", "-" &amp; $S4867) &amp; IF(ISBLANK($T4867),"", "-" &amp; $T4867),TravelTime,8,FALSE), VLOOKUP($T4867 &amp; IF(ISBLANK($S4867),"", "-" &amp; $S4867) &amp; IF(ISBLANK($R4867),"", "-" &amp; $R4867) &amp; IF(ISBLANK($Q4867),"", "-" &amp; $Q4867) &amp; IF(ISBLANK($P4867),"", "-" &amp; $P4867) &amp; IF(ISBLANK($O4867),"", "-" &amp; $O4867),TravelTime,8,FALSE)) / 1440, ""))</f>
        <v/>
      </c>
      <c r="AB4867" t="str">
        <f t="shared" ref="AB4867:AB4930" si="306">IF(AND(LEN($A4867)&lt;&gt;0,LEN($A4867)&lt;&gt;0),$A4867,$AB4866)</f>
        <v>PND</v>
      </c>
      <c r="AC4867" t="str">
        <f t="shared" ref="AC4867:AC4930" si="307">IF(AND(LEN($J4867)&lt;&gt;0,LEN($B4867)&lt;&gt;0),$J4867,$AC4866)</f>
        <v>GA05T1609</v>
      </c>
      <c r="AD4867" t="str">
        <f>_xlfn.IFNA(VLOOKUP(PrivateSchedule[[#This Row],[ow]],RTARoutes[[StageCodes]:[RouteID]],6,FALSE), VLOOKUP(PrivateSchedule[[#This Row],[re]],RTARoutes[[StageCodes]:[RouteID]],6,FALSE))</f>
        <v>PVT448</v>
      </c>
      <c r="AE4867" t="str" cm="1">
        <f t="array" ref="AE4867">_xlfn.IFS( NOT(ISNA(VLOOKUP(PrivateSchedule[[#This Row],[ow]],RTARoutes[[StageCodes]:[RouteID]],6,FALSE))), "O",  NOT(ISNA(VLOOKUP(PrivateSchedule[[#This Row],[re]],RTARoutes[[StageCodes]:[RouteID]],6,FALSE))), "R")</f>
        <v>R</v>
      </c>
      <c r="AF4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SRA-*PNJ</v>
      </c>
      <c r="AG4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PNJ-*SRA</v>
      </c>
    </row>
    <row r="4868" spans="2:33">
      <c r="O4868" s="171" t="s">
        <v>2247</v>
      </c>
      <c r="T4868" s="173" t="s">
        <v>2644</v>
      </c>
      <c r="U4868" t="str">
        <f t="shared" si="304"/>
        <v>PANAJI-SAVERDEM</v>
      </c>
      <c r="V4868" s="163">
        <v>0.36458333333333331</v>
      </c>
      <c r="AA4868" s="165" t="str">
        <f t="shared" si="305"/>
        <v/>
      </c>
      <c r="AB4868" t="str">
        <f t="shared" si="306"/>
        <v>PND</v>
      </c>
      <c r="AC4868" t="str">
        <f t="shared" si="307"/>
        <v>GA05T1609</v>
      </c>
      <c r="AD4868" t="str">
        <f>_xlfn.IFNA(VLOOKUP(PrivateSchedule[[#This Row],[ow]],RTARoutes[[StageCodes]:[RouteID]],6,FALSE), VLOOKUP(PrivateSchedule[[#This Row],[re]],RTARoutes[[StageCodes]:[RouteID]],6,FALSE))</f>
        <v>PVT450</v>
      </c>
      <c r="AE4868" t="str" cm="1">
        <f t="array" ref="AE4868">_xlfn.IFS( NOT(ISNA(VLOOKUP(PrivateSchedule[[#This Row],[ow]],RTARoutes[[StageCodes]:[RouteID]],6,FALSE))), "O",  NOT(ISNA(VLOOKUP(PrivateSchedule[[#This Row],[re]],RTARoutes[[StageCodes]:[RouteID]],6,FALSE))), "R")</f>
        <v>O</v>
      </c>
      <c r="AF4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869" spans="2:33">
      <c r="O4869" s="171" t="s">
        <v>2644</v>
      </c>
      <c r="T4869" s="173" t="s">
        <v>2247</v>
      </c>
      <c r="U4869" t="str">
        <f t="shared" si="304"/>
        <v>SAVERDEM-PANAJI</v>
      </c>
      <c r="V4869" s="163">
        <v>0.47569444444444442</v>
      </c>
      <c r="AA4869" s="165" t="str">
        <f t="shared" si="305"/>
        <v/>
      </c>
      <c r="AB4869" t="str">
        <f t="shared" si="306"/>
        <v>PND</v>
      </c>
      <c r="AC4869" t="str">
        <f t="shared" si="307"/>
        <v>GA05T1609</v>
      </c>
      <c r="AD4869" t="str">
        <f>_xlfn.IFNA(VLOOKUP(PrivateSchedule[[#This Row],[ow]],RTARoutes[[StageCodes]:[RouteID]],6,FALSE), VLOOKUP(PrivateSchedule[[#This Row],[re]],RTARoutes[[StageCodes]:[RouteID]],6,FALSE))</f>
        <v>PVT450</v>
      </c>
      <c r="AE4869" t="str" cm="1">
        <f t="array" ref="AE4869">_xlfn.IFS( NOT(ISNA(VLOOKUP(PrivateSchedule[[#This Row],[ow]],RTARoutes[[StageCodes]:[RouteID]],6,FALSE))), "O",  NOT(ISNA(VLOOKUP(PrivateSchedule[[#This Row],[re]],RTARoutes[[StageCodes]:[RouteID]],6,FALSE))), "R")</f>
        <v>R</v>
      </c>
      <c r="AF4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4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4870" spans="2:33">
      <c r="O4870" s="171" t="s">
        <v>2247</v>
      </c>
      <c r="T4870" s="173" t="s">
        <v>2644</v>
      </c>
      <c r="U4870" t="str">
        <f t="shared" si="304"/>
        <v>PANAJI-SAVERDEM</v>
      </c>
      <c r="V4870" s="163">
        <v>0.71875</v>
      </c>
      <c r="AA4870" s="165" t="str">
        <f t="shared" si="305"/>
        <v/>
      </c>
      <c r="AB4870" t="str">
        <f t="shared" si="306"/>
        <v>PND</v>
      </c>
      <c r="AC4870" t="str">
        <f t="shared" si="307"/>
        <v>GA05T1609</v>
      </c>
      <c r="AD4870" t="str">
        <f>_xlfn.IFNA(VLOOKUP(PrivateSchedule[[#This Row],[ow]],RTARoutes[[StageCodes]:[RouteID]],6,FALSE), VLOOKUP(PrivateSchedule[[#This Row],[re]],RTARoutes[[StageCodes]:[RouteID]],6,FALSE))</f>
        <v>PVT450</v>
      </c>
      <c r="AE4870" t="str" cm="1">
        <f t="array" ref="AE4870">_xlfn.IFS( NOT(ISNA(VLOOKUP(PrivateSchedule[[#This Row],[ow]],RTARoutes[[StageCodes]:[RouteID]],6,FALSE))), "O",  NOT(ISNA(VLOOKUP(PrivateSchedule[[#This Row],[re]],RTARoutes[[StageCodes]:[RouteID]],6,FALSE))), "R")</f>
        <v>O</v>
      </c>
      <c r="AF4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871" spans="2:33">
      <c r="O4871" s="171" t="s">
        <v>2644</v>
      </c>
      <c r="T4871" s="173" t="s">
        <v>832</v>
      </c>
      <c r="U4871" t="str">
        <f t="shared" si="304"/>
        <v/>
      </c>
      <c r="V4871" s="163">
        <v>0.8125</v>
      </c>
      <c r="AA4871" s="165" t="str">
        <f t="shared" si="305"/>
        <v/>
      </c>
      <c r="AB4871" t="str">
        <f t="shared" si="306"/>
        <v>PND</v>
      </c>
      <c r="AC4871" t="str">
        <f t="shared" si="307"/>
        <v>GA05T1609</v>
      </c>
      <c r="AD4871" t="e">
        <f>_xlfn.IFNA(VLOOKUP(PrivateSchedule[[#This Row],[ow]],RTARoutes[[StageCodes]:[RouteID]],6,FALSE), VLOOKUP(PrivateSchedule[[#This Row],[re]],RTARoutes[[StageCodes]:[RouteID]],6,FALSE))</f>
        <v>#N/A</v>
      </c>
      <c r="AE4871" t="e" cm="1">
        <f t="array" ref="AE4871">_xlfn.IFS( NOT(ISNA(VLOOKUP(PrivateSchedule[[#This Row],[ow]],RTARoutes[[StageCodes]:[RouteID]],6,FALSE))), "O",  NOT(ISNA(VLOOKUP(PrivateSchedule[[#This Row],[re]],RTARoutes[[StageCodes]:[RouteID]],6,FALSE))), "R")</f>
        <v>#N/A</v>
      </c>
      <c r="AF4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SVE-*BORIM</v>
      </c>
      <c r="AG4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BORIM-*SVE</v>
      </c>
    </row>
    <row r="4872" spans="2:33">
      <c r="B4872" s="171" t="s">
        <v>4962</v>
      </c>
      <c r="C4872" s="172" t="s">
        <v>4963</v>
      </c>
      <c r="D4872" s="172" t="s">
        <v>4887</v>
      </c>
      <c r="E4872" s="176">
        <v>35242</v>
      </c>
      <c r="F4872" s="177">
        <v>44437</v>
      </c>
      <c r="G4872" s="171" t="s">
        <v>4964</v>
      </c>
      <c r="H4872" s="172" t="s">
        <v>4965</v>
      </c>
      <c r="J4872" s="171" t="s">
        <v>4966</v>
      </c>
      <c r="L4872" s="172" t="s">
        <v>16</v>
      </c>
      <c r="M4872" s="198">
        <v>27</v>
      </c>
      <c r="N4872" s="199">
        <v>11</v>
      </c>
      <c r="O4872" s="171" t="s">
        <v>1820</v>
      </c>
      <c r="T4872" s="173" t="s">
        <v>2374</v>
      </c>
      <c r="U4872" t="str">
        <f t="shared" si="304"/>
        <v>MADKAI-PONDA</v>
      </c>
      <c r="V4872" s="163">
        <v>0.29166666666666669</v>
      </c>
      <c r="AA4872" s="165" t="str">
        <f t="shared" si="305"/>
        <v/>
      </c>
      <c r="AB4872" t="str">
        <f t="shared" si="306"/>
        <v>PND</v>
      </c>
      <c r="AC4872" t="str">
        <f t="shared" si="307"/>
        <v>GA05T0736</v>
      </c>
      <c r="AD4872" t="str">
        <f>_xlfn.IFNA(VLOOKUP(PrivateSchedule[[#This Row],[ow]],RTARoutes[[StageCodes]:[RouteID]],6,FALSE), VLOOKUP(PrivateSchedule[[#This Row],[re]],RTARoutes[[StageCodes]:[RouteID]],6,FALSE))</f>
        <v>PVT263</v>
      </c>
      <c r="AE4872" t="str" cm="1">
        <f t="array" ref="AE4872">_xlfn.IFS( NOT(ISNA(VLOOKUP(PrivateSchedule[[#This Row],[ow]],RTARoutes[[StageCodes]:[RouteID]],6,FALSE))), "O",  NOT(ISNA(VLOOKUP(PrivateSchedule[[#This Row],[re]],RTARoutes[[StageCodes]:[RouteID]],6,FALSE))), "R")</f>
        <v>O</v>
      </c>
      <c r="AF4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873" spans="2:33">
      <c r="O4873" s="171" t="s">
        <v>2374</v>
      </c>
      <c r="T4873" s="173" t="s">
        <v>1890</v>
      </c>
      <c r="U4873" t="str">
        <f t="shared" si="304"/>
        <v>PONDA-MARGAO</v>
      </c>
      <c r="V4873" s="163">
        <v>0.32291666666666669</v>
      </c>
      <c r="AA4873" s="165" t="str">
        <f t="shared" si="305"/>
        <v/>
      </c>
      <c r="AB4873" t="str">
        <f t="shared" si="306"/>
        <v>PND</v>
      </c>
      <c r="AC4873" t="str">
        <f t="shared" si="307"/>
        <v>GA05T0736</v>
      </c>
      <c r="AD4873" t="str">
        <f>_xlfn.IFNA(VLOOKUP(PrivateSchedule[[#This Row],[ow]],RTARoutes[[StageCodes]:[RouteID]],6,FALSE), VLOOKUP(PrivateSchedule[[#This Row],[re]],RTARoutes[[StageCodes]:[RouteID]],6,FALSE))</f>
        <v>PVT319</v>
      </c>
      <c r="AE4873" t="str" cm="1">
        <f t="array" ref="AE4873">_xlfn.IFS( NOT(ISNA(VLOOKUP(PrivateSchedule[[#This Row],[ow]],RTARoutes[[StageCodes]:[RouteID]],6,FALSE))), "O",  NOT(ISNA(VLOOKUP(PrivateSchedule[[#This Row],[re]],RTARoutes[[StageCodes]:[RouteID]],6,FALSE))), "R")</f>
        <v>R</v>
      </c>
      <c r="AF4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74" spans="2:33">
      <c r="O4874" s="171" t="s">
        <v>1890</v>
      </c>
      <c r="T4874" s="173" t="s">
        <v>2374</v>
      </c>
      <c r="U4874" t="str">
        <f t="shared" si="304"/>
        <v>MARGAO-PONDA</v>
      </c>
      <c r="V4874" s="163">
        <v>0.38541666666666669</v>
      </c>
      <c r="AA4874" s="165" t="str">
        <f t="shared" si="305"/>
        <v/>
      </c>
      <c r="AB4874" t="str">
        <f t="shared" si="306"/>
        <v>PND</v>
      </c>
      <c r="AC4874" t="str">
        <f t="shared" si="307"/>
        <v>GA05T0736</v>
      </c>
      <c r="AD4874" t="str">
        <f>_xlfn.IFNA(VLOOKUP(PrivateSchedule[[#This Row],[ow]],RTARoutes[[StageCodes]:[RouteID]],6,FALSE), VLOOKUP(PrivateSchedule[[#This Row],[re]],RTARoutes[[StageCodes]:[RouteID]],6,FALSE))</f>
        <v>PVT319</v>
      </c>
      <c r="AE4874" t="str" cm="1">
        <f t="array" ref="AE4874">_xlfn.IFS( NOT(ISNA(VLOOKUP(PrivateSchedule[[#This Row],[ow]],RTARoutes[[StageCodes]:[RouteID]],6,FALSE))), "O",  NOT(ISNA(VLOOKUP(PrivateSchedule[[#This Row],[re]],RTARoutes[[StageCodes]:[RouteID]],6,FALSE))), "R")</f>
        <v>O</v>
      </c>
      <c r="AF4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875" spans="2:33">
      <c r="O4875" s="171" t="s">
        <v>2374</v>
      </c>
      <c r="T4875" s="173" t="s">
        <v>1890</v>
      </c>
      <c r="U4875" t="str">
        <f t="shared" si="304"/>
        <v>PONDA-MARGAO</v>
      </c>
      <c r="V4875" s="163">
        <v>0.46875</v>
      </c>
      <c r="AA4875" s="165" t="str">
        <f t="shared" si="305"/>
        <v/>
      </c>
      <c r="AB4875" t="str">
        <f t="shared" si="306"/>
        <v>PND</v>
      </c>
      <c r="AC4875" t="str">
        <f t="shared" si="307"/>
        <v>GA05T0736</v>
      </c>
      <c r="AD4875" t="str">
        <f>_xlfn.IFNA(VLOOKUP(PrivateSchedule[[#This Row],[ow]],RTARoutes[[StageCodes]:[RouteID]],6,FALSE), VLOOKUP(PrivateSchedule[[#This Row],[re]],RTARoutes[[StageCodes]:[RouteID]],6,FALSE))</f>
        <v>PVT319</v>
      </c>
      <c r="AE4875" t="str" cm="1">
        <f t="array" ref="AE4875">_xlfn.IFS( NOT(ISNA(VLOOKUP(PrivateSchedule[[#This Row],[ow]],RTARoutes[[StageCodes]:[RouteID]],6,FALSE))), "O",  NOT(ISNA(VLOOKUP(PrivateSchedule[[#This Row],[re]],RTARoutes[[StageCodes]:[RouteID]],6,FALSE))), "R")</f>
        <v>R</v>
      </c>
      <c r="AF4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76" spans="2:33">
      <c r="O4876" s="171" t="s">
        <v>1890</v>
      </c>
      <c r="T4876" s="173" t="s">
        <v>2984</v>
      </c>
      <c r="U4876" t="str">
        <f t="shared" si="304"/>
        <v>MARGAO-UNDIR</v>
      </c>
      <c r="V4876" s="163">
        <v>0.52430555555555558</v>
      </c>
      <c r="AA4876" s="165" t="str">
        <f t="shared" si="305"/>
        <v/>
      </c>
      <c r="AB4876" t="str">
        <f t="shared" si="306"/>
        <v>PND</v>
      </c>
      <c r="AC4876" t="str">
        <f t="shared" si="307"/>
        <v>GA05T0736</v>
      </c>
      <c r="AD4876" t="str">
        <f>_xlfn.IFNA(VLOOKUP(PrivateSchedule[[#This Row],[ow]],RTARoutes[[StageCodes]:[RouteID]],6,FALSE), VLOOKUP(PrivateSchedule[[#This Row],[re]],RTARoutes[[StageCodes]:[RouteID]],6,FALSE))</f>
        <v>PVT344</v>
      </c>
      <c r="AE4876" t="str" cm="1">
        <f t="array" ref="AE4876">_xlfn.IFS( NOT(ISNA(VLOOKUP(PrivateSchedule[[#This Row],[ow]],RTARoutes[[StageCodes]:[RouteID]],6,FALSE))), "O",  NOT(ISNA(VLOOKUP(PrivateSchedule[[#This Row],[re]],RTARoutes[[StageCodes]:[RouteID]],6,FALSE))), "R")</f>
        <v>O</v>
      </c>
      <c r="AF4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MRG-*UND</v>
      </c>
      <c r="AG4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UND-*MRG</v>
      </c>
    </row>
    <row r="4877" spans="2:33">
      <c r="O4877" s="171" t="s">
        <v>2984</v>
      </c>
      <c r="T4877" s="173" t="s">
        <v>2374</v>
      </c>
      <c r="U4877" t="str">
        <f t="shared" si="304"/>
        <v>UNDIR-PONDA</v>
      </c>
      <c r="V4877" s="163">
        <v>0.61458333333333337</v>
      </c>
      <c r="AA4877" s="165" t="str">
        <f t="shared" si="305"/>
        <v/>
      </c>
      <c r="AB4877" t="str">
        <f t="shared" si="306"/>
        <v>PND</v>
      </c>
      <c r="AC4877" t="str">
        <f t="shared" si="307"/>
        <v>GA05T0736</v>
      </c>
      <c r="AD4877" t="str">
        <f>_xlfn.IFNA(VLOOKUP(PrivateSchedule[[#This Row],[ow]],RTARoutes[[StageCodes]:[RouteID]],6,FALSE), VLOOKUP(PrivateSchedule[[#This Row],[re]],RTARoutes[[StageCodes]:[RouteID]],6,FALSE))</f>
        <v>PVT390</v>
      </c>
      <c r="AE4877" t="str" cm="1">
        <f t="array" ref="AE4877">_xlfn.IFS( NOT(ISNA(VLOOKUP(PrivateSchedule[[#This Row],[ow]],RTARoutes[[StageCodes]:[RouteID]],6,FALSE))), "O",  NOT(ISNA(VLOOKUP(PrivateSchedule[[#This Row],[re]],RTARoutes[[StageCodes]:[RouteID]],6,FALSE))), "R")</f>
        <v>R</v>
      </c>
      <c r="AF4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4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4878" spans="2:33">
      <c r="O4878" s="171" t="s">
        <v>2374</v>
      </c>
      <c r="T4878" s="173" t="s">
        <v>1890</v>
      </c>
      <c r="U4878" t="str">
        <f t="shared" si="304"/>
        <v>PONDA-MARGAO</v>
      </c>
      <c r="V4878" s="163">
        <v>0.625</v>
      </c>
      <c r="AA4878" s="165" t="str">
        <f t="shared" si="305"/>
        <v/>
      </c>
      <c r="AB4878" t="str">
        <f t="shared" si="306"/>
        <v>PND</v>
      </c>
      <c r="AC4878" t="str">
        <f t="shared" si="307"/>
        <v>GA05T0736</v>
      </c>
      <c r="AD4878" t="str">
        <f>_xlfn.IFNA(VLOOKUP(PrivateSchedule[[#This Row],[ow]],RTARoutes[[StageCodes]:[RouteID]],6,FALSE), VLOOKUP(PrivateSchedule[[#This Row],[re]],RTARoutes[[StageCodes]:[RouteID]],6,FALSE))</f>
        <v>PVT319</v>
      </c>
      <c r="AE4878" t="str" cm="1">
        <f t="array" ref="AE4878">_xlfn.IFS( NOT(ISNA(VLOOKUP(PrivateSchedule[[#This Row],[ow]],RTARoutes[[StageCodes]:[RouteID]],6,FALSE))), "O",  NOT(ISNA(VLOOKUP(PrivateSchedule[[#This Row],[re]],RTARoutes[[StageCodes]:[RouteID]],6,FALSE))), "R")</f>
        <v>R</v>
      </c>
      <c r="AF4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79" spans="2:33">
      <c r="O4879" s="171" t="s">
        <v>1890</v>
      </c>
      <c r="T4879" s="173" t="s">
        <v>2374</v>
      </c>
      <c r="U4879" t="str">
        <f t="shared" si="304"/>
        <v>MARGAO-PONDA</v>
      </c>
      <c r="V4879" s="163">
        <v>0.70486111111111116</v>
      </c>
      <c r="AA4879" s="165" t="str">
        <f t="shared" si="305"/>
        <v/>
      </c>
      <c r="AB4879" t="str">
        <f t="shared" si="306"/>
        <v>PND</v>
      </c>
      <c r="AC4879" t="str">
        <f t="shared" si="307"/>
        <v>GA05T0736</v>
      </c>
      <c r="AD4879" t="str">
        <f>_xlfn.IFNA(VLOOKUP(PrivateSchedule[[#This Row],[ow]],RTARoutes[[StageCodes]:[RouteID]],6,FALSE), VLOOKUP(PrivateSchedule[[#This Row],[re]],RTARoutes[[StageCodes]:[RouteID]],6,FALSE))</f>
        <v>PVT319</v>
      </c>
      <c r="AE4879" t="str" cm="1">
        <f t="array" ref="AE4879">_xlfn.IFS( NOT(ISNA(VLOOKUP(PrivateSchedule[[#This Row],[ow]],RTARoutes[[StageCodes]:[RouteID]],6,FALSE))), "O",  NOT(ISNA(VLOOKUP(PrivateSchedule[[#This Row],[re]],RTARoutes[[StageCodes]:[RouteID]],6,FALSE))), "R")</f>
        <v>O</v>
      </c>
      <c r="AF4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880" spans="2:33">
      <c r="O4880" s="171" t="s">
        <v>2374</v>
      </c>
      <c r="T4880" s="173" t="s">
        <v>1890</v>
      </c>
      <c r="U4880" t="str">
        <f t="shared" si="304"/>
        <v>PONDA-MARGAO</v>
      </c>
      <c r="V4880" s="163">
        <v>0.76041666666666663</v>
      </c>
      <c r="AA4880" s="165" t="str">
        <f t="shared" si="305"/>
        <v/>
      </c>
      <c r="AB4880" t="str">
        <f t="shared" si="306"/>
        <v>PND</v>
      </c>
      <c r="AC4880" t="str">
        <f t="shared" si="307"/>
        <v>GA05T0736</v>
      </c>
      <c r="AD4880" t="str">
        <f>_xlfn.IFNA(VLOOKUP(PrivateSchedule[[#This Row],[ow]],RTARoutes[[StageCodes]:[RouteID]],6,FALSE), VLOOKUP(PrivateSchedule[[#This Row],[re]],RTARoutes[[StageCodes]:[RouteID]],6,FALSE))</f>
        <v>PVT319</v>
      </c>
      <c r="AE4880" t="str" cm="1">
        <f t="array" ref="AE4880">_xlfn.IFS( NOT(ISNA(VLOOKUP(PrivateSchedule[[#This Row],[ow]],RTARoutes[[StageCodes]:[RouteID]],6,FALSE))), "O",  NOT(ISNA(VLOOKUP(PrivateSchedule[[#This Row],[re]],RTARoutes[[StageCodes]:[RouteID]],6,FALSE))), "R")</f>
        <v>R</v>
      </c>
      <c r="AF4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881" spans="2:33">
      <c r="O4881" s="171" t="s">
        <v>1890</v>
      </c>
      <c r="T4881" s="173" t="s">
        <v>2374</v>
      </c>
      <c r="U4881" t="str">
        <f t="shared" si="304"/>
        <v>MARGAO-PONDA</v>
      </c>
      <c r="V4881" s="163">
        <v>0.80555555555555547</v>
      </c>
      <c r="AA4881" s="165" t="str">
        <f t="shared" si="305"/>
        <v/>
      </c>
      <c r="AB4881" t="str">
        <f t="shared" si="306"/>
        <v>PND</v>
      </c>
      <c r="AC4881" t="str">
        <f t="shared" si="307"/>
        <v>GA05T0736</v>
      </c>
      <c r="AD4881" t="str">
        <f>_xlfn.IFNA(VLOOKUP(PrivateSchedule[[#This Row],[ow]],RTARoutes[[StageCodes]:[RouteID]],6,FALSE), VLOOKUP(PrivateSchedule[[#This Row],[re]],RTARoutes[[StageCodes]:[RouteID]],6,FALSE))</f>
        <v>PVT319</v>
      </c>
      <c r="AE4881" t="str" cm="1">
        <f t="array" ref="AE4881">_xlfn.IFS( NOT(ISNA(VLOOKUP(PrivateSchedule[[#This Row],[ow]],RTARoutes[[StageCodes]:[RouteID]],6,FALSE))), "O",  NOT(ISNA(VLOOKUP(PrivateSchedule[[#This Row],[re]],RTARoutes[[StageCodes]:[RouteID]],6,FALSE))), "R")</f>
        <v>O</v>
      </c>
      <c r="AF4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882" spans="2:33">
      <c r="O4882" s="171" t="s">
        <v>2374</v>
      </c>
      <c r="T4882" s="173" t="s">
        <v>1820</v>
      </c>
      <c r="U4882" t="str">
        <f t="shared" si="304"/>
        <v>PONDA-MADKAI</v>
      </c>
      <c r="V4882" s="163">
        <v>0.84027777777777779</v>
      </c>
      <c r="AA4882" s="165" t="str">
        <f t="shared" si="305"/>
        <v/>
      </c>
      <c r="AB4882" t="str">
        <f t="shared" si="306"/>
        <v>PND</v>
      </c>
      <c r="AC4882" t="str">
        <f t="shared" si="307"/>
        <v>GA05T0736</v>
      </c>
      <c r="AD4882" t="str">
        <f>_xlfn.IFNA(VLOOKUP(PrivateSchedule[[#This Row],[ow]],RTARoutes[[StageCodes]:[RouteID]],6,FALSE), VLOOKUP(PrivateSchedule[[#This Row],[re]],RTARoutes[[StageCodes]:[RouteID]],6,FALSE))</f>
        <v>PVT263</v>
      </c>
      <c r="AE4882" t="str" cm="1">
        <f t="array" ref="AE4882">_xlfn.IFS( NOT(ISNA(VLOOKUP(PrivateSchedule[[#This Row],[ow]],RTARoutes[[StageCodes]:[RouteID]],6,FALSE))), "O",  NOT(ISNA(VLOOKUP(PrivateSchedule[[#This Row],[re]],RTARoutes[[StageCodes]:[RouteID]],6,FALSE))), "R")</f>
        <v>R</v>
      </c>
      <c r="AF4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883" spans="2:33">
      <c r="B4883" s="171" t="s">
        <v>4967</v>
      </c>
      <c r="C4883" s="172" t="s">
        <v>4968</v>
      </c>
      <c r="D4883" s="172" t="s">
        <v>4894</v>
      </c>
      <c r="E4883" s="176">
        <v>35162</v>
      </c>
      <c r="F4883" s="177">
        <v>44941</v>
      </c>
      <c r="G4883" s="171" t="s">
        <v>4969</v>
      </c>
      <c r="H4883" s="172" t="s">
        <v>4970</v>
      </c>
      <c r="J4883" s="171" t="s">
        <v>4971</v>
      </c>
      <c r="L4883" s="172" t="s">
        <v>16</v>
      </c>
      <c r="M4883" s="198">
        <v>27</v>
      </c>
      <c r="N4883" s="199">
        <v>11</v>
      </c>
      <c r="O4883" s="171" t="s">
        <v>2699</v>
      </c>
      <c r="T4883" s="173" t="s">
        <v>2644</v>
      </c>
      <c r="U4883" t="str">
        <f t="shared" si="304"/>
        <v>SHIRODA-SAVERDEM</v>
      </c>
      <c r="V4883" s="163">
        <v>0.27083333333333331</v>
      </c>
      <c r="AA4883" s="165" t="str">
        <f t="shared" si="305"/>
        <v/>
      </c>
      <c r="AB4883" t="str">
        <f t="shared" si="306"/>
        <v>PND</v>
      </c>
      <c r="AC4883" t="str">
        <f t="shared" si="307"/>
        <v>GA01W4555</v>
      </c>
      <c r="AD4883" t="str">
        <f>_xlfn.IFNA(VLOOKUP(PrivateSchedule[[#This Row],[ow]],RTARoutes[[StageCodes]:[RouteID]],6,FALSE), VLOOKUP(PrivateSchedule[[#This Row],[re]],RTARoutes[[StageCodes]:[RouteID]],6,FALSE))</f>
        <v>PVT485</v>
      </c>
      <c r="AE4883" t="str" cm="1">
        <f t="array" ref="AE4883">_xlfn.IFS( NOT(ISNA(VLOOKUP(PrivateSchedule[[#This Row],[ow]],RTARoutes[[StageCodes]:[RouteID]],6,FALSE))), "O",  NOT(ISNA(VLOOKUP(PrivateSchedule[[#This Row],[re]],RTARoutes[[StageCodes]:[RouteID]],6,FALSE))), "R")</f>
        <v>O</v>
      </c>
      <c r="AF4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SRA-*SVE</v>
      </c>
      <c r="AG4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SVE-*SRA</v>
      </c>
    </row>
    <row r="4884" spans="2:33">
      <c r="O4884" s="171" t="s">
        <v>2644</v>
      </c>
      <c r="T4884" s="173" t="s">
        <v>2247</v>
      </c>
      <c r="U4884" t="str">
        <f t="shared" si="304"/>
        <v>SAVERDEM-PANAJI</v>
      </c>
      <c r="V4884" s="163">
        <v>0.30555555555555552</v>
      </c>
      <c r="AA4884" s="165" t="str">
        <f t="shared" si="305"/>
        <v/>
      </c>
      <c r="AB4884" t="str">
        <f t="shared" si="306"/>
        <v>PND</v>
      </c>
      <c r="AC4884" t="str">
        <f t="shared" si="307"/>
        <v>GA01W4555</v>
      </c>
      <c r="AD4884" t="str">
        <f>_xlfn.IFNA(VLOOKUP(PrivateSchedule[[#This Row],[ow]],RTARoutes[[StageCodes]:[RouteID]],6,FALSE), VLOOKUP(PrivateSchedule[[#This Row],[re]],RTARoutes[[StageCodes]:[RouteID]],6,FALSE))</f>
        <v>PVT450</v>
      </c>
      <c r="AE4884" t="str" cm="1">
        <f t="array" ref="AE4884">_xlfn.IFS( NOT(ISNA(VLOOKUP(PrivateSchedule[[#This Row],[ow]],RTARoutes[[StageCodes]:[RouteID]],6,FALSE))), "O",  NOT(ISNA(VLOOKUP(PrivateSchedule[[#This Row],[re]],RTARoutes[[StageCodes]:[RouteID]],6,FALSE))), "R")</f>
        <v>R</v>
      </c>
      <c r="AF4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4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4885" spans="2:33">
      <c r="O4885" s="171" t="s">
        <v>2247</v>
      </c>
      <c r="T4885" s="173" t="s">
        <v>2644</v>
      </c>
      <c r="U4885" t="str">
        <f t="shared" si="304"/>
        <v>PANAJI-SAVERDEM</v>
      </c>
      <c r="V4885" s="163">
        <v>0.40625</v>
      </c>
      <c r="AA4885" s="165" t="str">
        <f t="shared" si="305"/>
        <v/>
      </c>
      <c r="AB4885" t="str">
        <f t="shared" si="306"/>
        <v>PND</v>
      </c>
      <c r="AC4885" t="str">
        <f t="shared" si="307"/>
        <v>GA01W4555</v>
      </c>
      <c r="AD4885" t="str">
        <f>_xlfn.IFNA(VLOOKUP(PrivateSchedule[[#This Row],[ow]],RTARoutes[[StageCodes]:[RouteID]],6,FALSE), VLOOKUP(PrivateSchedule[[#This Row],[re]],RTARoutes[[StageCodes]:[RouteID]],6,FALSE))</f>
        <v>PVT450</v>
      </c>
      <c r="AE4885" t="str" cm="1">
        <f t="array" ref="AE4885">_xlfn.IFS( NOT(ISNA(VLOOKUP(PrivateSchedule[[#This Row],[ow]],RTARoutes[[StageCodes]:[RouteID]],6,FALSE))), "O",  NOT(ISNA(VLOOKUP(PrivateSchedule[[#This Row],[re]],RTARoutes[[StageCodes]:[RouteID]],6,FALSE))), "R")</f>
        <v>O</v>
      </c>
      <c r="AF4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886" spans="2:33">
      <c r="O4886" s="171" t="s">
        <v>2644</v>
      </c>
      <c r="T4886" s="173" t="s">
        <v>2374</v>
      </c>
      <c r="U4886" t="str">
        <f t="shared" si="304"/>
        <v>SAVERDEM-PONDA</v>
      </c>
      <c r="V4886" s="163">
        <v>0.50694444444444442</v>
      </c>
      <c r="AA4886" s="165" t="str">
        <f t="shared" si="305"/>
        <v/>
      </c>
      <c r="AB4886" t="str">
        <f t="shared" si="306"/>
        <v>PND</v>
      </c>
      <c r="AC4886" t="str">
        <f t="shared" si="307"/>
        <v>GA01W4555</v>
      </c>
      <c r="AD4886" t="str">
        <f>_xlfn.IFNA(VLOOKUP(PrivateSchedule[[#This Row],[ow]],RTARoutes[[StageCodes]:[RouteID]],6,FALSE), VLOOKUP(PrivateSchedule[[#This Row],[re]],RTARoutes[[StageCodes]:[RouteID]],6,FALSE))</f>
        <v>PVT388</v>
      </c>
      <c r="AE4886" t="str" cm="1">
        <f t="array" ref="AE4886">_xlfn.IFS( NOT(ISNA(VLOOKUP(PrivateSchedule[[#This Row],[ow]],RTARoutes[[StageCodes]:[RouteID]],6,FALSE))), "O",  NOT(ISNA(VLOOKUP(PrivateSchedule[[#This Row],[re]],RTARoutes[[StageCodes]:[RouteID]],6,FALSE))), "R")</f>
        <v>R</v>
      </c>
      <c r="AF4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887" spans="2:33">
      <c r="O4887" s="171" t="s">
        <v>2374</v>
      </c>
      <c r="T4887" s="173" t="s">
        <v>2247</v>
      </c>
      <c r="U4887" t="str">
        <f t="shared" si="304"/>
        <v>PONDA-PANAJI</v>
      </c>
      <c r="V4887" s="163">
        <v>0.55555555555555558</v>
      </c>
      <c r="AA4887" s="165" t="str">
        <f t="shared" si="305"/>
        <v/>
      </c>
      <c r="AB4887" t="str">
        <f t="shared" si="306"/>
        <v>PND</v>
      </c>
      <c r="AC4887" t="str">
        <f t="shared" si="307"/>
        <v>GA01W4555</v>
      </c>
      <c r="AD4887" t="str">
        <f>_xlfn.IFNA(VLOOKUP(PrivateSchedule[[#This Row],[ow]],RTARoutes[[StageCodes]:[RouteID]],6,FALSE), VLOOKUP(PrivateSchedule[[#This Row],[re]],RTARoutes[[StageCodes]:[RouteID]],6,FALSE))</f>
        <v>PVT393</v>
      </c>
      <c r="AE4887" t="str" cm="1">
        <f t="array" ref="AE4887">_xlfn.IFS( NOT(ISNA(VLOOKUP(PrivateSchedule[[#This Row],[ow]],RTARoutes[[StageCodes]:[RouteID]],6,FALSE))), "O",  NOT(ISNA(VLOOKUP(PrivateSchedule[[#This Row],[re]],RTARoutes[[StageCodes]:[RouteID]],6,FALSE))), "R")</f>
        <v>O</v>
      </c>
      <c r="AF4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888" spans="2:33">
      <c r="O4888" s="171" t="s">
        <v>2247</v>
      </c>
      <c r="T4888" s="173" t="s">
        <v>2644</v>
      </c>
      <c r="U4888" t="str">
        <f t="shared" si="304"/>
        <v>PANAJI-SAVERDEM</v>
      </c>
      <c r="V4888" s="163">
        <v>0.70138888888888884</v>
      </c>
      <c r="AA4888" s="165" t="str">
        <f t="shared" si="305"/>
        <v/>
      </c>
      <c r="AB4888" t="str">
        <f t="shared" si="306"/>
        <v>PND</v>
      </c>
      <c r="AC4888" t="str">
        <f t="shared" si="307"/>
        <v>GA01W4555</v>
      </c>
      <c r="AD4888" t="str">
        <f>_xlfn.IFNA(VLOOKUP(PrivateSchedule[[#This Row],[ow]],RTARoutes[[StageCodes]:[RouteID]],6,FALSE), VLOOKUP(PrivateSchedule[[#This Row],[re]],RTARoutes[[StageCodes]:[RouteID]],6,FALSE))</f>
        <v>PVT450</v>
      </c>
      <c r="AE4888" t="str" cm="1">
        <f t="array" ref="AE4888">_xlfn.IFS( NOT(ISNA(VLOOKUP(PrivateSchedule[[#This Row],[ow]],RTARoutes[[StageCodes]:[RouteID]],6,FALSE))), "O",  NOT(ISNA(VLOOKUP(PrivateSchedule[[#This Row],[re]],RTARoutes[[StageCodes]:[RouteID]],6,FALSE))), "R")</f>
        <v>O</v>
      </c>
      <c r="AF4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889" spans="2:33">
      <c r="O4889" s="171" t="s">
        <v>2644</v>
      </c>
      <c r="T4889" s="173" t="s">
        <v>2699</v>
      </c>
      <c r="U4889" t="str">
        <f t="shared" si="304"/>
        <v>SAVERDEM-SHIRODA</v>
      </c>
      <c r="V4889" s="163">
        <v>0.80208333333333337</v>
      </c>
      <c r="AA4889" s="165" t="str">
        <f t="shared" si="305"/>
        <v/>
      </c>
      <c r="AB4889" t="str">
        <f t="shared" si="306"/>
        <v>PND</v>
      </c>
      <c r="AC4889" t="str">
        <f t="shared" si="307"/>
        <v>GA01W4555</v>
      </c>
      <c r="AD4889" t="str">
        <f>_xlfn.IFNA(VLOOKUP(PrivateSchedule[[#This Row],[ow]],RTARoutes[[StageCodes]:[RouteID]],6,FALSE), VLOOKUP(PrivateSchedule[[#This Row],[re]],RTARoutes[[StageCodes]:[RouteID]],6,FALSE))</f>
        <v>PVT485</v>
      </c>
      <c r="AE4889" t="str" cm="1">
        <f t="array" ref="AE4889">_xlfn.IFS( NOT(ISNA(VLOOKUP(PrivateSchedule[[#This Row],[ow]],RTARoutes[[StageCodes]:[RouteID]],6,FALSE))), "O",  NOT(ISNA(VLOOKUP(PrivateSchedule[[#This Row],[re]],RTARoutes[[StageCodes]:[RouteID]],6,FALSE))), "R")</f>
        <v>R</v>
      </c>
      <c r="AF4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SVE-*SRA</v>
      </c>
      <c r="AG4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SRA-*SVE</v>
      </c>
    </row>
    <row r="4890" spans="2:33">
      <c r="B4890" s="171" t="s">
        <v>4972</v>
      </c>
      <c r="C4890" s="172" t="s">
        <v>4973</v>
      </c>
      <c r="D4890" s="172" t="s">
        <v>4894</v>
      </c>
      <c r="E4890" s="176">
        <v>35334</v>
      </c>
      <c r="F4890" s="177">
        <v>44925</v>
      </c>
      <c r="G4890" s="171" t="s">
        <v>4974</v>
      </c>
      <c r="H4890" s="172" t="s">
        <v>4975</v>
      </c>
      <c r="J4890" s="171" t="s">
        <v>4976</v>
      </c>
      <c r="L4890" s="172" t="s">
        <v>16</v>
      </c>
      <c r="M4890" s="198">
        <v>31</v>
      </c>
      <c r="N4890" s="199">
        <v>11</v>
      </c>
      <c r="O4890" s="171" t="s">
        <v>4977</v>
      </c>
      <c r="T4890" s="173" t="s">
        <v>2247</v>
      </c>
      <c r="U4890" t="str">
        <f t="shared" si="304"/>
        <v/>
      </c>
      <c r="V4890" s="163">
        <v>0.28819444444444448</v>
      </c>
      <c r="AA4890" s="165" t="str">
        <f t="shared" si="305"/>
        <v/>
      </c>
      <c r="AB4890" t="str">
        <f t="shared" si="306"/>
        <v>PND</v>
      </c>
      <c r="AC4890" t="str">
        <f t="shared" si="307"/>
        <v>GA01W4424</v>
      </c>
      <c r="AD4890" t="str">
        <f>_xlfn.IFNA(VLOOKUP(PrivateSchedule[[#This Row],[ow]],RTARoutes[[StageCodes]:[RouteID]],6,FALSE), VLOOKUP(PrivateSchedule[[#This Row],[re]],RTARoutes[[StageCodes]:[RouteID]],6,FALSE))</f>
        <v>PVT452</v>
      </c>
      <c r="AE4890" t="str" cm="1">
        <f t="array" ref="AE4890">_xlfn.IFS( NOT(ISNA(VLOOKUP(PrivateSchedule[[#This Row],[ow]],RTARoutes[[StageCodes]:[RouteID]],6,FALSE))), "O",  NOT(ISNA(VLOOKUP(PrivateSchedule[[#This Row],[re]],RTARoutes[[StageCodes]:[RouteID]],6,FALSE))), "R")</f>
        <v>R</v>
      </c>
      <c r="AF4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UDAIN-*PNJ</v>
      </c>
      <c r="AG4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PNJ-*UDAIN</v>
      </c>
    </row>
    <row r="4891" spans="2:33">
      <c r="O4891" s="171" t="s">
        <v>2247</v>
      </c>
      <c r="T4891" s="173" t="s">
        <v>2374</v>
      </c>
      <c r="U4891" t="str">
        <f t="shared" si="304"/>
        <v>PANAJI-PONDA</v>
      </c>
      <c r="V4891" s="163">
        <v>0.3888888888888889</v>
      </c>
      <c r="AA4891" s="165" t="str">
        <f t="shared" si="305"/>
        <v/>
      </c>
      <c r="AB4891" t="str">
        <f t="shared" si="306"/>
        <v>PND</v>
      </c>
      <c r="AC4891" t="str">
        <f t="shared" si="307"/>
        <v>GA01W4424</v>
      </c>
      <c r="AD4891" t="str">
        <f>_xlfn.IFNA(VLOOKUP(PrivateSchedule[[#This Row],[ow]],RTARoutes[[StageCodes]:[RouteID]],6,FALSE), VLOOKUP(PrivateSchedule[[#This Row],[re]],RTARoutes[[StageCodes]:[RouteID]],6,FALSE))</f>
        <v>PVT404</v>
      </c>
      <c r="AE4891" t="str" cm="1">
        <f t="array" ref="AE4891">_xlfn.IFS( NOT(ISNA(VLOOKUP(PrivateSchedule[[#This Row],[ow]],RTARoutes[[StageCodes]:[RouteID]],6,FALSE))), "O",  NOT(ISNA(VLOOKUP(PrivateSchedule[[#This Row],[re]],RTARoutes[[StageCodes]:[RouteID]],6,FALSE))), "R")</f>
        <v>O</v>
      </c>
      <c r="AF4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892" spans="2:33">
      <c r="O4892" s="171" t="s">
        <v>2374</v>
      </c>
      <c r="T4892" s="173" t="s">
        <v>2247</v>
      </c>
      <c r="U4892" t="str">
        <f t="shared" si="304"/>
        <v>PONDA-PANAJI</v>
      </c>
      <c r="V4892" s="163">
        <v>0.4513888888888889</v>
      </c>
      <c r="AA4892" s="165" t="str">
        <f t="shared" si="305"/>
        <v/>
      </c>
      <c r="AB4892" t="str">
        <f t="shared" si="306"/>
        <v>PND</v>
      </c>
      <c r="AC4892" t="str">
        <f t="shared" si="307"/>
        <v>GA01W4424</v>
      </c>
      <c r="AD4892" t="str">
        <f>_xlfn.IFNA(VLOOKUP(PrivateSchedule[[#This Row],[ow]],RTARoutes[[StageCodes]:[RouteID]],6,FALSE), VLOOKUP(PrivateSchedule[[#This Row],[re]],RTARoutes[[StageCodes]:[RouteID]],6,FALSE))</f>
        <v>PVT393</v>
      </c>
      <c r="AE4892" t="str" cm="1">
        <f t="array" ref="AE4892">_xlfn.IFS( NOT(ISNA(VLOOKUP(PrivateSchedule[[#This Row],[ow]],RTARoutes[[StageCodes]:[RouteID]],6,FALSE))), "O",  NOT(ISNA(VLOOKUP(PrivateSchedule[[#This Row],[re]],RTARoutes[[StageCodes]:[RouteID]],6,FALSE))), "R")</f>
        <v>O</v>
      </c>
      <c r="AF4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893" spans="2:33">
      <c r="O4893" s="171" t="s">
        <v>2247</v>
      </c>
      <c r="T4893" s="173" t="s">
        <v>2374</v>
      </c>
      <c r="U4893" t="str">
        <f t="shared" si="304"/>
        <v>PANAJI-PONDA</v>
      </c>
      <c r="V4893" s="163">
        <v>0.50347222222222221</v>
      </c>
      <c r="AA4893" s="165" t="str">
        <f t="shared" si="305"/>
        <v/>
      </c>
      <c r="AB4893" t="str">
        <f t="shared" si="306"/>
        <v>PND</v>
      </c>
      <c r="AC4893" t="str">
        <f t="shared" si="307"/>
        <v>GA01W4424</v>
      </c>
      <c r="AD4893" t="str">
        <f>_xlfn.IFNA(VLOOKUP(PrivateSchedule[[#This Row],[ow]],RTARoutes[[StageCodes]:[RouteID]],6,FALSE), VLOOKUP(PrivateSchedule[[#This Row],[re]],RTARoutes[[StageCodes]:[RouteID]],6,FALSE))</f>
        <v>PVT404</v>
      </c>
      <c r="AE4893" t="str" cm="1">
        <f t="array" ref="AE4893">_xlfn.IFS( NOT(ISNA(VLOOKUP(PrivateSchedule[[#This Row],[ow]],RTARoutes[[StageCodes]:[RouteID]],6,FALSE))), "O",  NOT(ISNA(VLOOKUP(PrivateSchedule[[#This Row],[re]],RTARoutes[[StageCodes]:[RouteID]],6,FALSE))), "R")</f>
        <v>O</v>
      </c>
      <c r="AF4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894" spans="2:33">
      <c r="O4894" s="171" t="s">
        <v>2374</v>
      </c>
      <c r="T4894" s="173" t="s">
        <v>2247</v>
      </c>
      <c r="U4894" t="str">
        <f t="shared" si="304"/>
        <v>PONDA-PANAJI</v>
      </c>
      <c r="V4894" s="163">
        <v>0.55555555555555558</v>
      </c>
      <c r="AA4894" s="165" t="str">
        <f t="shared" si="305"/>
        <v/>
      </c>
      <c r="AB4894" t="str">
        <f t="shared" si="306"/>
        <v>PND</v>
      </c>
      <c r="AC4894" t="str">
        <f t="shared" si="307"/>
        <v>GA01W4424</v>
      </c>
      <c r="AD4894" t="str">
        <f>_xlfn.IFNA(VLOOKUP(PrivateSchedule[[#This Row],[ow]],RTARoutes[[StageCodes]:[RouteID]],6,FALSE), VLOOKUP(PrivateSchedule[[#This Row],[re]],RTARoutes[[StageCodes]:[RouteID]],6,FALSE))</f>
        <v>PVT393</v>
      </c>
      <c r="AE4894" t="str" cm="1">
        <f t="array" ref="AE4894">_xlfn.IFS( NOT(ISNA(VLOOKUP(PrivateSchedule[[#This Row],[ow]],RTARoutes[[StageCodes]:[RouteID]],6,FALSE))), "O",  NOT(ISNA(VLOOKUP(PrivateSchedule[[#This Row],[re]],RTARoutes[[StageCodes]:[RouteID]],6,FALSE))), "R")</f>
        <v>O</v>
      </c>
      <c r="AF4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895" spans="2:33">
      <c r="O4895" s="171" t="s">
        <v>2247</v>
      </c>
      <c r="T4895" s="173" t="s">
        <v>2374</v>
      </c>
      <c r="U4895" t="str">
        <f t="shared" si="304"/>
        <v>PANAJI-PONDA</v>
      </c>
      <c r="V4895" s="163">
        <v>0.61458333333333337</v>
      </c>
      <c r="AA4895" s="165" t="str">
        <f t="shared" si="305"/>
        <v/>
      </c>
      <c r="AB4895" t="str">
        <f t="shared" si="306"/>
        <v>PND</v>
      </c>
      <c r="AC4895" t="str">
        <f t="shared" si="307"/>
        <v>GA01W4424</v>
      </c>
      <c r="AD4895" t="str">
        <f>_xlfn.IFNA(VLOOKUP(PrivateSchedule[[#This Row],[ow]],RTARoutes[[StageCodes]:[RouteID]],6,FALSE), VLOOKUP(PrivateSchedule[[#This Row],[re]],RTARoutes[[StageCodes]:[RouteID]],6,FALSE))</f>
        <v>PVT404</v>
      </c>
      <c r="AE4895" t="str" cm="1">
        <f t="array" ref="AE4895">_xlfn.IFS( NOT(ISNA(VLOOKUP(PrivateSchedule[[#This Row],[ow]],RTARoutes[[StageCodes]:[RouteID]],6,FALSE))), "O",  NOT(ISNA(VLOOKUP(PrivateSchedule[[#This Row],[re]],RTARoutes[[StageCodes]:[RouteID]],6,FALSE))), "R")</f>
        <v>O</v>
      </c>
      <c r="AF4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896" spans="2:33">
      <c r="O4896" s="171" t="s">
        <v>2374</v>
      </c>
      <c r="T4896" s="173" t="s">
        <v>2247</v>
      </c>
      <c r="U4896" t="str">
        <f t="shared" si="304"/>
        <v>PONDA-PANAJI</v>
      </c>
      <c r="V4896" s="163">
        <v>0.66666666666666663</v>
      </c>
      <c r="AA4896" s="165" t="str">
        <f t="shared" si="305"/>
        <v/>
      </c>
      <c r="AB4896" t="str">
        <f t="shared" si="306"/>
        <v>PND</v>
      </c>
      <c r="AC4896" t="str">
        <f t="shared" si="307"/>
        <v>GA01W4424</v>
      </c>
      <c r="AD4896" t="str">
        <f>_xlfn.IFNA(VLOOKUP(PrivateSchedule[[#This Row],[ow]],RTARoutes[[StageCodes]:[RouteID]],6,FALSE), VLOOKUP(PrivateSchedule[[#This Row],[re]],RTARoutes[[StageCodes]:[RouteID]],6,FALSE))</f>
        <v>PVT393</v>
      </c>
      <c r="AE4896" t="str" cm="1">
        <f t="array" ref="AE4896">_xlfn.IFS( NOT(ISNA(VLOOKUP(PrivateSchedule[[#This Row],[ow]],RTARoutes[[StageCodes]:[RouteID]],6,FALSE))), "O",  NOT(ISNA(VLOOKUP(PrivateSchedule[[#This Row],[re]],RTARoutes[[StageCodes]:[RouteID]],6,FALSE))), "R")</f>
        <v>O</v>
      </c>
      <c r="AF4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897" spans="2:33">
      <c r="O4897" s="171" t="s">
        <v>2247</v>
      </c>
      <c r="T4897" s="173" t="s">
        <v>4977</v>
      </c>
      <c r="U4897" t="str">
        <f t="shared" si="304"/>
        <v/>
      </c>
      <c r="V4897" s="163">
        <v>0.72916666666666663</v>
      </c>
      <c r="AA4897" s="165" t="str">
        <f t="shared" si="305"/>
        <v/>
      </c>
      <c r="AB4897" t="str">
        <f t="shared" si="306"/>
        <v>PND</v>
      </c>
      <c r="AC4897" t="str">
        <f t="shared" si="307"/>
        <v>GA01W4424</v>
      </c>
      <c r="AD4897" t="str">
        <f>_xlfn.IFNA(VLOOKUP(PrivateSchedule[[#This Row],[ow]],RTARoutes[[StageCodes]:[RouteID]],6,FALSE), VLOOKUP(PrivateSchedule[[#This Row],[re]],RTARoutes[[StageCodes]:[RouteID]],6,FALSE))</f>
        <v>PVT452</v>
      </c>
      <c r="AE4897" t="str" cm="1">
        <f t="array" ref="AE4897">_xlfn.IFS( NOT(ISNA(VLOOKUP(PrivateSchedule[[#This Row],[ow]],RTARoutes[[StageCodes]:[RouteID]],6,FALSE))), "O",  NOT(ISNA(VLOOKUP(PrivateSchedule[[#This Row],[re]],RTARoutes[[StageCodes]:[RouteID]],6,FALSE))), "R")</f>
        <v>O</v>
      </c>
      <c r="AF4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PNJ-*UDAIN</v>
      </c>
      <c r="AG4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UDAIN-*PNJ</v>
      </c>
    </row>
    <row r="4898" spans="2:33">
      <c r="B4898" s="171" t="s">
        <v>4978</v>
      </c>
      <c r="C4898" s="172" t="s">
        <v>4979</v>
      </c>
      <c r="D4898" s="172" t="s">
        <v>4894</v>
      </c>
      <c r="E4898" s="176">
        <v>35362</v>
      </c>
      <c r="F4898" s="177">
        <v>44916</v>
      </c>
      <c r="J4898" s="171" t="s">
        <v>4980</v>
      </c>
      <c r="L4898" s="172" t="s">
        <v>16</v>
      </c>
      <c r="M4898" s="198">
        <v>27</v>
      </c>
      <c r="N4898" s="199">
        <v>11</v>
      </c>
      <c r="O4898" s="171" t="s">
        <v>4909</v>
      </c>
      <c r="T4898" s="173" t="s">
        <v>1890</v>
      </c>
      <c r="U4898" t="str">
        <f t="shared" si="304"/>
        <v/>
      </c>
      <c r="V4898" s="163">
        <v>0.28472222222222221</v>
      </c>
      <c r="AA4898" s="165" t="str">
        <f t="shared" si="305"/>
        <v/>
      </c>
      <c r="AB4898" t="str">
        <f t="shared" si="306"/>
        <v>PND</v>
      </c>
      <c r="AC4898" t="str">
        <f t="shared" si="307"/>
        <v>GA01Z7775</v>
      </c>
      <c r="AD4898" t="str">
        <f>_xlfn.IFNA(VLOOKUP(PrivateSchedule[[#This Row],[ow]],RTARoutes[[StageCodes]:[RouteID]],6,FALSE), VLOOKUP(PrivateSchedule[[#This Row],[re]],RTARoutes[[StageCodes]:[RouteID]],6,FALSE))</f>
        <v>PVT207</v>
      </c>
      <c r="AE4898" t="str" cm="1">
        <f t="array" ref="AE4898">_xlfn.IFS( NOT(ISNA(VLOOKUP(PrivateSchedule[[#This Row],[ow]],RTARoutes[[StageCodes]:[RouteID]],6,FALSE))), "O",  NOT(ISNA(VLOOKUP(PrivateSchedule[[#This Row],[re]],RTARoutes[[StageCodes]:[RouteID]],6,FALSE))), "R")</f>
        <v>O</v>
      </c>
      <c r="AF4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899" spans="2:33">
      <c r="O4899" s="171" t="s">
        <v>1890</v>
      </c>
      <c r="T4899" s="173" t="s">
        <v>4909</v>
      </c>
      <c r="U4899" t="str">
        <f t="shared" si="304"/>
        <v/>
      </c>
      <c r="V4899" s="163">
        <v>0.35069444444444442</v>
      </c>
      <c r="AA4899" s="165" t="str">
        <f t="shared" si="305"/>
        <v/>
      </c>
      <c r="AB4899" t="str">
        <f t="shared" si="306"/>
        <v>PND</v>
      </c>
      <c r="AC4899" t="str">
        <f t="shared" si="307"/>
        <v>GA01Z7775</v>
      </c>
      <c r="AD4899" t="str">
        <f>_xlfn.IFNA(VLOOKUP(PrivateSchedule[[#This Row],[ow]],RTARoutes[[StageCodes]:[RouteID]],6,FALSE), VLOOKUP(PrivateSchedule[[#This Row],[re]],RTARoutes[[StageCodes]:[RouteID]],6,FALSE))</f>
        <v>PVT207</v>
      </c>
      <c r="AE4899" t="str" cm="1">
        <f t="array" ref="AE4899">_xlfn.IFS( NOT(ISNA(VLOOKUP(PrivateSchedule[[#This Row],[ow]],RTARoutes[[StageCodes]:[RouteID]],6,FALSE))), "O",  NOT(ISNA(VLOOKUP(PrivateSchedule[[#This Row],[re]],RTARoutes[[StageCodes]:[RouteID]],6,FALSE))), "R")</f>
        <v>R</v>
      </c>
      <c r="AF4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00" spans="2:33">
      <c r="O4900" s="171" t="s">
        <v>4909</v>
      </c>
      <c r="T4900" s="173" t="s">
        <v>1890</v>
      </c>
      <c r="U4900" t="str">
        <f t="shared" si="304"/>
        <v/>
      </c>
      <c r="V4900" s="163">
        <v>0.3888888888888889</v>
      </c>
      <c r="AA4900" s="165" t="str">
        <f t="shared" si="305"/>
        <v/>
      </c>
      <c r="AB4900" t="str">
        <f t="shared" si="306"/>
        <v>PND</v>
      </c>
      <c r="AC4900" t="str">
        <f t="shared" si="307"/>
        <v>GA01Z7775</v>
      </c>
      <c r="AD4900" t="str">
        <f>_xlfn.IFNA(VLOOKUP(PrivateSchedule[[#This Row],[ow]],RTARoutes[[StageCodes]:[RouteID]],6,FALSE), VLOOKUP(PrivateSchedule[[#This Row],[re]],RTARoutes[[StageCodes]:[RouteID]],6,FALSE))</f>
        <v>PVT207</v>
      </c>
      <c r="AE4900" t="str" cm="1">
        <f t="array" ref="AE4900">_xlfn.IFS( NOT(ISNA(VLOOKUP(PrivateSchedule[[#This Row],[ow]],RTARoutes[[StageCodes]:[RouteID]],6,FALSE))), "O",  NOT(ISNA(VLOOKUP(PrivateSchedule[[#This Row],[re]],RTARoutes[[StageCodes]:[RouteID]],6,FALSE))), "R")</f>
        <v>O</v>
      </c>
      <c r="AF4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901" spans="2:33">
      <c r="O4901" s="171" t="s">
        <v>1890</v>
      </c>
      <c r="T4901" s="173" t="s">
        <v>4909</v>
      </c>
      <c r="U4901" t="str">
        <f t="shared" si="304"/>
        <v/>
      </c>
      <c r="V4901" s="163">
        <v>0.44444444444444442</v>
      </c>
      <c r="AA4901" s="165" t="str">
        <f t="shared" si="305"/>
        <v/>
      </c>
      <c r="AB4901" t="str">
        <f t="shared" si="306"/>
        <v>PND</v>
      </c>
      <c r="AC4901" t="str">
        <f t="shared" si="307"/>
        <v>GA01Z7775</v>
      </c>
      <c r="AD4901" t="str">
        <f>_xlfn.IFNA(VLOOKUP(PrivateSchedule[[#This Row],[ow]],RTARoutes[[StageCodes]:[RouteID]],6,FALSE), VLOOKUP(PrivateSchedule[[#This Row],[re]],RTARoutes[[StageCodes]:[RouteID]],6,FALSE))</f>
        <v>PVT207</v>
      </c>
      <c r="AE4901" t="str" cm="1">
        <f t="array" ref="AE4901">_xlfn.IFS( NOT(ISNA(VLOOKUP(PrivateSchedule[[#This Row],[ow]],RTARoutes[[StageCodes]:[RouteID]],6,FALSE))), "O",  NOT(ISNA(VLOOKUP(PrivateSchedule[[#This Row],[re]],RTARoutes[[StageCodes]:[RouteID]],6,FALSE))), "R")</f>
        <v>R</v>
      </c>
      <c r="AF4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02" spans="2:33">
      <c r="O4902" s="171" t="s">
        <v>4909</v>
      </c>
      <c r="T4902" s="173" t="s">
        <v>1890</v>
      </c>
      <c r="U4902" t="str">
        <f t="shared" si="304"/>
        <v/>
      </c>
      <c r="V4902" s="163">
        <v>0.4826388888888889</v>
      </c>
      <c r="AA4902" s="165" t="str">
        <f t="shared" si="305"/>
        <v/>
      </c>
      <c r="AB4902" t="str">
        <f t="shared" si="306"/>
        <v>PND</v>
      </c>
      <c r="AC4902" t="str">
        <f t="shared" si="307"/>
        <v>GA01Z7775</v>
      </c>
      <c r="AD4902" t="str">
        <f>_xlfn.IFNA(VLOOKUP(PrivateSchedule[[#This Row],[ow]],RTARoutes[[StageCodes]:[RouteID]],6,FALSE), VLOOKUP(PrivateSchedule[[#This Row],[re]],RTARoutes[[StageCodes]:[RouteID]],6,FALSE))</f>
        <v>PVT207</v>
      </c>
      <c r="AE4902" t="str" cm="1">
        <f t="array" ref="AE4902">_xlfn.IFS( NOT(ISNA(VLOOKUP(PrivateSchedule[[#This Row],[ow]],RTARoutes[[StageCodes]:[RouteID]],6,FALSE))), "O",  NOT(ISNA(VLOOKUP(PrivateSchedule[[#This Row],[re]],RTARoutes[[StageCodes]:[RouteID]],6,FALSE))), "R")</f>
        <v>O</v>
      </c>
      <c r="AF4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903" spans="2:33">
      <c r="O4903" s="171" t="s">
        <v>1890</v>
      </c>
      <c r="T4903" s="173" t="s">
        <v>4909</v>
      </c>
      <c r="U4903" t="str">
        <f t="shared" si="304"/>
        <v/>
      </c>
      <c r="V4903" s="163">
        <v>0.54166666666666663</v>
      </c>
      <c r="AA4903" s="165" t="str">
        <f t="shared" si="305"/>
        <v/>
      </c>
      <c r="AB4903" t="str">
        <f t="shared" si="306"/>
        <v>PND</v>
      </c>
      <c r="AC4903" t="str">
        <f t="shared" si="307"/>
        <v>GA01Z7775</v>
      </c>
      <c r="AD4903" t="str">
        <f>_xlfn.IFNA(VLOOKUP(PrivateSchedule[[#This Row],[ow]],RTARoutes[[StageCodes]:[RouteID]],6,FALSE), VLOOKUP(PrivateSchedule[[#This Row],[re]],RTARoutes[[StageCodes]:[RouteID]],6,FALSE))</f>
        <v>PVT207</v>
      </c>
      <c r="AE4903" t="str" cm="1">
        <f t="array" ref="AE4903">_xlfn.IFS( NOT(ISNA(VLOOKUP(PrivateSchedule[[#This Row],[ow]],RTARoutes[[StageCodes]:[RouteID]],6,FALSE))), "O",  NOT(ISNA(VLOOKUP(PrivateSchedule[[#This Row],[re]],RTARoutes[[StageCodes]:[RouteID]],6,FALSE))), "R")</f>
        <v>R</v>
      </c>
      <c r="AF4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04" spans="2:33">
      <c r="O4904" s="171" t="s">
        <v>4909</v>
      </c>
      <c r="T4904" s="173" t="s">
        <v>1890</v>
      </c>
      <c r="U4904" t="str">
        <f t="shared" si="304"/>
        <v/>
      </c>
      <c r="V4904" s="163">
        <v>0.61805555555555558</v>
      </c>
      <c r="AA4904" s="165" t="str">
        <f t="shared" si="305"/>
        <v/>
      </c>
      <c r="AB4904" t="str">
        <f t="shared" si="306"/>
        <v>PND</v>
      </c>
      <c r="AC4904" t="str">
        <f t="shared" si="307"/>
        <v>GA01Z7775</v>
      </c>
      <c r="AD4904" t="str">
        <f>_xlfn.IFNA(VLOOKUP(PrivateSchedule[[#This Row],[ow]],RTARoutes[[StageCodes]:[RouteID]],6,FALSE), VLOOKUP(PrivateSchedule[[#This Row],[re]],RTARoutes[[StageCodes]:[RouteID]],6,FALSE))</f>
        <v>PVT207</v>
      </c>
      <c r="AE4904" t="str" cm="1">
        <f t="array" ref="AE4904">_xlfn.IFS( NOT(ISNA(VLOOKUP(PrivateSchedule[[#This Row],[ow]],RTARoutes[[StageCodes]:[RouteID]],6,FALSE))), "O",  NOT(ISNA(VLOOKUP(PrivateSchedule[[#This Row],[re]],RTARoutes[[StageCodes]:[RouteID]],6,FALSE))), "R")</f>
        <v>O</v>
      </c>
      <c r="AF4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905" spans="2:33">
      <c r="O4905" s="171" t="s">
        <v>1890</v>
      </c>
      <c r="T4905" s="173" t="s">
        <v>4909</v>
      </c>
      <c r="U4905" t="str">
        <f t="shared" si="304"/>
        <v/>
      </c>
      <c r="V4905" s="163">
        <v>0.65625</v>
      </c>
      <c r="AA4905" s="165" t="str">
        <f t="shared" si="305"/>
        <v/>
      </c>
      <c r="AB4905" t="str">
        <f t="shared" si="306"/>
        <v>PND</v>
      </c>
      <c r="AC4905" t="str">
        <f t="shared" si="307"/>
        <v>GA01Z7775</v>
      </c>
      <c r="AD4905" t="str">
        <f>_xlfn.IFNA(VLOOKUP(PrivateSchedule[[#This Row],[ow]],RTARoutes[[StageCodes]:[RouteID]],6,FALSE), VLOOKUP(PrivateSchedule[[#This Row],[re]],RTARoutes[[StageCodes]:[RouteID]],6,FALSE))</f>
        <v>PVT207</v>
      </c>
      <c r="AE4905" t="str" cm="1">
        <f t="array" ref="AE4905">_xlfn.IFS( NOT(ISNA(VLOOKUP(PrivateSchedule[[#This Row],[ow]],RTARoutes[[StageCodes]:[RouteID]],6,FALSE))), "O",  NOT(ISNA(VLOOKUP(PrivateSchedule[[#This Row],[re]],RTARoutes[[StageCodes]:[RouteID]],6,FALSE))), "R")</f>
        <v>R</v>
      </c>
      <c r="AF4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06" spans="2:33">
      <c r="O4906" s="171" t="s">
        <v>4909</v>
      </c>
      <c r="T4906" s="173" t="s">
        <v>1890</v>
      </c>
      <c r="U4906" t="str">
        <f t="shared" si="304"/>
        <v/>
      </c>
      <c r="V4906" s="163">
        <v>0.70833333333333337</v>
      </c>
      <c r="AA4906" s="165" t="str">
        <f t="shared" si="305"/>
        <v/>
      </c>
      <c r="AB4906" t="str">
        <f t="shared" si="306"/>
        <v>PND</v>
      </c>
      <c r="AC4906" t="str">
        <f t="shared" si="307"/>
        <v>GA01Z7775</v>
      </c>
      <c r="AD4906" t="str">
        <f>_xlfn.IFNA(VLOOKUP(PrivateSchedule[[#This Row],[ow]],RTARoutes[[StageCodes]:[RouteID]],6,FALSE), VLOOKUP(PrivateSchedule[[#This Row],[re]],RTARoutes[[StageCodes]:[RouteID]],6,FALSE))</f>
        <v>PVT207</v>
      </c>
      <c r="AE4906" t="str" cm="1">
        <f t="array" ref="AE4906">_xlfn.IFS( NOT(ISNA(VLOOKUP(PrivateSchedule[[#This Row],[ow]],RTARoutes[[StageCodes]:[RouteID]],6,FALSE))), "O",  NOT(ISNA(VLOOKUP(PrivateSchedule[[#This Row],[re]],RTARoutes[[StageCodes]:[RouteID]],6,FALSE))), "R")</f>
        <v>O</v>
      </c>
      <c r="AF4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KARAI-*MRG</v>
      </c>
      <c r="AG4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MRG-*KARAI</v>
      </c>
    </row>
    <row r="4907" spans="2:33">
      <c r="O4907" s="171" t="s">
        <v>1890</v>
      </c>
      <c r="T4907" s="173" t="s">
        <v>4909</v>
      </c>
      <c r="U4907" t="str">
        <f t="shared" si="304"/>
        <v/>
      </c>
      <c r="V4907" s="163">
        <v>0.75347222222222221</v>
      </c>
      <c r="AA4907" s="165" t="str">
        <f t="shared" si="305"/>
        <v/>
      </c>
      <c r="AB4907" t="str">
        <f t="shared" si="306"/>
        <v>PND</v>
      </c>
      <c r="AC4907" t="str">
        <f t="shared" si="307"/>
        <v>GA01Z7775</v>
      </c>
      <c r="AD4907" t="str">
        <f>_xlfn.IFNA(VLOOKUP(PrivateSchedule[[#This Row],[ow]],RTARoutes[[StageCodes]:[RouteID]],6,FALSE), VLOOKUP(PrivateSchedule[[#This Row],[re]],RTARoutes[[StageCodes]:[RouteID]],6,FALSE))</f>
        <v>PVT207</v>
      </c>
      <c r="AE4907" t="str" cm="1">
        <f t="array" ref="AE4907">_xlfn.IFS( NOT(ISNA(VLOOKUP(PrivateSchedule[[#This Row],[ow]],RTARoutes[[StageCodes]:[RouteID]],6,FALSE))), "O",  NOT(ISNA(VLOOKUP(PrivateSchedule[[#This Row],[re]],RTARoutes[[StageCodes]:[RouteID]],6,FALSE))), "R")</f>
        <v>R</v>
      </c>
      <c r="AF4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08" spans="2:33">
      <c r="B4908" s="171" t="s">
        <v>4981</v>
      </c>
      <c r="C4908" s="172" t="s">
        <v>4982</v>
      </c>
      <c r="D4908" s="172" t="s">
        <v>4894</v>
      </c>
      <c r="E4908" s="176">
        <v>35387</v>
      </c>
      <c r="F4908" s="177">
        <v>44926</v>
      </c>
      <c r="G4908" s="171" t="s">
        <v>4983</v>
      </c>
      <c r="H4908" s="172" t="s">
        <v>4984</v>
      </c>
      <c r="J4908" s="171" t="s">
        <v>4985</v>
      </c>
      <c r="L4908" s="172" t="s">
        <v>16</v>
      </c>
      <c r="M4908" s="198">
        <v>27</v>
      </c>
      <c r="N4908" s="199">
        <v>11</v>
      </c>
      <c r="O4908" s="171" t="s">
        <v>2699</v>
      </c>
      <c r="T4908" s="173" t="s">
        <v>2374</v>
      </c>
      <c r="U4908" t="str">
        <f t="shared" si="304"/>
        <v>SHIRODA-PONDA</v>
      </c>
      <c r="V4908" s="163">
        <v>0.28472222222222221</v>
      </c>
      <c r="AA4908" s="165" t="str">
        <f t="shared" si="305"/>
        <v/>
      </c>
      <c r="AB4908" t="str">
        <f t="shared" si="306"/>
        <v>PND</v>
      </c>
      <c r="AC4908" t="str">
        <f t="shared" si="307"/>
        <v>GA08T4088</v>
      </c>
      <c r="AD4908" t="str">
        <f>_xlfn.IFNA(VLOOKUP(PrivateSchedule[[#This Row],[ow]],RTARoutes[[StageCodes]:[RouteID]],6,FALSE), VLOOKUP(PrivateSchedule[[#This Row],[re]],RTARoutes[[StageCodes]:[RouteID]],6,FALSE))</f>
        <v>PVT415</v>
      </c>
      <c r="AE4908" t="str" cm="1">
        <f t="array" ref="AE4908">_xlfn.IFS( NOT(ISNA(VLOOKUP(PrivateSchedule[[#This Row],[ow]],RTARoutes[[StageCodes]:[RouteID]],6,FALSE))), "O",  NOT(ISNA(VLOOKUP(PrivateSchedule[[#This Row],[re]],RTARoutes[[StageCodes]:[RouteID]],6,FALSE))), "R")</f>
        <v>R</v>
      </c>
      <c r="AF4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4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4909" spans="2:33">
      <c r="O4909" s="171" t="s">
        <v>2374</v>
      </c>
      <c r="T4909" s="173" t="s">
        <v>1820</v>
      </c>
      <c r="U4909" t="str">
        <f t="shared" si="304"/>
        <v>PONDA-MADKAI</v>
      </c>
      <c r="V4909" s="163">
        <v>0.33333333333333331</v>
      </c>
      <c r="AA4909" s="165" t="str">
        <f t="shared" si="305"/>
        <v/>
      </c>
      <c r="AB4909" t="str">
        <f t="shared" si="306"/>
        <v>PND</v>
      </c>
      <c r="AC4909" t="str">
        <f t="shared" si="307"/>
        <v>GA08T4088</v>
      </c>
      <c r="AD4909" t="str">
        <f>_xlfn.IFNA(VLOOKUP(PrivateSchedule[[#This Row],[ow]],RTARoutes[[StageCodes]:[RouteID]],6,FALSE), VLOOKUP(PrivateSchedule[[#This Row],[re]],RTARoutes[[StageCodes]:[RouteID]],6,FALSE))</f>
        <v>PVT263</v>
      </c>
      <c r="AE4909" t="str" cm="1">
        <f t="array" ref="AE4909">_xlfn.IFS( NOT(ISNA(VLOOKUP(PrivateSchedule[[#This Row],[ow]],RTARoutes[[StageCodes]:[RouteID]],6,FALSE))), "O",  NOT(ISNA(VLOOKUP(PrivateSchedule[[#This Row],[re]],RTARoutes[[StageCodes]:[RouteID]],6,FALSE))), "R")</f>
        <v>R</v>
      </c>
      <c r="AF4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10" spans="2:33">
      <c r="O4910" s="171" t="s">
        <v>1820</v>
      </c>
      <c r="T4910" s="173" t="s">
        <v>2374</v>
      </c>
      <c r="U4910" t="str">
        <f t="shared" si="304"/>
        <v>MADKAI-PONDA</v>
      </c>
      <c r="V4910" s="163">
        <v>0.36805555555555558</v>
      </c>
      <c r="AA4910" s="165" t="str">
        <f t="shared" si="305"/>
        <v/>
      </c>
      <c r="AB4910" t="str">
        <f t="shared" si="306"/>
        <v>PND</v>
      </c>
      <c r="AC4910" t="str">
        <f t="shared" si="307"/>
        <v>GA08T4088</v>
      </c>
      <c r="AD4910" t="str">
        <f>_xlfn.IFNA(VLOOKUP(PrivateSchedule[[#This Row],[ow]],RTARoutes[[StageCodes]:[RouteID]],6,FALSE), VLOOKUP(PrivateSchedule[[#This Row],[re]],RTARoutes[[StageCodes]:[RouteID]],6,FALSE))</f>
        <v>PVT263</v>
      </c>
      <c r="AE4910" t="str" cm="1">
        <f t="array" ref="AE4910">_xlfn.IFS( NOT(ISNA(VLOOKUP(PrivateSchedule[[#This Row],[ow]],RTARoutes[[StageCodes]:[RouteID]],6,FALSE))), "O",  NOT(ISNA(VLOOKUP(PrivateSchedule[[#This Row],[re]],RTARoutes[[StageCodes]:[RouteID]],6,FALSE))), "R")</f>
        <v>O</v>
      </c>
      <c r="AF4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11" spans="2:33">
      <c r="O4911" s="171" t="s">
        <v>2374</v>
      </c>
      <c r="T4911" s="173" t="s">
        <v>2984</v>
      </c>
      <c r="U4911" t="str">
        <f t="shared" si="304"/>
        <v>PONDA-UNDIR</v>
      </c>
      <c r="V4911" s="163">
        <v>0.40277777777777773</v>
      </c>
      <c r="AA4911" s="165" t="str">
        <f t="shared" si="305"/>
        <v/>
      </c>
      <c r="AB4911" t="str">
        <f t="shared" si="306"/>
        <v>PND</v>
      </c>
      <c r="AC4911" t="str">
        <f t="shared" si="307"/>
        <v>GA08T4088</v>
      </c>
      <c r="AD4911" t="str">
        <f>_xlfn.IFNA(VLOOKUP(PrivateSchedule[[#This Row],[ow]],RTARoutes[[StageCodes]:[RouteID]],6,FALSE), VLOOKUP(PrivateSchedule[[#This Row],[re]],RTARoutes[[StageCodes]:[RouteID]],6,FALSE))</f>
        <v>PVT390</v>
      </c>
      <c r="AE4911" t="str" cm="1">
        <f t="array" ref="AE4911">_xlfn.IFS( NOT(ISNA(VLOOKUP(PrivateSchedule[[#This Row],[ow]],RTARoutes[[StageCodes]:[RouteID]],6,FALSE))), "O",  NOT(ISNA(VLOOKUP(PrivateSchedule[[#This Row],[re]],RTARoutes[[StageCodes]:[RouteID]],6,FALSE))), "R")</f>
        <v>O</v>
      </c>
      <c r="AF4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4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4912" spans="2:33">
      <c r="O4912" s="171" t="s">
        <v>2984</v>
      </c>
      <c r="T4912" s="173" t="s">
        <v>2374</v>
      </c>
      <c r="U4912" t="str">
        <f t="shared" si="304"/>
        <v>UNDIR-PONDA</v>
      </c>
      <c r="V4912" s="163">
        <v>0.4236111111111111</v>
      </c>
      <c r="AA4912" s="165" t="str">
        <f t="shared" si="305"/>
        <v/>
      </c>
      <c r="AB4912" t="str">
        <f t="shared" si="306"/>
        <v>PND</v>
      </c>
      <c r="AC4912" t="str">
        <f t="shared" si="307"/>
        <v>GA08T4088</v>
      </c>
      <c r="AD4912" t="str">
        <f>_xlfn.IFNA(VLOOKUP(PrivateSchedule[[#This Row],[ow]],RTARoutes[[StageCodes]:[RouteID]],6,FALSE), VLOOKUP(PrivateSchedule[[#This Row],[re]],RTARoutes[[StageCodes]:[RouteID]],6,FALSE))</f>
        <v>PVT390</v>
      </c>
      <c r="AE4912" t="str" cm="1">
        <f t="array" ref="AE4912">_xlfn.IFS( NOT(ISNA(VLOOKUP(PrivateSchedule[[#This Row],[ow]],RTARoutes[[StageCodes]:[RouteID]],6,FALSE))), "O",  NOT(ISNA(VLOOKUP(PrivateSchedule[[#This Row],[re]],RTARoutes[[StageCodes]:[RouteID]],6,FALSE))), "R")</f>
        <v>R</v>
      </c>
      <c r="AF4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4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4913" spans="2:33">
      <c r="O4913" s="171" t="s">
        <v>2374</v>
      </c>
      <c r="T4913" s="173" t="s">
        <v>1820</v>
      </c>
      <c r="U4913" t="str">
        <f t="shared" si="304"/>
        <v>PONDA-MADKAI</v>
      </c>
      <c r="V4913" s="163">
        <v>0.44791666666666669</v>
      </c>
      <c r="AA4913" s="165" t="str">
        <f t="shared" si="305"/>
        <v/>
      </c>
      <c r="AB4913" t="str">
        <f t="shared" si="306"/>
        <v>PND</v>
      </c>
      <c r="AC4913" t="str">
        <f t="shared" si="307"/>
        <v>GA08T4088</v>
      </c>
      <c r="AD4913" t="str">
        <f>_xlfn.IFNA(VLOOKUP(PrivateSchedule[[#This Row],[ow]],RTARoutes[[StageCodes]:[RouteID]],6,FALSE), VLOOKUP(PrivateSchedule[[#This Row],[re]],RTARoutes[[StageCodes]:[RouteID]],6,FALSE))</f>
        <v>PVT263</v>
      </c>
      <c r="AE4913" t="str" cm="1">
        <f t="array" ref="AE4913">_xlfn.IFS( NOT(ISNA(VLOOKUP(PrivateSchedule[[#This Row],[ow]],RTARoutes[[StageCodes]:[RouteID]],6,FALSE))), "O",  NOT(ISNA(VLOOKUP(PrivateSchedule[[#This Row],[re]],RTARoutes[[StageCodes]:[RouteID]],6,FALSE))), "R")</f>
        <v>R</v>
      </c>
      <c r="AF4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14" spans="2:33">
      <c r="O4914" s="171" t="s">
        <v>1820</v>
      </c>
      <c r="T4914" s="173" t="s">
        <v>2984</v>
      </c>
      <c r="U4914" t="str">
        <f t="shared" si="304"/>
        <v>MADKAI-UNDIR</v>
      </c>
      <c r="V4914" s="163">
        <v>0.48958333333333331</v>
      </c>
      <c r="AA4914" s="165" t="str">
        <f t="shared" si="305"/>
        <v/>
      </c>
      <c r="AB4914" t="str">
        <f t="shared" si="306"/>
        <v>PND</v>
      </c>
      <c r="AC4914" t="str">
        <f t="shared" si="307"/>
        <v>GA08T4088</v>
      </c>
      <c r="AD4914" t="str">
        <f>_xlfn.IFNA(VLOOKUP(PrivateSchedule[[#This Row],[ow]],RTARoutes[[StageCodes]:[RouteID]],6,FALSE), VLOOKUP(PrivateSchedule[[#This Row],[re]],RTARoutes[[StageCodes]:[RouteID]],6,FALSE))</f>
        <v>PVT272</v>
      </c>
      <c r="AE4914" t="str" cm="1">
        <f t="array" ref="AE4914">_xlfn.IFS( NOT(ISNA(VLOOKUP(PrivateSchedule[[#This Row],[ow]],RTARoutes[[StageCodes]:[RouteID]],6,FALSE))), "O",  NOT(ISNA(VLOOKUP(PrivateSchedule[[#This Row],[re]],RTARoutes[[StageCodes]:[RouteID]],6,FALSE))), "R")</f>
        <v>O</v>
      </c>
      <c r="AF4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MDK-*UND</v>
      </c>
      <c r="AG4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UND-*MDK</v>
      </c>
    </row>
    <row r="4915" spans="2:33">
      <c r="O4915" s="171" t="s">
        <v>2984</v>
      </c>
      <c r="T4915" s="173" t="s">
        <v>2374</v>
      </c>
      <c r="U4915" t="str">
        <f t="shared" si="304"/>
        <v>UNDIR-PONDA</v>
      </c>
      <c r="V4915" s="163">
        <v>0.5</v>
      </c>
      <c r="AA4915" s="165" t="str">
        <f t="shared" si="305"/>
        <v/>
      </c>
      <c r="AB4915" t="str">
        <f t="shared" si="306"/>
        <v>PND</v>
      </c>
      <c r="AC4915" t="str">
        <f t="shared" si="307"/>
        <v>GA08T4088</v>
      </c>
      <c r="AD4915" t="str">
        <f>_xlfn.IFNA(VLOOKUP(PrivateSchedule[[#This Row],[ow]],RTARoutes[[StageCodes]:[RouteID]],6,FALSE), VLOOKUP(PrivateSchedule[[#This Row],[re]],RTARoutes[[StageCodes]:[RouteID]],6,FALSE))</f>
        <v>PVT390</v>
      </c>
      <c r="AE4915" t="str" cm="1">
        <f t="array" ref="AE4915">_xlfn.IFS( NOT(ISNA(VLOOKUP(PrivateSchedule[[#This Row],[ow]],RTARoutes[[StageCodes]:[RouteID]],6,FALSE))), "O",  NOT(ISNA(VLOOKUP(PrivateSchedule[[#This Row],[re]],RTARoutes[[StageCodes]:[RouteID]],6,FALSE))), "R")</f>
        <v>R</v>
      </c>
      <c r="AF4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4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4916" spans="2:33">
      <c r="O4916" s="171" t="s">
        <v>2374</v>
      </c>
      <c r="T4916" s="173" t="s">
        <v>1820</v>
      </c>
      <c r="U4916" t="str">
        <f t="shared" si="304"/>
        <v>PONDA-MADKAI</v>
      </c>
      <c r="V4916" s="163">
        <v>0.54166666666666663</v>
      </c>
      <c r="AA4916" s="165" t="str">
        <f t="shared" si="305"/>
        <v/>
      </c>
      <c r="AB4916" t="str">
        <f t="shared" si="306"/>
        <v>PND</v>
      </c>
      <c r="AC4916" t="str">
        <f t="shared" si="307"/>
        <v>GA08T4088</v>
      </c>
      <c r="AD4916" t="str">
        <f>_xlfn.IFNA(VLOOKUP(PrivateSchedule[[#This Row],[ow]],RTARoutes[[StageCodes]:[RouteID]],6,FALSE), VLOOKUP(PrivateSchedule[[#This Row],[re]],RTARoutes[[StageCodes]:[RouteID]],6,FALSE))</f>
        <v>PVT263</v>
      </c>
      <c r="AE4916" t="str" cm="1">
        <f t="array" ref="AE4916">_xlfn.IFS( NOT(ISNA(VLOOKUP(PrivateSchedule[[#This Row],[ow]],RTARoutes[[StageCodes]:[RouteID]],6,FALSE))), "O",  NOT(ISNA(VLOOKUP(PrivateSchedule[[#This Row],[re]],RTARoutes[[StageCodes]:[RouteID]],6,FALSE))), "R")</f>
        <v>R</v>
      </c>
      <c r="AF4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17" spans="2:33">
      <c r="O4917" s="171" t="s">
        <v>1820</v>
      </c>
      <c r="T4917" s="173" t="s">
        <v>2374</v>
      </c>
      <c r="U4917" t="str">
        <f t="shared" si="304"/>
        <v>MADKAI-PONDA</v>
      </c>
      <c r="V4917" s="163">
        <v>0.58333333333333337</v>
      </c>
      <c r="AA4917" s="165" t="str">
        <f t="shared" si="305"/>
        <v/>
      </c>
      <c r="AB4917" t="str">
        <f t="shared" si="306"/>
        <v>PND</v>
      </c>
      <c r="AC4917" t="str">
        <f t="shared" si="307"/>
        <v>GA08T4088</v>
      </c>
      <c r="AD4917" t="str">
        <f>_xlfn.IFNA(VLOOKUP(PrivateSchedule[[#This Row],[ow]],RTARoutes[[StageCodes]:[RouteID]],6,FALSE), VLOOKUP(PrivateSchedule[[#This Row],[re]],RTARoutes[[StageCodes]:[RouteID]],6,FALSE))</f>
        <v>PVT263</v>
      </c>
      <c r="AE4917" t="str" cm="1">
        <f t="array" ref="AE4917">_xlfn.IFS( NOT(ISNA(VLOOKUP(PrivateSchedule[[#This Row],[ow]],RTARoutes[[StageCodes]:[RouteID]],6,FALSE))), "O",  NOT(ISNA(VLOOKUP(PrivateSchedule[[#This Row],[re]],RTARoutes[[StageCodes]:[RouteID]],6,FALSE))), "R")</f>
        <v>O</v>
      </c>
      <c r="AF4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18" spans="2:33">
      <c r="O4918" s="171" t="s">
        <v>2374</v>
      </c>
      <c r="T4918" s="173" t="s">
        <v>2984</v>
      </c>
      <c r="U4918" t="str">
        <f t="shared" si="304"/>
        <v>PONDA-UNDIR</v>
      </c>
      <c r="V4918" s="163">
        <v>0.62152777777777779</v>
      </c>
      <c r="AA4918" s="165" t="str">
        <f t="shared" si="305"/>
        <v/>
      </c>
      <c r="AB4918" t="str">
        <f t="shared" si="306"/>
        <v>PND</v>
      </c>
      <c r="AC4918" t="str">
        <f t="shared" si="307"/>
        <v>GA08T4088</v>
      </c>
      <c r="AD4918" t="str">
        <f>_xlfn.IFNA(VLOOKUP(PrivateSchedule[[#This Row],[ow]],RTARoutes[[StageCodes]:[RouteID]],6,FALSE), VLOOKUP(PrivateSchedule[[#This Row],[re]],RTARoutes[[StageCodes]:[RouteID]],6,FALSE))</f>
        <v>PVT390</v>
      </c>
      <c r="AE4918" t="str" cm="1">
        <f t="array" ref="AE4918">_xlfn.IFS( NOT(ISNA(VLOOKUP(PrivateSchedule[[#This Row],[ow]],RTARoutes[[StageCodes]:[RouteID]],6,FALSE))), "O",  NOT(ISNA(VLOOKUP(PrivateSchedule[[#This Row],[re]],RTARoutes[[StageCodes]:[RouteID]],6,FALSE))), "R")</f>
        <v>O</v>
      </c>
      <c r="AF4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4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4919" spans="2:33">
      <c r="O4919" s="171" t="s">
        <v>2984</v>
      </c>
      <c r="T4919" s="173" t="s">
        <v>2374</v>
      </c>
      <c r="U4919" t="str">
        <f t="shared" si="304"/>
        <v>UNDIR-PONDA</v>
      </c>
      <c r="V4919" s="163">
        <v>0.64236111111111105</v>
      </c>
      <c r="AA4919" s="165" t="str">
        <f t="shared" si="305"/>
        <v/>
      </c>
      <c r="AB4919" t="str">
        <f t="shared" si="306"/>
        <v>PND</v>
      </c>
      <c r="AC4919" t="str">
        <f t="shared" si="307"/>
        <v>GA08T4088</v>
      </c>
      <c r="AD4919" t="str">
        <f>_xlfn.IFNA(VLOOKUP(PrivateSchedule[[#This Row],[ow]],RTARoutes[[StageCodes]:[RouteID]],6,FALSE), VLOOKUP(PrivateSchedule[[#This Row],[re]],RTARoutes[[StageCodes]:[RouteID]],6,FALSE))</f>
        <v>PVT390</v>
      </c>
      <c r="AE4919" t="str" cm="1">
        <f t="array" ref="AE4919">_xlfn.IFS( NOT(ISNA(VLOOKUP(PrivateSchedule[[#This Row],[ow]],RTARoutes[[StageCodes]:[RouteID]],6,FALSE))), "O",  NOT(ISNA(VLOOKUP(PrivateSchedule[[#This Row],[re]],RTARoutes[[StageCodes]:[RouteID]],6,FALSE))), "R")</f>
        <v>R</v>
      </c>
      <c r="AF4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4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4920" spans="2:33">
      <c r="O4920" s="171" t="s">
        <v>2374</v>
      </c>
      <c r="T4920" s="173" t="s">
        <v>1820</v>
      </c>
      <c r="U4920" t="str">
        <f t="shared" si="304"/>
        <v>PONDA-MADKAI</v>
      </c>
      <c r="V4920" s="163">
        <v>0.65625</v>
      </c>
      <c r="AA4920" s="165" t="str">
        <f t="shared" si="305"/>
        <v/>
      </c>
      <c r="AB4920" t="str">
        <f t="shared" si="306"/>
        <v>PND</v>
      </c>
      <c r="AC4920" t="str">
        <f t="shared" si="307"/>
        <v>GA08T4088</v>
      </c>
      <c r="AD4920" t="str">
        <f>_xlfn.IFNA(VLOOKUP(PrivateSchedule[[#This Row],[ow]],RTARoutes[[StageCodes]:[RouteID]],6,FALSE), VLOOKUP(PrivateSchedule[[#This Row],[re]],RTARoutes[[StageCodes]:[RouteID]],6,FALSE))</f>
        <v>PVT263</v>
      </c>
      <c r="AE4920" t="str" cm="1">
        <f t="array" ref="AE4920">_xlfn.IFS( NOT(ISNA(VLOOKUP(PrivateSchedule[[#This Row],[ow]],RTARoutes[[StageCodes]:[RouteID]],6,FALSE))), "O",  NOT(ISNA(VLOOKUP(PrivateSchedule[[#This Row],[re]],RTARoutes[[StageCodes]:[RouteID]],6,FALSE))), "R")</f>
        <v>R</v>
      </c>
      <c r="AF4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21" spans="2:33">
      <c r="O4921" s="171" t="s">
        <v>1820</v>
      </c>
      <c r="T4921" s="173" t="s">
        <v>2374</v>
      </c>
      <c r="U4921" t="str">
        <f t="shared" si="304"/>
        <v>MADKAI-PONDA</v>
      </c>
      <c r="V4921" s="163">
        <v>0.69791666666666663</v>
      </c>
      <c r="AA4921" s="165" t="str">
        <f t="shared" si="305"/>
        <v/>
      </c>
      <c r="AB4921" t="str">
        <f t="shared" si="306"/>
        <v>PND</v>
      </c>
      <c r="AC4921" t="str">
        <f t="shared" si="307"/>
        <v>GA08T4088</v>
      </c>
      <c r="AD4921" t="str">
        <f>_xlfn.IFNA(VLOOKUP(PrivateSchedule[[#This Row],[ow]],RTARoutes[[StageCodes]:[RouteID]],6,FALSE), VLOOKUP(PrivateSchedule[[#This Row],[re]],RTARoutes[[StageCodes]:[RouteID]],6,FALSE))</f>
        <v>PVT263</v>
      </c>
      <c r="AE4921" t="str" cm="1">
        <f t="array" ref="AE4921">_xlfn.IFS( NOT(ISNA(VLOOKUP(PrivateSchedule[[#This Row],[ow]],RTARoutes[[StageCodes]:[RouteID]],6,FALSE))), "O",  NOT(ISNA(VLOOKUP(PrivateSchedule[[#This Row],[re]],RTARoutes[[StageCodes]:[RouteID]],6,FALSE))), "R")</f>
        <v>O</v>
      </c>
      <c r="AF4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22" spans="2:33">
      <c r="O4922" s="171" t="s">
        <v>2374</v>
      </c>
      <c r="T4922" s="173" t="s">
        <v>2984</v>
      </c>
      <c r="U4922" t="str">
        <f t="shared" si="304"/>
        <v>PONDA-UNDIR</v>
      </c>
      <c r="V4922" s="163">
        <v>0.73958333333333337</v>
      </c>
      <c r="AA4922" s="165" t="str">
        <f t="shared" si="305"/>
        <v/>
      </c>
      <c r="AB4922" t="str">
        <f t="shared" si="306"/>
        <v>PND</v>
      </c>
      <c r="AC4922" t="str">
        <f t="shared" si="307"/>
        <v>GA08T4088</v>
      </c>
      <c r="AD4922" t="str">
        <f>_xlfn.IFNA(VLOOKUP(PrivateSchedule[[#This Row],[ow]],RTARoutes[[StageCodes]:[RouteID]],6,FALSE), VLOOKUP(PrivateSchedule[[#This Row],[re]],RTARoutes[[StageCodes]:[RouteID]],6,FALSE))</f>
        <v>PVT390</v>
      </c>
      <c r="AE4922" t="str" cm="1">
        <f t="array" ref="AE4922">_xlfn.IFS( NOT(ISNA(VLOOKUP(PrivateSchedule[[#This Row],[ow]],RTARoutes[[StageCodes]:[RouteID]],6,FALSE))), "O",  NOT(ISNA(VLOOKUP(PrivateSchedule[[#This Row],[re]],RTARoutes[[StageCodes]:[RouteID]],6,FALSE))), "R")</f>
        <v>O</v>
      </c>
      <c r="AF4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4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4923" spans="2:33">
      <c r="O4923" s="171" t="s">
        <v>2984</v>
      </c>
      <c r="T4923" s="173" t="s">
        <v>1820</v>
      </c>
      <c r="U4923" t="str">
        <f t="shared" si="304"/>
        <v>UNDIR-MADKAI</v>
      </c>
      <c r="V4923" s="163">
        <v>0.77083333333333337</v>
      </c>
      <c r="AA4923" s="165" t="str">
        <f t="shared" si="305"/>
        <v/>
      </c>
      <c r="AB4923" t="str">
        <f t="shared" si="306"/>
        <v>PND</v>
      </c>
      <c r="AC4923" t="str">
        <f t="shared" si="307"/>
        <v>GA08T4088</v>
      </c>
      <c r="AD4923" t="str">
        <f>_xlfn.IFNA(VLOOKUP(PrivateSchedule[[#This Row],[ow]],RTARoutes[[StageCodes]:[RouteID]],6,FALSE), VLOOKUP(PrivateSchedule[[#This Row],[re]],RTARoutes[[StageCodes]:[RouteID]],6,FALSE))</f>
        <v>PVT272</v>
      </c>
      <c r="AE4923" t="str" cm="1">
        <f t="array" ref="AE4923">_xlfn.IFS( NOT(ISNA(VLOOKUP(PrivateSchedule[[#This Row],[ow]],RTARoutes[[StageCodes]:[RouteID]],6,FALSE))), "O",  NOT(ISNA(VLOOKUP(PrivateSchedule[[#This Row],[re]],RTARoutes[[StageCodes]:[RouteID]],6,FALSE))), "R")</f>
        <v>R</v>
      </c>
      <c r="AF4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UND-*MDK</v>
      </c>
      <c r="AG4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MDK-*UND</v>
      </c>
    </row>
    <row r="4924" spans="2:33">
      <c r="O4924" s="171" t="s">
        <v>1820</v>
      </c>
      <c r="T4924" s="173" t="s">
        <v>2374</v>
      </c>
      <c r="U4924" t="str">
        <f t="shared" si="304"/>
        <v>MADKAI-PONDA</v>
      </c>
      <c r="V4924" s="163">
        <v>0.78125</v>
      </c>
      <c r="AA4924" s="165" t="str">
        <f t="shared" si="305"/>
        <v/>
      </c>
      <c r="AB4924" t="str">
        <f t="shared" si="306"/>
        <v>PND</v>
      </c>
      <c r="AC4924" t="str">
        <f t="shared" si="307"/>
        <v>GA08T4088</v>
      </c>
      <c r="AD4924" t="str">
        <f>_xlfn.IFNA(VLOOKUP(PrivateSchedule[[#This Row],[ow]],RTARoutes[[StageCodes]:[RouteID]],6,FALSE), VLOOKUP(PrivateSchedule[[#This Row],[re]],RTARoutes[[StageCodes]:[RouteID]],6,FALSE))</f>
        <v>PVT263</v>
      </c>
      <c r="AE4924" t="str" cm="1">
        <f t="array" ref="AE4924">_xlfn.IFS( NOT(ISNA(VLOOKUP(PrivateSchedule[[#This Row],[ow]],RTARoutes[[StageCodes]:[RouteID]],6,FALSE))), "O",  NOT(ISNA(VLOOKUP(PrivateSchedule[[#This Row],[re]],RTARoutes[[StageCodes]:[RouteID]],6,FALSE))), "R")</f>
        <v>O</v>
      </c>
      <c r="AF4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25" spans="2:33">
      <c r="O4925" s="171" t="s">
        <v>2374</v>
      </c>
      <c r="T4925" s="173" t="s">
        <v>2699</v>
      </c>
      <c r="U4925" t="str">
        <f t="shared" si="304"/>
        <v>PONDA-SHIRODA</v>
      </c>
      <c r="V4925" s="163">
        <v>0.79861111111111116</v>
      </c>
      <c r="AA4925" s="165" t="str">
        <f t="shared" si="305"/>
        <v/>
      </c>
      <c r="AB4925" t="str">
        <f t="shared" si="306"/>
        <v>PND</v>
      </c>
      <c r="AC4925" t="str">
        <f t="shared" si="307"/>
        <v>GA08T4088</v>
      </c>
      <c r="AD4925" t="str">
        <f>_xlfn.IFNA(VLOOKUP(PrivateSchedule[[#This Row],[ow]],RTARoutes[[StageCodes]:[RouteID]],6,FALSE), VLOOKUP(PrivateSchedule[[#This Row],[re]],RTARoutes[[StageCodes]:[RouteID]],6,FALSE))</f>
        <v>PVT415</v>
      </c>
      <c r="AE4925" t="str" cm="1">
        <f t="array" ref="AE4925">_xlfn.IFS( NOT(ISNA(VLOOKUP(PrivateSchedule[[#This Row],[ow]],RTARoutes[[StageCodes]:[RouteID]],6,FALSE))), "O",  NOT(ISNA(VLOOKUP(PrivateSchedule[[#This Row],[re]],RTARoutes[[StageCodes]:[RouteID]],6,FALSE))), "R")</f>
        <v>O</v>
      </c>
      <c r="AF4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</v>
      </c>
      <c r="AG4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SRA-*PND</v>
      </c>
    </row>
    <row r="4926" spans="2:33">
      <c r="B4926" s="171" t="s">
        <v>4986</v>
      </c>
      <c r="C4926" s="172" t="s">
        <v>4987</v>
      </c>
      <c r="D4926" s="172" t="s">
        <v>4894</v>
      </c>
      <c r="E4926" s="176">
        <v>35563</v>
      </c>
      <c r="F4926" s="177">
        <v>45231</v>
      </c>
      <c r="G4926" s="171" t="s">
        <v>4988</v>
      </c>
      <c r="H4926" s="172" t="s">
        <v>4989</v>
      </c>
      <c r="J4926" s="171" t="s">
        <v>4990</v>
      </c>
      <c r="L4926" s="172" t="s">
        <v>16</v>
      </c>
      <c r="M4926" s="198">
        <v>27</v>
      </c>
      <c r="N4926" s="199">
        <v>11</v>
      </c>
      <c r="O4926" s="171" t="s">
        <v>4991</v>
      </c>
      <c r="T4926" s="173" t="s">
        <v>2644</v>
      </c>
      <c r="U4926" t="str">
        <f t="shared" si="304"/>
        <v/>
      </c>
      <c r="V4926" s="163">
        <v>0.2638888888888889</v>
      </c>
      <c r="AA4926" s="165" t="str">
        <f t="shared" si="305"/>
        <v/>
      </c>
      <c r="AB4926" t="str">
        <f t="shared" si="306"/>
        <v>PND</v>
      </c>
      <c r="AC4926" t="str">
        <f t="shared" si="307"/>
        <v>GA01W4150</v>
      </c>
      <c r="AD4926" t="str">
        <f>_xlfn.IFNA(VLOOKUP(PrivateSchedule[[#This Row],[ow]],RTARoutes[[StageCodes]:[RouteID]],6,FALSE), VLOOKUP(PrivateSchedule[[#This Row],[re]],RTARoutes[[StageCodes]:[RouteID]],6,FALSE))</f>
        <v>PVT353</v>
      </c>
      <c r="AE4926" t="str" cm="1">
        <f t="array" ref="AE4926">_xlfn.IFS( NOT(ISNA(VLOOKUP(PrivateSchedule[[#This Row],[ow]],RTARoutes[[StageCodes]:[RouteID]],6,FALSE))), "O",  NOT(ISNA(VLOOKUP(PrivateSchedule[[#This Row],[re]],RTARoutes[[StageCodes]:[RouteID]],6,FALSE))), "R")</f>
        <v>O</v>
      </c>
      <c r="AF4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MUDAI-*SVE</v>
      </c>
      <c r="AG4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SVE-*MUDAI</v>
      </c>
    </row>
    <row r="4927" spans="2:33">
      <c r="O4927" s="171" t="s">
        <v>2644</v>
      </c>
      <c r="T4927" s="173" t="s">
        <v>2374</v>
      </c>
      <c r="U4927" t="str">
        <f t="shared" si="304"/>
        <v>SAVERDEM-PONDA</v>
      </c>
      <c r="V4927" s="163">
        <v>0.28472222222222221</v>
      </c>
      <c r="AA4927" s="165" t="str">
        <f t="shared" si="305"/>
        <v/>
      </c>
      <c r="AB4927" t="str">
        <f t="shared" si="306"/>
        <v>PND</v>
      </c>
      <c r="AC4927" t="str">
        <f t="shared" si="307"/>
        <v>GA01W4150</v>
      </c>
      <c r="AD4927" t="str">
        <f>_xlfn.IFNA(VLOOKUP(PrivateSchedule[[#This Row],[ow]],RTARoutes[[StageCodes]:[RouteID]],6,FALSE), VLOOKUP(PrivateSchedule[[#This Row],[re]],RTARoutes[[StageCodes]:[RouteID]],6,FALSE))</f>
        <v>PVT388</v>
      </c>
      <c r="AE4927" t="str" cm="1">
        <f t="array" ref="AE4927">_xlfn.IFS( NOT(ISNA(VLOOKUP(PrivateSchedule[[#This Row],[ow]],RTARoutes[[StageCodes]:[RouteID]],6,FALSE))), "O",  NOT(ISNA(VLOOKUP(PrivateSchedule[[#This Row],[re]],RTARoutes[[StageCodes]:[RouteID]],6,FALSE))), "R")</f>
        <v>R</v>
      </c>
      <c r="AF4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928" spans="2:33">
      <c r="O4928" s="171" t="s">
        <v>2374</v>
      </c>
      <c r="T4928" s="173" t="s">
        <v>730</v>
      </c>
      <c r="U4928" t="str">
        <f t="shared" si="304"/>
        <v>PONDA-Bethoda</v>
      </c>
      <c r="V4928" s="163">
        <v>0.3298611111111111</v>
      </c>
      <c r="AA4928" s="165" t="str">
        <f t="shared" si="305"/>
        <v/>
      </c>
      <c r="AB4928" t="str">
        <f t="shared" si="306"/>
        <v>PND</v>
      </c>
      <c r="AC4928" t="str">
        <f t="shared" si="307"/>
        <v>GA01W4150</v>
      </c>
      <c r="AD4928" t="str">
        <f>_xlfn.IFNA(VLOOKUP(PrivateSchedule[[#This Row],[ow]],RTARoutes[[StageCodes]:[RouteID]],6,FALSE), VLOOKUP(PrivateSchedule[[#This Row],[re]],RTARoutes[[StageCodes]:[RouteID]],6,FALSE))</f>
        <v>PVT73</v>
      </c>
      <c r="AE4928" t="str" cm="1">
        <f t="array" ref="AE4928">_xlfn.IFS( NOT(ISNA(VLOOKUP(PrivateSchedule[[#This Row],[ow]],RTARoutes[[StageCodes]:[RouteID]],6,FALSE))), "O",  NOT(ISNA(VLOOKUP(PrivateSchedule[[#This Row],[re]],RTARoutes[[StageCodes]:[RouteID]],6,FALSE))), "R")</f>
        <v>R</v>
      </c>
      <c r="AF4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4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4929" spans="2:33">
      <c r="O4929" s="171" t="s">
        <v>730</v>
      </c>
      <c r="T4929" s="173" t="s">
        <v>2374</v>
      </c>
      <c r="U4929" t="str">
        <f t="shared" si="304"/>
        <v>Bethoda-PONDA</v>
      </c>
      <c r="V4929" s="163">
        <v>0.34027777777777773</v>
      </c>
      <c r="AA4929" s="165" t="str">
        <f t="shared" si="305"/>
        <v/>
      </c>
      <c r="AB4929" t="str">
        <f t="shared" si="306"/>
        <v>PND</v>
      </c>
      <c r="AC4929" t="str">
        <f t="shared" si="307"/>
        <v>GA01W4150</v>
      </c>
      <c r="AD4929" t="str">
        <f>_xlfn.IFNA(VLOOKUP(PrivateSchedule[[#This Row],[ow]],RTARoutes[[StageCodes]:[RouteID]],6,FALSE), VLOOKUP(PrivateSchedule[[#This Row],[re]],RTARoutes[[StageCodes]:[RouteID]],6,FALSE))</f>
        <v>PVT73</v>
      </c>
      <c r="AE4929" t="str" cm="1">
        <f t="array" ref="AE4929">_xlfn.IFS( NOT(ISNA(VLOOKUP(PrivateSchedule[[#This Row],[ow]],RTARoutes[[StageCodes]:[RouteID]],6,FALSE))), "O",  NOT(ISNA(VLOOKUP(PrivateSchedule[[#This Row],[re]],RTARoutes[[StageCodes]:[RouteID]],6,FALSE))), "R")</f>
        <v>O</v>
      </c>
      <c r="AF4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930" spans="2:33">
      <c r="O4930" s="171" t="s">
        <v>2374</v>
      </c>
      <c r="T4930" s="173" t="s">
        <v>2644</v>
      </c>
      <c r="U4930" t="str">
        <f t="shared" si="304"/>
        <v>PONDA-SAVERDEM</v>
      </c>
      <c r="V4930" s="163">
        <v>0.36805555555555558</v>
      </c>
      <c r="AA4930" s="165" t="str">
        <f t="shared" si="305"/>
        <v/>
      </c>
      <c r="AB4930" t="str">
        <f t="shared" si="306"/>
        <v>PND</v>
      </c>
      <c r="AC4930" t="str">
        <f t="shared" si="307"/>
        <v>GA01W4150</v>
      </c>
      <c r="AD4930" t="str">
        <f>_xlfn.IFNA(VLOOKUP(PrivateSchedule[[#This Row],[ow]],RTARoutes[[StageCodes]:[RouteID]],6,FALSE), VLOOKUP(PrivateSchedule[[#This Row],[re]],RTARoutes[[StageCodes]:[RouteID]],6,FALSE))</f>
        <v>PVT388</v>
      </c>
      <c r="AE4930" t="str" cm="1">
        <f t="array" ref="AE4930">_xlfn.IFS( NOT(ISNA(VLOOKUP(PrivateSchedule[[#This Row],[ow]],RTARoutes[[StageCodes]:[RouteID]],6,FALSE))), "O",  NOT(ISNA(VLOOKUP(PrivateSchedule[[#This Row],[re]],RTARoutes[[StageCodes]:[RouteID]],6,FALSE))), "R")</f>
        <v>O</v>
      </c>
      <c r="AF4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931" spans="2:33">
      <c r="O4931" s="171" t="s">
        <v>2644</v>
      </c>
      <c r="T4931" s="173" t="s">
        <v>2374</v>
      </c>
      <c r="U4931" t="str">
        <f t="shared" ref="U4931:U4994" si="308">_xlfn.IFNA(VLOOKUP($O4931,Code2Loc,2,FALSE)
&amp; IF( OR( ISNA($P4931), LEN($P4931)=0), "",  "-" &amp; VLOOKUP($P4931,Code2Loc,2,FALSE))
&amp; IF( OR( ISNA($Q4931), LEN($Q4931)=0), "",  "-" &amp; VLOOKUP($Q4931,Code2Loc,2,FALSE))
&amp; IF( OR( ISNA($R4931), LEN($R4931)=0), "",  "-" &amp; VLOOKUP($R4931,Code2Loc,2,FALSE))
&amp; IF( OR( ISNA($S4931), LEN($S4931)=0), "",  "-" &amp; VLOOKUP($S4931,Code2Loc,2,FALSE))
&amp; IF( OR( ISNA($T4931), LEN($T4931)=0), "",  "-" &amp; VLOOKUP($T4931,Code2Loc,2,FALSE)),"")</f>
        <v>SAVERDEM-PONDA</v>
      </c>
      <c r="V4931" s="163">
        <v>0.42708333333333331</v>
      </c>
      <c r="AA4931" s="165" t="str">
        <f t="shared" ref="AA4931:AA4994" si="309">IF(ISBLANK($V4931), "", _xlfn.IFNA($V4931 + _xlfn.IFNA( VLOOKUP($O4931 &amp; IF(ISBLANK($P4931),"", "-" &amp; $P4931) &amp; IF(ISBLANK($Q4931),"", "-" &amp; $Q4931) &amp; IF(ISBLANK($R4931),"", "-" &amp; $R4931) &amp; IF(ISBLANK($S4931),"", "-" &amp; $S4931) &amp; IF(ISBLANK($T4931),"", "-" &amp; $T4931),TravelTime,8,FALSE), VLOOKUP($T4931 &amp; IF(ISBLANK($S4931),"", "-" &amp; $S4931) &amp; IF(ISBLANK($R4931),"", "-" &amp; $R4931) &amp; IF(ISBLANK($Q4931),"", "-" &amp; $Q4931) &amp; IF(ISBLANK($P4931),"", "-" &amp; $P4931) &amp; IF(ISBLANK($O4931),"", "-" &amp; $O4931),TravelTime,8,FALSE)) / 1440, ""))</f>
        <v/>
      </c>
      <c r="AB4931" t="str">
        <f t="shared" ref="AB4931:AB4994" si="310">IF(AND(LEN($A4931)&lt;&gt;0,LEN($A4931)&lt;&gt;0),$A4931,$AB4930)</f>
        <v>PND</v>
      </c>
      <c r="AC4931" t="str">
        <f t="shared" ref="AC4931:AC4994" si="311">IF(AND(LEN($J4931)&lt;&gt;0,LEN($B4931)&lt;&gt;0),$J4931,$AC4930)</f>
        <v>GA01W4150</v>
      </c>
      <c r="AD4931" t="str">
        <f>_xlfn.IFNA(VLOOKUP(PrivateSchedule[[#This Row],[ow]],RTARoutes[[StageCodes]:[RouteID]],6,FALSE), VLOOKUP(PrivateSchedule[[#This Row],[re]],RTARoutes[[StageCodes]:[RouteID]],6,FALSE))</f>
        <v>PVT388</v>
      </c>
      <c r="AE4931" t="str" cm="1">
        <f t="array" ref="AE4931">_xlfn.IFS( NOT(ISNA(VLOOKUP(PrivateSchedule[[#This Row],[ow]],RTARoutes[[StageCodes]:[RouteID]],6,FALSE))), "O",  NOT(ISNA(VLOOKUP(PrivateSchedule[[#This Row],[re]],RTARoutes[[StageCodes]:[RouteID]],6,FALSE))), "R")</f>
        <v>R</v>
      </c>
      <c r="AF4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932" spans="2:33">
      <c r="O4932" s="171" t="s">
        <v>2374</v>
      </c>
      <c r="T4932" s="173" t="s">
        <v>1887</v>
      </c>
      <c r="U4932" t="str">
        <f t="shared" si="308"/>
        <v/>
      </c>
      <c r="V4932" s="163">
        <v>0.47916666666666669</v>
      </c>
      <c r="AA4932" s="165" t="str">
        <f t="shared" si="309"/>
        <v/>
      </c>
      <c r="AB4932" t="str">
        <f t="shared" si="310"/>
        <v>PND</v>
      </c>
      <c r="AC4932" t="str">
        <f t="shared" si="311"/>
        <v>GA01W4150</v>
      </c>
      <c r="AD4932" t="str">
        <f>_xlfn.IFNA(VLOOKUP(PrivateSchedule[[#This Row],[ow]],RTARoutes[[StageCodes]:[RouteID]],6,FALSE), VLOOKUP(PrivateSchedule[[#This Row],[re]],RTARoutes[[StageCodes]:[RouteID]],6,FALSE))</f>
        <v>PVT259</v>
      </c>
      <c r="AE4932" t="str" cm="1">
        <f t="array" ref="AE4932">_xlfn.IFS( NOT(ISNA(VLOOKUP(PrivateSchedule[[#This Row],[ow]],RTARoutes[[StageCodes]:[RouteID]],6,FALSE))), "O",  NOT(ISNA(VLOOKUP(PrivateSchedule[[#This Row],[re]],RTARoutes[[StageCodes]:[RouteID]],6,FALSE))), "R")</f>
        <v>R</v>
      </c>
      <c r="AF4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PND-*MARDOL</v>
      </c>
      <c r="AG4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MARDOL-*PND</v>
      </c>
    </row>
    <row r="4933" spans="2:33">
      <c r="O4933" s="171" t="s">
        <v>1887</v>
      </c>
      <c r="T4933" s="173" t="s">
        <v>2374</v>
      </c>
      <c r="U4933" t="str">
        <f t="shared" si="308"/>
        <v/>
      </c>
      <c r="V4933" s="163">
        <v>0.53472222222222221</v>
      </c>
      <c r="AA4933" s="165" t="str">
        <f t="shared" si="309"/>
        <v/>
      </c>
      <c r="AB4933" t="str">
        <f t="shared" si="310"/>
        <v>PND</v>
      </c>
      <c r="AC4933" t="str">
        <f t="shared" si="311"/>
        <v>GA01W4150</v>
      </c>
      <c r="AD4933" t="str">
        <f>_xlfn.IFNA(VLOOKUP(PrivateSchedule[[#This Row],[ow]],RTARoutes[[StageCodes]:[RouteID]],6,FALSE), VLOOKUP(PrivateSchedule[[#This Row],[re]],RTARoutes[[StageCodes]:[RouteID]],6,FALSE))</f>
        <v>PVT259</v>
      </c>
      <c r="AE4933" t="str" cm="1">
        <f t="array" ref="AE4933">_xlfn.IFS( NOT(ISNA(VLOOKUP(PrivateSchedule[[#This Row],[ow]],RTARoutes[[StageCodes]:[RouteID]],6,FALSE))), "O",  NOT(ISNA(VLOOKUP(PrivateSchedule[[#This Row],[re]],RTARoutes[[StageCodes]:[RouteID]],6,FALSE))), "R")</f>
        <v>O</v>
      </c>
      <c r="AF4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MARDOL-*PND</v>
      </c>
      <c r="AG4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PND-*MARDOL</v>
      </c>
    </row>
    <row r="4934" spans="2:33">
      <c r="O4934" s="171" t="s">
        <v>2374</v>
      </c>
      <c r="T4934" s="173" t="s">
        <v>2644</v>
      </c>
      <c r="U4934" t="str">
        <f t="shared" si="308"/>
        <v>PONDA-SAVERDEM</v>
      </c>
      <c r="V4934" s="163">
        <v>0.56597222222222221</v>
      </c>
      <c r="AA4934" s="165" t="str">
        <f t="shared" si="309"/>
        <v/>
      </c>
      <c r="AB4934" t="str">
        <f t="shared" si="310"/>
        <v>PND</v>
      </c>
      <c r="AC4934" t="str">
        <f t="shared" si="311"/>
        <v>GA01W4150</v>
      </c>
      <c r="AD4934" t="str">
        <f>_xlfn.IFNA(VLOOKUP(PrivateSchedule[[#This Row],[ow]],RTARoutes[[StageCodes]:[RouteID]],6,FALSE), VLOOKUP(PrivateSchedule[[#This Row],[re]],RTARoutes[[StageCodes]:[RouteID]],6,FALSE))</f>
        <v>PVT388</v>
      </c>
      <c r="AE4934" t="str" cm="1">
        <f t="array" ref="AE4934">_xlfn.IFS( NOT(ISNA(VLOOKUP(PrivateSchedule[[#This Row],[ow]],RTARoutes[[StageCodes]:[RouteID]],6,FALSE))), "O",  NOT(ISNA(VLOOKUP(PrivateSchedule[[#This Row],[re]],RTARoutes[[StageCodes]:[RouteID]],6,FALSE))), "R")</f>
        <v>O</v>
      </c>
      <c r="AF4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935" spans="2:33">
      <c r="O4935" s="171" t="s">
        <v>2644</v>
      </c>
      <c r="T4935" s="173" t="s">
        <v>2374</v>
      </c>
      <c r="U4935" t="str">
        <f t="shared" si="308"/>
        <v>SAVERDEM-PONDA</v>
      </c>
      <c r="V4935" s="163">
        <v>0.65277777777777779</v>
      </c>
      <c r="AA4935" s="165" t="str">
        <f t="shared" si="309"/>
        <v/>
      </c>
      <c r="AB4935" t="str">
        <f t="shared" si="310"/>
        <v>PND</v>
      </c>
      <c r="AC4935" t="str">
        <f t="shared" si="311"/>
        <v>GA01W4150</v>
      </c>
      <c r="AD4935" t="str">
        <f>_xlfn.IFNA(VLOOKUP(PrivateSchedule[[#This Row],[ow]],RTARoutes[[StageCodes]:[RouteID]],6,FALSE), VLOOKUP(PrivateSchedule[[#This Row],[re]],RTARoutes[[StageCodes]:[RouteID]],6,FALSE))</f>
        <v>PVT388</v>
      </c>
      <c r="AE4935" t="str" cm="1">
        <f t="array" ref="AE4935">_xlfn.IFS( NOT(ISNA(VLOOKUP(PrivateSchedule[[#This Row],[ow]],RTARoutes[[StageCodes]:[RouteID]],6,FALSE))), "O",  NOT(ISNA(VLOOKUP(PrivateSchedule[[#This Row],[re]],RTARoutes[[StageCodes]:[RouteID]],6,FALSE))), "R")</f>
        <v>R</v>
      </c>
      <c r="AF4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936" spans="2:33">
      <c r="O4936" s="171" t="s">
        <v>2374</v>
      </c>
      <c r="T4936" s="173" t="s">
        <v>730</v>
      </c>
      <c r="U4936" t="str">
        <f t="shared" si="308"/>
        <v>PONDA-Bethoda</v>
      </c>
      <c r="V4936" s="163">
        <v>0.70138888888888884</v>
      </c>
      <c r="AA4936" s="165" t="str">
        <f t="shared" si="309"/>
        <v/>
      </c>
      <c r="AB4936" t="str">
        <f t="shared" si="310"/>
        <v>PND</v>
      </c>
      <c r="AC4936" t="str">
        <f t="shared" si="311"/>
        <v>GA01W4150</v>
      </c>
      <c r="AD4936" t="str">
        <f>_xlfn.IFNA(VLOOKUP(PrivateSchedule[[#This Row],[ow]],RTARoutes[[StageCodes]:[RouteID]],6,FALSE), VLOOKUP(PrivateSchedule[[#This Row],[re]],RTARoutes[[StageCodes]:[RouteID]],6,FALSE))</f>
        <v>PVT73</v>
      </c>
      <c r="AE4936" t="str" cm="1">
        <f t="array" ref="AE4936">_xlfn.IFS( NOT(ISNA(VLOOKUP(PrivateSchedule[[#This Row],[ow]],RTARoutes[[StageCodes]:[RouteID]],6,FALSE))), "O",  NOT(ISNA(VLOOKUP(PrivateSchedule[[#This Row],[re]],RTARoutes[[StageCodes]:[RouteID]],6,FALSE))), "R")</f>
        <v>R</v>
      </c>
      <c r="AF4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4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4937" spans="2:33">
      <c r="O4937" s="171" t="s">
        <v>730</v>
      </c>
      <c r="T4937" s="173" t="s">
        <v>2374</v>
      </c>
      <c r="U4937" t="str">
        <f t="shared" si="308"/>
        <v>Bethoda-PONDA</v>
      </c>
      <c r="V4937" s="163">
        <v>0.71180555555555547</v>
      </c>
      <c r="AA4937" s="165" t="str">
        <f t="shared" si="309"/>
        <v/>
      </c>
      <c r="AB4937" t="str">
        <f t="shared" si="310"/>
        <v>PND</v>
      </c>
      <c r="AC4937" t="str">
        <f t="shared" si="311"/>
        <v>GA01W4150</v>
      </c>
      <c r="AD4937" t="str">
        <f>_xlfn.IFNA(VLOOKUP(PrivateSchedule[[#This Row],[ow]],RTARoutes[[StageCodes]:[RouteID]],6,FALSE), VLOOKUP(PrivateSchedule[[#This Row],[re]],RTARoutes[[StageCodes]:[RouteID]],6,FALSE))</f>
        <v>PVT73</v>
      </c>
      <c r="AE4937" t="str" cm="1">
        <f t="array" ref="AE4937">_xlfn.IFS( NOT(ISNA(VLOOKUP(PrivateSchedule[[#This Row],[ow]],RTARoutes[[StageCodes]:[RouteID]],6,FALSE))), "O",  NOT(ISNA(VLOOKUP(PrivateSchedule[[#This Row],[re]],RTARoutes[[StageCodes]:[RouteID]],6,FALSE))), "R")</f>
        <v>O</v>
      </c>
      <c r="AF4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4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4938" spans="2:33">
      <c r="O4938" s="171" t="s">
        <v>2374</v>
      </c>
      <c r="T4938" s="173" t="s">
        <v>2644</v>
      </c>
      <c r="U4938" t="str">
        <f t="shared" si="308"/>
        <v>PONDA-SAVERDEM</v>
      </c>
      <c r="V4938" s="163">
        <v>0.72222222222222221</v>
      </c>
      <c r="AA4938" s="165" t="str">
        <f t="shared" si="309"/>
        <v/>
      </c>
      <c r="AB4938" t="str">
        <f t="shared" si="310"/>
        <v>PND</v>
      </c>
      <c r="AC4938" t="str">
        <f t="shared" si="311"/>
        <v>GA01W4150</v>
      </c>
      <c r="AD4938" t="str">
        <f>_xlfn.IFNA(VLOOKUP(PrivateSchedule[[#This Row],[ow]],RTARoutes[[StageCodes]:[RouteID]],6,FALSE), VLOOKUP(PrivateSchedule[[#This Row],[re]],RTARoutes[[StageCodes]:[RouteID]],6,FALSE))</f>
        <v>PVT388</v>
      </c>
      <c r="AE4938" t="str" cm="1">
        <f t="array" ref="AE4938">_xlfn.IFS( NOT(ISNA(VLOOKUP(PrivateSchedule[[#This Row],[ow]],RTARoutes[[StageCodes]:[RouteID]],6,FALSE))), "O",  NOT(ISNA(VLOOKUP(PrivateSchedule[[#This Row],[re]],RTARoutes[[StageCodes]:[RouteID]],6,FALSE))), "R")</f>
        <v>O</v>
      </c>
      <c r="AF4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939" spans="2:33">
      <c r="O4939" s="171" t="s">
        <v>2644</v>
      </c>
      <c r="T4939" s="173" t="s">
        <v>2374</v>
      </c>
      <c r="U4939" t="str">
        <f t="shared" si="308"/>
        <v>SAVERDEM-PONDA</v>
      </c>
      <c r="V4939" s="163">
        <v>0.76736111111111116</v>
      </c>
      <c r="AA4939" s="165" t="str">
        <f t="shared" si="309"/>
        <v/>
      </c>
      <c r="AB4939" t="str">
        <f t="shared" si="310"/>
        <v>PND</v>
      </c>
      <c r="AC4939" t="str">
        <f t="shared" si="311"/>
        <v>GA01W4150</v>
      </c>
      <c r="AD4939" t="str">
        <f>_xlfn.IFNA(VLOOKUP(PrivateSchedule[[#This Row],[ow]],RTARoutes[[StageCodes]:[RouteID]],6,FALSE), VLOOKUP(PrivateSchedule[[#This Row],[re]],RTARoutes[[StageCodes]:[RouteID]],6,FALSE))</f>
        <v>PVT388</v>
      </c>
      <c r="AE4939" t="str" cm="1">
        <f t="array" ref="AE4939">_xlfn.IFS( NOT(ISNA(VLOOKUP(PrivateSchedule[[#This Row],[ow]],RTARoutes[[StageCodes]:[RouteID]],6,FALSE))), "O",  NOT(ISNA(VLOOKUP(PrivateSchedule[[#This Row],[re]],RTARoutes[[StageCodes]:[RouteID]],6,FALSE))), "R")</f>
        <v>R</v>
      </c>
      <c r="AF4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4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4940" spans="2:33">
      <c r="O4940" s="171" t="s">
        <v>2374</v>
      </c>
      <c r="T4940" s="173" t="s">
        <v>2644</v>
      </c>
      <c r="U4940" t="str">
        <f t="shared" si="308"/>
        <v>PONDA-SAVERDEM</v>
      </c>
      <c r="V4940" s="163">
        <v>0.81597222222222221</v>
      </c>
      <c r="AA4940" s="165" t="str">
        <f t="shared" si="309"/>
        <v/>
      </c>
      <c r="AB4940" t="str">
        <f t="shared" si="310"/>
        <v>PND</v>
      </c>
      <c r="AC4940" t="str">
        <f t="shared" si="311"/>
        <v>GA01W4150</v>
      </c>
      <c r="AD4940" t="str">
        <f>_xlfn.IFNA(VLOOKUP(PrivateSchedule[[#This Row],[ow]],RTARoutes[[StageCodes]:[RouteID]],6,FALSE), VLOOKUP(PrivateSchedule[[#This Row],[re]],RTARoutes[[StageCodes]:[RouteID]],6,FALSE))</f>
        <v>PVT388</v>
      </c>
      <c r="AE4940" t="str" cm="1">
        <f t="array" ref="AE4940">_xlfn.IFS( NOT(ISNA(VLOOKUP(PrivateSchedule[[#This Row],[ow]],RTARoutes[[StageCodes]:[RouteID]],6,FALSE))), "O",  NOT(ISNA(VLOOKUP(PrivateSchedule[[#This Row],[re]],RTARoutes[[StageCodes]:[RouteID]],6,FALSE))), "R")</f>
        <v>O</v>
      </c>
      <c r="AF4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4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4941" spans="2:33">
      <c r="O4941" s="171" t="s">
        <v>2644</v>
      </c>
      <c r="T4941" s="173" t="s">
        <v>4991</v>
      </c>
      <c r="U4941" t="str">
        <f t="shared" si="308"/>
        <v/>
      </c>
      <c r="V4941" s="163">
        <v>0.85416666666666663</v>
      </c>
      <c r="AA4941" s="165" t="str">
        <f t="shared" si="309"/>
        <v/>
      </c>
      <c r="AB4941" t="str">
        <f t="shared" si="310"/>
        <v>PND</v>
      </c>
      <c r="AC4941" t="str">
        <f t="shared" si="311"/>
        <v>GA01W4150</v>
      </c>
      <c r="AD4941" t="str">
        <f>_xlfn.IFNA(VLOOKUP(PrivateSchedule[[#This Row],[ow]],RTARoutes[[StageCodes]:[RouteID]],6,FALSE), VLOOKUP(PrivateSchedule[[#This Row],[re]],RTARoutes[[StageCodes]:[RouteID]],6,FALSE))</f>
        <v>PVT353</v>
      </c>
      <c r="AE4941" t="str" cm="1">
        <f t="array" ref="AE4941">_xlfn.IFS( NOT(ISNA(VLOOKUP(PrivateSchedule[[#This Row],[ow]],RTARoutes[[StageCodes]:[RouteID]],6,FALSE))), "O",  NOT(ISNA(VLOOKUP(PrivateSchedule[[#This Row],[re]],RTARoutes[[StageCodes]:[RouteID]],6,FALSE))), "R")</f>
        <v>R</v>
      </c>
      <c r="AF4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SVE-*MUDAI</v>
      </c>
      <c r="AG4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MUDAI-*SVE</v>
      </c>
    </row>
    <row r="4942" spans="2:33">
      <c r="B4942" s="171" t="s">
        <v>4992</v>
      </c>
      <c r="C4942" s="172" t="s">
        <v>4993</v>
      </c>
      <c r="D4942" s="172" t="s">
        <v>4894</v>
      </c>
      <c r="E4942" s="176">
        <v>35611</v>
      </c>
      <c r="F4942" s="177">
        <v>44957</v>
      </c>
      <c r="G4942" s="171" t="s">
        <v>4994</v>
      </c>
      <c r="H4942" s="172" t="s">
        <v>4995</v>
      </c>
      <c r="J4942" s="171" t="s">
        <v>4996</v>
      </c>
      <c r="L4942" s="172" t="s">
        <v>16</v>
      </c>
      <c r="M4942" s="198">
        <v>31</v>
      </c>
      <c r="N4942" s="199">
        <v>12</v>
      </c>
      <c r="O4942" s="171" t="s">
        <v>4932</v>
      </c>
      <c r="T4942" s="173" t="s">
        <v>2374</v>
      </c>
      <c r="U4942" t="str">
        <f t="shared" si="308"/>
        <v/>
      </c>
      <c r="V4942" s="163">
        <v>0.29166666666666669</v>
      </c>
      <c r="AA4942" s="165" t="str">
        <f t="shared" si="309"/>
        <v/>
      </c>
      <c r="AB4942" t="str">
        <f t="shared" si="310"/>
        <v>PND</v>
      </c>
      <c r="AC4942" t="str">
        <f t="shared" si="311"/>
        <v>GA04T1256</v>
      </c>
      <c r="AD4942" t="str">
        <f>_xlfn.IFNA(VLOOKUP(PrivateSchedule[[#This Row],[ow]],RTARoutes[[StageCodes]:[RouteID]],6,FALSE), VLOOKUP(PrivateSchedule[[#This Row],[re]],RTARoutes[[StageCodes]:[RouteID]],6,FALSE))</f>
        <v>PVT235</v>
      </c>
      <c r="AE4942" t="str" cm="1">
        <f t="array" ref="AE4942">_xlfn.IFS( NOT(ISNA(VLOOKUP(PrivateSchedule[[#This Row],[ow]],RTARoutes[[StageCodes]:[RouteID]],6,FALSE))), "O",  NOT(ISNA(VLOOKUP(PrivateSchedule[[#This Row],[re]],RTARoutes[[StageCodes]:[RouteID]],6,FALSE))), "R")</f>
        <v>O</v>
      </c>
      <c r="AF4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4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4943" spans="2:33">
      <c r="O4943" s="171" t="s">
        <v>2374</v>
      </c>
      <c r="T4943" s="173" t="s">
        <v>2247</v>
      </c>
      <c r="U4943" t="str">
        <f t="shared" si="308"/>
        <v>PONDA-PANAJI</v>
      </c>
      <c r="V4943" s="163">
        <v>0.3125</v>
      </c>
      <c r="AA4943" s="165" t="str">
        <f t="shared" si="309"/>
        <v/>
      </c>
      <c r="AB4943" t="str">
        <f t="shared" si="310"/>
        <v>PND</v>
      </c>
      <c r="AC4943" t="str">
        <f t="shared" si="311"/>
        <v>GA04T1256</v>
      </c>
      <c r="AD4943" t="str">
        <f>_xlfn.IFNA(VLOOKUP(PrivateSchedule[[#This Row],[ow]],RTARoutes[[StageCodes]:[RouteID]],6,FALSE), VLOOKUP(PrivateSchedule[[#This Row],[re]],RTARoutes[[StageCodes]:[RouteID]],6,FALSE))</f>
        <v>PVT393</v>
      </c>
      <c r="AE4943" t="str" cm="1">
        <f t="array" ref="AE4943">_xlfn.IFS( NOT(ISNA(VLOOKUP(PrivateSchedule[[#This Row],[ow]],RTARoutes[[StageCodes]:[RouteID]],6,FALSE))), "O",  NOT(ISNA(VLOOKUP(PrivateSchedule[[#This Row],[re]],RTARoutes[[StageCodes]:[RouteID]],6,FALSE))), "R")</f>
        <v>O</v>
      </c>
      <c r="AF4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944" spans="2:33">
      <c r="O4944" s="171" t="s">
        <v>2247</v>
      </c>
      <c r="T4944" s="173" t="s">
        <v>2374</v>
      </c>
      <c r="U4944" t="str">
        <f t="shared" si="308"/>
        <v>PANAJI-PONDA</v>
      </c>
      <c r="V4944" s="163">
        <v>0.3611111111111111</v>
      </c>
      <c r="AA4944" s="165" t="str">
        <f t="shared" si="309"/>
        <v/>
      </c>
      <c r="AB4944" t="str">
        <f t="shared" si="310"/>
        <v>PND</v>
      </c>
      <c r="AC4944" t="str">
        <f t="shared" si="311"/>
        <v>GA04T1256</v>
      </c>
      <c r="AD4944" t="str">
        <f>_xlfn.IFNA(VLOOKUP(PrivateSchedule[[#This Row],[ow]],RTARoutes[[StageCodes]:[RouteID]],6,FALSE), VLOOKUP(PrivateSchedule[[#This Row],[re]],RTARoutes[[StageCodes]:[RouteID]],6,FALSE))</f>
        <v>PVT404</v>
      </c>
      <c r="AE4944" t="str" cm="1">
        <f t="array" ref="AE4944">_xlfn.IFS( NOT(ISNA(VLOOKUP(PrivateSchedule[[#This Row],[ow]],RTARoutes[[StageCodes]:[RouteID]],6,FALSE))), "O",  NOT(ISNA(VLOOKUP(PrivateSchedule[[#This Row],[re]],RTARoutes[[StageCodes]:[RouteID]],6,FALSE))), "R")</f>
        <v>O</v>
      </c>
      <c r="AF4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945" spans="2:33">
      <c r="O4945" s="171" t="s">
        <v>2374</v>
      </c>
      <c r="T4945" s="173" t="s">
        <v>3041</v>
      </c>
      <c r="U4945" t="str">
        <f t="shared" si="308"/>
        <v>PONDA-VALPOI</v>
      </c>
      <c r="V4945" s="163">
        <v>0.4236111111111111</v>
      </c>
      <c r="AA4945" s="165" t="str">
        <f t="shared" si="309"/>
        <v/>
      </c>
      <c r="AB4945" t="str">
        <f t="shared" si="310"/>
        <v>PND</v>
      </c>
      <c r="AC4945" t="str">
        <f t="shared" si="311"/>
        <v>GA04T1256</v>
      </c>
      <c r="AD4945" t="str">
        <f>_xlfn.IFNA(VLOOKUP(PrivateSchedule[[#This Row],[ow]],RTARoutes[[StageCodes]:[RouteID]],6,FALSE), VLOOKUP(PrivateSchedule[[#This Row],[re]],RTARoutes[[StageCodes]:[RouteID]],6,FALSE))</f>
        <v>PVT431</v>
      </c>
      <c r="AE4945" t="str" cm="1">
        <f t="array" ref="AE4945">_xlfn.IFS( NOT(ISNA(VLOOKUP(PrivateSchedule[[#This Row],[ow]],RTARoutes[[StageCodes]:[RouteID]],6,FALSE))), "O",  NOT(ISNA(VLOOKUP(PrivateSchedule[[#This Row],[re]],RTARoutes[[StageCodes]:[RouteID]],6,FALSE))), "R")</f>
        <v>O</v>
      </c>
      <c r="AF4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4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4946" spans="2:33">
      <c r="O4946" s="171" t="s">
        <v>3041</v>
      </c>
      <c r="T4946" s="173" t="s">
        <v>2374</v>
      </c>
      <c r="U4946" t="str">
        <f t="shared" si="308"/>
        <v>VALPOI-PONDA</v>
      </c>
      <c r="V4946" s="163">
        <v>0.49305555555555558</v>
      </c>
      <c r="AA4946" s="165" t="str">
        <f t="shared" si="309"/>
        <v/>
      </c>
      <c r="AB4946" t="str">
        <f t="shared" si="310"/>
        <v>PND</v>
      </c>
      <c r="AC4946" t="str">
        <f t="shared" si="311"/>
        <v>GA04T1256</v>
      </c>
      <c r="AD4946" t="str">
        <f>_xlfn.IFNA(VLOOKUP(PrivateSchedule[[#This Row],[ow]],RTARoutes[[StageCodes]:[RouteID]],6,FALSE), VLOOKUP(PrivateSchedule[[#This Row],[re]],RTARoutes[[StageCodes]:[RouteID]],6,FALSE))</f>
        <v>PVT431</v>
      </c>
      <c r="AE4946" t="str" cm="1">
        <f t="array" ref="AE4946">_xlfn.IFS( NOT(ISNA(VLOOKUP(PrivateSchedule[[#This Row],[ow]],RTARoutes[[StageCodes]:[RouteID]],6,FALSE))), "O",  NOT(ISNA(VLOOKUP(PrivateSchedule[[#This Row],[re]],RTARoutes[[StageCodes]:[RouteID]],6,FALSE))), "R")</f>
        <v>R</v>
      </c>
      <c r="AF4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4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4947" spans="2:33">
      <c r="O4947" s="171" t="s">
        <v>2374</v>
      </c>
      <c r="T4947" s="173" t="s">
        <v>3000</v>
      </c>
      <c r="U4947" t="str">
        <f t="shared" si="308"/>
        <v>PONDA-USGAO</v>
      </c>
      <c r="V4947" s="163">
        <v>0.60763888888888895</v>
      </c>
      <c r="AA4947" s="165" t="str">
        <f t="shared" si="309"/>
        <v/>
      </c>
      <c r="AB4947" t="str">
        <f t="shared" si="310"/>
        <v>PND</v>
      </c>
      <c r="AC4947" t="str">
        <f t="shared" si="311"/>
        <v>GA04T1256</v>
      </c>
      <c r="AD4947" t="str">
        <f>_xlfn.IFNA(VLOOKUP(PrivateSchedule[[#This Row],[ow]],RTARoutes[[StageCodes]:[RouteID]],6,FALSE), VLOOKUP(PrivateSchedule[[#This Row],[re]],RTARoutes[[StageCodes]:[RouteID]],6,FALSE))</f>
        <v>PVT423</v>
      </c>
      <c r="AE4947" t="str" cm="1">
        <f t="array" ref="AE4947">_xlfn.IFS( NOT(ISNA(VLOOKUP(PrivateSchedule[[#This Row],[ow]],RTARoutes[[StageCodes]:[RouteID]],6,FALSE))), "O",  NOT(ISNA(VLOOKUP(PrivateSchedule[[#This Row],[re]],RTARoutes[[StageCodes]:[RouteID]],6,FALSE))), "R")</f>
        <v>O</v>
      </c>
      <c r="AF4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4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4948" spans="2:33">
      <c r="O4948" s="171" t="s">
        <v>3000</v>
      </c>
      <c r="T4948" s="173" t="s">
        <v>2374</v>
      </c>
      <c r="U4948" t="str">
        <f t="shared" si="308"/>
        <v>USGAO-PONDA</v>
      </c>
      <c r="V4948" s="163">
        <v>0.65972222222222221</v>
      </c>
      <c r="AA4948" s="165" t="str">
        <f t="shared" si="309"/>
        <v/>
      </c>
      <c r="AB4948" t="str">
        <f t="shared" si="310"/>
        <v>PND</v>
      </c>
      <c r="AC4948" t="str">
        <f t="shared" si="311"/>
        <v>GA04T1256</v>
      </c>
      <c r="AD4948" t="str">
        <f>_xlfn.IFNA(VLOOKUP(PrivateSchedule[[#This Row],[ow]],RTARoutes[[StageCodes]:[RouteID]],6,FALSE), VLOOKUP(PrivateSchedule[[#This Row],[re]],RTARoutes[[StageCodes]:[RouteID]],6,FALSE))</f>
        <v>PVT423</v>
      </c>
      <c r="AE4948" t="str" cm="1">
        <f t="array" ref="AE4948">_xlfn.IFS( NOT(ISNA(VLOOKUP(PrivateSchedule[[#This Row],[ow]],RTARoutes[[StageCodes]:[RouteID]],6,FALSE))), "O",  NOT(ISNA(VLOOKUP(PrivateSchedule[[#This Row],[re]],RTARoutes[[StageCodes]:[RouteID]],6,FALSE))), "R")</f>
        <v>R</v>
      </c>
      <c r="AF4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4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4949" spans="2:33">
      <c r="O4949" s="171" t="s">
        <v>2374</v>
      </c>
      <c r="T4949" s="173" t="s">
        <v>2247</v>
      </c>
      <c r="U4949" t="str">
        <f t="shared" si="308"/>
        <v>PONDA-PANAJI</v>
      </c>
      <c r="V4949" s="163">
        <v>0.69444444444444453</v>
      </c>
      <c r="AA4949" s="165" t="str">
        <f t="shared" si="309"/>
        <v/>
      </c>
      <c r="AB4949" t="str">
        <f t="shared" si="310"/>
        <v>PND</v>
      </c>
      <c r="AC4949" t="str">
        <f t="shared" si="311"/>
        <v>GA04T1256</v>
      </c>
      <c r="AD4949" t="str">
        <f>_xlfn.IFNA(VLOOKUP(PrivateSchedule[[#This Row],[ow]],RTARoutes[[StageCodes]:[RouteID]],6,FALSE), VLOOKUP(PrivateSchedule[[#This Row],[re]],RTARoutes[[StageCodes]:[RouteID]],6,FALSE))</f>
        <v>PVT393</v>
      </c>
      <c r="AE4949" t="str" cm="1">
        <f t="array" ref="AE4949">_xlfn.IFS( NOT(ISNA(VLOOKUP(PrivateSchedule[[#This Row],[ow]],RTARoutes[[StageCodes]:[RouteID]],6,FALSE))), "O",  NOT(ISNA(VLOOKUP(PrivateSchedule[[#This Row],[re]],RTARoutes[[StageCodes]:[RouteID]],6,FALSE))), "R")</f>
        <v>O</v>
      </c>
      <c r="AF4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950" spans="2:33">
      <c r="O4950" s="171" t="s">
        <v>2247</v>
      </c>
      <c r="T4950" s="173" t="s">
        <v>2374</v>
      </c>
      <c r="U4950" t="str">
        <f t="shared" si="308"/>
        <v>PANAJI-PONDA</v>
      </c>
      <c r="V4950" s="163">
        <v>0.75</v>
      </c>
      <c r="AA4950" s="165" t="str">
        <f t="shared" si="309"/>
        <v/>
      </c>
      <c r="AB4950" t="str">
        <f t="shared" si="310"/>
        <v>PND</v>
      </c>
      <c r="AC4950" t="str">
        <f t="shared" si="311"/>
        <v>GA04T1256</v>
      </c>
      <c r="AD4950" t="str">
        <f>_xlfn.IFNA(VLOOKUP(PrivateSchedule[[#This Row],[ow]],RTARoutes[[StageCodes]:[RouteID]],6,FALSE), VLOOKUP(PrivateSchedule[[#This Row],[re]],RTARoutes[[StageCodes]:[RouteID]],6,FALSE))</f>
        <v>PVT404</v>
      </c>
      <c r="AE4950" t="str" cm="1">
        <f t="array" ref="AE4950">_xlfn.IFS( NOT(ISNA(VLOOKUP(PrivateSchedule[[#This Row],[ow]],RTARoutes[[StageCodes]:[RouteID]],6,FALSE))), "O",  NOT(ISNA(VLOOKUP(PrivateSchedule[[#This Row],[re]],RTARoutes[[StageCodes]:[RouteID]],6,FALSE))), "R")</f>
        <v>O</v>
      </c>
      <c r="AF4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951" spans="2:33">
      <c r="O4951" s="171" t="s">
        <v>2374</v>
      </c>
      <c r="T4951" s="173" t="s">
        <v>4932</v>
      </c>
      <c r="U4951" t="str">
        <f t="shared" si="308"/>
        <v/>
      </c>
      <c r="V4951" s="163">
        <v>0.79513888888888884</v>
      </c>
      <c r="AA4951" s="165" t="str">
        <f t="shared" si="309"/>
        <v/>
      </c>
      <c r="AB4951" t="str">
        <f t="shared" si="310"/>
        <v>PND</v>
      </c>
      <c r="AC4951" t="str">
        <f t="shared" si="311"/>
        <v>GA04T1256</v>
      </c>
      <c r="AD4951" t="str">
        <f>_xlfn.IFNA(VLOOKUP(PrivateSchedule[[#This Row],[ow]],RTARoutes[[StageCodes]:[RouteID]],6,FALSE), VLOOKUP(PrivateSchedule[[#This Row],[re]],RTARoutes[[StageCodes]:[RouteID]],6,FALSE))</f>
        <v>PVT235</v>
      </c>
      <c r="AE4951" t="str" cm="1">
        <f t="array" ref="AE4951">_xlfn.IFS( NOT(ISNA(VLOOKUP(PrivateSchedule[[#This Row],[ow]],RTARoutes[[StageCodes]:[RouteID]],6,FALSE))), "O",  NOT(ISNA(VLOOKUP(PrivateSchedule[[#This Row],[re]],RTARoutes[[StageCodes]:[RouteID]],6,FALSE))), "R")</f>
        <v>R</v>
      </c>
      <c r="AF4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4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4952" spans="2:33">
      <c r="B4952" s="171" t="s">
        <v>4997</v>
      </c>
      <c r="C4952" s="172" t="s">
        <v>4998</v>
      </c>
      <c r="D4952" s="172" t="s">
        <v>4894</v>
      </c>
      <c r="E4952" s="176">
        <v>43096</v>
      </c>
      <c r="F4952" s="177" t="s">
        <v>4999</v>
      </c>
      <c r="G4952" s="171" t="s">
        <v>5000</v>
      </c>
      <c r="H4952" s="172" t="s">
        <v>5001</v>
      </c>
      <c r="J4952" s="171" t="s">
        <v>5002</v>
      </c>
      <c r="L4952" s="172" t="s">
        <v>16</v>
      </c>
      <c r="M4952" s="198">
        <v>27</v>
      </c>
      <c r="N4952" s="199">
        <v>11</v>
      </c>
      <c r="O4952" s="171" t="s">
        <v>3062</v>
      </c>
      <c r="T4952" s="173" t="s">
        <v>2699</v>
      </c>
      <c r="U4952" t="str">
        <f t="shared" si="308"/>
        <v/>
      </c>
      <c r="V4952" s="163">
        <v>0.3125</v>
      </c>
      <c r="AA4952" s="165" t="str">
        <f t="shared" si="309"/>
        <v/>
      </c>
      <c r="AB4952" t="str">
        <f t="shared" si="310"/>
        <v>PND</v>
      </c>
      <c r="AC4952" t="str">
        <f t="shared" si="311"/>
        <v>GA04T2496</v>
      </c>
      <c r="AD4952" t="e">
        <f>_xlfn.IFNA(VLOOKUP(PrivateSchedule[[#This Row],[ow]],RTARoutes[[StageCodes]:[RouteID]],6,FALSE), VLOOKUP(PrivateSchedule[[#This Row],[re]],RTARoutes[[StageCodes]:[RouteID]],6,FALSE))</f>
        <v>#N/A</v>
      </c>
      <c r="AE4952" t="e" cm="1">
        <f t="array" ref="AE4952">_xlfn.IFS( NOT(ISNA(VLOOKUP(PrivateSchedule[[#This Row],[ow]],RTARoutes[[StageCodes]:[RouteID]],6,FALSE))), "O",  NOT(ISNA(VLOOKUP(PrivateSchedule[[#This Row],[re]],RTARoutes[[StageCodes]:[RouteID]],6,FALSE))), "R")</f>
        <v>#N/A</v>
      </c>
      <c r="AF4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VAZEM-*SRA</v>
      </c>
      <c r="AG4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SRA-*VAZEM</v>
      </c>
    </row>
    <row r="4953" spans="2:33">
      <c r="O4953" s="171" t="s">
        <v>2699</v>
      </c>
      <c r="T4953" s="173" t="s">
        <v>2247</v>
      </c>
      <c r="U4953" t="str">
        <f t="shared" si="308"/>
        <v>SHIRODA-PANAJI</v>
      </c>
      <c r="V4953" s="163">
        <v>0.31597222222222221</v>
      </c>
      <c r="AA4953" s="165" t="str">
        <f t="shared" si="309"/>
        <v/>
      </c>
      <c r="AB4953" t="str">
        <f t="shared" si="310"/>
        <v>PND</v>
      </c>
      <c r="AC4953" t="str">
        <f t="shared" si="311"/>
        <v>GA04T2496</v>
      </c>
      <c r="AD4953" t="str">
        <f>_xlfn.IFNA(VLOOKUP(PrivateSchedule[[#This Row],[ow]],RTARoutes[[StageCodes]:[RouteID]],6,FALSE), VLOOKUP(PrivateSchedule[[#This Row],[re]],RTARoutes[[StageCodes]:[RouteID]],6,FALSE))</f>
        <v>PVT448</v>
      </c>
      <c r="AE4953" t="str" cm="1">
        <f t="array" ref="AE4953">_xlfn.IFS( NOT(ISNA(VLOOKUP(PrivateSchedule[[#This Row],[ow]],RTARoutes[[StageCodes]:[RouteID]],6,FALSE))), "O",  NOT(ISNA(VLOOKUP(PrivateSchedule[[#This Row],[re]],RTARoutes[[StageCodes]:[RouteID]],6,FALSE))), "R")</f>
        <v>R</v>
      </c>
      <c r="AF4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SRA-*PNJ</v>
      </c>
      <c r="AG4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PNJ-*SRA</v>
      </c>
    </row>
    <row r="4954" spans="2:33">
      <c r="O4954" s="171" t="s">
        <v>2247</v>
      </c>
      <c r="T4954" s="173" t="s">
        <v>2699</v>
      </c>
      <c r="U4954" t="str">
        <f t="shared" si="308"/>
        <v>PANAJI-SHIRODA</v>
      </c>
      <c r="V4954" s="163">
        <v>0.54166666666666663</v>
      </c>
      <c r="AA4954" s="165" t="str">
        <f t="shared" si="309"/>
        <v/>
      </c>
      <c r="AB4954" t="str">
        <f t="shared" si="310"/>
        <v>PND</v>
      </c>
      <c r="AC4954" t="str">
        <f t="shared" si="311"/>
        <v>GA04T2496</v>
      </c>
      <c r="AD4954" t="str">
        <f>_xlfn.IFNA(VLOOKUP(PrivateSchedule[[#This Row],[ow]],RTARoutes[[StageCodes]:[RouteID]],6,FALSE), VLOOKUP(PrivateSchedule[[#This Row],[re]],RTARoutes[[StageCodes]:[RouteID]],6,FALSE))</f>
        <v>PVT448</v>
      </c>
      <c r="AE4954" t="str" cm="1">
        <f t="array" ref="AE4954">_xlfn.IFS( NOT(ISNA(VLOOKUP(PrivateSchedule[[#This Row],[ow]],RTARoutes[[StageCodes]:[RouteID]],6,FALSE))), "O",  NOT(ISNA(VLOOKUP(PrivateSchedule[[#This Row],[re]],RTARoutes[[StageCodes]:[RouteID]],6,FALSE))), "R")</f>
        <v>O</v>
      </c>
      <c r="AF4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PNJ-*SRA</v>
      </c>
      <c r="AG4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SRA-*PNJ</v>
      </c>
    </row>
    <row r="4955" spans="2:33">
      <c r="O4955" s="171" t="s">
        <v>2699</v>
      </c>
      <c r="T4955" s="173" t="s">
        <v>2374</v>
      </c>
      <c r="U4955" t="str">
        <f t="shared" si="308"/>
        <v>SHIRODA-PONDA</v>
      </c>
      <c r="V4955" s="163">
        <v>0.61458333333333337</v>
      </c>
      <c r="AA4955" s="165" t="str">
        <f t="shared" si="309"/>
        <v/>
      </c>
      <c r="AB4955" t="str">
        <f t="shared" si="310"/>
        <v>PND</v>
      </c>
      <c r="AC4955" t="str">
        <f t="shared" si="311"/>
        <v>GA04T2496</v>
      </c>
      <c r="AD4955" t="str">
        <f>_xlfn.IFNA(VLOOKUP(PrivateSchedule[[#This Row],[ow]],RTARoutes[[StageCodes]:[RouteID]],6,FALSE), VLOOKUP(PrivateSchedule[[#This Row],[re]],RTARoutes[[StageCodes]:[RouteID]],6,FALSE))</f>
        <v>PVT415</v>
      </c>
      <c r="AE4955" t="str" cm="1">
        <f t="array" ref="AE4955">_xlfn.IFS( NOT(ISNA(VLOOKUP(PrivateSchedule[[#This Row],[ow]],RTARoutes[[StageCodes]:[RouteID]],6,FALSE))), "O",  NOT(ISNA(VLOOKUP(PrivateSchedule[[#This Row],[re]],RTARoutes[[StageCodes]:[RouteID]],6,FALSE))), "R")</f>
        <v>R</v>
      </c>
      <c r="AF4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4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4956" spans="2:33">
      <c r="O4956" s="171" t="s">
        <v>2374</v>
      </c>
      <c r="T4956" s="173" t="s">
        <v>2247</v>
      </c>
      <c r="U4956" t="str">
        <f t="shared" si="308"/>
        <v>PONDA-PANAJI</v>
      </c>
      <c r="V4956" s="163">
        <v>0.63541666666666663</v>
      </c>
      <c r="AA4956" s="165" t="str">
        <f t="shared" si="309"/>
        <v/>
      </c>
      <c r="AB4956" t="str">
        <f t="shared" si="310"/>
        <v>PND</v>
      </c>
      <c r="AC4956" t="str">
        <f t="shared" si="311"/>
        <v>GA04T2496</v>
      </c>
      <c r="AD4956" t="str">
        <f>_xlfn.IFNA(VLOOKUP(PrivateSchedule[[#This Row],[ow]],RTARoutes[[StageCodes]:[RouteID]],6,FALSE), VLOOKUP(PrivateSchedule[[#This Row],[re]],RTARoutes[[StageCodes]:[RouteID]],6,FALSE))</f>
        <v>PVT393</v>
      </c>
      <c r="AE4956" t="str" cm="1">
        <f t="array" ref="AE4956">_xlfn.IFS( NOT(ISNA(VLOOKUP(PrivateSchedule[[#This Row],[ow]],RTARoutes[[StageCodes]:[RouteID]],6,FALSE))), "O",  NOT(ISNA(VLOOKUP(PrivateSchedule[[#This Row],[re]],RTARoutes[[StageCodes]:[RouteID]],6,FALSE))), "R")</f>
        <v>O</v>
      </c>
      <c r="AF4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957" spans="2:33">
      <c r="O4957" s="171" t="s">
        <v>2247</v>
      </c>
      <c r="T4957" s="173" t="s">
        <v>2644</v>
      </c>
      <c r="U4957" t="str">
        <f t="shared" si="308"/>
        <v>PANAJI-SAVERDEM</v>
      </c>
      <c r="V4957" s="163">
        <v>0.76041666666666663</v>
      </c>
      <c r="AA4957" s="165" t="str">
        <f t="shared" si="309"/>
        <v/>
      </c>
      <c r="AB4957" t="str">
        <f t="shared" si="310"/>
        <v>PND</v>
      </c>
      <c r="AC4957" t="str">
        <f t="shared" si="311"/>
        <v>GA04T2496</v>
      </c>
      <c r="AD4957" t="str">
        <f>_xlfn.IFNA(VLOOKUP(PrivateSchedule[[#This Row],[ow]],RTARoutes[[StageCodes]:[RouteID]],6,FALSE), VLOOKUP(PrivateSchedule[[#This Row],[re]],RTARoutes[[StageCodes]:[RouteID]],6,FALSE))</f>
        <v>PVT450</v>
      </c>
      <c r="AE4957" t="str" cm="1">
        <f t="array" ref="AE4957">_xlfn.IFS( NOT(ISNA(VLOOKUP(PrivateSchedule[[#This Row],[ow]],RTARoutes[[StageCodes]:[RouteID]],6,FALSE))), "O",  NOT(ISNA(VLOOKUP(PrivateSchedule[[#This Row],[re]],RTARoutes[[StageCodes]:[RouteID]],6,FALSE))), "R")</f>
        <v>O</v>
      </c>
      <c r="AF4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4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4958" spans="2:33">
      <c r="B4958" s="171" t="s">
        <v>5003</v>
      </c>
      <c r="C4958" s="172" t="s">
        <v>5004</v>
      </c>
      <c r="D4958" s="172" t="s">
        <v>4894</v>
      </c>
      <c r="E4958" s="176" t="s">
        <v>5005</v>
      </c>
      <c r="F4958" s="177" t="s">
        <v>5006</v>
      </c>
      <c r="J4958" s="171" t="s">
        <v>5007</v>
      </c>
      <c r="L4958" s="172" t="s">
        <v>16</v>
      </c>
      <c r="M4958" s="198">
        <v>31</v>
      </c>
      <c r="N4958" s="199">
        <v>12</v>
      </c>
      <c r="O4958" s="171" t="s">
        <v>3062</v>
      </c>
      <c r="T4958" s="173" t="s">
        <v>421</v>
      </c>
      <c r="U4958" t="str">
        <f t="shared" si="308"/>
        <v/>
      </c>
      <c r="V4958" s="163">
        <v>0.28819444444444448</v>
      </c>
      <c r="AA4958" s="165" t="str">
        <f t="shared" si="309"/>
        <v/>
      </c>
      <c r="AB4958" t="str">
        <f t="shared" si="310"/>
        <v>PND</v>
      </c>
      <c r="AC4958" t="str">
        <f t="shared" si="311"/>
        <v>GA05T4104</v>
      </c>
      <c r="AD4958" t="str">
        <f>_xlfn.IFNA(VLOOKUP(PrivateSchedule[[#This Row],[ow]],RTARoutes[[StageCodes]:[RouteID]],6,FALSE), VLOOKUP(PrivateSchedule[[#This Row],[re]],RTARoutes[[StageCodes]:[RouteID]],6,FALSE))</f>
        <v>PVT496</v>
      </c>
      <c r="AE4958" t="str" cm="1">
        <f t="array" ref="AE4958">_xlfn.IFS( NOT(ISNA(VLOOKUP(PrivateSchedule[[#This Row],[ow]],RTARoutes[[StageCodes]:[RouteID]],6,FALSE))), "O",  NOT(ISNA(VLOOKUP(PrivateSchedule[[#This Row],[re]],RTARoutes[[StageCodes]:[RouteID]],6,FALSE))), "R")</f>
        <v>O</v>
      </c>
      <c r="AF4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VAZEM-*VSD</v>
      </c>
      <c r="AG4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VSD-*VAZEM</v>
      </c>
    </row>
    <row r="4959" spans="2:33">
      <c r="O4959" s="171" t="s">
        <v>421</v>
      </c>
      <c r="T4959" s="173" t="s">
        <v>2374</v>
      </c>
      <c r="U4959" t="str">
        <f t="shared" si="308"/>
        <v>VASCO-PONDA</v>
      </c>
      <c r="V4959" s="163">
        <v>0.37847222222222227</v>
      </c>
      <c r="AA4959" s="165" t="str">
        <f t="shared" si="309"/>
        <v/>
      </c>
      <c r="AB4959" t="str">
        <f t="shared" si="310"/>
        <v>PND</v>
      </c>
      <c r="AC4959" t="str">
        <f t="shared" si="311"/>
        <v>GA05T4104</v>
      </c>
      <c r="AD4959" t="str">
        <f>_xlfn.IFNA(VLOOKUP(PrivateSchedule[[#This Row],[ow]],RTARoutes[[StageCodes]:[RouteID]],6,FALSE), VLOOKUP(PrivateSchedule[[#This Row],[re]],RTARoutes[[StageCodes]:[RouteID]],6,FALSE))</f>
        <v>PVT434</v>
      </c>
      <c r="AE4959" t="str" cm="1">
        <f t="array" ref="AE4959">_xlfn.IFS( NOT(ISNA(VLOOKUP(PrivateSchedule[[#This Row],[ow]],RTARoutes[[StageCodes]:[RouteID]],6,FALSE))), "O",  NOT(ISNA(VLOOKUP(PrivateSchedule[[#This Row],[re]],RTARoutes[[StageCodes]:[RouteID]],6,FALSE))), "R")</f>
        <v>O</v>
      </c>
      <c r="AF4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4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4960" spans="2:33">
      <c r="O4960" s="171" t="s">
        <v>2374</v>
      </c>
      <c r="T4960" s="173" t="s">
        <v>421</v>
      </c>
      <c r="U4960" t="str">
        <f t="shared" si="308"/>
        <v>PONDA-VASCO</v>
      </c>
      <c r="V4960" s="163">
        <v>0.4548611111111111</v>
      </c>
      <c r="AA4960" s="165" t="str">
        <f t="shared" si="309"/>
        <v/>
      </c>
      <c r="AB4960" t="str">
        <f t="shared" si="310"/>
        <v>PND</v>
      </c>
      <c r="AC4960" t="str">
        <f t="shared" si="311"/>
        <v>GA05T4104</v>
      </c>
      <c r="AD4960" t="str">
        <f>_xlfn.IFNA(VLOOKUP(PrivateSchedule[[#This Row],[ow]],RTARoutes[[StageCodes]:[RouteID]],6,FALSE), VLOOKUP(PrivateSchedule[[#This Row],[re]],RTARoutes[[StageCodes]:[RouteID]],6,FALSE))</f>
        <v>PVT434</v>
      </c>
      <c r="AE4960" t="str" cm="1">
        <f t="array" ref="AE4960">_xlfn.IFS( NOT(ISNA(VLOOKUP(PrivateSchedule[[#This Row],[ow]],RTARoutes[[StageCodes]:[RouteID]],6,FALSE))), "O",  NOT(ISNA(VLOOKUP(PrivateSchedule[[#This Row],[re]],RTARoutes[[StageCodes]:[RouteID]],6,FALSE))), "R")</f>
        <v>R</v>
      </c>
      <c r="AF4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4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4961" spans="2:33">
      <c r="O4961" s="171" t="s">
        <v>421</v>
      </c>
      <c r="T4961" s="173" t="s">
        <v>1890</v>
      </c>
      <c r="U4961" t="str">
        <f t="shared" si="308"/>
        <v>VASCO-MARGAO</v>
      </c>
      <c r="V4961" s="163">
        <v>0.52083333333333337</v>
      </c>
      <c r="AA4961" s="165" t="str">
        <f t="shared" si="309"/>
        <v/>
      </c>
      <c r="AB4961" t="str">
        <f t="shared" si="310"/>
        <v>PND</v>
      </c>
      <c r="AC4961" t="str">
        <f t="shared" si="311"/>
        <v>GA05T4104</v>
      </c>
      <c r="AD4961" t="str">
        <f>_xlfn.IFNA(VLOOKUP(PrivateSchedule[[#This Row],[ow]],RTARoutes[[StageCodes]:[RouteID]],6,FALSE), VLOOKUP(PrivateSchedule[[#This Row],[re]],RTARoutes[[StageCodes]:[RouteID]],6,FALSE))</f>
        <v>PVT308</v>
      </c>
      <c r="AE4961" t="str" cm="1">
        <f t="array" ref="AE4961">_xlfn.IFS( NOT(ISNA(VLOOKUP(PrivateSchedule[[#This Row],[ow]],RTARoutes[[StageCodes]:[RouteID]],6,FALSE))), "O",  NOT(ISNA(VLOOKUP(PrivateSchedule[[#This Row],[re]],RTARoutes[[StageCodes]:[RouteID]],6,FALSE))), "R")</f>
        <v>R</v>
      </c>
      <c r="AF4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VSD-*MRG</v>
      </c>
      <c r="AG4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MRG-*VSD</v>
      </c>
    </row>
    <row r="4962" spans="2:33">
      <c r="O4962" s="171" t="s">
        <v>1890</v>
      </c>
      <c r="T4962" s="173" t="s">
        <v>2374</v>
      </c>
      <c r="U4962" t="str">
        <f t="shared" si="308"/>
        <v>MARGAO-PONDA</v>
      </c>
      <c r="V4962" s="163">
        <v>0.65277777777777779</v>
      </c>
      <c r="AA4962" s="165" t="str">
        <f t="shared" si="309"/>
        <v/>
      </c>
      <c r="AB4962" t="str">
        <f t="shared" si="310"/>
        <v>PND</v>
      </c>
      <c r="AC4962" t="str">
        <f t="shared" si="311"/>
        <v>GA05T4104</v>
      </c>
      <c r="AD4962" t="str">
        <f>_xlfn.IFNA(VLOOKUP(PrivateSchedule[[#This Row],[ow]],RTARoutes[[StageCodes]:[RouteID]],6,FALSE), VLOOKUP(PrivateSchedule[[#This Row],[re]],RTARoutes[[StageCodes]:[RouteID]],6,FALSE))</f>
        <v>PVT319</v>
      </c>
      <c r="AE4962" t="str" cm="1">
        <f t="array" ref="AE4962">_xlfn.IFS( NOT(ISNA(VLOOKUP(PrivateSchedule[[#This Row],[ow]],RTARoutes[[StageCodes]:[RouteID]],6,FALSE))), "O",  NOT(ISNA(VLOOKUP(PrivateSchedule[[#This Row],[re]],RTARoutes[[StageCodes]:[RouteID]],6,FALSE))), "R")</f>
        <v>O</v>
      </c>
      <c r="AF4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963" spans="2:33">
      <c r="O4963" s="171" t="s">
        <v>2374</v>
      </c>
      <c r="T4963" s="173" t="s">
        <v>421</v>
      </c>
      <c r="U4963" t="str">
        <f t="shared" si="308"/>
        <v>PONDA-VASCO</v>
      </c>
      <c r="V4963" s="163">
        <v>0.69097222222222221</v>
      </c>
      <c r="AA4963" s="165" t="str">
        <f t="shared" si="309"/>
        <v/>
      </c>
      <c r="AB4963" t="str">
        <f t="shared" si="310"/>
        <v>PND</v>
      </c>
      <c r="AC4963" t="str">
        <f t="shared" si="311"/>
        <v>GA05T4104</v>
      </c>
      <c r="AD4963" t="str">
        <f>_xlfn.IFNA(VLOOKUP(PrivateSchedule[[#This Row],[ow]],RTARoutes[[StageCodes]:[RouteID]],6,FALSE), VLOOKUP(PrivateSchedule[[#This Row],[re]],RTARoutes[[StageCodes]:[RouteID]],6,FALSE))</f>
        <v>PVT434</v>
      </c>
      <c r="AE4963" t="str" cm="1">
        <f t="array" ref="AE4963">_xlfn.IFS( NOT(ISNA(VLOOKUP(PrivateSchedule[[#This Row],[ow]],RTARoutes[[StageCodes]:[RouteID]],6,FALSE))), "O",  NOT(ISNA(VLOOKUP(PrivateSchedule[[#This Row],[re]],RTARoutes[[StageCodes]:[RouteID]],6,FALSE))), "R")</f>
        <v>R</v>
      </c>
      <c r="AF4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PND-*VSD</v>
      </c>
      <c r="AG4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VSD-*PND</v>
      </c>
    </row>
    <row r="4964" spans="2:33">
      <c r="O4964" s="171" t="s">
        <v>421</v>
      </c>
      <c r="T4964" s="173" t="s">
        <v>2374</v>
      </c>
      <c r="U4964" t="str">
        <f t="shared" si="308"/>
        <v>VASCO-PONDA</v>
      </c>
      <c r="V4964" s="163">
        <v>0.75347222222222221</v>
      </c>
      <c r="AA4964" s="165" t="str">
        <f t="shared" si="309"/>
        <v/>
      </c>
      <c r="AB4964" t="str">
        <f t="shared" si="310"/>
        <v>PND</v>
      </c>
      <c r="AC4964" t="str">
        <f t="shared" si="311"/>
        <v>GA05T4104</v>
      </c>
      <c r="AD4964" t="str">
        <f>_xlfn.IFNA(VLOOKUP(PrivateSchedule[[#This Row],[ow]],RTARoutes[[StageCodes]:[RouteID]],6,FALSE), VLOOKUP(PrivateSchedule[[#This Row],[re]],RTARoutes[[StageCodes]:[RouteID]],6,FALSE))</f>
        <v>PVT434</v>
      </c>
      <c r="AE4964" t="str" cm="1">
        <f t="array" ref="AE4964">_xlfn.IFS( NOT(ISNA(VLOOKUP(PrivateSchedule[[#This Row],[ow]],RTARoutes[[StageCodes]:[RouteID]],6,FALSE))), "O",  NOT(ISNA(VLOOKUP(PrivateSchedule[[#This Row],[re]],RTARoutes[[StageCodes]:[RouteID]],6,FALSE))), "R")</f>
        <v>O</v>
      </c>
      <c r="AF4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4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4965" spans="2:33">
      <c r="O4965" s="171" t="s">
        <v>2374</v>
      </c>
      <c r="T4965" s="173" t="s">
        <v>2699</v>
      </c>
      <c r="U4965" t="str">
        <f t="shared" si="308"/>
        <v>PONDA-SHIRODA</v>
      </c>
      <c r="V4965" s="163">
        <v>0.82986111111111116</v>
      </c>
      <c r="AA4965" s="165" t="str">
        <f t="shared" si="309"/>
        <v/>
      </c>
      <c r="AB4965" t="str">
        <f t="shared" si="310"/>
        <v>PND</v>
      </c>
      <c r="AC4965" t="str">
        <f t="shared" si="311"/>
        <v>GA05T4104</v>
      </c>
      <c r="AD4965" t="str">
        <f>_xlfn.IFNA(VLOOKUP(PrivateSchedule[[#This Row],[ow]],RTARoutes[[StageCodes]:[RouteID]],6,FALSE), VLOOKUP(PrivateSchedule[[#This Row],[re]],RTARoutes[[StageCodes]:[RouteID]],6,FALSE))</f>
        <v>PVT415</v>
      </c>
      <c r="AE4965" t="str" cm="1">
        <f t="array" ref="AE4965">_xlfn.IFS( NOT(ISNA(VLOOKUP(PrivateSchedule[[#This Row],[ow]],RTARoutes[[StageCodes]:[RouteID]],6,FALSE))), "O",  NOT(ISNA(VLOOKUP(PrivateSchedule[[#This Row],[re]],RTARoutes[[StageCodes]:[RouteID]],6,FALSE))), "R")</f>
        <v>O</v>
      </c>
      <c r="AF4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</v>
      </c>
      <c r="AG4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SRA-*PND</v>
      </c>
    </row>
    <row r="4966" spans="2:33">
      <c r="B4966" s="171" t="s">
        <v>5008</v>
      </c>
      <c r="C4966" s="172" t="s">
        <v>5009</v>
      </c>
      <c r="D4966" s="172" t="s">
        <v>4894</v>
      </c>
      <c r="E4966" s="176" t="s">
        <v>5010</v>
      </c>
      <c r="F4966" s="177" t="s">
        <v>5011</v>
      </c>
      <c r="G4966" s="171" t="s">
        <v>5012</v>
      </c>
      <c r="H4966" s="172" t="s">
        <v>5013</v>
      </c>
      <c r="J4966" s="171" t="s">
        <v>5014</v>
      </c>
      <c r="L4966" s="172" t="s">
        <v>16</v>
      </c>
      <c r="M4966" s="198">
        <v>23</v>
      </c>
      <c r="N4966" s="199">
        <v>9</v>
      </c>
      <c r="O4966" s="171" t="s">
        <v>4909</v>
      </c>
      <c r="T4966" s="173" t="s">
        <v>2699</v>
      </c>
      <c r="U4966" t="str">
        <f t="shared" si="308"/>
        <v/>
      </c>
      <c r="V4966" s="163">
        <v>0.26041666666666669</v>
      </c>
      <c r="AA4966" s="165" t="str">
        <f t="shared" si="309"/>
        <v/>
      </c>
      <c r="AB4966" t="str">
        <f t="shared" si="310"/>
        <v>PND</v>
      </c>
      <c r="AC4966" t="str">
        <f t="shared" si="311"/>
        <v>GA05T2747</v>
      </c>
      <c r="AD4966" t="str">
        <f>_xlfn.IFNA(VLOOKUP(PrivateSchedule[[#This Row],[ow]],RTARoutes[[StageCodes]:[RouteID]],6,FALSE), VLOOKUP(PrivateSchedule[[#This Row],[re]],RTARoutes[[StageCodes]:[RouteID]],6,FALSE))</f>
        <v>PVT208</v>
      </c>
      <c r="AE4966" t="str" cm="1">
        <f t="array" ref="AE4966">_xlfn.IFS( NOT(ISNA(VLOOKUP(PrivateSchedule[[#This Row],[ow]],RTARoutes[[StageCodes]:[RouteID]],6,FALSE))), "O",  NOT(ISNA(VLOOKUP(PrivateSchedule[[#This Row],[re]],RTARoutes[[StageCodes]:[RouteID]],6,FALSE))), "R")</f>
        <v>O</v>
      </c>
      <c r="AF4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KARAI-*SRA</v>
      </c>
      <c r="AG4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SRA-*KARAI</v>
      </c>
    </row>
    <row r="4967" spans="2:33">
      <c r="O4967" s="171" t="s">
        <v>2699</v>
      </c>
      <c r="T4967" s="173" t="s">
        <v>1890</v>
      </c>
      <c r="U4967" t="str">
        <f t="shared" si="308"/>
        <v>SHIRODA-MARGAO</v>
      </c>
      <c r="V4967" s="163">
        <v>0.27083333333333331</v>
      </c>
      <c r="AA4967" s="165" t="str">
        <f t="shared" si="309"/>
        <v/>
      </c>
      <c r="AB4967" t="str">
        <f t="shared" si="310"/>
        <v>PND</v>
      </c>
      <c r="AC4967" t="str">
        <f t="shared" si="311"/>
        <v>GA05T2747</v>
      </c>
      <c r="AD4967" t="str">
        <f>_xlfn.IFNA(VLOOKUP(PrivateSchedule[[#This Row],[ow]],RTARoutes[[StageCodes]:[RouteID]],6,FALSE), VLOOKUP(PrivateSchedule[[#This Row],[re]],RTARoutes[[StageCodes]:[RouteID]],6,FALSE))</f>
        <v>PVT336</v>
      </c>
      <c r="AE4967" t="str" cm="1">
        <f t="array" ref="AE4967">_xlfn.IFS( NOT(ISNA(VLOOKUP(PrivateSchedule[[#This Row],[ow]],RTARoutes[[StageCodes]:[RouteID]],6,FALSE))), "O",  NOT(ISNA(VLOOKUP(PrivateSchedule[[#This Row],[re]],RTARoutes[[StageCodes]:[RouteID]],6,FALSE))), "R")</f>
        <v>R</v>
      </c>
      <c r="AF4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968" spans="2:33">
      <c r="O4968" s="171" t="s">
        <v>1890</v>
      </c>
      <c r="T4968" s="173" t="s">
        <v>4909</v>
      </c>
      <c r="U4968" t="str">
        <f t="shared" si="308"/>
        <v/>
      </c>
      <c r="V4968" s="163">
        <v>0.30208333333333331</v>
      </c>
      <c r="AA4968" s="165" t="str">
        <f t="shared" si="309"/>
        <v/>
      </c>
      <c r="AB4968" t="str">
        <f t="shared" si="310"/>
        <v>PND</v>
      </c>
      <c r="AC4968" t="str">
        <f t="shared" si="311"/>
        <v>GA05T2747</v>
      </c>
      <c r="AD4968" t="str">
        <f>_xlfn.IFNA(VLOOKUP(PrivateSchedule[[#This Row],[ow]],RTARoutes[[StageCodes]:[RouteID]],6,FALSE), VLOOKUP(PrivateSchedule[[#This Row],[re]],RTARoutes[[StageCodes]:[RouteID]],6,FALSE))</f>
        <v>PVT207</v>
      </c>
      <c r="AE4968" t="str" cm="1">
        <f t="array" ref="AE4968">_xlfn.IFS( NOT(ISNA(VLOOKUP(PrivateSchedule[[#This Row],[ow]],RTARoutes[[StageCodes]:[RouteID]],6,FALSE))), "O",  NOT(ISNA(VLOOKUP(PrivateSchedule[[#This Row],[re]],RTARoutes[[StageCodes]:[RouteID]],6,FALSE))), "R")</f>
        <v>R</v>
      </c>
      <c r="AF4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69" spans="2:33">
      <c r="O4969" s="171" t="s">
        <v>4909</v>
      </c>
      <c r="T4969" s="173" t="s">
        <v>2699</v>
      </c>
      <c r="U4969" t="str">
        <f t="shared" si="308"/>
        <v/>
      </c>
      <c r="V4969" s="163">
        <v>0.32291666666666669</v>
      </c>
      <c r="AA4969" s="165" t="str">
        <f t="shared" si="309"/>
        <v/>
      </c>
      <c r="AB4969" t="str">
        <f t="shared" si="310"/>
        <v>PND</v>
      </c>
      <c r="AC4969" t="str">
        <f t="shared" si="311"/>
        <v>GA05T2747</v>
      </c>
      <c r="AD4969" t="str">
        <f>_xlfn.IFNA(VLOOKUP(PrivateSchedule[[#This Row],[ow]],RTARoutes[[StageCodes]:[RouteID]],6,FALSE), VLOOKUP(PrivateSchedule[[#This Row],[re]],RTARoutes[[StageCodes]:[RouteID]],6,FALSE))</f>
        <v>PVT208</v>
      </c>
      <c r="AE4969" t="str" cm="1">
        <f t="array" ref="AE4969">_xlfn.IFS( NOT(ISNA(VLOOKUP(PrivateSchedule[[#This Row],[ow]],RTARoutes[[StageCodes]:[RouteID]],6,FALSE))), "O",  NOT(ISNA(VLOOKUP(PrivateSchedule[[#This Row],[re]],RTARoutes[[StageCodes]:[RouteID]],6,FALSE))), "R")</f>
        <v>O</v>
      </c>
      <c r="AF4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KARAI-*SRA</v>
      </c>
      <c r="AG4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SRA-*KARAI</v>
      </c>
    </row>
    <row r="4970" spans="2:33">
      <c r="O4970" s="171" t="s">
        <v>2699</v>
      </c>
      <c r="T4970" s="173" t="s">
        <v>1890</v>
      </c>
      <c r="U4970" t="str">
        <f t="shared" si="308"/>
        <v>SHIRODA-MARGAO</v>
      </c>
      <c r="V4970" s="163">
        <v>0.33333333333333331</v>
      </c>
      <c r="AA4970" s="165" t="str">
        <f t="shared" si="309"/>
        <v/>
      </c>
      <c r="AB4970" t="str">
        <f t="shared" si="310"/>
        <v>PND</v>
      </c>
      <c r="AC4970" t="str">
        <f t="shared" si="311"/>
        <v>GA05T2747</v>
      </c>
      <c r="AD4970" t="str">
        <f>_xlfn.IFNA(VLOOKUP(PrivateSchedule[[#This Row],[ow]],RTARoutes[[StageCodes]:[RouteID]],6,FALSE), VLOOKUP(PrivateSchedule[[#This Row],[re]],RTARoutes[[StageCodes]:[RouteID]],6,FALSE))</f>
        <v>PVT336</v>
      </c>
      <c r="AE4970" t="str" cm="1">
        <f t="array" ref="AE4970">_xlfn.IFS( NOT(ISNA(VLOOKUP(PrivateSchedule[[#This Row],[ow]],RTARoutes[[StageCodes]:[RouteID]],6,FALSE))), "O",  NOT(ISNA(VLOOKUP(PrivateSchedule[[#This Row],[re]],RTARoutes[[StageCodes]:[RouteID]],6,FALSE))), "R")</f>
        <v>R</v>
      </c>
      <c r="AF4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971" spans="2:33">
      <c r="O4971" s="171" t="s">
        <v>1890</v>
      </c>
      <c r="T4971" s="173" t="s">
        <v>2699</v>
      </c>
      <c r="U4971" t="str">
        <f t="shared" si="308"/>
        <v>MARGAO-SHIRODA</v>
      </c>
      <c r="V4971" s="163">
        <v>0.36805555555555558</v>
      </c>
      <c r="AA4971" s="165" t="str">
        <f t="shared" si="309"/>
        <v/>
      </c>
      <c r="AB4971" t="str">
        <f t="shared" si="310"/>
        <v>PND</v>
      </c>
      <c r="AC4971" t="str">
        <f t="shared" si="311"/>
        <v>GA05T2747</v>
      </c>
      <c r="AD4971" t="str">
        <f>_xlfn.IFNA(VLOOKUP(PrivateSchedule[[#This Row],[ow]],RTARoutes[[StageCodes]:[RouteID]],6,FALSE), VLOOKUP(PrivateSchedule[[#This Row],[re]],RTARoutes[[StageCodes]:[RouteID]],6,FALSE))</f>
        <v>PVT336</v>
      </c>
      <c r="AE4971" t="str" cm="1">
        <f t="array" ref="AE4971">_xlfn.IFS( NOT(ISNA(VLOOKUP(PrivateSchedule[[#This Row],[ow]],RTARoutes[[StageCodes]:[RouteID]],6,FALSE))), "O",  NOT(ISNA(VLOOKUP(PrivateSchedule[[#This Row],[re]],RTARoutes[[StageCodes]:[RouteID]],6,FALSE))), "R")</f>
        <v>O</v>
      </c>
      <c r="AF4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972" spans="2:33">
      <c r="O4972" s="171" t="s">
        <v>2699</v>
      </c>
      <c r="T4972" s="173" t="s">
        <v>1890</v>
      </c>
      <c r="U4972" t="str">
        <f t="shared" si="308"/>
        <v>SHIRODA-MARGAO</v>
      </c>
      <c r="V4972" s="163">
        <v>0.40625</v>
      </c>
      <c r="AA4972" s="165" t="str">
        <f t="shared" si="309"/>
        <v/>
      </c>
      <c r="AB4972" t="str">
        <f t="shared" si="310"/>
        <v>PND</v>
      </c>
      <c r="AC4972" t="str">
        <f t="shared" si="311"/>
        <v>GA05T2747</v>
      </c>
      <c r="AD4972" t="str">
        <f>_xlfn.IFNA(VLOOKUP(PrivateSchedule[[#This Row],[ow]],RTARoutes[[StageCodes]:[RouteID]],6,FALSE), VLOOKUP(PrivateSchedule[[#This Row],[re]],RTARoutes[[StageCodes]:[RouteID]],6,FALSE))</f>
        <v>PVT336</v>
      </c>
      <c r="AE4972" t="str" cm="1">
        <f t="array" ref="AE4972">_xlfn.IFS( NOT(ISNA(VLOOKUP(PrivateSchedule[[#This Row],[ow]],RTARoutes[[StageCodes]:[RouteID]],6,FALSE))), "O",  NOT(ISNA(VLOOKUP(PrivateSchedule[[#This Row],[re]],RTARoutes[[StageCodes]:[RouteID]],6,FALSE))), "R")</f>
        <v>R</v>
      </c>
      <c r="AF4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973" spans="2:33">
      <c r="O4973" s="171" t="s">
        <v>1890</v>
      </c>
      <c r="T4973" s="173" t="s">
        <v>2699</v>
      </c>
      <c r="U4973" t="str">
        <f t="shared" si="308"/>
        <v>MARGAO-SHIRODA</v>
      </c>
      <c r="V4973" s="163">
        <v>0.46875</v>
      </c>
      <c r="AA4973" s="165" t="str">
        <f t="shared" si="309"/>
        <v/>
      </c>
      <c r="AB4973" t="str">
        <f t="shared" si="310"/>
        <v>PND</v>
      </c>
      <c r="AC4973" t="str">
        <f t="shared" si="311"/>
        <v>GA05T2747</v>
      </c>
      <c r="AD4973" t="str">
        <f>_xlfn.IFNA(VLOOKUP(PrivateSchedule[[#This Row],[ow]],RTARoutes[[StageCodes]:[RouteID]],6,FALSE), VLOOKUP(PrivateSchedule[[#This Row],[re]],RTARoutes[[StageCodes]:[RouteID]],6,FALSE))</f>
        <v>PVT336</v>
      </c>
      <c r="AE4973" t="str" cm="1">
        <f t="array" ref="AE4973">_xlfn.IFS( NOT(ISNA(VLOOKUP(PrivateSchedule[[#This Row],[ow]],RTARoutes[[StageCodes]:[RouteID]],6,FALSE))), "O",  NOT(ISNA(VLOOKUP(PrivateSchedule[[#This Row],[re]],RTARoutes[[StageCodes]:[RouteID]],6,FALSE))), "R")</f>
        <v>O</v>
      </c>
      <c r="AF4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4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4974" spans="2:33">
      <c r="O4974" s="171" t="s">
        <v>2699</v>
      </c>
      <c r="T4974" s="173" t="s">
        <v>1890</v>
      </c>
      <c r="U4974" t="str">
        <f t="shared" si="308"/>
        <v>SHIRODA-MARGAO</v>
      </c>
      <c r="V4974" s="163">
        <v>0.53125</v>
      </c>
      <c r="AA4974" s="165" t="str">
        <f t="shared" si="309"/>
        <v/>
      </c>
      <c r="AB4974" t="str">
        <f t="shared" si="310"/>
        <v>PND</v>
      </c>
      <c r="AC4974" t="str">
        <f t="shared" si="311"/>
        <v>GA05T2747</v>
      </c>
      <c r="AD4974" t="str">
        <f>_xlfn.IFNA(VLOOKUP(PrivateSchedule[[#This Row],[ow]],RTARoutes[[StageCodes]:[RouteID]],6,FALSE), VLOOKUP(PrivateSchedule[[#This Row],[re]],RTARoutes[[StageCodes]:[RouteID]],6,FALSE))</f>
        <v>PVT336</v>
      </c>
      <c r="AE4974" t="str" cm="1">
        <f t="array" ref="AE4974">_xlfn.IFS( NOT(ISNA(VLOOKUP(PrivateSchedule[[#This Row],[ow]],RTARoutes[[StageCodes]:[RouteID]],6,FALSE))), "O",  NOT(ISNA(VLOOKUP(PrivateSchedule[[#This Row],[re]],RTARoutes[[StageCodes]:[RouteID]],6,FALSE))), "R")</f>
        <v>R</v>
      </c>
      <c r="AF4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975" spans="2:33">
      <c r="O4975" s="171" t="s">
        <v>1890</v>
      </c>
      <c r="T4975" s="173" t="s">
        <v>4909</v>
      </c>
      <c r="U4975" t="str">
        <f t="shared" si="308"/>
        <v/>
      </c>
      <c r="V4975" s="163">
        <v>0.57291666666666663</v>
      </c>
      <c r="AA4975" s="165" t="str">
        <f t="shared" si="309"/>
        <v/>
      </c>
      <c r="AB4975" t="str">
        <f t="shared" si="310"/>
        <v>PND</v>
      </c>
      <c r="AC4975" t="str">
        <f t="shared" si="311"/>
        <v>GA05T2747</v>
      </c>
      <c r="AD4975" t="str">
        <f>_xlfn.IFNA(VLOOKUP(PrivateSchedule[[#This Row],[ow]],RTARoutes[[StageCodes]:[RouteID]],6,FALSE), VLOOKUP(PrivateSchedule[[#This Row],[re]],RTARoutes[[StageCodes]:[RouteID]],6,FALSE))</f>
        <v>PVT207</v>
      </c>
      <c r="AE4975" t="str" cm="1">
        <f t="array" ref="AE4975">_xlfn.IFS( NOT(ISNA(VLOOKUP(PrivateSchedule[[#This Row],[ow]],RTARoutes[[StageCodes]:[RouteID]],6,FALSE))), "O",  NOT(ISNA(VLOOKUP(PrivateSchedule[[#This Row],[re]],RTARoutes[[StageCodes]:[RouteID]],6,FALSE))), "R")</f>
        <v>R</v>
      </c>
      <c r="AF4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76" spans="2:33">
      <c r="O4976" s="171" t="s">
        <v>4909</v>
      </c>
      <c r="T4976" s="173" t="s">
        <v>2699</v>
      </c>
      <c r="U4976" t="str">
        <f t="shared" si="308"/>
        <v/>
      </c>
      <c r="V4976" s="163">
        <v>0.65625</v>
      </c>
      <c r="AA4976" s="165" t="str">
        <f t="shared" si="309"/>
        <v/>
      </c>
      <c r="AB4976" t="str">
        <f t="shared" si="310"/>
        <v>PND</v>
      </c>
      <c r="AC4976" t="str">
        <f t="shared" si="311"/>
        <v>GA05T2747</v>
      </c>
      <c r="AD4976" t="str">
        <f>_xlfn.IFNA(VLOOKUP(PrivateSchedule[[#This Row],[ow]],RTARoutes[[StageCodes]:[RouteID]],6,FALSE), VLOOKUP(PrivateSchedule[[#This Row],[re]],RTARoutes[[StageCodes]:[RouteID]],6,FALSE))</f>
        <v>PVT208</v>
      </c>
      <c r="AE4976" t="str" cm="1">
        <f t="array" ref="AE4976">_xlfn.IFS( NOT(ISNA(VLOOKUP(PrivateSchedule[[#This Row],[ow]],RTARoutes[[StageCodes]:[RouteID]],6,FALSE))), "O",  NOT(ISNA(VLOOKUP(PrivateSchedule[[#This Row],[re]],RTARoutes[[StageCodes]:[RouteID]],6,FALSE))), "R")</f>
        <v>O</v>
      </c>
      <c r="AF4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KARAI-*SRA</v>
      </c>
      <c r="AG4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SRA-*KARAI</v>
      </c>
    </row>
    <row r="4977" spans="2:33">
      <c r="O4977" s="171" t="s">
        <v>2699</v>
      </c>
      <c r="T4977" s="173" t="s">
        <v>1890</v>
      </c>
      <c r="U4977" t="str">
        <f t="shared" si="308"/>
        <v>SHIRODA-MARGAO</v>
      </c>
      <c r="V4977" s="163">
        <v>0.66666666666666663</v>
      </c>
      <c r="AA4977" s="165" t="str">
        <f t="shared" si="309"/>
        <v/>
      </c>
      <c r="AB4977" t="str">
        <f t="shared" si="310"/>
        <v>PND</v>
      </c>
      <c r="AC4977" t="str">
        <f t="shared" si="311"/>
        <v>GA05T2747</v>
      </c>
      <c r="AD4977" t="str">
        <f>_xlfn.IFNA(VLOOKUP(PrivateSchedule[[#This Row],[ow]],RTARoutes[[StageCodes]:[RouteID]],6,FALSE), VLOOKUP(PrivateSchedule[[#This Row],[re]],RTARoutes[[StageCodes]:[RouteID]],6,FALSE))</f>
        <v>PVT336</v>
      </c>
      <c r="AE4977" t="str" cm="1">
        <f t="array" ref="AE4977">_xlfn.IFS( NOT(ISNA(VLOOKUP(PrivateSchedule[[#This Row],[ow]],RTARoutes[[StageCodes]:[RouteID]],6,FALSE))), "O",  NOT(ISNA(VLOOKUP(PrivateSchedule[[#This Row],[re]],RTARoutes[[StageCodes]:[RouteID]],6,FALSE))), "R")</f>
        <v>R</v>
      </c>
      <c r="AF4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4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4978" spans="2:33">
      <c r="O4978" s="171" t="s">
        <v>1890</v>
      </c>
      <c r="T4978" s="173" t="s">
        <v>4909</v>
      </c>
      <c r="U4978" t="str">
        <f t="shared" si="308"/>
        <v/>
      </c>
      <c r="V4978" s="163">
        <v>0.77083333333333337</v>
      </c>
      <c r="AA4978" s="165" t="str">
        <f t="shared" si="309"/>
        <v/>
      </c>
      <c r="AB4978" t="str">
        <f t="shared" si="310"/>
        <v>PND</v>
      </c>
      <c r="AC4978" t="str">
        <f t="shared" si="311"/>
        <v>GA05T2747</v>
      </c>
      <c r="AD4978" t="str">
        <f>_xlfn.IFNA(VLOOKUP(PrivateSchedule[[#This Row],[ow]],RTARoutes[[StageCodes]:[RouteID]],6,FALSE), VLOOKUP(PrivateSchedule[[#This Row],[re]],RTARoutes[[StageCodes]:[RouteID]],6,FALSE))</f>
        <v>PVT207</v>
      </c>
      <c r="AE4978" t="str" cm="1">
        <f t="array" ref="AE4978">_xlfn.IFS( NOT(ISNA(VLOOKUP(PrivateSchedule[[#This Row],[ow]],RTARoutes[[StageCodes]:[RouteID]],6,FALSE))), "O",  NOT(ISNA(VLOOKUP(PrivateSchedule[[#This Row],[re]],RTARoutes[[StageCodes]:[RouteID]],6,FALSE))), "R")</f>
        <v>R</v>
      </c>
      <c r="AF4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MRG-*KARAI</v>
      </c>
      <c r="AG4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KARAI-*MRG</v>
      </c>
    </row>
    <row r="4979" spans="2:33">
      <c r="B4979" s="171" t="s">
        <v>5015</v>
      </c>
      <c r="C4979" s="172" t="s">
        <v>5016</v>
      </c>
      <c r="D4979" s="172" t="s">
        <v>4894</v>
      </c>
      <c r="E4979" s="176" t="s">
        <v>5010</v>
      </c>
      <c r="F4979" s="177" t="s">
        <v>5006</v>
      </c>
      <c r="G4979" s="171" t="s">
        <v>5017</v>
      </c>
      <c r="H4979" s="172" t="s">
        <v>5018</v>
      </c>
      <c r="J4979" s="171" t="s">
        <v>5019</v>
      </c>
      <c r="L4979" s="172" t="s">
        <v>16</v>
      </c>
      <c r="M4979" s="198">
        <v>29</v>
      </c>
      <c r="N4979" s="199">
        <v>11</v>
      </c>
      <c r="O4979" s="171" t="s">
        <v>2699</v>
      </c>
      <c r="T4979" s="173" t="s">
        <v>2374</v>
      </c>
      <c r="U4979" t="str">
        <f t="shared" si="308"/>
        <v>SHIRODA-PONDA</v>
      </c>
      <c r="V4979" s="163">
        <v>0.27083333333333331</v>
      </c>
      <c r="AA4979" s="165" t="str">
        <f t="shared" si="309"/>
        <v/>
      </c>
      <c r="AB4979" t="str">
        <f t="shared" si="310"/>
        <v>PND</v>
      </c>
      <c r="AC4979" t="str">
        <f t="shared" si="311"/>
        <v>GA05T9904</v>
      </c>
      <c r="AD4979" t="str">
        <f>_xlfn.IFNA(VLOOKUP(PrivateSchedule[[#This Row],[ow]],RTARoutes[[StageCodes]:[RouteID]],6,FALSE), VLOOKUP(PrivateSchedule[[#This Row],[re]],RTARoutes[[StageCodes]:[RouteID]],6,FALSE))</f>
        <v>PVT415</v>
      </c>
      <c r="AE4979" t="str" cm="1">
        <f t="array" ref="AE4979">_xlfn.IFS( NOT(ISNA(VLOOKUP(PrivateSchedule[[#This Row],[ow]],RTARoutes[[StageCodes]:[RouteID]],6,FALSE))), "O",  NOT(ISNA(VLOOKUP(PrivateSchedule[[#This Row],[re]],RTARoutes[[StageCodes]:[RouteID]],6,FALSE))), "R")</f>
        <v>R</v>
      </c>
      <c r="AF4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4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4980" spans="2:33">
      <c r="O4980" s="171" t="s">
        <v>2374</v>
      </c>
      <c r="T4980" s="173" t="s">
        <v>2247</v>
      </c>
      <c r="U4980" t="str">
        <f t="shared" si="308"/>
        <v>PONDA-PANAJI</v>
      </c>
      <c r="V4980" s="163">
        <v>0.2986111111111111</v>
      </c>
      <c r="AA4980" s="165" t="str">
        <f t="shared" si="309"/>
        <v/>
      </c>
      <c r="AB4980" t="str">
        <f t="shared" si="310"/>
        <v>PND</v>
      </c>
      <c r="AC4980" t="str">
        <f t="shared" si="311"/>
        <v>GA05T9904</v>
      </c>
      <c r="AD4980" t="str">
        <f>_xlfn.IFNA(VLOOKUP(PrivateSchedule[[#This Row],[ow]],RTARoutes[[StageCodes]:[RouteID]],6,FALSE), VLOOKUP(PrivateSchedule[[#This Row],[re]],RTARoutes[[StageCodes]:[RouteID]],6,FALSE))</f>
        <v>PVT393</v>
      </c>
      <c r="AE4980" t="str" cm="1">
        <f t="array" ref="AE4980">_xlfn.IFS( NOT(ISNA(VLOOKUP(PrivateSchedule[[#This Row],[ow]],RTARoutes[[StageCodes]:[RouteID]],6,FALSE))), "O",  NOT(ISNA(VLOOKUP(PrivateSchedule[[#This Row],[re]],RTARoutes[[StageCodes]:[RouteID]],6,FALSE))), "R")</f>
        <v>O</v>
      </c>
      <c r="AF4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4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4981" spans="2:33">
      <c r="O4981" s="171" t="s">
        <v>2247</v>
      </c>
      <c r="T4981" s="173" t="s">
        <v>2374</v>
      </c>
      <c r="U4981" t="str">
        <f t="shared" si="308"/>
        <v>PANAJI-PONDA</v>
      </c>
      <c r="V4981" s="163">
        <v>0.34722222222222227</v>
      </c>
      <c r="AA4981" s="165" t="str">
        <f t="shared" si="309"/>
        <v/>
      </c>
      <c r="AB4981" t="str">
        <f t="shared" si="310"/>
        <v>PND</v>
      </c>
      <c r="AC4981" t="str">
        <f t="shared" si="311"/>
        <v>GA05T9904</v>
      </c>
      <c r="AD4981" t="str">
        <f>_xlfn.IFNA(VLOOKUP(PrivateSchedule[[#This Row],[ow]],RTARoutes[[StageCodes]:[RouteID]],6,FALSE), VLOOKUP(PrivateSchedule[[#This Row],[re]],RTARoutes[[StageCodes]:[RouteID]],6,FALSE))</f>
        <v>PVT404</v>
      </c>
      <c r="AE4981" t="str" cm="1">
        <f t="array" ref="AE4981">_xlfn.IFS( NOT(ISNA(VLOOKUP(PrivateSchedule[[#This Row],[ow]],RTARoutes[[StageCodes]:[RouteID]],6,FALSE))), "O",  NOT(ISNA(VLOOKUP(PrivateSchedule[[#This Row],[re]],RTARoutes[[StageCodes]:[RouteID]],6,FALSE))), "R")</f>
        <v>O</v>
      </c>
      <c r="AF4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4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4982" spans="2:33">
      <c r="O4982" s="171" t="s">
        <v>2374</v>
      </c>
      <c r="T4982" s="173" t="s">
        <v>1047</v>
      </c>
      <c r="U4982" t="str">
        <f t="shared" si="308"/>
        <v/>
      </c>
      <c r="V4982" s="163">
        <v>0.39583333333333331</v>
      </c>
      <c r="AA4982" s="165" t="str">
        <f t="shared" si="309"/>
        <v/>
      </c>
      <c r="AB4982" t="str">
        <f t="shared" si="310"/>
        <v>PND</v>
      </c>
      <c r="AC4982" t="str">
        <f t="shared" si="311"/>
        <v>GA05T9904</v>
      </c>
      <c r="AD4982" t="e">
        <f>_xlfn.IFNA(VLOOKUP(PrivateSchedule[[#This Row],[ow]],RTARoutes[[StageCodes]:[RouteID]],6,FALSE), VLOOKUP(PrivateSchedule[[#This Row],[re]],RTARoutes[[StageCodes]:[RouteID]],6,FALSE))</f>
        <v>#N/A</v>
      </c>
      <c r="AE4982" t="e" cm="1">
        <f t="array" ref="AE4982">_xlfn.IFS( NOT(ISNA(VLOOKUP(PrivateSchedule[[#This Row],[ow]],RTARoutes[[StageCodes]:[RouteID]],6,FALSE))), "O",  NOT(ISNA(VLOOKUP(PrivateSchedule[[#This Row],[re]],RTARoutes[[StageCodes]:[RouteID]],6,FALSE))), "R")</f>
        <v>#N/A</v>
      </c>
      <c r="AF4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PND-*CURCHOREM</v>
      </c>
      <c r="AG4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CURCHOREM-*PND</v>
      </c>
    </row>
    <row r="4983" spans="2:33">
      <c r="O4983" s="171" t="s">
        <v>1047</v>
      </c>
      <c r="T4983" s="173" t="s">
        <v>2247</v>
      </c>
      <c r="U4983" t="str">
        <f t="shared" si="308"/>
        <v/>
      </c>
      <c r="V4983" s="163">
        <v>0.47569444444444442</v>
      </c>
      <c r="AA4983" s="165" t="str">
        <f t="shared" si="309"/>
        <v/>
      </c>
      <c r="AB4983" t="str">
        <f t="shared" si="310"/>
        <v>PND</v>
      </c>
      <c r="AC4983" t="str">
        <f t="shared" si="311"/>
        <v>GA05T9904</v>
      </c>
      <c r="AD4983" t="str">
        <f>_xlfn.IFNA(VLOOKUP(PrivateSchedule[[#This Row],[ow]],RTARoutes[[StageCodes]:[RouteID]],6,FALSE), VLOOKUP(PrivateSchedule[[#This Row],[re]],RTARoutes[[StageCodes]:[RouteID]],6,FALSE))</f>
        <v>PVT168</v>
      </c>
      <c r="AE4983" t="str" cm="1">
        <f t="array" ref="AE4983">_xlfn.IFS( NOT(ISNA(VLOOKUP(PrivateSchedule[[#This Row],[ow]],RTARoutes[[StageCodes]:[RouteID]],6,FALSE))), "O",  NOT(ISNA(VLOOKUP(PrivateSchedule[[#This Row],[re]],RTARoutes[[StageCodes]:[RouteID]],6,FALSE))), "R")</f>
        <v>O</v>
      </c>
      <c r="AF4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CURCHOREM-*PNJ</v>
      </c>
      <c r="AG4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PNJ-*CURCHOREM</v>
      </c>
    </row>
    <row r="4984" spans="2:33">
      <c r="O4984" s="171" t="s">
        <v>2247</v>
      </c>
      <c r="T4984" s="173" t="s">
        <v>1047</v>
      </c>
      <c r="U4984" t="str">
        <f t="shared" si="308"/>
        <v/>
      </c>
      <c r="V4984" s="163">
        <v>0.625</v>
      </c>
      <c r="AA4984" s="165" t="str">
        <f t="shared" si="309"/>
        <v/>
      </c>
      <c r="AB4984" t="str">
        <f t="shared" si="310"/>
        <v>PND</v>
      </c>
      <c r="AC4984" t="str">
        <f t="shared" si="311"/>
        <v>GA05T9904</v>
      </c>
      <c r="AD4984" t="str">
        <f>_xlfn.IFNA(VLOOKUP(PrivateSchedule[[#This Row],[ow]],RTARoutes[[StageCodes]:[RouteID]],6,FALSE), VLOOKUP(PrivateSchedule[[#This Row],[re]],RTARoutes[[StageCodes]:[RouteID]],6,FALSE))</f>
        <v>PVT168</v>
      </c>
      <c r="AE4984" t="str" cm="1">
        <f t="array" ref="AE4984">_xlfn.IFS( NOT(ISNA(VLOOKUP(PrivateSchedule[[#This Row],[ow]],RTARoutes[[StageCodes]:[RouteID]],6,FALSE))), "O",  NOT(ISNA(VLOOKUP(PrivateSchedule[[#This Row],[re]],RTARoutes[[StageCodes]:[RouteID]],6,FALSE))), "R")</f>
        <v>R</v>
      </c>
      <c r="AF4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PNJ-*CURCHOREM</v>
      </c>
      <c r="AG4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CURCHOREM-*PNJ</v>
      </c>
    </row>
    <row r="4985" spans="2:33">
      <c r="O4985" s="171" t="s">
        <v>1047</v>
      </c>
      <c r="T4985" s="173" t="s">
        <v>2699</v>
      </c>
      <c r="U4985" t="str">
        <f t="shared" si="308"/>
        <v/>
      </c>
      <c r="V4985" s="163">
        <v>0.73263888888888884</v>
      </c>
      <c r="AA4985" s="165" t="str">
        <f t="shared" si="309"/>
        <v/>
      </c>
      <c r="AB4985" t="str">
        <f t="shared" si="310"/>
        <v>PND</v>
      </c>
      <c r="AC4985" t="str">
        <f t="shared" si="311"/>
        <v>GA05T9904</v>
      </c>
      <c r="AD4985" t="str">
        <f>_xlfn.IFNA(VLOOKUP(PrivateSchedule[[#This Row],[ow]],RTARoutes[[StageCodes]:[RouteID]],6,FALSE), VLOOKUP(PrivateSchedule[[#This Row],[re]],RTARoutes[[StageCodes]:[RouteID]],6,FALSE))</f>
        <v>PVT169</v>
      </c>
      <c r="AE4985" t="str" cm="1">
        <f t="array" ref="AE4985">_xlfn.IFS( NOT(ISNA(VLOOKUP(PrivateSchedule[[#This Row],[ow]],RTARoutes[[StageCodes]:[RouteID]],6,FALSE))), "O",  NOT(ISNA(VLOOKUP(PrivateSchedule[[#This Row],[re]],RTARoutes[[StageCodes]:[RouteID]],6,FALSE))), "R")</f>
        <v>O</v>
      </c>
      <c r="AF4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CURCHOREM-*SRA</v>
      </c>
      <c r="AG4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SRA-*CURCHOREM</v>
      </c>
    </row>
    <row r="4986" spans="2:33">
      <c r="B4986" s="171" t="s">
        <v>5020</v>
      </c>
      <c r="C4986" s="172" t="s">
        <v>5021</v>
      </c>
      <c r="D4986" s="172" t="s">
        <v>4894</v>
      </c>
      <c r="E4986" s="176">
        <v>35531</v>
      </c>
      <c r="F4986" s="177">
        <v>45054</v>
      </c>
      <c r="G4986" s="171" t="s">
        <v>5022</v>
      </c>
      <c r="H4986" s="172" t="s">
        <v>5023</v>
      </c>
      <c r="J4986" s="171" t="s">
        <v>5024</v>
      </c>
      <c r="L4986" s="172" t="s">
        <v>16</v>
      </c>
      <c r="M4986" s="198">
        <v>27</v>
      </c>
      <c r="N4986" s="199">
        <v>11</v>
      </c>
      <c r="O4986" s="171" t="s">
        <v>1820</v>
      </c>
      <c r="T4986" s="173" t="s">
        <v>2374</v>
      </c>
      <c r="U4986" t="str">
        <f t="shared" si="308"/>
        <v>MADKAI-PONDA</v>
      </c>
      <c r="V4986" s="163">
        <v>0.28819444444444448</v>
      </c>
      <c r="AA4986" s="165" t="str">
        <f t="shared" si="309"/>
        <v/>
      </c>
      <c r="AB4986" t="str">
        <f t="shared" si="310"/>
        <v>PND</v>
      </c>
      <c r="AC4986" t="str">
        <f t="shared" si="311"/>
        <v>GA05T1688</v>
      </c>
      <c r="AD4986" t="str">
        <f>_xlfn.IFNA(VLOOKUP(PrivateSchedule[[#This Row],[ow]],RTARoutes[[StageCodes]:[RouteID]],6,FALSE), VLOOKUP(PrivateSchedule[[#This Row],[re]],RTARoutes[[StageCodes]:[RouteID]],6,FALSE))</f>
        <v>PVT263</v>
      </c>
      <c r="AE4986" t="str" cm="1">
        <f t="array" ref="AE4986">_xlfn.IFS( NOT(ISNA(VLOOKUP(PrivateSchedule[[#This Row],[ow]],RTARoutes[[StageCodes]:[RouteID]],6,FALSE))), "O",  NOT(ISNA(VLOOKUP(PrivateSchedule[[#This Row],[re]],RTARoutes[[StageCodes]:[RouteID]],6,FALSE))), "R")</f>
        <v>O</v>
      </c>
      <c r="AF4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87" spans="2:33">
      <c r="O4987" s="171" t="s">
        <v>2374</v>
      </c>
      <c r="T4987" s="173" t="s">
        <v>1820</v>
      </c>
      <c r="U4987" t="str">
        <f t="shared" si="308"/>
        <v>PONDA-MADKAI</v>
      </c>
      <c r="V4987" s="163">
        <v>0.3125</v>
      </c>
      <c r="AA4987" s="165" t="str">
        <f t="shared" si="309"/>
        <v/>
      </c>
      <c r="AB4987" t="str">
        <f t="shared" si="310"/>
        <v>PND</v>
      </c>
      <c r="AC4987" t="str">
        <f t="shared" si="311"/>
        <v>GA05T1688</v>
      </c>
      <c r="AD4987" t="str">
        <f>_xlfn.IFNA(VLOOKUP(PrivateSchedule[[#This Row],[ow]],RTARoutes[[StageCodes]:[RouteID]],6,FALSE), VLOOKUP(PrivateSchedule[[#This Row],[re]],RTARoutes[[StageCodes]:[RouteID]],6,FALSE))</f>
        <v>PVT263</v>
      </c>
      <c r="AE4987" t="str" cm="1">
        <f t="array" ref="AE4987">_xlfn.IFS( NOT(ISNA(VLOOKUP(PrivateSchedule[[#This Row],[ow]],RTARoutes[[StageCodes]:[RouteID]],6,FALSE))), "O",  NOT(ISNA(VLOOKUP(PrivateSchedule[[#This Row],[re]],RTARoutes[[StageCodes]:[RouteID]],6,FALSE))), "R")</f>
        <v>R</v>
      </c>
      <c r="AF4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88" spans="2:33">
      <c r="O4988" s="171" t="s">
        <v>1820</v>
      </c>
      <c r="T4988" s="173" t="s">
        <v>2374</v>
      </c>
      <c r="U4988" t="str">
        <f t="shared" si="308"/>
        <v>MADKAI-PONDA</v>
      </c>
      <c r="V4988" s="163">
        <v>0.34375</v>
      </c>
      <c r="AA4988" s="165" t="str">
        <f t="shared" si="309"/>
        <v/>
      </c>
      <c r="AB4988" t="str">
        <f t="shared" si="310"/>
        <v>PND</v>
      </c>
      <c r="AC4988" t="str">
        <f t="shared" si="311"/>
        <v>GA05T1688</v>
      </c>
      <c r="AD4988" t="str">
        <f>_xlfn.IFNA(VLOOKUP(PrivateSchedule[[#This Row],[ow]],RTARoutes[[StageCodes]:[RouteID]],6,FALSE), VLOOKUP(PrivateSchedule[[#This Row],[re]],RTARoutes[[StageCodes]:[RouteID]],6,FALSE))</f>
        <v>PVT263</v>
      </c>
      <c r="AE4988" t="str" cm="1">
        <f t="array" ref="AE4988">_xlfn.IFS( NOT(ISNA(VLOOKUP(PrivateSchedule[[#This Row],[ow]],RTARoutes[[StageCodes]:[RouteID]],6,FALSE))), "O",  NOT(ISNA(VLOOKUP(PrivateSchedule[[#This Row],[re]],RTARoutes[[StageCodes]:[RouteID]],6,FALSE))), "R")</f>
        <v>O</v>
      </c>
      <c r="AF4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89" spans="2:33">
      <c r="O4989" s="171" t="s">
        <v>2374</v>
      </c>
      <c r="T4989" s="173" t="s">
        <v>1890</v>
      </c>
      <c r="U4989" t="str">
        <f t="shared" si="308"/>
        <v>PONDA-MARGAO</v>
      </c>
      <c r="V4989" s="163">
        <v>0.37847222222222227</v>
      </c>
      <c r="AA4989" s="165" t="str">
        <f t="shared" si="309"/>
        <v/>
      </c>
      <c r="AB4989" t="str">
        <f t="shared" si="310"/>
        <v>PND</v>
      </c>
      <c r="AC4989" t="str">
        <f t="shared" si="311"/>
        <v>GA05T1688</v>
      </c>
      <c r="AD4989" t="str">
        <f>_xlfn.IFNA(VLOOKUP(PrivateSchedule[[#This Row],[ow]],RTARoutes[[StageCodes]:[RouteID]],6,FALSE), VLOOKUP(PrivateSchedule[[#This Row],[re]],RTARoutes[[StageCodes]:[RouteID]],6,FALSE))</f>
        <v>PVT319</v>
      </c>
      <c r="AE4989" t="str" cm="1">
        <f t="array" ref="AE4989">_xlfn.IFS( NOT(ISNA(VLOOKUP(PrivateSchedule[[#This Row],[ow]],RTARoutes[[StageCodes]:[RouteID]],6,FALSE))), "O",  NOT(ISNA(VLOOKUP(PrivateSchedule[[#This Row],[re]],RTARoutes[[StageCodes]:[RouteID]],6,FALSE))), "R")</f>
        <v>R</v>
      </c>
      <c r="AF4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990" spans="2:33">
      <c r="O4990" s="171" t="s">
        <v>1890</v>
      </c>
      <c r="T4990" s="173" t="s">
        <v>2374</v>
      </c>
      <c r="U4990" t="str">
        <f t="shared" si="308"/>
        <v>MARGAO-PONDA</v>
      </c>
      <c r="V4990" s="163">
        <v>0.42708333333333331</v>
      </c>
      <c r="AA4990" s="165" t="str">
        <f t="shared" si="309"/>
        <v/>
      </c>
      <c r="AB4990" t="str">
        <f t="shared" si="310"/>
        <v>PND</v>
      </c>
      <c r="AC4990" t="str">
        <f t="shared" si="311"/>
        <v>GA05T1688</v>
      </c>
      <c r="AD4990" t="str">
        <f>_xlfn.IFNA(VLOOKUP(PrivateSchedule[[#This Row],[ow]],RTARoutes[[StageCodes]:[RouteID]],6,FALSE), VLOOKUP(PrivateSchedule[[#This Row],[re]],RTARoutes[[StageCodes]:[RouteID]],6,FALSE))</f>
        <v>PVT319</v>
      </c>
      <c r="AE4990" t="str" cm="1">
        <f t="array" ref="AE4990">_xlfn.IFS( NOT(ISNA(VLOOKUP(PrivateSchedule[[#This Row],[ow]],RTARoutes[[StageCodes]:[RouteID]],6,FALSE))), "O",  NOT(ISNA(VLOOKUP(PrivateSchedule[[#This Row],[re]],RTARoutes[[StageCodes]:[RouteID]],6,FALSE))), "R")</f>
        <v>O</v>
      </c>
      <c r="AF4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991" spans="2:33">
      <c r="O4991" s="171" t="s">
        <v>2374</v>
      </c>
      <c r="T4991" s="173" t="s">
        <v>1820</v>
      </c>
      <c r="U4991" t="str">
        <f t="shared" si="308"/>
        <v>PONDA-MADKAI</v>
      </c>
      <c r="V4991" s="163">
        <v>0.47569444444444442</v>
      </c>
      <c r="AA4991" s="165" t="str">
        <f t="shared" si="309"/>
        <v/>
      </c>
      <c r="AB4991" t="str">
        <f t="shared" si="310"/>
        <v>PND</v>
      </c>
      <c r="AC4991" t="str">
        <f t="shared" si="311"/>
        <v>GA05T1688</v>
      </c>
      <c r="AD4991" t="str">
        <f>_xlfn.IFNA(VLOOKUP(PrivateSchedule[[#This Row],[ow]],RTARoutes[[StageCodes]:[RouteID]],6,FALSE), VLOOKUP(PrivateSchedule[[#This Row],[re]],RTARoutes[[StageCodes]:[RouteID]],6,FALSE))</f>
        <v>PVT263</v>
      </c>
      <c r="AE4991" t="str" cm="1">
        <f t="array" ref="AE4991">_xlfn.IFS( NOT(ISNA(VLOOKUP(PrivateSchedule[[#This Row],[ow]],RTARoutes[[StageCodes]:[RouteID]],6,FALSE))), "O",  NOT(ISNA(VLOOKUP(PrivateSchedule[[#This Row],[re]],RTARoutes[[StageCodes]:[RouteID]],6,FALSE))), "R")</f>
        <v>R</v>
      </c>
      <c r="AF4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92" spans="2:33">
      <c r="O4992" s="171" t="s">
        <v>1820</v>
      </c>
      <c r="T4992" s="173" t="s">
        <v>2374</v>
      </c>
      <c r="U4992" t="str">
        <f t="shared" si="308"/>
        <v>MADKAI-PONDA</v>
      </c>
      <c r="V4992" s="163">
        <v>0.51388888888888895</v>
      </c>
      <c r="AA4992" s="165" t="str">
        <f t="shared" si="309"/>
        <v/>
      </c>
      <c r="AB4992" t="str">
        <f t="shared" si="310"/>
        <v>PND</v>
      </c>
      <c r="AC4992" t="str">
        <f t="shared" si="311"/>
        <v>GA05T1688</v>
      </c>
      <c r="AD4992" t="str">
        <f>_xlfn.IFNA(VLOOKUP(PrivateSchedule[[#This Row],[ow]],RTARoutes[[StageCodes]:[RouteID]],6,FALSE), VLOOKUP(PrivateSchedule[[#This Row],[re]],RTARoutes[[StageCodes]:[RouteID]],6,FALSE))</f>
        <v>PVT263</v>
      </c>
      <c r="AE4992" t="str" cm="1">
        <f t="array" ref="AE4992">_xlfn.IFS( NOT(ISNA(VLOOKUP(PrivateSchedule[[#This Row],[ow]],RTARoutes[[StageCodes]:[RouteID]],6,FALSE))), "O",  NOT(ISNA(VLOOKUP(PrivateSchedule[[#This Row],[re]],RTARoutes[[StageCodes]:[RouteID]],6,FALSE))), "R")</f>
        <v>O</v>
      </c>
      <c r="AF4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4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4993" spans="2:33">
      <c r="O4993" s="171" t="s">
        <v>2374</v>
      </c>
      <c r="T4993" s="173" t="s">
        <v>1890</v>
      </c>
      <c r="U4993" t="str">
        <f t="shared" si="308"/>
        <v>PONDA-MARGAO</v>
      </c>
      <c r="V4993" s="163">
        <v>0.54513888888888895</v>
      </c>
      <c r="AA4993" s="165" t="str">
        <f t="shared" si="309"/>
        <v/>
      </c>
      <c r="AB4993" t="str">
        <f t="shared" si="310"/>
        <v>PND</v>
      </c>
      <c r="AC4993" t="str">
        <f t="shared" si="311"/>
        <v>GA05T1688</v>
      </c>
      <c r="AD4993" t="str">
        <f>_xlfn.IFNA(VLOOKUP(PrivateSchedule[[#This Row],[ow]],RTARoutes[[StageCodes]:[RouteID]],6,FALSE), VLOOKUP(PrivateSchedule[[#This Row],[re]],RTARoutes[[StageCodes]:[RouteID]],6,FALSE))</f>
        <v>PVT319</v>
      </c>
      <c r="AE4993" t="str" cm="1">
        <f t="array" ref="AE4993">_xlfn.IFS( NOT(ISNA(VLOOKUP(PrivateSchedule[[#This Row],[ow]],RTARoutes[[StageCodes]:[RouteID]],6,FALSE))), "O",  NOT(ISNA(VLOOKUP(PrivateSchedule[[#This Row],[re]],RTARoutes[[StageCodes]:[RouteID]],6,FALSE))), "R")</f>
        <v>R</v>
      </c>
      <c r="AF4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994" spans="2:33">
      <c r="O4994" s="171" t="s">
        <v>1890</v>
      </c>
      <c r="T4994" s="173" t="s">
        <v>2374</v>
      </c>
      <c r="U4994" t="str">
        <f t="shared" si="308"/>
        <v>MARGAO-PONDA</v>
      </c>
      <c r="V4994" s="163">
        <v>0.625</v>
      </c>
      <c r="AA4994" s="165" t="str">
        <f t="shared" si="309"/>
        <v/>
      </c>
      <c r="AB4994" t="str">
        <f t="shared" si="310"/>
        <v>PND</v>
      </c>
      <c r="AC4994" t="str">
        <f t="shared" si="311"/>
        <v>GA05T1688</v>
      </c>
      <c r="AD4994" t="str">
        <f>_xlfn.IFNA(VLOOKUP(PrivateSchedule[[#This Row],[ow]],RTARoutes[[StageCodes]:[RouteID]],6,FALSE), VLOOKUP(PrivateSchedule[[#This Row],[re]],RTARoutes[[StageCodes]:[RouteID]],6,FALSE))</f>
        <v>PVT319</v>
      </c>
      <c r="AE4994" t="str" cm="1">
        <f t="array" ref="AE4994">_xlfn.IFS( NOT(ISNA(VLOOKUP(PrivateSchedule[[#This Row],[ow]],RTARoutes[[StageCodes]:[RouteID]],6,FALSE))), "O",  NOT(ISNA(VLOOKUP(PrivateSchedule[[#This Row],[re]],RTARoutes[[StageCodes]:[RouteID]],6,FALSE))), "R")</f>
        <v>O</v>
      </c>
      <c r="AF4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995" spans="2:33">
      <c r="O4995" s="171" t="s">
        <v>2374</v>
      </c>
      <c r="T4995" s="173" t="s">
        <v>1890</v>
      </c>
      <c r="U4995" t="str">
        <f t="shared" ref="U4995:U5058" si="312">_xlfn.IFNA(VLOOKUP($O4995,Code2Loc,2,FALSE)
&amp; IF( OR( ISNA($P4995), LEN($P4995)=0), "",  "-" &amp; VLOOKUP($P4995,Code2Loc,2,FALSE))
&amp; IF( OR( ISNA($Q4995), LEN($Q4995)=0), "",  "-" &amp; VLOOKUP($Q4995,Code2Loc,2,FALSE))
&amp; IF( OR( ISNA($R4995), LEN($R4995)=0), "",  "-" &amp; VLOOKUP($R4995,Code2Loc,2,FALSE))
&amp; IF( OR( ISNA($S4995), LEN($S4995)=0), "",  "-" &amp; VLOOKUP($S4995,Code2Loc,2,FALSE))
&amp; IF( OR( ISNA($T4995), LEN($T4995)=0), "",  "-" &amp; VLOOKUP($T4995,Code2Loc,2,FALSE)),"")</f>
        <v>PONDA-MARGAO</v>
      </c>
      <c r="V4995" s="163">
        <v>0.66319444444444442</v>
      </c>
      <c r="AA4995" s="165" t="str">
        <f t="shared" ref="AA4995:AA5058" si="313">IF(ISBLANK($V4995), "", _xlfn.IFNA($V4995 + _xlfn.IFNA( VLOOKUP($O4995 &amp; IF(ISBLANK($P4995),"", "-" &amp; $P4995) &amp; IF(ISBLANK($Q4995),"", "-" &amp; $Q4995) &amp; IF(ISBLANK($R4995),"", "-" &amp; $R4995) &amp; IF(ISBLANK($S4995),"", "-" &amp; $S4995) &amp; IF(ISBLANK($T4995),"", "-" &amp; $T4995),TravelTime,8,FALSE), VLOOKUP($T4995 &amp; IF(ISBLANK($S4995),"", "-" &amp; $S4995) &amp; IF(ISBLANK($R4995),"", "-" &amp; $R4995) &amp; IF(ISBLANK($Q4995),"", "-" &amp; $Q4995) &amp; IF(ISBLANK($P4995),"", "-" &amp; $P4995) &amp; IF(ISBLANK($O4995),"", "-" &amp; $O4995),TravelTime,8,FALSE)) / 1440, ""))</f>
        <v/>
      </c>
      <c r="AB4995" t="str">
        <f t="shared" ref="AB4995:AB5058" si="314">IF(AND(LEN($A4995)&lt;&gt;0,LEN($A4995)&lt;&gt;0),$A4995,$AB4994)</f>
        <v>PND</v>
      </c>
      <c r="AC4995" t="str">
        <f t="shared" ref="AC4995:AC5058" si="315">IF(AND(LEN($J4995)&lt;&gt;0,LEN($B4995)&lt;&gt;0),$J4995,$AC4994)</f>
        <v>GA05T1688</v>
      </c>
      <c r="AD4995" t="str">
        <f>_xlfn.IFNA(VLOOKUP(PrivateSchedule[[#This Row],[ow]],RTARoutes[[StageCodes]:[RouteID]],6,FALSE), VLOOKUP(PrivateSchedule[[#This Row],[re]],RTARoutes[[StageCodes]:[RouteID]],6,FALSE))</f>
        <v>PVT319</v>
      </c>
      <c r="AE4995" t="str" cm="1">
        <f t="array" ref="AE4995">_xlfn.IFS( NOT(ISNA(VLOOKUP(PrivateSchedule[[#This Row],[ow]],RTARoutes[[StageCodes]:[RouteID]],6,FALSE))), "O",  NOT(ISNA(VLOOKUP(PrivateSchedule[[#This Row],[re]],RTARoutes[[StageCodes]:[RouteID]],6,FALSE))), "R")</f>
        <v>R</v>
      </c>
      <c r="AF4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996" spans="2:33">
      <c r="O4996" s="171" t="s">
        <v>1890</v>
      </c>
      <c r="T4996" s="173" t="s">
        <v>2374</v>
      </c>
      <c r="U4996" t="str">
        <f t="shared" si="312"/>
        <v>MARGAO-PONDA</v>
      </c>
      <c r="V4996" s="163">
        <v>0.73263888888888884</v>
      </c>
      <c r="AA4996" s="165" t="str">
        <f t="shared" si="313"/>
        <v/>
      </c>
      <c r="AB4996" t="str">
        <f t="shared" si="314"/>
        <v>PND</v>
      </c>
      <c r="AC4996" t="str">
        <f t="shared" si="315"/>
        <v>GA05T1688</v>
      </c>
      <c r="AD4996" t="str">
        <f>_xlfn.IFNA(VLOOKUP(PrivateSchedule[[#This Row],[ow]],RTARoutes[[StageCodes]:[RouteID]],6,FALSE), VLOOKUP(PrivateSchedule[[#This Row],[re]],RTARoutes[[StageCodes]:[RouteID]],6,FALSE))</f>
        <v>PVT319</v>
      </c>
      <c r="AE4996" t="str" cm="1">
        <f t="array" ref="AE4996">_xlfn.IFS( NOT(ISNA(VLOOKUP(PrivateSchedule[[#This Row],[ow]],RTARoutes[[StageCodes]:[RouteID]],6,FALSE))), "O",  NOT(ISNA(VLOOKUP(PrivateSchedule[[#This Row],[re]],RTARoutes[[StageCodes]:[RouteID]],6,FALSE))), "R")</f>
        <v>O</v>
      </c>
      <c r="AF4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4997" spans="2:33">
      <c r="O4997" s="171" t="s">
        <v>2374</v>
      </c>
      <c r="T4997" s="173" t="s">
        <v>1820</v>
      </c>
      <c r="U4997" t="str">
        <f t="shared" si="312"/>
        <v>PONDA-MADKAI</v>
      </c>
      <c r="V4997" s="163">
        <v>0.76041666666666663</v>
      </c>
      <c r="AA4997" s="165" t="str">
        <f t="shared" si="313"/>
        <v/>
      </c>
      <c r="AB4997" t="str">
        <f t="shared" si="314"/>
        <v>PND</v>
      </c>
      <c r="AC4997" t="str">
        <f t="shared" si="315"/>
        <v>GA05T1688</v>
      </c>
      <c r="AD4997" t="str">
        <f>_xlfn.IFNA(VLOOKUP(PrivateSchedule[[#This Row],[ow]],RTARoutes[[StageCodes]:[RouteID]],6,FALSE), VLOOKUP(PrivateSchedule[[#This Row],[re]],RTARoutes[[StageCodes]:[RouteID]],6,FALSE))</f>
        <v>PVT263</v>
      </c>
      <c r="AE4997" t="str" cm="1">
        <f t="array" ref="AE4997">_xlfn.IFS( NOT(ISNA(VLOOKUP(PrivateSchedule[[#This Row],[ow]],RTARoutes[[StageCodes]:[RouteID]],6,FALSE))), "O",  NOT(ISNA(VLOOKUP(PrivateSchedule[[#This Row],[re]],RTARoutes[[StageCodes]:[RouteID]],6,FALSE))), "R")</f>
        <v>R</v>
      </c>
      <c r="AF4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4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4998" spans="2:33">
      <c r="B4998" s="171" t="s">
        <v>5025</v>
      </c>
      <c r="C4998" s="172" t="s">
        <v>5026</v>
      </c>
      <c r="D4998" s="172" t="s">
        <v>4894</v>
      </c>
      <c r="E4998" s="176">
        <v>35561</v>
      </c>
      <c r="F4998" s="177" t="s">
        <v>5006</v>
      </c>
      <c r="G4998" s="171" t="s">
        <v>5027</v>
      </c>
      <c r="H4998" s="172" t="s">
        <v>5028</v>
      </c>
      <c r="J4998" s="171" t="s">
        <v>5029</v>
      </c>
      <c r="L4998" s="172" t="s">
        <v>16</v>
      </c>
      <c r="M4998" s="198">
        <v>27</v>
      </c>
      <c r="N4998" s="199">
        <v>10</v>
      </c>
      <c r="O4998" s="171" t="s">
        <v>2374</v>
      </c>
      <c r="T4998" s="173" t="s">
        <v>1890</v>
      </c>
      <c r="U4998" t="str">
        <f t="shared" si="312"/>
        <v>PONDA-MARGAO</v>
      </c>
      <c r="V4998" s="163">
        <v>0.29166666666666669</v>
      </c>
      <c r="AA4998" s="165" t="str">
        <f t="shared" si="313"/>
        <v/>
      </c>
      <c r="AB4998" t="str">
        <f t="shared" si="314"/>
        <v>PND</v>
      </c>
      <c r="AC4998" t="str">
        <f t="shared" si="315"/>
        <v>GA01W4156</v>
      </c>
      <c r="AD4998" t="str">
        <f>_xlfn.IFNA(VLOOKUP(PrivateSchedule[[#This Row],[ow]],RTARoutes[[StageCodes]:[RouteID]],6,FALSE), VLOOKUP(PrivateSchedule[[#This Row],[re]],RTARoutes[[StageCodes]:[RouteID]],6,FALSE))</f>
        <v>PVT319</v>
      </c>
      <c r="AE4998" t="str" cm="1">
        <f t="array" ref="AE4998">_xlfn.IFS( NOT(ISNA(VLOOKUP(PrivateSchedule[[#This Row],[ow]],RTARoutes[[StageCodes]:[RouteID]],6,FALSE))), "O",  NOT(ISNA(VLOOKUP(PrivateSchedule[[#This Row],[re]],RTARoutes[[StageCodes]:[RouteID]],6,FALSE))), "R")</f>
        <v>R</v>
      </c>
      <c r="AF4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4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4999" spans="2:33">
      <c r="O4999" s="171" t="s">
        <v>1890</v>
      </c>
      <c r="T4999" s="173" t="s">
        <v>2374</v>
      </c>
      <c r="U4999" t="str">
        <f t="shared" si="312"/>
        <v>MARGAO-PONDA</v>
      </c>
      <c r="V4999" s="163">
        <v>0.3263888888888889</v>
      </c>
      <c r="AA4999" s="165" t="str">
        <f t="shared" si="313"/>
        <v/>
      </c>
      <c r="AB4999" t="str">
        <f t="shared" si="314"/>
        <v>PND</v>
      </c>
      <c r="AC4999" t="str">
        <f t="shared" si="315"/>
        <v>GA01W4156</v>
      </c>
      <c r="AD4999" t="str">
        <f>_xlfn.IFNA(VLOOKUP(PrivateSchedule[[#This Row],[ow]],RTARoutes[[StageCodes]:[RouteID]],6,FALSE), VLOOKUP(PrivateSchedule[[#This Row],[re]],RTARoutes[[StageCodes]:[RouteID]],6,FALSE))</f>
        <v>PVT319</v>
      </c>
      <c r="AE4999" t="str" cm="1">
        <f t="array" ref="AE4999">_xlfn.IFS( NOT(ISNA(VLOOKUP(PrivateSchedule[[#This Row],[ow]],RTARoutes[[StageCodes]:[RouteID]],6,FALSE))), "O",  NOT(ISNA(VLOOKUP(PrivateSchedule[[#This Row],[re]],RTARoutes[[StageCodes]:[RouteID]],6,FALSE))), "R")</f>
        <v>O</v>
      </c>
      <c r="AF4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4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00" spans="2:33">
      <c r="O5000" s="171" t="s">
        <v>2374</v>
      </c>
      <c r="T5000" s="173" t="s">
        <v>2374</v>
      </c>
      <c r="U5000" t="str">
        <f t="shared" si="312"/>
        <v>PONDA-PONDA</v>
      </c>
      <c r="V5000" s="163">
        <v>0.3576388888888889</v>
      </c>
      <c r="AA5000" s="165" t="str">
        <f t="shared" si="313"/>
        <v/>
      </c>
      <c r="AB5000" t="str">
        <f t="shared" si="314"/>
        <v>PND</v>
      </c>
      <c r="AC5000" t="str">
        <f t="shared" si="315"/>
        <v>GA01W4156</v>
      </c>
      <c r="AD5000" t="str">
        <f>_xlfn.IFNA(VLOOKUP(PrivateSchedule[[#This Row],[ow]],RTARoutes[[StageCodes]:[RouteID]],6,FALSE), VLOOKUP(PrivateSchedule[[#This Row],[re]],RTARoutes[[StageCodes]:[RouteID]],6,FALSE))</f>
        <v>PVT381</v>
      </c>
      <c r="AE5000" t="str" cm="1">
        <f t="array" ref="AE5000">_xlfn.IFS( NOT(ISNA(VLOOKUP(PrivateSchedule[[#This Row],[ow]],RTARoutes[[StageCodes]:[RouteID]],6,FALSE))), "O",  NOT(ISNA(VLOOKUP(PrivateSchedule[[#This Row],[re]],RTARoutes[[StageCodes]:[RouteID]],6,FALSE))), "R")</f>
        <v>O</v>
      </c>
      <c r="AF5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PND-*PND</v>
      </c>
      <c r="AG5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PND-*PND</v>
      </c>
    </row>
    <row r="5001" spans="2:33">
      <c r="O5001" s="171" t="s">
        <v>2374</v>
      </c>
      <c r="T5001" s="173" t="s">
        <v>1890</v>
      </c>
      <c r="U5001" t="str">
        <f t="shared" si="312"/>
        <v>PONDA-MARGAO</v>
      </c>
      <c r="V5001" s="163">
        <v>0.56944444444444442</v>
      </c>
      <c r="AA5001" s="165" t="str">
        <f t="shared" si="313"/>
        <v/>
      </c>
      <c r="AB5001" t="str">
        <f t="shared" si="314"/>
        <v>PND</v>
      </c>
      <c r="AC5001" t="str">
        <f t="shared" si="315"/>
        <v>GA01W4156</v>
      </c>
      <c r="AD5001" t="str">
        <f>_xlfn.IFNA(VLOOKUP(PrivateSchedule[[#This Row],[ow]],RTARoutes[[StageCodes]:[RouteID]],6,FALSE), VLOOKUP(PrivateSchedule[[#This Row],[re]],RTARoutes[[StageCodes]:[RouteID]],6,FALSE))</f>
        <v>PVT319</v>
      </c>
      <c r="AE5001" t="str" cm="1">
        <f t="array" ref="AE5001">_xlfn.IFS( NOT(ISNA(VLOOKUP(PrivateSchedule[[#This Row],[ow]],RTARoutes[[StageCodes]:[RouteID]],6,FALSE))), "O",  NOT(ISNA(VLOOKUP(PrivateSchedule[[#This Row],[re]],RTARoutes[[StageCodes]:[RouteID]],6,FALSE))), "R")</f>
        <v>R</v>
      </c>
      <c r="AF5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02" spans="2:33">
      <c r="O5002" s="171" t="s">
        <v>1890</v>
      </c>
      <c r="T5002" s="173" t="s">
        <v>2374</v>
      </c>
      <c r="U5002" t="str">
        <f t="shared" si="312"/>
        <v>MARGAO-PONDA</v>
      </c>
      <c r="V5002" s="163">
        <v>0.64236111111111105</v>
      </c>
      <c r="AA5002" s="165" t="str">
        <f t="shared" si="313"/>
        <v/>
      </c>
      <c r="AB5002" t="str">
        <f t="shared" si="314"/>
        <v>PND</v>
      </c>
      <c r="AC5002" t="str">
        <f t="shared" si="315"/>
        <v>GA01W4156</v>
      </c>
      <c r="AD5002" t="str">
        <f>_xlfn.IFNA(VLOOKUP(PrivateSchedule[[#This Row],[ow]],RTARoutes[[StageCodes]:[RouteID]],6,FALSE), VLOOKUP(PrivateSchedule[[#This Row],[re]],RTARoutes[[StageCodes]:[RouteID]],6,FALSE))</f>
        <v>PVT319</v>
      </c>
      <c r="AE5002" t="str" cm="1">
        <f t="array" ref="AE5002">_xlfn.IFS( NOT(ISNA(VLOOKUP(PrivateSchedule[[#This Row],[ow]],RTARoutes[[StageCodes]:[RouteID]],6,FALSE))), "O",  NOT(ISNA(VLOOKUP(PrivateSchedule[[#This Row],[re]],RTARoutes[[StageCodes]:[RouteID]],6,FALSE))), "R")</f>
        <v>O</v>
      </c>
      <c r="AF5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03" spans="2:33">
      <c r="O5003" s="171" t="s">
        <v>2374</v>
      </c>
      <c r="T5003" s="173" t="s">
        <v>1890</v>
      </c>
      <c r="U5003" t="str">
        <f t="shared" si="312"/>
        <v>PONDA-MARGAO</v>
      </c>
      <c r="V5003" s="163">
        <v>0.68402777777777779</v>
      </c>
      <c r="AA5003" s="165" t="str">
        <f t="shared" si="313"/>
        <v/>
      </c>
      <c r="AB5003" t="str">
        <f t="shared" si="314"/>
        <v>PND</v>
      </c>
      <c r="AC5003" t="str">
        <f t="shared" si="315"/>
        <v>GA01W4156</v>
      </c>
      <c r="AD5003" t="str">
        <f>_xlfn.IFNA(VLOOKUP(PrivateSchedule[[#This Row],[ow]],RTARoutes[[StageCodes]:[RouteID]],6,FALSE), VLOOKUP(PrivateSchedule[[#This Row],[re]],RTARoutes[[StageCodes]:[RouteID]],6,FALSE))</f>
        <v>PVT319</v>
      </c>
      <c r="AE5003" t="str" cm="1">
        <f t="array" ref="AE5003">_xlfn.IFS( NOT(ISNA(VLOOKUP(PrivateSchedule[[#This Row],[ow]],RTARoutes[[StageCodes]:[RouteID]],6,FALSE))), "O",  NOT(ISNA(VLOOKUP(PrivateSchedule[[#This Row],[re]],RTARoutes[[StageCodes]:[RouteID]],6,FALSE))), "R")</f>
        <v>R</v>
      </c>
      <c r="AF5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04" spans="2:33">
      <c r="O5004" s="171" t="s">
        <v>1890</v>
      </c>
      <c r="T5004" s="173" t="s">
        <v>2374</v>
      </c>
      <c r="U5004" t="str">
        <f t="shared" si="312"/>
        <v>MARGAO-PONDA</v>
      </c>
      <c r="V5004" s="163">
        <v>0.74305555555555547</v>
      </c>
      <c r="AA5004" s="165" t="str">
        <f t="shared" si="313"/>
        <v/>
      </c>
      <c r="AB5004" t="str">
        <f t="shared" si="314"/>
        <v>PND</v>
      </c>
      <c r="AC5004" t="str">
        <f t="shared" si="315"/>
        <v>GA01W4156</v>
      </c>
      <c r="AD5004" t="str">
        <f>_xlfn.IFNA(VLOOKUP(PrivateSchedule[[#This Row],[ow]],RTARoutes[[StageCodes]:[RouteID]],6,FALSE), VLOOKUP(PrivateSchedule[[#This Row],[re]],RTARoutes[[StageCodes]:[RouteID]],6,FALSE))</f>
        <v>PVT319</v>
      </c>
      <c r="AE5004" t="str" cm="1">
        <f t="array" ref="AE5004">_xlfn.IFS( NOT(ISNA(VLOOKUP(PrivateSchedule[[#This Row],[ow]],RTARoutes[[StageCodes]:[RouteID]],6,FALSE))), "O",  NOT(ISNA(VLOOKUP(PrivateSchedule[[#This Row],[re]],RTARoutes[[StageCodes]:[RouteID]],6,FALSE))), "R")</f>
        <v>O</v>
      </c>
      <c r="AF5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05" spans="2:33">
      <c r="O5005" s="171" t="s">
        <v>2374</v>
      </c>
      <c r="T5005" s="173" t="s">
        <v>1890</v>
      </c>
      <c r="U5005" t="str">
        <f t="shared" si="312"/>
        <v>PONDA-MARGAO</v>
      </c>
      <c r="V5005" s="163">
        <v>0.77083333333333337</v>
      </c>
      <c r="AA5005" s="165" t="str">
        <f t="shared" si="313"/>
        <v/>
      </c>
      <c r="AB5005" t="str">
        <f t="shared" si="314"/>
        <v>PND</v>
      </c>
      <c r="AC5005" t="str">
        <f t="shared" si="315"/>
        <v>GA01W4156</v>
      </c>
      <c r="AD5005" t="str">
        <f>_xlfn.IFNA(VLOOKUP(PrivateSchedule[[#This Row],[ow]],RTARoutes[[StageCodes]:[RouteID]],6,FALSE), VLOOKUP(PrivateSchedule[[#This Row],[re]],RTARoutes[[StageCodes]:[RouteID]],6,FALSE))</f>
        <v>PVT319</v>
      </c>
      <c r="AE5005" t="str" cm="1">
        <f t="array" ref="AE5005">_xlfn.IFS( NOT(ISNA(VLOOKUP(PrivateSchedule[[#This Row],[ow]],RTARoutes[[StageCodes]:[RouteID]],6,FALSE))), "O",  NOT(ISNA(VLOOKUP(PrivateSchedule[[#This Row],[re]],RTARoutes[[StageCodes]:[RouteID]],6,FALSE))), "R")</f>
        <v>R</v>
      </c>
      <c r="AF5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06" spans="2:33">
      <c r="O5006" s="171" t="s">
        <v>1890</v>
      </c>
      <c r="T5006" s="173" t="s">
        <v>2374</v>
      </c>
      <c r="U5006" t="str">
        <f t="shared" si="312"/>
        <v>MARGAO-PONDA</v>
      </c>
      <c r="V5006" s="163">
        <v>0.81597222222222221</v>
      </c>
      <c r="AA5006" s="165" t="str">
        <f t="shared" si="313"/>
        <v/>
      </c>
      <c r="AB5006" t="str">
        <f t="shared" si="314"/>
        <v>PND</v>
      </c>
      <c r="AC5006" t="str">
        <f t="shared" si="315"/>
        <v>GA01W4156</v>
      </c>
      <c r="AD5006" t="str">
        <f>_xlfn.IFNA(VLOOKUP(PrivateSchedule[[#This Row],[ow]],RTARoutes[[StageCodes]:[RouteID]],6,FALSE), VLOOKUP(PrivateSchedule[[#This Row],[re]],RTARoutes[[StageCodes]:[RouteID]],6,FALSE))</f>
        <v>PVT319</v>
      </c>
      <c r="AE5006" t="str" cm="1">
        <f t="array" ref="AE5006">_xlfn.IFS( NOT(ISNA(VLOOKUP(PrivateSchedule[[#This Row],[ow]],RTARoutes[[StageCodes]:[RouteID]],6,FALSE))), "O",  NOT(ISNA(VLOOKUP(PrivateSchedule[[#This Row],[re]],RTARoutes[[StageCodes]:[RouteID]],6,FALSE))), "R")</f>
        <v>O</v>
      </c>
      <c r="AF5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07" spans="2:33">
      <c r="O5007" s="171" t="s">
        <v>2374</v>
      </c>
      <c r="T5007" s="173" t="s">
        <v>832</v>
      </c>
      <c r="U5007" t="str">
        <f t="shared" si="312"/>
        <v/>
      </c>
      <c r="V5007" s="163">
        <v>0.85416666666666663</v>
      </c>
      <c r="AA5007" s="165" t="str">
        <f t="shared" si="313"/>
        <v/>
      </c>
      <c r="AB5007" t="str">
        <f t="shared" si="314"/>
        <v>PND</v>
      </c>
      <c r="AC5007" t="str">
        <f t="shared" si="315"/>
        <v>GA01W4156</v>
      </c>
      <c r="AD5007" t="str">
        <f>_xlfn.IFNA(VLOOKUP(PrivateSchedule[[#This Row],[ow]],RTARoutes[[StageCodes]:[RouteID]],6,FALSE), VLOOKUP(PrivateSchedule[[#This Row],[re]],RTARoutes[[StageCodes]:[RouteID]],6,FALSE))</f>
        <v>PVT87</v>
      </c>
      <c r="AE5007" t="str" cm="1">
        <f t="array" ref="AE5007">_xlfn.IFS( NOT(ISNA(VLOOKUP(PrivateSchedule[[#This Row],[ow]],RTARoutes[[StageCodes]:[RouteID]],6,FALSE))), "O",  NOT(ISNA(VLOOKUP(PrivateSchedule[[#This Row],[re]],RTARoutes[[StageCodes]:[RouteID]],6,FALSE))), "R")</f>
        <v>R</v>
      </c>
      <c r="AF5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PND-*BORIM</v>
      </c>
      <c r="AG5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BORIM-*PND</v>
      </c>
    </row>
    <row r="5008" spans="2:33">
      <c r="B5008" s="171" t="s">
        <v>5030</v>
      </c>
      <c r="C5008" s="172" t="s">
        <v>5031</v>
      </c>
      <c r="D5008" s="172" t="s">
        <v>4894</v>
      </c>
      <c r="E5008" s="176" t="s">
        <v>5032</v>
      </c>
      <c r="F5008" s="177" t="s">
        <v>5033</v>
      </c>
      <c r="G5008" s="171" t="s">
        <v>5034</v>
      </c>
      <c r="H5008" s="172" t="s">
        <v>5035</v>
      </c>
      <c r="J5008" s="171" t="s">
        <v>5036</v>
      </c>
      <c r="L5008" s="172" t="s">
        <v>16</v>
      </c>
      <c r="M5008" s="198">
        <v>23</v>
      </c>
      <c r="N5008" s="199">
        <v>9</v>
      </c>
      <c r="O5008" s="171" t="s">
        <v>1987</v>
      </c>
      <c r="T5008" s="173" t="s">
        <v>2374</v>
      </c>
      <c r="U5008" t="str">
        <f t="shared" si="312"/>
        <v>MOLLEM-PONDA</v>
      </c>
      <c r="V5008" s="163">
        <v>0.30902777777777779</v>
      </c>
      <c r="AA5008" s="165" t="str">
        <f t="shared" si="313"/>
        <v/>
      </c>
      <c r="AB5008" t="str">
        <f t="shared" si="314"/>
        <v>PND</v>
      </c>
      <c r="AC5008" t="str">
        <f t="shared" si="315"/>
        <v>GA09T4267</v>
      </c>
      <c r="AD5008" t="str">
        <f>_xlfn.IFNA(VLOOKUP(PrivateSchedule[[#This Row],[ow]],RTARoutes[[StageCodes]:[RouteID]],6,FALSE), VLOOKUP(PrivateSchedule[[#This Row],[re]],RTARoutes[[StageCodes]:[RouteID]],6,FALSE))</f>
        <v>PVT283</v>
      </c>
      <c r="AE5008" t="str" cm="1">
        <f t="array" ref="AE5008">_xlfn.IFS( NOT(ISNA(VLOOKUP(PrivateSchedule[[#This Row],[ow]],RTARoutes[[StageCodes]:[RouteID]],6,FALSE))), "O",  NOT(ISNA(VLOOKUP(PrivateSchedule[[#This Row],[re]],RTARoutes[[StageCodes]:[RouteID]],6,FALSE))), "R")</f>
        <v>R</v>
      </c>
      <c r="AF5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MLM-*PND</v>
      </c>
      <c r="AG5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PND-*MLM</v>
      </c>
    </row>
    <row r="5009" spans="2:33">
      <c r="O5009" s="171" t="s">
        <v>2374</v>
      </c>
      <c r="T5009" s="173" t="s">
        <v>1987</v>
      </c>
      <c r="U5009" t="str">
        <f t="shared" si="312"/>
        <v>PONDA-MOLLEM</v>
      </c>
      <c r="V5009" s="163">
        <v>0.36458333333333331</v>
      </c>
      <c r="AA5009" s="165" t="str">
        <f t="shared" si="313"/>
        <v/>
      </c>
      <c r="AB5009" t="str">
        <f t="shared" si="314"/>
        <v>PND</v>
      </c>
      <c r="AC5009" t="str">
        <f t="shared" si="315"/>
        <v>GA09T4267</v>
      </c>
      <c r="AD5009" t="str">
        <f>_xlfn.IFNA(VLOOKUP(PrivateSchedule[[#This Row],[ow]],RTARoutes[[StageCodes]:[RouteID]],6,FALSE), VLOOKUP(PrivateSchedule[[#This Row],[re]],RTARoutes[[StageCodes]:[RouteID]],6,FALSE))</f>
        <v>PVT283</v>
      </c>
      <c r="AE5009" t="str" cm="1">
        <f t="array" ref="AE5009">_xlfn.IFS( NOT(ISNA(VLOOKUP(PrivateSchedule[[#This Row],[ow]],RTARoutes[[StageCodes]:[RouteID]],6,FALSE))), "O",  NOT(ISNA(VLOOKUP(PrivateSchedule[[#This Row],[re]],RTARoutes[[StageCodes]:[RouteID]],6,FALSE))), "R")</f>
        <v>O</v>
      </c>
      <c r="AF5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PND-*MLM</v>
      </c>
      <c r="AG5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MLM-*PND</v>
      </c>
    </row>
    <row r="5010" spans="2:33">
      <c r="O5010" s="171" t="s">
        <v>1987</v>
      </c>
      <c r="T5010" s="173" t="s">
        <v>2374</v>
      </c>
      <c r="U5010" t="str">
        <f t="shared" si="312"/>
        <v>MOLLEM-PONDA</v>
      </c>
      <c r="V5010" s="163">
        <v>0.42708333333333331</v>
      </c>
      <c r="AA5010" s="165" t="str">
        <f t="shared" si="313"/>
        <v/>
      </c>
      <c r="AB5010" t="str">
        <f t="shared" si="314"/>
        <v>PND</v>
      </c>
      <c r="AC5010" t="str">
        <f t="shared" si="315"/>
        <v>GA09T4267</v>
      </c>
      <c r="AD5010" t="str">
        <f>_xlfn.IFNA(VLOOKUP(PrivateSchedule[[#This Row],[ow]],RTARoutes[[StageCodes]:[RouteID]],6,FALSE), VLOOKUP(PrivateSchedule[[#This Row],[re]],RTARoutes[[StageCodes]:[RouteID]],6,FALSE))</f>
        <v>PVT283</v>
      </c>
      <c r="AE5010" t="str" cm="1">
        <f t="array" ref="AE5010">_xlfn.IFS( NOT(ISNA(VLOOKUP(PrivateSchedule[[#This Row],[ow]],RTARoutes[[StageCodes]:[RouteID]],6,FALSE))), "O",  NOT(ISNA(VLOOKUP(PrivateSchedule[[#This Row],[re]],RTARoutes[[StageCodes]:[RouteID]],6,FALSE))), "R")</f>
        <v>R</v>
      </c>
      <c r="AF5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MLM-*PND</v>
      </c>
      <c r="AG5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PND-*MLM</v>
      </c>
    </row>
    <row r="5011" spans="2:33">
      <c r="O5011" s="171" t="s">
        <v>2374</v>
      </c>
      <c r="T5011" s="173" t="s">
        <v>1987</v>
      </c>
      <c r="U5011" t="str">
        <f t="shared" si="312"/>
        <v>PONDA-MOLLEM</v>
      </c>
      <c r="V5011" s="163">
        <v>0.49305555555555558</v>
      </c>
      <c r="AA5011" s="165" t="str">
        <f t="shared" si="313"/>
        <v/>
      </c>
      <c r="AB5011" t="str">
        <f t="shared" si="314"/>
        <v>PND</v>
      </c>
      <c r="AC5011" t="str">
        <f t="shared" si="315"/>
        <v>GA09T4267</v>
      </c>
      <c r="AD5011" t="str">
        <f>_xlfn.IFNA(VLOOKUP(PrivateSchedule[[#This Row],[ow]],RTARoutes[[StageCodes]:[RouteID]],6,FALSE), VLOOKUP(PrivateSchedule[[#This Row],[re]],RTARoutes[[StageCodes]:[RouteID]],6,FALSE))</f>
        <v>PVT283</v>
      </c>
      <c r="AE5011" t="str" cm="1">
        <f t="array" ref="AE5011">_xlfn.IFS( NOT(ISNA(VLOOKUP(PrivateSchedule[[#This Row],[ow]],RTARoutes[[StageCodes]:[RouteID]],6,FALSE))), "O",  NOT(ISNA(VLOOKUP(PrivateSchedule[[#This Row],[re]],RTARoutes[[StageCodes]:[RouteID]],6,FALSE))), "R")</f>
        <v>O</v>
      </c>
      <c r="AF5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PND-*MLM</v>
      </c>
      <c r="AG5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MLM-*PND</v>
      </c>
    </row>
    <row r="5012" spans="2:33">
      <c r="O5012" s="171" t="s">
        <v>1987</v>
      </c>
      <c r="T5012" s="173" t="s">
        <v>2374</v>
      </c>
      <c r="U5012" t="str">
        <f t="shared" si="312"/>
        <v>MOLLEM-PONDA</v>
      </c>
      <c r="V5012" s="163">
        <v>0.5625</v>
      </c>
      <c r="AA5012" s="165" t="str">
        <f t="shared" si="313"/>
        <v/>
      </c>
      <c r="AB5012" t="str">
        <f t="shared" si="314"/>
        <v>PND</v>
      </c>
      <c r="AC5012" t="str">
        <f t="shared" si="315"/>
        <v>GA09T4267</v>
      </c>
      <c r="AD5012" t="str">
        <f>_xlfn.IFNA(VLOOKUP(PrivateSchedule[[#This Row],[ow]],RTARoutes[[StageCodes]:[RouteID]],6,FALSE), VLOOKUP(PrivateSchedule[[#This Row],[re]],RTARoutes[[StageCodes]:[RouteID]],6,FALSE))</f>
        <v>PVT283</v>
      </c>
      <c r="AE5012" t="str" cm="1">
        <f t="array" ref="AE5012">_xlfn.IFS( NOT(ISNA(VLOOKUP(PrivateSchedule[[#This Row],[ow]],RTARoutes[[StageCodes]:[RouteID]],6,FALSE))), "O",  NOT(ISNA(VLOOKUP(PrivateSchedule[[#This Row],[re]],RTARoutes[[StageCodes]:[RouteID]],6,FALSE))), "R")</f>
        <v>R</v>
      </c>
      <c r="AF5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MLM-*PND</v>
      </c>
      <c r="AG5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PND-*MLM</v>
      </c>
    </row>
    <row r="5013" spans="2:33">
      <c r="O5013" s="171" t="s">
        <v>2374</v>
      </c>
      <c r="T5013" s="173" t="s">
        <v>1987</v>
      </c>
      <c r="U5013" t="str">
        <f t="shared" si="312"/>
        <v>PONDA-MOLLEM</v>
      </c>
      <c r="V5013" s="163">
        <v>0.72916666666666663</v>
      </c>
      <c r="AA5013" s="165" t="str">
        <f t="shared" si="313"/>
        <v/>
      </c>
      <c r="AB5013" t="str">
        <f t="shared" si="314"/>
        <v>PND</v>
      </c>
      <c r="AC5013" t="str">
        <f t="shared" si="315"/>
        <v>GA09T4267</v>
      </c>
      <c r="AD5013" t="str">
        <f>_xlfn.IFNA(VLOOKUP(PrivateSchedule[[#This Row],[ow]],RTARoutes[[StageCodes]:[RouteID]],6,FALSE), VLOOKUP(PrivateSchedule[[#This Row],[re]],RTARoutes[[StageCodes]:[RouteID]],6,FALSE))</f>
        <v>PVT283</v>
      </c>
      <c r="AE5013" t="str" cm="1">
        <f t="array" ref="AE5013">_xlfn.IFS( NOT(ISNA(VLOOKUP(PrivateSchedule[[#This Row],[ow]],RTARoutes[[StageCodes]:[RouteID]],6,FALSE))), "O",  NOT(ISNA(VLOOKUP(PrivateSchedule[[#This Row],[re]],RTARoutes[[StageCodes]:[RouteID]],6,FALSE))), "R")</f>
        <v>O</v>
      </c>
      <c r="AF5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PND-*MLM</v>
      </c>
      <c r="AG5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MLM-*PND</v>
      </c>
    </row>
    <row r="5014" spans="2:33">
      <c r="B5014" s="171" t="s">
        <v>5037</v>
      </c>
      <c r="C5014" s="172" t="s">
        <v>5038</v>
      </c>
      <c r="D5014" s="172" t="s">
        <v>4894</v>
      </c>
      <c r="E5014" s="176" t="s">
        <v>5039</v>
      </c>
      <c r="F5014" s="177" t="s">
        <v>5040</v>
      </c>
      <c r="G5014" s="171" t="s">
        <v>5041</v>
      </c>
      <c r="H5014" s="172" t="s">
        <v>5042</v>
      </c>
      <c r="J5014" s="171" t="s">
        <v>5043</v>
      </c>
      <c r="L5014" s="172" t="s">
        <v>16</v>
      </c>
      <c r="M5014" s="198">
        <v>23</v>
      </c>
      <c r="N5014" s="199">
        <v>9</v>
      </c>
      <c r="O5014" s="171" t="s">
        <v>497</v>
      </c>
      <c r="T5014" s="173" t="s">
        <v>2374</v>
      </c>
      <c r="U5014" t="str">
        <f t="shared" si="312"/>
        <v>AKHADA-PONDA</v>
      </c>
      <c r="V5014" s="163">
        <v>0.32291666666666669</v>
      </c>
      <c r="AA5014" s="165" t="str">
        <f t="shared" si="313"/>
        <v/>
      </c>
      <c r="AB5014" t="str">
        <f t="shared" si="314"/>
        <v>PND</v>
      </c>
      <c r="AC5014" t="str">
        <f t="shared" si="315"/>
        <v>GA01Z6813</v>
      </c>
      <c r="AD5014" t="str">
        <f>_xlfn.IFNA(VLOOKUP(PrivateSchedule[[#This Row],[ow]],RTARoutes[[StageCodes]:[RouteID]],6,FALSE), VLOOKUP(PrivateSchedule[[#This Row],[re]],RTARoutes[[StageCodes]:[RouteID]],6,FALSE))</f>
        <v>PVT23</v>
      </c>
      <c r="AE5014" t="str" cm="1">
        <f t="array" ref="AE5014">_xlfn.IFS( NOT(ISNA(VLOOKUP(PrivateSchedule[[#This Row],[ow]],RTARoutes[[StageCodes]:[RouteID]],6,FALSE))), "O",  NOT(ISNA(VLOOKUP(PrivateSchedule[[#This Row],[re]],RTARoutes[[StageCodes]:[RouteID]],6,FALSE))), "R")</f>
        <v>O</v>
      </c>
      <c r="AF5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AKD-*PND</v>
      </c>
      <c r="AG5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PND-*AKD</v>
      </c>
    </row>
    <row r="5015" spans="2:33">
      <c r="O5015" s="171" t="s">
        <v>2374</v>
      </c>
      <c r="T5015" s="173" t="s">
        <v>497</v>
      </c>
      <c r="U5015" t="str">
        <f t="shared" si="312"/>
        <v>PONDA-AKHADA</v>
      </c>
      <c r="V5015" s="163">
        <v>0.37152777777777773</v>
      </c>
      <c r="AA5015" s="165" t="str">
        <f t="shared" si="313"/>
        <v/>
      </c>
      <c r="AB5015" t="str">
        <f t="shared" si="314"/>
        <v>PND</v>
      </c>
      <c r="AC5015" t="str">
        <f t="shared" si="315"/>
        <v>GA01Z6813</v>
      </c>
      <c r="AD5015" t="str">
        <f>_xlfn.IFNA(VLOOKUP(PrivateSchedule[[#This Row],[ow]],RTARoutes[[StageCodes]:[RouteID]],6,FALSE), VLOOKUP(PrivateSchedule[[#This Row],[re]],RTARoutes[[StageCodes]:[RouteID]],6,FALSE))</f>
        <v>PVT23</v>
      </c>
      <c r="AE5015" t="str" cm="1">
        <f t="array" ref="AE5015">_xlfn.IFS( NOT(ISNA(VLOOKUP(PrivateSchedule[[#This Row],[ow]],RTARoutes[[StageCodes]:[RouteID]],6,FALSE))), "O",  NOT(ISNA(VLOOKUP(PrivateSchedule[[#This Row],[re]],RTARoutes[[StageCodes]:[RouteID]],6,FALSE))), "R")</f>
        <v>R</v>
      </c>
      <c r="AF5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PND-*AKD</v>
      </c>
      <c r="AG5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AKD-*PND</v>
      </c>
    </row>
    <row r="5016" spans="2:33">
      <c r="O5016" s="171" t="s">
        <v>497</v>
      </c>
      <c r="T5016" s="173" t="s">
        <v>2374</v>
      </c>
      <c r="U5016" t="str">
        <f t="shared" si="312"/>
        <v>AKHADA-PONDA</v>
      </c>
      <c r="V5016" s="163">
        <v>0.42708333333333331</v>
      </c>
      <c r="AA5016" s="165" t="str">
        <f t="shared" si="313"/>
        <v/>
      </c>
      <c r="AB5016" t="str">
        <f t="shared" si="314"/>
        <v>PND</v>
      </c>
      <c r="AC5016" t="str">
        <f t="shared" si="315"/>
        <v>GA01Z6813</v>
      </c>
      <c r="AD5016" t="str">
        <f>_xlfn.IFNA(VLOOKUP(PrivateSchedule[[#This Row],[ow]],RTARoutes[[StageCodes]:[RouteID]],6,FALSE), VLOOKUP(PrivateSchedule[[#This Row],[re]],RTARoutes[[StageCodes]:[RouteID]],6,FALSE))</f>
        <v>PVT23</v>
      </c>
      <c r="AE5016" t="str" cm="1">
        <f t="array" ref="AE5016">_xlfn.IFS( NOT(ISNA(VLOOKUP(PrivateSchedule[[#This Row],[ow]],RTARoutes[[StageCodes]:[RouteID]],6,FALSE))), "O",  NOT(ISNA(VLOOKUP(PrivateSchedule[[#This Row],[re]],RTARoutes[[StageCodes]:[RouteID]],6,FALSE))), "R")</f>
        <v>O</v>
      </c>
      <c r="AF5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AKD-*PND</v>
      </c>
      <c r="AG5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PND-*AKD</v>
      </c>
    </row>
    <row r="5017" spans="2:33">
      <c r="O5017" s="171" t="s">
        <v>2374</v>
      </c>
      <c r="T5017" s="173" t="s">
        <v>497</v>
      </c>
      <c r="U5017" t="str">
        <f t="shared" si="312"/>
        <v>PONDA-AKHADA</v>
      </c>
      <c r="V5017" s="163">
        <v>0.48958333333333331</v>
      </c>
      <c r="AA5017" s="165" t="str">
        <f t="shared" si="313"/>
        <v/>
      </c>
      <c r="AB5017" t="str">
        <f t="shared" si="314"/>
        <v>PND</v>
      </c>
      <c r="AC5017" t="str">
        <f t="shared" si="315"/>
        <v>GA01Z6813</v>
      </c>
      <c r="AD5017" t="str">
        <f>_xlfn.IFNA(VLOOKUP(PrivateSchedule[[#This Row],[ow]],RTARoutes[[StageCodes]:[RouteID]],6,FALSE), VLOOKUP(PrivateSchedule[[#This Row],[re]],RTARoutes[[StageCodes]:[RouteID]],6,FALSE))</f>
        <v>PVT23</v>
      </c>
      <c r="AE5017" t="str" cm="1">
        <f t="array" ref="AE5017">_xlfn.IFS( NOT(ISNA(VLOOKUP(PrivateSchedule[[#This Row],[ow]],RTARoutes[[StageCodes]:[RouteID]],6,FALSE))), "O",  NOT(ISNA(VLOOKUP(PrivateSchedule[[#This Row],[re]],RTARoutes[[StageCodes]:[RouteID]],6,FALSE))), "R")</f>
        <v>R</v>
      </c>
      <c r="AF5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PND-*AKD</v>
      </c>
      <c r="AG5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AKD-*PND</v>
      </c>
    </row>
    <row r="5018" spans="2:33">
      <c r="O5018" s="171" t="s">
        <v>497</v>
      </c>
      <c r="T5018" s="173" t="s">
        <v>2374</v>
      </c>
      <c r="U5018" t="str">
        <f t="shared" si="312"/>
        <v>AKHADA-PONDA</v>
      </c>
      <c r="V5018" s="163">
        <v>0.53125</v>
      </c>
      <c r="AA5018" s="165" t="str">
        <f t="shared" si="313"/>
        <v/>
      </c>
      <c r="AB5018" t="str">
        <f t="shared" si="314"/>
        <v>PND</v>
      </c>
      <c r="AC5018" t="str">
        <f t="shared" si="315"/>
        <v>GA01Z6813</v>
      </c>
      <c r="AD5018" t="str">
        <f>_xlfn.IFNA(VLOOKUP(PrivateSchedule[[#This Row],[ow]],RTARoutes[[StageCodes]:[RouteID]],6,FALSE), VLOOKUP(PrivateSchedule[[#This Row],[re]],RTARoutes[[StageCodes]:[RouteID]],6,FALSE))</f>
        <v>PVT23</v>
      </c>
      <c r="AE5018" t="str" cm="1">
        <f t="array" ref="AE5018">_xlfn.IFS( NOT(ISNA(VLOOKUP(PrivateSchedule[[#This Row],[ow]],RTARoutes[[StageCodes]:[RouteID]],6,FALSE))), "O",  NOT(ISNA(VLOOKUP(PrivateSchedule[[#This Row],[re]],RTARoutes[[StageCodes]:[RouteID]],6,FALSE))), "R")</f>
        <v>O</v>
      </c>
      <c r="AF5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AKD-*PND</v>
      </c>
      <c r="AG5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PND-*AKD</v>
      </c>
    </row>
    <row r="5019" spans="2:33">
      <c r="O5019" s="171" t="s">
        <v>2374</v>
      </c>
      <c r="T5019" s="173" t="s">
        <v>497</v>
      </c>
      <c r="U5019" t="str">
        <f t="shared" si="312"/>
        <v>PONDA-AKHADA</v>
      </c>
      <c r="V5019" s="163">
        <v>0.57291666666666663</v>
      </c>
      <c r="AA5019" s="165" t="str">
        <f t="shared" si="313"/>
        <v/>
      </c>
      <c r="AB5019" t="str">
        <f t="shared" si="314"/>
        <v>PND</v>
      </c>
      <c r="AC5019" t="str">
        <f t="shared" si="315"/>
        <v>GA01Z6813</v>
      </c>
      <c r="AD5019" t="str">
        <f>_xlfn.IFNA(VLOOKUP(PrivateSchedule[[#This Row],[ow]],RTARoutes[[StageCodes]:[RouteID]],6,FALSE), VLOOKUP(PrivateSchedule[[#This Row],[re]],RTARoutes[[StageCodes]:[RouteID]],6,FALSE))</f>
        <v>PVT23</v>
      </c>
      <c r="AE5019" t="str" cm="1">
        <f t="array" ref="AE5019">_xlfn.IFS( NOT(ISNA(VLOOKUP(PrivateSchedule[[#This Row],[ow]],RTARoutes[[StageCodes]:[RouteID]],6,FALSE))), "O",  NOT(ISNA(VLOOKUP(PrivateSchedule[[#This Row],[re]],RTARoutes[[StageCodes]:[RouteID]],6,FALSE))), "R")</f>
        <v>R</v>
      </c>
      <c r="AF5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PND-*AKD</v>
      </c>
      <c r="AG5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AKD-*PND</v>
      </c>
    </row>
    <row r="5020" spans="2:33">
      <c r="O5020" s="171" t="s">
        <v>497</v>
      </c>
      <c r="T5020" s="173" t="s">
        <v>2374</v>
      </c>
      <c r="U5020" t="str">
        <f t="shared" si="312"/>
        <v>AKHADA-PONDA</v>
      </c>
      <c r="V5020" s="163">
        <v>0.62847222222222221</v>
      </c>
      <c r="AA5020" s="165" t="str">
        <f t="shared" si="313"/>
        <v/>
      </c>
      <c r="AB5020" t="str">
        <f t="shared" si="314"/>
        <v>PND</v>
      </c>
      <c r="AC5020" t="str">
        <f t="shared" si="315"/>
        <v>GA01Z6813</v>
      </c>
      <c r="AD5020" t="str">
        <f>_xlfn.IFNA(VLOOKUP(PrivateSchedule[[#This Row],[ow]],RTARoutes[[StageCodes]:[RouteID]],6,FALSE), VLOOKUP(PrivateSchedule[[#This Row],[re]],RTARoutes[[StageCodes]:[RouteID]],6,FALSE))</f>
        <v>PVT23</v>
      </c>
      <c r="AE5020" t="str" cm="1">
        <f t="array" ref="AE5020">_xlfn.IFS( NOT(ISNA(VLOOKUP(PrivateSchedule[[#This Row],[ow]],RTARoutes[[StageCodes]:[RouteID]],6,FALSE))), "O",  NOT(ISNA(VLOOKUP(PrivateSchedule[[#This Row],[re]],RTARoutes[[StageCodes]:[RouteID]],6,FALSE))), "R")</f>
        <v>O</v>
      </c>
      <c r="AF5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AKD-*PND</v>
      </c>
      <c r="AG5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PND-*AKD</v>
      </c>
    </row>
    <row r="5021" spans="2:33">
      <c r="O5021" s="171" t="s">
        <v>2374</v>
      </c>
      <c r="T5021" s="173" t="s">
        <v>497</v>
      </c>
      <c r="U5021" t="str">
        <f t="shared" si="312"/>
        <v>PONDA-AKHADA</v>
      </c>
      <c r="V5021" s="163">
        <v>0.67361111111111116</v>
      </c>
      <c r="AA5021" s="165" t="str">
        <f t="shared" si="313"/>
        <v/>
      </c>
      <c r="AB5021" t="str">
        <f t="shared" si="314"/>
        <v>PND</v>
      </c>
      <c r="AC5021" t="str">
        <f t="shared" si="315"/>
        <v>GA01Z6813</v>
      </c>
      <c r="AD5021" t="str">
        <f>_xlfn.IFNA(VLOOKUP(PrivateSchedule[[#This Row],[ow]],RTARoutes[[StageCodes]:[RouteID]],6,FALSE), VLOOKUP(PrivateSchedule[[#This Row],[re]],RTARoutes[[StageCodes]:[RouteID]],6,FALSE))</f>
        <v>PVT23</v>
      </c>
      <c r="AE5021" t="str" cm="1">
        <f t="array" ref="AE5021">_xlfn.IFS( NOT(ISNA(VLOOKUP(PrivateSchedule[[#This Row],[ow]],RTARoutes[[StageCodes]:[RouteID]],6,FALSE))), "O",  NOT(ISNA(VLOOKUP(PrivateSchedule[[#This Row],[re]],RTARoutes[[StageCodes]:[RouteID]],6,FALSE))), "R")</f>
        <v>R</v>
      </c>
      <c r="AF5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PND-*AKD</v>
      </c>
      <c r="AG5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AKD-*PND</v>
      </c>
    </row>
    <row r="5022" spans="2:33">
      <c r="O5022" s="171" t="s">
        <v>497</v>
      </c>
      <c r="T5022" s="173" t="s">
        <v>2374</v>
      </c>
      <c r="U5022" t="str">
        <f t="shared" si="312"/>
        <v>AKHADA-PONDA</v>
      </c>
      <c r="V5022" s="163">
        <v>0.70486111111111116</v>
      </c>
      <c r="AA5022" s="165" t="str">
        <f t="shared" si="313"/>
        <v/>
      </c>
      <c r="AB5022" t="str">
        <f t="shared" si="314"/>
        <v>PND</v>
      </c>
      <c r="AC5022" t="str">
        <f t="shared" si="315"/>
        <v>GA01Z6813</v>
      </c>
      <c r="AD5022" t="str">
        <f>_xlfn.IFNA(VLOOKUP(PrivateSchedule[[#This Row],[ow]],RTARoutes[[StageCodes]:[RouteID]],6,FALSE), VLOOKUP(PrivateSchedule[[#This Row],[re]],RTARoutes[[StageCodes]:[RouteID]],6,FALSE))</f>
        <v>PVT23</v>
      </c>
      <c r="AE5022" t="str" cm="1">
        <f t="array" ref="AE5022">_xlfn.IFS( NOT(ISNA(VLOOKUP(PrivateSchedule[[#This Row],[ow]],RTARoutes[[StageCodes]:[RouteID]],6,FALSE))), "O",  NOT(ISNA(VLOOKUP(PrivateSchedule[[#This Row],[re]],RTARoutes[[StageCodes]:[RouteID]],6,FALSE))), "R")</f>
        <v>O</v>
      </c>
      <c r="AF5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AKD-*PND</v>
      </c>
      <c r="AG5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PND-*AKD</v>
      </c>
    </row>
    <row r="5023" spans="2:33">
      <c r="O5023" s="171" t="s">
        <v>2374</v>
      </c>
      <c r="T5023" s="173" t="s">
        <v>497</v>
      </c>
      <c r="U5023" t="str">
        <f t="shared" si="312"/>
        <v>PONDA-AKHADA</v>
      </c>
      <c r="V5023" s="163">
        <v>0.74652777777777779</v>
      </c>
      <c r="AA5023" s="165" t="str">
        <f t="shared" si="313"/>
        <v/>
      </c>
      <c r="AB5023" t="str">
        <f t="shared" si="314"/>
        <v>PND</v>
      </c>
      <c r="AC5023" t="str">
        <f t="shared" si="315"/>
        <v>GA01Z6813</v>
      </c>
      <c r="AD5023" t="str">
        <f>_xlfn.IFNA(VLOOKUP(PrivateSchedule[[#This Row],[ow]],RTARoutes[[StageCodes]:[RouteID]],6,FALSE), VLOOKUP(PrivateSchedule[[#This Row],[re]],RTARoutes[[StageCodes]:[RouteID]],6,FALSE))</f>
        <v>PVT23</v>
      </c>
      <c r="AE5023" t="str" cm="1">
        <f t="array" ref="AE5023">_xlfn.IFS( NOT(ISNA(VLOOKUP(PrivateSchedule[[#This Row],[ow]],RTARoutes[[StageCodes]:[RouteID]],6,FALSE))), "O",  NOT(ISNA(VLOOKUP(PrivateSchedule[[#This Row],[re]],RTARoutes[[StageCodes]:[RouteID]],6,FALSE))), "R")</f>
        <v>R</v>
      </c>
      <c r="AF5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PND-*AKD</v>
      </c>
      <c r="AG5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AKD-*PND</v>
      </c>
    </row>
    <row r="5024" spans="2:33">
      <c r="B5024" s="171" t="s">
        <v>5044</v>
      </c>
      <c r="C5024" s="172" t="s">
        <v>5045</v>
      </c>
      <c r="D5024" s="172" t="s">
        <v>4894</v>
      </c>
      <c r="E5024" s="176" t="s">
        <v>5046</v>
      </c>
      <c r="F5024" s="177" t="s">
        <v>5047</v>
      </c>
      <c r="G5024" s="171" t="s">
        <v>5048</v>
      </c>
      <c r="H5024" s="172" t="s">
        <v>5049</v>
      </c>
      <c r="J5024" s="171" t="s">
        <v>5050</v>
      </c>
      <c r="L5024" s="172" t="s">
        <v>16</v>
      </c>
      <c r="M5024" s="198">
        <v>27</v>
      </c>
      <c r="N5024" s="199">
        <v>11</v>
      </c>
      <c r="O5024" s="171" t="s">
        <v>1752</v>
      </c>
      <c r="T5024" s="173" t="s">
        <v>2247</v>
      </c>
      <c r="U5024" t="str">
        <f t="shared" si="312"/>
        <v>KUMBHARJUA-PANAJI</v>
      </c>
      <c r="V5024" s="163">
        <v>0.25</v>
      </c>
      <c r="AA5024" s="165" t="str">
        <f t="shared" si="313"/>
        <v/>
      </c>
      <c r="AB5024" t="str">
        <f t="shared" si="314"/>
        <v>PND</v>
      </c>
      <c r="AC5024" t="str">
        <f t="shared" si="315"/>
        <v>GA01T9442</v>
      </c>
      <c r="AD5024" t="str">
        <f>_xlfn.IFNA(VLOOKUP(PrivateSchedule[[#This Row],[ow]],RTARoutes[[StageCodes]:[RouteID]],6,FALSE), VLOOKUP(PrivateSchedule[[#This Row],[re]],RTARoutes[[StageCodes]:[RouteID]],6,FALSE))</f>
        <v>PVT233</v>
      </c>
      <c r="AE5024" t="str" cm="1">
        <f t="array" ref="AE5024">_xlfn.IFS( NOT(ISNA(VLOOKUP(PrivateSchedule[[#This Row],[ow]],RTARoutes[[StageCodes]:[RouteID]],6,FALSE))), "O",  NOT(ISNA(VLOOKUP(PrivateSchedule[[#This Row],[re]],RTARoutes[[StageCodes]:[RouteID]],6,FALSE))), "R")</f>
        <v>O</v>
      </c>
      <c r="AF5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KMJ-*PNJ</v>
      </c>
      <c r="AG5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PNJ-*KMJ</v>
      </c>
    </row>
    <row r="5025" spans="2:33">
      <c r="O5025" s="171" t="s">
        <v>2247</v>
      </c>
      <c r="T5025" s="173" t="s">
        <v>3141</v>
      </c>
      <c r="U5025" t="str">
        <f t="shared" si="312"/>
        <v>PANAJI-VOLVOI</v>
      </c>
      <c r="V5025" s="163">
        <v>0.28819444444444448</v>
      </c>
      <c r="AA5025" s="165" t="str">
        <f t="shared" si="313"/>
        <v/>
      </c>
      <c r="AB5025" t="str">
        <f t="shared" si="314"/>
        <v>PND</v>
      </c>
      <c r="AC5025" t="str">
        <f t="shared" si="315"/>
        <v>GA01T9442</v>
      </c>
      <c r="AD5025" t="str">
        <f>_xlfn.IFNA(VLOOKUP(PrivateSchedule[[#This Row],[ow]],RTARoutes[[StageCodes]:[RouteID]],6,FALSE), VLOOKUP(PrivateSchedule[[#This Row],[re]],RTARoutes[[StageCodes]:[RouteID]],6,FALSE))</f>
        <v>PVT456</v>
      </c>
      <c r="AE5025" t="str" cm="1">
        <f t="array" ref="AE5025">_xlfn.IFS( NOT(ISNA(VLOOKUP(PrivateSchedule[[#This Row],[ow]],RTARoutes[[StageCodes]:[RouteID]],6,FALSE))), "O",  NOT(ISNA(VLOOKUP(PrivateSchedule[[#This Row],[re]],RTARoutes[[StageCodes]:[RouteID]],6,FALSE))), "R")</f>
        <v>O</v>
      </c>
      <c r="AF5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5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5026" spans="2:33">
      <c r="O5026" s="171" t="s">
        <v>3141</v>
      </c>
      <c r="T5026" s="173" t="s">
        <v>2247</v>
      </c>
      <c r="U5026" t="str">
        <f t="shared" si="312"/>
        <v>VOLVOI-PANAJI</v>
      </c>
      <c r="V5026" s="163">
        <v>0.34722222222222227</v>
      </c>
      <c r="AA5026" s="165" t="str">
        <f t="shared" si="313"/>
        <v/>
      </c>
      <c r="AB5026" t="str">
        <f t="shared" si="314"/>
        <v>PND</v>
      </c>
      <c r="AC5026" t="str">
        <f t="shared" si="315"/>
        <v>GA01T9442</v>
      </c>
      <c r="AD5026" t="str">
        <f>_xlfn.IFNA(VLOOKUP(PrivateSchedule[[#This Row],[ow]],RTARoutes[[StageCodes]:[RouteID]],6,FALSE), VLOOKUP(PrivateSchedule[[#This Row],[re]],RTARoutes[[StageCodes]:[RouteID]],6,FALSE))</f>
        <v>PVT456</v>
      </c>
      <c r="AE5026" t="str" cm="1">
        <f t="array" ref="AE5026">_xlfn.IFS( NOT(ISNA(VLOOKUP(PrivateSchedule[[#This Row],[ow]],RTARoutes[[StageCodes]:[RouteID]],6,FALSE))), "O",  NOT(ISNA(VLOOKUP(PrivateSchedule[[#This Row],[re]],RTARoutes[[StageCodes]:[RouteID]],6,FALSE))), "R")</f>
        <v>R</v>
      </c>
      <c r="AF5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VLV-*PNJ</v>
      </c>
      <c r="AG5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PNJ-*VLV</v>
      </c>
    </row>
    <row r="5027" spans="2:33">
      <c r="O5027" s="171" t="s">
        <v>2247</v>
      </c>
      <c r="T5027" s="173" t="s">
        <v>3141</v>
      </c>
      <c r="U5027" t="str">
        <f t="shared" si="312"/>
        <v>PANAJI-VOLVOI</v>
      </c>
      <c r="V5027" s="163">
        <v>0.46180555555555558</v>
      </c>
      <c r="AA5027" s="165" t="str">
        <f t="shared" si="313"/>
        <v/>
      </c>
      <c r="AB5027" t="str">
        <f t="shared" si="314"/>
        <v>PND</v>
      </c>
      <c r="AC5027" t="str">
        <f t="shared" si="315"/>
        <v>GA01T9442</v>
      </c>
      <c r="AD5027" t="str">
        <f>_xlfn.IFNA(VLOOKUP(PrivateSchedule[[#This Row],[ow]],RTARoutes[[StageCodes]:[RouteID]],6,FALSE), VLOOKUP(PrivateSchedule[[#This Row],[re]],RTARoutes[[StageCodes]:[RouteID]],6,FALSE))</f>
        <v>PVT456</v>
      </c>
      <c r="AE5027" t="str" cm="1">
        <f t="array" ref="AE5027">_xlfn.IFS( NOT(ISNA(VLOOKUP(PrivateSchedule[[#This Row],[ow]],RTARoutes[[StageCodes]:[RouteID]],6,FALSE))), "O",  NOT(ISNA(VLOOKUP(PrivateSchedule[[#This Row],[re]],RTARoutes[[StageCodes]:[RouteID]],6,FALSE))), "R")</f>
        <v>O</v>
      </c>
      <c r="AF5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5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5028" spans="2:33">
      <c r="O5028" s="171" t="s">
        <v>3141</v>
      </c>
      <c r="T5028" s="173" t="s">
        <v>2247</v>
      </c>
      <c r="U5028" t="str">
        <f t="shared" si="312"/>
        <v>VOLVOI-PANAJI</v>
      </c>
      <c r="V5028" s="163">
        <v>0.52083333333333337</v>
      </c>
      <c r="AA5028" s="165" t="str">
        <f t="shared" si="313"/>
        <v/>
      </c>
      <c r="AB5028" t="str">
        <f t="shared" si="314"/>
        <v>PND</v>
      </c>
      <c r="AC5028" t="str">
        <f t="shared" si="315"/>
        <v>GA01T9442</v>
      </c>
      <c r="AD5028" t="str">
        <f>_xlfn.IFNA(VLOOKUP(PrivateSchedule[[#This Row],[ow]],RTARoutes[[StageCodes]:[RouteID]],6,FALSE), VLOOKUP(PrivateSchedule[[#This Row],[re]],RTARoutes[[StageCodes]:[RouteID]],6,FALSE))</f>
        <v>PVT456</v>
      </c>
      <c r="AE5028" t="str" cm="1">
        <f t="array" ref="AE5028">_xlfn.IFS( NOT(ISNA(VLOOKUP(PrivateSchedule[[#This Row],[ow]],RTARoutes[[StageCodes]:[RouteID]],6,FALSE))), "O",  NOT(ISNA(VLOOKUP(PrivateSchedule[[#This Row],[re]],RTARoutes[[StageCodes]:[RouteID]],6,FALSE))), "R")</f>
        <v>R</v>
      </c>
      <c r="AF5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VLV-*PNJ</v>
      </c>
      <c r="AG5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PNJ-*VLV</v>
      </c>
    </row>
    <row r="5029" spans="2:33">
      <c r="O5029" s="171" t="s">
        <v>2247</v>
      </c>
      <c r="T5029" s="173" t="s">
        <v>1752</v>
      </c>
      <c r="U5029" t="str">
        <f t="shared" si="312"/>
        <v>PANAJI-KUMBHARJUA</v>
      </c>
      <c r="V5029" s="163">
        <v>0.57986111111111105</v>
      </c>
      <c r="AA5029" s="165" t="str">
        <f t="shared" si="313"/>
        <v/>
      </c>
      <c r="AB5029" t="str">
        <f t="shared" si="314"/>
        <v>PND</v>
      </c>
      <c r="AC5029" t="str">
        <f t="shared" si="315"/>
        <v>GA01T9442</v>
      </c>
      <c r="AD5029" t="str">
        <f>_xlfn.IFNA(VLOOKUP(PrivateSchedule[[#This Row],[ow]],RTARoutes[[StageCodes]:[RouteID]],6,FALSE), VLOOKUP(PrivateSchedule[[#This Row],[re]],RTARoutes[[StageCodes]:[RouteID]],6,FALSE))</f>
        <v>PVT233</v>
      </c>
      <c r="AE5029" t="str" cm="1">
        <f t="array" ref="AE5029">_xlfn.IFS( NOT(ISNA(VLOOKUP(PrivateSchedule[[#This Row],[ow]],RTARoutes[[StageCodes]:[RouteID]],6,FALSE))), "O",  NOT(ISNA(VLOOKUP(PrivateSchedule[[#This Row],[re]],RTARoutes[[StageCodes]:[RouteID]],6,FALSE))), "R")</f>
        <v>R</v>
      </c>
      <c r="AF5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PNJ-*KMJ</v>
      </c>
      <c r="AG5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KMJ-*PNJ</v>
      </c>
    </row>
    <row r="5030" spans="2:33">
      <c r="O5030" s="171" t="s">
        <v>1752</v>
      </c>
      <c r="T5030" s="173" t="s">
        <v>2247</v>
      </c>
      <c r="U5030" t="str">
        <f t="shared" si="312"/>
        <v>KUMBHARJUA-PANAJI</v>
      </c>
      <c r="V5030" s="163">
        <v>0.61805555555555558</v>
      </c>
      <c r="AA5030" s="165" t="str">
        <f t="shared" si="313"/>
        <v/>
      </c>
      <c r="AB5030" t="str">
        <f t="shared" si="314"/>
        <v>PND</v>
      </c>
      <c r="AC5030" t="str">
        <f t="shared" si="315"/>
        <v>GA01T9442</v>
      </c>
      <c r="AD5030" t="str">
        <f>_xlfn.IFNA(VLOOKUP(PrivateSchedule[[#This Row],[ow]],RTARoutes[[StageCodes]:[RouteID]],6,FALSE), VLOOKUP(PrivateSchedule[[#This Row],[re]],RTARoutes[[StageCodes]:[RouteID]],6,FALSE))</f>
        <v>PVT233</v>
      </c>
      <c r="AE5030" t="str" cm="1">
        <f t="array" ref="AE5030">_xlfn.IFS( NOT(ISNA(VLOOKUP(PrivateSchedule[[#This Row],[ow]],RTARoutes[[StageCodes]:[RouteID]],6,FALSE))), "O",  NOT(ISNA(VLOOKUP(PrivateSchedule[[#This Row],[re]],RTARoutes[[StageCodes]:[RouteID]],6,FALSE))), "R")</f>
        <v>O</v>
      </c>
      <c r="AF5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KMJ-*PNJ</v>
      </c>
      <c r="AG5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PNJ-*KMJ</v>
      </c>
    </row>
    <row r="5031" spans="2:33">
      <c r="O5031" s="171" t="s">
        <v>2247</v>
      </c>
      <c r="T5031" s="173" t="s">
        <v>1752</v>
      </c>
      <c r="U5031" t="str">
        <f t="shared" si="312"/>
        <v>PANAJI-KUMBHARJUA</v>
      </c>
      <c r="V5031" s="163">
        <v>0.69097222222222221</v>
      </c>
      <c r="AA5031" s="165" t="str">
        <f t="shared" si="313"/>
        <v/>
      </c>
      <c r="AB5031" t="str">
        <f t="shared" si="314"/>
        <v>PND</v>
      </c>
      <c r="AC5031" t="str">
        <f t="shared" si="315"/>
        <v>GA01T9442</v>
      </c>
      <c r="AD5031" t="str">
        <f>_xlfn.IFNA(VLOOKUP(PrivateSchedule[[#This Row],[ow]],RTARoutes[[StageCodes]:[RouteID]],6,FALSE), VLOOKUP(PrivateSchedule[[#This Row],[re]],RTARoutes[[StageCodes]:[RouteID]],6,FALSE))</f>
        <v>PVT233</v>
      </c>
      <c r="AE5031" t="str" cm="1">
        <f t="array" ref="AE5031">_xlfn.IFS( NOT(ISNA(VLOOKUP(PrivateSchedule[[#This Row],[ow]],RTARoutes[[StageCodes]:[RouteID]],6,FALSE))), "O",  NOT(ISNA(VLOOKUP(PrivateSchedule[[#This Row],[re]],RTARoutes[[StageCodes]:[RouteID]],6,FALSE))), "R")</f>
        <v>R</v>
      </c>
      <c r="AF5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PNJ-*KMJ</v>
      </c>
      <c r="AG5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KMJ-*PNJ</v>
      </c>
    </row>
    <row r="5032" spans="2:33">
      <c r="O5032" s="171" t="s">
        <v>1752</v>
      </c>
      <c r="T5032" s="173" t="s">
        <v>2247</v>
      </c>
      <c r="U5032" t="str">
        <f t="shared" si="312"/>
        <v>KUMBHARJUA-PANAJI</v>
      </c>
      <c r="V5032" s="163">
        <v>0.73263888888888884</v>
      </c>
      <c r="AA5032" s="165" t="str">
        <f t="shared" si="313"/>
        <v/>
      </c>
      <c r="AB5032" t="str">
        <f t="shared" si="314"/>
        <v>PND</v>
      </c>
      <c r="AC5032" t="str">
        <f t="shared" si="315"/>
        <v>GA01T9442</v>
      </c>
      <c r="AD5032" t="str">
        <f>_xlfn.IFNA(VLOOKUP(PrivateSchedule[[#This Row],[ow]],RTARoutes[[StageCodes]:[RouteID]],6,FALSE), VLOOKUP(PrivateSchedule[[#This Row],[re]],RTARoutes[[StageCodes]:[RouteID]],6,FALSE))</f>
        <v>PVT233</v>
      </c>
      <c r="AE5032" t="str" cm="1">
        <f t="array" ref="AE5032">_xlfn.IFS( NOT(ISNA(VLOOKUP(PrivateSchedule[[#This Row],[ow]],RTARoutes[[StageCodes]:[RouteID]],6,FALSE))), "O",  NOT(ISNA(VLOOKUP(PrivateSchedule[[#This Row],[re]],RTARoutes[[StageCodes]:[RouteID]],6,FALSE))), "R")</f>
        <v>O</v>
      </c>
      <c r="AF5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KMJ-*PNJ</v>
      </c>
      <c r="AG5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PNJ-*KMJ</v>
      </c>
    </row>
    <row r="5033" spans="2:33">
      <c r="O5033" s="171" t="s">
        <v>2247</v>
      </c>
      <c r="T5033" s="173" t="s">
        <v>1752</v>
      </c>
      <c r="U5033" t="str">
        <f t="shared" si="312"/>
        <v>PANAJI-KUMBHARJUA</v>
      </c>
      <c r="V5033" s="163">
        <v>0.77430555555555547</v>
      </c>
      <c r="AA5033" s="165" t="str">
        <f t="shared" si="313"/>
        <v/>
      </c>
      <c r="AB5033" t="str">
        <f t="shared" si="314"/>
        <v>PND</v>
      </c>
      <c r="AC5033" t="str">
        <f t="shared" si="315"/>
        <v>GA01T9442</v>
      </c>
      <c r="AD5033" t="str">
        <f>_xlfn.IFNA(VLOOKUP(PrivateSchedule[[#This Row],[ow]],RTARoutes[[StageCodes]:[RouteID]],6,FALSE), VLOOKUP(PrivateSchedule[[#This Row],[re]],RTARoutes[[StageCodes]:[RouteID]],6,FALSE))</f>
        <v>PVT233</v>
      </c>
      <c r="AE5033" t="str" cm="1">
        <f t="array" ref="AE5033">_xlfn.IFS( NOT(ISNA(VLOOKUP(PrivateSchedule[[#This Row],[ow]],RTARoutes[[StageCodes]:[RouteID]],6,FALSE))), "O",  NOT(ISNA(VLOOKUP(PrivateSchedule[[#This Row],[re]],RTARoutes[[StageCodes]:[RouteID]],6,FALSE))), "R")</f>
        <v>R</v>
      </c>
      <c r="AF5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PNJ-*KMJ</v>
      </c>
      <c r="AG5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KMJ-*PNJ</v>
      </c>
    </row>
    <row r="5034" spans="2:33">
      <c r="B5034" s="171" t="s">
        <v>5051</v>
      </c>
      <c r="C5034" s="172" t="s">
        <v>5052</v>
      </c>
      <c r="D5034" s="172" t="s">
        <v>4894</v>
      </c>
      <c r="E5034" s="176" t="s">
        <v>5046</v>
      </c>
      <c r="F5034" s="177" t="s">
        <v>5047</v>
      </c>
      <c r="J5034" s="171" t="s">
        <v>5053</v>
      </c>
      <c r="L5034" s="172" t="s">
        <v>16</v>
      </c>
      <c r="M5034" s="198">
        <v>24</v>
      </c>
      <c r="N5034" s="199">
        <v>9</v>
      </c>
      <c r="O5034" s="171" t="s">
        <v>2699</v>
      </c>
      <c r="T5034" s="173" t="s">
        <v>2374</v>
      </c>
      <c r="U5034" t="str">
        <f t="shared" si="312"/>
        <v>SHIRODA-PONDA</v>
      </c>
      <c r="V5034" s="163">
        <v>0.28819444444444448</v>
      </c>
      <c r="AA5034" s="165" t="str">
        <f t="shared" si="313"/>
        <v/>
      </c>
      <c r="AB5034" t="str">
        <f t="shared" si="314"/>
        <v>PND</v>
      </c>
      <c r="AC5034" t="str">
        <f t="shared" si="315"/>
        <v>GA08U4243</v>
      </c>
      <c r="AD5034" t="str">
        <f>_xlfn.IFNA(VLOOKUP(PrivateSchedule[[#This Row],[ow]],RTARoutes[[StageCodes]:[RouteID]],6,FALSE), VLOOKUP(PrivateSchedule[[#This Row],[re]],RTARoutes[[StageCodes]:[RouteID]],6,FALSE))</f>
        <v>PVT415</v>
      </c>
      <c r="AE5034" t="str" cm="1">
        <f t="array" ref="AE5034">_xlfn.IFS( NOT(ISNA(VLOOKUP(PrivateSchedule[[#This Row],[ow]],RTARoutes[[StageCodes]:[RouteID]],6,FALSE))), "O",  NOT(ISNA(VLOOKUP(PrivateSchedule[[#This Row],[re]],RTARoutes[[StageCodes]:[RouteID]],6,FALSE))), "R")</f>
        <v>R</v>
      </c>
      <c r="AF5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5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5035" spans="2:33">
      <c r="O5035" s="171" t="s">
        <v>2374</v>
      </c>
      <c r="T5035" s="173" t="s">
        <v>2644</v>
      </c>
      <c r="U5035" t="str">
        <f t="shared" si="312"/>
        <v>PONDA-SAVERDEM</v>
      </c>
      <c r="V5035" s="163">
        <v>0.31944444444444448</v>
      </c>
      <c r="AA5035" s="165" t="str">
        <f t="shared" si="313"/>
        <v/>
      </c>
      <c r="AB5035" t="str">
        <f t="shared" si="314"/>
        <v>PND</v>
      </c>
      <c r="AC5035" t="str">
        <f t="shared" si="315"/>
        <v>GA08U4243</v>
      </c>
      <c r="AD5035" t="str">
        <f>_xlfn.IFNA(VLOOKUP(PrivateSchedule[[#This Row],[ow]],RTARoutes[[StageCodes]:[RouteID]],6,FALSE), VLOOKUP(PrivateSchedule[[#This Row],[re]],RTARoutes[[StageCodes]:[RouteID]],6,FALSE))</f>
        <v>PVT388</v>
      </c>
      <c r="AE5035" t="str" cm="1">
        <f t="array" ref="AE5035">_xlfn.IFS( NOT(ISNA(VLOOKUP(PrivateSchedule[[#This Row],[ow]],RTARoutes[[StageCodes]:[RouteID]],6,FALSE))), "O",  NOT(ISNA(VLOOKUP(PrivateSchedule[[#This Row],[re]],RTARoutes[[StageCodes]:[RouteID]],6,FALSE))), "R")</f>
        <v>O</v>
      </c>
      <c r="AF5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036" spans="2:33">
      <c r="O5036" s="171" t="s">
        <v>2644</v>
      </c>
      <c r="T5036" s="173" t="s">
        <v>2374</v>
      </c>
      <c r="U5036" t="str">
        <f t="shared" si="312"/>
        <v>SAVERDEM-PONDA</v>
      </c>
      <c r="V5036" s="163">
        <v>0.37152777777777773</v>
      </c>
      <c r="AA5036" s="165" t="str">
        <f t="shared" si="313"/>
        <v/>
      </c>
      <c r="AB5036" t="str">
        <f t="shared" si="314"/>
        <v>PND</v>
      </c>
      <c r="AC5036" t="str">
        <f t="shared" si="315"/>
        <v>GA08U4243</v>
      </c>
      <c r="AD5036" t="str">
        <f>_xlfn.IFNA(VLOOKUP(PrivateSchedule[[#This Row],[ow]],RTARoutes[[StageCodes]:[RouteID]],6,FALSE), VLOOKUP(PrivateSchedule[[#This Row],[re]],RTARoutes[[StageCodes]:[RouteID]],6,FALSE))</f>
        <v>PVT388</v>
      </c>
      <c r="AE5036" t="str" cm="1">
        <f t="array" ref="AE5036">_xlfn.IFS( NOT(ISNA(VLOOKUP(PrivateSchedule[[#This Row],[ow]],RTARoutes[[StageCodes]:[RouteID]],6,FALSE))), "O",  NOT(ISNA(VLOOKUP(PrivateSchedule[[#This Row],[re]],RTARoutes[[StageCodes]:[RouteID]],6,FALSE))), "R")</f>
        <v>R</v>
      </c>
      <c r="AF5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037" spans="2:33">
      <c r="O5037" s="171" t="s">
        <v>2374</v>
      </c>
      <c r="T5037" s="173" t="s">
        <v>1890</v>
      </c>
      <c r="U5037" t="str">
        <f t="shared" si="312"/>
        <v>PONDA-MARGAO</v>
      </c>
      <c r="V5037" s="163">
        <v>0.42708333333333331</v>
      </c>
      <c r="AA5037" s="165" t="str">
        <f t="shared" si="313"/>
        <v/>
      </c>
      <c r="AB5037" t="str">
        <f t="shared" si="314"/>
        <v>PND</v>
      </c>
      <c r="AC5037" t="str">
        <f t="shared" si="315"/>
        <v>GA08U4243</v>
      </c>
      <c r="AD5037" t="str">
        <f>_xlfn.IFNA(VLOOKUP(PrivateSchedule[[#This Row],[ow]],RTARoutes[[StageCodes]:[RouteID]],6,FALSE), VLOOKUP(PrivateSchedule[[#This Row],[re]],RTARoutes[[StageCodes]:[RouteID]],6,FALSE))</f>
        <v>PVT319</v>
      </c>
      <c r="AE5037" t="str" cm="1">
        <f t="array" ref="AE5037">_xlfn.IFS( NOT(ISNA(VLOOKUP(PrivateSchedule[[#This Row],[ow]],RTARoutes[[StageCodes]:[RouteID]],6,FALSE))), "O",  NOT(ISNA(VLOOKUP(PrivateSchedule[[#This Row],[re]],RTARoutes[[StageCodes]:[RouteID]],6,FALSE))), "R")</f>
        <v>R</v>
      </c>
      <c r="AF5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38" spans="2:33">
      <c r="O5038" s="171" t="s">
        <v>1890</v>
      </c>
      <c r="T5038" s="173" t="s">
        <v>2699</v>
      </c>
      <c r="U5038" t="str">
        <f t="shared" si="312"/>
        <v>MARGAO-SHIRODA</v>
      </c>
      <c r="V5038" s="163">
        <v>0.50694444444444442</v>
      </c>
      <c r="AA5038" s="165" t="str">
        <f t="shared" si="313"/>
        <v/>
      </c>
      <c r="AB5038" t="str">
        <f t="shared" si="314"/>
        <v>PND</v>
      </c>
      <c r="AC5038" t="str">
        <f t="shared" si="315"/>
        <v>GA08U4243</v>
      </c>
      <c r="AD5038" t="str">
        <f>_xlfn.IFNA(VLOOKUP(PrivateSchedule[[#This Row],[ow]],RTARoutes[[StageCodes]:[RouteID]],6,FALSE), VLOOKUP(PrivateSchedule[[#This Row],[re]],RTARoutes[[StageCodes]:[RouteID]],6,FALSE))</f>
        <v>PVT336</v>
      </c>
      <c r="AE5038" t="str" cm="1">
        <f t="array" ref="AE5038">_xlfn.IFS( NOT(ISNA(VLOOKUP(PrivateSchedule[[#This Row],[ow]],RTARoutes[[StageCodes]:[RouteID]],6,FALSE))), "O",  NOT(ISNA(VLOOKUP(PrivateSchedule[[#This Row],[re]],RTARoutes[[StageCodes]:[RouteID]],6,FALSE))), "R")</f>
        <v>O</v>
      </c>
      <c r="AF5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039" spans="2:33">
      <c r="O5039" s="171" t="s">
        <v>2699</v>
      </c>
      <c r="T5039" s="173" t="s">
        <v>2374</v>
      </c>
      <c r="U5039" t="str">
        <f t="shared" si="312"/>
        <v>SHIRODA-PONDA</v>
      </c>
      <c r="V5039" s="163">
        <v>0.53819444444444442</v>
      </c>
      <c r="AA5039" s="165" t="str">
        <f t="shared" si="313"/>
        <v/>
      </c>
      <c r="AB5039" t="str">
        <f t="shared" si="314"/>
        <v>PND</v>
      </c>
      <c r="AC5039" t="str">
        <f t="shared" si="315"/>
        <v>GA08U4243</v>
      </c>
      <c r="AD5039" t="str">
        <f>_xlfn.IFNA(VLOOKUP(PrivateSchedule[[#This Row],[ow]],RTARoutes[[StageCodes]:[RouteID]],6,FALSE), VLOOKUP(PrivateSchedule[[#This Row],[re]],RTARoutes[[StageCodes]:[RouteID]],6,FALSE))</f>
        <v>PVT415</v>
      </c>
      <c r="AE5039" t="str" cm="1">
        <f t="array" ref="AE5039">_xlfn.IFS( NOT(ISNA(VLOOKUP(PrivateSchedule[[#This Row],[ow]],RTARoutes[[StageCodes]:[RouteID]],6,FALSE))), "O",  NOT(ISNA(VLOOKUP(PrivateSchedule[[#This Row],[re]],RTARoutes[[StageCodes]:[RouteID]],6,FALSE))), "R")</f>
        <v>R</v>
      </c>
      <c r="AF5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5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5040" spans="2:33">
      <c r="O5040" s="171" t="s">
        <v>2374</v>
      </c>
      <c r="T5040" s="173" t="s">
        <v>2644</v>
      </c>
      <c r="U5040" t="str">
        <f t="shared" si="312"/>
        <v>PONDA-SAVERDEM</v>
      </c>
      <c r="V5040" s="163">
        <v>0.57291666666666663</v>
      </c>
      <c r="AA5040" s="165" t="str">
        <f t="shared" si="313"/>
        <v/>
      </c>
      <c r="AB5040" t="str">
        <f t="shared" si="314"/>
        <v>PND</v>
      </c>
      <c r="AC5040" t="str">
        <f t="shared" si="315"/>
        <v>GA08U4243</v>
      </c>
      <c r="AD5040" t="str">
        <f>_xlfn.IFNA(VLOOKUP(PrivateSchedule[[#This Row],[ow]],RTARoutes[[StageCodes]:[RouteID]],6,FALSE), VLOOKUP(PrivateSchedule[[#This Row],[re]],RTARoutes[[StageCodes]:[RouteID]],6,FALSE))</f>
        <v>PVT388</v>
      </c>
      <c r="AE5040" t="str" cm="1">
        <f t="array" ref="AE5040">_xlfn.IFS( NOT(ISNA(VLOOKUP(PrivateSchedule[[#This Row],[ow]],RTARoutes[[StageCodes]:[RouteID]],6,FALSE))), "O",  NOT(ISNA(VLOOKUP(PrivateSchedule[[#This Row],[re]],RTARoutes[[StageCodes]:[RouteID]],6,FALSE))), "R")</f>
        <v>O</v>
      </c>
      <c r="AF5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041" spans="2:33">
      <c r="O5041" s="171" t="s">
        <v>2644</v>
      </c>
      <c r="T5041" s="173" t="s">
        <v>2374</v>
      </c>
      <c r="U5041" t="str">
        <f t="shared" si="312"/>
        <v>SAVERDEM-PONDA</v>
      </c>
      <c r="V5041" s="163">
        <v>0.69097222222222221</v>
      </c>
      <c r="AA5041" s="165" t="str">
        <f t="shared" si="313"/>
        <v/>
      </c>
      <c r="AB5041" t="str">
        <f t="shared" si="314"/>
        <v>PND</v>
      </c>
      <c r="AC5041" t="str">
        <f t="shared" si="315"/>
        <v>GA08U4243</v>
      </c>
      <c r="AD5041" t="str">
        <f>_xlfn.IFNA(VLOOKUP(PrivateSchedule[[#This Row],[ow]],RTARoutes[[StageCodes]:[RouteID]],6,FALSE), VLOOKUP(PrivateSchedule[[#This Row],[re]],RTARoutes[[StageCodes]:[RouteID]],6,FALSE))</f>
        <v>PVT388</v>
      </c>
      <c r="AE5041" t="str" cm="1">
        <f t="array" ref="AE5041">_xlfn.IFS( NOT(ISNA(VLOOKUP(PrivateSchedule[[#This Row],[ow]],RTARoutes[[StageCodes]:[RouteID]],6,FALSE))), "O",  NOT(ISNA(VLOOKUP(PrivateSchedule[[#This Row],[re]],RTARoutes[[StageCodes]:[RouteID]],6,FALSE))), "R")</f>
        <v>R</v>
      </c>
      <c r="AF5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042" spans="2:33">
      <c r="O5042" s="171" t="s">
        <v>2374</v>
      </c>
      <c r="T5042" s="173" t="s">
        <v>1890</v>
      </c>
      <c r="U5042" t="str">
        <f t="shared" si="312"/>
        <v>PONDA-MARGAO</v>
      </c>
      <c r="V5042" s="163">
        <v>0.73611111111111116</v>
      </c>
      <c r="AA5042" s="165" t="str">
        <f t="shared" si="313"/>
        <v/>
      </c>
      <c r="AB5042" t="str">
        <f t="shared" si="314"/>
        <v>PND</v>
      </c>
      <c r="AC5042" t="str">
        <f t="shared" si="315"/>
        <v>GA08U4243</v>
      </c>
      <c r="AD5042" t="str">
        <f>_xlfn.IFNA(VLOOKUP(PrivateSchedule[[#This Row],[ow]],RTARoutes[[StageCodes]:[RouteID]],6,FALSE), VLOOKUP(PrivateSchedule[[#This Row],[re]],RTARoutes[[StageCodes]:[RouteID]],6,FALSE))</f>
        <v>PVT319</v>
      </c>
      <c r="AE5042" t="str" cm="1">
        <f t="array" ref="AE5042">_xlfn.IFS( NOT(ISNA(VLOOKUP(PrivateSchedule[[#This Row],[ow]],RTARoutes[[StageCodes]:[RouteID]],6,FALSE))), "O",  NOT(ISNA(VLOOKUP(PrivateSchedule[[#This Row],[re]],RTARoutes[[StageCodes]:[RouteID]],6,FALSE))), "R")</f>
        <v>R</v>
      </c>
      <c r="AF5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43" spans="2:33">
      <c r="O5043" s="171" t="s">
        <v>1890</v>
      </c>
      <c r="T5043" s="173" t="s">
        <v>2699</v>
      </c>
      <c r="U5043" t="str">
        <f t="shared" si="312"/>
        <v>MARGAO-SHIRODA</v>
      </c>
      <c r="V5043" s="163">
        <v>0.79166666666666663</v>
      </c>
      <c r="AA5043" s="165" t="str">
        <f t="shared" si="313"/>
        <v/>
      </c>
      <c r="AB5043" t="str">
        <f t="shared" si="314"/>
        <v>PND</v>
      </c>
      <c r="AC5043" t="str">
        <f t="shared" si="315"/>
        <v>GA08U4243</v>
      </c>
      <c r="AD5043" t="str">
        <f>_xlfn.IFNA(VLOOKUP(PrivateSchedule[[#This Row],[ow]],RTARoutes[[StageCodes]:[RouteID]],6,FALSE), VLOOKUP(PrivateSchedule[[#This Row],[re]],RTARoutes[[StageCodes]:[RouteID]],6,FALSE))</f>
        <v>PVT336</v>
      </c>
      <c r="AE5043" t="str" cm="1">
        <f t="array" ref="AE5043">_xlfn.IFS( NOT(ISNA(VLOOKUP(PrivateSchedule[[#This Row],[ow]],RTARoutes[[StageCodes]:[RouteID]],6,FALSE))), "O",  NOT(ISNA(VLOOKUP(PrivateSchedule[[#This Row],[re]],RTARoutes[[StageCodes]:[RouteID]],6,FALSE))), "R")</f>
        <v>O</v>
      </c>
      <c r="AF5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044" spans="2:33">
      <c r="B5044" s="171" t="s">
        <v>5054</v>
      </c>
      <c r="C5044" s="172" t="s">
        <v>5055</v>
      </c>
      <c r="D5044" s="172" t="s">
        <v>4894</v>
      </c>
      <c r="E5044" s="176" t="s">
        <v>5046</v>
      </c>
      <c r="F5044" s="177" t="s">
        <v>5056</v>
      </c>
      <c r="G5044" s="171" t="s">
        <v>5057</v>
      </c>
      <c r="H5044" s="172" t="s">
        <v>5058</v>
      </c>
      <c r="J5044" s="171" t="s">
        <v>5059</v>
      </c>
      <c r="L5044" s="172" t="s">
        <v>16</v>
      </c>
      <c r="M5044" s="198">
        <v>31</v>
      </c>
      <c r="N5044" s="199">
        <v>12</v>
      </c>
      <c r="O5044" s="171" t="s">
        <v>2699</v>
      </c>
      <c r="T5044" s="173" t="s">
        <v>1890</v>
      </c>
      <c r="U5044" t="str">
        <f t="shared" si="312"/>
        <v>SHIRODA-MARGAO</v>
      </c>
      <c r="V5044" s="163">
        <v>0.25</v>
      </c>
      <c r="AA5044" s="165" t="str">
        <f t="shared" si="313"/>
        <v/>
      </c>
      <c r="AB5044" t="str">
        <f t="shared" si="314"/>
        <v>PND</v>
      </c>
      <c r="AC5044" t="str">
        <f t="shared" si="315"/>
        <v>GA05T3707</v>
      </c>
      <c r="AD5044" t="str">
        <f>_xlfn.IFNA(VLOOKUP(PrivateSchedule[[#This Row],[ow]],RTARoutes[[StageCodes]:[RouteID]],6,FALSE), VLOOKUP(PrivateSchedule[[#This Row],[re]],RTARoutes[[StageCodes]:[RouteID]],6,FALSE))</f>
        <v>PVT336</v>
      </c>
      <c r="AE5044" t="str" cm="1">
        <f t="array" ref="AE5044">_xlfn.IFS( NOT(ISNA(VLOOKUP(PrivateSchedule[[#This Row],[ow]],RTARoutes[[StageCodes]:[RouteID]],6,FALSE))), "O",  NOT(ISNA(VLOOKUP(PrivateSchedule[[#This Row],[re]],RTARoutes[[StageCodes]:[RouteID]],6,FALSE))), "R")</f>
        <v>R</v>
      </c>
      <c r="AF5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045" spans="2:33">
      <c r="O5045" s="171" t="s">
        <v>1890</v>
      </c>
      <c r="T5045" s="173" t="s">
        <v>2374</v>
      </c>
      <c r="U5045" t="str">
        <f t="shared" si="312"/>
        <v>MARGAO-PONDA</v>
      </c>
      <c r="V5045" s="163">
        <v>0.2986111111111111</v>
      </c>
      <c r="AA5045" s="165" t="str">
        <f t="shared" si="313"/>
        <v/>
      </c>
      <c r="AB5045" t="str">
        <f t="shared" si="314"/>
        <v>PND</v>
      </c>
      <c r="AC5045" t="str">
        <f t="shared" si="315"/>
        <v>GA05T3707</v>
      </c>
      <c r="AD5045" t="str">
        <f>_xlfn.IFNA(VLOOKUP(PrivateSchedule[[#This Row],[ow]],RTARoutes[[StageCodes]:[RouteID]],6,FALSE), VLOOKUP(PrivateSchedule[[#This Row],[re]],RTARoutes[[StageCodes]:[RouteID]],6,FALSE))</f>
        <v>PVT319</v>
      </c>
      <c r="AE5045" t="str" cm="1">
        <f t="array" ref="AE5045">_xlfn.IFS( NOT(ISNA(VLOOKUP(PrivateSchedule[[#This Row],[ow]],RTARoutes[[StageCodes]:[RouteID]],6,FALSE))), "O",  NOT(ISNA(VLOOKUP(PrivateSchedule[[#This Row],[re]],RTARoutes[[StageCodes]:[RouteID]],6,FALSE))), "R")</f>
        <v>O</v>
      </c>
      <c r="AF5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46" spans="2:33">
      <c r="O5046" s="171" t="s">
        <v>2374</v>
      </c>
      <c r="T5046" s="173" t="s">
        <v>1770</v>
      </c>
      <c r="U5046" t="str">
        <f t="shared" si="312"/>
        <v>PONDA-KUNDAI</v>
      </c>
      <c r="V5046" s="163">
        <v>0.3298611111111111</v>
      </c>
      <c r="AA5046" s="165" t="str">
        <f t="shared" si="313"/>
        <v/>
      </c>
      <c r="AB5046" t="str">
        <f t="shared" si="314"/>
        <v>PND</v>
      </c>
      <c r="AC5046" t="str">
        <f t="shared" si="315"/>
        <v>GA05T3707</v>
      </c>
      <c r="AD5046" t="str">
        <f>_xlfn.IFNA(VLOOKUP(PrivateSchedule[[#This Row],[ow]],RTARoutes[[StageCodes]:[RouteID]],6,FALSE), VLOOKUP(PrivateSchedule[[#This Row],[re]],RTARoutes[[StageCodes]:[RouteID]],6,FALSE))</f>
        <v>PVT217</v>
      </c>
      <c r="AE5046" t="str" cm="1">
        <f t="array" ref="AE5046">_xlfn.IFS( NOT(ISNA(VLOOKUP(PrivateSchedule[[#This Row],[ow]],RTARoutes[[StageCodes]:[RouteID]],6,FALSE))), "O",  NOT(ISNA(VLOOKUP(PrivateSchedule[[#This Row],[re]],RTARoutes[[StageCodes]:[RouteID]],6,FALSE))), "R")</f>
        <v>R</v>
      </c>
      <c r="AF5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</v>
      </c>
      <c r="AG5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KDM-*PND</v>
      </c>
    </row>
    <row r="5047" spans="2:33">
      <c r="O5047" s="171" t="s">
        <v>1770</v>
      </c>
      <c r="T5047" s="173" t="s">
        <v>2374</v>
      </c>
      <c r="U5047" t="str">
        <f t="shared" si="312"/>
        <v>KUNDAI-PONDA</v>
      </c>
      <c r="V5047" s="163">
        <v>0.34722222222222227</v>
      </c>
      <c r="AA5047" s="165" t="str">
        <f t="shared" si="313"/>
        <v/>
      </c>
      <c r="AB5047" t="str">
        <f t="shared" si="314"/>
        <v>PND</v>
      </c>
      <c r="AC5047" t="str">
        <f t="shared" si="315"/>
        <v>GA05T3707</v>
      </c>
      <c r="AD5047" t="str">
        <f>_xlfn.IFNA(VLOOKUP(PrivateSchedule[[#This Row],[ow]],RTARoutes[[StageCodes]:[RouteID]],6,FALSE), VLOOKUP(PrivateSchedule[[#This Row],[re]],RTARoutes[[StageCodes]:[RouteID]],6,FALSE))</f>
        <v>PVT217</v>
      </c>
      <c r="AE5047" t="str" cm="1">
        <f t="array" ref="AE5047">_xlfn.IFS( NOT(ISNA(VLOOKUP(PrivateSchedule[[#This Row],[ow]],RTARoutes[[StageCodes]:[RouteID]],6,FALSE))), "O",  NOT(ISNA(VLOOKUP(PrivateSchedule[[#This Row],[re]],RTARoutes[[StageCodes]:[RouteID]],6,FALSE))), "R")</f>
        <v>O</v>
      </c>
      <c r="AF5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KDM-*PND</v>
      </c>
      <c r="AG5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</v>
      </c>
    </row>
    <row r="5048" spans="2:33">
      <c r="O5048" s="171" t="s">
        <v>2374</v>
      </c>
      <c r="T5048" s="173" t="s">
        <v>2644</v>
      </c>
      <c r="U5048" t="str">
        <f t="shared" si="312"/>
        <v>PONDA-SAVERDEM</v>
      </c>
      <c r="V5048" s="163">
        <v>0.37152777777777773</v>
      </c>
      <c r="AA5048" s="165" t="str">
        <f t="shared" si="313"/>
        <v/>
      </c>
      <c r="AB5048" t="str">
        <f t="shared" si="314"/>
        <v>PND</v>
      </c>
      <c r="AC5048" t="str">
        <f t="shared" si="315"/>
        <v>GA05T3707</v>
      </c>
      <c r="AD5048" t="str">
        <f>_xlfn.IFNA(VLOOKUP(PrivateSchedule[[#This Row],[ow]],RTARoutes[[StageCodes]:[RouteID]],6,FALSE), VLOOKUP(PrivateSchedule[[#This Row],[re]],RTARoutes[[StageCodes]:[RouteID]],6,FALSE))</f>
        <v>PVT388</v>
      </c>
      <c r="AE5048" t="str" cm="1">
        <f t="array" ref="AE5048">_xlfn.IFS( NOT(ISNA(VLOOKUP(PrivateSchedule[[#This Row],[ow]],RTARoutes[[StageCodes]:[RouteID]],6,FALSE))), "O",  NOT(ISNA(VLOOKUP(PrivateSchedule[[#This Row],[re]],RTARoutes[[StageCodes]:[RouteID]],6,FALSE))), "R")</f>
        <v>O</v>
      </c>
      <c r="AF5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049" spans="2:33">
      <c r="O5049" s="171" t="s">
        <v>2644</v>
      </c>
      <c r="T5049" s="173" t="s">
        <v>2374</v>
      </c>
      <c r="U5049" t="str">
        <f t="shared" si="312"/>
        <v>SAVERDEM-PONDA</v>
      </c>
      <c r="V5049" s="163">
        <v>0.4548611111111111</v>
      </c>
      <c r="AA5049" s="165" t="str">
        <f t="shared" si="313"/>
        <v/>
      </c>
      <c r="AB5049" t="str">
        <f t="shared" si="314"/>
        <v>PND</v>
      </c>
      <c r="AC5049" t="str">
        <f t="shared" si="315"/>
        <v>GA05T3707</v>
      </c>
      <c r="AD5049" t="str">
        <f>_xlfn.IFNA(VLOOKUP(PrivateSchedule[[#This Row],[ow]],RTARoutes[[StageCodes]:[RouteID]],6,FALSE), VLOOKUP(PrivateSchedule[[#This Row],[re]],RTARoutes[[StageCodes]:[RouteID]],6,FALSE))</f>
        <v>PVT388</v>
      </c>
      <c r="AE5049" t="str" cm="1">
        <f t="array" ref="AE5049">_xlfn.IFS( NOT(ISNA(VLOOKUP(PrivateSchedule[[#This Row],[ow]],RTARoutes[[StageCodes]:[RouteID]],6,FALSE))), "O",  NOT(ISNA(VLOOKUP(PrivateSchedule[[#This Row],[re]],RTARoutes[[StageCodes]:[RouteID]],6,FALSE))), "R")</f>
        <v>R</v>
      </c>
      <c r="AF5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050" spans="2:33">
      <c r="O5050" s="171" t="s">
        <v>2374</v>
      </c>
      <c r="T5050" s="173" t="s">
        <v>2644</v>
      </c>
      <c r="U5050" t="str">
        <f t="shared" si="312"/>
        <v>PONDA-SAVERDEM</v>
      </c>
      <c r="V5050" s="163">
        <v>0.51736111111111105</v>
      </c>
      <c r="AA5050" s="165" t="str">
        <f t="shared" si="313"/>
        <v/>
      </c>
      <c r="AB5050" t="str">
        <f t="shared" si="314"/>
        <v>PND</v>
      </c>
      <c r="AC5050" t="str">
        <f t="shared" si="315"/>
        <v>GA05T3707</v>
      </c>
      <c r="AD5050" t="str">
        <f>_xlfn.IFNA(VLOOKUP(PrivateSchedule[[#This Row],[ow]],RTARoutes[[StageCodes]:[RouteID]],6,FALSE), VLOOKUP(PrivateSchedule[[#This Row],[re]],RTARoutes[[StageCodes]:[RouteID]],6,FALSE))</f>
        <v>PVT388</v>
      </c>
      <c r="AE5050" t="str" cm="1">
        <f t="array" ref="AE5050">_xlfn.IFS( NOT(ISNA(VLOOKUP(PrivateSchedule[[#This Row],[ow]],RTARoutes[[StageCodes]:[RouteID]],6,FALSE))), "O",  NOT(ISNA(VLOOKUP(PrivateSchedule[[#This Row],[re]],RTARoutes[[StageCodes]:[RouteID]],6,FALSE))), "R")</f>
        <v>O</v>
      </c>
      <c r="AF5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051" spans="2:33">
      <c r="O5051" s="171" t="s">
        <v>2644</v>
      </c>
      <c r="T5051" s="173" t="s">
        <v>2374</v>
      </c>
      <c r="U5051" t="str">
        <f t="shared" si="312"/>
        <v>SAVERDEM-PONDA</v>
      </c>
      <c r="V5051" s="163">
        <v>0.67013888888888884</v>
      </c>
      <c r="AA5051" s="165" t="str">
        <f t="shared" si="313"/>
        <v/>
      </c>
      <c r="AB5051" t="str">
        <f t="shared" si="314"/>
        <v>PND</v>
      </c>
      <c r="AC5051" t="str">
        <f t="shared" si="315"/>
        <v>GA05T3707</v>
      </c>
      <c r="AD5051" t="str">
        <f>_xlfn.IFNA(VLOOKUP(PrivateSchedule[[#This Row],[ow]],RTARoutes[[StageCodes]:[RouteID]],6,FALSE), VLOOKUP(PrivateSchedule[[#This Row],[re]],RTARoutes[[StageCodes]:[RouteID]],6,FALSE))</f>
        <v>PVT388</v>
      </c>
      <c r="AE5051" t="str" cm="1">
        <f t="array" ref="AE5051">_xlfn.IFS( NOT(ISNA(VLOOKUP(PrivateSchedule[[#This Row],[ow]],RTARoutes[[StageCodes]:[RouteID]],6,FALSE))), "O",  NOT(ISNA(VLOOKUP(PrivateSchedule[[#This Row],[re]],RTARoutes[[StageCodes]:[RouteID]],6,FALSE))), "R")</f>
        <v>R</v>
      </c>
      <c r="AF5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052" spans="2:33">
      <c r="O5052" s="171" t="s">
        <v>2374</v>
      </c>
      <c r="T5052" s="173" t="s">
        <v>2644</v>
      </c>
      <c r="U5052" t="str">
        <f t="shared" si="312"/>
        <v>PONDA-SAVERDEM</v>
      </c>
      <c r="V5052" s="163">
        <v>0.73263888888888884</v>
      </c>
      <c r="AA5052" s="165" t="str">
        <f t="shared" si="313"/>
        <v/>
      </c>
      <c r="AB5052" t="str">
        <f t="shared" si="314"/>
        <v>PND</v>
      </c>
      <c r="AC5052" t="str">
        <f t="shared" si="315"/>
        <v>GA05T3707</v>
      </c>
      <c r="AD5052" t="str">
        <f>_xlfn.IFNA(VLOOKUP(PrivateSchedule[[#This Row],[ow]],RTARoutes[[StageCodes]:[RouteID]],6,FALSE), VLOOKUP(PrivateSchedule[[#This Row],[re]],RTARoutes[[StageCodes]:[RouteID]],6,FALSE))</f>
        <v>PVT388</v>
      </c>
      <c r="AE5052" t="str" cm="1">
        <f t="array" ref="AE5052">_xlfn.IFS( NOT(ISNA(VLOOKUP(PrivateSchedule[[#This Row],[ow]],RTARoutes[[StageCodes]:[RouteID]],6,FALSE))), "O",  NOT(ISNA(VLOOKUP(PrivateSchedule[[#This Row],[re]],RTARoutes[[StageCodes]:[RouteID]],6,FALSE))), "R")</f>
        <v>O</v>
      </c>
      <c r="AF5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053" spans="2:33">
      <c r="O5053" s="171" t="s">
        <v>2644</v>
      </c>
      <c r="T5053" s="173" t="s">
        <v>2699</v>
      </c>
      <c r="U5053" t="str">
        <f t="shared" si="312"/>
        <v>SAVERDEM-SHIRODA</v>
      </c>
      <c r="V5053" s="163">
        <v>0.78472222222222221</v>
      </c>
      <c r="AA5053" s="165" t="str">
        <f t="shared" si="313"/>
        <v/>
      </c>
      <c r="AB5053" t="str">
        <f t="shared" si="314"/>
        <v>PND</v>
      </c>
      <c r="AC5053" t="str">
        <f t="shared" si="315"/>
        <v>GA05T3707</v>
      </c>
      <c r="AD5053" t="str">
        <f>_xlfn.IFNA(VLOOKUP(PrivateSchedule[[#This Row],[ow]],RTARoutes[[StageCodes]:[RouteID]],6,FALSE), VLOOKUP(PrivateSchedule[[#This Row],[re]],RTARoutes[[StageCodes]:[RouteID]],6,FALSE))</f>
        <v>PVT485</v>
      </c>
      <c r="AE5053" t="str" cm="1">
        <f t="array" ref="AE5053">_xlfn.IFS( NOT(ISNA(VLOOKUP(PrivateSchedule[[#This Row],[ow]],RTARoutes[[StageCodes]:[RouteID]],6,FALSE))), "O",  NOT(ISNA(VLOOKUP(PrivateSchedule[[#This Row],[re]],RTARoutes[[StageCodes]:[RouteID]],6,FALSE))), "R")</f>
        <v>R</v>
      </c>
      <c r="AF5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SVE-*SRA</v>
      </c>
      <c r="AG5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SRA-*SVE</v>
      </c>
    </row>
    <row r="5054" spans="2:33">
      <c r="B5054" s="171" t="s">
        <v>5060</v>
      </c>
      <c r="C5054" s="172" t="s">
        <v>5061</v>
      </c>
      <c r="D5054" s="172" t="s">
        <v>4894</v>
      </c>
      <c r="E5054" s="176" t="s">
        <v>5046</v>
      </c>
      <c r="F5054" s="177" t="s">
        <v>5062</v>
      </c>
      <c r="G5054" s="171" t="s">
        <v>5063</v>
      </c>
      <c r="H5054" s="172" t="s">
        <v>5064</v>
      </c>
      <c r="J5054" s="171" t="s">
        <v>5065</v>
      </c>
      <c r="L5054" s="172" t="s">
        <v>16</v>
      </c>
      <c r="M5054" s="198">
        <v>27</v>
      </c>
      <c r="N5054" s="199">
        <v>11</v>
      </c>
      <c r="O5054" s="171" t="s">
        <v>1820</v>
      </c>
      <c r="T5054" s="173" t="s">
        <v>2247</v>
      </c>
      <c r="U5054" t="str">
        <f t="shared" si="312"/>
        <v>MADKAI-PANAJI</v>
      </c>
      <c r="V5054" s="163">
        <v>0.28472222222222221</v>
      </c>
      <c r="AA5054" s="165" t="str">
        <f t="shared" si="313"/>
        <v/>
      </c>
      <c r="AB5054" t="str">
        <f t="shared" si="314"/>
        <v>PND</v>
      </c>
      <c r="AC5054" t="str">
        <f t="shared" si="315"/>
        <v>GA05T3628</v>
      </c>
      <c r="AD5054" t="str">
        <f>_xlfn.IFNA(VLOOKUP(PrivateSchedule[[#This Row],[ow]],RTARoutes[[StageCodes]:[RouteID]],6,FALSE), VLOOKUP(PrivateSchedule[[#This Row],[re]],RTARoutes[[StageCodes]:[RouteID]],6,FALSE))</f>
        <v>PVT270</v>
      </c>
      <c r="AE5054" t="str" cm="1">
        <f t="array" ref="AE5054">_xlfn.IFS( NOT(ISNA(VLOOKUP(PrivateSchedule[[#This Row],[ow]],RTARoutes[[StageCodes]:[RouteID]],6,FALSE))), "O",  NOT(ISNA(VLOOKUP(PrivateSchedule[[#This Row],[re]],RTARoutes[[StageCodes]:[RouteID]],6,FALSE))), "R")</f>
        <v>O</v>
      </c>
      <c r="AF5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5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5055" spans="2:33">
      <c r="O5055" s="171" t="s">
        <v>2247</v>
      </c>
      <c r="T5055" s="173" t="s">
        <v>1774</v>
      </c>
      <c r="U5055" t="str">
        <f t="shared" si="312"/>
        <v>PANAJI-Kundai Industrial Estate</v>
      </c>
      <c r="V5055" s="163" t="s">
        <v>5066</v>
      </c>
      <c r="AA5055" s="165" t="e">
        <f t="shared" si="313"/>
        <v>#VALUE!</v>
      </c>
      <c r="AB5055" t="str">
        <f t="shared" si="314"/>
        <v>PND</v>
      </c>
      <c r="AC5055" t="str">
        <f t="shared" si="315"/>
        <v>GA05T3628</v>
      </c>
      <c r="AD5055" t="e">
        <f>_xlfn.IFNA(VLOOKUP(PrivateSchedule[[#This Row],[ow]],RTARoutes[[StageCodes]:[RouteID]],6,FALSE), VLOOKUP(PrivateSchedule[[#This Row],[re]],RTARoutes[[StageCodes]:[RouteID]],6,FALSE))</f>
        <v>#N/A</v>
      </c>
      <c r="AE5055" t="e" cm="1">
        <f t="array" ref="AE5055">_xlfn.IFS( NOT(ISNA(VLOOKUP(PrivateSchedule[[#This Row],[ow]],RTARoutes[[StageCodes]:[RouteID]],6,FALSE))), "O",  NOT(ISNA(VLOOKUP(PrivateSchedule[[#This Row],[re]],RTARoutes[[StageCodes]:[RouteID]],6,FALSE))), "R")</f>
        <v>#N/A</v>
      </c>
      <c r="AF5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PNJ-*KDI</v>
      </c>
      <c r="AG5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KDI-*PNJ</v>
      </c>
    </row>
    <row r="5056" spans="2:33">
      <c r="O5056" s="171" t="s">
        <v>1774</v>
      </c>
      <c r="T5056" s="173" t="s">
        <v>2374</v>
      </c>
      <c r="U5056" t="str">
        <f t="shared" si="312"/>
        <v>Kundai Industrial Estate-PONDA</v>
      </c>
      <c r="V5056" s="163">
        <v>0.375</v>
      </c>
      <c r="AA5056" s="165" t="str">
        <f t="shared" si="313"/>
        <v/>
      </c>
      <c r="AB5056" t="str">
        <f t="shared" si="314"/>
        <v>PND</v>
      </c>
      <c r="AC5056" t="str">
        <f t="shared" si="315"/>
        <v>GA05T3628</v>
      </c>
      <c r="AD5056" t="str">
        <f>_xlfn.IFNA(VLOOKUP(PrivateSchedule[[#This Row],[ow]],RTARoutes[[StageCodes]:[RouteID]],6,FALSE), VLOOKUP(PrivateSchedule[[#This Row],[re]],RTARoutes[[StageCodes]:[RouteID]],6,FALSE))</f>
        <v>PVT212</v>
      </c>
      <c r="AE5056" t="str" cm="1">
        <f t="array" ref="AE5056">_xlfn.IFS( NOT(ISNA(VLOOKUP(PrivateSchedule[[#This Row],[ow]],RTARoutes[[StageCodes]:[RouteID]],6,FALSE))), "O",  NOT(ISNA(VLOOKUP(PrivateSchedule[[#This Row],[re]],RTARoutes[[StageCodes]:[RouteID]],6,FALSE))), "R")</f>
        <v>O</v>
      </c>
      <c r="AF5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057" spans="2:33">
      <c r="O5057" s="171" t="s">
        <v>2374</v>
      </c>
      <c r="T5057" s="173" t="s">
        <v>1752</v>
      </c>
      <c r="U5057" t="str">
        <f t="shared" si="312"/>
        <v>PONDA-KUMBHARJUA</v>
      </c>
      <c r="V5057" s="163">
        <v>0.39583333333333331</v>
      </c>
      <c r="AA5057" s="165" t="str">
        <f t="shared" si="313"/>
        <v/>
      </c>
      <c r="AB5057" t="str">
        <f t="shared" si="314"/>
        <v>PND</v>
      </c>
      <c r="AC5057" t="str">
        <f t="shared" si="315"/>
        <v>GA05T3628</v>
      </c>
      <c r="AD5057" t="str">
        <f>_xlfn.IFNA(VLOOKUP(PrivateSchedule[[#This Row],[ow]],RTARoutes[[StageCodes]:[RouteID]],6,FALSE), VLOOKUP(PrivateSchedule[[#This Row],[re]],RTARoutes[[StageCodes]:[RouteID]],6,FALSE))</f>
        <v>PVT230</v>
      </c>
      <c r="AE5057" t="str" cm="1">
        <f t="array" ref="AE5057">_xlfn.IFS( NOT(ISNA(VLOOKUP(PrivateSchedule[[#This Row],[ow]],RTARoutes[[StageCodes]:[RouteID]],6,FALSE))), "O",  NOT(ISNA(VLOOKUP(PrivateSchedule[[#This Row],[re]],RTARoutes[[StageCodes]:[RouteID]],6,FALSE))), "R")</f>
        <v>R</v>
      </c>
      <c r="AF5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058" spans="2:33">
      <c r="O5058" s="171" t="s">
        <v>1752</v>
      </c>
      <c r="T5058" s="173" t="s">
        <v>2374</v>
      </c>
      <c r="U5058" t="str">
        <f t="shared" si="312"/>
        <v>KUMBHARJUA-PONDA</v>
      </c>
      <c r="V5058" s="163">
        <v>0.4375</v>
      </c>
      <c r="AA5058" s="165" t="str">
        <f t="shared" si="313"/>
        <v/>
      </c>
      <c r="AB5058" t="str">
        <f t="shared" si="314"/>
        <v>PND</v>
      </c>
      <c r="AC5058" t="str">
        <f t="shared" si="315"/>
        <v>GA05T3628</v>
      </c>
      <c r="AD5058" t="str">
        <f>_xlfn.IFNA(VLOOKUP(PrivateSchedule[[#This Row],[ow]],RTARoutes[[StageCodes]:[RouteID]],6,FALSE), VLOOKUP(PrivateSchedule[[#This Row],[re]],RTARoutes[[StageCodes]:[RouteID]],6,FALSE))</f>
        <v>PVT230</v>
      </c>
      <c r="AE5058" t="str" cm="1">
        <f t="array" ref="AE5058">_xlfn.IFS( NOT(ISNA(VLOOKUP(PrivateSchedule[[#This Row],[ow]],RTARoutes[[StageCodes]:[RouteID]],6,FALSE))), "O",  NOT(ISNA(VLOOKUP(PrivateSchedule[[#This Row],[re]],RTARoutes[[StageCodes]:[RouteID]],6,FALSE))), "R")</f>
        <v>O</v>
      </c>
      <c r="AF5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059" spans="2:33">
      <c r="O5059" s="171" t="s">
        <v>2374</v>
      </c>
      <c r="T5059" s="173" t="s">
        <v>1820</v>
      </c>
      <c r="U5059" t="str">
        <f t="shared" ref="U5059:U5122" si="316">_xlfn.IFNA(VLOOKUP($O5059,Code2Loc,2,FALSE)
&amp; IF( OR( ISNA($P5059), LEN($P5059)=0), "",  "-" &amp; VLOOKUP($P5059,Code2Loc,2,FALSE))
&amp; IF( OR( ISNA($Q5059), LEN($Q5059)=0), "",  "-" &amp; VLOOKUP($Q5059,Code2Loc,2,FALSE))
&amp; IF( OR( ISNA($R5059), LEN($R5059)=0), "",  "-" &amp; VLOOKUP($R5059,Code2Loc,2,FALSE))
&amp; IF( OR( ISNA($S5059), LEN($S5059)=0), "",  "-" &amp; VLOOKUP($S5059,Code2Loc,2,FALSE))
&amp; IF( OR( ISNA($T5059), LEN($T5059)=0), "",  "-" &amp; VLOOKUP($T5059,Code2Loc,2,FALSE)),"")</f>
        <v>PONDA-MADKAI</v>
      </c>
      <c r="V5059" s="163">
        <v>0.55208333333333337</v>
      </c>
      <c r="AA5059" s="165" t="str">
        <f t="shared" ref="AA5059:AA5122" si="317">IF(ISBLANK($V5059), "", _xlfn.IFNA($V5059 + _xlfn.IFNA( VLOOKUP($O5059 &amp; IF(ISBLANK($P5059),"", "-" &amp; $P5059) &amp; IF(ISBLANK($Q5059),"", "-" &amp; $Q5059) &amp; IF(ISBLANK($R5059),"", "-" &amp; $R5059) &amp; IF(ISBLANK($S5059),"", "-" &amp; $S5059) &amp; IF(ISBLANK($T5059),"", "-" &amp; $T5059),TravelTime,8,FALSE), VLOOKUP($T5059 &amp; IF(ISBLANK($S5059),"", "-" &amp; $S5059) &amp; IF(ISBLANK($R5059),"", "-" &amp; $R5059) &amp; IF(ISBLANK($Q5059),"", "-" &amp; $Q5059) &amp; IF(ISBLANK($P5059),"", "-" &amp; $P5059) &amp; IF(ISBLANK($O5059),"", "-" &amp; $O5059),TravelTime,8,FALSE)) / 1440, ""))</f>
        <v/>
      </c>
      <c r="AB5059" t="str">
        <f t="shared" ref="AB5059:AB5122" si="318">IF(AND(LEN($A5059)&lt;&gt;0,LEN($A5059)&lt;&gt;0),$A5059,$AB5058)</f>
        <v>PND</v>
      </c>
      <c r="AC5059" t="str">
        <f t="shared" ref="AC5059:AC5122" si="319">IF(AND(LEN($J5059)&lt;&gt;0,LEN($B5059)&lt;&gt;0),$J5059,$AC5058)</f>
        <v>GA05T3628</v>
      </c>
      <c r="AD5059" t="str">
        <f>_xlfn.IFNA(VLOOKUP(PrivateSchedule[[#This Row],[ow]],RTARoutes[[StageCodes]:[RouteID]],6,FALSE), VLOOKUP(PrivateSchedule[[#This Row],[re]],RTARoutes[[StageCodes]:[RouteID]],6,FALSE))</f>
        <v>PVT263</v>
      </c>
      <c r="AE5059" t="str" cm="1">
        <f t="array" ref="AE5059">_xlfn.IFS( NOT(ISNA(VLOOKUP(PrivateSchedule[[#This Row],[ow]],RTARoutes[[StageCodes]:[RouteID]],6,FALSE))), "O",  NOT(ISNA(VLOOKUP(PrivateSchedule[[#This Row],[re]],RTARoutes[[StageCodes]:[RouteID]],6,FALSE))), "R")</f>
        <v>R</v>
      </c>
      <c r="AF5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060" spans="2:33">
      <c r="O5060" s="171" t="s">
        <v>1820</v>
      </c>
      <c r="T5060" s="173" t="s">
        <v>2374</v>
      </c>
      <c r="U5060" t="str">
        <f t="shared" si="316"/>
        <v>MADKAI-PONDA</v>
      </c>
      <c r="V5060" s="163">
        <v>0.60416666666666663</v>
      </c>
      <c r="AA5060" s="165" t="str">
        <f t="shared" si="317"/>
        <v/>
      </c>
      <c r="AB5060" t="str">
        <f t="shared" si="318"/>
        <v>PND</v>
      </c>
      <c r="AC5060" t="str">
        <f t="shared" si="319"/>
        <v>GA05T3628</v>
      </c>
      <c r="AD5060" t="str">
        <f>_xlfn.IFNA(VLOOKUP(PrivateSchedule[[#This Row],[ow]],RTARoutes[[StageCodes]:[RouteID]],6,FALSE), VLOOKUP(PrivateSchedule[[#This Row],[re]],RTARoutes[[StageCodes]:[RouteID]],6,FALSE))</f>
        <v>PVT263</v>
      </c>
      <c r="AE5060" t="str" cm="1">
        <f t="array" ref="AE5060">_xlfn.IFS( NOT(ISNA(VLOOKUP(PrivateSchedule[[#This Row],[ow]],RTARoutes[[StageCodes]:[RouteID]],6,FALSE))), "O",  NOT(ISNA(VLOOKUP(PrivateSchedule[[#This Row],[re]],RTARoutes[[StageCodes]:[RouteID]],6,FALSE))), "R")</f>
        <v>O</v>
      </c>
      <c r="AF5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061" spans="2:33">
      <c r="O5061" s="171" t="s">
        <v>2374</v>
      </c>
      <c r="T5061" s="173" t="s">
        <v>1752</v>
      </c>
      <c r="U5061" t="str">
        <f t="shared" si="316"/>
        <v>PONDA-KUMBHARJUA</v>
      </c>
      <c r="V5061" s="163">
        <v>0.63541666666666663</v>
      </c>
      <c r="AA5061" s="165" t="str">
        <f t="shared" si="317"/>
        <v/>
      </c>
      <c r="AB5061" t="str">
        <f t="shared" si="318"/>
        <v>PND</v>
      </c>
      <c r="AC5061" t="str">
        <f t="shared" si="319"/>
        <v>GA05T3628</v>
      </c>
      <c r="AD5061" t="str">
        <f>_xlfn.IFNA(VLOOKUP(PrivateSchedule[[#This Row],[ow]],RTARoutes[[StageCodes]:[RouteID]],6,FALSE), VLOOKUP(PrivateSchedule[[#This Row],[re]],RTARoutes[[StageCodes]:[RouteID]],6,FALSE))</f>
        <v>PVT230</v>
      </c>
      <c r="AE5061" t="str" cm="1">
        <f t="array" ref="AE5061">_xlfn.IFS( NOT(ISNA(VLOOKUP(PrivateSchedule[[#This Row],[ow]],RTARoutes[[StageCodes]:[RouteID]],6,FALSE))), "O",  NOT(ISNA(VLOOKUP(PrivateSchedule[[#This Row],[re]],RTARoutes[[StageCodes]:[RouteID]],6,FALSE))), "R")</f>
        <v>R</v>
      </c>
      <c r="AF5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062" spans="2:33">
      <c r="O5062" s="171" t="s">
        <v>1752</v>
      </c>
      <c r="T5062" s="173" t="s">
        <v>2374</v>
      </c>
      <c r="U5062" t="str">
        <f t="shared" si="316"/>
        <v>KUMBHARJUA-PONDA</v>
      </c>
      <c r="V5062" s="163">
        <v>0.6875</v>
      </c>
      <c r="AA5062" s="165" t="str">
        <f t="shared" si="317"/>
        <v/>
      </c>
      <c r="AB5062" t="str">
        <f t="shared" si="318"/>
        <v>PND</v>
      </c>
      <c r="AC5062" t="str">
        <f t="shared" si="319"/>
        <v>GA05T3628</v>
      </c>
      <c r="AD5062" t="str">
        <f>_xlfn.IFNA(VLOOKUP(PrivateSchedule[[#This Row],[ow]],RTARoutes[[StageCodes]:[RouteID]],6,FALSE), VLOOKUP(PrivateSchedule[[#This Row],[re]],RTARoutes[[StageCodes]:[RouteID]],6,FALSE))</f>
        <v>PVT230</v>
      </c>
      <c r="AE5062" t="str" cm="1">
        <f t="array" ref="AE5062">_xlfn.IFS( NOT(ISNA(VLOOKUP(PrivateSchedule[[#This Row],[ow]],RTARoutes[[StageCodes]:[RouteID]],6,FALSE))), "O",  NOT(ISNA(VLOOKUP(PrivateSchedule[[#This Row],[re]],RTARoutes[[StageCodes]:[RouteID]],6,FALSE))), "R")</f>
        <v>O</v>
      </c>
      <c r="AF5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063" spans="2:33">
      <c r="O5063" s="171" t="s">
        <v>2374</v>
      </c>
      <c r="P5063" s="172" t="s">
        <v>1887</v>
      </c>
      <c r="Q5063" s="172" t="s">
        <v>1770</v>
      </c>
      <c r="T5063" s="173" t="s">
        <v>1820</v>
      </c>
      <c r="U5063" t="str">
        <f t="shared" si="316"/>
        <v/>
      </c>
      <c r="V5063" s="163">
        <v>0.75</v>
      </c>
      <c r="AA5063" s="165" t="str">
        <f t="shared" si="317"/>
        <v/>
      </c>
      <c r="AB5063" t="str">
        <f t="shared" si="318"/>
        <v>PND</v>
      </c>
      <c r="AC5063" t="str">
        <f t="shared" si="319"/>
        <v>GA05T3628</v>
      </c>
      <c r="AD5063" t="str">
        <f>_xlfn.IFNA(VLOOKUP(PrivateSchedule[[#This Row],[ow]],RTARoutes[[StageCodes]:[RouteID]],6,FALSE), VLOOKUP(PrivateSchedule[[#This Row],[re]],RTARoutes[[StageCodes]:[RouteID]],6,FALSE))</f>
        <v>PVT263</v>
      </c>
      <c r="AE5063" t="str" cm="1">
        <f t="array" ref="AE5063">_xlfn.IFS( NOT(ISNA(VLOOKUP(PrivateSchedule[[#This Row],[ow]],RTARoutes[[StageCodes]:[RouteID]],6,FALSE))), "O",  NOT(ISNA(VLOOKUP(PrivateSchedule[[#This Row],[re]],RTARoutes[[StageCodes]:[RouteID]],6,FALSE))), "R")</f>
        <v>R</v>
      </c>
      <c r="AF5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PND-*MARDOL-*KDM-*MDK</v>
      </c>
      <c r="AG5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MDK-*KDM-*MARDOL-*PND</v>
      </c>
    </row>
    <row r="5064" spans="2:33">
      <c r="B5064" s="171" t="s">
        <v>5067</v>
      </c>
      <c r="C5064" s="172" t="s">
        <v>5068</v>
      </c>
      <c r="D5064" s="172" t="s">
        <v>4894</v>
      </c>
      <c r="E5064" s="176" t="s">
        <v>5046</v>
      </c>
      <c r="F5064" s="177" t="s">
        <v>5069</v>
      </c>
      <c r="J5064" s="171" t="s">
        <v>5070</v>
      </c>
      <c r="L5064" s="172" t="s">
        <v>16</v>
      </c>
      <c r="M5064" s="198">
        <v>31</v>
      </c>
      <c r="N5064" s="199">
        <v>11</v>
      </c>
      <c r="O5064" s="171" t="s">
        <v>2374</v>
      </c>
      <c r="T5064" s="173" t="s">
        <v>2247</v>
      </c>
      <c r="U5064" t="str">
        <f t="shared" si="316"/>
        <v>PONDA-PANAJI</v>
      </c>
      <c r="V5064" s="163">
        <v>0.2638888888888889</v>
      </c>
      <c r="AA5064" s="165" t="str">
        <f t="shared" si="317"/>
        <v/>
      </c>
      <c r="AB5064" t="str">
        <f t="shared" si="318"/>
        <v>PND</v>
      </c>
      <c r="AC5064" t="str">
        <f t="shared" si="319"/>
        <v>GA05T5066</v>
      </c>
      <c r="AD5064" t="str">
        <f>_xlfn.IFNA(VLOOKUP(PrivateSchedule[[#This Row],[ow]],RTARoutes[[StageCodes]:[RouteID]],6,FALSE), VLOOKUP(PrivateSchedule[[#This Row],[re]],RTARoutes[[StageCodes]:[RouteID]],6,FALSE))</f>
        <v>PVT393</v>
      </c>
      <c r="AE5064" t="str" cm="1">
        <f t="array" ref="AE5064">_xlfn.IFS( NOT(ISNA(VLOOKUP(PrivateSchedule[[#This Row],[ow]],RTARoutes[[StageCodes]:[RouteID]],6,FALSE))), "O",  NOT(ISNA(VLOOKUP(PrivateSchedule[[#This Row],[re]],RTARoutes[[StageCodes]:[RouteID]],6,FALSE))), "R")</f>
        <v>O</v>
      </c>
      <c r="AF5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065" spans="2:33">
      <c r="O5065" s="171" t="s">
        <v>2247</v>
      </c>
      <c r="T5065" s="173" t="s">
        <v>2374</v>
      </c>
      <c r="U5065" t="str">
        <f t="shared" si="316"/>
        <v>PANAJI-PONDA</v>
      </c>
      <c r="V5065" s="163">
        <v>0.30208333333333331</v>
      </c>
      <c r="AA5065" s="165" t="str">
        <f t="shared" si="317"/>
        <v/>
      </c>
      <c r="AB5065" t="str">
        <f t="shared" si="318"/>
        <v>PND</v>
      </c>
      <c r="AC5065" t="str">
        <f t="shared" si="319"/>
        <v>GA05T5066</v>
      </c>
      <c r="AD5065" t="str">
        <f>_xlfn.IFNA(VLOOKUP(PrivateSchedule[[#This Row],[ow]],RTARoutes[[StageCodes]:[RouteID]],6,FALSE), VLOOKUP(PrivateSchedule[[#This Row],[re]],RTARoutes[[StageCodes]:[RouteID]],6,FALSE))</f>
        <v>PVT404</v>
      </c>
      <c r="AE5065" t="str" cm="1">
        <f t="array" ref="AE5065">_xlfn.IFS( NOT(ISNA(VLOOKUP(PrivateSchedule[[#This Row],[ow]],RTARoutes[[StageCodes]:[RouteID]],6,FALSE))), "O",  NOT(ISNA(VLOOKUP(PrivateSchedule[[#This Row],[re]],RTARoutes[[StageCodes]:[RouteID]],6,FALSE))), "R")</f>
        <v>O</v>
      </c>
      <c r="AF5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066" spans="2:33">
      <c r="O5066" s="171" t="s">
        <v>2374</v>
      </c>
      <c r="T5066" s="173" t="s">
        <v>730</v>
      </c>
      <c r="U5066" t="str">
        <f t="shared" si="316"/>
        <v>PONDA-Bethoda</v>
      </c>
      <c r="V5066" s="163">
        <v>0.34375</v>
      </c>
      <c r="AA5066" s="165" t="str">
        <f t="shared" si="317"/>
        <v/>
      </c>
      <c r="AB5066" t="str">
        <f t="shared" si="318"/>
        <v>PND</v>
      </c>
      <c r="AC5066" t="str">
        <f t="shared" si="319"/>
        <v>GA05T5066</v>
      </c>
      <c r="AD5066" t="str">
        <f>_xlfn.IFNA(VLOOKUP(PrivateSchedule[[#This Row],[ow]],RTARoutes[[StageCodes]:[RouteID]],6,FALSE), VLOOKUP(PrivateSchedule[[#This Row],[re]],RTARoutes[[StageCodes]:[RouteID]],6,FALSE))</f>
        <v>PVT73</v>
      </c>
      <c r="AE5066" t="str" cm="1">
        <f t="array" ref="AE5066">_xlfn.IFS( NOT(ISNA(VLOOKUP(PrivateSchedule[[#This Row],[ow]],RTARoutes[[StageCodes]:[RouteID]],6,FALSE))), "O",  NOT(ISNA(VLOOKUP(PrivateSchedule[[#This Row],[re]],RTARoutes[[StageCodes]:[RouteID]],6,FALSE))), "R")</f>
        <v>R</v>
      </c>
      <c r="AF5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067" spans="2:33">
      <c r="O5067" s="171" t="s">
        <v>730</v>
      </c>
      <c r="T5067" s="173" t="s">
        <v>2374</v>
      </c>
      <c r="U5067" t="str">
        <f t="shared" si="316"/>
        <v>Bethoda-PONDA</v>
      </c>
      <c r="V5067" s="163">
        <v>0.34722222222222227</v>
      </c>
      <c r="AA5067" s="165" t="str">
        <f t="shared" si="317"/>
        <v/>
      </c>
      <c r="AB5067" t="str">
        <f t="shared" si="318"/>
        <v>PND</v>
      </c>
      <c r="AC5067" t="str">
        <f t="shared" si="319"/>
        <v>GA05T5066</v>
      </c>
      <c r="AD5067" t="str">
        <f>_xlfn.IFNA(VLOOKUP(PrivateSchedule[[#This Row],[ow]],RTARoutes[[StageCodes]:[RouteID]],6,FALSE), VLOOKUP(PrivateSchedule[[#This Row],[re]],RTARoutes[[StageCodes]:[RouteID]],6,FALSE))</f>
        <v>PVT73</v>
      </c>
      <c r="AE5067" t="str" cm="1">
        <f t="array" ref="AE5067">_xlfn.IFS( NOT(ISNA(VLOOKUP(PrivateSchedule[[#This Row],[ow]],RTARoutes[[StageCodes]:[RouteID]],6,FALSE))), "O",  NOT(ISNA(VLOOKUP(PrivateSchedule[[#This Row],[re]],RTARoutes[[StageCodes]:[RouteID]],6,FALSE))), "R")</f>
        <v>O</v>
      </c>
      <c r="AF5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068" spans="2:33">
      <c r="O5068" s="171" t="s">
        <v>2374</v>
      </c>
      <c r="T5068" s="173" t="s">
        <v>2247</v>
      </c>
      <c r="U5068" t="str">
        <f t="shared" si="316"/>
        <v>PONDA-PANAJI</v>
      </c>
      <c r="V5068" s="163">
        <v>0.3576388888888889</v>
      </c>
      <c r="AA5068" s="165" t="str">
        <f t="shared" si="317"/>
        <v/>
      </c>
      <c r="AB5068" t="str">
        <f t="shared" si="318"/>
        <v>PND</v>
      </c>
      <c r="AC5068" t="str">
        <f t="shared" si="319"/>
        <v>GA05T5066</v>
      </c>
      <c r="AD5068" t="str">
        <f>_xlfn.IFNA(VLOOKUP(PrivateSchedule[[#This Row],[ow]],RTARoutes[[StageCodes]:[RouteID]],6,FALSE), VLOOKUP(PrivateSchedule[[#This Row],[re]],RTARoutes[[StageCodes]:[RouteID]],6,FALSE))</f>
        <v>PVT393</v>
      </c>
      <c r="AE5068" t="str" cm="1">
        <f t="array" ref="AE5068">_xlfn.IFS( NOT(ISNA(VLOOKUP(PrivateSchedule[[#This Row],[ow]],RTARoutes[[StageCodes]:[RouteID]],6,FALSE))), "O",  NOT(ISNA(VLOOKUP(PrivateSchedule[[#This Row],[re]],RTARoutes[[StageCodes]:[RouteID]],6,FALSE))), "R")</f>
        <v>O</v>
      </c>
      <c r="AF5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069" spans="2:33">
      <c r="O5069" s="171" t="s">
        <v>2247</v>
      </c>
      <c r="T5069" s="173" t="s">
        <v>3000</v>
      </c>
      <c r="U5069" t="str">
        <f t="shared" si="316"/>
        <v>PANAJI-USGAO</v>
      </c>
      <c r="V5069" s="163">
        <v>0.42708333333333331</v>
      </c>
      <c r="AA5069" s="165" t="str">
        <f t="shared" si="317"/>
        <v/>
      </c>
      <c r="AB5069" t="str">
        <f t="shared" si="318"/>
        <v>PND</v>
      </c>
      <c r="AC5069" t="str">
        <f t="shared" si="319"/>
        <v>GA05T5066</v>
      </c>
      <c r="AD5069" t="str">
        <f>_xlfn.IFNA(VLOOKUP(PrivateSchedule[[#This Row],[ow]],RTARoutes[[StageCodes]:[RouteID]],6,FALSE), VLOOKUP(PrivateSchedule[[#This Row],[re]],RTARoutes[[StageCodes]:[RouteID]],6,FALSE))</f>
        <v>PVT453</v>
      </c>
      <c r="AE5069" t="str" cm="1">
        <f t="array" ref="AE5069">_xlfn.IFS( NOT(ISNA(VLOOKUP(PrivateSchedule[[#This Row],[ow]],RTARoutes[[StageCodes]:[RouteID]],6,FALSE))), "O",  NOT(ISNA(VLOOKUP(PrivateSchedule[[#This Row],[re]],RTARoutes[[StageCodes]:[RouteID]],6,FALSE))), "R")</f>
        <v>O</v>
      </c>
      <c r="AF5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PNJ-*UGO</v>
      </c>
      <c r="AG5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UGO-*PNJ</v>
      </c>
    </row>
    <row r="5070" spans="2:33">
      <c r="O5070" s="171" t="s">
        <v>3000</v>
      </c>
      <c r="T5070" s="173" t="s">
        <v>2374</v>
      </c>
      <c r="U5070" t="str">
        <f t="shared" si="316"/>
        <v>USGAO-PONDA</v>
      </c>
      <c r="V5070" s="163">
        <v>0.48958333333333331</v>
      </c>
      <c r="AA5070" s="165" t="str">
        <f t="shared" si="317"/>
        <v/>
      </c>
      <c r="AB5070" t="str">
        <f t="shared" si="318"/>
        <v>PND</v>
      </c>
      <c r="AC5070" t="str">
        <f t="shared" si="319"/>
        <v>GA05T5066</v>
      </c>
      <c r="AD5070" t="str">
        <f>_xlfn.IFNA(VLOOKUP(PrivateSchedule[[#This Row],[ow]],RTARoutes[[StageCodes]:[RouteID]],6,FALSE), VLOOKUP(PrivateSchedule[[#This Row],[re]],RTARoutes[[StageCodes]:[RouteID]],6,FALSE))</f>
        <v>PVT423</v>
      </c>
      <c r="AE5070" t="str" cm="1">
        <f t="array" ref="AE5070">_xlfn.IFS( NOT(ISNA(VLOOKUP(PrivateSchedule[[#This Row],[ow]],RTARoutes[[StageCodes]:[RouteID]],6,FALSE))), "O",  NOT(ISNA(VLOOKUP(PrivateSchedule[[#This Row],[re]],RTARoutes[[StageCodes]:[RouteID]],6,FALSE))), "R")</f>
        <v>R</v>
      </c>
      <c r="AF5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071" spans="2:33">
      <c r="O5071" s="171" t="s">
        <v>2374</v>
      </c>
      <c r="T5071" s="173" t="s">
        <v>2247</v>
      </c>
      <c r="U5071" t="str">
        <f t="shared" si="316"/>
        <v>PONDA-PANAJI</v>
      </c>
      <c r="V5071" s="163">
        <v>0.5</v>
      </c>
      <c r="AA5071" s="165" t="str">
        <f t="shared" si="317"/>
        <v/>
      </c>
      <c r="AB5071" t="str">
        <f t="shared" si="318"/>
        <v>PND</v>
      </c>
      <c r="AC5071" t="str">
        <f t="shared" si="319"/>
        <v>GA05T5066</v>
      </c>
      <c r="AD5071" t="str">
        <f>_xlfn.IFNA(VLOOKUP(PrivateSchedule[[#This Row],[ow]],RTARoutes[[StageCodes]:[RouteID]],6,FALSE), VLOOKUP(PrivateSchedule[[#This Row],[re]],RTARoutes[[StageCodes]:[RouteID]],6,FALSE))</f>
        <v>PVT393</v>
      </c>
      <c r="AE5071" t="str" cm="1">
        <f t="array" ref="AE5071">_xlfn.IFS( NOT(ISNA(VLOOKUP(PrivateSchedule[[#This Row],[ow]],RTARoutes[[StageCodes]:[RouteID]],6,FALSE))), "O",  NOT(ISNA(VLOOKUP(PrivateSchedule[[#This Row],[re]],RTARoutes[[StageCodes]:[RouteID]],6,FALSE))), "R")</f>
        <v>O</v>
      </c>
      <c r="AF5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072" spans="2:33">
      <c r="O5072" s="171" t="s">
        <v>2247</v>
      </c>
      <c r="T5072" s="173" t="s">
        <v>2374</v>
      </c>
      <c r="U5072" t="str">
        <f t="shared" si="316"/>
        <v>PANAJI-PONDA</v>
      </c>
      <c r="V5072" s="163">
        <v>0.57291666666666663</v>
      </c>
      <c r="AA5072" s="165" t="str">
        <f t="shared" si="317"/>
        <v/>
      </c>
      <c r="AB5072" t="str">
        <f t="shared" si="318"/>
        <v>PND</v>
      </c>
      <c r="AC5072" t="str">
        <f t="shared" si="319"/>
        <v>GA05T5066</v>
      </c>
      <c r="AD5072" t="str">
        <f>_xlfn.IFNA(VLOOKUP(PrivateSchedule[[#This Row],[ow]],RTARoutes[[StageCodes]:[RouteID]],6,FALSE), VLOOKUP(PrivateSchedule[[#This Row],[re]],RTARoutes[[StageCodes]:[RouteID]],6,FALSE))</f>
        <v>PVT404</v>
      </c>
      <c r="AE5072" t="str" cm="1">
        <f t="array" ref="AE5072">_xlfn.IFS( NOT(ISNA(VLOOKUP(PrivateSchedule[[#This Row],[ow]],RTARoutes[[StageCodes]:[RouteID]],6,FALSE))), "O",  NOT(ISNA(VLOOKUP(PrivateSchedule[[#This Row],[re]],RTARoutes[[StageCodes]:[RouteID]],6,FALSE))), "R")</f>
        <v>O</v>
      </c>
      <c r="AF5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073" spans="2:33">
      <c r="O5073" s="171" t="s">
        <v>2374</v>
      </c>
      <c r="T5073" s="173" t="s">
        <v>3000</v>
      </c>
      <c r="U5073" t="str">
        <f t="shared" si="316"/>
        <v>PONDA-USGAO</v>
      </c>
      <c r="V5073" s="163">
        <v>0.64930555555555558</v>
      </c>
      <c r="AA5073" s="165" t="str">
        <f t="shared" si="317"/>
        <v/>
      </c>
      <c r="AB5073" t="str">
        <f t="shared" si="318"/>
        <v>PND</v>
      </c>
      <c r="AC5073" t="str">
        <f t="shared" si="319"/>
        <v>GA05T5066</v>
      </c>
      <c r="AD5073" t="str">
        <f>_xlfn.IFNA(VLOOKUP(PrivateSchedule[[#This Row],[ow]],RTARoutes[[StageCodes]:[RouteID]],6,FALSE), VLOOKUP(PrivateSchedule[[#This Row],[re]],RTARoutes[[StageCodes]:[RouteID]],6,FALSE))</f>
        <v>PVT423</v>
      </c>
      <c r="AE5073" t="str" cm="1">
        <f t="array" ref="AE5073">_xlfn.IFS( NOT(ISNA(VLOOKUP(PrivateSchedule[[#This Row],[ow]],RTARoutes[[StageCodes]:[RouteID]],6,FALSE))), "O",  NOT(ISNA(VLOOKUP(PrivateSchedule[[#This Row],[re]],RTARoutes[[StageCodes]:[RouteID]],6,FALSE))), "R")</f>
        <v>O</v>
      </c>
      <c r="AF5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074" spans="2:33">
      <c r="O5074" s="171" t="s">
        <v>3000</v>
      </c>
      <c r="T5074" s="173" t="s">
        <v>2374</v>
      </c>
      <c r="U5074" t="str">
        <f t="shared" si="316"/>
        <v>USGAO-PONDA</v>
      </c>
      <c r="V5074" s="163">
        <v>0.69097222222222221</v>
      </c>
      <c r="AA5074" s="165" t="str">
        <f t="shared" si="317"/>
        <v/>
      </c>
      <c r="AB5074" t="str">
        <f t="shared" si="318"/>
        <v>PND</v>
      </c>
      <c r="AC5074" t="str">
        <f t="shared" si="319"/>
        <v>GA05T5066</v>
      </c>
      <c r="AD5074" t="str">
        <f>_xlfn.IFNA(VLOOKUP(PrivateSchedule[[#This Row],[ow]],RTARoutes[[StageCodes]:[RouteID]],6,FALSE), VLOOKUP(PrivateSchedule[[#This Row],[re]],RTARoutes[[StageCodes]:[RouteID]],6,FALSE))</f>
        <v>PVT423</v>
      </c>
      <c r="AE5074" t="str" cm="1">
        <f t="array" ref="AE5074">_xlfn.IFS( NOT(ISNA(VLOOKUP(PrivateSchedule[[#This Row],[ow]],RTARoutes[[StageCodes]:[RouteID]],6,FALSE))), "O",  NOT(ISNA(VLOOKUP(PrivateSchedule[[#This Row],[re]],RTARoutes[[StageCodes]:[RouteID]],6,FALSE))), "R")</f>
        <v>R</v>
      </c>
      <c r="AF5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075" spans="2:33">
      <c r="O5075" s="171" t="s">
        <v>2374</v>
      </c>
      <c r="T5075" s="173" t="s">
        <v>2247</v>
      </c>
      <c r="U5075" t="str">
        <f t="shared" si="316"/>
        <v>PONDA-PANAJI</v>
      </c>
      <c r="V5075" s="163">
        <v>0.70833333333333337</v>
      </c>
      <c r="AA5075" s="165" t="str">
        <f t="shared" si="317"/>
        <v/>
      </c>
      <c r="AB5075" t="str">
        <f t="shared" si="318"/>
        <v>PND</v>
      </c>
      <c r="AC5075" t="str">
        <f t="shared" si="319"/>
        <v>GA05T5066</v>
      </c>
      <c r="AD5075" t="str">
        <f>_xlfn.IFNA(VLOOKUP(PrivateSchedule[[#This Row],[ow]],RTARoutes[[StageCodes]:[RouteID]],6,FALSE), VLOOKUP(PrivateSchedule[[#This Row],[re]],RTARoutes[[StageCodes]:[RouteID]],6,FALSE))</f>
        <v>PVT393</v>
      </c>
      <c r="AE5075" t="str" cm="1">
        <f t="array" ref="AE5075">_xlfn.IFS( NOT(ISNA(VLOOKUP(PrivateSchedule[[#This Row],[ow]],RTARoutes[[StageCodes]:[RouteID]],6,FALSE))), "O",  NOT(ISNA(VLOOKUP(PrivateSchedule[[#This Row],[re]],RTARoutes[[StageCodes]:[RouteID]],6,FALSE))), "R")</f>
        <v>O</v>
      </c>
      <c r="AF5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076" spans="2:33">
      <c r="O5076" s="171" t="s">
        <v>2247</v>
      </c>
      <c r="T5076" s="173" t="s">
        <v>2374</v>
      </c>
      <c r="U5076" t="str">
        <f t="shared" si="316"/>
        <v>PANAJI-PONDA</v>
      </c>
      <c r="V5076" s="163">
        <v>0.75694444444444453</v>
      </c>
      <c r="AA5076" s="165" t="str">
        <f t="shared" si="317"/>
        <v/>
      </c>
      <c r="AB5076" t="str">
        <f t="shared" si="318"/>
        <v>PND</v>
      </c>
      <c r="AC5076" t="str">
        <f t="shared" si="319"/>
        <v>GA05T5066</v>
      </c>
      <c r="AD5076" t="str">
        <f>_xlfn.IFNA(VLOOKUP(PrivateSchedule[[#This Row],[ow]],RTARoutes[[StageCodes]:[RouteID]],6,FALSE), VLOOKUP(PrivateSchedule[[#This Row],[re]],RTARoutes[[StageCodes]:[RouteID]],6,FALSE))</f>
        <v>PVT404</v>
      </c>
      <c r="AE5076" t="str" cm="1">
        <f t="array" ref="AE5076">_xlfn.IFS( NOT(ISNA(VLOOKUP(PrivateSchedule[[#This Row],[ow]],RTARoutes[[StageCodes]:[RouteID]],6,FALSE))), "O",  NOT(ISNA(VLOOKUP(PrivateSchedule[[#This Row],[re]],RTARoutes[[StageCodes]:[RouteID]],6,FALSE))), "R")</f>
        <v>O</v>
      </c>
      <c r="AF5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077" spans="2:33">
      <c r="B5077" s="171" t="s">
        <v>5071</v>
      </c>
      <c r="C5077" s="172" t="s">
        <v>5072</v>
      </c>
      <c r="D5077" s="172" t="s">
        <v>4894</v>
      </c>
      <c r="E5077" s="176" t="s">
        <v>5073</v>
      </c>
      <c r="F5077" s="177">
        <v>44116</v>
      </c>
      <c r="G5077" s="171" t="s">
        <v>5074</v>
      </c>
      <c r="H5077" s="172" t="s">
        <v>5075</v>
      </c>
      <c r="J5077" s="171" t="s">
        <v>5076</v>
      </c>
      <c r="L5077" s="172" t="s">
        <v>16</v>
      </c>
      <c r="M5077" s="198">
        <v>27</v>
      </c>
      <c r="N5077" s="199">
        <v>11</v>
      </c>
      <c r="O5077" s="171" t="s">
        <v>3141</v>
      </c>
      <c r="T5077" s="173" t="s">
        <v>2374</v>
      </c>
      <c r="U5077" t="str">
        <f t="shared" si="316"/>
        <v>VOLVOI-PONDA</v>
      </c>
      <c r="V5077" s="163">
        <v>0.28125</v>
      </c>
      <c r="AA5077" s="165" t="str">
        <f t="shared" si="317"/>
        <v/>
      </c>
      <c r="AB5077" t="str">
        <f t="shared" si="318"/>
        <v>PND</v>
      </c>
      <c r="AC5077" t="str">
        <f t="shared" si="319"/>
        <v>GA01W4120</v>
      </c>
      <c r="AD5077" t="str">
        <f>_xlfn.IFNA(VLOOKUP(PrivateSchedule[[#This Row],[ow]],RTARoutes[[StageCodes]:[RouteID]],6,FALSE), VLOOKUP(PrivateSchedule[[#This Row],[re]],RTARoutes[[StageCodes]:[RouteID]],6,FALSE))</f>
        <v>PVT394</v>
      </c>
      <c r="AE5077" t="str" cm="1">
        <f t="array" ref="AE5077">_xlfn.IFS( NOT(ISNA(VLOOKUP(PrivateSchedule[[#This Row],[ow]],RTARoutes[[StageCodes]:[RouteID]],6,FALSE))), "O",  NOT(ISNA(VLOOKUP(PrivateSchedule[[#This Row],[re]],RTARoutes[[StageCodes]:[RouteID]],6,FALSE))), "R")</f>
        <v>R</v>
      </c>
      <c r="AF5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078" spans="2:33">
      <c r="O5078" s="171" t="s">
        <v>2374</v>
      </c>
      <c r="T5078" s="173" t="s">
        <v>3141</v>
      </c>
      <c r="U5078" t="str">
        <f t="shared" si="316"/>
        <v>PONDA-VOLVOI</v>
      </c>
      <c r="V5078" s="163">
        <v>0.35416666666666669</v>
      </c>
      <c r="AA5078" s="165" t="str">
        <f t="shared" si="317"/>
        <v/>
      </c>
      <c r="AB5078" t="str">
        <f t="shared" si="318"/>
        <v>PND</v>
      </c>
      <c r="AC5078" t="str">
        <f t="shared" si="319"/>
        <v>GA01W4120</v>
      </c>
      <c r="AD5078" t="str">
        <f>_xlfn.IFNA(VLOOKUP(PrivateSchedule[[#This Row],[ow]],RTARoutes[[StageCodes]:[RouteID]],6,FALSE), VLOOKUP(PrivateSchedule[[#This Row],[re]],RTARoutes[[StageCodes]:[RouteID]],6,FALSE))</f>
        <v>PVT394</v>
      </c>
      <c r="AE5078" t="str" cm="1">
        <f t="array" ref="AE5078">_xlfn.IFS( NOT(ISNA(VLOOKUP(PrivateSchedule[[#This Row],[ow]],RTARoutes[[StageCodes]:[RouteID]],6,FALSE))), "O",  NOT(ISNA(VLOOKUP(PrivateSchedule[[#This Row],[re]],RTARoutes[[StageCodes]:[RouteID]],6,FALSE))), "R")</f>
        <v>O</v>
      </c>
      <c r="AF5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079" spans="2:33">
      <c r="O5079" s="171" t="s">
        <v>3141</v>
      </c>
      <c r="P5079" s="172" t="s">
        <v>1638</v>
      </c>
      <c r="T5079" s="173" t="s">
        <v>2374</v>
      </c>
      <c r="U5079" t="str">
        <f t="shared" si="316"/>
        <v>VOLVOI-KERI-PONDA</v>
      </c>
      <c r="V5079" s="163">
        <v>0.39583333333333331</v>
      </c>
      <c r="AA5079" s="165" t="str">
        <f t="shared" si="317"/>
        <v/>
      </c>
      <c r="AB5079" t="str">
        <f t="shared" si="318"/>
        <v>PND</v>
      </c>
      <c r="AC5079" t="str">
        <f t="shared" si="319"/>
        <v>GA01W4120</v>
      </c>
      <c r="AD5079" t="str">
        <f>_xlfn.IFNA(VLOOKUP(PrivateSchedule[[#This Row],[ow]],RTARoutes[[StageCodes]:[RouteID]],6,FALSE), VLOOKUP(PrivateSchedule[[#This Row],[re]],RTARoutes[[StageCodes]:[RouteID]],6,FALSE))</f>
        <v>PVT394</v>
      </c>
      <c r="AE5079" t="str" cm="1">
        <f t="array" ref="AE5079">_xlfn.IFS( NOT(ISNA(VLOOKUP(PrivateSchedule[[#This Row],[ow]],RTARoutes[[StageCodes]:[RouteID]],6,FALSE))), "O",  NOT(ISNA(VLOOKUP(PrivateSchedule[[#This Row],[re]],RTARoutes[[StageCodes]:[RouteID]],6,FALSE))), "R")</f>
        <v>R</v>
      </c>
      <c r="AF5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VLV-*KRI-*PND</v>
      </c>
      <c r="AG5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PND-*KRI-*VLV</v>
      </c>
    </row>
    <row r="5080" spans="2:33">
      <c r="O5080" s="171" t="s">
        <v>2374</v>
      </c>
      <c r="P5080" s="172" t="s">
        <v>1638</v>
      </c>
      <c r="T5080" s="173" t="s">
        <v>3141</v>
      </c>
      <c r="U5080" t="str">
        <f t="shared" si="316"/>
        <v>PONDA-KERI-VOLVOI</v>
      </c>
      <c r="V5080" s="163">
        <v>0.4375</v>
      </c>
      <c r="AA5080" s="165" t="str">
        <f t="shared" si="317"/>
        <v/>
      </c>
      <c r="AB5080" t="str">
        <f t="shared" si="318"/>
        <v>PND</v>
      </c>
      <c r="AC5080" t="str">
        <f t="shared" si="319"/>
        <v>GA01W4120</v>
      </c>
      <c r="AD5080" t="str">
        <f>_xlfn.IFNA(VLOOKUP(PrivateSchedule[[#This Row],[ow]],RTARoutes[[StageCodes]:[RouteID]],6,FALSE), VLOOKUP(PrivateSchedule[[#This Row],[re]],RTARoutes[[StageCodes]:[RouteID]],6,FALSE))</f>
        <v>PVT394</v>
      </c>
      <c r="AE5080" t="str" cm="1">
        <f t="array" ref="AE5080">_xlfn.IFS( NOT(ISNA(VLOOKUP(PrivateSchedule[[#This Row],[ow]],RTARoutes[[StageCodes]:[RouteID]],6,FALSE))), "O",  NOT(ISNA(VLOOKUP(PrivateSchedule[[#This Row],[re]],RTARoutes[[StageCodes]:[RouteID]],6,FALSE))), "R")</f>
        <v>O</v>
      </c>
      <c r="AF5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</v>
      </c>
      <c r="AG5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VLV-*KRI-*PND</v>
      </c>
    </row>
    <row r="5081" spans="2:33">
      <c r="O5081" s="171" t="s">
        <v>3141</v>
      </c>
      <c r="P5081" s="172" t="s">
        <v>680</v>
      </c>
      <c r="T5081" s="173" t="s">
        <v>2374</v>
      </c>
      <c r="U5081" t="str">
        <f t="shared" si="316"/>
        <v>VOLVOI-BANASTARI-PONDA</v>
      </c>
      <c r="V5081" s="163">
        <v>0.52083333333333337</v>
      </c>
      <c r="AA5081" s="165" t="str">
        <f t="shared" si="317"/>
        <v/>
      </c>
      <c r="AB5081" t="str">
        <f t="shared" si="318"/>
        <v>PND</v>
      </c>
      <c r="AC5081" t="str">
        <f t="shared" si="319"/>
        <v>GA01W4120</v>
      </c>
      <c r="AD5081" t="e">
        <f>_xlfn.IFNA(VLOOKUP(PrivateSchedule[[#This Row],[ow]],RTARoutes[[StageCodes]:[RouteID]],6,FALSE), VLOOKUP(PrivateSchedule[[#This Row],[re]],RTARoutes[[StageCodes]:[RouteID]],6,FALSE))</f>
        <v>#N/A</v>
      </c>
      <c r="AE5081" t="e" cm="1">
        <f t="array" ref="AE5081">_xlfn.IFS( NOT(ISNA(VLOOKUP(PrivateSchedule[[#This Row],[ow]],RTARoutes[[StageCodes]:[RouteID]],6,FALSE))), "O",  NOT(ISNA(VLOOKUP(PrivateSchedule[[#This Row],[re]],RTARoutes[[StageCodes]:[RouteID]],6,FALSE))), "R")</f>
        <v>#N/A</v>
      </c>
      <c r="AF5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VLV-*BNS-*PND</v>
      </c>
      <c r="AG5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PND-*BNS-*VLV</v>
      </c>
    </row>
    <row r="5082" spans="2:33">
      <c r="O5082" s="171" t="s">
        <v>2374</v>
      </c>
      <c r="P5082" s="172" t="s">
        <v>1638</v>
      </c>
      <c r="T5082" s="173" t="s">
        <v>3141</v>
      </c>
      <c r="U5082" t="str">
        <f t="shared" si="316"/>
        <v>PONDA-KERI-VOLVOI</v>
      </c>
      <c r="V5082" s="163">
        <v>0.58333333333333337</v>
      </c>
      <c r="AA5082" s="165" t="str">
        <f t="shared" si="317"/>
        <v/>
      </c>
      <c r="AB5082" t="str">
        <f t="shared" si="318"/>
        <v>PND</v>
      </c>
      <c r="AC5082" t="str">
        <f t="shared" si="319"/>
        <v>GA01W4120</v>
      </c>
      <c r="AD5082" t="str">
        <f>_xlfn.IFNA(VLOOKUP(PrivateSchedule[[#This Row],[ow]],RTARoutes[[StageCodes]:[RouteID]],6,FALSE), VLOOKUP(PrivateSchedule[[#This Row],[re]],RTARoutes[[StageCodes]:[RouteID]],6,FALSE))</f>
        <v>PVT394</v>
      </c>
      <c r="AE5082" t="str" cm="1">
        <f t="array" ref="AE5082">_xlfn.IFS( NOT(ISNA(VLOOKUP(PrivateSchedule[[#This Row],[ow]],RTARoutes[[StageCodes]:[RouteID]],6,FALSE))), "O",  NOT(ISNA(VLOOKUP(PrivateSchedule[[#This Row],[re]],RTARoutes[[StageCodes]:[RouteID]],6,FALSE))), "R")</f>
        <v>O</v>
      </c>
      <c r="AF5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</v>
      </c>
      <c r="AG5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VLV-*KRI-*PND</v>
      </c>
    </row>
    <row r="5083" spans="2:33">
      <c r="O5083" s="171" t="s">
        <v>3141</v>
      </c>
      <c r="P5083" s="172" t="s">
        <v>680</v>
      </c>
      <c r="T5083" s="173" t="s">
        <v>2247</v>
      </c>
      <c r="U5083" t="str">
        <f t="shared" si="316"/>
        <v>VOLVOI-BANASTARI-PANAJI</v>
      </c>
      <c r="V5083" s="163">
        <v>0.625</v>
      </c>
      <c r="AA5083" s="165" t="str">
        <f t="shared" si="317"/>
        <v/>
      </c>
      <c r="AB5083" t="str">
        <f t="shared" si="318"/>
        <v>PND</v>
      </c>
      <c r="AC5083" t="str">
        <f t="shared" si="319"/>
        <v>GA01W4120</v>
      </c>
      <c r="AD5083" t="str">
        <f>_xlfn.IFNA(VLOOKUP(PrivateSchedule[[#This Row],[ow]],RTARoutes[[StageCodes]:[RouteID]],6,FALSE), VLOOKUP(PrivateSchedule[[#This Row],[re]],RTARoutes[[StageCodes]:[RouteID]],6,FALSE))</f>
        <v>PVT456</v>
      </c>
      <c r="AE5083" t="str" cm="1">
        <f t="array" ref="AE5083">_xlfn.IFS( NOT(ISNA(VLOOKUP(PrivateSchedule[[#This Row],[ow]],RTARoutes[[StageCodes]:[RouteID]],6,FALSE))), "O",  NOT(ISNA(VLOOKUP(PrivateSchedule[[#This Row],[re]],RTARoutes[[StageCodes]:[RouteID]],6,FALSE))), "R")</f>
        <v>R</v>
      </c>
      <c r="AF5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VLV-*BNS-*PNJ</v>
      </c>
      <c r="AG5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PNJ-*BNS-*VLV</v>
      </c>
    </row>
    <row r="5084" spans="2:33">
      <c r="O5084" s="171" t="s">
        <v>2247</v>
      </c>
      <c r="P5084" s="172" t="s">
        <v>680</v>
      </c>
      <c r="Q5084" s="172" t="s">
        <v>3141</v>
      </c>
      <c r="T5084" s="173" t="s">
        <v>2374</v>
      </c>
      <c r="U5084" t="str">
        <f t="shared" si="316"/>
        <v>PANAJI-BANASTARI-VOLVOI-PONDA</v>
      </c>
      <c r="V5084" s="163">
        <v>0.70138888888888884</v>
      </c>
      <c r="AA5084" s="165" t="str">
        <f t="shared" si="317"/>
        <v/>
      </c>
      <c r="AB5084" t="str">
        <f t="shared" si="318"/>
        <v>PND</v>
      </c>
      <c r="AC5084" t="str">
        <f t="shared" si="319"/>
        <v>GA01W4120</v>
      </c>
      <c r="AD5084" t="e">
        <f>_xlfn.IFNA(VLOOKUP(PrivateSchedule[[#This Row],[ow]],RTARoutes[[StageCodes]:[RouteID]],6,FALSE), VLOOKUP(PrivateSchedule[[#This Row],[re]],RTARoutes[[StageCodes]:[RouteID]],6,FALSE))</f>
        <v>#N/A</v>
      </c>
      <c r="AE5084" t="e" cm="1">
        <f t="array" ref="AE5084">_xlfn.IFS( NOT(ISNA(VLOOKUP(PrivateSchedule[[#This Row],[ow]],RTARoutes[[StageCodes]:[RouteID]],6,FALSE))), "O",  NOT(ISNA(VLOOKUP(PrivateSchedule[[#This Row],[re]],RTARoutes[[StageCodes]:[RouteID]],6,FALSE))), "R")</f>
        <v>#N/A</v>
      </c>
      <c r="AF5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PNJ-*BNS-*VLV-*PND</v>
      </c>
      <c r="AG5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PND-*VLV-*BNS-*PNJ</v>
      </c>
    </row>
    <row r="5085" spans="2:33">
      <c r="O5085" s="171" t="s">
        <v>2374</v>
      </c>
      <c r="P5085" s="172" t="s">
        <v>1638</v>
      </c>
      <c r="T5085" s="173" t="s">
        <v>3141</v>
      </c>
      <c r="U5085" t="str">
        <f t="shared" si="316"/>
        <v>PONDA-KERI-VOLVOI</v>
      </c>
      <c r="V5085" s="163">
        <v>0.78125</v>
      </c>
      <c r="AA5085" s="165" t="str">
        <f t="shared" si="317"/>
        <v/>
      </c>
      <c r="AB5085" t="str">
        <f t="shared" si="318"/>
        <v>PND</v>
      </c>
      <c r="AC5085" t="str">
        <f t="shared" si="319"/>
        <v>GA01W4120</v>
      </c>
      <c r="AD5085" t="str">
        <f>_xlfn.IFNA(VLOOKUP(PrivateSchedule[[#This Row],[ow]],RTARoutes[[StageCodes]:[RouteID]],6,FALSE), VLOOKUP(PrivateSchedule[[#This Row],[re]],RTARoutes[[StageCodes]:[RouteID]],6,FALSE))</f>
        <v>PVT394</v>
      </c>
      <c r="AE5085" t="str" cm="1">
        <f t="array" ref="AE5085">_xlfn.IFS( NOT(ISNA(VLOOKUP(PrivateSchedule[[#This Row],[ow]],RTARoutes[[StageCodes]:[RouteID]],6,FALSE))), "O",  NOT(ISNA(VLOOKUP(PrivateSchedule[[#This Row],[re]],RTARoutes[[StageCodes]:[RouteID]],6,FALSE))), "R")</f>
        <v>O</v>
      </c>
      <c r="AF5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</v>
      </c>
      <c r="AG5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VLV-*KRI-*PND</v>
      </c>
    </row>
    <row r="5086" spans="2:33">
      <c r="B5086" s="171" t="s">
        <v>5077</v>
      </c>
      <c r="C5086" s="172" t="s">
        <v>5078</v>
      </c>
      <c r="D5086" s="172" t="s">
        <v>4894</v>
      </c>
      <c r="E5086" s="176">
        <v>36803</v>
      </c>
      <c r="F5086" s="177">
        <v>44175</v>
      </c>
      <c r="G5086" s="171" t="s">
        <v>5079</v>
      </c>
      <c r="H5086" s="172" t="s">
        <v>5080</v>
      </c>
      <c r="J5086" s="171" t="s">
        <v>5081</v>
      </c>
      <c r="L5086" s="172" t="s">
        <v>16</v>
      </c>
      <c r="M5086" s="198">
        <v>27</v>
      </c>
      <c r="N5086" s="199">
        <v>9</v>
      </c>
      <c r="O5086" s="171" t="s">
        <v>2704</v>
      </c>
      <c r="T5086" s="173" t="s">
        <v>2374</v>
      </c>
      <c r="U5086" t="str">
        <f t="shared" si="316"/>
        <v/>
      </c>
      <c r="V5086" s="163">
        <v>0.29166666666666669</v>
      </c>
      <c r="AA5086" s="165" t="str">
        <f t="shared" si="317"/>
        <v/>
      </c>
      <c r="AB5086" t="str">
        <f t="shared" si="318"/>
        <v>PND</v>
      </c>
      <c r="AC5086" t="str">
        <f t="shared" si="319"/>
        <v>GA05T9209</v>
      </c>
      <c r="AD5086" t="str">
        <f>_xlfn.IFNA(VLOOKUP(PrivateSchedule[[#This Row],[ow]],RTARoutes[[StageCodes]:[RouteID]],6,FALSE), VLOOKUP(PrivateSchedule[[#This Row],[re]],RTARoutes[[StageCodes]:[RouteID]],6,FALSE))</f>
        <v>PVT411</v>
      </c>
      <c r="AE5086" t="str" cm="1">
        <f t="array" ref="AE5086">_xlfn.IFS( NOT(ISNA(VLOOKUP(PrivateSchedule[[#This Row],[ow]],RTARoutes[[StageCodes]:[RouteID]],6,FALSE))), "O",  NOT(ISNA(VLOOKUP(PrivateSchedule[[#This Row],[re]],RTARoutes[[StageCodes]:[RouteID]],6,FALSE))), "R")</f>
        <v>R</v>
      </c>
      <c r="AF5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SHIRSHIRE-*PND</v>
      </c>
      <c r="AG5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PND-*SHIRSHIRE</v>
      </c>
    </row>
    <row r="5087" spans="2:33">
      <c r="O5087" s="171" t="s">
        <v>2374</v>
      </c>
      <c r="T5087" s="173" t="s">
        <v>1890</v>
      </c>
      <c r="U5087" t="str">
        <f t="shared" si="316"/>
        <v>PONDA-MARGAO</v>
      </c>
      <c r="V5087" s="163">
        <v>0.3125</v>
      </c>
      <c r="AA5087" s="165" t="str">
        <f t="shared" si="317"/>
        <v/>
      </c>
      <c r="AB5087" t="str">
        <f t="shared" si="318"/>
        <v>PND</v>
      </c>
      <c r="AC5087" t="str">
        <f t="shared" si="319"/>
        <v>GA05T9209</v>
      </c>
      <c r="AD5087" t="str">
        <f>_xlfn.IFNA(VLOOKUP(PrivateSchedule[[#This Row],[ow]],RTARoutes[[StageCodes]:[RouteID]],6,FALSE), VLOOKUP(PrivateSchedule[[#This Row],[re]],RTARoutes[[StageCodes]:[RouteID]],6,FALSE))</f>
        <v>PVT319</v>
      </c>
      <c r="AE5087" t="str" cm="1">
        <f t="array" ref="AE5087">_xlfn.IFS( NOT(ISNA(VLOOKUP(PrivateSchedule[[#This Row],[ow]],RTARoutes[[StageCodes]:[RouteID]],6,FALSE))), "O",  NOT(ISNA(VLOOKUP(PrivateSchedule[[#This Row],[re]],RTARoutes[[StageCodes]:[RouteID]],6,FALSE))), "R")</f>
        <v>R</v>
      </c>
      <c r="AF5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88" spans="2:33">
      <c r="O5088" s="171" t="s">
        <v>1890</v>
      </c>
      <c r="T5088" s="173" t="s">
        <v>2374</v>
      </c>
      <c r="U5088" t="str">
        <f t="shared" si="316"/>
        <v>MARGAO-PONDA</v>
      </c>
      <c r="V5088" s="163">
        <v>0.3576388888888889</v>
      </c>
      <c r="AA5088" s="165" t="str">
        <f t="shared" si="317"/>
        <v/>
      </c>
      <c r="AB5088" t="str">
        <f t="shared" si="318"/>
        <v>PND</v>
      </c>
      <c r="AC5088" t="str">
        <f t="shared" si="319"/>
        <v>GA05T9209</v>
      </c>
      <c r="AD5088" t="str">
        <f>_xlfn.IFNA(VLOOKUP(PrivateSchedule[[#This Row],[ow]],RTARoutes[[StageCodes]:[RouteID]],6,FALSE), VLOOKUP(PrivateSchedule[[#This Row],[re]],RTARoutes[[StageCodes]:[RouteID]],6,FALSE))</f>
        <v>PVT319</v>
      </c>
      <c r="AE5088" t="str" cm="1">
        <f t="array" ref="AE5088">_xlfn.IFS( NOT(ISNA(VLOOKUP(PrivateSchedule[[#This Row],[ow]],RTARoutes[[StageCodes]:[RouteID]],6,FALSE))), "O",  NOT(ISNA(VLOOKUP(PrivateSchedule[[#This Row],[re]],RTARoutes[[StageCodes]:[RouteID]],6,FALSE))), "R")</f>
        <v>O</v>
      </c>
      <c r="AF5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89" spans="2:33">
      <c r="O5089" s="171" t="s">
        <v>2374</v>
      </c>
      <c r="T5089" s="173" t="s">
        <v>1890</v>
      </c>
      <c r="U5089" t="str">
        <f t="shared" si="316"/>
        <v>PONDA-MARGAO</v>
      </c>
      <c r="V5089" s="163">
        <v>0.44791666666666669</v>
      </c>
      <c r="AA5089" s="165" t="str">
        <f t="shared" si="317"/>
        <v/>
      </c>
      <c r="AB5089" t="str">
        <f t="shared" si="318"/>
        <v>PND</v>
      </c>
      <c r="AC5089" t="str">
        <f t="shared" si="319"/>
        <v>GA05T9209</v>
      </c>
      <c r="AD5089" t="str">
        <f>_xlfn.IFNA(VLOOKUP(PrivateSchedule[[#This Row],[ow]],RTARoutes[[StageCodes]:[RouteID]],6,FALSE), VLOOKUP(PrivateSchedule[[#This Row],[re]],RTARoutes[[StageCodes]:[RouteID]],6,FALSE))</f>
        <v>PVT319</v>
      </c>
      <c r="AE5089" t="str" cm="1">
        <f t="array" ref="AE5089">_xlfn.IFS( NOT(ISNA(VLOOKUP(PrivateSchedule[[#This Row],[ow]],RTARoutes[[StageCodes]:[RouteID]],6,FALSE))), "O",  NOT(ISNA(VLOOKUP(PrivateSchedule[[#This Row],[re]],RTARoutes[[StageCodes]:[RouteID]],6,FALSE))), "R")</f>
        <v>R</v>
      </c>
      <c r="AF5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90" spans="2:33">
      <c r="O5090" s="171" t="s">
        <v>1890</v>
      </c>
      <c r="T5090" s="173" t="s">
        <v>2704</v>
      </c>
      <c r="U5090" t="str">
        <f t="shared" si="316"/>
        <v/>
      </c>
      <c r="V5090" s="163">
        <v>0.53125</v>
      </c>
      <c r="AA5090" s="165" t="str">
        <f t="shared" si="317"/>
        <v/>
      </c>
      <c r="AB5090" t="str">
        <f t="shared" si="318"/>
        <v>PND</v>
      </c>
      <c r="AC5090" t="str">
        <f t="shared" si="319"/>
        <v>GA05T9209</v>
      </c>
      <c r="AD5090" t="str">
        <f>_xlfn.IFNA(VLOOKUP(PrivateSchedule[[#This Row],[ow]],RTARoutes[[StageCodes]:[RouteID]],6,FALSE), VLOOKUP(PrivateSchedule[[#This Row],[re]],RTARoutes[[StageCodes]:[RouteID]],6,FALSE))</f>
        <v>PVT333</v>
      </c>
      <c r="AE5090" t="str" cm="1">
        <f t="array" ref="AE5090">_xlfn.IFS( NOT(ISNA(VLOOKUP(PrivateSchedule[[#This Row],[ow]],RTARoutes[[StageCodes]:[RouteID]],6,FALSE))), "O",  NOT(ISNA(VLOOKUP(PrivateSchedule[[#This Row],[re]],RTARoutes[[StageCodes]:[RouteID]],6,FALSE))), "R")</f>
        <v>O</v>
      </c>
      <c r="AF5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MRG-*SHIRSHIRE</v>
      </c>
      <c r="AG5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SHIRSHIRE-*MRG</v>
      </c>
    </row>
    <row r="5091" spans="2:33">
      <c r="O5091" s="171" t="s">
        <v>2704</v>
      </c>
      <c r="T5091" s="173" t="s">
        <v>2374</v>
      </c>
      <c r="U5091" t="str">
        <f t="shared" si="316"/>
        <v/>
      </c>
      <c r="V5091" s="163">
        <v>0.56944444444444442</v>
      </c>
      <c r="AA5091" s="165" t="str">
        <f t="shared" si="317"/>
        <v/>
      </c>
      <c r="AB5091" t="str">
        <f t="shared" si="318"/>
        <v>PND</v>
      </c>
      <c r="AC5091" t="str">
        <f t="shared" si="319"/>
        <v>GA05T9209</v>
      </c>
      <c r="AD5091" t="str">
        <f>_xlfn.IFNA(VLOOKUP(PrivateSchedule[[#This Row],[ow]],RTARoutes[[StageCodes]:[RouteID]],6,FALSE), VLOOKUP(PrivateSchedule[[#This Row],[re]],RTARoutes[[StageCodes]:[RouteID]],6,FALSE))</f>
        <v>PVT411</v>
      </c>
      <c r="AE5091" t="str" cm="1">
        <f t="array" ref="AE5091">_xlfn.IFS( NOT(ISNA(VLOOKUP(PrivateSchedule[[#This Row],[ow]],RTARoutes[[StageCodes]:[RouteID]],6,FALSE))), "O",  NOT(ISNA(VLOOKUP(PrivateSchedule[[#This Row],[re]],RTARoutes[[StageCodes]:[RouteID]],6,FALSE))), "R")</f>
        <v>R</v>
      </c>
      <c r="AF5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SHIRSHIRE-*PND</v>
      </c>
      <c r="AG5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PND-*SHIRSHIRE</v>
      </c>
    </row>
    <row r="5092" spans="2:33">
      <c r="O5092" s="171" t="s">
        <v>2374</v>
      </c>
      <c r="T5092" s="173" t="s">
        <v>1890</v>
      </c>
      <c r="U5092" t="str">
        <f t="shared" si="316"/>
        <v>PONDA-MARGAO</v>
      </c>
      <c r="V5092" s="163">
        <v>0.60416666666666663</v>
      </c>
      <c r="AA5092" s="165" t="str">
        <f t="shared" si="317"/>
        <v/>
      </c>
      <c r="AB5092" t="str">
        <f t="shared" si="318"/>
        <v>PND</v>
      </c>
      <c r="AC5092" t="str">
        <f t="shared" si="319"/>
        <v>GA05T9209</v>
      </c>
      <c r="AD5092" t="str">
        <f>_xlfn.IFNA(VLOOKUP(PrivateSchedule[[#This Row],[ow]],RTARoutes[[StageCodes]:[RouteID]],6,FALSE), VLOOKUP(PrivateSchedule[[#This Row],[re]],RTARoutes[[StageCodes]:[RouteID]],6,FALSE))</f>
        <v>PVT319</v>
      </c>
      <c r="AE5092" t="str" cm="1">
        <f t="array" ref="AE5092">_xlfn.IFS( NOT(ISNA(VLOOKUP(PrivateSchedule[[#This Row],[ow]],RTARoutes[[StageCodes]:[RouteID]],6,FALSE))), "O",  NOT(ISNA(VLOOKUP(PrivateSchedule[[#This Row],[re]],RTARoutes[[StageCodes]:[RouteID]],6,FALSE))), "R")</f>
        <v>R</v>
      </c>
      <c r="AF5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93" spans="2:33">
      <c r="O5093" s="171" t="s">
        <v>1890</v>
      </c>
      <c r="T5093" s="173" t="s">
        <v>2374</v>
      </c>
      <c r="U5093" t="str">
        <f t="shared" si="316"/>
        <v>MARGAO-PONDA</v>
      </c>
      <c r="V5093" s="163">
        <v>0.63888888888888895</v>
      </c>
      <c r="AA5093" s="165" t="str">
        <f t="shared" si="317"/>
        <v/>
      </c>
      <c r="AB5093" t="str">
        <f t="shared" si="318"/>
        <v>PND</v>
      </c>
      <c r="AC5093" t="str">
        <f t="shared" si="319"/>
        <v>GA05T9209</v>
      </c>
      <c r="AD5093" t="str">
        <f>_xlfn.IFNA(VLOOKUP(PrivateSchedule[[#This Row],[ow]],RTARoutes[[StageCodes]:[RouteID]],6,FALSE), VLOOKUP(PrivateSchedule[[#This Row],[re]],RTARoutes[[StageCodes]:[RouteID]],6,FALSE))</f>
        <v>PVT319</v>
      </c>
      <c r="AE5093" t="str" cm="1">
        <f t="array" ref="AE5093">_xlfn.IFS( NOT(ISNA(VLOOKUP(PrivateSchedule[[#This Row],[ow]],RTARoutes[[StageCodes]:[RouteID]],6,FALSE))), "O",  NOT(ISNA(VLOOKUP(PrivateSchedule[[#This Row],[re]],RTARoutes[[StageCodes]:[RouteID]],6,FALSE))), "R")</f>
        <v>O</v>
      </c>
      <c r="AF5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94" spans="2:33">
      <c r="O5094" s="171" t="s">
        <v>2374</v>
      </c>
      <c r="T5094" s="173" t="s">
        <v>1890</v>
      </c>
      <c r="U5094" t="str">
        <f t="shared" si="316"/>
        <v>PONDA-MARGAO</v>
      </c>
      <c r="V5094" s="163">
        <v>0.71875</v>
      </c>
      <c r="AA5094" s="165" t="str">
        <f t="shared" si="317"/>
        <v/>
      </c>
      <c r="AB5094" t="str">
        <f t="shared" si="318"/>
        <v>PND</v>
      </c>
      <c r="AC5094" t="str">
        <f t="shared" si="319"/>
        <v>GA05T9209</v>
      </c>
      <c r="AD5094" t="str">
        <f>_xlfn.IFNA(VLOOKUP(PrivateSchedule[[#This Row],[ow]],RTARoutes[[StageCodes]:[RouteID]],6,FALSE), VLOOKUP(PrivateSchedule[[#This Row],[re]],RTARoutes[[StageCodes]:[RouteID]],6,FALSE))</f>
        <v>PVT319</v>
      </c>
      <c r="AE5094" t="str" cm="1">
        <f t="array" ref="AE5094">_xlfn.IFS( NOT(ISNA(VLOOKUP(PrivateSchedule[[#This Row],[ow]],RTARoutes[[StageCodes]:[RouteID]],6,FALSE))), "O",  NOT(ISNA(VLOOKUP(PrivateSchedule[[#This Row],[re]],RTARoutes[[StageCodes]:[RouteID]],6,FALSE))), "R")</f>
        <v>R</v>
      </c>
      <c r="AF5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095" spans="2:33">
      <c r="O5095" s="171" t="s">
        <v>1890</v>
      </c>
      <c r="T5095" s="173" t="s">
        <v>2374</v>
      </c>
      <c r="U5095" t="str">
        <f t="shared" si="316"/>
        <v>MARGAO-PONDA</v>
      </c>
      <c r="V5095" s="163">
        <v>0.76388888888888884</v>
      </c>
      <c r="AA5095" s="165" t="str">
        <f t="shared" si="317"/>
        <v/>
      </c>
      <c r="AB5095" t="str">
        <f t="shared" si="318"/>
        <v>PND</v>
      </c>
      <c r="AC5095" t="str">
        <f t="shared" si="319"/>
        <v>GA05T9209</v>
      </c>
      <c r="AD5095" t="str">
        <f>_xlfn.IFNA(VLOOKUP(PrivateSchedule[[#This Row],[ow]],RTARoutes[[StageCodes]:[RouteID]],6,FALSE), VLOOKUP(PrivateSchedule[[#This Row],[re]],RTARoutes[[StageCodes]:[RouteID]],6,FALSE))</f>
        <v>PVT319</v>
      </c>
      <c r="AE5095" t="str" cm="1">
        <f t="array" ref="AE5095">_xlfn.IFS( NOT(ISNA(VLOOKUP(PrivateSchedule[[#This Row],[ow]],RTARoutes[[StageCodes]:[RouteID]],6,FALSE))), "O",  NOT(ISNA(VLOOKUP(PrivateSchedule[[#This Row],[re]],RTARoutes[[StageCodes]:[RouteID]],6,FALSE))), "R")</f>
        <v>O</v>
      </c>
      <c r="AF5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096" spans="2:33">
      <c r="O5096" s="171" t="s">
        <v>2374</v>
      </c>
      <c r="T5096" s="173" t="s">
        <v>2704</v>
      </c>
      <c r="U5096" t="str">
        <f t="shared" si="316"/>
        <v/>
      </c>
      <c r="V5096" s="163">
        <v>0.80208333333333337</v>
      </c>
      <c r="AA5096" s="165" t="str">
        <f t="shared" si="317"/>
        <v/>
      </c>
      <c r="AB5096" t="str">
        <f t="shared" si="318"/>
        <v>PND</v>
      </c>
      <c r="AC5096" t="str">
        <f t="shared" si="319"/>
        <v>GA05T9209</v>
      </c>
      <c r="AD5096" t="str">
        <f>_xlfn.IFNA(VLOOKUP(PrivateSchedule[[#This Row],[ow]],RTARoutes[[StageCodes]:[RouteID]],6,FALSE), VLOOKUP(PrivateSchedule[[#This Row],[re]],RTARoutes[[StageCodes]:[RouteID]],6,FALSE))</f>
        <v>PVT411</v>
      </c>
      <c r="AE5096" t="str" cm="1">
        <f t="array" ref="AE5096">_xlfn.IFS( NOT(ISNA(VLOOKUP(PrivateSchedule[[#This Row],[ow]],RTARoutes[[StageCodes]:[RouteID]],6,FALSE))), "O",  NOT(ISNA(VLOOKUP(PrivateSchedule[[#This Row],[re]],RTARoutes[[StageCodes]:[RouteID]],6,FALSE))), "R")</f>
        <v>O</v>
      </c>
      <c r="AF5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PND-*SHIRSHIRE</v>
      </c>
      <c r="AG5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SHIRSHIRE-*PND</v>
      </c>
    </row>
    <row r="5097" spans="2:33">
      <c r="B5097" s="171" t="s">
        <v>5082</v>
      </c>
      <c r="C5097" s="172" t="s">
        <v>5083</v>
      </c>
      <c r="D5097" s="172" t="s">
        <v>4894</v>
      </c>
      <c r="E5097" s="176" t="s">
        <v>5084</v>
      </c>
      <c r="F5097" s="177">
        <v>44504</v>
      </c>
      <c r="G5097" s="171" t="s">
        <v>5085</v>
      </c>
      <c r="H5097" s="172" t="s">
        <v>5086</v>
      </c>
      <c r="J5097" s="171" t="s">
        <v>5087</v>
      </c>
      <c r="L5097" s="172" t="s">
        <v>16</v>
      </c>
      <c r="M5097" s="198">
        <v>27</v>
      </c>
      <c r="N5097" s="199">
        <v>11</v>
      </c>
      <c r="O5097" s="171" t="s">
        <v>2374</v>
      </c>
      <c r="P5097" s="172" t="s">
        <v>2402</v>
      </c>
      <c r="T5097" s="173" t="s">
        <v>2247</v>
      </c>
      <c r="U5097" t="str">
        <f t="shared" si="316"/>
        <v>PONDA-PRIOL-PANAJI</v>
      </c>
      <c r="V5097" s="163">
        <v>0.30555555555555552</v>
      </c>
      <c r="AA5097" s="165" t="str">
        <f t="shared" si="317"/>
        <v/>
      </c>
      <c r="AB5097" t="str">
        <f t="shared" si="318"/>
        <v>PND</v>
      </c>
      <c r="AC5097" t="str">
        <f t="shared" si="319"/>
        <v>GA05T1437</v>
      </c>
      <c r="AD5097" t="str">
        <f>_xlfn.IFNA(VLOOKUP(PrivateSchedule[[#This Row],[ow]],RTARoutes[[StageCodes]:[RouteID]],6,FALSE), VLOOKUP(PrivateSchedule[[#This Row],[re]],RTARoutes[[StageCodes]:[RouteID]],6,FALSE))</f>
        <v>PVT401</v>
      </c>
      <c r="AE5097" t="str" cm="1">
        <f t="array" ref="AE5097">_xlfn.IFS( NOT(ISNA(VLOOKUP(PrivateSchedule[[#This Row],[ow]],RTARoutes[[StageCodes]:[RouteID]],6,FALSE))), "O",  NOT(ISNA(VLOOKUP(PrivateSchedule[[#This Row],[re]],RTARoutes[[StageCodes]:[RouteID]],6,FALSE))), "R")</f>
        <v>O</v>
      </c>
      <c r="AF5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PND-*PIO-*PNJ</v>
      </c>
      <c r="AG5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PNJ-*PIO-*PND</v>
      </c>
    </row>
    <row r="5098" spans="2:33">
      <c r="O5098" s="171" t="s">
        <v>2247</v>
      </c>
      <c r="P5098" s="172" t="s">
        <v>2402</v>
      </c>
      <c r="T5098" s="173" t="s">
        <v>2374</v>
      </c>
      <c r="U5098" t="str">
        <f t="shared" si="316"/>
        <v>PANAJI-PRIOL-PONDA</v>
      </c>
      <c r="V5098" s="163">
        <v>0.36805555555555558</v>
      </c>
      <c r="AA5098" s="165" t="str">
        <f t="shared" si="317"/>
        <v/>
      </c>
      <c r="AB5098" t="str">
        <f t="shared" si="318"/>
        <v>PND</v>
      </c>
      <c r="AC5098" t="str">
        <f t="shared" si="319"/>
        <v>GA05T1437</v>
      </c>
      <c r="AD5098" t="str">
        <f>_xlfn.IFNA(VLOOKUP(PrivateSchedule[[#This Row],[ow]],RTARoutes[[StageCodes]:[RouteID]],6,FALSE), VLOOKUP(PrivateSchedule[[#This Row],[re]],RTARoutes[[StageCodes]:[RouteID]],6,FALSE))</f>
        <v>PVT401</v>
      </c>
      <c r="AE5098" t="str" cm="1">
        <f t="array" ref="AE5098">_xlfn.IFS( NOT(ISNA(VLOOKUP(PrivateSchedule[[#This Row],[ow]],RTARoutes[[StageCodes]:[RouteID]],6,FALSE))), "O",  NOT(ISNA(VLOOKUP(PrivateSchedule[[#This Row],[re]],RTARoutes[[StageCodes]:[RouteID]],6,FALSE))), "R")</f>
        <v>R</v>
      </c>
      <c r="AF5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PNJ-*PIO-*PND</v>
      </c>
      <c r="AG5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PND-*PIO-*PNJ</v>
      </c>
    </row>
    <row r="5099" spans="2:33">
      <c r="O5099" s="171" t="s">
        <v>2374</v>
      </c>
      <c r="T5099" s="173" t="s">
        <v>2247</v>
      </c>
      <c r="U5099" t="str">
        <f t="shared" si="316"/>
        <v>PONDA-PANAJI</v>
      </c>
      <c r="V5099" s="163">
        <v>0.44097222222222227</v>
      </c>
      <c r="AA5099" s="165" t="str">
        <f t="shared" si="317"/>
        <v/>
      </c>
      <c r="AB5099" t="str">
        <f t="shared" si="318"/>
        <v>PND</v>
      </c>
      <c r="AC5099" t="str">
        <f t="shared" si="319"/>
        <v>GA05T1437</v>
      </c>
      <c r="AD5099" t="str">
        <f>_xlfn.IFNA(VLOOKUP(PrivateSchedule[[#This Row],[ow]],RTARoutes[[StageCodes]:[RouteID]],6,FALSE), VLOOKUP(PrivateSchedule[[#This Row],[re]],RTARoutes[[StageCodes]:[RouteID]],6,FALSE))</f>
        <v>PVT393</v>
      </c>
      <c r="AE5099" t="str" cm="1">
        <f t="array" ref="AE5099">_xlfn.IFS( NOT(ISNA(VLOOKUP(PrivateSchedule[[#This Row],[ow]],RTARoutes[[StageCodes]:[RouteID]],6,FALSE))), "O",  NOT(ISNA(VLOOKUP(PrivateSchedule[[#This Row],[re]],RTARoutes[[StageCodes]:[RouteID]],6,FALSE))), "R")</f>
        <v>O</v>
      </c>
      <c r="AF5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00" spans="2:33">
      <c r="O5100" s="171" t="s">
        <v>2247</v>
      </c>
      <c r="P5100" s="172" t="s">
        <v>1234</v>
      </c>
      <c r="Q5100" s="172" t="s">
        <v>2402</v>
      </c>
      <c r="T5100" s="173" t="s">
        <v>2374</v>
      </c>
      <c r="U5100" t="str">
        <f t="shared" si="316"/>
        <v>PANAJI-FARMAGUDI-PRIOL-PONDA</v>
      </c>
      <c r="V5100" s="163">
        <v>0.51041666666666663</v>
      </c>
      <c r="AA5100" s="165" t="str">
        <f t="shared" si="317"/>
        <v/>
      </c>
      <c r="AB5100" t="str">
        <f t="shared" si="318"/>
        <v>PND</v>
      </c>
      <c r="AC5100" t="str">
        <f t="shared" si="319"/>
        <v>GA05T1437</v>
      </c>
      <c r="AD5100" t="e">
        <f>_xlfn.IFNA(VLOOKUP(PrivateSchedule[[#This Row],[ow]],RTARoutes[[StageCodes]:[RouteID]],6,FALSE), VLOOKUP(PrivateSchedule[[#This Row],[re]],RTARoutes[[StageCodes]:[RouteID]],6,FALSE))</f>
        <v>#N/A</v>
      </c>
      <c r="AE5100" t="e" cm="1">
        <f t="array" ref="AE5100">_xlfn.IFS( NOT(ISNA(VLOOKUP(PrivateSchedule[[#This Row],[ow]],RTARoutes[[StageCodes]:[RouteID]],6,FALSE))), "O",  NOT(ISNA(VLOOKUP(PrivateSchedule[[#This Row],[re]],RTARoutes[[StageCodes]:[RouteID]],6,FALSE))), "R")</f>
        <v>#N/A</v>
      </c>
      <c r="AF5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PNJ-*FMD-*PIO-*PND</v>
      </c>
      <c r="AG5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PND-*PIO-*FMD-*PNJ</v>
      </c>
    </row>
    <row r="5101" spans="2:33">
      <c r="O5101" s="171" t="s">
        <v>2374</v>
      </c>
      <c r="T5101" s="173" t="s">
        <v>2247</v>
      </c>
      <c r="U5101" t="str">
        <f t="shared" si="316"/>
        <v>PONDA-PANAJI</v>
      </c>
      <c r="V5101" s="163">
        <v>0.56597222222222221</v>
      </c>
      <c r="AA5101" s="165" t="str">
        <f t="shared" si="317"/>
        <v/>
      </c>
      <c r="AB5101" t="str">
        <f t="shared" si="318"/>
        <v>PND</v>
      </c>
      <c r="AC5101" t="str">
        <f t="shared" si="319"/>
        <v>GA05T1437</v>
      </c>
      <c r="AD5101" t="str">
        <f>_xlfn.IFNA(VLOOKUP(PrivateSchedule[[#This Row],[ow]],RTARoutes[[StageCodes]:[RouteID]],6,FALSE), VLOOKUP(PrivateSchedule[[#This Row],[re]],RTARoutes[[StageCodes]:[RouteID]],6,FALSE))</f>
        <v>PVT393</v>
      </c>
      <c r="AE5101" t="str" cm="1">
        <f t="array" ref="AE5101">_xlfn.IFS( NOT(ISNA(VLOOKUP(PrivateSchedule[[#This Row],[ow]],RTARoutes[[StageCodes]:[RouteID]],6,FALSE))), "O",  NOT(ISNA(VLOOKUP(PrivateSchedule[[#This Row],[re]],RTARoutes[[StageCodes]:[RouteID]],6,FALSE))), "R")</f>
        <v>O</v>
      </c>
      <c r="AF5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02" spans="2:33">
      <c r="O5102" s="171" t="s">
        <v>2247</v>
      </c>
      <c r="P5102" s="172" t="s">
        <v>1234</v>
      </c>
      <c r="T5102" s="173" t="s">
        <v>2374</v>
      </c>
      <c r="U5102" t="str">
        <f t="shared" si="316"/>
        <v>PANAJI-FARMAGUDI-PONDA</v>
      </c>
      <c r="V5102" s="163">
        <v>0.62152777777777779</v>
      </c>
      <c r="AA5102" s="165" t="str">
        <f t="shared" si="317"/>
        <v/>
      </c>
      <c r="AB5102" t="str">
        <f t="shared" si="318"/>
        <v>PND</v>
      </c>
      <c r="AC5102" t="str">
        <f t="shared" si="319"/>
        <v>GA05T1437</v>
      </c>
      <c r="AD5102" t="str">
        <f>_xlfn.IFNA(VLOOKUP(PrivateSchedule[[#This Row],[ow]],RTARoutes[[StageCodes]:[RouteID]],6,FALSE), VLOOKUP(PrivateSchedule[[#This Row],[re]],RTARoutes[[StageCodes]:[RouteID]],6,FALSE))</f>
        <v>PVT404</v>
      </c>
      <c r="AE5102" t="str" cm="1">
        <f t="array" ref="AE5102">_xlfn.IFS( NOT(ISNA(VLOOKUP(PrivateSchedule[[#This Row],[ow]],RTARoutes[[StageCodes]:[RouteID]],6,FALSE))), "O",  NOT(ISNA(VLOOKUP(PrivateSchedule[[#This Row],[re]],RTARoutes[[StageCodes]:[RouteID]],6,FALSE))), "R")</f>
        <v>O</v>
      </c>
      <c r="AF5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PNJ-*FMD-*PND</v>
      </c>
      <c r="AG5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PND-*FMD-*PNJ</v>
      </c>
    </row>
    <row r="5103" spans="2:33">
      <c r="O5103" s="171" t="s">
        <v>2374</v>
      </c>
      <c r="P5103" s="172" t="s">
        <v>2402</v>
      </c>
      <c r="T5103" s="173" t="s">
        <v>2247</v>
      </c>
      <c r="U5103" t="str">
        <f t="shared" si="316"/>
        <v>PONDA-PRIOL-PANAJI</v>
      </c>
      <c r="V5103" s="163">
        <v>0.6875</v>
      </c>
      <c r="AA5103" s="165" t="str">
        <f t="shared" si="317"/>
        <v/>
      </c>
      <c r="AB5103" t="str">
        <f t="shared" si="318"/>
        <v>PND</v>
      </c>
      <c r="AC5103" t="str">
        <f t="shared" si="319"/>
        <v>GA05T1437</v>
      </c>
      <c r="AD5103" t="str">
        <f>_xlfn.IFNA(VLOOKUP(PrivateSchedule[[#This Row],[ow]],RTARoutes[[StageCodes]:[RouteID]],6,FALSE), VLOOKUP(PrivateSchedule[[#This Row],[re]],RTARoutes[[StageCodes]:[RouteID]],6,FALSE))</f>
        <v>PVT401</v>
      </c>
      <c r="AE5103" t="str" cm="1">
        <f t="array" ref="AE5103">_xlfn.IFS( NOT(ISNA(VLOOKUP(PrivateSchedule[[#This Row],[ow]],RTARoutes[[StageCodes]:[RouteID]],6,FALSE))), "O",  NOT(ISNA(VLOOKUP(PrivateSchedule[[#This Row],[re]],RTARoutes[[StageCodes]:[RouteID]],6,FALSE))), "R")</f>
        <v>O</v>
      </c>
      <c r="AF5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PND-*PIO-*PNJ</v>
      </c>
      <c r="AG5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PNJ-*PIO-*PND</v>
      </c>
    </row>
    <row r="5104" spans="2:33">
      <c r="O5104" s="171" t="s">
        <v>2247</v>
      </c>
      <c r="P5104" s="172" t="s">
        <v>2402</v>
      </c>
      <c r="T5104" s="173" t="s">
        <v>2374</v>
      </c>
      <c r="U5104" t="str">
        <f t="shared" si="316"/>
        <v>PANAJI-PRIOL-PONDA</v>
      </c>
      <c r="V5104" s="163">
        <v>0.75694444444444453</v>
      </c>
      <c r="AA5104" s="165" t="str">
        <f t="shared" si="317"/>
        <v/>
      </c>
      <c r="AB5104" t="str">
        <f t="shared" si="318"/>
        <v>PND</v>
      </c>
      <c r="AC5104" t="str">
        <f t="shared" si="319"/>
        <v>GA05T1437</v>
      </c>
      <c r="AD5104" t="str">
        <f>_xlfn.IFNA(VLOOKUP(PrivateSchedule[[#This Row],[ow]],RTARoutes[[StageCodes]:[RouteID]],6,FALSE), VLOOKUP(PrivateSchedule[[#This Row],[re]],RTARoutes[[StageCodes]:[RouteID]],6,FALSE))</f>
        <v>PVT401</v>
      </c>
      <c r="AE5104" t="str" cm="1">
        <f t="array" ref="AE5104">_xlfn.IFS( NOT(ISNA(VLOOKUP(PrivateSchedule[[#This Row],[ow]],RTARoutes[[StageCodes]:[RouteID]],6,FALSE))), "O",  NOT(ISNA(VLOOKUP(PrivateSchedule[[#This Row],[re]],RTARoutes[[StageCodes]:[RouteID]],6,FALSE))), "R")</f>
        <v>R</v>
      </c>
      <c r="AF5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PNJ-*PIO-*PND</v>
      </c>
      <c r="AG5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PND-*PIO-*PNJ</v>
      </c>
    </row>
    <row r="5105" spans="2:33">
      <c r="C5105" s="172" t="s">
        <v>5088</v>
      </c>
      <c r="D5105" s="172" t="s">
        <v>4894</v>
      </c>
      <c r="G5105" s="171" t="s">
        <v>5089</v>
      </c>
      <c r="H5105" s="172" t="s">
        <v>5090</v>
      </c>
      <c r="J5105" s="171" t="s">
        <v>4070</v>
      </c>
      <c r="L5105" s="172" t="s">
        <v>16</v>
      </c>
      <c r="O5105" s="171" t="s">
        <v>1890</v>
      </c>
      <c r="T5105" s="173" t="s">
        <v>2374</v>
      </c>
      <c r="U5105" t="str">
        <f t="shared" si="316"/>
        <v>MARGAO-PONDA</v>
      </c>
      <c r="V5105" s="163">
        <v>0.27777777777777779</v>
      </c>
      <c r="AA5105" s="165" t="str">
        <f t="shared" si="317"/>
        <v/>
      </c>
      <c r="AB5105" t="str">
        <f t="shared" si="318"/>
        <v>PND</v>
      </c>
      <c r="AC5105" t="str">
        <f t="shared" si="319"/>
        <v>GA05T1437</v>
      </c>
      <c r="AD5105" t="str">
        <f>_xlfn.IFNA(VLOOKUP(PrivateSchedule[[#This Row],[ow]],RTARoutes[[StageCodes]:[RouteID]],6,FALSE), VLOOKUP(PrivateSchedule[[#This Row],[re]],RTARoutes[[StageCodes]:[RouteID]],6,FALSE))</f>
        <v>PVT319</v>
      </c>
      <c r="AE5105" t="str" cm="1">
        <f t="array" ref="AE5105">_xlfn.IFS( NOT(ISNA(VLOOKUP(PrivateSchedule[[#This Row],[ow]],RTARoutes[[StageCodes]:[RouteID]],6,FALSE))), "O",  NOT(ISNA(VLOOKUP(PrivateSchedule[[#This Row],[re]],RTARoutes[[StageCodes]:[RouteID]],6,FALSE))), "R")</f>
        <v>O</v>
      </c>
      <c r="AF5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06" spans="2:33">
      <c r="O5106" s="171" t="s">
        <v>2374</v>
      </c>
      <c r="T5106" s="173" t="s">
        <v>1890</v>
      </c>
      <c r="U5106" t="str">
        <f t="shared" si="316"/>
        <v>PONDA-MARGAO</v>
      </c>
      <c r="V5106" s="163">
        <v>0.34722222222222227</v>
      </c>
      <c r="AA5106" s="165" t="str">
        <f t="shared" si="317"/>
        <v/>
      </c>
      <c r="AB5106" t="str">
        <f t="shared" si="318"/>
        <v>PND</v>
      </c>
      <c r="AC5106" t="str">
        <f t="shared" si="319"/>
        <v>GA05T1437</v>
      </c>
      <c r="AD5106" t="str">
        <f>_xlfn.IFNA(VLOOKUP(PrivateSchedule[[#This Row],[ow]],RTARoutes[[StageCodes]:[RouteID]],6,FALSE), VLOOKUP(PrivateSchedule[[#This Row],[re]],RTARoutes[[StageCodes]:[RouteID]],6,FALSE))</f>
        <v>PVT319</v>
      </c>
      <c r="AE5106" t="str" cm="1">
        <f t="array" ref="AE5106">_xlfn.IFS( NOT(ISNA(VLOOKUP(PrivateSchedule[[#This Row],[ow]],RTARoutes[[StageCodes]:[RouteID]],6,FALSE))), "O",  NOT(ISNA(VLOOKUP(PrivateSchedule[[#This Row],[re]],RTARoutes[[StageCodes]:[RouteID]],6,FALSE))), "R")</f>
        <v>R</v>
      </c>
      <c r="AF5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07" spans="2:33">
      <c r="O5107" s="171" t="s">
        <v>1890</v>
      </c>
      <c r="T5107" s="173" t="s">
        <v>2374</v>
      </c>
      <c r="U5107" t="str">
        <f t="shared" si="316"/>
        <v>MARGAO-PONDA</v>
      </c>
      <c r="V5107" s="163">
        <v>0.4548611111111111</v>
      </c>
      <c r="AA5107" s="165" t="str">
        <f t="shared" si="317"/>
        <v/>
      </c>
      <c r="AB5107" t="str">
        <f t="shared" si="318"/>
        <v>PND</v>
      </c>
      <c r="AC5107" t="str">
        <f t="shared" si="319"/>
        <v>GA05T1437</v>
      </c>
      <c r="AD5107" t="str">
        <f>_xlfn.IFNA(VLOOKUP(PrivateSchedule[[#This Row],[ow]],RTARoutes[[StageCodes]:[RouteID]],6,FALSE), VLOOKUP(PrivateSchedule[[#This Row],[re]],RTARoutes[[StageCodes]:[RouteID]],6,FALSE))</f>
        <v>PVT319</v>
      </c>
      <c r="AE5107" t="str" cm="1">
        <f t="array" ref="AE5107">_xlfn.IFS( NOT(ISNA(VLOOKUP(PrivateSchedule[[#This Row],[ow]],RTARoutes[[StageCodes]:[RouteID]],6,FALSE))), "O",  NOT(ISNA(VLOOKUP(PrivateSchedule[[#This Row],[re]],RTARoutes[[StageCodes]:[RouteID]],6,FALSE))), "R")</f>
        <v>O</v>
      </c>
      <c r="AF5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08" spans="2:33">
      <c r="O5108" s="171" t="s">
        <v>2374</v>
      </c>
      <c r="T5108" s="173" t="s">
        <v>1890</v>
      </c>
      <c r="U5108" t="str">
        <f t="shared" si="316"/>
        <v>PONDA-MARGAO</v>
      </c>
      <c r="V5108" s="163">
        <v>0.5</v>
      </c>
      <c r="AA5108" s="165" t="str">
        <f t="shared" si="317"/>
        <v/>
      </c>
      <c r="AB5108" t="str">
        <f t="shared" si="318"/>
        <v>PND</v>
      </c>
      <c r="AC5108" t="str">
        <f t="shared" si="319"/>
        <v>GA05T1437</v>
      </c>
      <c r="AD5108" t="str">
        <f>_xlfn.IFNA(VLOOKUP(PrivateSchedule[[#This Row],[ow]],RTARoutes[[StageCodes]:[RouteID]],6,FALSE), VLOOKUP(PrivateSchedule[[#This Row],[re]],RTARoutes[[StageCodes]:[RouteID]],6,FALSE))</f>
        <v>PVT319</v>
      </c>
      <c r="AE5108" t="str" cm="1">
        <f t="array" ref="AE5108">_xlfn.IFS( NOT(ISNA(VLOOKUP(PrivateSchedule[[#This Row],[ow]],RTARoutes[[StageCodes]:[RouteID]],6,FALSE))), "O",  NOT(ISNA(VLOOKUP(PrivateSchedule[[#This Row],[re]],RTARoutes[[StageCodes]:[RouteID]],6,FALSE))), "R")</f>
        <v>R</v>
      </c>
      <c r="AF5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09" spans="2:33">
      <c r="O5109" s="171" t="s">
        <v>1890</v>
      </c>
      <c r="T5109" s="173" t="s">
        <v>2374</v>
      </c>
      <c r="U5109" t="str">
        <f t="shared" si="316"/>
        <v>MARGAO-PONDA</v>
      </c>
      <c r="V5109" s="163">
        <v>0.54513888888888895</v>
      </c>
      <c r="AA5109" s="165" t="str">
        <f t="shared" si="317"/>
        <v/>
      </c>
      <c r="AB5109" t="str">
        <f t="shared" si="318"/>
        <v>PND</v>
      </c>
      <c r="AC5109" t="str">
        <f t="shared" si="319"/>
        <v>GA05T1437</v>
      </c>
      <c r="AD5109" t="str">
        <f>_xlfn.IFNA(VLOOKUP(PrivateSchedule[[#This Row],[ow]],RTARoutes[[StageCodes]:[RouteID]],6,FALSE), VLOOKUP(PrivateSchedule[[#This Row],[re]],RTARoutes[[StageCodes]:[RouteID]],6,FALSE))</f>
        <v>PVT319</v>
      </c>
      <c r="AE5109" t="str" cm="1">
        <f t="array" ref="AE5109">_xlfn.IFS( NOT(ISNA(VLOOKUP(PrivateSchedule[[#This Row],[ow]],RTARoutes[[StageCodes]:[RouteID]],6,FALSE))), "O",  NOT(ISNA(VLOOKUP(PrivateSchedule[[#This Row],[re]],RTARoutes[[StageCodes]:[RouteID]],6,FALSE))), "R")</f>
        <v>O</v>
      </c>
      <c r="AF5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10" spans="2:33">
      <c r="O5110" s="171" t="s">
        <v>2374</v>
      </c>
      <c r="T5110" s="173" t="s">
        <v>1820</v>
      </c>
      <c r="U5110" t="str">
        <f t="shared" si="316"/>
        <v>PONDA-MADKAI</v>
      </c>
      <c r="V5110" s="163">
        <v>0.57291666666666663</v>
      </c>
      <c r="AA5110" s="165" t="str">
        <f t="shared" si="317"/>
        <v/>
      </c>
      <c r="AB5110" t="str">
        <f t="shared" si="318"/>
        <v>PND</v>
      </c>
      <c r="AC5110" t="str">
        <f t="shared" si="319"/>
        <v>GA05T1437</v>
      </c>
      <c r="AD5110" t="str">
        <f>_xlfn.IFNA(VLOOKUP(PrivateSchedule[[#This Row],[ow]],RTARoutes[[StageCodes]:[RouteID]],6,FALSE), VLOOKUP(PrivateSchedule[[#This Row],[re]],RTARoutes[[StageCodes]:[RouteID]],6,FALSE))</f>
        <v>PVT263</v>
      </c>
      <c r="AE5110" t="str" cm="1">
        <f t="array" ref="AE5110">_xlfn.IFS( NOT(ISNA(VLOOKUP(PrivateSchedule[[#This Row],[ow]],RTARoutes[[StageCodes]:[RouteID]],6,FALSE))), "O",  NOT(ISNA(VLOOKUP(PrivateSchedule[[#This Row],[re]],RTARoutes[[StageCodes]:[RouteID]],6,FALSE))), "R")</f>
        <v>R</v>
      </c>
      <c r="AF5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11" spans="2:33">
      <c r="O5111" s="171" t="s">
        <v>1820</v>
      </c>
      <c r="T5111" s="173" t="s">
        <v>2374</v>
      </c>
      <c r="U5111" t="str">
        <f t="shared" si="316"/>
        <v>MADKAI-PONDA</v>
      </c>
      <c r="V5111" s="163">
        <v>0.625</v>
      </c>
      <c r="AA5111" s="165" t="str">
        <f t="shared" si="317"/>
        <v/>
      </c>
      <c r="AB5111" t="str">
        <f t="shared" si="318"/>
        <v>PND</v>
      </c>
      <c r="AC5111" t="str">
        <f t="shared" si="319"/>
        <v>GA05T1437</v>
      </c>
      <c r="AD5111" t="str">
        <f>_xlfn.IFNA(VLOOKUP(PrivateSchedule[[#This Row],[ow]],RTARoutes[[StageCodes]:[RouteID]],6,FALSE), VLOOKUP(PrivateSchedule[[#This Row],[re]],RTARoutes[[StageCodes]:[RouteID]],6,FALSE))</f>
        <v>PVT263</v>
      </c>
      <c r="AE5111" t="str" cm="1">
        <f t="array" ref="AE5111">_xlfn.IFS( NOT(ISNA(VLOOKUP(PrivateSchedule[[#This Row],[ow]],RTARoutes[[StageCodes]:[RouteID]],6,FALSE))), "O",  NOT(ISNA(VLOOKUP(PrivateSchedule[[#This Row],[re]],RTARoutes[[StageCodes]:[RouteID]],6,FALSE))), "R")</f>
        <v>O</v>
      </c>
      <c r="AF5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12" spans="2:33">
      <c r="O5112" s="171" t="s">
        <v>2374</v>
      </c>
      <c r="T5112" s="173" t="s">
        <v>1890</v>
      </c>
      <c r="U5112" t="str">
        <f t="shared" si="316"/>
        <v>PONDA-MARGAO</v>
      </c>
      <c r="V5112" s="163">
        <v>0.67361111111111116</v>
      </c>
      <c r="AA5112" s="165" t="str">
        <f t="shared" si="317"/>
        <v/>
      </c>
      <c r="AB5112" t="str">
        <f t="shared" si="318"/>
        <v>PND</v>
      </c>
      <c r="AC5112" t="str">
        <f t="shared" si="319"/>
        <v>GA05T1437</v>
      </c>
      <c r="AD5112" t="str">
        <f>_xlfn.IFNA(VLOOKUP(PrivateSchedule[[#This Row],[ow]],RTARoutes[[StageCodes]:[RouteID]],6,FALSE), VLOOKUP(PrivateSchedule[[#This Row],[re]],RTARoutes[[StageCodes]:[RouteID]],6,FALSE))</f>
        <v>PVT319</v>
      </c>
      <c r="AE5112" t="str" cm="1">
        <f t="array" ref="AE5112">_xlfn.IFS( NOT(ISNA(VLOOKUP(PrivateSchedule[[#This Row],[ow]],RTARoutes[[StageCodes]:[RouteID]],6,FALSE))), "O",  NOT(ISNA(VLOOKUP(PrivateSchedule[[#This Row],[re]],RTARoutes[[StageCodes]:[RouteID]],6,FALSE))), "R")</f>
        <v>R</v>
      </c>
      <c r="AF5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13" spans="2:33">
      <c r="O5113" s="171" t="s">
        <v>1890</v>
      </c>
      <c r="T5113" s="173" t="s">
        <v>2374</v>
      </c>
      <c r="U5113" t="str">
        <f t="shared" si="316"/>
        <v>MARGAO-PONDA</v>
      </c>
      <c r="V5113" s="163">
        <v>0.71875</v>
      </c>
      <c r="AA5113" s="165" t="str">
        <f t="shared" si="317"/>
        <v/>
      </c>
      <c r="AB5113" t="str">
        <f t="shared" si="318"/>
        <v>PND</v>
      </c>
      <c r="AC5113" t="str">
        <f t="shared" si="319"/>
        <v>GA05T1437</v>
      </c>
      <c r="AD5113" t="str">
        <f>_xlfn.IFNA(VLOOKUP(PrivateSchedule[[#This Row],[ow]],RTARoutes[[StageCodes]:[RouteID]],6,FALSE), VLOOKUP(PrivateSchedule[[#This Row],[re]],RTARoutes[[StageCodes]:[RouteID]],6,FALSE))</f>
        <v>PVT319</v>
      </c>
      <c r="AE5113" t="str" cm="1">
        <f t="array" ref="AE5113">_xlfn.IFS( NOT(ISNA(VLOOKUP(PrivateSchedule[[#This Row],[ow]],RTARoutes[[StageCodes]:[RouteID]],6,FALSE))), "O",  NOT(ISNA(VLOOKUP(PrivateSchedule[[#This Row],[re]],RTARoutes[[StageCodes]:[RouteID]],6,FALSE))), "R")</f>
        <v>O</v>
      </c>
      <c r="AF5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14" spans="2:33">
      <c r="O5114" s="171" t="s">
        <v>2374</v>
      </c>
      <c r="P5114" s="172" t="s">
        <v>1820</v>
      </c>
      <c r="T5114" s="173" t="s">
        <v>2374</v>
      </c>
      <c r="U5114" t="str">
        <f t="shared" si="316"/>
        <v>PONDA-MADKAI-PONDA</v>
      </c>
      <c r="V5114" s="163">
        <v>0.75</v>
      </c>
      <c r="AA5114" s="165" t="str">
        <f t="shared" si="317"/>
        <v/>
      </c>
      <c r="AB5114" t="str">
        <f t="shared" si="318"/>
        <v>PND</v>
      </c>
      <c r="AC5114" t="str">
        <f t="shared" si="319"/>
        <v>GA05T1437</v>
      </c>
      <c r="AD5114" t="str">
        <f>_xlfn.IFNA(VLOOKUP(PrivateSchedule[[#This Row],[ow]],RTARoutes[[StageCodes]:[RouteID]],6,FALSE), VLOOKUP(PrivateSchedule[[#This Row],[re]],RTARoutes[[StageCodes]:[RouteID]],6,FALSE))</f>
        <v>PVT398</v>
      </c>
      <c r="AE5114" t="str" cm="1">
        <f t="array" ref="AE5114">_xlfn.IFS( NOT(ISNA(VLOOKUP(PrivateSchedule[[#This Row],[ow]],RTARoutes[[StageCodes]:[RouteID]],6,FALSE))), "O",  NOT(ISNA(VLOOKUP(PrivateSchedule[[#This Row],[re]],RTARoutes[[StageCodes]:[RouteID]],6,FALSE))), "R")</f>
        <v>O</v>
      </c>
      <c r="AF5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PND-*MDK-*PND</v>
      </c>
      <c r="AG5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PND-*MDK-*PND</v>
      </c>
    </row>
    <row r="5115" spans="2:33">
      <c r="O5115" s="171" t="s">
        <v>2374</v>
      </c>
      <c r="P5115" s="172" t="s">
        <v>1890</v>
      </c>
      <c r="T5115" s="173" t="s">
        <v>2374</v>
      </c>
      <c r="U5115" t="str">
        <f t="shared" si="316"/>
        <v>PONDA-MARGAO-PONDA</v>
      </c>
      <c r="V5115" s="163">
        <v>0.80902777777777779</v>
      </c>
      <c r="AA5115" s="165" t="str">
        <f t="shared" si="317"/>
        <v/>
      </c>
      <c r="AB5115" t="str">
        <f t="shared" si="318"/>
        <v>PND</v>
      </c>
      <c r="AC5115" t="str">
        <f t="shared" si="319"/>
        <v>GA05T1437</v>
      </c>
      <c r="AD5115" t="str">
        <f>_xlfn.IFNA(VLOOKUP(PrivateSchedule[[#This Row],[ow]],RTARoutes[[StageCodes]:[RouteID]],6,FALSE), VLOOKUP(PrivateSchedule[[#This Row],[re]],RTARoutes[[StageCodes]:[RouteID]],6,FALSE))</f>
        <v>PVT399</v>
      </c>
      <c r="AE5115" t="str" cm="1">
        <f t="array" ref="AE5115">_xlfn.IFS( NOT(ISNA(VLOOKUP(PrivateSchedule[[#This Row],[ow]],RTARoutes[[StageCodes]:[RouteID]],6,FALSE))), "O",  NOT(ISNA(VLOOKUP(PrivateSchedule[[#This Row],[re]],RTARoutes[[StageCodes]:[RouteID]],6,FALSE))), "R")</f>
        <v>O</v>
      </c>
      <c r="AF5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PND-*MRG-*PND</v>
      </c>
      <c r="AG5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PND-*MRG-*PND</v>
      </c>
    </row>
    <row r="5116" spans="2:33">
      <c r="B5116" s="171" t="s">
        <v>5091</v>
      </c>
      <c r="C5116" s="172" t="s">
        <v>5092</v>
      </c>
      <c r="D5116" s="172" t="s">
        <v>4887</v>
      </c>
      <c r="E5116" s="176" t="s">
        <v>5093</v>
      </c>
      <c r="F5116" s="177" t="s">
        <v>5094</v>
      </c>
      <c r="G5116" s="171" t="s">
        <v>5095</v>
      </c>
      <c r="H5116" s="172" t="s">
        <v>5096</v>
      </c>
      <c r="J5116" s="171" t="s">
        <v>5097</v>
      </c>
      <c r="L5116" s="172" t="s">
        <v>16</v>
      </c>
      <c r="M5116" s="198">
        <v>27</v>
      </c>
      <c r="N5116" s="199">
        <v>11</v>
      </c>
      <c r="O5116" s="171" t="s">
        <v>2374</v>
      </c>
      <c r="P5116" s="172" t="s">
        <v>5098</v>
      </c>
      <c r="Q5116" s="172" t="s">
        <v>2117</v>
      </c>
      <c r="T5116" s="173" t="s">
        <v>420</v>
      </c>
      <c r="U5116" t="str">
        <f t="shared" si="316"/>
        <v/>
      </c>
      <c r="V5116" s="163">
        <v>0.30555555555555552</v>
      </c>
      <c r="AA5116" s="165" t="str">
        <f t="shared" si="317"/>
        <v/>
      </c>
      <c r="AB5116" t="str">
        <f t="shared" si="318"/>
        <v>PND</v>
      </c>
      <c r="AC5116" t="str">
        <f t="shared" si="319"/>
        <v>GA01W4869/GA05T0964</v>
      </c>
      <c r="AD5116" t="e">
        <f>_xlfn.IFNA(VLOOKUP(PrivateSchedule[[#This Row],[ow]],RTARoutes[[StageCodes]:[RouteID]],6,FALSE), VLOOKUP(PrivateSchedule[[#This Row],[re]],RTARoutes[[StageCodes]:[RouteID]],6,FALSE))</f>
        <v>#N/A</v>
      </c>
      <c r="AE5116" t="e" cm="1">
        <f t="array" ref="AE5116">_xlfn.IFS( NOT(ISNA(VLOOKUP(PrivateSchedule[[#This Row],[ow]],RTARoutes[[StageCodes]:[RouteID]],6,FALSE))), "O",  NOT(ISNA(VLOOKUP(PrivateSchedule[[#This Row],[re]],RTARoutes[[StageCodes]:[RouteID]],6,FALSE))), "R")</f>
        <v>#N/A</v>
      </c>
      <c r="AF5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PND-*KOTAMBI-*NAVELI-*BCH</v>
      </c>
      <c r="AG5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BCH-*NAVELI-*KOTAMBI-*PND</v>
      </c>
    </row>
    <row r="5117" spans="2:33">
      <c r="O5117" s="171" t="s">
        <v>420</v>
      </c>
      <c r="P5117" s="172" t="s">
        <v>1445</v>
      </c>
      <c r="Q5117" s="172" t="s">
        <v>2232</v>
      </c>
      <c r="T5117" s="173" t="s">
        <v>2374</v>
      </c>
      <c r="U5117" t="str">
        <f t="shared" si="316"/>
        <v/>
      </c>
      <c r="V5117" s="163">
        <v>0.37847222222222227</v>
      </c>
      <c r="AA5117" s="165" t="str">
        <f t="shared" si="317"/>
        <v/>
      </c>
      <c r="AB5117" t="str">
        <f t="shared" si="318"/>
        <v>PND</v>
      </c>
      <c r="AC5117" t="str">
        <f t="shared" si="319"/>
        <v>GA01W4869/GA05T0964</v>
      </c>
      <c r="AD5117" t="str">
        <f>_xlfn.IFNA(VLOOKUP(PrivateSchedule[[#This Row],[ow]],RTARoutes[[StageCodes]:[RouteID]],6,FALSE), VLOOKUP(PrivateSchedule[[#This Row],[re]],RTARoutes[[StageCodes]:[RouteID]],6,FALSE))</f>
        <v>PVT39</v>
      </c>
      <c r="AE5117" t="str" cm="1">
        <f t="array" ref="AE5117">_xlfn.IFS( NOT(ISNA(VLOOKUP(PrivateSchedule[[#This Row],[ow]],RTARoutes[[StageCodes]:[RouteID]],6,FALSE))), "O",  NOT(ISNA(VLOOKUP(PrivateSchedule[[#This Row],[re]],RTARoutes[[StageCodes]:[RouteID]],6,FALSE))), "R")</f>
        <v>O</v>
      </c>
      <c r="AF5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BCH-*HONDA-*PALE-*PND</v>
      </c>
      <c r="AG5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PND-*PALE-*HONDA-*BCH</v>
      </c>
    </row>
    <row r="5118" spans="2:33">
      <c r="O5118" s="171" t="s">
        <v>2374</v>
      </c>
      <c r="P5118" s="172" t="s">
        <v>730</v>
      </c>
      <c r="Q5118" s="172" t="s">
        <v>1059</v>
      </c>
      <c r="R5118" s="172" t="s">
        <v>1140</v>
      </c>
      <c r="S5118" s="172" t="s">
        <v>3000</v>
      </c>
      <c r="T5118" s="173" t="s">
        <v>2374</v>
      </c>
      <c r="U5118" t="str">
        <f t="shared" si="316"/>
        <v/>
      </c>
      <c r="V5118" s="163">
        <v>0.46180555555555558</v>
      </c>
      <c r="AA5118" s="165" t="str">
        <f t="shared" si="317"/>
        <v/>
      </c>
      <c r="AB5118" t="str">
        <f t="shared" si="318"/>
        <v>PND</v>
      </c>
      <c r="AC5118" t="str">
        <f t="shared" si="319"/>
        <v>GA01W4869/GA05T0964</v>
      </c>
      <c r="AD5118" t="str">
        <f>_xlfn.IFNA(VLOOKUP(PrivateSchedule[[#This Row],[ow]],RTARoutes[[StageCodes]:[RouteID]],6,FALSE), VLOOKUP(PrivateSchedule[[#This Row],[re]],RTARoutes[[StageCodes]:[RouteID]],6,FALSE))</f>
        <v>PVT385</v>
      </c>
      <c r="AE5118" t="str" cm="1">
        <f t="array" ref="AE5118">_xlfn.IFS( NOT(ISNA(VLOOKUP(PrivateSchedule[[#This Row],[ow]],RTARoutes[[StageCodes]:[RouteID]],6,FALSE))), "O",  NOT(ISNA(VLOOKUP(PrivateSchedule[[#This Row],[re]],RTARoutes[[StageCodes]:[RouteID]],6,FALSE))), "R")</f>
        <v>O</v>
      </c>
      <c r="AF5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PND-*BET-*DABAL-*DHB-*UGO-*PND</v>
      </c>
      <c r="AG5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PND-*UGO-*DHB-*DABAL-*BET-*PND</v>
      </c>
    </row>
    <row r="5119" spans="2:33">
      <c r="O5119" s="171" t="s">
        <v>2374</v>
      </c>
      <c r="P5119" s="172" t="s">
        <v>1445</v>
      </c>
      <c r="Q5119" s="172" t="s">
        <v>2232</v>
      </c>
      <c r="R5119" s="172" t="s">
        <v>3000</v>
      </c>
      <c r="T5119" s="173" t="s">
        <v>420</v>
      </c>
      <c r="U5119" t="str">
        <f t="shared" si="316"/>
        <v/>
      </c>
      <c r="V5119" s="163">
        <v>0.60763888888888895</v>
      </c>
      <c r="AA5119" s="165" t="str">
        <f t="shared" si="317"/>
        <v/>
      </c>
      <c r="AB5119" t="str">
        <f t="shared" si="318"/>
        <v>PND</v>
      </c>
      <c r="AC5119" t="str">
        <f t="shared" si="319"/>
        <v>GA01W4869/GA05T0964</v>
      </c>
      <c r="AD5119" t="e">
        <f>_xlfn.IFNA(VLOOKUP(PrivateSchedule[[#This Row],[ow]],RTARoutes[[StageCodes]:[RouteID]],6,FALSE), VLOOKUP(PrivateSchedule[[#This Row],[re]],RTARoutes[[StageCodes]:[RouteID]],6,FALSE))</f>
        <v>#N/A</v>
      </c>
      <c r="AE5119" t="e" cm="1">
        <f t="array" ref="AE5119">_xlfn.IFS( NOT(ISNA(VLOOKUP(PrivateSchedule[[#This Row],[ow]],RTARoutes[[StageCodes]:[RouteID]],6,FALSE))), "O",  NOT(ISNA(VLOOKUP(PrivateSchedule[[#This Row],[re]],RTARoutes[[StageCodes]:[RouteID]],6,FALSE))), "R")</f>
        <v>#N/A</v>
      </c>
      <c r="AF5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PND-*HONDA-*PALE-*UGO-*BCH</v>
      </c>
      <c r="AG5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BCH-*UGO-*PALE-*HONDA-*PND</v>
      </c>
    </row>
    <row r="5120" spans="2:33">
      <c r="O5120" s="171" t="s">
        <v>420</v>
      </c>
      <c r="P5120" s="172" t="s">
        <v>5098</v>
      </c>
      <c r="Q5120" s="172" t="s">
        <v>2117</v>
      </c>
      <c r="T5120" s="173" t="s">
        <v>2374</v>
      </c>
      <c r="U5120" t="str">
        <f t="shared" si="316"/>
        <v/>
      </c>
      <c r="V5120" s="163">
        <v>0.70486111111111116</v>
      </c>
      <c r="AA5120" s="165" t="str">
        <f t="shared" si="317"/>
        <v/>
      </c>
      <c r="AB5120" t="str">
        <f t="shared" si="318"/>
        <v>PND</v>
      </c>
      <c r="AC5120" t="str">
        <f t="shared" si="319"/>
        <v>GA01W4869/GA05T0964</v>
      </c>
      <c r="AD5120" t="str">
        <f>_xlfn.IFNA(VLOOKUP(PrivateSchedule[[#This Row],[ow]],RTARoutes[[StageCodes]:[RouteID]],6,FALSE), VLOOKUP(PrivateSchedule[[#This Row],[re]],RTARoutes[[StageCodes]:[RouteID]],6,FALSE))</f>
        <v>PVT45</v>
      </c>
      <c r="AE5120" t="str" cm="1">
        <f t="array" ref="AE5120">_xlfn.IFS( NOT(ISNA(VLOOKUP(PrivateSchedule[[#This Row],[ow]],RTARoutes[[StageCodes]:[RouteID]],6,FALSE))), "O",  NOT(ISNA(VLOOKUP(PrivateSchedule[[#This Row],[re]],RTARoutes[[StageCodes]:[RouteID]],6,FALSE))), "R")</f>
        <v>O</v>
      </c>
      <c r="AF5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BCH-*KOTAMBI-*NAVELI-*PND</v>
      </c>
      <c r="AG5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PND-*NAVELI-*KOTAMBI-*BCH</v>
      </c>
    </row>
    <row r="5121" spans="2:33">
      <c r="B5121" s="171" t="s">
        <v>5099</v>
      </c>
      <c r="C5121" s="172" t="s">
        <v>5100</v>
      </c>
      <c r="D5121" s="172" t="s">
        <v>4887</v>
      </c>
      <c r="E5121" s="176" t="s">
        <v>5101</v>
      </c>
      <c r="F5121" s="177" t="s">
        <v>5102</v>
      </c>
      <c r="J5121" s="171" t="s">
        <v>5103</v>
      </c>
      <c r="L5121" s="172" t="s">
        <v>16</v>
      </c>
      <c r="M5121" s="198">
        <v>27</v>
      </c>
      <c r="N5121" s="199">
        <v>11</v>
      </c>
      <c r="O5121" s="171" t="s">
        <v>462</v>
      </c>
      <c r="T5121" s="173" t="s">
        <v>2374</v>
      </c>
      <c r="U5121" t="str">
        <f t="shared" si="316"/>
        <v>AGAPUR-PONDA</v>
      </c>
      <c r="V5121" s="163">
        <v>0.30208333333333331</v>
      </c>
      <c r="AA5121" s="165" t="str">
        <f t="shared" si="317"/>
        <v/>
      </c>
      <c r="AB5121" t="str">
        <f t="shared" si="318"/>
        <v>PND</v>
      </c>
      <c r="AC5121" t="str">
        <f t="shared" si="319"/>
        <v>GA05T4290/GA03T4572</v>
      </c>
      <c r="AD5121" t="str">
        <f>_xlfn.IFNA(VLOOKUP(PrivateSchedule[[#This Row],[ow]],RTARoutes[[StageCodes]:[RouteID]],6,FALSE), VLOOKUP(PrivateSchedule[[#This Row],[re]],RTARoutes[[StageCodes]:[RouteID]],6,FALSE))</f>
        <v>PVT11</v>
      </c>
      <c r="AE5121" t="str" cm="1">
        <f t="array" ref="AE5121">_xlfn.IFS( NOT(ISNA(VLOOKUP(PrivateSchedule[[#This Row],[ow]],RTARoutes[[StageCodes]:[RouteID]],6,FALSE))), "O",  NOT(ISNA(VLOOKUP(PrivateSchedule[[#This Row],[re]],RTARoutes[[StageCodes]:[RouteID]],6,FALSE))), "R")</f>
        <v>O</v>
      </c>
      <c r="AF5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122" spans="2:33">
      <c r="O5122" s="171" t="s">
        <v>2374</v>
      </c>
      <c r="T5122" s="173" t="s">
        <v>1890</v>
      </c>
      <c r="U5122" t="str">
        <f t="shared" si="316"/>
        <v>PONDA-MARGAO</v>
      </c>
      <c r="V5122" s="163">
        <v>0.3263888888888889</v>
      </c>
      <c r="AA5122" s="165" t="str">
        <f t="shared" si="317"/>
        <v/>
      </c>
      <c r="AB5122" t="str">
        <f t="shared" si="318"/>
        <v>PND</v>
      </c>
      <c r="AC5122" t="str">
        <f t="shared" si="319"/>
        <v>GA05T4290/GA03T4572</v>
      </c>
      <c r="AD5122" t="str">
        <f>_xlfn.IFNA(VLOOKUP(PrivateSchedule[[#This Row],[ow]],RTARoutes[[StageCodes]:[RouteID]],6,FALSE), VLOOKUP(PrivateSchedule[[#This Row],[re]],RTARoutes[[StageCodes]:[RouteID]],6,FALSE))</f>
        <v>PVT319</v>
      </c>
      <c r="AE5122" t="str" cm="1">
        <f t="array" ref="AE5122">_xlfn.IFS( NOT(ISNA(VLOOKUP(PrivateSchedule[[#This Row],[ow]],RTARoutes[[StageCodes]:[RouteID]],6,FALSE))), "O",  NOT(ISNA(VLOOKUP(PrivateSchedule[[#This Row],[re]],RTARoutes[[StageCodes]:[RouteID]],6,FALSE))), "R")</f>
        <v>R</v>
      </c>
      <c r="AF5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23" spans="2:33">
      <c r="O5123" s="171" t="s">
        <v>1890</v>
      </c>
      <c r="T5123" s="173" t="s">
        <v>2374</v>
      </c>
      <c r="U5123" t="str">
        <f t="shared" ref="U5123:U5186" si="320">_xlfn.IFNA(VLOOKUP($O5123,Code2Loc,2,FALSE)
&amp; IF( OR( ISNA($P5123), LEN($P5123)=0), "",  "-" &amp; VLOOKUP($P5123,Code2Loc,2,FALSE))
&amp; IF( OR( ISNA($Q5123), LEN($Q5123)=0), "",  "-" &amp; VLOOKUP($Q5123,Code2Loc,2,FALSE))
&amp; IF( OR( ISNA($R5123), LEN($R5123)=0), "",  "-" &amp; VLOOKUP($R5123,Code2Loc,2,FALSE))
&amp; IF( OR( ISNA($S5123), LEN($S5123)=0), "",  "-" &amp; VLOOKUP($S5123,Code2Loc,2,FALSE))
&amp; IF( OR( ISNA($T5123), LEN($T5123)=0), "",  "-" &amp; VLOOKUP($T5123,Code2Loc,2,FALSE)),"")</f>
        <v>MARGAO-PONDA</v>
      </c>
      <c r="V5123" s="163">
        <v>0.37847222222222227</v>
      </c>
      <c r="AA5123" s="165" t="str">
        <f t="shared" ref="AA5123:AA5186" si="321">IF(ISBLANK($V5123), "", _xlfn.IFNA($V5123 + _xlfn.IFNA( VLOOKUP($O5123 &amp; IF(ISBLANK($P5123),"", "-" &amp; $P5123) &amp; IF(ISBLANK($Q5123),"", "-" &amp; $Q5123) &amp; IF(ISBLANK($R5123),"", "-" &amp; $R5123) &amp; IF(ISBLANK($S5123),"", "-" &amp; $S5123) &amp; IF(ISBLANK($T5123),"", "-" &amp; $T5123),TravelTime,8,FALSE), VLOOKUP($T5123 &amp; IF(ISBLANK($S5123),"", "-" &amp; $S5123) &amp; IF(ISBLANK($R5123),"", "-" &amp; $R5123) &amp; IF(ISBLANK($Q5123),"", "-" &amp; $Q5123) &amp; IF(ISBLANK($P5123),"", "-" &amp; $P5123) &amp; IF(ISBLANK($O5123),"", "-" &amp; $O5123),TravelTime,8,FALSE)) / 1440, ""))</f>
        <v/>
      </c>
      <c r="AB5123" t="str">
        <f t="shared" ref="AB5123:AB5186" si="322">IF(AND(LEN($A5123)&lt;&gt;0,LEN($A5123)&lt;&gt;0),$A5123,$AB5122)</f>
        <v>PND</v>
      </c>
      <c r="AC5123" t="str">
        <f t="shared" ref="AC5123:AC5186" si="323">IF(AND(LEN($J5123)&lt;&gt;0,LEN($B5123)&lt;&gt;0),$J5123,$AC5122)</f>
        <v>GA05T4290/GA03T4572</v>
      </c>
      <c r="AD5123" t="str">
        <f>_xlfn.IFNA(VLOOKUP(PrivateSchedule[[#This Row],[ow]],RTARoutes[[StageCodes]:[RouteID]],6,FALSE), VLOOKUP(PrivateSchedule[[#This Row],[re]],RTARoutes[[StageCodes]:[RouteID]],6,FALSE))</f>
        <v>PVT319</v>
      </c>
      <c r="AE5123" t="str" cm="1">
        <f t="array" ref="AE5123">_xlfn.IFS( NOT(ISNA(VLOOKUP(PrivateSchedule[[#This Row],[ow]],RTARoutes[[StageCodes]:[RouteID]],6,FALSE))), "O",  NOT(ISNA(VLOOKUP(PrivateSchedule[[#This Row],[re]],RTARoutes[[StageCodes]:[RouteID]],6,FALSE))), "R")</f>
        <v>O</v>
      </c>
      <c r="AF5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24" spans="2:33">
      <c r="O5124" s="171" t="s">
        <v>2374</v>
      </c>
      <c r="T5124" s="173" t="s">
        <v>1890</v>
      </c>
      <c r="U5124" t="str">
        <f t="shared" si="320"/>
        <v>PONDA-MARGAO</v>
      </c>
      <c r="V5124" s="163">
        <v>0.4236111111111111</v>
      </c>
      <c r="AA5124" s="165" t="str">
        <f t="shared" si="321"/>
        <v/>
      </c>
      <c r="AB5124" t="str">
        <f t="shared" si="322"/>
        <v>PND</v>
      </c>
      <c r="AC5124" t="str">
        <f t="shared" si="323"/>
        <v>GA05T4290/GA03T4572</v>
      </c>
      <c r="AD5124" t="str">
        <f>_xlfn.IFNA(VLOOKUP(PrivateSchedule[[#This Row],[ow]],RTARoutes[[StageCodes]:[RouteID]],6,FALSE), VLOOKUP(PrivateSchedule[[#This Row],[re]],RTARoutes[[StageCodes]:[RouteID]],6,FALSE))</f>
        <v>PVT319</v>
      </c>
      <c r="AE5124" t="str" cm="1">
        <f t="array" ref="AE5124">_xlfn.IFS( NOT(ISNA(VLOOKUP(PrivateSchedule[[#This Row],[ow]],RTARoutes[[StageCodes]:[RouteID]],6,FALSE))), "O",  NOT(ISNA(VLOOKUP(PrivateSchedule[[#This Row],[re]],RTARoutes[[StageCodes]:[RouteID]],6,FALSE))), "R")</f>
        <v>R</v>
      </c>
      <c r="AF5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25" spans="2:33">
      <c r="O5125" s="171" t="s">
        <v>1890</v>
      </c>
      <c r="T5125" s="173" t="s">
        <v>462</v>
      </c>
      <c r="U5125" t="str">
        <f t="shared" si="320"/>
        <v>MARGAO-AGAPUR</v>
      </c>
      <c r="V5125" s="163">
        <v>0.49652777777777773</v>
      </c>
      <c r="AA5125" s="165" t="str">
        <f t="shared" si="321"/>
        <v/>
      </c>
      <c r="AB5125" t="str">
        <f t="shared" si="322"/>
        <v>PND</v>
      </c>
      <c r="AC5125" t="str">
        <f t="shared" si="323"/>
        <v>GA05T4290/GA03T4572</v>
      </c>
      <c r="AD5125" t="e">
        <f>_xlfn.IFNA(VLOOKUP(PrivateSchedule[[#This Row],[ow]],RTARoutes[[StageCodes]:[RouteID]],6,FALSE), VLOOKUP(PrivateSchedule[[#This Row],[re]],RTARoutes[[StageCodes]:[RouteID]],6,FALSE))</f>
        <v>#N/A</v>
      </c>
      <c r="AE5125" t="e" cm="1">
        <f t="array" ref="AE5125">_xlfn.IFS( NOT(ISNA(VLOOKUP(PrivateSchedule[[#This Row],[ow]],RTARoutes[[StageCodes]:[RouteID]],6,FALSE))), "O",  NOT(ISNA(VLOOKUP(PrivateSchedule[[#This Row],[re]],RTARoutes[[StageCodes]:[RouteID]],6,FALSE))), "R")</f>
        <v>#N/A</v>
      </c>
      <c r="AF5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MRG-*AGP</v>
      </c>
      <c r="AG5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AGP-*MRG</v>
      </c>
    </row>
    <row r="5126" spans="2:33">
      <c r="O5126" s="171" t="s">
        <v>462</v>
      </c>
      <c r="T5126" s="173" t="s">
        <v>2374</v>
      </c>
      <c r="U5126" t="str">
        <f t="shared" si="320"/>
        <v>AGAPUR-PONDA</v>
      </c>
      <c r="V5126" s="163">
        <v>0.59027777777777779</v>
      </c>
      <c r="AA5126" s="165" t="str">
        <f t="shared" si="321"/>
        <v/>
      </c>
      <c r="AB5126" t="str">
        <f t="shared" si="322"/>
        <v>PND</v>
      </c>
      <c r="AC5126" t="str">
        <f t="shared" si="323"/>
        <v>GA05T4290/GA03T4572</v>
      </c>
      <c r="AD5126" t="str">
        <f>_xlfn.IFNA(VLOOKUP(PrivateSchedule[[#This Row],[ow]],RTARoutes[[StageCodes]:[RouteID]],6,FALSE), VLOOKUP(PrivateSchedule[[#This Row],[re]],RTARoutes[[StageCodes]:[RouteID]],6,FALSE))</f>
        <v>PVT11</v>
      </c>
      <c r="AE5126" t="str" cm="1">
        <f t="array" ref="AE5126">_xlfn.IFS( NOT(ISNA(VLOOKUP(PrivateSchedule[[#This Row],[ow]],RTARoutes[[StageCodes]:[RouteID]],6,FALSE))), "O",  NOT(ISNA(VLOOKUP(PrivateSchedule[[#This Row],[re]],RTARoutes[[StageCodes]:[RouteID]],6,FALSE))), "R")</f>
        <v>O</v>
      </c>
      <c r="AF5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127" spans="2:33">
      <c r="O5127" s="171" t="s">
        <v>2374</v>
      </c>
      <c r="T5127" s="173" t="s">
        <v>1890</v>
      </c>
      <c r="U5127" t="str">
        <f t="shared" si="320"/>
        <v>PONDA-MARGAO</v>
      </c>
      <c r="V5127" s="163">
        <v>0.625</v>
      </c>
      <c r="AA5127" s="165" t="str">
        <f t="shared" si="321"/>
        <v/>
      </c>
      <c r="AB5127" t="str">
        <f t="shared" si="322"/>
        <v>PND</v>
      </c>
      <c r="AC5127" t="str">
        <f t="shared" si="323"/>
        <v>GA05T4290/GA03T4572</v>
      </c>
      <c r="AD5127" t="str">
        <f>_xlfn.IFNA(VLOOKUP(PrivateSchedule[[#This Row],[ow]],RTARoutes[[StageCodes]:[RouteID]],6,FALSE), VLOOKUP(PrivateSchedule[[#This Row],[re]],RTARoutes[[StageCodes]:[RouteID]],6,FALSE))</f>
        <v>PVT319</v>
      </c>
      <c r="AE5127" t="str" cm="1">
        <f t="array" ref="AE5127">_xlfn.IFS( NOT(ISNA(VLOOKUP(PrivateSchedule[[#This Row],[ow]],RTARoutes[[StageCodes]:[RouteID]],6,FALSE))), "O",  NOT(ISNA(VLOOKUP(PrivateSchedule[[#This Row],[re]],RTARoutes[[StageCodes]:[RouteID]],6,FALSE))), "R")</f>
        <v>R</v>
      </c>
      <c r="AF5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28" spans="2:33">
      <c r="O5128" s="171" t="s">
        <v>1890</v>
      </c>
      <c r="T5128" s="173" t="s">
        <v>2374</v>
      </c>
      <c r="U5128" t="str">
        <f t="shared" si="320"/>
        <v>MARGAO-PONDA</v>
      </c>
      <c r="V5128" s="163">
        <v>0.67361111111111116</v>
      </c>
      <c r="AA5128" s="165" t="str">
        <f t="shared" si="321"/>
        <v/>
      </c>
      <c r="AB5128" t="str">
        <f t="shared" si="322"/>
        <v>PND</v>
      </c>
      <c r="AC5128" t="str">
        <f t="shared" si="323"/>
        <v>GA05T4290/GA03T4572</v>
      </c>
      <c r="AD5128" t="str">
        <f>_xlfn.IFNA(VLOOKUP(PrivateSchedule[[#This Row],[ow]],RTARoutes[[StageCodes]:[RouteID]],6,FALSE), VLOOKUP(PrivateSchedule[[#This Row],[re]],RTARoutes[[StageCodes]:[RouteID]],6,FALSE))</f>
        <v>PVT319</v>
      </c>
      <c r="AE5128" t="str" cm="1">
        <f t="array" ref="AE5128">_xlfn.IFS( NOT(ISNA(VLOOKUP(PrivateSchedule[[#This Row],[ow]],RTARoutes[[StageCodes]:[RouteID]],6,FALSE))), "O",  NOT(ISNA(VLOOKUP(PrivateSchedule[[#This Row],[re]],RTARoutes[[StageCodes]:[RouteID]],6,FALSE))), "R")</f>
        <v>O</v>
      </c>
      <c r="AF5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129" spans="2:33">
      <c r="O5129" s="171" t="s">
        <v>2374</v>
      </c>
      <c r="T5129" s="173" t="s">
        <v>1890</v>
      </c>
      <c r="U5129" t="str">
        <f t="shared" si="320"/>
        <v>PONDA-MARGAO</v>
      </c>
      <c r="V5129" s="163">
        <v>0.71527777777777779</v>
      </c>
      <c r="AA5129" s="165" t="str">
        <f t="shared" si="321"/>
        <v/>
      </c>
      <c r="AB5129" t="str">
        <f t="shared" si="322"/>
        <v>PND</v>
      </c>
      <c r="AC5129" t="str">
        <f t="shared" si="323"/>
        <v>GA05T4290/GA03T4572</v>
      </c>
      <c r="AD5129" t="str">
        <f>_xlfn.IFNA(VLOOKUP(PrivateSchedule[[#This Row],[ow]],RTARoutes[[StageCodes]:[RouteID]],6,FALSE), VLOOKUP(PrivateSchedule[[#This Row],[re]],RTARoutes[[StageCodes]:[RouteID]],6,FALSE))</f>
        <v>PVT319</v>
      </c>
      <c r="AE5129" t="str" cm="1">
        <f t="array" ref="AE5129">_xlfn.IFS( NOT(ISNA(VLOOKUP(PrivateSchedule[[#This Row],[ow]],RTARoutes[[StageCodes]:[RouteID]],6,FALSE))), "O",  NOT(ISNA(VLOOKUP(PrivateSchedule[[#This Row],[re]],RTARoutes[[StageCodes]:[RouteID]],6,FALSE))), "R")</f>
        <v>R</v>
      </c>
      <c r="AF5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130" spans="2:33">
      <c r="O5130" s="171" t="s">
        <v>1890</v>
      </c>
      <c r="T5130" s="173" t="s">
        <v>462</v>
      </c>
      <c r="U5130" t="str">
        <f t="shared" si="320"/>
        <v>MARGAO-AGAPUR</v>
      </c>
      <c r="V5130" s="163">
        <v>0.77430555555555547</v>
      </c>
      <c r="AA5130" s="165" t="str">
        <f t="shared" si="321"/>
        <v/>
      </c>
      <c r="AB5130" t="str">
        <f t="shared" si="322"/>
        <v>PND</v>
      </c>
      <c r="AC5130" t="str">
        <f t="shared" si="323"/>
        <v>GA05T4290/GA03T4572</v>
      </c>
      <c r="AD5130" t="e">
        <f>_xlfn.IFNA(VLOOKUP(PrivateSchedule[[#This Row],[ow]],RTARoutes[[StageCodes]:[RouteID]],6,FALSE), VLOOKUP(PrivateSchedule[[#This Row],[re]],RTARoutes[[StageCodes]:[RouteID]],6,FALSE))</f>
        <v>#N/A</v>
      </c>
      <c r="AE5130" t="e" cm="1">
        <f t="array" ref="AE5130">_xlfn.IFS( NOT(ISNA(VLOOKUP(PrivateSchedule[[#This Row],[ow]],RTARoutes[[StageCodes]:[RouteID]],6,FALSE))), "O",  NOT(ISNA(VLOOKUP(PrivateSchedule[[#This Row],[re]],RTARoutes[[StageCodes]:[RouteID]],6,FALSE))), "R")</f>
        <v>#N/A</v>
      </c>
      <c r="AF5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MRG-*AGP</v>
      </c>
      <c r="AG5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AGP-*MRG</v>
      </c>
    </row>
    <row r="5131" spans="2:33">
      <c r="B5131" s="171" t="s">
        <v>5104</v>
      </c>
      <c r="C5131" s="172" t="s">
        <v>5105</v>
      </c>
      <c r="D5131" s="172" t="s">
        <v>4894</v>
      </c>
      <c r="E5131" s="176" t="s">
        <v>5101</v>
      </c>
      <c r="F5131" s="177">
        <v>44534</v>
      </c>
      <c r="G5131" s="171" t="s">
        <v>5106</v>
      </c>
      <c r="H5131" s="172" t="s">
        <v>5107</v>
      </c>
      <c r="J5131" s="171" t="s">
        <v>5108</v>
      </c>
      <c r="L5131" s="172" t="s">
        <v>16</v>
      </c>
      <c r="M5131" s="198">
        <v>23</v>
      </c>
      <c r="N5131" s="199">
        <v>9</v>
      </c>
      <c r="O5131" s="171" t="s">
        <v>3000</v>
      </c>
      <c r="T5131" s="173" t="s">
        <v>2374</v>
      </c>
      <c r="U5131" t="str">
        <f t="shared" si="320"/>
        <v>USGAO-PONDA</v>
      </c>
      <c r="V5131" s="163">
        <v>0.29166666666666669</v>
      </c>
      <c r="AA5131" s="165" t="str">
        <f t="shared" si="321"/>
        <v/>
      </c>
      <c r="AB5131" t="str">
        <f t="shared" si="322"/>
        <v>PND</v>
      </c>
      <c r="AC5131" t="str">
        <f t="shared" si="323"/>
        <v>GA05T7721</v>
      </c>
      <c r="AD5131" t="str">
        <f>_xlfn.IFNA(VLOOKUP(PrivateSchedule[[#This Row],[ow]],RTARoutes[[StageCodes]:[RouteID]],6,FALSE), VLOOKUP(PrivateSchedule[[#This Row],[re]],RTARoutes[[StageCodes]:[RouteID]],6,FALSE))</f>
        <v>PVT423</v>
      </c>
      <c r="AE5131" t="str" cm="1">
        <f t="array" ref="AE5131">_xlfn.IFS( NOT(ISNA(VLOOKUP(PrivateSchedule[[#This Row],[ow]],RTARoutes[[StageCodes]:[RouteID]],6,FALSE))), "O",  NOT(ISNA(VLOOKUP(PrivateSchedule[[#This Row],[re]],RTARoutes[[StageCodes]:[RouteID]],6,FALSE))), "R")</f>
        <v>R</v>
      </c>
      <c r="AF5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132" spans="2:33">
      <c r="O5132" s="171" t="s">
        <v>2374</v>
      </c>
      <c r="T5132" s="173" t="s">
        <v>1881</v>
      </c>
      <c r="U5132" t="str">
        <f t="shared" si="320"/>
        <v/>
      </c>
      <c r="V5132" s="163">
        <v>0.3298611111111111</v>
      </c>
      <c r="AA5132" s="165" t="str">
        <f t="shared" si="321"/>
        <v/>
      </c>
      <c r="AB5132" t="str">
        <f t="shared" si="322"/>
        <v>PND</v>
      </c>
      <c r="AC5132" t="str">
        <f t="shared" si="323"/>
        <v>GA05T7721</v>
      </c>
      <c r="AD5132" t="str">
        <f>_xlfn.IFNA(VLOOKUP(PrivateSchedule[[#This Row],[ow]],RTARoutes[[StageCodes]:[RouteID]],6,FALSE), VLOOKUP(PrivateSchedule[[#This Row],[re]],RTARoutes[[StageCodes]:[RouteID]],6,FALSE))</f>
        <v>PVT254</v>
      </c>
      <c r="AE5132" t="str" cm="1">
        <f t="array" ref="AE5132">_xlfn.IFS( NOT(ISNA(VLOOKUP(PrivateSchedule[[#This Row],[ow]],RTARoutes[[StageCodes]:[RouteID]],6,FALSE))), "O",  NOT(ISNA(VLOOKUP(PrivateSchedule[[#This Row],[re]],RTARoutes[[StageCodes]:[RouteID]],6,FALSE))), "R")</f>
        <v>R</v>
      </c>
      <c r="AF5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PND-*MAPUSA</v>
      </c>
      <c r="AG5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MAPUSA-*PND</v>
      </c>
    </row>
    <row r="5133" spans="2:33">
      <c r="O5133" s="171" t="s">
        <v>1881</v>
      </c>
      <c r="T5133" s="173" t="s">
        <v>2374</v>
      </c>
      <c r="U5133" t="str">
        <f t="shared" si="320"/>
        <v/>
      </c>
      <c r="V5133" s="163">
        <v>0.46875</v>
      </c>
      <c r="AA5133" s="165" t="str">
        <f t="shared" si="321"/>
        <v/>
      </c>
      <c r="AB5133" t="str">
        <f t="shared" si="322"/>
        <v>PND</v>
      </c>
      <c r="AC5133" t="str">
        <f t="shared" si="323"/>
        <v>GA05T7721</v>
      </c>
      <c r="AD5133" t="str">
        <f>_xlfn.IFNA(VLOOKUP(PrivateSchedule[[#This Row],[ow]],RTARoutes[[StageCodes]:[RouteID]],6,FALSE), VLOOKUP(PrivateSchedule[[#This Row],[re]],RTARoutes[[StageCodes]:[RouteID]],6,FALSE))</f>
        <v>PVT254</v>
      </c>
      <c r="AE5133" t="str" cm="1">
        <f t="array" ref="AE5133">_xlfn.IFS( NOT(ISNA(VLOOKUP(PrivateSchedule[[#This Row],[ow]],RTARoutes[[StageCodes]:[RouteID]],6,FALSE))), "O",  NOT(ISNA(VLOOKUP(PrivateSchedule[[#This Row],[re]],RTARoutes[[StageCodes]:[RouteID]],6,FALSE))), "R")</f>
        <v>O</v>
      </c>
      <c r="AF5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MAPUSA-*PND</v>
      </c>
      <c r="AG5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PND-*MAPUSA</v>
      </c>
    </row>
    <row r="5134" spans="2:33">
      <c r="O5134" s="171" t="s">
        <v>2374</v>
      </c>
      <c r="T5134" s="173" t="s">
        <v>420</v>
      </c>
      <c r="U5134" t="str">
        <f t="shared" si="320"/>
        <v>PONDA-BICHOLIM</v>
      </c>
      <c r="V5134" s="163">
        <v>0.64930555555555558</v>
      </c>
      <c r="AA5134" s="165" t="str">
        <f t="shared" si="321"/>
        <v/>
      </c>
      <c r="AB5134" t="str">
        <f t="shared" si="322"/>
        <v>PND</v>
      </c>
      <c r="AC5134" t="str">
        <f t="shared" si="323"/>
        <v>GA05T7721</v>
      </c>
      <c r="AD5134" t="str">
        <f>_xlfn.IFNA(VLOOKUP(PrivateSchedule[[#This Row],[ow]],RTARoutes[[StageCodes]:[RouteID]],6,FALSE), VLOOKUP(PrivateSchedule[[#This Row],[re]],RTARoutes[[StageCodes]:[RouteID]],6,FALSE))</f>
        <v>PVT39</v>
      </c>
      <c r="AE5134" t="str" cm="1">
        <f t="array" ref="AE5134">_xlfn.IFS( NOT(ISNA(VLOOKUP(PrivateSchedule[[#This Row],[ow]],RTARoutes[[StageCodes]:[RouteID]],6,FALSE))), "O",  NOT(ISNA(VLOOKUP(PrivateSchedule[[#This Row],[re]],RTARoutes[[StageCodes]:[RouteID]],6,FALSE))), "R")</f>
        <v>R</v>
      </c>
      <c r="AF5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135" spans="2:33">
      <c r="O5135" s="171" t="s">
        <v>420</v>
      </c>
      <c r="T5135" s="173" t="s">
        <v>2374</v>
      </c>
      <c r="U5135" t="str">
        <f t="shared" si="320"/>
        <v>BICHOLIM-PONDA</v>
      </c>
      <c r="V5135" s="163">
        <v>0.73611111111111116</v>
      </c>
      <c r="AA5135" s="165" t="str">
        <f t="shared" si="321"/>
        <v/>
      </c>
      <c r="AB5135" t="str">
        <f t="shared" si="322"/>
        <v>PND</v>
      </c>
      <c r="AC5135" t="str">
        <f t="shared" si="323"/>
        <v>GA05T7721</v>
      </c>
      <c r="AD5135" t="str">
        <f>_xlfn.IFNA(VLOOKUP(PrivateSchedule[[#This Row],[ow]],RTARoutes[[StageCodes]:[RouteID]],6,FALSE), VLOOKUP(PrivateSchedule[[#This Row],[re]],RTARoutes[[StageCodes]:[RouteID]],6,FALSE))</f>
        <v>PVT39</v>
      </c>
      <c r="AE5135" t="str" cm="1">
        <f t="array" ref="AE5135">_xlfn.IFS( NOT(ISNA(VLOOKUP(PrivateSchedule[[#This Row],[ow]],RTARoutes[[StageCodes]:[RouteID]],6,FALSE))), "O",  NOT(ISNA(VLOOKUP(PrivateSchedule[[#This Row],[re]],RTARoutes[[StageCodes]:[RouteID]],6,FALSE))), "R")</f>
        <v>O</v>
      </c>
      <c r="AF5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136" spans="2:33">
      <c r="O5136" s="171" t="s">
        <v>2374</v>
      </c>
      <c r="T5136" s="173" t="s">
        <v>3000</v>
      </c>
      <c r="U5136" t="str">
        <f t="shared" si="320"/>
        <v>PONDA-USGAO</v>
      </c>
      <c r="V5136" s="163">
        <v>0.79861111111111116</v>
      </c>
      <c r="AA5136" s="165" t="str">
        <f t="shared" si="321"/>
        <v/>
      </c>
      <c r="AB5136" t="str">
        <f t="shared" si="322"/>
        <v>PND</v>
      </c>
      <c r="AC5136" t="str">
        <f t="shared" si="323"/>
        <v>GA05T7721</v>
      </c>
      <c r="AD5136" t="str">
        <f>_xlfn.IFNA(VLOOKUP(PrivateSchedule[[#This Row],[ow]],RTARoutes[[StageCodes]:[RouteID]],6,FALSE), VLOOKUP(PrivateSchedule[[#This Row],[re]],RTARoutes[[StageCodes]:[RouteID]],6,FALSE))</f>
        <v>PVT423</v>
      </c>
      <c r="AE5136" t="str" cm="1">
        <f t="array" ref="AE5136">_xlfn.IFS( NOT(ISNA(VLOOKUP(PrivateSchedule[[#This Row],[ow]],RTARoutes[[StageCodes]:[RouteID]],6,FALSE))), "O",  NOT(ISNA(VLOOKUP(PrivateSchedule[[#This Row],[re]],RTARoutes[[StageCodes]:[RouteID]],6,FALSE))), "R")</f>
        <v>O</v>
      </c>
      <c r="AF5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137" spans="2:33">
      <c r="B5137" s="171" t="s">
        <v>5109</v>
      </c>
      <c r="C5137" s="172" t="s">
        <v>5110</v>
      </c>
      <c r="D5137" s="172" t="s">
        <v>4894</v>
      </c>
      <c r="E5137" s="176" t="s">
        <v>5111</v>
      </c>
      <c r="F5137" s="177" t="s">
        <v>5047</v>
      </c>
      <c r="G5137" s="171" t="s">
        <v>5112</v>
      </c>
      <c r="H5137" s="172" t="s">
        <v>5113</v>
      </c>
      <c r="J5137" s="171" t="s">
        <v>5114</v>
      </c>
      <c r="L5137" s="172" t="s">
        <v>16</v>
      </c>
      <c r="M5137" s="198">
        <v>28</v>
      </c>
      <c r="N5137" s="199">
        <v>12</v>
      </c>
      <c r="O5137" s="171" t="s">
        <v>1820</v>
      </c>
      <c r="T5137" s="173" t="s">
        <v>2374</v>
      </c>
      <c r="U5137" t="str">
        <f t="shared" si="320"/>
        <v>MADKAI-PONDA</v>
      </c>
      <c r="AA5137" s="165" t="str">
        <f t="shared" si="321"/>
        <v/>
      </c>
      <c r="AB5137" t="str">
        <f t="shared" si="322"/>
        <v>PND</v>
      </c>
      <c r="AC5137" t="str">
        <f t="shared" si="323"/>
        <v>GA02T4745</v>
      </c>
      <c r="AD5137" t="str">
        <f>_xlfn.IFNA(VLOOKUP(PrivateSchedule[[#This Row],[ow]],RTARoutes[[StageCodes]:[RouteID]],6,FALSE), VLOOKUP(PrivateSchedule[[#This Row],[re]],RTARoutes[[StageCodes]:[RouteID]],6,FALSE))</f>
        <v>PVT263</v>
      </c>
      <c r="AE5137" t="str" cm="1">
        <f t="array" ref="AE5137">_xlfn.IFS( NOT(ISNA(VLOOKUP(PrivateSchedule[[#This Row],[ow]],RTARoutes[[StageCodes]:[RouteID]],6,FALSE))), "O",  NOT(ISNA(VLOOKUP(PrivateSchedule[[#This Row],[re]],RTARoutes[[StageCodes]:[RouteID]],6,FALSE))), "R")</f>
        <v>O</v>
      </c>
      <c r="AF5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38" spans="2:33">
      <c r="O5138" s="171" t="s">
        <v>2374</v>
      </c>
      <c r="T5138" s="173" t="s">
        <v>1820</v>
      </c>
      <c r="U5138" t="str">
        <f t="shared" si="320"/>
        <v>PONDA-MADKAI</v>
      </c>
      <c r="AA5138" s="165" t="str">
        <f t="shared" si="321"/>
        <v/>
      </c>
      <c r="AB5138" t="str">
        <f t="shared" si="322"/>
        <v>PND</v>
      </c>
      <c r="AC5138" t="str">
        <f t="shared" si="323"/>
        <v>GA02T4745</v>
      </c>
      <c r="AD5138" t="str">
        <f>_xlfn.IFNA(VLOOKUP(PrivateSchedule[[#This Row],[ow]],RTARoutes[[StageCodes]:[RouteID]],6,FALSE), VLOOKUP(PrivateSchedule[[#This Row],[re]],RTARoutes[[StageCodes]:[RouteID]],6,FALSE))</f>
        <v>PVT263</v>
      </c>
      <c r="AE5138" t="str" cm="1">
        <f t="array" ref="AE5138">_xlfn.IFS( NOT(ISNA(VLOOKUP(PrivateSchedule[[#This Row],[ow]],RTARoutes[[StageCodes]:[RouteID]],6,FALSE))), "O",  NOT(ISNA(VLOOKUP(PrivateSchedule[[#This Row],[re]],RTARoutes[[StageCodes]:[RouteID]],6,FALSE))), "R")</f>
        <v>R</v>
      </c>
      <c r="AF5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39" spans="2:33">
      <c r="O5139" s="171" t="s">
        <v>1820</v>
      </c>
      <c r="T5139" s="173" t="s">
        <v>2374</v>
      </c>
      <c r="U5139" t="str">
        <f t="shared" si="320"/>
        <v>MADKAI-PONDA</v>
      </c>
      <c r="AA5139" s="165" t="str">
        <f t="shared" si="321"/>
        <v/>
      </c>
      <c r="AB5139" t="str">
        <f t="shared" si="322"/>
        <v>PND</v>
      </c>
      <c r="AC5139" t="str">
        <f t="shared" si="323"/>
        <v>GA02T4745</v>
      </c>
      <c r="AD5139" t="str">
        <f>_xlfn.IFNA(VLOOKUP(PrivateSchedule[[#This Row],[ow]],RTARoutes[[StageCodes]:[RouteID]],6,FALSE), VLOOKUP(PrivateSchedule[[#This Row],[re]],RTARoutes[[StageCodes]:[RouteID]],6,FALSE))</f>
        <v>PVT263</v>
      </c>
      <c r="AE5139" t="str" cm="1">
        <f t="array" ref="AE5139">_xlfn.IFS( NOT(ISNA(VLOOKUP(PrivateSchedule[[#This Row],[ow]],RTARoutes[[StageCodes]:[RouteID]],6,FALSE))), "O",  NOT(ISNA(VLOOKUP(PrivateSchedule[[#This Row],[re]],RTARoutes[[StageCodes]:[RouteID]],6,FALSE))), "R")</f>
        <v>O</v>
      </c>
      <c r="AF5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40" spans="2:33">
      <c r="O5140" s="171" t="s">
        <v>2374</v>
      </c>
      <c r="T5140" s="173" t="s">
        <v>1820</v>
      </c>
      <c r="U5140" t="str">
        <f t="shared" si="320"/>
        <v>PONDA-MADKAI</v>
      </c>
      <c r="AA5140" s="165" t="str">
        <f t="shared" si="321"/>
        <v/>
      </c>
      <c r="AB5140" t="str">
        <f t="shared" si="322"/>
        <v>PND</v>
      </c>
      <c r="AC5140" t="str">
        <f t="shared" si="323"/>
        <v>GA02T4745</v>
      </c>
      <c r="AD5140" t="str">
        <f>_xlfn.IFNA(VLOOKUP(PrivateSchedule[[#This Row],[ow]],RTARoutes[[StageCodes]:[RouteID]],6,FALSE), VLOOKUP(PrivateSchedule[[#This Row],[re]],RTARoutes[[StageCodes]:[RouteID]],6,FALSE))</f>
        <v>PVT263</v>
      </c>
      <c r="AE5140" t="str" cm="1">
        <f t="array" ref="AE5140">_xlfn.IFS( NOT(ISNA(VLOOKUP(PrivateSchedule[[#This Row],[ow]],RTARoutes[[StageCodes]:[RouteID]],6,FALSE))), "O",  NOT(ISNA(VLOOKUP(PrivateSchedule[[#This Row],[re]],RTARoutes[[StageCodes]:[RouteID]],6,FALSE))), "R")</f>
        <v>R</v>
      </c>
      <c r="AF5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41" spans="2:33">
      <c r="O5141" s="171" t="s">
        <v>1820</v>
      </c>
      <c r="T5141" s="173" t="s">
        <v>2374</v>
      </c>
      <c r="U5141" t="str">
        <f t="shared" si="320"/>
        <v>MADKAI-PONDA</v>
      </c>
      <c r="AA5141" s="165" t="str">
        <f t="shared" si="321"/>
        <v/>
      </c>
      <c r="AB5141" t="str">
        <f t="shared" si="322"/>
        <v>PND</v>
      </c>
      <c r="AC5141" t="str">
        <f t="shared" si="323"/>
        <v>GA02T4745</v>
      </c>
      <c r="AD5141" t="str">
        <f>_xlfn.IFNA(VLOOKUP(PrivateSchedule[[#This Row],[ow]],RTARoutes[[StageCodes]:[RouteID]],6,FALSE), VLOOKUP(PrivateSchedule[[#This Row],[re]],RTARoutes[[StageCodes]:[RouteID]],6,FALSE))</f>
        <v>PVT263</v>
      </c>
      <c r="AE5141" t="str" cm="1">
        <f t="array" ref="AE5141">_xlfn.IFS( NOT(ISNA(VLOOKUP(PrivateSchedule[[#This Row],[ow]],RTARoutes[[StageCodes]:[RouteID]],6,FALSE))), "O",  NOT(ISNA(VLOOKUP(PrivateSchedule[[#This Row],[re]],RTARoutes[[StageCodes]:[RouteID]],6,FALSE))), "R")</f>
        <v>O</v>
      </c>
      <c r="AF5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42" spans="2:33">
      <c r="O5142" s="171" t="s">
        <v>2374</v>
      </c>
      <c r="T5142" s="173" t="s">
        <v>1820</v>
      </c>
      <c r="U5142" t="str">
        <f t="shared" si="320"/>
        <v>PONDA-MADKAI</v>
      </c>
      <c r="AA5142" s="165" t="str">
        <f t="shared" si="321"/>
        <v/>
      </c>
      <c r="AB5142" t="str">
        <f t="shared" si="322"/>
        <v>PND</v>
      </c>
      <c r="AC5142" t="str">
        <f t="shared" si="323"/>
        <v>GA02T4745</v>
      </c>
      <c r="AD5142" t="str">
        <f>_xlfn.IFNA(VLOOKUP(PrivateSchedule[[#This Row],[ow]],RTARoutes[[StageCodes]:[RouteID]],6,FALSE), VLOOKUP(PrivateSchedule[[#This Row],[re]],RTARoutes[[StageCodes]:[RouteID]],6,FALSE))</f>
        <v>PVT263</v>
      </c>
      <c r="AE5142" t="str" cm="1">
        <f t="array" ref="AE5142">_xlfn.IFS( NOT(ISNA(VLOOKUP(PrivateSchedule[[#This Row],[ow]],RTARoutes[[StageCodes]:[RouteID]],6,FALSE))), "O",  NOT(ISNA(VLOOKUP(PrivateSchedule[[#This Row],[re]],RTARoutes[[StageCodes]:[RouteID]],6,FALSE))), "R")</f>
        <v>R</v>
      </c>
      <c r="AF5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43" spans="2:33">
      <c r="O5143" s="171" t="s">
        <v>1820</v>
      </c>
      <c r="T5143" s="173" t="s">
        <v>2374</v>
      </c>
      <c r="U5143" t="str">
        <f t="shared" si="320"/>
        <v>MADKAI-PONDA</v>
      </c>
      <c r="AA5143" s="165" t="str">
        <f t="shared" si="321"/>
        <v/>
      </c>
      <c r="AB5143" t="str">
        <f t="shared" si="322"/>
        <v>PND</v>
      </c>
      <c r="AC5143" t="str">
        <f t="shared" si="323"/>
        <v>GA02T4745</v>
      </c>
      <c r="AD5143" t="str">
        <f>_xlfn.IFNA(VLOOKUP(PrivateSchedule[[#This Row],[ow]],RTARoutes[[StageCodes]:[RouteID]],6,FALSE), VLOOKUP(PrivateSchedule[[#This Row],[re]],RTARoutes[[StageCodes]:[RouteID]],6,FALSE))</f>
        <v>PVT263</v>
      </c>
      <c r="AE5143" t="str" cm="1">
        <f t="array" ref="AE5143">_xlfn.IFS( NOT(ISNA(VLOOKUP(PrivateSchedule[[#This Row],[ow]],RTARoutes[[StageCodes]:[RouteID]],6,FALSE))), "O",  NOT(ISNA(VLOOKUP(PrivateSchedule[[#This Row],[re]],RTARoutes[[StageCodes]:[RouteID]],6,FALSE))), "R")</f>
        <v>O</v>
      </c>
      <c r="AF5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44" spans="2:33">
      <c r="O5144" s="171" t="s">
        <v>2374</v>
      </c>
      <c r="T5144" s="173" t="s">
        <v>1820</v>
      </c>
      <c r="U5144" t="str">
        <f t="shared" si="320"/>
        <v>PONDA-MADKAI</v>
      </c>
      <c r="AA5144" s="165" t="str">
        <f t="shared" si="321"/>
        <v/>
      </c>
      <c r="AB5144" t="str">
        <f t="shared" si="322"/>
        <v>PND</v>
      </c>
      <c r="AC5144" t="str">
        <f t="shared" si="323"/>
        <v>GA02T4745</v>
      </c>
      <c r="AD5144" t="str">
        <f>_xlfn.IFNA(VLOOKUP(PrivateSchedule[[#This Row],[ow]],RTARoutes[[StageCodes]:[RouteID]],6,FALSE), VLOOKUP(PrivateSchedule[[#This Row],[re]],RTARoutes[[StageCodes]:[RouteID]],6,FALSE))</f>
        <v>PVT263</v>
      </c>
      <c r="AE5144" t="str" cm="1">
        <f t="array" ref="AE5144">_xlfn.IFS( NOT(ISNA(VLOOKUP(PrivateSchedule[[#This Row],[ow]],RTARoutes[[StageCodes]:[RouteID]],6,FALSE))), "O",  NOT(ISNA(VLOOKUP(PrivateSchedule[[#This Row],[re]],RTARoutes[[StageCodes]:[RouteID]],6,FALSE))), "R")</f>
        <v>R</v>
      </c>
      <c r="AF5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45" spans="2:33">
      <c r="O5145" s="171" t="s">
        <v>1820</v>
      </c>
      <c r="T5145" s="173" t="s">
        <v>2374</v>
      </c>
      <c r="U5145" t="str">
        <f t="shared" si="320"/>
        <v>MADKAI-PONDA</v>
      </c>
      <c r="AA5145" s="165" t="str">
        <f t="shared" si="321"/>
        <v/>
      </c>
      <c r="AB5145" t="str">
        <f t="shared" si="322"/>
        <v>PND</v>
      </c>
      <c r="AC5145" t="str">
        <f t="shared" si="323"/>
        <v>GA02T4745</v>
      </c>
      <c r="AD5145" t="str">
        <f>_xlfn.IFNA(VLOOKUP(PrivateSchedule[[#This Row],[ow]],RTARoutes[[StageCodes]:[RouteID]],6,FALSE), VLOOKUP(PrivateSchedule[[#This Row],[re]],RTARoutes[[StageCodes]:[RouteID]],6,FALSE))</f>
        <v>PVT263</v>
      </c>
      <c r="AE5145" t="str" cm="1">
        <f t="array" ref="AE5145">_xlfn.IFS( NOT(ISNA(VLOOKUP(PrivateSchedule[[#This Row],[ow]],RTARoutes[[StageCodes]:[RouteID]],6,FALSE))), "O",  NOT(ISNA(VLOOKUP(PrivateSchedule[[#This Row],[re]],RTARoutes[[StageCodes]:[RouteID]],6,FALSE))), "R")</f>
        <v>O</v>
      </c>
      <c r="AF5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46" spans="2:33">
      <c r="O5146" s="171" t="s">
        <v>2374</v>
      </c>
      <c r="T5146" s="173" t="s">
        <v>1820</v>
      </c>
      <c r="U5146" t="str">
        <f t="shared" si="320"/>
        <v>PONDA-MADKAI</v>
      </c>
      <c r="AA5146" s="165" t="str">
        <f t="shared" si="321"/>
        <v/>
      </c>
      <c r="AB5146" t="str">
        <f t="shared" si="322"/>
        <v>PND</v>
      </c>
      <c r="AC5146" t="str">
        <f t="shared" si="323"/>
        <v>GA02T4745</v>
      </c>
      <c r="AD5146" t="str">
        <f>_xlfn.IFNA(VLOOKUP(PrivateSchedule[[#This Row],[ow]],RTARoutes[[StageCodes]:[RouteID]],6,FALSE), VLOOKUP(PrivateSchedule[[#This Row],[re]],RTARoutes[[StageCodes]:[RouteID]],6,FALSE))</f>
        <v>PVT263</v>
      </c>
      <c r="AE5146" t="str" cm="1">
        <f t="array" ref="AE5146">_xlfn.IFS( NOT(ISNA(VLOOKUP(PrivateSchedule[[#This Row],[ow]],RTARoutes[[StageCodes]:[RouteID]],6,FALSE))), "O",  NOT(ISNA(VLOOKUP(PrivateSchedule[[#This Row],[re]],RTARoutes[[StageCodes]:[RouteID]],6,FALSE))), "R")</f>
        <v>R</v>
      </c>
      <c r="AF5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47" spans="2:33">
      <c r="O5147" s="171" t="s">
        <v>1820</v>
      </c>
      <c r="T5147" s="173" t="s">
        <v>2374</v>
      </c>
      <c r="U5147" t="str">
        <f t="shared" si="320"/>
        <v>MADKAI-PONDA</v>
      </c>
      <c r="AA5147" s="165" t="str">
        <f t="shared" si="321"/>
        <v/>
      </c>
      <c r="AB5147" t="str">
        <f t="shared" si="322"/>
        <v>PND</v>
      </c>
      <c r="AC5147" t="str">
        <f t="shared" si="323"/>
        <v>GA02T4745</v>
      </c>
      <c r="AD5147" t="str">
        <f>_xlfn.IFNA(VLOOKUP(PrivateSchedule[[#This Row],[ow]],RTARoutes[[StageCodes]:[RouteID]],6,FALSE), VLOOKUP(PrivateSchedule[[#This Row],[re]],RTARoutes[[StageCodes]:[RouteID]],6,FALSE))</f>
        <v>PVT263</v>
      </c>
      <c r="AE5147" t="str" cm="1">
        <f t="array" ref="AE5147">_xlfn.IFS( NOT(ISNA(VLOOKUP(PrivateSchedule[[#This Row],[ow]],RTARoutes[[StageCodes]:[RouteID]],6,FALSE))), "O",  NOT(ISNA(VLOOKUP(PrivateSchedule[[#This Row],[re]],RTARoutes[[StageCodes]:[RouteID]],6,FALSE))), "R")</f>
        <v>O</v>
      </c>
      <c r="AF5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48" spans="2:33">
      <c r="O5148" s="171" t="s">
        <v>2374</v>
      </c>
      <c r="T5148" s="173" t="s">
        <v>1820</v>
      </c>
      <c r="U5148" t="str">
        <f t="shared" si="320"/>
        <v>PONDA-MADKAI</v>
      </c>
      <c r="AA5148" s="165" t="str">
        <f t="shared" si="321"/>
        <v/>
      </c>
      <c r="AB5148" t="str">
        <f t="shared" si="322"/>
        <v>PND</v>
      </c>
      <c r="AC5148" t="str">
        <f t="shared" si="323"/>
        <v>GA02T4745</v>
      </c>
      <c r="AD5148" t="str">
        <f>_xlfn.IFNA(VLOOKUP(PrivateSchedule[[#This Row],[ow]],RTARoutes[[StageCodes]:[RouteID]],6,FALSE), VLOOKUP(PrivateSchedule[[#This Row],[re]],RTARoutes[[StageCodes]:[RouteID]],6,FALSE))</f>
        <v>PVT263</v>
      </c>
      <c r="AE5148" t="str" cm="1">
        <f t="array" ref="AE5148">_xlfn.IFS( NOT(ISNA(VLOOKUP(PrivateSchedule[[#This Row],[ow]],RTARoutes[[StageCodes]:[RouteID]],6,FALSE))), "O",  NOT(ISNA(VLOOKUP(PrivateSchedule[[#This Row],[re]],RTARoutes[[StageCodes]:[RouteID]],6,FALSE))), "R")</f>
        <v>R</v>
      </c>
      <c r="AF5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49" spans="2:33">
      <c r="B5149" s="171" t="s">
        <v>5115</v>
      </c>
      <c r="C5149" s="172" t="s">
        <v>5116</v>
      </c>
      <c r="D5149" s="172" t="s">
        <v>4894</v>
      </c>
      <c r="E5149" s="176" t="s">
        <v>5117</v>
      </c>
      <c r="F5149" s="177" t="s">
        <v>5118</v>
      </c>
      <c r="J5149" s="171" t="s">
        <v>5119</v>
      </c>
      <c r="L5149" s="172" t="s">
        <v>16</v>
      </c>
      <c r="M5149" s="198">
        <v>31</v>
      </c>
      <c r="N5149" s="199">
        <v>12</v>
      </c>
      <c r="O5149" s="171" t="s">
        <v>2644</v>
      </c>
      <c r="T5149" s="173" t="s">
        <v>2374</v>
      </c>
      <c r="U5149" t="str">
        <f t="shared" si="320"/>
        <v>SAVERDEM-PONDA</v>
      </c>
      <c r="AA5149" s="165" t="str">
        <f t="shared" si="321"/>
        <v/>
      </c>
      <c r="AB5149" t="str">
        <f t="shared" si="322"/>
        <v>PND</v>
      </c>
      <c r="AC5149" t="str">
        <f t="shared" si="323"/>
        <v>GA09U5902</v>
      </c>
      <c r="AD5149" t="str">
        <f>_xlfn.IFNA(VLOOKUP(PrivateSchedule[[#This Row],[ow]],RTARoutes[[StageCodes]:[RouteID]],6,FALSE), VLOOKUP(PrivateSchedule[[#This Row],[re]],RTARoutes[[StageCodes]:[RouteID]],6,FALSE))</f>
        <v>PVT388</v>
      </c>
      <c r="AE5149" t="str" cm="1">
        <f t="array" ref="AE5149">_xlfn.IFS( NOT(ISNA(VLOOKUP(PrivateSchedule[[#This Row],[ow]],RTARoutes[[StageCodes]:[RouteID]],6,FALSE))), "O",  NOT(ISNA(VLOOKUP(PrivateSchedule[[#This Row],[re]],RTARoutes[[StageCodes]:[RouteID]],6,FALSE))), "R")</f>
        <v>R</v>
      </c>
      <c r="AF5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150" spans="2:33">
      <c r="O5150" s="171" t="s">
        <v>2374</v>
      </c>
      <c r="T5150" s="173" t="s">
        <v>2644</v>
      </c>
      <c r="U5150" t="str">
        <f t="shared" si="320"/>
        <v>PONDA-SAVERDEM</v>
      </c>
      <c r="AA5150" s="165" t="str">
        <f t="shared" si="321"/>
        <v/>
      </c>
      <c r="AB5150" t="str">
        <f t="shared" si="322"/>
        <v>PND</v>
      </c>
      <c r="AC5150" t="str">
        <f t="shared" si="323"/>
        <v>GA09U5902</v>
      </c>
      <c r="AD5150" t="str">
        <f>_xlfn.IFNA(VLOOKUP(PrivateSchedule[[#This Row],[ow]],RTARoutes[[StageCodes]:[RouteID]],6,FALSE), VLOOKUP(PrivateSchedule[[#This Row],[re]],RTARoutes[[StageCodes]:[RouteID]],6,FALSE))</f>
        <v>PVT388</v>
      </c>
      <c r="AE5150" t="str" cm="1">
        <f t="array" ref="AE5150">_xlfn.IFS( NOT(ISNA(VLOOKUP(PrivateSchedule[[#This Row],[ow]],RTARoutes[[StageCodes]:[RouteID]],6,FALSE))), "O",  NOT(ISNA(VLOOKUP(PrivateSchedule[[#This Row],[re]],RTARoutes[[StageCodes]:[RouteID]],6,FALSE))), "R")</f>
        <v>O</v>
      </c>
      <c r="AF5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151" spans="2:33">
      <c r="O5151" s="171" t="s">
        <v>2644</v>
      </c>
      <c r="T5151" s="173" t="s">
        <v>2374</v>
      </c>
      <c r="U5151" t="str">
        <f t="shared" si="320"/>
        <v>SAVERDEM-PONDA</v>
      </c>
      <c r="AA5151" s="165" t="str">
        <f t="shared" si="321"/>
        <v/>
      </c>
      <c r="AB5151" t="str">
        <f t="shared" si="322"/>
        <v>PND</v>
      </c>
      <c r="AC5151" t="str">
        <f t="shared" si="323"/>
        <v>GA09U5902</v>
      </c>
      <c r="AD5151" t="str">
        <f>_xlfn.IFNA(VLOOKUP(PrivateSchedule[[#This Row],[ow]],RTARoutes[[StageCodes]:[RouteID]],6,FALSE), VLOOKUP(PrivateSchedule[[#This Row],[re]],RTARoutes[[StageCodes]:[RouteID]],6,FALSE))</f>
        <v>PVT388</v>
      </c>
      <c r="AE5151" t="str" cm="1">
        <f t="array" ref="AE5151">_xlfn.IFS( NOT(ISNA(VLOOKUP(PrivateSchedule[[#This Row],[ow]],RTARoutes[[StageCodes]:[RouteID]],6,FALSE))), "O",  NOT(ISNA(VLOOKUP(PrivateSchedule[[#This Row],[re]],RTARoutes[[StageCodes]:[RouteID]],6,FALSE))), "R")</f>
        <v>R</v>
      </c>
      <c r="AF5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152" spans="2:33">
      <c r="O5152" s="171" t="s">
        <v>2374</v>
      </c>
      <c r="T5152" s="173" t="s">
        <v>2644</v>
      </c>
      <c r="U5152" t="str">
        <f t="shared" si="320"/>
        <v>PONDA-SAVERDEM</v>
      </c>
      <c r="AA5152" s="165" t="str">
        <f t="shared" si="321"/>
        <v/>
      </c>
      <c r="AB5152" t="str">
        <f t="shared" si="322"/>
        <v>PND</v>
      </c>
      <c r="AC5152" t="str">
        <f t="shared" si="323"/>
        <v>GA09U5902</v>
      </c>
      <c r="AD5152" t="str">
        <f>_xlfn.IFNA(VLOOKUP(PrivateSchedule[[#This Row],[ow]],RTARoutes[[StageCodes]:[RouteID]],6,FALSE), VLOOKUP(PrivateSchedule[[#This Row],[re]],RTARoutes[[StageCodes]:[RouteID]],6,FALSE))</f>
        <v>PVT388</v>
      </c>
      <c r="AE5152" t="str" cm="1">
        <f t="array" ref="AE5152">_xlfn.IFS( NOT(ISNA(VLOOKUP(PrivateSchedule[[#This Row],[ow]],RTARoutes[[StageCodes]:[RouteID]],6,FALSE))), "O",  NOT(ISNA(VLOOKUP(PrivateSchedule[[#This Row],[re]],RTARoutes[[StageCodes]:[RouteID]],6,FALSE))), "R")</f>
        <v>O</v>
      </c>
      <c r="AF5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153" spans="2:33">
      <c r="O5153" s="171" t="s">
        <v>2644</v>
      </c>
      <c r="T5153" s="173" t="s">
        <v>2374</v>
      </c>
      <c r="U5153" t="str">
        <f t="shared" si="320"/>
        <v>SAVERDEM-PONDA</v>
      </c>
      <c r="AA5153" s="165" t="str">
        <f t="shared" si="321"/>
        <v/>
      </c>
      <c r="AB5153" t="str">
        <f t="shared" si="322"/>
        <v>PND</v>
      </c>
      <c r="AC5153" t="str">
        <f t="shared" si="323"/>
        <v>GA09U5902</v>
      </c>
      <c r="AD5153" t="str">
        <f>_xlfn.IFNA(VLOOKUP(PrivateSchedule[[#This Row],[ow]],RTARoutes[[StageCodes]:[RouteID]],6,FALSE), VLOOKUP(PrivateSchedule[[#This Row],[re]],RTARoutes[[StageCodes]:[RouteID]],6,FALSE))</f>
        <v>PVT388</v>
      </c>
      <c r="AE5153" t="str" cm="1">
        <f t="array" ref="AE5153">_xlfn.IFS( NOT(ISNA(VLOOKUP(PrivateSchedule[[#This Row],[ow]],RTARoutes[[StageCodes]:[RouteID]],6,FALSE))), "O",  NOT(ISNA(VLOOKUP(PrivateSchedule[[#This Row],[re]],RTARoutes[[StageCodes]:[RouteID]],6,FALSE))), "R")</f>
        <v>R</v>
      </c>
      <c r="AF5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154" spans="2:33">
      <c r="O5154" s="171" t="s">
        <v>2374</v>
      </c>
      <c r="T5154" s="173" t="s">
        <v>462</v>
      </c>
      <c r="U5154" t="str">
        <f t="shared" si="320"/>
        <v>PONDA-AGAPUR</v>
      </c>
      <c r="AA5154" s="165" t="str">
        <f t="shared" si="321"/>
        <v/>
      </c>
      <c r="AB5154" t="str">
        <f t="shared" si="322"/>
        <v>PND</v>
      </c>
      <c r="AC5154" t="str">
        <f t="shared" si="323"/>
        <v>GA09U5902</v>
      </c>
      <c r="AD5154" t="str">
        <f>_xlfn.IFNA(VLOOKUP(PrivateSchedule[[#This Row],[ow]],RTARoutes[[StageCodes]:[RouteID]],6,FALSE), VLOOKUP(PrivateSchedule[[#This Row],[re]],RTARoutes[[StageCodes]:[RouteID]],6,FALSE))</f>
        <v>PVT11</v>
      </c>
      <c r="AE5154" t="str" cm="1">
        <f t="array" ref="AE5154">_xlfn.IFS( NOT(ISNA(VLOOKUP(PrivateSchedule[[#This Row],[ow]],RTARoutes[[StageCodes]:[RouteID]],6,FALSE))), "O",  NOT(ISNA(VLOOKUP(PrivateSchedule[[#This Row],[re]],RTARoutes[[StageCodes]:[RouteID]],6,FALSE))), "R")</f>
        <v>R</v>
      </c>
      <c r="AF5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155" spans="2:33">
      <c r="O5155" s="171" t="s">
        <v>462</v>
      </c>
      <c r="T5155" s="173" t="s">
        <v>2374</v>
      </c>
      <c r="U5155" t="str">
        <f t="shared" si="320"/>
        <v>AGAPUR-PONDA</v>
      </c>
      <c r="AA5155" s="165" t="str">
        <f t="shared" si="321"/>
        <v/>
      </c>
      <c r="AB5155" t="str">
        <f t="shared" si="322"/>
        <v>PND</v>
      </c>
      <c r="AC5155" t="str">
        <f t="shared" si="323"/>
        <v>GA09U5902</v>
      </c>
      <c r="AD5155" t="str">
        <f>_xlfn.IFNA(VLOOKUP(PrivateSchedule[[#This Row],[ow]],RTARoutes[[StageCodes]:[RouteID]],6,FALSE), VLOOKUP(PrivateSchedule[[#This Row],[re]],RTARoutes[[StageCodes]:[RouteID]],6,FALSE))</f>
        <v>PVT11</v>
      </c>
      <c r="AE5155" t="str" cm="1">
        <f t="array" ref="AE5155">_xlfn.IFS( NOT(ISNA(VLOOKUP(PrivateSchedule[[#This Row],[ow]],RTARoutes[[StageCodes]:[RouteID]],6,FALSE))), "O",  NOT(ISNA(VLOOKUP(PrivateSchedule[[#This Row],[re]],RTARoutes[[StageCodes]:[RouteID]],6,FALSE))), "R")</f>
        <v>O</v>
      </c>
      <c r="AF5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156" spans="2:33">
      <c r="O5156" s="171" t="s">
        <v>2374</v>
      </c>
      <c r="T5156" s="173" t="s">
        <v>2644</v>
      </c>
      <c r="U5156" t="str">
        <f t="shared" si="320"/>
        <v>PONDA-SAVERDEM</v>
      </c>
      <c r="AA5156" s="165" t="str">
        <f t="shared" si="321"/>
        <v/>
      </c>
      <c r="AB5156" t="str">
        <f t="shared" si="322"/>
        <v>PND</v>
      </c>
      <c r="AC5156" t="str">
        <f t="shared" si="323"/>
        <v>GA09U5902</v>
      </c>
      <c r="AD5156" t="str">
        <f>_xlfn.IFNA(VLOOKUP(PrivateSchedule[[#This Row],[ow]],RTARoutes[[StageCodes]:[RouteID]],6,FALSE), VLOOKUP(PrivateSchedule[[#This Row],[re]],RTARoutes[[StageCodes]:[RouteID]],6,FALSE))</f>
        <v>PVT388</v>
      </c>
      <c r="AE5156" t="str" cm="1">
        <f t="array" ref="AE5156">_xlfn.IFS( NOT(ISNA(VLOOKUP(PrivateSchedule[[#This Row],[ow]],RTARoutes[[StageCodes]:[RouteID]],6,FALSE))), "O",  NOT(ISNA(VLOOKUP(PrivateSchedule[[#This Row],[re]],RTARoutes[[StageCodes]:[RouteID]],6,FALSE))), "R")</f>
        <v>O</v>
      </c>
      <c r="AF5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157" spans="2:33">
      <c r="O5157" s="171" t="s">
        <v>2644</v>
      </c>
      <c r="T5157" s="173" t="s">
        <v>2374</v>
      </c>
      <c r="U5157" t="str">
        <f t="shared" si="320"/>
        <v>SAVERDEM-PONDA</v>
      </c>
      <c r="AA5157" s="165" t="str">
        <f t="shared" si="321"/>
        <v/>
      </c>
      <c r="AB5157" t="str">
        <f t="shared" si="322"/>
        <v>PND</v>
      </c>
      <c r="AC5157" t="str">
        <f t="shared" si="323"/>
        <v>GA09U5902</v>
      </c>
      <c r="AD5157" t="str">
        <f>_xlfn.IFNA(VLOOKUP(PrivateSchedule[[#This Row],[ow]],RTARoutes[[StageCodes]:[RouteID]],6,FALSE), VLOOKUP(PrivateSchedule[[#This Row],[re]],RTARoutes[[StageCodes]:[RouteID]],6,FALSE))</f>
        <v>PVT388</v>
      </c>
      <c r="AE5157" t="str" cm="1">
        <f t="array" ref="AE5157">_xlfn.IFS( NOT(ISNA(VLOOKUP(PrivateSchedule[[#This Row],[ow]],RTARoutes[[StageCodes]:[RouteID]],6,FALSE))), "O",  NOT(ISNA(VLOOKUP(PrivateSchedule[[#This Row],[re]],RTARoutes[[StageCodes]:[RouteID]],6,FALSE))), "R")</f>
        <v>R</v>
      </c>
      <c r="AF5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158" spans="2:33">
      <c r="O5158" s="171" t="s">
        <v>2374</v>
      </c>
      <c r="T5158" s="173" t="s">
        <v>2644</v>
      </c>
      <c r="U5158" t="str">
        <f t="shared" si="320"/>
        <v>PONDA-SAVERDEM</v>
      </c>
      <c r="AA5158" s="165" t="str">
        <f t="shared" si="321"/>
        <v/>
      </c>
      <c r="AB5158" t="str">
        <f t="shared" si="322"/>
        <v>PND</v>
      </c>
      <c r="AC5158" t="str">
        <f t="shared" si="323"/>
        <v>GA09U5902</v>
      </c>
      <c r="AD5158" t="str">
        <f>_xlfn.IFNA(VLOOKUP(PrivateSchedule[[#This Row],[ow]],RTARoutes[[StageCodes]:[RouteID]],6,FALSE), VLOOKUP(PrivateSchedule[[#This Row],[re]],RTARoutes[[StageCodes]:[RouteID]],6,FALSE))</f>
        <v>PVT388</v>
      </c>
      <c r="AE5158" t="str" cm="1">
        <f t="array" ref="AE5158">_xlfn.IFS( NOT(ISNA(VLOOKUP(PrivateSchedule[[#This Row],[ow]],RTARoutes[[StageCodes]:[RouteID]],6,FALSE))), "O",  NOT(ISNA(VLOOKUP(PrivateSchedule[[#This Row],[re]],RTARoutes[[StageCodes]:[RouteID]],6,FALSE))), "R")</f>
        <v>O</v>
      </c>
      <c r="AF5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159" spans="2:33">
      <c r="B5159" s="171" t="s">
        <v>5120</v>
      </c>
      <c r="C5159" s="172" t="s">
        <v>5121</v>
      </c>
      <c r="D5159" s="172" t="s">
        <v>4894</v>
      </c>
      <c r="E5159" s="176" t="s">
        <v>5122</v>
      </c>
      <c r="F5159" s="177" t="s">
        <v>5047</v>
      </c>
      <c r="G5159" s="171" t="s">
        <v>5123</v>
      </c>
      <c r="H5159" s="172" t="s">
        <v>5124</v>
      </c>
      <c r="J5159" s="171" t="s">
        <v>5125</v>
      </c>
      <c r="L5159" s="172" t="s">
        <v>16</v>
      </c>
      <c r="M5159" s="198">
        <v>23</v>
      </c>
      <c r="N5159" s="199">
        <v>9</v>
      </c>
      <c r="O5159" s="171" t="s">
        <v>4909</v>
      </c>
      <c r="T5159" s="173" t="s">
        <v>2699</v>
      </c>
      <c r="U5159" t="str">
        <f t="shared" si="320"/>
        <v/>
      </c>
      <c r="AA5159" s="165" t="str">
        <f t="shared" si="321"/>
        <v/>
      </c>
      <c r="AB5159" t="str">
        <f t="shared" si="322"/>
        <v>PND</v>
      </c>
      <c r="AC5159" t="str">
        <f t="shared" si="323"/>
        <v>GA01W4933</v>
      </c>
      <c r="AD5159" t="str">
        <f>_xlfn.IFNA(VLOOKUP(PrivateSchedule[[#This Row],[ow]],RTARoutes[[StageCodes]:[RouteID]],6,FALSE), VLOOKUP(PrivateSchedule[[#This Row],[re]],RTARoutes[[StageCodes]:[RouteID]],6,FALSE))</f>
        <v>PVT208</v>
      </c>
      <c r="AE5159" t="str" cm="1">
        <f t="array" ref="AE5159">_xlfn.IFS( NOT(ISNA(VLOOKUP(PrivateSchedule[[#This Row],[ow]],RTARoutes[[StageCodes]:[RouteID]],6,FALSE))), "O",  NOT(ISNA(VLOOKUP(PrivateSchedule[[#This Row],[re]],RTARoutes[[StageCodes]:[RouteID]],6,FALSE))), "R")</f>
        <v>O</v>
      </c>
      <c r="AF5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KARAI-*SRA</v>
      </c>
      <c r="AG5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SRA-*KARAI</v>
      </c>
    </row>
    <row r="5160" spans="2:33">
      <c r="O5160" s="171" t="s">
        <v>2699</v>
      </c>
      <c r="T5160" s="173" t="s">
        <v>2374</v>
      </c>
      <c r="U5160" t="str">
        <f t="shared" si="320"/>
        <v>SHIRODA-PONDA</v>
      </c>
      <c r="AA5160" s="165" t="str">
        <f t="shared" si="321"/>
        <v/>
      </c>
      <c r="AB5160" t="str">
        <f t="shared" si="322"/>
        <v>PND</v>
      </c>
      <c r="AC5160" t="str">
        <f t="shared" si="323"/>
        <v>GA01W4933</v>
      </c>
      <c r="AD5160" t="str">
        <f>_xlfn.IFNA(VLOOKUP(PrivateSchedule[[#This Row],[ow]],RTARoutes[[StageCodes]:[RouteID]],6,FALSE), VLOOKUP(PrivateSchedule[[#This Row],[re]],RTARoutes[[StageCodes]:[RouteID]],6,FALSE))</f>
        <v>PVT415</v>
      </c>
      <c r="AE5160" t="str" cm="1">
        <f t="array" ref="AE5160">_xlfn.IFS( NOT(ISNA(VLOOKUP(PrivateSchedule[[#This Row],[ow]],RTARoutes[[StageCodes]:[RouteID]],6,FALSE))), "O",  NOT(ISNA(VLOOKUP(PrivateSchedule[[#This Row],[re]],RTARoutes[[StageCodes]:[RouteID]],6,FALSE))), "R")</f>
        <v>R</v>
      </c>
      <c r="AF5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5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5161" spans="2:33">
      <c r="O5161" s="171" t="s">
        <v>2374</v>
      </c>
      <c r="P5161" s="172" t="s">
        <v>5126</v>
      </c>
      <c r="T5161" s="173" t="s">
        <v>2984</v>
      </c>
      <c r="U5161" t="str">
        <f t="shared" si="320"/>
        <v/>
      </c>
      <c r="AA5161" s="165" t="str">
        <f t="shared" si="321"/>
        <v/>
      </c>
      <c r="AB5161" t="str">
        <f t="shared" si="322"/>
        <v>PND</v>
      </c>
      <c r="AC5161" t="str">
        <f t="shared" si="323"/>
        <v>GA01W4933</v>
      </c>
      <c r="AD5161" t="str">
        <f>_xlfn.IFNA(VLOOKUP(PrivateSchedule[[#This Row],[ow]],RTARoutes[[StageCodes]:[RouteID]],6,FALSE), VLOOKUP(PrivateSchedule[[#This Row],[re]],RTARoutes[[StageCodes]:[RouteID]],6,FALSE))</f>
        <v>PVT390</v>
      </c>
      <c r="AE5161" t="str" cm="1">
        <f t="array" ref="AE5161">_xlfn.IFS( NOT(ISNA(VLOOKUP(PrivateSchedule[[#This Row],[ow]],RTARoutes[[StageCodes]:[RouteID]],6,FALSE))), "O",  NOT(ISNA(VLOOKUP(PrivateSchedule[[#This Row],[re]],RTARoutes[[StageCodes]:[RouteID]],6,FALSE))), "R")</f>
        <v>O</v>
      </c>
      <c r="AF5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PND-*KAVLE-*UND</v>
      </c>
      <c r="AG5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UND-*KAVLE-*PND</v>
      </c>
    </row>
    <row r="5162" spans="2:33">
      <c r="O5162" s="171" t="s">
        <v>2984</v>
      </c>
      <c r="T5162" s="173" t="s">
        <v>2374</v>
      </c>
      <c r="U5162" t="str">
        <f t="shared" si="320"/>
        <v>UNDIR-PONDA</v>
      </c>
      <c r="AA5162" s="165" t="str">
        <f t="shared" si="321"/>
        <v/>
      </c>
      <c r="AB5162" t="str">
        <f t="shared" si="322"/>
        <v>PND</v>
      </c>
      <c r="AC5162" t="str">
        <f t="shared" si="323"/>
        <v>GA01W4933</v>
      </c>
      <c r="AD5162" t="str">
        <f>_xlfn.IFNA(VLOOKUP(PrivateSchedule[[#This Row],[ow]],RTARoutes[[StageCodes]:[RouteID]],6,FALSE), VLOOKUP(PrivateSchedule[[#This Row],[re]],RTARoutes[[StageCodes]:[RouteID]],6,FALSE))</f>
        <v>PVT390</v>
      </c>
      <c r="AE5162" t="str" cm="1">
        <f t="array" ref="AE5162">_xlfn.IFS( NOT(ISNA(VLOOKUP(PrivateSchedule[[#This Row],[ow]],RTARoutes[[StageCodes]:[RouteID]],6,FALSE))), "O",  NOT(ISNA(VLOOKUP(PrivateSchedule[[#This Row],[re]],RTARoutes[[StageCodes]:[RouteID]],6,FALSE))), "R")</f>
        <v>R</v>
      </c>
      <c r="AF5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163" spans="2:33">
      <c r="O5163" s="171" t="s">
        <v>2374</v>
      </c>
      <c r="T5163" s="173" t="s">
        <v>1820</v>
      </c>
      <c r="U5163" t="str">
        <f t="shared" si="320"/>
        <v>PONDA-MADKAI</v>
      </c>
      <c r="AA5163" s="165" t="str">
        <f t="shared" si="321"/>
        <v/>
      </c>
      <c r="AB5163" t="str">
        <f t="shared" si="322"/>
        <v>PND</v>
      </c>
      <c r="AC5163" t="str">
        <f t="shared" si="323"/>
        <v>GA01W4933</v>
      </c>
      <c r="AD5163" t="str">
        <f>_xlfn.IFNA(VLOOKUP(PrivateSchedule[[#This Row],[ow]],RTARoutes[[StageCodes]:[RouteID]],6,FALSE), VLOOKUP(PrivateSchedule[[#This Row],[re]],RTARoutes[[StageCodes]:[RouteID]],6,FALSE))</f>
        <v>PVT263</v>
      </c>
      <c r="AE5163" t="str" cm="1">
        <f t="array" ref="AE5163">_xlfn.IFS( NOT(ISNA(VLOOKUP(PrivateSchedule[[#This Row],[ow]],RTARoutes[[StageCodes]:[RouteID]],6,FALSE))), "O",  NOT(ISNA(VLOOKUP(PrivateSchedule[[#This Row],[re]],RTARoutes[[StageCodes]:[RouteID]],6,FALSE))), "R")</f>
        <v>R</v>
      </c>
      <c r="AF5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64" spans="2:33">
      <c r="O5164" s="171" t="s">
        <v>1820</v>
      </c>
      <c r="T5164" s="173" t="s">
        <v>2374</v>
      </c>
      <c r="U5164" t="str">
        <f t="shared" si="320"/>
        <v>MADKAI-PONDA</v>
      </c>
      <c r="AA5164" s="165" t="str">
        <f t="shared" si="321"/>
        <v/>
      </c>
      <c r="AB5164" t="str">
        <f t="shared" si="322"/>
        <v>PND</v>
      </c>
      <c r="AC5164" t="str">
        <f t="shared" si="323"/>
        <v>GA01W4933</v>
      </c>
      <c r="AD5164" t="str">
        <f>_xlfn.IFNA(VLOOKUP(PrivateSchedule[[#This Row],[ow]],RTARoutes[[StageCodes]:[RouteID]],6,FALSE), VLOOKUP(PrivateSchedule[[#This Row],[re]],RTARoutes[[StageCodes]:[RouteID]],6,FALSE))</f>
        <v>PVT263</v>
      </c>
      <c r="AE5164" t="str" cm="1">
        <f t="array" ref="AE5164">_xlfn.IFS( NOT(ISNA(VLOOKUP(PrivateSchedule[[#This Row],[ow]],RTARoutes[[StageCodes]:[RouteID]],6,FALSE))), "O",  NOT(ISNA(VLOOKUP(PrivateSchedule[[#This Row],[re]],RTARoutes[[StageCodes]:[RouteID]],6,FALSE))), "R")</f>
        <v>O</v>
      </c>
      <c r="AF5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65" spans="2:33">
      <c r="O5165" s="171" t="s">
        <v>2374</v>
      </c>
      <c r="P5165" s="172" t="s">
        <v>5126</v>
      </c>
      <c r="T5165" s="173" t="s">
        <v>1820</v>
      </c>
      <c r="U5165" t="str">
        <f t="shared" si="320"/>
        <v/>
      </c>
      <c r="AA5165" s="165" t="str">
        <f t="shared" si="321"/>
        <v/>
      </c>
      <c r="AB5165" t="str">
        <f t="shared" si="322"/>
        <v>PND</v>
      </c>
      <c r="AC5165" t="str">
        <f t="shared" si="323"/>
        <v>GA01W4933</v>
      </c>
      <c r="AD5165" t="e">
        <f>_xlfn.IFNA(VLOOKUP(PrivateSchedule[[#This Row],[ow]],RTARoutes[[StageCodes]:[RouteID]],6,FALSE), VLOOKUP(PrivateSchedule[[#This Row],[re]],RTARoutes[[StageCodes]:[RouteID]],6,FALSE))</f>
        <v>#N/A</v>
      </c>
      <c r="AE5165" t="e" cm="1">
        <f t="array" ref="AE5165">_xlfn.IFS( NOT(ISNA(VLOOKUP(PrivateSchedule[[#This Row],[ow]],RTARoutes[[StageCodes]:[RouteID]],6,FALSE))), "O",  NOT(ISNA(VLOOKUP(PrivateSchedule[[#This Row],[re]],RTARoutes[[StageCodes]:[RouteID]],6,FALSE))), "R")</f>
        <v>#N/A</v>
      </c>
      <c r="AF5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PND-*KAVLE-*MDK</v>
      </c>
      <c r="AG5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MDK-*KAVLE-*PND</v>
      </c>
    </row>
    <row r="5166" spans="2:33">
      <c r="O5166" s="171" t="s">
        <v>1820</v>
      </c>
      <c r="P5166" s="172" t="s">
        <v>5127</v>
      </c>
      <c r="T5166" s="173" t="s">
        <v>2374</v>
      </c>
      <c r="U5166" t="str">
        <f t="shared" si="320"/>
        <v/>
      </c>
      <c r="AA5166" s="165" t="str">
        <f t="shared" si="321"/>
        <v/>
      </c>
      <c r="AB5166" t="str">
        <f t="shared" si="322"/>
        <v>PND</v>
      </c>
      <c r="AC5166" t="str">
        <f t="shared" si="323"/>
        <v>GA01W4933</v>
      </c>
      <c r="AD5166" t="str">
        <f>_xlfn.IFNA(VLOOKUP(PrivateSchedule[[#This Row],[ow]],RTARoutes[[StageCodes]:[RouteID]],6,FALSE), VLOOKUP(PrivateSchedule[[#This Row],[re]],RTARoutes[[StageCodes]:[RouteID]],6,FALSE))</f>
        <v>PVT268</v>
      </c>
      <c r="AE5166" t="str" cm="1">
        <f t="array" ref="AE5166">_xlfn.IFS( NOT(ISNA(VLOOKUP(PrivateSchedule[[#This Row],[ow]],RTARoutes[[StageCodes]:[RouteID]],6,FALSE))), "O",  NOT(ISNA(VLOOKUP(PrivateSchedule[[#This Row],[re]],RTARoutes[[StageCodes]:[RouteID]],6,FALSE))), "R")</f>
        <v>O</v>
      </c>
      <c r="AF5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MDK-*PARAMPAI-*PND</v>
      </c>
      <c r="AG5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PND-*PARAMPAI-*MDK</v>
      </c>
    </row>
    <row r="5167" spans="2:33">
      <c r="O5167" s="171" t="s">
        <v>2374</v>
      </c>
      <c r="T5167" s="173" t="s">
        <v>1820</v>
      </c>
      <c r="U5167" t="str">
        <f t="shared" si="320"/>
        <v>PONDA-MADKAI</v>
      </c>
      <c r="AA5167" s="165" t="str">
        <f t="shared" si="321"/>
        <v/>
      </c>
      <c r="AB5167" t="str">
        <f t="shared" si="322"/>
        <v>PND</v>
      </c>
      <c r="AC5167" t="str">
        <f t="shared" si="323"/>
        <v>GA01W4933</v>
      </c>
      <c r="AD5167" t="str">
        <f>_xlfn.IFNA(VLOOKUP(PrivateSchedule[[#This Row],[ow]],RTARoutes[[StageCodes]:[RouteID]],6,FALSE), VLOOKUP(PrivateSchedule[[#This Row],[re]],RTARoutes[[StageCodes]:[RouteID]],6,FALSE))</f>
        <v>PVT263</v>
      </c>
      <c r="AE5167" t="str" cm="1">
        <f t="array" ref="AE5167">_xlfn.IFS( NOT(ISNA(VLOOKUP(PrivateSchedule[[#This Row],[ow]],RTARoutes[[StageCodes]:[RouteID]],6,FALSE))), "O",  NOT(ISNA(VLOOKUP(PrivateSchedule[[#This Row],[re]],RTARoutes[[StageCodes]:[RouteID]],6,FALSE))), "R")</f>
        <v>R</v>
      </c>
      <c r="AF5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168" spans="2:33">
      <c r="O5168" s="171" t="s">
        <v>1820</v>
      </c>
      <c r="T5168" s="173" t="s">
        <v>2374</v>
      </c>
      <c r="U5168" t="str">
        <f t="shared" si="320"/>
        <v>MADKAI-PONDA</v>
      </c>
      <c r="AA5168" s="165" t="str">
        <f t="shared" si="321"/>
        <v/>
      </c>
      <c r="AB5168" t="str">
        <f t="shared" si="322"/>
        <v>PND</v>
      </c>
      <c r="AC5168" t="str">
        <f t="shared" si="323"/>
        <v>GA01W4933</v>
      </c>
      <c r="AD5168" t="str">
        <f>_xlfn.IFNA(VLOOKUP(PrivateSchedule[[#This Row],[ow]],RTARoutes[[StageCodes]:[RouteID]],6,FALSE), VLOOKUP(PrivateSchedule[[#This Row],[re]],RTARoutes[[StageCodes]:[RouteID]],6,FALSE))</f>
        <v>PVT263</v>
      </c>
      <c r="AE5168" t="str" cm="1">
        <f t="array" ref="AE5168">_xlfn.IFS( NOT(ISNA(VLOOKUP(PrivateSchedule[[#This Row],[ow]],RTARoutes[[StageCodes]:[RouteID]],6,FALSE))), "O",  NOT(ISNA(VLOOKUP(PrivateSchedule[[#This Row],[re]],RTARoutes[[StageCodes]:[RouteID]],6,FALSE))), "R")</f>
        <v>O</v>
      </c>
      <c r="AF5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169" spans="2:33">
      <c r="O5169" s="171" t="s">
        <v>2374</v>
      </c>
      <c r="P5169" s="172" t="s">
        <v>2842</v>
      </c>
      <c r="T5169" s="173" t="s">
        <v>462</v>
      </c>
      <c r="U5169" t="str">
        <f t="shared" si="320"/>
        <v/>
      </c>
      <c r="AA5169" s="165" t="str">
        <f t="shared" si="321"/>
        <v/>
      </c>
      <c r="AB5169" t="str">
        <f t="shared" si="322"/>
        <v>PND</v>
      </c>
      <c r="AC5169" t="str">
        <f t="shared" si="323"/>
        <v>GA01W4933</v>
      </c>
      <c r="AD5169" t="e">
        <f>_xlfn.IFNA(VLOOKUP(PrivateSchedule[[#This Row],[ow]],RTARoutes[[StageCodes]:[RouteID]],6,FALSE), VLOOKUP(PrivateSchedule[[#This Row],[re]],RTARoutes[[StageCodes]:[RouteID]],6,FALSE))</f>
        <v>#N/A</v>
      </c>
      <c r="AE5169" t="e" cm="1">
        <f t="array" ref="AE5169">_xlfn.IFS( NOT(ISNA(VLOOKUP(PrivateSchedule[[#This Row],[ow]],RTARoutes[[StageCodes]:[RouteID]],6,FALSE))), "O",  NOT(ISNA(VLOOKUP(PrivateSchedule[[#This Row],[re]],RTARoutes[[StageCodes]:[RouteID]],6,FALSE))), "R")</f>
        <v>#N/A</v>
      </c>
      <c r="AF5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PND-*TALAULIM-*AGP</v>
      </c>
      <c r="AG5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AGP-*TALAULIM-*PND</v>
      </c>
    </row>
    <row r="5170" spans="2:33">
      <c r="O5170" s="171" t="s">
        <v>462</v>
      </c>
      <c r="P5170" s="172" t="s">
        <v>2984</v>
      </c>
      <c r="Q5170" s="172" t="s">
        <v>5126</v>
      </c>
      <c r="T5170" s="173" t="s">
        <v>2374</v>
      </c>
      <c r="U5170" t="str">
        <f t="shared" si="320"/>
        <v/>
      </c>
      <c r="AA5170" s="165" t="str">
        <f t="shared" si="321"/>
        <v/>
      </c>
      <c r="AB5170" t="str">
        <f t="shared" si="322"/>
        <v>PND</v>
      </c>
      <c r="AC5170" t="str">
        <f t="shared" si="323"/>
        <v>GA01W4933</v>
      </c>
      <c r="AD5170" t="str">
        <f>_xlfn.IFNA(VLOOKUP(PrivateSchedule[[#This Row],[ow]],RTARoutes[[StageCodes]:[RouteID]],6,FALSE), VLOOKUP(PrivateSchedule[[#This Row],[re]],RTARoutes[[StageCodes]:[RouteID]],6,FALSE))</f>
        <v>PVT20</v>
      </c>
      <c r="AE5170" t="str" cm="1">
        <f t="array" ref="AE5170">_xlfn.IFS( NOT(ISNA(VLOOKUP(PrivateSchedule[[#This Row],[ow]],RTARoutes[[StageCodes]:[RouteID]],6,FALSE))), "O",  NOT(ISNA(VLOOKUP(PrivateSchedule[[#This Row],[re]],RTARoutes[[StageCodes]:[RouteID]],6,FALSE))), "R")</f>
        <v>O</v>
      </c>
      <c r="AF5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AGP-*UND-*KAVLE-*PND</v>
      </c>
      <c r="AG5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PND-*KAVLE-*UND-*AGP</v>
      </c>
    </row>
    <row r="5171" spans="2:33">
      <c r="O5171" s="171" t="s">
        <v>2374</v>
      </c>
      <c r="P5171" s="172" t="s">
        <v>5126</v>
      </c>
      <c r="T5171" s="173" t="s">
        <v>2374</v>
      </c>
      <c r="U5171" t="str">
        <f t="shared" si="320"/>
        <v/>
      </c>
      <c r="AA5171" s="165" t="str">
        <f t="shared" si="321"/>
        <v/>
      </c>
      <c r="AB5171" t="str">
        <f t="shared" si="322"/>
        <v>PND</v>
      </c>
      <c r="AC5171" t="str">
        <f t="shared" si="323"/>
        <v>GA01W4933</v>
      </c>
      <c r="AD5171" t="str">
        <f>_xlfn.IFNA(VLOOKUP(PrivateSchedule[[#This Row],[ow]],RTARoutes[[StageCodes]:[RouteID]],6,FALSE), VLOOKUP(PrivateSchedule[[#This Row],[re]],RTARoutes[[StageCodes]:[RouteID]],6,FALSE))</f>
        <v>PVT389</v>
      </c>
      <c r="AE5171" t="str" cm="1">
        <f t="array" ref="AE5171">_xlfn.IFS( NOT(ISNA(VLOOKUP(PrivateSchedule[[#This Row],[ow]],RTARoutes[[StageCodes]:[RouteID]],6,FALSE))), "O",  NOT(ISNA(VLOOKUP(PrivateSchedule[[#This Row],[re]],RTARoutes[[StageCodes]:[RouteID]],6,FALSE))), "R")</f>
        <v>O</v>
      </c>
      <c r="AF5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PND-*KAVLE-*PND</v>
      </c>
      <c r="AG5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PND-*KAVLE-*PND</v>
      </c>
    </row>
    <row r="5172" spans="2:33">
      <c r="O5172" s="171" t="s">
        <v>2374</v>
      </c>
      <c r="P5172" s="172" t="s">
        <v>2699</v>
      </c>
      <c r="T5172" s="173" t="s">
        <v>4909</v>
      </c>
      <c r="U5172" t="str">
        <f t="shared" si="320"/>
        <v/>
      </c>
      <c r="AA5172" s="165" t="str">
        <f t="shared" si="321"/>
        <v/>
      </c>
      <c r="AB5172" t="str">
        <f t="shared" si="322"/>
        <v>PND</v>
      </c>
      <c r="AC5172" t="str">
        <f t="shared" si="323"/>
        <v>GA01W4933</v>
      </c>
      <c r="AD5172" t="e">
        <f>_xlfn.IFNA(VLOOKUP(PrivateSchedule[[#This Row],[ow]],RTARoutes[[StageCodes]:[RouteID]],6,FALSE), VLOOKUP(PrivateSchedule[[#This Row],[re]],RTARoutes[[StageCodes]:[RouteID]],6,FALSE))</f>
        <v>#N/A</v>
      </c>
      <c r="AE5172" t="e" cm="1">
        <f t="array" ref="AE5172">_xlfn.IFS( NOT(ISNA(VLOOKUP(PrivateSchedule[[#This Row],[ow]],RTARoutes[[StageCodes]:[RouteID]],6,FALSE))), "O",  NOT(ISNA(VLOOKUP(PrivateSchedule[[#This Row],[re]],RTARoutes[[StageCodes]:[RouteID]],6,FALSE))), "R")</f>
        <v>#N/A</v>
      </c>
      <c r="AF5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PND-*SRA-*KARAI</v>
      </c>
      <c r="AG5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KARAI-*SRA-*PND</v>
      </c>
    </row>
    <row r="5173" spans="2:33">
      <c r="B5173" s="171" t="s">
        <v>5128</v>
      </c>
      <c r="C5173" s="172" t="s">
        <v>5129</v>
      </c>
      <c r="D5173" s="172" t="s">
        <v>4894</v>
      </c>
      <c r="E5173" s="176">
        <v>37228</v>
      </c>
      <c r="F5173" s="177" t="s">
        <v>5130</v>
      </c>
      <c r="G5173" s="171" t="s">
        <v>5131</v>
      </c>
      <c r="H5173" s="172" t="s">
        <v>5132</v>
      </c>
      <c r="J5173" s="171" t="s">
        <v>5133</v>
      </c>
      <c r="L5173" s="172" t="s">
        <v>16</v>
      </c>
      <c r="M5173" s="198">
        <v>31</v>
      </c>
      <c r="N5173" s="199">
        <v>12</v>
      </c>
      <c r="O5173" s="171" t="s">
        <v>2374</v>
      </c>
      <c r="T5173" s="173" t="s">
        <v>2247</v>
      </c>
      <c r="U5173" t="str">
        <f t="shared" si="320"/>
        <v>PONDA-PANAJI</v>
      </c>
      <c r="AA5173" s="165" t="str">
        <f t="shared" si="321"/>
        <v/>
      </c>
      <c r="AB5173" t="str">
        <f t="shared" si="322"/>
        <v>PND</v>
      </c>
      <c r="AC5173" t="str">
        <f t="shared" si="323"/>
        <v>GA05T4669</v>
      </c>
      <c r="AD5173" t="str">
        <f>_xlfn.IFNA(VLOOKUP(PrivateSchedule[[#This Row],[ow]],RTARoutes[[StageCodes]:[RouteID]],6,FALSE), VLOOKUP(PrivateSchedule[[#This Row],[re]],RTARoutes[[StageCodes]:[RouteID]],6,FALSE))</f>
        <v>PVT393</v>
      </c>
      <c r="AE5173" t="str" cm="1">
        <f t="array" ref="AE5173">_xlfn.IFS( NOT(ISNA(VLOOKUP(PrivateSchedule[[#This Row],[ow]],RTARoutes[[StageCodes]:[RouteID]],6,FALSE))), "O",  NOT(ISNA(VLOOKUP(PrivateSchedule[[#This Row],[re]],RTARoutes[[StageCodes]:[RouteID]],6,FALSE))), "R")</f>
        <v>O</v>
      </c>
      <c r="AF5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74" spans="2:33">
      <c r="O5174" s="171" t="s">
        <v>2247</v>
      </c>
      <c r="T5174" s="173" t="s">
        <v>2374</v>
      </c>
      <c r="U5174" t="str">
        <f t="shared" si="320"/>
        <v>PANAJI-PONDA</v>
      </c>
      <c r="AA5174" s="165" t="str">
        <f t="shared" si="321"/>
        <v/>
      </c>
      <c r="AB5174" t="str">
        <f t="shared" si="322"/>
        <v>PND</v>
      </c>
      <c r="AC5174" t="str">
        <f t="shared" si="323"/>
        <v>GA05T4669</v>
      </c>
      <c r="AD5174" t="str">
        <f>_xlfn.IFNA(VLOOKUP(PrivateSchedule[[#This Row],[ow]],RTARoutes[[StageCodes]:[RouteID]],6,FALSE), VLOOKUP(PrivateSchedule[[#This Row],[re]],RTARoutes[[StageCodes]:[RouteID]],6,FALSE))</f>
        <v>PVT404</v>
      </c>
      <c r="AE5174" t="str" cm="1">
        <f t="array" ref="AE5174">_xlfn.IFS( NOT(ISNA(VLOOKUP(PrivateSchedule[[#This Row],[ow]],RTARoutes[[StageCodes]:[RouteID]],6,FALSE))), "O",  NOT(ISNA(VLOOKUP(PrivateSchedule[[#This Row],[re]],RTARoutes[[StageCodes]:[RouteID]],6,FALSE))), "R")</f>
        <v>O</v>
      </c>
      <c r="AF5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75" spans="2:33">
      <c r="O5175" s="171" t="s">
        <v>2374</v>
      </c>
      <c r="T5175" s="173" t="s">
        <v>2247</v>
      </c>
      <c r="U5175" t="str">
        <f t="shared" si="320"/>
        <v>PONDA-PANAJI</v>
      </c>
      <c r="AA5175" s="165" t="str">
        <f t="shared" si="321"/>
        <v/>
      </c>
      <c r="AB5175" t="str">
        <f t="shared" si="322"/>
        <v>PND</v>
      </c>
      <c r="AC5175" t="str">
        <f t="shared" si="323"/>
        <v>GA05T4669</v>
      </c>
      <c r="AD5175" t="str">
        <f>_xlfn.IFNA(VLOOKUP(PrivateSchedule[[#This Row],[ow]],RTARoutes[[StageCodes]:[RouteID]],6,FALSE), VLOOKUP(PrivateSchedule[[#This Row],[re]],RTARoutes[[StageCodes]:[RouteID]],6,FALSE))</f>
        <v>PVT393</v>
      </c>
      <c r="AE5175" t="str" cm="1">
        <f t="array" ref="AE5175">_xlfn.IFS( NOT(ISNA(VLOOKUP(PrivateSchedule[[#This Row],[ow]],RTARoutes[[StageCodes]:[RouteID]],6,FALSE))), "O",  NOT(ISNA(VLOOKUP(PrivateSchedule[[#This Row],[re]],RTARoutes[[StageCodes]:[RouteID]],6,FALSE))), "R")</f>
        <v>O</v>
      </c>
      <c r="AF5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76" spans="2:33">
      <c r="O5176" s="171" t="s">
        <v>2247</v>
      </c>
      <c r="T5176" s="173" t="s">
        <v>2374</v>
      </c>
      <c r="U5176" t="str">
        <f t="shared" si="320"/>
        <v>PANAJI-PONDA</v>
      </c>
      <c r="AA5176" s="165" t="str">
        <f t="shared" si="321"/>
        <v/>
      </c>
      <c r="AB5176" t="str">
        <f t="shared" si="322"/>
        <v>PND</v>
      </c>
      <c r="AC5176" t="str">
        <f t="shared" si="323"/>
        <v>GA05T4669</v>
      </c>
      <c r="AD5176" t="str">
        <f>_xlfn.IFNA(VLOOKUP(PrivateSchedule[[#This Row],[ow]],RTARoutes[[StageCodes]:[RouteID]],6,FALSE), VLOOKUP(PrivateSchedule[[#This Row],[re]],RTARoutes[[StageCodes]:[RouteID]],6,FALSE))</f>
        <v>PVT404</v>
      </c>
      <c r="AE5176" t="str" cm="1">
        <f t="array" ref="AE5176">_xlfn.IFS( NOT(ISNA(VLOOKUP(PrivateSchedule[[#This Row],[ow]],RTARoutes[[StageCodes]:[RouteID]],6,FALSE))), "O",  NOT(ISNA(VLOOKUP(PrivateSchedule[[#This Row],[re]],RTARoutes[[StageCodes]:[RouteID]],6,FALSE))), "R")</f>
        <v>O</v>
      </c>
      <c r="AF5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77" spans="2:33">
      <c r="O5177" s="171" t="s">
        <v>2374</v>
      </c>
      <c r="T5177" s="173" t="s">
        <v>2247</v>
      </c>
      <c r="U5177" t="str">
        <f t="shared" si="320"/>
        <v>PONDA-PANAJI</v>
      </c>
      <c r="AA5177" s="165" t="str">
        <f t="shared" si="321"/>
        <v/>
      </c>
      <c r="AB5177" t="str">
        <f t="shared" si="322"/>
        <v>PND</v>
      </c>
      <c r="AC5177" t="str">
        <f t="shared" si="323"/>
        <v>GA05T4669</v>
      </c>
      <c r="AD5177" t="str">
        <f>_xlfn.IFNA(VLOOKUP(PrivateSchedule[[#This Row],[ow]],RTARoutes[[StageCodes]:[RouteID]],6,FALSE), VLOOKUP(PrivateSchedule[[#This Row],[re]],RTARoutes[[StageCodes]:[RouteID]],6,FALSE))</f>
        <v>PVT393</v>
      </c>
      <c r="AE5177" t="str" cm="1">
        <f t="array" ref="AE5177">_xlfn.IFS( NOT(ISNA(VLOOKUP(PrivateSchedule[[#This Row],[ow]],RTARoutes[[StageCodes]:[RouteID]],6,FALSE))), "O",  NOT(ISNA(VLOOKUP(PrivateSchedule[[#This Row],[re]],RTARoutes[[StageCodes]:[RouteID]],6,FALSE))), "R")</f>
        <v>O</v>
      </c>
      <c r="AF5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78" spans="2:33">
      <c r="O5178" s="171" t="s">
        <v>2247</v>
      </c>
      <c r="T5178" s="173" t="s">
        <v>2374</v>
      </c>
      <c r="U5178" t="str">
        <f t="shared" si="320"/>
        <v>PANAJI-PONDA</v>
      </c>
      <c r="AA5178" s="165" t="str">
        <f t="shared" si="321"/>
        <v/>
      </c>
      <c r="AB5178" t="str">
        <f t="shared" si="322"/>
        <v>PND</v>
      </c>
      <c r="AC5178" t="str">
        <f t="shared" si="323"/>
        <v>GA05T4669</v>
      </c>
      <c r="AD5178" t="str">
        <f>_xlfn.IFNA(VLOOKUP(PrivateSchedule[[#This Row],[ow]],RTARoutes[[StageCodes]:[RouteID]],6,FALSE), VLOOKUP(PrivateSchedule[[#This Row],[re]],RTARoutes[[StageCodes]:[RouteID]],6,FALSE))</f>
        <v>PVT404</v>
      </c>
      <c r="AE5178" t="str" cm="1">
        <f t="array" ref="AE5178">_xlfn.IFS( NOT(ISNA(VLOOKUP(PrivateSchedule[[#This Row],[ow]],RTARoutes[[StageCodes]:[RouteID]],6,FALSE))), "O",  NOT(ISNA(VLOOKUP(PrivateSchedule[[#This Row],[re]],RTARoutes[[StageCodes]:[RouteID]],6,FALSE))), "R")</f>
        <v>O</v>
      </c>
      <c r="AF5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79" spans="2:33">
      <c r="O5179" s="171" t="s">
        <v>2374</v>
      </c>
      <c r="T5179" s="173" t="s">
        <v>2247</v>
      </c>
      <c r="U5179" t="str">
        <f t="shared" si="320"/>
        <v>PONDA-PANAJI</v>
      </c>
      <c r="AA5179" s="165" t="str">
        <f t="shared" si="321"/>
        <v/>
      </c>
      <c r="AB5179" t="str">
        <f t="shared" si="322"/>
        <v>PND</v>
      </c>
      <c r="AC5179" t="str">
        <f t="shared" si="323"/>
        <v>GA05T4669</v>
      </c>
      <c r="AD5179" t="str">
        <f>_xlfn.IFNA(VLOOKUP(PrivateSchedule[[#This Row],[ow]],RTARoutes[[StageCodes]:[RouteID]],6,FALSE), VLOOKUP(PrivateSchedule[[#This Row],[re]],RTARoutes[[StageCodes]:[RouteID]],6,FALSE))</f>
        <v>PVT393</v>
      </c>
      <c r="AE5179" t="str" cm="1">
        <f t="array" ref="AE5179">_xlfn.IFS( NOT(ISNA(VLOOKUP(PrivateSchedule[[#This Row],[ow]],RTARoutes[[StageCodes]:[RouteID]],6,FALSE))), "O",  NOT(ISNA(VLOOKUP(PrivateSchedule[[#This Row],[re]],RTARoutes[[StageCodes]:[RouteID]],6,FALSE))), "R")</f>
        <v>O</v>
      </c>
      <c r="AF5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80" spans="2:33">
      <c r="O5180" s="171" t="s">
        <v>2247</v>
      </c>
      <c r="T5180" s="173" t="s">
        <v>2374</v>
      </c>
      <c r="U5180" t="str">
        <f t="shared" si="320"/>
        <v>PANAJI-PONDA</v>
      </c>
      <c r="AA5180" s="165" t="str">
        <f t="shared" si="321"/>
        <v/>
      </c>
      <c r="AB5180" t="str">
        <f t="shared" si="322"/>
        <v>PND</v>
      </c>
      <c r="AC5180" t="str">
        <f t="shared" si="323"/>
        <v>GA05T4669</v>
      </c>
      <c r="AD5180" t="str">
        <f>_xlfn.IFNA(VLOOKUP(PrivateSchedule[[#This Row],[ow]],RTARoutes[[StageCodes]:[RouteID]],6,FALSE), VLOOKUP(PrivateSchedule[[#This Row],[re]],RTARoutes[[StageCodes]:[RouteID]],6,FALSE))</f>
        <v>PVT404</v>
      </c>
      <c r="AE5180" t="str" cm="1">
        <f t="array" ref="AE5180">_xlfn.IFS( NOT(ISNA(VLOOKUP(PrivateSchedule[[#This Row],[ow]],RTARoutes[[StageCodes]:[RouteID]],6,FALSE))), "O",  NOT(ISNA(VLOOKUP(PrivateSchedule[[#This Row],[re]],RTARoutes[[StageCodes]:[RouteID]],6,FALSE))), "R")</f>
        <v>O</v>
      </c>
      <c r="AF5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81" spans="2:33">
      <c r="B5181" s="171" t="s">
        <v>5134</v>
      </c>
      <c r="C5181" s="172" t="s">
        <v>5135</v>
      </c>
      <c r="D5181" s="172" t="s">
        <v>4894</v>
      </c>
      <c r="E5181" s="176">
        <v>37228</v>
      </c>
      <c r="F5181" s="177" t="s">
        <v>5130</v>
      </c>
      <c r="G5181" s="171" t="s">
        <v>5136</v>
      </c>
      <c r="H5181" s="172" t="s">
        <v>5137</v>
      </c>
      <c r="J5181" s="171" t="s">
        <v>5138</v>
      </c>
      <c r="L5181" s="172" t="s">
        <v>16</v>
      </c>
      <c r="M5181" s="198">
        <v>31</v>
      </c>
      <c r="N5181" s="199">
        <v>11</v>
      </c>
      <c r="O5181" s="171" t="s">
        <v>4932</v>
      </c>
      <c r="T5181" s="173" t="s">
        <v>2247</v>
      </c>
      <c r="U5181" t="str">
        <f t="shared" si="320"/>
        <v/>
      </c>
      <c r="AA5181" s="165" t="str">
        <f t="shared" si="321"/>
        <v/>
      </c>
      <c r="AB5181" t="str">
        <f t="shared" si="322"/>
        <v>PND</v>
      </c>
      <c r="AC5181" t="str">
        <f t="shared" si="323"/>
        <v>GA05T6644</v>
      </c>
      <c r="AD5181" t="str">
        <f>_xlfn.IFNA(VLOOKUP(PrivateSchedule[[#This Row],[ow]],RTARoutes[[StageCodes]:[RouteID]],6,FALSE), VLOOKUP(PrivateSchedule[[#This Row],[re]],RTARoutes[[StageCodes]:[RouteID]],6,FALSE))</f>
        <v>PVT236</v>
      </c>
      <c r="AE5181" t="str" cm="1">
        <f t="array" ref="AE5181">_xlfn.IFS( NOT(ISNA(VLOOKUP(PrivateSchedule[[#This Row],[ow]],RTARoutes[[StageCodes]:[RouteID]],6,FALSE))), "O",  NOT(ISNA(VLOOKUP(PrivateSchedule[[#This Row],[re]],RTARoutes[[StageCodes]:[RouteID]],6,FALSE))), "R")</f>
        <v>O</v>
      </c>
      <c r="AF5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KODAR-*PNJ</v>
      </c>
      <c r="AG5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PNJ-*KODAR</v>
      </c>
    </row>
    <row r="5182" spans="2:33">
      <c r="O5182" s="171" t="s">
        <v>2247</v>
      </c>
      <c r="T5182" s="173" t="s">
        <v>2374</v>
      </c>
      <c r="U5182" t="str">
        <f t="shared" si="320"/>
        <v>PANAJI-PONDA</v>
      </c>
      <c r="AA5182" s="165" t="str">
        <f t="shared" si="321"/>
        <v/>
      </c>
      <c r="AB5182" t="str">
        <f t="shared" si="322"/>
        <v>PND</v>
      </c>
      <c r="AC5182" t="str">
        <f t="shared" si="323"/>
        <v>GA05T6644</v>
      </c>
      <c r="AD5182" t="str">
        <f>_xlfn.IFNA(VLOOKUP(PrivateSchedule[[#This Row],[ow]],RTARoutes[[StageCodes]:[RouteID]],6,FALSE), VLOOKUP(PrivateSchedule[[#This Row],[re]],RTARoutes[[StageCodes]:[RouteID]],6,FALSE))</f>
        <v>PVT404</v>
      </c>
      <c r="AE5182" t="str" cm="1">
        <f t="array" ref="AE5182">_xlfn.IFS( NOT(ISNA(VLOOKUP(PrivateSchedule[[#This Row],[ow]],RTARoutes[[StageCodes]:[RouteID]],6,FALSE))), "O",  NOT(ISNA(VLOOKUP(PrivateSchedule[[#This Row],[re]],RTARoutes[[StageCodes]:[RouteID]],6,FALSE))), "R")</f>
        <v>O</v>
      </c>
      <c r="AF5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83" spans="2:33">
      <c r="O5183" s="171" t="s">
        <v>2374</v>
      </c>
      <c r="T5183" s="173" t="s">
        <v>2247</v>
      </c>
      <c r="U5183" t="str">
        <f t="shared" si="320"/>
        <v>PONDA-PANAJI</v>
      </c>
      <c r="AA5183" s="165" t="str">
        <f t="shared" si="321"/>
        <v/>
      </c>
      <c r="AB5183" t="str">
        <f t="shared" si="322"/>
        <v>PND</v>
      </c>
      <c r="AC5183" t="str">
        <f t="shared" si="323"/>
        <v>GA05T6644</v>
      </c>
      <c r="AD5183" t="str">
        <f>_xlfn.IFNA(VLOOKUP(PrivateSchedule[[#This Row],[ow]],RTARoutes[[StageCodes]:[RouteID]],6,FALSE), VLOOKUP(PrivateSchedule[[#This Row],[re]],RTARoutes[[StageCodes]:[RouteID]],6,FALSE))</f>
        <v>PVT393</v>
      </c>
      <c r="AE5183" t="str" cm="1">
        <f t="array" ref="AE5183">_xlfn.IFS( NOT(ISNA(VLOOKUP(PrivateSchedule[[#This Row],[ow]],RTARoutes[[StageCodes]:[RouteID]],6,FALSE))), "O",  NOT(ISNA(VLOOKUP(PrivateSchedule[[#This Row],[re]],RTARoutes[[StageCodes]:[RouteID]],6,FALSE))), "R")</f>
        <v>O</v>
      </c>
      <c r="AF5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84" spans="2:33">
      <c r="O5184" s="171" t="s">
        <v>2247</v>
      </c>
      <c r="T5184" s="173" t="s">
        <v>2374</v>
      </c>
      <c r="U5184" t="str">
        <f t="shared" si="320"/>
        <v>PANAJI-PONDA</v>
      </c>
      <c r="AA5184" s="165" t="str">
        <f t="shared" si="321"/>
        <v/>
      </c>
      <c r="AB5184" t="str">
        <f t="shared" si="322"/>
        <v>PND</v>
      </c>
      <c r="AC5184" t="str">
        <f t="shared" si="323"/>
        <v>GA05T6644</v>
      </c>
      <c r="AD5184" t="str">
        <f>_xlfn.IFNA(VLOOKUP(PrivateSchedule[[#This Row],[ow]],RTARoutes[[StageCodes]:[RouteID]],6,FALSE), VLOOKUP(PrivateSchedule[[#This Row],[re]],RTARoutes[[StageCodes]:[RouteID]],6,FALSE))</f>
        <v>PVT404</v>
      </c>
      <c r="AE5184" t="str" cm="1">
        <f t="array" ref="AE5184">_xlfn.IFS( NOT(ISNA(VLOOKUP(PrivateSchedule[[#This Row],[ow]],RTARoutes[[StageCodes]:[RouteID]],6,FALSE))), "O",  NOT(ISNA(VLOOKUP(PrivateSchedule[[#This Row],[re]],RTARoutes[[StageCodes]:[RouteID]],6,FALSE))), "R")</f>
        <v>O</v>
      </c>
      <c r="AF5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85" spans="3:33">
      <c r="O5185" s="171" t="s">
        <v>2374</v>
      </c>
      <c r="T5185" s="173" t="s">
        <v>2247</v>
      </c>
      <c r="U5185" t="str">
        <f t="shared" si="320"/>
        <v>PONDA-PANAJI</v>
      </c>
      <c r="AA5185" s="165" t="str">
        <f t="shared" si="321"/>
        <v/>
      </c>
      <c r="AB5185" t="str">
        <f t="shared" si="322"/>
        <v>PND</v>
      </c>
      <c r="AC5185" t="str">
        <f t="shared" si="323"/>
        <v>GA05T6644</v>
      </c>
      <c r="AD5185" t="str">
        <f>_xlfn.IFNA(VLOOKUP(PrivateSchedule[[#This Row],[ow]],RTARoutes[[StageCodes]:[RouteID]],6,FALSE), VLOOKUP(PrivateSchedule[[#This Row],[re]],RTARoutes[[StageCodes]:[RouteID]],6,FALSE))</f>
        <v>PVT393</v>
      </c>
      <c r="AE5185" t="str" cm="1">
        <f t="array" ref="AE5185">_xlfn.IFS( NOT(ISNA(VLOOKUP(PrivateSchedule[[#This Row],[ow]],RTARoutes[[StageCodes]:[RouteID]],6,FALSE))), "O",  NOT(ISNA(VLOOKUP(PrivateSchedule[[#This Row],[re]],RTARoutes[[StageCodes]:[RouteID]],6,FALSE))), "R")</f>
        <v>O</v>
      </c>
      <c r="AF5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86" spans="3:33">
      <c r="O5186" s="171" t="s">
        <v>2247</v>
      </c>
      <c r="T5186" s="173" t="s">
        <v>2374</v>
      </c>
      <c r="U5186" t="str">
        <f t="shared" si="320"/>
        <v>PANAJI-PONDA</v>
      </c>
      <c r="AA5186" s="165" t="str">
        <f t="shared" si="321"/>
        <v/>
      </c>
      <c r="AB5186" t="str">
        <f t="shared" si="322"/>
        <v>PND</v>
      </c>
      <c r="AC5186" t="str">
        <f t="shared" si="323"/>
        <v>GA05T6644</v>
      </c>
      <c r="AD5186" t="str">
        <f>_xlfn.IFNA(VLOOKUP(PrivateSchedule[[#This Row],[ow]],RTARoutes[[StageCodes]:[RouteID]],6,FALSE), VLOOKUP(PrivateSchedule[[#This Row],[re]],RTARoutes[[StageCodes]:[RouteID]],6,FALSE))</f>
        <v>PVT404</v>
      </c>
      <c r="AE5186" t="str" cm="1">
        <f t="array" ref="AE5186">_xlfn.IFS( NOT(ISNA(VLOOKUP(PrivateSchedule[[#This Row],[ow]],RTARoutes[[StageCodes]:[RouteID]],6,FALSE))), "O",  NOT(ISNA(VLOOKUP(PrivateSchedule[[#This Row],[re]],RTARoutes[[StageCodes]:[RouteID]],6,FALSE))), "R")</f>
        <v>O</v>
      </c>
      <c r="AF5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87" spans="3:33">
      <c r="O5187" s="171" t="s">
        <v>2374</v>
      </c>
      <c r="T5187" s="173" t="s">
        <v>2247</v>
      </c>
      <c r="U5187" t="str">
        <f t="shared" ref="U5187:U5250" si="324">_xlfn.IFNA(VLOOKUP($O5187,Code2Loc,2,FALSE)
&amp; IF( OR( ISNA($P5187), LEN($P5187)=0), "",  "-" &amp; VLOOKUP($P5187,Code2Loc,2,FALSE))
&amp; IF( OR( ISNA($Q5187), LEN($Q5187)=0), "",  "-" &amp; VLOOKUP($Q5187,Code2Loc,2,FALSE))
&amp; IF( OR( ISNA($R5187), LEN($R5187)=0), "",  "-" &amp; VLOOKUP($R5187,Code2Loc,2,FALSE))
&amp; IF( OR( ISNA($S5187), LEN($S5187)=0), "",  "-" &amp; VLOOKUP($S5187,Code2Loc,2,FALSE))
&amp; IF( OR( ISNA($T5187), LEN($T5187)=0), "",  "-" &amp; VLOOKUP($T5187,Code2Loc,2,FALSE)),"")</f>
        <v>PONDA-PANAJI</v>
      </c>
      <c r="AA5187" s="165" t="str">
        <f t="shared" ref="AA5187:AA5250" si="325">IF(ISBLANK($V5187), "", _xlfn.IFNA($V5187 + _xlfn.IFNA( VLOOKUP($O5187 &amp; IF(ISBLANK($P5187),"", "-" &amp; $P5187) &amp; IF(ISBLANK($Q5187),"", "-" &amp; $Q5187) &amp; IF(ISBLANK($R5187),"", "-" &amp; $R5187) &amp; IF(ISBLANK($S5187),"", "-" &amp; $S5187) &amp; IF(ISBLANK($T5187),"", "-" &amp; $T5187),TravelTime,8,FALSE), VLOOKUP($T5187 &amp; IF(ISBLANK($S5187),"", "-" &amp; $S5187) &amp; IF(ISBLANK($R5187),"", "-" &amp; $R5187) &amp; IF(ISBLANK($Q5187),"", "-" &amp; $Q5187) &amp; IF(ISBLANK($P5187),"", "-" &amp; $P5187) &amp; IF(ISBLANK($O5187),"", "-" &amp; $O5187),TravelTime,8,FALSE)) / 1440, ""))</f>
        <v/>
      </c>
      <c r="AB5187" t="str">
        <f t="shared" ref="AB5187:AB5250" si="326">IF(AND(LEN($A5187)&lt;&gt;0,LEN($A5187)&lt;&gt;0),$A5187,$AB5186)</f>
        <v>PND</v>
      </c>
      <c r="AC5187" t="str">
        <f t="shared" ref="AC5187:AC5250" si="327">IF(AND(LEN($J5187)&lt;&gt;0,LEN($B5187)&lt;&gt;0),$J5187,$AC5186)</f>
        <v>GA05T6644</v>
      </c>
      <c r="AD5187" t="str">
        <f>_xlfn.IFNA(VLOOKUP(PrivateSchedule[[#This Row],[ow]],RTARoutes[[StageCodes]:[RouteID]],6,FALSE), VLOOKUP(PrivateSchedule[[#This Row],[re]],RTARoutes[[StageCodes]:[RouteID]],6,FALSE))</f>
        <v>PVT393</v>
      </c>
      <c r="AE5187" t="str" cm="1">
        <f t="array" ref="AE5187">_xlfn.IFS( NOT(ISNA(VLOOKUP(PrivateSchedule[[#This Row],[ow]],RTARoutes[[StageCodes]:[RouteID]],6,FALSE))), "O",  NOT(ISNA(VLOOKUP(PrivateSchedule[[#This Row],[re]],RTARoutes[[StageCodes]:[RouteID]],6,FALSE))), "R")</f>
        <v>O</v>
      </c>
      <c r="AF5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188" spans="3:33">
      <c r="O5188" s="171" t="s">
        <v>2247</v>
      </c>
      <c r="T5188" s="173" t="s">
        <v>2374</v>
      </c>
      <c r="U5188" t="str">
        <f t="shared" si="324"/>
        <v>PANAJI-PONDA</v>
      </c>
      <c r="AA5188" s="165" t="str">
        <f t="shared" si="325"/>
        <v/>
      </c>
      <c r="AB5188" t="str">
        <f t="shared" si="326"/>
        <v>PND</v>
      </c>
      <c r="AC5188" t="str">
        <f t="shared" si="327"/>
        <v>GA05T6644</v>
      </c>
      <c r="AD5188" t="str">
        <f>_xlfn.IFNA(VLOOKUP(PrivateSchedule[[#This Row],[ow]],RTARoutes[[StageCodes]:[RouteID]],6,FALSE), VLOOKUP(PrivateSchedule[[#This Row],[re]],RTARoutes[[StageCodes]:[RouteID]],6,FALSE))</f>
        <v>PVT404</v>
      </c>
      <c r="AE5188" t="str" cm="1">
        <f t="array" ref="AE5188">_xlfn.IFS( NOT(ISNA(VLOOKUP(PrivateSchedule[[#This Row],[ow]],RTARoutes[[StageCodes]:[RouteID]],6,FALSE))), "O",  NOT(ISNA(VLOOKUP(PrivateSchedule[[#This Row],[re]],RTARoutes[[StageCodes]:[RouteID]],6,FALSE))), "R")</f>
        <v>O</v>
      </c>
      <c r="AF5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189" spans="3:33">
      <c r="C5189" s="172" t="s">
        <v>5139</v>
      </c>
      <c r="D5189" s="172" t="s">
        <v>4894</v>
      </c>
      <c r="G5189" s="171" t="s">
        <v>5140</v>
      </c>
      <c r="H5189" s="172" t="s">
        <v>5141</v>
      </c>
      <c r="J5189" s="171" t="s">
        <v>5142</v>
      </c>
      <c r="L5189" s="172" t="s">
        <v>16</v>
      </c>
      <c r="M5189" s="198">
        <v>23</v>
      </c>
      <c r="N5189" s="199">
        <v>9</v>
      </c>
      <c r="O5189" s="171" t="s">
        <v>1770</v>
      </c>
      <c r="T5189" s="173" t="s">
        <v>2374</v>
      </c>
      <c r="U5189" t="str">
        <f t="shared" si="324"/>
        <v>KUNDAI-PONDA</v>
      </c>
      <c r="AA5189" s="165" t="str">
        <f t="shared" si="325"/>
        <v/>
      </c>
      <c r="AB5189" t="str">
        <f t="shared" si="326"/>
        <v>PND</v>
      </c>
      <c r="AC5189" t="str">
        <f t="shared" si="327"/>
        <v>GA05T6644</v>
      </c>
      <c r="AD5189" t="str">
        <f>_xlfn.IFNA(VLOOKUP(PrivateSchedule[[#This Row],[ow]],RTARoutes[[StageCodes]:[RouteID]],6,FALSE), VLOOKUP(PrivateSchedule[[#This Row],[re]],RTARoutes[[StageCodes]:[RouteID]],6,FALSE))</f>
        <v>PVT217</v>
      </c>
      <c r="AE5189" t="str" cm="1">
        <f t="array" ref="AE5189">_xlfn.IFS( NOT(ISNA(VLOOKUP(PrivateSchedule[[#This Row],[ow]],RTARoutes[[StageCodes]:[RouteID]],6,FALSE))), "O",  NOT(ISNA(VLOOKUP(PrivateSchedule[[#This Row],[re]],RTARoutes[[StageCodes]:[RouteID]],6,FALSE))), "R")</f>
        <v>O</v>
      </c>
      <c r="AF5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KDM-*PND</v>
      </c>
      <c r="AG5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</v>
      </c>
    </row>
    <row r="5190" spans="3:33">
      <c r="O5190" s="171" t="s">
        <v>2374</v>
      </c>
      <c r="P5190" s="172" t="s">
        <v>5143</v>
      </c>
      <c r="T5190" s="173" t="s">
        <v>1820</v>
      </c>
      <c r="U5190" t="str">
        <f t="shared" si="324"/>
        <v/>
      </c>
      <c r="AA5190" s="165" t="str">
        <f t="shared" si="325"/>
        <v/>
      </c>
      <c r="AB5190" t="str">
        <f t="shared" si="326"/>
        <v>PND</v>
      </c>
      <c r="AC5190" t="str">
        <f t="shared" si="327"/>
        <v>GA05T6644</v>
      </c>
      <c r="AD5190" t="str">
        <f>_xlfn.IFNA(VLOOKUP(PrivateSchedule[[#This Row],[ow]],RTARoutes[[StageCodes]:[RouteID]],6,FALSE), VLOOKUP(PrivateSchedule[[#This Row],[re]],RTARoutes[[StageCodes]:[RouteID]],6,FALSE))</f>
        <v>PVT264</v>
      </c>
      <c r="AE5190" t="str" cm="1">
        <f t="array" ref="AE5190">_xlfn.IFS( NOT(ISNA(VLOOKUP(PrivateSchedule[[#This Row],[ow]],RTARoutes[[StageCodes]:[RouteID]],6,FALSE))), "O",  NOT(ISNA(VLOOKUP(PrivateSchedule[[#This Row],[re]],RTARoutes[[StageCodes]:[RouteID]],6,FALSE))), "R")</f>
        <v>R</v>
      </c>
      <c r="AF5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PND-*KAVLEM-*MDK</v>
      </c>
      <c r="AG5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MDK-*KAVLEM-*PND</v>
      </c>
    </row>
    <row r="5191" spans="3:33">
      <c r="O5191" s="171" t="s">
        <v>1820</v>
      </c>
      <c r="P5191" s="172" t="s">
        <v>5143</v>
      </c>
      <c r="T5191" s="173" t="s">
        <v>2374</v>
      </c>
      <c r="U5191" t="str">
        <f t="shared" si="324"/>
        <v/>
      </c>
      <c r="AA5191" s="165" t="str">
        <f t="shared" si="325"/>
        <v/>
      </c>
      <c r="AB5191" t="str">
        <f t="shared" si="326"/>
        <v>PND</v>
      </c>
      <c r="AC5191" t="str">
        <f t="shared" si="327"/>
        <v>GA05T6644</v>
      </c>
      <c r="AD5191" t="str">
        <f>_xlfn.IFNA(VLOOKUP(PrivateSchedule[[#This Row],[ow]],RTARoutes[[StageCodes]:[RouteID]],6,FALSE), VLOOKUP(PrivateSchedule[[#This Row],[re]],RTARoutes[[StageCodes]:[RouteID]],6,FALSE))</f>
        <v>PVT264</v>
      </c>
      <c r="AE5191" t="str" cm="1">
        <f t="array" ref="AE5191">_xlfn.IFS( NOT(ISNA(VLOOKUP(PrivateSchedule[[#This Row],[ow]],RTARoutes[[StageCodes]:[RouteID]],6,FALSE))), "O",  NOT(ISNA(VLOOKUP(PrivateSchedule[[#This Row],[re]],RTARoutes[[StageCodes]:[RouteID]],6,FALSE))), "R")</f>
        <v>O</v>
      </c>
      <c r="AF5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MDK-*KAVLEM-*PND</v>
      </c>
      <c r="AG5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PND-*KAVLEM-*MDK</v>
      </c>
    </row>
    <row r="5192" spans="3:33">
      <c r="O5192" s="171" t="s">
        <v>2374</v>
      </c>
      <c r="P5192" s="172" t="s">
        <v>1770</v>
      </c>
      <c r="Q5192" s="172" t="s">
        <v>5144</v>
      </c>
      <c r="T5192" s="173" t="s">
        <v>1820</v>
      </c>
      <c r="U5192" t="str">
        <f t="shared" si="324"/>
        <v/>
      </c>
      <c r="AA5192" s="165" t="str">
        <f t="shared" si="325"/>
        <v/>
      </c>
      <c r="AB5192" t="str">
        <f t="shared" si="326"/>
        <v>PND</v>
      </c>
      <c r="AC5192" t="str">
        <f t="shared" si="327"/>
        <v>GA05T6644</v>
      </c>
      <c r="AD5192" t="str">
        <f>_xlfn.IFNA(VLOOKUP(PrivateSchedule[[#This Row],[ow]],RTARoutes[[StageCodes]:[RouteID]],6,FALSE), VLOOKUP(PrivateSchedule[[#This Row],[re]],RTARoutes[[StageCodes]:[RouteID]],6,FALSE))</f>
        <v>PVT263</v>
      </c>
      <c r="AE5192" t="str" cm="1">
        <f t="array" ref="AE5192">_xlfn.IFS( NOT(ISNA(VLOOKUP(PrivateSchedule[[#This Row],[ow]],RTARoutes[[StageCodes]:[RouteID]],6,FALSE))), "O",  NOT(ISNA(VLOOKUP(PrivateSchedule[[#This Row],[re]],RTARoutes[[StageCodes]:[RouteID]],6,FALSE))), "R")</f>
        <v>R</v>
      </c>
      <c r="AF5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PND-*KDM-*DHAKNEM-*MDK</v>
      </c>
      <c r="AG5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MDK-*DHAKNEM-*KDM-*PND</v>
      </c>
    </row>
    <row r="5193" spans="3:33">
      <c r="O5193" s="171" t="s">
        <v>1820</v>
      </c>
      <c r="P5193" s="172" t="s">
        <v>5143</v>
      </c>
      <c r="T5193" s="173" t="s">
        <v>2374</v>
      </c>
      <c r="U5193" t="str">
        <f t="shared" si="324"/>
        <v/>
      </c>
      <c r="AA5193" s="165" t="str">
        <f t="shared" si="325"/>
        <v/>
      </c>
      <c r="AB5193" t="str">
        <f t="shared" si="326"/>
        <v>PND</v>
      </c>
      <c r="AC5193" t="str">
        <f t="shared" si="327"/>
        <v>GA05T6644</v>
      </c>
      <c r="AD5193" t="str">
        <f>_xlfn.IFNA(VLOOKUP(PrivateSchedule[[#This Row],[ow]],RTARoutes[[StageCodes]:[RouteID]],6,FALSE), VLOOKUP(PrivateSchedule[[#This Row],[re]],RTARoutes[[StageCodes]:[RouteID]],6,FALSE))</f>
        <v>PVT264</v>
      </c>
      <c r="AE5193" t="str" cm="1">
        <f t="array" ref="AE5193">_xlfn.IFS( NOT(ISNA(VLOOKUP(PrivateSchedule[[#This Row],[ow]],RTARoutes[[StageCodes]:[RouteID]],6,FALSE))), "O",  NOT(ISNA(VLOOKUP(PrivateSchedule[[#This Row],[re]],RTARoutes[[StageCodes]:[RouteID]],6,FALSE))), "R")</f>
        <v>O</v>
      </c>
      <c r="AF5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MDK-*KAVLEM-*PND</v>
      </c>
      <c r="AG5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PND-*KAVLEM-*MDK</v>
      </c>
    </row>
    <row r="5194" spans="3:33">
      <c r="O5194" s="171" t="s">
        <v>2374</v>
      </c>
      <c r="P5194" s="172" t="s">
        <v>5143</v>
      </c>
      <c r="Q5194" s="172" t="s">
        <v>2454</v>
      </c>
      <c r="R5194" s="172" t="s">
        <v>1820</v>
      </c>
      <c r="T5194" s="173" t="s">
        <v>1820</v>
      </c>
      <c r="U5194" t="str">
        <f t="shared" si="324"/>
        <v/>
      </c>
      <c r="AA5194" s="165" t="str">
        <f t="shared" si="325"/>
        <v/>
      </c>
      <c r="AB5194" t="str">
        <f t="shared" si="326"/>
        <v>PND</v>
      </c>
      <c r="AC5194" t="str">
        <f t="shared" si="327"/>
        <v>GA05T6644</v>
      </c>
      <c r="AD5194" t="e">
        <f>_xlfn.IFNA(VLOOKUP(PrivateSchedule[[#This Row],[ow]],RTARoutes[[StageCodes]:[RouteID]],6,FALSE), VLOOKUP(PrivateSchedule[[#This Row],[re]],RTARoutes[[StageCodes]:[RouteID]],6,FALSE))</f>
        <v>#N/A</v>
      </c>
      <c r="AE5194" t="e" cm="1">
        <f t="array" ref="AE5194">_xlfn.IFS( NOT(ISNA(VLOOKUP(PrivateSchedule[[#This Row],[ow]],RTARoutes[[StageCodes]:[RouteID]],6,FALSE))), "O",  NOT(ISNA(VLOOKUP(PrivateSchedule[[#This Row],[re]],RTARoutes[[StageCodes]:[RouteID]],6,FALSE))), "R")</f>
        <v>#N/A</v>
      </c>
      <c r="AF5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PND-*KAVLEM-*RAMNATHI-*MDK-*MDK</v>
      </c>
      <c r="AG5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MDK-*MDK-*RAMNATHI-*KAVLEM-*PND</v>
      </c>
    </row>
    <row r="5195" spans="3:33">
      <c r="O5195" s="171" t="s">
        <v>1820</v>
      </c>
      <c r="P5195" s="172" t="s">
        <v>5144</v>
      </c>
      <c r="Q5195" s="172" t="s">
        <v>1770</v>
      </c>
      <c r="R5195" s="172" t="s">
        <v>5145</v>
      </c>
      <c r="S5195" s="172" t="s">
        <v>1887</v>
      </c>
      <c r="T5195" s="173" t="s">
        <v>2374</v>
      </c>
      <c r="U5195" t="str">
        <f t="shared" si="324"/>
        <v/>
      </c>
      <c r="AA5195" s="165" t="str">
        <f t="shared" si="325"/>
        <v/>
      </c>
      <c r="AB5195" t="str">
        <f t="shared" si="326"/>
        <v>PND</v>
      </c>
      <c r="AC5195" t="str">
        <f t="shared" si="327"/>
        <v>GA05T6644</v>
      </c>
      <c r="AD5195" t="str">
        <f>_xlfn.IFNA(VLOOKUP(PrivateSchedule[[#This Row],[ow]],RTARoutes[[StageCodes]:[RouteID]],6,FALSE), VLOOKUP(PrivateSchedule[[#This Row],[re]],RTARoutes[[StageCodes]:[RouteID]],6,FALSE))</f>
        <v>PVT263</v>
      </c>
      <c r="AE5195" t="str" cm="1">
        <f t="array" ref="AE5195">_xlfn.IFS( NOT(ISNA(VLOOKUP(PrivateSchedule[[#This Row],[ow]],RTARoutes[[StageCodes]:[RouteID]],6,FALSE))), "O",  NOT(ISNA(VLOOKUP(PrivateSchedule[[#This Row],[re]],RTARoutes[[StageCodes]:[RouteID]],6,FALSE))), "R")</f>
        <v>O</v>
      </c>
      <c r="AF5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MDK-*DHAKNEM-*KDM-*MANGRESHI-*MARDOL-*PND</v>
      </c>
      <c r="AG5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PND-*MARDOL-*MANGRESHI-*KDM-*DHAKNEM-*MDK</v>
      </c>
    </row>
    <row r="5196" spans="3:33">
      <c r="O5196" s="171" t="s">
        <v>2374</v>
      </c>
      <c r="P5196" s="172" t="s">
        <v>1887</v>
      </c>
      <c r="T5196" s="173" t="s">
        <v>1820</v>
      </c>
      <c r="U5196" t="str">
        <f t="shared" si="324"/>
        <v/>
      </c>
      <c r="AA5196" s="165" t="str">
        <f t="shared" si="325"/>
        <v/>
      </c>
      <c r="AB5196" t="str">
        <f t="shared" si="326"/>
        <v>PND</v>
      </c>
      <c r="AC5196" t="str">
        <f t="shared" si="327"/>
        <v>GA05T6644</v>
      </c>
      <c r="AD5196" t="str">
        <f>_xlfn.IFNA(VLOOKUP(PrivateSchedule[[#This Row],[ow]],RTARoutes[[StageCodes]:[RouteID]],6,FALSE), VLOOKUP(PrivateSchedule[[#This Row],[re]],RTARoutes[[StageCodes]:[RouteID]],6,FALSE))</f>
        <v>PVT263</v>
      </c>
      <c r="AE5196" t="str" cm="1">
        <f t="array" ref="AE5196">_xlfn.IFS( NOT(ISNA(VLOOKUP(PrivateSchedule[[#This Row],[ow]],RTARoutes[[StageCodes]:[RouteID]],6,FALSE))), "O",  NOT(ISNA(VLOOKUP(PrivateSchedule[[#This Row],[re]],RTARoutes[[StageCodes]:[RouteID]],6,FALSE))), "R")</f>
        <v>R</v>
      </c>
      <c r="AF5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PND-*MARDOL-*MDK</v>
      </c>
      <c r="AG5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MDK-*MARDOL-*PND</v>
      </c>
    </row>
    <row r="5197" spans="3:33">
      <c r="O5197" s="171" t="s">
        <v>1820</v>
      </c>
      <c r="P5197" s="172" t="s">
        <v>2454</v>
      </c>
      <c r="Q5197" s="172" t="s">
        <v>5143</v>
      </c>
      <c r="T5197" s="173" t="s">
        <v>2374</v>
      </c>
      <c r="U5197" t="str">
        <f t="shared" si="324"/>
        <v/>
      </c>
      <c r="AA5197" s="165" t="str">
        <f t="shared" si="325"/>
        <v/>
      </c>
      <c r="AB5197" t="str">
        <f t="shared" si="326"/>
        <v>PND</v>
      </c>
      <c r="AC5197" t="str">
        <f t="shared" si="327"/>
        <v>GA05T6644</v>
      </c>
      <c r="AD5197" t="str">
        <f>_xlfn.IFNA(VLOOKUP(PrivateSchedule[[#This Row],[ow]],RTARoutes[[StageCodes]:[RouteID]],6,FALSE), VLOOKUP(PrivateSchedule[[#This Row],[re]],RTARoutes[[StageCodes]:[RouteID]],6,FALSE))</f>
        <v>PVT271</v>
      </c>
      <c r="AE5197" t="str" cm="1">
        <f t="array" ref="AE5197">_xlfn.IFS( NOT(ISNA(VLOOKUP(PrivateSchedule[[#This Row],[ow]],RTARoutes[[StageCodes]:[RouteID]],6,FALSE))), "O",  NOT(ISNA(VLOOKUP(PrivateSchedule[[#This Row],[re]],RTARoutes[[StageCodes]:[RouteID]],6,FALSE))), "R")</f>
        <v>O</v>
      </c>
      <c r="AF5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MDK-*RAMNATHI-*KAVLEM-*PND</v>
      </c>
      <c r="AG5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PND-*KAVLEM-*RAMNATHI-*MDK</v>
      </c>
    </row>
    <row r="5198" spans="3:33">
      <c r="O5198" s="171" t="s">
        <v>2374</v>
      </c>
      <c r="P5198" s="172" t="s">
        <v>1887</v>
      </c>
      <c r="Q5198" s="172" t="s">
        <v>1873</v>
      </c>
      <c r="R5198" s="172" t="s">
        <v>1770</v>
      </c>
      <c r="T5198" s="173" t="s">
        <v>1820</v>
      </c>
      <c r="U5198" t="str">
        <f t="shared" si="324"/>
        <v/>
      </c>
      <c r="AA5198" s="165" t="str">
        <f t="shared" si="325"/>
        <v/>
      </c>
      <c r="AB5198" t="str">
        <f t="shared" si="326"/>
        <v>PND</v>
      </c>
      <c r="AC5198" t="str">
        <f t="shared" si="327"/>
        <v>GA05T6644</v>
      </c>
      <c r="AD5198" t="e">
        <f>_xlfn.IFNA(VLOOKUP(PrivateSchedule[[#This Row],[ow]],RTARoutes[[StageCodes]:[RouteID]],6,FALSE), VLOOKUP(PrivateSchedule[[#This Row],[re]],RTARoutes[[StageCodes]:[RouteID]],6,FALSE))</f>
        <v>#N/A</v>
      </c>
      <c r="AE5198" t="e" cm="1">
        <f t="array" ref="AE5198">_xlfn.IFS( NOT(ISNA(VLOOKUP(PrivateSchedule[[#This Row],[ow]],RTARoutes[[StageCodes]:[RouteID]],6,FALSE))), "O",  NOT(ISNA(VLOOKUP(PrivateSchedule[[#This Row],[re]],RTARoutes[[StageCodes]:[RouteID]],6,FALSE))), "R")</f>
        <v>#N/A</v>
      </c>
      <c r="AF5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PND-*MARDOL-*MANGESHI-*KDM-*MDK</v>
      </c>
      <c r="AG5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MDK-*KDM-*MANGESHI-*MARDOL-*PND</v>
      </c>
    </row>
    <row r="5199" spans="3:33">
      <c r="O5199" s="171" t="s">
        <v>1820</v>
      </c>
      <c r="P5199" s="172" t="s">
        <v>2454</v>
      </c>
      <c r="Q5199" s="172" t="s">
        <v>5143</v>
      </c>
      <c r="T5199" s="173" t="s">
        <v>2374</v>
      </c>
      <c r="U5199" t="str">
        <f t="shared" si="324"/>
        <v/>
      </c>
      <c r="AA5199" s="165" t="str">
        <f t="shared" si="325"/>
        <v/>
      </c>
      <c r="AB5199" t="str">
        <f t="shared" si="326"/>
        <v>PND</v>
      </c>
      <c r="AC5199" t="str">
        <f t="shared" si="327"/>
        <v>GA05T6644</v>
      </c>
      <c r="AD5199" t="str">
        <f>_xlfn.IFNA(VLOOKUP(PrivateSchedule[[#This Row],[ow]],RTARoutes[[StageCodes]:[RouteID]],6,FALSE), VLOOKUP(PrivateSchedule[[#This Row],[re]],RTARoutes[[StageCodes]:[RouteID]],6,FALSE))</f>
        <v>PVT271</v>
      </c>
      <c r="AE5199" t="str" cm="1">
        <f t="array" ref="AE5199">_xlfn.IFS( NOT(ISNA(VLOOKUP(PrivateSchedule[[#This Row],[ow]],RTARoutes[[StageCodes]:[RouteID]],6,FALSE))), "O",  NOT(ISNA(VLOOKUP(PrivateSchedule[[#This Row],[re]],RTARoutes[[StageCodes]:[RouteID]],6,FALSE))), "R")</f>
        <v>O</v>
      </c>
      <c r="AF5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MDK-*RAMNATHI-*KAVLEM-*PND</v>
      </c>
      <c r="AG5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PND-*KAVLEM-*RAMNATHI-*MDK</v>
      </c>
    </row>
    <row r="5200" spans="3:33">
      <c r="O5200" s="171" t="s">
        <v>2374</v>
      </c>
      <c r="P5200" s="172" t="s">
        <v>2454</v>
      </c>
      <c r="Q5200" s="172" t="s">
        <v>5143</v>
      </c>
      <c r="R5200" s="172" t="s">
        <v>1887</v>
      </c>
      <c r="T5200" s="173" t="s">
        <v>1770</v>
      </c>
      <c r="U5200" t="str">
        <f t="shared" si="324"/>
        <v/>
      </c>
      <c r="AA5200" s="165" t="str">
        <f t="shared" si="325"/>
        <v/>
      </c>
      <c r="AB5200" t="str">
        <f t="shared" si="326"/>
        <v>PND</v>
      </c>
      <c r="AC5200" t="str">
        <f t="shared" si="327"/>
        <v>GA05T6644</v>
      </c>
      <c r="AD5200" t="e">
        <f>_xlfn.IFNA(VLOOKUP(PrivateSchedule[[#This Row],[ow]],RTARoutes[[StageCodes]:[RouteID]],6,FALSE), VLOOKUP(PrivateSchedule[[#This Row],[re]],RTARoutes[[StageCodes]:[RouteID]],6,FALSE))</f>
        <v>#N/A</v>
      </c>
      <c r="AE5200" t="e" cm="1">
        <f t="array" ref="AE5200">_xlfn.IFS( NOT(ISNA(VLOOKUP(PrivateSchedule[[#This Row],[ow]],RTARoutes[[StageCodes]:[RouteID]],6,FALSE))), "O",  NOT(ISNA(VLOOKUP(PrivateSchedule[[#This Row],[re]],RTARoutes[[StageCodes]:[RouteID]],6,FALSE))), "R")</f>
        <v>#N/A</v>
      </c>
      <c r="AF5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PND-*RAMNATHI-*KAVLEM-*MARDOL-*KDM</v>
      </c>
      <c r="AG5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KDM-*MARDOL-*KAVLEM-*RAMNATHI-*PND</v>
      </c>
    </row>
    <row r="5201" spans="2:33">
      <c r="B5201" s="171" t="s">
        <v>5146</v>
      </c>
      <c r="C5201" s="172" t="s">
        <v>5147</v>
      </c>
      <c r="D5201" s="172" t="s">
        <v>4894</v>
      </c>
      <c r="E5201" s="176" t="s">
        <v>5148</v>
      </c>
      <c r="F5201" s="177" t="s">
        <v>5149</v>
      </c>
      <c r="G5201" s="171" t="s">
        <v>5150</v>
      </c>
      <c r="H5201" s="172" t="s">
        <v>5151</v>
      </c>
      <c r="J5201" s="171" t="s">
        <v>5152</v>
      </c>
      <c r="L5201" s="172" t="s">
        <v>16</v>
      </c>
      <c r="M5201" s="198">
        <v>31</v>
      </c>
      <c r="N5201" s="199">
        <v>12</v>
      </c>
      <c r="O5201" s="171" t="s">
        <v>1752</v>
      </c>
      <c r="T5201" s="173" t="s">
        <v>2374</v>
      </c>
      <c r="U5201" t="str">
        <f t="shared" si="324"/>
        <v>KUMBHARJUA-PONDA</v>
      </c>
      <c r="AA5201" s="165" t="str">
        <f t="shared" si="325"/>
        <v/>
      </c>
      <c r="AB5201" t="str">
        <f t="shared" si="326"/>
        <v>PND</v>
      </c>
      <c r="AC5201" t="str">
        <f t="shared" si="327"/>
        <v>GA01T6222</v>
      </c>
      <c r="AD5201" t="str">
        <f>_xlfn.IFNA(VLOOKUP(PrivateSchedule[[#This Row],[ow]],RTARoutes[[StageCodes]:[RouteID]],6,FALSE), VLOOKUP(PrivateSchedule[[#This Row],[re]],RTARoutes[[StageCodes]:[RouteID]],6,FALSE))</f>
        <v>PVT230</v>
      </c>
      <c r="AE5201" t="str" cm="1">
        <f t="array" ref="AE5201">_xlfn.IFS( NOT(ISNA(VLOOKUP(PrivateSchedule[[#This Row],[ow]],RTARoutes[[StageCodes]:[RouteID]],6,FALSE))), "O",  NOT(ISNA(VLOOKUP(PrivateSchedule[[#This Row],[re]],RTARoutes[[StageCodes]:[RouteID]],6,FALSE))), "R")</f>
        <v>O</v>
      </c>
      <c r="AF5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02" spans="2:33">
      <c r="O5202" s="171" t="s">
        <v>2374</v>
      </c>
      <c r="T5202" s="173" t="s">
        <v>1409</v>
      </c>
      <c r="U5202" t="str">
        <f t="shared" si="324"/>
        <v/>
      </c>
      <c r="AA5202" s="165" t="str">
        <f t="shared" si="325"/>
        <v/>
      </c>
      <c r="AB5202" t="str">
        <f t="shared" si="326"/>
        <v>PND</v>
      </c>
      <c r="AC5202" t="str">
        <f t="shared" si="327"/>
        <v>GA01T6222</v>
      </c>
      <c r="AD5202" t="e">
        <f>_xlfn.IFNA(VLOOKUP(PrivateSchedule[[#This Row],[ow]],RTARoutes[[StageCodes]:[RouteID]],6,FALSE), VLOOKUP(PrivateSchedule[[#This Row],[re]],RTARoutes[[StageCodes]:[RouteID]],6,FALSE))</f>
        <v>#N/A</v>
      </c>
      <c r="AE5202" t="e" cm="1">
        <f t="array" ref="AE5202">_xlfn.IFS( NOT(ISNA(VLOOKUP(PrivateSchedule[[#This Row],[ow]],RTARoutes[[StageCodes]:[RouteID]],6,FALSE))), "O",  NOT(ISNA(VLOOKUP(PrivateSchedule[[#This Row],[re]],RTARoutes[[StageCodes]:[RouteID]],6,FALSE))), "R")</f>
        <v>#N/A</v>
      </c>
      <c r="AF5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PND-*HARBOUR</v>
      </c>
      <c r="AG5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HARBOUR-*PND</v>
      </c>
    </row>
    <row r="5203" spans="2:33">
      <c r="O5203" s="171" t="s">
        <v>1409</v>
      </c>
      <c r="T5203" s="173" t="s">
        <v>421</v>
      </c>
      <c r="U5203" t="str">
        <f t="shared" si="324"/>
        <v/>
      </c>
      <c r="AA5203" s="165" t="str">
        <f t="shared" si="325"/>
        <v/>
      </c>
      <c r="AB5203" t="str">
        <f t="shared" si="326"/>
        <v>PND</v>
      </c>
      <c r="AC5203" t="str">
        <f t="shared" si="327"/>
        <v>GA01T6222</v>
      </c>
      <c r="AD5203" t="str">
        <f>_xlfn.IFNA(VLOOKUP(PrivateSchedule[[#This Row],[ow]],RTARoutes[[StageCodes]:[RouteID]],6,FALSE), VLOOKUP(PrivateSchedule[[#This Row],[re]],RTARoutes[[StageCodes]:[RouteID]],6,FALSE))</f>
        <v>PVT194</v>
      </c>
      <c r="AE5203" t="str" cm="1">
        <f t="array" ref="AE5203">_xlfn.IFS( NOT(ISNA(VLOOKUP(PrivateSchedule[[#This Row],[ow]],RTARoutes[[StageCodes]:[RouteID]],6,FALSE))), "O",  NOT(ISNA(VLOOKUP(PrivateSchedule[[#This Row],[re]],RTARoutes[[StageCodes]:[RouteID]],6,FALSE))), "R")</f>
        <v>O</v>
      </c>
      <c r="AF5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HARBOUR-*VSD</v>
      </c>
      <c r="AG5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VSD-*HARBOUR</v>
      </c>
    </row>
    <row r="5204" spans="2:33">
      <c r="O5204" s="171" t="s">
        <v>421</v>
      </c>
      <c r="T5204" s="173" t="s">
        <v>2374</v>
      </c>
      <c r="U5204" t="str">
        <f t="shared" si="324"/>
        <v>VASCO-PONDA</v>
      </c>
      <c r="AA5204" s="165" t="str">
        <f t="shared" si="325"/>
        <v/>
      </c>
      <c r="AB5204" t="str">
        <f t="shared" si="326"/>
        <v>PND</v>
      </c>
      <c r="AC5204" t="str">
        <f t="shared" si="327"/>
        <v>GA01T6222</v>
      </c>
      <c r="AD5204" t="str">
        <f>_xlfn.IFNA(VLOOKUP(PrivateSchedule[[#This Row],[ow]],RTARoutes[[StageCodes]:[RouteID]],6,FALSE), VLOOKUP(PrivateSchedule[[#This Row],[re]],RTARoutes[[StageCodes]:[RouteID]],6,FALSE))</f>
        <v>PVT434</v>
      </c>
      <c r="AE5204" t="str" cm="1">
        <f t="array" ref="AE5204">_xlfn.IFS( NOT(ISNA(VLOOKUP(PrivateSchedule[[#This Row],[ow]],RTARoutes[[StageCodes]:[RouteID]],6,FALSE))), "O",  NOT(ISNA(VLOOKUP(PrivateSchedule[[#This Row],[re]],RTARoutes[[StageCodes]:[RouteID]],6,FALSE))), "R")</f>
        <v>O</v>
      </c>
      <c r="AF5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VSD-*PND</v>
      </c>
      <c r="AG5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PND-*VSD</v>
      </c>
    </row>
    <row r="5205" spans="2:33">
      <c r="O5205" s="171" t="s">
        <v>2374</v>
      </c>
      <c r="T5205" s="173" t="s">
        <v>1409</v>
      </c>
      <c r="U5205" t="str">
        <f t="shared" si="324"/>
        <v/>
      </c>
      <c r="AA5205" s="165" t="str">
        <f t="shared" si="325"/>
        <v/>
      </c>
      <c r="AB5205" t="str">
        <f t="shared" si="326"/>
        <v>PND</v>
      </c>
      <c r="AC5205" t="str">
        <f t="shared" si="327"/>
        <v>GA01T6222</v>
      </c>
      <c r="AD5205" t="e">
        <f>_xlfn.IFNA(VLOOKUP(PrivateSchedule[[#This Row],[ow]],RTARoutes[[StageCodes]:[RouteID]],6,FALSE), VLOOKUP(PrivateSchedule[[#This Row],[re]],RTARoutes[[StageCodes]:[RouteID]],6,FALSE))</f>
        <v>#N/A</v>
      </c>
      <c r="AE5205" t="e" cm="1">
        <f t="array" ref="AE5205">_xlfn.IFS( NOT(ISNA(VLOOKUP(PrivateSchedule[[#This Row],[ow]],RTARoutes[[StageCodes]:[RouteID]],6,FALSE))), "O",  NOT(ISNA(VLOOKUP(PrivateSchedule[[#This Row],[re]],RTARoutes[[StageCodes]:[RouteID]],6,FALSE))), "R")</f>
        <v>#N/A</v>
      </c>
      <c r="AF5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PND-*HARBOUR</v>
      </c>
      <c r="AG5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HARBOUR-*PND</v>
      </c>
    </row>
    <row r="5206" spans="2:33">
      <c r="O5206" s="171" t="s">
        <v>1409</v>
      </c>
      <c r="T5206" s="173" t="s">
        <v>421</v>
      </c>
      <c r="U5206" t="str">
        <f t="shared" si="324"/>
        <v/>
      </c>
      <c r="AA5206" s="165" t="str">
        <f t="shared" si="325"/>
        <v/>
      </c>
      <c r="AB5206" t="str">
        <f t="shared" si="326"/>
        <v>PND</v>
      </c>
      <c r="AC5206" t="str">
        <f t="shared" si="327"/>
        <v>GA01T6222</v>
      </c>
      <c r="AD5206" t="str">
        <f>_xlfn.IFNA(VLOOKUP(PrivateSchedule[[#This Row],[ow]],RTARoutes[[StageCodes]:[RouteID]],6,FALSE), VLOOKUP(PrivateSchedule[[#This Row],[re]],RTARoutes[[StageCodes]:[RouteID]],6,FALSE))</f>
        <v>PVT194</v>
      </c>
      <c r="AE5206" t="str" cm="1">
        <f t="array" ref="AE5206">_xlfn.IFS( NOT(ISNA(VLOOKUP(PrivateSchedule[[#This Row],[ow]],RTARoutes[[StageCodes]:[RouteID]],6,FALSE))), "O",  NOT(ISNA(VLOOKUP(PrivateSchedule[[#This Row],[re]],RTARoutes[[StageCodes]:[RouteID]],6,FALSE))), "R")</f>
        <v>O</v>
      </c>
      <c r="AF5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HARBOUR-*VSD</v>
      </c>
      <c r="AG5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VSD-*HARBOUR</v>
      </c>
    </row>
    <row r="5207" spans="2:33">
      <c r="O5207" s="171" t="s">
        <v>421</v>
      </c>
      <c r="T5207" s="173" t="s">
        <v>1752</v>
      </c>
      <c r="U5207" t="str">
        <f t="shared" si="324"/>
        <v>VASCO-KUMBHARJUA</v>
      </c>
      <c r="AA5207" s="165" t="str">
        <f t="shared" si="325"/>
        <v/>
      </c>
      <c r="AB5207" t="str">
        <f t="shared" si="326"/>
        <v>PND</v>
      </c>
      <c r="AC5207" t="str">
        <f t="shared" si="327"/>
        <v>GA01T6222</v>
      </c>
      <c r="AD5207" t="e">
        <f>_xlfn.IFNA(VLOOKUP(PrivateSchedule[[#This Row],[ow]],RTARoutes[[StageCodes]:[RouteID]],6,FALSE), VLOOKUP(PrivateSchedule[[#This Row],[re]],RTARoutes[[StageCodes]:[RouteID]],6,FALSE))</f>
        <v>#N/A</v>
      </c>
      <c r="AE5207" t="e" cm="1">
        <f t="array" ref="AE5207">_xlfn.IFS( NOT(ISNA(VLOOKUP(PrivateSchedule[[#This Row],[ow]],RTARoutes[[StageCodes]:[RouteID]],6,FALSE))), "O",  NOT(ISNA(VLOOKUP(PrivateSchedule[[#This Row],[re]],RTARoutes[[StageCodes]:[RouteID]],6,FALSE))), "R")</f>
        <v>#N/A</v>
      </c>
      <c r="AF5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VSD-*KMJ</v>
      </c>
      <c r="AG5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KMJ-*VSD</v>
      </c>
    </row>
    <row r="5208" spans="2:33">
      <c r="B5208" s="171" t="s">
        <v>5153</v>
      </c>
      <c r="C5208" s="172" t="s">
        <v>5154</v>
      </c>
      <c r="D5208" s="172" t="s">
        <v>4894</v>
      </c>
      <c r="E5208" s="176" t="s">
        <v>5155</v>
      </c>
      <c r="F5208" s="177" t="s">
        <v>5156</v>
      </c>
      <c r="G5208" s="171" t="s">
        <v>5157</v>
      </c>
      <c r="H5208" s="172" t="s">
        <v>5158</v>
      </c>
      <c r="J5208" s="171" t="s">
        <v>5159</v>
      </c>
      <c r="L5208" s="172" t="s">
        <v>16</v>
      </c>
      <c r="M5208" s="198">
        <v>27</v>
      </c>
      <c r="N5208" s="199">
        <v>11</v>
      </c>
      <c r="O5208" s="171" t="s">
        <v>1820</v>
      </c>
      <c r="T5208" s="173" t="s">
        <v>2374</v>
      </c>
      <c r="U5208" t="str">
        <f t="shared" si="324"/>
        <v>MADKAI-PONDA</v>
      </c>
      <c r="AA5208" s="165" t="str">
        <f t="shared" si="325"/>
        <v/>
      </c>
      <c r="AB5208" t="str">
        <f t="shared" si="326"/>
        <v>PND</v>
      </c>
      <c r="AC5208" t="str">
        <f t="shared" si="327"/>
        <v>GA01W4085</v>
      </c>
      <c r="AD5208" t="str">
        <f>_xlfn.IFNA(VLOOKUP(PrivateSchedule[[#This Row],[ow]],RTARoutes[[StageCodes]:[RouteID]],6,FALSE), VLOOKUP(PrivateSchedule[[#This Row],[re]],RTARoutes[[StageCodes]:[RouteID]],6,FALSE))</f>
        <v>PVT263</v>
      </c>
      <c r="AE5208" t="str" cm="1">
        <f t="array" ref="AE5208">_xlfn.IFS( NOT(ISNA(VLOOKUP(PrivateSchedule[[#This Row],[ow]],RTARoutes[[StageCodes]:[RouteID]],6,FALSE))), "O",  NOT(ISNA(VLOOKUP(PrivateSchedule[[#This Row],[re]],RTARoutes[[StageCodes]:[RouteID]],6,FALSE))), "R")</f>
        <v>O</v>
      </c>
      <c r="AF5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09" spans="2:33">
      <c r="O5209" s="171" t="s">
        <v>2374</v>
      </c>
      <c r="T5209" s="173" t="s">
        <v>1820</v>
      </c>
      <c r="U5209" t="str">
        <f t="shared" si="324"/>
        <v>PONDA-MADKAI</v>
      </c>
      <c r="AA5209" s="165" t="str">
        <f t="shared" si="325"/>
        <v/>
      </c>
      <c r="AB5209" t="str">
        <f t="shared" si="326"/>
        <v>PND</v>
      </c>
      <c r="AC5209" t="str">
        <f t="shared" si="327"/>
        <v>GA01W4085</v>
      </c>
      <c r="AD5209" t="str">
        <f>_xlfn.IFNA(VLOOKUP(PrivateSchedule[[#This Row],[ow]],RTARoutes[[StageCodes]:[RouteID]],6,FALSE), VLOOKUP(PrivateSchedule[[#This Row],[re]],RTARoutes[[StageCodes]:[RouteID]],6,FALSE))</f>
        <v>PVT263</v>
      </c>
      <c r="AE5209" t="str" cm="1">
        <f t="array" ref="AE5209">_xlfn.IFS( NOT(ISNA(VLOOKUP(PrivateSchedule[[#This Row],[ow]],RTARoutes[[StageCodes]:[RouteID]],6,FALSE))), "O",  NOT(ISNA(VLOOKUP(PrivateSchedule[[#This Row],[re]],RTARoutes[[StageCodes]:[RouteID]],6,FALSE))), "R")</f>
        <v>R</v>
      </c>
      <c r="AF5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10" spans="2:33">
      <c r="O5210" s="171" t="s">
        <v>1820</v>
      </c>
      <c r="T5210" s="173" t="s">
        <v>2374</v>
      </c>
      <c r="U5210" t="str">
        <f t="shared" si="324"/>
        <v>MADKAI-PONDA</v>
      </c>
      <c r="AA5210" s="165" t="str">
        <f t="shared" si="325"/>
        <v/>
      </c>
      <c r="AB5210" t="str">
        <f t="shared" si="326"/>
        <v>PND</v>
      </c>
      <c r="AC5210" t="str">
        <f t="shared" si="327"/>
        <v>GA01W4085</v>
      </c>
      <c r="AD5210" t="str">
        <f>_xlfn.IFNA(VLOOKUP(PrivateSchedule[[#This Row],[ow]],RTARoutes[[StageCodes]:[RouteID]],6,FALSE), VLOOKUP(PrivateSchedule[[#This Row],[re]],RTARoutes[[StageCodes]:[RouteID]],6,FALSE))</f>
        <v>PVT263</v>
      </c>
      <c r="AE5210" t="str" cm="1">
        <f t="array" ref="AE5210">_xlfn.IFS( NOT(ISNA(VLOOKUP(PrivateSchedule[[#This Row],[ow]],RTARoutes[[StageCodes]:[RouteID]],6,FALSE))), "O",  NOT(ISNA(VLOOKUP(PrivateSchedule[[#This Row],[re]],RTARoutes[[StageCodes]:[RouteID]],6,FALSE))), "R")</f>
        <v>O</v>
      </c>
      <c r="AF5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11" spans="2:33">
      <c r="O5211" s="171" t="s">
        <v>2374</v>
      </c>
      <c r="T5211" s="173" t="s">
        <v>1820</v>
      </c>
      <c r="U5211" t="str">
        <f t="shared" si="324"/>
        <v>PONDA-MADKAI</v>
      </c>
      <c r="AA5211" s="165" t="str">
        <f t="shared" si="325"/>
        <v/>
      </c>
      <c r="AB5211" t="str">
        <f t="shared" si="326"/>
        <v>PND</v>
      </c>
      <c r="AC5211" t="str">
        <f t="shared" si="327"/>
        <v>GA01W4085</v>
      </c>
      <c r="AD5211" t="str">
        <f>_xlfn.IFNA(VLOOKUP(PrivateSchedule[[#This Row],[ow]],RTARoutes[[StageCodes]:[RouteID]],6,FALSE), VLOOKUP(PrivateSchedule[[#This Row],[re]],RTARoutes[[StageCodes]:[RouteID]],6,FALSE))</f>
        <v>PVT263</v>
      </c>
      <c r="AE5211" t="str" cm="1">
        <f t="array" ref="AE5211">_xlfn.IFS( NOT(ISNA(VLOOKUP(PrivateSchedule[[#This Row],[ow]],RTARoutes[[StageCodes]:[RouteID]],6,FALSE))), "O",  NOT(ISNA(VLOOKUP(PrivateSchedule[[#This Row],[re]],RTARoutes[[StageCodes]:[RouteID]],6,FALSE))), "R")</f>
        <v>R</v>
      </c>
      <c r="AF5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12" spans="2:33">
      <c r="O5212" s="171" t="s">
        <v>1820</v>
      </c>
      <c r="T5212" s="173" t="s">
        <v>2374</v>
      </c>
      <c r="U5212" t="str">
        <f t="shared" si="324"/>
        <v>MADKAI-PONDA</v>
      </c>
      <c r="AA5212" s="165" t="str">
        <f t="shared" si="325"/>
        <v/>
      </c>
      <c r="AB5212" t="str">
        <f t="shared" si="326"/>
        <v>PND</v>
      </c>
      <c r="AC5212" t="str">
        <f t="shared" si="327"/>
        <v>GA01W4085</v>
      </c>
      <c r="AD5212" t="str">
        <f>_xlfn.IFNA(VLOOKUP(PrivateSchedule[[#This Row],[ow]],RTARoutes[[StageCodes]:[RouteID]],6,FALSE), VLOOKUP(PrivateSchedule[[#This Row],[re]],RTARoutes[[StageCodes]:[RouteID]],6,FALSE))</f>
        <v>PVT263</v>
      </c>
      <c r="AE5212" t="str" cm="1">
        <f t="array" ref="AE5212">_xlfn.IFS( NOT(ISNA(VLOOKUP(PrivateSchedule[[#This Row],[ow]],RTARoutes[[StageCodes]:[RouteID]],6,FALSE))), "O",  NOT(ISNA(VLOOKUP(PrivateSchedule[[#This Row],[re]],RTARoutes[[StageCodes]:[RouteID]],6,FALSE))), "R")</f>
        <v>O</v>
      </c>
      <c r="AF5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13" spans="2:33">
      <c r="O5213" s="171" t="s">
        <v>2374</v>
      </c>
      <c r="T5213" s="173" t="s">
        <v>1820</v>
      </c>
      <c r="U5213" t="str">
        <f t="shared" si="324"/>
        <v>PONDA-MADKAI</v>
      </c>
      <c r="AA5213" s="165" t="str">
        <f t="shared" si="325"/>
        <v/>
      </c>
      <c r="AB5213" t="str">
        <f t="shared" si="326"/>
        <v>PND</v>
      </c>
      <c r="AC5213" t="str">
        <f t="shared" si="327"/>
        <v>GA01W4085</v>
      </c>
      <c r="AD5213" t="str">
        <f>_xlfn.IFNA(VLOOKUP(PrivateSchedule[[#This Row],[ow]],RTARoutes[[StageCodes]:[RouteID]],6,FALSE), VLOOKUP(PrivateSchedule[[#This Row],[re]],RTARoutes[[StageCodes]:[RouteID]],6,FALSE))</f>
        <v>PVT263</v>
      </c>
      <c r="AE5213" t="str" cm="1">
        <f t="array" ref="AE5213">_xlfn.IFS( NOT(ISNA(VLOOKUP(PrivateSchedule[[#This Row],[ow]],RTARoutes[[StageCodes]:[RouteID]],6,FALSE))), "O",  NOT(ISNA(VLOOKUP(PrivateSchedule[[#This Row],[re]],RTARoutes[[StageCodes]:[RouteID]],6,FALSE))), "R")</f>
        <v>R</v>
      </c>
      <c r="AF52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14" spans="2:33">
      <c r="O5214" s="171" t="s">
        <v>1820</v>
      </c>
      <c r="T5214" s="173" t="s">
        <v>2374</v>
      </c>
      <c r="U5214" t="str">
        <f t="shared" si="324"/>
        <v>MADKAI-PONDA</v>
      </c>
      <c r="AA5214" s="165" t="str">
        <f t="shared" si="325"/>
        <v/>
      </c>
      <c r="AB5214" t="str">
        <f t="shared" si="326"/>
        <v>PND</v>
      </c>
      <c r="AC5214" t="str">
        <f t="shared" si="327"/>
        <v>GA01W4085</v>
      </c>
      <c r="AD5214" t="str">
        <f>_xlfn.IFNA(VLOOKUP(PrivateSchedule[[#This Row],[ow]],RTARoutes[[StageCodes]:[RouteID]],6,FALSE), VLOOKUP(PrivateSchedule[[#This Row],[re]],RTARoutes[[StageCodes]:[RouteID]],6,FALSE))</f>
        <v>PVT263</v>
      </c>
      <c r="AE5214" t="str" cm="1">
        <f t="array" ref="AE5214">_xlfn.IFS( NOT(ISNA(VLOOKUP(PrivateSchedule[[#This Row],[ow]],RTARoutes[[StageCodes]:[RouteID]],6,FALSE))), "O",  NOT(ISNA(VLOOKUP(PrivateSchedule[[#This Row],[re]],RTARoutes[[StageCodes]:[RouteID]],6,FALSE))), "R")</f>
        <v>O</v>
      </c>
      <c r="AF52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15" spans="2:33">
      <c r="O5215" s="171" t="s">
        <v>2374</v>
      </c>
      <c r="T5215" s="173" t="s">
        <v>1820</v>
      </c>
      <c r="U5215" t="str">
        <f t="shared" si="324"/>
        <v>PONDA-MADKAI</v>
      </c>
      <c r="AA5215" s="165" t="str">
        <f t="shared" si="325"/>
        <v/>
      </c>
      <c r="AB5215" t="str">
        <f t="shared" si="326"/>
        <v>PND</v>
      </c>
      <c r="AC5215" t="str">
        <f t="shared" si="327"/>
        <v>GA01W4085</v>
      </c>
      <c r="AD5215" t="str">
        <f>_xlfn.IFNA(VLOOKUP(PrivateSchedule[[#This Row],[ow]],RTARoutes[[StageCodes]:[RouteID]],6,FALSE), VLOOKUP(PrivateSchedule[[#This Row],[re]],RTARoutes[[StageCodes]:[RouteID]],6,FALSE))</f>
        <v>PVT263</v>
      </c>
      <c r="AE5215" t="str" cm="1">
        <f t="array" ref="AE5215">_xlfn.IFS( NOT(ISNA(VLOOKUP(PrivateSchedule[[#This Row],[ow]],RTARoutes[[StageCodes]:[RouteID]],6,FALSE))), "O",  NOT(ISNA(VLOOKUP(PrivateSchedule[[#This Row],[re]],RTARoutes[[StageCodes]:[RouteID]],6,FALSE))), "R")</f>
        <v>R</v>
      </c>
      <c r="AF52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16" spans="2:33">
      <c r="O5216" s="171" t="s">
        <v>1820</v>
      </c>
      <c r="T5216" s="173" t="s">
        <v>2374</v>
      </c>
      <c r="U5216" t="str">
        <f t="shared" si="324"/>
        <v>MADKAI-PONDA</v>
      </c>
      <c r="AA5216" s="165" t="str">
        <f t="shared" si="325"/>
        <v/>
      </c>
      <c r="AB5216" t="str">
        <f t="shared" si="326"/>
        <v>PND</v>
      </c>
      <c r="AC5216" t="str">
        <f t="shared" si="327"/>
        <v>GA01W4085</v>
      </c>
      <c r="AD5216" t="str">
        <f>_xlfn.IFNA(VLOOKUP(PrivateSchedule[[#This Row],[ow]],RTARoutes[[StageCodes]:[RouteID]],6,FALSE), VLOOKUP(PrivateSchedule[[#This Row],[re]],RTARoutes[[StageCodes]:[RouteID]],6,FALSE))</f>
        <v>PVT263</v>
      </c>
      <c r="AE5216" t="str" cm="1">
        <f t="array" ref="AE5216">_xlfn.IFS( NOT(ISNA(VLOOKUP(PrivateSchedule[[#This Row],[ow]],RTARoutes[[StageCodes]:[RouteID]],6,FALSE))), "O",  NOT(ISNA(VLOOKUP(PrivateSchedule[[#This Row],[re]],RTARoutes[[StageCodes]:[RouteID]],6,FALSE))), "R")</f>
        <v>O</v>
      </c>
      <c r="AF52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17" spans="2:33">
      <c r="O5217" s="171" t="s">
        <v>2374</v>
      </c>
      <c r="T5217" s="173" t="s">
        <v>1820</v>
      </c>
      <c r="U5217" t="str">
        <f t="shared" si="324"/>
        <v>PONDA-MADKAI</v>
      </c>
      <c r="AA5217" s="165" t="str">
        <f t="shared" si="325"/>
        <v/>
      </c>
      <c r="AB5217" t="str">
        <f t="shared" si="326"/>
        <v>PND</v>
      </c>
      <c r="AC5217" t="str">
        <f t="shared" si="327"/>
        <v>GA01W4085</v>
      </c>
      <c r="AD5217" t="str">
        <f>_xlfn.IFNA(VLOOKUP(PrivateSchedule[[#This Row],[ow]],RTARoutes[[StageCodes]:[RouteID]],6,FALSE), VLOOKUP(PrivateSchedule[[#This Row],[re]],RTARoutes[[StageCodes]:[RouteID]],6,FALSE))</f>
        <v>PVT263</v>
      </c>
      <c r="AE5217" t="str" cm="1">
        <f t="array" ref="AE5217">_xlfn.IFS( NOT(ISNA(VLOOKUP(PrivateSchedule[[#This Row],[ow]],RTARoutes[[StageCodes]:[RouteID]],6,FALSE))), "O",  NOT(ISNA(VLOOKUP(PrivateSchedule[[#This Row],[re]],RTARoutes[[StageCodes]:[RouteID]],6,FALSE))), "R")</f>
        <v>R</v>
      </c>
      <c r="AF52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18" spans="2:33">
      <c r="O5218" s="171" t="s">
        <v>1820</v>
      </c>
      <c r="T5218" s="173" t="s">
        <v>2374</v>
      </c>
      <c r="U5218" t="str">
        <f t="shared" si="324"/>
        <v>MADKAI-PONDA</v>
      </c>
      <c r="AA5218" s="165" t="str">
        <f t="shared" si="325"/>
        <v/>
      </c>
      <c r="AB5218" t="str">
        <f t="shared" si="326"/>
        <v>PND</v>
      </c>
      <c r="AC5218" t="str">
        <f t="shared" si="327"/>
        <v>GA01W4085</v>
      </c>
      <c r="AD5218" t="str">
        <f>_xlfn.IFNA(VLOOKUP(PrivateSchedule[[#This Row],[ow]],RTARoutes[[StageCodes]:[RouteID]],6,FALSE), VLOOKUP(PrivateSchedule[[#This Row],[re]],RTARoutes[[StageCodes]:[RouteID]],6,FALSE))</f>
        <v>PVT263</v>
      </c>
      <c r="AE5218" t="str" cm="1">
        <f t="array" ref="AE5218">_xlfn.IFS( NOT(ISNA(VLOOKUP(PrivateSchedule[[#This Row],[ow]],RTARoutes[[StageCodes]:[RouteID]],6,FALSE))), "O",  NOT(ISNA(VLOOKUP(PrivateSchedule[[#This Row],[re]],RTARoutes[[StageCodes]:[RouteID]],6,FALSE))), "R")</f>
        <v>O</v>
      </c>
      <c r="AF52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19" spans="2:33">
      <c r="O5219" s="171" t="s">
        <v>2374</v>
      </c>
      <c r="T5219" s="173" t="s">
        <v>1820</v>
      </c>
      <c r="U5219" t="str">
        <f t="shared" si="324"/>
        <v>PONDA-MADKAI</v>
      </c>
      <c r="AA5219" s="165" t="str">
        <f t="shared" si="325"/>
        <v/>
      </c>
      <c r="AB5219" t="str">
        <f t="shared" si="326"/>
        <v>PND</v>
      </c>
      <c r="AC5219" t="str">
        <f t="shared" si="327"/>
        <v>GA01W4085</v>
      </c>
      <c r="AD5219" t="str">
        <f>_xlfn.IFNA(VLOOKUP(PrivateSchedule[[#This Row],[ow]],RTARoutes[[StageCodes]:[RouteID]],6,FALSE), VLOOKUP(PrivateSchedule[[#This Row],[re]],RTARoutes[[StageCodes]:[RouteID]],6,FALSE))</f>
        <v>PVT263</v>
      </c>
      <c r="AE5219" t="str" cm="1">
        <f t="array" ref="AE5219">_xlfn.IFS( NOT(ISNA(VLOOKUP(PrivateSchedule[[#This Row],[ow]],RTARoutes[[StageCodes]:[RouteID]],6,FALSE))), "O",  NOT(ISNA(VLOOKUP(PrivateSchedule[[#This Row],[re]],RTARoutes[[StageCodes]:[RouteID]],6,FALSE))), "R")</f>
        <v>R</v>
      </c>
      <c r="AF52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20" spans="2:33">
      <c r="B5220" s="171" t="s">
        <v>5160</v>
      </c>
      <c r="C5220" s="172" t="s">
        <v>5161</v>
      </c>
      <c r="D5220" s="172" t="s">
        <v>4894</v>
      </c>
      <c r="E5220" s="176">
        <v>36901</v>
      </c>
      <c r="F5220" s="177" t="s">
        <v>5162</v>
      </c>
      <c r="G5220" s="171" t="s">
        <v>5163</v>
      </c>
      <c r="H5220" s="172" t="s">
        <v>5164</v>
      </c>
      <c r="J5220" s="171" t="s">
        <v>5165</v>
      </c>
      <c r="L5220" s="172" t="s">
        <v>16</v>
      </c>
      <c r="M5220" s="198">
        <v>27</v>
      </c>
      <c r="N5220" s="199">
        <v>10</v>
      </c>
      <c r="O5220" s="171" t="s">
        <v>3000</v>
      </c>
      <c r="T5220" s="173" t="s">
        <v>2374</v>
      </c>
      <c r="U5220" t="str">
        <f t="shared" si="324"/>
        <v>USGAO-PONDA</v>
      </c>
      <c r="AA5220" s="165" t="str">
        <f t="shared" si="325"/>
        <v/>
      </c>
      <c r="AB5220" t="str">
        <f t="shared" si="326"/>
        <v>PND</v>
      </c>
      <c r="AC5220" t="str">
        <f t="shared" si="327"/>
        <v>GA05T0260</v>
      </c>
      <c r="AD5220" t="str">
        <f>_xlfn.IFNA(VLOOKUP(PrivateSchedule[[#This Row],[ow]],RTARoutes[[StageCodes]:[RouteID]],6,FALSE), VLOOKUP(PrivateSchedule[[#This Row],[re]],RTARoutes[[StageCodes]:[RouteID]],6,FALSE))</f>
        <v>PVT423</v>
      </c>
      <c r="AE5220" t="str" cm="1">
        <f t="array" ref="AE5220">_xlfn.IFS( NOT(ISNA(VLOOKUP(PrivateSchedule[[#This Row],[ow]],RTARoutes[[StageCodes]:[RouteID]],6,FALSE))), "O",  NOT(ISNA(VLOOKUP(PrivateSchedule[[#This Row],[re]],RTARoutes[[StageCodes]:[RouteID]],6,FALSE))), "R")</f>
        <v>R</v>
      </c>
      <c r="AF52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2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221" spans="2:33">
      <c r="O5221" s="171" t="s">
        <v>2374</v>
      </c>
      <c r="T5221" s="173" t="s">
        <v>3041</v>
      </c>
      <c r="U5221" t="str">
        <f t="shared" si="324"/>
        <v>PONDA-VALPOI</v>
      </c>
      <c r="AA5221" s="165" t="str">
        <f t="shared" si="325"/>
        <v/>
      </c>
      <c r="AB5221" t="str">
        <f t="shared" si="326"/>
        <v>PND</v>
      </c>
      <c r="AC5221" t="str">
        <f t="shared" si="327"/>
        <v>GA05T0260</v>
      </c>
      <c r="AD5221" t="str">
        <f>_xlfn.IFNA(VLOOKUP(PrivateSchedule[[#This Row],[ow]],RTARoutes[[StageCodes]:[RouteID]],6,FALSE), VLOOKUP(PrivateSchedule[[#This Row],[re]],RTARoutes[[StageCodes]:[RouteID]],6,FALSE))</f>
        <v>PVT431</v>
      </c>
      <c r="AE5221" t="str" cm="1">
        <f t="array" ref="AE5221">_xlfn.IFS( NOT(ISNA(VLOOKUP(PrivateSchedule[[#This Row],[ow]],RTARoutes[[StageCodes]:[RouteID]],6,FALSE))), "O",  NOT(ISNA(VLOOKUP(PrivateSchedule[[#This Row],[re]],RTARoutes[[StageCodes]:[RouteID]],6,FALSE))), "R")</f>
        <v>O</v>
      </c>
      <c r="AF52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2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222" spans="2:33">
      <c r="O5222" s="171" t="s">
        <v>3041</v>
      </c>
      <c r="T5222" s="173" t="s">
        <v>2374</v>
      </c>
      <c r="U5222" t="str">
        <f t="shared" si="324"/>
        <v>VALPOI-PONDA</v>
      </c>
      <c r="AA5222" s="165" t="str">
        <f t="shared" si="325"/>
        <v/>
      </c>
      <c r="AB5222" t="str">
        <f t="shared" si="326"/>
        <v>PND</v>
      </c>
      <c r="AC5222" t="str">
        <f t="shared" si="327"/>
        <v>GA05T0260</v>
      </c>
      <c r="AD5222" t="str">
        <f>_xlfn.IFNA(VLOOKUP(PrivateSchedule[[#This Row],[ow]],RTARoutes[[StageCodes]:[RouteID]],6,FALSE), VLOOKUP(PrivateSchedule[[#This Row],[re]],RTARoutes[[StageCodes]:[RouteID]],6,FALSE))</f>
        <v>PVT431</v>
      </c>
      <c r="AE5222" t="str" cm="1">
        <f t="array" ref="AE5222">_xlfn.IFS( NOT(ISNA(VLOOKUP(PrivateSchedule[[#This Row],[ow]],RTARoutes[[StageCodes]:[RouteID]],6,FALSE))), "O",  NOT(ISNA(VLOOKUP(PrivateSchedule[[#This Row],[re]],RTARoutes[[StageCodes]:[RouteID]],6,FALSE))), "R")</f>
        <v>R</v>
      </c>
      <c r="AF52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52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5223" spans="2:33">
      <c r="O5223" s="171" t="s">
        <v>2374</v>
      </c>
      <c r="T5223" s="173" t="s">
        <v>3000</v>
      </c>
      <c r="U5223" t="str">
        <f t="shared" si="324"/>
        <v>PONDA-USGAO</v>
      </c>
      <c r="AA5223" s="165" t="str">
        <f t="shared" si="325"/>
        <v/>
      </c>
      <c r="AB5223" t="str">
        <f t="shared" si="326"/>
        <v>PND</v>
      </c>
      <c r="AC5223" t="str">
        <f t="shared" si="327"/>
        <v>GA05T0260</v>
      </c>
      <c r="AD5223" t="str">
        <f>_xlfn.IFNA(VLOOKUP(PrivateSchedule[[#This Row],[ow]],RTARoutes[[StageCodes]:[RouteID]],6,FALSE), VLOOKUP(PrivateSchedule[[#This Row],[re]],RTARoutes[[StageCodes]:[RouteID]],6,FALSE))</f>
        <v>PVT423</v>
      </c>
      <c r="AE5223" t="str" cm="1">
        <f t="array" ref="AE5223">_xlfn.IFS( NOT(ISNA(VLOOKUP(PrivateSchedule[[#This Row],[ow]],RTARoutes[[StageCodes]:[RouteID]],6,FALSE))), "O",  NOT(ISNA(VLOOKUP(PrivateSchedule[[#This Row],[re]],RTARoutes[[StageCodes]:[RouteID]],6,FALSE))), "R")</f>
        <v>O</v>
      </c>
      <c r="AF52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2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224" spans="2:33">
      <c r="O5224" s="171" t="s">
        <v>3000</v>
      </c>
      <c r="T5224" s="173" t="s">
        <v>2374</v>
      </c>
      <c r="U5224" t="str">
        <f t="shared" si="324"/>
        <v>USGAO-PONDA</v>
      </c>
      <c r="AA5224" s="165" t="str">
        <f t="shared" si="325"/>
        <v/>
      </c>
      <c r="AB5224" t="str">
        <f t="shared" si="326"/>
        <v>PND</v>
      </c>
      <c r="AC5224" t="str">
        <f t="shared" si="327"/>
        <v>GA05T0260</v>
      </c>
      <c r="AD5224" t="str">
        <f>_xlfn.IFNA(VLOOKUP(PrivateSchedule[[#This Row],[ow]],RTARoutes[[StageCodes]:[RouteID]],6,FALSE), VLOOKUP(PrivateSchedule[[#This Row],[re]],RTARoutes[[StageCodes]:[RouteID]],6,FALSE))</f>
        <v>PVT423</v>
      </c>
      <c r="AE5224" t="str" cm="1">
        <f t="array" ref="AE5224">_xlfn.IFS( NOT(ISNA(VLOOKUP(PrivateSchedule[[#This Row],[ow]],RTARoutes[[StageCodes]:[RouteID]],6,FALSE))), "O",  NOT(ISNA(VLOOKUP(PrivateSchedule[[#This Row],[re]],RTARoutes[[StageCodes]:[RouteID]],6,FALSE))), "R")</f>
        <v>R</v>
      </c>
      <c r="AF52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2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225" spans="2:33">
      <c r="O5225" s="171" t="s">
        <v>2374</v>
      </c>
      <c r="T5225" s="173" t="s">
        <v>3041</v>
      </c>
      <c r="U5225" t="str">
        <f t="shared" si="324"/>
        <v>PONDA-VALPOI</v>
      </c>
      <c r="AA5225" s="165" t="str">
        <f t="shared" si="325"/>
        <v/>
      </c>
      <c r="AB5225" t="str">
        <f t="shared" si="326"/>
        <v>PND</v>
      </c>
      <c r="AC5225" t="str">
        <f t="shared" si="327"/>
        <v>GA05T0260</v>
      </c>
      <c r="AD5225" t="str">
        <f>_xlfn.IFNA(VLOOKUP(PrivateSchedule[[#This Row],[ow]],RTARoutes[[StageCodes]:[RouteID]],6,FALSE), VLOOKUP(PrivateSchedule[[#This Row],[re]],RTARoutes[[StageCodes]:[RouteID]],6,FALSE))</f>
        <v>PVT431</v>
      </c>
      <c r="AE5225" t="str" cm="1">
        <f t="array" ref="AE5225">_xlfn.IFS( NOT(ISNA(VLOOKUP(PrivateSchedule[[#This Row],[ow]],RTARoutes[[StageCodes]:[RouteID]],6,FALSE))), "O",  NOT(ISNA(VLOOKUP(PrivateSchedule[[#This Row],[re]],RTARoutes[[StageCodes]:[RouteID]],6,FALSE))), "R")</f>
        <v>O</v>
      </c>
      <c r="AF52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2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226" spans="2:33">
      <c r="O5226" s="171" t="s">
        <v>3041</v>
      </c>
      <c r="T5226" s="173" t="s">
        <v>2374</v>
      </c>
      <c r="U5226" t="str">
        <f t="shared" si="324"/>
        <v>VALPOI-PONDA</v>
      </c>
      <c r="AA5226" s="165" t="str">
        <f t="shared" si="325"/>
        <v/>
      </c>
      <c r="AB5226" t="str">
        <f t="shared" si="326"/>
        <v>PND</v>
      </c>
      <c r="AC5226" t="str">
        <f t="shared" si="327"/>
        <v>GA05T0260</v>
      </c>
      <c r="AD5226" t="str">
        <f>_xlfn.IFNA(VLOOKUP(PrivateSchedule[[#This Row],[ow]],RTARoutes[[StageCodes]:[RouteID]],6,FALSE), VLOOKUP(PrivateSchedule[[#This Row],[re]],RTARoutes[[StageCodes]:[RouteID]],6,FALSE))</f>
        <v>PVT431</v>
      </c>
      <c r="AE5226" t="str" cm="1">
        <f t="array" ref="AE5226">_xlfn.IFS( NOT(ISNA(VLOOKUP(PrivateSchedule[[#This Row],[ow]],RTARoutes[[StageCodes]:[RouteID]],6,FALSE))), "O",  NOT(ISNA(VLOOKUP(PrivateSchedule[[#This Row],[re]],RTARoutes[[StageCodes]:[RouteID]],6,FALSE))), "R")</f>
        <v>R</v>
      </c>
      <c r="AF52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52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5227" spans="2:33">
      <c r="O5227" s="171" t="s">
        <v>2374</v>
      </c>
      <c r="T5227" s="173" t="s">
        <v>3000</v>
      </c>
      <c r="U5227" t="str">
        <f t="shared" si="324"/>
        <v>PONDA-USGAO</v>
      </c>
      <c r="AA5227" s="165" t="str">
        <f t="shared" si="325"/>
        <v/>
      </c>
      <c r="AB5227" t="str">
        <f t="shared" si="326"/>
        <v>PND</v>
      </c>
      <c r="AC5227" t="str">
        <f t="shared" si="327"/>
        <v>GA05T0260</v>
      </c>
      <c r="AD5227" t="str">
        <f>_xlfn.IFNA(VLOOKUP(PrivateSchedule[[#This Row],[ow]],RTARoutes[[StageCodes]:[RouteID]],6,FALSE), VLOOKUP(PrivateSchedule[[#This Row],[re]],RTARoutes[[StageCodes]:[RouteID]],6,FALSE))</f>
        <v>PVT423</v>
      </c>
      <c r="AE5227" t="str" cm="1">
        <f t="array" ref="AE5227">_xlfn.IFS( NOT(ISNA(VLOOKUP(PrivateSchedule[[#This Row],[ow]],RTARoutes[[StageCodes]:[RouteID]],6,FALSE))), "O",  NOT(ISNA(VLOOKUP(PrivateSchedule[[#This Row],[re]],RTARoutes[[StageCodes]:[RouteID]],6,FALSE))), "R")</f>
        <v>O</v>
      </c>
      <c r="AF52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2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228" spans="2:33">
      <c r="B5228" s="171" t="s">
        <v>5166</v>
      </c>
      <c r="C5228" s="172" t="s">
        <v>5167</v>
      </c>
      <c r="D5228" s="172" t="s">
        <v>4894</v>
      </c>
      <c r="E5228" s="176" t="s">
        <v>5168</v>
      </c>
      <c r="F5228" s="177" t="s">
        <v>4958</v>
      </c>
      <c r="G5228" s="171" t="s">
        <v>5169</v>
      </c>
      <c r="H5228" s="172" t="s">
        <v>5170</v>
      </c>
      <c r="J5228" s="171" t="s">
        <v>5171</v>
      </c>
      <c r="L5228" s="172" t="s">
        <v>16</v>
      </c>
      <c r="M5228" s="198">
        <v>27</v>
      </c>
      <c r="N5228" s="199">
        <v>11</v>
      </c>
      <c r="O5228" s="171" t="s">
        <v>1820</v>
      </c>
      <c r="T5228" s="173" t="s">
        <v>2247</v>
      </c>
      <c r="U5228" t="str">
        <f t="shared" si="324"/>
        <v>MADKAI-PANAJI</v>
      </c>
      <c r="AA5228" s="165" t="str">
        <f t="shared" si="325"/>
        <v/>
      </c>
      <c r="AB5228" t="str">
        <f t="shared" si="326"/>
        <v>PND</v>
      </c>
      <c r="AC5228" t="str">
        <f t="shared" si="327"/>
        <v>GA01W4113</v>
      </c>
      <c r="AD5228" t="str">
        <f>_xlfn.IFNA(VLOOKUP(PrivateSchedule[[#This Row],[ow]],RTARoutes[[StageCodes]:[RouteID]],6,FALSE), VLOOKUP(PrivateSchedule[[#This Row],[re]],RTARoutes[[StageCodes]:[RouteID]],6,FALSE))</f>
        <v>PVT270</v>
      </c>
      <c r="AE5228" t="str" cm="1">
        <f t="array" ref="AE5228">_xlfn.IFS( NOT(ISNA(VLOOKUP(PrivateSchedule[[#This Row],[ow]],RTARoutes[[StageCodes]:[RouteID]],6,FALSE))), "O",  NOT(ISNA(VLOOKUP(PrivateSchedule[[#This Row],[re]],RTARoutes[[StageCodes]:[RouteID]],6,FALSE))), "R")</f>
        <v>O</v>
      </c>
      <c r="AF52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52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5229" spans="2:33">
      <c r="O5229" s="171" t="s">
        <v>2247</v>
      </c>
      <c r="T5229" s="173" t="s">
        <v>2374</v>
      </c>
      <c r="U5229" t="str">
        <f t="shared" si="324"/>
        <v>PANAJI-PONDA</v>
      </c>
      <c r="AA5229" s="165" t="str">
        <f t="shared" si="325"/>
        <v/>
      </c>
      <c r="AB5229" t="str">
        <f t="shared" si="326"/>
        <v>PND</v>
      </c>
      <c r="AC5229" t="str">
        <f t="shared" si="327"/>
        <v>GA01W4113</v>
      </c>
      <c r="AD5229" t="str">
        <f>_xlfn.IFNA(VLOOKUP(PrivateSchedule[[#This Row],[ow]],RTARoutes[[StageCodes]:[RouteID]],6,FALSE), VLOOKUP(PrivateSchedule[[#This Row],[re]],RTARoutes[[StageCodes]:[RouteID]],6,FALSE))</f>
        <v>PVT404</v>
      </c>
      <c r="AE5229" t="str" cm="1">
        <f t="array" ref="AE5229">_xlfn.IFS( NOT(ISNA(VLOOKUP(PrivateSchedule[[#This Row],[ow]],RTARoutes[[StageCodes]:[RouteID]],6,FALSE))), "O",  NOT(ISNA(VLOOKUP(PrivateSchedule[[#This Row],[re]],RTARoutes[[StageCodes]:[RouteID]],6,FALSE))), "R")</f>
        <v>O</v>
      </c>
      <c r="AF52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30" spans="2:33">
      <c r="O5230" s="171" t="s">
        <v>2374</v>
      </c>
      <c r="T5230" s="173" t="s">
        <v>2247</v>
      </c>
      <c r="U5230" t="str">
        <f t="shared" si="324"/>
        <v>PONDA-PANAJI</v>
      </c>
      <c r="AA5230" s="165" t="str">
        <f t="shared" si="325"/>
        <v/>
      </c>
      <c r="AB5230" t="str">
        <f t="shared" si="326"/>
        <v>PND</v>
      </c>
      <c r="AC5230" t="str">
        <f t="shared" si="327"/>
        <v>GA01W4113</v>
      </c>
      <c r="AD5230" t="str">
        <f>_xlfn.IFNA(VLOOKUP(PrivateSchedule[[#This Row],[ow]],RTARoutes[[StageCodes]:[RouteID]],6,FALSE), VLOOKUP(PrivateSchedule[[#This Row],[re]],RTARoutes[[StageCodes]:[RouteID]],6,FALSE))</f>
        <v>PVT393</v>
      </c>
      <c r="AE5230" t="str" cm="1">
        <f t="array" ref="AE5230">_xlfn.IFS( NOT(ISNA(VLOOKUP(PrivateSchedule[[#This Row],[ow]],RTARoutes[[StageCodes]:[RouteID]],6,FALSE))), "O",  NOT(ISNA(VLOOKUP(PrivateSchedule[[#This Row],[re]],RTARoutes[[StageCodes]:[RouteID]],6,FALSE))), "R")</f>
        <v>O</v>
      </c>
      <c r="AF52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31" spans="2:33">
      <c r="O5231" s="171" t="s">
        <v>2247</v>
      </c>
      <c r="T5231" s="173" t="s">
        <v>2374</v>
      </c>
      <c r="U5231" t="str">
        <f t="shared" si="324"/>
        <v>PANAJI-PONDA</v>
      </c>
      <c r="AA5231" s="165" t="str">
        <f t="shared" si="325"/>
        <v/>
      </c>
      <c r="AB5231" t="str">
        <f t="shared" si="326"/>
        <v>PND</v>
      </c>
      <c r="AC5231" t="str">
        <f t="shared" si="327"/>
        <v>GA01W4113</v>
      </c>
      <c r="AD5231" t="str">
        <f>_xlfn.IFNA(VLOOKUP(PrivateSchedule[[#This Row],[ow]],RTARoutes[[StageCodes]:[RouteID]],6,FALSE), VLOOKUP(PrivateSchedule[[#This Row],[re]],RTARoutes[[StageCodes]:[RouteID]],6,FALSE))</f>
        <v>PVT404</v>
      </c>
      <c r="AE5231" t="str" cm="1">
        <f t="array" ref="AE5231">_xlfn.IFS( NOT(ISNA(VLOOKUP(PrivateSchedule[[#This Row],[ow]],RTARoutes[[StageCodes]:[RouteID]],6,FALSE))), "O",  NOT(ISNA(VLOOKUP(PrivateSchedule[[#This Row],[re]],RTARoutes[[StageCodes]:[RouteID]],6,FALSE))), "R")</f>
        <v>O</v>
      </c>
      <c r="AF52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32" spans="2:33">
      <c r="O5232" s="171" t="s">
        <v>2374</v>
      </c>
      <c r="T5232" s="173" t="s">
        <v>1820</v>
      </c>
      <c r="U5232" t="str">
        <f t="shared" si="324"/>
        <v>PONDA-MADKAI</v>
      </c>
      <c r="AA5232" s="165" t="str">
        <f t="shared" si="325"/>
        <v/>
      </c>
      <c r="AB5232" t="str">
        <f t="shared" si="326"/>
        <v>PND</v>
      </c>
      <c r="AC5232" t="str">
        <f t="shared" si="327"/>
        <v>GA01W4113</v>
      </c>
      <c r="AD5232" t="str">
        <f>_xlfn.IFNA(VLOOKUP(PrivateSchedule[[#This Row],[ow]],RTARoutes[[StageCodes]:[RouteID]],6,FALSE), VLOOKUP(PrivateSchedule[[#This Row],[re]],RTARoutes[[StageCodes]:[RouteID]],6,FALSE))</f>
        <v>PVT263</v>
      </c>
      <c r="AE5232" t="str" cm="1">
        <f t="array" ref="AE5232">_xlfn.IFS( NOT(ISNA(VLOOKUP(PrivateSchedule[[#This Row],[ow]],RTARoutes[[StageCodes]:[RouteID]],6,FALSE))), "O",  NOT(ISNA(VLOOKUP(PrivateSchedule[[#This Row],[re]],RTARoutes[[StageCodes]:[RouteID]],6,FALSE))), "R")</f>
        <v>R</v>
      </c>
      <c r="AF52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33" spans="3:33">
      <c r="O5233" s="171" t="s">
        <v>1820</v>
      </c>
      <c r="T5233" s="173" t="s">
        <v>2247</v>
      </c>
      <c r="U5233" t="str">
        <f t="shared" si="324"/>
        <v>MADKAI-PANAJI</v>
      </c>
      <c r="AA5233" s="165" t="str">
        <f t="shared" si="325"/>
        <v/>
      </c>
      <c r="AB5233" t="str">
        <f t="shared" si="326"/>
        <v>PND</v>
      </c>
      <c r="AC5233" t="str">
        <f t="shared" si="327"/>
        <v>GA01W4113</v>
      </c>
      <c r="AD5233" t="str">
        <f>_xlfn.IFNA(VLOOKUP(PrivateSchedule[[#This Row],[ow]],RTARoutes[[StageCodes]:[RouteID]],6,FALSE), VLOOKUP(PrivateSchedule[[#This Row],[re]],RTARoutes[[StageCodes]:[RouteID]],6,FALSE))</f>
        <v>PVT270</v>
      </c>
      <c r="AE5233" t="str" cm="1">
        <f t="array" ref="AE5233">_xlfn.IFS( NOT(ISNA(VLOOKUP(PrivateSchedule[[#This Row],[ow]],RTARoutes[[StageCodes]:[RouteID]],6,FALSE))), "O",  NOT(ISNA(VLOOKUP(PrivateSchedule[[#This Row],[re]],RTARoutes[[StageCodes]:[RouteID]],6,FALSE))), "R")</f>
        <v>O</v>
      </c>
      <c r="AF52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52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5234" spans="3:33">
      <c r="O5234" s="171" t="s">
        <v>2247</v>
      </c>
      <c r="T5234" s="173" t="s">
        <v>2374</v>
      </c>
      <c r="U5234" t="str">
        <f t="shared" si="324"/>
        <v>PANAJI-PONDA</v>
      </c>
      <c r="AA5234" s="165" t="str">
        <f t="shared" si="325"/>
        <v/>
      </c>
      <c r="AB5234" t="str">
        <f t="shared" si="326"/>
        <v>PND</v>
      </c>
      <c r="AC5234" t="str">
        <f t="shared" si="327"/>
        <v>GA01W4113</v>
      </c>
      <c r="AD5234" t="str">
        <f>_xlfn.IFNA(VLOOKUP(PrivateSchedule[[#This Row],[ow]],RTARoutes[[StageCodes]:[RouteID]],6,FALSE), VLOOKUP(PrivateSchedule[[#This Row],[re]],RTARoutes[[StageCodes]:[RouteID]],6,FALSE))</f>
        <v>PVT404</v>
      </c>
      <c r="AE5234" t="str" cm="1">
        <f t="array" ref="AE5234">_xlfn.IFS( NOT(ISNA(VLOOKUP(PrivateSchedule[[#This Row],[ow]],RTARoutes[[StageCodes]:[RouteID]],6,FALSE))), "O",  NOT(ISNA(VLOOKUP(PrivateSchedule[[#This Row],[re]],RTARoutes[[StageCodes]:[RouteID]],6,FALSE))), "R")</f>
        <v>O</v>
      </c>
      <c r="AF52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35" spans="3:33">
      <c r="O5235" s="171" t="s">
        <v>2374</v>
      </c>
      <c r="T5235" s="173" t="s">
        <v>2247</v>
      </c>
      <c r="U5235" t="str">
        <f t="shared" si="324"/>
        <v>PONDA-PANAJI</v>
      </c>
      <c r="AA5235" s="165" t="str">
        <f t="shared" si="325"/>
        <v/>
      </c>
      <c r="AB5235" t="str">
        <f t="shared" si="326"/>
        <v>PND</v>
      </c>
      <c r="AC5235" t="str">
        <f t="shared" si="327"/>
        <v>GA01W4113</v>
      </c>
      <c r="AD5235" t="str">
        <f>_xlfn.IFNA(VLOOKUP(PrivateSchedule[[#This Row],[ow]],RTARoutes[[StageCodes]:[RouteID]],6,FALSE), VLOOKUP(PrivateSchedule[[#This Row],[re]],RTARoutes[[StageCodes]:[RouteID]],6,FALSE))</f>
        <v>PVT393</v>
      </c>
      <c r="AE5235" t="str" cm="1">
        <f t="array" ref="AE5235">_xlfn.IFS( NOT(ISNA(VLOOKUP(PrivateSchedule[[#This Row],[ow]],RTARoutes[[StageCodes]:[RouteID]],6,FALSE))), "O",  NOT(ISNA(VLOOKUP(PrivateSchedule[[#This Row],[re]],RTARoutes[[StageCodes]:[RouteID]],6,FALSE))), "R")</f>
        <v>O</v>
      </c>
      <c r="AF52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36" spans="3:33">
      <c r="O5236" s="171" t="s">
        <v>2247</v>
      </c>
      <c r="T5236" s="173" t="s">
        <v>1820</v>
      </c>
      <c r="U5236" t="str">
        <f t="shared" si="324"/>
        <v>PANAJI-MADKAI</v>
      </c>
      <c r="AA5236" s="165" t="str">
        <f t="shared" si="325"/>
        <v/>
      </c>
      <c r="AB5236" t="str">
        <f t="shared" si="326"/>
        <v>PND</v>
      </c>
      <c r="AC5236" t="str">
        <f t="shared" si="327"/>
        <v>GA01W4113</v>
      </c>
      <c r="AD5236" t="str">
        <f>_xlfn.IFNA(VLOOKUP(PrivateSchedule[[#This Row],[ow]],RTARoutes[[StageCodes]:[RouteID]],6,FALSE), VLOOKUP(PrivateSchedule[[#This Row],[re]],RTARoutes[[StageCodes]:[RouteID]],6,FALSE))</f>
        <v>PVT270</v>
      </c>
      <c r="AE5236" t="str" cm="1">
        <f t="array" ref="AE5236">_xlfn.IFS( NOT(ISNA(VLOOKUP(PrivateSchedule[[#This Row],[ow]],RTARoutes[[StageCodes]:[RouteID]],6,FALSE))), "O",  NOT(ISNA(VLOOKUP(PrivateSchedule[[#This Row],[re]],RTARoutes[[StageCodes]:[RouteID]],6,FALSE))), "R")</f>
        <v>R</v>
      </c>
      <c r="AF52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PNJ-*MDK</v>
      </c>
      <c r="AG52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MDK-*PNJ</v>
      </c>
    </row>
    <row r="5237" spans="3:33">
      <c r="O5237" s="171" t="s">
        <v>1820</v>
      </c>
      <c r="T5237" s="173" t="s">
        <v>2374</v>
      </c>
      <c r="U5237" t="str">
        <f t="shared" si="324"/>
        <v>MADKAI-PONDA</v>
      </c>
      <c r="AA5237" s="165" t="str">
        <f t="shared" si="325"/>
        <v/>
      </c>
      <c r="AB5237" t="str">
        <f t="shared" si="326"/>
        <v>PND</v>
      </c>
      <c r="AC5237" t="str">
        <f t="shared" si="327"/>
        <v>GA01W4113</v>
      </c>
      <c r="AD5237" t="str">
        <f>_xlfn.IFNA(VLOOKUP(PrivateSchedule[[#This Row],[ow]],RTARoutes[[StageCodes]:[RouteID]],6,FALSE), VLOOKUP(PrivateSchedule[[#This Row],[re]],RTARoutes[[StageCodes]:[RouteID]],6,FALSE))</f>
        <v>PVT263</v>
      </c>
      <c r="AE5237" t="str" cm="1">
        <f t="array" ref="AE5237">_xlfn.IFS( NOT(ISNA(VLOOKUP(PrivateSchedule[[#This Row],[ow]],RTARoutes[[StageCodes]:[RouteID]],6,FALSE))), "O",  NOT(ISNA(VLOOKUP(PrivateSchedule[[#This Row],[re]],RTARoutes[[StageCodes]:[RouteID]],6,FALSE))), "R")</f>
        <v>O</v>
      </c>
      <c r="AF52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2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238" spans="3:33">
      <c r="O5238" s="171" t="s">
        <v>2374</v>
      </c>
      <c r="T5238" s="173" t="s">
        <v>1820</v>
      </c>
      <c r="U5238" t="str">
        <f t="shared" si="324"/>
        <v>PONDA-MADKAI</v>
      </c>
      <c r="AA5238" s="165" t="str">
        <f t="shared" si="325"/>
        <v/>
      </c>
      <c r="AB5238" t="str">
        <f t="shared" si="326"/>
        <v>PND</v>
      </c>
      <c r="AC5238" t="str">
        <f t="shared" si="327"/>
        <v>GA01W4113</v>
      </c>
      <c r="AD5238" t="str">
        <f>_xlfn.IFNA(VLOOKUP(PrivateSchedule[[#This Row],[ow]],RTARoutes[[StageCodes]:[RouteID]],6,FALSE), VLOOKUP(PrivateSchedule[[#This Row],[re]],RTARoutes[[StageCodes]:[RouteID]],6,FALSE))</f>
        <v>PVT263</v>
      </c>
      <c r="AE5238" t="str" cm="1">
        <f t="array" ref="AE5238">_xlfn.IFS( NOT(ISNA(VLOOKUP(PrivateSchedule[[#This Row],[ow]],RTARoutes[[StageCodes]:[RouteID]],6,FALSE))), "O",  NOT(ISNA(VLOOKUP(PrivateSchedule[[#This Row],[re]],RTARoutes[[StageCodes]:[RouteID]],6,FALSE))), "R")</f>
        <v>R</v>
      </c>
      <c r="AF52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2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239" spans="3:33">
      <c r="C5239" s="172" t="s">
        <v>5172</v>
      </c>
      <c r="D5239" s="172" t="s">
        <v>4894</v>
      </c>
      <c r="G5239" s="171" t="s">
        <v>5173</v>
      </c>
      <c r="H5239" s="172" t="s">
        <v>5174</v>
      </c>
      <c r="J5239" s="171" t="s">
        <v>5175</v>
      </c>
      <c r="L5239" s="172" t="s">
        <v>16</v>
      </c>
      <c r="M5239" s="198">
        <v>31</v>
      </c>
      <c r="N5239" s="199">
        <v>12</v>
      </c>
      <c r="O5239" s="171" t="s">
        <v>2984</v>
      </c>
      <c r="T5239" s="173" t="s">
        <v>2374</v>
      </c>
      <c r="U5239" t="str">
        <f t="shared" si="324"/>
        <v>UNDIR-PONDA</v>
      </c>
      <c r="AA5239" s="165" t="str">
        <f t="shared" si="325"/>
        <v/>
      </c>
      <c r="AB5239" t="str">
        <f t="shared" si="326"/>
        <v>PND</v>
      </c>
      <c r="AC5239" t="str">
        <f t="shared" si="327"/>
        <v>GA01W4113</v>
      </c>
      <c r="AD5239" t="str">
        <f>_xlfn.IFNA(VLOOKUP(PrivateSchedule[[#This Row],[ow]],RTARoutes[[StageCodes]:[RouteID]],6,FALSE), VLOOKUP(PrivateSchedule[[#This Row],[re]],RTARoutes[[StageCodes]:[RouteID]],6,FALSE))</f>
        <v>PVT390</v>
      </c>
      <c r="AE5239" t="str" cm="1">
        <f t="array" ref="AE5239">_xlfn.IFS( NOT(ISNA(VLOOKUP(PrivateSchedule[[#This Row],[ow]],RTARoutes[[StageCodes]:[RouteID]],6,FALSE))), "O",  NOT(ISNA(VLOOKUP(PrivateSchedule[[#This Row],[re]],RTARoutes[[StageCodes]:[RouteID]],6,FALSE))), "R")</f>
        <v>R</v>
      </c>
      <c r="AF52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2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240" spans="3:33">
      <c r="O5240" s="171" t="s">
        <v>2374</v>
      </c>
      <c r="T5240" s="173" t="s">
        <v>2644</v>
      </c>
      <c r="U5240" t="str">
        <f t="shared" si="324"/>
        <v>PONDA-SAVERDEM</v>
      </c>
      <c r="AA5240" s="165" t="str">
        <f t="shared" si="325"/>
        <v/>
      </c>
      <c r="AB5240" t="str">
        <f t="shared" si="326"/>
        <v>PND</v>
      </c>
      <c r="AC5240" t="str">
        <f t="shared" si="327"/>
        <v>GA01W4113</v>
      </c>
      <c r="AD5240" t="str">
        <f>_xlfn.IFNA(VLOOKUP(PrivateSchedule[[#This Row],[ow]],RTARoutes[[StageCodes]:[RouteID]],6,FALSE), VLOOKUP(PrivateSchedule[[#This Row],[re]],RTARoutes[[StageCodes]:[RouteID]],6,FALSE))</f>
        <v>PVT388</v>
      </c>
      <c r="AE5240" t="str" cm="1">
        <f t="array" ref="AE5240">_xlfn.IFS( NOT(ISNA(VLOOKUP(PrivateSchedule[[#This Row],[ow]],RTARoutes[[StageCodes]:[RouteID]],6,FALSE))), "O",  NOT(ISNA(VLOOKUP(PrivateSchedule[[#This Row],[re]],RTARoutes[[StageCodes]:[RouteID]],6,FALSE))), "R")</f>
        <v>O</v>
      </c>
      <c r="AF52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2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241" spans="3:33">
      <c r="O5241" s="171" t="s">
        <v>2644</v>
      </c>
      <c r="T5241" s="173" t="s">
        <v>2374</v>
      </c>
      <c r="U5241" t="str">
        <f t="shared" si="324"/>
        <v>SAVERDEM-PONDA</v>
      </c>
      <c r="AA5241" s="165" t="str">
        <f t="shared" si="325"/>
        <v/>
      </c>
      <c r="AB5241" t="str">
        <f t="shared" si="326"/>
        <v>PND</v>
      </c>
      <c r="AC5241" t="str">
        <f t="shared" si="327"/>
        <v>GA01W4113</v>
      </c>
      <c r="AD5241" t="str">
        <f>_xlfn.IFNA(VLOOKUP(PrivateSchedule[[#This Row],[ow]],RTARoutes[[StageCodes]:[RouteID]],6,FALSE), VLOOKUP(PrivateSchedule[[#This Row],[re]],RTARoutes[[StageCodes]:[RouteID]],6,FALSE))</f>
        <v>PVT388</v>
      </c>
      <c r="AE5241" t="str" cm="1">
        <f t="array" ref="AE5241">_xlfn.IFS( NOT(ISNA(VLOOKUP(PrivateSchedule[[#This Row],[ow]],RTARoutes[[StageCodes]:[RouteID]],6,FALSE))), "O",  NOT(ISNA(VLOOKUP(PrivateSchedule[[#This Row],[re]],RTARoutes[[StageCodes]:[RouteID]],6,FALSE))), "R")</f>
        <v>R</v>
      </c>
      <c r="AF52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2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242" spans="3:33">
      <c r="O5242" s="171" t="s">
        <v>2374</v>
      </c>
      <c r="T5242" s="173" t="s">
        <v>2984</v>
      </c>
      <c r="U5242" t="str">
        <f t="shared" si="324"/>
        <v>PONDA-UNDIR</v>
      </c>
      <c r="AA5242" s="165" t="str">
        <f t="shared" si="325"/>
        <v/>
      </c>
      <c r="AB5242" t="str">
        <f t="shared" si="326"/>
        <v>PND</v>
      </c>
      <c r="AC5242" t="str">
        <f t="shared" si="327"/>
        <v>GA01W4113</v>
      </c>
      <c r="AD5242" t="str">
        <f>_xlfn.IFNA(VLOOKUP(PrivateSchedule[[#This Row],[ow]],RTARoutes[[StageCodes]:[RouteID]],6,FALSE), VLOOKUP(PrivateSchedule[[#This Row],[re]],RTARoutes[[StageCodes]:[RouteID]],6,FALSE))</f>
        <v>PVT390</v>
      </c>
      <c r="AE5242" t="str" cm="1">
        <f t="array" ref="AE5242">_xlfn.IFS( NOT(ISNA(VLOOKUP(PrivateSchedule[[#This Row],[ow]],RTARoutes[[StageCodes]:[RouteID]],6,FALSE))), "O",  NOT(ISNA(VLOOKUP(PrivateSchedule[[#This Row],[re]],RTARoutes[[StageCodes]:[RouteID]],6,FALSE))), "R")</f>
        <v>O</v>
      </c>
      <c r="AF52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2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243" spans="3:33">
      <c r="O5243" s="171" t="s">
        <v>2984</v>
      </c>
      <c r="T5243" s="173" t="s">
        <v>2374</v>
      </c>
      <c r="U5243" t="str">
        <f t="shared" si="324"/>
        <v>UNDIR-PONDA</v>
      </c>
      <c r="AA5243" s="165" t="str">
        <f t="shared" si="325"/>
        <v/>
      </c>
      <c r="AB5243" t="str">
        <f t="shared" si="326"/>
        <v>PND</v>
      </c>
      <c r="AC5243" t="str">
        <f t="shared" si="327"/>
        <v>GA01W4113</v>
      </c>
      <c r="AD5243" t="str">
        <f>_xlfn.IFNA(VLOOKUP(PrivateSchedule[[#This Row],[ow]],RTARoutes[[StageCodes]:[RouteID]],6,FALSE), VLOOKUP(PrivateSchedule[[#This Row],[re]],RTARoutes[[StageCodes]:[RouteID]],6,FALSE))</f>
        <v>PVT390</v>
      </c>
      <c r="AE5243" t="str" cm="1">
        <f t="array" ref="AE5243">_xlfn.IFS( NOT(ISNA(VLOOKUP(PrivateSchedule[[#This Row],[ow]],RTARoutes[[StageCodes]:[RouteID]],6,FALSE))), "O",  NOT(ISNA(VLOOKUP(PrivateSchedule[[#This Row],[re]],RTARoutes[[StageCodes]:[RouteID]],6,FALSE))), "R")</f>
        <v>R</v>
      </c>
      <c r="AF52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2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244" spans="3:33">
      <c r="O5244" s="171" t="s">
        <v>2374</v>
      </c>
      <c r="T5244" s="173" t="s">
        <v>2984</v>
      </c>
      <c r="U5244" t="str">
        <f t="shared" si="324"/>
        <v>PONDA-UNDIR</v>
      </c>
      <c r="AA5244" s="165" t="str">
        <f t="shared" si="325"/>
        <v/>
      </c>
      <c r="AB5244" t="str">
        <f t="shared" si="326"/>
        <v>PND</v>
      </c>
      <c r="AC5244" t="str">
        <f t="shared" si="327"/>
        <v>GA01W4113</v>
      </c>
      <c r="AD5244" t="str">
        <f>_xlfn.IFNA(VLOOKUP(PrivateSchedule[[#This Row],[ow]],RTARoutes[[StageCodes]:[RouteID]],6,FALSE), VLOOKUP(PrivateSchedule[[#This Row],[re]],RTARoutes[[StageCodes]:[RouteID]],6,FALSE))</f>
        <v>PVT390</v>
      </c>
      <c r="AE5244" t="str" cm="1">
        <f t="array" ref="AE5244">_xlfn.IFS( NOT(ISNA(VLOOKUP(PrivateSchedule[[#This Row],[ow]],RTARoutes[[StageCodes]:[RouteID]],6,FALSE))), "O",  NOT(ISNA(VLOOKUP(PrivateSchedule[[#This Row],[re]],RTARoutes[[StageCodes]:[RouteID]],6,FALSE))), "R")</f>
        <v>O</v>
      </c>
      <c r="AF52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2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245" spans="3:33">
      <c r="O5245" s="171" t="s">
        <v>2984</v>
      </c>
      <c r="T5245" s="173" t="s">
        <v>2374</v>
      </c>
      <c r="U5245" t="str">
        <f t="shared" si="324"/>
        <v>UNDIR-PONDA</v>
      </c>
      <c r="AA5245" s="165" t="str">
        <f t="shared" si="325"/>
        <v/>
      </c>
      <c r="AB5245" t="str">
        <f t="shared" si="326"/>
        <v>PND</v>
      </c>
      <c r="AC5245" t="str">
        <f t="shared" si="327"/>
        <v>GA01W4113</v>
      </c>
      <c r="AD5245" t="str">
        <f>_xlfn.IFNA(VLOOKUP(PrivateSchedule[[#This Row],[ow]],RTARoutes[[StageCodes]:[RouteID]],6,FALSE), VLOOKUP(PrivateSchedule[[#This Row],[re]],RTARoutes[[StageCodes]:[RouteID]],6,FALSE))</f>
        <v>PVT390</v>
      </c>
      <c r="AE5245" t="str" cm="1">
        <f t="array" ref="AE5245">_xlfn.IFS( NOT(ISNA(VLOOKUP(PrivateSchedule[[#This Row],[ow]],RTARoutes[[StageCodes]:[RouteID]],6,FALSE))), "O",  NOT(ISNA(VLOOKUP(PrivateSchedule[[#This Row],[re]],RTARoutes[[StageCodes]:[RouteID]],6,FALSE))), "R")</f>
        <v>R</v>
      </c>
      <c r="AF52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2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246" spans="3:33">
      <c r="O5246" s="171" t="s">
        <v>2374</v>
      </c>
      <c r="T5246" s="173" t="s">
        <v>2247</v>
      </c>
      <c r="U5246" t="str">
        <f t="shared" si="324"/>
        <v>PONDA-PANAJI</v>
      </c>
      <c r="AA5246" s="165" t="str">
        <f t="shared" si="325"/>
        <v/>
      </c>
      <c r="AB5246" t="str">
        <f t="shared" si="326"/>
        <v>PND</v>
      </c>
      <c r="AC5246" t="str">
        <f t="shared" si="327"/>
        <v>GA01W4113</v>
      </c>
      <c r="AD5246" t="str">
        <f>_xlfn.IFNA(VLOOKUP(PrivateSchedule[[#This Row],[ow]],RTARoutes[[StageCodes]:[RouteID]],6,FALSE), VLOOKUP(PrivateSchedule[[#This Row],[re]],RTARoutes[[StageCodes]:[RouteID]],6,FALSE))</f>
        <v>PVT393</v>
      </c>
      <c r="AE5246" t="str" cm="1">
        <f t="array" ref="AE5246">_xlfn.IFS( NOT(ISNA(VLOOKUP(PrivateSchedule[[#This Row],[ow]],RTARoutes[[StageCodes]:[RouteID]],6,FALSE))), "O",  NOT(ISNA(VLOOKUP(PrivateSchedule[[#This Row],[re]],RTARoutes[[StageCodes]:[RouteID]],6,FALSE))), "R")</f>
        <v>O</v>
      </c>
      <c r="AF52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47" spans="3:33">
      <c r="O5247" s="171" t="s">
        <v>2247</v>
      </c>
      <c r="T5247" s="173" t="s">
        <v>2374</v>
      </c>
      <c r="U5247" t="str">
        <f t="shared" si="324"/>
        <v>PANAJI-PONDA</v>
      </c>
      <c r="AA5247" s="165" t="str">
        <f t="shared" si="325"/>
        <v/>
      </c>
      <c r="AB5247" t="str">
        <f t="shared" si="326"/>
        <v>PND</v>
      </c>
      <c r="AC5247" t="str">
        <f t="shared" si="327"/>
        <v>GA01W4113</v>
      </c>
      <c r="AD5247" t="str">
        <f>_xlfn.IFNA(VLOOKUP(PrivateSchedule[[#This Row],[ow]],RTARoutes[[StageCodes]:[RouteID]],6,FALSE), VLOOKUP(PrivateSchedule[[#This Row],[re]],RTARoutes[[StageCodes]:[RouteID]],6,FALSE))</f>
        <v>PVT404</v>
      </c>
      <c r="AE5247" t="str" cm="1">
        <f t="array" ref="AE5247">_xlfn.IFS( NOT(ISNA(VLOOKUP(PrivateSchedule[[#This Row],[ow]],RTARoutes[[StageCodes]:[RouteID]],6,FALSE))), "O",  NOT(ISNA(VLOOKUP(PrivateSchedule[[#This Row],[re]],RTARoutes[[StageCodes]:[RouteID]],6,FALSE))), "R")</f>
        <v>O</v>
      </c>
      <c r="AF52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48" spans="3:33">
      <c r="O5248" s="171" t="s">
        <v>2374</v>
      </c>
      <c r="T5248" s="173" t="s">
        <v>2247</v>
      </c>
      <c r="U5248" t="str">
        <f t="shared" si="324"/>
        <v>PONDA-PANAJI</v>
      </c>
      <c r="AA5248" s="165" t="str">
        <f t="shared" si="325"/>
        <v/>
      </c>
      <c r="AB5248" t="str">
        <f t="shared" si="326"/>
        <v>PND</v>
      </c>
      <c r="AC5248" t="str">
        <f t="shared" si="327"/>
        <v>GA01W4113</v>
      </c>
      <c r="AD5248" t="str">
        <f>_xlfn.IFNA(VLOOKUP(PrivateSchedule[[#This Row],[ow]],RTARoutes[[StageCodes]:[RouteID]],6,FALSE), VLOOKUP(PrivateSchedule[[#This Row],[re]],RTARoutes[[StageCodes]:[RouteID]],6,FALSE))</f>
        <v>PVT393</v>
      </c>
      <c r="AE5248" t="str" cm="1">
        <f t="array" ref="AE5248">_xlfn.IFS( NOT(ISNA(VLOOKUP(PrivateSchedule[[#This Row],[ow]],RTARoutes[[StageCodes]:[RouteID]],6,FALSE))), "O",  NOT(ISNA(VLOOKUP(PrivateSchedule[[#This Row],[re]],RTARoutes[[StageCodes]:[RouteID]],6,FALSE))), "R")</f>
        <v>O</v>
      </c>
      <c r="AF52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49" spans="3:33">
      <c r="O5249" s="171" t="s">
        <v>2247</v>
      </c>
      <c r="T5249" s="173" t="s">
        <v>2374</v>
      </c>
      <c r="U5249" t="str">
        <f t="shared" si="324"/>
        <v>PANAJI-PONDA</v>
      </c>
      <c r="AA5249" s="165" t="str">
        <f t="shared" si="325"/>
        <v/>
      </c>
      <c r="AB5249" t="str">
        <f t="shared" si="326"/>
        <v>PND</v>
      </c>
      <c r="AC5249" t="str">
        <f t="shared" si="327"/>
        <v>GA01W4113</v>
      </c>
      <c r="AD5249" t="str">
        <f>_xlfn.IFNA(VLOOKUP(PrivateSchedule[[#This Row],[ow]],RTARoutes[[StageCodes]:[RouteID]],6,FALSE), VLOOKUP(PrivateSchedule[[#This Row],[re]],RTARoutes[[StageCodes]:[RouteID]],6,FALSE))</f>
        <v>PVT404</v>
      </c>
      <c r="AE5249" t="str" cm="1">
        <f t="array" ref="AE5249">_xlfn.IFS( NOT(ISNA(VLOOKUP(PrivateSchedule[[#This Row],[ow]],RTARoutes[[StageCodes]:[RouteID]],6,FALSE))), "O",  NOT(ISNA(VLOOKUP(PrivateSchedule[[#This Row],[re]],RTARoutes[[StageCodes]:[RouteID]],6,FALSE))), "R")</f>
        <v>O</v>
      </c>
      <c r="AF52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50" spans="3:33">
      <c r="O5250" s="171" t="s">
        <v>2374</v>
      </c>
      <c r="T5250" s="173" t="s">
        <v>2984</v>
      </c>
      <c r="U5250" t="str">
        <f t="shared" si="324"/>
        <v>PONDA-UNDIR</v>
      </c>
      <c r="AA5250" s="165" t="str">
        <f t="shared" si="325"/>
        <v/>
      </c>
      <c r="AB5250" t="str">
        <f t="shared" si="326"/>
        <v>PND</v>
      </c>
      <c r="AC5250" t="str">
        <f t="shared" si="327"/>
        <v>GA01W4113</v>
      </c>
      <c r="AD5250" t="str">
        <f>_xlfn.IFNA(VLOOKUP(PrivateSchedule[[#This Row],[ow]],RTARoutes[[StageCodes]:[RouteID]],6,FALSE), VLOOKUP(PrivateSchedule[[#This Row],[re]],RTARoutes[[StageCodes]:[RouteID]],6,FALSE))</f>
        <v>PVT390</v>
      </c>
      <c r="AE5250" t="str" cm="1">
        <f t="array" ref="AE5250">_xlfn.IFS( NOT(ISNA(VLOOKUP(PrivateSchedule[[#This Row],[ow]],RTARoutes[[StageCodes]:[RouteID]],6,FALSE))), "O",  NOT(ISNA(VLOOKUP(PrivateSchedule[[#This Row],[re]],RTARoutes[[StageCodes]:[RouteID]],6,FALSE))), "R")</f>
        <v>O</v>
      </c>
      <c r="AF52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2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251" spans="3:33">
      <c r="C5251" s="172" t="s">
        <v>5176</v>
      </c>
      <c r="D5251" s="172" t="s">
        <v>4894</v>
      </c>
      <c r="G5251" s="171" t="s">
        <v>5177</v>
      </c>
      <c r="H5251" s="172" t="s">
        <v>5178</v>
      </c>
      <c r="J5251" s="171" t="s">
        <v>5179</v>
      </c>
      <c r="L5251" s="172" t="s">
        <v>16</v>
      </c>
      <c r="M5251" s="198">
        <v>27</v>
      </c>
      <c r="N5251" s="199">
        <v>11</v>
      </c>
      <c r="O5251" s="171" t="s">
        <v>5180</v>
      </c>
      <c r="T5251" s="173" t="s">
        <v>2247</v>
      </c>
      <c r="U5251" t="str">
        <f t="shared" ref="U5251:U5314" si="328">_xlfn.IFNA(VLOOKUP($O5251,Code2Loc,2,FALSE)
&amp; IF( OR( ISNA($P5251), LEN($P5251)=0), "",  "-" &amp; VLOOKUP($P5251,Code2Loc,2,FALSE))
&amp; IF( OR( ISNA($Q5251), LEN($Q5251)=0), "",  "-" &amp; VLOOKUP($Q5251,Code2Loc,2,FALSE))
&amp; IF( OR( ISNA($R5251), LEN($R5251)=0), "",  "-" &amp; VLOOKUP($R5251,Code2Loc,2,FALSE))
&amp; IF( OR( ISNA($S5251), LEN($S5251)=0), "",  "-" &amp; VLOOKUP($S5251,Code2Loc,2,FALSE))
&amp; IF( OR( ISNA($T5251), LEN($T5251)=0), "",  "-" &amp; VLOOKUP($T5251,Code2Loc,2,FALSE)),"")</f>
        <v/>
      </c>
      <c r="AA5251" s="165" t="str">
        <f t="shared" ref="AA5251:AA5314" si="329">IF(ISBLANK($V5251), "", _xlfn.IFNA($V5251 + _xlfn.IFNA( VLOOKUP($O5251 &amp; IF(ISBLANK($P5251),"", "-" &amp; $P5251) &amp; IF(ISBLANK($Q5251),"", "-" &amp; $Q5251) &amp; IF(ISBLANK($R5251),"", "-" &amp; $R5251) &amp; IF(ISBLANK($S5251),"", "-" &amp; $S5251) &amp; IF(ISBLANK($T5251),"", "-" &amp; $T5251),TravelTime,8,FALSE), VLOOKUP($T5251 &amp; IF(ISBLANK($S5251),"", "-" &amp; $S5251) &amp; IF(ISBLANK($R5251),"", "-" &amp; $R5251) &amp; IF(ISBLANK($Q5251),"", "-" &amp; $Q5251) &amp; IF(ISBLANK($P5251),"", "-" &amp; $P5251) &amp; IF(ISBLANK($O5251),"", "-" &amp; $O5251),TravelTime,8,FALSE)) / 1440, ""))</f>
        <v/>
      </c>
      <c r="AB5251" t="str">
        <f t="shared" ref="AB5251:AB5314" si="330">IF(AND(LEN($A5251)&lt;&gt;0,LEN($A5251)&lt;&gt;0),$A5251,$AB5250)</f>
        <v>PND</v>
      </c>
      <c r="AC5251" t="str">
        <f t="shared" ref="AC5251:AC5314" si="331">IF(AND(LEN($J5251)&lt;&gt;0,LEN($B5251)&lt;&gt;0),$J5251,$AC5250)</f>
        <v>GA01W4113</v>
      </c>
      <c r="AD5251" t="str">
        <f>_xlfn.IFNA(VLOOKUP(PrivateSchedule[[#This Row],[ow]],RTARoutes[[StageCodes]:[RouteID]],6,FALSE), VLOOKUP(PrivateSchedule[[#This Row],[re]],RTARoutes[[StageCodes]:[RouteID]],6,FALSE))</f>
        <v>PVT195</v>
      </c>
      <c r="AE5251" t="str" cm="1">
        <f t="array" ref="AE5251">_xlfn.IFS( NOT(ISNA(VLOOKUP(PrivateSchedule[[#This Row],[ow]],RTARoutes[[StageCodes]:[RouteID]],6,FALSE))), "O",  NOT(ISNA(VLOOKUP(PrivateSchedule[[#This Row],[re]],RTARoutes[[StageCodes]:[RouteID]],6,FALSE))), "R")</f>
        <v>O</v>
      </c>
      <c r="AF52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HAVELI-*PNJ</v>
      </c>
      <c r="AG52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PNJ-*HAVELI</v>
      </c>
    </row>
    <row r="5252" spans="3:33">
      <c r="O5252" s="171" t="s">
        <v>2247</v>
      </c>
      <c r="T5252" s="173" t="s">
        <v>2374</v>
      </c>
      <c r="U5252" t="str">
        <f t="shared" si="328"/>
        <v>PANAJI-PONDA</v>
      </c>
      <c r="AA5252" s="165" t="str">
        <f t="shared" si="329"/>
        <v/>
      </c>
      <c r="AB5252" t="str">
        <f t="shared" si="330"/>
        <v>PND</v>
      </c>
      <c r="AC5252" t="str">
        <f t="shared" si="331"/>
        <v>GA01W4113</v>
      </c>
      <c r="AD5252" t="str">
        <f>_xlfn.IFNA(VLOOKUP(PrivateSchedule[[#This Row],[ow]],RTARoutes[[StageCodes]:[RouteID]],6,FALSE), VLOOKUP(PrivateSchedule[[#This Row],[re]],RTARoutes[[StageCodes]:[RouteID]],6,FALSE))</f>
        <v>PVT404</v>
      </c>
      <c r="AE5252" t="str" cm="1">
        <f t="array" ref="AE5252">_xlfn.IFS( NOT(ISNA(VLOOKUP(PrivateSchedule[[#This Row],[ow]],RTARoutes[[StageCodes]:[RouteID]],6,FALSE))), "O",  NOT(ISNA(VLOOKUP(PrivateSchedule[[#This Row],[re]],RTARoutes[[StageCodes]:[RouteID]],6,FALSE))), "R")</f>
        <v>O</v>
      </c>
      <c r="AF52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53" spans="3:33">
      <c r="O5253" s="171" t="s">
        <v>2374</v>
      </c>
      <c r="T5253" s="173" t="s">
        <v>2247</v>
      </c>
      <c r="U5253" t="str">
        <f t="shared" si="328"/>
        <v>PONDA-PANAJI</v>
      </c>
      <c r="AA5253" s="165" t="str">
        <f t="shared" si="329"/>
        <v/>
      </c>
      <c r="AB5253" t="str">
        <f t="shared" si="330"/>
        <v>PND</v>
      </c>
      <c r="AC5253" t="str">
        <f t="shared" si="331"/>
        <v>GA01W4113</v>
      </c>
      <c r="AD5253" t="str">
        <f>_xlfn.IFNA(VLOOKUP(PrivateSchedule[[#This Row],[ow]],RTARoutes[[StageCodes]:[RouteID]],6,FALSE), VLOOKUP(PrivateSchedule[[#This Row],[re]],RTARoutes[[StageCodes]:[RouteID]],6,FALSE))</f>
        <v>PVT393</v>
      </c>
      <c r="AE5253" t="str" cm="1">
        <f t="array" ref="AE5253">_xlfn.IFS( NOT(ISNA(VLOOKUP(PrivateSchedule[[#This Row],[ow]],RTARoutes[[StageCodes]:[RouteID]],6,FALSE))), "O",  NOT(ISNA(VLOOKUP(PrivateSchedule[[#This Row],[re]],RTARoutes[[StageCodes]:[RouteID]],6,FALSE))), "R")</f>
        <v>O</v>
      </c>
      <c r="AF52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54" spans="3:33">
      <c r="O5254" s="171" t="s">
        <v>2247</v>
      </c>
      <c r="T5254" s="173" t="s">
        <v>2374</v>
      </c>
      <c r="U5254" t="str">
        <f t="shared" si="328"/>
        <v>PANAJI-PONDA</v>
      </c>
      <c r="AA5254" s="165" t="str">
        <f t="shared" si="329"/>
        <v/>
      </c>
      <c r="AB5254" t="str">
        <f t="shared" si="330"/>
        <v>PND</v>
      </c>
      <c r="AC5254" t="str">
        <f t="shared" si="331"/>
        <v>GA01W4113</v>
      </c>
      <c r="AD5254" t="str">
        <f>_xlfn.IFNA(VLOOKUP(PrivateSchedule[[#This Row],[ow]],RTARoutes[[StageCodes]:[RouteID]],6,FALSE), VLOOKUP(PrivateSchedule[[#This Row],[re]],RTARoutes[[StageCodes]:[RouteID]],6,FALSE))</f>
        <v>PVT404</v>
      </c>
      <c r="AE5254" t="str" cm="1">
        <f t="array" ref="AE5254">_xlfn.IFS( NOT(ISNA(VLOOKUP(PrivateSchedule[[#This Row],[ow]],RTARoutes[[StageCodes]:[RouteID]],6,FALSE))), "O",  NOT(ISNA(VLOOKUP(PrivateSchedule[[#This Row],[re]],RTARoutes[[StageCodes]:[RouteID]],6,FALSE))), "R")</f>
        <v>O</v>
      </c>
      <c r="AF52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55" spans="3:33">
      <c r="O5255" s="171" t="s">
        <v>2374</v>
      </c>
      <c r="T5255" s="173" t="s">
        <v>2247</v>
      </c>
      <c r="U5255" t="str">
        <f t="shared" si="328"/>
        <v>PONDA-PANAJI</v>
      </c>
      <c r="AA5255" s="165" t="str">
        <f t="shared" si="329"/>
        <v/>
      </c>
      <c r="AB5255" t="str">
        <f t="shared" si="330"/>
        <v>PND</v>
      </c>
      <c r="AC5255" t="str">
        <f t="shared" si="331"/>
        <v>GA01W4113</v>
      </c>
      <c r="AD5255" t="str">
        <f>_xlfn.IFNA(VLOOKUP(PrivateSchedule[[#This Row],[ow]],RTARoutes[[StageCodes]:[RouteID]],6,FALSE), VLOOKUP(PrivateSchedule[[#This Row],[re]],RTARoutes[[StageCodes]:[RouteID]],6,FALSE))</f>
        <v>PVT393</v>
      </c>
      <c r="AE5255" t="str" cm="1">
        <f t="array" ref="AE5255">_xlfn.IFS( NOT(ISNA(VLOOKUP(PrivateSchedule[[#This Row],[ow]],RTARoutes[[StageCodes]:[RouteID]],6,FALSE))), "O",  NOT(ISNA(VLOOKUP(PrivateSchedule[[#This Row],[re]],RTARoutes[[StageCodes]:[RouteID]],6,FALSE))), "R")</f>
        <v>O</v>
      </c>
      <c r="AF52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56" spans="3:33">
      <c r="O5256" s="171" t="s">
        <v>2247</v>
      </c>
      <c r="T5256" s="173" t="s">
        <v>2374</v>
      </c>
      <c r="U5256" t="str">
        <f t="shared" si="328"/>
        <v>PANAJI-PONDA</v>
      </c>
      <c r="AA5256" s="165" t="str">
        <f t="shared" si="329"/>
        <v/>
      </c>
      <c r="AB5256" t="str">
        <f t="shared" si="330"/>
        <v>PND</v>
      </c>
      <c r="AC5256" t="str">
        <f t="shared" si="331"/>
        <v>GA01W4113</v>
      </c>
      <c r="AD5256" t="str">
        <f>_xlfn.IFNA(VLOOKUP(PrivateSchedule[[#This Row],[ow]],RTARoutes[[StageCodes]:[RouteID]],6,FALSE), VLOOKUP(PrivateSchedule[[#This Row],[re]],RTARoutes[[StageCodes]:[RouteID]],6,FALSE))</f>
        <v>PVT404</v>
      </c>
      <c r="AE5256" t="str" cm="1">
        <f t="array" ref="AE5256">_xlfn.IFS( NOT(ISNA(VLOOKUP(PrivateSchedule[[#This Row],[ow]],RTARoutes[[StageCodes]:[RouteID]],6,FALSE))), "O",  NOT(ISNA(VLOOKUP(PrivateSchedule[[#This Row],[re]],RTARoutes[[StageCodes]:[RouteID]],6,FALSE))), "R")</f>
        <v>O</v>
      </c>
      <c r="AF52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2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257" spans="3:33">
      <c r="O5257" s="171" t="s">
        <v>2374</v>
      </c>
      <c r="T5257" s="173" t="s">
        <v>2247</v>
      </c>
      <c r="U5257" t="str">
        <f t="shared" si="328"/>
        <v>PONDA-PANAJI</v>
      </c>
      <c r="AA5257" s="165" t="str">
        <f t="shared" si="329"/>
        <v/>
      </c>
      <c r="AB5257" t="str">
        <f t="shared" si="330"/>
        <v>PND</v>
      </c>
      <c r="AC5257" t="str">
        <f t="shared" si="331"/>
        <v>GA01W4113</v>
      </c>
      <c r="AD5257" t="str">
        <f>_xlfn.IFNA(VLOOKUP(PrivateSchedule[[#This Row],[ow]],RTARoutes[[StageCodes]:[RouteID]],6,FALSE), VLOOKUP(PrivateSchedule[[#This Row],[re]],RTARoutes[[StageCodes]:[RouteID]],6,FALSE))</f>
        <v>PVT393</v>
      </c>
      <c r="AE5257" t="str" cm="1">
        <f t="array" ref="AE5257">_xlfn.IFS( NOT(ISNA(VLOOKUP(PrivateSchedule[[#This Row],[ow]],RTARoutes[[StageCodes]:[RouteID]],6,FALSE))), "O",  NOT(ISNA(VLOOKUP(PrivateSchedule[[#This Row],[re]],RTARoutes[[StageCodes]:[RouteID]],6,FALSE))), "R")</f>
        <v>O</v>
      </c>
      <c r="AF52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58" spans="3:33">
      <c r="O5258" s="171" t="s">
        <v>2247</v>
      </c>
      <c r="T5258" s="173" t="s">
        <v>5180</v>
      </c>
      <c r="U5258" t="str">
        <f t="shared" si="328"/>
        <v/>
      </c>
      <c r="AA5258" s="165" t="str">
        <f t="shared" si="329"/>
        <v/>
      </c>
      <c r="AB5258" t="str">
        <f t="shared" si="330"/>
        <v>PND</v>
      </c>
      <c r="AC5258" t="str">
        <f t="shared" si="331"/>
        <v>GA01W4113</v>
      </c>
      <c r="AD5258" t="str">
        <f>_xlfn.IFNA(VLOOKUP(PrivateSchedule[[#This Row],[ow]],RTARoutes[[StageCodes]:[RouteID]],6,FALSE), VLOOKUP(PrivateSchedule[[#This Row],[re]],RTARoutes[[StageCodes]:[RouteID]],6,FALSE))</f>
        <v>PVT195</v>
      </c>
      <c r="AE5258" t="str" cm="1">
        <f t="array" ref="AE5258">_xlfn.IFS( NOT(ISNA(VLOOKUP(PrivateSchedule[[#This Row],[ow]],RTARoutes[[StageCodes]:[RouteID]],6,FALSE))), "O",  NOT(ISNA(VLOOKUP(PrivateSchedule[[#This Row],[re]],RTARoutes[[StageCodes]:[RouteID]],6,FALSE))), "R")</f>
        <v>R</v>
      </c>
      <c r="AF52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PNJ-*HAVELI</v>
      </c>
      <c r="AG52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HAVELI-*PNJ</v>
      </c>
    </row>
    <row r="5259" spans="3:33">
      <c r="C5259" s="172" t="s">
        <v>5181</v>
      </c>
      <c r="D5259" s="172" t="s">
        <v>4894</v>
      </c>
      <c r="G5259" s="171" t="s">
        <v>5182</v>
      </c>
      <c r="H5259" s="172" t="s">
        <v>5183</v>
      </c>
      <c r="J5259" s="171" t="s">
        <v>5184</v>
      </c>
      <c r="L5259" s="172" t="s">
        <v>16</v>
      </c>
      <c r="M5259" s="198">
        <v>27</v>
      </c>
      <c r="N5259" s="199">
        <v>11</v>
      </c>
      <c r="O5259" s="171" t="s">
        <v>4898</v>
      </c>
      <c r="T5259" s="173" t="s">
        <v>2374</v>
      </c>
      <c r="U5259" t="str">
        <f t="shared" si="328"/>
        <v/>
      </c>
      <c r="AA5259" s="165" t="str">
        <f t="shared" si="329"/>
        <v/>
      </c>
      <c r="AB5259" t="str">
        <f t="shared" si="330"/>
        <v>PND</v>
      </c>
      <c r="AC5259" t="str">
        <f t="shared" si="331"/>
        <v>GA01W4113</v>
      </c>
      <c r="AD5259" t="str">
        <f>_xlfn.IFNA(VLOOKUP(PrivateSchedule[[#This Row],[ow]],RTARoutes[[StageCodes]:[RouteID]],6,FALSE), VLOOKUP(PrivateSchedule[[#This Row],[re]],RTARoutes[[StageCodes]:[RouteID]],6,FALSE))</f>
        <v>PVT188</v>
      </c>
      <c r="AE5259" t="str" cm="1">
        <f t="array" ref="AE5259">_xlfn.IFS( NOT(ISNA(VLOOKUP(PrivateSchedule[[#This Row],[ow]],RTARoutes[[StageCodes]:[RouteID]],6,FALSE))), "O",  NOT(ISNA(VLOOKUP(PrivateSchedule[[#This Row],[re]],RTARoutes[[StageCodes]:[RouteID]],6,FALSE))), "R")</f>
        <v>O</v>
      </c>
      <c r="AF52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52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5260" spans="3:33">
      <c r="O5260" s="171" t="s">
        <v>2374</v>
      </c>
      <c r="T5260" s="173" t="s">
        <v>2247</v>
      </c>
      <c r="U5260" t="str">
        <f t="shared" si="328"/>
        <v>PONDA-PANAJI</v>
      </c>
      <c r="AA5260" s="165" t="str">
        <f t="shared" si="329"/>
        <v/>
      </c>
      <c r="AB5260" t="str">
        <f t="shared" si="330"/>
        <v>PND</v>
      </c>
      <c r="AC5260" t="str">
        <f t="shared" si="331"/>
        <v>GA01W4113</v>
      </c>
      <c r="AD5260" t="str">
        <f>_xlfn.IFNA(VLOOKUP(PrivateSchedule[[#This Row],[ow]],RTARoutes[[StageCodes]:[RouteID]],6,FALSE), VLOOKUP(PrivateSchedule[[#This Row],[re]],RTARoutes[[StageCodes]:[RouteID]],6,FALSE))</f>
        <v>PVT393</v>
      </c>
      <c r="AE5260" t="str" cm="1">
        <f t="array" ref="AE5260">_xlfn.IFS( NOT(ISNA(VLOOKUP(PrivateSchedule[[#This Row],[ow]],RTARoutes[[StageCodes]:[RouteID]],6,FALSE))), "O",  NOT(ISNA(VLOOKUP(PrivateSchedule[[#This Row],[re]],RTARoutes[[StageCodes]:[RouteID]],6,FALSE))), "R")</f>
        <v>O</v>
      </c>
      <c r="AF52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2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261" spans="3:33">
      <c r="O5261" s="171" t="s">
        <v>2247</v>
      </c>
      <c r="T5261" s="173" t="s">
        <v>1890</v>
      </c>
      <c r="U5261" t="str">
        <f t="shared" si="328"/>
        <v>PANAJI-MARGAO</v>
      </c>
      <c r="AA5261" s="165" t="str">
        <f t="shared" si="329"/>
        <v/>
      </c>
      <c r="AB5261" t="str">
        <f t="shared" si="330"/>
        <v>PND</v>
      </c>
      <c r="AC5261" t="str">
        <f t="shared" si="331"/>
        <v>GA01W4113</v>
      </c>
      <c r="AD5261" t="str">
        <f>_xlfn.IFNA(VLOOKUP(PrivateSchedule[[#This Row],[ow]],RTARoutes[[StageCodes]:[RouteID]],6,FALSE), VLOOKUP(PrivateSchedule[[#This Row],[re]],RTARoutes[[StageCodes]:[RouteID]],6,FALSE))</f>
        <v>PVT320</v>
      </c>
      <c r="AE5261" t="str" cm="1">
        <f t="array" ref="AE5261">_xlfn.IFS( NOT(ISNA(VLOOKUP(PrivateSchedule[[#This Row],[ow]],RTARoutes[[StageCodes]:[RouteID]],6,FALSE))), "O",  NOT(ISNA(VLOOKUP(PrivateSchedule[[#This Row],[re]],RTARoutes[[StageCodes]:[RouteID]],6,FALSE))), "R")</f>
        <v>R</v>
      </c>
      <c r="AF52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2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262" spans="3:33">
      <c r="O5262" s="171" t="s">
        <v>1890</v>
      </c>
      <c r="T5262" s="173" t="s">
        <v>2247</v>
      </c>
      <c r="U5262" t="str">
        <f t="shared" si="328"/>
        <v>MARGAO-PANAJI</v>
      </c>
      <c r="AA5262" s="165" t="str">
        <f t="shared" si="329"/>
        <v/>
      </c>
      <c r="AB5262" t="str">
        <f t="shared" si="330"/>
        <v>PND</v>
      </c>
      <c r="AC5262" t="str">
        <f t="shared" si="331"/>
        <v>GA01W4113</v>
      </c>
      <c r="AD5262" t="str">
        <f>_xlfn.IFNA(VLOOKUP(PrivateSchedule[[#This Row],[ow]],RTARoutes[[StageCodes]:[RouteID]],6,FALSE), VLOOKUP(PrivateSchedule[[#This Row],[re]],RTARoutes[[StageCodes]:[RouteID]],6,FALSE))</f>
        <v>PVT320</v>
      </c>
      <c r="AE5262" t="str" cm="1">
        <f t="array" ref="AE5262">_xlfn.IFS( NOT(ISNA(VLOOKUP(PrivateSchedule[[#This Row],[ow]],RTARoutes[[StageCodes]:[RouteID]],6,FALSE))), "O",  NOT(ISNA(VLOOKUP(PrivateSchedule[[#This Row],[re]],RTARoutes[[StageCodes]:[RouteID]],6,FALSE))), "R")</f>
        <v>O</v>
      </c>
      <c r="AF52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2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263" spans="3:33">
      <c r="O5263" s="171" t="s">
        <v>2247</v>
      </c>
      <c r="T5263" s="173" t="s">
        <v>1890</v>
      </c>
      <c r="U5263" t="str">
        <f t="shared" si="328"/>
        <v>PANAJI-MARGAO</v>
      </c>
      <c r="AA5263" s="165" t="str">
        <f t="shared" si="329"/>
        <v/>
      </c>
      <c r="AB5263" t="str">
        <f t="shared" si="330"/>
        <v>PND</v>
      </c>
      <c r="AC5263" t="str">
        <f t="shared" si="331"/>
        <v>GA01W4113</v>
      </c>
      <c r="AD5263" t="str">
        <f>_xlfn.IFNA(VLOOKUP(PrivateSchedule[[#This Row],[ow]],RTARoutes[[StageCodes]:[RouteID]],6,FALSE), VLOOKUP(PrivateSchedule[[#This Row],[re]],RTARoutes[[StageCodes]:[RouteID]],6,FALSE))</f>
        <v>PVT320</v>
      </c>
      <c r="AE5263" t="str" cm="1">
        <f t="array" ref="AE5263">_xlfn.IFS( NOT(ISNA(VLOOKUP(PrivateSchedule[[#This Row],[ow]],RTARoutes[[StageCodes]:[RouteID]],6,FALSE))), "O",  NOT(ISNA(VLOOKUP(PrivateSchedule[[#This Row],[re]],RTARoutes[[StageCodes]:[RouteID]],6,FALSE))), "R")</f>
        <v>R</v>
      </c>
      <c r="AF52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2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264" spans="3:33">
      <c r="O5264" s="171" t="s">
        <v>1890</v>
      </c>
      <c r="T5264" s="173" t="s">
        <v>2247</v>
      </c>
      <c r="U5264" t="str">
        <f t="shared" si="328"/>
        <v>MARGAO-PANAJI</v>
      </c>
      <c r="AA5264" s="165" t="str">
        <f t="shared" si="329"/>
        <v/>
      </c>
      <c r="AB5264" t="str">
        <f t="shared" si="330"/>
        <v>PND</v>
      </c>
      <c r="AC5264" t="str">
        <f t="shared" si="331"/>
        <v>GA01W4113</v>
      </c>
      <c r="AD5264" t="str">
        <f>_xlfn.IFNA(VLOOKUP(PrivateSchedule[[#This Row],[ow]],RTARoutes[[StageCodes]:[RouteID]],6,FALSE), VLOOKUP(PrivateSchedule[[#This Row],[re]],RTARoutes[[StageCodes]:[RouteID]],6,FALSE))</f>
        <v>PVT320</v>
      </c>
      <c r="AE5264" t="str" cm="1">
        <f t="array" ref="AE5264">_xlfn.IFS( NOT(ISNA(VLOOKUP(PrivateSchedule[[#This Row],[ow]],RTARoutes[[StageCodes]:[RouteID]],6,FALSE))), "O",  NOT(ISNA(VLOOKUP(PrivateSchedule[[#This Row],[re]],RTARoutes[[StageCodes]:[RouteID]],6,FALSE))), "R")</f>
        <v>O</v>
      </c>
      <c r="AF52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2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265" spans="2:33">
      <c r="O5265" s="171" t="s">
        <v>2247</v>
      </c>
      <c r="T5265" s="173" t="s">
        <v>4898</v>
      </c>
      <c r="U5265" t="str">
        <f t="shared" si="328"/>
        <v/>
      </c>
      <c r="AA5265" s="165" t="str">
        <f t="shared" si="329"/>
        <v/>
      </c>
      <c r="AB5265" t="str">
        <f t="shared" si="330"/>
        <v>PND</v>
      </c>
      <c r="AC5265" t="str">
        <f t="shared" si="331"/>
        <v>GA01W4113</v>
      </c>
      <c r="AD5265" t="str">
        <f>_xlfn.IFNA(VLOOKUP(PrivateSchedule[[#This Row],[ow]],RTARoutes[[StageCodes]:[RouteID]],6,FALSE), VLOOKUP(PrivateSchedule[[#This Row],[re]],RTARoutes[[StageCodes]:[RouteID]],6,FALSE))</f>
        <v>PVT189</v>
      </c>
      <c r="AE5265" t="str" cm="1">
        <f t="array" ref="AE5265">_xlfn.IFS( NOT(ISNA(VLOOKUP(PrivateSchedule[[#This Row],[ow]],RTARoutes[[StageCodes]:[RouteID]],6,FALSE))), "O",  NOT(ISNA(VLOOKUP(PrivateSchedule[[#This Row],[re]],RTARoutes[[StageCodes]:[RouteID]],6,FALSE))), "R")</f>
        <v>R</v>
      </c>
      <c r="AF52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PNJ-*GAUNEM</v>
      </c>
      <c r="AG52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GAUNEM-*PNJ</v>
      </c>
    </row>
    <row r="5266" spans="2:33">
      <c r="B5266" s="171" t="s">
        <v>5185</v>
      </c>
      <c r="C5266" s="172" t="s">
        <v>5186</v>
      </c>
      <c r="D5266" s="172" t="s">
        <v>4887</v>
      </c>
      <c r="E5266" s="176" t="s">
        <v>5187</v>
      </c>
      <c r="F5266" s="177" t="s">
        <v>5188</v>
      </c>
      <c r="J5266" s="171" t="s">
        <v>5189</v>
      </c>
      <c r="L5266" s="172" t="s">
        <v>16</v>
      </c>
      <c r="M5266" s="198">
        <v>27</v>
      </c>
      <c r="N5266" s="199">
        <v>11</v>
      </c>
      <c r="O5266" s="171" t="s">
        <v>1752</v>
      </c>
      <c r="T5266" s="173" t="s">
        <v>2374</v>
      </c>
      <c r="U5266" t="str">
        <f t="shared" si="328"/>
        <v>KUMBHARJUA-PONDA</v>
      </c>
      <c r="AA5266" s="165" t="str">
        <f t="shared" si="329"/>
        <v/>
      </c>
      <c r="AB5266" t="str">
        <f t="shared" si="330"/>
        <v>PND</v>
      </c>
      <c r="AC5266" t="str">
        <f t="shared" si="331"/>
        <v>GA07F7123/GA07F3952</v>
      </c>
      <c r="AD5266" t="str">
        <f>_xlfn.IFNA(VLOOKUP(PrivateSchedule[[#This Row],[ow]],RTARoutes[[StageCodes]:[RouteID]],6,FALSE), VLOOKUP(PrivateSchedule[[#This Row],[re]],RTARoutes[[StageCodes]:[RouteID]],6,FALSE))</f>
        <v>PVT230</v>
      </c>
      <c r="AE5266" t="str" cm="1">
        <f t="array" ref="AE5266">_xlfn.IFS( NOT(ISNA(VLOOKUP(PrivateSchedule[[#This Row],[ow]],RTARoutes[[StageCodes]:[RouteID]],6,FALSE))), "O",  NOT(ISNA(VLOOKUP(PrivateSchedule[[#This Row],[re]],RTARoutes[[StageCodes]:[RouteID]],6,FALSE))), "R")</f>
        <v>O</v>
      </c>
      <c r="AF52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67" spans="2:33">
      <c r="O5267" s="171" t="s">
        <v>2374</v>
      </c>
      <c r="T5267" s="173" t="s">
        <v>1752</v>
      </c>
      <c r="U5267" t="str">
        <f t="shared" si="328"/>
        <v>PONDA-KUMBHARJUA</v>
      </c>
      <c r="AA5267" s="165" t="str">
        <f t="shared" si="329"/>
        <v/>
      </c>
      <c r="AB5267" t="str">
        <f t="shared" si="330"/>
        <v>PND</v>
      </c>
      <c r="AC5267" t="str">
        <f t="shared" si="331"/>
        <v>GA07F7123/GA07F3952</v>
      </c>
      <c r="AD5267" t="str">
        <f>_xlfn.IFNA(VLOOKUP(PrivateSchedule[[#This Row],[ow]],RTARoutes[[StageCodes]:[RouteID]],6,FALSE), VLOOKUP(PrivateSchedule[[#This Row],[re]],RTARoutes[[StageCodes]:[RouteID]],6,FALSE))</f>
        <v>PVT230</v>
      </c>
      <c r="AE5267" t="str" cm="1">
        <f t="array" ref="AE5267">_xlfn.IFS( NOT(ISNA(VLOOKUP(PrivateSchedule[[#This Row],[ow]],RTARoutes[[StageCodes]:[RouteID]],6,FALSE))), "O",  NOT(ISNA(VLOOKUP(PrivateSchedule[[#This Row],[re]],RTARoutes[[StageCodes]:[RouteID]],6,FALSE))), "R")</f>
        <v>R</v>
      </c>
      <c r="AF52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2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268" spans="2:33">
      <c r="O5268" s="171" t="s">
        <v>1752</v>
      </c>
      <c r="T5268" s="173" t="s">
        <v>2374</v>
      </c>
      <c r="U5268" t="str">
        <f t="shared" si="328"/>
        <v>KUMBHARJUA-PONDA</v>
      </c>
      <c r="AA5268" s="165" t="str">
        <f t="shared" si="329"/>
        <v/>
      </c>
      <c r="AB5268" t="str">
        <f t="shared" si="330"/>
        <v>PND</v>
      </c>
      <c r="AC5268" t="str">
        <f t="shared" si="331"/>
        <v>GA07F7123/GA07F3952</v>
      </c>
      <c r="AD5268" t="str">
        <f>_xlfn.IFNA(VLOOKUP(PrivateSchedule[[#This Row],[ow]],RTARoutes[[StageCodes]:[RouteID]],6,FALSE), VLOOKUP(PrivateSchedule[[#This Row],[re]],RTARoutes[[StageCodes]:[RouteID]],6,FALSE))</f>
        <v>PVT230</v>
      </c>
      <c r="AE5268" t="str" cm="1">
        <f t="array" ref="AE5268">_xlfn.IFS( NOT(ISNA(VLOOKUP(PrivateSchedule[[#This Row],[ow]],RTARoutes[[StageCodes]:[RouteID]],6,FALSE))), "O",  NOT(ISNA(VLOOKUP(PrivateSchedule[[#This Row],[re]],RTARoutes[[StageCodes]:[RouteID]],6,FALSE))), "R")</f>
        <v>O</v>
      </c>
      <c r="AF52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69" spans="2:33">
      <c r="O5269" s="171" t="s">
        <v>2374</v>
      </c>
      <c r="T5269" s="173" t="s">
        <v>1752</v>
      </c>
      <c r="U5269" t="str">
        <f t="shared" si="328"/>
        <v>PONDA-KUMBHARJUA</v>
      </c>
      <c r="AA5269" s="165" t="str">
        <f t="shared" si="329"/>
        <v/>
      </c>
      <c r="AB5269" t="str">
        <f t="shared" si="330"/>
        <v>PND</v>
      </c>
      <c r="AC5269" t="str">
        <f t="shared" si="331"/>
        <v>GA07F7123/GA07F3952</v>
      </c>
      <c r="AD5269" t="str">
        <f>_xlfn.IFNA(VLOOKUP(PrivateSchedule[[#This Row],[ow]],RTARoutes[[StageCodes]:[RouteID]],6,FALSE), VLOOKUP(PrivateSchedule[[#This Row],[re]],RTARoutes[[StageCodes]:[RouteID]],6,FALSE))</f>
        <v>PVT230</v>
      </c>
      <c r="AE5269" t="str" cm="1">
        <f t="array" ref="AE5269">_xlfn.IFS( NOT(ISNA(VLOOKUP(PrivateSchedule[[#This Row],[ow]],RTARoutes[[StageCodes]:[RouteID]],6,FALSE))), "O",  NOT(ISNA(VLOOKUP(PrivateSchedule[[#This Row],[re]],RTARoutes[[StageCodes]:[RouteID]],6,FALSE))), "R")</f>
        <v>R</v>
      </c>
      <c r="AF52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2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270" spans="2:33">
      <c r="O5270" s="171" t="s">
        <v>1752</v>
      </c>
      <c r="T5270" s="173" t="s">
        <v>2374</v>
      </c>
      <c r="U5270" t="str">
        <f t="shared" si="328"/>
        <v>KUMBHARJUA-PONDA</v>
      </c>
      <c r="AA5270" s="165" t="str">
        <f t="shared" si="329"/>
        <v/>
      </c>
      <c r="AB5270" t="str">
        <f t="shared" si="330"/>
        <v>PND</v>
      </c>
      <c r="AC5270" t="str">
        <f t="shared" si="331"/>
        <v>GA07F7123/GA07F3952</v>
      </c>
      <c r="AD5270" t="str">
        <f>_xlfn.IFNA(VLOOKUP(PrivateSchedule[[#This Row],[ow]],RTARoutes[[StageCodes]:[RouteID]],6,FALSE), VLOOKUP(PrivateSchedule[[#This Row],[re]],RTARoutes[[StageCodes]:[RouteID]],6,FALSE))</f>
        <v>PVT230</v>
      </c>
      <c r="AE5270" t="str" cm="1">
        <f t="array" ref="AE5270">_xlfn.IFS( NOT(ISNA(VLOOKUP(PrivateSchedule[[#This Row],[ow]],RTARoutes[[StageCodes]:[RouteID]],6,FALSE))), "O",  NOT(ISNA(VLOOKUP(PrivateSchedule[[#This Row],[re]],RTARoutes[[StageCodes]:[RouteID]],6,FALSE))), "R")</f>
        <v>O</v>
      </c>
      <c r="AF52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71" spans="2:33">
      <c r="O5271" s="171" t="s">
        <v>2374</v>
      </c>
      <c r="T5271" s="173" t="s">
        <v>1752</v>
      </c>
      <c r="U5271" t="str">
        <f t="shared" si="328"/>
        <v>PONDA-KUMBHARJUA</v>
      </c>
      <c r="AA5271" s="165" t="str">
        <f t="shared" si="329"/>
        <v/>
      </c>
      <c r="AB5271" t="str">
        <f t="shared" si="330"/>
        <v>PND</v>
      </c>
      <c r="AC5271" t="str">
        <f t="shared" si="331"/>
        <v>GA07F7123/GA07F3952</v>
      </c>
      <c r="AD5271" t="str">
        <f>_xlfn.IFNA(VLOOKUP(PrivateSchedule[[#This Row],[ow]],RTARoutes[[StageCodes]:[RouteID]],6,FALSE), VLOOKUP(PrivateSchedule[[#This Row],[re]],RTARoutes[[StageCodes]:[RouteID]],6,FALSE))</f>
        <v>PVT230</v>
      </c>
      <c r="AE5271" t="str" cm="1">
        <f t="array" ref="AE5271">_xlfn.IFS( NOT(ISNA(VLOOKUP(PrivateSchedule[[#This Row],[ow]],RTARoutes[[StageCodes]:[RouteID]],6,FALSE))), "O",  NOT(ISNA(VLOOKUP(PrivateSchedule[[#This Row],[re]],RTARoutes[[StageCodes]:[RouteID]],6,FALSE))), "R")</f>
        <v>R</v>
      </c>
      <c r="AF52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2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272" spans="2:33">
      <c r="O5272" s="171" t="s">
        <v>1752</v>
      </c>
      <c r="T5272" s="173" t="s">
        <v>2374</v>
      </c>
      <c r="U5272" t="str">
        <f t="shared" si="328"/>
        <v>KUMBHARJUA-PONDA</v>
      </c>
      <c r="AA5272" s="165" t="str">
        <f t="shared" si="329"/>
        <v/>
      </c>
      <c r="AB5272" t="str">
        <f t="shared" si="330"/>
        <v>PND</v>
      </c>
      <c r="AC5272" t="str">
        <f t="shared" si="331"/>
        <v>GA07F7123/GA07F3952</v>
      </c>
      <c r="AD5272" t="str">
        <f>_xlfn.IFNA(VLOOKUP(PrivateSchedule[[#This Row],[ow]],RTARoutes[[StageCodes]:[RouteID]],6,FALSE), VLOOKUP(PrivateSchedule[[#This Row],[re]],RTARoutes[[StageCodes]:[RouteID]],6,FALSE))</f>
        <v>PVT230</v>
      </c>
      <c r="AE5272" t="str" cm="1">
        <f t="array" ref="AE5272">_xlfn.IFS( NOT(ISNA(VLOOKUP(PrivateSchedule[[#This Row],[ow]],RTARoutes[[StageCodes]:[RouteID]],6,FALSE))), "O",  NOT(ISNA(VLOOKUP(PrivateSchedule[[#This Row],[re]],RTARoutes[[StageCodes]:[RouteID]],6,FALSE))), "R")</f>
        <v>O</v>
      </c>
      <c r="AF52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73" spans="2:33">
      <c r="O5273" s="171" t="s">
        <v>2374</v>
      </c>
      <c r="T5273" s="173" t="s">
        <v>1752</v>
      </c>
      <c r="U5273" t="str">
        <f t="shared" si="328"/>
        <v>PONDA-KUMBHARJUA</v>
      </c>
      <c r="AA5273" s="165" t="str">
        <f t="shared" si="329"/>
        <v/>
      </c>
      <c r="AB5273" t="str">
        <f t="shared" si="330"/>
        <v>PND</v>
      </c>
      <c r="AC5273" t="str">
        <f t="shared" si="331"/>
        <v>GA07F7123/GA07F3952</v>
      </c>
      <c r="AD5273" t="str">
        <f>_xlfn.IFNA(VLOOKUP(PrivateSchedule[[#This Row],[ow]],RTARoutes[[StageCodes]:[RouteID]],6,FALSE), VLOOKUP(PrivateSchedule[[#This Row],[re]],RTARoutes[[StageCodes]:[RouteID]],6,FALSE))</f>
        <v>PVT230</v>
      </c>
      <c r="AE5273" t="str" cm="1">
        <f t="array" ref="AE5273">_xlfn.IFS( NOT(ISNA(VLOOKUP(PrivateSchedule[[#This Row],[ow]],RTARoutes[[StageCodes]:[RouteID]],6,FALSE))), "O",  NOT(ISNA(VLOOKUP(PrivateSchedule[[#This Row],[re]],RTARoutes[[StageCodes]:[RouteID]],6,FALSE))), "R")</f>
        <v>R</v>
      </c>
      <c r="AF52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2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274" spans="2:33">
      <c r="O5274" s="171" t="s">
        <v>1752</v>
      </c>
      <c r="T5274" s="173" t="s">
        <v>2374</v>
      </c>
      <c r="U5274" t="str">
        <f t="shared" si="328"/>
        <v>KUMBHARJUA-PONDA</v>
      </c>
      <c r="AA5274" s="165" t="str">
        <f t="shared" si="329"/>
        <v/>
      </c>
      <c r="AB5274" t="str">
        <f t="shared" si="330"/>
        <v>PND</v>
      </c>
      <c r="AC5274" t="str">
        <f t="shared" si="331"/>
        <v>GA07F7123/GA07F3952</v>
      </c>
      <c r="AD5274" t="str">
        <f>_xlfn.IFNA(VLOOKUP(PrivateSchedule[[#This Row],[ow]],RTARoutes[[StageCodes]:[RouteID]],6,FALSE), VLOOKUP(PrivateSchedule[[#This Row],[re]],RTARoutes[[StageCodes]:[RouteID]],6,FALSE))</f>
        <v>PVT230</v>
      </c>
      <c r="AE5274" t="str" cm="1">
        <f t="array" ref="AE5274">_xlfn.IFS( NOT(ISNA(VLOOKUP(PrivateSchedule[[#This Row],[ow]],RTARoutes[[StageCodes]:[RouteID]],6,FALSE))), "O",  NOT(ISNA(VLOOKUP(PrivateSchedule[[#This Row],[re]],RTARoutes[[StageCodes]:[RouteID]],6,FALSE))), "R")</f>
        <v>O</v>
      </c>
      <c r="AF52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2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275" spans="2:33">
      <c r="O5275" s="171" t="s">
        <v>2374</v>
      </c>
      <c r="T5275" s="173" t="s">
        <v>1752</v>
      </c>
      <c r="U5275" t="str">
        <f t="shared" si="328"/>
        <v>PONDA-KUMBHARJUA</v>
      </c>
      <c r="AA5275" s="165" t="str">
        <f t="shared" si="329"/>
        <v/>
      </c>
      <c r="AB5275" t="str">
        <f t="shared" si="330"/>
        <v>PND</v>
      </c>
      <c r="AC5275" t="str">
        <f t="shared" si="331"/>
        <v>GA07F7123/GA07F3952</v>
      </c>
      <c r="AD5275" t="str">
        <f>_xlfn.IFNA(VLOOKUP(PrivateSchedule[[#This Row],[ow]],RTARoutes[[StageCodes]:[RouteID]],6,FALSE), VLOOKUP(PrivateSchedule[[#This Row],[re]],RTARoutes[[StageCodes]:[RouteID]],6,FALSE))</f>
        <v>PVT230</v>
      </c>
      <c r="AE5275" t="str" cm="1">
        <f t="array" ref="AE5275">_xlfn.IFS( NOT(ISNA(VLOOKUP(PrivateSchedule[[#This Row],[ow]],RTARoutes[[StageCodes]:[RouteID]],6,FALSE))), "O",  NOT(ISNA(VLOOKUP(PrivateSchedule[[#This Row],[re]],RTARoutes[[StageCodes]:[RouteID]],6,FALSE))), "R")</f>
        <v>R</v>
      </c>
      <c r="AF52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2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276" spans="2:33">
      <c r="B5276" s="171" t="s">
        <v>5190</v>
      </c>
      <c r="C5276" s="172" t="s">
        <v>5191</v>
      </c>
      <c r="D5276" s="172" t="s">
        <v>4894</v>
      </c>
      <c r="E5276" s="176">
        <v>37258</v>
      </c>
      <c r="F5276" s="177" t="s">
        <v>5006</v>
      </c>
      <c r="G5276" s="171" t="s">
        <v>5192</v>
      </c>
      <c r="H5276" s="172" t="s">
        <v>5193</v>
      </c>
      <c r="J5276" s="171" t="s">
        <v>5194</v>
      </c>
      <c r="L5276" s="172" t="s">
        <v>16</v>
      </c>
      <c r="M5276" s="198">
        <v>24</v>
      </c>
      <c r="N5276" s="199">
        <v>9</v>
      </c>
      <c r="O5276" s="171" t="s">
        <v>462</v>
      </c>
      <c r="T5276" s="173" t="s">
        <v>1234</v>
      </c>
      <c r="U5276" t="str">
        <f t="shared" si="328"/>
        <v>AGAPUR-FARMAGUDI</v>
      </c>
      <c r="AA5276" s="165" t="str">
        <f t="shared" si="329"/>
        <v/>
      </c>
      <c r="AB5276" t="str">
        <f t="shared" si="330"/>
        <v>PND</v>
      </c>
      <c r="AC5276" t="str">
        <f t="shared" si="331"/>
        <v>GA01W4230</v>
      </c>
      <c r="AD5276" t="str">
        <f>_xlfn.IFNA(VLOOKUP(PrivateSchedule[[#This Row],[ow]],RTARoutes[[StageCodes]:[RouteID]],6,FALSE), VLOOKUP(PrivateSchedule[[#This Row],[re]],RTARoutes[[StageCodes]:[RouteID]],6,FALSE))</f>
        <v>PVT14</v>
      </c>
      <c r="AE5276" t="str" cm="1">
        <f t="array" ref="AE5276">_xlfn.IFS( NOT(ISNA(VLOOKUP(PrivateSchedule[[#This Row],[ow]],RTARoutes[[StageCodes]:[RouteID]],6,FALSE))), "O",  NOT(ISNA(VLOOKUP(PrivateSchedule[[#This Row],[re]],RTARoutes[[StageCodes]:[RouteID]],6,FALSE))), "R")</f>
        <v>O</v>
      </c>
      <c r="AF52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AGP-*FMD</v>
      </c>
      <c r="AG52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FMD-*AGP</v>
      </c>
    </row>
    <row r="5277" spans="2:33">
      <c r="O5277" s="171" t="s">
        <v>1234</v>
      </c>
      <c r="T5277" s="173" t="s">
        <v>462</v>
      </c>
      <c r="U5277" t="str">
        <f t="shared" si="328"/>
        <v>FARMAGUDI-AGAPUR</v>
      </c>
      <c r="AA5277" s="165" t="str">
        <f t="shared" si="329"/>
        <v/>
      </c>
      <c r="AB5277" t="str">
        <f t="shared" si="330"/>
        <v>PND</v>
      </c>
      <c r="AC5277" t="str">
        <f t="shared" si="331"/>
        <v>GA01W4230</v>
      </c>
      <c r="AD5277" t="str">
        <f>_xlfn.IFNA(VLOOKUP(PrivateSchedule[[#This Row],[ow]],RTARoutes[[StageCodes]:[RouteID]],6,FALSE), VLOOKUP(PrivateSchedule[[#This Row],[re]],RTARoutes[[StageCodes]:[RouteID]],6,FALSE))</f>
        <v>PVT14</v>
      </c>
      <c r="AE5277" t="str" cm="1">
        <f t="array" ref="AE5277">_xlfn.IFS( NOT(ISNA(VLOOKUP(PrivateSchedule[[#This Row],[ow]],RTARoutes[[StageCodes]:[RouteID]],6,FALSE))), "O",  NOT(ISNA(VLOOKUP(PrivateSchedule[[#This Row],[re]],RTARoutes[[StageCodes]:[RouteID]],6,FALSE))), "R")</f>
        <v>R</v>
      </c>
      <c r="AF52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FMD-*AGP</v>
      </c>
      <c r="AG52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AGP-*FMD</v>
      </c>
    </row>
    <row r="5278" spans="2:33">
      <c r="O5278" s="171" t="s">
        <v>462</v>
      </c>
      <c r="T5278" s="173" t="s">
        <v>2374</v>
      </c>
      <c r="U5278" t="str">
        <f t="shared" si="328"/>
        <v>AGAPUR-PONDA</v>
      </c>
      <c r="AA5278" s="165" t="str">
        <f t="shared" si="329"/>
        <v/>
      </c>
      <c r="AB5278" t="str">
        <f t="shared" si="330"/>
        <v>PND</v>
      </c>
      <c r="AC5278" t="str">
        <f t="shared" si="331"/>
        <v>GA01W4230</v>
      </c>
      <c r="AD5278" t="str">
        <f>_xlfn.IFNA(VLOOKUP(PrivateSchedule[[#This Row],[ow]],RTARoutes[[StageCodes]:[RouteID]],6,FALSE), VLOOKUP(PrivateSchedule[[#This Row],[re]],RTARoutes[[StageCodes]:[RouteID]],6,FALSE))</f>
        <v>PVT11</v>
      </c>
      <c r="AE5278" t="str" cm="1">
        <f t="array" ref="AE5278">_xlfn.IFS( NOT(ISNA(VLOOKUP(PrivateSchedule[[#This Row],[ow]],RTARoutes[[StageCodes]:[RouteID]],6,FALSE))), "O",  NOT(ISNA(VLOOKUP(PrivateSchedule[[#This Row],[re]],RTARoutes[[StageCodes]:[RouteID]],6,FALSE))), "R")</f>
        <v>O</v>
      </c>
      <c r="AF52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79" spans="2:33">
      <c r="O5279" s="171" t="s">
        <v>2374</v>
      </c>
      <c r="T5279" s="173" t="s">
        <v>462</v>
      </c>
      <c r="U5279" t="str">
        <f t="shared" si="328"/>
        <v>PONDA-AGAPUR</v>
      </c>
      <c r="AA5279" s="165" t="str">
        <f t="shared" si="329"/>
        <v/>
      </c>
      <c r="AB5279" t="str">
        <f t="shared" si="330"/>
        <v>PND</v>
      </c>
      <c r="AC5279" t="str">
        <f t="shared" si="331"/>
        <v>GA01W4230</v>
      </c>
      <c r="AD5279" t="str">
        <f>_xlfn.IFNA(VLOOKUP(PrivateSchedule[[#This Row],[ow]],RTARoutes[[StageCodes]:[RouteID]],6,FALSE), VLOOKUP(PrivateSchedule[[#This Row],[re]],RTARoutes[[StageCodes]:[RouteID]],6,FALSE))</f>
        <v>PVT11</v>
      </c>
      <c r="AE5279" t="str" cm="1">
        <f t="array" ref="AE5279">_xlfn.IFS( NOT(ISNA(VLOOKUP(PrivateSchedule[[#This Row],[ow]],RTARoutes[[StageCodes]:[RouteID]],6,FALSE))), "O",  NOT(ISNA(VLOOKUP(PrivateSchedule[[#This Row],[re]],RTARoutes[[StageCodes]:[RouteID]],6,FALSE))), "R")</f>
        <v>R</v>
      </c>
      <c r="AF52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80" spans="2:33">
      <c r="O5280" s="171" t="s">
        <v>462</v>
      </c>
      <c r="T5280" s="173" t="s">
        <v>2374</v>
      </c>
      <c r="U5280" t="str">
        <f t="shared" si="328"/>
        <v>AGAPUR-PONDA</v>
      </c>
      <c r="AA5280" s="165" t="str">
        <f t="shared" si="329"/>
        <v/>
      </c>
      <c r="AB5280" t="str">
        <f t="shared" si="330"/>
        <v>PND</v>
      </c>
      <c r="AC5280" t="str">
        <f t="shared" si="331"/>
        <v>GA01W4230</v>
      </c>
      <c r="AD5280" t="str">
        <f>_xlfn.IFNA(VLOOKUP(PrivateSchedule[[#This Row],[ow]],RTARoutes[[StageCodes]:[RouteID]],6,FALSE), VLOOKUP(PrivateSchedule[[#This Row],[re]],RTARoutes[[StageCodes]:[RouteID]],6,FALSE))</f>
        <v>PVT11</v>
      </c>
      <c r="AE5280" t="str" cm="1">
        <f t="array" ref="AE5280">_xlfn.IFS( NOT(ISNA(VLOOKUP(PrivateSchedule[[#This Row],[ow]],RTARoutes[[StageCodes]:[RouteID]],6,FALSE))), "O",  NOT(ISNA(VLOOKUP(PrivateSchedule[[#This Row],[re]],RTARoutes[[StageCodes]:[RouteID]],6,FALSE))), "R")</f>
        <v>O</v>
      </c>
      <c r="AF52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81" spans="2:33">
      <c r="O5281" s="171" t="s">
        <v>2374</v>
      </c>
      <c r="T5281" s="173" t="s">
        <v>462</v>
      </c>
      <c r="U5281" t="str">
        <f t="shared" si="328"/>
        <v>PONDA-AGAPUR</v>
      </c>
      <c r="AA5281" s="165" t="str">
        <f t="shared" si="329"/>
        <v/>
      </c>
      <c r="AB5281" t="str">
        <f t="shared" si="330"/>
        <v>PND</v>
      </c>
      <c r="AC5281" t="str">
        <f t="shared" si="331"/>
        <v>GA01W4230</v>
      </c>
      <c r="AD5281" t="str">
        <f>_xlfn.IFNA(VLOOKUP(PrivateSchedule[[#This Row],[ow]],RTARoutes[[StageCodes]:[RouteID]],6,FALSE), VLOOKUP(PrivateSchedule[[#This Row],[re]],RTARoutes[[StageCodes]:[RouteID]],6,FALSE))</f>
        <v>PVT11</v>
      </c>
      <c r="AE5281" t="str" cm="1">
        <f t="array" ref="AE5281">_xlfn.IFS( NOT(ISNA(VLOOKUP(PrivateSchedule[[#This Row],[ow]],RTARoutes[[StageCodes]:[RouteID]],6,FALSE))), "O",  NOT(ISNA(VLOOKUP(PrivateSchedule[[#This Row],[re]],RTARoutes[[StageCodes]:[RouteID]],6,FALSE))), "R")</f>
        <v>R</v>
      </c>
      <c r="AF52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82" spans="2:33">
      <c r="O5282" s="171" t="s">
        <v>462</v>
      </c>
      <c r="T5282" s="173" t="s">
        <v>2374</v>
      </c>
      <c r="U5282" t="str">
        <f t="shared" si="328"/>
        <v>AGAPUR-PONDA</v>
      </c>
      <c r="AA5282" s="165" t="str">
        <f t="shared" si="329"/>
        <v/>
      </c>
      <c r="AB5282" t="str">
        <f t="shared" si="330"/>
        <v>PND</v>
      </c>
      <c r="AC5282" t="str">
        <f t="shared" si="331"/>
        <v>GA01W4230</v>
      </c>
      <c r="AD5282" t="str">
        <f>_xlfn.IFNA(VLOOKUP(PrivateSchedule[[#This Row],[ow]],RTARoutes[[StageCodes]:[RouteID]],6,FALSE), VLOOKUP(PrivateSchedule[[#This Row],[re]],RTARoutes[[StageCodes]:[RouteID]],6,FALSE))</f>
        <v>PVT11</v>
      </c>
      <c r="AE5282" t="str" cm="1">
        <f t="array" ref="AE5282">_xlfn.IFS( NOT(ISNA(VLOOKUP(PrivateSchedule[[#This Row],[ow]],RTARoutes[[StageCodes]:[RouteID]],6,FALSE))), "O",  NOT(ISNA(VLOOKUP(PrivateSchedule[[#This Row],[re]],RTARoutes[[StageCodes]:[RouteID]],6,FALSE))), "R")</f>
        <v>O</v>
      </c>
      <c r="AF52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83" spans="2:33">
      <c r="O5283" s="171" t="s">
        <v>2374</v>
      </c>
      <c r="T5283" s="173" t="s">
        <v>462</v>
      </c>
      <c r="U5283" t="str">
        <f t="shared" si="328"/>
        <v>PONDA-AGAPUR</v>
      </c>
      <c r="AA5283" s="165" t="str">
        <f t="shared" si="329"/>
        <v/>
      </c>
      <c r="AB5283" t="str">
        <f t="shared" si="330"/>
        <v>PND</v>
      </c>
      <c r="AC5283" t="str">
        <f t="shared" si="331"/>
        <v>GA01W4230</v>
      </c>
      <c r="AD5283" t="str">
        <f>_xlfn.IFNA(VLOOKUP(PrivateSchedule[[#This Row],[ow]],RTARoutes[[StageCodes]:[RouteID]],6,FALSE), VLOOKUP(PrivateSchedule[[#This Row],[re]],RTARoutes[[StageCodes]:[RouteID]],6,FALSE))</f>
        <v>PVT11</v>
      </c>
      <c r="AE5283" t="str" cm="1">
        <f t="array" ref="AE5283">_xlfn.IFS( NOT(ISNA(VLOOKUP(PrivateSchedule[[#This Row],[ow]],RTARoutes[[StageCodes]:[RouteID]],6,FALSE))), "O",  NOT(ISNA(VLOOKUP(PrivateSchedule[[#This Row],[re]],RTARoutes[[StageCodes]:[RouteID]],6,FALSE))), "R")</f>
        <v>R</v>
      </c>
      <c r="AF52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84" spans="2:33">
      <c r="O5284" s="171" t="s">
        <v>462</v>
      </c>
      <c r="T5284" s="173" t="s">
        <v>2374</v>
      </c>
      <c r="U5284" t="str">
        <f t="shared" si="328"/>
        <v>AGAPUR-PONDA</v>
      </c>
      <c r="AA5284" s="165" t="str">
        <f t="shared" si="329"/>
        <v/>
      </c>
      <c r="AB5284" t="str">
        <f t="shared" si="330"/>
        <v>PND</v>
      </c>
      <c r="AC5284" t="str">
        <f t="shared" si="331"/>
        <v>GA01W4230</v>
      </c>
      <c r="AD5284" t="str">
        <f>_xlfn.IFNA(VLOOKUP(PrivateSchedule[[#This Row],[ow]],RTARoutes[[StageCodes]:[RouteID]],6,FALSE), VLOOKUP(PrivateSchedule[[#This Row],[re]],RTARoutes[[StageCodes]:[RouteID]],6,FALSE))</f>
        <v>PVT11</v>
      </c>
      <c r="AE5284" t="str" cm="1">
        <f t="array" ref="AE5284">_xlfn.IFS( NOT(ISNA(VLOOKUP(PrivateSchedule[[#This Row],[ow]],RTARoutes[[StageCodes]:[RouteID]],6,FALSE))), "O",  NOT(ISNA(VLOOKUP(PrivateSchedule[[#This Row],[re]],RTARoutes[[StageCodes]:[RouteID]],6,FALSE))), "R")</f>
        <v>O</v>
      </c>
      <c r="AF52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85" spans="2:33">
      <c r="O5285" s="171" t="s">
        <v>2374</v>
      </c>
      <c r="T5285" s="173" t="s">
        <v>462</v>
      </c>
      <c r="U5285" t="str">
        <f t="shared" si="328"/>
        <v>PONDA-AGAPUR</v>
      </c>
      <c r="AA5285" s="165" t="str">
        <f t="shared" si="329"/>
        <v/>
      </c>
      <c r="AB5285" t="str">
        <f t="shared" si="330"/>
        <v>PND</v>
      </c>
      <c r="AC5285" t="str">
        <f t="shared" si="331"/>
        <v>GA01W4230</v>
      </c>
      <c r="AD5285" t="str">
        <f>_xlfn.IFNA(VLOOKUP(PrivateSchedule[[#This Row],[ow]],RTARoutes[[StageCodes]:[RouteID]],6,FALSE), VLOOKUP(PrivateSchedule[[#This Row],[re]],RTARoutes[[StageCodes]:[RouteID]],6,FALSE))</f>
        <v>PVT11</v>
      </c>
      <c r="AE5285" t="str" cm="1">
        <f t="array" ref="AE5285">_xlfn.IFS( NOT(ISNA(VLOOKUP(PrivateSchedule[[#This Row],[ow]],RTARoutes[[StageCodes]:[RouteID]],6,FALSE))), "O",  NOT(ISNA(VLOOKUP(PrivateSchedule[[#This Row],[re]],RTARoutes[[StageCodes]:[RouteID]],6,FALSE))), "R")</f>
        <v>R</v>
      </c>
      <c r="AF52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86" spans="2:33">
      <c r="O5286" s="171" t="s">
        <v>462</v>
      </c>
      <c r="T5286" s="173" t="s">
        <v>2374</v>
      </c>
      <c r="U5286" t="str">
        <f t="shared" si="328"/>
        <v>AGAPUR-PONDA</v>
      </c>
      <c r="AA5286" s="165" t="str">
        <f t="shared" si="329"/>
        <v/>
      </c>
      <c r="AB5286" t="str">
        <f t="shared" si="330"/>
        <v>PND</v>
      </c>
      <c r="AC5286" t="str">
        <f t="shared" si="331"/>
        <v>GA01W4230</v>
      </c>
      <c r="AD5286" t="str">
        <f>_xlfn.IFNA(VLOOKUP(PrivateSchedule[[#This Row],[ow]],RTARoutes[[StageCodes]:[RouteID]],6,FALSE), VLOOKUP(PrivateSchedule[[#This Row],[re]],RTARoutes[[StageCodes]:[RouteID]],6,FALSE))</f>
        <v>PVT11</v>
      </c>
      <c r="AE5286" t="str" cm="1">
        <f t="array" ref="AE5286">_xlfn.IFS( NOT(ISNA(VLOOKUP(PrivateSchedule[[#This Row],[ow]],RTARoutes[[StageCodes]:[RouteID]],6,FALSE))), "O",  NOT(ISNA(VLOOKUP(PrivateSchedule[[#This Row],[re]],RTARoutes[[StageCodes]:[RouteID]],6,FALSE))), "R")</f>
        <v>O</v>
      </c>
      <c r="AF52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87" spans="2:33">
      <c r="O5287" s="171" t="s">
        <v>2374</v>
      </c>
      <c r="T5287" s="173" t="s">
        <v>462</v>
      </c>
      <c r="U5287" t="str">
        <f t="shared" si="328"/>
        <v>PONDA-AGAPUR</v>
      </c>
      <c r="AA5287" s="165" t="str">
        <f t="shared" si="329"/>
        <v/>
      </c>
      <c r="AB5287" t="str">
        <f t="shared" si="330"/>
        <v>PND</v>
      </c>
      <c r="AC5287" t="str">
        <f t="shared" si="331"/>
        <v>GA01W4230</v>
      </c>
      <c r="AD5287" t="str">
        <f>_xlfn.IFNA(VLOOKUP(PrivateSchedule[[#This Row],[ow]],RTARoutes[[StageCodes]:[RouteID]],6,FALSE), VLOOKUP(PrivateSchedule[[#This Row],[re]],RTARoutes[[StageCodes]:[RouteID]],6,FALSE))</f>
        <v>PVT11</v>
      </c>
      <c r="AE5287" t="str" cm="1">
        <f t="array" ref="AE5287">_xlfn.IFS( NOT(ISNA(VLOOKUP(PrivateSchedule[[#This Row],[ow]],RTARoutes[[StageCodes]:[RouteID]],6,FALSE))), "O",  NOT(ISNA(VLOOKUP(PrivateSchedule[[#This Row],[re]],RTARoutes[[StageCodes]:[RouteID]],6,FALSE))), "R")</f>
        <v>R</v>
      </c>
      <c r="AF52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88" spans="2:33">
      <c r="O5288" s="171" t="s">
        <v>462</v>
      </c>
      <c r="T5288" s="173" t="s">
        <v>2374</v>
      </c>
      <c r="U5288" t="str">
        <f t="shared" si="328"/>
        <v>AGAPUR-PONDA</v>
      </c>
      <c r="AA5288" s="165" t="str">
        <f t="shared" si="329"/>
        <v/>
      </c>
      <c r="AB5288" t="str">
        <f t="shared" si="330"/>
        <v>PND</v>
      </c>
      <c r="AC5288" t="str">
        <f t="shared" si="331"/>
        <v>GA01W4230</v>
      </c>
      <c r="AD5288" t="str">
        <f>_xlfn.IFNA(VLOOKUP(PrivateSchedule[[#This Row],[ow]],RTARoutes[[StageCodes]:[RouteID]],6,FALSE), VLOOKUP(PrivateSchedule[[#This Row],[re]],RTARoutes[[StageCodes]:[RouteID]],6,FALSE))</f>
        <v>PVT11</v>
      </c>
      <c r="AE5288" t="str" cm="1">
        <f t="array" ref="AE5288">_xlfn.IFS( NOT(ISNA(VLOOKUP(PrivateSchedule[[#This Row],[ow]],RTARoutes[[StageCodes]:[RouteID]],6,FALSE))), "O",  NOT(ISNA(VLOOKUP(PrivateSchedule[[#This Row],[re]],RTARoutes[[StageCodes]:[RouteID]],6,FALSE))), "R")</f>
        <v>O</v>
      </c>
      <c r="AF52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89" spans="2:33">
      <c r="O5289" s="171" t="s">
        <v>2374</v>
      </c>
      <c r="T5289" s="173" t="s">
        <v>462</v>
      </c>
      <c r="U5289" t="str">
        <f t="shared" si="328"/>
        <v>PONDA-AGAPUR</v>
      </c>
      <c r="AA5289" s="165" t="str">
        <f t="shared" si="329"/>
        <v/>
      </c>
      <c r="AB5289" t="str">
        <f t="shared" si="330"/>
        <v>PND</v>
      </c>
      <c r="AC5289" t="str">
        <f t="shared" si="331"/>
        <v>GA01W4230</v>
      </c>
      <c r="AD5289" t="str">
        <f>_xlfn.IFNA(VLOOKUP(PrivateSchedule[[#This Row],[ow]],RTARoutes[[StageCodes]:[RouteID]],6,FALSE), VLOOKUP(PrivateSchedule[[#This Row],[re]],RTARoutes[[StageCodes]:[RouteID]],6,FALSE))</f>
        <v>PVT11</v>
      </c>
      <c r="AE5289" t="str" cm="1">
        <f t="array" ref="AE5289">_xlfn.IFS( NOT(ISNA(VLOOKUP(PrivateSchedule[[#This Row],[ow]],RTARoutes[[StageCodes]:[RouteID]],6,FALSE))), "O",  NOT(ISNA(VLOOKUP(PrivateSchedule[[#This Row],[re]],RTARoutes[[StageCodes]:[RouteID]],6,FALSE))), "R")</f>
        <v>R</v>
      </c>
      <c r="AF52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90" spans="2:33">
      <c r="O5290" s="171" t="s">
        <v>462</v>
      </c>
      <c r="T5290" s="173" t="s">
        <v>2374</v>
      </c>
      <c r="U5290" t="str">
        <f t="shared" si="328"/>
        <v>AGAPUR-PONDA</v>
      </c>
      <c r="AA5290" s="165" t="str">
        <f t="shared" si="329"/>
        <v/>
      </c>
      <c r="AB5290" t="str">
        <f t="shared" si="330"/>
        <v>PND</v>
      </c>
      <c r="AC5290" t="str">
        <f t="shared" si="331"/>
        <v>GA01W4230</v>
      </c>
      <c r="AD5290" t="str">
        <f>_xlfn.IFNA(VLOOKUP(PrivateSchedule[[#This Row],[ow]],RTARoutes[[StageCodes]:[RouteID]],6,FALSE), VLOOKUP(PrivateSchedule[[#This Row],[re]],RTARoutes[[StageCodes]:[RouteID]],6,FALSE))</f>
        <v>PVT11</v>
      </c>
      <c r="AE5290" t="str" cm="1">
        <f t="array" ref="AE5290">_xlfn.IFS( NOT(ISNA(VLOOKUP(PrivateSchedule[[#This Row],[ow]],RTARoutes[[StageCodes]:[RouteID]],6,FALSE))), "O",  NOT(ISNA(VLOOKUP(PrivateSchedule[[#This Row],[re]],RTARoutes[[StageCodes]:[RouteID]],6,FALSE))), "R")</f>
        <v>O</v>
      </c>
      <c r="AF52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2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291" spans="2:33">
      <c r="O5291" s="171" t="s">
        <v>2374</v>
      </c>
      <c r="T5291" s="173" t="s">
        <v>462</v>
      </c>
      <c r="U5291" t="str">
        <f t="shared" si="328"/>
        <v>PONDA-AGAPUR</v>
      </c>
      <c r="AA5291" s="165" t="str">
        <f t="shared" si="329"/>
        <v/>
      </c>
      <c r="AB5291" t="str">
        <f t="shared" si="330"/>
        <v>PND</v>
      </c>
      <c r="AC5291" t="str">
        <f t="shared" si="331"/>
        <v>GA01W4230</v>
      </c>
      <c r="AD5291" t="str">
        <f>_xlfn.IFNA(VLOOKUP(PrivateSchedule[[#This Row],[ow]],RTARoutes[[StageCodes]:[RouteID]],6,FALSE), VLOOKUP(PrivateSchedule[[#This Row],[re]],RTARoutes[[StageCodes]:[RouteID]],6,FALSE))</f>
        <v>PVT11</v>
      </c>
      <c r="AE5291" t="str" cm="1">
        <f t="array" ref="AE5291">_xlfn.IFS( NOT(ISNA(VLOOKUP(PrivateSchedule[[#This Row],[ow]],RTARoutes[[StageCodes]:[RouteID]],6,FALSE))), "O",  NOT(ISNA(VLOOKUP(PrivateSchedule[[#This Row],[re]],RTARoutes[[StageCodes]:[RouteID]],6,FALSE))), "R")</f>
        <v>R</v>
      </c>
      <c r="AF52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2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292" spans="2:33">
      <c r="B5292" s="171" t="s">
        <v>5195</v>
      </c>
      <c r="C5292" s="172" t="s">
        <v>5196</v>
      </c>
      <c r="D5292" s="172" t="s">
        <v>4894</v>
      </c>
      <c r="E5292" s="176" t="s">
        <v>5197</v>
      </c>
      <c r="F5292" s="177">
        <v>45200</v>
      </c>
      <c r="G5292" s="171" t="s">
        <v>5198</v>
      </c>
      <c r="H5292" s="172" t="s">
        <v>5199</v>
      </c>
      <c r="J5292" s="171" t="s">
        <v>5200</v>
      </c>
      <c r="L5292" s="172" t="s">
        <v>16</v>
      </c>
      <c r="M5292" s="198">
        <v>23</v>
      </c>
      <c r="N5292" s="199">
        <v>9</v>
      </c>
      <c r="O5292" s="171" t="s">
        <v>2374</v>
      </c>
      <c r="T5292" s="173" t="s">
        <v>1043</v>
      </c>
      <c r="U5292" t="str">
        <f t="shared" si="328"/>
        <v/>
      </c>
      <c r="AA5292" s="165" t="str">
        <f t="shared" si="329"/>
        <v/>
      </c>
      <c r="AB5292" t="str">
        <f t="shared" si="330"/>
        <v>PND</v>
      </c>
      <c r="AC5292" t="str">
        <f t="shared" si="331"/>
        <v>GA04T0901</v>
      </c>
      <c r="AD5292" t="str">
        <f>_xlfn.IFNA(VLOOKUP(PrivateSchedule[[#This Row],[ow]],RTARoutes[[StageCodes]:[RouteID]],6,FALSE), VLOOKUP(PrivateSchedule[[#This Row],[re]],RTARoutes[[StageCodes]:[RouteID]],6,FALSE))</f>
        <v>PVT130</v>
      </c>
      <c r="AE5292" t="str" cm="1">
        <f t="array" ref="AE5292">_xlfn.IFS( NOT(ISNA(VLOOKUP(PrivateSchedule[[#This Row],[ow]],RTARoutes[[StageCodes]:[RouteID]],6,FALSE))), "O",  NOT(ISNA(VLOOKUP(PrivateSchedule[[#This Row],[re]],RTARoutes[[StageCodes]:[RouteID]],6,FALSE))), "R")</f>
        <v>R</v>
      </c>
      <c r="AF52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PND-*CUPA</v>
      </c>
      <c r="AG52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CUPA-*PND</v>
      </c>
    </row>
    <row r="5293" spans="2:33">
      <c r="O5293" s="171" t="s">
        <v>1043</v>
      </c>
      <c r="T5293" s="173" t="s">
        <v>2374</v>
      </c>
      <c r="U5293" t="str">
        <f t="shared" si="328"/>
        <v/>
      </c>
      <c r="AA5293" s="165" t="str">
        <f t="shared" si="329"/>
        <v/>
      </c>
      <c r="AB5293" t="str">
        <f t="shared" si="330"/>
        <v>PND</v>
      </c>
      <c r="AC5293" t="str">
        <f t="shared" si="331"/>
        <v>GA04T0901</v>
      </c>
      <c r="AD5293" t="str">
        <f>_xlfn.IFNA(VLOOKUP(PrivateSchedule[[#This Row],[ow]],RTARoutes[[StageCodes]:[RouteID]],6,FALSE), VLOOKUP(PrivateSchedule[[#This Row],[re]],RTARoutes[[StageCodes]:[RouteID]],6,FALSE))</f>
        <v>PVT130</v>
      </c>
      <c r="AE5293" t="str" cm="1">
        <f t="array" ref="AE5293">_xlfn.IFS( NOT(ISNA(VLOOKUP(PrivateSchedule[[#This Row],[ow]],RTARoutes[[StageCodes]:[RouteID]],6,FALSE))), "O",  NOT(ISNA(VLOOKUP(PrivateSchedule[[#This Row],[re]],RTARoutes[[StageCodes]:[RouteID]],6,FALSE))), "R")</f>
        <v>O</v>
      </c>
      <c r="AF52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CUPA-*PND</v>
      </c>
      <c r="AG52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PND-*CUPA</v>
      </c>
    </row>
    <row r="5294" spans="2:33">
      <c r="O5294" s="171" t="s">
        <v>2374</v>
      </c>
      <c r="T5294" s="173" t="s">
        <v>1043</v>
      </c>
      <c r="U5294" t="str">
        <f t="shared" si="328"/>
        <v/>
      </c>
      <c r="AA5294" s="165" t="str">
        <f t="shared" si="329"/>
        <v/>
      </c>
      <c r="AB5294" t="str">
        <f t="shared" si="330"/>
        <v>PND</v>
      </c>
      <c r="AC5294" t="str">
        <f t="shared" si="331"/>
        <v>GA04T0901</v>
      </c>
      <c r="AD5294" t="str">
        <f>_xlfn.IFNA(VLOOKUP(PrivateSchedule[[#This Row],[ow]],RTARoutes[[StageCodes]:[RouteID]],6,FALSE), VLOOKUP(PrivateSchedule[[#This Row],[re]],RTARoutes[[StageCodes]:[RouteID]],6,FALSE))</f>
        <v>PVT130</v>
      </c>
      <c r="AE5294" t="str" cm="1">
        <f t="array" ref="AE5294">_xlfn.IFS( NOT(ISNA(VLOOKUP(PrivateSchedule[[#This Row],[ow]],RTARoutes[[StageCodes]:[RouteID]],6,FALSE))), "O",  NOT(ISNA(VLOOKUP(PrivateSchedule[[#This Row],[re]],RTARoutes[[StageCodes]:[RouteID]],6,FALSE))), "R")</f>
        <v>R</v>
      </c>
      <c r="AF52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PND-*CUPA</v>
      </c>
      <c r="AG52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CUPA-*PND</v>
      </c>
    </row>
    <row r="5295" spans="2:33">
      <c r="O5295" s="171" t="s">
        <v>1043</v>
      </c>
      <c r="T5295" s="173" t="s">
        <v>2374</v>
      </c>
      <c r="U5295" t="str">
        <f t="shared" si="328"/>
        <v/>
      </c>
      <c r="AA5295" s="165" t="str">
        <f t="shared" si="329"/>
        <v/>
      </c>
      <c r="AB5295" t="str">
        <f t="shared" si="330"/>
        <v>PND</v>
      </c>
      <c r="AC5295" t="str">
        <f t="shared" si="331"/>
        <v>GA04T0901</v>
      </c>
      <c r="AD5295" t="str">
        <f>_xlfn.IFNA(VLOOKUP(PrivateSchedule[[#This Row],[ow]],RTARoutes[[StageCodes]:[RouteID]],6,FALSE), VLOOKUP(PrivateSchedule[[#This Row],[re]],RTARoutes[[StageCodes]:[RouteID]],6,FALSE))</f>
        <v>PVT130</v>
      </c>
      <c r="AE5295" t="str" cm="1">
        <f t="array" ref="AE5295">_xlfn.IFS( NOT(ISNA(VLOOKUP(PrivateSchedule[[#This Row],[ow]],RTARoutes[[StageCodes]:[RouteID]],6,FALSE))), "O",  NOT(ISNA(VLOOKUP(PrivateSchedule[[#This Row],[re]],RTARoutes[[StageCodes]:[RouteID]],6,FALSE))), "R")</f>
        <v>O</v>
      </c>
      <c r="AF52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CUPA-*PND</v>
      </c>
      <c r="AG52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PND-*CUPA</v>
      </c>
    </row>
    <row r="5296" spans="2:33">
      <c r="O5296" s="171" t="s">
        <v>2374</v>
      </c>
      <c r="T5296" s="173" t="s">
        <v>1043</v>
      </c>
      <c r="U5296" t="str">
        <f t="shared" si="328"/>
        <v/>
      </c>
      <c r="AA5296" s="165" t="str">
        <f t="shared" si="329"/>
        <v/>
      </c>
      <c r="AB5296" t="str">
        <f t="shared" si="330"/>
        <v>PND</v>
      </c>
      <c r="AC5296" t="str">
        <f t="shared" si="331"/>
        <v>GA04T0901</v>
      </c>
      <c r="AD5296" t="str">
        <f>_xlfn.IFNA(VLOOKUP(PrivateSchedule[[#This Row],[ow]],RTARoutes[[StageCodes]:[RouteID]],6,FALSE), VLOOKUP(PrivateSchedule[[#This Row],[re]],RTARoutes[[StageCodes]:[RouteID]],6,FALSE))</f>
        <v>PVT130</v>
      </c>
      <c r="AE5296" t="str" cm="1">
        <f t="array" ref="AE5296">_xlfn.IFS( NOT(ISNA(VLOOKUP(PrivateSchedule[[#This Row],[ow]],RTARoutes[[StageCodes]:[RouteID]],6,FALSE))), "O",  NOT(ISNA(VLOOKUP(PrivateSchedule[[#This Row],[re]],RTARoutes[[StageCodes]:[RouteID]],6,FALSE))), "R")</f>
        <v>R</v>
      </c>
      <c r="AF52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PND-*CUPA</v>
      </c>
      <c r="AG52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CUPA-*PND</v>
      </c>
    </row>
    <row r="5297" spans="2:33">
      <c r="O5297" s="171" t="s">
        <v>1043</v>
      </c>
      <c r="T5297" s="173" t="s">
        <v>2374</v>
      </c>
      <c r="U5297" t="str">
        <f t="shared" si="328"/>
        <v/>
      </c>
      <c r="AA5297" s="165" t="str">
        <f t="shared" si="329"/>
        <v/>
      </c>
      <c r="AB5297" t="str">
        <f t="shared" si="330"/>
        <v>PND</v>
      </c>
      <c r="AC5297" t="str">
        <f t="shared" si="331"/>
        <v>GA04T0901</v>
      </c>
      <c r="AD5297" t="str">
        <f>_xlfn.IFNA(VLOOKUP(PrivateSchedule[[#This Row],[ow]],RTARoutes[[StageCodes]:[RouteID]],6,FALSE), VLOOKUP(PrivateSchedule[[#This Row],[re]],RTARoutes[[StageCodes]:[RouteID]],6,FALSE))</f>
        <v>PVT130</v>
      </c>
      <c r="AE5297" t="str" cm="1">
        <f t="array" ref="AE5297">_xlfn.IFS( NOT(ISNA(VLOOKUP(PrivateSchedule[[#This Row],[ow]],RTARoutes[[StageCodes]:[RouteID]],6,FALSE))), "O",  NOT(ISNA(VLOOKUP(PrivateSchedule[[#This Row],[re]],RTARoutes[[StageCodes]:[RouteID]],6,FALSE))), "R")</f>
        <v>O</v>
      </c>
      <c r="AF52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CUPA-*PND</v>
      </c>
      <c r="AG52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PND-*CUPA</v>
      </c>
    </row>
    <row r="5298" spans="2:33">
      <c r="O5298" s="171" t="s">
        <v>2374</v>
      </c>
      <c r="T5298" s="173" t="s">
        <v>1043</v>
      </c>
      <c r="U5298" t="str">
        <f t="shared" si="328"/>
        <v/>
      </c>
      <c r="AA5298" s="165" t="str">
        <f t="shared" si="329"/>
        <v/>
      </c>
      <c r="AB5298" t="str">
        <f t="shared" si="330"/>
        <v>PND</v>
      </c>
      <c r="AC5298" t="str">
        <f t="shared" si="331"/>
        <v>GA04T0901</v>
      </c>
      <c r="AD5298" t="str">
        <f>_xlfn.IFNA(VLOOKUP(PrivateSchedule[[#This Row],[ow]],RTARoutes[[StageCodes]:[RouteID]],6,FALSE), VLOOKUP(PrivateSchedule[[#This Row],[re]],RTARoutes[[StageCodes]:[RouteID]],6,FALSE))</f>
        <v>PVT130</v>
      </c>
      <c r="AE5298" t="str" cm="1">
        <f t="array" ref="AE5298">_xlfn.IFS( NOT(ISNA(VLOOKUP(PrivateSchedule[[#This Row],[ow]],RTARoutes[[StageCodes]:[RouteID]],6,FALSE))), "O",  NOT(ISNA(VLOOKUP(PrivateSchedule[[#This Row],[re]],RTARoutes[[StageCodes]:[RouteID]],6,FALSE))), "R")</f>
        <v>R</v>
      </c>
      <c r="AF52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PND-*CUPA</v>
      </c>
      <c r="AG52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CUPA-*PND</v>
      </c>
    </row>
    <row r="5299" spans="2:33">
      <c r="O5299" s="171" t="s">
        <v>1043</v>
      </c>
      <c r="T5299" s="173" t="s">
        <v>2374</v>
      </c>
      <c r="U5299" t="str">
        <f t="shared" si="328"/>
        <v/>
      </c>
      <c r="AA5299" s="165" t="str">
        <f t="shared" si="329"/>
        <v/>
      </c>
      <c r="AB5299" t="str">
        <f t="shared" si="330"/>
        <v>PND</v>
      </c>
      <c r="AC5299" t="str">
        <f t="shared" si="331"/>
        <v>GA04T0901</v>
      </c>
      <c r="AD5299" t="str">
        <f>_xlfn.IFNA(VLOOKUP(PrivateSchedule[[#This Row],[ow]],RTARoutes[[StageCodes]:[RouteID]],6,FALSE), VLOOKUP(PrivateSchedule[[#This Row],[re]],RTARoutes[[StageCodes]:[RouteID]],6,FALSE))</f>
        <v>PVT130</v>
      </c>
      <c r="AE5299" t="str" cm="1">
        <f t="array" ref="AE5299">_xlfn.IFS( NOT(ISNA(VLOOKUP(PrivateSchedule[[#This Row],[ow]],RTARoutes[[StageCodes]:[RouteID]],6,FALSE))), "O",  NOT(ISNA(VLOOKUP(PrivateSchedule[[#This Row],[re]],RTARoutes[[StageCodes]:[RouteID]],6,FALSE))), "R")</f>
        <v>O</v>
      </c>
      <c r="AF52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CUPA-*PND</v>
      </c>
      <c r="AG52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PND-*CUPA</v>
      </c>
    </row>
    <row r="5300" spans="2:33">
      <c r="O5300" s="171" t="s">
        <v>2374</v>
      </c>
      <c r="T5300" s="173" t="s">
        <v>1043</v>
      </c>
      <c r="U5300" t="str">
        <f t="shared" si="328"/>
        <v/>
      </c>
      <c r="AA5300" s="165" t="str">
        <f t="shared" si="329"/>
        <v/>
      </c>
      <c r="AB5300" t="str">
        <f t="shared" si="330"/>
        <v>PND</v>
      </c>
      <c r="AC5300" t="str">
        <f t="shared" si="331"/>
        <v>GA04T0901</v>
      </c>
      <c r="AD5300" t="str">
        <f>_xlfn.IFNA(VLOOKUP(PrivateSchedule[[#This Row],[ow]],RTARoutes[[StageCodes]:[RouteID]],6,FALSE), VLOOKUP(PrivateSchedule[[#This Row],[re]],RTARoutes[[StageCodes]:[RouteID]],6,FALSE))</f>
        <v>PVT130</v>
      </c>
      <c r="AE5300" t="str" cm="1">
        <f t="array" ref="AE5300">_xlfn.IFS( NOT(ISNA(VLOOKUP(PrivateSchedule[[#This Row],[ow]],RTARoutes[[StageCodes]:[RouteID]],6,FALSE))), "O",  NOT(ISNA(VLOOKUP(PrivateSchedule[[#This Row],[re]],RTARoutes[[StageCodes]:[RouteID]],6,FALSE))), "R")</f>
        <v>R</v>
      </c>
      <c r="AF53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PND-*CUPA</v>
      </c>
      <c r="AG53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CUPA-*PND</v>
      </c>
    </row>
    <row r="5301" spans="2:33">
      <c r="O5301" s="171" t="s">
        <v>1043</v>
      </c>
      <c r="T5301" s="173" t="s">
        <v>2374</v>
      </c>
      <c r="U5301" t="str">
        <f t="shared" si="328"/>
        <v/>
      </c>
      <c r="AA5301" s="165" t="str">
        <f t="shared" si="329"/>
        <v/>
      </c>
      <c r="AB5301" t="str">
        <f t="shared" si="330"/>
        <v>PND</v>
      </c>
      <c r="AC5301" t="str">
        <f t="shared" si="331"/>
        <v>GA04T0901</v>
      </c>
      <c r="AD5301" t="str">
        <f>_xlfn.IFNA(VLOOKUP(PrivateSchedule[[#This Row],[ow]],RTARoutes[[StageCodes]:[RouteID]],6,FALSE), VLOOKUP(PrivateSchedule[[#This Row],[re]],RTARoutes[[StageCodes]:[RouteID]],6,FALSE))</f>
        <v>PVT130</v>
      </c>
      <c r="AE5301" t="str" cm="1">
        <f t="array" ref="AE5301">_xlfn.IFS( NOT(ISNA(VLOOKUP(PrivateSchedule[[#This Row],[ow]],RTARoutes[[StageCodes]:[RouteID]],6,FALSE))), "O",  NOT(ISNA(VLOOKUP(PrivateSchedule[[#This Row],[re]],RTARoutes[[StageCodes]:[RouteID]],6,FALSE))), "R")</f>
        <v>O</v>
      </c>
      <c r="AF53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CUPA-*PND</v>
      </c>
      <c r="AG53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PND-*CUPA</v>
      </c>
    </row>
    <row r="5302" spans="2:33">
      <c r="O5302" s="171" t="s">
        <v>2374</v>
      </c>
      <c r="T5302" s="173" t="s">
        <v>2247</v>
      </c>
      <c r="U5302" t="str">
        <f t="shared" si="328"/>
        <v>PONDA-PANAJI</v>
      </c>
      <c r="AA5302" s="165" t="str">
        <f t="shared" si="329"/>
        <v/>
      </c>
      <c r="AB5302" t="str">
        <f t="shared" si="330"/>
        <v>PND</v>
      </c>
      <c r="AC5302" t="str">
        <f t="shared" si="331"/>
        <v>GA04T0901</v>
      </c>
      <c r="AD5302" t="str">
        <f>_xlfn.IFNA(VLOOKUP(PrivateSchedule[[#This Row],[ow]],RTARoutes[[StageCodes]:[RouteID]],6,FALSE), VLOOKUP(PrivateSchedule[[#This Row],[re]],RTARoutes[[StageCodes]:[RouteID]],6,FALSE))</f>
        <v>PVT393</v>
      </c>
      <c r="AE5302" t="str" cm="1">
        <f t="array" ref="AE5302">_xlfn.IFS( NOT(ISNA(VLOOKUP(PrivateSchedule[[#This Row],[ow]],RTARoutes[[StageCodes]:[RouteID]],6,FALSE))), "O",  NOT(ISNA(VLOOKUP(PrivateSchedule[[#This Row],[re]],RTARoutes[[StageCodes]:[RouteID]],6,FALSE))), "R")</f>
        <v>O</v>
      </c>
      <c r="AF53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3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303" spans="2:33">
      <c r="O5303" s="171" t="s">
        <v>2247</v>
      </c>
      <c r="T5303" s="173" t="s">
        <v>1043</v>
      </c>
      <c r="U5303" t="str">
        <f t="shared" si="328"/>
        <v/>
      </c>
      <c r="AA5303" s="165" t="str">
        <f t="shared" si="329"/>
        <v/>
      </c>
      <c r="AB5303" t="str">
        <f t="shared" si="330"/>
        <v>PND</v>
      </c>
      <c r="AC5303" t="str">
        <f t="shared" si="331"/>
        <v>GA04T0901</v>
      </c>
      <c r="AD5303" t="e">
        <f>_xlfn.IFNA(VLOOKUP(PrivateSchedule[[#This Row],[ow]],RTARoutes[[StageCodes]:[RouteID]],6,FALSE), VLOOKUP(PrivateSchedule[[#This Row],[re]],RTARoutes[[StageCodes]:[RouteID]],6,FALSE))</f>
        <v>#N/A</v>
      </c>
      <c r="AE5303" t="e" cm="1">
        <f t="array" ref="AE5303">_xlfn.IFS( NOT(ISNA(VLOOKUP(PrivateSchedule[[#This Row],[ow]],RTARoutes[[StageCodes]:[RouteID]],6,FALSE))), "O",  NOT(ISNA(VLOOKUP(PrivateSchedule[[#This Row],[re]],RTARoutes[[StageCodes]:[RouteID]],6,FALSE))), "R")</f>
        <v>#N/A</v>
      </c>
      <c r="AF53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PNJ-*CUPA</v>
      </c>
      <c r="AG53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CUPA-*PNJ</v>
      </c>
    </row>
    <row r="5304" spans="2:33">
      <c r="B5304" s="171" t="s">
        <v>5201</v>
      </c>
      <c r="C5304" s="172" t="s">
        <v>5202</v>
      </c>
      <c r="D5304" s="172" t="s">
        <v>4887</v>
      </c>
      <c r="E5304" s="176">
        <v>37563</v>
      </c>
      <c r="F5304" s="177" t="s">
        <v>5203</v>
      </c>
      <c r="G5304" s="171" t="s">
        <v>5204</v>
      </c>
      <c r="H5304" s="172" t="s">
        <v>5205</v>
      </c>
      <c r="J5304" s="171" t="s">
        <v>5206</v>
      </c>
      <c r="L5304" s="172" t="s">
        <v>16</v>
      </c>
      <c r="M5304" s="198">
        <v>25</v>
      </c>
      <c r="N5304" s="199">
        <v>10</v>
      </c>
      <c r="O5304" s="171" t="s">
        <v>1587</v>
      </c>
      <c r="T5304" s="173" t="s">
        <v>730</v>
      </c>
      <c r="U5304" t="str">
        <f t="shared" si="328"/>
        <v>KARMALI-Bethoda</v>
      </c>
      <c r="AA5304" s="165" t="str">
        <f t="shared" si="329"/>
        <v/>
      </c>
      <c r="AB5304" t="str">
        <f t="shared" si="330"/>
        <v>PND</v>
      </c>
      <c r="AC5304" t="str">
        <f t="shared" si="331"/>
        <v>GA01W4584/GA05T4741/GA03K1155</v>
      </c>
      <c r="AD5304" t="str">
        <f>_xlfn.IFNA(VLOOKUP(PrivateSchedule[[#This Row],[ow]],RTARoutes[[StageCodes]:[RouteID]],6,FALSE), VLOOKUP(PrivateSchedule[[#This Row],[re]],RTARoutes[[StageCodes]:[RouteID]],6,FALSE))</f>
        <v>PVT71</v>
      </c>
      <c r="AE5304" t="str" cm="1">
        <f t="array" ref="AE5304">_xlfn.IFS( NOT(ISNA(VLOOKUP(PrivateSchedule[[#This Row],[ow]],RTARoutes[[StageCodes]:[RouteID]],6,FALSE))), "O",  NOT(ISNA(VLOOKUP(PrivateSchedule[[#This Row],[re]],RTARoutes[[StageCodes]:[RouteID]],6,FALSE))), "R")</f>
        <v>R</v>
      </c>
      <c r="AF53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KMI-*BET</v>
      </c>
      <c r="AG53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BET-*KMI</v>
      </c>
    </row>
    <row r="5305" spans="2:33">
      <c r="O5305" s="171" t="s">
        <v>730</v>
      </c>
      <c r="T5305" s="173" t="s">
        <v>2247</v>
      </c>
      <c r="U5305" t="str">
        <f t="shared" si="328"/>
        <v>Bethoda-PANAJI</v>
      </c>
      <c r="AA5305" s="165" t="str">
        <f t="shared" si="329"/>
        <v/>
      </c>
      <c r="AB5305" t="str">
        <f t="shared" si="330"/>
        <v>PND</v>
      </c>
      <c r="AC5305" t="str">
        <f t="shared" si="331"/>
        <v>GA01W4584/GA05T4741/GA03K1155</v>
      </c>
      <c r="AD5305" t="str">
        <f>_xlfn.IFNA(VLOOKUP(PrivateSchedule[[#This Row],[ow]],RTARoutes[[StageCodes]:[RouteID]],6,FALSE), VLOOKUP(PrivateSchedule[[#This Row],[re]],RTARoutes[[StageCodes]:[RouteID]],6,FALSE))</f>
        <v>PVT74</v>
      </c>
      <c r="AE5305" t="str" cm="1">
        <f t="array" ref="AE5305">_xlfn.IFS( NOT(ISNA(VLOOKUP(PrivateSchedule[[#This Row],[ow]],RTARoutes[[StageCodes]:[RouteID]],6,FALSE))), "O",  NOT(ISNA(VLOOKUP(PrivateSchedule[[#This Row],[re]],RTARoutes[[StageCodes]:[RouteID]],6,FALSE))), "R")</f>
        <v>O</v>
      </c>
      <c r="AF53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BET-*PNJ</v>
      </c>
      <c r="AG53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PNJ-*BET</v>
      </c>
    </row>
    <row r="5306" spans="2:33">
      <c r="O5306" s="171" t="s">
        <v>2247</v>
      </c>
      <c r="T5306" s="173" t="s">
        <v>730</v>
      </c>
      <c r="U5306" t="str">
        <f t="shared" si="328"/>
        <v>PANAJI-Bethoda</v>
      </c>
      <c r="AA5306" s="165" t="str">
        <f t="shared" si="329"/>
        <v/>
      </c>
      <c r="AB5306" t="str">
        <f t="shared" si="330"/>
        <v>PND</v>
      </c>
      <c r="AC5306" t="str">
        <f t="shared" si="331"/>
        <v>GA01W4584/GA05T4741/GA03K1155</v>
      </c>
      <c r="AD5306" t="str">
        <f>_xlfn.IFNA(VLOOKUP(PrivateSchedule[[#This Row],[ow]],RTARoutes[[StageCodes]:[RouteID]],6,FALSE), VLOOKUP(PrivateSchedule[[#This Row],[re]],RTARoutes[[StageCodes]:[RouteID]],6,FALSE))</f>
        <v>PVT74</v>
      </c>
      <c r="AE5306" t="str" cm="1">
        <f t="array" ref="AE5306">_xlfn.IFS( NOT(ISNA(VLOOKUP(PrivateSchedule[[#This Row],[ow]],RTARoutes[[StageCodes]:[RouteID]],6,FALSE))), "O",  NOT(ISNA(VLOOKUP(PrivateSchedule[[#This Row],[re]],RTARoutes[[StageCodes]:[RouteID]],6,FALSE))), "R")</f>
        <v>R</v>
      </c>
      <c r="AF53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PNJ-*BET</v>
      </c>
      <c r="AG53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BET-*PNJ</v>
      </c>
    </row>
    <row r="5307" spans="2:33">
      <c r="O5307" s="171" t="s">
        <v>730</v>
      </c>
      <c r="T5307" s="173" t="s">
        <v>2247</v>
      </c>
      <c r="U5307" t="str">
        <f t="shared" si="328"/>
        <v>Bethoda-PANAJI</v>
      </c>
      <c r="AA5307" s="165" t="str">
        <f t="shared" si="329"/>
        <v/>
      </c>
      <c r="AB5307" t="str">
        <f t="shared" si="330"/>
        <v>PND</v>
      </c>
      <c r="AC5307" t="str">
        <f t="shared" si="331"/>
        <v>GA01W4584/GA05T4741/GA03K1155</v>
      </c>
      <c r="AD5307" t="str">
        <f>_xlfn.IFNA(VLOOKUP(PrivateSchedule[[#This Row],[ow]],RTARoutes[[StageCodes]:[RouteID]],6,FALSE), VLOOKUP(PrivateSchedule[[#This Row],[re]],RTARoutes[[StageCodes]:[RouteID]],6,FALSE))</f>
        <v>PVT74</v>
      </c>
      <c r="AE5307" t="str" cm="1">
        <f t="array" ref="AE5307">_xlfn.IFS( NOT(ISNA(VLOOKUP(PrivateSchedule[[#This Row],[ow]],RTARoutes[[StageCodes]:[RouteID]],6,FALSE))), "O",  NOT(ISNA(VLOOKUP(PrivateSchedule[[#This Row],[re]],RTARoutes[[StageCodes]:[RouteID]],6,FALSE))), "R")</f>
        <v>O</v>
      </c>
      <c r="AF53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BET-*PNJ</v>
      </c>
      <c r="AG53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PNJ-*BET</v>
      </c>
    </row>
    <row r="5308" spans="2:33">
      <c r="O5308" s="171" t="s">
        <v>2247</v>
      </c>
      <c r="T5308" s="173" t="s">
        <v>730</v>
      </c>
      <c r="U5308" t="str">
        <f t="shared" si="328"/>
        <v>PANAJI-Bethoda</v>
      </c>
      <c r="AA5308" s="165" t="str">
        <f t="shared" si="329"/>
        <v/>
      </c>
      <c r="AB5308" t="str">
        <f t="shared" si="330"/>
        <v>PND</v>
      </c>
      <c r="AC5308" t="str">
        <f t="shared" si="331"/>
        <v>GA01W4584/GA05T4741/GA03K1155</v>
      </c>
      <c r="AD5308" t="str">
        <f>_xlfn.IFNA(VLOOKUP(PrivateSchedule[[#This Row],[ow]],RTARoutes[[StageCodes]:[RouteID]],6,FALSE), VLOOKUP(PrivateSchedule[[#This Row],[re]],RTARoutes[[StageCodes]:[RouteID]],6,FALSE))</f>
        <v>PVT74</v>
      </c>
      <c r="AE5308" t="str" cm="1">
        <f t="array" ref="AE5308">_xlfn.IFS( NOT(ISNA(VLOOKUP(PrivateSchedule[[#This Row],[ow]],RTARoutes[[StageCodes]:[RouteID]],6,FALSE))), "O",  NOT(ISNA(VLOOKUP(PrivateSchedule[[#This Row],[re]],RTARoutes[[StageCodes]:[RouteID]],6,FALSE))), "R")</f>
        <v>R</v>
      </c>
      <c r="AF53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PNJ-*BET</v>
      </c>
      <c r="AG53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BET-*PNJ</v>
      </c>
    </row>
    <row r="5309" spans="2:33">
      <c r="O5309" s="171" t="s">
        <v>730</v>
      </c>
      <c r="T5309" s="173" t="s">
        <v>1587</v>
      </c>
      <c r="U5309" t="str">
        <f t="shared" si="328"/>
        <v>Bethoda-KARMALI</v>
      </c>
      <c r="AA5309" s="165" t="str">
        <f t="shared" si="329"/>
        <v/>
      </c>
      <c r="AB5309" t="str">
        <f t="shared" si="330"/>
        <v>PND</v>
      </c>
      <c r="AC5309" t="str">
        <f t="shared" si="331"/>
        <v>GA01W4584/GA05T4741/GA03K1155</v>
      </c>
      <c r="AD5309" t="str">
        <f>_xlfn.IFNA(VLOOKUP(PrivateSchedule[[#This Row],[ow]],RTARoutes[[StageCodes]:[RouteID]],6,FALSE), VLOOKUP(PrivateSchedule[[#This Row],[re]],RTARoutes[[StageCodes]:[RouteID]],6,FALSE))</f>
        <v>PVT71</v>
      </c>
      <c r="AE5309" t="str" cm="1">
        <f t="array" ref="AE5309">_xlfn.IFS( NOT(ISNA(VLOOKUP(PrivateSchedule[[#This Row],[ow]],RTARoutes[[StageCodes]:[RouteID]],6,FALSE))), "O",  NOT(ISNA(VLOOKUP(PrivateSchedule[[#This Row],[re]],RTARoutes[[StageCodes]:[RouteID]],6,FALSE))), "R")</f>
        <v>O</v>
      </c>
      <c r="AF53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BET-*KMI</v>
      </c>
      <c r="AG53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KMI-*BET</v>
      </c>
    </row>
    <row r="5310" spans="2:33">
      <c r="B5310" s="171" t="s">
        <v>5207</v>
      </c>
      <c r="C5310" s="172" t="s">
        <v>5208</v>
      </c>
      <c r="D5310" s="172" t="s">
        <v>4894</v>
      </c>
      <c r="E5310" s="176" t="s">
        <v>5209</v>
      </c>
      <c r="F5310" s="177" t="s">
        <v>5210</v>
      </c>
      <c r="G5310" s="171" t="s">
        <v>5211</v>
      </c>
      <c r="H5310" s="172" t="s">
        <v>5212</v>
      </c>
      <c r="J5310" s="171" t="s">
        <v>5213</v>
      </c>
      <c r="L5310" s="172" t="s">
        <v>16</v>
      </c>
      <c r="M5310" s="198">
        <v>27</v>
      </c>
      <c r="N5310" s="199">
        <v>11</v>
      </c>
      <c r="O5310" s="171" t="s">
        <v>462</v>
      </c>
      <c r="T5310" s="173" t="s">
        <v>730</v>
      </c>
      <c r="U5310" t="str">
        <f t="shared" si="328"/>
        <v>AGAPUR-Bethoda</v>
      </c>
      <c r="AA5310" s="165" t="str">
        <f t="shared" si="329"/>
        <v/>
      </c>
      <c r="AB5310" t="str">
        <f t="shared" si="330"/>
        <v>PND</v>
      </c>
      <c r="AC5310" t="str">
        <f t="shared" si="331"/>
        <v>GA05T2274</v>
      </c>
      <c r="AD5310" t="str">
        <f>_xlfn.IFNA(VLOOKUP(PrivateSchedule[[#This Row],[ow]],RTARoutes[[StageCodes]:[RouteID]],6,FALSE), VLOOKUP(PrivateSchedule[[#This Row],[re]],RTARoutes[[StageCodes]:[RouteID]],6,FALSE))</f>
        <v>PVT12</v>
      </c>
      <c r="AE5310" t="str" cm="1">
        <f t="array" ref="AE5310">_xlfn.IFS( NOT(ISNA(VLOOKUP(PrivateSchedule[[#This Row],[ow]],RTARoutes[[StageCodes]:[RouteID]],6,FALSE))), "O",  NOT(ISNA(VLOOKUP(PrivateSchedule[[#This Row],[re]],RTARoutes[[StageCodes]:[RouteID]],6,FALSE))), "R")</f>
        <v>O</v>
      </c>
      <c r="AF53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AGP-*BET</v>
      </c>
      <c r="AG53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BET-*AGP</v>
      </c>
    </row>
    <row r="5311" spans="2:33">
      <c r="O5311" s="171" t="s">
        <v>730</v>
      </c>
      <c r="T5311" s="173" t="s">
        <v>2374</v>
      </c>
      <c r="U5311" t="str">
        <f t="shared" si="328"/>
        <v>Bethoda-PONDA</v>
      </c>
      <c r="AA5311" s="165" t="str">
        <f t="shared" si="329"/>
        <v/>
      </c>
      <c r="AB5311" t="str">
        <f t="shared" si="330"/>
        <v>PND</v>
      </c>
      <c r="AC5311" t="str">
        <f t="shared" si="331"/>
        <v>GA05T2274</v>
      </c>
      <c r="AD5311" t="str">
        <f>_xlfn.IFNA(VLOOKUP(PrivateSchedule[[#This Row],[ow]],RTARoutes[[StageCodes]:[RouteID]],6,FALSE), VLOOKUP(PrivateSchedule[[#This Row],[re]],RTARoutes[[StageCodes]:[RouteID]],6,FALSE))</f>
        <v>PVT73</v>
      </c>
      <c r="AE5311" t="str" cm="1">
        <f t="array" ref="AE5311">_xlfn.IFS( NOT(ISNA(VLOOKUP(PrivateSchedule[[#This Row],[ow]],RTARoutes[[StageCodes]:[RouteID]],6,FALSE))), "O",  NOT(ISNA(VLOOKUP(PrivateSchedule[[#This Row],[re]],RTARoutes[[StageCodes]:[RouteID]],6,FALSE))), "R")</f>
        <v>O</v>
      </c>
      <c r="AF53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3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312" spans="2:33">
      <c r="O5312" s="171" t="s">
        <v>2374</v>
      </c>
      <c r="T5312" s="173" t="s">
        <v>1890</v>
      </c>
      <c r="U5312" t="str">
        <f t="shared" si="328"/>
        <v>PONDA-MARGAO</v>
      </c>
      <c r="AA5312" s="165" t="str">
        <f t="shared" si="329"/>
        <v/>
      </c>
      <c r="AB5312" t="str">
        <f t="shared" si="330"/>
        <v>PND</v>
      </c>
      <c r="AC5312" t="str">
        <f t="shared" si="331"/>
        <v>GA05T2274</v>
      </c>
      <c r="AD5312" t="str">
        <f>_xlfn.IFNA(VLOOKUP(PrivateSchedule[[#This Row],[ow]],RTARoutes[[StageCodes]:[RouteID]],6,FALSE), VLOOKUP(PrivateSchedule[[#This Row],[re]],RTARoutes[[StageCodes]:[RouteID]],6,FALSE))</f>
        <v>PVT319</v>
      </c>
      <c r="AE5312" t="str" cm="1">
        <f t="array" ref="AE5312">_xlfn.IFS( NOT(ISNA(VLOOKUP(PrivateSchedule[[#This Row],[ow]],RTARoutes[[StageCodes]:[RouteID]],6,FALSE))), "O",  NOT(ISNA(VLOOKUP(PrivateSchedule[[#This Row],[re]],RTARoutes[[StageCodes]:[RouteID]],6,FALSE))), "R")</f>
        <v>R</v>
      </c>
      <c r="AF53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13" spans="2:33">
      <c r="O5313" s="171" t="s">
        <v>1890</v>
      </c>
      <c r="T5313" s="173" t="s">
        <v>2374</v>
      </c>
      <c r="U5313" t="str">
        <f t="shared" si="328"/>
        <v>MARGAO-PONDA</v>
      </c>
      <c r="AA5313" s="165" t="str">
        <f t="shared" si="329"/>
        <v/>
      </c>
      <c r="AB5313" t="str">
        <f t="shared" si="330"/>
        <v>PND</v>
      </c>
      <c r="AC5313" t="str">
        <f t="shared" si="331"/>
        <v>GA05T2274</v>
      </c>
      <c r="AD5313" t="str">
        <f>_xlfn.IFNA(VLOOKUP(PrivateSchedule[[#This Row],[ow]],RTARoutes[[StageCodes]:[RouteID]],6,FALSE), VLOOKUP(PrivateSchedule[[#This Row],[re]],RTARoutes[[StageCodes]:[RouteID]],6,FALSE))</f>
        <v>PVT319</v>
      </c>
      <c r="AE5313" t="str" cm="1">
        <f t="array" ref="AE5313">_xlfn.IFS( NOT(ISNA(VLOOKUP(PrivateSchedule[[#This Row],[ow]],RTARoutes[[StageCodes]:[RouteID]],6,FALSE))), "O",  NOT(ISNA(VLOOKUP(PrivateSchedule[[#This Row],[re]],RTARoutes[[StageCodes]:[RouteID]],6,FALSE))), "R")</f>
        <v>O</v>
      </c>
      <c r="AF53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14" spans="2:33">
      <c r="O5314" s="171" t="s">
        <v>2374</v>
      </c>
      <c r="T5314" s="173" t="s">
        <v>462</v>
      </c>
      <c r="U5314" t="str">
        <f t="shared" si="328"/>
        <v>PONDA-AGAPUR</v>
      </c>
      <c r="AA5314" s="165" t="str">
        <f t="shared" si="329"/>
        <v/>
      </c>
      <c r="AB5314" t="str">
        <f t="shared" si="330"/>
        <v>PND</v>
      </c>
      <c r="AC5314" t="str">
        <f t="shared" si="331"/>
        <v>GA05T2274</v>
      </c>
      <c r="AD5314" t="str">
        <f>_xlfn.IFNA(VLOOKUP(PrivateSchedule[[#This Row],[ow]],RTARoutes[[StageCodes]:[RouteID]],6,FALSE), VLOOKUP(PrivateSchedule[[#This Row],[re]],RTARoutes[[StageCodes]:[RouteID]],6,FALSE))</f>
        <v>PVT11</v>
      </c>
      <c r="AE5314" t="str" cm="1">
        <f t="array" ref="AE5314">_xlfn.IFS( NOT(ISNA(VLOOKUP(PrivateSchedule[[#This Row],[ow]],RTARoutes[[StageCodes]:[RouteID]],6,FALSE))), "O",  NOT(ISNA(VLOOKUP(PrivateSchedule[[#This Row],[re]],RTARoutes[[StageCodes]:[RouteID]],6,FALSE))), "R")</f>
        <v>R</v>
      </c>
      <c r="AF53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3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315" spans="2:33">
      <c r="O5315" s="171" t="s">
        <v>462</v>
      </c>
      <c r="T5315" s="173" t="s">
        <v>2374</v>
      </c>
      <c r="U5315" t="str">
        <f t="shared" ref="U5315:U5378" si="332">_xlfn.IFNA(VLOOKUP($O5315,Code2Loc,2,FALSE)
&amp; IF( OR( ISNA($P5315), LEN($P5315)=0), "",  "-" &amp; VLOOKUP($P5315,Code2Loc,2,FALSE))
&amp; IF( OR( ISNA($Q5315), LEN($Q5315)=0), "",  "-" &amp; VLOOKUP($Q5315,Code2Loc,2,FALSE))
&amp; IF( OR( ISNA($R5315), LEN($R5315)=0), "",  "-" &amp; VLOOKUP($R5315,Code2Loc,2,FALSE))
&amp; IF( OR( ISNA($S5315), LEN($S5315)=0), "",  "-" &amp; VLOOKUP($S5315,Code2Loc,2,FALSE))
&amp; IF( OR( ISNA($T5315), LEN($T5315)=0), "",  "-" &amp; VLOOKUP($T5315,Code2Loc,2,FALSE)),"")</f>
        <v>AGAPUR-PONDA</v>
      </c>
      <c r="AA5315" s="165" t="str">
        <f t="shared" ref="AA5315:AA5378" si="333">IF(ISBLANK($V5315), "", _xlfn.IFNA($V5315 + _xlfn.IFNA( VLOOKUP($O5315 &amp; IF(ISBLANK($P5315),"", "-" &amp; $P5315) &amp; IF(ISBLANK($Q5315),"", "-" &amp; $Q5315) &amp; IF(ISBLANK($R5315),"", "-" &amp; $R5315) &amp; IF(ISBLANK($S5315),"", "-" &amp; $S5315) &amp; IF(ISBLANK($T5315),"", "-" &amp; $T5315),TravelTime,8,FALSE), VLOOKUP($T5315 &amp; IF(ISBLANK($S5315),"", "-" &amp; $S5315) &amp; IF(ISBLANK($R5315),"", "-" &amp; $R5315) &amp; IF(ISBLANK($Q5315),"", "-" &amp; $Q5315) &amp; IF(ISBLANK($P5315),"", "-" &amp; $P5315) &amp; IF(ISBLANK($O5315),"", "-" &amp; $O5315),TravelTime,8,FALSE)) / 1440, ""))</f>
        <v/>
      </c>
      <c r="AB5315" t="str">
        <f t="shared" ref="AB5315:AB5378" si="334">IF(AND(LEN($A5315)&lt;&gt;0,LEN($A5315)&lt;&gt;0),$A5315,$AB5314)</f>
        <v>PND</v>
      </c>
      <c r="AC5315" t="str">
        <f t="shared" ref="AC5315:AC5378" si="335">IF(AND(LEN($J5315)&lt;&gt;0,LEN($B5315)&lt;&gt;0),$J5315,$AC5314)</f>
        <v>GA05T2274</v>
      </c>
      <c r="AD5315" t="str">
        <f>_xlfn.IFNA(VLOOKUP(PrivateSchedule[[#This Row],[ow]],RTARoutes[[StageCodes]:[RouteID]],6,FALSE), VLOOKUP(PrivateSchedule[[#This Row],[re]],RTARoutes[[StageCodes]:[RouteID]],6,FALSE))</f>
        <v>PVT11</v>
      </c>
      <c r="AE5315" t="str" cm="1">
        <f t="array" ref="AE5315">_xlfn.IFS( NOT(ISNA(VLOOKUP(PrivateSchedule[[#This Row],[ow]],RTARoutes[[StageCodes]:[RouteID]],6,FALSE))), "O",  NOT(ISNA(VLOOKUP(PrivateSchedule[[#This Row],[re]],RTARoutes[[StageCodes]:[RouteID]],6,FALSE))), "R")</f>
        <v>O</v>
      </c>
      <c r="AF53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3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316" spans="2:33">
      <c r="O5316" s="171" t="s">
        <v>2374</v>
      </c>
      <c r="T5316" s="173" t="s">
        <v>1890</v>
      </c>
      <c r="U5316" t="str">
        <f t="shared" si="332"/>
        <v>PONDA-MARGAO</v>
      </c>
      <c r="AA5316" s="165" t="str">
        <f t="shared" si="333"/>
        <v/>
      </c>
      <c r="AB5316" t="str">
        <f t="shared" si="334"/>
        <v>PND</v>
      </c>
      <c r="AC5316" t="str">
        <f t="shared" si="335"/>
        <v>GA05T2274</v>
      </c>
      <c r="AD5316" t="str">
        <f>_xlfn.IFNA(VLOOKUP(PrivateSchedule[[#This Row],[ow]],RTARoutes[[StageCodes]:[RouteID]],6,FALSE), VLOOKUP(PrivateSchedule[[#This Row],[re]],RTARoutes[[StageCodes]:[RouteID]],6,FALSE))</f>
        <v>PVT319</v>
      </c>
      <c r="AE5316" t="str" cm="1">
        <f t="array" ref="AE5316">_xlfn.IFS( NOT(ISNA(VLOOKUP(PrivateSchedule[[#This Row],[ow]],RTARoutes[[StageCodes]:[RouteID]],6,FALSE))), "O",  NOT(ISNA(VLOOKUP(PrivateSchedule[[#This Row],[re]],RTARoutes[[StageCodes]:[RouteID]],6,FALSE))), "R")</f>
        <v>R</v>
      </c>
      <c r="AF53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17" spans="2:33">
      <c r="O5317" s="171" t="s">
        <v>1890</v>
      </c>
      <c r="T5317" s="173" t="s">
        <v>2374</v>
      </c>
      <c r="U5317" t="str">
        <f t="shared" si="332"/>
        <v>MARGAO-PONDA</v>
      </c>
      <c r="AA5317" s="165" t="str">
        <f t="shared" si="333"/>
        <v/>
      </c>
      <c r="AB5317" t="str">
        <f t="shared" si="334"/>
        <v>PND</v>
      </c>
      <c r="AC5317" t="str">
        <f t="shared" si="335"/>
        <v>GA05T2274</v>
      </c>
      <c r="AD5317" t="str">
        <f>_xlfn.IFNA(VLOOKUP(PrivateSchedule[[#This Row],[ow]],RTARoutes[[StageCodes]:[RouteID]],6,FALSE), VLOOKUP(PrivateSchedule[[#This Row],[re]],RTARoutes[[StageCodes]:[RouteID]],6,FALSE))</f>
        <v>PVT319</v>
      </c>
      <c r="AE5317" t="str" cm="1">
        <f t="array" ref="AE5317">_xlfn.IFS( NOT(ISNA(VLOOKUP(PrivateSchedule[[#This Row],[ow]],RTARoutes[[StageCodes]:[RouteID]],6,FALSE))), "O",  NOT(ISNA(VLOOKUP(PrivateSchedule[[#This Row],[re]],RTARoutes[[StageCodes]:[RouteID]],6,FALSE))), "R")</f>
        <v>O</v>
      </c>
      <c r="AF53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18" spans="2:33">
      <c r="O5318" s="171" t="s">
        <v>2374</v>
      </c>
      <c r="T5318" s="173" t="s">
        <v>462</v>
      </c>
      <c r="U5318" t="str">
        <f t="shared" si="332"/>
        <v>PONDA-AGAPUR</v>
      </c>
      <c r="AA5318" s="165" t="str">
        <f t="shared" si="333"/>
        <v/>
      </c>
      <c r="AB5318" t="str">
        <f t="shared" si="334"/>
        <v>PND</v>
      </c>
      <c r="AC5318" t="str">
        <f t="shared" si="335"/>
        <v>GA05T2274</v>
      </c>
      <c r="AD5318" t="str">
        <f>_xlfn.IFNA(VLOOKUP(PrivateSchedule[[#This Row],[ow]],RTARoutes[[StageCodes]:[RouteID]],6,FALSE), VLOOKUP(PrivateSchedule[[#This Row],[re]],RTARoutes[[StageCodes]:[RouteID]],6,FALSE))</f>
        <v>PVT11</v>
      </c>
      <c r="AE5318" t="str" cm="1">
        <f t="array" ref="AE5318">_xlfn.IFS( NOT(ISNA(VLOOKUP(PrivateSchedule[[#This Row],[ow]],RTARoutes[[StageCodes]:[RouteID]],6,FALSE))), "O",  NOT(ISNA(VLOOKUP(PrivateSchedule[[#This Row],[re]],RTARoutes[[StageCodes]:[RouteID]],6,FALSE))), "R")</f>
        <v>R</v>
      </c>
      <c r="AF53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3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319" spans="2:33">
      <c r="O5319" s="171" t="s">
        <v>462</v>
      </c>
      <c r="T5319" s="173" t="s">
        <v>2374</v>
      </c>
      <c r="U5319" t="str">
        <f t="shared" si="332"/>
        <v>AGAPUR-PONDA</v>
      </c>
      <c r="AA5319" s="165" t="str">
        <f t="shared" si="333"/>
        <v/>
      </c>
      <c r="AB5319" t="str">
        <f t="shared" si="334"/>
        <v>PND</v>
      </c>
      <c r="AC5319" t="str">
        <f t="shared" si="335"/>
        <v>GA05T2274</v>
      </c>
      <c r="AD5319" t="str">
        <f>_xlfn.IFNA(VLOOKUP(PrivateSchedule[[#This Row],[ow]],RTARoutes[[StageCodes]:[RouteID]],6,FALSE), VLOOKUP(PrivateSchedule[[#This Row],[re]],RTARoutes[[StageCodes]:[RouteID]],6,FALSE))</f>
        <v>PVT11</v>
      </c>
      <c r="AE5319" t="str" cm="1">
        <f t="array" ref="AE5319">_xlfn.IFS( NOT(ISNA(VLOOKUP(PrivateSchedule[[#This Row],[ow]],RTARoutes[[StageCodes]:[RouteID]],6,FALSE))), "O",  NOT(ISNA(VLOOKUP(PrivateSchedule[[#This Row],[re]],RTARoutes[[StageCodes]:[RouteID]],6,FALSE))), "R")</f>
        <v>O</v>
      </c>
      <c r="AF53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3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320" spans="2:33">
      <c r="O5320" s="171" t="s">
        <v>2374</v>
      </c>
      <c r="P5320" s="172" t="s">
        <v>462</v>
      </c>
      <c r="R5320" s="172" t="s">
        <v>4938</v>
      </c>
      <c r="T5320" s="173" t="s">
        <v>2374</v>
      </c>
      <c r="U5320" t="str">
        <f t="shared" si="332"/>
        <v/>
      </c>
      <c r="AA5320" s="165" t="str">
        <f t="shared" si="333"/>
        <v/>
      </c>
      <c r="AB5320" t="str">
        <f t="shared" si="334"/>
        <v>PND</v>
      </c>
      <c r="AC5320" t="str">
        <f t="shared" si="335"/>
        <v>GA05T2274</v>
      </c>
      <c r="AD5320" t="str">
        <f>_xlfn.IFNA(VLOOKUP(PrivateSchedule[[#This Row],[ow]],RTARoutes[[StageCodes]:[RouteID]],6,FALSE), VLOOKUP(PrivateSchedule[[#This Row],[re]],RTARoutes[[StageCodes]:[RouteID]],6,FALSE))</f>
        <v>PVT381</v>
      </c>
      <c r="AE5320" t="str" cm="1">
        <f t="array" ref="AE5320">_xlfn.IFS( NOT(ISNA(VLOOKUP(PrivateSchedule[[#This Row],[ow]],RTARoutes[[StageCodes]:[RouteID]],6,FALSE))), "O",  NOT(ISNA(VLOOKUP(PrivateSchedule[[#This Row],[re]],RTARoutes[[StageCodes]:[RouteID]],6,FALSE))), "R")</f>
        <v>O</v>
      </c>
      <c r="AF53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PND-*AGP-*BANDORA-*PND</v>
      </c>
      <c r="AG53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PND-*BANDORA-*AGP-*PND</v>
      </c>
    </row>
    <row r="5321" spans="2:33">
      <c r="O5321" s="171" t="s">
        <v>2374</v>
      </c>
      <c r="T5321" s="173" t="s">
        <v>462</v>
      </c>
      <c r="U5321" t="str">
        <f t="shared" si="332"/>
        <v>PONDA-AGAPUR</v>
      </c>
      <c r="AA5321" s="165" t="str">
        <f t="shared" si="333"/>
        <v/>
      </c>
      <c r="AB5321" t="str">
        <f t="shared" si="334"/>
        <v>PND</v>
      </c>
      <c r="AC5321" t="str">
        <f t="shared" si="335"/>
        <v>GA05T2274</v>
      </c>
      <c r="AD5321" t="str">
        <f>_xlfn.IFNA(VLOOKUP(PrivateSchedule[[#This Row],[ow]],RTARoutes[[StageCodes]:[RouteID]],6,FALSE), VLOOKUP(PrivateSchedule[[#This Row],[re]],RTARoutes[[StageCodes]:[RouteID]],6,FALSE))</f>
        <v>PVT11</v>
      </c>
      <c r="AE5321" t="str" cm="1">
        <f t="array" ref="AE5321">_xlfn.IFS( NOT(ISNA(VLOOKUP(PrivateSchedule[[#This Row],[ow]],RTARoutes[[StageCodes]:[RouteID]],6,FALSE))), "O",  NOT(ISNA(VLOOKUP(PrivateSchedule[[#This Row],[re]],RTARoutes[[StageCodes]:[RouteID]],6,FALSE))), "R")</f>
        <v>R</v>
      </c>
      <c r="AF53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3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322" spans="2:33">
      <c r="B5322" s="171" t="s">
        <v>5214</v>
      </c>
      <c r="C5322" s="172" t="s">
        <v>5215</v>
      </c>
      <c r="D5322" s="172" t="s">
        <v>4887</v>
      </c>
      <c r="E5322" s="176" t="s">
        <v>5216</v>
      </c>
      <c r="F5322" s="177" t="s">
        <v>5217</v>
      </c>
      <c r="G5322" s="171" t="s">
        <v>5218</v>
      </c>
      <c r="H5322" s="172" t="s">
        <v>5219</v>
      </c>
      <c r="J5322" s="171" t="s">
        <v>5220</v>
      </c>
      <c r="L5322" s="172" t="s">
        <v>16</v>
      </c>
      <c r="O5322" s="171" t="s">
        <v>3030</v>
      </c>
      <c r="T5322" s="173" t="s">
        <v>2374</v>
      </c>
      <c r="U5322" t="str">
        <f t="shared" si="332"/>
        <v>VAGURME-PONDA</v>
      </c>
      <c r="AA5322" s="165" t="str">
        <f t="shared" si="333"/>
        <v/>
      </c>
      <c r="AB5322" t="str">
        <f t="shared" si="334"/>
        <v>PND</v>
      </c>
      <c r="AC5322" t="str">
        <f t="shared" si="335"/>
        <v>GA01W4060/GA05T5562</v>
      </c>
      <c r="AD5322" t="str">
        <f>_xlfn.IFNA(VLOOKUP(PrivateSchedule[[#This Row],[ow]],RTARoutes[[StageCodes]:[RouteID]],6,FALSE), VLOOKUP(PrivateSchedule[[#This Row],[re]],RTARoutes[[StageCodes]:[RouteID]],6,FALSE))</f>
        <v>PVT428</v>
      </c>
      <c r="AE5322" t="str" cm="1">
        <f t="array" ref="AE5322">_xlfn.IFS( NOT(ISNA(VLOOKUP(PrivateSchedule[[#This Row],[ow]],RTARoutes[[StageCodes]:[RouteID]],6,FALSE))), "O",  NOT(ISNA(VLOOKUP(PrivateSchedule[[#This Row],[re]],RTARoutes[[StageCodes]:[RouteID]],6,FALSE))), "R")</f>
        <v>R</v>
      </c>
      <c r="AF53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VGM-*PND</v>
      </c>
      <c r="AG53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</v>
      </c>
    </row>
    <row r="5323" spans="2:33">
      <c r="O5323" s="171" t="s">
        <v>2374</v>
      </c>
      <c r="T5323" s="173" t="s">
        <v>1885</v>
      </c>
      <c r="U5323" t="str">
        <f t="shared" si="332"/>
        <v/>
      </c>
      <c r="AA5323" s="165" t="str">
        <f t="shared" si="333"/>
        <v/>
      </c>
      <c r="AB5323" t="str">
        <f t="shared" si="334"/>
        <v>PND</v>
      </c>
      <c r="AC5323" t="str">
        <f t="shared" si="335"/>
        <v>GA01W4060/GA05T5562</v>
      </c>
      <c r="AD5323" t="str">
        <f>_xlfn.IFNA(VLOOKUP(PrivateSchedule[[#This Row],[ow]],RTARoutes[[StageCodes]:[RouteID]],6,FALSE), VLOOKUP(PrivateSchedule[[#This Row],[re]],RTARoutes[[StageCodes]:[RouteID]],6,FALSE))</f>
        <v>PVT256</v>
      </c>
      <c r="AE5323" t="str" cm="1">
        <f t="array" ref="AE5323">_xlfn.IFS( NOT(ISNA(VLOOKUP(PrivateSchedule[[#This Row],[ow]],RTARoutes[[StageCodes]:[RouteID]],6,FALSE))), "O",  NOT(ISNA(VLOOKUP(PrivateSchedule[[#This Row],[re]],RTARoutes[[StageCodes]:[RouteID]],6,FALSE))), "R")</f>
        <v>R</v>
      </c>
      <c r="AF53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PND-*MARCEL</v>
      </c>
      <c r="AG53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MARCEL-*PND</v>
      </c>
    </row>
    <row r="5324" spans="2:33">
      <c r="O5324" s="171" t="s">
        <v>1885</v>
      </c>
      <c r="T5324" s="173" t="s">
        <v>3030</v>
      </c>
      <c r="U5324" t="str">
        <f t="shared" si="332"/>
        <v/>
      </c>
      <c r="AA5324" s="165" t="str">
        <f t="shared" si="333"/>
        <v/>
      </c>
      <c r="AB5324" t="str">
        <f t="shared" si="334"/>
        <v>PND</v>
      </c>
      <c r="AC5324" t="str">
        <f t="shared" si="335"/>
        <v>GA01W4060/GA05T5562</v>
      </c>
      <c r="AD5324" t="str">
        <f>_xlfn.IFNA(VLOOKUP(PrivateSchedule[[#This Row],[ow]],RTARoutes[[StageCodes]:[RouteID]],6,FALSE), VLOOKUP(PrivateSchedule[[#This Row],[re]],RTARoutes[[StageCodes]:[RouteID]],6,FALSE))</f>
        <v>PVT258</v>
      </c>
      <c r="AE5324" t="str" cm="1">
        <f t="array" ref="AE5324">_xlfn.IFS( NOT(ISNA(VLOOKUP(PrivateSchedule[[#This Row],[ow]],RTARoutes[[StageCodes]:[RouteID]],6,FALSE))), "O",  NOT(ISNA(VLOOKUP(PrivateSchedule[[#This Row],[re]],RTARoutes[[StageCodes]:[RouteID]],6,FALSE))), "R")</f>
        <v>O</v>
      </c>
      <c r="AF53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MARCEL-*VGM</v>
      </c>
      <c r="AG53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VGM-*MARCEL</v>
      </c>
    </row>
    <row r="5325" spans="2:33">
      <c r="O5325" s="171" t="s">
        <v>3030</v>
      </c>
      <c r="T5325" s="173" t="s">
        <v>2374</v>
      </c>
      <c r="U5325" t="str">
        <f t="shared" si="332"/>
        <v>VAGURME-PONDA</v>
      </c>
      <c r="AA5325" s="165" t="str">
        <f t="shared" si="333"/>
        <v/>
      </c>
      <c r="AB5325" t="str">
        <f t="shared" si="334"/>
        <v>PND</v>
      </c>
      <c r="AC5325" t="str">
        <f t="shared" si="335"/>
        <v>GA01W4060/GA05T5562</v>
      </c>
      <c r="AD5325" t="str">
        <f>_xlfn.IFNA(VLOOKUP(PrivateSchedule[[#This Row],[ow]],RTARoutes[[StageCodes]:[RouteID]],6,FALSE), VLOOKUP(PrivateSchedule[[#This Row],[re]],RTARoutes[[StageCodes]:[RouteID]],6,FALSE))</f>
        <v>PVT428</v>
      </c>
      <c r="AE5325" t="str" cm="1">
        <f t="array" ref="AE5325">_xlfn.IFS( NOT(ISNA(VLOOKUP(PrivateSchedule[[#This Row],[ow]],RTARoutes[[StageCodes]:[RouteID]],6,FALSE))), "O",  NOT(ISNA(VLOOKUP(PrivateSchedule[[#This Row],[re]],RTARoutes[[StageCodes]:[RouteID]],6,FALSE))), "R")</f>
        <v>R</v>
      </c>
      <c r="AF53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VGM-*PND</v>
      </c>
      <c r="AG53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</v>
      </c>
    </row>
    <row r="5326" spans="2:33">
      <c r="O5326" s="171" t="s">
        <v>2374</v>
      </c>
      <c r="T5326" s="173" t="s">
        <v>1660</v>
      </c>
      <c r="U5326" t="str">
        <f t="shared" si="332"/>
        <v>PONDA-Khandola Ferry</v>
      </c>
      <c r="AA5326" s="165" t="str">
        <f t="shared" si="333"/>
        <v/>
      </c>
      <c r="AB5326" t="str">
        <f t="shared" si="334"/>
        <v>PND</v>
      </c>
      <c r="AC5326" t="str">
        <f t="shared" si="335"/>
        <v>GA01W4060/GA05T5562</v>
      </c>
      <c r="AD5326" t="str">
        <f>_xlfn.IFNA(VLOOKUP(PrivateSchedule[[#This Row],[ow]],RTARoutes[[StageCodes]:[RouteID]],6,FALSE), VLOOKUP(PrivateSchedule[[#This Row],[re]],RTARoutes[[StageCodes]:[RouteID]],6,FALSE))</f>
        <v>PVT222</v>
      </c>
      <c r="AE5326" t="str" cm="1">
        <f t="array" ref="AE5326">_xlfn.IFS( NOT(ISNA(VLOOKUP(PrivateSchedule[[#This Row],[ow]],RTARoutes[[StageCodes]:[RouteID]],6,FALSE))), "O",  NOT(ISNA(VLOOKUP(PrivateSchedule[[#This Row],[re]],RTARoutes[[StageCodes]:[RouteID]],6,FALSE))), "R")</f>
        <v>R</v>
      </c>
      <c r="AF53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PND-*KHF</v>
      </c>
      <c r="AG53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KHF-*PND</v>
      </c>
    </row>
    <row r="5327" spans="2:33">
      <c r="O5327" s="171" t="s">
        <v>1660</v>
      </c>
      <c r="T5327" s="173" t="s">
        <v>2374</v>
      </c>
      <c r="U5327" t="str">
        <f t="shared" si="332"/>
        <v>Khandola Ferry-PONDA</v>
      </c>
      <c r="AA5327" s="165" t="str">
        <f t="shared" si="333"/>
        <v/>
      </c>
      <c r="AB5327" t="str">
        <f t="shared" si="334"/>
        <v>PND</v>
      </c>
      <c r="AC5327" t="str">
        <f t="shared" si="335"/>
        <v>GA01W4060/GA05T5562</v>
      </c>
      <c r="AD5327" t="str">
        <f>_xlfn.IFNA(VLOOKUP(PrivateSchedule[[#This Row],[ow]],RTARoutes[[StageCodes]:[RouteID]],6,FALSE), VLOOKUP(PrivateSchedule[[#This Row],[re]],RTARoutes[[StageCodes]:[RouteID]],6,FALSE))</f>
        <v>PVT222</v>
      </c>
      <c r="AE5327" t="str" cm="1">
        <f t="array" ref="AE5327">_xlfn.IFS( NOT(ISNA(VLOOKUP(PrivateSchedule[[#This Row],[ow]],RTARoutes[[StageCodes]:[RouteID]],6,FALSE))), "O",  NOT(ISNA(VLOOKUP(PrivateSchedule[[#This Row],[re]],RTARoutes[[StageCodes]:[RouteID]],6,FALSE))), "R")</f>
        <v>O</v>
      </c>
      <c r="AF53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KHF-*PND</v>
      </c>
      <c r="AG53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PND-*KHF</v>
      </c>
    </row>
    <row r="5328" spans="2:33">
      <c r="O5328" s="171" t="s">
        <v>2374</v>
      </c>
      <c r="T5328" s="173" t="s">
        <v>3030</v>
      </c>
      <c r="U5328" t="str">
        <f t="shared" si="332"/>
        <v>PONDA-VAGURME</v>
      </c>
      <c r="AA5328" s="165" t="str">
        <f t="shared" si="333"/>
        <v/>
      </c>
      <c r="AB5328" t="str">
        <f t="shared" si="334"/>
        <v>PND</v>
      </c>
      <c r="AC5328" t="str">
        <f t="shared" si="335"/>
        <v>GA01W4060/GA05T5562</v>
      </c>
      <c r="AD5328" t="str">
        <f>_xlfn.IFNA(VLOOKUP(PrivateSchedule[[#This Row],[ow]],RTARoutes[[StageCodes]:[RouteID]],6,FALSE), VLOOKUP(PrivateSchedule[[#This Row],[re]],RTARoutes[[StageCodes]:[RouteID]],6,FALSE))</f>
        <v>PVT428</v>
      </c>
      <c r="AE5328" t="str" cm="1">
        <f t="array" ref="AE5328">_xlfn.IFS( NOT(ISNA(VLOOKUP(PrivateSchedule[[#This Row],[ow]],RTARoutes[[StageCodes]:[RouteID]],6,FALSE))), "O",  NOT(ISNA(VLOOKUP(PrivateSchedule[[#This Row],[re]],RTARoutes[[StageCodes]:[RouteID]],6,FALSE))), "R")</f>
        <v>O</v>
      </c>
      <c r="AF53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</v>
      </c>
      <c r="AG53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VGM-*PND</v>
      </c>
    </row>
    <row r="5329" spans="2:33">
      <c r="O5329" s="171" t="s">
        <v>3030</v>
      </c>
      <c r="T5329" s="173" t="s">
        <v>2374</v>
      </c>
      <c r="U5329" t="str">
        <f t="shared" si="332"/>
        <v>VAGURME-PONDA</v>
      </c>
      <c r="AA5329" s="165" t="str">
        <f t="shared" si="333"/>
        <v/>
      </c>
      <c r="AB5329" t="str">
        <f t="shared" si="334"/>
        <v>PND</v>
      </c>
      <c r="AC5329" t="str">
        <f t="shared" si="335"/>
        <v>GA01W4060/GA05T5562</v>
      </c>
      <c r="AD5329" t="str">
        <f>_xlfn.IFNA(VLOOKUP(PrivateSchedule[[#This Row],[ow]],RTARoutes[[StageCodes]:[RouteID]],6,FALSE), VLOOKUP(PrivateSchedule[[#This Row],[re]],RTARoutes[[StageCodes]:[RouteID]],6,FALSE))</f>
        <v>PVT428</v>
      </c>
      <c r="AE5329" t="str" cm="1">
        <f t="array" ref="AE5329">_xlfn.IFS( NOT(ISNA(VLOOKUP(PrivateSchedule[[#This Row],[ow]],RTARoutes[[StageCodes]:[RouteID]],6,FALSE))), "O",  NOT(ISNA(VLOOKUP(PrivateSchedule[[#This Row],[re]],RTARoutes[[StageCodes]:[RouteID]],6,FALSE))), "R")</f>
        <v>R</v>
      </c>
      <c r="AF53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VGM-*PND</v>
      </c>
      <c r="AG53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</v>
      </c>
    </row>
    <row r="5330" spans="2:33">
      <c r="O5330" s="171" t="s">
        <v>2374</v>
      </c>
      <c r="T5330" s="173" t="s">
        <v>1885</v>
      </c>
      <c r="U5330" t="str">
        <f t="shared" si="332"/>
        <v/>
      </c>
      <c r="AA5330" s="165" t="str">
        <f t="shared" si="333"/>
        <v/>
      </c>
      <c r="AB5330" t="str">
        <f t="shared" si="334"/>
        <v>PND</v>
      </c>
      <c r="AC5330" t="str">
        <f t="shared" si="335"/>
        <v>GA01W4060/GA05T5562</v>
      </c>
      <c r="AD5330" t="str">
        <f>_xlfn.IFNA(VLOOKUP(PrivateSchedule[[#This Row],[ow]],RTARoutes[[StageCodes]:[RouteID]],6,FALSE), VLOOKUP(PrivateSchedule[[#This Row],[re]],RTARoutes[[StageCodes]:[RouteID]],6,FALSE))</f>
        <v>PVT256</v>
      </c>
      <c r="AE5330" t="str" cm="1">
        <f t="array" ref="AE5330">_xlfn.IFS( NOT(ISNA(VLOOKUP(PrivateSchedule[[#This Row],[ow]],RTARoutes[[StageCodes]:[RouteID]],6,FALSE))), "O",  NOT(ISNA(VLOOKUP(PrivateSchedule[[#This Row],[re]],RTARoutes[[StageCodes]:[RouteID]],6,FALSE))), "R")</f>
        <v>R</v>
      </c>
      <c r="AF53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PND-*MARCEL</v>
      </c>
      <c r="AG53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MARCEL-*PND</v>
      </c>
    </row>
    <row r="5331" spans="2:33">
      <c r="O5331" s="171" t="s">
        <v>1885</v>
      </c>
      <c r="T5331" s="173" t="s">
        <v>2374</v>
      </c>
      <c r="U5331" t="str">
        <f t="shared" si="332"/>
        <v/>
      </c>
      <c r="AA5331" s="165" t="str">
        <f t="shared" si="333"/>
        <v/>
      </c>
      <c r="AB5331" t="str">
        <f t="shared" si="334"/>
        <v>PND</v>
      </c>
      <c r="AC5331" t="str">
        <f t="shared" si="335"/>
        <v>GA01W4060/GA05T5562</v>
      </c>
      <c r="AD5331" t="str">
        <f>_xlfn.IFNA(VLOOKUP(PrivateSchedule[[#This Row],[ow]],RTARoutes[[StageCodes]:[RouteID]],6,FALSE), VLOOKUP(PrivateSchedule[[#This Row],[re]],RTARoutes[[StageCodes]:[RouteID]],6,FALSE))</f>
        <v>PVT256</v>
      </c>
      <c r="AE5331" t="str" cm="1">
        <f t="array" ref="AE5331">_xlfn.IFS( NOT(ISNA(VLOOKUP(PrivateSchedule[[#This Row],[ow]],RTARoutes[[StageCodes]:[RouteID]],6,FALSE))), "O",  NOT(ISNA(VLOOKUP(PrivateSchedule[[#This Row],[re]],RTARoutes[[StageCodes]:[RouteID]],6,FALSE))), "R")</f>
        <v>O</v>
      </c>
      <c r="AF53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MARCEL-*PND</v>
      </c>
      <c r="AG53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PND-*MARCEL</v>
      </c>
    </row>
    <row r="5332" spans="2:33">
      <c r="O5332" s="171" t="s">
        <v>2374</v>
      </c>
      <c r="P5332" s="172" t="s">
        <v>5221</v>
      </c>
      <c r="T5332" s="173" t="s">
        <v>2374</v>
      </c>
      <c r="U5332" t="str">
        <f t="shared" si="332"/>
        <v/>
      </c>
      <c r="AA5332" s="165" t="str">
        <f t="shared" si="333"/>
        <v/>
      </c>
      <c r="AB5332" t="str">
        <f t="shared" si="334"/>
        <v>PND</v>
      </c>
      <c r="AC5332" t="str">
        <f t="shared" si="335"/>
        <v>GA01W4060/GA05T5562</v>
      </c>
      <c r="AD5332" t="str">
        <f>_xlfn.IFNA(VLOOKUP(PrivateSchedule[[#This Row],[ow]],RTARoutes[[StageCodes]:[RouteID]],6,FALSE), VLOOKUP(PrivateSchedule[[#This Row],[re]],RTARoutes[[StageCodes]:[RouteID]],6,FALSE))</f>
        <v>PVT396</v>
      </c>
      <c r="AE5332" t="str" cm="1">
        <f t="array" ref="AE5332">_xlfn.IFS( NOT(ISNA(VLOOKUP(PrivateSchedule[[#This Row],[ow]],RTARoutes[[StageCodes]:[RouteID]],6,FALSE))), "O",  NOT(ISNA(VLOOKUP(PrivateSchedule[[#This Row],[re]],RTARoutes[[StageCodes]:[RouteID]],6,FALSE))), "R")</f>
        <v>O</v>
      </c>
      <c r="AF53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PND-*KRIM-*PND</v>
      </c>
      <c r="AG53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PND-*KRIM-*PND</v>
      </c>
    </row>
    <row r="5333" spans="2:33">
      <c r="O5333" s="171" t="s">
        <v>2374</v>
      </c>
      <c r="T5333" s="173" t="s">
        <v>3030</v>
      </c>
      <c r="U5333" t="str">
        <f t="shared" si="332"/>
        <v>PONDA-VAGURME</v>
      </c>
      <c r="AA5333" s="165" t="str">
        <f t="shared" si="333"/>
        <v/>
      </c>
      <c r="AB5333" t="str">
        <f t="shared" si="334"/>
        <v>PND</v>
      </c>
      <c r="AC5333" t="str">
        <f t="shared" si="335"/>
        <v>GA01W4060/GA05T5562</v>
      </c>
      <c r="AD5333" t="str">
        <f>_xlfn.IFNA(VLOOKUP(PrivateSchedule[[#This Row],[ow]],RTARoutes[[StageCodes]:[RouteID]],6,FALSE), VLOOKUP(PrivateSchedule[[#This Row],[re]],RTARoutes[[StageCodes]:[RouteID]],6,FALSE))</f>
        <v>PVT428</v>
      </c>
      <c r="AE5333" t="str" cm="1">
        <f t="array" ref="AE5333">_xlfn.IFS( NOT(ISNA(VLOOKUP(PrivateSchedule[[#This Row],[ow]],RTARoutes[[StageCodes]:[RouteID]],6,FALSE))), "O",  NOT(ISNA(VLOOKUP(PrivateSchedule[[#This Row],[re]],RTARoutes[[StageCodes]:[RouteID]],6,FALSE))), "R")</f>
        <v>O</v>
      </c>
      <c r="AF53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</v>
      </c>
      <c r="AG53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VGM-*PND</v>
      </c>
    </row>
    <row r="5334" spans="2:33">
      <c r="B5334" s="171" t="s">
        <v>5222</v>
      </c>
      <c r="C5334" s="172" t="s">
        <v>5223</v>
      </c>
      <c r="D5334" s="172" t="s">
        <v>4894</v>
      </c>
      <c r="E5334" s="176">
        <v>37533</v>
      </c>
      <c r="F5334" s="177" t="s">
        <v>5210</v>
      </c>
      <c r="G5334" s="171" t="s">
        <v>5224</v>
      </c>
      <c r="H5334" s="172" t="s">
        <v>5225</v>
      </c>
      <c r="J5334" s="171" t="s">
        <v>5226</v>
      </c>
      <c r="L5334" s="172" t="s">
        <v>16</v>
      </c>
      <c r="O5334" s="171" t="s">
        <v>2220</v>
      </c>
      <c r="T5334" s="173" t="s">
        <v>2374</v>
      </c>
      <c r="U5334" t="str">
        <f t="shared" si="332"/>
        <v/>
      </c>
      <c r="AA5334" s="165" t="str">
        <f t="shared" si="333"/>
        <v/>
      </c>
      <c r="AB5334" t="str">
        <f t="shared" si="334"/>
        <v>PND</v>
      </c>
      <c r="AC5334" t="str">
        <f t="shared" si="335"/>
        <v>GA01T6535</v>
      </c>
      <c r="AD5334" t="str">
        <f>_xlfn.IFNA(VLOOKUP(PrivateSchedule[[#This Row],[ow]],RTARoutes[[StageCodes]:[RouteID]],6,FALSE), VLOOKUP(PrivateSchedule[[#This Row],[re]],RTARoutes[[StageCodes]:[RouteID]],6,FALSE))</f>
        <v>PVT363</v>
      </c>
      <c r="AE5334" t="str" cm="1">
        <f t="array" ref="AE5334">_xlfn.IFS( NOT(ISNA(VLOOKUP(PrivateSchedule[[#This Row],[ow]],RTARoutes[[StageCodes]:[RouteID]],6,FALSE))), "O",  NOT(ISNA(VLOOKUP(PrivateSchedule[[#This Row],[re]],RTARoutes[[StageCodes]:[RouteID]],6,FALSE))), "R")</f>
        <v>O</v>
      </c>
      <c r="AF53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PAIKUL-*PND</v>
      </c>
      <c r="AG53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PND-*PAIKUL</v>
      </c>
    </row>
    <row r="5335" spans="2:33">
      <c r="O5335" s="171" t="s">
        <v>2374</v>
      </c>
      <c r="T5335" s="173" t="s">
        <v>1890</v>
      </c>
      <c r="U5335" t="str">
        <f t="shared" si="332"/>
        <v>PONDA-MARGAO</v>
      </c>
      <c r="AA5335" s="165" t="str">
        <f t="shared" si="333"/>
        <v/>
      </c>
      <c r="AB5335" t="str">
        <f t="shared" si="334"/>
        <v>PND</v>
      </c>
      <c r="AC5335" t="str">
        <f t="shared" si="335"/>
        <v>GA01T6535</v>
      </c>
      <c r="AD5335" t="str">
        <f>_xlfn.IFNA(VLOOKUP(PrivateSchedule[[#This Row],[ow]],RTARoutes[[StageCodes]:[RouteID]],6,FALSE), VLOOKUP(PrivateSchedule[[#This Row],[re]],RTARoutes[[StageCodes]:[RouteID]],6,FALSE))</f>
        <v>PVT319</v>
      </c>
      <c r="AE5335" t="str" cm="1">
        <f t="array" ref="AE5335">_xlfn.IFS( NOT(ISNA(VLOOKUP(PrivateSchedule[[#This Row],[ow]],RTARoutes[[StageCodes]:[RouteID]],6,FALSE))), "O",  NOT(ISNA(VLOOKUP(PrivateSchedule[[#This Row],[re]],RTARoutes[[StageCodes]:[RouteID]],6,FALSE))), "R")</f>
        <v>R</v>
      </c>
      <c r="AF53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36" spans="2:33">
      <c r="O5336" s="171" t="s">
        <v>1890</v>
      </c>
      <c r="T5336" s="173" t="s">
        <v>2374</v>
      </c>
      <c r="U5336" t="str">
        <f t="shared" si="332"/>
        <v>MARGAO-PONDA</v>
      </c>
      <c r="AA5336" s="165" t="str">
        <f t="shared" si="333"/>
        <v/>
      </c>
      <c r="AB5336" t="str">
        <f t="shared" si="334"/>
        <v>PND</v>
      </c>
      <c r="AC5336" t="str">
        <f t="shared" si="335"/>
        <v>GA01T6535</v>
      </c>
      <c r="AD5336" t="str">
        <f>_xlfn.IFNA(VLOOKUP(PrivateSchedule[[#This Row],[ow]],RTARoutes[[StageCodes]:[RouteID]],6,FALSE), VLOOKUP(PrivateSchedule[[#This Row],[re]],RTARoutes[[StageCodes]:[RouteID]],6,FALSE))</f>
        <v>PVT319</v>
      </c>
      <c r="AE5336" t="str" cm="1">
        <f t="array" ref="AE5336">_xlfn.IFS( NOT(ISNA(VLOOKUP(PrivateSchedule[[#This Row],[ow]],RTARoutes[[StageCodes]:[RouteID]],6,FALSE))), "O",  NOT(ISNA(VLOOKUP(PrivateSchedule[[#This Row],[re]],RTARoutes[[StageCodes]:[RouteID]],6,FALSE))), "R")</f>
        <v>O</v>
      </c>
      <c r="AF53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37" spans="2:33">
      <c r="O5337" s="171" t="s">
        <v>2374</v>
      </c>
      <c r="T5337" s="173" t="s">
        <v>2220</v>
      </c>
      <c r="U5337" t="str">
        <f t="shared" si="332"/>
        <v/>
      </c>
      <c r="AA5337" s="165" t="str">
        <f t="shared" si="333"/>
        <v/>
      </c>
      <c r="AB5337" t="str">
        <f t="shared" si="334"/>
        <v>PND</v>
      </c>
      <c r="AC5337" t="str">
        <f t="shared" si="335"/>
        <v>GA01T6535</v>
      </c>
      <c r="AD5337" t="str">
        <f>_xlfn.IFNA(VLOOKUP(PrivateSchedule[[#This Row],[ow]],RTARoutes[[StageCodes]:[RouteID]],6,FALSE), VLOOKUP(PrivateSchedule[[#This Row],[re]],RTARoutes[[StageCodes]:[RouteID]],6,FALSE))</f>
        <v>PVT363</v>
      </c>
      <c r="AE5337" t="str" cm="1">
        <f t="array" ref="AE5337">_xlfn.IFS( NOT(ISNA(VLOOKUP(PrivateSchedule[[#This Row],[ow]],RTARoutes[[StageCodes]:[RouteID]],6,FALSE))), "O",  NOT(ISNA(VLOOKUP(PrivateSchedule[[#This Row],[re]],RTARoutes[[StageCodes]:[RouteID]],6,FALSE))), "R")</f>
        <v>R</v>
      </c>
      <c r="AF53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PND-*PAIKUL</v>
      </c>
      <c r="AG53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PAIKUL-*PND</v>
      </c>
    </row>
    <row r="5338" spans="2:33">
      <c r="O5338" s="171" t="s">
        <v>2220</v>
      </c>
      <c r="T5338" s="173" t="s">
        <v>2374</v>
      </c>
      <c r="U5338" t="str">
        <f t="shared" si="332"/>
        <v/>
      </c>
      <c r="AA5338" s="165" t="str">
        <f t="shared" si="333"/>
        <v/>
      </c>
      <c r="AB5338" t="str">
        <f t="shared" si="334"/>
        <v>PND</v>
      </c>
      <c r="AC5338" t="str">
        <f t="shared" si="335"/>
        <v>GA01T6535</v>
      </c>
      <c r="AD5338" t="str">
        <f>_xlfn.IFNA(VLOOKUP(PrivateSchedule[[#This Row],[ow]],RTARoutes[[StageCodes]:[RouteID]],6,FALSE), VLOOKUP(PrivateSchedule[[#This Row],[re]],RTARoutes[[StageCodes]:[RouteID]],6,FALSE))</f>
        <v>PVT363</v>
      </c>
      <c r="AE5338" t="str" cm="1">
        <f t="array" ref="AE5338">_xlfn.IFS( NOT(ISNA(VLOOKUP(PrivateSchedule[[#This Row],[ow]],RTARoutes[[StageCodes]:[RouteID]],6,FALSE))), "O",  NOT(ISNA(VLOOKUP(PrivateSchedule[[#This Row],[re]],RTARoutes[[StageCodes]:[RouteID]],6,FALSE))), "R")</f>
        <v>O</v>
      </c>
      <c r="AF53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PAIKUL-*PND</v>
      </c>
      <c r="AG53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PND-*PAIKUL</v>
      </c>
    </row>
    <row r="5339" spans="2:33">
      <c r="O5339" s="171" t="s">
        <v>2374</v>
      </c>
      <c r="T5339" s="173" t="s">
        <v>1890</v>
      </c>
      <c r="U5339" t="str">
        <f t="shared" si="332"/>
        <v>PONDA-MARGAO</v>
      </c>
      <c r="AA5339" s="165" t="str">
        <f t="shared" si="333"/>
        <v/>
      </c>
      <c r="AB5339" t="str">
        <f t="shared" si="334"/>
        <v>PND</v>
      </c>
      <c r="AC5339" t="str">
        <f t="shared" si="335"/>
        <v>GA01T6535</v>
      </c>
      <c r="AD5339" t="str">
        <f>_xlfn.IFNA(VLOOKUP(PrivateSchedule[[#This Row],[ow]],RTARoutes[[StageCodes]:[RouteID]],6,FALSE), VLOOKUP(PrivateSchedule[[#This Row],[re]],RTARoutes[[StageCodes]:[RouteID]],6,FALSE))</f>
        <v>PVT319</v>
      </c>
      <c r="AE5339" t="str" cm="1">
        <f t="array" ref="AE5339">_xlfn.IFS( NOT(ISNA(VLOOKUP(PrivateSchedule[[#This Row],[ow]],RTARoutes[[StageCodes]:[RouteID]],6,FALSE))), "O",  NOT(ISNA(VLOOKUP(PrivateSchedule[[#This Row],[re]],RTARoutes[[StageCodes]:[RouteID]],6,FALSE))), "R")</f>
        <v>R</v>
      </c>
      <c r="AF53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40" spans="2:33">
      <c r="O5340" s="171" t="s">
        <v>1890</v>
      </c>
      <c r="T5340" s="173" t="s">
        <v>2374</v>
      </c>
      <c r="U5340" t="str">
        <f t="shared" si="332"/>
        <v>MARGAO-PONDA</v>
      </c>
      <c r="AA5340" s="165" t="str">
        <f t="shared" si="333"/>
        <v/>
      </c>
      <c r="AB5340" t="str">
        <f t="shared" si="334"/>
        <v>PND</v>
      </c>
      <c r="AC5340" t="str">
        <f t="shared" si="335"/>
        <v>GA01T6535</v>
      </c>
      <c r="AD5340" t="str">
        <f>_xlfn.IFNA(VLOOKUP(PrivateSchedule[[#This Row],[ow]],RTARoutes[[StageCodes]:[RouteID]],6,FALSE), VLOOKUP(PrivateSchedule[[#This Row],[re]],RTARoutes[[StageCodes]:[RouteID]],6,FALSE))</f>
        <v>PVT319</v>
      </c>
      <c r="AE5340" t="str" cm="1">
        <f t="array" ref="AE5340">_xlfn.IFS( NOT(ISNA(VLOOKUP(PrivateSchedule[[#This Row],[ow]],RTARoutes[[StageCodes]:[RouteID]],6,FALSE))), "O",  NOT(ISNA(VLOOKUP(PrivateSchedule[[#This Row],[re]],RTARoutes[[StageCodes]:[RouteID]],6,FALSE))), "R")</f>
        <v>O</v>
      </c>
      <c r="AF53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41" spans="2:33">
      <c r="O5341" s="171" t="s">
        <v>2374</v>
      </c>
      <c r="T5341" s="173" t="s">
        <v>2220</v>
      </c>
      <c r="U5341" t="str">
        <f t="shared" si="332"/>
        <v/>
      </c>
      <c r="AA5341" s="165" t="str">
        <f t="shared" si="333"/>
        <v/>
      </c>
      <c r="AB5341" t="str">
        <f t="shared" si="334"/>
        <v>PND</v>
      </c>
      <c r="AC5341" t="str">
        <f t="shared" si="335"/>
        <v>GA01T6535</v>
      </c>
      <c r="AD5341" t="str">
        <f>_xlfn.IFNA(VLOOKUP(PrivateSchedule[[#This Row],[ow]],RTARoutes[[StageCodes]:[RouteID]],6,FALSE), VLOOKUP(PrivateSchedule[[#This Row],[re]],RTARoutes[[StageCodes]:[RouteID]],6,FALSE))</f>
        <v>PVT363</v>
      </c>
      <c r="AE5341" t="str" cm="1">
        <f t="array" ref="AE5341">_xlfn.IFS( NOT(ISNA(VLOOKUP(PrivateSchedule[[#This Row],[ow]],RTARoutes[[StageCodes]:[RouteID]],6,FALSE))), "O",  NOT(ISNA(VLOOKUP(PrivateSchedule[[#This Row],[re]],RTARoutes[[StageCodes]:[RouteID]],6,FALSE))), "R")</f>
        <v>R</v>
      </c>
      <c r="AF53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PND-*PAIKUL</v>
      </c>
      <c r="AG53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PAIKUL-*PND</v>
      </c>
    </row>
    <row r="5342" spans="2:33">
      <c r="B5342" s="171" t="s">
        <v>5227</v>
      </c>
      <c r="C5342" s="172" t="s">
        <v>5228</v>
      </c>
      <c r="D5342" s="172" t="s">
        <v>4887</v>
      </c>
      <c r="E5342" s="176" t="s">
        <v>5229</v>
      </c>
      <c r="F5342" s="177" t="s">
        <v>5230</v>
      </c>
      <c r="G5342" s="171" t="s">
        <v>5231</v>
      </c>
      <c r="H5342" s="172" t="s">
        <v>5232</v>
      </c>
      <c r="J5342" s="171" t="s">
        <v>5233</v>
      </c>
      <c r="L5342" s="172" t="s">
        <v>16</v>
      </c>
      <c r="O5342" s="171" t="s">
        <v>2699</v>
      </c>
      <c r="T5342" s="173" t="s">
        <v>2644</v>
      </c>
      <c r="U5342" t="str">
        <f t="shared" si="332"/>
        <v>SHIRODA-SAVERDEM</v>
      </c>
      <c r="AA5342" s="165" t="str">
        <f t="shared" si="333"/>
        <v/>
      </c>
      <c r="AB5342" t="str">
        <f t="shared" si="334"/>
        <v>PND</v>
      </c>
      <c r="AC5342" t="str">
        <f t="shared" si="335"/>
        <v>GA01U2468/GA04T7493</v>
      </c>
      <c r="AD5342" t="str">
        <f>_xlfn.IFNA(VLOOKUP(PrivateSchedule[[#This Row],[ow]],RTARoutes[[StageCodes]:[RouteID]],6,FALSE), VLOOKUP(PrivateSchedule[[#This Row],[re]],RTARoutes[[StageCodes]:[RouteID]],6,FALSE))</f>
        <v>PVT485</v>
      </c>
      <c r="AE5342" t="str" cm="1">
        <f t="array" ref="AE5342">_xlfn.IFS( NOT(ISNA(VLOOKUP(PrivateSchedule[[#This Row],[ow]],RTARoutes[[StageCodes]:[RouteID]],6,FALSE))), "O",  NOT(ISNA(VLOOKUP(PrivateSchedule[[#This Row],[re]],RTARoutes[[StageCodes]:[RouteID]],6,FALSE))), "R")</f>
        <v>O</v>
      </c>
      <c r="AF53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SRA-*SVE</v>
      </c>
      <c r="AG53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SVE-*SRA</v>
      </c>
    </row>
    <row r="5343" spans="2:33">
      <c r="O5343" s="171" t="s">
        <v>2644</v>
      </c>
      <c r="T5343" s="173" t="s">
        <v>2247</v>
      </c>
      <c r="U5343" t="str">
        <f t="shared" si="332"/>
        <v>SAVERDEM-PANAJI</v>
      </c>
      <c r="AA5343" s="165" t="str">
        <f t="shared" si="333"/>
        <v/>
      </c>
      <c r="AB5343" t="str">
        <f t="shared" si="334"/>
        <v>PND</v>
      </c>
      <c r="AC5343" t="str">
        <f t="shared" si="335"/>
        <v>GA01U2468/GA04T7493</v>
      </c>
      <c r="AD5343" t="str">
        <f>_xlfn.IFNA(VLOOKUP(PrivateSchedule[[#This Row],[ow]],RTARoutes[[StageCodes]:[RouteID]],6,FALSE), VLOOKUP(PrivateSchedule[[#This Row],[re]],RTARoutes[[StageCodes]:[RouteID]],6,FALSE))</f>
        <v>PVT450</v>
      </c>
      <c r="AE5343" t="str" cm="1">
        <f t="array" ref="AE5343">_xlfn.IFS( NOT(ISNA(VLOOKUP(PrivateSchedule[[#This Row],[ow]],RTARoutes[[StageCodes]:[RouteID]],6,FALSE))), "O",  NOT(ISNA(VLOOKUP(PrivateSchedule[[#This Row],[re]],RTARoutes[[StageCodes]:[RouteID]],6,FALSE))), "R")</f>
        <v>R</v>
      </c>
      <c r="AF53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53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5344" spans="2:33">
      <c r="O5344" s="171" t="s">
        <v>2247</v>
      </c>
      <c r="T5344" s="173" t="s">
        <v>2644</v>
      </c>
      <c r="U5344" t="str">
        <f t="shared" si="332"/>
        <v>PANAJI-SAVERDEM</v>
      </c>
      <c r="AA5344" s="165" t="str">
        <f t="shared" si="333"/>
        <v/>
      </c>
      <c r="AB5344" t="str">
        <f t="shared" si="334"/>
        <v>PND</v>
      </c>
      <c r="AC5344" t="str">
        <f t="shared" si="335"/>
        <v>GA01U2468/GA04T7493</v>
      </c>
      <c r="AD5344" t="str">
        <f>_xlfn.IFNA(VLOOKUP(PrivateSchedule[[#This Row],[ow]],RTARoutes[[StageCodes]:[RouteID]],6,FALSE), VLOOKUP(PrivateSchedule[[#This Row],[re]],RTARoutes[[StageCodes]:[RouteID]],6,FALSE))</f>
        <v>PVT450</v>
      </c>
      <c r="AE5344" t="str" cm="1">
        <f t="array" ref="AE5344">_xlfn.IFS( NOT(ISNA(VLOOKUP(PrivateSchedule[[#This Row],[ow]],RTARoutes[[StageCodes]:[RouteID]],6,FALSE))), "O",  NOT(ISNA(VLOOKUP(PrivateSchedule[[#This Row],[re]],RTARoutes[[StageCodes]:[RouteID]],6,FALSE))), "R")</f>
        <v>O</v>
      </c>
      <c r="AF53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3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345" spans="3:33">
      <c r="O5345" s="171" t="s">
        <v>2644</v>
      </c>
      <c r="T5345" s="173" t="s">
        <v>2247</v>
      </c>
      <c r="U5345" t="str">
        <f t="shared" si="332"/>
        <v>SAVERDEM-PANAJI</v>
      </c>
      <c r="AA5345" s="165" t="str">
        <f t="shared" si="333"/>
        <v/>
      </c>
      <c r="AB5345" t="str">
        <f t="shared" si="334"/>
        <v>PND</v>
      </c>
      <c r="AC5345" t="str">
        <f t="shared" si="335"/>
        <v>GA01U2468/GA04T7493</v>
      </c>
      <c r="AD5345" t="str">
        <f>_xlfn.IFNA(VLOOKUP(PrivateSchedule[[#This Row],[ow]],RTARoutes[[StageCodes]:[RouteID]],6,FALSE), VLOOKUP(PrivateSchedule[[#This Row],[re]],RTARoutes[[StageCodes]:[RouteID]],6,FALSE))</f>
        <v>PVT450</v>
      </c>
      <c r="AE5345" t="str" cm="1">
        <f t="array" ref="AE5345">_xlfn.IFS( NOT(ISNA(VLOOKUP(PrivateSchedule[[#This Row],[ow]],RTARoutes[[StageCodes]:[RouteID]],6,FALSE))), "O",  NOT(ISNA(VLOOKUP(PrivateSchedule[[#This Row],[re]],RTARoutes[[StageCodes]:[RouteID]],6,FALSE))), "R")</f>
        <v>R</v>
      </c>
      <c r="AF53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53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5346" spans="3:33">
      <c r="O5346" s="171" t="s">
        <v>2247</v>
      </c>
      <c r="T5346" s="173" t="s">
        <v>2644</v>
      </c>
      <c r="U5346" t="str">
        <f t="shared" si="332"/>
        <v>PANAJI-SAVERDEM</v>
      </c>
      <c r="AA5346" s="165" t="str">
        <f t="shared" si="333"/>
        <v/>
      </c>
      <c r="AB5346" t="str">
        <f t="shared" si="334"/>
        <v>PND</v>
      </c>
      <c r="AC5346" t="str">
        <f t="shared" si="335"/>
        <v>GA01U2468/GA04T7493</v>
      </c>
      <c r="AD5346" t="str">
        <f>_xlfn.IFNA(VLOOKUP(PrivateSchedule[[#This Row],[ow]],RTARoutes[[StageCodes]:[RouteID]],6,FALSE), VLOOKUP(PrivateSchedule[[#This Row],[re]],RTARoutes[[StageCodes]:[RouteID]],6,FALSE))</f>
        <v>PVT450</v>
      </c>
      <c r="AE5346" t="str" cm="1">
        <f t="array" ref="AE5346">_xlfn.IFS( NOT(ISNA(VLOOKUP(PrivateSchedule[[#This Row],[ow]],RTARoutes[[StageCodes]:[RouteID]],6,FALSE))), "O",  NOT(ISNA(VLOOKUP(PrivateSchedule[[#This Row],[re]],RTARoutes[[StageCodes]:[RouteID]],6,FALSE))), "R")</f>
        <v>O</v>
      </c>
      <c r="AF53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3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347" spans="3:33">
      <c r="O5347" s="171" t="s">
        <v>2644</v>
      </c>
      <c r="T5347" s="173" t="s">
        <v>2374</v>
      </c>
      <c r="U5347" t="str">
        <f t="shared" si="332"/>
        <v>SAVERDEM-PONDA</v>
      </c>
      <c r="AA5347" s="165" t="str">
        <f t="shared" si="333"/>
        <v/>
      </c>
      <c r="AB5347" t="str">
        <f t="shared" si="334"/>
        <v>PND</v>
      </c>
      <c r="AC5347" t="str">
        <f t="shared" si="335"/>
        <v>GA01U2468/GA04T7493</v>
      </c>
      <c r="AD5347" t="str">
        <f>_xlfn.IFNA(VLOOKUP(PrivateSchedule[[#This Row],[ow]],RTARoutes[[StageCodes]:[RouteID]],6,FALSE), VLOOKUP(PrivateSchedule[[#This Row],[re]],RTARoutes[[StageCodes]:[RouteID]],6,FALSE))</f>
        <v>PVT388</v>
      </c>
      <c r="AE5347" t="str" cm="1">
        <f t="array" ref="AE5347">_xlfn.IFS( NOT(ISNA(VLOOKUP(PrivateSchedule[[#This Row],[ow]],RTARoutes[[StageCodes]:[RouteID]],6,FALSE))), "O",  NOT(ISNA(VLOOKUP(PrivateSchedule[[#This Row],[re]],RTARoutes[[StageCodes]:[RouteID]],6,FALSE))), "R")</f>
        <v>R</v>
      </c>
      <c r="AF53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3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348" spans="3:33">
      <c r="O5348" s="171" t="s">
        <v>2374</v>
      </c>
      <c r="T5348" s="173" t="s">
        <v>2699</v>
      </c>
      <c r="U5348" t="str">
        <f t="shared" si="332"/>
        <v>PONDA-SHIRODA</v>
      </c>
      <c r="AA5348" s="165" t="str">
        <f t="shared" si="333"/>
        <v/>
      </c>
      <c r="AB5348" t="str">
        <f t="shared" si="334"/>
        <v>PND</v>
      </c>
      <c r="AC5348" t="str">
        <f t="shared" si="335"/>
        <v>GA01U2468/GA04T7493</v>
      </c>
      <c r="AD5348" t="str">
        <f>_xlfn.IFNA(VLOOKUP(PrivateSchedule[[#This Row],[ow]],RTARoutes[[StageCodes]:[RouteID]],6,FALSE), VLOOKUP(PrivateSchedule[[#This Row],[re]],RTARoutes[[StageCodes]:[RouteID]],6,FALSE))</f>
        <v>PVT415</v>
      </c>
      <c r="AE5348" t="str" cm="1">
        <f t="array" ref="AE5348">_xlfn.IFS( NOT(ISNA(VLOOKUP(PrivateSchedule[[#This Row],[ow]],RTARoutes[[StageCodes]:[RouteID]],6,FALSE))), "O",  NOT(ISNA(VLOOKUP(PrivateSchedule[[#This Row],[re]],RTARoutes[[StageCodes]:[RouteID]],6,FALSE))), "R")</f>
        <v>O</v>
      </c>
      <c r="AF53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</v>
      </c>
      <c r="AG53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SRA-*PND</v>
      </c>
    </row>
    <row r="5349" spans="3:33">
      <c r="C5349" s="172" t="s">
        <v>5234</v>
      </c>
      <c r="D5349" s="172" t="s">
        <v>4894</v>
      </c>
      <c r="G5349" s="171" t="s">
        <v>5235</v>
      </c>
      <c r="H5349" s="172" t="s">
        <v>5236</v>
      </c>
      <c r="J5349" s="171" t="s">
        <v>5237</v>
      </c>
      <c r="L5349" s="172" t="s">
        <v>16</v>
      </c>
      <c r="O5349" s="171" t="s">
        <v>1820</v>
      </c>
      <c r="P5349" s="172" t="s">
        <v>1770</v>
      </c>
      <c r="T5349" s="173" t="s">
        <v>2374</v>
      </c>
      <c r="U5349" t="str">
        <f t="shared" si="332"/>
        <v>MADKAI-KUNDAI-PONDA</v>
      </c>
      <c r="AA5349" s="165" t="str">
        <f t="shared" si="333"/>
        <v/>
      </c>
      <c r="AB5349" t="str">
        <f t="shared" si="334"/>
        <v>PND</v>
      </c>
      <c r="AC5349" t="str">
        <f t="shared" si="335"/>
        <v>GA01U2468/GA04T7493</v>
      </c>
      <c r="AD5349" t="str">
        <f>_xlfn.IFNA(VLOOKUP(PrivateSchedule[[#This Row],[ow]],RTARoutes[[StageCodes]:[RouteID]],6,FALSE), VLOOKUP(PrivateSchedule[[#This Row],[re]],RTARoutes[[StageCodes]:[RouteID]],6,FALSE))</f>
        <v>PVT263</v>
      </c>
      <c r="AE5349" t="str" cm="1">
        <f t="array" ref="AE5349">_xlfn.IFS( NOT(ISNA(VLOOKUP(PrivateSchedule[[#This Row],[ow]],RTARoutes[[StageCodes]:[RouteID]],6,FALSE))), "O",  NOT(ISNA(VLOOKUP(PrivateSchedule[[#This Row],[re]],RTARoutes[[StageCodes]:[RouteID]],6,FALSE))), "R")</f>
        <v>O</v>
      </c>
      <c r="AF53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50" spans="3:33">
      <c r="O5350" s="171" t="s">
        <v>2374</v>
      </c>
      <c r="P5350" s="172" t="s">
        <v>1770</v>
      </c>
      <c r="T5350" s="173" t="s">
        <v>1820</v>
      </c>
      <c r="U5350" t="str">
        <f t="shared" si="332"/>
        <v>PONDA-KUNDAI-MADKAI</v>
      </c>
      <c r="AA5350" s="165" t="str">
        <f t="shared" si="333"/>
        <v/>
      </c>
      <c r="AB5350" t="str">
        <f t="shared" si="334"/>
        <v>PND</v>
      </c>
      <c r="AC5350" t="str">
        <f t="shared" si="335"/>
        <v>GA01U2468/GA04T7493</v>
      </c>
      <c r="AD5350" t="str">
        <f>_xlfn.IFNA(VLOOKUP(PrivateSchedule[[#This Row],[ow]],RTARoutes[[StageCodes]:[RouteID]],6,FALSE), VLOOKUP(PrivateSchedule[[#This Row],[re]],RTARoutes[[StageCodes]:[RouteID]],6,FALSE))</f>
        <v>PVT263</v>
      </c>
      <c r="AE5350" t="str" cm="1">
        <f t="array" ref="AE5350">_xlfn.IFS( NOT(ISNA(VLOOKUP(PrivateSchedule[[#This Row],[ow]],RTARoutes[[StageCodes]:[RouteID]],6,FALSE))), "O",  NOT(ISNA(VLOOKUP(PrivateSchedule[[#This Row],[re]],RTARoutes[[StageCodes]:[RouteID]],6,FALSE))), "R")</f>
        <v>R</v>
      </c>
      <c r="AF53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51" spans="3:33">
      <c r="O5351" s="171" t="s">
        <v>1820</v>
      </c>
      <c r="P5351" s="172" t="s">
        <v>1770</v>
      </c>
      <c r="T5351" s="173" t="s">
        <v>2374</v>
      </c>
      <c r="U5351" t="str">
        <f t="shared" si="332"/>
        <v>MADKAI-KUNDAI-PONDA</v>
      </c>
      <c r="AA5351" s="165" t="str">
        <f t="shared" si="333"/>
        <v/>
      </c>
      <c r="AB5351" t="str">
        <f t="shared" si="334"/>
        <v>PND</v>
      </c>
      <c r="AC5351" t="str">
        <f t="shared" si="335"/>
        <v>GA01U2468/GA04T7493</v>
      </c>
      <c r="AD5351" t="str">
        <f>_xlfn.IFNA(VLOOKUP(PrivateSchedule[[#This Row],[ow]],RTARoutes[[StageCodes]:[RouteID]],6,FALSE), VLOOKUP(PrivateSchedule[[#This Row],[re]],RTARoutes[[StageCodes]:[RouteID]],6,FALSE))</f>
        <v>PVT263</v>
      </c>
      <c r="AE5351" t="str" cm="1">
        <f t="array" ref="AE5351">_xlfn.IFS( NOT(ISNA(VLOOKUP(PrivateSchedule[[#This Row],[ow]],RTARoutes[[StageCodes]:[RouteID]],6,FALSE))), "O",  NOT(ISNA(VLOOKUP(PrivateSchedule[[#This Row],[re]],RTARoutes[[StageCodes]:[RouteID]],6,FALSE))), "R")</f>
        <v>O</v>
      </c>
      <c r="AF53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52" spans="3:33">
      <c r="O5352" s="171" t="s">
        <v>2374</v>
      </c>
      <c r="P5352" s="172" t="s">
        <v>1770</v>
      </c>
      <c r="T5352" s="173" t="s">
        <v>1820</v>
      </c>
      <c r="U5352" t="str">
        <f t="shared" si="332"/>
        <v>PONDA-KUNDAI-MADKAI</v>
      </c>
      <c r="AA5352" s="165" t="str">
        <f t="shared" si="333"/>
        <v/>
      </c>
      <c r="AB5352" t="str">
        <f t="shared" si="334"/>
        <v>PND</v>
      </c>
      <c r="AC5352" t="str">
        <f t="shared" si="335"/>
        <v>GA01U2468/GA04T7493</v>
      </c>
      <c r="AD5352" t="str">
        <f>_xlfn.IFNA(VLOOKUP(PrivateSchedule[[#This Row],[ow]],RTARoutes[[StageCodes]:[RouteID]],6,FALSE), VLOOKUP(PrivateSchedule[[#This Row],[re]],RTARoutes[[StageCodes]:[RouteID]],6,FALSE))</f>
        <v>PVT263</v>
      </c>
      <c r="AE5352" t="str" cm="1">
        <f t="array" ref="AE5352">_xlfn.IFS( NOT(ISNA(VLOOKUP(PrivateSchedule[[#This Row],[ow]],RTARoutes[[StageCodes]:[RouteID]],6,FALSE))), "O",  NOT(ISNA(VLOOKUP(PrivateSchedule[[#This Row],[re]],RTARoutes[[StageCodes]:[RouteID]],6,FALSE))), "R")</f>
        <v>R</v>
      </c>
      <c r="AF53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53" spans="3:33">
      <c r="O5353" s="171" t="s">
        <v>1820</v>
      </c>
      <c r="P5353" s="172" t="s">
        <v>1770</v>
      </c>
      <c r="T5353" s="173" t="s">
        <v>2374</v>
      </c>
      <c r="U5353" t="str">
        <f t="shared" si="332"/>
        <v>MADKAI-KUNDAI-PONDA</v>
      </c>
      <c r="AA5353" s="165" t="str">
        <f t="shared" si="333"/>
        <v/>
      </c>
      <c r="AB5353" t="str">
        <f t="shared" si="334"/>
        <v>PND</v>
      </c>
      <c r="AC5353" t="str">
        <f t="shared" si="335"/>
        <v>GA01U2468/GA04T7493</v>
      </c>
      <c r="AD5353" t="str">
        <f>_xlfn.IFNA(VLOOKUP(PrivateSchedule[[#This Row],[ow]],RTARoutes[[StageCodes]:[RouteID]],6,FALSE), VLOOKUP(PrivateSchedule[[#This Row],[re]],RTARoutes[[StageCodes]:[RouteID]],6,FALSE))</f>
        <v>PVT263</v>
      </c>
      <c r="AE5353" t="str" cm="1">
        <f t="array" ref="AE5353">_xlfn.IFS( NOT(ISNA(VLOOKUP(PrivateSchedule[[#This Row],[ow]],RTARoutes[[StageCodes]:[RouteID]],6,FALSE))), "O",  NOT(ISNA(VLOOKUP(PrivateSchedule[[#This Row],[re]],RTARoutes[[StageCodes]:[RouteID]],6,FALSE))), "R")</f>
        <v>O</v>
      </c>
      <c r="AF53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54" spans="3:33">
      <c r="O5354" s="171" t="s">
        <v>2374</v>
      </c>
      <c r="P5354" s="172" t="s">
        <v>1770</v>
      </c>
      <c r="T5354" s="173" t="s">
        <v>1820</v>
      </c>
      <c r="U5354" t="str">
        <f t="shared" si="332"/>
        <v>PONDA-KUNDAI-MADKAI</v>
      </c>
      <c r="AA5354" s="165" t="str">
        <f t="shared" si="333"/>
        <v/>
      </c>
      <c r="AB5354" t="str">
        <f t="shared" si="334"/>
        <v>PND</v>
      </c>
      <c r="AC5354" t="str">
        <f t="shared" si="335"/>
        <v>GA01U2468/GA04T7493</v>
      </c>
      <c r="AD5354" t="str">
        <f>_xlfn.IFNA(VLOOKUP(PrivateSchedule[[#This Row],[ow]],RTARoutes[[StageCodes]:[RouteID]],6,FALSE), VLOOKUP(PrivateSchedule[[#This Row],[re]],RTARoutes[[StageCodes]:[RouteID]],6,FALSE))</f>
        <v>PVT263</v>
      </c>
      <c r="AE5354" t="str" cm="1">
        <f t="array" ref="AE5354">_xlfn.IFS( NOT(ISNA(VLOOKUP(PrivateSchedule[[#This Row],[ow]],RTARoutes[[StageCodes]:[RouteID]],6,FALSE))), "O",  NOT(ISNA(VLOOKUP(PrivateSchedule[[#This Row],[re]],RTARoutes[[StageCodes]:[RouteID]],6,FALSE))), "R")</f>
        <v>R</v>
      </c>
      <c r="AF53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55" spans="3:33">
      <c r="O5355" s="171" t="s">
        <v>1820</v>
      </c>
      <c r="P5355" s="172" t="s">
        <v>1770</v>
      </c>
      <c r="T5355" s="173" t="s">
        <v>2374</v>
      </c>
      <c r="U5355" t="str">
        <f t="shared" si="332"/>
        <v>MADKAI-KUNDAI-PONDA</v>
      </c>
      <c r="AA5355" s="165" t="str">
        <f t="shared" si="333"/>
        <v/>
      </c>
      <c r="AB5355" t="str">
        <f t="shared" si="334"/>
        <v>PND</v>
      </c>
      <c r="AC5355" t="str">
        <f t="shared" si="335"/>
        <v>GA01U2468/GA04T7493</v>
      </c>
      <c r="AD5355" t="str">
        <f>_xlfn.IFNA(VLOOKUP(PrivateSchedule[[#This Row],[ow]],RTARoutes[[StageCodes]:[RouteID]],6,FALSE), VLOOKUP(PrivateSchedule[[#This Row],[re]],RTARoutes[[StageCodes]:[RouteID]],6,FALSE))</f>
        <v>PVT263</v>
      </c>
      <c r="AE5355" t="str" cm="1">
        <f t="array" ref="AE5355">_xlfn.IFS( NOT(ISNA(VLOOKUP(PrivateSchedule[[#This Row],[ow]],RTARoutes[[StageCodes]:[RouteID]],6,FALSE))), "O",  NOT(ISNA(VLOOKUP(PrivateSchedule[[#This Row],[re]],RTARoutes[[StageCodes]:[RouteID]],6,FALSE))), "R")</f>
        <v>O</v>
      </c>
      <c r="AF53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56" spans="3:33">
      <c r="O5356" s="171" t="s">
        <v>2374</v>
      </c>
      <c r="P5356" s="172" t="s">
        <v>1770</v>
      </c>
      <c r="T5356" s="173" t="s">
        <v>1820</v>
      </c>
      <c r="U5356" t="str">
        <f t="shared" si="332"/>
        <v>PONDA-KUNDAI-MADKAI</v>
      </c>
      <c r="AA5356" s="165" t="str">
        <f t="shared" si="333"/>
        <v/>
      </c>
      <c r="AB5356" t="str">
        <f t="shared" si="334"/>
        <v>PND</v>
      </c>
      <c r="AC5356" t="str">
        <f t="shared" si="335"/>
        <v>GA01U2468/GA04T7493</v>
      </c>
      <c r="AD5356" t="str">
        <f>_xlfn.IFNA(VLOOKUP(PrivateSchedule[[#This Row],[ow]],RTARoutes[[StageCodes]:[RouteID]],6,FALSE), VLOOKUP(PrivateSchedule[[#This Row],[re]],RTARoutes[[StageCodes]:[RouteID]],6,FALSE))</f>
        <v>PVT263</v>
      </c>
      <c r="AE5356" t="str" cm="1">
        <f t="array" ref="AE5356">_xlfn.IFS( NOT(ISNA(VLOOKUP(PrivateSchedule[[#This Row],[ow]],RTARoutes[[StageCodes]:[RouteID]],6,FALSE))), "O",  NOT(ISNA(VLOOKUP(PrivateSchedule[[#This Row],[re]],RTARoutes[[StageCodes]:[RouteID]],6,FALSE))), "R")</f>
        <v>R</v>
      </c>
      <c r="AF53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57" spans="3:33">
      <c r="O5357" s="171" t="s">
        <v>1820</v>
      </c>
      <c r="P5357" s="172" t="s">
        <v>1770</v>
      </c>
      <c r="T5357" s="173" t="s">
        <v>2374</v>
      </c>
      <c r="U5357" t="str">
        <f t="shared" si="332"/>
        <v>MADKAI-KUNDAI-PONDA</v>
      </c>
      <c r="AA5357" s="165" t="str">
        <f t="shared" si="333"/>
        <v/>
      </c>
      <c r="AB5357" t="str">
        <f t="shared" si="334"/>
        <v>PND</v>
      </c>
      <c r="AC5357" t="str">
        <f t="shared" si="335"/>
        <v>GA01U2468/GA04T7493</v>
      </c>
      <c r="AD5357" t="str">
        <f>_xlfn.IFNA(VLOOKUP(PrivateSchedule[[#This Row],[ow]],RTARoutes[[StageCodes]:[RouteID]],6,FALSE), VLOOKUP(PrivateSchedule[[#This Row],[re]],RTARoutes[[StageCodes]:[RouteID]],6,FALSE))</f>
        <v>PVT263</v>
      </c>
      <c r="AE5357" t="str" cm="1">
        <f t="array" ref="AE5357">_xlfn.IFS( NOT(ISNA(VLOOKUP(PrivateSchedule[[#This Row],[ow]],RTARoutes[[StageCodes]:[RouteID]],6,FALSE))), "O",  NOT(ISNA(VLOOKUP(PrivateSchedule[[#This Row],[re]],RTARoutes[[StageCodes]:[RouteID]],6,FALSE))), "R")</f>
        <v>O</v>
      </c>
      <c r="AF53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58" spans="3:33">
      <c r="O5358" s="171" t="s">
        <v>2374</v>
      </c>
      <c r="P5358" s="172" t="s">
        <v>1770</v>
      </c>
      <c r="T5358" s="173" t="s">
        <v>1820</v>
      </c>
      <c r="U5358" t="str">
        <f t="shared" si="332"/>
        <v>PONDA-KUNDAI-MADKAI</v>
      </c>
      <c r="AA5358" s="165" t="str">
        <f t="shared" si="333"/>
        <v/>
      </c>
      <c r="AB5358" t="str">
        <f t="shared" si="334"/>
        <v>PND</v>
      </c>
      <c r="AC5358" t="str">
        <f t="shared" si="335"/>
        <v>GA01U2468/GA04T7493</v>
      </c>
      <c r="AD5358" t="str">
        <f>_xlfn.IFNA(VLOOKUP(PrivateSchedule[[#This Row],[ow]],RTARoutes[[StageCodes]:[RouteID]],6,FALSE), VLOOKUP(PrivateSchedule[[#This Row],[re]],RTARoutes[[StageCodes]:[RouteID]],6,FALSE))</f>
        <v>PVT263</v>
      </c>
      <c r="AE5358" t="str" cm="1">
        <f t="array" ref="AE5358">_xlfn.IFS( NOT(ISNA(VLOOKUP(PrivateSchedule[[#This Row],[ow]],RTARoutes[[StageCodes]:[RouteID]],6,FALSE))), "O",  NOT(ISNA(VLOOKUP(PrivateSchedule[[#This Row],[re]],RTARoutes[[StageCodes]:[RouteID]],6,FALSE))), "R")</f>
        <v>R</v>
      </c>
      <c r="AF53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59" spans="3:33">
      <c r="O5359" s="171" t="s">
        <v>1820</v>
      </c>
      <c r="P5359" s="172" t="s">
        <v>1770</v>
      </c>
      <c r="T5359" s="173" t="s">
        <v>2374</v>
      </c>
      <c r="U5359" t="str">
        <f t="shared" si="332"/>
        <v>MADKAI-KUNDAI-PONDA</v>
      </c>
      <c r="AA5359" s="165" t="str">
        <f t="shared" si="333"/>
        <v/>
      </c>
      <c r="AB5359" t="str">
        <f t="shared" si="334"/>
        <v>PND</v>
      </c>
      <c r="AC5359" t="str">
        <f t="shared" si="335"/>
        <v>GA01U2468/GA04T7493</v>
      </c>
      <c r="AD5359" t="str">
        <f>_xlfn.IFNA(VLOOKUP(PrivateSchedule[[#This Row],[ow]],RTARoutes[[StageCodes]:[RouteID]],6,FALSE), VLOOKUP(PrivateSchedule[[#This Row],[re]],RTARoutes[[StageCodes]:[RouteID]],6,FALSE))</f>
        <v>PVT263</v>
      </c>
      <c r="AE5359" t="str" cm="1">
        <f t="array" ref="AE5359">_xlfn.IFS( NOT(ISNA(VLOOKUP(PrivateSchedule[[#This Row],[ow]],RTARoutes[[StageCodes]:[RouteID]],6,FALSE))), "O",  NOT(ISNA(VLOOKUP(PrivateSchedule[[#This Row],[re]],RTARoutes[[StageCodes]:[RouteID]],6,FALSE))), "R")</f>
        <v>O</v>
      </c>
      <c r="AF53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3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360" spans="3:33">
      <c r="O5360" s="171" t="s">
        <v>2374</v>
      </c>
      <c r="P5360" s="172" t="s">
        <v>1770</v>
      </c>
      <c r="T5360" s="173" t="s">
        <v>1820</v>
      </c>
      <c r="U5360" t="str">
        <f t="shared" si="332"/>
        <v>PONDA-KUNDAI-MADKAI</v>
      </c>
      <c r="AA5360" s="165" t="str">
        <f t="shared" si="333"/>
        <v/>
      </c>
      <c r="AB5360" t="str">
        <f t="shared" si="334"/>
        <v>PND</v>
      </c>
      <c r="AC5360" t="str">
        <f t="shared" si="335"/>
        <v>GA01U2468/GA04T7493</v>
      </c>
      <c r="AD5360" t="str">
        <f>_xlfn.IFNA(VLOOKUP(PrivateSchedule[[#This Row],[ow]],RTARoutes[[StageCodes]:[RouteID]],6,FALSE), VLOOKUP(PrivateSchedule[[#This Row],[re]],RTARoutes[[StageCodes]:[RouteID]],6,FALSE))</f>
        <v>PVT263</v>
      </c>
      <c r="AE5360" t="str" cm="1">
        <f t="array" ref="AE5360">_xlfn.IFS( NOT(ISNA(VLOOKUP(PrivateSchedule[[#This Row],[ow]],RTARoutes[[StageCodes]:[RouteID]],6,FALSE))), "O",  NOT(ISNA(VLOOKUP(PrivateSchedule[[#This Row],[re]],RTARoutes[[StageCodes]:[RouteID]],6,FALSE))), "R")</f>
        <v>R</v>
      </c>
      <c r="AF53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3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361" spans="2:33">
      <c r="B5361" s="171" t="s">
        <v>5238</v>
      </c>
      <c r="C5361" s="172" t="s">
        <v>5239</v>
      </c>
      <c r="D5361" s="172" t="s">
        <v>4894</v>
      </c>
      <c r="E5361" s="176">
        <v>37564</v>
      </c>
      <c r="F5361" s="177" t="s">
        <v>5006</v>
      </c>
      <c r="J5361" s="171" t="s">
        <v>5240</v>
      </c>
      <c r="L5361" s="172" t="s">
        <v>16</v>
      </c>
      <c r="O5361" s="171" t="s">
        <v>3000</v>
      </c>
      <c r="P5361" s="172" t="s">
        <v>5241</v>
      </c>
      <c r="T5361" s="173" t="s">
        <v>2374</v>
      </c>
      <c r="U5361" t="str">
        <f t="shared" si="332"/>
        <v/>
      </c>
      <c r="AA5361" s="165" t="str">
        <f t="shared" si="333"/>
        <v/>
      </c>
      <c r="AB5361" t="str">
        <f t="shared" si="334"/>
        <v>PND</v>
      </c>
      <c r="AC5361" t="str">
        <f t="shared" si="335"/>
        <v>GA08U3309</v>
      </c>
      <c r="AD5361" t="e">
        <f>_xlfn.IFNA(VLOOKUP(PrivateSchedule[[#This Row],[ow]],RTARoutes[[StageCodes]:[RouteID]],6,FALSE), VLOOKUP(PrivateSchedule[[#This Row],[re]],RTARoutes[[StageCodes]:[RouteID]],6,FALSE))</f>
        <v>#N/A</v>
      </c>
      <c r="AE5361" t="e" cm="1">
        <f t="array" ref="AE5361">_xlfn.IFS( NOT(ISNA(VLOOKUP(PrivateSchedule[[#This Row],[ow]],RTARoutes[[StageCodes]:[RouteID]],6,FALSE))), "O",  NOT(ISNA(VLOOKUP(PrivateSchedule[[#This Row],[re]],RTARoutes[[StageCodes]:[RouteID]],6,FALSE))), "R")</f>
        <v>#N/A</v>
      </c>
      <c r="AF53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UGO-*MARVASADO-*PND</v>
      </c>
      <c r="AG53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PND-*MARVASADO-*UGO</v>
      </c>
    </row>
    <row r="5362" spans="2:33">
      <c r="O5362" s="171" t="s">
        <v>2374</v>
      </c>
      <c r="P5362" s="172" t="s">
        <v>5098</v>
      </c>
      <c r="T5362" s="173" t="s">
        <v>420</v>
      </c>
      <c r="U5362" t="str">
        <f t="shared" si="332"/>
        <v/>
      </c>
      <c r="AA5362" s="165" t="str">
        <f t="shared" si="333"/>
        <v/>
      </c>
      <c r="AB5362" t="str">
        <f t="shared" si="334"/>
        <v>PND</v>
      </c>
      <c r="AC5362" t="str">
        <f t="shared" si="335"/>
        <v>GA08U3309</v>
      </c>
      <c r="AD5362" t="str">
        <f>_xlfn.IFNA(VLOOKUP(PrivateSchedule[[#This Row],[ow]],RTARoutes[[StageCodes]:[RouteID]],6,FALSE), VLOOKUP(PrivateSchedule[[#This Row],[re]],RTARoutes[[StageCodes]:[RouteID]],6,FALSE))</f>
        <v>PVT45</v>
      </c>
      <c r="AE5362" t="str" cm="1">
        <f t="array" ref="AE5362">_xlfn.IFS( NOT(ISNA(VLOOKUP(PrivateSchedule[[#This Row],[ow]],RTARoutes[[StageCodes]:[RouteID]],6,FALSE))), "O",  NOT(ISNA(VLOOKUP(PrivateSchedule[[#This Row],[re]],RTARoutes[[StageCodes]:[RouteID]],6,FALSE))), "R")</f>
        <v>R</v>
      </c>
      <c r="AF53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PND-*KOTAMBI-*BCH</v>
      </c>
      <c r="AG53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BCH-*KOTAMBI-*PND</v>
      </c>
    </row>
    <row r="5363" spans="2:33">
      <c r="O5363" s="171" t="s">
        <v>420</v>
      </c>
      <c r="T5363" s="173" t="s">
        <v>2374</v>
      </c>
      <c r="U5363" t="str">
        <f t="shared" si="332"/>
        <v>BICHOLIM-PONDA</v>
      </c>
      <c r="AA5363" s="165" t="str">
        <f t="shared" si="333"/>
        <v/>
      </c>
      <c r="AB5363" t="str">
        <f t="shared" si="334"/>
        <v>PND</v>
      </c>
      <c r="AC5363" t="str">
        <f t="shared" si="335"/>
        <v>GA08U3309</v>
      </c>
      <c r="AD5363" t="str">
        <f>_xlfn.IFNA(VLOOKUP(PrivateSchedule[[#This Row],[ow]],RTARoutes[[StageCodes]:[RouteID]],6,FALSE), VLOOKUP(PrivateSchedule[[#This Row],[re]],RTARoutes[[StageCodes]:[RouteID]],6,FALSE))</f>
        <v>PVT39</v>
      </c>
      <c r="AE5363" t="str" cm="1">
        <f t="array" ref="AE5363">_xlfn.IFS( NOT(ISNA(VLOOKUP(PrivateSchedule[[#This Row],[ow]],RTARoutes[[StageCodes]:[RouteID]],6,FALSE))), "O",  NOT(ISNA(VLOOKUP(PrivateSchedule[[#This Row],[re]],RTARoutes[[StageCodes]:[RouteID]],6,FALSE))), "R")</f>
        <v>O</v>
      </c>
      <c r="AF53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3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364" spans="2:33">
      <c r="O5364" s="171" t="s">
        <v>2374</v>
      </c>
      <c r="P5364" s="172" t="s">
        <v>5098</v>
      </c>
      <c r="T5364" s="173" t="s">
        <v>420</v>
      </c>
      <c r="U5364" t="str">
        <f t="shared" si="332"/>
        <v/>
      </c>
      <c r="AA5364" s="165" t="str">
        <f t="shared" si="333"/>
        <v/>
      </c>
      <c r="AB5364" t="str">
        <f t="shared" si="334"/>
        <v>PND</v>
      </c>
      <c r="AC5364" t="str">
        <f t="shared" si="335"/>
        <v>GA08U3309</v>
      </c>
      <c r="AD5364" t="str">
        <f>_xlfn.IFNA(VLOOKUP(PrivateSchedule[[#This Row],[ow]],RTARoutes[[StageCodes]:[RouteID]],6,FALSE), VLOOKUP(PrivateSchedule[[#This Row],[re]],RTARoutes[[StageCodes]:[RouteID]],6,FALSE))</f>
        <v>PVT45</v>
      </c>
      <c r="AE5364" t="str" cm="1">
        <f t="array" ref="AE5364">_xlfn.IFS( NOT(ISNA(VLOOKUP(PrivateSchedule[[#This Row],[ow]],RTARoutes[[StageCodes]:[RouteID]],6,FALSE))), "O",  NOT(ISNA(VLOOKUP(PrivateSchedule[[#This Row],[re]],RTARoutes[[StageCodes]:[RouteID]],6,FALSE))), "R")</f>
        <v>R</v>
      </c>
      <c r="AF53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PND-*KOTAMBI-*BCH</v>
      </c>
      <c r="AG53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BCH-*KOTAMBI-*PND</v>
      </c>
    </row>
    <row r="5365" spans="2:33">
      <c r="O5365" s="171" t="s">
        <v>420</v>
      </c>
      <c r="P5365" s="172" t="s">
        <v>5242</v>
      </c>
      <c r="T5365" s="173" t="s">
        <v>2374</v>
      </c>
      <c r="U5365" t="str">
        <f t="shared" si="332"/>
        <v/>
      </c>
      <c r="AA5365" s="165" t="str">
        <f t="shared" si="333"/>
        <v/>
      </c>
      <c r="AB5365" t="str">
        <f t="shared" si="334"/>
        <v>PND</v>
      </c>
      <c r="AC5365" t="str">
        <f t="shared" si="335"/>
        <v>GA08U3309</v>
      </c>
      <c r="AD5365" t="str">
        <f>_xlfn.IFNA(VLOOKUP(PrivateSchedule[[#This Row],[ow]],RTARoutes[[StageCodes]:[RouteID]],6,FALSE), VLOOKUP(PrivateSchedule[[#This Row],[re]],RTARoutes[[StageCodes]:[RouteID]],6,FALSE))</f>
        <v>PVT58</v>
      </c>
      <c r="AE5365" t="str" cm="1">
        <f t="array" ref="AE5365">_xlfn.IFS( NOT(ISNA(VLOOKUP(PrivateSchedule[[#This Row],[ow]],RTARoutes[[StageCodes]:[RouteID]],6,FALSE))), "O",  NOT(ISNA(VLOOKUP(PrivateSchedule[[#This Row],[re]],RTARoutes[[StageCodes]:[RouteID]],6,FALSE))), "R")</f>
        <v>O</v>
      </c>
      <c r="AF53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BCH-*SARVON-*PND</v>
      </c>
      <c r="AG53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PND-*SARVON-*BCH</v>
      </c>
    </row>
    <row r="5366" spans="2:33">
      <c r="O5366" s="171" t="s">
        <v>2374</v>
      </c>
      <c r="T5366" s="173" t="s">
        <v>3030</v>
      </c>
      <c r="U5366" t="str">
        <f t="shared" si="332"/>
        <v>PONDA-VAGURME</v>
      </c>
      <c r="AA5366" s="165" t="str">
        <f t="shared" si="333"/>
        <v/>
      </c>
      <c r="AB5366" t="str">
        <f t="shared" si="334"/>
        <v>PND</v>
      </c>
      <c r="AC5366" t="str">
        <f t="shared" si="335"/>
        <v>GA08U3309</v>
      </c>
      <c r="AD5366" t="str">
        <f>_xlfn.IFNA(VLOOKUP(PrivateSchedule[[#This Row],[ow]],RTARoutes[[StageCodes]:[RouteID]],6,FALSE), VLOOKUP(PrivateSchedule[[#This Row],[re]],RTARoutes[[StageCodes]:[RouteID]],6,FALSE))</f>
        <v>PVT428</v>
      </c>
      <c r="AE5366" t="str" cm="1">
        <f t="array" ref="AE5366">_xlfn.IFS( NOT(ISNA(VLOOKUP(PrivateSchedule[[#This Row],[ow]],RTARoutes[[StageCodes]:[RouteID]],6,FALSE))), "O",  NOT(ISNA(VLOOKUP(PrivateSchedule[[#This Row],[re]],RTARoutes[[StageCodes]:[RouteID]],6,FALSE))), "R")</f>
        <v>O</v>
      </c>
      <c r="AF53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</v>
      </c>
      <c r="AG53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VGM-*PND</v>
      </c>
    </row>
    <row r="5367" spans="2:33">
      <c r="O5367" s="171" t="s">
        <v>3030</v>
      </c>
      <c r="T5367" s="173" t="s">
        <v>2374</v>
      </c>
      <c r="U5367" t="str">
        <f t="shared" si="332"/>
        <v>VAGURME-PONDA</v>
      </c>
      <c r="AA5367" s="165" t="str">
        <f t="shared" si="333"/>
        <v/>
      </c>
      <c r="AB5367" t="str">
        <f t="shared" si="334"/>
        <v>PND</v>
      </c>
      <c r="AC5367" t="str">
        <f t="shared" si="335"/>
        <v>GA08U3309</v>
      </c>
      <c r="AD5367" t="str">
        <f>_xlfn.IFNA(VLOOKUP(PrivateSchedule[[#This Row],[ow]],RTARoutes[[StageCodes]:[RouteID]],6,FALSE), VLOOKUP(PrivateSchedule[[#This Row],[re]],RTARoutes[[StageCodes]:[RouteID]],6,FALSE))</f>
        <v>PVT428</v>
      </c>
      <c r="AE5367" t="str" cm="1">
        <f t="array" ref="AE5367">_xlfn.IFS( NOT(ISNA(VLOOKUP(PrivateSchedule[[#This Row],[ow]],RTARoutes[[StageCodes]:[RouteID]],6,FALSE))), "O",  NOT(ISNA(VLOOKUP(PrivateSchedule[[#This Row],[re]],RTARoutes[[StageCodes]:[RouteID]],6,FALSE))), "R")</f>
        <v>R</v>
      </c>
      <c r="AF53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VGM-*PND</v>
      </c>
      <c r="AG53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</v>
      </c>
    </row>
    <row r="5368" spans="2:33">
      <c r="O5368" s="171" t="s">
        <v>2374</v>
      </c>
      <c r="T5368" s="173" t="s">
        <v>3000</v>
      </c>
      <c r="U5368" t="str">
        <f t="shared" si="332"/>
        <v>PONDA-USGAO</v>
      </c>
      <c r="AA5368" s="165" t="str">
        <f t="shared" si="333"/>
        <v/>
      </c>
      <c r="AB5368" t="str">
        <f t="shared" si="334"/>
        <v>PND</v>
      </c>
      <c r="AC5368" t="str">
        <f t="shared" si="335"/>
        <v>GA08U3309</v>
      </c>
      <c r="AD5368" t="str">
        <f>_xlfn.IFNA(VLOOKUP(PrivateSchedule[[#This Row],[ow]],RTARoutes[[StageCodes]:[RouteID]],6,FALSE), VLOOKUP(PrivateSchedule[[#This Row],[re]],RTARoutes[[StageCodes]:[RouteID]],6,FALSE))</f>
        <v>PVT423</v>
      </c>
      <c r="AE5368" t="str" cm="1">
        <f t="array" ref="AE5368">_xlfn.IFS( NOT(ISNA(VLOOKUP(PrivateSchedule[[#This Row],[ow]],RTARoutes[[StageCodes]:[RouteID]],6,FALSE))), "O",  NOT(ISNA(VLOOKUP(PrivateSchedule[[#This Row],[re]],RTARoutes[[StageCodes]:[RouteID]],6,FALSE))), "R")</f>
        <v>O</v>
      </c>
      <c r="AF53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3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369" spans="2:33">
      <c r="B5369" s="171" t="s">
        <v>5243</v>
      </c>
      <c r="C5369" s="172" t="s">
        <v>5244</v>
      </c>
      <c r="D5369" s="172" t="s">
        <v>4894</v>
      </c>
      <c r="E5369" s="176" t="s">
        <v>5245</v>
      </c>
      <c r="F5369" s="177">
        <v>44958</v>
      </c>
      <c r="G5369" s="171" t="s">
        <v>5246</v>
      </c>
      <c r="H5369" s="172" t="s">
        <v>5247</v>
      </c>
      <c r="J5369" s="171" t="s">
        <v>5248</v>
      </c>
      <c r="L5369" s="172" t="s">
        <v>16</v>
      </c>
      <c r="O5369" s="171" t="s">
        <v>2699</v>
      </c>
      <c r="T5369" s="173" t="s">
        <v>2644</v>
      </c>
      <c r="U5369" t="str">
        <f t="shared" si="332"/>
        <v>SHIRODA-SAVERDEM</v>
      </c>
      <c r="AA5369" s="165" t="str">
        <f t="shared" si="333"/>
        <v/>
      </c>
      <c r="AB5369" t="str">
        <f t="shared" si="334"/>
        <v>PND</v>
      </c>
      <c r="AC5369" t="str">
        <f t="shared" si="335"/>
        <v>GA01W4095</v>
      </c>
      <c r="AD5369" t="str">
        <f>_xlfn.IFNA(VLOOKUP(PrivateSchedule[[#This Row],[ow]],RTARoutes[[StageCodes]:[RouteID]],6,FALSE), VLOOKUP(PrivateSchedule[[#This Row],[re]],RTARoutes[[StageCodes]:[RouteID]],6,FALSE))</f>
        <v>PVT485</v>
      </c>
      <c r="AE5369" t="str" cm="1">
        <f t="array" ref="AE5369">_xlfn.IFS( NOT(ISNA(VLOOKUP(PrivateSchedule[[#This Row],[ow]],RTARoutes[[StageCodes]:[RouteID]],6,FALSE))), "O",  NOT(ISNA(VLOOKUP(PrivateSchedule[[#This Row],[re]],RTARoutes[[StageCodes]:[RouteID]],6,FALSE))), "R")</f>
        <v>O</v>
      </c>
      <c r="AF53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SRA-*SVE</v>
      </c>
      <c r="AG53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SVE-*SRA</v>
      </c>
    </row>
    <row r="5370" spans="2:33">
      <c r="O5370" s="171" t="s">
        <v>2644</v>
      </c>
      <c r="T5370" s="173" t="s">
        <v>2374</v>
      </c>
      <c r="U5370" t="str">
        <f t="shared" si="332"/>
        <v>SAVERDEM-PONDA</v>
      </c>
      <c r="AA5370" s="165" t="str">
        <f t="shared" si="333"/>
        <v/>
      </c>
      <c r="AB5370" t="str">
        <f t="shared" si="334"/>
        <v>PND</v>
      </c>
      <c r="AC5370" t="str">
        <f t="shared" si="335"/>
        <v>GA01W4095</v>
      </c>
      <c r="AD5370" t="str">
        <f>_xlfn.IFNA(VLOOKUP(PrivateSchedule[[#This Row],[ow]],RTARoutes[[StageCodes]:[RouteID]],6,FALSE), VLOOKUP(PrivateSchedule[[#This Row],[re]],RTARoutes[[StageCodes]:[RouteID]],6,FALSE))</f>
        <v>PVT388</v>
      </c>
      <c r="AE5370" t="str" cm="1">
        <f t="array" ref="AE5370">_xlfn.IFS( NOT(ISNA(VLOOKUP(PrivateSchedule[[#This Row],[ow]],RTARoutes[[StageCodes]:[RouteID]],6,FALSE))), "O",  NOT(ISNA(VLOOKUP(PrivateSchedule[[#This Row],[re]],RTARoutes[[StageCodes]:[RouteID]],6,FALSE))), "R")</f>
        <v>R</v>
      </c>
      <c r="AF53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3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371" spans="2:33">
      <c r="O5371" s="171" t="s">
        <v>2374</v>
      </c>
      <c r="T5371" s="173" t="s">
        <v>1890</v>
      </c>
      <c r="U5371" t="str">
        <f t="shared" si="332"/>
        <v>PONDA-MARGAO</v>
      </c>
      <c r="AA5371" s="165" t="str">
        <f t="shared" si="333"/>
        <v/>
      </c>
      <c r="AB5371" t="str">
        <f t="shared" si="334"/>
        <v>PND</v>
      </c>
      <c r="AC5371" t="str">
        <f t="shared" si="335"/>
        <v>GA01W4095</v>
      </c>
      <c r="AD5371" t="str">
        <f>_xlfn.IFNA(VLOOKUP(PrivateSchedule[[#This Row],[ow]],RTARoutes[[StageCodes]:[RouteID]],6,FALSE), VLOOKUP(PrivateSchedule[[#This Row],[re]],RTARoutes[[StageCodes]:[RouteID]],6,FALSE))</f>
        <v>PVT319</v>
      </c>
      <c r="AE5371" t="str" cm="1">
        <f t="array" ref="AE5371">_xlfn.IFS( NOT(ISNA(VLOOKUP(PrivateSchedule[[#This Row],[ow]],RTARoutes[[StageCodes]:[RouteID]],6,FALSE))), "O",  NOT(ISNA(VLOOKUP(PrivateSchedule[[#This Row],[re]],RTARoutes[[StageCodes]:[RouteID]],6,FALSE))), "R")</f>
        <v>R</v>
      </c>
      <c r="AF53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72" spans="2:33">
      <c r="O5372" s="171" t="s">
        <v>1890</v>
      </c>
      <c r="T5372" s="173" t="s">
        <v>2374</v>
      </c>
      <c r="U5372" t="str">
        <f t="shared" si="332"/>
        <v>MARGAO-PONDA</v>
      </c>
      <c r="AA5372" s="165" t="str">
        <f t="shared" si="333"/>
        <v/>
      </c>
      <c r="AB5372" t="str">
        <f t="shared" si="334"/>
        <v>PND</v>
      </c>
      <c r="AC5372" t="str">
        <f t="shared" si="335"/>
        <v>GA01W4095</v>
      </c>
      <c r="AD5372" t="str">
        <f>_xlfn.IFNA(VLOOKUP(PrivateSchedule[[#This Row],[ow]],RTARoutes[[StageCodes]:[RouteID]],6,FALSE), VLOOKUP(PrivateSchedule[[#This Row],[re]],RTARoutes[[StageCodes]:[RouteID]],6,FALSE))</f>
        <v>PVT319</v>
      </c>
      <c r="AE5372" t="str" cm="1">
        <f t="array" ref="AE5372">_xlfn.IFS( NOT(ISNA(VLOOKUP(PrivateSchedule[[#This Row],[ow]],RTARoutes[[StageCodes]:[RouteID]],6,FALSE))), "O",  NOT(ISNA(VLOOKUP(PrivateSchedule[[#This Row],[re]],RTARoutes[[StageCodes]:[RouteID]],6,FALSE))), "R")</f>
        <v>O</v>
      </c>
      <c r="AF53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73" spans="2:33">
      <c r="O5373" s="171" t="s">
        <v>2374</v>
      </c>
      <c r="T5373" s="173" t="s">
        <v>1890</v>
      </c>
      <c r="U5373" t="str">
        <f t="shared" si="332"/>
        <v>PONDA-MARGAO</v>
      </c>
      <c r="AA5373" s="165" t="str">
        <f t="shared" si="333"/>
        <v/>
      </c>
      <c r="AB5373" t="str">
        <f t="shared" si="334"/>
        <v>PND</v>
      </c>
      <c r="AC5373" t="str">
        <f t="shared" si="335"/>
        <v>GA01W4095</v>
      </c>
      <c r="AD5373" t="str">
        <f>_xlfn.IFNA(VLOOKUP(PrivateSchedule[[#This Row],[ow]],RTARoutes[[StageCodes]:[RouteID]],6,FALSE), VLOOKUP(PrivateSchedule[[#This Row],[re]],RTARoutes[[StageCodes]:[RouteID]],6,FALSE))</f>
        <v>PVT319</v>
      </c>
      <c r="AE5373" t="str" cm="1">
        <f t="array" ref="AE5373">_xlfn.IFS( NOT(ISNA(VLOOKUP(PrivateSchedule[[#This Row],[ow]],RTARoutes[[StageCodes]:[RouteID]],6,FALSE))), "O",  NOT(ISNA(VLOOKUP(PrivateSchedule[[#This Row],[re]],RTARoutes[[StageCodes]:[RouteID]],6,FALSE))), "R")</f>
        <v>R</v>
      </c>
      <c r="AF53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74" spans="2:33">
      <c r="O5374" s="171" t="s">
        <v>1890</v>
      </c>
      <c r="T5374" s="173" t="s">
        <v>2374</v>
      </c>
      <c r="U5374" t="str">
        <f t="shared" si="332"/>
        <v>MARGAO-PONDA</v>
      </c>
      <c r="AA5374" s="165" t="str">
        <f t="shared" si="333"/>
        <v/>
      </c>
      <c r="AB5374" t="str">
        <f t="shared" si="334"/>
        <v>PND</v>
      </c>
      <c r="AC5374" t="str">
        <f t="shared" si="335"/>
        <v>GA01W4095</v>
      </c>
      <c r="AD5374" t="str">
        <f>_xlfn.IFNA(VLOOKUP(PrivateSchedule[[#This Row],[ow]],RTARoutes[[StageCodes]:[RouteID]],6,FALSE), VLOOKUP(PrivateSchedule[[#This Row],[re]],RTARoutes[[StageCodes]:[RouteID]],6,FALSE))</f>
        <v>PVT319</v>
      </c>
      <c r="AE5374" t="str" cm="1">
        <f t="array" ref="AE5374">_xlfn.IFS( NOT(ISNA(VLOOKUP(PrivateSchedule[[#This Row],[ow]],RTARoutes[[StageCodes]:[RouteID]],6,FALSE))), "O",  NOT(ISNA(VLOOKUP(PrivateSchedule[[#This Row],[re]],RTARoutes[[StageCodes]:[RouteID]],6,FALSE))), "R")</f>
        <v>O</v>
      </c>
      <c r="AF53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3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375" spans="2:33">
      <c r="O5375" s="171" t="s">
        <v>2374</v>
      </c>
      <c r="T5375" s="173" t="s">
        <v>1890</v>
      </c>
      <c r="U5375" t="str">
        <f t="shared" si="332"/>
        <v>PONDA-MARGAO</v>
      </c>
      <c r="AA5375" s="165" t="str">
        <f t="shared" si="333"/>
        <v/>
      </c>
      <c r="AB5375" t="str">
        <f t="shared" si="334"/>
        <v>PND</v>
      </c>
      <c r="AC5375" t="str">
        <f t="shared" si="335"/>
        <v>GA01W4095</v>
      </c>
      <c r="AD5375" t="str">
        <f>_xlfn.IFNA(VLOOKUP(PrivateSchedule[[#This Row],[ow]],RTARoutes[[StageCodes]:[RouteID]],6,FALSE), VLOOKUP(PrivateSchedule[[#This Row],[re]],RTARoutes[[StageCodes]:[RouteID]],6,FALSE))</f>
        <v>PVT319</v>
      </c>
      <c r="AE5375" t="str" cm="1">
        <f t="array" ref="AE5375">_xlfn.IFS( NOT(ISNA(VLOOKUP(PrivateSchedule[[#This Row],[ow]],RTARoutes[[StageCodes]:[RouteID]],6,FALSE))), "O",  NOT(ISNA(VLOOKUP(PrivateSchedule[[#This Row],[re]],RTARoutes[[StageCodes]:[RouteID]],6,FALSE))), "R")</f>
        <v>R</v>
      </c>
      <c r="AF53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3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376" spans="2:33">
      <c r="O5376" s="171" t="s">
        <v>1890</v>
      </c>
      <c r="T5376" s="173" t="s">
        <v>2699</v>
      </c>
      <c r="U5376" t="str">
        <f t="shared" si="332"/>
        <v>MARGAO-SHIRODA</v>
      </c>
      <c r="AA5376" s="165" t="str">
        <f t="shared" si="333"/>
        <v/>
      </c>
      <c r="AB5376" t="str">
        <f t="shared" si="334"/>
        <v>PND</v>
      </c>
      <c r="AC5376" t="str">
        <f t="shared" si="335"/>
        <v>GA01W4095</v>
      </c>
      <c r="AD5376" t="str">
        <f>_xlfn.IFNA(VLOOKUP(PrivateSchedule[[#This Row],[ow]],RTARoutes[[StageCodes]:[RouteID]],6,FALSE), VLOOKUP(PrivateSchedule[[#This Row],[re]],RTARoutes[[StageCodes]:[RouteID]],6,FALSE))</f>
        <v>PVT336</v>
      </c>
      <c r="AE5376" t="str" cm="1">
        <f t="array" ref="AE5376">_xlfn.IFS( NOT(ISNA(VLOOKUP(PrivateSchedule[[#This Row],[ow]],RTARoutes[[StageCodes]:[RouteID]],6,FALSE))), "O",  NOT(ISNA(VLOOKUP(PrivateSchedule[[#This Row],[re]],RTARoutes[[StageCodes]:[RouteID]],6,FALSE))), "R")</f>
        <v>O</v>
      </c>
      <c r="AF53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3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377" spans="2:33">
      <c r="B5377" s="171" t="s">
        <v>5249</v>
      </c>
      <c r="C5377" s="172" t="s">
        <v>5250</v>
      </c>
      <c r="D5377" s="172" t="s">
        <v>4894</v>
      </c>
      <c r="E5377" s="176">
        <v>37320</v>
      </c>
      <c r="F5377" s="177" t="s">
        <v>5251</v>
      </c>
      <c r="G5377" s="171" t="s">
        <v>5252</v>
      </c>
      <c r="H5377" s="172" t="s">
        <v>5253</v>
      </c>
      <c r="J5377" s="171" t="s">
        <v>5254</v>
      </c>
      <c r="L5377" s="172" t="s">
        <v>16</v>
      </c>
      <c r="O5377" s="171" t="s">
        <v>2220</v>
      </c>
      <c r="T5377" s="173" t="s">
        <v>2374</v>
      </c>
      <c r="U5377" t="str">
        <f t="shared" si="332"/>
        <v/>
      </c>
      <c r="AA5377" s="165" t="str">
        <f t="shared" si="333"/>
        <v/>
      </c>
      <c r="AB5377" t="str">
        <f t="shared" si="334"/>
        <v>PND</v>
      </c>
      <c r="AC5377" t="str">
        <f t="shared" si="335"/>
        <v>GA01U2059</v>
      </c>
      <c r="AD5377" t="str">
        <f>_xlfn.IFNA(VLOOKUP(PrivateSchedule[[#This Row],[ow]],RTARoutes[[StageCodes]:[RouteID]],6,FALSE), VLOOKUP(PrivateSchedule[[#This Row],[re]],RTARoutes[[StageCodes]:[RouteID]],6,FALSE))</f>
        <v>PVT363</v>
      </c>
      <c r="AE5377" t="str" cm="1">
        <f t="array" ref="AE5377">_xlfn.IFS( NOT(ISNA(VLOOKUP(PrivateSchedule[[#This Row],[ow]],RTARoutes[[StageCodes]:[RouteID]],6,FALSE))), "O",  NOT(ISNA(VLOOKUP(PrivateSchedule[[#This Row],[re]],RTARoutes[[StageCodes]:[RouteID]],6,FALSE))), "R")</f>
        <v>O</v>
      </c>
      <c r="AF53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PAIKUL-*PND</v>
      </c>
      <c r="AG53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PND-*PAIKUL</v>
      </c>
    </row>
    <row r="5378" spans="2:33">
      <c r="O5378" s="171" t="s">
        <v>2374</v>
      </c>
      <c r="T5378" s="173" t="s">
        <v>2220</v>
      </c>
      <c r="U5378" t="str">
        <f t="shared" si="332"/>
        <v/>
      </c>
      <c r="AA5378" s="165" t="str">
        <f t="shared" si="333"/>
        <v/>
      </c>
      <c r="AB5378" t="str">
        <f t="shared" si="334"/>
        <v>PND</v>
      </c>
      <c r="AC5378" t="str">
        <f t="shared" si="335"/>
        <v>GA01U2059</v>
      </c>
      <c r="AD5378" t="str">
        <f>_xlfn.IFNA(VLOOKUP(PrivateSchedule[[#This Row],[ow]],RTARoutes[[StageCodes]:[RouteID]],6,FALSE), VLOOKUP(PrivateSchedule[[#This Row],[re]],RTARoutes[[StageCodes]:[RouteID]],6,FALSE))</f>
        <v>PVT363</v>
      </c>
      <c r="AE5378" t="str" cm="1">
        <f t="array" ref="AE5378">_xlfn.IFS( NOT(ISNA(VLOOKUP(PrivateSchedule[[#This Row],[ow]],RTARoutes[[StageCodes]:[RouteID]],6,FALSE))), "O",  NOT(ISNA(VLOOKUP(PrivateSchedule[[#This Row],[re]],RTARoutes[[StageCodes]:[RouteID]],6,FALSE))), "R")</f>
        <v>R</v>
      </c>
      <c r="AF53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PND-*PAIKUL</v>
      </c>
      <c r="AG53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PAIKUL-*PND</v>
      </c>
    </row>
    <row r="5379" spans="2:33">
      <c r="O5379" s="171" t="s">
        <v>2220</v>
      </c>
      <c r="T5379" s="173" t="s">
        <v>2374</v>
      </c>
      <c r="U5379" t="str">
        <f t="shared" ref="U5379:U5442" si="336">_xlfn.IFNA(VLOOKUP($O5379,Code2Loc,2,FALSE)
&amp; IF( OR( ISNA($P5379), LEN($P5379)=0), "",  "-" &amp; VLOOKUP($P5379,Code2Loc,2,FALSE))
&amp; IF( OR( ISNA($Q5379), LEN($Q5379)=0), "",  "-" &amp; VLOOKUP($Q5379,Code2Loc,2,FALSE))
&amp; IF( OR( ISNA($R5379), LEN($R5379)=0), "",  "-" &amp; VLOOKUP($R5379,Code2Loc,2,FALSE))
&amp; IF( OR( ISNA($S5379), LEN($S5379)=0), "",  "-" &amp; VLOOKUP($S5379,Code2Loc,2,FALSE))
&amp; IF( OR( ISNA($T5379), LEN($T5379)=0), "",  "-" &amp; VLOOKUP($T5379,Code2Loc,2,FALSE)),"")</f>
        <v/>
      </c>
      <c r="AA5379" s="165" t="str">
        <f t="shared" ref="AA5379:AA5442" si="337">IF(ISBLANK($V5379), "", _xlfn.IFNA($V5379 + _xlfn.IFNA( VLOOKUP($O5379 &amp; IF(ISBLANK($P5379),"", "-" &amp; $P5379) &amp; IF(ISBLANK($Q5379),"", "-" &amp; $Q5379) &amp; IF(ISBLANK($R5379),"", "-" &amp; $R5379) &amp; IF(ISBLANK($S5379),"", "-" &amp; $S5379) &amp; IF(ISBLANK($T5379),"", "-" &amp; $T5379),TravelTime,8,FALSE), VLOOKUP($T5379 &amp; IF(ISBLANK($S5379),"", "-" &amp; $S5379) &amp; IF(ISBLANK($R5379),"", "-" &amp; $R5379) &amp; IF(ISBLANK($Q5379),"", "-" &amp; $Q5379) &amp; IF(ISBLANK($P5379),"", "-" &amp; $P5379) &amp; IF(ISBLANK($O5379),"", "-" &amp; $O5379),TravelTime,8,FALSE)) / 1440, ""))</f>
        <v/>
      </c>
      <c r="AB5379" t="str">
        <f t="shared" ref="AB5379:AB5442" si="338">IF(AND(LEN($A5379)&lt;&gt;0,LEN($A5379)&lt;&gt;0),$A5379,$AB5378)</f>
        <v>PND</v>
      </c>
      <c r="AC5379" t="str">
        <f t="shared" ref="AC5379:AC5442" si="339">IF(AND(LEN($J5379)&lt;&gt;0,LEN($B5379)&lt;&gt;0),$J5379,$AC5378)</f>
        <v>GA01U2059</v>
      </c>
      <c r="AD5379" t="str">
        <f>_xlfn.IFNA(VLOOKUP(PrivateSchedule[[#This Row],[ow]],RTARoutes[[StageCodes]:[RouteID]],6,FALSE), VLOOKUP(PrivateSchedule[[#This Row],[re]],RTARoutes[[StageCodes]:[RouteID]],6,FALSE))</f>
        <v>PVT363</v>
      </c>
      <c r="AE5379" t="str" cm="1">
        <f t="array" ref="AE5379">_xlfn.IFS( NOT(ISNA(VLOOKUP(PrivateSchedule[[#This Row],[ow]],RTARoutes[[StageCodes]:[RouteID]],6,FALSE))), "O",  NOT(ISNA(VLOOKUP(PrivateSchedule[[#This Row],[re]],RTARoutes[[StageCodes]:[RouteID]],6,FALSE))), "R")</f>
        <v>O</v>
      </c>
      <c r="AF53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PAIKUL-*PND</v>
      </c>
      <c r="AG53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PND-*PAIKUL</v>
      </c>
    </row>
    <row r="5380" spans="2:33">
      <c r="O5380" s="171" t="s">
        <v>2374</v>
      </c>
      <c r="T5380" s="173" t="s">
        <v>5255</v>
      </c>
      <c r="U5380" t="str">
        <f t="shared" si="336"/>
        <v/>
      </c>
      <c r="AA5380" s="165" t="str">
        <f t="shared" si="337"/>
        <v/>
      </c>
      <c r="AB5380" t="str">
        <f t="shared" si="338"/>
        <v>PND</v>
      </c>
      <c r="AC5380" t="str">
        <f t="shared" si="339"/>
        <v>GA01U2059</v>
      </c>
      <c r="AD5380" t="str">
        <f>_xlfn.IFNA(VLOOKUP(PrivateSchedule[[#This Row],[ow]],RTARoutes[[StageCodes]:[RouteID]],6,FALSE), VLOOKUP(PrivateSchedule[[#This Row],[re]],RTARoutes[[StageCodes]:[RouteID]],6,FALSE))</f>
        <v>PVT243</v>
      </c>
      <c r="AE5380" t="str" cm="1">
        <f t="array" ref="AE5380">_xlfn.IFS( NOT(ISNA(VLOOKUP(PrivateSchedule[[#This Row],[ow]],RTARoutes[[StageCodes]:[RouteID]],6,FALSE))), "O",  NOT(ISNA(VLOOKUP(PrivateSchedule[[#This Row],[re]],RTARoutes[[StageCodes]:[RouteID]],6,FALSE))), "R")</f>
        <v>R</v>
      </c>
      <c r="AF53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PND-*KUMBHARWADA</v>
      </c>
      <c r="AG53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KUMBHARWADA-*PND</v>
      </c>
    </row>
    <row r="5381" spans="2:33">
      <c r="O5381" s="171" t="s">
        <v>5255</v>
      </c>
      <c r="T5381" s="173" t="s">
        <v>2374</v>
      </c>
      <c r="U5381" t="str">
        <f t="shared" si="336"/>
        <v/>
      </c>
      <c r="AA5381" s="165" t="str">
        <f t="shared" si="337"/>
        <v/>
      </c>
      <c r="AB5381" t="str">
        <f t="shared" si="338"/>
        <v>PND</v>
      </c>
      <c r="AC5381" t="str">
        <f t="shared" si="339"/>
        <v>GA01U2059</v>
      </c>
      <c r="AD5381" t="str">
        <f>_xlfn.IFNA(VLOOKUP(PrivateSchedule[[#This Row],[ow]],RTARoutes[[StageCodes]:[RouteID]],6,FALSE), VLOOKUP(PrivateSchedule[[#This Row],[re]],RTARoutes[[StageCodes]:[RouteID]],6,FALSE))</f>
        <v>PVT243</v>
      </c>
      <c r="AE5381" t="str" cm="1">
        <f t="array" ref="AE5381">_xlfn.IFS( NOT(ISNA(VLOOKUP(PrivateSchedule[[#This Row],[ow]],RTARoutes[[StageCodes]:[RouteID]],6,FALSE))), "O",  NOT(ISNA(VLOOKUP(PrivateSchedule[[#This Row],[re]],RTARoutes[[StageCodes]:[RouteID]],6,FALSE))), "R")</f>
        <v>O</v>
      </c>
      <c r="AF53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KUMBHARWADA-*PND</v>
      </c>
      <c r="AG53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PND-*KUMBHARWADA</v>
      </c>
    </row>
    <row r="5382" spans="2:33">
      <c r="O5382" s="171" t="s">
        <v>2374</v>
      </c>
      <c r="T5382" s="173" t="s">
        <v>5255</v>
      </c>
      <c r="U5382" t="str">
        <f t="shared" si="336"/>
        <v/>
      </c>
      <c r="AA5382" s="165" t="str">
        <f t="shared" si="337"/>
        <v/>
      </c>
      <c r="AB5382" t="str">
        <f t="shared" si="338"/>
        <v>PND</v>
      </c>
      <c r="AC5382" t="str">
        <f t="shared" si="339"/>
        <v>GA01U2059</v>
      </c>
      <c r="AD5382" t="str">
        <f>_xlfn.IFNA(VLOOKUP(PrivateSchedule[[#This Row],[ow]],RTARoutes[[StageCodes]:[RouteID]],6,FALSE), VLOOKUP(PrivateSchedule[[#This Row],[re]],RTARoutes[[StageCodes]:[RouteID]],6,FALSE))</f>
        <v>PVT243</v>
      </c>
      <c r="AE5382" t="str" cm="1">
        <f t="array" ref="AE5382">_xlfn.IFS( NOT(ISNA(VLOOKUP(PrivateSchedule[[#This Row],[ow]],RTARoutes[[StageCodes]:[RouteID]],6,FALSE))), "O",  NOT(ISNA(VLOOKUP(PrivateSchedule[[#This Row],[re]],RTARoutes[[StageCodes]:[RouteID]],6,FALSE))), "R")</f>
        <v>R</v>
      </c>
      <c r="AF53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PND-*KUMBHARWADA</v>
      </c>
      <c r="AG53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KUMBHARWADA-*PND</v>
      </c>
    </row>
    <row r="5383" spans="2:33">
      <c r="O5383" s="171" t="s">
        <v>5255</v>
      </c>
      <c r="T5383" s="173" t="s">
        <v>2374</v>
      </c>
      <c r="U5383" t="str">
        <f t="shared" si="336"/>
        <v/>
      </c>
      <c r="AA5383" s="165" t="str">
        <f t="shared" si="337"/>
        <v/>
      </c>
      <c r="AB5383" t="str">
        <f t="shared" si="338"/>
        <v>PND</v>
      </c>
      <c r="AC5383" t="str">
        <f t="shared" si="339"/>
        <v>GA01U2059</v>
      </c>
      <c r="AD5383" t="str">
        <f>_xlfn.IFNA(VLOOKUP(PrivateSchedule[[#This Row],[ow]],RTARoutes[[StageCodes]:[RouteID]],6,FALSE), VLOOKUP(PrivateSchedule[[#This Row],[re]],RTARoutes[[StageCodes]:[RouteID]],6,FALSE))</f>
        <v>PVT243</v>
      </c>
      <c r="AE5383" t="str" cm="1">
        <f t="array" ref="AE5383">_xlfn.IFS( NOT(ISNA(VLOOKUP(PrivateSchedule[[#This Row],[ow]],RTARoutes[[StageCodes]:[RouteID]],6,FALSE))), "O",  NOT(ISNA(VLOOKUP(PrivateSchedule[[#This Row],[re]],RTARoutes[[StageCodes]:[RouteID]],6,FALSE))), "R")</f>
        <v>O</v>
      </c>
      <c r="AF53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KUMBHARWADA-*PND</v>
      </c>
      <c r="AG53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PND-*KUMBHARWADA</v>
      </c>
    </row>
    <row r="5384" spans="2:33">
      <c r="O5384" s="171" t="s">
        <v>2374</v>
      </c>
      <c r="T5384" s="173" t="s">
        <v>2220</v>
      </c>
      <c r="U5384" t="str">
        <f t="shared" si="336"/>
        <v/>
      </c>
      <c r="AA5384" s="165" t="str">
        <f t="shared" si="337"/>
        <v/>
      </c>
      <c r="AB5384" t="str">
        <f t="shared" si="338"/>
        <v>PND</v>
      </c>
      <c r="AC5384" t="str">
        <f t="shared" si="339"/>
        <v>GA01U2059</v>
      </c>
      <c r="AD5384" t="str">
        <f>_xlfn.IFNA(VLOOKUP(PrivateSchedule[[#This Row],[ow]],RTARoutes[[StageCodes]:[RouteID]],6,FALSE), VLOOKUP(PrivateSchedule[[#This Row],[re]],RTARoutes[[StageCodes]:[RouteID]],6,FALSE))</f>
        <v>PVT363</v>
      </c>
      <c r="AE5384" t="str" cm="1">
        <f t="array" ref="AE5384">_xlfn.IFS( NOT(ISNA(VLOOKUP(PrivateSchedule[[#This Row],[ow]],RTARoutes[[StageCodes]:[RouteID]],6,FALSE))), "O",  NOT(ISNA(VLOOKUP(PrivateSchedule[[#This Row],[re]],RTARoutes[[StageCodes]:[RouteID]],6,FALSE))), "R")</f>
        <v>R</v>
      </c>
      <c r="AF53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PND-*PAIKUL</v>
      </c>
      <c r="AG53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PAIKUL-*PND</v>
      </c>
    </row>
    <row r="5385" spans="2:33">
      <c r="B5385" s="171" t="s">
        <v>5256</v>
      </c>
      <c r="C5385" s="172" t="s">
        <v>5257</v>
      </c>
      <c r="D5385" s="172" t="s">
        <v>4894</v>
      </c>
      <c r="E5385" s="176" t="s">
        <v>5258</v>
      </c>
      <c r="F5385" s="177" t="s">
        <v>5006</v>
      </c>
      <c r="J5385" s="171" t="s">
        <v>5259</v>
      </c>
      <c r="L5385" s="172" t="s">
        <v>16</v>
      </c>
      <c r="O5385" s="171" t="s">
        <v>1752</v>
      </c>
      <c r="T5385" s="173" t="s">
        <v>2374</v>
      </c>
      <c r="U5385" t="str">
        <f t="shared" si="336"/>
        <v>KUMBHARJUA-PONDA</v>
      </c>
      <c r="AA5385" s="165" t="str">
        <f t="shared" si="337"/>
        <v/>
      </c>
      <c r="AB5385" t="str">
        <f t="shared" si="338"/>
        <v>PND</v>
      </c>
      <c r="AC5385" t="str">
        <f t="shared" si="339"/>
        <v>GA08T4029</v>
      </c>
      <c r="AD5385" t="str">
        <f>_xlfn.IFNA(VLOOKUP(PrivateSchedule[[#This Row],[ow]],RTARoutes[[StageCodes]:[RouteID]],6,FALSE), VLOOKUP(PrivateSchedule[[#This Row],[re]],RTARoutes[[StageCodes]:[RouteID]],6,FALSE))</f>
        <v>PVT230</v>
      </c>
      <c r="AE5385" t="str" cm="1">
        <f t="array" ref="AE5385">_xlfn.IFS( NOT(ISNA(VLOOKUP(PrivateSchedule[[#This Row],[ow]],RTARoutes[[StageCodes]:[RouteID]],6,FALSE))), "O",  NOT(ISNA(VLOOKUP(PrivateSchedule[[#This Row],[re]],RTARoutes[[StageCodes]:[RouteID]],6,FALSE))), "R")</f>
        <v>O</v>
      </c>
      <c r="AF53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3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386" spans="2:33">
      <c r="O5386" s="171" t="s">
        <v>2374</v>
      </c>
      <c r="T5386" s="173" t="s">
        <v>1770</v>
      </c>
      <c r="U5386" t="str">
        <f t="shared" si="336"/>
        <v>PONDA-KUNDAI</v>
      </c>
      <c r="AA5386" s="165" t="str">
        <f t="shared" si="337"/>
        <v/>
      </c>
      <c r="AB5386" t="str">
        <f t="shared" si="338"/>
        <v>PND</v>
      </c>
      <c r="AC5386" t="str">
        <f t="shared" si="339"/>
        <v>GA08T4029</v>
      </c>
      <c r="AD5386" t="str">
        <f>_xlfn.IFNA(VLOOKUP(PrivateSchedule[[#This Row],[ow]],RTARoutes[[StageCodes]:[RouteID]],6,FALSE), VLOOKUP(PrivateSchedule[[#This Row],[re]],RTARoutes[[StageCodes]:[RouteID]],6,FALSE))</f>
        <v>PVT217</v>
      </c>
      <c r="AE5386" t="str" cm="1">
        <f t="array" ref="AE5386">_xlfn.IFS( NOT(ISNA(VLOOKUP(PrivateSchedule[[#This Row],[ow]],RTARoutes[[StageCodes]:[RouteID]],6,FALSE))), "O",  NOT(ISNA(VLOOKUP(PrivateSchedule[[#This Row],[re]],RTARoutes[[StageCodes]:[RouteID]],6,FALSE))), "R")</f>
        <v>R</v>
      </c>
      <c r="AF53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</v>
      </c>
      <c r="AG53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KDM-*PND</v>
      </c>
    </row>
    <row r="5387" spans="2:33">
      <c r="O5387" s="171" t="s">
        <v>1770</v>
      </c>
      <c r="T5387" s="173" t="s">
        <v>2374</v>
      </c>
      <c r="U5387" t="str">
        <f t="shared" si="336"/>
        <v>KUNDAI-PONDA</v>
      </c>
      <c r="AA5387" s="165" t="str">
        <f t="shared" si="337"/>
        <v/>
      </c>
      <c r="AB5387" t="str">
        <f t="shared" si="338"/>
        <v>PND</v>
      </c>
      <c r="AC5387" t="str">
        <f t="shared" si="339"/>
        <v>GA08T4029</v>
      </c>
      <c r="AD5387" t="str">
        <f>_xlfn.IFNA(VLOOKUP(PrivateSchedule[[#This Row],[ow]],RTARoutes[[StageCodes]:[RouteID]],6,FALSE), VLOOKUP(PrivateSchedule[[#This Row],[re]],RTARoutes[[StageCodes]:[RouteID]],6,FALSE))</f>
        <v>PVT217</v>
      </c>
      <c r="AE5387" t="str" cm="1">
        <f t="array" ref="AE5387">_xlfn.IFS( NOT(ISNA(VLOOKUP(PrivateSchedule[[#This Row],[ow]],RTARoutes[[StageCodes]:[RouteID]],6,FALSE))), "O",  NOT(ISNA(VLOOKUP(PrivateSchedule[[#This Row],[re]],RTARoutes[[StageCodes]:[RouteID]],6,FALSE))), "R")</f>
        <v>O</v>
      </c>
      <c r="AF53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KDM-*PND</v>
      </c>
      <c r="AG53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</v>
      </c>
    </row>
    <row r="5388" spans="2:33">
      <c r="O5388" s="171" t="s">
        <v>2374</v>
      </c>
      <c r="T5388" s="173" t="s">
        <v>1752</v>
      </c>
      <c r="U5388" t="str">
        <f t="shared" si="336"/>
        <v>PONDA-KUMBHARJUA</v>
      </c>
      <c r="AA5388" s="165" t="str">
        <f t="shared" si="337"/>
        <v/>
      </c>
      <c r="AB5388" t="str">
        <f t="shared" si="338"/>
        <v>PND</v>
      </c>
      <c r="AC5388" t="str">
        <f t="shared" si="339"/>
        <v>GA08T4029</v>
      </c>
      <c r="AD5388" t="str">
        <f>_xlfn.IFNA(VLOOKUP(PrivateSchedule[[#This Row],[ow]],RTARoutes[[StageCodes]:[RouteID]],6,FALSE), VLOOKUP(PrivateSchedule[[#This Row],[re]],RTARoutes[[StageCodes]:[RouteID]],6,FALSE))</f>
        <v>PVT230</v>
      </c>
      <c r="AE5388" t="str" cm="1">
        <f t="array" ref="AE5388">_xlfn.IFS( NOT(ISNA(VLOOKUP(PrivateSchedule[[#This Row],[ow]],RTARoutes[[StageCodes]:[RouteID]],6,FALSE))), "O",  NOT(ISNA(VLOOKUP(PrivateSchedule[[#This Row],[re]],RTARoutes[[StageCodes]:[RouteID]],6,FALSE))), "R")</f>
        <v>R</v>
      </c>
      <c r="AF53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3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389" spans="2:33">
      <c r="O5389" s="171" t="s">
        <v>1752</v>
      </c>
      <c r="T5389" s="173" t="s">
        <v>2374</v>
      </c>
      <c r="U5389" t="str">
        <f t="shared" si="336"/>
        <v>KUMBHARJUA-PONDA</v>
      </c>
      <c r="AA5389" s="165" t="str">
        <f t="shared" si="337"/>
        <v/>
      </c>
      <c r="AB5389" t="str">
        <f t="shared" si="338"/>
        <v>PND</v>
      </c>
      <c r="AC5389" t="str">
        <f t="shared" si="339"/>
        <v>GA08T4029</v>
      </c>
      <c r="AD5389" t="str">
        <f>_xlfn.IFNA(VLOOKUP(PrivateSchedule[[#This Row],[ow]],RTARoutes[[StageCodes]:[RouteID]],6,FALSE), VLOOKUP(PrivateSchedule[[#This Row],[re]],RTARoutes[[StageCodes]:[RouteID]],6,FALSE))</f>
        <v>PVT230</v>
      </c>
      <c r="AE5389" t="str" cm="1">
        <f t="array" ref="AE5389">_xlfn.IFS( NOT(ISNA(VLOOKUP(PrivateSchedule[[#This Row],[ow]],RTARoutes[[StageCodes]:[RouteID]],6,FALSE))), "O",  NOT(ISNA(VLOOKUP(PrivateSchedule[[#This Row],[re]],RTARoutes[[StageCodes]:[RouteID]],6,FALSE))), "R")</f>
        <v>O</v>
      </c>
      <c r="AF53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3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390" spans="2:33">
      <c r="O5390" s="171" t="s">
        <v>2374</v>
      </c>
      <c r="T5390" s="173" t="s">
        <v>1752</v>
      </c>
      <c r="U5390" t="str">
        <f t="shared" si="336"/>
        <v>PONDA-KUMBHARJUA</v>
      </c>
      <c r="AA5390" s="165" t="str">
        <f t="shared" si="337"/>
        <v/>
      </c>
      <c r="AB5390" t="str">
        <f t="shared" si="338"/>
        <v>PND</v>
      </c>
      <c r="AC5390" t="str">
        <f t="shared" si="339"/>
        <v>GA08T4029</v>
      </c>
      <c r="AD5390" t="str">
        <f>_xlfn.IFNA(VLOOKUP(PrivateSchedule[[#This Row],[ow]],RTARoutes[[StageCodes]:[RouteID]],6,FALSE), VLOOKUP(PrivateSchedule[[#This Row],[re]],RTARoutes[[StageCodes]:[RouteID]],6,FALSE))</f>
        <v>PVT230</v>
      </c>
      <c r="AE5390" t="str" cm="1">
        <f t="array" ref="AE5390">_xlfn.IFS( NOT(ISNA(VLOOKUP(PrivateSchedule[[#This Row],[ow]],RTARoutes[[StageCodes]:[RouteID]],6,FALSE))), "O",  NOT(ISNA(VLOOKUP(PrivateSchedule[[#This Row],[re]],RTARoutes[[StageCodes]:[RouteID]],6,FALSE))), "R")</f>
        <v>R</v>
      </c>
      <c r="AF53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3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391" spans="2:33">
      <c r="O5391" s="171" t="s">
        <v>1752</v>
      </c>
      <c r="T5391" s="173" t="s">
        <v>2374</v>
      </c>
      <c r="U5391" t="str">
        <f t="shared" si="336"/>
        <v>KUMBHARJUA-PONDA</v>
      </c>
      <c r="AA5391" s="165" t="str">
        <f t="shared" si="337"/>
        <v/>
      </c>
      <c r="AB5391" t="str">
        <f t="shared" si="338"/>
        <v>PND</v>
      </c>
      <c r="AC5391" t="str">
        <f t="shared" si="339"/>
        <v>GA08T4029</v>
      </c>
      <c r="AD5391" t="str">
        <f>_xlfn.IFNA(VLOOKUP(PrivateSchedule[[#This Row],[ow]],RTARoutes[[StageCodes]:[RouteID]],6,FALSE), VLOOKUP(PrivateSchedule[[#This Row],[re]],RTARoutes[[StageCodes]:[RouteID]],6,FALSE))</f>
        <v>PVT230</v>
      </c>
      <c r="AE5391" t="str" cm="1">
        <f t="array" ref="AE5391">_xlfn.IFS( NOT(ISNA(VLOOKUP(PrivateSchedule[[#This Row],[ow]],RTARoutes[[StageCodes]:[RouteID]],6,FALSE))), "O",  NOT(ISNA(VLOOKUP(PrivateSchedule[[#This Row],[re]],RTARoutes[[StageCodes]:[RouteID]],6,FALSE))), "R")</f>
        <v>O</v>
      </c>
      <c r="AF53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3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392" spans="2:33">
      <c r="O5392" s="171" t="s">
        <v>2374</v>
      </c>
      <c r="T5392" s="173" t="s">
        <v>1752</v>
      </c>
      <c r="U5392" t="str">
        <f t="shared" si="336"/>
        <v>PONDA-KUMBHARJUA</v>
      </c>
      <c r="AA5392" s="165" t="str">
        <f t="shared" si="337"/>
        <v/>
      </c>
      <c r="AB5392" t="str">
        <f t="shared" si="338"/>
        <v>PND</v>
      </c>
      <c r="AC5392" t="str">
        <f t="shared" si="339"/>
        <v>GA08T4029</v>
      </c>
      <c r="AD5392" t="str">
        <f>_xlfn.IFNA(VLOOKUP(PrivateSchedule[[#This Row],[ow]],RTARoutes[[StageCodes]:[RouteID]],6,FALSE), VLOOKUP(PrivateSchedule[[#This Row],[re]],RTARoutes[[StageCodes]:[RouteID]],6,FALSE))</f>
        <v>PVT230</v>
      </c>
      <c r="AE5392" t="str" cm="1">
        <f t="array" ref="AE5392">_xlfn.IFS( NOT(ISNA(VLOOKUP(PrivateSchedule[[#This Row],[ow]],RTARoutes[[StageCodes]:[RouteID]],6,FALSE))), "O",  NOT(ISNA(VLOOKUP(PrivateSchedule[[#This Row],[re]],RTARoutes[[StageCodes]:[RouteID]],6,FALSE))), "R")</f>
        <v>R</v>
      </c>
      <c r="AF53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3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393" spans="2:33">
      <c r="O5393" s="171" t="s">
        <v>1752</v>
      </c>
      <c r="T5393" s="173" t="s">
        <v>2374</v>
      </c>
      <c r="U5393" t="str">
        <f t="shared" si="336"/>
        <v>KUMBHARJUA-PONDA</v>
      </c>
      <c r="AA5393" s="165" t="str">
        <f t="shared" si="337"/>
        <v/>
      </c>
      <c r="AB5393" t="str">
        <f t="shared" si="338"/>
        <v>PND</v>
      </c>
      <c r="AC5393" t="str">
        <f t="shared" si="339"/>
        <v>GA08T4029</v>
      </c>
      <c r="AD5393" t="str">
        <f>_xlfn.IFNA(VLOOKUP(PrivateSchedule[[#This Row],[ow]],RTARoutes[[StageCodes]:[RouteID]],6,FALSE), VLOOKUP(PrivateSchedule[[#This Row],[re]],RTARoutes[[StageCodes]:[RouteID]],6,FALSE))</f>
        <v>PVT230</v>
      </c>
      <c r="AE5393" t="str" cm="1">
        <f t="array" ref="AE5393">_xlfn.IFS( NOT(ISNA(VLOOKUP(PrivateSchedule[[#This Row],[ow]],RTARoutes[[StageCodes]:[RouteID]],6,FALSE))), "O",  NOT(ISNA(VLOOKUP(PrivateSchedule[[#This Row],[re]],RTARoutes[[StageCodes]:[RouteID]],6,FALSE))), "R")</f>
        <v>O</v>
      </c>
      <c r="AF53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3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394" spans="2:33">
      <c r="O5394" s="171" t="s">
        <v>2374</v>
      </c>
      <c r="T5394" s="173" t="s">
        <v>1770</v>
      </c>
      <c r="U5394" t="str">
        <f t="shared" si="336"/>
        <v>PONDA-KUNDAI</v>
      </c>
      <c r="AA5394" s="165" t="str">
        <f t="shared" si="337"/>
        <v/>
      </c>
      <c r="AB5394" t="str">
        <f t="shared" si="338"/>
        <v>PND</v>
      </c>
      <c r="AC5394" t="str">
        <f t="shared" si="339"/>
        <v>GA08T4029</v>
      </c>
      <c r="AD5394" t="str">
        <f>_xlfn.IFNA(VLOOKUP(PrivateSchedule[[#This Row],[ow]],RTARoutes[[StageCodes]:[RouteID]],6,FALSE), VLOOKUP(PrivateSchedule[[#This Row],[re]],RTARoutes[[StageCodes]:[RouteID]],6,FALSE))</f>
        <v>PVT217</v>
      </c>
      <c r="AE5394" t="str" cm="1">
        <f t="array" ref="AE5394">_xlfn.IFS( NOT(ISNA(VLOOKUP(PrivateSchedule[[#This Row],[ow]],RTARoutes[[StageCodes]:[RouteID]],6,FALSE))), "O",  NOT(ISNA(VLOOKUP(PrivateSchedule[[#This Row],[re]],RTARoutes[[StageCodes]:[RouteID]],6,FALSE))), "R")</f>
        <v>R</v>
      </c>
      <c r="AF53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</v>
      </c>
      <c r="AG53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KDM-*PND</v>
      </c>
    </row>
    <row r="5395" spans="2:33">
      <c r="O5395" s="171" t="s">
        <v>1770</v>
      </c>
      <c r="T5395" s="173" t="s">
        <v>1752</v>
      </c>
      <c r="U5395" t="str">
        <f t="shared" si="336"/>
        <v>KUNDAI-KUMBHARJUA</v>
      </c>
      <c r="AA5395" s="165" t="str">
        <f t="shared" si="337"/>
        <v/>
      </c>
      <c r="AB5395" t="str">
        <f t="shared" si="338"/>
        <v>PND</v>
      </c>
      <c r="AC5395" t="str">
        <f t="shared" si="339"/>
        <v>GA08T4029</v>
      </c>
      <c r="AD5395" t="str">
        <f>_xlfn.IFNA(VLOOKUP(PrivateSchedule[[#This Row],[ow]],RTARoutes[[StageCodes]:[RouteID]],6,FALSE), VLOOKUP(PrivateSchedule[[#This Row],[re]],RTARoutes[[StageCodes]:[RouteID]],6,FALSE))</f>
        <v>PVT215</v>
      </c>
      <c r="AE5395" t="str" cm="1">
        <f t="array" ref="AE5395">_xlfn.IFS( NOT(ISNA(VLOOKUP(PrivateSchedule[[#This Row],[ow]],RTARoutes[[StageCodes]:[RouteID]],6,FALSE))), "O",  NOT(ISNA(VLOOKUP(PrivateSchedule[[#This Row],[re]],RTARoutes[[StageCodes]:[RouteID]],6,FALSE))), "R")</f>
        <v>O</v>
      </c>
      <c r="AF53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KDM-*KMJ</v>
      </c>
      <c r="AG53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KMJ-*KDM</v>
      </c>
    </row>
    <row r="5396" spans="2:33">
      <c r="O5396" s="171" t="s">
        <v>1752</v>
      </c>
      <c r="T5396" s="173" t="s">
        <v>2374</v>
      </c>
      <c r="U5396" t="str">
        <f t="shared" si="336"/>
        <v>KUMBHARJUA-PONDA</v>
      </c>
      <c r="AA5396" s="165" t="str">
        <f t="shared" si="337"/>
        <v/>
      </c>
      <c r="AB5396" t="str">
        <f t="shared" si="338"/>
        <v>PND</v>
      </c>
      <c r="AC5396" t="str">
        <f t="shared" si="339"/>
        <v>GA08T4029</v>
      </c>
      <c r="AD5396" t="str">
        <f>_xlfn.IFNA(VLOOKUP(PrivateSchedule[[#This Row],[ow]],RTARoutes[[StageCodes]:[RouteID]],6,FALSE), VLOOKUP(PrivateSchedule[[#This Row],[re]],RTARoutes[[StageCodes]:[RouteID]],6,FALSE))</f>
        <v>PVT230</v>
      </c>
      <c r="AE5396" t="str" cm="1">
        <f t="array" ref="AE5396">_xlfn.IFS( NOT(ISNA(VLOOKUP(PrivateSchedule[[#This Row],[ow]],RTARoutes[[StageCodes]:[RouteID]],6,FALSE))), "O",  NOT(ISNA(VLOOKUP(PrivateSchedule[[#This Row],[re]],RTARoutes[[StageCodes]:[RouteID]],6,FALSE))), "R")</f>
        <v>O</v>
      </c>
      <c r="AF53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3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397" spans="2:33">
      <c r="C5397" s="172" t="s">
        <v>5257</v>
      </c>
      <c r="D5397" s="172" t="s">
        <v>4894</v>
      </c>
      <c r="G5397" s="171" t="s">
        <v>5260</v>
      </c>
      <c r="H5397" s="172" t="s">
        <v>5261</v>
      </c>
      <c r="J5397" s="171" t="s">
        <v>5262</v>
      </c>
      <c r="L5397" s="172" t="s">
        <v>16</v>
      </c>
      <c r="O5397" s="171" t="s">
        <v>2374</v>
      </c>
      <c r="P5397" s="172" t="s">
        <v>1140</v>
      </c>
      <c r="T5397" s="173" t="s">
        <v>2644</v>
      </c>
      <c r="U5397" t="str">
        <f t="shared" si="336"/>
        <v>PONDA-DHARBANDORA-SAVERDEM</v>
      </c>
      <c r="AA5397" s="165" t="str">
        <f t="shared" si="337"/>
        <v/>
      </c>
      <c r="AB5397" t="str">
        <f t="shared" si="338"/>
        <v>PND</v>
      </c>
      <c r="AC5397" t="str">
        <f t="shared" si="339"/>
        <v>GA08T4029</v>
      </c>
      <c r="AD5397" t="str">
        <f>_xlfn.IFNA(VLOOKUP(PrivateSchedule[[#This Row],[ow]],RTARoutes[[StageCodes]:[RouteID]],6,FALSE), VLOOKUP(PrivateSchedule[[#This Row],[re]],RTARoutes[[StageCodes]:[RouteID]],6,FALSE))</f>
        <v>PVT388</v>
      </c>
      <c r="AE5397" t="str" cm="1">
        <f t="array" ref="AE5397">_xlfn.IFS( NOT(ISNA(VLOOKUP(PrivateSchedule[[#This Row],[ow]],RTARoutes[[StageCodes]:[RouteID]],6,FALSE))), "O",  NOT(ISNA(VLOOKUP(PrivateSchedule[[#This Row],[re]],RTARoutes[[StageCodes]:[RouteID]],6,FALSE))), "R")</f>
        <v>O</v>
      </c>
      <c r="AF53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PND-*DHB-*SVE</v>
      </c>
      <c r="AG53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SVE-*DHB-*PND</v>
      </c>
    </row>
    <row r="5398" spans="2:33">
      <c r="O5398" s="171" t="s">
        <v>2644</v>
      </c>
      <c r="P5398" s="172" t="s">
        <v>2160</v>
      </c>
      <c r="T5398" s="173" t="s">
        <v>2374</v>
      </c>
      <c r="U5398" t="str">
        <f t="shared" si="336"/>
        <v/>
      </c>
      <c r="AA5398" s="165" t="str">
        <f t="shared" si="337"/>
        <v/>
      </c>
      <c r="AB5398" t="str">
        <f t="shared" si="338"/>
        <v>PND</v>
      </c>
      <c r="AC5398" t="str">
        <f t="shared" si="339"/>
        <v>GA08T4029</v>
      </c>
      <c r="AD5398" t="str">
        <f>_xlfn.IFNA(VLOOKUP(PrivateSchedule[[#This Row],[ow]],RTARoutes[[StageCodes]:[RouteID]],6,FALSE), VLOOKUP(PrivateSchedule[[#This Row],[re]],RTARoutes[[StageCodes]:[RouteID]],6,FALSE))</f>
        <v>PVT400</v>
      </c>
      <c r="AE5398" t="str" cm="1">
        <f t="array" ref="AE5398">_xlfn.IFS( NOT(ISNA(VLOOKUP(PrivateSchedule[[#This Row],[ow]],RTARoutes[[StageCodes]:[RouteID]],6,FALSE))), "O",  NOT(ISNA(VLOOKUP(PrivateSchedule[[#This Row],[re]],RTARoutes[[StageCodes]:[RouteID]],6,FALSE))), "R")</f>
        <v>R</v>
      </c>
      <c r="AF53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SVE-*NIRANKAL-*PND</v>
      </c>
      <c r="AG53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PND-*NIRANKAL-*SVE</v>
      </c>
    </row>
    <row r="5399" spans="2:33">
      <c r="O5399" s="171" t="s">
        <v>2374</v>
      </c>
      <c r="P5399" s="172" t="s">
        <v>1140</v>
      </c>
      <c r="T5399" s="173" t="s">
        <v>2644</v>
      </c>
      <c r="U5399" t="str">
        <f t="shared" si="336"/>
        <v>PONDA-DHARBANDORA-SAVERDEM</v>
      </c>
      <c r="AA5399" s="165" t="str">
        <f t="shared" si="337"/>
        <v/>
      </c>
      <c r="AB5399" t="str">
        <f t="shared" si="338"/>
        <v>PND</v>
      </c>
      <c r="AC5399" t="str">
        <f t="shared" si="339"/>
        <v>GA08T4029</v>
      </c>
      <c r="AD5399" t="str">
        <f>_xlfn.IFNA(VLOOKUP(PrivateSchedule[[#This Row],[ow]],RTARoutes[[StageCodes]:[RouteID]],6,FALSE), VLOOKUP(PrivateSchedule[[#This Row],[re]],RTARoutes[[StageCodes]:[RouteID]],6,FALSE))</f>
        <v>PVT388</v>
      </c>
      <c r="AE5399" t="str" cm="1">
        <f t="array" ref="AE5399">_xlfn.IFS( NOT(ISNA(VLOOKUP(PrivateSchedule[[#This Row],[ow]],RTARoutes[[StageCodes]:[RouteID]],6,FALSE))), "O",  NOT(ISNA(VLOOKUP(PrivateSchedule[[#This Row],[re]],RTARoutes[[StageCodes]:[RouteID]],6,FALSE))), "R")</f>
        <v>O</v>
      </c>
      <c r="AF53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PND-*DHB-*SVE</v>
      </c>
      <c r="AG53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SVE-*DHB-*PND</v>
      </c>
    </row>
    <row r="5400" spans="2:33">
      <c r="O5400" s="171" t="s">
        <v>2644</v>
      </c>
      <c r="P5400" s="172" t="s">
        <v>1059</v>
      </c>
      <c r="T5400" s="173" t="s">
        <v>2374</v>
      </c>
      <c r="U5400" t="str">
        <f t="shared" si="336"/>
        <v/>
      </c>
      <c r="AA5400" s="165" t="str">
        <f t="shared" si="337"/>
        <v/>
      </c>
      <c r="AB5400" t="str">
        <f t="shared" si="338"/>
        <v>PND</v>
      </c>
      <c r="AC5400" t="str">
        <f t="shared" si="339"/>
        <v>GA08T4029</v>
      </c>
      <c r="AD5400" t="e">
        <f>_xlfn.IFNA(VLOOKUP(PrivateSchedule[[#This Row],[ow]],RTARoutes[[StageCodes]:[RouteID]],6,FALSE), VLOOKUP(PrivateSchedule[[#This Row],[re]],RTARoutes[[StageCodes]:[RouteID]],6,FALSE))</f>
        <v>#N/A</v>
      </c>
      <c r="AE5400" t="e" cm="1">
        <f t="array" ref="AE5400">_xlfn.IFS( NOT(ISNA(VLOOKUP(PrivateSchedule[[#This Row],[ow]],RTARoutes[[StageCodes]:[RouteID]],6,FALSE))), "O",  NOT(ISNA(VLOOKUP(PrivateSchedule[[#This Row],[re]],RTARoutes[[StageCodes]:[RouteID]],6,FALSE))), "R")</f>
        <v>#N/A</v>
      </c>
      <c r="AF54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SVE-*DABAL-*PND</v>
      </c>
      <c r="AG54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PND-*DABAL-*SVE</v>
      </c>
    </row>
    <row r="5401" spans="2:33">
      <c r="O5401" s="171" t="s">
        <v>2374</v>
      </c>
      <c r="P5401" s="172" t="s">
        <v>2160</v>
      </c>
      <c r="T5401" s="173" t="s">
        <v>2644</v>
      </c>
      <c r="U5401" t="str">
        <f t="shared" si="336"/>
        <v/>
      </c>
      <c r="AA5401" s="165" t="str">
        <f t="shared" si="337"/>
        <v/>
      </c>
      <c r="AB5401" t="str">
        <f t="shared" si="338"/>
        <v>PND</v>
      </c>
      <c r="AC5401" t="str">
        <f t="shared" si="339"/>
        <v>GA08T4029</v>
      </c>
      <c r="AD5401" t="str">
        <f>_xlfn.IFNA(VLOOKUP(PrivateSchedule[[#This Row],[ow]],RTARoutes[[StageCodes]:[RouteID]],6,FALSE), VLOOKUP(PrivateSchedule[[#This Row],[re]],RTARoutes[[StageCodes]:[RouteID]],6,FALSE))</f>
        <v>PVT400</v>
      </c>
      <c r="AE5401" t="str" cm="1">
        <f t="array" ref="AE5401">_xlfn.IFS( NOT(ISNA(VLOOKUP(PrivateSchedule[[#This Row],[ow]],RTARoutes[[StageCodes]:[RouteID]],6,FALSE))), "O",  NOT(ISNA(VLOOKUP(PrivateSchedule[[#This Row],[re]],RTARoutes[[StageCodes]:[RouteID]],6,FALSE))), "R")</f>
        <v>O</v>
      </c>
      <c r="AF54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PND-*NIRANKAL-*SVE</v>
      </c>
      <c r="AG54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SVE-*NIRANKAL-*PND</v>
      </c>
    </row>
    <row r="5402" spans="2:33">
      <c r="O5402" s="171" t="s">
        <v>2644</v>
      </c>
      <c r="P5402" s="172" t="s">
        <v>1059</v>
      </c>
      <c r="T5402" s="173" t="s">
        <v>2374</v>
      </c>
      <c r="U5402" t="str">
        <f t="shared" si="336"/>
        <v/>
      </c>
      <c r="AA5402" s="165" t="str">
        <f t="shared" si="337"/>
        <v/>
      </c>
      <c r="AB5402" t="str">
        <f t="shared" si="338"/>
        <v>PND</v>
      </c>
      <c r="AC5402" t="str">
        <f t="shared" si="339"/>
        <v>GA08T4029</v>
      </c>
      <c r="AD5402" t="e">
        <f>_xlfn.IFNA(VLOOKUP(PrivateSchedule[[#This Row],[ow]],RTARoutes[[StageCodes]:[RouteID]],6,FALSE), VLOOKUP(PrivateSchedule[[#This Row],[re]],RTARoutes[[StageCodes]:[RouteID]],6,FALSE))</f>
        <v>#N/A</v>
      </c>
      <c r="AE5402" t="e" cm="1">
        <f t="array" ref="AE5402">_xlfn.IFS( NOT(ISNA(VLOOKUP(PrivateSchedule[[#This Row],[ow]],RTARoutes[[StageCodes]:[RouteID]],6,FALSE))), "O",  NOT(ISNA(VLOOKUP(PrivateSchedule[[#This Row],[re]],RTARoutes[[StageCodes]:[RouteID]],6,FALSE))), "R")</f>
        <v>#N/A</v>
      </c>
      <c r="AF54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SVE-*DABAL-*PND</v>
      </c>
      <c r="AG54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PND-*DABAL-*SVE</v>
      </c>
    </row>
    <row r="5403" spans="2:33">
      <c r="B5403" s="171" t="s">
        <v>5263</v>
      </c>
      <c r="C5403" s="172" t="s">
        <v>5264</v>
      </c>
      <c r="D5403" s="172" t="s">
        <v>4894</v>
      </c>
      <c r="E5403" s="176" t="s">
        <v>5265</v>
      </c>
      <c r="F5403" s="177">
        <v>45271</v>
      </c>
      <c r="G5403" s="171" t="s">
        <v>5266</v>
      </c>
      <c r="H5403" s="172" t="s">
        <v>5267</v>
      </c>
      <c r="J5403" s="171" t="s">
        <v>5268</v>
      </c>
      <c r="L5403" s="172" t="s">
        <v>16</v>
      </c>
      <c r="O5403" s="171" t="s">
        <v>2984</v>
      </c>
      <c r="T5403" s="173" t="s">
        <v>2374</v>
      </c>
      <c r="U5403" t="str">
        <f t="shared" si="336"/>
        <v>UNDIR-PONDA</v>
      </c>
      <c r="AA5403" s="165" t="str">
        <f t="shared" si="337"/>
        <v/>
      </c>
      <c r="AB5403" t="str">
        <f t="shared" si="338"/>
        <v>PND</v>
      </c>
      <c r="AC5403" t="str">
        <f t="shared" si="339"/>
        <v>GA01W4316</v>
      </c>
      <c r="AD5403" t="str">
        <f>_xlfn.IFNA(VLOOKUP(PrivateSchedule[[#This Row],[ow]],RTARoutes[[StageCodes]:[RouteID]],6,FALSE), VLOOKUP(PrivateSchedule[[#This Row],[re]],RTARoutes[[StageCodes]:[RouteID]],6,FALSE))</f>
        <v>PVT390</v>
      </c>
      <c r="AE5403" t="str" cm="1">
        <f t="array" ref="AE5403">_xlfn.IFS( NOT(ISNA(VLOOKUP(PrivateSchedule[[#This Row],[ow]],RTARoutes[[StageCodes]:[RouteID]],6,FALSE))), "O",  NOT(ISNA(VLOOKUP(PrivateSchedule[[#This Row],[re]],RTARoutes[[StageCodes]:[RouteID]],6,FALSE))), "R")</f>
        <v>R</v>
      </c>
      <c r="AF54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4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404" spans="2:33">
      <c r="O5404" s="171" t="s">
        <v>2374</v>
      </c>
      <c r="T5404" s="173" t="s">
        <v>1820</v>
      </c>
      <c r="U5404" t="str">
        <f t="shared" si="336"/>
        <v>PONDA-MADKAI</v>
      </c>
      <c r="AA5404" s="165" t="str">
        <f t="shared" si="337"/>
        <v/>
      </c>
      <c r="AB5404" t="str">
        <f t="shared" si="338"/>
        <v>PND</v>
      </c>
      <c r="AC5404" t="str">
        <f t="shared" si="339"/>
        <v>GA01W4316</v>
      </c>
      <c r="AD5404" t="str">
        <f>_xlfn.IFNA(VLOOKUP(PrivateSchedule[[#This Row],[ow]],RTARoutes[[StageCodes]:[RouteID]],6,FALSE), VLOOKUP(PrivateSchedule[[#This Row],[re]],RTARoutes[[StageCodes]:[RouteID]],6,FALSE))</f>
        <v>PVT263</v>
      </c>
      <c r="AE5404" t="str" cm="1">
        <f t="array" ref="AE5404">_xlfn.IFS( NOT(ISNA(VLOOKUP(PrivateSchedule[[#This Row],[ow]],RTARoutes[[StageCodes]:[RouteID]],6,FALSE))), "O",  NOT(ISNA(VLOOKUP(PrivateSchedule[[#This Row],[re]],RTARoutes[[StageCodes]:[RouteID]],6,FALSE))), "R")</f>
        <v>R</v>
      </c>
      <c r="AF54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4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405" spans="2:33">
      <c r="O5405" s="171" t="s">
        <v>1820</v>
      </c>
      <c r="P5405" s="172" t="s">
        <v>5143</v>
      </c>
      <c r="T5405" s="173" t="s">
        <v>2374</v>
      </c>
      <c r="U5405" t="str">
        <f t="shared" si="336"/>
        <v/>
      </c>
      <c r="AA5405" s="165" t="str">
        <f t="shared" si="337"/>
        <v/>
      </c>
      <c r="AB5405" t="str">
        <f t="shared" si="338"/>
        <v>PND</v>
      </c>
      <c r="AC5405" t="str">
        <f t="shared" si="339"/>
        <v>GA01W4316</v>
      </c>
      <c r="AD5405" t="str">
        <f>_xlfn.IFNA(VLOOKUP(PrivateSchedule[[#This Row],[ow]],RTARoutes[[StageCodes]:[RouteID]],6,FALSE), VLOOKUP(PrivateSchedule[[#This Row],[re]],RTARoutes[[StageCodes]:[RouteID]],6,FALSE))</f>
        <v>PVT264</v>
      </c>
      <c r="AE5405" t="str" cm="1">
        <f t="array" ref="AE5405">_xlfn.IFS( NOT(ISNA(VLOOKUP(PrivateSchedule[[#This Row],[ow]],RTARoutes[[StageCodes]:[RouteID]],6,FALSE))), "O",  NOT(ISNA(VLOOKUP(PrivateSchedule[[#This Row],[re]],RTARoutes[[StageCodes]:[RouteID]],6,FALSE))), "R")</f>
        <v>O</v>
      </c>
      <c r="AF54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MDK-*KAVLEM-*PND</v>
      </c>
      <c r="AG54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PND-*KAVLEM-*MDK</v>
      </c>
    </row>
    <row r="5406" spans="2:33">
      <c r="O5406" s="171" t="s">
        <v>2374</v>
      </c>
      <c r="P5406" s="172" t="s">
        <v>5221</v>
      </c>
      <c r="T5406" s="173" t="s">
        <v>3141</v>
      </c>
      <c r="U5406" t="str">
        <f t="shared" si="336"/>
        <v/>
      </c>
      <c r="AA5406" s="165" t="str">
        <f t="shared" si="337"/>
        <v/>
      </c>
      <c r="AB5406" t="str">
        <f t="shared" si="338"/>
        <v>PND</v>
      </c>
      <c r="AC5406" t="str">
        <f t="shared" si="339"/>
        <v>GA01W4316</v>
      </c>
      <c r="AD5406" t="str">
        <f>_xlfn.IFNA(VLOOKUP(PrivateSchedule[[#This Row],[ow]],RTARoutes[[StageCodes]:[RouteID]],6,FALSE), VLOOKUP(PrivateSchedule[[#This Row],[re]],RTARoutes[[StageCodes]:[RouteID]],6,FALSE))</f>
        <v>PVT397</v>
      </c>
      <c r="AE5406" t="str" cm="1">
        <f t="array" ref="AE5406">_xlfn.IFS( NOT(ISNA(VLOOKUP(PrivateSchedule[[#This Row],[ow]],RTARoutes[[StageCodes]:[RouteID]],6,FALSE))), "O",  NOT(ISNA(VLOOKUP(PrivateSchedule[[#This Row],[re]],RTARoutes[[StageCodes]:[RouteID]],6,FALSE))), "R")</f>
        <v>O</v>
      </c>
      <c r="AF54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PND-*KRIM-*VLV</v>
      </c>
      <c r="AG54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VLV-*KRIM-*PND</v>
      </c>
    </row>
    <row r="5407" spans="2:33">
      <c r="O5407" s="171" t="s">
        <v>3141</v>
      </c>
      <c r="P5407" s="172" t="s">
        <v>3030</v>
      </c>
      <c r="T5407" s="173" t="s">
        <v>2374</v>
      </c>
      <c r="U5407" t="str">
        <f t="shared" si="336"/>
        <v>VOLVOI-VAGURME-PONDA</v>
      </c>
      <c r="AA5407" s="165" t="str">
        <f t="shared" si="337"/>
        <v/>
      </c>
      <c r="AB5407" t="str">
        <f t="shared" si="338"/>
        <v>PND</v>
      </c>
      <c r="AC5407" t="str">
        <f t="shared" si="339"/>
        <v>GA01W4316</v>
      </c>
      <c r="AD5407" t="str">
        <f>_xlfn.IFNA(VLOOKUP(PrivateSchedule[[#This Row],[ow]],RTARoutes[[StageCodes]:[RouteID]],6,FALSE), VLOOKUP(PrivateSchedule[[#This Row],[re]],RTARoutes[[StageCodes]:[RouteID]],6,FALSE))</f>
        <v>PVT430</v>
      </c>
      <c r="AE5407" t="str" cm="1">
        <f t="array" ref="AE5407">_xlfn.IFS( NOT(ISNA(VLOOKUP(PrivateSchedule[[#This Row],[ow]],RTARoutes[[StageCodes]:[RouteID]],6,FALSE))), "O",  NOT(ISNA(VLOOKUP(PrivateSchedule[[#This Row],[re]],RTARoutes[[StageCodes]:[RouteID]],6,FALSE))), "R")</f>
        <v>R</v>
      </c>
      <c r="AF54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VLV-*VGM-*PND</v>
      </c>
      <c r="AG54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PND-*VGM-*VLV</v>
      </c>
    </row>
    <row r="5408" spans="2:33">
      <c r="O5408" s="171" t="s">
        <v>2374</v>
      </c>
      <c r="T5408" s="173" t="s">
        <v>4898</v>
      </c>
      <c r="U5408" t="str">
        <f t="shared" si="336"/>
        <v/>
      </c>
      <c r="AA5408" s="165" t="str">
        <f t="shared" si="337"/>
        <v/>
      </c>
      <c r="AB5408" t="str">
        <f t="shared" si="338"/>
        <v>PND</v>
      </c>
      <c r="AC5408" t="str">
        <f t="shared" si="339"/>
        <v>GA01W4316</v>
      </c>
      <c r="AD5408" t="str">
        <f>_xlfn.IFNA(VLOOKUP(PrivateSchedule[[#This Row],[ow]],RTARoutes[[StageCodes]:[RouteID]],6,FALSE), VLOOKUP(PrivateSchedule[[#This Row],[re]],RTARoutes[[StageCodes]:[RouteID]],6,FALSE))</f>
        <v>PVT188</v>
      </c>
      <c r="AE5408" t="str" cm="1">
        <f t="array" ref="AE5408">_xlfn.IFS( NOT(ISNA(VLOOKUP(PrivateSchedule[[#This Row],[ow]],RTARoutes[[StageCodes]:[RouteID]],6,FALSE))), "O",  NOT(ISNA(VLOOKUP(PrivateSchedule[[#This Row],[re]],RTARoutes[[StageCodes]:[RouteID]],6,FALSE))), "R")</f>
        <v>R</v>
      </c>
      <c r="AF54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PND-*GAUNEM</v>
      </c>
      <c r="AG54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GAUNEM-*PND</v>
      </c>
    </row>
    <row r="5409" spans="2:33">
      <c r="O5409" s="171" t="s">
        <v>4898</v>
      </c>
      <c r="T5409" s="173" t="s">
        <v>2374</v>
      </c>
      <c r="U5409" t="str">
        <f t="shared" si="336"/>
        <v/>
      </c>
      <c r="AA5409" s="165" t="str">
        <f t="shared" si="337"/>
        <v/>
      </c>
      <c r="AB5409" t="str">
        <f t="shared" si="338"/>
        <v>PND</v>
      </c>
      <c r="AC5409" t="str">
        <f t="shared" si="339"/>
        <v>GA01W4316</v>
      </c>
      <c r="AD5409" t="str">
        <f>_xlfn.IFNA(VLOOKUP(PrivateSchedule[[#This Row],[ow]],RTARoutes[[StageCodes]:[RouteID]],6,FALSE), VLOOKUP(PrivateSchedule[[#This Row],[re]],RTARoutes[[StageCodes]:[RouteID]],6,FALSE))</f>
        <v>PVT188</v>
      </c>
      <c r="AE5409" t="str" cm="1">
        <f t="array" ref="AE5409">_xlfn.IFS( NOT(ISNA(VLOOKUP(PrivateSchedule[[#This Row],[ow]],RTARoutes[[StageCodes]:[RouteID]],6,FALSE))), "O",  NOT(ISNA(VLOOKUP(PrivateSchedule[[#This Row],[re]],RTARoutes[[StageCodes]:[RouteID]],6,FALSE))), "R")</f>
        <v>O</v>
      </c>
      <c r="AF54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54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5410" spans="2:33">
      <c r="O5410" s="171" t="s">
        <v>2374</v>
      </c>
      <c r="P5410" s="172" t="s">
        <v>1770</v>
      </c>
      <c r="T5410" s="173" t="s">
        <v>1820</v>
      </c>
      <c r="U5410" t="str">
        <f t="shared" si="336"/>
        <v>PONDA-KUNDAI-MADKAI</v>
      </c>
      <c r="AA5410" s="165" t="str">
        <f t="shared" si="337"/>
        <v/>
      </c>
      <c r="AB5410" t="str">
        <f t="shared" si="338"/>
        <v>PND</v>
      </c>
      <c r="AC5410" t="str">
        <f t="shared" si="339"/>
        <v>GA01W4316</v>
      </c>
      <c r="AD5410" t="str">
        <f>_xlfn.IFNA(VLOOKUP(PrivateSchedule[[#This Row],[ow]],RTARoutes[[StageCodes]:[RouteID]],6,FALSE), VLOOKUP(PrivateSchedule[[#This Row],[re]],RTARoutes[[StageCodes]:[RouteID]],6,FALSE))</f>
        <v>PVT263</v>
      </c>
      <c r="AE5410" t="str" cm="1">
        <f t="array" ref="AE5410">_xlfn.IFS( NOT(ISNA(VLOOKUP(PrivateSchedule[[#This Row],[ow]],RTARoutes[[StageCodes]:[RouteID]],6,FALSE))), "O",  NOT(ISNA(VLOOKUP(PrivateSchedule[[#This Row],[re]],RTARoutes[[StageCodes]:[RouteID]],6,FALSE))), "R")</f>
        <v>R</v>
      </c>
      <c r="AF54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4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411" spans="2:33">
      <c r="O5411" s="171" t="s">
        <v>1820</v>
      </c>
      <c r="P5411" s="172" t="s">
        <v>1770</v>
      </c>
      <c r="T5411" s="173" t="s">
        <v>2374</v>
      </c>
      <c r="U5411" t="str">
        <f t="shared" si="336"/>
        <v>MADKAI-KUNDAI-PONDA</v>
      </c>
      <c r="AA5411" s="165" t="str">
        <f t="shared" si="337"/>
        <v/>
      </c>
      <c r="AB5411" t="str">
        <f t="shared" si="338"/>
        <v>PND</v>
      </c>
      <c r="AC5411" t="str">
        <f t="shared" si="339"/>
        <v>GA01W4316</v>
      </c>
      <c r="AD5411" t="str">
        <f>_xlfn.IFNA(VLOOKUP(PrivateSchedule[[#This Row],[ow]],RTARoutes[[StageCodes]:[RouteID]],6,FALSE), VLOOKUP(PrivateSchedule[[#This Row],[re]],RTARoutes[[StageCodes]:[RouteID]],6,FALSE))</f>
        <v>PVT263</v>
      </c>
      <c r="AE5411" t="str" cm="1">
        <f t="array" ref="AE5411">_xlfn.IFS( NOT(ISNA(VLOOKUP(PrivateSchedule[[#This Row],[ow]],RTARoutes[[StageCodes]:[RouteID]],6,FALSE))), "O",  NOT(ISNA(VLOOKUP(PrivateSchedule[[#This Row],[re]],RTARoutes[[StageCodes]:[RouteID]],6,FALSE))), "R")</f>
        <v>O</v>
      </c>
      <c r="AF54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4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412" spans="2:33">
      <c r="O5412" s="171" t="s">
        <v>2374</v>
      </c>
      <c r="P5412" s="172" t="s">
        <v>1770</v>
      </c>
      <c r="T5412" s="173" t="s">
        <v>1820</v>
      </c>
      <c r="U5412" t="str">
        <f t="shared" si="336"/>
        <v>PONDA-KUNDAI-MADKAI</v>
      </c>
      <c r="AA5412" s="165" t="str">
        <f t="shared" si="337"/>
        <v/>
      </c>
      <c r="AB5412" t="str">
        <f t="shared" si="338"/>
        <v>PND</v>
      </c>
      <c r="AC5412" t="str">
        <f t="shared" si="339"/>
        <v>GA01W4316</v>
      </c>
      <c r="AD5412" t="str">
        <f>_xlfn.IFNA(VLOOKUP(PrivateSchedule[[#This Row],[ow]],RTARoutes[[StageCodes]:[RouteID]],6,FALSE), VLOOKUP(PrivateSchedule[[#This Row],[re]],RTARoutes[[StageCodes]:[RouteID]],6,FALSE))</f>
        <v>PVT263</v>
      </c>
      <c r="AE5412" t="str" cm="1">
        <f t="array" ref="AE5412">_xlfn.IFS( NOT(ISNA(VLOOKUP(PrivateSchedule[[#This Row],[ow]],RTARoutes[[StageCodes]:[RouteID]],6,FALSE))), "O",  NOT(ISNA(VLOOKUP(PrivateSchedule[[#This Row],[re]],RTARoutes[[StageCodes]:[RouteID]],6,FALSE))), "R")</f>
        <v>R</v>
      </c>
      <c r="AF54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4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413" spans="2:33">
      <c r="O5413" s="171" t="s">
        <v>1820</v>
      </c>
      <c r="P5413" s="172" t="s">
        <v>5143</v>
      </c>
      <c r="T5413" s="173" t="s">
        <v>2374</v>
      </c>
      <c r="U5413" t="str">
        <f t="shared" si="336"/>
        <v/>
      </c>
      <c r="AA5413" s="165" t="str">
        <f t="shared" si="337"/>
        <v/>
      </c>
      <c r="AB5413" t="str">
        <f t="shared" si="338"/>
        <v>PND</v>
      </c>
      <c r="AC5413" t="str">
        <f t="shared" si="339"/>
        <v>GA01W4316</v>
      </c>
      <c r="AD5413" t="str">
        <f>_xlfn.IFNA(VLOOKUP(PrivateSchedule[[#This Row],[ow]],RTARoutes[[StageCodes]:[RouteID]],6,FALSE), VLOOKUP(PrivateSchedule[[#This Row],[re]],RTARoutes[[StageCodes]:[RouteID]],6,FALSE))</f>
        <v>PVT264</v>
      </c>
      <c r="AE5413" t="str" cm="1">
        <f t="array" ref="AE5413">_xlfn.IFS( NOT(ISNA(VLOOKUP(PrivateSchedule[[#This Row],[ow]],RTARoutes[[StageCodes]:[RouteID]],6,FALSE))), "O",  NOT(ISNA(VLOOKUP(PrivateSchedule[[#This Row],[re]],RTARoutes[[StageCodes]:[RouteID]],6,FALSE))), "R")</f>
        <v>O</v>
      </c>
      <c r="AF54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MDK-*KAVLEM-*PND</v>
      </c>
      <c r="AG54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PND-*KAVLEM-*MDK</v>
      </c>
    </row>
    <row r="5414" spans="2:33">
      <c r="O5414" s="171" t="s">
        <v>2374</v>
      </c>
      <c r="T5414" s="173" t="s">
        <v>2984</v>
      </c>
      <c r="U5414" t="str">
        <f t="shared" si="336"/>
        <v>PONDA-UNDIR</v>
      </c>
      <c r="AA5414" s="165" t="str">
        <f t="shared" si="337"/>
        <v/>
      </c>
      <c r="AB5414" t="str">
        <f t="shared" si="338"/>
        <v>PND</v>
      </c>
      <c r="AC5414" t="str">
        <f t="shared" si="339"/>
        <v>GA01W4316</v>
      </c>
      <c r="AD5414" t="str">
        <f>_xlfn.IFNA(VLOOKUP(PrivateSchedule[[#This Row],[ow]],RTARoutes[[StageCodes]:[RouteID]],6,FALSE), VLOOKUP(PrivateSchedule[[#This Row],[re]],RTARoutes[[StageCodes]:[RouteID]],6,FALSE))</f>
        <v>PVT390</v>
      </c>
      <c r="AE5414" t="str" cm="1">
        <f t="array" ref="AE5414">_xlfn.IFS( NOT(ISNA(VLOOKUP(PrivateSchedule[[#This Row],[ow]],RTARoutes[[StageCodes]:[RouteID]],6,FALSE))), "O",  NOT(ISNA(VLOOKUP(PrivateSchedule[[#This Row],[re]],RTARoutes[[StageCodes]:[RouteID]],6,FALSE))), "R")</f>
        <v>O</v>
      </c>
      <c r="AF54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4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415" spans="2:33">
      <c r="O5415" s="171" t="s">
        <v>2984</v>
      </c>
      <c r="T5415" s="173" t="s">
        <v>2374</v>
      </c>
      <c r="U5415" t="str">
        <f t="shared" si="336"/>
        <v>UNDIR-PONDA</v>
      </c>
      <c r="AA5415" s="165" t="str">
        <f t="shared" si="337"/>
        <v/>
      </c>
      <c r="AB5415" t="str">
        <f t="shared" si="338"/>
        <v>PND</v>
      </c>
      <c r="AC5415" t="str">
        <f t="shared" si="339"/>
        <v>GA01W4316</v>
      </c>
      <c r="AD5415" t="str">
        <f>_xlfn.IFNA(VLOOKUP(PrivateSchedule[[#This Row],[ow]],RTARoutes[[StageCodes]:[RouteID]],6,FALSE), VLOOKUP(PrivateSchedule[[#This Row],[re]],RTARoutes[[StageCodes]:[RouteID]],6,FALSE))</f>
        <v>PVT390</v>
      </c>
      <c r="AE5415" t="str" cm="1">
        <f t="array" ref="AE5415">_xlfn.IFS( NOT(ISNA(VLOOKUP(PrivateSchedule[[#This Row],[ow]],RTARoutes[[StageCodes]:[RouteID]],6,FALSE))), "O",  NOT(ISNA(VLOOKUP(PrivateSchedule[[#This Row],[re]],RTARoutes[[StageCodes]:[RouteID]],6,FALSE))), "R")</f>
        <v>R</v>
      </c>
      <c r="AF54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4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416" spans="2:33">
      <c r="O5416" s="171" t="s">
        <v>2374</v>
      </c>
      <c r="T5416" s="173" t="s">
        <v>2984</v>
      </c>
      <c r="U5416" t="str">
        <f t="shared" si="336"/>
        <v>PONDA-UNDIR</v>
      </c>
      <c r="AA5416" s="165" t="str">
        <f t="shared" si="337"/>
        <v/>
      </c>
      <c r="AB5416" t="str">
        <f t="shared" si="338"/>
        <v>PND</v>
      </c>
      <c r="AC5416" t="str">
        <f t="shared" si="339"/>
        <v>GA01W4316</v>
      </c>
      <c r="AD5416" t="str">
        <f>_xlfn.IFNA(VLOOKUP(PrivateSchedule[[#This Row],[ow]],RTARoutes[[StageCodes]:[RouteID]],6,FALSE), VLOOKUP(PrivateSchedule[[#This Row],[re]],RTARoutes[[StageCodes]:[RouteID]],6,FALSE))</f>
        <v>PVT390</v>
      </c>
      <c r="AE5416" t="str" cm="1">
        <f t="array" ref="AE5416">_xlfn.IFS( NOT(ISNA(VLOOKUP(PrivateSchedule[[#This Row],[ow]],RTARoutes[[StageCodes]:[RouteID]],6,FALSE))), "O",  NOT(ISNA(VLOOKUP(PrivateSchedule[[#This Row],[re]],RTARoutes[[StageCodes]:[RouteID]],6,FALSE))), "R")</f>
        <v>O</v>
      </c>
      <c r="AF54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4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417" spans="2:33">
      <c r="B5417" s="171" t="s">
        <v>5269</v>
      </c>
      <c r="C5417" s="172" t="s">
        <v>5270</v>
      </c>
      <c r="D5417" s="172" t="s">
        <v>4894</v>
      </c>
      <c r="E5417" s="176">
        <v>37447</v>
      </c>
      <c r="F5417" s="177" t="s">
        <v>5271</v>
      </c>
      <c r="G5417" s="171" t="s">
        <v>5272</v>
      </c>
      <c r="H5417" s="172" t="s">
        <v>5273</v>
      </c>
      <c r="J5417" s="171" t="s">
        <v>5274</v>
      </c>
      <c r="L5417" s="172" t="s">
        <v>16</v>
      </c>
      <c r="O5417" s="171" t="s">
        <v>2984</v>
      </c>
      <c r="T5417" s="173" t="s">
        <v>2374</v>
      </c>
      <c r="U5417" t="str">
        <f t="shared" si="336"/>
        <v>UNDIR-PONDA</v>
      </c>
      <c r="AA5417" s="165" t="str">
        <f t="shared" si="337"/>
        <v/>
      </c>
      <c r="AB5417" t="str">
        <f t="shared" si="338"/>
        <v>PND</v>
      </c>
      <c r="AC5417" t="str">
        <f t="shared" si="339"/>
        <v>GA02V4888</v>
      </c>
      <c r="AD5417" t="str">
        <f>_xlfn.IFNA(VLOOKUP(PrivateSchedule[[#This Row],[ow]],RTARoutes[[StageCodes]:[RouteID]],6,FALSE), VLOOKUP(PrivateSchedule[[#This Row],[re]],RTARoutes[[StageCodes]:[RouteID]],6,FALSE))</f>
        <v>PVT390</v>
      </c>
      <c r="AE5417" t="str" cm="1">
        <f t="array" ref="AE5417">_xlfn.IFS( NOT(ISNA(VLOOKUP(PrivateSchedule[[#This Row],[ow]],RTARoutes[[StageCodes]:[RouteID]],6,FALSE))), "O",  NOT(ISNA(VLOOKUP(PrivateSchedule[[#This Row],[re]],RTARoutes[[StageCodes]:[RouteID]],6,FALSE))), "R")</f>
        <v>R</v>
      </c>
      <c r="AF54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4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418" spans="2:33">
      <c r="O5418" s="171" t="s">
        <v>2374</v>
      </c>
      <c r="T5418" s="173" t="s">
        <v>3030</v>
      </c>
      <c r="U5418" t="str">
        <f t="shared" si="336"/>
        <v>PONDA-VAGURME</v>
      </c>
      <c r="AA5418" s="165" t="str">
        <f t="shared" si="337"/>
        <v/>
      </c>
      <c r="AB5418" t="str">
        <f t="shared" si="338"/>
        <v>PND</v>
      </c>
      <c r="AC5418" t="str">
        <f t="shared" si="339"/>
        <v>GA02V4888</v>
      </c>
      <c r="AD5418" t="str">
        <f>_xlfn.IFNA(VLOOKUP(PrivateSchedule[[#This Row],[ow]],RTARoutes[[StageCodes]:[RouteID]],6,FALSE), VLOOKUP(PrivateSchedule[[#This Row],[re]],RTARoutes[[StageCodes]:[RouteID]],6,FALSE))</f>
        <v>PVT428</v>
      </c>
      <c r="AE5418" t="str" cm="1">
        <f t="array" ref="AE5418">_xlfn.IFS( NOT(ISNA(VLOOKUP(PrivateSchedule[[#This Row],[ow]],RTARoutes[[StageCodes]:[RouteID]],6,FALSE))), "O",  NOT(ISNA(VLOOKUP(PrivateSchedule[[#This Row],[re]],RTARoutes[[StageCodes]:[RouteID]],6,FALSE))), "R")</f>
        <v>O</v>
      </c>
      <c r="AF54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</v>
      </c>
      <c r="AG54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VGM-*PND</v>
      </c>
    </row>
    <row r="5419" spans="2:33">
      <c r="O5419" s="171" t="s">
        <v>3030</v>
      </c>
      <c r="T5419" s="173" t="s">
        <v>3141</v>
      </c>
      <c r="U5419" t="str">
        <f t="shared" si="336"/>
        <v>VAGURME-VOLVOI</v>
      </c>
      <c r="AA5419" s="165" t="str">
        <f t="shared" si="337"/>
        <v/>
      </c>
      <c r="AB5419" t="str">
        <f t="shared" si="338"/>
        <v>PND</v>
      </c>
      <c r="AC5419" t="str">
        <f t="shared" si="339"/>
        <v>GA02V4888</v>
      </c>
      <c r="AD5419" t="str">
        <f>_xlfn.IFNA(VLOOKUP(PrivateSchedule[[#This Row],[ow]],RTARoutes[[StageCodes]:[RouteID]],6,FALSE), VLOOKUP(PrivateSchedule[[#This Row],[re]],RTARoutes[[StageCodes]:[RouteID]],6,FALSE))</f>
        <v>PVT497</v>
      </c>
      <c r="AE5419" t="str" cm="1">
        <f t="array" ref="AE5419">_xlfn.IFS( NOT(ISNA(VLOOKUP(PrivateSchedule[[#This Row],[ow]],RTARoutes[[StageCodes]:[RouteID]],6,FALSE))), "O",  NOT(ISNA(VLOOKUP(PrivateSchedule[[#This Row],[re]],RTARoutes[[StageCodes]:[RouteID]],6,FALSE))), "R")</f>
        <v>O</v>
      </c>
      <c r="AF54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VGM-*VLV</v>
      </c>
      <c r="AG54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VLV-*VGM</v>
      </c>
    </row>
    <row r="5420" spans="2:33">
      <c r="O5420" s="171" t="s">
        <v>3141</v>
      </c>
      <c r="T5420" s="173" t="s">
        <v>2374</v>
      </c>
      <c r="U5420" t="str">
        <f t="shared" si="336"/>
        <v>VOLVOI-PONDA</v>
      </c>
      <c r="AA5420" s="165" t="str">
        <f t="shared" si="337"/>
        <v/>
      </c>
      <c r="AB5420" t="str">
        <f t="shared" si="338"/>
        <v>PND</v>
      </c>
      <c r="AC5420" t="str">
        <f t="shared" si="339"/>
        <v>GA02V4888</v>
      </c>
      <c r="AD5420" t="str">
        <f>_xlfn.IFNA(VLOOKUP(PrivateSchedule[[#This Row],[ow]],RTARoutes[[StageCodes]:[RouteID]],6,FALSE), VLOOKUP(PrivateSchedule[[#This Row],[re]],RTARoutes[[StageCodes]:[RouteID]],6,FALSE))</f>
        <v>PVT394</v>
      </c>
      <c r="AE5420" t="str" cm="1">
        <f t="array" ref="AE5420">_xlfn.IFS( NOT(ISNA(VLOOKUP(PrivateSchedule[[#This Row],[ow]],RTARoutes[[StageCodes]:[RouteID]],6,FALSE))), "O",  NOT(ISNA(VLOOKUP(PrivateSchedule[[#This Row],[re]],RTARoutes[[StageCodes]:[RouteID]],6,FALSE))), "R")</f>
        <v>R</v>
      </c>
      <c r="AF54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4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421" spans="2:33">
      <c r="O5421" s="171" t="s">
        <v>2374</v>
      </c>
      <c r="T5421" s="173" t="s">
        <v>2374</v>
      </c>
      <c r="U5421" t="str">
        <f t="shared" si="336"/>
        <v>PONDA-PONDA</v>
      </c>
      <c r="AA5421" s="165" t="str">
        <f t="shared" si="337"/>
        <v/>
      </c>
      <c r="AB5421" t="str">
        <f t="shared" si="338"/>
        <v>PND</v>
      </c>
      <c r="AC5421" t="str">
        <f t="shared" si="339"/>
        <v>GA02V4888</v>
      </c>
      <c r="AD5421" t="str">
        <f>_xlfn.IFNA(VLOOKUP(PrivateSchedule[[#This Row],[ow]],RTARoutes[[StageCodes]:[RouteID]],6,FALSE), VLOOKUP(PrivateSchedule[[#This Row],[re]],RTARoutes[[StageCodes]:[RouteID]],6,FALSE))</f>
        <v>PVT381</v>
      </c>
      <c r="AE5421" t="str" cm="1">
        <f t="array" ref="AE5421">_xlfn.IFS( NOT(ISNA(VLOOKUP(PrivateSchedule[[#This Row],[ow]],RTARoutes[[StageCodes]:[RouteID]],6,FALSE))), "O",  NOT(ISNA(VLOOKUP(PrivateSchedule[[#This Row],[re]],RTARoutes[[StageCodes]:[RouteID]],6,FALSE))), "R")</f>
        <v>O</v>
      </c>
      <c r="AF54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PND-*PND</v>
      </c>
      <c r="AG54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PND-*PND</v>
      </c>
    </row>
    <row r="5422" spans="2:33">
      <c r="O5422" s="171" t="s">
        <v>2374</v>
      </c>
      <c r="T5422" s="173" t="s">
        <v>3141</v>
      </c>
      <c r="U5422" t="str">
        <f t="shared" si="336"/>
        <v>PONDA-VOLVOI</v>
      </c>
      <c r="AA5422" s="165" t="str">
        <f t="shared" si="337"/>
        <v/>
      </c>
      <c r="AB5422" t="str">
        <f t="shared" si="338"/>
        <v>PND</v>
      </c>
      <c r="AC5422" t="str">
        <f t="shared" si="339"/>
        <v>GA02V4888</v>
      </c>
      <c r="AD5422" t="str">
        <f>_xlfn.IFNA(VLOOKUP(PrivateSchedule[[#This Row],[ow]],RTARoutes[[StageCodes]:[RouteID]],6,FALSE), VLOOKUP(PrivateSchedule[[#This Row],[re]],RTARoutes[[StageCodes]:[RouteID]],6,FALSE))</f>
        <v>PVT394</v>
      </c>
      <c r="AE5422" t="str" cm="1">
        <f t="array" ref="AE5422">_xlfn.IFS( NOT(ISNA(VLOOKUP(PrivateSchedule[[#This Row],[ow]],RTARoutes[[StageCodes]:[RouteID]],6,FALSE))), "O",  NOT(ISNA(VLOOKUP(PrivateSchedule[[#This Row],[re]],RTARoutes[[StageCodes]:[RouteID]],6,FALSE))), "R")</f>
        <v>O</v>
      </c>
      <c r="AF54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4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423" spans="2:33">
      <c r="O5423" s="171" t="s">
        <v>3141</v>
      </c>
      <c r="T5423" s="173" t="s">
        <v>2374</v>
      </c>
      <c r="U5423" t="str">
        <f t="shared" si="336"/>
        <v>VOLVOI-PONDA</v>
      </c>
      <c r="AA5423" s="165" t="str">
        <f t="shared" si="337"/>
        <v/>
      </c>
      <c r="AB5423" t="str">
        <f t="shared" si="338"/>
        <v>PND</v>
      </c>
      <c r="AC5423" t="str">
        <f t="shared" si="339"/>
        <v>GA02V4888</v>
      </c>
      <c r="AD5423" t="str">
        <f>_xlfn.IFNA(VLOOKUP(PrivateSchedule[[#This Row],[ow]],RTARoutes[[StageCodes]:[RouteID]],6,FALSE), VLOOKUP(PrivateSchedule[[#This Row],[re]],RTARoutes[[StageCodes]:[RouteID]],6,FALSE))</f>
        <v>PVT394</v>
      </c>
      <c r="AE5423" t="str" cm="1">
        <f t="array" ref="AE5423">_xlfn.IFS( NOT(ISNA(VLOOKUP(PrivateSchedule[[#This Row],[ow]],RTARoutes[[StageCodes]:[RouteID]],6,FALSE))), "O",  NOT(ISNA(VLOOKUP(PrivateSchedule[[#This Row],[re]],RTARoutes[[StageCodes]:[RouteID]],6,FALSE))), "R")</f>
        <v>R</v>
      </c>
      <c r="AF54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4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424" spans="2:33">
      <c r="O5424" s="171" t="s">
        <v>2374</v>
      </c>
      <c r="T5424" s="173" t="s">
        <v>3141</v>
      </c>
      <c r="U5424" t="str">
        <f t="shared" si="336"/>
        <v>PONDA-VOLVOI</v>
      </c>
      <c r="AA5424" s="165" t="str">
        <f t="shared" si="337"/>
        <v/>
      </c>
      <c r="AB5424" t="str">
        <f t="shared" si="338"/>
        <v>PND</v>
      </c>
      <c r="AC5424" t="str">
        <f t="shared" si="339"/>
        <v>GA02V4888</v>
      </c>
      <c r="AD5424" t="str">
        <f>_xlfn.IFNA(VLOOKUP(PrivateSchedule[[#This Row],[ow]],RTARoutes[[StageCodes]:[RouteID]],6,FALSE), VLOOKUP(PrivateSchedule[[#This Row],[re]],RTARoutes[[StageCodes]:[RouteID]],6,FALSE))</f>
        <v>PVT394</v>
      </c>
      <c r="AE5424" t="str" cm="1">
        <f t="array" ref="AE5424">_xlfn.IFS( NOT(ISNA(VLOOKUP(PrivateSchedule[[#This Row],[ow]],RTARoutes[[StageCodes]:[RouteID]],6,FALSE))), "O",  NOT(ISNA(VLOOKUP(PrivateSchedule[[#This Row],[re]],RTARoutes[[StageCodes]:[RouteID]],6,FALSE))), "R")</f>
        <v>O</v>
      </c>
      <c r="AF54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4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425" spans="2:33">
      <c r="O5425" s="171" t="s">
        <v>3141</v>
      </c>
      <c r="T5425" s="173" t="s">
        <v>2374</v>
      </c>
      <c r="U5425" t="str">
        <f t="shared" si="336"/>
        <v>VOLVOI-PONDA</v>
      </c>
      <c r="AA5425" s="165" t="str">
        <f t="shared" si="337"/>
        <v/>
      </c>
      <c r="AB5425" t="str">
        <f t="shared" si="338"/>
        <v>PND</v>
      </c>
      <c r="AC5425" t="str">
        <f t="shared" si="339"/>
        <v>GA02V4888</v>
      </c>
      <c r="AD5425" t="str">
        <f>_xlfn.IFNA(VLOOKUP(PrivateSchedule[[#This Row],[ow]],RTARoutes[[StageCodes]:[RouteID]],6,FALSE), VLOOKUP(PrivateSchedule[[#This Row],[re]],RTARoutes[[StageCodes]:[RouteID]],6,FALSE))</f>
        <v>PVT394</v>
      </c>
      <c r="AE5425" t="str" cm="1">
        <f t="array" ref="AE5425">_xlfn.IFS( NOT(ISNA(VLOOKUP(PrivateSchedule[[#This Row],[ow]],RTARoutes[[StageCodes]:[RouteID]],6,FALSE))), "O",  NOT(ISNA(VLOOKUP(PrivateSchedule[[#This Row],[re]],RTARoutes[[StageCodes]:[RouteID]],6,FALSE))), "R")</f>
        <v>R</v>
      </c>
      <c r="AF54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4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426" spans="2:33">
      <c r="O5426" s="171" t="s">
        <v>2374</v>
      </c>
      <c r="T5426" s="173" t="s">
        <v>3141</v>
      </c>
      <c r="U5426" t="str">
        <f t="shared" si="336"/>
        <v>PONDA-VOLVOI</v>
      </c>
      <c r="AA5426" s="165" t="str">
        <f t="shared" si="337"/>
        <v/>
      </c>
      <c r="AB5426" t="str">
        <f t="shared" si="338"/>
        <v>PND</v>
      </c>
      <c r="AC5426" t="str">
        <f t="shared" si="339"/>
        <v>GA02V4888</v>
      </c>
      <c r="AD5426" t="str">
        <f>_xlfn.IFNA(VLOOKUP(PrivateSchedule[[#This Row],[ow]],RTARoutes[[StageCodes]:[RouteID]],6,FALSE), VLOOKUP(PrivateSchedule[[#This Row],[re]],RTARoutes[[StageCodes]:[RouteID]],6,FALSE))</f>
        <v>PVT394</v>
      </c>
      <c r="AE5426" t="str" cm="1">
        <f t="array" ref="AE5426">_xlfn.IFS( NOT(ISNA(VLOOKUP(PrivateSchedule[[#This Row],[ow]],RTARoutes[[StageCodes]:[RouteID]],6,FALSE))), "O",  NOT(ISNA(VLOOKUP(PrivateSchedule[[#This Row],[re]],RTARoutes[[StageCodes]:[RouteID]],6,FALSE))), "R")</f>
        <v>O</v>
      </c>
      <c r="AF54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4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427" spans="2:33">
      <c r="O5427" s="171" t="s">
        <v>3141</v>
      </c>
      <c r="T5427" s="173" t="s">
        <v>2374</v>
      </c>
      <c r="U5427" t="str">
        <f t="shared" si="336"/>
        <v>VOLVOI-PONDA</v>
      </c>
      <c r="AA5427" s="165" t="str">
        <f t="shared" si="337"/>
        <v/>
      </c>
      <c r="AB5427" t="str">
        <f t="shared" si="338"/>
        <v>PND</v>
      </c>
      <c r="AC5427" t="str">
        <f t="shared" si="339"/>
        <v>GA02V4888</v>
      </c>
      <c r="AD5427" t="str">
        <f>_xlfn.IFNA(VLOOKUP(PrivateSchedule[[#This Row],[ow]],RTARoutes[[StageCodes]:[RouteID]],6,FALSE), VLOOKUP(PrivateSchedule[[#This Row],[re]],RTARoutes[[StageCodes]:[RouteID]],6,FALSE))</f>
        <v>PVT394</v>
      </c>
      <c r="AE5427" t="str" cm="1">
        <f t="array" ref="AE5427">_xlfn.IFS( NOT(ISNA(VLOOKUP(PrivateSchedule[[#This Row],[ow]],RTARoutes[[StageCodes]:[RouteID]],6,FALSE))), "O",  NOT(ISNA(VLOOKUP(PrivateSchedule[[#This Row],[re]],RTARoutes[[StageCodes]:[RouteID]],6,FALSE))), "R")</f>
        <v>R</v>
      </c>
      <c r="AF54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4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428" spans="2:33">
      <c r="O5428" s="171" t="s">
        <v>2374</v>
      </c>
      <c r="T5428" s="173" t="s">
        <v>2984</v>
      </c>
      <c r="U5428" t="str">
        <f t="shared" si="336"/>
        <v>PONDA-UNDIR</v>
      </c>
      <c r="AA5428" s="165" t="str">
        <f t="shared" si="337"/>
        <v/>
      </c>
      <c r="AB5428" t="str">
        <f t="shared" si="338"/>
        <v>PND</v>
      </c>
      <c r="AC5428" t="str">
        <f t="shared" si="339"/>
        <v>GA02V4888</v>
      </c>
      <c r="AD5428" t="str">
        <f>_xlfn.IFNA(VLOOKUP(PrivateSchedule[[#This Row],[ow]],RTARoutes[[StageCodes]:[RouteID]],6,FALSE), VLOOKUP(PrivateSchedule[[#This Row],[re]],RTARoutes[[StageCodes]:[RouteID]],6,FALSE))</f>
        <v>PVT390</v>
      </c>
      <c r="AE5428" t="str" cm="1">
        <f t="array" ref="AE5428">_xlfn.IFS( NOT(ISNA(VLOOKUP(PrivateSchedule[[#This Row],[ow]],RTARoutes[[StageCodes]:[RouteID]],6,FALSE))), "O",  NOT(ISNA(VLOOKUP(PrivateSchedule[[#This Row],[re]],RTARoutes[[StageCodes]:[RouteID]],6,FALSE))), "R")</f>
        <v>O</v>
      </c>
      <c r="AF54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4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429" spans="2:33">
      <c r="O5429" s="171" t="s">
        <v>2984</v>
      </c>
      <c r="T5429" s="173" t="s">
        <v>2374</v>
      </c>
      <c r="U5429" t="str">
        <f t="shared" si="336"/>
        <v>UNDIR-PONDA</v>
      </c>
      <c r="AA5429" s="165" t="str">
        <f t="shared" si="337"/>
        <v/>
      </c>
      <c r="AB5429" t="str">
        <f t="shared" si="338"/>
        <v>PND</v>
      </c>
      <c r="AC5429" t="str">
        <f t="shared" si="339"/>
        <v>GA02V4888</v>
      </c>
      <c r="AD5429" t="str">
        <f>_xlfn.IFNA(VLOOKUP(PrivateSchedule[[#This Row],[ow]],RTARoutes[[StageCodes]:[RouteID]],6,FALSE), VLOOKUP(PrivateSchedule[[#This Row],[re]],RTARoutes[[StageCodes]:[RouteID]],6,FALSE))</f>
        <v>PVT390</v>
      </c>
      <c r="AE5429" t="str" cm="1">
        <f t="array" ref="AE5429">_xlfn.IFS( NOT(ISNA(VLOOKUP(PrivateSchedule[[#This Row],[ow]],RTARoutes[[StageCodes]:[RouteID]],6,FALSE))), "O",  NOT(ISNA(VLOOKUP(PrivateSchedule[[#This Row],[re]],RTARoutes[[StageCodes]:[RouteID]],6,FALSE))), "R")</f>
        <v>R</v>
      </c>
      <c r="AF54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4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430" spans="2:33">
      <c r="O5430" s="171" t="s">
        <v>2374</v>
      </c>
      <c r="T5430" s="173" t="s">
        <v>2984</v>
      </c>
      <c r="U5430" t="str">
        <f t="shared" si="336"/>
        <v>PONDA-UNDIR</v>
      </c>
      <c r="AA5430" s="165" t="str">
        <f t="shared" si="337"/>
        <v/>
      </c>
      <c r="AB5430" t="str">
        <f t="shared" si="338"/>
        <v>PND</v>
      </c>
      <c r="AC5430" t="str">
        <f t="shared" si="339"/>
        <v>GA02V4888</v>
      </c>
      <c r="AD5430" t="str">
        <f>_xlfn.IFNA(VLOOKUP(PrivateSchedule[[#This Row],[ow]],RTARoutes[[StageCodes]:[RouteID]],6,FALSE), VLOOKUP(PrivateSchedule[[#This Row],[re]],RTARoutes[[StageCodes]:[RouteID]],6,FALSE))</f>
        <v>PVT390</v>
      </c>
      <c r="AE5430" t="str" cm="1">
        <f t="array" ref="AE5430">_xlfn.IFS( NOT(ISNA(VLOOKUP(PrivateSchedule[[#This Row],[ow]],RTARoutes[[StageCodes]:[RouteID]],6,FALSE))), "O",  NOT(ISNA(VLOOKUP(PrivateSchedule[[#This Row],[re]],RTARoutes[[StageCodes]:[RouteID]],6,FALSE))), "R")</f>
        <v>O</v>
      </c>
      <c r="AF54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4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431" spans="2:33">
      <c r="O5431" s="171" t="s">
        <v>2984</v>
      </c>
      <c r="T5431" s="173" t="s">
        <v>2374</v>
      </c>
      <c r="U5431" t="str">
        <f t="shared" si="336"/>
        <v>UNDIR-PONDA</v>
      </c>
      <c r="AA5431" s="165" t="str">
        <f t="shared" si="337"/>
        <v/>
      </c>
      <c r="AB5431" t="str">
        <f t="shared" si="338"/>
        <v>PND</v>
      </c>
      <c r="AC5431" t="str">
        <f t="shared" si="339"/>
        <v>GA02V4888</v>
      </c>
      <c r="AD5431" t="str">
        <f>_xlfn.IFNA(VLOOKUP(PrivateSchedule[[#This Row],[ow]],RTARoutes[[StageCodes]:[RouteID]],6,FALSE), VLOOKUP(PrivateSchedule[[#This Row],[re]],RTARoutes[[StageCodes]:[RouteID]],6,FALSE))</f>
        <v>PVT390</v>
      </c>
      <c r="AE5431" t="str" cm="1">
        <f t="array" ref="AE5431">_xlfn.IFS( NOT(ISNA(VLOOKUP(PrivateSchedule[[#This Row],[ow]],RTARoutes[[StageCodes]:[RouteID]],6,FALSE))), "O",  NOT(ISNA(VLOOKUP(PrivateSchedule[[#This Row],[re]],RTARoutes[[StageCodes]:[RouteID]],6,FALSE))), "R")</f>
        <v>R</v>
      </c>
      <c r="AF54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4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432" spans="2:33">
      <c r="O5432" s="171" t="s">
        <v>2374</v>
      </c>
      <c r="T5432" s="173" t="s">
        <v>3030</v>
      </c>
      <c r="U5432" t="str">
        <f t="shared" si="336"/>
        <v>PONDA-VAGURME</v>
      </c>
      <c r="AA5432" s="165" t="str">
        <f t="shared" si="337"/>
        <v/>
      </c>
      <c r="AB5432" t="str">
        <f t="shared" si="338"/>
        <v>PND</v>
      </c>
      <c r="AC5432" t="str">
        <f t="shared" si="339"/>
        <v>GA02V4888</v>
      </c>
      <c r="AD5432" t="str">
        <f>_xlfn.IFNA(VLOOKUP(PrivateSchedule[[#This Row],[ow]],RTARoutes[[StageCodes]:[RouteID]],6,FALSE), VLOOKUP(PrivateSchedule[[#This Row],[re]],RTARoutes[[StageCodes]:[RouteID]],6,FALSE))</f>
        <v>PVT428</v>
      </c>
      <c r="AE5432" t="str" cm="1">
        <f t="array" ref="AE5432">_xlfn.IFS( NOT(ISNA(VLOOKUP(PrivateSchedule[[#This Row],[ow]],RTARoutes[[StageCodes]:[RouteID]],6,FALSE))), "O",  NOT(ISNA(VLOOKUP(PrivateSchedule[[#This Row],[re]],RTARoutes[[StageCodes]:[RouteID]],6,FALSE))), "R")</f>
        <v>O</v>
      </c>
      <c r="AF54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</v>
      </c>
      <c r="AG54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VGM-*PND</v>
      </c>
    </row>
    <row r="5433" spans="2:33">
      <c r="O5433" s="171" t="s">
        <v>3030</v>
      </c>
      <c r="T5433" s="173" t="s">
        <v>2374</v>
      </c>
      <c r="U5433" t="str">
        <f t="shared" si="336"/>
        <v>VAGURME-PONDA</v>
      </c>
      <c r="AA5433" s="165" t="str">
        <f t="shared" si="337"/>
        <v/>
      </c>
      <c r="AB5433" t="str">
        <f t="shared" si="338"/>
        <v>PND</v>
      </c>
      <c r="AC5433" t="str">
        <f t="shared" si="339"/>
        <v>GA02V4888</v>
      </c>
      <c r="AD5433" t="str">
        <f>_xlfn.IFNA(VLOOKUP(PrivateSchedule[[#This Row],[ow]],RTARoutes[[StageCodes]:[RouteID]],6,FALSE), VLOOKUP(PrivateSchedule[[#This Row],[re]],RTARoutes[[StageCodes]:[RouteID]],6,FALSE))</f>
        <v>PVT428</v>
      </c>
      <c r="AE5433" t="str" cm="1">
        <f t="array" ref="AE5433">_xlfn.IFS( NOT(ISNA(VLOOKUP(PrivateSchedule[[#This Row],[ow]],RTARoutes[[StageCodes]:[RouteID]],6,FALSE))), "O",  NOT(ISNA(VLOOKUP(PrivateSchedule[[#This Row],[re]],RTARoutes[[StageCodes]:[RouteID]],6,FALSE))), "R")</f>
        <v>R</v>
      </c>
      <c r="AF54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VGM-*PND</v>
      </c>
      <c r="AG54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</v>
      </c>
    </row>
    <row r="5434" spans="2:33">
      <c r="O5434" s="171" t="s">
        <v>2374</v>
      </c>
      <c r="T5434" s="173" t="s">
        <v>2984</v>
      </c>
      <c r="U5434" t="str">
        <f t="shared" si="336"/>
        <v>PONDA-UNDIR</v>
      </c>
      <c r="AA5434" s="165" t="str">
        <f t="shared" si="337"/>
        <v/>
      </c>
      <c r="AB5434" t="str">
        <f t="shared" si="338"/>
        <v>PND</v>
      </c>
      <c r="AC5434" t="str">
        <f t="shared" si="339"/>
        <v>GA02V4888</v>
      </c>
      <c r="AD5434" t="str">
        <f>_xlfn.IFNA(VLOOKUP(PrivateSchedule[[#This Row],[ow]],RTARoutes[[StageCodes]:[RouteID]],6,FALSE), VLOOKUP(PrivateSchedule[[#This Row],[re]],RTARoutes[[StageCodes]:[RouteID]],6,FALSE))</f>
        <v>PVT390</v>
      </c>
      <c r="AE5434" t="str" cm="1">
        <f t="array" ref="AE5434">_xlfn.IFS( NOT(ISNA(VLOOKUP(PrivateSchedule[[#This Row],[ow]],RTARoutes[[StageCodes]:[RouteID]],6,FALSE))), "O",  NOT(ISNA(VLOOKUP(PrivateSchedule[[#This Row],[re]],RTARoutes[[StageCodes]:[RouteID]],6,FALSE))), "R")</f>
        <v>O</v>
      </c>
      <c r="AF54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4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435" spans="2:33">
      <c r="B5435" s="171" t="s">
        <v>5275</v>
      </c>
      <c r="C5435" s="172" t="s">
        <v>5276</v>
      </c>
      <c r="D5435" s="172" t="s">
        <v>4894</v>
      </c>
      <c r="E5435" s="176" t="s">
        <v>5277</v>
      </c>
      <c r="F5435" s="177" t="s">
        <v>5278</v>
      </c>
      <c r="G5435" s="171" t="s">
        <v>5279</v>
      </c>
      <c r="H5435" s="172" t="s">
        <v>5280</v>
      </c>
      <c r="J5435" s="171" t="s">
        <v>5281</v>
      </c>
      <c r="L5435" s="172" t="s">
        <v>16</v>
      </c>
      <c r="O5435" s="171" t="s">
        <v>2699</v>
      </c>
      <c r="T5435" s="173" t="s">
        <v>1890</v>
      </c>
      <c r="U5435" t="str">
        <f t="shared" si="336"/>
        <v>SHIRODA-MARGAO</v>
      </c>
      <c r="AA5435" s="165" t="str">
        <f t="shared" si="337"/>
        <v/>
      </c>
      <c r="AB5435" t="str">
        <f t="shared" si="338"/>
        <v>PND</v>
      </c>
      <c r="AC5435" t="str">
        <f t="shared" si="339"/>
        <v>GA01W4131</v>
      </c>
      <c r="AD5435" t="str">
        <f>_xlfn.IFNA(VLOOKUP(PrivateSchedule[[#This Row],[ow]],RTARoutes[[StageCodes]:[RouteID]],6,FALSE), VLOOKUP(PrivateSchedule[[#This Row],[re]],RTARoutes[[StageCodes]:[RouteID]],6,FALSE))</f>
        <v>PVT336</v>
      </c>
      <c r="AE5435" t="str" cm="1">
        <f t="array" ref="AE5435">_xlfn.IFS( NOT(ISNA(VLOOKUP(PrivateSchedule[[#This Row],[ow]],RTARoutes[[StageCodes]:[RouteID]],6,FALSE))), "O",  NOT(ISNA(VLOOKUP(PrivateSchedule[[#This Row],[re]],RTARoutes[[StageCodes]:[RouteID]],6,FALSE))), "R")</f>
        <v>R</v>
      </c>
      <c r="AF54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4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436" spans="2:33">
      <c r="O5436" s="171" t="s">
        <v>1890</v>
      </c>
      <c r="T5436" s="173" t="s">
        <v>2699</v>
      </c>
      <c r="U5436" t="str">
        <f t="shared" si="336"/>
        <v>MARGAO-SHIRODA</v>
      </c>
      <c r="AA5436" s="165" t="str">
        <f t="shared" si="337"/>
        <v/>
      </c>
      <c r="AB5436" t="str">
        <f t="shared" si="338"/>
        <v>PND</v>
      </c>
      <c r="AC5436" t="str">
        <f t="shared" si="339"/>
        <v>GA01W4131</v>
      </c>
      <c r="AD5436" t="str">
        <f>_xlfn.IFNA(VLOOKUP(PrivateSchedule[[#This Row],[ow]],RTARoutes[[StageCodes]:[RouteID]],6,FALSE), VLOOKUP(PrivateSchedule[[#This Row],[re]],RTARoutes[[StageCodes]:[RouteID]],6,FALSE))</f>
        <v>PVT336</v>
      </c>
      <c r="AE5436" t="str" cm="1">
        <f t="array" ref="AE5436">_xlfn.IFS( NOT(ISNA(VLOOKUP(PrivateSchedule[[#This Row],[ow]],RTARoutes[[StageCodes]:[RouteID]],6,FALSE))), "O",  NOT(ISNA(VLOOKUP(PrivateSchedule[[#This Row],[re]],RTARoutes[[StageCodes]:[RouteID]],6,FALSE))), "R")</f>
        <v>O</v>
      </c>
      <c r="AF54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4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437" spans="2:33">
      <c r="O5437" s="171" t="s">
        <v>2699</v>
      </c>
      <c r="T5437" s="173" t="s">
        <v>1890</v>
      </c>
      <c r="U5437" t="str">
        <f t="shared" si="336"/>
        <v>SHIRODA-MARGAO</v>
      </c>
      <c r="AA5437" s="165" t="str">
        <f t="shared" si="337"/>
        <v/>
      </c>
      <c r="AB5437" t="str">
        <f t="shared" si="338"/>
        <v>PND</v>
      </c>
      <c r="AC5437" t="str">
        <f t="shared" si="339"/>
        <v>GA01W4131</v>
      </c>
      <c r="AD5437" t="str">
        <f>_xlfn.IFNA(VLOOKUP(PrivateSchedule[[#This Row],[ow]],RTARoutes[[StageCodes]:[RouteID]],6,FALSE), VLOOKUP(PrivateSchedule[[#This Row],[re]],RTARoutes[[StageCodes]:[RouteID]],6,FALSE))</f>
        <v>PVT336</v>
      </c>
      <c r="AE5437" t="str" cm="1">
        <f t="array" ref="AE5437">_xlfn.IFS( NOT(ISNA(VLOOKUP(PrivateSchedule[[#This Row],[ow]],RTARoutes[[StageCodes]:[RouteID]],6,FALSE))), "O",  NOT(ISNA(VLOOKUP(PrivateSchedule[[#This Row],[re]],RTARoutes[[StageCodes]:[RouteID]],6,FALSE))), "R")</f>
        <v>R</v>
      </c>
      <c r="AF54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4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438" spans="2:33">
      <c r="O5438" s="171" t="s">
        <v>1890</v>
      </c>
      <c r="T5438" s="173" t="s">
        <v>2699</v>
      </c>
      <c r="U5438" t="str">
        <f t="shared" si="336"/>
        <v>MARGAO-SHIRODA</v>
      </c>
      <c r="AA5438" s="165" t="str">
        <f t="shared" si="337"/>
        <v/>
      </c>
      <c r="AB5438" t="str">
        <f t="shared" si="338"/>
        <v>PND</v>
      </c>
      <c r="AC5438" t="str">
        <f t="shared" si="339"/>
        <v>GA01W4131</v>
      </c>
      <c r="AD5438" t="str">
        <f>_xlfn.IFNA(VLOOKUP(PrivateSchedule[[#This Row],[ow]],RTARoutes[[StageCodes]:[RouteID]],6,FALSE), VLOOKUP(PrivateSchedule[[#This Row],[re]],RTARoutes[[StageCodes]:[RouteID]],6,FALSE))</f>
        <v>PVT336</v>
      </c>
      <c r="AE5438" t="str" cm="1">
        <f t="array" ref="AE5438">_xlfn.IFS( NOT(ISNA(VLOOKUP(PrivateSchedule[[#This Row],[ow]],RTARoutes[[StageCodes]:[RouteID]],6,FALSE))), "O",  NOT(ISNA(VLOOKUP(PrivateSchedule[[#This Row],[re]],RTARoutes[[StageCodes]:[RouteID]],6,FALSE))), "R")</f>
        <v>O</v>
      </c>
      <c r="AF54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4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439" spans="2:33">
      <c r="O5439" s="171" t="s">
        <v>2699</v>
      </c>
      <c r="T5439" s="173" t="s">
        <v>1890</v>
      </c>
      <c r="U5439" t="str">
        <f t="shared" si="336"/>
        <v>SHIRODA-MARGAO</v>
      </c>
      <c r="AA5439" s="165" t="str">
        <f t="shared" si="337"/>
        <v/>
      </c>
      <c r="AB5439" t="str">
        <f t="shared" si="338"/>
        <v>PND</v>
      </c>
      <c r="AC5439" t="str">
        <f t="shared" si="339"/>
        <v>GA01W4131</v>
      </c>
      <c r="AD5439" t="str">
        <f>_xlfn.IFNA(VLOOKUP(PrivateSchedule[[#This Row],[ow]],RTARoutes[[StageCodes]:[RouteID]],6,FALSE), VLOOKUP(PrivateSchedule[[#This Row],[re]],RTARoutes[[StageCodes]:[RouteID]],6,FALSE))</f>
        <v>PVT336</v>
      </c>
      <c r="AE5439" t="str" cm="1">
        <f t="array" ref="AE5439">_xlfn.IFS( NOT(ISNA(VLOOKUP(PrivateSchedule[[#This Row],[ow]],RTARoutes[[StageCodes]:[RouteID]],6,FALSE))), "O",  NOT(ISNA(VLOOKUP(PrivateSchedule[[#This Row],[re]],RTARoutes[[StageCodes]:[RouteID]],6,FALSE))), "R")</f>
        <v>R</v>
      </c>
      <c r="AF54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4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440" spans="2:33">
      <c r="O5440" s="171" t="s">
        <v>1890</v>
      </c>
      <c r="T5440" s="173" t="s">
        <v>2699</v>
      </c>
      <c r="U5440" t="str">
        <f t="shared" si="336"/>
        <v>MARGAO-SHIRODA</v>
      </c>
      <c r="AA5440" s="165" t="str">
        <f t="shared" si="337"/>
        <v/>
      </c>
      <c r="AB5440" t="str">
        <f t="shared" si="338"/>
        <v>PND</v>
      </c>
      <c r="AC5440" t="str">
        <f t="shared" si="339"/>
        <v>GA01W4131</v>
      </c>
      <c r="AD5440" t="str">
        <f>_xlfn.IFNA(VLOOKUP(PrivateSchedule[[#This Row],[ow]],RTARoutes[[StageCodes]:[RouteID]],6,FALSE), VLOOKUP(PrivateSchedule[[#This Row],[re]],RTARoutes[[StageCodes]:[RouteID]],6,FALSE))</f>
        <v>PVT336</v>
      </c>
      <c r="AE5440" t="str" cm="1">
        <f t="array" ref="AE5440">_xlfn.IFS( NOT(ISNA(VLOOKUP(PrivateSchedule[[#This Row],[ow]],RTARoutes[[StageCodes]:[RouteID]],6,FALSE))), "O",  NOT(ISNA(VLOOKUP(PrivateSchedule[[#This Row],[re]],RTARoutes[[StageCodes]:[RouteID]],6,FALSE))), "R")</f>
        <v>O</v>
      </c>
      <c r="AF54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4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441" spans="2:33">
      <c r="O5441" s="171" t="s">
        <v>2699</v>
      </c>
      <c r="T5441" s="173" t="s">
        <v>1890</v>
      </c>
      <c r="U5441" t="str">
        <f t="shared" si="336"/>
        <v>SHIRODA-MARGAO</v>
      </c>
      <c r="AA5441" s="165" t="str">
        <f t="shared" si="337"/>
        <v/>
      </c>
      <c r="AB5441" t="str">
        <f t="shared" si="338"/>
        <v>PND</v>
      </c>
      <c r="AC5441" t="str">
        <f t="shared" si="339"/>
        <v>GA01W4131</v>
      </c>
      <c r="AD5441" t="str">
        <f>_xlfn.IFNA(VLOOKUP(PrivateSchedule[[#This Row],[ow]],RTARoutes[[StageCodes]:[RouteID]],6,FALSE), VLOOKUP(PrivateSchedule[[#This Row],[re]],RTARoutes[[StageCodes]:[RouteID]],6,FALSE))</f>
        <v>PVT336</v>
      </c>
      <c r="AE5441" t="str" cm="1">
        <f t="array" ref="AE5441">_xlfn.IFS( NOT(ISNA(VLOOKUP(PrivateSchedule[[#This Row],[ow]],RTARoutes[[StageCodes]:[RouteID]],6,FALSE))), "O",  NOT(ISNA(VLOOKUP(PrivateSchedule[[#This Row],[re]],RTARoutes[[StageCodes]:[RouteID]],6,FALSE))), "R")</f>
        <v>R</v>
      </c>
      <c r="AF54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4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442" spans="2:33">
      <c r="O5442" s="171" t="s">
        <v>1890</v>
      </c>
      <c r="T5442" s="173" t="s">
        <v>2699</v>
      </c>
      <c r="U5442" t="str">
        <f t="shared" si="336"/>
        <v>MARGAO-SHIRODA</v>
      </c>
      <c r="AA5442" s="165" t="str">
        <f t="shared" si="337"/>
        <v/>
      </c>
      <c r="AB5442" t="str">
        <f t="shared" si="338"/>
        <v>PND</v>
      </c>
      <c r="AC5442" t="str">
        <f t="shared" si="339"/>
        <v>GA01W4131</v>
      </c>
      <c r="AD5442" t="str">
        <f>_xlfn.IFNA(VLOOKUP(PrivateSchedule[[#This Row],[ow]],RTARoutes[[StageCodes]:[RouteID]],6,FALSE), VLOOKUP(PrivateSchedule[[#This Row],[re]],RTARoutes[[StageCodes]:[RouteID]],6,FALSE))</f>
        <v>PVT336</v>
      </c>
      <c r="AE5442" t="str" cm="1">
        <f t="array" ref="AE5442">_xlfn.IFS( NOT(ISNA(VLOOKUP(PrivateSchedule[[#This Row],[ow]],RTARoutes[[StageCodes]:[RouteID]],6,FALSE))), "O",  NOT(ISNA(VLOOKUP(PrivateSchedule[[#This Row],[re]],RTARoutes[[StageCodes]:[RouteID]],6,FALSE))), "R")</f>
        <v>O</v>
      </c>
      <c r="AF54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4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443" spans="2:33">
      <c r="O5443" s="171" t="s">
        <v>2699</v>
      </c>
      <c r="T5443" s="173" t="s">
        <v>1890</v>
      </c>
      <c r="U5443" t="str">
        <f t="shared" ref="U5443:U5506" si="340">_xlfn.IFNA(VLOOKUP($O5443,Code2Loc,2,FALSE)
&amp; IF( OR( ISNA($P5443), LEN($P5443)=0), "",  "-" &amp; VLOOKUP($P5443,Code2Loc,2,FALSE))
&amp; IF( OR( ISNA($Q5443), LEN($Q5443)=0), "",  "-" &amp; VLOOKUP($Q5443,Code2Loc,2,FALSE))
&amp; IF( OR( ISNA($R5443), LEN($R5443)=0), "",  "-" &amp; VLOOKUP($R5443,Code2Loc,2,FALSE))
&amp; IF( OR( ISNA($S5443), LEN($S5443)=0), "",  "-" &amp; VLOOKUP($S5443,Code2Loc,2,FALSE))
&amp; IF( OR( ISNA($T5443), LEN($T5443)=0), "",  "-" &amp; VLOOKUP($T5443,Code2Loc,2,FALSE)),"")</f>
        <v>SHIRODA-MARGAO</v>
      </c>
      <c r="AA5443" s="165" t="str">
        <f t="shared" ref="AA5443:AA5506" si="341">IF(ISBLANK($V5443), "", _xlfn.IFNA($V5443 + _xlfn.IFNA( VLOOKUP($O5443 &amp; IF(ISBLANK($P5443),"", "-" &amp; $P5443) &amp; IF(ISBLANK($Q5443),"", "-" &amp; $Q5443) &amp; IF(ISBLANK($R5443),"", "-" &amp; $R5443) &amp; IF(ISBLANK($S5443),"", "-" &amp; $S5443) &amp; IF(ISBLANK($T5443),"", "-" &amp; $T5443),TravelTime,8,FALSE), VLOOKUP($T5443 &amp; IF(ISBLANK($S5443),"", "-" &amp; $S5443) &amp; IF(ISBLANK($R5443),"", "-" &amp; $R5443) &amp; IF(ISBLANK($Q5443),"", "-" &amp; $Q5443) &amp; IF(ISBLANK($P5443),"", "-" &amp; $P5443) &amp; IF(ISBLANK($O5443),"", "-" &amp; $O5443),TravelTime,8,FALSE)) / 1440, ""))</f>
        <v/>
      </c>
      <c r="AB5443" t="str">
        <f t="shared" ref="AB5443:AB5506" si="342">IF(AND(LEN($A5443)&lt;&gt;0,LEN($A5443)&lt;&gt;0),$A5443,$AB5442)</f>
        <v>PND</v>
      </c>
      <c r="AC5443" t="str">
        <f t="shared" ref="AC5443:AC5506" si="343">IF(AND(LEN($J5443)&lt;&gt;0,LEN($B5443)&lt;&gt;0),$J5443,$AC5442)</f>
        <v>GA01W4131</v>
      </c>
      <c r="AD5443" t="str">
        <f>_xlfn.IFNA(VLOOKUP(PrivateSchedule[[#This Row],[ow]],RTARoutes[[StageCodes]:[RouteID]],6,FALSE), VLOOKUP(PrivateSchedule[[#This Row],[re]],RTARoutes[[StageCodes]:[RouteID]],6,FALSE))</f>
        <v>PVT336</v>
      </c>
      <c r="AE5443" t="str" cm="1">
        <f t="array" ref="AE5443">_xlfn.IFS( NOT(ISNA(VLOOKUP(PrivateSchedule[[#This Row],[ow]],RTARoutes[[StageCodes]:[RouteID]],6,FALSE))), "O",  NOT(ISNA(VLOOKUP(PrivateSchedule[[#This Row],[re]],RTARoutes[[StageCodes]:[RouteID]],6,FALSE))), "R")</f>
        <v>R</v>
      </c>
      <c r="AF54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54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5444" spans="2:33">
      <c r="O5444" s="171" t="s">
        <v>1890</v>
      </c>
      <c r="T5444" s="173" t="s">
        <v>2699</v>
      </c>
      <c r="U5444" t="str">
        <f t="shared" si="340"/>
        <v>MARGAO-SHIRODA</v>
      </c>
      <c r="AA5444" s="165" t="str">
        <f t="shared" si="341"/>
        <v/>
      </c>
      <c r="AB5444" t="str">
        <f t="shared" si="342"/>
        <v>PND</v>
      </c>
      <c r="AC5444" t="str">
        <f t="shared" si="343"/>
        <v>GA01W4131</v>
      </c>
      <c r="AD5444" t="str">
        <f>_xlfn.IFNA(VLOOKUP(PrivateSchedule[[#This Row],[ow]],RTARoutes[[StageCodes]:[RouteID]],6,FALSE), VLOOKUP(PrivateSchedule[[#This Row],[re]],RTARoutes[[StageCodes]:[RouteID]],6,FALSE))</f>
        <v>PVT336</v>
      </c>
      <c r="AE5444" t="str" cm="1">
        <f t="array" ref="AE5444">_xlfn.IFS( NOT(ISNA(VLOOKUP(PrivateSchedule[[#This Row],[ow]],RTARoutes[[StageCodes]:[RouteID]],6,FALSE))), "O",  NOT(ISNA(VLOOKUP(PrivateSchedule[[#This Row],[re]],RTARoutes[[StageCodes]:[RouteID]],6,FALSE))), "R")</f>
        <v>O</v>
      </c>
      <c r="AF54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54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5445" spans="2:33">
      <c r="B5445" s="171" t="s">
        <v>5282</v>
      </c>
      <c r="C5445" s="172" t="s">
        <v>5283</v>
      </c>
      <c r="D5445" s="172" t="s">
        <v>4894</v>
      </c>
      <c r="E5445" s="176" t="s">
        <v>5284</v>
      </c>
      <c r="F5445" s="177" t="s">
        <v>5285</v>
      </c>
      <c r="G5445" s="171" t="s">
        <v>5286</v>
      </c>
      <c r="H5445" s="172" t="s">
        <v>5287</v>
      </c>
      <c r="J5445" s="171" t="s">
        <v>5288</v>
      </c>
      <c r="L5445" s="172" t="s">
        <v>16</v>
      </c>
      <c r="O5445" s="171" t="s">
        <v>1820</v>
      </c>
      <c r="T5445" s="173" t="s">
        <v>2374</v>
      </c>
      <c r="U5445" t="str">
        <f t="shared" si="340"/>
        <v>MADKAI-PONDA</v>
      </c>
      <c r="AA5445" s="165" t="str">
        <f t="shared" si="341"/>
        <v/>
      </c>
      <c r="AB5445" t="str">
        <f t="shared" si="342"/>
        <v>PND</v>
      </c>
      <c r="AC5445" t="str">
        <f t="shared" si="343"/>
        <v>GA01W4616</v>
      </c>
      <c r="AD5445" t="str">
        <f>_xlfn.IFNA(VLOOKUP(PrivateSchedule[[#This Row],[ow]],RTARoutes[[StageCodes]:[RouteID]],6,FALSE), VLOOKUP(PrivateSchedule[[#This Row],[re]],RTARoutes[[StageCodes]:[RouteID]],6,FALSE))</f>
        <v>PVT263</v>
      </c>
      <c r="AE5445" t="str" cm="1">
        <f t="array" ref="AE5445">_xlfn.IFS( NOT(ISNA(VLOOKUP(PrivateSchedule[[#This Row],[ow]],RTARoutes[[StageCodes]:[RouteID]],6,FALSE))), "O",  NOT(ISNA(VLOOKUP(PrivateSchedule[[#This Row],[re]],RTARoutes[[StageCodes]:[RouteID]],6,FALSE))), "R")</f>
        <v>O</v>
      </c>
      <c r="AF54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4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446" spans="2:33">
      <c r="O5446" s="171" t="s">
        <v>2374</v>
      </c>
      <c r="T5446" s="173" t="s">
        <v>420</v>
      </c>
      <c r="U5446" t="str">
        <f t="shared" si="340"/>
        <v>PONDA-BICHOLIM</v>
      </c>
      <c r="AA5446" s="165" t="str">
        <f t="shared" si="341"/>
        <v/>
      </c>
      <c r="AB5446" t="str">
        <f t="shared" si="342"/>
        <v>PND</v>
      </c>
      <c r="AC5446" t="str">
        <f t="shared" si="343"/>
        <v>GA01W4616</v>
      </c>
      <c r="AD5446" t="str">
        <f>_xlfn.IFNA(VLOOKUP(PrivateSchedule[[#This Row],[ow]],RTARoutes[[StageCodes]:[RouteID]],6,FALSE), VLOOKUP(PrivateSchedule[[#This Row],[re]],RTARoutes[[StageCodes]:[RouteID]],6,FALSE))</f>
        <v>PVT39</v>
      </c>
      <c r="AE5446" t="str" cm="1">
        <f t="array" ref="AE5446">_xlfn.IFS( NOT(ISNA(VLOOKUP(PrivateSchedule[[#This Row],[ow]],RTARoutes[[StageCodes]:[RouteID]],6,FALSE))), "O",  NOT(ISNA(VLOOKUP(PrivateSchedule[[#This Row],[re]],RTARoutes[[StageCodes]:[RouteID]],6,FALSE))), "R")</f>
        <v>R</v>
      </c>
      <c r="AF54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4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447" spans="2:33">
      <c r="O5447" s="171" t="s">
        <v>420</v>
      </c>
      <c r="T5447" s="173" t="s">
        <v>2374</v>
      </c>
      <c r="U5447" t="str">
        <f t="shared" si="340"/>
        <v>BICHOLIM-PONDA</v>
      </c>
      <c r="AA5447" s="165" t="str">
        <f t="shared" si="341"/>
        <v/>
      </c>
      <c r="AB5447" t="str">
        <f t="shared" si="342"/>
        <v>PND</v>
      </c>
      <c r="AC5447" t="str">
        <f t="shared" si="343"/>
        <v>GA01W4616</v>
      </c>
      <c r="AD5447" t="str">
        <f>_xlfn.IFNA(VLOOKUP(PrivateSchedule[[#This Row],[ow]],RTARoutes[[StageCodes]:[RouteID]],6,FALSE), VLOOKUP(PrivateSchedule[[#This Row],[re]],RTARoutes[[StageCodes]:[RouteID]],6,FALSE))</f>
        <v>PVT39</v>
      </c>
      <c r="AE5447" t="str" cm="1">
        <f t="array" ref="AE5447">_xlfn.IFS( NOT(ISNA(VLOOKUP(PrivateSchedule[[#This Row],[ow]],RTARoutes[[StageCodes]:[RouteID]],6,FALSE))), "O",  NOT(ISNA(VLOOKUP(PrivateSchedule[[#This Row],[re]],RTARoutes[[StageCodes]:[RouteID]],6,FALSE))), "R")</f>
        <v>O</v>
      </c>
      <c r="AF54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4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448" spans="2:33">
      <c r="O5448" s="171" t="s">
        <v>2374</v>
      </c>
      <c r="T5448" s="173" t="s">
        <v>420</v>
      </c>
      <c r="U5448" t="str">
        <f t="shared" si="340"/>
        <v>PONDA-BICHOLIM</v>
      </c>
      <c r="AA5448" s="165" t="str">
        <f t="shared" si="341"/>
        <v/>
      </c>
      <c r="AB5448" t="str">
        <f t="shared" si="342"/>
        <v>PND</v>
      </c>
      <c r="AC5448" t="str">
        <f t="shared" si="343"/>
        <v>GA01W4616</v>
      </c>
      <c r="AD5448" t="str">
        <f>_xlfn.IFNA(VLOOKUP(PrivateSchedule[[#This Row],[ow]],RTARoutes[[StageCodes]:[RouteID]],6,FALSE), VLOOKUP(PrivateSchedule[[#This Row],[re]],RTARoutes[[StageCodes]:[RouteID]],6,FALSE))</f>
        <v>PVT39</v>
      </c>
      <c r="AE5448" t="str" cm="1">
        <f t="array" ref="AE5448">_xlfn.IFS( NOT(ISNA(VLOOKUP(PrivateSchedule[[#This Row],[ow]],RTARoutes[[StageCodes]:[RouteID]],6,FALSE))), "O",  NOT(ISNA(VLOOKUP(PrivateSchedule[[#This Row],[re]],RTARoutes[[StageCodes]:[RouteID]],6,FALSE))), "R")</f>
        <v>R</v>
      </c>
      <c r="AF54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4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449" spans="2:33">
      <c r="O5449" s="171" t="s">
        <v>420</v>
      </c>
      <c r="T5449" s="173" t="s">
        <v>2374</v>
      </c>
      <c r="U5449" t="str">
        <f t="shared" si="340"/>
        <v>BICHOLIM-PONDA</v>
      </c>
      <c r="AA5449" s="165" t="str">
        <f t="shared" si="341"/>
        <v/>
      </c>
      <c r="AB5449" t="str">
        <f t="shared" si="342"/>
        <v>PND</v>
      </c>
      <c r="AC5449" t="str">
        <f t="shared" si="343"/>
        <v>GA01W4616</v>
      </c>
      <c r="AD5449" t="str">
        <f>_xlfn.IFNA(VLOOKUP(PrivateSchedule[[#This Row],[ow]],RTARoutes[[StageCodes]:[RouteID]],6,FALSE), VLOOKUP(PrivateSchedule[[#This Row],[re]],RTARoutes[[StageCodes]:[RouteID]],6,FALSE))</f>
        <v>PVT39</v>
      </c>
      <c r="AE5449" t="str" cm="1">
        <f t="array" ref="AE5449">_xlfn.IFS( NOT(ISNA(VLOOKUP(PrivateSchedule[[#This Row],[ow]],RTARoutes[[StageCodes]:[RouteID]],6,FALSE))), "O",  NOT(ISNA(VLOOKUP(PrivateSchedule[[#This Row],[re]],RTARoutes[[StageCodes]:[RouteID]],6,FALSE))), "R")</f>
        <v>O</v>
      </c>
      <c r="AF54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4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450" spans="2:33">
      <c r="O5450" s="171" t="s">
        <v>2374</v>
      </c>
      <c r="T5450" s="173" t="s">
        <v>3000</v>
      </c>
      <c r="U5450" t="str">
        <f t="shared" si="340"/>
        <v>PONDA-USGAO</v>
      </c>
      <c r="AA5450" s="165" t="str">
        <f t="shared" si="341"/>
        <v/>
      </c>
      <c r="AB5450" t="str">
        <f t="shared" si="342"/>
        <v>PND</v>
      </c>
      <c r="AC5450" t="str">
        <f t="shared" si="343"/>
        <v>GA01W4616</v>
      </c>
      <c r="AD5450" t="str">
        <f>_xlfn.IFNA(VLOOKUP(PrivateSchedule[[#This Row],[ow]],RTARoutes[[StageCodes]:[RouteID]],6,FALSE), VLOOKUP(PrivateSchedule[[#This Row],[re]],RTARoutes[[StageCodes]:[RouteID]],6,FALSE))</f>
        <v>PVT423</v>
      </c>
      <c r="AE5450" t="str" cm="1">
        <f t="array" ref="AE5450">_xlfn.IFS( NOT(ISNA(VLOOKUP(PrivateSchedule[[#This Row],[ow]],RTARoutes[[StageCodes]:[RouteID]],6,FALSE))), "O",  NOT(ISNA(VLOOKUP(PrivateSchedule[[#This Row],[re]],RTARoutes[[StageCodes]:[RouteID]],6,FALSE))), "R")</f>
        <v>O</v>
      </c>
      <c r="AF54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4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451" spans="2:33">
      <c r="B5451" s="171" t="s">
        <v>5289</v>
      </c>
      <c r="C5451" s="172" t="s">
        <v>5290</v>
      </c>
      <c r="D5451" s="172" t="s">
        <v>4894</v>
      </c>
      <c r="E5451" s="176" t="s">
        <v>5291</v>
      </c>
      <c r="F5451" s="177">
        <v>45262</v>
      </c>
      <c r="G5451" s="171" t="s">
        <v>5292</v>
      </c>
      <c r="H5451" s="172" t="s">
        <v>5293</v>
      </c>
      <c r="J5451" s="171" t="s">
        <v>5294</v>
      </c>
      <c r="L5451" s="172" t="s">
        <v>16</v>
      </c>
      <c r="O5451" s="171" t="s">
        <v>1774</v>
      </c>
      <c r="T5451" s="173" t="s">
        <v>1754</v>
      </c>
      <c r="U5451" t="str">
        <f t="shared" si="340"/>
        <v>Kundai Industrial Estate-Kumbharjua Gawant</v>
      </c>
      <c r="AA5451" s="165" t="str">
        <f t="shared" si="341"/>
        <v/>
      </c>
      <c r="AB5451" t="str">
        <f t="shared" si="342"/>
        <v>PND</v>
      </c>
      <c r="AC5451" t="str">
        <f t="shared" si="343"/>
        <v>GA01W4108</v>
      </c>
      <c r="AD5451" t="str">
        <f>_xlfn.IFNA(VLOOKUP(PrivateSchedule[[#This Row],[ow]],RTARoutes[[StageCodes]:[RouteID]],6,FALSE), VLOOKUP(PrivateSchedule[[#This Row],[re]],RTARoutes[[StageCodes]:[RouteID]],6,FALSE))</f>
        <v>PVT210</v>
      </c>
      <c r="AE5451" t="str" cm="1">
        <f t="array" ref="AE5451">_xlfn.IFS( NOT(ISNA(VLOOKUP(PrivateSchedule[[#This Row],[ow]],RTARoutes[[StageCodes]:[RouteID]],6,FALSE))), "O",  NOT(ISNA(VLOOKUP(PrivateSchedule[[#This Row],[re]],RTARoutes[[StageCodes]:[RouteID]],6,FALSE))), "R")</f>
        <v>O</v>
      </c>
      <c r="AF54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KDI-*KMG</v>
      </c>
      <c r="AG54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KMG-*KDI</v>
      </c>
    </row>
    <row r="5452" spans="2:33">
      <c r="O5452" s="171" t="s">
        <v>1754</v>
      </c>
      <c r="T5452" s="173" t="s">
        <v>1774</v>
      </c>
      <c r="U5452" t="str">
        <f t="shared" si="340"/>
        <v>Kumbharjua Gawant-Kundai Industrial Estate</v>
      </c>
      <c r="AA5452" s="165" t="str">
        <f t="shared" si="341"/>
        <v/>
      </c>
      <c r="AB5452" t="str">
        <f t="shared" si="342"/>
        <v>PND</v>
      </c>
      <c r="AC5452" t="str">
        <f t="shared" si="343"/>
        <v>GA01W4108</v>
      </c>
      <c r="AD5452" t="str">
        <f>_xlfn.IFNA(VLOOKUP(PrivateSchedule[[#This Row],[ow]],RTARoutes[[StageCodes]:[RouteID]],6,FALSE), VLOOKUP(PrivateSchedule[[#This Row],[re]],RTARoutes[[StageCodes]:[RouteID]],6,FALSE))</f>
        <v>PVT210</v>
      </c>
      <c r="AE5452" t="str" cm="1">
        <f t="array" ref="AE5452">_xlfn.IFS( NOT(ISNA(VLOOKUP(PrivateSchedule[[#This Row],[ow]],RTARoutes[[StageCodes]:[RouteID]],6,FALSE))), "O",  NOT(ISNA(VLOOKUP(PrivateSchedule[[#This Row],[re]],RTARoutes[[StageCodes]:[RouteID]],6,FALSE))), "R")</f>
        <v>R</v>
      </c>
      <c r="AF54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KMG-*KDI</v>
      </c>
      <c r="AG54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KDI-*KMG</v>
      </c>
    </row>
    <row r="5453" spans="2:33">
      <c r="O5453" s="171" t="s">
        <v>1774</v>
      </c>
      <c r="T5453" s="173" t="s">
        <v>2374</v>
      </c>
      <c r="U5453" t="str">
        <f t="shared" si="340"/>
        <v>Kundai Industrial Estate-PONDA</v>
      </c>
      <c r="AA5453" s="165" t="str">
        <f t="shared" si="341"/>
        <v/>
      </c>
      <c r="AB5453" t="str">
        <f t="shared" si="342"/>
        <v>PND</v>
      </c>
      <c r="AC5453" t="str">
        <f t="shared" si="343"/>
        <v>GA01W4108</v>
      </c>
      <c r="AD5453" t="str">
        <f>_xlfn.IFNA(VLOOKUP(PrivateSchedule[[#This Row],[ow]],RTARoutes[[StageCodes]:[RouteID]],6,FALSE), VLOOKUP(PrivateSchedule[[#This Row],[re]],RTARoutes[[StageCodes]:[RouteID]],6,FALSE))</f>
        <v>PVT212</v>
      </c>
      <c r="AE5453" t="str" cm="1">
        <f t="array" ref="AE5453">_xlfn.IFS( NOT(ISNA(VLOOKUP(PrivateSchedule[[#This Row],[ow]],RTARoutes[[StageCodes]:[RouteID]],6,FALSE))), "O",  NOT(ISNA(VLOOKUP(PrivateSchedule[[#This Row],[re]],RTARoutes[[StageCodes]:[RouteID]],6,FALSE))), "R")</f>
        <v>O</v>
      </c>
      <c r="AF54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4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454" spans="2:33">
      <c r="O5454" s="171" t="s">
        <v>2374</v>
      </c>
      <c r="T5454" s="173" t="s">
        <v>1754</v>
      </c>
      <c r="U5454" t="str">
        <f t="shared" si="340"/>
        <v>PONDA-Kumbharjua Gawant</v>
      </c>
      <c r="AA5454" s="165" t="str">
        <f t="shared" si="341"/>
        <v/>
      </c>
      <c r="AB5454" t="str">
        <f t="shared" si="342"/>
        <v>PND</v>
      </c>
      <c r="AC5454" t="str">
        <f t="shared" si="343"/>
        <v>GA01W4108</v>
      </c>
      <c r="AD5454" t="str">
        <f>_xlfn.IFNA(VLOOKUP(PrivateSchedule[[#This Row],[ow]],RTARoutes[[StageCodes]:[RouteID]],6,FALSE), VLOOKUP(PrivateSchedule[[#This Row],[re]],RTARoutes[[StageCodes]:[RouteID]],6,FALSE))</f>
        <v>PVT227</v>
      </c>
      <c r="AE5454" t="str" cm="1">
        <f t="array" ref="AE5454">_xlfn.IFS( NOT(ISNA(VLOOKUP(PrivateSchedule[[#This Row],[ow]],RTARoutes[[StageCodes]:[RouteID]],6,FALSE))), "O",  NOT(ISNA(VLOOKUP(PrivateSchedule[[#This Row],[re]],RTARoutes[[StageCodes]:[RouteID]],6,FALSE))), "R")</f>
        <v>R</v>
      </c>
      <c r="AF54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55" spans="2:33">
      <c r="O5455" s="171" t="s">
        <v>1754</v>
      </c>
      <c r="T5455" s="173" t="s">
        <v>2374</v>
      </c>
      <c r="U5455" t="str">
        <f t="shared" si="340"/>
        <v>Kumbharjua Gawant-PONDA</v>
      </c>
      <c r="AA5455" s="165" t="str">
        <f t="shared" si="341"/>
        <v/>
      </c>
      <c r="AB5455" t="str">
        <f t="shared" si="342"/>
        <v>PND</v>
      </c>
      <c r="AC5455" t="str">
        <f t="shared" si="343"/>
        <v>GA01W4108</v>
      </c>
      <c r="AD5455" t="str">
        <f>_xlfn.IFNA(VLOOKUP(PrivateSchedule[[#This Row],[ow]],RTARoutes[[StageCodes]:[RouteID]],6,FALSE), VLOOKUP(PrivateSchedule[[#This Row],[re]],RTARoutes[[StageCodes]:[RouteID]],6,FALSE))</f>
        <v>PVT227</v>
      </c>
      <c r="AE5455" t="str" cm="1">
        <f t="array" ref="AE5455">_xlfn.IFS( NOT(ISNA(VLOOKUP(PrivateSchedule[[#This Row],[ow]],RTARoutes[[StageCodes]:[RouteID]],6,FALSE))), "O",  NOT(ISNA(VLOOKUP(PrivateSchedule[[#This Row],[re]],RTARoutes[[StageCodes]:[RouteID]],6,FALSE))), "R")</f>
        <v>O</v>
      </c>
      <c r="AF54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56" spans="2:33">
      <c r="O5456" s="171" t="s">
        <v>2374</v>
      </c>
      <c r="T5456" s="173" t="s">
        <v>1754</v>
      </c>
      <c r="U5456" t="str">
        <f t="shared" si="340"/>
        <v>PONDA-Kumbharjua Gawant</v>
      </c>
      <c r="AA5456" s="165" t="str">
        <f t="shared" si="341"/>
        <v/>
      </c>
      <c r="AB5456" t="str">
        <f t="shared" si="342"/>
        <v>PND</v>
      </c>
      <c r="AC5456" t="str">
        <f t="shared" si="343"/>
        <v>GA01W4108</v>
      </c>
      <c r="AD5456" t="str">
        <f>_xlfn.IFNA(VLOOKUP(PrivateSchedule[[#This Row],[ow]],RTARoutes[[StageCodes]:[RouteID]],6,FALSE), VLOOKUP(PrivateSchedule[[#This Row],[re]],RTARoutes[[StageCodes]:[RouteID]],6,FALSE))</f>
        <v>PVT227</v>
      </c>
      <c r="AE5456" t="str" cm="1">
        <f t="array" ref="AE5456">_xlfn.IFS( NOT(ISNA(VLOOKUP(PrivateSchedule[[#This Row],[ow]],RTARoutes[[StageCodes]:[RouteID]],6,FALSE))), "O",  NOT(ISNA(VLOOKUP(PrivateSchedule[[#This Row],[re]],RTARoutes[[StageCodes]:[RouteID]],6,FALSE))), "R")</f>
        <v>R</v>
      </c>
      <c r="AF54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57" spans="2:33">
      <c r="O5457" s="171" t="s">
        <v>1754</v>
      </c>
      <c r="T5457" s="173" t="s">
        <v>2374</v>
      </c>
      <c r="U5457" t="str">
        <f t="shared" si="340"/>
        <v>Kumbharjua Gawant-PONDA</v>
      </c>
      <c r="AA5457" s="165" t="str">
        <f t="shared" si="341"/>
        <v/>
      </c>
      <c r="AB5457" t="str">
        <f t="shared" si="342"/>
        <v>PND</v>
      </c>
      <c r="AC5457" t="str">
        <f t="shared" si="343"/>
        <v>GA01W4108</v>
      </c>
      <c r="AD5457" t="str">
        <f>_xlfn.IFNA(VLOOKUP(PrivateSchedule[[#This Row],[ow]],RTARoutes[[StageCodes]:[RouteID]],6,FALSE), VLOOKUP(PrivateSchedule[[#This Row],[re]],RTARoutes[[StageCodes]:[RouteID]],6,FALSE))</f>
        <v>PVT227</v>
      </c>
      <c r="AE5457" t="str" cm="1">
        <f t="array" ref="AE5457">_xlfn.IFS( NOT(ISNA(VLOOKUP(PrivateSchedule[[#This Row],[ow]],RTARoutes[[StageCodes]:[RouteID]],6,FALSE))), "O",  NOT(ISNA(VLOOKUP(PrivateSchedule[[#This Row],[re]],RTARoutes[[StageCodes]:[RouteID]],6,FALSE))), "R")</f>
        <v>O</v>
      </c>
      <c r="AF54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58" spans="2:33">
      <c r="O5458" s="171" t="s">
        <v>2374</v>
      </c>
      <c r="T5458" s="173" t="s">
        <v>1754</v>
      </c>
      <c r="U5458" t="str">
        <f t="shared" si="340"/>
        <v>PONDA-Kumbharjua Gawant</v>
      </c>
      <c r="AA5458" s="165" t="str">
        <f t="shared" si="341"/>
        <v/>
      </c>
      <c r="AB5458" t="str">
        <f t="shared" si="342"/>
        <v>PND</v>
      </c>
      <c r="AC5458" t="str">
        <f t="shared" si="343"/>
        <v>GA01W4108</v>
      </c>
      <c r="AD5458" t="str">
        <f>_xlfn.IFNA(VLOOKUP(PrivateSchedule[[#This Row],[ow]],RTARoutes[[StageCodes]:[RouteID]],6,FALSE), VLOOKUP(PrivateSchedule[[#This Row],[re]],RTARoutes[[StageCodes]:[RouteID]],6,FALSE))</f>
        <v>PVT227</v>
      </c>
      <c r="AE5458" t="str" cm="1">
        <f t="array" ref="AE5458">_xlfn.IFS( NOT(ISNA(VLOOKUP(PrivateSchedule[[#This Row],[ow]],RTARoutes[[StageCodes]:[RouteID]],6,FALSE))), "O",  NOT(ISNA(VLOOKUP(PrivateSchedule[[#This Row],[re]],RTARoutes[[StageCodes]:[RouteID]],6,FALSE))), "R")</f>
        <v>R</v>
      </c>
      <c r="AF54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59" spans="2:33">
      <c r="O5459" s="171" t="s">
        <v>1754</v>
      </c>
      <c r="T5459" s="173" t="s">
        <v>2374</v>
      </c>
      <c r="U5459" t="str">
        <f t="shared" si="340"/>
        <v>Kumbharjua Gawant-PONDA</v>
      </c>
      <c r="AA5459" s="165" t="str">
        <f t="shared" si="341"/>
        <v/>
      </c>
      <c r="AB5459" t="str">
        <f t="shared" si="342"/>
        <v>PND</v>
      </c>
      <c r="AC5459" t="str">
        <f t="shared" si="343"/>
        <v>GA01W4108</v>
      </c>
      <c r="AD5459" t="str">
        <f>_xlfn.IFNA(VLOOKUP(PrivateSchedule[[#This Row],[ow]],RTARoutes[[StageCodes]:[RouteID]],6,FALSE), VLOOKUP(PrivateSchedule[[#This Row],[re]],RTARoutes[[StageCodes]:[RouteID]],6,FALSE))</f>
        <v>PVT227</v>
      </c>
      <c r="AE5459" t="str" cm="1">
        <f t="array" ref="AE5459">_xlfn.IFS( NOT(ISNA(VLOOKUP(PrivateSchedule[[#This Row],[ow]],RTARoutes[[StageCodes]:[RouteID]],6,FALSE))), "O",  NOT(ISNA(VLOOKUP(PrivateSchedule[[#This Row],[re]],RTARoutes[[StageCodes]:[RouteID]],6,FALSE))), "R")</f>
        <v>O</v>
      </c>
      <c r="AF54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60" spans="2:33">
      <c r="O5460" s="171" t="s">
        <v>2374</v>
      </c>
      <c r="T5460" s="173" t="s">
        <v>1774</v>
      </c>
      <c r="U5460" t="str">
        <f t="shared" si="340"/>
        <v>PONDA-Kundai Industrial Estate</v>
      </c>
      <c r="AA5460" s="165" t="str">
        <f t="shared" si="341"/>
        <v/>
      </c>
      <c r="AB5460" t="str">
        <f t="shared" si="342"/>
        <v>PND</v>
      </c>
      <c r="AC5460" t="str">
        <f t="shared" si="343"/>
        <v>GA01W4108</v>
      </c>
      <c r="AD5460" t="str">
        <f>_xlfn.IFNA(VLOOKUP(PrivateSchedule[[#This Row],[ow]],RTARoutes[[StageCodes]:[RouteID]],6,FALSE), VLOOKUP(PrivateSchedule[[#This Row],[re]],RTARoutes[[StageCodes]:[RouteID]],6,FALSE))</f>
        <v>PVT212</v>
      </c>
      <c r="AE5460" t="str" cm="1">
        <f t="array" ref="AE5460">_xlfn.IFS( NOT(ISNA(VLOOKUP(PrivateSchedule[[#This Row],[ow]],RTARoutes[[StageCodes]:[RouteID]],6,FALSE))), "O",  NOT(ISNA(VLOOKUP(PrivateSchedule[[#This Row],[re]],RTARoutes[[StageCodes]:[RouteID]],6,FALSE))), "R")</f>
        <v>R</v>
      </c>
      <c r="AF54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54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5461" spans="2:33">
      <c r="O5461" s="171" t="s">
        <v>1774</v>
      </c>
      <c r="T5461" s="173" t="s">
        <v>1754</v>
      </c>
      <c r="U5461" t="str">
        <f t="shared" si="340"/>
        <v>Kundai Industrial Estate-Kumbharjua Gawant</v>
      </c>
      <c r="AA5461" s="165" t="str">
        <f t="shared" si="341"/>
        <v/>
      </c>
      <c r="AB5461" t="str">
        <f t="shared" si="342"/>
        <v>PND</v>
      </c>
      <c r="AC5461" t="str">
        <f t="shared" si="343"/>
        <v>GA01W4108</v>
      </c>
      <c r="AD5461" t="str">
        <f>_xlfn.IFNA(VLOOKUP(PrivateSchedule[[#This Row],[ow]],RTARoutes[[StageCodes]:[RouteID]],6,FALSE), VLOOKUP(PrivateSchedule[[#This Row],[re]],RTARoutes[[StageCodes]:[RouteID]],6,FALSE))</f>
        <v>PVT210</v>
      </c>
      <c r="AE5461" t="str" cm="1">
        <f t="array" ref="AE5461">_xlfn.IFS( NOT(ISNA(VLOOKUP(PrivateSchedule[[#This Row],[ow]],RTARoutes[[StageCodes]:[RouteID]],6,FALSE))), "O",  NOT(ISNA(VLOOKUP(PrivateSchedule[[#This Row],[re]],RTARoutes[[StageCodes]:[RouteID]],6,FALSE))), "R")</f>
        <v>O</v>
      </c>
      <c r="AF54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KDI-*KMG</v>
      </c>
      <c r="AG54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KMG-*KDI</v>
      </c>
    </row>
    <row r="5462" spans="2:33">
      <c r="O5462" s="171" t="s">
        <v>1754</v>
      </c>
      <c r="T5462" s="173" t="s">
        <v>2374</v>
      </c>
      <c r="U5462" t="str">
        <f t="shared" si="340"/>
        <v>Kumbharjua Gawant-PONDA</v>
      </c>
      <c r="AA5462" s="165" t="str">
        <f t="shared" si="341"/>
        <v/>
      </c>
      <c r="AB5462" t="str">
        <f t="shared" si="342"/>
        <v>PND</v>
      </c>
      <c r="AC5462" t="str">
        <f t="shared" si="343"/>
        <v>GA01W4108</v>
      </c>
      <c r="AD5462" t="str">
        <f>_xlfn.IFNA(VLOOKUP(PrivateSchedule[[#This Row],[ow]],RTARoutes[[StageCodes]:[RouteID]],6,FALSE), VLOOKUP(PrivateSchedule[[#This Row],[re]],RTARoutes[[StageCodes]:[RouteID]],6,FALSE))</f>
        <v>PVT227</v>
      </c>
      <c r="AE5462" t="str" cm="1">
        <f t="array" ref="AE5462">_xlfn.IFS( NOT(ISNA(VLOOKUP(PrivateSchedule[[#This Row],[ow]],RTARoutes[[StageCodes]:[RouteID]],6,FALSE))), "O",  NOT(ISNA(VLOOKUP(PrivateSchedule[[#This Row],[re]],RTARoutes[[StageCodes]:[RouteID]],6,FALSE))), "R")</f>
        <v>O</v>
      </c>
      <c r="AF54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63" spans="2:33">
      <c r="O5463" s="171" t="s">
        <v>2374</v>
      </c>
      <c r="T5463" s="173" t="s">
        <v>1754</v>
      </c>
      <c r="U5463" t="str">
        <f t="shared" si="340"/>
        <v>PONDA-Kumbharjua Gawant</v>
      </c>
      <c r="AA5463" s="165" t="str">
        <f t="shared" si="341"/>
        <v/>
      </c>
      <c r="AB5463" t="str">
        <f t="shared" si="342"/>
        <v>PND</v>
      </c>
      <c r="AC5463" t="str">
        <f t="shared" si="343"/>
        <v>GA01W4108</v>
      </c>
      <c r="AD5463" t="str">
        <f>_xlfn.IFNA(VLOOKUP(PrivateSchedule[[#This Row],[ow]],RTARoutes[[StageCodes]:[RouteID]],6,FALSE), VLOOKUP(PrivateSchedule[[#This Row],[re]],RTARoutes[[StageCodes]:[RouteID]],6,FALSE))</f>
        <v>PVT227</v>
      </c>
      <c r="AE5463" t="str" cm="1">
        <f t="array" ref="AE5463">_xlfn.IFS( NOT(ISNA(VLOOKUP(PrivateSchedule[[#This Row],[ow]],RTARoutes[[StageCodes]:[RouteID]],6,FALSE))), "O",  NOT(ISNA(VLOOKUP(PrivateSchedule[[#This Row],[re]],RTARoutes[[StageCodes]:[RouteID]],6,FALSE))), "R")</f>
        <v>R</v>
      </c>
      <c r="AF54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64" spans="2:33">
      <c r="O5464" s="171" t="s">
        <v>1754</v>
      </c>
      <c r="T5464" s="173" t="s">
        <v>5295</v>
      </c>
      <c r="U5464" t="str">
        <f t="shared" si="340"/>
        <v/>
      </c>
      <c r="AA5464" s="165" t="str">
        <f t="shared" si="341"/>
        <v/>
      </c>
      <c r="AB5464" t="str">
        <f t="shared" si="342"/>
        <v>PND</v>
      </c>
      <c r="AC5464" t="str">
        <f t="shared" si="343"/>
        <v>GA01W4108</v>
      </c>
      <c r="AD5464" t="e">
        <f>_xlfn.IFNA(VLOOKUP(PrivateSchedule[[#This Row],[ow]],RTARoutes[[StageCodes]:[RouteID]],6,FALSE), VLOOKUP(PrivateSchedule[[#This Row],[re]],RTARoutes[[StageCodes]:[RouteID]],6,FALSE))</f>
        <v>#N/A</v>
      </c>
      <c r="AE5464" t="e" cm="1">
        <f t="array" ref="AE5464">_xlfn.IFS( NOT(ISNA(VLOOKUP(PrivateSchedule[[#This Row],[ow]],RTARoutes[[StageCodes]:[RouteID]],6,FALSE))), "O",  NOT(ISNA(VLOOKUP(PrivateSchedule[[#This Row],[re]],RTARoutes[[StageCodes]:[RouteID]],6,FALSE))), "R")</f>
        <v>#N/A</v>
      </c>
      <c r="AF54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KMG-*KDM GATE</v>
      </c>
      <c r="AG54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 GATE-*KMG</v>
      </c>
    </row>
    <row r="5465" spans="2:33">
      <c r="B5465" s="171" t="s">
        <v>5296</v>
      </c>
      <c r="C5465" s="172" t="s">
        <v>5297</v>
      </c>
      <c r="D5465" s="172" t="s">
        <v>4894</v>
      </c>
      <c r="E5465" s="176">
        <v>37588</v>
      </c>
      <c r="F5465" s="177">
        <v>44925</v>
      </c>
      <c r="J5465" s="171" t="s">
        <v>5298</v>
      </c>
      <c r="L5465" s="172" t="s">
        <v>16</v>
      </c>
      <c r="O5465" s="171" t="s">
        <v>4898</v>
      </c>
      <c r="T5465" s="173" t="s">
        <v>2247</v>
      </c>
      <c r="U5465" t="str">
        <f t="shared" si="340"/>
        <v/>
      </c>
      <c r="AA5465" s="165" t="str">
        <f t="shared" si="341"/>
        <v/>
      </c>
      <c r="AB5465" t="str">
        <f t="shared" si="342"/>
        <v>PND</v>
      </c>
      <c r="AC5465" t="str">
        <f t="shared" si="343"/>
        <v>GA01T9456</v>
      </c>
      <c r="AD5465" t="str">
        <f>_xlfn.IFNA(VLOOKUP(PrivateSchedule[[#This Row],[ow]],RTARoutes[[StageCodes]:[RouteID]],6,FALSE), VLOOKUP(PrivateSchedule[[#This Row],[re]],RTARoutes[[StageCodes]:[RouteID]],6,FALSE))</f>
        <v>PVT189</v>
      </c>
      <c r="AE5465" t="str" cm="1">
        <f t="array" ref="AE5465">_xlfn.IFS( NOT(ISNA(VLOOKUP(PrivateSchedule[[#This Row],[ow]],RTARoutes[[StageCodes]:[RouteID]],6,FALSE))), "O",  NOT(ISNA(VLOOKUP(PrivateSchedule[[#This Row],[re]],RTARoutes[[StageCodes]:[RouteID]],6,FALSE))), "R")</f>
        <v>O</v>
      </c>
      <c r="AF54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GAUNEM-*PNJ</v>
      </c>
      <c r="AG54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PNJ-*GAUNEM</v>
      </c>
    </row>
    <row r="5466" spans="2:33">
      <c r="O5466" s="171" t="s">
        <v>2247</v>
      </c>
      <c r="T5466" s="173" t="s">
        <v>4898</v>
      </c>
      <c r="U5466" t="str">
        <f t="shared" si="340"/>
        <v/>
      </c>
      <c r="AA5466" s="165" t="str">
        <f t="shared" si="341"/>
        <v/>
      </c>
      <c r="AB5466" t="str">
        <f t="shared" si="342"/>
        <v>PND</v>
      </c>
      <c r="AC5466" t="str">
        <f t="shared" si="343"/>
        <v>GA01T9456</v>
      </c>
      <c r="AD5466" t="str">
        <f>_xlfn.IFNA(VLOOKUP(PrivateSchedule[[#This Row],[ow]],RTARoutes[[StageCodes]:[RouteID]],6,FALSE), VLOOKUP(PrivateSchedule[[#This Row],[re]],RTARoutes[[StageCodes]:[RouteID]],6,FALSE))</f>
        <v>PVT189</v>
      </c>
      <c r="AE5466" t="str" cm="1">
        <f t="array" ref="AE5466">_xlfn.IFS( NOT(ISNA(VLOOKUP(PrivateSchedule[[#This Row],[ow]],RTARoutes[[StageCodes]:[RouteID]],6,FALSE))), "O",  NOT(ISNA(VLOOKUP(PrivateSchedule[[#This Row],[re]],RTARoutes[[StageCodes]:[RouteID]],6,FALSE))), "R")</f>
        <v>R</v>
      </c>
      <c r="AF54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PNJ-*GAUNEM</v>
      </c>
      <c r="AG54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GAUNEM-*PNJ</v>
      </c>
    </row>
    <row r="5467" spans="2:33">
      <c r="O5467" s="171" t="s">
        <v>4898</v>
      </c>
      <c r="T5467" s="173" t="s">
        <v>2247</v>
      </c>
      <c r="U5467" t="str">
        <f t="shared" si="340"/>
        <v/>
      </c>
      <c r="AA5467" s="165" t="str">
        <f t="shared" si="341"/>
        <v/>
      </c>
      <c r="AB5467" t="str">
        <f t="shared" si="342"/>
        <v>PND</v>
      </c>
      <c r="AC5467" t="str">
        <f t="shared" si="343"/>
        <v>GA01T9456</v>
      </c>
      <c r="AD5467" t="str">
        <f>_xlfn.IFNA(VLOOKUP(PrivateSchedule[[#This Row],[ow]],RTARoutes[[StageCodes]:[RouteID]],6,FALSE), VLOOKUP(PrivateSchedule[[#This Row],[re]],RTARoutes[[StageCodes]:[RouteID]],6,FALSE))</f>
        <v>PVT189</v>
      </c>
      <c r="AE5467" t="str" cm="1">
        <f t="array" ref="AE5467">_xlfn.IFS( NOT(ISNA(VLOOKUP(PrivateSchedule[[#This Row],[ow]],RTARoutes[[StageCodes]:[RouteID]],6,FALSE))), "O",  NOT(ISNA(VLOOKUP(PrivateSchedule[[#This Row],[re]],RTARoutes[[StageCodes]:[RouteID]],6,FALSE))), "R")</f>
        <v>O</v>
      </c>
      <c r="AF54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GAUNEM-*PNJ</v>
      </c>
      <c r="AG54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PNJ-*GAUNEM</v>
      </c>
    </row>
    <row r="5468" spans="2:33">
      <c r="O5468" s="171" t="s">
        <v>2247</v>
      </c>
      <c r="T5468" s="173" t="s">
        <v>4898</v>
      </c>
      <c r="U5468" t="str">
        <f t="shared" si="340"/>
        <v/>
      </c>
      <c r="AA5468" s="165" t="str">
        <f t="shared" si="341"/>
        <v/>
      </c>
      <c r="AB5468" t="str">
        <f t="shared" si="342"/>
        <v>PND</v>
      </c>
      <c r="AC5468" t="str">
        <f t="shared" si="343"/>
        <v>GA01T9456</v>
      </c>
      <c r="AD5468" t="str">
        <f>_xlfn.IFNA(VLOOKUP(PrivateSchedule[[#This Row],[ow]],RTARoutes[[StageCodes]:[RouteID]],6,FALSE), VLOOKUP(PrivateSchedule[[#This Row],[re]],RTARoutes[[StageCodes]:[RouteID]],6,FALSE))</f>
        <v>PVT189</v>
      </c>
      <c r="AE5468" t="str" cm="1">
        <f t="array" ref="AE5468">_xlfn.IFS( NOT(ISNA(VLOOKUP(PrivateSchedule[[#This Row],[ow]],RTARoutes[[StageCodes]:[RouteID]],6,FALSE))), "O",  NOT(ISNA(VLOOKUP(PrivateSchedule[[#This Row],[re]],RTARoutes[[StageCodes]:[RouteID]],6,FALSE))), "R")</f>
        <v>R</v>
      </c>
      <c r="AF54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PNJ-*GAUNEM</v>
      </c>
      <c r="AG54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GAUNEM-*PNJ</v>
      </c>
    </row>
    <row r="5469" spans="2:33">
      <c r="B5469" s="171" t="s">
        <v>5299</v>
      </c>
      <c r="C5469" s="172" t="s">
        <v>5300</v>
      </c>
      <c r="D5469" s="172" t="s">
        <v>4894</v>
      </c>
      <c r="E5469" s="176">
        <v>37588</v>
      </c>
      <c r="F5469" s="177">
        <v>45243</v>
      </c>
      <c r="G5469" s="171" t="s">
        <v>5301</v>
      </c>
      <c r="H5469" s="172" t="s">
        <v>5302</v>
      </c>
      <c r="J5469" s="171" t="s">
        <v>5303</v>
      </c>
      <c r="L5469" s="172" t="s">
        <v>16</v>
      </c>
      <c r="O5469" s="171" t="s">
        <v>1820</v>
      </c>
      <c r="P5469" s="172" t="s">
        <v>1770</v>
      </c>
      <c r="T5469" s="173" t="s">
        <v>2374</v>
      </c>
      <c r="U5469" t="str">
        <f t="shared" si="340"/>
        <v>MADKAI-KUNDAI-PONDA</v>
      </c>
      <c r="AA5469" s="165" t="str">
        <f t="shared" si="341"/>
        <v/>
      </c>
      <c r="AB5469" t="str">
        <f t="shared" si="342"/>
        <v>PND</v>
      </c>
      <c r="AC5469" t="str">
        <f t="shared" si="343"/>
        <v>GA01W4118</v>
      </c>
      <c r="AD5469" t="str">
        <f>_xlfn.IFNA(VLOOKUP(PrivateSchedule[[#This Row],[ow]],RTARoutes[[StageCodes]:[RouteID]],6,FALSE), VLOOKUP(PrivateSchedule[[#This Row],[re]],RTARoutes[[StageCodes]:[RouteID]],6,FALSE))</f>
        <v>PVT263</v>
      </c>
      <c r="AE5469" t="str" cm="1">
        <f t="array" ref="AE5469">_xlfn.IFS( NOT(ISNA(VLOOKUP(PrivateSchedule[[#This Row],[ow]],RTARoutes[[StageCodes]:[RouteID]],6,FALSE))), "O",  NOT(ISNA(VLOOKUP(PrivateSchedule[[#This Row],[re]],RTARoutes[[StageCodes]:[RouteID]],6,FALSE))), "R")</f>
        <v>O</v>
      </c>
      <c r="AF54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4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470" spans="2:33">
      <c r="O5470" s="171" t="s">
        <v>2374</v>
      </c>
      <c r="P5470" s="172" t="s">
        <v>1770</v>
      </c>
      <c r="T5470" s="173" t="s">
        <v>1820</v>
      </c>
      <c r="U5470" t="str">
        <f t="shared" si="340"/>
        <v>PONDA-KUNDAI-MADKAI</v>
      </c>
      <c r="AA5470" s="165" t="str">
        <f t="shared" si="341"/>
        <v/>
      </c>
      <c r="AB5470" t="str">
        <f t="shared" si="342"/>
        <v>PND</v>
      </c>
      <c r="AC5470" t="str">
        <f t="shared" si="343"/>
        <v>GA01W4118</v>
      </c>
      <c r="AD5470" t="str">
        <f>_xlfn.IFNA(VLOOKUP(PrivateSchedule[[#This Row],[ow]],RTARoutes[[StageCodes]:[RouteID]],6,FALSE), VLOOKUP(PrivateSchedule[[#This Row],[re]],RTARoutes[[StageCodes]:[RouteID]],6,FALSE))</f>
        <v>PVT263</v>
      </c>
      <c r="AE5470" t="str" cm="1">
        <f t="array" ref="AE5470">_xlfn.IFS( NOT(ISNA(VLOOKUP(PrivateSchedule[[#This Row],[ow]],RTARoutes[[StageCodes]:[RouteID]],6,FALSE))), "O",  NOT(ISNA(VLOOKUP(PrivateSchedule[[#This Row],[re]],RTARoutes[[StageCodes]:[RouteID]],6,FALSE))), "R")</f>
        <v>R</v>
      </c>
      <c r="AF54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4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471" spans="2:33">
      <c r="O5471" s="171" t="s">
        <v>1820</v>
      </c>
      <c r="P5471" s="172" t="s">
        <v>1770</v>
      </c>
      <c r="T5471" s="173" t="s">
        <v>2374</v>
      </c>
      <c r="U5471" t="str">
        <f t="shared" si="340"/>
        <v>MADKAI-KUNDAI-PONDA</v>
      </c>
      <c r="AA5471" s="165" t="str">
        <f t="shared" si="341"/>
        <v/>
      </c>
      <c r="AB5471" t="str">
        <f t="shared" si="342"/>
        <v>PND</v>
      </c>
      <c r="AC5471" t="str">
        <f t="shared" si="343"/>
        <v>GA01W4118</v>
      </c>
      <c r="AD5471" t="str">
        <f>_xlfn.IFNA(VLOOKUP(PrivateSchedule[[#This Row],[ow]],RTARoutes[[StageCodes]:[RouteID]],6,FALSE), VLOOKUP(PrivateSchedule[[#This Row],[re]],RTARoutes[[StageCodes]:[RouteID]],6,FALSE))</f>
        <v>PVT263</v>
      </c>
      <c r="AE5471" t="str" cm="1">
        <f t="array" ref="AE5471">_xlfn.IFS( NOT(ISNA(VLOOKUP(PrivateSchedule[[#This Row],[ow]],RTARoutes[[StageCodes]:[RouteID]],6,FALSE))), "O",  NOT(ISNA(VLOOKUP(PrivateSchedule[[#This Row],[re]],RTARoutes[[StageCodes]:[RouteID]],6,FALSE))), "R")</f>
        <v>O</v>
      </c>
      <c r="AF54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4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472" spans="2:33">
      <c r="O5472" s="171" t="s">
        <v>2374</v>
      </c>
      <c r="P5472" s="172" t="s">
        <v>1770</v>
      </c>
      <c r="T5472" s="173" t="s">
        <v>1820</v>
      </c>
      <c r="U5472" t="str">
        <f t="shared" si="340"/>
        <v>PONDA-KUNDAI-MADKAI</v>
      </c>
      <c r="AA5472" s="165" t="str">
        <f t="shared" si="341"/>
        <v/>
      </c>
      <c r="AB5472" t="str">
        <f t="shared" si="342"/>
        <v>PND</v>
      </c>
      <c r="AC5472" t="str">
        <f t="shared" si="343"/>
        <v>GA01W4118</v>
      </c>
      <c r="AD5472" t="str">
        <f>_xlfn.IFNA(VLOOKUP(PrivateSchedule[[#This Row],[ow]],RTARoutes[[StageCodes]:[RouteID]],6,FALSE), VLOOKUP(PrivateSchedule[[#This Row],[re]],RTARoutes[[StageCodes]:[RouteID]],6,FALSE))</f>
        <v>PVT263</v>
      </c>
      <c r="AE5472" t="str" cm="1">
        <f t="array" ref="AE5472">_xlfn.IFS( NOT(ISNA(VLOOKUP(PrivateSchedule[[#This Row],[ow]],RTARoutes[[StageCodes]:[RouteID]],6,FALSE))), "O",  NOT(ISNA(VLOOKUP(PrivateSchedule[[#This Row],[re]],RTARoutes[[StageCodes]:[RouteID]],6,FALSE))), "R")</f>
        <v>R</v>
      </c>
      <c r="AF54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4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473" spans="2:33">
      <c r="O5473" s="171" t="s">
        <v>1820</v>
      </c>
      <c r="P5473" s="172" t="s">
        <v>1770</v>
      </c>
      <c r="T5473" s="173" t="s">
        <v>2374</v>
      </c>
      <c r="U5473" t="str">
        <f t="shared" si="340"/>
        <v>MADKAI-KUNDAI-PONDA</v>
      </c>
      <c r="AA5473" s="165" t="str">
        <f t="shared" si="341"/>
        <v/>
      </c>
      <c r="AB5473" t="str">
        <f t="shared" si="342"/>
        <v>PND</v>
      </c>
      <c r="AC5473" t="str">
        <f t="shared" si="343"/>
        <v>GA01W4118</v>
      </c>
      <c r="AD5473" t="str">
        <f>_xlfn.IFNA(VLOOKUP(PrivateSchedule[[#This Row],[ow]],RTARoutes[[StageCodes]:[RouteID]],6,FALSE), VLOOKUP(PrivateSchedule[[#This Row],[re]],RTARoutes[[StageCodes]:[RouteID]],6,FALSE))</f>
        <v>PVT263</v>
      </c>
      <c r="AE5473" t="str" cm="1">
        <f t="array" ref="AE5473">_xlfn.IFS( NOT(ISNA(VLOOKUP(PrivateSchedule[[#This Row],[ow]],RTARoutes[[StageCodes]:[RouteID]],6,FALSE))), "O",  NOT(ISNA(VLOOKUP(PrivateSchedule[[#This Row],[re]],RTARoutes[[StageCodes]:[RouteID]],6,FALSE))), "R")</f>
        <v>O</v>
      </c>
      <c r="AF54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4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474" spans="2:33">
      <c r="O5474" s="171" t="s">
        <v>2374</v>
      </c>
      <c r="P5474" s="172" t="s">
        <v>2402</v>
      </c>
      <c r="Q5474" s="172" t="s">
        <v>1887</v>
      </c>
      <c r="T5474" s="173" t="s">
        <v>1820</v>
      </c>
      <c r="U5474" t="str">
        <f t="shared" si="340"/>
        <v/>
      </c>
      <c r="AA5474" s="165" t="str">
        <f t="shared" si="341"/>
        <v/>
      </c>
      <c r="AB5474" t="str">
        <f t="shared" si="342"/>
        <v>PND</v>
      </c>
      <c r="AC5474" t="str">
        <f t="shared" si="343"/>
        <v>GA01W4118</v>
      </c>
      <c r="AD5474" t="str">
        <f>_xlfn.IFNA(VLOOKUP(PrivateSchedule[[#This Row],[ow]],RTARoutes[[StageCodes]:[RouteID]],6,FALSE), VLOOKUP(PrivateSchedule[[#This Row],[re]],RTARoutes[[StageCodes]:[RouteID]],6,FALSE))</f>
        <v>PVT266</v>
      </c>
      <c r="AE5474" t="str" cm="1">
        <f t="array" ref="AE5474">_xlfn.IFS( NOT(ISNA(VLOOKUP(PrivateSchedule[[#This Row],[ow]],RTARoutes[[StageCodes]:[RouteID]],6,FALSE))), "O",  NOT(ISNA(VLOOKUP(PrivateSchedule[[#This Row],[re]],RTARoutes[[StageCodes]:[RouteID]],6,FALSE))), "R")</f>
        <v>R</v>
      </c>
      <c r="AF54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4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475" spans="2:33">
      <c r="O5475" s="171" t="s">
        <v>1820</v>
      </c>
      <c r="P5475" s="172" t="s">
        <v>1770</v>
      </c>
      <c r="T5475" s="173" t="s">
        <v>2374</v>
      </c>
      <c r="U5475" t="str">
        <f t="shared" si="340"/>
        <v>MADKAI-KUNDAI-PONDA</v>
      </c>
      <c r="AA5475" s="165" t="str">
        <f t="shared" si="341"/>
        <v/>
      </c>
      <c r="AB5475" t="str">
        <f t="shared" si="342"/>
        <v>PND</v>
      </c>
      <c r="AC5475" t="str">
        <f t="shared" si="343"/>
        <v>GA01W4118</v>
      </c>
      <c r="AD5475" t="str">
        <f>_xlfn.IFNA(VLOOKUP(PrivateSchedule[[#This Row],[ow]],RTARoutes[[StageCodes]:[RouteID]],6,FALSE), VLOOKUP(PrivateSchedule[[#This Row],[re]],RTARoutes[[StageCodes]:[RouteID]],6,FALSE))</f>
        <v>PVT263</v>
      </c>
      <c r="AE5475" t="str" cm="1">
        <f t="array" ref="AE5475">_xlfn.IFS( NOT(ISNA(VLOOKUP(PrivateSchedule[[#This Row],[ow]],RTARoutes[[StageCodes]:[RouteID]],6,FALSE))), "O",  NOT(ISNA(VLOOKUP(PrivateSchedule[[#This Row],[re]],RTARoutes[[StageCodes]:[RouteID]],6,FALSE))), "R")</f>
        <v>O</v>
      </c>
      <c r="AF54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4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476" spans="2:33">
      <c r="O5476" s="171" t="s">
        <v>2374</v>
      </c>
      <c r="P5476" s="172" t="s">
        <v>1770</v>
      </c>
      <c r="T5476" s="173" t="s">
        <v>1820</v>
      </c>
      <c r="U5476" t="str">
        <f t="shared" si="340"/>
        <v>PONDA-KUNDAI-MADKAI</v>
      </c>
      <c r="AA5476" s="165" t="str">
        <f t="shared" si="341"/>
        <v/>
      </c>
      <c r="AB5476" t="str">
        <f t="shared" si="342"/>
        <v>PND</v>
      </c>
      <c r="AC5476" t="str">
        <f t="shared" si="343"/>
        <v>GA01W4118</v>
      </c>
      <c r="AD5476" t="str">
        <f>_xlfn.IFNA(VLOOKUP(PrivateSchedule[[#This Row],[ow]],RTARoutes[[StageCodes]:[RouteID]],6,FALSE), VLOOKUP(PrivateSchedule[[#This Row],[re]],RTARoutes[[StageCodes]:[RouteID]],6,FALSE))</f>
        <v>PVT263</v>
      </c>
      <c r="AE5476" t="str" cm="1">
        <f t="array" ref="AE5476">_xlfn.IFS( NOT(ISNA(VLOOKUP(PrivateSchedule[[#This Row],[ow]],RTARoutes[[StageCodes]:[RouteID]],6,FALSE))), "O",  NOT(ISNA(VLOOKUP(PrivateSchedule[[#This Row],[re]],RTARoutes[[StageCodes]:[RouteID]],6,FALSE))), "R")</f>
        <v>R</v>
      </c>
      <c r="AF54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4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477" spans="2:33">
      <c r="B5477" s="171" t="s">
        <v>5304</v>
      </c>
      <c r="C5477" s="172" t="s">
        <v>5305</v>
      </c>
      <c r="D5477" s="172" t="s">
        <v>4894</v>
      </c>
      <c r="E5477" s="176">
        <v>37299</v>
      </c>
      <c r="F5477" s="177" t="s">
        <v>5306</v>
      </c>
      <c r="G5477" s="171" t="s">
        <v>5307</v>
      </c>
      <c r="H5477" s="172" t="s">
        <v>5308</v>
      </c>
      <c r="J5477" s="171" t="s">
        <v>5309</v>
      </c>
      <c r="L5477" s="172" t="s">
        <v>16</v>
      </c>
      <c r="O5477" s="171" t="s">
        <v>2374</v>
      </c>
      <c r="T5477" s="173" t="s">
        <v>2247</v>
      </c>
      <c r="U5477" t="str">
        <f t="shared" si="340"/>
        <v>PONDA-PANAJI</v>
      </c>
      <c r="AA5477" s="165" t="str">
        <f t="shared" si="341"/>
        <v/>
      </c>
      <c r="AB5477" t="str">
        <f t="shared" si="342"/>
        <v>PND</v>
      </c>
      <c r="AC5477" t="str">
        <f t="shared" si="343"/>
        <v>GA01Z6679</v>
      </c>
      <c r="AD5477" t="str">
        <f>_xlfn.IFNA(VLOOKUP(PrivateSchedule[[#This Row],[ow]],RTARoutes[[StageCodes]:[RouteID]],6,FALSE), VLOOKUP(PrivateSchedule[[#This Row],[re]],RTARoutes[[StageCodes]:[RouteID]],6,FALSE))</f>
        <v>PVT393</v>
      </c>
      <c r="AE5477" t="str" cm="1">
        <f t="array" ref="AE5477">_xlfn.IFS( NOT(ISNA(VLOOKUP(PrivateSchedule[[#This Row],[ow]],RTARoutes[[StageCodes]:[RouteID]],6,FALSE))), "O",  NOT(ISNA(VLOOKUP(PrivateSchedule[[#This Row],[re]],RTARoutes[[StageCodes]:[RouteID]],6,FALSE))), "R")</f>
        <v>O</v>
      </c>
      <c r="AF54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4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478" spans="2:33">
      <c r="O5478" s="171" t="s">
        <v>2247</v>
      </c>
      <c r="T5478" s="173" t="s">
        <v>2644</v>
      </c>
      <c r="U5478" t="str">
        <f t="shared" si="340"/>
        <v>PANAJI-SAVERDEM</v>
      </c>
      <c r="AA5478" s="165" t="str">
        <f t="shared" si="341"/>
        <v/>
      </c>
      <c r="AB5478" t="str">
        <f t="shared" si="342"/>
        <v>PND</v>
      </c>
      <c r="AC5478" t="str">
        <f t="shared" si="343"/>
        <v>GA01Z6679</v>
      </c>
      <c r="AD5478" t="str">
        <f>_xlfn.IFNA(VLOOKUP(PrivateSchedule[[#This Row],[ow]],RTARoutes[[StageCodes]:[RouteID]],6,FALSE), VLOOKUP(PrivateSchedule[[#This Row],[re]],RTARoutes[[StageCodes]:[RouteID]],6,FALSE))</f>
        <v>PVT450</v>
      </c>
      <c r="AE5478" t="str" cm="1">
        <f t="array" ref="AE5478">_xlfn.IFS( NOT(ISNA(VLOOKUP(PrivateSchedule[[#This Row],[ow]],RTARoutes[[StageCodes]:[RouteID]],6,FALSE))), "O",  NOT(ISNA(VLOOKUP(PrivateSchedule[[#This Row],[re]],RTARoutes[[StageCodes]:[RouteID]],6,FALSE))), "R")</f>
        <v>O</v>
      </c>
      <c r="AF54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4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479" spans="2:33">
      <c r="O5479" s="171" t="s">
        <v>2644</v>
      </c>
      <c r="T5479" s="173" t="s">
        <v>2247</v>
      </c>
      <c r="U5479" t="str">
        <f t="shared" si="340"/>
        <v>SAVERDEM-PANAJI</v>
      </c>
      <c r="AA5479" s="165" t="str">
        <f t="shared" si="341"/>
        <v/>
      </c>
      <c r="AB5479" t="str">
        <f t="shared" si="342"/>
        <v>PND</v>
      </c>
      <c r="AC5479" t="str">
        <f t="shared" si="343"/>
        <v>GA01Z6679</v>
      </c>
      <c r="AD5479" t="str">
        <f>_xlfn.IFNA(VLOOKUP(PrivateSchedule[[#This Row],[ow]],RTARoutes[[StageCodes]:[RouteID]],6,FALSE), VLOOKUP(PrivateSchedule[[#This Row],[re]],RTARoutes[[StageCodes]:[RouteID]],6,FALSE))</f>
        <v>PVT450</v>
      </c>
      <c r="AE5479" t="str" cm="1">
        <f t="array" ref="AE5479">_xlfn.IFS( NOT(ISNA(VLOOKUP(PrivateSchedule[[#This Row],[ow]],RTARoutes[[StageCodes]:[RouteID]],6,FALSE))), "O",  NOT(ISNA(VLOOKUP(PrivateSchedule[[#This Row],[re]],RTARoutes[[StageCodes]:[RouteID]],6,FALSE))), "R")</f>
        <v>R</v>
      </c>
      <c r="AF54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54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5480" spans="2:33">
      <c r="O5480" s="171" t="s">
        <v>2247</v>
      </c>
      <c r="T5480" s="173" t="s">
        <v>2644</v>
      </c>
      <c r="U5480" t="str">
        <f t="shared" si="340"/>
        <v>PANAJI-SAVERDEM</v>
      </c>
      <c r="AA5480" s="165" t="str">
        <f t="shared" si="341"/>
        <v/>
      </c>
      <c r="AB5480" t="str">
        <f t="shared" si="342"/>
        <v>PND</v>
      </c>
      <c r="AC5480" t="str">
        <f t="shared" si="343"/>
        <v>GA01Z6679</v>
      </c>
      <c r="AD5480" t="str">
        <f>_xlfn.IFNA(VLOOKUP(PrivateSchedule[[#This Row],[ow]],RTARoutes[[StageCodes]:[RouteID]],6,FALSE), VLOOKUP(PrivateSchedule[[#This Row],[re]],RTARoutes[[StageCodes]:[RouteID]],6,FALSE))</f>
        <v>PVT450</v>
      </c>
      <c r="AE5480" t="str" cm="1">
        <f t="array" ref="AE5480">_xlfn.IFS( NOT(ISNA(VLOOKUP(PrivateSchedule[[#This Row],[ow]],RTARoutes[[StageCodes]:[RouteID]],6,FALSE))), "O",  NOT(ISNA(VLOOKUP(PrivateSchedule[[#This Row],[re]],RTARoutes[[StageCodes]:[RouteID]],6,FALSE))), "R")</f>
        <v>O</v>
      </c>
      <c r="AF54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4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481" spans="2:33">
      <c r="O5481" s="171" t="s">
        <v>2644</v>
      </c>
      <c r="T5481" s="173" t="s">
        <v>2247</v>
      </c>
      <c r="U5481" t="str">
        <f t="shared" si="340"/>
        <v>SAVERDEM-PANAJI</v>
      </c>
      <c r="AA5481" s="165" t="str">
        <f t="shared" si="341"/>
        <v/>
      </c>
      <c r="AB5481" t="str">
        <f t="shared" si="342"/>
        <v>PND</v>
      </c>
      <c r="AC5481" t="str">
        <f t="shared" si="343"/>
        <v>GA01Z6679</v>
      </c>
      <c r="AD5481" t="str">
        <f>_xlfn.IFNA(VLOOKUP(PrivateSchedule[[#This Row],[ow]],RTARoutes[[StageCodes]:[RouteID]],6,FALSE), VLOOKUP(PrivateSchedule[[#This Row],[re]],RTARoutes[[StageCodes]:[RouteID]],6,FALSE))</f>
        <v>PVT450</v>
      </c>
      <c r="AE5481" t="str" cm="1">
        <f t="array" ref="AE5481">_xlfn.IFS( NOT(ISNA(VLOOKUP(PrivateSchedule[[#This Row],[ow]],RTARoutes[[StageCodes]:[RouteID]],6,FALSE))), "O",  NOT(ISNA(VLOOKUP(PrivateSchedule[[#This Row],[re]],RTARoutes[[StageCodes]:[RouteID]],6,FALSE))), "R")</f>
        <v>R</v>
      </c>
      <c r="AF54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54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5482" spans="2:33">
      <c r="O5482" s="171" t="s">
        <v>2247</v>
      </c>
      <c r="T5482" s="173" t="s">
        <v>2374</v>
      </c>
      <c r="U5482" t="str">
        <f t="shared" si="340"/>
        <v>PANAJI-PONDA</v>
      </c>
      <c r="AA5482" s="165" t="str">
        <f t="shared" si="341"/>
        <v/>
      </c>
      <c r="AB5482" t="str">
        <f t="shared" si="342"/>
        <v>PND</v>
      </c>
      <c r="AC5482" t="str">
        <f t="shared" si="343"/>
        <v>GA01Z6679</v>
      </c>
      <c r="AD5482" t="str">
        <f>_xlfn.IFNA(VLOOKUP(PrivateSchedule[[#This Row],[ow]],RTARoutes[[StageCodes]:[RouteID]],6,FALSE), VLOOKUP(PrivateSchedule[[#This Row],[re]],RTARoutes[[StageCodes]:[RouteID]],6,FALSE))</f>
        <v>PVT404</v>
      </c>
      <c r="AE5482" t="str" cm="1">
        <f t="array" ref="AE5482">_xlfn.IFS( NOT(ISNA(VLOOKUP(PrivateSchedule[[#This Row],[ow]],RTARoutes[[StageCodes]:[RouteID]],6,FALSE))), "O",  NOT(ISNA(VLOOKUP(PrivateSchedule[[#This Row],[re]],RTARoutes[[StageCodes]:[RouteID]],6,FALSE))), "R")</f>
        <v>O</v>
      </c>
      <c r="AF54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4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483" spans="2:33">
      <c r="C5483" s="172" t="s">
        <v>5310</v>
      </c>
      <c r="D5483" s="172" t="s">
        <v>4894</v>
      </c>
      <c r="G5483" s="171" t="s">
        <v>5311</v>
      </c>
      <c r="H5483" s="172" t="s">
        <v>5312</v>
      </c>
      <c r="J5483" s="171" t="s">
        <v>5313</v>
      </c>
      <c r="L5483" s="172" t="s">
        <v>16</v>
      </c>
      <c r="O5483" s="171" t="s">
        <v>5127</v>
      </c>
      <c r="P5483" s="172" t="s">
        <v>1887</v>
      </c>
      <c r="Q5483" s="172" t="s">
        <v>1770</v>
      </c>
      <c r="T5483" s="173" t="s">
        <v>1770</v>
      </c>
      <c r="U5483" t="str">
        <f t="shared" si="340"/>
        <v/>
      </c>
      <c r="AA5483" s="165" t="str">
        <f t="shared" si="341"/>
        <v/>
      </c>
      <c r="AB5483" t="str">
        <f t="shared" si="342"/>
        <v>PND</v>
      </c>
      <c r="AC5483" t="str">
        <f t="shared" si="343"/>
        <v>GA01Z6679</v>
      </c>
      <c r="AD5483" t="e">
        <f>_xlfn.IFNA(VLOOKUP(PrivateSchedule[[#This Row],[ow]],RTARoutes[[StageCodes]:[RouteID]],6,FALSE), VLOOKUP(PrivateSchedule[[#This Row],[re]],RTARoutes[[StageCodes]:[RouteID]],6,FALSE))</f>
        <v>#N/A</v>
      </c>
      <c r="AE5483" t="e" cm="1">
        <f t="array" ref="AE5483">_xlfn.IFS( NOT(ISNA(VLOOKUP(PrivateSchedule[[#This Row],[ow]],RTARoutes[[StageCodes]:[RouteID]],6,FALSE))), "O",  NOT(ISNA(VLOOKUP(PrivateSchedule[[#This Row],[re]],RTARoutes[[StageCodes]:[RouteID]],6,FALSE))), "R")</f>
        <v>#N/A</v>
      </c>
      <c r="AF54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PARAMPAI-*MARDOL-*KDM-*KDM</v>
      </c>
      <c r="AG54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KDM-*KDM-*MARDOL-*PARAMPAI</v>
      </c>
    </row>
    <row r="5484" spans="2:33">
      <c r="O5484" s="171" t="s">
        <v>1770</v>
      </c>
      <c r="P5484" s="172" t="s">
        <v>1887</v>
      </c>
      <c r="Q5484" s="172" t="s">
        <v>1770</v>
      </c>
      <c r="T5484" s="173" t="s">
        <v>1754</v>
      </c>
      <c r="U5484" t="str">
        <f t="shared" si="340"/>
        <v/>
      </c>
      <c r="AA5484" s="165" t="str">
        <f t="shared" si="341"/>
        <v/>
      </c>
      <c r="AB5484" t="str">
        <f t="shared" si="342"/>
        <v>PND</v>
      </c>
      <c r="AC5484" t="str">
        <f t="shared" si="343"/>
        <v>GA01Z6679</v>
      </c>
      <c r="AD5484" t="str">
        <f>_xlfn.IFNA(VLOOKUP(PrivateSchedule[[#This Row],[ow]],RTARoutes[[StageCodes]:[RouteID]],6,FALSE), VLOOKUP(PrivateSchedule[[#This Row],[re]],RTARoutes[[StageCodes]:[RouteID]],6,FALSE))</f>
        <v>PVT216</v>
      </c>
      <c r="AE5484" t="str" cm="1">
        <f t="array" ref="AE5484">_xlfn.IFS( NOT(ISNA(VLOOKUP(PrivateSchedule[[#This Row],[ow]],RTARoutes[[StageCodes]:[RouteID]],6,FALSE))), "O",  NOT(ISNA(VLOOKUP(PrivateSchedule[[#This Row],[re]],RTARoutes[[StageCodes]:[RouteID]],6,FALSE))), "R")</f>
        <v>O</v>
      </c>
      <c r="AF54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KDM-*MARDOL-*KDM-*KMG</v>
      </c>
      <c r="AG54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KMG-*KDM-*MARDOL-*KDM</v>
      </c>
    </row>
    <row r="5485" spans="2:33">
      <c r="O5485" s="171" t="s">
        <v>1754</v>
      </c>
      <c r="T5485" s="173" t="s">
        <v>2374</v>
      </c>
      <c r="U5485" t="str">
        <f t="shared" si="340"/>
        <v>Kumbharjua Gawant-PONDA</v>
      </c>
      <c r="AA5485" s="165" t="str">
        <f t="shared" si="341"/>
        <v/>
      </c>
      <c r="AB5485" t="str">
        <f t="shared" si="342"/>
        <v>PND</v>
      </c>
      <c r="AC5485" t="str">
        <f t="shared" si="343"/>
        <v>GA01Z6679</v>
      </c>
      <c r="AD5485" t="str">
        <f>_xlfn.IFNA(VLOOKUP(PrivateSchedule[[#This Row],[ow]],RTARoutes[[StageCodes]:[RouteID]],6,FALSE), VLOOKUP(PrivateSchedule[[#This Row],[re]],RTARoutes[[StageCodes]:[RouteID]],6,FALSE))</f>
        <v>PVT227</v>
      </c>
      <c r="AE5485" t="str" cm="1">
        <f t="array" ref="AE5485">_xlfn.IFS( NOT(ISNA(VLOOKUP(PrivateSchedule[[#This Row],[ow]],RTARoutes[[StageCodes]:[RouteID]],6,FALSE))), "O",  NOT(ISNA(VLOOKUP(PrivateSchedule[[#This Row],[re]],RTARoutes[[StageCodes]:[RouteID]],6,FALSE))), "R")</f>
        <v>O</v>
      </c>
      <c r="AF54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86" spans="2:33">
      <c r="O5486" s="171" t="s">
        <v>2374</v>
      </c>
      <c r="P5486" s="172" t="s">
        <v>5143</v>
      </c>
      <c r="T5486" s="173" t="s">
        <v>1820</v>
      </c>
      <c r="U5486" t="str">
        <f t="shared" si="340"/>
        <v/>
      </c>
      <c r="AA5486" s="165" t="str">
        <f t="shared" si="341"/>
        <v/>
      </c>
      <c r="AB5486" t="str">
        <f t="shared" si="342"/>
        <v>PND</v>
      </c>
      <c r="AC5486" t="str">
        <f t="shared" si="343"/>
        <v>GA01Z6679</v>
      </c>
      <c r="AD5486" t="str">
        <f>_xlfn.IFNA(VLOOKUP(PrivateSchedule[[#This Row],[ow]],RTARoutes[[StageCodes]:[RouteID]],6,FALSE), VLOOKUP(PrivateSchedule[[#This Row],[re]],RTARoutes[[StageCodes]:[RouteID]],6,FALSE))</f>
        <v>PVT264</v>
      </c>
      <c r="AE5486" t="str" cm="1">
        <f t="array" ref="AE5486">_xlfn.IFS( NOT(ISNA(VLOOKUP(PrivateSchedule[[#This Row],[ow]],RTARoutes[[StageCodes]:[RouteID]],6,FALSE))), "O",  NOT(ISNA(VLOOKUP(PrivateSchedule[[#This Row],[re]],RTARoutes[[StageCodes]:[RouteID]],6,FALSE))), "R")</f>
        <v>R</v>
      </c>
      <c r="AF54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PND-*KAVLEM-*MDK</v>
      </c>
      <c r="AG54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MDK-*KAVLEM-*PND</v>
      </c>
    </row>
    <row r="5487" spans="2:33">
      <c r="O5487" s="171" t="s">
        <v>1820</v>
      </c>
      <c r="T5487" s="173" t="s">
        <v>2374</v>
      </c>
      <c r="U5487" t="str">
        <f t="shared" si="340"/>
        <v>MADKAI-PONDA</v>
      </c>
      <c r="AA5487" s="165" t="str">
        <f t="shared" si="341"/>
        <v/>
      </c>
      <c r="AB5487" t="str">
        <f t="shared" si="342"/>
        <v>PND</v>
      </c>
      <c r="AC5487" t="str">
        <f t="shared" si="343"/>
        <v>GA01Z6679</v>
      </c>
      <c r="AD5487" t="str">
        <f>_xlfn.IFNA(VLOOKUP(PrivateSchedule[[#This Row],[ow]],RTARoutes[[StageCodes]:[RouteID]],6,FALSE), VLOOKUP(PrivateSchedule[[#This Row],[re]],RTARoutes[[StageCodes]:[RouteID]],6,FALSE))</f>
        <v>PVT263</v>
      </c>
      <c r="AE5487" t="str" cm="1">
        <f t="array" ref="AE5487">_xlfn.IFS( NOT(ISNA(VLOOKUP(PrivateSchedule[[#This Row],[ow]],RTARoutes[[StageCodes]:[RouteID]],6,FALSE))), "O",  NOT(ISNA(VLOOKUP(PrivateSchedule[[#This Row],[re]],RTARoutes[[StageCodes]:[RouteID]],6,FALSE))), "R")</f>
        <v>O</v>
      </c>
      <c r="AF54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4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488" spans="2:33">
      <c r="O5488" s="171" t="s">
        <v>2374</v>
      </c>
      <c r="T5488" s="173" t="s">
        <v>1754</v>
      </c>
      <c r="U5488" t="str">
        <f t="shared" si="340"/>
        <v>PONDA-Kumbharjua Gawant</v>
      </c>
      <c r="AA5488" s="165" t="str">
        <f t="shared" si="341"/>
        <v/>
      </c>
      <c r="AB5488" t="str">
        <f t="shared" si="342"/>
        <v>PND</v>
      </c>
      <c r="AC5488" t="str">
        <f t="shared" si="343"/>
        <v>GA01Z6679</v>
      </c>
      <c r="AD5488" t="str">
        <f>_xlfn.IFNA(VLOOKUP(PrivateSchedule[[#This Row],[ow]],RTARoutes[[StageCodes]:[RouteID]],6,FALSE), VLOOKUP(PrivateSchedule[[#This Row],[re]],RTARoutes[[StageCodes]:[RouteID]],6,FALSE))</f>
        <v>PVT227</v>
      </c>
      <c r="AE5488" t="str" cm="1">
        <f t="array" ref="AE5488">_xlfn.IFS( NOT(ISNA(VLOOKUP(PrivateSchedule[[#This Row],[ow]],RTARoutes[[StageCodes]:[RouteID]],6,FALSE))), "O",  NOT(ISNA(VLOOKUP(PrivateSchedule[[#This Row],[re]],RTARoutes[[StageCodes]:[RouteID]],6,FALSE))), "R")</f>
        <v>R</v>
      </c>
      <c r="AF54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89" spans="2:33">
      <c r="O5489" s="171" t="s">
        <v>1754</v>
      </c>
      <c r="T5489" s="173" t="s">
        <v>2374</v>
      </c>
      <c r="U5489" t="str">
        <f t="shared" si="340"/>
        <v>Kumbharjua Gawant-PONDA</v>
      </c>
      <c r="AA5489" s="165" t="str">
        <f t="shared" si="341"/>
        <v/>
      </c>
      <c r="AB5489" t="str">
        <f t="shared" si="342"/>
        <v>PND</v>
      </c>
      <c r="AC5489" t="str">
        <f t="shared" si="343"/>
        <v>GA01Z6679</v>
      </c>
      <c r="AD5489" t="str">
        <f>_xlfn.IFNA(VLOOKUP(PrivateSchedule[[#This Row],[ow]],RTARoutes[[StageCodes]:[RouteID]],6,FALSE), VLOOKUP(PrivateSchedule[[#This Row],[re]],RTARoutes[[StageCodes]:[RouteID]],6,FALSE))</f>
        <v>PVT227</v>
      </c>
      <c r="AE5489" t="str" cm="1">
        <f t="array" ref="AE5489">_xlfn.IFS( NOT(ISNA(VLOOKUP(PrivateSchedule[[#This Row],[ow]],RTARoutes[[StageCodes]:[RouteID]],6,FALSE))), "O",  NOT(ISNA(VLOOKUP(PrivateSchedule[[#This Row],[re]],RTARoutes[[StageCodes]:[RouteID]],6,FALSE))), "R")</f>
        <v>O</v>
      </c>
      <c r="AF54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90" spans="2:33">
      <c r="O5490" s="171" t="s">
        <v>2374</v>
      </c>
      <c r="T5490" s="173" t="s">
        <v>1754</v>
      </c>
      <c r="U5490" t="str">
        <f t="shared" si="340"/>
        <v>PONDA-Kumbharjua Gawant</v>
      </c>
      <c r="AA5490" s="165" t="str">
        <f t="shared" si="341"/>
        <v/>
      </c>
      <c r="AB5490" t="str">
        <f t="shared" si="342"/>
        <v>PND</v>
      </c>
      <c r="AC5490" t="str">
        <f t="shared" si="343"/>
        <v>GA01Z6679</v>
      </c>
      <c r="AD5490" t="str">
        <f>_xlfn.IFNA(VLOOKUP(PrivateSchedule[[#This Row],[ow]],RTARoutes[[StageCodes]:[RouteID]],6,FALSE), VLOOKUP(PrivateSchedule[[#This Row],[re]],RTARoutes[[StageCodes]:[RouteID]],6,FALSE))</f>
        <v>PVT227</v>
      </c>
      <c r="AE5490" t="str" cm="1">
        <f t="array" ref="AE5490">_xlfn.IFS( NOT(ISNA(VLOOKUP(PrivateSchedule[[#This Row],[ow]],RTARoutes[[StageCodes]:[RouteID]],6,FALSE))), "O",  NOT(ISNA(VLOOKUP(PrivateSchedule[[#This Row],[re]],RTARoutes[[StageCodes]:[RouteID]],6,FALSE))), "R")</f>
        <v>R</v>
      </c>
      <c r="AF54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</v>
      </c>
      <c r="AG54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KMG-*PND</v>
      </c>
    </row>
    <row r="5491" spans="2:33">
      <c r="O5491" s="171" t="s">
        <v>1754</v>
      </c>
      <c r="T5491" s="173" t="s">
        <v>2374</v>
      </c>
      <c r="U5491" t="str">
        <f t="shared" si="340"/>
        <v>Kumbharjua Gawant-PONDA</v>
      </c>
      <c r="AA5491" s="165" t="str">
        <f t="shared" si="341"/>
        <v/>
      </c>
      <c r="AB5491" t="str">
        <f t="shared" si="342"/>
        <v>PND</v>
      </c>
      <c r="AC5491" t="str">
        <f t="shared" si="343"/>
        <v>GA01Z6679</v>
      </c>
      <c r="AD5491" t="str">
        <f>_xlfn.IFNA(VLOOKUP(PrivateSchedule[[#This Row],[ow]],RTARoutes[[StageCodes]:[RouteID]],6,FALSE), VLOOKUP(PrivateSchedule[[#This Row],[re]],RTARoutes[[StageCodes]:[RouteID]],6,FALSE))</f>
        <v>PVT227</v>
      </c>
      <c r="AE5491" t="str" cm="1">
        <f t="array" ref="AE5491">_xlfn.IFS( NOT(ISNA(VLOOKUP(PrivateSchedule[[#This Row],[ow]],RTARoutes[[StageCodes]:[RouteID]],6,FALSE))), "O",  NOT(ISNA(VLOOKUP(PrivateSchedule[[#This Row],[re]],RTARoutes[[StageCodes]:[RouteID]],6,FALSE))), "R")</f>
        <v>O</v>
      </c>
      <c r="AF54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KMG-*PND</v>
      </c>
      <c r="AG54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PND-*KMG</v>
      </c>
    </row>
    <row r="5492" spans="2:33">
      <c r="O5492" s="171" t="s">
        <v>2374</v>
      </c>
      <c r="P5492" s="172" t="s">
        <v>5314</v>
      </c>
      <c r="T5492" s="173" t="s">
        <v>1820</v>
      </c>
      <c r="U5492" t="str">
        <f t="shared" si="340"/>
        <v/>
      </c>
      <c r="AA5492" s="165" t="str">
        <f t="shared" si="341"/>
        <v/>
      </c>
      <c r="AB5492" t="str">
        <f t="shared" si="342"/>
        <v>PND</v>
      </c>
      <c r="AC5492" t="str">
        <f t="shared" si="343"/>
        <v>GA01Z6679</v>
      </c>
      <c r="AD5492" t="e">
        <f>_xlfn.IFNA(VLOOKUP(PrivateSchedule[[#This Row],[ow]],RTARoutes[[StageCodes]:[RouteID]],6,FALSE), VLOOKUP(PrivateSchedule[[#This Row],[re]],RTARoutes[[StageCodes]:[RouteID]],6,FALSE))</f>
        <v>#N/A</v>
      </c>
      <c r="AE5492" t="e" cm="1">
        <f t="array" ref="AE5492">_xlfn.IFS( NOT(ISNA(VLOOKUP(PrivateSchedule[[#This Row],[ow]],RTARoutes[[StageCodes]:[RouteID]],6,FALSE))), "O",  NOT(ISNA(VLOOKUP(PrivateSchedule[[#This Row],[re]],RTARoutes[[StageCodes]:[RouteID]],6,FALSE))), "R")</f>
        <v>#N/A</v>
      </c>
      <c r="AF54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PND-*NAGESHI-*MDK</v>
      </c>
      <c r="AG54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MDK-*NAGESHI-*PND</v>
      </c>
    </row>
    <row r="5493" spans="2:33">
      <c r="B5493" s="171" t="s">
        <v>5315</v>
      </c>
      <c r="C5493" s="172" t="s">
        <v>5316</v>
      </c>
      <c r="D5493" s="172" t="s">
        <v>4894</v>
      </c>
      <c r="E5493" s="176" t="s">
        <v>5317</v>
      </c>
      <c r="F5493" s="177" t="s">
        <v>5318</v>
      </c>
      <c r="G5493" s="171" t="s">
        <v>5319</v>
      </c>
      <c r="H5493" s="172" t="s">
        <v>5320</v>
      </c>
      <c r="J5493" s="171" t="s">
        <v>5321</v>
      </c>
      <c r="L5493" s="172" t="s">
        <v>16</v>
      </c>
      <c r="O5493" s="171" t="s">
        <v>1820</v>
      </c>
      <c r="T5493" s="173" t="s">
        <v>2247</v>
      </c>
      <c r="U5493" t="str">
        <f t="shared" si="340"/>
        <v>MADKAI-PANAJI</v>
      </c>
      <c r="AA5493" s="165" t="str">
        <f t="shared" si="341"/>
        <v/>
      </c>
      <c r="AB5493" t="str">
        <f t="shared" si="342"/>
        <v>PND</v>
      </c>
      <c r="AC5493" t="str">
        <f t="shared" si="343"/>
        <v>GA01W4534</v>
      </c>
      <c r="AD5493" t="str">
        <f>_xlfn.IFNA(VLOOKUP(PrivateSchedule[[#This Row],[ow]],RTARoutes[[StageCodes]:[RouteID]],6,FALSE), VLOOKUP(PrivateSchedule[[#This Row],[re]],RTARoutes[[StageCodes]:[RouteID]],6,FALSE))</f>
        <v>PVT270</v>
      </c>
      <c r="AE5493" t="str" cm="1">
        <f t="array" ref="AE5493">_xlfn.IFS( NOT(ISNA(VLOOKUP(PrivateSchedule[[#This Row],[ow]],RTARoutes[[StageCodes]:[RouteID]],6,FALSE))), "O",  NOT(ISNA(VLOOKUP(PrivateSchedule[[#This Row],[re]],RTARoutes[[StageCodes]:[RouteID]],6,FALSE))), "R")</f>
        <v>O</v>
      </c>
      <c r="AF54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54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5494" spans="2:33">
      <c r="O5494" s="171" t="s">
        <v>2247</v>
      </c>
      <c r="T5494" s="173" t="s">
        <v>2374</v>
      </c>
      <c r="U5494" t="str">
        <f t="shared" si="340"/>
        <v>PANAJI-PONDA</v>
      </c>
      <c r="AA5494" s="165" t="str">
        <f t="shared" si="341"/>
        <v/>
      </c>
      <c r="AB5494" t="str">
        <f t="shared" si="342"/>
        <v>PND</v>
      </c>
      <c r="AC5494" t="str">
        <f t="shared" si="343"/>
        <v>GA01W4534</v>
      </c>
      <c r="AD5494" t="str">
        <f>_xlfn.IFNA(VLOOKUP(PrivateSchedule[[#This Row],[ow]],RTARoutes[[StageCodes]:[RouteID]],6,FALSE), VLOOKUP(PrivateSchedule[[#This Row],[re]],RTARoutes[[StageCodes]:[RouteID]],6,FALSE))</f>
        <v>PVT404</v>
      </c>
      <c r="AE5494" t="str" cm="1">
        <f t="array" ref="AE5494">_xlfn.IFS( NOT(ISNA(VLOOKUP(PrivateSchedule[[#This Row],[ow]],RTARoutes[[StageCodes]:[RouteID]],6,FALSE))), "O",  NOT(ISNA(VLOOKUP(PrivateSchedule[[#This Row],[re]],RTARoutes[[StageCodes]:[RouteID]],6,FALSE))), "R")</f>
        <v>O</v>
      </c>
      <c r="AF54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4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495" spans="2:33">
      <c r="O5495" s="171" t="s">
        <v>2374</v>
      </c>
      <c r="T5495" s="173" t="s">
        <v>2247</v>
      </c>
      <c r="U5495" t="str">
        <f t="shared" si="340"/>
        <v>PONDA-PANAJI</v>
      </c>
      <c r="AA5495" s="165" t="str">
        <f t="shared" si="341"/>
        <v/>
      </c>
      <c r="AB5495" t="str">
        <f t="shared" si="342"/>
        <v>PND</v>
      </c>
      <c r="AC5495" t="str">
        <f t="shared" si="343"/>
        <v>GA01W4534</v>
      </c>
      <c r="AD5495" t="str">
        <f>_xlfn.IFNA(VLOOKUP(PrivateSchedule[[#This Row],[ow]],RTARoutes[[StageCodes]:[RouteID]],6,FALSE), VLOOKUP(PrivateSchedule[[#This Row],[re]],RTARoutes[[StageCodes]:[RouteID]],6,FALSE))</f>
        <v>PVT393</v>
      </c>
      <c r="AE5495" t="str" cm="1">
        <f t="array" ref="AE5495">_xlfn.IFS( NOT(ISNA(VLOOKUP(PrivateSchedule[[#This Row],[ow]],RTARoutes[[StageCodes]:[RouteID]],6,FALSE))), "O",  NOT(ISNA(VLOOKUP(PrivateSchedule[[#This Row],[re]],RTARoutes[[StageCodes]:[RouteID]],6,FALSE))), "R")</f>
        <v>O</v>
      </c>
      <c r="AF54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4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496" spans="2:33">
      <c r="O5496" s="171" t="s">
        <v>2247</v>
      </c>
      <c r="T5496" s="173" t="s">
        <v>2374</v>
      </c>
      <c r="U5496" t="str">
        <f t="shared" si="340"/>
        <v>PANAJI-PONDA</v>
      </c>
      <c r="AA5496" s="165" t="str">
        <f t="shared" si="341"/>
        <v/>
      </c>
      <c r="AB5496" t="str">
        <f t="shared" si="342"/>
        <v>PND</v>
      </c>
      <c r="AC5496" t="str">
        <f t="shared" si="343"/>
        <v>GA01W4534</v>
      </c>
      <c r="AD5496" t="str">
        <f>_xlfn.IFNA(VLOOKUP(PrivateSchedule[[#This Row],[ow]],RTARoutes[[StageCodes]:[RouteID]],6,FALSE), VLOOKUP(PrivateSchedule[[#This Row],[re]],RTARoutes[[StageCodes]:[RouteID]],6,FALSE))</f>
        <v>PVT404</v>
      </c>
      <c r="AE5496" t="str" cm="1">
        <f t="array" ref="AE5496">_xlfn.IFS( NOT(ISNA(VLOOKUP(PrivateSchedule[[#This Row],[ow]],RTARoutes[[StageCodes]:[RouteID]],6,FALSE))), "O",  NOT(ISNA(VLOOKUP(PrivateSchedule[[#This Row],[re]],RTARoutes[[StageCodes]:[RouteID]],6,FALSE))), "R")</f>
        <v>O</v>
      </c>
      <c r="AF54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4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497" spans="2:33">
      <c r="O5497" s="171" t="s">
        <v>2374</v>
      </c>
      <c r="T5497" s="173" t="s">
        <v>2247</v>
      </c>
      <c r="U5497" t="str">
        <f t="shared" si="340"/>
        <v>PONDA-PANAJI</v>
      </c>
      <c r="AA5497" s="165" t="str">
        <f t="shared" si="341"/>
        <v/>
      </c>
      <c r="AB5497" t="str">
        <f t="shared" si="342"/>
        <v>PND</v>
      </c>
      <c r="AC5497" t="str">
        <f t="shared" si="343"/>
        <v>GA01W4534</v>
      </c>
      <c r="AD5497" t="str">
        <f>_xlfn.IFNA(VLOOKUP(PrivateSchedule[[#This Row],[ow]],RTARoutes[[StageCodes]:[RouteID]],6,FALSE), VLOOKUP(PrivateSchedule[[#This Row],[re]],RTARoutes[[StageCodes]:[RouteID]],6,FALSE))</f>
        <v>PVT393</v>
      </c>
      <c r="AE5497" t="str" cm="1">
        <f t="array" ref="AE5497">_xlfn.IFS( NOT(ISNA(VLOOKUP(PrivateSchedule[[#This Row],[ow]],RTARoutes[[StageCodes]:[RouteID]],6,FALSE))), "O",  NOT(ISNA(VLOOKUP(PrivateSchedule[[#This Row],[re]],RTARoutes[[StageCodes]:[RouteID]],6,FALSE))), "R")</f>
        <v>O</v>
      </c>
      <c r="AF54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4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498" spans="2:33">
      <c r="O5498" s="171" t="s">
        <v>2247</v>
      </c>
      <c r="P5498" s="172" t="s">
        <v>2402</v>
      </c>
      <c r="T5498" s="173" t="s">
        <v>2374</v>
      </c>
      <c r="U5498" t="str">
        <f t="shared" si="340"/>
        <v>PANAJI-PRIOL-PONDA</v>
      </c>
      <c r="AA5498" s="165" t="str">
        <f t="shared" si="341"/>
        <v/>
      </c>
      <c r="AB5498" t="str">
        <f t="shared" si="342"/>
        <v>PND</v>
      </c>
      <c r="AC5498" t="str">
        <f t="shared" si="343"/>
        <v>GA01W4534</v>
      </c>
      <c r="AD5498" t="str">
        <f>_xlfn.IFNA(VLOOKUP(PrivateSchedule[[#This Row],[ow]],RTARoutes[[StageCodes]:[RouteID]],6,FALSE), VLOOKUP(PrivateSchedule[[#This Row],[re]],RTARoutes[[StageCodes]:[RouteID]],6,FALSE))</f>
        <v>PVT401</v>
      </c>
      <c r="AE5498" t="str" cm="1">
        <f t="array" ref="AE5498">_xlfn.IFS( NOT(ISNA(VLOOKUP(PrivateSchedule[[#This Row],[ow]],RTARoutes[[StageCodes]:[RouteID]],6,FALSE))), "O",  NOT(ISNA(VLOOKUP(PrivateSchedule[[#This Row],[re]],RTARoutes[[StageCodes]:[RouteID]],6,FALSE))), "R")</f>
        <v>R</v>
      </c>
      <c r="AF54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PNJ-*PIO-*PND</v>
      </c>
      <c r="AG54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PND-*PIO-*PNJ</v>
      </c>
    </row>
    <row r="5499" spans="2:33">
      <c r="O5499" s="171" t="s">
        <v>2374</v>
      </c>
      <c r="P5499" s="172" t="s">
        <v>2402</v>
      </c>
      <c r="Q5499" s="172" t="s">
        <v>1770</v>
      </c>
      <c r="T5499" s="173" t="s">
        <v>1820</v>
      </c>
      <c r="U5499" t="str">
        <f t="shared" si="340"/>
        <v>PONDA-PRIOL-KUNDAI-MADKAI</v>
      </c>
      <c r="AA5499" s="165" t="str">
        <f t="shared" si="341"/>
        <v/>
      </c>
      <c r="AB5499" t="str">
        <f t="shared" si="342"/>
        <v>PND</v>
      </c>
      <c r="AC5499" t="str">
        <f t="shared" si="343"/>
        <v>GA01W4534</v>
      </c>
      <c r="AD5499" t="e">
        <f>_xlfn.IFNA(VLOOKUP(PrivateSchedule[[#This Row],[ow]],RTARoutes[[StageCodes]:[RouteID]],6,FALSE), VLOOKUP(PrivateSchedule[[#This Row],[re]],RTARoutes[[StageCodes]:[RouteID]],6,FALSE))</f>
        <v>#N/A</v>
      </c>
      <c r="AE5499" t="e" cm="1">
        <f t="array" ref="AE5499">_xlfn.IFS( NOT(ISNA(VLOOKUP(PrivateSchedule[[#This Row],[ow]],RTARoutes[[StageCodes]:[RouteID]],6,FALSE))), "O",  NOT(ISNA(VLOOKUP(PrivateSchedule[[#This Row],[re]],RTARoutes[[StageCodes]:[RouteID]],6,FALSE))), "R")</f>
        <v>#N/A</v>
      </c>
      <c r="AF54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PND-*PIO-*KDM-*MDK</v>
      </c>
      <c r="AG54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MDK-*KDM-*PIO-*PND</v>
      </c>
    </row>
    <row r="5500" spans="2:33">
      <c r="B5500" s="171" t="s">
        <v>5322</v>
      </c>
      <c r="C5500" s="172" t="s">
        <v>5323</v>
      </c>
      <c r="D5500" s="172" t="s">
        <v>5324</v>
      </c>
      <c r="E5500" s="176" t="s">
        <v>5325</v>
      </c>
      <c r="F5500" s="177" t="s">
        <v>5326</v>
      </c>
      <c r="G5500" s="171" t="s">
        <v>5327</v>
      </c>
      <c r="H5500" s="172" t="s">
        <v>5328</v>
      </c>
      <c r="J5500" s="171" t="s">
        <v>5329</v>
      </c>
      <c r="L5500" s="172" t="s">
        <v>16</v>
      </c>
      <c r="O5500" s="171" t="s">
        <v>462</v>
      </c>
      <c r="T5500" s="173" t="s">
        <v>2374</v>
      </c>
      <c r="U5500" t="str">
        <f t="shared" si="340"/>
        <v>AGAPUR-PONDA</v>
      </c>
      <c r="AA5500" s="165" t="str">
        <f t="shared" si="341"/>
        <v/>
      </c>
      <c r="AB5500" t="str">
        <f t="shared" si="342"/>
        <v>PND</v>
      </c>
      <c r="AC5500" t="str">
        <f t="shared" si="343"/>
        <v>GA01W4716/GA04T1175</v>
      </c>
      <c r="AD5500" t="str">
        <f>_xlfn.IFNA(VLOOKUP(PrivateSchedule[[#This Row],[ow]],RTARoutes[[StageCodes]:[RouteID]],6,FALSE), VLOOKUP(PrivateSchedule[[#This Row],[re]],RTARoutes[[StageCodes]:[RouteID]],6,FALSE))</f>
        <v>PVT11</v>
      </c>
      <c r="AE5500" t="str" cm="1">
        <f t="array" ref="AE5500">_xlfn.IFS( NOT(ISNA(VLOOKUP(PrivateSchedule[[#This Row],[ow]],RTARoutes[[StageCodes]:[RouteID]],6,FALSE))), "O",  NOT(ISNA(VLOOKUP(PrivateSchedule[[#This Row],[re]],RTARoutes[[StageCodes]:[RouteID]],6,FALSE))), "R")</f>
        <v>O</v>
      </c>
      <c r="AF55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5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501" spans="2:33">
      <c r="O5501" s="171" t="s">
        <v>2374</v>
      </c>
      <c r="T5501" s="173" t="s">
        <v>1820</v>
      </c>
      <c r="U5501" t="str">
        <f t="shared" si="340"/>
        <v>PONDA-MADKAI</v>
      </c>
      <c r="AA5501" s="165" t="str">
        <f t="shared" si="341"/>
        <v/>
      </c>
      <c r="AB5501" t="str">
        <f t="shared" si="342"/>
        <v>PND</v>
      </c>
      <c r="AC5501" t="str">
        <f t="shared" si="343"/>
        <v>GA01W4716/GA04T1175</v>
      </c>
      <c r="AD5501" t="str">
        <f>_xlfn.IFNA(VLOOKUP(PrivateSchedule[[#This Row],[ow]],RTARoutes[[StageCodes]:[RouteID]],6,FALSE), VLOOKUP(PrivateSchedule[[#This Row],[re]],RTARoutes[[StageCodes]:[RouteID]],6,FALSE))</f>
        <v>PVT263</v>
      </c>
      <c r="AE5501" t="str" cm="1">
        <f t="array" ref="AE5501">_xlfn.IFS( NOT(ISNA(VLOOKUP(PrivateSchedule[[#This Row],[ow]],RTARoutes[[StageCodes]:[RouteID]],6,FALSE))), "O",  NOT(ISNA(VLOOKUP(PrivateSchedule[[#This Row],[re]],RTARoutes[[StageCodes]:[RouteID]],6,FALSE))), "R")</f>
        <v>R</v>
      </c>
      <c r="AF55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5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502" spans="2:33">
      <c r="O5502" s="171" t="s">
        <v>1820</v>
      </c>
      <c r="T5502" s="173" t="s">
        <v>2374</v>
      </c>
      <c r="U5502" t="str">
        <f t="shared" si="340"/>
        <v>MADKAI-PONDA</v>
      </c>
      <c r="AA5502" s="165" t="str">
        <f t="shared" si="341"/>
        <v/>
      </c>
      <c r="AB5502" t="str">
        <f t="shared" si="342"/>
        <v>PND</v>
      </c>
      <c r="AC5502" t="str">
        <f t="shared" si="343"/>
        <v>GA01W4716/GA04T1175</v>
      </c>
      <c r="AD5502" t="str">
        <f>_xlfn.IFNA(VLOOKUP(PrivateSchedule[[#This Row],[ow]],RTARoutes[[StageCodes]:[RouteID]],6,FALSE), VLOOKUP(PrivateSchedule[[#This Row],[re]],RTARoutes[[StageCodes]:[RouteID]],6,FALSE))</f>
        <v>PVT263</v>
      </c>
      <c r="AE5502" t="str" cm="1">
        <f t="array" ref="AE5502">_xlfn.IFS( NOT(ISNA(VLOOKUP(PrivateSchedule[[#This Row],[ow]],RTARoutes[[StageCodes]:[RouteID]],6,FALSE))), "O",  NOT(ISNA(VLOOKUP(PrivateSchedule[[#This Row],[re]],RTARoutes[[StageCodes]:[RouteID]],6,FALSE))), "R")</f>
        <v>O</v>
      </c>
      <c r="AF55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5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503" spans="2:33">
      <c r="O5503" s="171" t="s">
        <v>2374</v>
      </c>
      <c r="T5503" s="173" t="s">
        <v>3141</v>
      </c>
      <c r="U5503" t="str">
        <f t="shared" si="340"/>
        <v>PONDA-VOLVOI</v>
      </c>
      <c r="AA5503" s="165" t="str">
        <f t="shared" si="341"/>
        <v/>
      </c>
      <c r="AB5503" t="str">
        <f t="shared" si="342"/>
        <v>PND</v>
      </c>
      <c r="AC5503" t="str">
        <f t="shared" si="343"/>
        <v>GA01W4716/GA04T1175</v>
      </c>
      <c r="AD5503" t="str">
        <f>_xlfn.IFNA(VLOOKUP(PrivateSchedule[[#This Row],[ow]],RTARoutes[[StageCodes]:[RouteID]],6,FALSE), VLOOKUP(PrivateSchedule[[#This Row],[re]],RTARoutes[[StageCodes]:[RouteID]],6,FALSE))</f>
        <v>PVT394</v>
      </c>
      <c r="AE5503" t="str" cm="1">
        <f t="array" ref="AE5503">_xlfn.IFS( NOT(ISNA(VLOOKUP(PrivateSchedule[[#This Row],[ow]],RTARoutes[[StageCodes]:[RouteID]],6,FALSE))), "O",  NOT(ISNA(VLOOKUP(PrivateSchedule[[#This Row],[re]],RTARoutes[[StageCodes]:[RouteID]],6,FALSE))), "R")</f>
        <v>O</v>
      </c>
      <c r="AF55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5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504" spans="2:33">
      <c r="O5504" s="171" t="s">
        <v>3141</v>
      </c>
      <c r="T5504" s="173" t="s">
        <v>462</v>
      </c>
      <c r="U5504" t="str">
        <f t="shared" si="340"/>
        <v>VOLVOI-AGAPUR</v>
      </c>
      <c r="AA5504" s="165" t="str">
        <f t="shared" si="341"/>
        <v/>
      </c>
      <c r="AB5504" t="str">
        <f t="shared" si="342"/>
        <v>PND</v>
      </c>
      <c r="AC5504" t="str">
        <f t="shared" si="343"/>
        <v>GA01W4716/GA04T1175</v>
      </c>
      <c r="AD5504" t="e">
        <f>_xlfn.IFNA(VLOOKUP(PrivateSchedule[[#This Row],[ow]],RTARoutes[[StageCodes]:[RouteID]],6,FALSE), VLOOKUP(PrivateSchedule[[#This Row],[re]],RTARoutes[[StageCodes]:[RouteID]],6,FALSE))</f>
        <v>#N/A</v>
      </c>
      <c r="AE5504" t="e" cm="1">
        <f t="array" ref="AE5504">_xlfn.IFS( NOT(ISNA(VLOOKUP(PrivateSchedule[[#This Row],[ow]],RTARoutes[[StageCodes]:[RouteID]],6,FALSE))), "O",  NOT(ISNA(VLOOKUP(PrivateSchedule[[#This Row],[re]],RTARoutes[[StageCodes]:[RouteID]],6,FALSE))), "R")</f>
        <v>#N/A</v>
      </c>
      <c r="AF55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VLV-*AGP</v>
      </c>
      <c r="AG55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AGP-*VLV</v>
      </c>
    </row>
    <row r="5505" spans="2:33">
      <c r="O5505" s="171" t="s">
        <v>462</v>
      </c>
      <c r="T5505" s="173" t="s">
        <v>2374</v>
      </c>
      <c r="U5505" t="str">
        <f t="shared" si="340"/>
        <v>AGAPUR-PONDA</v>
      </c>
      <c r="AA5505" s="165" t="str">
        <f t="shared" si="341"/>
        <v/>
      </c>
      <c r="AB5505" t="str">
        <f t="shared" si="342"/>
        <v>PND</v>
      </c>
      <c r="AC5505" t="str">
        <f t="shared" si="343"/>
        <v>GA01W4716/GA04T1175</v>
      </c>
      <c r="AD5505" t="str">
        <f>_xlfn.IFNA(VLOOKUP(PrivateSchedule[[#This Row],[ow]],RTARoutes[[StageCodes]:[RouteID]],6,FALSE), VLOOKUP(PrivateSchedule[[#This Row],[re]],RTARoutes[[StageCodes]:[RouteID]],6,FALSE))</f>
        <v>PVT11</v>
      </c>
      <c r="AE5505" t="str" cm="1">
        <f t="array" ref="AE5505">_xlfn.IFS( NOT(ISNA(VLOOKUP(PrivateSchedule[[#This Row],[ow]],RTARoutes[[StageCodes]:[RouteID]],6,FALSE))), "O",  NOT(ISNA(VLOOKUP(PrivateSchedule[[#This Row],[re]],RTARoutes[[StageCodes]:[RouteID]],6,FALSE))), "R")</f>
        <v>O</v>
      </c>
      <c r="AF55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5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506" spans="2:33">
      <c r="O5506" s="171" t="s">
        <v>2374</v>
      </c>
      <c r="T5506" s="173" t="s">
        <v>462</v>
      </c>
      <c r="U5506" t="str">
        <f t="shared" si="340"/>
        <v>PONDA-AGAPUR</v>
      </c>
      <c r="AA5506" s="165" t="str">
        <f t="shared" si="341"/>
        <v/>
      </c>
      <c r="AB5506" t="str">
        <f t="shared" si="342"/>
        <v>PND</v>
      </c>
      <c r="AC5506" t="str">
        <f t="shared" si="343"/>
        <v>GA01W4716/GA04T1175</v>
      </c>
      <c r="AD5506" t="str">
        <f>_xlfn.IFNA(VLOOKUP(PrivateSchedule[[#This Row],[ow]],RTARoutes[[StageCodes]:[RouteID]],6,FALSE), VLOOKUP(PrivateSchedule[[#This Row],[re]],RTARoutes[[StageCodes]:[RouteID]],6,FALSE))</f>
        <v>PVT11</v>
      </c>
      <c r="AE5506" t="str" cm="1">
        <f t="array" ref="AE5506">_xlfn.IFS( NOT(ISNA(VLOOKUP(PrivateSchedule[[#This Row],[ow]],RTARoutes[[StageCodes]:[RouteID]],6,FALSE))), "O",  NOT(ISNA(VLOOKUP(PrivateSchedule[[#This Row],[re]],RTARoutes[[StageCodes]:[RouteID]],6,FALSE))), "R")</f>
        <v>R</v>
      </c>
      <c r="AF55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5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507" spans="2:33">
      <c r="O5507" s="171" t="s">
        <v>462</v>
      </c>
      <c r="T5507" s="173" t="s">
        <v>2374</v>
      </c>
      <c r="U5507" t="str">
        <f t="shared" ref="U5507:U5570" si="344">_xlfn.IFNA(VLOOKUP($O5507,Code2Loc,2,FALSE)
&amp; IF( OR( ISNA($P5507), LEN($P5507)=0), "",  "-" &amp; VLOOKUP($P5507,Code2Loc,2,FALSE))
&amp; IF( OR( ISNA($Q5507), LEN($Q5507)=0), "",  "-" &amp; VLOOKUP($Q5507,Code2Loc,2,FALSE))
&amp; IF( OR( ISNA($R5507), LEN($R5507)=0), "",  "-" &amp; VLOOKUP($R5507,Code2Loc,2,FALSE))
&amp; IF( OR( ISNA($S5507), LEN($S5507)=0), "",  "-" &amp; VLOOKUP($S5507,Code2Loc,2,FALSE))
&amp; IF( OR( ISNA($T5507), LEN($T5507)=0), "",  "-" &amp; VLOOKUP($T5507,Code2Loc,2,FALSE)),"")</f>
        <v>AGAPUR-PONDA</v>
      </c>
      <c r="AA5507" s="165" t="str">
        <f t="shared" ref="AA5507:AA5570" si="345">IF(ISBLANK($V5507), "", _xlfn.IFNA($V5507 + _xlfn.IFNA( VLOOKUP($O5507 &amp; IF(ISBLANK($P5507),"", "-" &amp; $P5507) &amp; IF(ISBLANK($Q5507),"", "-" &amp; $Q5507) &amp; IF(ISBLANK($R5507),"", "-" &amp; $R5507) &amp; IF(ISBLANK($S5507),"", "-" &amp; $S5507) &amp; IF(ISBLANK($T5507),"", "-" &amp; $T5507),TravelTime,8,FALSE), VLOOKUP($T5507 &amp; IF(ISBLANK($S5507),"", "-" &amp; $S5507) &amp; IF(ISBLANK($R5507),"", "-" &amp; $R5507) &amp; IF(ISBLANK($Q5507),"", "-" &amp; $Q5507) &amp; IF(ISBLANK($P5507),"", "-" &amp; $P5507) &amp; IF(ISBLANK($O5507),"", "-" &amp; $O5507),TravelTime,8,FALSE)) / 1440, ""))</f>
        <v/>
      </c>
      <c r="AB5507" t="str">
        <f t="shared" ref="AB5507:AB5570" si="346">IF(AND(LEN($A5507)&lt;&gt;0,LEN($A5507)&lt;&gt;0),$A5507,$AB5506)</f>
        <v>PND</v>
      </c>
      <c r="AC5507" t="str">
        <f t="shared" ref="AC5507:AC5570" si="347">IF(AND(LEN($J5507)&lt;&gt;0,LEN($B5507)&lt;&gt;0),$J5507,$AC5506)</f>
        <v>GA01W4716/GA04T1175</v>
      </c>
      <c r="AD5507" t="str">
        <f>_xlfn.IFNA(VLOOKUP(PrivateSchedule[[#This Row],[ow]],RTARoutes[[StageCodes]:[RouteID]],6,FALSE), VLOOKUP(PrivateSchedule[[#This Row],[re]],RTARoutes[[StageCodes]:[RouteID]],6,FALSE))</f>
        <v>PVT11</v>
      </c>
      <c r="AE5507" t="str" cm="1">
        <f t="array" ref="AE5507">_xlfn.IFS( NOT(ISNA(VLOOKUP(PrivateSchedule[[#This Row],[ow]],RTARoutes[[StageCodes]:[RouteID]],6,FALSE))), "O",  NOT(ISNA(VLOOKUP(PrivateSchedule[[#This Row],[re]],RTARoutes[[StageCodes]:[RouteID]],6,FALSE))), "R")</f>
        <v>O</v>
      </c>
      <c r="AF55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5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508" spans="2:33">
      <c r="O5508" s="171" t="s">
        <v>2374</v>
      </c>
      <c r="T5508" s="173" t="s">
        <v>2644</v>
      </c>
      <c r="U5508" t="str">
        <f t="shared" si="344"/>
        <v>PONDA-SAVERDEM</v>
      </c>
      <c r="AA5508" s="165" t="str">
        <f t="shared" si="345"/>
        <v/>
      </c>
      <c r="AB5508" t="str">
        <f t="shared" si="346"/>
        <v>PND</v>
      </c>
      <c r="AC5508" t="str">
        <f t="shared" si="347"/>
        <v>GA01W4716/GA04T1175</v>
      </c>
      <c r="AD5508" t="str">
        <f>_xlfn.IFNA(VLOOKUP(PrivateSchedule[[#This Row],[ow]],RTARoutes[[StageCodes]:[RouteID]],6,FALSE), VLOOKUP(PrivateSchedule[[#This Row],[re]],RTARoutes[[StageCodes]:[RouteID]],6,FALSE))</f>
        <v>PVT388</v>
      </c>
      <c r="AE5508" t="str" cm="1">
        <f t="array" ref="AE5508">_xlfn.IFS( NOT(ISNA(VLOOKUP(PrivateSchedule[[#This Row],[ow]],RTARoutes[[StageCodes]:[RouteID]],6,FALSE))), "O",  NOT(ISNA(VLOOKUP(PrivateSchedule[[#This Row],[re]],RTARoutes[[StageCodes]:[RouteID]],6,FALSE))), "R")</f>
        <v>O</v>
      </c>
      <c r="AF55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5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509" spans="2:33">
      <c r="O5509" s="171" t="s">
        <v>2644</v>
      </c>
      <c r="T5509" s="173" t="s">
        <v>2374</v>
      </c>
      <c r="U5509" t="str">
        <f t="shared" si="344"/>
        <v>SAVERDEM-PONDA</v>
      </c>
      <c r="AA5509" s="165" t="str">
        <f t="shared" si="345"/>
        <v/>
      </c>
      <c r="AB5509" t="str">
        <f t="shared" si="346"/>
        <v>PND</v>
      </c>
      <c r="AC5509" t="str">
        <f t="shared" si="347"/>
        <v>GA01W4716/GA04T1175</v>
      </c>
      <c r="AD5509" t="str">
        <f>_xlfn.IFNA(VLOOKUP(PrivateSchedule[[#This Row],[ow]],RTARoutes[[StageCodes]:[RouteID]],6,FALSE), VLOOKUP(PrivateSchedule[[#This Row],[re]],RTARoutes[[StageCodes]:[RouteID]],6,FALSE))</f>
        <v>PVT388</v>
      </c>
      <c r="AE5509" t="str" cm="1">
        <f t="array" ref="AE5509">_xlfn.IFS( NOT(ISNA(VLOOKUP(PrivateSchedule[[#This Row],[ow]],RTARoutes[[StageCodes]:[RouteID]],6,FALSE))), "O",  NOT(ISNA(VLOOKUP(PrivateSchedule[[#This Row],[re]],RTARoutes[[StageCodes]:[RouteID]],6,FALSE))), "R")</f>
        <v>R</v>
      </c>
      <c r="AF55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5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510" spans="2:33">
      <c r="O5510" s="171" t="s">
        <v>2374</v>
      </c>
      <c r="T5510" s="173" t="s">
        <v>462</v>
      </c>
      <c r="U5510" t="str">
        <f t="shared" si="344"/>
        <v>PONDA-AGAPUR</v>
      </c>
      <c r="AA5510" s="165" t="str">
        <f t="shared" si="345"/>
        <v/>
      </c>
      <c r="AB5510" t="str">
        <f t="shared" si="346"/>
        <v>PND</v>
      </c>
      <c r="AC5510" t="str">
        <f t="shared" si="347"/>
        <v>GA01W4716/GA04T1175</v>
      </c>
      <c r="AD5510" t="str">
        <f>_xlfn.IFNA(VLOOKUP(PrivateSchedule[[#This Row],[ow]],RTARoutes[[StageCodes]:[RouteID]],6,FALSE), VLOOKUP(PrivateSchedule[[#This Row],[re]],RTARoutes[[StageCodes]:[RouteID]],6,FALSE))</f>
        <v>PVT11</v>
      </c>
      <c r="AE5510" t="str" cm="1">
        <f t="array" ref="AE5510">_xlfn.IFS( NOT(ISNA(VLOOKUP(PrivateSchedule[[#This Row],[ow]],RTARoutes[[StageCodes]:[RouteID]],6,FALSE))), "O",  NOT(ISNA(VLOOKUP(PrivateSchedule[[#This Row],[re]],RTARoutes[[StageCodes]:[RouteID]],6,FALSE))), "R")</f>
        <v>R</v>
      </c>
      <c r="AF55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5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511" spans="2:33">
      <c r="B5511" s="171" t="s">
        <v>5330</v>
      </c>
      <c r="C5511" s="172" t="s">
        <v>5331</v>
      </c>
      <c r="D5511" s="172" t="s">
        <v>4894</v>
      </c>
      <c r="E5511" s="176" t="s">
        <v>5325</v>
      </c>
      <c r="F5511" s="177" t="s">
        <v>5271</v>
      </c>
      <c r="G5511" s="171" t="s">
        <v>5332</v>
      </c>
      <c r="J5511" s="171" t="s">
        <v>5333</v>
      </c>
      <c r="L5511" s="172" t="s">
        <v>16</v>
      </c>
      <c r="O5511" s="171" t="s">
        <v>1820</v>
      </c>
      <c r="P5511" s="172" t="s">
        <v>1887</v>
      </c>
      <c r="Q5511" s="172" t="s">
        <v>2402</v>
      </c>
      <c r="T5511" s="173" t="s">
        <v>2374</v>
      </c>
      <c r="U5511" t="str">
        <f t="shared" si="344"/>
        <v/>
      </c>
      <c r="AA5511" s="165" t="str">
        <f t="shared" si="345"/>
        <v/>
      </c>
      <c r="AB5511" t="str">
        <f t="shared" si="346"/>
        <v>PND</v>
      </c>
      <c r="AC5511" t="str">
        <f t="shared" si="347"/>
        <v>GA05T4137</v>
      </c>
      <c r="AD5511" t="str">
        <f>_xlfn.IFNA(VLOOKUP(PrivateSchedule[[#This Row],[ow]],RTARoutes[[StageCodes]:[RouteID]],6,FALSE), VLOOKUP(PrivateSchedule[[#This Row],[re]],RTARoutes[[StageCodes]:[RouteID]],6,FALSE))</f>
        <v>PVT266</v>
      </c>
      <c r="AE5511" t="str" cm="1">
        <f t="array" ref="AE5511">_xlfn.IFS( NOT(ISNA(VLOOKUP(PrivateSchedule[[#This Row],[ow]],RTARoutes[[StageCodes]:[RouteID]],6,FALSE))), "O",  NOT(ISNA(VLOOKUP(PrivateSchedule[[#This Row],[re]],RTARoutes[[StageCodes]:[RouteID]],6,FALSE))), "R")</f>
        <v>O</v>
      </c>
      <c r="AF55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12" spans="2:33">
      <c r="O5512" s="171" t="s">
        <v>2374</v>
      </c>
      <c r="T5512" s="173" t="s">
        <v>2247</v>
      </c>
      <c r="U5512" t="str">
        <f t="shared" si="344"/>
        <v>PONDA-PANAJI</v>
      </c>
      <c r="AA5512" s="165" t="str">
        <f t="shared" si="345"/>
        <v/>
      </c>
      <c r="AB5512" t="str">
        <f t="shared" si="346"/>
        <v>PND</v>
      </c>
      <c r="AC5512" t="str">
        <f t="shared" si="347"/>
        <v>GA05T4137</v>
      </c>
      <c r="AD5512" t="str">
        <f>_xlfn.IFNA(VLOOKUP(PrivateSchedule[[#This Row],[ow]],RTARoutes[[StageCodes]:[RouteID]],6,FALSE), VLOOKUP(PrivateSchedule[[#This Row],[re]],RTARoutes[[StageCodes]:[RouteID]],6,FALSE))</f>
        <v>PVT393</v>
      </c>
      <c r="AE5512" t="str" cm="1">
        <f t="array" ref="AE5512">_xlfn.IFS( NOT(ISNA(VLOOKUP(PrivateSchedule[[#This Row],[ow]],RTARoutes[[StageCodes]:[RouteID]],6,FALSE))), "O",  NOT(ISNA(VLOOKUP(PrivateSchedule[[#This Row],[re]],RTARoutes[[StageCodes]:[RouteID]],6,FALSE))), "R")</f>
        <v>O</v>
      </c>
      <c r="AF55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13" spans="2:33">
      <c r="O5513" s="171" t="s">
        <v>2247</v>
      </c>
      <c r="T5513" s="173" t="s">
        <v>2374</v>
      </c>
      <c r="U5513" t="str">
        <f t="shared" si="344"/>
        <v>PANAJI-PONDA</v>
      </c>
      <c r="AA5513" s="165" t="str">
        <f t="shared" si="345"/>
        <v/>
      </c>
      <c r="AB5513" t="str">
        <f t="shared" si="346"/>
        <v>PND</v>
      </c>
      <c r="AC5513" t="str">
        <f t="shared" si="347"/>
        <v>GA05T4137</v>
      </c>
      <c r="AD5513" t="str">
        <f>_xlfn.IFNA(VLOOKUP(PrivateSchedule[[#This Row],[ow]],RTARoutes[[StageCodes]:[RouteID]],6,FALSE), VLOOKUP(PrivateSchedule[[#This Row],[re]],RTARoutes[[StageCodes]:[RouteID]],6,FALSE))</f>
        <v>PVT404</v>
      </c>
      <c r="AE5513" t="str" cm="1">
        <f t="array" ref="AE5513">_xlfn.IFS( NOT(ISNA(VLOOKUP(PrivateSchedule[[#This Row],[ow]],RTARoutes[[StageCodes]:[RouteID]],6,FALSE))), "O",  NOT(ISNA(VLOOKUP(PrivateSchedule[[#This Row],[re]],RTARoutes[[StageCodes]:[RouteID]],6,FALSE))), "R")</f>
        <v>O</v>
      </c>
      <c r="AF55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14" spans="2:33">
      <c r="O5514" s="171" t="s">
        <v>2374</v>
      </c>
      <c r="T5514" s="173" t="s">
        <v>2247</v>
      </c>
      <c r="U5514" t="str">
        <f t="shared" si="344"/>
        <v>PONDA-PANAJI</v>
      </c>
      <c r="AA5514" s="165" t="str">
        <f t="shared" si="345"/>
        <v/>
      </c>
      <c r="AB5514" t="str">
        <f t="shared" si="346"/>
        <v>PND</v>
      </c>
      <c r="AC5514" t="str">
        <f t="shared" si="347"/>
        <v>GA05T4137</v>
      </c>
      <c r="AD5514" t="str">
        <f>_xlfn.IFNA(VLOOKUP(PrivateSchedule[[#This Row],[ow]],RTARoutes[[StageCodes]:[RouteID]],6,FALSE), VLOOKUP(PrivateSchedule[[#This Row],[re]],RTARoutes[[StageCodes]:[RouteID]],6,FALSE))</f>
        <v>PVT393</v>
      </c>
      <c r="AE5514" t="str" cm="1">
        <f t="array" ref="AE5514">_xlfn.IFS( NOT(ISNA(VLOOKUP(PrivateSchedule[[#This Row],[ow]],RTARoutes[[StageCodes]:[RouteID]],6,FALSE))), "O",  NOT(ISNA(VLOOKUP(PrivateSchedule[[#This Row],[re]],RTARoutes[[StageCodes]:[RouteID]],6,FALSE))), "R")</f>
        <v>O</v>
      </c>
      <c r="AF55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15" spans="2:33">
      <c r="O5515" s="171" t="s">
        <v>2247</v>
      </c>
      <c r="T5515" s="173" t="s">
        <v>2374</v>
      </c>
      <c r="U5515" t="str">
        <f t="shared" si="344"/>
        <v>PANAJI-PONDA</v>
      </c>
      <c r="AA5515" s="165" t="str">
        <f t="shared" si="345"/>
        <v/>
      </c>
      <c r="AB5515" t="str">
        <f t="shared" si="346"/>
        <v>PND</v>
      </c>
      <c r="AC5515" t="str">
        <f t="shared" si="347"/>
        <v>GA05T4137</v>
      </c>
      <c r="AD5515" t="str">
        <f>_xlfn.IFNA(VLOOKUP(PrivateSchedule[[#This Row],[ow]],RTARoutes[[StageCodes]:[RouteID]],6,FALSE), VLOOKUP(PrivateSchedule[[#This Row],[re]],RTARoutes[[StageCodes]:[RouteID]],6,FALSE))</f>
        <v>PVT404</v>
      </c>
      <c r="AE5515" t="str" cm="1">
        <f t="array" ref="AE5515">_xlfn.IFS( NOT(ISNA(VLOOKUP(PrivateSchedule[[#This Row],[ow]],RTARoutes[[StageCodes]:[RouteID]],6,FALSE))), "O",  NOT(ISNA(VLOOKUP(PrivateSchedule[[#This Row],[re]],RTARoutes[[StageCodes]:[RouteID]],6,FALSE))), "R")</f>
        <v>O</v>
      </c>
      <c r="AF55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16" spans="2:33">
      <c r="O5516" s="171" t="s">
        <v>2374</v>
      </c>
      <c r="P5516" s="172" t="s">
        <v>2402</v>
      </c>
      <c r="Q5516" s="172" t="s">
        <v>1887</v>
      </c>
      <c r="T5516" s="173" t="s">
        <v>1820</v>
      </c>
      <c r="U5516" t="str">
        <f t="shared" si="344"/>
        <v/>
      </c>
      <c r="AA5516" s="165" t="str">
        <f t="shared" si="345"/>
        <v/>
      </c>
      <c r="AB5516" t="str">
        <f t="shared" si="346"/>
        <v>PND</v>
      </c>
      <c r="AC5516" t="str">
        <f t="shared" si="347"/>
        <v>GA05T4137</v>
      </c>
      <c r="AD5516" t="str">
        <f>_xlfn.IFNA(VLOOKUP(PrivateSchedule[[#This Row],[ow]],RTARoutes[[StageCodes]:[RouteID]],6,FALSE), VLOOKUP(PrivateSchedule[[#This Row],[re]],RTARoutes[[StageCodes]:[RouteID]],6,FALSE))</f>
        <v>PVT266</v>
      </c>
      <c r="AE5516" t="str" cm="1">
        <f t="array" ref="AE5516">_xlfn.IFS( NOT(ISNA(VLOOKUP(PrivateSchedule[[#This Row],[ow]],RTARoutes[[StageCodes]:[RouteID]],6,FALSE))), "O",  NOT(ISNA(VLOOKUP(PrivateSchedule[[#This Row],[re]],RTARoutes[[StageCodes]:[RouteID]],6,FALSE))), "R")</f>
        <v>R</v>
      </c>
      <c r="AF55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17" spans="2:33">
      <c r="O5517" s="171" t="s">
        <v>1820</v>
      </c>
      <c r="P5517" s="172" t="s">
        <v>1887</v>
      </c>
      <c r="Q5517" s="172" t="s">
        <v>2402</v>
      </c>
      <c r="T5517" s="173" t="s">
        <v>2374</v>
      </c>
      <c r="U5517" t="str">
        <f t="shared" si="344"/>
        <v/>
      </c>
      <c r="AA5517" s="165" t="str">
        <f t="shared" si="345"/>
        <v/>
      </c>
      <c r="AB5517" t="str">
        <f t="shared" si="346"/>
        <v>PND</v>
      </c>
      <c r="AC5517" t="str">
        <f t="shared" si="347"/>
        <v>GA05T4137</v>
      </c>
      <c r="AD5517" t="str">
        <f>_xlfn.IFNA(VLOOKUP(PrivateSchedule[[#This Row],[ow]],RTARoutes[[StageCodes]:[RouteID]],6,FALSE), VLOOKUP(PrivateSchedule[[#This Row],[re]],RTARoutes[[StageCodes]:[RouteID]],6,FALSE))</f>
        <v>PVT266</v>
      </c>
      <c r="AE5517" t="str" cm="1">
        <f t="array" ref="AE5517">_xlfn.IFS( NOT(ISNA(VLOOKUP(PrivateSchedule[[#This Row],[ow]],RTARoutes[[StageCodes]:[RouteID]],6,FALSE))), "O",  NOT(ISNA(VLOOKUP(PrivateSchedule[[#This Row],[re]],RTARoutes[[StageCodes]:[RouteID]],6,FALSE))), "R")</f>
        <v>O</v>
      </c>
      <c r="AF55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18" spans="2:33">
      <c r="O5518" s="171" t="s">
        <v>2374</v>
      </c>
      <c r="P5518" s="172" t="s">
        <v>2402</v>
      </c>
      <c r="Q5518" s="172" t="s">
        <v>1887</v>
      </c>
      <c r="T5518" s="173" t="s">
        <v>1820</v>
      </c>
      <c r="U5518" t="str">
        <f t="shared" si="344"/>
        <v/>
      </c>
      <c r="AA5518" s="165" t="str">
        <f t="shared" si="345"/>
        <v/>
      </c>
      <c r="AB5518" t="str">
        <f t="shared" si="346"/>
        <v>PND</v>
      </c>
      <c r="AC5518" t="str">
        <f t="shared" si="347"/>
        <v>GA05T4137</v>
      </c>
      <c r="AD5518" t="str">
        <f>_xlfn.IFNA(VLOOKUP(PrivateSchedule[[#This Row],[ow]],RTARoutes[[StageCodes]:[RouteID]],6,FALSE), VLOOKUP(PrivateSchedule[[#This Row],[re]],RTARoutes[[StageCodes]:[RouteID]],6,FALSE))</f>
        <v>PVT266</v>
      </c>
      <c r="AE5518" t="str" cm="1">
        <f t="array" ref="AE5518">_xlfn.IFS( NOT(ISNA(VLOOKUP(PrivateSchedule[[#This Row],[ow]],RTARoutes[[StageCodes]:[RouteID]],6,FALSE))), "O",  NOT(ISNA(VLOOKUP(PrivateSchedule[[#This Row],[re]],RTARoutes[[StageCodes]:[RouteID]],6,FALSE))), "R")</f>
        <v>R</v>
      </c>
      <c r="AF55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19" spans="2:33">
      <c r="O5519" s="171" t="s">
        <v>1820</v>
      </c>
      <c r="P5519" s="172" t="s">
        <v>1887</v>
      </c>
      <c r="Q5519" s="172" t="s">
        <v>2402</v>
      </c>
      <c r="T5519" s="173" t="s">
        <v>2374</v>
      </c>
      <c r="U5519" t="str">
        <f t="shared" si="344"/>
        <v/>
      </c>
      <c r="AA5519" s="165" t="str">
        <f t="shared" si="345"/>
        <v/>
      </c>
      <c r="AB5519" t="str">
        <f t="shared" si="346"/>
        <v>PND</v>
      </c>
      <c r="AC5519" t="str">
        <f t="shared" si="347"/>
        <v>GA05T4137</v>
      </c>
      <c r="AD5519" t="str">
        <f>_xlfn.IFNA(VLOOKUP(PrivateSchedule[[#This Row],[ow]],RTARoutes[[StageCodes]:[RouteID]],6,FALSE), VLOOKUP(PrivateSchedule[[#This Row],[re]],RTARoutes[[StageCodes]:[RouteID]],6,FALSE))</f>
        <v>PVT266</v>
      </c>
      <c r="AE5519" t="str" cm="1">
        <f t="array" ref="AE5519">_xlfn.IFS( NOT(ISNA(VLOOKUP(PrivateSchedule[[#This Row],[ow]],RTARoutes[[StageCodes]:[RouteID]],6,FALSE))), "O",  NOT(ISNA(VLOOKUP(PrivateSchedule[[#This Row],[re]],RTARoutes[[StageCodes]:[RouteID]],6,FALSE))), "R")</f>
        <v>O</v>
      </c>
      <c r="AF55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20" spans="2:33">
      <c r="O5520" s="171" t="s">
        <v>2374</v>
      </c>
      <c r="P5520" s="172" t="s">
        <v>2402</v>
      </c>
      <c r="Q5520" s="172" t="s">
        <v>1887</v>
      </c>
      <c r="T5520" s="173" t="s">
        <v>2247</v>
      </c>
      <c r="U5520" t="str">
        <f t="shared" si="344"/>
        <v/>
      </c>
      <c r="AA5520" s="165" t="str">
        <f t="shared" si="345"/>
        <v/>
      </c>
      <c r="AB5520" t="str">
        <f t="shared" si="346"/>
        <v>PND</v>
      </c>
      <c r="AC5520" t="str">
        <f t="shared" si="347"/>
        <v>GA05T4137</v>
      </c>
      <c r="AD5520" t="str">
        <f>_xlfn.IFNA(VLOOKUP(PrivateSchedule[[#This Row],[ow]],RTARoutes[[StageCodes]:[RouteID]],6,FALSE), VLOOKUP(PrivateSchedule[[#This Row],[re]],RTARoutes[[StageCodes]:[RouteID]],6,FALSE))</f>
        <v>PVT401</v>
      </c>
      <c r="AE5520" t="str" cm="1">
        <f t="array" ref="AE5520">_xlfn.IFS( NOT(ISNA(VLOOKUP(PrivateSchedule[[#This Row],[ow]],RTARoutes[[StageCodes]:[RouteID]],6,FALSE))), "O",  NOT(ISNA(VLOOKUP(PrivateSchedule[[#This Row],[re]],RTARoutes[[StageCodes]:[RouteID]],6,FALSE))), "R")</f>
        <v>O</v>
      </c>
      <c r="AF55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PND-*PIO-*MARDOL-*PNJ</v>
      </c>
      <c r="AG55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PNJ-*MARDOL-*PIO-*PND</v>
      </c>
    </row>
    <row r="5521" spans="2:33">
      <c r="O5521" s="171" t="s">
        <v>2247</v>
      </c>
      <c r="T5521" s="173" t="s">
        <v>2374</v>
      </c>
      <c r="U5521" t="str">
        <f t="shared" si="344"/>
        <v>PANAJI-PONDA</v>
      </c>
      <c r="AA5521" s="165" t="str">
        <f t="shared" si="345"/>
        <v/>
      </c>
      <c r="AB5521" t="str">
        <f t="shared" si="346"/>
        <v>PND</v>
      </c>
      <c r="AC5521" t="str">
        <f t="shared" si="347"/>
        <v>GA05T4137</v>
      </c>
      <c r="AD5521" t="str">
        <f>_xlfn.IFNA(VLOOKUP(PrivateSchedule[[#This Row],[ow]],RTARoutes[[StageCodes]:[RouteID]],6,FALSE), VLOOKUP(PrivateSchedule[[#This Row],[re]],RTARoutes[[StageCodes]:[RouteID]],6,FALSE))</f>
        <v>PVT404</v>
      </c>
      <c r="AE5521" t="str" cm="1">
        <f t="array" ref="AE5521">_xlfn.IFS( NOT(ISNA(VLOOKUP(PrivateSchedule[[#This Row],[ow]],RTARoutes[[StageCodes]:[RouteID]],6,FALSE))), "O",  NOT(ISNA(VLOOKUP(PrivateSchedule[[#This Row],[re]],RTARoutes[[StageCodes]:[RouteID]],6,FALSE))), "R")</f>
        <v>O</v>
      </c>
      <c r="AF55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22" spans="2:33">
      <c r="O5522" s="171" t="s">
        <v>2374</v>
      </c>
      <c r="P5522" s="172" t="s">
        <v>2402</v>
      </c>
      <c r="Q5522" s="172" t="s">
        <v>1887</v>
      </c>
      <c r="T5522" s="173" t="s">
        <v>1820</v>
      </c>
      <c r="U5522" t="str">
        <f t="shared" si="344"/>
        <v/>
      </c>
      <c r="AA5522" s="165" t="str">
        <f t="shared" si="345"/>
        <v/>
      </c>
      <c r="AB5522" t="str">
        <f t="shared" si="346"/>
        <v>PND</v>
      </c>
      <c r="AC5522" t="str">
        <f t="shared" si="347"/>
        <v>GA05T4137</v>
      </c>
      <c r="AD5522" t="str">
        <f>_xlfn.IFNA(VLOOKUP(PrivateSchedule[[#This Row],[ow]],RTARoutes[[StageCodes]:[RouteID]],6,FALSE), VLOOKUP(PrivateSchedule[[#This Row],[re]],RTARoutes[[StageCodes]:[RouteID]],6,FALSE))</f>
        <v>PVT266</v>
      </c>
      <c r="AE5522" t="str" cm="1">
        <f t="array" ref="AE5522">_xlfn.IFS( NOT(ISNA(VLOOKUP(PrivateSchedule[[#This Row],[ow]],RTARoutes[[StageCodes]:[RouteID]],6,FALSE))), "O",  NOT(ISNA(VLOOKUP(PrivateSchedule[[#This Row],[re]],RTARoutes[[StageCodes]:[RouteID]],6,FALSE))), "R")</f>
        <v>R</v>
      </c>
      <c r="AF55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23" spans="2:33">
      <c r="B5523" s="171" t="s">
        <v>5334</v>
      </c>
      <c r="C5523" s="172" t="s">
        <v>5335</v>
      </c>
      <c r="D5523" s="172" t="s">
        <v>4894</v>
      </c>
      <c r="E5523" s="176" t="s">
        <v>5336</v>
      </c>
      <c r="F5523" s="177" t="s">
        <v>4087</v>
      </c>
      <c r="G5523" s="171" t="s">
        <v>5337</v>
      </c>
      <c r="H5523" s="172" t="s">
        <v>5338</v>
      </c>
      <c r="J5523" s="171" t="s">
        <v>5339</v>
      </c>
      <c r="L5523" s="172" t="s">
        <v>16</v>
      </c>
      <c r="O5523" s="171" t="s">
        <v>2374</v>
      </c>
      <c r="T5523" s="173" t="s">
        <v>2247</v>
      </c>
      <c r="U5523" t="str">
        <f t="shared" si="344"/>
        <v>PONDA-PANAJI</v>
      </c>
      <c r="AA5523" s="165" t="str">
        <f t="shared" si="345"/>
        <v/>
      </c>
      <c r="AB5523" t="str">
        <f t="shared" si="346"/>
        <v>PND</v>
      </c>
      <c r="AC5523" t="str">
        <f t="shared" si="347"/>
        <v>GA01Z5515</v>
      </c>
      <c r="AD5523" t="str">
        <f>_xlfn.IFNA(VLOOKUP(PrivateSchedule[[#This Row],[ow]],RTARoutes[[StageCodes]:[RouteID]],6,FALSE), VLOOKUP(PrivateSchedule[[#This Row],[re]],RTARoutes[[StageCodes]:[RouteID]],6,FALSE))</f>
        <v>PVT393</v>
      </c>
      <c r="AE5523" t="str" cm="1">
        <f t="array" ref="AE5523">_xlfn.IFS( NOT(ISNA(VLOOKUP(PrivateSchedule[[#This Row],[ow]],RTARoutes[[StageCodes]:[RouteID]],6,FALSE))), "O",  NOT(ISNA(VLOOKUP(PrivateSchedule[[#This Row],[re]],RTARoutes[[StageCodes]:[RouteID]],6,FALSE))), "R")</f>
        <v>O</v>
      </c>
      <c r="AF55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24" spans="2:33">
      <c r="O5524" s="171" t="s">
        <v>2247</v>
      </c>
      <c r="T5524" s="173" t="s">
        <v>2644</v>
      </c>
      <c r="U5524" t="str">
        <f t="shared" si="344"/>
        <v>PANAJI-SAVERDEM</v>
      </c>
      <c r="AA5524" s="165" t="str">
        <f t="shared" si="345"/>
        <v/>
      </c>
      <c r="AB5524" t="str">
        <f t="shared" si="346"/>
        <v>PND</v>
      </c>
      <c r="AC5524" t="str">
        <f t="shared" si="347"/>
        <v>GA01Z5515</v>
      </c>
      <c r="AD5524" t="str">
        <f>_xlfn.IFNA(VLOOKUP(PrivateSchedule[[#This Row],[ow]],RTARoutes[[StageCodes]:[RouteID]],6,FALSE), VLOOKUP(PrivateSchedule[[#This Row],[re]],RTARoutes[[StageCodes]:[RouteID]],6,FALSE))</f>
        <v>PVT450</v>
      </c>
      <c r="AE5524" t="str" cm="1">
        <f t="array" ref="AE5524">_xlfn.IFS( NOT(ISNA(VLOOKUP(PrivateSchedule[[#This Row],[ow]],RTARoutes[[StageCodes]:[RouteID]],6,FALSE))), "O",  NOT(ISNA(VLOOKUP(PrivateSchedule[[#This Row],[re]],RTARoutes[[StageCodes]:[RouteID]],6,FALSE))), "R")</f>
        <v>O</v>
      </c>
      <c r="AF55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5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525" spans="2:33">
      <c r="O5525" s="171" t="s">
        <v>2644</v>
      </c>
      <c r="T5525" s="173" t="s">
        <v>2247</v>
      </c>
      <c r="U5525" t="str">
        <f t="shared" si="344"/>
        <v>SAVERDEM-PANAJI</v>
      </c>
      <c r="AA5525" s="165" t="str">
        <f t="shared" si="345"/>
        <v/>
      </c>
      <c r="AB5525" t="str">
        <f t="shared" si="346"/>
        <v>PND</v>
      </c>
      <c r="AC5525" t="str">
        <f t="shared" si="347"/>
        <v>GA01Z5515</v>
      </c>
      <c r="AD5525" t="str">
        <f>_xlfn.IFNA(VLOOKUP(PrivateSchedule[[#This Row],[ow]],RTARoutes[[StageCodes]:[RouteID]],6,FALSE), VLOOKUP(PrivateSchedule[[#This Row],[re]],RTARoutes[[StageCodes]:[RouteID]],6,FALSE))</f>
        <v>PVT450</v>
      </c>
      <c r="AE5525" t="str" cm="1">
        <f t="array" ref="AE5525">_xlfn.IFS( NOT(ISNA(VLOOKUP(PrivateSchedule[[#This Row],[ow]],RTARoutes[[StageCodes]:[RouteID]],6,FALSE))), "O",  NOT(ISNA(VLOOKUP(PrivateSchedule[[#This Row],[re]],RTARoutes[[StageCodes]:[RouteID]],6,FALSE))), "R")</f>
        <v>R</v>
      </c>
      <c r="AF55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55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5526" spans="2:33">
      <c r="O5526" s="171" t="s">
        <v>2247</v>
      </c>
      <c r="T5526" s="173" t="s">
        <v>2644</v>
      </c>
      <c r="U5526" t="str">
        <f t="shared" si="344"/>
        <v>PANAJI-SAVERDEM</v>
      </c>
      <c r="AA5526" s="165" t="str">
        <f t="shared" si="345"/>
        <v/>
      </c>
      <c r="AB5526" t="str">
        <f t="shared" si="346"/>
        <v>PND</v>
      </c>
      <c r="AC5526" t="str">
        <f t="shared" si="347"/>
        <v>GA01Z5515</v>
      </c>
      <c r="AD5526" t="str">
        <f>_xlfn.IFNA(VLOOKUP(PrivateSchedule[[#This Row],[ow]],RTARoutes[[StageCodes]:[RouteID]],6,FALSE), VLOOKUP(PrivateSchedule[[#This Row],[re]],RTARoutes[[StageCodes]:[RouteID]],6,FALSE))</f>
        <v>PVT450</v>
      </c>
      <c r="AE5526" t="str" cm="1">
        <f t="array" ref="AE5526">_xlfn.IFS( NOT(ISNA(VLOOKUP(PrivateSchedule[[#This Row],[ow]],RTARoutes[[StageCodes]:[RouteID]],6,FALSE))), "O",  NOT(ISNA(VLOOKUP(PrivateSchedule[[#This Row],[re]],RTARoutes[[StageCodes]:[RouteID]],6,FALSE))), "R")</f>
        <v>O</v>
      </c>
      <c r="AF55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55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5527" spans="2:33">
      <c r="O5527" s="171" t="s">
        <v>2644</v>
      </c>
      <c r="T5527" s="173" t="s">
        <v>2374</v>
      </c>
      <c r="U5527" t="str">
        <f t="shared" si="344"/>
        <v>SAVERDEM-PONDA</v>
      </c>
      <c r="AA5527" s="165" t="str">
        <f t="shared" si="345"/>
        <v/>
      </c>
      <c r="AB5527" t="str">
        <f t="shared" si="346"/>
        <v>PND</v>
      </c>
      <c r="AC5527" t="str">
        <f t="shared" si="347"/>
        <v>GA01Z5515</v>
      </c>
      <c r="AD5527" t="str">
        <f>_xlfn.IFNA(VLOOKUP(PrivateSchedule[[#This Row],[ow]],RTARoutes[[StageCodes]:[RouteID]],6,FALSE), VLOOKUP(PrivateSchedule[[#This Row],[re]],RTARoutes[[StageCodes]:[RouteID]],6,FALSE))</f>
        <v>PVT388</v>
      </c>
      <c r="AE5527" t="str" cm="1">
        <f t="array" ref="AE5527">_xlfn.IFS( NOT(ISNA(VLOOKUP(PrivateSchedule[[#This Row],[ow]],RTARoutes[[StageCodes]:[RouteID]],6,FALSE))), "O",  NOT(ISNA(VLOOKUP(PrivateSchedule[[#This Row],[re]],RTARoutes[[StageCodes]:[RouteID]],6,FALSE))), "R")</f>
        <v>R</v>
      </c>
      <c r="AF55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5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528" spans="2:33">
      <c r="O5528" s="171" t="s">
        <v>2374</v>
      </c>
      <c r="T5528" s="173" t="s">
        <v>2247</v>
      </c>
      <c r="U5528" t="str">
        <f t="shared" si="344"/>
        <v>PONDA-PANAJI</v>
      </c>
      <c r="AA5528" s="165" t="str">
        <f t="shared" si="345"/>
        <v/>
      </c>
      <c r="AB5528" t="str">
        <f t="shared" si="346"/>
        <v>PND</v>
      </c>
      <c r="AC5528" t="str">
        <f t="shared" si="347"/>
        <v>GA01Z5515</v>
      </c>
      <c r="AD5528" t="str">
        <f>_xlfn.IFNA(VLOOKUP(PrivateSchedule[[#This Row],[ow]],RTARoutes[[StageCodes]:[RouteID]],6,FALSE), VLOOKUP(PrivateSchedule[[#This Row],[re]],RTARoutes[[StageCodes]:[RouteID]],6,FALSE))</f>
        <v>PVT393</v>
      </c>
      <c r="AE5528" t="str" cm="1">
        <f t="array" ref="AE5528">_xlfn.IFS( NOT(ISNA(VLOOKUP(PrivateSchedule[[#This Row],[ow]],RTARoutes[[StageCodes]:[RouteID]],6,FALSE))), "O",  NOT(ISNA(VLOOKUP(PrivateSchedule[[#This Row],[re]],RTARoutes[[StageCodes]:[RouteID]],6,FALSE))), "R")</f>
        <v>O</v>
      </c>
      <c r="AF55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29" spans="2:33">
      <c r="O5529" s="171" t="s">
        <v>2247</v>
      </c>
      <c r="T5529" s="173" t="s">
        <v>2374</v>
      </c>
      <c r="U5529" t="str">
        <f t="shared" si="344"/>
        <v>PANAJI-PONDA</v>
      </c>
      <c r="AA5529" s="165" t="str">
        <f t="shared" si="345"/>
        <v/>
      </c>
      <c r="AB5529" t="str">
        <f t="shared" si="346"/>
        <v>PND</v>
      </c>
      <c r="AC5529" t="str">
        <f t="shared" si="347"/>
        <v>GA01Z5515</v>
      </c>
      <c r="AD5529" t="str">
        <f>_xlfn.IFNA(VLOOKUP(PrivateSchedule[[#This Row],[ow]],RTARoutes[[StageCodes]:[RouteID]],6,FALSE), VLOOKUP(PrivateSchedule[[#This Row],[re]],RTARoutes[[StageCodes]:[RouteID]],6,FALSE))</f>
        <v>PVT404</v>
      </c>
      <c r="AE5529" t="str" cm="1">
        <f t="array" ref="AE5529">_xlfn.IFS( NOT(ISNA(VLOOKUP(PrivateSchedule[[#This Row],[ow]],RTARoutes[[StageCodes]:[RouteID]],6,FALSE))), "O",  NOT(ISNA(VLOOKUP(PrivateSchedule[[#This Row],[re]],RTARoutes[[StageCodes]:[RouteID]],6,FALSE))), "R")</f>
        <v>O</v>
      </c>
      <c r="AF55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30" spans="2:33">
      <c r="C5530" s="172" t="s">
        <v>5340</v>
      </c>
      <c r="D5530" s="172" t="s">
        <v>4887</v>
      </c>
      <c r="G5530" s="171" t="s">
        <v>5341</v>
      </c>
      <c r="H5530" s="172" t="s">
        <v>5342</v>
      </c>
      <c r="J5530" s="171" t="s">
        <v>5343</v>
      </c>
      <c r="L5530" s="172" t="s">
        <v>16</v>
      </c>
      <c r="O5530" s="171" t="s">
        <v>2984</v>
      </c>
      <c r="T5530" s="173" t="s">
        <v>730</v>
      </c>
      <c r="U5530" t="str">
        <f t="shared" si="344"/>
        <v>UNDIR-Bethoda</v>
      </c>
      <c r="AA5530" s="165" t="str">
        <f t="shared" si="345"/>
        <v/>
      </c>
      <c r="AB5530" t="str">
        <f t="shared" si="346"/>
        <v>PND</v>
      </c>
      <c r="AC5530" t="str">
        <f t="shared" si="347"/>
        <v>GA01Z5515</v>
      </c>
      <c r="AD5530" t="e">
        <f>_xlfn.IFNA(VLOOKUP(PrivateSchedule[[#This Row],[ow]],RTARoutes[[StageCodes]:[RouteID]],6,FALSE), VLOOKUP(PrivateSchedule[[#This Row],[re]],RTARoutes[[StageCodes]:[RouteID]],6,FALSE))</f>
        <v>#N/A</v>
      </c>
      <c r="AE5530" t="e" cm="1">
        <f t="array" ref="AE5530">_xlfn.IFS( NOT(ISNA(VLOOKUP(PrivateSchedule[[#This Row],[ow]],RTARoutes[[StageCodes]:[RouteID]],6,FALSE))), "O",  NOT(ISNA(VLOOKUP(PrivateSchedule[[#This Row],[re]],RTARoutes[[StageCodes]:[RouteID]],6,FALSE))), "R")</f>
        <v>#N/A</v>
      </c>
      <c r="AF55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UND-*BET</v>
      </c>
      <c r="AG55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BET-*UND</v>
      </c>
    </row>
    <row r="5531" spans="2:33">
      <c r="O5531" s="171" t="s">
        <v>730</v>
      </c>
      <c r="T5531" s="173" t="s">
        <v>4898</v>
      </c>
      <c r="U5531" t="str">
        <f t="shared" si="344"/>
        <v/>
      </c>
      <c r="AA5531" s="165" t="str">
        <f t="shared" si="345"/>
        <v/>
      </c>
      <c r="AB5531" t="str">
        <f t="shared" si="346"/>
        <v>PND</v>
      </c>
      <c r="AC5531" t="str">
        <f t="shared" si="347"/>
        <v>GA01Z5515</v>
      </c>
      <c r="AD5531" t="str">
        <f>_xlfn.IFNA(VLOOKUP(PrivateSchedule[[#This Row],[ow]],RTARoutes[[StageCodes]:[RouteID]],6,FALSE), VLOOKUP(PrivateSchedule[[#This Row],[re]],RTARoutes[[StageCodes]:[RouteID]],6,FALSE))</f>
        <v>PVT70</v>
      </c>
      <c r="AE5531" t="str" cm="1">
        <f t="array" ref="AE5531">_xlfn.IFS( NOT(ISNA(VLOOKUP(PrivateSchedule[[#This Row],[ow]],RTARoutes[[StageCodes]:[RouteID]],6,FALSE))), "O",  NOT(ISNA(VLOOKUP(PrivateSchedule[[#This Row],[re]],RTARoutes[[StageCodes]:[RouteID]],6,FALSE))), "R")</f>
        <v>O</v>
      </c>
      <c r="AF55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BET-*GAUNEM</v>
      </c>
      <c r="AG55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GAUNEM-*BET</v>
      </c>
    </row>
    <row r="5532" spans="2:33">
      <c r="O5532" s="171" t="s">
        <v>4898</v>
      </c>
      <c r="T5532" s="173" t="s">
        <v>2374</v>
      </c>
      <c r="U5532" t="str">
        <f t="shared" si="344"/>
        <v/>
      </c>
      <c r="AA5532" s="165" t="str">
        <f t="shared" si="345"/>
        <v/>
      </c>
      <c r="AB5532" t="str">
        <f t="shared" si="346"/>
        <v>PND</v>
      </c>
      <c r="AC5532" t="str">
        <f t="shared" si="347"/>
        <v>GA01Z5515</v>
      </c>
      <c r="AD5532" t="str">
        <f>_xlfn.IFNA(VLOOKUP(PrivateSchedule[[#This Row],[ow]],RTARoutes[[StageCodes]:[RouteID]],6,FALSE), VLOOKUP(PrivateSchedule[[#This Row],[re]],RTARoutes[[StageCodes]:[RouteID]],6,FALSE))</f>
        <v>PVT188</v>
      </c>
      <c r="AE5532" t="str" cm="1">
        <f t="array" ref="AE5532">_xlfn.IFS( NOT(ISNA(VLOOKUP(PrivateSchedule[[#This Row],[ow]],RTARoutes[[StageCodes]:[RouteID]],6,FALSE))), "O",  NOT(ISNA(VLOOKUP(PrivateSchedule[[#This Row],[re]],RTARoutes[[StageCodes]:[RouteID]],6,FALSE))), "R")</f>
        <v>O</v>
      </c>
      <c r="AF55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55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5533" spans="2:33">
      <c r="O5533" s="171" t="s">
        <v>2374</v>
      </c>
      <c r="T5533" s="173" t="s">
        <v>1890</v>
      </c>
      <c r="U5533" t="str">
        <f t="shared" si="344"/>
        <v>PONDA-MARGAO</v>
      </c>
      <c r="AA5533" s="165" t="str">
        <f t="shared" si="345"/>
        <v/>
      </c>
      <c r="AB5533" t="str">
        <f t="shared" si="346"/>
        <v>PND</v>
      </c>
      <c r="AC5533" t="str">
        <f t="shared" si="347"/>
        <v>GA01Z5515</v>
      </c>
      <c r="AD5533" t="str">
        <f>_xlfn.IFNA(VLOOKUP(PrivateSchedule[[#This Row],[ow]],RTARoutes[[StageCodes]:[RouteID]],6,FALSE), VLOOKUP(PrivateSchedule[[#This Row],[re]],RTARoutes[[StageCodes]:[RouteID]],6,FALSE))</f>
        <v>PVT319</v>
      </c>
      <c r="AE5533" t="str" cm="1">
        <f t="array" ref="AE5533">_xlfn.IFS( NOT(ISNA(VLOOKUP(PrivateSchedule[[#This Row],[ow]],RTARoutes[[StageCodes]:[RouteID]],6,FALSE))), "O",  NOT(ISNA(VLOOKUP(PrivateSchedule[[#This Row],[re]],RTARoutes[[StageCodes]:[RouteID]],6,FALSE))), "R")</f>
        <v>R</v>
      </c>
      <c r="AF55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5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534" spans="2:33">
      <c r="O5534" s="171" t="s">
        <v>1890</v>
      </c>
      <c r="T5534" s="173" t="s">
        <v>2374</v>
      </c>
      <c r="U5534" t="str">
        <f t="shared" si="344"/>
        <v>MARGAO-PONDA</v>
      </c>
      <c r="AA5534" s="165" t="str">
        <f t="shared" si="345"/>
        <v/>
      </c>
      <c r="AB5534" t="str">
        <f t="shared" si="346"/>
        <v>PND</v>
      </c>
      <c r="AC5534" t="str">
        <f t="shared" si="347"/>
        <v>GA01Z5515</v>
      </c>
      <c r="AD5534" t="str">
        <f>_xlfn.IFNA(VLOOKUP(PrivateSchedule[[#This Row],[ow]],RTARoutes[[StageCodes]:[RouteID]],6,FALSE), VLOOKUP(PrivateSchedule[[#This Row],[re]],RTARoutes[[StageCodes]:[RouteID]],6,FALSE))</f>
        <v>PVT319</v>
      </c>
      <c r="AE5534" t="str" cm="1">
        <f t="array" ref="AE5534">_xlfn.IFS( NOT(ISNA(VLOOKUP(PrivateSchedule[[#This Row],[ow]],RTARoutes[[StageCodes]:[RouteID]],6,FALSE))), "O",  NOT(ISNA(VLOOKUP(PrivateSchedule[[#This Row],[re]],RTARoutes[[StageCodes]:[RouteID]],6,FALSE))), "R")</f>
        <v>O</v>
      </c>
      <c r="AF55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5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535" spans="2:33">
      <c r="O5535" s="171" t="s">
        <v>2374</v>
      </c>
      <c r="T5535" s="173" t="s">
        <v>2984</v>
      </c>
      <c r="U5535" t="str">
        <f t="shared" si="344"/>
        <v>PONDA-UNDIR</v>
      </c>
      <c r="AA5535" s="165" t="str">
        <f t="shared" si="345"/>
        <v/>
      </c>
      <c r="AB5535" t="str">
        <f t="shared" si="346"/>
        <v>PND</v>
      </c>
      <c r="AC5535" t="str">
        <f t="shared" si="347"/>
        <v>GA01Z5515</v>
      </c>
      <c r="AD5535" t="str">
        <f>_xlfn.IFNA(VLOOKUP(PrivateSchedule[[#This Row],[ow]],RTARoutes[[StageCodes]:[RouteID]],6,FALSE), VLOOKUP(PrivateSchedule[[#This Row],[re]],RTARoutes[[StageCodes]:[RouteID]],6,FALSE))</f>
        <v>PVT390</v>
      </c>
      <c r="AE5535" t="str" cm="1">
        <f t="array" ref="AE5535">_xlfn.IFS( NOT(ISNA(VLOOKUP(PrivateSchedule[[#This Row],[ow]],RTARoutes[[StageCodes]:[RouteID]],6,FALSE))), "O",  NOT(ISNA(VLOOKUP(PrivateSchedule[[#This Row],[re]],RTARoutes[[StageCodes]:[RouteID]],6,FALSE))), "R")</f>
        <v>O</v>
      </c>
      <c r="AF55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5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536" spans="2:33">
      <c r="O5536" s="171" t="s">
        <v>2984</v>
      </c>
      <c r="T5536" s="173" t="s">
        <v>2374</v>
      </c>
      <c r="U5536" t="str">
        <f t="shared" si="344"/>
        <v>UNDIR-PONDA</v>
      </c>
      <c r="AA5536" s="165" t="str">
        <f t="shared" si="345"/>
        <v/>
      </c>
      <c r="AB5536" t="str">
        <f t="shared" si="346"/>
        <v>PND</v>
      </c>
      <c r="AC5536" t="str">
        <f t="shared" si="347"/>
        <v>GA01Z5515</v>
      </c>
      <c r="AD5536" t="str">
        <f>_xlfn.IFNA(VLOOKUP(PrivateSchedule[[#This Row],[ow]],RTARoutes[[StageCodes]:[RouteID]],6,FALSE), VLOOKUP(PrivateSchedule[[#This Row],[re]],RTARoutes[[StageCodes]:[RouteID]],6,FALSE))</f>
        <v>PVT390</v>
      </c>
      <c r="AE5536" t="str" cm="1">
        <f t="array" ref="AE5536">_xlfn.IFS( NOT(ISNA(VLOOKUP(PrivateSchedule[[#This Row],[ow]],RTARoutes[[StageCodes]:[RouteID]],6,FALSE))), "O",  NOT(ISNA(VLOOKUP(PrivateSchedule[[#This Row],[re]],RTARoutes[[StageCodes]:[RouteID]],6,FALSE))), "R")</f>
        <v>R</v>
      </c>
      <c r="AF55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5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537" spans="2:33">
      <c r="O5537" s="171" t="s">
        <v>2374</v>
      </c>
      <c r="T5537" s="173" t="s">
        <v>1234</v>
      </c>
      <c r="U5537" t="str">
        <f t="shared" si="344"/>
        <v>PONDA-FARMAGUDI</v>
      </c>
      <c r="AA5537" s="165" t="str">
        <f t="shared" si="345"/>
        <v/>
      </c>
      <c r="AB5537" t="str">
        <f t="shared" si="346"/>
        <v>PND</v>
      </c>
      <c r="AC5537" t="str">
        <f t="shared" si="347"/>
        <v>GA01Z5515</v>
      </c>
      <c r="AD5537" t="e">
        <f>_xlfn.IFNA(VLOOKUP(PrivateSchedule[[#This Row],[ow]],RTARoutes[[StageCodes]:[RouteID]],6,FALSE), VLOOKUP(PrivateSchedule[[#This Row],[re]],RTARoutes[[StageCodes]:[RouteID]],6,FALSE))</f>
        <v>#N/A</v>
      </c>
      <c r="AE5537" t="e" cm="1">
        <f t="array" ref="AE5537">_xlfn.IFS( NOT(ISNA(VLOOKUP(PrivateSchedule[[#This Row],[ow]],RTARoutes[[StageCodes]:[RouteID]],6,FALSE))), "O",  NOT(ISNA(VLOOKUP(PrivateSchedule[[#This Row],[re]],RTARoutes[[StageCodes]:[RouteID]],6,FALSE))), "R")</f>
        <v>#N/A</v>
      </c>
      <c r="AF55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PND-*FMD</v>
      </c>
      <c r="AG55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FMD-*PND</v>
      </c>
    </row>
    <row r="5538" spans="2:33">
      <c r="O5538" s="171" t="s">
        <v>1890</v>
      </c>
      <c r="T5538" s="173" t="s">
        <v>2374</v>
      </c>
      <c r="U5538" t="str">
        <f t="shared" si="344"/>
        <v>MARGAO-PONDA</v>
      </c>
      <c r="AA5538" s="165" t="str">
        <f t="shared" si="345"/>
        <v/>
      </c>
      <c r="AB5538" t="str">
        <f t="shared" si="346"/>
        <v>PND</v>
      </c>
      <c r="AC5538" t="str">
        <f t="shared" si="347"/>
        <v>GA01Z5515</v>
      </c>
      <c r="AD5538" t="str">
        <f>_xlfn.IFNA(VLOOKUP(PrivateSchedule[[#This Row],[ow]],RTARoutes[[StageCodes]:[RouteID]],6,FALSE), VLOOKUP(PrivateSchedule[[#This Row],[re]],RTARoutes[[StageCodes]:[RouteID]],6,FALSE))</f>
        <v>PVT319</v>
      </c>
      <c r="AE5538" t="str" cm="1">
        <f t="array" ref="AE5538">_xlfn.IFS( NOT(ISNA(VLOOKUP(PrivateSchedule[[#This Row],[ow]],RTARoutes[[StageCodes]:[RouteID]],6,FALSE))), "O",  NOT(ISNA(VLOOKUP(PrivateSchedule[[#This Row],[re]],RTARoutes[[StageCodes]:[RouteID]],6,FALSE))), "R")</f>
        <v>O</v>
      </c>
      <c r="AF55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5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539" spans="2:33">
      <c r="O5539" s="171" t="s">
        <v>2374</v>
      </c>
      <c r="T5539" s="173" t="s">
        <v>1890</v>
      </c>
      <c r="U5539" t="str">
        <f t="shared" si="344"/>
        <v>PONDA-MARGAO</v>
      </c>
      <c r="AA5539" s="165" t="str">
        <f t="shared" si="345"/>
        <v/>
      </c>
      <c r="AB5539" t="str">
        <f t="shared" si="346"/>
        <v>PND</v>
      </c>
      <c r="AC5539" t="str">
        <f t="shared" si="347"/>
        <v>GA01Z5515</v>
      </c>
      <c r="AD5539" t="str">
        <f>_xlfn.IFNA(VLOOKUP(PrivateSchedule[[#This Row],[ow]],RTARoutes[[StageCodes]:[RouteID]],6,FALSE), VLOOKUP(PrivateSchedule[[#This Row],[re]],RTARoutes[[StageCodes]:[RouteID]],6,FALSE))</f>
        <v>PVT319</v>
      </c>
      <c r="AE5539" t="str" cm="1">
        <f t="array" ref="AE5539">_xlfn.IFS( NOT(ISNA(VLOOKUP(PrivateSchedule[[#This Row],[ow]],RTARoutes[[StageCodes]:[RouteID]],6,FALSE))), "O",  NOT(ISNA(VLOOKUP(PrivateSchedule[[#This Row],[re]],RTARoutes[[StageCodes]:[RouteID]],6,FALSE))), "R")</f>
        <v>R</v>
      </c>
      <c r="AF55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5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540" spans="2:33">
      <c r="O5540" s="171" t="s">
        <v>1890</v>
      </c>
      <c r="T5540" s="173" t="s">
        <v>2984</v>
      </c>
      <c r="U5540" t="str">
        <f t="shared" si="344"/>
        <v>MARGAO-UNDIR</v>
      </c>
      <c r="AA5540" s="165" t="str">
        <f t="shared" si="345"/>
        <v/>
      </c>
      <c r="AB5540" t="str">
        <f t="shared" si="346"/>
        <v>PND</v>
      </c>
      <c r="AC5540" t="str">
        <f t="shared" si="347"/>
        <v>GA01Z5515</v>
      </c>
      <c r="AD5540" t="str">
        <f>_xlfn.IFNA(VLOOKUP(PrivateSchedule[[#This Row],[ow]],RTARoutes[[StageCodes]:[RouteID]],6,FALSE), VLOOKUP(PrivateSchedule[[#This Row],[re]],RTARoutes[[StageCodes]:[RouteID]],6,FALSE))</f>
        <v>PVT344</v>
      </c>
      <c r="AE5540" t="str" cm="1">
        <f t="array" ref="AE5540">_xlfn.IFS( NOT(ISNA(VLOOKUP(PrivateSchedule[[#This Row],[ow]],RTARoutes[[StageCodes]:[RouteID]],6,FALSE))), "O",  NOT(ISNA(VLOOKUP(PrivateSchedule[[#This Row],[re]],RTARoutes[[StageCodes]:[RouteID]],6,FALSE))), "R")</f>
        <v>O</v>
      </c>
      <c r="AF55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MRG-*UND</v>
      </c>
      <c r="AG55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UND-*MRG</v>
      </c>
    </row>
    <row r="5541" spans="2:33">
      <c r="B5541" s="171" t="s">
        <v>5344</v>
      </c>
      <c r="C5541" s="172" t="s">
        <v>5345</v>
      </c>
      <c r="D5541" s="172" t="s">
        <v>4894</v>
      </c>
      <c r="E5541" s="176" t="s">
        <v>5325</v>
      </c>
      <c r="F5541" s="177">
        <v>45177</v>
      </c>
      <c r="G5541" s="171" t="s">
        <v>5346</v>
      </c>
      <c r="H5541" s="172" t="s">
        <v>5347</v>
      </c>
      <c r="J5541" s="171" t="s">
        <v>5348</v>
      </c>
      <c r="L5541" s="172" t="s">
        <v>16</v>
      </c>
      <c r="O5541" s="171" t="s">
        <v>2402</v>
      </c>
      <c r="T5541" s="173" t="s">
        <v>2374</v>
      </c>
      <c r="U5541" t="str">
        <f t="shared" si="344"/>
        <v>PRIOL-PONDA</v>
      </c>
      <c r="AA5541" s="165" t="str">
        <f t="shared" si="345"/>
        <v/>
      </c>
      <c r="AB5541" t="str">
        <f t="shared" si="346"/>
        <v>PND</v>
      </c>
      <c r="AC5541" t="str">
        <f t="shared" si="347"/>
        <v>GA04T4452</v>
      </c>
      <c r="AD5541" t="str">
        <f>_xlfn.IFNA(VLOOKUP(PrivateSchedule[[#This Row],[ow]],RTARoutes[[StageCodes]:[RouteID]],6,FALSE), VLOOKUP(PrivateSchedule[[#This Row],[re]],RTARoutes[[StageCodes]:[RouteID]],6,FALSE))</f>
        <v>PVT372</v>
      </c>
      <c r="AE5541" t="str" cm="1">
        <f t="array" ref="AE5541">_xlfn.IFS( NOT(ISNA(VLOOKUP(PrivateSchedule[[#This Row],[ow]],RTARoutes[[StageCodes]:[RouteID]],6,FALSE))), "O",  NOT(ISNA(VLOOKUP(PrivateSchedule[[#This Row],[re]],RTARoutes[[StageCodes]:[RouteID]],6,FALSE))), "R")</f>
        <v>O</v>
      </c>
      <c r="AF55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PIO-*PND</v>
      </c>
      <c r="AG55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</v>
      </c>
    </row>
    <row r="5542" spans="2:33">
      <c r="O5542" s="171" t="s">
        <v>2374</v>
      </c>
      <c r="T5542" s="173" t="s">
        <v>2247</v>
      </c>
      <c r="U5542" t="str">
        <f t="shared" si="344"/>
        <v>PONDA-PANAJI</v>
      </c>
      <c r="AA5542" s="165" t="str">
        <f t="shared" si="345"/>
        <v/>
      </c>
      <c r="AB5542" t="str">
        <f t="shared" si="346"/>
        <v>PND</v>
      </c>
      <c r="AC5542" t="str">
        <f t="shared" si="347"/>
        <v>GA04T4452</v>
      </c>
      <c r="AD5542" t="str">
        <f>_xlfn.IFNA(VLOOKUP(PrivateSchedule[[#This Row],[ow]],RTARoutes[[StageCodes]:[RouteID]],6,FALSE), VLOOKUP(PrivateSchedule[[#This Row],[re]],RTARoutes[[StageCodes]:[RouteID]],6,FALSE))</f>
        <v>PVT393</v>
      </c>
      <c r="AE5542" t="str" cm="1">
        <f t="array" ref="AE5542">_xlfn.IFS( NOT(ISNA(VLOOKUP(PrivateSchedule[[#This Row],[ow]],RTARoutes[[StageCodes]:[RouteID]],6,FALSE))), "O",  NOT(ISNA(VLOOKUP(PrivateSchedule[[#This Row],[re]],RTARoutes[[StageCodes]:[RouteID]],6,FALSE))), "R")</f>
        <v>O</v>
      </c>
      <c r="AF55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43" spans="2:33">
      <c r="O5543" s="171" t="s">
        <v>2247</v>
      </c>
      <c r="T5543" s="173" t="s">
        <v>2374</v>
      </c>
      <c r="U5543" t="str">
        <f t="shared" si="344"/>
        <v>PANAJI-PONDA</v>
      </c>
      <c r="AA5543" s="165" t="str">
        <f t="shared" si="345"/>
        <v/>
      </c>
      <c r="AB5543" t="str">
        <f t="shared" si="346"/>
        <v>PND</v>
      </c>
      <c r="AC5543" t="str">
        <f t="shared" si="347"/>
        <v>GA04T4452</v>
      </c>
      <c r="AD5543" t="str">
        <f>_xlfn.IFNA(VLOOKUP(PrivateSchedule[[#This Row],[ow]],RTARoutes[[StageCodes]:[RouteID]],6,FALSE), VLOOKUP(PrivateSchedule[[#This Row],[re]],RTARoutes[[StageCodes]:[RouteID]],6,FALSE))</f>
        <v>PVT404</v>
      </c>
      <c r="AE5543" t="str" cm="1">
        <f t="array" ref="AE5543">_xlfn.IFS( NOT(ISNA(VLOOKUP(PrivateSchedule[[#This Row],[ow]],RTARoutes[[StageCodes]:[RouteID]],6,FALSE))), "O",  NOT(ISNA(VLOOKUP(PrivateSchedule[[#This Row],[re]],RTARoutes[[StageCodes]:[RouteID]],6,FALSE))), "R")</f>
        <v>O</v>
      </c>
      <c r="AF55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44" spans="2:33">
      <c r="O5544" s="171" t="s">
        <v>2374</v>
      </c>
      <c r="T5544" s="173" t="s">
        <v>2247</v>
      </c>
      <c r="U5544" t="str">
        <f t="shared" si="344"/>
        <v>PONDA-PANAJI</v>
      </c>
      <c r="AA5544" s="165" t="str">
        <f t="shared" si="345"/>
        <v/>
      </c>
      <c r="AB5544" t="str">
        <f t="shared" si="346"/>
        <v>PND</v>
      </c>
      <c r="AC5544" t="str">
        <f t="shared" si="347"/>
        <v>GA04T4452</v>
      </c>
      <c r="AD5544" t="str">
        <f>_xlfn.IFNA(VLOOKUP(PrivateSchedule[[#This Row],[ow]],RTARoutes[[StageCodes]:[RouteID]],6,FALSE), VLOOKUP(PrivateSchedule[[#This Row],[re]],RTARoutes[[StageCodes]:[RouteID]],6,FALSE))</f>
        <v>PVT393</v>
      </c>
      <c r="AE5544" t="str" cm="1">
        <f t="array" ref="AE5544">_xlfn.IFS( NOT(ISNA(VLOOKUP(PrivateSchedule[[#This Row],[ow]],RTARoutes[[StageCodes]:[RouteID]],6,FALSE))), "O",  NOT(ISNA(VLOOKUP(PrivateSchedule[[#This Row],[re]],RTARoutes[[StageCodes]:[RouteID]],6,FALSE))), "R")</f>
        <v>O</v>
      </c>
      <c r="AF55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45" spans="2:33">
      <c r="O5545" s="171" t="s">
        <v>2247</v>
      </c>
      <c r="T5545" s="173" t="s">
        <v>2374</v>
      </c>
      <c r="U5545" t="str">
        <f t="shared" si="344"/>
        <v>PANAJI-PONDA</v>
      </c>
      <c r="AA5545" s="165" t="str">
        <f t="shared" si="345"/>
        <v/>
      </c>
      <c r="AB5545" t="str">
        <f t="shared" si="346"/>
        <v>PND</v>
      </c>
      <c r="AC5545" t="str">
        <f t="shared" si="347"/>
        <v>GA04T4452</v>
      </c>
      <c r="AD5545" t="str">
        <f>_xlfn.IFNA(VLOOKUP(PrivateSchedule[[#This Row],[ow]],RTARoutes[[StageCodes]:[RouteID]],6,FALSE), VLOOKUP(PrivateSchedule[[#This Row],[re]],RTARoutes[[StageCodes]:[RouteID]],6,FALSE))</f>
        <v>PVT404</v>
      </c>
      <c r="AE5545" t="str" cm="1">
        <f t="array" ref="AE5545">_xlfn.IFS( NOT(ISNA(VLOOKUP(PrivateSchedule[[#This Row],[ow]],RTARoutes[[StageCodes]:[RouteID]],6,FALSE))), "O",  NOT(ISNA(VLOOKUP(PrivateSchedule[[#This Row],[re]],RTARoutes[[StageCodes]:[RouteID]],6,FALSE))), "R")</f>
        <v>O</v>
      </c>
      <c r="AF55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46" spans="2:33">
      <c r="O5546" s="171" t="s">
        <v>2374</v>
      </c>
      <c r="T5546" s="173" t="s">
        <v>2247</v>
      </c>
      <c r="U5546" t="str">
        <f t="shared" si="344"/>
        <v>PONDA-PANAJI</v>
      </c>
      <c r="AA5546" s="165" t="str">
        <f t="shared" si="345"/>
        <v/>
      </c>
      <c r="AB5546" t="str">
        <f t="shared" si="346"/>
        <v>PND</v>
      </c>
      <c r="AC5546" t="str">
        <f t="shared" si="347"/>
        <v>GA04T4452</v>
      </c>
      <c r="AD5546" t="str">
        <f>_xlfn.IFNA(VLOOKUP(PrivateSchedule[[#This Row],[ow]],RTARoutes[[StageCodes]:[RouteID]],6,FALSE), VLOOKUP(PrivateSchedule[[#This Row],[re]],RTARoutes[[StageCodes]:[RouteID]],6,FALSE))</f>
        <v>PVT393</v>
      </c>
      <c r="AE5546" t="str" cm="1">
        <f t="array" ref="AE5546">_xlfn.IFS( NOT(ISNA(VLOOKUP(PrivateSchedule[[#This Row],[ow]],RTARoutes[[StageCodes]:[RouteID]],6,FALSE))), "O",  NOT(ISNA(VLOOKUP(PrivateSchedule[[#This Row],[re]],RTARoutes[[StageCodes]:[RouteID]],6,FALSE))), "R")</f>
        <v>O</v>
      </c>
      <c r="AF55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47" spans="2:33">
      <c r="O5547" s="171" t="s">
        <v>2247</v>
      </c>
      <c r="T5547" s="173" t="s">
        <v>2374</v>
      </c>
      <c r="U5547" t="str">
        <f t="shared" si="344"/>
        <v>PANAJI-PONDA</v>
      </c>
      <c r="AA5547" s="165" t="str">
        <f t="shared" si="345"/>
        <v/>
      </c>
      <c r="AB5547" t="str">
        <f t="shared" si="346"/>
        <v>PND</v>
      </c>
      <c r="AC5547" t="str">
        <f t="shared" si="347"/>
        <v>GA04T4452</v>
      </c>
      <c r="AD5547" t="str">
        <f>_xlfn.IFNA(VLOOKUP(PrivateSchedule[[#This Row],[ow]],RTARoutes[[StageCodes]:[RouteID]],6,FALSE), VLOOKUP(PrivateSchedule[[#This Row],[re]],RTARoutes[[StageCodes]:[RouteID]],6,FALSE))</f>
        <v>PVT404</v>
      </c>
      <c r="AE5547" t="str" cm="1">
        <f t="array" ref="AE5547">_xlfn.IFS( NOT(ISNA(VLOOKUP(PrivateSchedule[[#This Row],[ow]],RTARoutes[[StageCodes]:[RouteID]],6,FALSE))), "O",  NOT(ISNA(VLOOKUP(PrivateSchedule[[#This Row],[re]],RTARoutes[[StageCodes]:[RouteID]],6,FALSE))), "R")</f>
        <v>O</v>
      </c>
      <c r="AF55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5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548" spans="2:33">
      <c r="O5548" s="171" t="s">
        <v>2374</v>
      </c>
      <c r="T5548" s="173" t="s">
        <v>2247</v>
      </c>
      <c r="U5548" t="str">
        <f t="shared" si="344"/>
        <v>PONDA-PANAJI</v>
      </c>
      <c r="AA5548" s="165" t="str">
        <f t="shared" si="345"/>
        <v/>
      </c>
      <c r="AB5548" t="str">
        <f t="shared" si="346"/>
        <v>PND</v>
      </c>
      <c r="AC5548" t="str">
        <f t="shared" si="347"/>
        <v>GA04T4452</v>
      </c>
      <c r="AD5548" t="str">
        <f>_xlfn.IFNA(VLOOKUP(PrivateSchedule[[#This Row],[ow]],RTARoutes[[StageCodes]:[RouteID]],6,FALSE), VLOOKUP(PrivateSchedule[[#This Row],[re]],RTARoutes[[StageCodes]:[RouteID]],6,FALSE))</f>
        <v>PVT393</v>
      </c>
      <c r="AE5548" t="str" cm="1">
        <f t="array" ref="AE5548">_xlfn.IFS( NOT(ISNA(VLOOKUP(PrivateSchedule[[#This Row],[ow]],RTARoutes[[StageCodes]:[RouteID]],6,FALSE))), "O",  NOT(ISNA(VLOOKUP(PrivateSchedule[[#This Row],[re]],RTARoutes[[StageCodes]:[RouteID]],6,FALSE))), "R")</f>
        <v>O</v>
      </c>
      <c r="AF55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5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549" spans="2:33">
      <c r="O5549" s="171" t="s">
        <v>2247</v>
      </c>
      <c r="T5549" s="173" t="s">
        <v>2402</v>
      </c>
      <c r="U5549" t="str">
        <f t="shared" si="344"/>
        <v>PANAJI-PRIOL</v>
      </c>
      <c r="AA5549" s="165" t="str">
        <f t="shared" si="345"/>
        <v/>
      </c>
      <c r="AB5549" t="str">
        <f t="shared" si="346"/>
        <v>PND</v>
      </c>
      <c r="AC5549" t="str">
        <f t="shared" si="347"/>
        <v>GA04T4452</v>
      </c>
      <c r="AD5549" t="e">
        <f>_xlfn.IFNA(VLOOKUP(PrivateSchedule[[#This Row],[ow]],RTARoutes[[StageCodes]:[RouteID]],6,FALSE), VLOOKUP(PrivateSchedule[[#This Row],[re]],RTARoutes[[StageCodes]:[RouteID]],6,FALSE))</f>
        <v>#N/A</v>
      </c>
      <c r="AE5549" t="e" cm="1">
        <f t="array" ref="AE5549">_xlfn.IFS( NOT(ISNA(VLOOKUP(PrivateSchedule[[#This Row],[ow]],RTARoutes[[StageCodes]:[RouteID]],6,FALSE))), "O",  NOT(ISNA(VLOOKUP(PrivateSchedule[[#This Row],[re]],RTARoutes[[StageCodes]:[RouteID]],6,FALSE))), "R")</f>
        <v>#N/A</v>
      </c>
      <c r="AF55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PNJ-*PIO</v>
      </c>
      <c r="AG55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PIO-*PNJ</v>
      </c>
    </row>
    <row r="5550" spans="2:33">
      <c r="B5550" s="171" t="s">
        <v>5349</v>
      </c>
      <c r="C5550" s="172" t="s">
        <v>5350</v>
      </c>
      <c r="D5550" s="172" t="s">
        <v>4894</v>
      </c>
      <c r="E5550" s="176" t="s">
        <v>5351</v>
      </c>
      <c r="F5550" s="177">
        <v>45054</v>
      </c>
      <c r="G5550" s="171" t="s">
        <v>5352</v>
      </c>
      <c r="H5550" s="172" t="s">
        <v>5353</v>
      </c>
      <c r="J5550" s="171" t="s">
        <v>5354</v>
      </c>
      <c r="L5550" s="172" t="s">
        <v>16</v>
      </c>
      <c r="O5550" s="171" t="s">
        <v>1820</v>
      </c>
      <c r="T5550" s="173" t="s">
        <v>2247</v>
      </c>
      <c r="U5550" t="str">
        <f t="shared" si="344"/>
        <v>MADKAI-PANAJI</v>
      </c>
      <c r="AA5550" s="165" t="str">
        <f t="shared" si="345"/>
        <v/>
      </c>
      <c r="AB5550" t="str">
        <f t="shared" si="346"/>
        <v>PND</v>
      </c>
      <c r="AC5550" t="str">
        <f t="shared" si="347"/>
        <v>GA05T8686</v>
      </c>
      <c r="AD5550" t="str">
        <f>_xlfn.IFNA(VLOOKUP(PrivateSchedule[[#This Row],[ow]],RTARoutes[[StageCodes]:[RouteID]],6,FALSE), VLOOKUP(PrivateSchedule[[#This Row],[re]],RTARoutes[[StageCodes]:[RouteID]],6,FALSE))</f>
        <v>PVT270</v>
      </c>
      <c r="AE5550" t="str" cm="1">
        <f t="array" ref="AE5550">_xlfn.IFS( NOT(ISNA(VLOOKUP(PrivateSchedule[[#This Row],[ow]],RTARoutes[[StageCodes]:[RouteID]],6,FALSE))), "O",  NOT(ISNA(VLOOKUP(PrivateSchedule[[#This Row],[re]],RTARoutes[[StageCodes]:[RouteID]],6,FALSE))), "R")</f>
        <v>O</v>
      </c>
      <c r="AF55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55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5551" spans="2:33">
      <c r="O5551" s="171" t="s">
        <v>2247</v>
      </c>
      <c r="T5551" s="173" t="s">
        <v>5180</v>
      </c>
      <c r="U5551" t="str">
        <f t="shared" si="344"/>
        <v/>
      </c>
      <c r="AA5551" s="165" t="str">
        <f t="shared" si="345"/>
        <v/>
      </c>
      <c r="AB5551" t="str">
        <f t="shared" si="346"/>
        <v>PND</v>
      </c>
      <c r="AC5551" t="str">
        <f t="shared" si="347"/>
        <v>GA05T8686</v>
      </c>
      <c r="AD5551" t="str">
        <f>_xlfn.IFNA(VLOOKUP(PrivateSchedule[[#This Row],[ow]],RTARoutes[[StageCodes]:[RouteID]],6,FALSE), VLOOKUP(PrivateSchedule[[#This Row],[re]],RTARoutes[[StageCodes]:[RouteID]],6,FALSE))</f>
        <v>PVT195</v>
      </c>
      <c r="AE5551" t="str" cm="1">
        <f t="array" ref="AE5551">_xlfn.IFS( NOT(ISNA(VLOOKUP(PrivateSchedule[[#This Row],[ow]],RTARoutes[[StageCodes]:[RouteID]],6,FALSE))), "O",  NOT(ISNA(VLOOKUP(PrivateSchedule[[#This Row],[re]],RTARoutes[[StageCodes]:[RouteID]],6,FALSE))), "R")</f>
        <v>R</v>
      </c>
      <c r="AF55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PNJ-*HAVELI</v>
      </c>
      <c r="AG55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HAVELI-*PNJ</v>
      </c>
    </row>
    <row r="5552" spans="2:33">
      <c r="O5552" s="171" t="s">
        <v>5180</v>
      </c>
      <c r="T5552" s="173" t="s">
        <v>2247</v>
      </c>
      <c r="U5552" t="str">
        <f t="shared" si="344"/>
        <v/>
      </c>
      <c r="AA5552" s="165" t="str">
        <f t="shared" si="345"/>
        <v/>
      </c>
      <c r="AB5552" t="str">
        <f t="shared" si="346"/>
        <v>PND</v>
      </c>
      <c r="AC5552" t="str">
        <f t="shared" si="347"/>
        <v>GA05T8686</v>
      </c>
      <c r="AD5552" t="str">
        <f>_xlfn.IFNA(VLOOKUP(PrivateSchedule[[#This Row],[ow]],RTARoutes[[StageCodes]:[RouteID]],6,FALSE), VLOOKUP(PrivateSchedule[[#This Row],[re]],RTARoutes[[StageCodes]:[RouteID]],6,FALSE))</f>
        <v>PVT195</v>
      </c>
      <c r="AE5552" t="str" cm="1">
        <f t="array" ref="AE5552">_xlfn.IFS( NOT(ISNA(VLOOKUP(PrivateSchedule[[#This Row],[ow]],RTARoutes[[StageCodes]:[RouteID]],6,FALSE))), "O",  NOT(ISNA(VLOOKUP(PrivateSchedule[[#This Row],[re]],RTARoutes[[StageCodes]:[RouteID]],6,FALSE))), "R")</f>
        <v>O</v>
      </c>
      <c r="AF55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HAVELI-*PNJ</v>
      </c>
      <c r="AG55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PNJ-*HAVELI</v>
      </c>
    </row>
    <row r="5553" spans="2:33">
      <c r="O5553" s="171" t="s">
        <v>2247</v>
      </c>
      <c r="T5553" s="173" t="s">
        <v>5180</v>
      </c>
      <c r="U5553" t="str">
        <f t="shared" si="344"/>
        <v/>
      </c>
      <c r="AA5553" s="165" t="str">
        <f t="shared" si="345"/>
        <v/>
      </c>
      <c r="AB5553" t="str">
        <f t="shared" si="346"/>
        <v>PND</v>
      </c>
      <c r="AC5553" t="str">
        <f t="shared" si="347"/>
        <v>GA05T8686</v>
      </c>
      <c r="AD5553" t="str">
        <f>_xlfn.IFNA(VLOOKUP(PrivateSchedule[[#This Row],[ow]],RTARoutes[[StageCodes]:[RouteID]],6,FALSE), VLOOKUP(PrivateSchedule[[#This Row],[re]],RTARoutes[[StageCodes]:[RouteID]],6,FALSE))</f>
        <v>PVT195</v>
      </c>
      <c r="AE5553" t="str" cm="1">
        <f t="array" ref="AE5553">_xlfn.IFS( NOT(ISNA(VLOOKUP(PrivateSchedule[[#This Row],[ow]],RTARoutes[[StageCodes]:[RouteID]],6,FALSE))), "O",  NOT(ISNA(VLOOKUP(PrivateSchedule[[#This Row],[re]],RTARoutes[[StageCodes]:[RouteID]],6,FALSE))), "R")</f>
        <v>R</v>
      </c>
      <c r="AF55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PNJ-*HAVELI</v>
      </c>
      <c r="AG55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HAVELI-*PNJ</v>
      </c>
    </row>
    <row r="5554" spans="2:33">
      <c r="O5554" s="171" t="s">
        <v>5180</v>
      </c>
      <c r="T5554" s="173" t="s">
        <v>2247</v>
      </c>
      <c r="U5554" t="str">
        <f t="shared" si="344"/>
        <v/>
      </c>
      <c r="AA5554" s="165" t="str">
        <f t="shared" si="345"/>
        <v/>
      </c>
      <c r="AB5554" t="str">
        <f t="shared" si="346"/>
        <v>PND</v>
      </c>
      <c r="AC5554" t="str">
        <f t="shared" si="347"/>
        <v>GA05T8686</v>
      </c>
      <c r="AD5554" t="str">
        <f>_xlfn.IFNA(VLOOKUP(PrivateSchedule[[#This Row],[ow]],RTARoutes[[StageCodes]:[RouteID]],6,FALSE), VLOOKUP(PrivateSchedule[[#This Row],[re]],RTARoutes[[StageCodes]:[RouteID]],6,FALSE))</f>
        <v>PVT195</v>
      </c>
      <c r="AE5554" t="str" cm="1">
        <f t="array" ref="AE5554">_xlfn.IFS( NOT(ISNA(VLOOKUP(PrivateSchedule[[#This Row],[ow]],RTARoutes[[StageCodes]:[RouteID]],6,FALSE))), "O",  NOT(ISNA(VLOOKUP(PrivateSchedule[[#This Row],[re]],RTARoutes[[StageCodes]:[RouteID]],6,FALSE))), "R")</f>
        <v>O</v>
      </c>
      <c r="AF55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HAVELI-*PNJ</v>
      </c>
      <c r="AG55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PNJ-*HAVELI</v>
      </c>
    </row>
    <row r="5555" spans="2:33">
      <c r="O5555" s="171" t="s">
        <v>2247</v>
      </c>
      <c r="T5555" s="173" t="s">
        <v>5180</v>
      </c>
      <c r="U5555" t="str">
        <f t="shared" si="344"/>
        <v/>
      </c>
      <c r="AA5555" s="165" t="str">
        <f t="shared" si="345"/>
        <v/>
      </c>
      <c r="AB5555" t="str">
        <f t="shared" si="346"/>
        <v>PND</v>
      </c>
      <c r="AC5555" t="str">
        <f t="shared" si="347"/>
        <v>GA05T8686</v>
      </c>
      <c r="AD5555" t="str">
        <f>_xlfn.IFNA(VLOOKUP(PrivateSchedule[[#This Row],[ow]],RTARoutes[[StageCodes]:[RouteID]],6,FALSE), VLOOKUP(PrivateSchedule[[#This Row],[re]],RTARoutes[[StageCodes]:[RouteID]],6,FALSE))</f>
        <v>PVT195</v>
      </c>
      <c r="AE5555" t="str" cm="1">
        <f t="array" ref="AE5555">_xlfn.IFS( NOT(ISNA(VLOOKUP(PrivateSchedule[[#This Row],[ow]],RTARoutes[[StageCodes]:[RouteID]],6,FALSE))), "O",  NOT(ISNA(VLOOKUP(PrivateSchedule[[#This Row],[re]],RTARoutes[[StageCodes]:[RouteID]],6,FALSE))), "R")</f>
        <v>R</v>
      </c>
      <c r="AF55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PNJ-*HAVELI</v>
      </c>
      <c r="AG55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HAVELI-*PNJ</v>
      </c>
    </row>
    <row r="5556" spans="2:33">
      <c r="O5556" s="171" t="s">
        <v>5180</v>
      </c>
      <c r="T5556" s="173" t="s">
        <v>2247</v>
      </c>
      <c r="U5556" t="str">
        <f t="shared" si="344"/>
        <v/>
      </c>
      <c r="AA5556" s="165" t="str">
        <f t="shared" si="345"/>
        <v/>
      </c>
      <c r="AB5556" t="str">
        <f t="shared" si="346"/>
        <v>PND</v>
      </c>
      <c r="AC5556" t="str">
        <f t="shared" si="347"/>
        <v>GA05T8686</v>
      </c>
      <c r="AD5556" t="str">
        <f>_xlfn.IFNA(VLOOKUP(PrivateSchedule[[#This Row],[ow]],RTARoutes[[StageCodes]:[RouteID]],6,FALSE), VLOOKUP(PrivateSchedule[[#This Row],[re]],RTARoutes[[StageCodes]:[RouteID]],6,FALSE))</f>
        <v>PVT195</v>
      </c>
      <c r="AE5556" t="str" cm="1">
        <f t="array" ref="AE5556">_xlfn.IFS( NOT(ISNA(VLOOKUP(PrivateSchedule[[#This Row],[ow]],RTARoutes[[StageCodes]:[RouteID]],6,FALSE))), "O",  NOT(ISNA(VLOOKUP(PrivateSchedule[[#This Row],[re]],RTARoutes[[StageCodes]:[RouteID]],6,FALSE))), "R")</f>
        <v>O</v>
      </c>
      <c r="AF55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HAVELI-*PNJ</v>
      </c>
      <c r="AG55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PNJ-*HAVELI</v>
      </c>
    </row>
    <row r="5557" spans="2:33">
      <c r="O5557" s="171" t="s">
        <v>2247</v>
      </c>
      <c r="T5557" s="173" t="s">
        <v>1820</v>
      </c>
      <c r="U5557" t="str">
        <f t="shared" si="344"/>
        <v>PANAJI-MADKAI</v>
      </c>
      <c r="AA5557" s="165" t="str">
        <f t="shared" si="345"/>
        <v/>
      </c>
      <c r="AB5557" t="str">
        <f t="shared" si="346"/>
        <v>PND</v>
      </c>
      <c r="AC5557" t="str">
        <f t="shared" si="347"/>
        <v>GA05T8686</v>
      </c>
      <c r="AD5557" t="str">
        <f>_xlfn.IFNA(VLOOKUP(PrivateSchedule[[#This Row],[ow]],RTARoutes[[StageCodes]:[RouteID]],6,FALSE), VLOOKUP(PrivateSchedule[[#This Row],[re]],RTARoutes[[StageCodes]:[RouteID]],6,FALSE))</f>
        <v>PVT270</v>
      </c>
      <c r="AE5557" t="str" cm="1">
        <f t="array" ref="AE5557">_xlfn.IFS( NOT(ISNA(VLOOKUP(PrivateSchedule[[#This Row],[ow]],RTARoutes[[StageCodes]:[RouteID]],6,FALSE))), "O",  NOT(ISNA(VLOOKUP(PrivateSchedule[[#This Row],[re]],RTARoutes[[StageCodes]:[RouteID]],6,FALSE))), "R")</f>
        <v>R</v>
      </c>
      <c r="AF55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PNJ-*MDK</v>
      </c>
      <c r="AG55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MDK-*PNJ</v>
      </c>
    </row>
    <row r="5558" spans="2:33">
      <c r="B5558" s="171" t="s">
        <v>5355</v>
      </c>
      <c r="C5558" s="172" t="s">
        <v>5356</v>
      </c>
      <c r="D5558" s="172" t="s">
        <v>4894</v>
      </c>
      <c r="E5558" s="176" t="s">
        <v>5357</v>
      </c>
      <c r="F5558" s="177" t="s">
        <v>5358</v>
      </c>
      <c r="G5558" s="171" t="s">
        <v>5359</v>
      </c>
      <c r="H5558" s="172" t="s">
        <v>5360</v>
      </c>
      <c r="J5558" s="171" t="s">
        <v>5361</v>
      </c>
      <c r="L5558" s="172" t="s">
        <v>16</v>
      </c>
      <c r="O5558" s="171" t="s">
        <v>1820</v>
      </c>
      <c r="P5558" s="172" t="s">
        <v>1770</v>
      </c>
      <c r="T5558" s="173" t="s">
        <v>2374</v>
      </c>
      <c r="U5558" t="str">
        <f t="shared" si="344"/>
        <v>MADKAI-KUNDAI-PONDA</v>
      </c>
      <c r="AA5558" s="165" t="str">
        <f t="shared" si="345"/>
        <v/>
      </c>
      <c r="AB5558" t="str">
        <f t="shared" si="346"/>
        <v>PND</v>
      </c>
      <c r="AC5558" t="str">
        <f t="shared" si="347"/>
        <v>GA01W4152</v>
      </c>
      <c r="AD5558" t="str">
        <f>_xlfn.IFNA(VLOOKUP(PrivateSchedule[[#This Row],[ow]],RTARoutes[[StageCodes]:[RouteID]],6,FALSE), VLOOKUP(PrivateSchedule[[#This Row],[re]],RTARoutes[[StageCodes]:[RouteID]],6,FALSE))</f>
        <v>PVT263</v>
      </c>
      <c r="AE5558" t="str" cm="1">
        <f t="array" ref="AE5558">_xlfn.IFS( NOT(ISNA(VLOOKUP(PrivateSchedule[[#This Row],[ow]],RTARoutes[[StageCodes]:[RouteID]],6,FALSE))), "O",  NOT(ISNA(VLOOKUP(PrivateSchedule[[#This Row],[re]],RTARoutes[[StageCodes]:[RouteID]],6,FALSE))), "R")</f>
        <v>O</v>
      </c>
      <c r="AF55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59" spans="2:33">
      <c r="O5559" s="171" t="s">
        <v>2374</v>
      </c>
      <c r="P5559" s="172" t="s">
        <v>1770</v>
      </c>
      <c r="T5559" s="173" t="s">
        <v>1820</v>
      </c>
      <c r="U5559" t="str">
        <f t="shared" si="344"/>
        <v>PONDA-KUNDAI-MADKAI</v>
      </c>
      <c r="AA5559" s="165" t="str">
        <f t="shared" si="345"/>
        <v/>
      </c>
      <c r="AB5559" t="str">
        <f t="shared" si="346"/>
        <v>PND</v>
      </c>
      <c r="AC5559" t="str">
        <f t="shared" si="347"/>
        <v>GA01W4152</v>
      </c>
      <c r="AD5559" t="str">
        <f>_xlfn.IFNA(VLOOKUP(PrivateSchedule[[#This Row],[ow]],RTARoutes[[StageCodes]:[RouteID]],6,FALSE), VLOOKUP(PrivateSchedule[[#This Row],[re]],RTARoutes[[StageCodes]:[RouteID]],6,FALSE))</f>
        <v>PVT263</v>
      </c>
      <c r="AE5559" t="str" cm="1">
        <f t="array" ref="AE5559">_xlfn.IFS( NOT(ISNA(VLOOKUP(PrivateSchedule[[#This Row],[ow]],RTARoutes[[StageCodes]:[RouteID]],6,FALSE))), "O",  NOT(ISNA(VLOOKUP(PrivateSchedule[[#This Row],[re]],RTARoutes[[StageCodes]:[RouteID]],6,FALSE))), "R")</f>
        <v>R</v>
      </c>
      <c r="AF55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60" spans="2:33">
      <c r="O5560" s="171" t="s">
        <v>1820</v>
      </c>
      <c r="P5560" s="172" t="s">
        <v>1770</v>
      </c>
      <c r="T5560" s="173" t="s">
        <v>2374</v>
      </c>
      <c r="U5560" t="str">
        <f t="shared" si="344"/>
        <v>MADKAI-KUNDAI-PONDA</v>
      </c>
      <c r="AA5560" s="165" t="str">
        <f t="shared" si="345"/>
        <v/>
      </c>
      <c r="AB5560" t="str">
        <f t="shared" si="346"/>
        <v>PND</v>
      </c>
      <c r="AC5560" t="str">
        <f t="shared" si="347"/>
        <v>GA01W4152</v>
      </c>
      <c r="AD5560" t="str">
        <f>_xlfn.IFNA(VLOOKUP(PrivateSchedule[[#This Row],[ow]],RTARoutes[[StageCodes]:[RouteID]],6,FALSE), VLOOKUP(PrivateSchedule[[#This Row],[re]],RTARoutes[[StageCodes]:[RouteID]],6,FALSE))</f>
        <v>PVT263</v>
      </c>
      <c r="AE5560" t="str" cm="1">
        <f t="array" ref="AE5560">_xlfn.IFS( NOT(ISNA(VLOOKUP(PrivateSchedule[[#This Row],[ow]],RTARoutes[[StageCodes]:[RouteID]],6,FALSE))), "O",  NOT(ISNA(VLOOKUP(PrivateSchedule[[#This Row],[re]],RTARoutes[[StageCodes]:[RouteID]],6,FALSE))), "R")</f>
        <v>O</v>
      </c>
      <c r="AF55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61" spans="2:33">
      <c r="O5561" s="171" t="s">
        <v>2374</v>
      </c>
      <c r="P5561" s="172" t="s">
        <v>1770</v>
      </c>
      <c r="T5561" s="173" t="s">
        <v>1820</v>
      </c>
      <c r="U5561" t="str">
        <f t="shared" si="344"/>
        <v>PONDA-KUNDAI-MADKAI</v>
      </c>
      <c r="AA5561" s="165" t="str">
        <f t="shared" si="345"/>
        <v/>
      </c>
      <c r="AB5561" t="str">
        <f t="shared" si="346"/>
        <v>PND</v>
      </c>
      <c r="AC5561" t="str">
        <f t="shared" si="347"/>
        <v>GA01W4152</v>
      </c>
      <c r="AD5561" t="str">
        <f>_xlfn.IFNA(VLOOKUP(PrivateSchedule[[#This Row],[ow]],RTARoutes[[StageCodes]:[RouteID]],6,FALSE), VLOOKUP(PrivateSchedule[[#This Row],[re]],RTARoutes[[StageCodes]:[RouteID]],6,FALSE))</f>
        <v>PVT263</v>
      </c>
      <c r="AE5561" t="str" cm="1">
        <f t="array" ref="AE5561">_xlfn.IFS( NOT(ISNA(VLOOKUP(PrivateSchedule[[#This Row],[ow]],RTARoutes[[StageCodes]:[RouteID]],6,FALSE))), "O",  NOT(ISNA(VLOOKUP(PrivateSchedule[[#This Row],[re]],RTARoutes[[StageCodes]:[RouteID]],6,FALSE))), "R")</f>
        <v>R</v>
      </c>
      <c r="AF55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62" spans="2:33">
      <c r="O5562" s="171" t="s">
        <v>1820</v>
      </c>
      <c r="P5562" s="172" t="s">
        <v>1770</v>
      </c>
      <c r="T5562" s="173" t="s">
        <v>2374</v>
      </c>
      <c r="U5562" t="str">
        <f t="shared" si="344"/>
        <v>MADKAI-KUNDAI-PONDA</v>
      </c>
      <c r="AA5562" s="165" t="str">
        <f t="shared" si="345"/>
        <v/>
      </c>
      <c r="AB5562" t="str">
        <f t="shared" si="346"/>
        <v>PND</v>
      </c>
      <c r="AC5562" t="str">
        <f t="shared" si="347"/>
        <v>GA01W4152</v>
      </c>
      <c r="AD5562" t="str">
        <f>_xlfn.IFNA(VLOOKUP(PrivateSchedule[[#This Row],[ow]],RTARoutes[[StageCodes]:[RouteID]],6,FALSE), VLOOKUP(PrivateSchedule[[#This Row],[re]],RTARoutes[[StageCodes]:[RouteID]],6,FALSE))</f>
        <v>PVT263</v>
      </c>
      <c r="AE5562" t="str" cm="1">
        <f t="array" ref="AE5562">_xlfn.IFS( NOT(ISNA(VLOOKUP(PrivateSchedule[[#This Row],[ow]],RTARoutes[[StageCodes]:[RouteID]],6,FALSE))), "O",  NOT(ISNA(VLOOKUP(PrivateSchedule[[#This Row],[re]],RTARoutes[[StageCodes]:[RouteID]],6,FALSE))), "R")</f>
        <v>O</v>
      </c>
      <c r="AF55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63" spans="2:33">
      <c r="O5563" s="171" t="s">
        <v>2374</v>
      </c>
      <c r="P5563" s="172" t="s">
        <v>1770</v>
      </c>
      <c r="T5563" s="173" t="s">
        <v>1820</v>
      </c>
      <c r="U5563" t="str">
        <f t="shared" si="344"/>
        <v>PONDA-KUNDAI-MADKAI</v>
      </c>
      <c r="AA5563" s="165" t="str">
        <f t="shared" si="345"/>
        <v/>
      </c>
      <c r="AB5563" t="str">
        <f t="shared" si="346"/>
        <v>PND</v>
      </c>
      <c r="AC5563" t="str">
        <f t="shared" si="347"/>
        <v>GA01W4152</v>
      </c>
      <c r="AD5563" t="str">
        <f>_xlfn.IFNA(VLOOKUP(PrivateSchedule[[#This Row],[ow]],RTARoutes[[StageCodes]:[RouteID]],6,FALSE), VLOOKUP(PrivateSchedule[[#This Row],[re]],RTARoutes[[StageCodes]:[RouteID]],6,FALSE))</f>
        <v>PVT263</v>
      </c>
      <c r="AE5563" t="str" cm="1">
        <f t="array" ref="AE5563">_xlfn.IFS( NOT(ISNA(VLOOKUP(PrivateSchedule[[#This Row],[ow]],RTARoutes[[StageCodes]:[RouteID]],6,FALSE))), "O",  NOT(ISNA(VLOOKUP(PrivateSchedule[[#This Row],[re]],RTARoutes[[StageCodes]:[RouteID]],6,FALSE))), "R")</f>
        <v>R</v>
      </c>
      <c r="AF55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64" spans="2:33">
      <c r="O5564" s="171" t="s">
        <v>1820</v>
      </c>
      <c r="P5564" s="172" t="s">
        <v>1770</v>
      </c>
      <c r="T5564" s="173" t="s">
        <v>2374</v>
      </c>
      <c r="U5564" t="str">
        <f t="shared" si="344"/>
        <v>MADKAI-KUNDAI-PONDA</v>
      </c>
      <c r="AA5564" s="165" t="str">
        <f t="shared" si="345"/>
        <v/>
      </c>
      <c r="AB5564" t="str">
        <f t="shared" si="346"/>
        <v>PND</v>
      </c>
      <c r="AC5564" t="str">
        <f t="shared" si="347"/>
        <v>GA01W4152</v>
      </c>
      <c r="AD5564" t="str">
        <f>_xlfn.IFNA(VLOOKUP(PrivateSchedule[[#This Row],[ow]],RTARoutes[[StageCodes]:[RouteID]],6,FALSE), VLOOKUP(PrivateSchedule[[#This Row],[re]],RTARoutes[[StageCodes]:[RouteID]],6,FALSE))</f>
        <v>PVT263</v>
      </c>
      <c r="AE5564" t="str" cm="1">
        <f t="array" ref="AE5564">_xlfn.IFS( NOT(ISNA(VLOOKUP(PrivateSchedule[[#This Row],[ow]],RTARoutes[[StageCodes]:[RouteID]],6,FALSE))), "O",  NOT(ISNA(VLOOKUP(PrivateSchedule[[#This Row],[re]],RTARoutes[[StageCodes]:[RouteID]],6,FALSE))), "R")</f>
        <v>O</v>
      </c>
      <c r="AF55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65" spans="2:33">
      <c r="O5565" s="171" t="s">
        <v>2374</v>
      </c>
      <c r="P5565" s="172" t="s">
        <v>1770</v>
      </c>
      <c r="T5565" s="173" t="s">
        <v>1820</v>
      </c>
      <c r="U5565" t="str">
        <f t="shared" si="344"/>
        <v>PONDA-KUNDAI-MADKAI</v>
      </c>
      <c r="AA5565" s="165" t="str">
        <f t="shared" si="345"/>
        <v/>
      </c>
      <c r="AB5565" t="str">
        <f t="shared" si="346"/>
        <v>PND</v>
      </c>
      <c r="AC5565" t="str">
        <f t="shared" si="347"/>
        <v>GA01W4152</v>
      </c>
      <c r="AD5565" t="str">
        <f>_xlfn.IFNA(VLOOKUP(PrivateSchedule[[#This Row],[ow]],RTARoutes[[StageCodes]:[RouteID]],6,FALSE), VLOOKUP(PrivateSchedule[[#This Row],[re]],RTARoutes[[StageCodes]:[RouteID]],6,FALSE))</f>
        <v>PVT263</v>
      </c>
      <c r="AE5565" t="str" cm="1">
        <f t="array" ref="AE5565">_xlfn.IFS( NOT(ISNA(VLOOKUP(PrivateSchedule[[#This Row],[ow]],RTARoutes[[StageCodes]:[RouteID]],6,FALSE))), "O",  NOT(ISNA(VLOOKUP(PrivateSchedule[[#This Row],[re]],RTARoutes[[StageCodes]:[RouteID]],6,FALSE))), "R")</f>
        <v>R</v>
      </c>
      <c r="AF55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66" spans="2:33">
      <c r="O5566" s="171" t="s">
        <v>1820</v>
      </c>
      <c r="P5566" s="172" t="s">
        <v>1770</v>
      </c>
      <c r="T5566" s="173" t="s">
        <v>2374</v>
      </c>
      <c r="U5566" t="str">
        <f t="shared" si="344"/>
        <v>MADKAI-KUNDAI-PONDA</v>
      </c>
      <c r="AA5566" s="165" t="str">
        <f t="shared" si="345"/>
        <v/>
      </c>
      <c r="AB5566" t="str">
        <f t="shared" si="346"/>
        <v>PND</v>
      </c>
      <c r="AC5566" t="str">
        <f t="shared" si="347"/>
        <v>GA01W4152</v>
      </c>
      <c r="AD5566" t="str">
        <f>_xlfn.IFNA(VLOOKUP(PrivateSchedule[[#This Row],[ow]],RTARoutes[[StageCodes]:[RouteID]],6,FALSE), VLOOKUP(PrivateSchedule[[#This Row],[re]],RTARoutes[[StageCodes]:[RouteID]],6,FALSE))</f>
        <v>PVT263</v>
      </c>
      <c r="AE5566" t="str" cm="1">
        <f t="array" ref="AE5566">_xlfn.IFS( NOT(ISNA(VLOOKUP(PrivateSchedule[[#This Row],[ow]],RTARoutes[[StageCodes]:[RouteID]],6,FALSE))), "O",  NOT(ISNA(VLOOKUP(PrivateSchedule[[#This Row],[re]],RTARoutes[[StageCodes]:[RouteID]],6,FALSE))), "R")</f>
        <v>O</v>
      </c>
      <c r="AF55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67" spans="2:33">
      <c r="O5567" s="171" t="s">
        <v>2374</v>
      </c>
      <c r="P5567" s="172" t="s">
        <v>1770</v>
      </c>
      <c r="T5567" s="173" t="s">
        <v>1820</v>
      </c>
      <c r="U5567" t="str">
        <f t="shared" si="344"/>
        <v>PONDA-KUNDAI-MADKAI</v>
      </c>
      <c r="AA5567" s="165" t="str">
        <f t="shared" si="345"/>
        <v/>
      </c>
      <c r="AB5567" t="str">
        <f t="shared" si="346"/>
        <v>PND</v>
      </c>
      <c r="AC5567" t="str">
        <f t="shared" si="347"/>
        <v>GA01W4152</v>
      </c>
      <c r="AD5567" t="str">
        <f>_xlfn.IFNA(VLOOKUP(PrivateSchedule[[#This Row],[ow]],RTARoutes[[StageCodes]:[RouteID]],6,FALSE), VLOOKUP(PrivateSchedule[[#This Row],[re]],RTARoutes[[StageCodes]:[RouteID]],6,FALSE))</f>
        <v>PVT263</v>
      </c>
      <c r="AE5567" t="str" cm="1">
        <f t="array" ref="AE5567">_xlfn.IFS( NOT(ISNA(VLOOKUP(PrivateSchedule[[#This Row],[ow]],RTARoutes[[StageCodes]:[RouteID]],6,FALSE))), "O",  NOT(ISNA(VLOOKUP(PrivateSchedule[[#This Row],[re]],RTARoutes[[StageCodes]:[RouteID]],6,FALSE))), "R")</f>
        <v>R</v>
      </c>
      <c r="AF55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68" spans="2:33">
      <c r="O5568" s="171" t="s">
        <v>1820</v>
      </c>
      <c r="P5568" s="172" t="s">
        <v>1770</v>
      </c>
      <c r="T5568" s="173" t="s">
        <v>2374</v>
      </c>
      <c r="U5568" t="str">
        <f t="shared" si="344"/>
        <v>MADKAI-KUNDAI-PONDA</v>
      </c>
      <c r="AA5568" s="165" t="str">
        <f t="shared" si="345"/>
        <v/>
      </c>
      <c r="AB5568" t="str">
        <f t="shared" si="346"/>
        <v>PND</v>
      </c>
      <c r="AC5568" t="str">
        <f t="shared" si="347"/>
        <v>GA01W4152</v>
      </c>
      <c r="AD5568" t="str">
        <f>_xlfn.IFNA(VLOOKUP(PrivateSchedule[[#This Row],[ow]],RTARoutes[[StageCodes]:[RouteID]],6,FALSE), VLOOKUP(PrivateSchedule[[#This Row],[re]],RTARoutes[[StageCodes]:[RouteID]],6,FALSE))</f>
        <v>PVT263</v>
      </c>
      <c r="AE5568" t="str" cm="1">
        <f t="array" ref="AE5568">_xlfn.IFS( NOT(ISNA(VLOOKUP(PrivateSchedule[[#This Row],[ow]],RTARoutes[[StageCodes]:[RouteID]],6,FALSE))), "O",  NOT(ISNA(VLOOKUP(PrivateSchedule[[#This Row],[re]],RTARoutes[[StageCodes]:[RouteID]],6,FALSE))), "R")</f>
        <v>O</v>
      </c>
      <c r="AF55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69" spans="2:33">
      <c r="O5569" s="171" t="s">
        <v>2374</v>
      </c>
      <c r="P5569" s="172" t="s">
        <v>1770</v>
      </c>
      <c r="T5569" s="173" t="s">
        <v>1820</v>
      </c>
      <c r="U5569" t="str">
        <f t="shared" si="344"/>
        <v>PONDA-KUNDAI-MADKAI</v>
      </c>
      <c r="AA5569" s="165" t="str">
        <f t="shared" si="345"/>
        <v/>
      </c>
      <c r="AB5569" t="str">
        <f t="shared" si="346"/>
        <v>PND</v>
      </c>
      <c r="AC5569" t="str">
        <f t="shared" si="347"/>
        <v>GA01W4152</v>
      </c>
      <c r="AD5569" t="str">
        <f>_xlfn.IFNA(VLOOKUP(PrivateSchedule[[#This Row],[ow]],RTARoutes[[StageCodes]:[RouteID]],6,FALSE), VLOOKUP(PrivateSchedule[[#This Row],[re]],RTARoutes[[StageCodes]:[RouteID]],6,FALSE))</f>
        <v>PVT263</v>
      </c>
      <c r="AE5569" t="str" cm="1">
        <f t="array" ref="AE5569">_xlfn.IFS( NOT(ISNA(VLOOKUP(PrivateSchedule[[#This Row],[ow]],RTARoutes[[StageCodes]:[RouteID]],6,FALSE))), "O",  NOT(ISNA(VLOOKUP(PrivateSchedule[[#This Row],[re]],RTARoutes[[StageCodes]:[RouteID]],6,FALSE))), "R")</f>
        <v>R</v>
      </c>
      <c r="AF55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70" spans="2:33">
      <c r="B5570" s="171" t="s">
        <v>5362</v>
      </c>
      <c r="C5570" s="172" t="s">
        <v>5363</v>
      </c>
      <c r="D5570" s="172" t="s">
        <v>4894</v>
      </c>
      <c r="E5570" s="176" t="s">
        <v>5357</v>
      </c>
      <c r="F5570" s="177" t="s">
        <v>5358</v>
      </c>
      <c r="G5570" s="171" t="s">
        <v>5364</v>
      </c>
      <c r="H5570" s="172" t="s">
        <v>5365</v>
      </c>
      <c r="J5570" s="171" t="s">
        <v>5366</v>
      </c>
      <c r="L5570" s="172" t="s">
        <v>16</v>
      </c>
      <c r="O5570" s="171" t="s">
        <v>462</v>
      </c>
      <c r="T5570" s="173" t="s">
        <v>2374</v>
      </c>
      <c r="U5570" t="str">
        <f t="shared" si="344"/>
        <v>AGAPUR-PONDA</v>
      </c>
      <c r="AA5570" s="165" t="str">
        <f t="shared" si="345"/>
        <v/>
      </c>
      <c r="AB5570" t="str">
        <f t="shared" si="346"/>
        <v>PND</v>
      </c>
      <c r="AC5570" t="str">
        <f t="shared" si="347"/>
        <v>GA02T4933</v>
      </c>
      <c r="AD5570" t="str">
        <f>_xlfn.IFNA(VLOOKUP(PrivateSchedule[[#This Row],[ow]],RTARoutes[[StageCodes]:[RouteID]],6,FALSE), VLOOKUP(PrivateSchedule[[#This Row],[re]],RTARoutes[[StageCodes]:[RouteID]],6,FALSE))</f>
        <v>PVT11</v>
      </c>
      <c r="AE5570" t="str" cm="1">
        <f t="array" ref="AE5570">_xlfn.IFS( NOT(ISNA(VLOOKUP(PrivateSchedule[[#This Row],[ow]],RTARoutes[[StageCodes]:[RouteID]],6,FALSE))), "O",  NOT(ISNA(VLOOKUP(PrivateSchedule[[#This Row],[re]],RTARoutes[[StageCodes]:[RouteID]],6,FALSE))), "R")</f>
        <v>O</v>
      </c>
      <c r="AF55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5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571" spans="2:33">
      <c r="O5571" s="171" t="s">
        <v>2374</v>
      </c>
      <c r="T5571" s="173" t="s">
        <v>462</v>
      </c>
      <c r="U5571" t="str">
        <f t="shared" ref="U5571:U5634" si="348">_xlfn.IFNA(VLOOKUP($O5571,Code2Loc,2,FALSE)
&amp; IF( OR( ISNA($P5571), LEN($P5571)=0), "",  "-" &amp; VLOOKUP($P5571,Code2Loc,2,FALSE))
&amp; IF( OR( ISNA($Q5571), LEN($Q5571)=0), "",  "-" &amp; VLOOKUP($Q5571,Code2Loc,2,FALSE))
&amp; IF( OR( ISNA($R5571), LEN($R5571)=0), "",  "-" &amp; VLOOKUP($R5571,Code2Loc,2,FALSE))
&amp; IF( OR( ISNA($S5571), LEN($S5571)=0), "",  "-" &amp; VLOOKUP($S5571,Code2Loc,2,FALSE))
&amp; IF( OR( ISNA($T5571), LEN($T5571)=0), "",  "-" &amp; VLOOKUP($T5571,Code2Loc,2,FALSE)),"")</f>
        <v>PONDA-AGAPUR</v>
      </c>
      <c r="AA5571" s="165" t="str">
        <f t="shared" ref="AA5571:AA5634" si="349">IF(ISBLANK($V5571), "", _xlfn.IFNA($V5571 + _xlfn.IFNA( VLOOKUP($O5571 &amp; IF(ISBLANK($P5571),"", "-" &amp; $P5571) &amp; IF(ISBLANK($Q5571),"", "-" &amp; $Q5571) &amp; IF(ISBLANK($R5571),"", "-" &amp; $R5571) &amp; IF(ISBLANK($S5571),"", "-" &amp; $S5571) &amp; IF(ISBLANK($T5571),"", "-" &amp; $T5571),TravelTime,8,FALSE), VLOOKUP($T5571 &amp; IF(ISBLANK($S5571),"", "-" &amp; $S5571) &amp; IF(ISBLANK($R5571),"", "-" &amp; $R5571) &amp; IF(ISBLANK($Q5571),"", "-" &amp; $Q5571) &amp; IF(ISBLANK($P5571),"", "-" &amp; $P5571) &amp; IF(ISBLANK($O5571),"", "-" &amp; $O5571),TravelTime,8,FALSE)) / 1440, ""))</f>
        <v/>
      </c>
      <c r="AB5571" t="str">
        <f t="shared" ref="AB5571:AB5634" si="350">IF(AND(LEN($A5571)&lt;&gt;0,LEN($A5571)&lt;&gt;0),$A5571,$AB5570)</f>
        <v>PND</v>
      </c>
      <c r="AC5571" t="str">
        <f t="shared" ref="AC5571:AC5634" si="351">IF(AND(LEN($J5571)&lt;&gt;0,LEN($B5571)&lt;&gt;0),$J5571,$AC5570)</f>
        <v>GA02T4933</v>
      </c>
      <c r="AD5571" t="str">
        <f>_xlfn.IFNA(VLOOKUP(PrivateSchedule[[#This Row],[ow]],RTARoutes[[StageCodes]:[RouteID]],6,FALSE), VLOOKUP(PrivateSchedule[[#This Row],[re]],RTARoutes[[StageCodes]:[RouteID]],6,FALSE))</f>
        <v>PVT11</v>
      </c>
      <c r="AE5571" t="str" cm="1">
        <f t="array" ref="AE5571">_xlfn.IFS( NOT(ISNA(VLOOKUP(PrivateSchedule[[#This Row],[ow]],RTARoutes[[StageCodes]:[RouteID]],6,FALSE))), "O",  NOT(ISNA(VLOOKUP(PrivateSchedule[[#This Row],[re]],RTARoutes[[StageCodes]:[RouteID]],6,FALSE))), "R")</f>
        <v>R</v>
      </c>
      <c r="AF55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5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572" spans="2:33">
      <c r="O5572" s="171" t="s">
        <v>462</v>
      </c>
      <c r="T5572" s="173" t="s">
        <v>2374</v>
      </c>
      <c r="U5572" t="str">
        <f t="shared" si="348"/>
        <v>AGAPUR-PONDA</v>
      </c>
      <c r="AA5572" s="165" t="str">
        <f t="shared" si="349"/>
        <v/>
      </c>
      <c r="AB5572" t="str">
        <f t="shared" si="350"/>
        <v>PND</v>
      </c>
      <c r="AC5572" t="str">
        <f t="shared" si="351"/>
        <v>GA02T4933</v>
      </c>
      <c r="AD5572" t="str">
        <f>_xlfn.IFNA(VLOOKUP(PrivateSchedule[[#This Row],[ow]],RTARoutes[[StageCodes]:[RouteID]],6,FALSE), VLOOKUP(PrivateSchedule[[#This Row],[re]],RTARoutes[[StageCodes]:[RouteID]],6,FALSE))</f>
        <v>PVT11</v>
      </c>
      <c r="AE5572" t="str" cm="1">
        <f t="array" ref="AE5572">_xlfn.IFS( NOT(ISNA(VLOOKUP(PrivateSchedule[[#This Row],[ow]],RTARoutes[[StageCodes]:[RouteID]],6,FALSE))), "O",  NOT(ISNA(VLOOKUP(PrivateSchedule[[#This Row],[re]],RTARoutes[[StageCodes]:[RouteID]],6,FALSE))), "R")</f>
        <v>O</v>
      </c>
      <c r="AF55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5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573" spans="2:33">
      <c r="O5573" s="171" t="s">
        <v>2374</v>
      </c>
      <c r="T5573" s="173" t="s">
        <v>2984</v>
      </c>
      <c r="U5573" t="str">
        <f t="shared" si="348"/>
        <v>PONDA-UNDIR</v>
      </c>
      <c r="AA5573" s="165" t="str">
        <f t="shared" si="349"/>
        <v/>
      </c>
      <c r="AB5573" t="str">
        <f t="shared" si="350"/>
        <v>PND</v>
      </c>
      <c r="AC5573" t="str">
        <f t="shared" si="351"/>
        <v>GA02T4933</v>
      </c>
      <c r="AD5573" t="str">
        <f>_xlfn.IFNA(VLOOKUP(PrivateSchedule[[#This Row],[ow]],RTARoutes[[StageCodes]:[RouteID]],6,FALSE), VLOOKUP(PrivateSchedule[[#This Row],[re]],RTARoutes[[StageCodes]:[RouteID]],6,FALSE))</f>
        <v>PVT390</v>
      </c>
      <c r="AE5573" t="str" cm="1">
        <f t="array" ref="AE5573">_xlfn.IFS( NOT(ISNA(VLOOKUP(PrivateSchedule[[#This Row],[ow]],RTARoutes[[StageCodes]:[RouteID]],6,FALSE))), "O",  NOT(ISNA(VLOOKUP(PrivateSchedule[[#This Row],[re]],RTARoutes[[StageCodes]:[RouteID]],6,FALSE))), "R")</f>
        <v>O</v>
      </c>
      <c r="AF55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5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574" spans="2:33">
      <c r="O5574" s="171" t="s">
        <v>2984</v>
      </c>
      <c r="T5574" s="173" t="s">
        <v>2374</v>
      </c>
      <c r="U5574" t="str">
        <f t="shared" si="348"/>
        <v>UNDIR-PONDA</v>
      </c>
      <c r="AA5574" s="165" t="str">
        <f t="shared" si="349"/>
        <v/>
      </c>
      <c r="AB5574" t="str">
        <f t="shared" si="350"/>
        <v>PND</v>
      </c>
      <c r="AC5574" t="str">
        <f t="shared" si="351"/>
        <v>GA02T4933</v>
      </c>
      <c r="AD5574" t="str">
        <f>_xlfn.IFNA(VLOOKUP(PrivateSchedule[[#This Row],[ow]],RTARoutes[[StageCodes]:[RouteID]],6,FALSE), VLOOKUP(PrivateSchedule[[#This Row],[re]],RTARoutes[[StageCodes]:[RouteID]],6,FALSE))</f>
        <v>PVT390</v>
      </c>
      <c r="AE5574" t="str" cm="1">
        <f t="array" ref="AE5574">_xlfn.IFS( NOT(ISNA(VLOOKUP(PrivateSchedule[[#This Row],[ow]],RTARoutes[[StageCodes]:[RouteID]],6,FALSE))), "O",  NOT(ISNA(VLOOKUP(PrivateSchedule[[#This Row],[re]],RTARoutes[[StageCodes]:[RouteID]],6,FALSE))), "R")</f>
        <v>R</v>
      </c>
      <c r="AF55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5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575" spans="2:33">
      <c r="O5575" s="171" t="s">
        <v>2374</v>
      </c>
      <c r="T5575" s="173" t="s">
        <v>2984</v>
      </c>
      <c r="U5575" t="str">
        <f t="shared" si="348"/>
        <v>PONDA-UNDIR</v>
      </c>
      <c r="AA5575" s="165" t="str">
        <f t="shared" si="349"/>
        <v/>
      </c>
      <c r="AB5575" t="str">
        <f t="shared" si="350"/>
        <v>PND</v>
      </c>
      <c r="AC5575" t="str">
        <f t="shared" si="351"/>
        <v>GA02T4933</v>
      </c>
      <c r="AD5575" t="str">
        <f>_xlfn.IFNA(VLOOKUP(PrivateSchedule[[#This Row],[ow]],RTARoutes[[StageCodes]:[RouteID]],6,FALSE), VLOOKUP(PrivateSchedule[[#This Row],[re]],RTARoutes[[StageCodes]:[RouteID]],6,FALSE))</f>
        <v>PVT390</v>
      </c>
      <c r="AE5575" t="str" cm="1">
        <f t="array" ref="AE5575">_xlfn.IFS( NOT(ISNA(VLOOKUP(PrivateSchedule[[#This Row],[ow]],RTARoutes[[StageCodes]:[RouteID]],6,FALSE))), "O",  NOT(ISNA(VLOOKUP(PrivateSchedule[[#This Row],[re]],RTARoutes[[StageCodes]:[RouteID]],6,FALSE))), "R")</f>
        <v>O</v>
      </c>
      <c r="AF55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5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576" spans="2:33">
      <c r="O5576" s="171" t="s">
        <v>2984</v>
      </c>
      <c r="T5576" s="173" t="s">
        <v>2374</v>
      </c>
      <c r="U5576" t="str">
        <f t="shared" si="348"/>
        <v>UNDIR-PONDA</v>
      </c>
      <c r="AA5576" s="165" t="str">
        <f t="shared" si="349"/>
        <v/>
      </c>
      <c r="AB5576" t="str">
        <f t="shared" si="350"/>
        <v>PND</v>
      </c>
      <c r="AC5576" t="str">
        <f t="shared" si="351"/>
        <v>GA02T4933</v>
      </c>
      <c r="AD5576" t="str">
        <f>_xlfn.IFNA(VLOOKUP(PrivateSchedule[[#This Row],[ow]],RTARoutes[[StageCodes]:[RouteID]],6,FALSE), VLOOKUP(PrivateSchedule[[#This Row],[re]],RTARoutes[[StageCodes]:[RouteID]],6,FALSE))</f>
        <v>PVT390</v>
      </c>
      <c r="AE5576" t="str" cm="1">
        <f t="array" ref="AE5576">_xlfn.IFS( NOT(ISNA(VLOOKUP(PrivateSchedule[[#This Row],[ow]],RTARoutes[[StageCodes]:[RouteID]],6,FALSE))), "O",  NOT(ISNA(VLOOKUP(PrivateSchedule[[#This Row],[re]],RTARoutes[[StageCodes]:[RouteID]],6,FALSE))), "R")</f>
        <v>R</v>
      </c>
      <c r="AF55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5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577" spans="2:33">
      <c r="O5577" s="171" t="s">
        <v>2374</v>
      </c>
      <c r="T5577" s="173" t="s">
        <v>4898</v>
      </c>
      <c r="U5577" t="str">
        <f t="shared" si="348"/>
        <v/>
      </c>
      <c r="AA5577" s="165" t="str">
        <f t="shared" si="349"/>
        <v/>
      </c>
      <c r="AB5577" t="str">
        <f t="shared" si="350"/>
        <v>PND</v>
      </c>
      <c r="AC5577" t="str">
        <f t="shared" si="351"/>
        <v>GA02T4933</v>
      </c>
      <c r="AD5577" t="str">
        <f>_xlfn.IFNA(VLOOKUP(PrivateSchedule[[#This Row],[ow]],RTARoutes[[StageCodes]:[RouteID]],6,FALSE), VLOOKUP(PrivateSchedule[[#This Row],[re]],RTARoutes[[StageCodes]:[RouteID]],6,FALSE))</f>
        <v>PVT188</v>
      </c>
      <c r="AE5577" t="str" cm="1">
        <f t="array" ref="AE5577">_xlfn.IFS( NOT(ISNA(VLOOKUP(PrivateSchedule[[#This Row],[ow]],RTARoutes[[StageCodes]:[RouteID]],6,FALSE))), "O",  NOT(ISNA(VLOOKUP(PrivateSchedule[[#This Row],[re]],RTARoutes[[StageCodes]:[RouteID]],6,FALSE))), "R")</f>
        <v>R</v>
      </c>
      <c r="AF55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PND-*GAUNEM</v>
      </c>
      <c r="AG55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GAUNEM-*PND</v>
      </c>
    </row>
    <row r="5578" spans="2:33">
      <c r="O5578" s="171" t="s">
        <v>4898</v>
      </c>
      <c r="T5578" s="173" t="s">
        <v>2374</v>
      </c>
      <c r="U5578" t="str">
        <f t="shared" si="348"/>
        <v/>
      </c>
      <c r="AA5578" s="165" t="str">
        <f t="shared" si="349"/>
        <v/>
      </c>
      <c r="AB5578" t="str">
        <f t="shared" si="350"/>
        <v>PND</v>
      </c>
      <c r="AC5578" t="str">
        <f t="shared" si="351"/>
        <v>GA02T4933</v>
      </c>
      <c r="AD5578" t="str">
        <f>_xlfn.IFNA(VLOOKUP(PrivateSchedule[[#This Row],[ow]],RTARoutes[[StageCodes]:[RouteID]],6,FALSE), VLOOKUP(PrivateSchedule[[#This Row],[re]],RTARoutes[[StageCodes]:[RouteID]],6,FALSE))</f>
        <v>PVT188</v>
      </c>
      <c r="AE5578" t="str" cm="1">
        <f t="array" ref="AE5578">_xlfn.IFS( NOT(ISNA(VLOOKUP(PrivateSchedule[[#This Row],[ow]],RTARoutes[[StageCodes]:[RouteID]],6,FALSE))), "O",  NOT(ISNA(VLOOKUP(PrivateSchedule[[#This Row],[re]],RTARoutes[[StageCodes]:[RouteID]],6,FALSE))), "R")</f>
        <v>O</v>
      </c>
      <c r="AF55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55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5579" spans="2:33">
      <c r="O5579" s="171" t="s">
        <v>2374</v>
      </c>
      <c r="T5579" s="173" t="s">
        <v>462</v>
      </c>
      <c r="U5579" t="str">
        <f t="shared" si="348"/>
        <v>PONDA-AGAPUR</v>
      </c>
      <c r="AA5579" s="165" t="str">
        <f t="shared" si="349"/>
        <v/>
      </c>
      <c r="AB5579" t="str">
        <f t="shared" si="350"/>
        <v>PND</v>
      </c>
      <c r="AC5579" t="str">
        <f t="shared" si="351"/>
        <v>GA02T4933</v>
      </c>
      <c r="AD5579" t="str">
        <f>_xlfn.IFNA(VLOOKUP(PrivateSchedule[[#This Row],[ow]],RTARoutes[[StageCodes]:[RouteID]],6,FALSE), VLOOKUP(PrivateSchedule[[#This Row],[re]],RTARoutes[[StageCodes]:[RouteID]],6,FALSE))</f>
        <v>PVT11</v>
      </c>
      <c r="AE5579" t="str" cm="1">
        <f t="array" ref="AE5579">_xlfn.IFS( NOT(ISNA(VLOOKUP(PrivateSchedule[[#This Row],[ow]],RTARoutes[[StageCodes]:[RouteID]],6,FALSE))), "O",  NOT(ISNA(VLOOKUP(PrivateSchedule[[#This Row],[re]],RTARoutes[[StageCodes]:[RouteID]],6,FALSE))), "R")</f>
        <v>R</v>
      </c>
      <c r="AF55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5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580" spans="2:33">
      <c r="O5580" s="171" t="s">
        <v>462</v>
      </c>
      <c r="P5580" s="172" t="s">
        <v>1770</v>
      </c>
      <c r="T5580" s="173" t="s">
        <v>2374</v>
      </c>
      <c r="U5580" t="str">
        <f t="shared" si="348"/>
        <v>AGAPUR-KUNDAI-PONDA</v>
      </c>
      <c r="AA5580" s="165" t="str">
        <f t="shared" si="349"/>
        <v/>
      </c>
      <c r="AB5580" t="str">
        <f t="shared" si="350"/>
        <v>PND</v>
      </c>
      <c r="AC5580" t="str">
        <f t="shared" si="351"/>
        <v>GA02T4933</v>
      </c>
      <c r="AD5580" t="str">
        <f>_xlfn.IFNA(VLOOKUP(PrivateSchedule[[#This Row],[ow]],RTARoutes[[StageCodes]:[RouteID]],6,FALSE), VLOOKUP(PrivateSchedule[[#This Row],[re]],RTARoutes[[StageCodes]:[RouteID]],6,FALSE))</f>
        <v>PVT15</v>
      </c>
      <c r="AE5580" t="str" cm="1">
        <f t="array" ref="AE5580">_xlfn.IFS( NOT(ISNA(VLOOKUP(PrivateSchedule[[#This Row],[ow]],RTARoutes[[StageCodes]:[RouteID]],6,FALSE))), "O",  NOT(ISNA(VLOOKUP(PrivateSchedule[[#This Row],[re]],RTARoutes[[StageCodes]:[RouteID]],6,FALSE))), "R")</f>
        <v>O</v>
      </c>
      <c r="AF55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AGP-*KDM-*PND</v>
      </c>
      <c r="AG55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PND-*KDM-*AGP</v>
      </c>
    </row>
    <row r="5581" spans="2:33">
      <c r="O5581" s="171" t="s">
        <v>2374</v>
      </c>
      <c r="P5581" s="172" t="s">
        <v>1770</v>
      </c>
      <c r="T5581" s="173" t="s">
        <v>1820</v>
      </c>
      <c r="U5581" t="str">
        <f t="shared" si="348"/>
        <v>PONDA-KUNDAI-MADKAI</v>
      </c>
      <c r="AA5581" s="165" t="str">
        <f t="shared" si="349"/>
        <v/>
      </c>
      <c r="AB5581" t="str">
        <f t="shared" si="350"/>
        <v>PND</v>
      </c>
      <c r="AC5581" t="str">
        <f t="shared" si="351"/>
        <v>GA02T4933</v>
      </c>
      <c r="AD5581" t="str">
        <f>_xlfn.IFNA(VLOOKUP(PrivateSchedule[[#This Row],[ow]],RTARoutes[[StageCodes]:[RouteID]],6,FALSE), VLOOKUP(PrivateSchedule[[#This Row],[re]],RTARoutes[[StageCodes]:[RouteID]],6,FALSE))</f>
        <v>PVT263</v>
      </c>
      <c r="AE5581" t="str" cm="1">
        <f t="array" ref="AE5581">_xlfn.IFS( NOT(ISNA(VLOOKUP(PrivateSchedule[[#This Row],[ow]],RTARoutes[[StageCodes]:[RouteID]],6,FALSE))), "O",  NOT(ISNA(VLOOKUP(PrivateSchedule[[#This Row],[re]],RTARoutes[[StageCodes]:[RouteID]],6,FALSE))), "R")</f>
        <v>R</v>
      </c>
      <c r="AF55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82" spans="2:33">
      <c r="O5582" s="171" t="s">
        <v>1820</v>
      </c>
      <c r="P5582" s="172" t="s">
        <v>1770</v>
      </c>
      <c r="T5582" s="173" t="s">
        <v>2374</v>
      </c>
      <c r="U5582" t="str">
        <f t="shared" si="348"/>
        <v>MADKAI-KUNDAI-PONDA</v>
      </c>
      <c r="AA5582" s="165" t="str">
        <f t="shared" si="349"/>
        <v/>
      </c>
      <c r="AB5582" t="str">
        <f t="shared" si="350"/>
        <v>PND</v>
      </c>
      <c r="AC5582" t="str">
        <f t="shared" si="351"/>
        <v>GA02T4933</v>
      </c>
      <c r="AD5582" t="str">
        <f>_xlfn.IFNA(VLOOKUP(PrivateSchedule[[#This Row],[ow]],RTARoutes[[StageCodes]:[RouteID]],6,FALSE), VLOOKUP(PrivateSchedule[[#This Row],[re]],RTARoutes[[StageCodes]:[RouteID]],6,FALSE))</f>
        <v>PVT263</v>
      </c>
      <c r="AE5582" t="str" cm="1">
        <f t="array" ref="AE5582">_xlfn.IFS( NOT(ISNA(VLOOKUP(PrivateSchedule[[#This Row],[ow]],RTARoutes[[StageCodes]:[RouteID]],6,FALSE))), "O",  NOT(ISNA(VLOOKUP(PrivateSchedule[[#This Row],[re]],RTARoutes[[StageCodes]:[RouteID]],6,FALSE))), "R")</f>
        <v>O</v>
      </c>
      <c r="AF55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83" spans="2:33">
      <c r="O5583" s="171" t="s">
        <v>2374</v>
      </c>
      <c r="T5583" s="173" t="s">
        <v>1820</v>
      </c>
      <c r="U5583" t="str">
        <f t="shared" si="348"/>
        <v>PONDA-MADKAI</v>
      </c>
      <c r="AA5583" s="165" t="str">
        <f t="shared" si="349"/>
        <v/>
      </c>
      <c r="AB5583" t="str">
        <f t="shared" si="350"/>
        <v>PND</v>
      </c>
      <c r="AC5583" t="str">
        <f t="shared" si="351"/>
        <v>GA02T4933</v>
      </c>
      <c r="AD5583" t="str">
        <f>_xlfn.IFNA(VLOOKUP(PrivateSchedule[[#This Row],[ow]],RTARoutes[[StageCodes]:[RouteID]],6,FALSE), VLOOKUP(PrivateSchedule[[#This Row],[re]],RTARoutes[[StageCodes]:[RouteID]],6,FALSE))</f>
        <v>PVT263</v>
      </c>
      <c r="AE5583" t="str" cm="1">
        <f t="array" ref="AE5583">_xlfn.IFS( NOT(ISNA(VLOOKUP(PrivateSchedule[[#This Row],[ow]],RTARoutes[[StageCodes]:[RouteID]],6,FALSE))), "O",  NOT(ISNA(VLOOKUP(PrivateSchedule[[#This Row],[re]],RTARoutes[[StageCodes]:[RouteID]],6,FALSE))), "R")</f>
        <v>R</v>
      </c>
      <c r="AF55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5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584" spans="2:33">
      <c r="O5584" s="171" t="s">
        <v>1820</v>
      </c>
      <c r="T5584" s="173" t="s">
        <v>2374</v>
      </c>
      <c r="U5584" t="str">
        <f t="shared" si="348"/>
        <v>MADKAI-PONDA</v>
      </c>
      <c r="AA5584" s="165" t="str">
        <f t="shared" si="349"/>
        <v/>
      </c>
      <c r="AB5584" t="str">
        <f t="shared" si="350"/>
        <v>PND</v>
      </c>
      <c r="AC5584" t="str">
        <f t="shared" si="351"/>
        <v>GA02T4933</v>
      </c>
      <c r="AD5584" t="str">
        <f>_xlfn.IFNA(VLOOKUP(PrivateSchedule[[#This Row],[ow]],RTARoutes[[StageCodes]:[RouteID]],6,FALSE), VLOOKUP(PrivateSchedule[[#This Row],[re]],RTARoutes[[StageCodes]:[RouteID]],6,FALSE))</f>
        <v>PVT263</v>
      </c>
      <c r="AE5584" t="str" cm="1">
        <f t="array" ref="AE5584">_xlfn.IFS( NOT(ISNA(VLOOKUP(PrivateSchedule[[#This Row],[ow]],RTARoutes[[StageCodes]:[RouteID]],6,FALSE))), "O",  NOT(ISNA(VLOOKUP(PrivateSchedule[[#This Row],[re]],RTARoutes[[StageCodes]:[RouteID]],6,FALSE))), "R")</f>
        <v>O</v>
      </c>
      <c r="AF55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5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585" spans="2:33">
      <c r="O5585" s="171" t="s">
        <v>2374</v>
      </c>
      <c r="T5585" s="173" t="s">
        <v>462</v>
      </c>
      <c r="U5585" t="str">
        <f t="shared" si="348"/>
        <v>PONDA-AGAPUR</v>
      </c>
      <c r="AA5585" s="165" t="str">
        <f t="shared" si="349"/>
        <v/>
      </c>
      <c r="AB5585" t="str">
        <f t="shared" si="350"/>
        <v>PND</v>
      </c>
      <c r="AC5585" t="str">
        <f t="shared" si="351"/>
        <v>GA02T4933</v>
      </c>
      <c r="AD5585" t="str">
        <f>_xlfn.IFNA(VLOOKUP(PrivateSchedule[[#This Row],[ow]],RTARoutes[[StageCodes]:[RouteID]],6,FALSE), VLOOKUP(PrivateSchedule[[#This Row],[re]],RTARoutes[[StageCodes]:[RouteID]],6,FALSE))</f>
        <v>PVT11</v>
      </c>
      <c r="AE5585" t="str" cm="1">
        <f t="array" ref="AE5585">_xlfn.IFS( NOT(ISNA(VLOOKUP(PrivateSchedule[[#This Row],[ow]],RTARoutes[[StageCodes]:[RouteID]],6,FALSE))), "O",  NOT(ISNA(VLOOKUP(PrivateSchedule[[#This Row],[re]],RTARoutes[[StageCodes]:[RouteID]],6,FALSE))), "R")</f>
        <v>R</v>
      </c>
      <c r="AF55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5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586" spans="2:33">
      <c r="B5586" s="171" t="s">
        <v>5367</v>
      </c>
      <c r="C5586" s="172" t="s">
        <v>5368</v>
      </c>
      <c r="D5586" s="172" t="s">
        <v>4894</v>
      </c>
      <c r="E5586" s="176" t="s">
        <v>5369</v>
      </c>
      <c r="F5586" s="177" t="s">
        <v>5370</v>
      </c>
      <c r="G5586" s="171" t="s">
        <v>5371</v>
      </c>
      <c r="H5586" s="172" t="s">
        <v>5372</v>
      </c>
      <c r="J5586" s="171" t="s">
        <v>5373</v>
      </c>
      <c r="L5586" s="172" t="s">
        <v>16</v>
      </c>
      <c r="O5586" s="171" t="s">
        <v>5374</v>
      </c>
      <c r="T5586" s="173" t="s">
        <v>1820</v>
      </c>
      <c r="U5586" t="str">
        <f t="shared" si="348"/>
        <v/>
      </c>
      <c r="AA5586" s="165" t="str">
        <f t="shared" si="349"/>
        <v/>
      </c>
      <c r="AB5586" t="str">
        <f t="shared" si="350"/>
        <v>PND</v>
      </c>
      <c r="AC5586" t="str">
        <f t="shared" si="351"/>
        <v>GA01W4143</v>
      </c>
      <c r="AD5586" t="str">
        <f>_xlfn.IFNA(VLOOKUP(PrivateSchedule[[#This Row],[ow]],RTARoutes[[StageCodes]:[RouteID]],6,FALSE), VLOOKUP(PrivateSchedule[[#This Row],[re]],RTARoutes[[StageCodes]:[RouteID]],6,FALSE))</f>
        <v>PVT260</v>
      </c>
      <c r="AE5586" t="str" cm="1">
        <f t="array" ref="AE5586">_xlfn.IFS( NOT(ISNA(VLOOKUP(PrivateSchedule[[#This Row],[ow]],RTARoutes[[StageCodes]:[RouteID]],6,FALSE))), "O",  NOT(ISNA(VLOOKUP(PrivateSchedule[[#This Row],[re]],RTARoutes[[StageCodes]:[RouteID]],6,FALSE))), "R")</f>
        <v>O</v>
      </c>
      <c r="AF55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MAUZOWADA-*MDK</v>
      </c>
      <c r="AG55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MDK-*MAUZOWADA</v>
      </c>
    </row>
    <row r="5587" spans="2:33">
      <c r="O5587" s="171" t="s">
        <v>1820</v>
      </c>
      <c r="P5587" s="172" t="s">
        <v>1887</v>
      </c>
      <c r="Q5587" s="172" t="s">
        <v>2402</v>
      </c>
      <c r="T5587" s="173" t="s">
        <v>2374</v>
      </c>
      <c r="U5587" t="str">
        <f t="shared" si="348"/>
        <v/>
      </c>
      <c r="AA5587" s="165" t="str">
        <f t="shared" si="349"/>
        <v/>
      </c>
      <c r="AB5587" t="str">
        <f t="shared" si="350"/>
        <v>PND</v>
      </c>
      <c r="AC5587" t="str">
        <f t="shared" si="351"/>
        <v>GA01W4143</v>
      </c>
      <c r="AD5587" t="str">
        <f>_xlfn.IFNA(VLOOKUP(PrivateSchedule[[#This Row],[ow]],RTARoutes[[StageCodes]:[RouteID]],6,FALSE), VLOOKUP(PrivateSchedule[[#This Row],[re]],RTARoutes[[StageCodes]:[RouteID]],6,FALSE))</f>
        <v>PVT266</v>
      </c>
      <c r="AE5587" t="str" cm="1">
        <f t="array" ref="AE5587">_xlfn.IFS( NOT(ISNA(VLOOKUP(PrivateSchedule[[#This Row],[ow]],RTARoutes[[StageCodes]:[RouteID]],6,FALSE))), "O",  NOT(ISNA(VLOOKUP(PrivateSchedule[[#This Row],[re]],RTARoutes[[StageCodes]:[RouteID]],6,FALSE))), "R")</f>
        <v>O</v>
      </c>
      <c r="AF55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88" spans="2:33">
      <c r="O5588" s="171" t="s">
        <v>2374</v>
      </c>
      <c r="P5588" s="172" t="s">
        <v>2402</v>
      </c>
      <c r="Q5588" s="172" t="s">
        <v>1887</v>
      </c>
      <c r="T5588" s="173" t="s">
        <v>1820</v>
      </c>
      <c r="U5588" t="str">
        <f t="shared" si="348"/>
        <v/>
      </c>
      <c r="AA5588" s="165" t="str">
        <f t="shared" si="349"/>
        <v/>
      </c>
      <c r="AB5588" t="str">
        <f t="shared" si="350"/>
        <v>PND</v>
      </c>
      <c r="AC5588" t="str">
        <f t="shared" si="351"/>
        <v>GA01W4143</v>
      </c>
      <c r="AD5588" t="str">
        <f>_xlfn.IFNA(VLOOKUP(PrivateSchedule[[#This Row],[ow]],RTARoutes[[StageCodes]:[RouteID]],6,FALSE), VLOOKUP(PrivateSchedule[[#This Row],[re]],RTARoutes[[StageCodes]:[RouteID]],6,FALSE))</f>
        <v>PVT266</v>
      </c>
      <c r="AE5588" t="str" cm="1">
        <f t="array" ref="AE5588">_xlfn.IFS( NOT(ISNA(VLOOKUP(PrivateSchedule[[#This Row],[ow]],RTARoutes[[StageCodes]:[RouteID]],6,FALSE))), "O",  NOT(ISNA(VLOOKUP(PrivateSchedule[[#This Row],[re]],RTARoutes[[StageCodes]:[RouteID]],6,FALSE))), "R")</f>
        <v>R</v>
      </c>
      <c r="AF55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89" spans="2:33">
      <c r="O5589" s="171" t="s">
        <v>1820</v>
      </c>
      <c r="P5589" s="172" t="s">
        <v>1887</v>
      </c>
      <c r="Q5589" s="172" t="s">
        <v>2402</v>
      </c>
      <c r="T5589" s="173" t="s">
        <v>2374</v>
      </c>
      <c r="U5589" t="str">
        <f t="shared" si="348"/>
        <v/>
      </c>
      <c r="AA5589" s="165" t="str">
        <f t="shared" si="349"/>
        <v/>
      </c>
      <c r="AB5589" t="str">
        <f t="shared" si="350"/>
        <v>PND</v>
      </c>
      <c r="AC5589" t="str">
        <f t="shared" si="351"/>
        <v>GA01W4143</v>
      </c>
      <c r="AD5589" t="str">
        <f>_xlfn.IFNA(VLOOKUP(PrivateSchedule[[#This Row],[ow]],RTARoutes[[StageCodes]:[RouteID]],6,FALSE), VLOOKUP(PrivateSchedule[[#This Row],[re]],RTARoutes[[StageCodes]:[RouteID]],6,FALSE))</f>
        <v>PVT266</v>
      </c>
      <c r="AE5589" t="str" cm="1">
        <f t="array" ref="AE5589">_xlfn.IFS( NOT(ISNA(VLOOKUP(PrivateSchedule[[#This Row],[ow]],RTARoutes[[StageCodes]:[RouteID]],6,FALSE))), "O",  NOT(ISNA(VLOOKUP(PrivateSchedule[[#This Row],[re]],RTARoutes[[StageCodes]:[RouteID]],6,FALSE))), "R")</f>
        <v>O</v>
      </c>
      <c r="AF55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90" spans="2:33">
      <c r="O5590" s="171" t="s">
        <v>2374</v>
      </c>
      <c r="P5590" s="172" t="s">
        <v>2402</v>
      </c>
      <c r="Q5590" s="172" t="s">
        <v>1887</v>
      </c>
      <c r="T5590" s="173" t="s">
        <v>1820</v>
      </c>
      <c r="U5590" t="str">
        <f t="shared" si="348"/>
        <v/>
      </c>
      <c r="AA5590" s="165" t="str">
        <f t="shared" si="349"/>
        <v/>
      </c>
      <c r="AB5590" t="str">
        <f t="shared" si="350"/>
        <v>PND</v>
      </c>
      <c r="AC5590" t="str">
        <f t="shared" si="351"/>
        <v>GA01W4143</v>
      </c>
      <c r="AD5590" t="str">
        <f>_xlfn.IFNA(VLOOKUP(PrivateSchedule[[#This Row],[ow]],RTARoutes[[StageCodes]:[RouteID]],6,FALSE), VLOOKUP(PrivateSchedule[[#This Row],[re]],RTARoutes[[StageCodes]:[RouteID]],6,FALSE))</f>
        <v>PVT266</v>
      </c>
      <c r="AE5590" t="str" cm="1">
        <f t="array" ref="AE5590">_xlfn.IFS( NOT(ISNA(VLOOKUP(PrivateSchedule[[#This Row],[ow]],RTARoutes[[StageCodes]:[RouteID]],6,FALSE))), "O",  NOT(ISNA(VLOOKUP(PrivateSchedule[[#This Row],[re]],RTARoutes[[StageCodes]:[RouteID]],6,FALSE))), "R")</f>
        <v>R</v>
      </c>
      <c r="AF55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91" spans="2:33">
      <c r="O5591" s="171" t="s">
        <v>1820</v>
      </c>
      <c r="P5591" s="172" t="s">
        <v>1887</v>
      </c>
      <c r="Q5591" s="172" t="s">
        <v>2402</v>
      </c>
      <c r="T5591" s="173" t="s">
        <v>2374</v>
      </c>
      <c r="U5591" t="str">
        <f t="shared" si="348"/>
        <v/>
      </c>
      <c r="AA5591" s="165" t="str">
        <f t="shared" si="349"/>
        <v/>
      </c>
      <c r="AB5591" t="str">
        <f t="shared" si="350"/>
        <v>PND</v>
      </c>
      <c r="AC5591" t="str">
        <f t="shared" si="351"/>
        <v>GA01W4143</v>
      </c>
      <c r="AD5591" t="str">
        <f>_xlfn.IFNA(VLOOKUP(PrivateSchedule[[#This Row],[ow]],RTARoutes[[StageCodes]:[RouteID]],6,FALSE), VLOOKUP(PrivateSchedule[[#This Row],[re]],RTARoutes[[StageCodes]:[RouteID]],6,FALSE))</f>
        <v>PVT266</v>
      </c>
      <c r="AE5591" t="str" cm="1">
        <f t="array" ref="AE5591">_xlfn.IFS( NOT(ISNA(VLOOKUP(PrivateSchedule[[#This Row],[ow]],RTARoutes[[StageCodes]:[RouteID]],6,FALSE))), "O",  NOT(ISNA(VLOOKUP(PrivateSchedule[[#This Row],[re]],RTARoutes[[StageCodes]:[RouteID]],6,FALSE))), "R")</f>
        <v>O</v>
      </c>
      <c r="AF55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92" spans="2:33">
      <c r="O5592" s="171" t="s">
        <v>2374</v>
      </c>
      <c r="P5592" s="172" t="s">
        <v>2402</v>
      </c>
      <c r="Q5592" s="172" t="s">
        <v>1887</v>
      </c>
      <c r="T5592" s="173" t="s">
        <v>1820</v>
      </c>
      <c r="U5592" t="str">
        <f t="shared" si="348"/>
        <v/>
      </c>
      <c r="AA5592" s="165" t="str">
        <f t="shared" si="349"/>
        <v/>
      </c>
      <c r="AB5592" t="str">
        <f t="shared" si="350"/>
        <v>PND</v>
      </c>
      <c r="AC5592" t="str">
        <f t="shared" si="351"/>
        <v>GA01W4143</v>
      </c>
      <c r="AD5592" t="str">
        <f>_xlfn.IFNA(VLOOKUP(PrivateSchedule[[#This Row],[ow]],RTARoutes[[StageCodes]:[RouteID]],6,FALSE), VLOOKUP(PrivateSchedule[[#This Row],[re]],RTARoutes[[StageCodes]:[RouteID]],6,FALSE))</f>
        <v>PVT266</v>
      </c>
      <c r="AE5592" t="str" cm="1">
        <f t="array" ref="AE5592">_xlfn.IFS( NOT(ISNA(VLOOKUP(PrivateSchedule[[#This Row],[ow]],RTARoutes[[StageCodes]:[RouteID]],6,FALSE))), "O",  NOT(ISNA(VLOOKUP(PrivateSchedule[[#This Row],[re]],RTARoutes[[StageCodes]:[RouteID]],6,FALSE))), "R")</f>
        <v>R</v>
      </c>
      <c r="AF55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PND-*PIO-*MARDOL-*MDK</v>
      </c>
      <c r="AG55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MDK-*MARDOL-*PIO-*PND</v>
      </c>
    </row>
    <row r="5593" spans="2:33">
      <c r="O5593" s="171" t="s">
        <v>1820</v>
      </c>
      <c r="P5593" s="172" t="s">
        <v>1770</v>
      </c>
      <c r="T5593" s="173" t="s">
        <v>2374</v>
      </c>
      <c r="U5593" t="str">
        <f t="shared" si="348"/>
        <v>MADKAI-KUNDAI-PONDA</v>
      </c>
      <c r="AA5593" s="165" t="str">
        <f t="shared" si="349"/>
        <v/>
      </c>
      <c r="AB5593" t="str">
        <f t="shared" si="350"/>
        <v>PND</v>
      </c>
      <c r="AC5593" t="str">
        <f t="shared" si="351"/>
        <v>GA01W4143</v>
      </c>
      <c r="AD5593" t="str">
        <f>_xlfn.IFNA(VLOOKUP(PrivateSchedule[[#This Row],[ow]],RTARoutes[[StageCodes]:[RouteID]],6,FALSE), VLOOKUP(PrivateSchedule[[#This Row],[re]],RTARoutes[[StageCodes]:[RouteID]],6,FALSE))</f>
        <v>PVT263</v>
      </c>
      <c r="AE5593" t="str" cm="1">
        <f t="array" ref="AE5593">_xlfn.IFS( NOT(ISNA(VLOOKUP(PrivateSchedule[[#This Row],[ow]],RTARoutes[[StageCodes]:[RouteID]],6,FALSE))), "O",  NOT(ISNA(VLOOKUP(PrivateSchedule[[#This Row],[re]],RTARoutes[[StageCodes]:[RouteID]],6,FALSE))), "R")</f>
        <v>O</v>
      </c>
      <c r="AF55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MDK-*KDM-*PND</v>
      </c>
      <c r="AG55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PND-*KDM-*MDK</v>
      </c>
    </row>
    <row r="5594" spans="2:33">
      <c r="O5594" s="171" t="s">
        <v>2374</v>
      </c>
      <c r="P5594" s="172" t="s">
        <v>1770</v>
      </c>
      <c r="T5594" s="173" t="s">
        <v>1820</v>
      </c>
      <c r="U5594" t="str">
        <f t="shared" si="348"/>
        <v>PONDA-KUNDAI-MADKAI</v>
      </c>
      <c r="AA5594" s="165" t="str">
        <f t="shared" si="349"/>
        <v/>
      </c>
      <c r="AB5594" t="str">
        <f t="shared" si="350"/>
        <v>PND</v>
      </c>
      <c r="AC5594" t="str">
        <f t="shared" si="351"/>
        <v>GA01W4143</v>
      </c>
      <c r="AD5594" t="str">
        <f>_xlfn.IFNA(VLOOKUP(PrivateSchedule[[#This Row],[ow]],RTARoutes[[StageCodes]:[RouteID]],6,FALSE), VLOOKUP(PrivateSchedule[[#This Row],[re]],RTARoutes[[StageCodes]:[RouteID]],6,FALSE))</f>
        <v>PVT263</v>
      </c>
      <c r="AE5594" t="str" cm="1">
        <f t="array" ref="AE5594">_xlfn.IFS( NOT(ISNA(VLOOKUP(PrivateSchedule[[#This Row],[ow]],RTARoutes[[StageCodes]:[RouteID]],6,FALSE))), "O",  NOT(ISNA(VLOOKUP(PrivateSchedule[[#This Row],[re]],RTARoutes[[StageCodes]:[RouteID]],6,FALSE))), "R")</f>
        <v>R</v>
      </c>
      <c r="AF55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PND-*KDM-*MDK</v>
      </c>
      <c r="AG55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MDK-*KDM-*PND</v>
      </c>
    </row>
    <row r="5595" spans="2:33">
      <c r="O5595" s="171" t="s">
        <v>1820</v>
      </c>
      <c r="P5595" s="172" t="s">
        <v>1887</v>
      </c>
      <c r="Q5595" s="172" t="s">
        <v>2402</v>
      </c>
      <c r="T5595" s="173" t="s">
        <v>2374</v>
      </c>
      <c r="U5595" t="str">
        <f t="shared" si="348"/>
        <v/>
      </c>
      <c r="AA5595" s="165" t="str">
        <f t="shared" si="349"/>
        <v/>
      </c>
      <c r="AB5595" t="str">
        <f t="shared" si="350"/>
        <v>PND</v>
      </c>
      <c r="AC5595" t="str">
        <f t="shared" si="351"/>
        <v>GA01W4143</v>
      </c>
      <c r="AD5595" t="str">
        <f>_xlfn.IFNA(VLOOKUP(PrivateSchedule[[#This Row],[ow]],RTARoutes[[StageCodes]:[RouteID]],6,FALSE), VLOOKUP(PrivateSchedule[[#This Row],[re]],RTARoutes[[StageCodes]:[RouteID]],6,FALSE))</f>
        <v>PVT266</v>
      </c>
      <c r="AE5595" t="str" cm="1">
        <f t="array" ref="AE5595">_xlfn.IFS( NOT(ISNA(VLOOKUP(PrivateSchedule[[#This Row],[ow]],RTARoutes[[StageCodes]:[RouteID]],6,FALSE))), "O",  NOT(ISNA(VLOOKUP(PrivateSchedule[[#This Row],[re]],RTARoutes[[StageCodes]:[RouteID]],6,FALSE))), "R")</f>
        <v>O</v>
      </c>
      <c r="AF55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MDK-*MARDOL-*PIO-*PND</v>
      </c>
      <c r="AG55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PND-*PIO-*MARDOL-*MDK</v>
      </c>
    </row>
    <row r="5596" spans="2:33">
      <c r="O5596" s="171" t="s">
        <v>2374</v>
      </c>
      <c r="P5596" s="172" t="s">
        <v>2402</v>
      </c>
      <c r="Q5596" s="172" t="s">
        <v>1887</v>
      </c>
      <c r="T5596" s="173" t="s">
        <v>5374</v>
      </c>
      <c r="U5596" t="str">
        <f t="shared" si="348"/>
        <v/>
      </c>
      <c r="AA5596" s="165" t="str">
        <f t="shared" si="349"/>
        <v/>
      </c>
      <c r="AB5596" t="str">
        <f t="shared" si="350"/>
        <v>PND</v>
      </c>
      <c r="AC5596" t="str">
        <f t="shared" si="351"/>
        <v>GA01W4143</v>
      </c>
      <c r="AD5596" t="e">
        <f>_xlfn.IFNA(VLOOKUP(PrivateSchedule[[#This Row],[ow]],RTARoutes[[StageCodes]:[RouteID]],6,FALSE), VLOOKUP(PrivateSchedule[[#This Row],[re]],RTARoutes[[StageCodes]:[RouteID]],6,FALSE))</f>
        <v>#N/A</v>
      </c>
      <c r="AE5596" t="e" cm="1">
        <f t="array" ref="AE5596">_xlfn.IFS( NOT(ISNA(VLOOKUP(PrivateSchedule[[#This Row],[ow]],RTARoutes[[StageCodes]:[RouteID]],6,FALSE))), "O",  NOT(ISNA(VLOOKUP(PrivateSchedule[[#This Row],[re]],RTARoutes[[StageCodes]:[RouteID]],6,FALSE))), "R")</f>
        <v>#N/A</v>
      </c>
      <c r="AF55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PND-*PIO-*MARDOL-*MAUZOWADA</v>
      </c>
      <c r="AG55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MAUZOWADA-*MARDOL-*PIO-*PND</v>
      </c>
    </row>
    <row r="5597" spans="2:33">
      <c r="B5597" s="171" t="s">
        <v>5375</v>
      </c>
      <c r="C5597" s="172" t="s">
        <v>5376</v>
      </c>
      <c r="D5597" s="172" t="s">
        <v>4894</v>
      </c>
      <c r="E5597" s="176" t="s">
        <v>5377</v>
      </c>
      <c r="F5597" s="177">
        <v>43898</v>
      </c>
      <c r="G5597" s="171" t="s">
        <v>5378</v>
      </c>
      <c r="H5597" s="172" t="s">
        <v>5379</v>
      </c>
      <c r="J5597" s="171" t="s">
        <v>5380</v>
      </c>
      <c r="L5597" s="172" t="s">
        <v>16</v>
      </c>
      <c r="O5597" s="171" t="s">
        <v>1752</v>
      </c>
      <c r="P5597" s="172" t="s">
        <v>680</v>
      </c>
      <c r="T5597" s="173" t="s">
        <v>2374</v>
      </c>
      <c r="U5597" t="str">
        <f t="shared" si="348"/>
        <v>KUMBHARJUA-BANASTARI-PONDA</v>
      </c>
      <c r="AA5597" s="165" t="str">
        <f t="shared" si="349"/>
        <v/>
      </c>
      <c r="AB5597" t="str">
        <f t="shared" si="350"/>
        <v>PND</v>
      </c>
      <c r="AC5597" t="str">
        <f t="shared" si="351"/>
        <v>GA01T6366</v>
      </c>
      <c r="AD5597" t="str">
        <f>_xlfn.IFNA(VLOOKUP(PrivateSchedule[[#This Row],[ow]],RTARoutes[[StageCodes]:[RouteID]],6,FALSE), VLOOKUP(PrivateSchedule[[#This Row],[re]],RTARoutes[[StageCodes]:[RouteID]],6,FALSE))</f>
        <v>PVT230</v>
      </c>
      <c r="AE5597" t="str" cm="1">
        <f t="array" ref="AE5597">_xlfn.IFS( NOT(ISNA(VLOOKUP(PrivateSchedule[[#This Row],[ow]],RTARoutes[[StageCodes]:[RouteID]],6,FALSE))), "O",  NOT(ISNA(VLOOKUP(PrivateSchedule[[#This Row],[re]],RTARoutes[[StageCodes]:[RouteID]],6,FALSE))), "R")</f>
        <v>O</v>
      </c>
      <c r="AF55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KMJ-*BNS-*PND</v>
      </c>
      <c r="AG55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PND-*BNS-*KMJ</v>
      </c>
    </row>
    <row r="5598" spans="2:33">
      <c r="O5598" s="171" t="s">
        <v>2374</v>
      </c>
      <c r="P5598" s="172" t="s">
        <v>680</v>
      </c>
      <c r="T5598" s="173" t="s">
        <v>543</v>
      </c>
      <c r="U5598" t="str">
        <f t="shared" si="348"/>
        <v/>
      </c>
      <c r="AA5598" s="165" t="str">
        <f t="shared" si="349"/>
        <v/>
      </c>
      <c r="AB5598" t="str">
        <f t="shared" si="350"/>
        <v>PND</v>
      </c>
      <c r="AC5598" t="str">
        <f t="shared" si="351"/>
        <v>GA01T6366</v>
      </c>
      <c r="AD5598" t="str">
        <f>_xlfn.IFNA(VLOOKUP(PrivateSchedule[[#This Row],[ow]],RTARoutes[[StageCodes]:[RouteID]],6,FALSE), VLOOKUP(PrivateSchedule[[#This Row],[re]],RTARoutes[[StageCodes]:[RouteID]],6,FALSE))</f>
        <v>PVT28</v>
      </c>
      <c r="AE5598" t="str" cm="1">
        <f t="array" ref="AE5598">_xlfn.IFS( NOT(ISNA(VLOOKUP(PrivateSchedule[[#This Row],[ow]],RTARoutes[[StageCodes]:[RouteID]],6,FALSE))), "O",  NOT(ISNA(VLOOKUP(PrivateSchedule[[#This Row],[re]],RTARoutes[[StageCodes]:[RouteID]],6,FALSE))), "R")</f>
        <v>R</v>
      </c>
      <c r="AF55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PND-*BNS-*AMONA</v>
      </c>
      <c r="AG55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AMONA-*BNS-*PND</v>
      </c>
    </row>
    <row r="5599" spans="2:33">
      <c r="O5599" s="171" t="s">
        <v>543</v>
      </c>
      <c r="P5599" s="172" t="s">
        <v>680</v>
      </c>
      <c r="T5599" s="173" t="s">
        <v>2374</v>
      </c>
      <c r="U5599" t="str">
        <f t="shared" si="348"/>
        <v/>
      </c>
      <c r="AA5599" s="165" t="str">
        <f t="shared" si="349"/>
        <v/>
      </c>
      <c r="AB5599" t="str">
        <f t="shared" si="350"/>
        <v>PND</v>
      </c>
      <c r="AC5599" t="str">
        <f t="shared" si="351"/>
        <v>GA01T6366</v>
      </c>
      <c r="AD5599" t="str">
        <f>_xlfn.IFNA(VLOOKUP(PrivateSchedule[[#This Row],[ow]],RTARoutes[[StageCodes]:[RouteID]],6,FALSE), VLOOKUP(PrivateSchedule[[#This Row],[re]],RTARoutes[[StageCodes]:[RouteID]],6,FALSE))</f>
        <v>PVT28</v>
      </c>
      <c r="AE5599" t="str" cm="1">
        <f t="array" ref="AE5599">_xlfn.IFS( NOT(ISNA(VLOOKUP(PrivateSchedule[[#This Row],[ow]],RTARoutes[[StageCodes]:[RouteID]],6,FALSE))), "O",  NOT(ISNA(VLOOKUP(PrivateSchedule[[#This Row],[re]],RTARoutes[[StageCodes]:[RouteID]],6,FALSE))), "R")</f>
        <v>O</v>
      </c>
      <c r="AF55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AMONA-*BNS-*PND</v>
      </c>
      <c r="AG55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PND-*BNS-*AMONA</v>
      </c>
    </row>
    <row r="5600" spans="2:33">
      <c r="O5600" s="171" t="s">
        <v>2374</v>
      </c>
      <c r="P5600" s="172" t="s">
        <v>1653</v>
      </c>
      <c r="Q5600" s="172" t="s">
        <v>3030</v>
      </c>
      <c r="R5600" s="172" t="s">
        <v>3141</v>
      </c>
      <c r="T5600" s="173" t="s">
        <v>543</v>
      </c>
      <c r="U5600" t="str">
        <f t="shared" si="348"/>
        <v/>
      </c>
      <c r="AA5600" s="165" t="str">
        <f t="shared" si="349"/>
        <v/>
      </c>
      <c r="AB5600" t="str">
        <f t="shared" si="350"/>
        <v>PND</v>
      </c>
      <c r="AC5600" t="str">
        <f t="shared" si="351"/>
        <v>GA01T6366</v>
      </c>
      <c r="AD5600" t="e">
        <f>_xlfn.IFNA(VLOOKUP(PrivateSchedule[[#This Row],[ow]],RTARoutes[[StageCodes]:[RouteID]],6,FALSE), VLOOKUP(PrivateSchedule[[#This Row],[re]],RTARoutes[[StageCodes]:[RouteID]],6,FALSE))</f>
        <v>#N/A</v>
      </c>
      <c r="AE5600" t="e" cm="1">
        <f t="array" ref="AE5600">_xlfn.IFS( NOT(ISNA(VLOOKUP(PrivateSchedule[[#This Row],[ow]],RTARoutes[[StageCodes]:[RouteID]],6,FALSE))), "O",  NOT(ISNA(VLOOKUP(PrivateSchedule[[#This Row],[re]],RTARoutes[[StageCodes]:[RouteID]],6,FALSE))), "R")</f>
        <v>#N/A</v>
      </c>
      <c r="AF56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PND-*KHANDEPAR-*VGM-*VLV-*AMONA</v>
      </c>
      <c r="AG56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AMONA-*VLV-*VGM-*KHANDEPAR-*PND</v>
      </c>
    </row>
    <row r="5601" spans="2:33">
      <c r="O5601" s="171" t="s">
        <v>543</v>
      </c>
      <c r="P5601" s="172" t="s">
        <v>680</v>
      </c>
      <c r="T5601" s="173" t="s">
        <v>2374</v>
      </c>
      <c r="U5601" t="str">
        <f t="shared" si="348"/>
        <v/>
      </c>
      <c r="AA5601" s="165" t="str">
        <f t="shared" si="349"/>
        <v/>
      </c>
      <c r="AB5601" t="str">
        <f t="shared" si="350"/>
        <v>PND</v>
      </c>
      <c r="AC5601" t="str">
        <f t="shared" si="351"/>
        <v>GA01T6366</v>
      </c>
      <c r="AD5601" t="str">
        <f>_xlfn.IFNA(VLOOKUP(PrivateSchedule[[#This Row],[ow]],RTARoutes[[StageCodes]:[RouteID]],6,FALSE), VLOOKUP(PrivateSchedule[[#This Row],[re]],RTARoutes[[StageCodes]:[RouteID]],6,FALSE))</f>
        <v>PVT28</v>
      </c>
      <c r="AE5601" t="str" cm="1">
        <f t="array" ref="AE5601">_xlfn.IFS( NOT(ISNA(VLOOKUP(PrivateSchedule[[#This Row],[ow]],RTARoutes[[StageCodes]:[RouteID]],6,FALSE))), "O",  NOT(ISNA(VLOOKUP(PrivateSchedule[[#This Row],[re]],RTARoutes[[StageCodes]:[RouteID]],6,FALSE))), "R")</f>
        <v>O</v>
      </c>
      <c r="AF56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AMONA-*BNS-*PND</v>
      </c>
      <c r="AG56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PND-*BNS-*AMONA</v>
      </c>
    </row>
    <row r="5602" spans="2:33">
      <c r="O5602" s="171" t="s">
        <v>2374</v>
      </c>
      <c r="P5602" s="172" t="s">
        <v>1638</v>
      </c>
      <c r="Q5602" s="172" t="s">
        <v>3141</v>
      </c>
      <c r="R5602" s="172" t="s">
        <v>1885</v>
      </c>
      <c r="T5602" s="173" t="s">
        <v>5381</v>
      </c>
      <c r="U5602" t="str">
        <f t="shared" si="348"/>
        <v/>
      </c>
      <c r="AA5602" s="165" t="str">
        <f t="shared" si="349"/>
        <v/>
      </c>
      <c r="AB5602" t="str">
        <f t="shared" si="350"/>
        <v>PND</v>
      </c>
      <c r="AC5602" t="str">
        <f t="shared" si="351"/>
        <v>GA01T6366</v>
      </c>
      <c r="AD5602" t="str">
        <f>_xlfn.IFNA(VLOOKUP(PrivateSchedule[[#This Row],[ow]],RTARoutes[[StageCodes]:[RouteID]],6,FALSE), VLOOKUP(PrivateSchedule[[#This Row],[re]],RTARoutes[[StageCodes]:[RouteID]],6,FALSE))</f>
        <v>PVT395</v>
      </c>
      <c r="AE5602" t="str" cm="1">
        <f t="array" ref="AE5602">_xlfn.IFS( NOT(ISNA(VLOOKUP(PrivateSchedule[[#This Row],[ow]],RTARoutes[[StageCodes]:[RouteID]],6,FALSE))), "O",  NOT(ISNA(VLOOKUP(PrivateSchedule[[#This Row],[re]],RTARoutes[[StageCodes]:[RouteID]],6,FALSE))), "R")</f>
        <v>O</v>
      </c>
      <c r="AF56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PND-*KRI-*VLV-*MARCEL-*SAVOI</v>
      </c>
      <c r="AG56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SAVOI-*MARCEL-*VLV-*KRI-*PND</v>
      </c>
    </row>
    <row r="5603" spans="2:33">
      <c r="O5603" s="171" t="s">
        <v>5381</v>
      </c>
      <c r="T5603" s="173" t="s">
        <v>2374</v>
      </c>
      <c r="U5603" t="str">
        <f t="shared" si="348"/>
        <v/>
      </c>
      <c r="AA5603" s="165" t="str">
        <f t="shared" si="349"/>
        <v/>
      </c>
      <c r="AB5603" t="str">
        <f t="shared" si="350"/>
        <v>PND</v>
      </c>
      <c r="AC5603" t="str">
        <f t="shared" si="351"/>
        <v>GA01T6366</v>
      </c>
      <c r="AD5603" t="str">
        <f>_xlfn.IFNA(VLOOKUP(PrivateSchedule[[#This Row],[ow]],RTARoutes[[StageCodes]:[RouteID]],6,FALSE), VLOOKUP(PrivateSchedule[[#This Row],[re]],RTARoutes[[StageCodes]:[RouteID]],6,FALSE))</f>
        <v>PVT395</v>
      </c>
      <c r="AE5603" t="str" cm="1">
        <f t="array" ref="AE5603">_xlfn.IFS( NOT(ISNA(VLOOKUP(PrivateSchedule[[#This Row],[ow]],RTARoutes[[StageCodes]:[RouteID]],6,FALSE))), "O",  NOT(ISNA(VLOOKUP(PrivateSchedule[[#This Row],[re]],RTARoutes[[StageCodes]:[RouteID]],6,FALSE))), "R")</f>
        <v>R</v>
      </c>
      <c r="AF56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SAVOI-*PND</v>
      </c>
      <c r="AG56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PND-*SAVOI</v>
      </c>
    </row>
    <row r="5604" spans="2:33">
      <c r="O5604" s="171" t="s">
        <v>2374</v>
      </c>
      <c r="P5604" s="172" t="s">
        <v>680</v>
      </c>
      <c r="T5604" s="173" t="s">
        <v>1752</v>
      </c>
      <c r="U5604" t="str">
        <f t="shared" si="348"/>
        <v>PONDA-BANASTARI-KUMBHARJUA</v>
      </c>
      <c r="AA5604" s="165" t="str">
        <f t="shared" si="349"/>
        <v/>
      </c>
      <c r="AB5604" t="str">
        <f t="shared" si="350"/>
        <v>PND</v>
      </c>
      <c r="AC5604" t="str">
        <f t="shared" si="351"/>
        <v>GA01T6366</v>
      </c>
      <c r="AD5604" t="str">
        <f>_xlfn.IFNA(VLOOKUP(PrivateSchedule[[#This Row],[ow]],RTARoutes[[StageCodes]:[RouteID]],6,FALSE), VLOOKUP(PrivateSchedule[[#This Row],[re]],RTARoutes[[StageCodes]:[RouteID]],6,FALSE))</f>
        <v>PVT230</v>
      </c>
      <c r="AE5604" t="str" cm="1">
        <f t="array" ref="AE5604">_xlfn.IFS( NOT(ISNA(VLOOKUP(PrivateSchedule[[#This Row],[ow]],RTARoutes[[StageCodes]:[RouteID]],6,FALSE))), "O",  NOT(ISNA(VLOOKUP(PrivateSchedule[[#This Row],[re]],RTARoutes[[StageCodes]:[RouteID]],6,FALSE))), "R")</f>
        <v>R</v>
      </c>
      <c r="AF56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PND-*BNS-*KMJ</v>
      </c>
      <c r="AG56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KMJ-*BNS-*PND</v>
      </c>
    </row>
    <row r="5605" spans="2:33">
      <c r="O5605" s="171" t="s">
        <v>1752</v>
      </c>
      <c r="P5605" s="172" t="s">
        <v>680</v>
      </c>
      <c r="T5605" s="173" t="s">
        <v>2374</v>
      </c>
      <c r="U5605" t="str">
        <f t="shared" si="348"/>
        <v>KUMBHARJUA-BANASTARI-PONDA</v>
      </c>
      <c r="AA5605" s="165" t="str">
        <f t="shared" si="349"/>
        <v/>
      </c>
      <c r="AB5605" t="str">
        <f t="shared" si="350"/>
        <v>PND</v>
      </c>
      <c r="AC5605" t="str">
        <f t="shared" si="351"/>
        <v>GA01T6366</v>
      </c>
      <c r="AD5605" t="str">
        <f>_xlfn.IFNA(VLOOKUP(PrivateSchedule[[#This Row],[ow]],RTARoutes[[StageCodes]:[RouteID]],6,FALSE), VLOOKUP(PrivateSchedule[[#This Row],[re]],RTARoutes[[StageCodes]:[RouteID]],6,FALSE))</f>
        <v>PVT230</v>
      </c>
      <c r="AE5605" t="str" cm="1">
        <f t="array" ref="AE5605">_xlfn.IFS( NOT(ISNA(VLOOKUP(PrivateSchedule[[#This Row],[ow]],RTARoutes[[StageCodes]:[RouteID]],6,FALSE))), "O",  NOT(ISNA(VLOOKUP(PrivateSchedule[[#This Row],[re]],RTARoutes[[StageCodes]:[RouteID]],6,FALSE))), "R")</f>
        <v>O</v>
      </c>
      <c r="AF56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KMJ-*BNS-*PND</v>
      </c>
      <c r="AG56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PND-*BNS-*KMJ</v>
      </c>
    </row>
    <row r="5606" spans="2:33">
      <c r="O5606" s="171" t="s">
        <v>2374</v>
      </c>
      <c r="P5606" s="172" t="s">
        <v>680</v>
      </c>
      <c r="T5606" s="173" t="s">
        <v>1752</v>
      </c>
      <c r="U5606" t="str">
        <f t="shared" si="348"/>
        <v>PONDA-BANASTARI-KUMBHARJUA</v>
      </c>
      <c r="AA5606" s="165" t="str">
        <f t="shared" si="349"/>
        <v/>
      </c>
      <c r="AB5606" t="str">
        <f t="shared" si="350"/>
        <v>PND</v>
      </c>
      <c r="AC5606" t="str">
        <f t="shared" si="351"/>
        <v>GA01T6366</v>
      </c>
      <c r="AD5606" t="str">
        <f>_xlfn.IFNA(VLOOKUP(PrivateSchedule[[#This Row],[ow]],RTARoutes[[StageCodes]:[RouteID]],6,FALSE), VLOOKUP(PrivateSchedule[[#This Row],[re]],RTARoutes[[StageCodes]:[RouteID]],6,FALSE))</f>
        <v>PVT230</v>
      </c>
      <c r="AE5606" t="str" cm="1">
        <f t="array" ref="AE5606">_xlfn.IFS( NOT(ISNA(VLOOKUP(PrivateSchedule[[#This Row],[ow]],RTARoutes[[StageCodes]:[RouteID]],6,FALSE))), "O",  NOT(ISNA(VLOOKUP(PrivateSchedule[[#This Row],[re]],RTARoutes[[StageCodes]:[RouteID]],6,FALSE))), "R")</f>
        <v>R</v>
      </c>
      <c r="AF56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PND-*BNS-*KMJ</v>
      </c>
      <c r="AG56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KMJ-*BNS-*PND</v>
      </c>
    </row>
    <row r="5607" spans="2:33">
      <c r="B5607" s="171" t="s">
        <v>5382</v>
      </c>
      <c r="C5607" s="172" t="s">
        <v>5383</v>
      </c>
      <c r="D5607" s="172" t="s">
        <v>4894</v>
      </c>
      <c r="E5607" s="176">
        <v>38414</v>
      </c>
      <c r="F5607" s="177" t="s">
        <v>5384</v>
      </c>
      <c r="G5607" s="171" t="s">
        <v>5385</v>
      </c>
      <c r="H5607" s="172" t="s">
        <v>5386</v>
      </c>
      <c r="J5607" s="171" t="s">
        <v>5387</v>
      </c>
      <c r="L5607" s="172" t="s">
        <v>16</v>
      </c>
      <c r="O5607" s="171" t="s">
        <v>1820</v>
      </c>
      <c r="T5607" s="173" t="s">
        <v>1754</v>
      </c>
      <c r="U5607" t="str">
        <f t="shared" si="348"/>
        <v>MADKAI-Kumbharjua Gawant</v>
      </c>
      <c r="AA5607" s="165" t="str">
        <f t="shared" si="349"/>
        <v/>
      </c>
      <c r="AB5607" t="str">
        <f t="shared" si="350"/>
        <v>PND</v>
      </c>
      <c r="AC5607" t="str">
        <f t="shared" si="351"/>
        <v>GA02T4811</v>
      </c>
      <c r="AD5607" t="e">
        <f>_xlfn.IFNA(VLOOKUP(PrivateSchedule[[#This Row],[ow]],RTARoutes[[StageCodes]:[RouteID]],6,FALSE), VLOOKUP(PrivateSchedule[[#This Row],[re]],RTARoutes[[StageCodes]:[RouteID]],6,FALSE))</f>
        <v>#N/A</v>
      </c>
      <c r="AE5607" t="e" cm="1">
        <f t="array" ref="AE5607">_xlfn.IFS( NOT(ISNA(VLOOKUP(PrivateSchedule[[#This Row],[ow]],RTARoutes[[StageCodes]:[RouteID]],6,FALSE))), "O",  NOT(ISNA(VLOOKUP(PrivateSchedule[[#This Row],[re]],RTARoutes[[StageCodes]:[RouteID]],6,FALSE))), "R")</f>
        <v>#N/A</v>
      </c>
      <c r="AF56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MDK-*KMG</v>
      </c>
      <c r="AG56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KMG-*MDK</v>
      </c>
    </row>
    <row r="5608" spans="2:33">
      <c r="O5608" s="171" t="s">
        <v>1754</v>
      </c>
      <c r="T5608" s="173" t="s">
        <v>1752</v>
      </c>
      <c r="U5608" t="str">
        <f t="shared" si="348"/>
        <v>Kumbharjua Gawant-KUMBHARJUA</v>
      </c>
      <c r="AA5608" s="165" t="str">
        <f t="shared" si="349"/>
        <v/>
      </c>
      <c r="AB5608" t="str">
        <f t="shared" si="350"/>
        <v>PND</v>
      </c>
      <c r="AC5608" t="str">
        <f t="shared" si="351"/>
        <v>GA02T4811</v>
      </c>
      <c r="AD5608" t="str">
        <f>_xlfn.IFNA(VLOOKUP(PrivateSchedule[[#This Row],[ow]],RTARoutes[[StageCodes]:[RouteID]],6,FALSE), VLOOKUP(PrivateSchedule[[#This Row],[re]],RTARoutes[[StageCodes]:[RouteID]],6,FALSE))</f>
        <v>PVT226</v>
      </c>
      <c r="AE5608" t="str" cm="1">
        <f t="array" ref="AE5608">_xlfn.IFS( NOT(ISNA(VLOOKUP(PrivateSchedule[[#This Row],[ow]],RTARoutes[[StageCodes]:[RouteID]],6,FALSE))), "O",  NOT(ISNA(VLOOKUP(PrivateSchedule[[#This Row],[re]],RTARoutes[[StageCodes]:[RouteID]],6,FALSE))), "R")</f>
        <v>O</v>
      </c>
      <c r="AF56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KMG-*KMJ</v>
      </c>
      <c r="AG56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KMJ-*KMG</v>
      </c>
    </row>
    <row r="5609" spans="2:33">
      <c r="O5609" s="171" t="s">
        <v>1752</v>
      </c>
      <c r="T5609" s="173" t="s">
        <v>1890</v>
      </c>
      <c r="U5609" t="str">
        <f t="shared" si="348"/>
        <v>KUMBHARJUA-MARGAO</v>
      </c>
      <c r="AA5609" s="165" t="str">
        <f t="shared" si="349"/>
        <v/>
      </c>
      <c r="AB5609" t="str">
        <f t="shared" si="350"/>
        <v>PND</v>
      </c>
      <c r="AC5609" t="str">
        <f t="shared" si="351"/>
        <v>GA02T4811</v>
      </c>
      <c r="AD5609" t="str">
        <f>_xlfn.IFNA(VLOOKUP(PrivateSchedule[[#This Row],[ow]],RTARoutes[[StageCodes]:[RouteID]],6,FALSE), VLOOKUP(PrivateSchedule[[#This Row],[re]],RTARoutes[[StageCodes]:[RouteID]],6,FALSE))</f>
        <v>PVT231</v>
      </c>
      <c r="AE5609" t="str" cm="1">
        <f t="array" ref="AE5609">_xlfn.IFS( NOT(ISNA(VLOOKUP(PrivateSchedule[[#This Row],[ow]],RTARoutes[[StageCodes]:[RouteID]],6,FALSE))), "O",  NOT(ISNA(VLOOKUP(PrivateSchedule[[#This Row],[re]],RTARoutes[[StageCodes]:[RouteID]],6,FALSE))), "R")</f>
        <v>O</v>
      </c>
      <c r="AF56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KMJ-*MRG</v>
      </c>
      <c r="AG56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MRG-*KMJ</v>
      </c>
    </row>
    <row r="5610" spans="2:33">
      <c r="O5610" s="171" t="s">
        <v>1890</v>
      </c>
      <c r="T5610" s="173" t="s">
        <v>2043</v>
      </c>
      <c r="U5610" t="str">
        <f t="shared" si="348"/>
        <v/>
      </c>
      <c r="AA5610" s="165" t="str">
        <f t="shared" si="349"/>
        <v/>
      </c>
      <c r="AB5610" t="str">
        <f t="shared" si="350"/>
        <v>PND</v>
      </c>
      <c r="AC5610" t="str">
        <f t="shared" si="351"/>
        <v>GA02T4811</v>
      </c>
      <c r="AD5610" t="str">
        <f>_xlfn.IFNA(VLOOKUP(PrivateSchedule[[#This Row],[ow]],RTARoutes[[StageCodes]:[RouteID]],6,FALSE), VLOOKUP(PrivateSchedule[[#This Row],[re]],RTARoutes[[StageCodes]:[RouteID]],6,FALSE))</f>
        <v>PVT316</v>
      </c>
      <c r="AE5610" t="str" cm="1">
        <f t="array" ref="AE5610">_xlfn.IFS( NOT(ISNA(VLOOKUP(PrivateSchedule[[#This Row],[ow]],RTARoutes[[StageCodes]:[RouteID]],6,FALSE))), "O",  NOT(ISNA(VLOOKUP(PrivateSchedule[[#This Row],[re]],RTARoutes[[StageCodes]:[RouteID]],6,FALSE))), "R")</f>
        <v>O</v>
      </c>
      <c r="AF56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MRG-*MUNGUL</v>
      </c>
      <c r="AG56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MUNGUL-*MRG</v>
      </c>
    </row>
    <row r="5611" spans="2:33">
      <c r="O5611" s="171" t="s">
        <v>2043</v>
      </c>
      <c r="T5611" s="173" t="s">
        <v>1890</v>
      </c>
      <c r="U5611" t="str">
        <f t="shared" si="348"/>
        <v/>
      </c>
      <c r="AA5611" s="165" t="str">
        <f t="shared" si="349"/>
        <v/>
      </c>
      <c r="AB5611" t="str">
        <f t="shared" si="350"/>
        <v>PND</v>
      </c>
      <c r="AC5611" t="str">
        <f t="shared" si="351"/>
        <v>GA02T4811</v>
      </c>
      <c r="AD5611" t="str">
        <f>_xlfn.IFNA(VLOOKUP(PrivateSchedule[[#This Row],[ow]],RTARoutes[[StageCodes]:[RouteID]],6,FALSE), VLOOKUP(PrivateSchedule[[#This Row],[re]],RTARoutes[[StageCodes]:[RouteID]],6,FALSE))</f>
        <v>PVT316</v>
      </c>
      <c r="AE5611" t="str" cm="1">
        <f t="array" ref="AE5611">_xlfn.IFS( NOT(ISNA(VLOOKUP(PrivateSchedule[[#This Row],[ow]],RTARoutes[[StageCodes]:[RouteID]],6,FALSE))), "O",  NOT(ISNA(VLOOKUP(PrivateSchedule[[#This Row],[re]],RTARoutes[[StageCodes]:[RouteID]],6,FALSE))), "R")</f>
        <v>R</v>
      </c>
      <c r="AF56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MUNGUL-*MRG</v>
      </c>
      <c r="AG56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MRG-*MUNGUL</v>
      </c>
    </row>
    <row r="5612" spans="2:33">
      <c r="O5612" s="171" t="s">
        <v>1890</v>
      </c>
      <c r="T5612" s="173" t="s">
        <v>2043</v>
      </c>
      <c r="U5612" t="str">
        <f t="shared" si="348"/>
        <v/>
      </c>
      <c r="AA5612" s="165" t="str">
        <f t="shared" si="349"/>
        <v/>
      </c>
      <c r="AB5612" t="str">
        <f t="shared" si="350"/>
        <v>PND</v>
      </c>
      <c r="AC5612" t="str">
        <f t="shared" si="351"/>
        <v>GA02T4811</v>
      </c>
      <c r="AD5612" t="str">
        <f>_xlfn.IFNA(VLOOKUP(PrivateSchedule[[#This Row],[ow]],RTARoutes[[StageCodes]:[RouteID]],6,FALSE), VLOOKUP(PrivateSchedule[[#This Row],[re]],RTARoutes[[StageCodes]:[RouteID]],6,FALSE))</f>
        <v>PVT316</v>
      </c>
      <c r="AE5612" t="str" cm="1">
        <f t="array" ref="AE5612">_xlfn.IFS( NOT(ISNA(VLOOKUP(PrivateSchedule[[#This Row],[ow]],RTARoutes[[StageCodes]:[RouteID]],6,FALSE))), "O",  NOT(ISNA(VLOOKUP(PrivateSchedule[[#This Row],[re]],RTARoutes[[StageCodes]:[RouteID]],6,FALSE))), "R")</f>
        <v>O</v>
      </c>
      <c r="AF56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MRG-*MUNGUL</v>
      </c>
      <c r="AG56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MUNGUL-*MRG</v>
      </c>
    </row>
    <row r="5613" spans="2:33">
      <c r="O5613" s="171" t="s">
        <v>2043</v>
      </c>
      <c r="T5613" s="173" t="s">
        <v>1890</v>
      </c>
      <c r="U5613" t="str">
        <f t="shared" si="348"/>
        <v/>
      </c>
      <c r="AA5613" s="165" t="str">
        <f t="shared" si="349"/>
        <v/>
      </c>
      <c r="AB5613" t="str">
        <f t="shared" si="350"/>
        <v>PND</v>
      </c>
      <c r="AC5613" t="str">
        <f t="shared" si="351"/>
        <v>GA02T4811</v>
      </c>
      <c r="AD5613" t="str">
        <f>_xlfn.IFNA(VLOOKUP(PrivateSchedule[[#This Row],[ow]],RTARoutes[[StageCodes]:[RouteID]],6,FALSE), VLOOKUP(PrivateSchedule[[#This Row],[re]],RTARoutes[[StageCodes]:[RouteID]],6,FALSE))</f>
        <v>PVT316</v>
      </c>
      <c r="AE5613" t="str" cm="1">
        <f t="array" ref="AE5613">_xlfn.IFS( NOT(ISNA(VLOOKUP(PrivateSchedule[[#This Row],[ow]],RTARoutes[[StageCodes]:[RouteID]],6,FALSE))), "O",  NOT(ISNA(VLOOKUP(PrivateSchedule[[#This Row],[re]],RTARoutes[[StageCodes]:[RouteID]],6,FALSE))), "R")</f>
        <v>R</v>
      </c>
      <c r="AF56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MUNGUL-*MRG</v>
      </c>
      <c r="AG56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MRG-*MUNGUL</v>
      </c>
    </row>
    <row r="5614" spans="2:33">
      <c r="O5614" s="171" t="s">
        <v>1890</v>
      </c>
      <c r="T5614" s="173" t="s">
        <v>1754</v>
      </c>
      <c r="U5614" t="str">
        <f t="shared" si="348"/>
        <v>MARGAO-Kumbharjua Gawant</v>
      </c>
      <c r="AA5614" s="165" t="str">
        <f t="shared" si="349"/>
        <v/>
      </c>
      <c r="AB5614" t="str">
        <f t="shared" si="350"/>
        <v>PND</v>
      </c>
      <c r="AC5614" t="str">
        <f t="shared" si="351"/>
        <v>GA02T4811</v>
      </c>
      <c r="AD5614" t="e">
        <f>_xlfn.IFNA(VLOOKUP(PrivateSchedule[[#This Row],[ow]],RTARoutes[[StageCodes]:[RouteID]],6,FALSE), VLOOKUP(PrivateSchedule[[#This Row],[re]],RTARoutes[[StageCodes]:[RouteID]],6,FALSE))</f>
        <v>#N/A</v>
      </c>
      <c r="AE5614" t="e" cm="1">
        <f t="array" ref="AE5614">_xlfn.IFS( NOT(ISNA(VLOOKUP(PrivateSchedule[[#This Row],[ow]],RTARoutes[[StageCodes]:[RouteID]],6,FALSE))), "O",  NOT(ISNA(VLOOKUP(PrivateSchedule[[#This Row],[re]],RTARoutes[[StageCodes]:[RouteID]],6,FALSE))), "R")</f>
        <v>#N/A</v>
      </c>
      <c r="AF56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MRG-*KMG</v>
      </c>
      <c r="AG56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KMG-*MRG</v>
      </c>
    </row>
    <row r="5615" spans="2:33">
      <c r="O5615" s="171" t="s">
        <v>1754</v>
      </c>
      <c r="T5615" s="173" t="s">
        <v>1752</v>
      </c>
      <c r="U5615" t="str">
        <f t="shared" si="348"/>
        <v>Kumbharjua Gawant-KUMBHARJUA</v>
      </c>
      <c r="AA5615" s="165" t="str">
        <f t="shared" si="349"/>
        <v/>
      </c>
      <c r="AB5615" t="str">
        <f t="shared" si="350"/>
        <v>PND</v>
      </c>
      <c r="AC5615" t="str">
        <f t="shared" si="351"/>
        <v>GA02T4811</v>
      </c>
      <c r="AD5615" t="str">
        <f>_xlfn.IFNA(VLOOKUP(PrivateSchedule[[#This Row],[ow]],RTARoutes[[StageCodes]:[RouteID]],6,FALSE), VLOOKUP(PrivateSchedule[[#This Row],[re]],RTARoutes[[StageCodes]:[RouteID]],6,FALSE))</f>
        <v>PVT226</v>
      </c>
      <c r="AE5615" t="str" cm="1">
        <f t="array" ref="AE5615">_xlfn.IFS( NOT(ISNA(VLOOKUP(PrivateSchedule[[#This Row],[ow]],RTARoutes[[StageCodes]:[RouteID]],6,FALSE))), "O",  NOT(ISNA(VLOOKUP(PrivateSchedule[[#This Row],[re]],RTARoutes[[StageCodes]:[RouteID]],6,FALSE))), "R")</f>
        <v>O</v>
      </c>
      <c r="AF56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KMG-*KMJ</v>
      </c>
      <c r="AG56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KMJ-*KMG</v>
      </c>
    </row>
    <row r="5616" spans="2:33">
      <c r="O5616" s="171" t="s">
        <v>1752</v>
      </c>
      <c r="T5616" s="173" t="s">
        <v>1890</v>
      </c>
      <c r="U5616" t="str">
        <f t="shared" si="348"/>
        <v>KUMBHARJUA-MARGAO</v>
      </c>
      <c r="AA5616" s="165" t="str">
        <f t="shared" si="349"/>
        <v/>
      </c>
      <c r="AB5616" t="str">
        <f t="shared" si="350"/>
        <v>PND</v>
      </c>
      <c r="AC5616" t="str">
        <f t="shared" si="351"/>
        <v>GA02T4811</v>
      </c>
      <c r="AD5616" t="str">
        <f>_xlfn.IFNA(VLOOKUP(PrivateSchedule[[#This Row],[ow]],RTARoutes[[StageCodes]:[RouteID]],6,FALSE), VLOOKUP(PrivateSchedule[[#This Row],[re]],RTARoutes[[StageCodes]:[RouteID]],6,FALSE))</f>
        <v>PVT231</v>
      </c>
      <c r="AE5616" t="str" cm="1">
        <f t="array" ref="AE5616">_xlfn.IFS( NOT(ISNA(VLOOKUP(PrivateSchedule[[#This Row],[ow]],RTARoutes[[StageCodes]:[RouteID]],6,FALSE))), "O",  NOT(ISNA(VLOOKUP(PrivateSchedule[[#This Row],[re]],RTARoutes[[StageCodes]:[RouteID]],6,FALSE))), "R")</f>
        <v>O</v>
      </c>
      <c r="AF56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KMJ-*MRG</v>
      </c>
      <c r="AG56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MRG-*KMJ</v>
      </c>
    </row>
    <row r="5617" spans="2:33">
      <c r="O5617" s="171" t="s">
        <v>1890</v>
      </c>
      <c r="T5617" s="173" t="s">
        <v>1754</v>
      </c>
      <c r="U5617" t="str">
        <f t="shared" si="348"/>
        <v>MARGAO-Kumbharjua Gawant</v>
      </c>
      <c r="AA5617" s="165" t="str">
        <f t="shared" si="349"/>
        <v/>
      </c>
      <c r="AB5617" t="str">
        <f t="shared" si="350"/>
        <v>PND</v>
      </c>
      <c r="AC5617" t="str">
        <f t="shared" si="351"/>
        <v>GA02T4811</v>
      </c>
      <c r="AD5617" t="e">
        <f>_xlfn.IFNA(VLOOKUP(PrivateSchedule[[#This Row],[ow]],RTARoutes[[StageCodes]:[RouteID]],6,FALSE), VLOOKUP(PrivateSchedule[[#This Row],[re]],RTARoutes[[StageCodes]:[RouteID]],6,FALSE))</f>
        <v>#N/A</v>
      </c>
      <c r="AE5617" t="e" cm="1">
        <f t="array" ref="AE5617">_xlfn.IFS( NOT(ISNA(VLOOKUP(PrivateSchedule[[#This Row],[ow]],RTARoutes[[StageCodes]:[RouteID]],6,FALSE))), "O",  NOT(ISNA(VLOOKUP(PrivateSchedule[[#This Row],[re]],RTARoutes[[StageCodes]:[RouteID]],6,FALSE))), "R")</f>
        <v>#N/A</v>
      </c>
      <c r="AF56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MRG-*KMG</v>
      </c>
      <c r="AG56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KMG-*MRG</v>
      </c>
    </row>
    <row r="5618" spans="2:33">
      <c r="O5618" s="171" t="s">
        <v>1754</v>
      </c>
      <c r="T5618" s="173" t="s">
        <v>1752</v>
      </c>
      <c r="U5618" t="str">
        <f t="shared" si="348"/>
        <v>Kumbharjua Gawant-KUMBHARJUA</v>
      </c>
      <c r="AA5618" s="165" t="str">
        <f t="shared" si="349"/>
        <v/>
      </c>
      <c r="AB5618" t="str">
        <f t="shared" si="350"/>
        <v>PND</v>
      </c>
      <c r="AC5618" t="str">
        <f t="shared" si="351"/>
        <v>GA02T4811</v>
      </c>
      <c r="AD5618" t="str">
        <f>_xlfn.IFNA(VLOOKUP(PrivateSchedule[[#This Row],[ow]],RTARoutes[[StageCodes]:[RouteID]],6,FALSE), VLOOKUP(PrivateSchedule[[#This Row],[re]],RTARoutes[[StageCodes]:[RouteID]],6,FALSE))</f>
        <v>PVT226</v>
      </c>
      <c r="AE5618" t="str" cm="1">
        <f t="array" ref="AE5618">_xlfn.IFS( NOT(ISNA(VLOOKUP(PrivateSchedule[[#This Row],[ow]],RTARoutes[[StageCodes]:[RouteID]],6,FALSE))), "O",  NOT(ISNA(VLOOKUP(PrivateSchedule[[#This Row],[re]],RTARoutes[[StageCodes]:[RouteID]],6,FALSE))), "R")</f>
        <v>O</v>
      </c>
      <c r="AF56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KMG-*KMJ</v>
      </c>
      <c r="AG56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KMJ-*KMG</v>
      </c>
    </row>
    <row r="5619" spans="2:33">
      <c r="O5619" s="171" t="s">
        <v>1752</v>
      </c>
      <c r="T5619" s="173" t="s">
        <v>1890</v>
      </c>
      <c r="U5619" t="str">
        <f t="shared" si="348"/>
        <v>KUMBHARJUA-MARGAO</v>
      </c>
      <c r="AA5619" s="165" t="str">
        <f t="shared" si="349"/>
        <v/>
      </c>
      <c r="AB5619" t="str">
        <f t="shared" si="350"/>
        <v>PND</v>
      </c>
      <c r="AC5619" t="str">
        <f t="shared" si="351"/>
        <v>GA02T4811</v>
      </c>
      <c r="AD5619" t="str">
        <f>_xlfn.IFNA(VLOOKUP(PrivateSchedule[[#This Row],[ow]],RTARoutes[[StageCodes]:[RouteID]],6,FALSE), VLOOKUP(PrivateSchedule[[#This Row],[re]],RTARoutes[[StageCodes]:[RouteID]],6,FALSE))</f>
        <v>PVT231</v>
      </c>
      <c r="AE5619" t="str" cm="1">
        <f t="array" ref="AE5619">_xlfn.IFS( NOT(ISNA(VLOOKUP(PrivateSchedule[[#This Row],[ow]],RTARoutes[[StageCodes]:[RouteID]],6,FALSE))), "O",  NOT(ISNA(VLOOKUP(PrivateSchedule[[#This Row],[re]],RTARoutes[[StageCodes]:[RouteID]],6,FALSE))), "R")</f>
        <v>O</v>
      </c>
      <c r="AF56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KMJ-*MRG</v>
      </c>
      <c r="AG56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MRG-*KMJ</v>
      </c>
    </row>
    <row r="5620" spans="2:33">
      <c r="O5620" s="171" t="s">
        <v>1890</v>
      </c>
      <c r="T5620" s="173" t="s">
        <v>1820</v>
      </c>
      <c r="U5620" t="str">
        <f t="shared" si="348"/>
        <v>MARGAO-MADKAI</v>
      </c>
      <c r="AA5620" s="165" t="str">
        <f t="shared" si="349"/>
        <v/>
      </c>
      <c r="AB5620" t="str">
        <f t="shared" si="350"/>
        <v>PND</v>
      </c>
      <c r="AC5620" t="str">
        <f t="shared" si="351"/>
        <v>GA02T4811</v>
      </c>
      <c r="AD5620" t="str">
        <f>_xlfn.IFNA(VLOOKUP(PrivateSchedule[[#This Row],[ow]],RTARoutes[[StageCodes]:[RouteID]],6,FALSE), VLOOKUP(PrivateSchedule[[#This Row],[re]],RTARoutes[[StageCodes]:[RouteID]],6,FALSE))</f>
        <v>PVT267</v>
      </c>
      <c r="AE5620" t="str" cm="1">
        <f t="array" ref="AE5620">_xlfn.IFS( NOT(ISNA(VLOOKUP(PrivateSchedule[[#This Row],[ow]],RTARoutes[[StageCodes]:[RouteID]],6,FALSE))), "O",  NOT(ISNA(VLOOKUP(PrivateSchedule[[#This Row],[re]],RTARoutes[[StageCodes]:[RouteID]],6,FALSE))), "R")</f>
        <v>R</v>
      </c>
      <c r="AF56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MRG-*MDK</v>
      </c>
      <c r="AG56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MDK-*MRG</v>
      </c>
    </row>
    <row r="5621" spans="2:33">
      <c r="B5621" s="171" t="s">
        <v>5388</v>
      </c>
      <c r="C5621" s="172" t="s">
        <v>5389</v>
      </c>
      <c r="D5621" s="172" t="s">
        <v>4887</v>
      </c>
      <c r="E5621" s="176" t="s">
        <v>5390</v>
      </c>
      <c r="F5621" s="177" t="s">
        <v>5391</v>
      </c>
      <c r="G5621" s="171" t="s">
        <v>5392</v>
      </c>
      <c r="H5621" s="172" t="s">
        <v>5393</v>
      </c>
      <c r="J5621" s="171" t="s">
        <v>5394</v>
      </c>
      <c r="L5621" s="172" t="s">
        <v>16</v>
      </c>
      <c r="O5621" s="171" t="s">
        <v>1820</v>
      </c>
      <c r="T5621" s="173" t="s">
        <v>5143</v>
      </c>
      <c r="U5621" t="str">
        <f t="shared" si="348"/>
        <v/>
      </c>
      <c r="AA5621" s="165" t="str">
        <f t="shared" si="349"/>
        <v/>
      </c>
      <c r="AB5621" t="str">
        <f t="shared" si="350"/>
        <v>PND</v>
      </c>
      <c r="AC5621" t="str">
        <f t="shared" si="351"/>
        <v>GA02T4883/GA04T2213</v>
      </c>
      <c r="AD5621" t="e">
        <f>_xlfn.IFNA(VLOOKUP(PrivateSchedule[[#This Row],[ow]],RTARoutes[[StageCodes]:[RouteID]],6,FALSE), VLOOKUP(PrivateSchedule[[#This Row],[re]],RTARoutes[[StageCodes]:[RouteID]],6,FALSE))</f>
        <v>#N/A</v>
      </c>
      <c r="AE5621" t="e" cm="1">
        <f t="array" ref="AE5621">_xlfn.IFS( NOT(ISNA(VLOOKUP(PrivateSchedule[[#This Row],[ow]],RTARoutes[[StageCodes]:[RouteID]],6,FALSE))), "O",  NOT(ISNA(VLOOKUP(PrivateSchedule[[#This Row],[re]],RTARoutes[[StageCodes]:[RouteID]],6,FALSE))), "R")</f>
        <v>#N/A</v>
      </c>
      <c r="AF56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MDK-*KAVLEM</v>
      </c>
      <c r="AG56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KAVLEM-*MDK</v>
      </c>
    </row>
    <row r="5622" spans="2:33">
      <c r="O5622" s="171" t="s">
        <v>5143</v>
      </c>
      <c r="T5622" s="173" t="s">
        <v>2374</v>
      </c>
      <c r="U5622" t="str">
        <f t="shared" si="348"/>
        <v/>
      </c>
      <c r="AA5622" s="165" t="str">
        <f t="shared" si="349"/>
        <v/>
      </c>
      <c r="AB5622" t="str">
        <f t="shared" si="350"/>
        <v>PND</v>
      </c>
      <c r="AC5622" t="str">
        <f t="shared" si="351"/>
        <v>GA02T4883/GA04T2213</v>
      </c>
      <c r="AD5622" t="str">
        <f>_xlfn.IFNA(VLOOKUP(PrivateSchedule[[#This Row],[ow]],RTARoutes[[StageCodes]:[RouteID]],6,FALSE), VLOOKUP(PrivateSchedule[[#This Row],[re]],RTARoutes[[StageCodes]:[RouteID]],6,FALSE))</f>
        <v>PVT209</v>
      </c>
      <c r="AE5622" t="str" cm="1">
        <f t="array" ref="AE5622">_xlfn.IFS( NOT(ISNA(VLOOKUP(PrivateSchedule[[#This Row],[ow]],RTARoutes[[StageCodes]:[RouteID]],6,FALSE))), "O",  NOT(ISNA(VLOOKUP(PrivateSchedule[[#This Row],[re]],RTARoutes[[StageCodes]:[RouteID]],6,FALSE))), "R")</f>
        <v>O</v>
      </c>
      <c r="AF56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KAVLEM-*PND</v>
      </c>
      <c r="AG56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</v>
      </c>
    </row>
    <row r="5623" spans="2:33">
      <c r="O5623" s="171" t="s">
        <v>2374</v>
      </c>
      <c r="T5623" s="173" t="s">
        <v>1890</v>
      </c>
      <c r="U5623" t="str">
        <f t="shared" si="348"/>
        <v>PONDA-MARGAO</v>
      </c>
      <c r="AA5623" s="165" t="str">
        <f t="shared" si="349"/>
        <v/>
      </c>
      <c r="AB5623" t="str">
        <f t="shared" si="350"/>
        <v>PND</v>
      </c>
      <c r="AC5623" t="str">
        <f t="shared" si="351"/>
        <v>GA02T4883/GA04T2213</v>
      </c>
      <c r="AD5623" t="str">
        <f>_xlfn.IFNA(VLOOKUP(PrivateSchedule[[#This Row],[ow]],RTARoutes[[StageCodes]:[RouteID]],6,FALSE), VLOOKUP(PrivateSchedule[[#This Row],[re]],RTARoutes[[StageCodes]:[RouteID]],6,FALSE))</f>
        <v>PVT319</v>
      </c>
      <c r="AE5623" t="str" cm="1">
        <f t="array" ref="AE5623">_xlfn.IFS( NOT(ISNA(VLOOKUP(PrivateSchedule[[#This Row],[ow]],RTARoutes[[StageCodes]:[RouteID]],6,FALSE))), "O",  NOT(ISNA(VLOOKUP(PrivateSchedule[[#This Row],[re]],RTARoutes[[StageCodes]:[RouteID]],6,FALSE))), "R")</f>
        <v>R</v>
      </c>
      <c r="AF56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24" spans="2:33">
      <c r="O5624" s="171" t="s">
        <v>1890</v>
      </c>
      <c r="T5624" s="173" t="s">
        <v>5143</v>
      </c>
      <c r="U5624" t="str">
        <f t="shared" si="348"/>
        <v/>
      </c>
      <c r="AA5624" s="165" t="str">
        <f t="shared" si="349"/>
        <v/>
      </c>
      <c r="AB5624" t="str">
        <f t="shared" si="350"/>
        <v>PND</v>
      </c>
      <c r="AC5624" t="str">
        <f t="shared" si="351"/>
        <v>GA02T4883/GA04T2213</v>
      </c>
      <c r="AD5624" t="e">
        <f>_xlfn.IFNA(VLOOKUP(PrivateSchedule[[#This Row],[ow]],RTARoutes[[StageCodes]:[RouteID]],6,FALSE), VLOOKUP(PrivateSchedule[[#This Row],[re]],RTARoutes[[StageCodes]:[RouteID]],6,FALSE))</f>
        <v>#N/A</v>
      </c>
      <c r="AE5624" t="e" cm="1">
        <f t="array" ref="AE5624">_xlfn.IFS( NOT(ISNA(VLOOKUP(PrivateSchedule[[#This Row],[ow]],RTARoutes[[StageCodes]:[RouteID]],6,FALSE))), "O",  NOT(ISNA(VLOOKUP(PrivateSchedule[[#This Row],[re]],RTARoutes[[StageCodes]:[RouteID]],6,FALSE))), "R")</f>
        <v>#N/A</v>
      </c>
      <c r="AF56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MRG-*KAVLEM</v>
      </c>
      <c r="AG56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KAVLEM-*MRG</v>
      </c>
    </row>
    <row r="5625" spans="2:33">
      <c r="O5625" s="171" t="s">
        <v>5143</v>
      </c>
      <c r="T5625" s="173" t="s">
        <v>2374</v>
      </c>
      <c r="U5625" t="str">
        <f t="shared" si="348"/>
        <v/>
      </c>
      <c r="AA5625" s="165" t="str">
        <f t="shared" si="349"/>
        <v/>
      </c>
      <c r="AB5625" t="str">
        <f t="shared" si="350"/>
        <v>PND</v>
      </c>
      <c r="AC5625" t="str">
        <f t="shared" si="351"/>
        <v>GA02T4883/GA04T2213</v>
      </c>
      <c r="AD5625" t="str">
        <f>_xlfn.IFNA(VLOOKUP(PrivateSchedule[[#This Row],[ow]],RTARoutes[[StageCodes]:[RouteID]],6,FALSE), VLOOKUP(PrivateSchedule[[#This Row],[re]],RTARoutes[[StageCodes]:[RouteID]],6,FALSE))</f>
        <v>PVT209</v>
      </c>
      <c r="AE5625" t="str" cm="1">
        <f t="array" ref="AE5625">_xlfn.IFS( NOT(ISNA(VLOOKUP(PrivateSchedule[[#This Row],[ow]],RTARoutes[[StageCodes]:[RouteID]],6,FALSE))), "O",  NOT(ISNA(VLOOKUP(PrivateSchedule[[#This Row],[re]],RTARoutes[[StageCodes]:[RouteID]],6,FALSE))), "R")</f>
        <v>O</v>
      </c>
      <c r="AF56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KAVLEM-*PND</v>
      </c>
      <c r="AG56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</v>
      </c>
    </row>
    <row r="5626" spans="2:33">
      <c r="O5626" s="171" t="s">
        <v>2374</v>
      </c>
      <c r="T5626" s="173" t="s">
        <v>1890</v>
      </c>
      <c r="U5626" t="str">
        <f t="shared" si="348"/>
        <v>PONDA-MARGAO</v>
      </c>
      <c r="AA5626" s="165" t="str">
        <f t="shared" si="349"/>
        <v/>
      </c>
      <c r="AB5626" t="str">
        <f t="shared" si="350"/>
        <v>PND</v>
      </c>
      <c r="AC5626" t="str">
        <f t="shared" si="351"/>
        <v>GA02T4883/GA04T2213</v>
      </c>
      <c r="AD5626" t="str">
        <f>_xlfn.IFNA(VLOOKUP(PrivateSchedule[[#This Row],[ow]],RTARoutes[[StageCodes]:[RouteID]],6,FALSE), VLOOKUP(PrivateSchedule[[#This Row],[re]],RTARoutes[[StageCodes]:[RouteID]],6,FALSE))</f>
        <v>PVT319</v>
      </c>
      <c r="AE5626" t="str" cm="1">
        <f t="array" ref="AE5626">_xlfn.IFS( NOT(ISNA(VLOOKUP(PrivateSchedule[[#This Row],[ow]],RTARoutes[[StageCodes]:[RouteID]],6,FALSE))), "O",  NOT(ISNA(VLOOKUP(PrivateSchedule[[#This Row],[re]],RTARoutes[[StageCodes]:[RouteID]],6,FALSE))), "R")</f>
        <v>R</v>
      </c>
      <c r="AF56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27" spans="2:33">
      <c r="O5627" s="171" t="s">
        <v>1890</v>
      </c>
      <c r="T5627" s="173" t="s">
        <v>5143</v>
      </c>
      <c r="U5627" t="str">
        <f t="shared" si="348"/>
        <v/>
      </c>
      <c r="AA5627" s="165" t="str">
        <f t="shared" si="349"/>
        <v/>
      </c>
      <c r="AB5627" t="str">
        <f t="shared" si="350"/>
        <v>PND</v>
      </c>
      <c r="AC5627" t="str">
        <f t="shared" si="351"/>
        <v>GA02T4883/GA04T2213</v>
      </c>
      <c r="AD5627" t="e">
        <f>_xlfn.IFNA(VLOOKUP(PrivateSchedule[[#This Row],[ow]],RTARoutes[[StageCodes]:[RouteID]],6,FALSE), VLOOKUP(PrivateSchedule[[#This Row],[re]],RTARoutes[[StageCodes]:[RouteID]],6,FALSE))</f>
        <v>#N/A</v>
      </c>
      <c r="AE5627" t="e" cm="1">
        <f t="array" ref="AE5627">_xlfn.IFS( NOT(ISNA(VLOOKUP(PrivateSchedule[[#This Row],[ow]],RTARoutes[[StageCodes]:[RouteID]],6,FALSE))), "O",  NOT(ISNA(VLOOKUP(PrivateSchedule[[#This Row],[re]],RTARoutes[[StageCodes]:[RouteID]],6,FALSE))), "R")</f>
        <v>#N/A</v>
      </c>
      <c r="AF56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MRG-*KAVLEM</v>
      </c>
      <c r="AG56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KAVLEM-*MRG</v>
      </c>
    </row>
    <row r="5628" spans="2:33">
      <c r="O5628" s="171" t="s">
        <v>5143</v>
      </c>
      <c r="T5628" s="173" t="s">
        <v>2374</v>
      </c>
      <c r="U5628" t="str">
        <f t="shared" si="348"/>
        <v/>
      </c>
      <c r="AA5628" s="165" t="str">
        <f t="shared" si="349"/>
        <v/>
      </c>
      <c r="AB5628" t="str">
        <f t="shared" si="350"/>
        <v>PND</v>
      </c>
      <c r="AC5628" t="str">
        <f t="shared" si="351"/>
        <v>GA02T4883/GA04T2213</v>
      </c>
      <c r="AD5628" t="str">
        <f>_xlfn.IFNA(VLOOKUP(PrivateSchedule[[#This Row],[ow]],RTARoutes[[StageCodes]:[RouteID]],6,FALSE), VLOOKUP(PrivateSchedule[[#This Row],[re]],RTARoutes[[StageCodes]:[RouteID]],6,FALSE))</f>
        <v>PVT209</v>
      </c>
      <c r="AE5628" t="str" cm="1">
        <f t="array" ref="AE5628">_xlfn.IFS( NOT(ISNA(VLOOKUP(PrivateSchedule[[#This Row],[ow]],RTARoutes[[StageCodes]:[RouteID]],6,FALSE))), "O",  NOT(ISNA(VLOOKUP(PrivateSchedule[[#This Row],[re]],RTARoutes[[StageCodes]:[RouteID]],6,FALSE))), "R")</f>
        <v>O</v>
      </c>
      <c r="AF56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KAVLEM-*PND</v>
      </c>
      <c r="AG56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PND-*KAVLEM</v>
      </c>
    </row>
    <row r="5629" spans="2:33">
      <c r="O5629" s="171" t="s">
        <v>2374</v>
      </c>
      <c r="T5629" s="173" t="s">
        <v>1890</v>
      </c>
      <c r="U5629" t="str">
        <f t="shared" si="348"/>
        <v>PONDA-MARGAO</v>
      </c>
      <c r="AA5629" s="165" t="str">
        <f t="shared" si="349"/>
        <v/>
      </c>
      <c r="AB5629" t="str">
        <f t="shared" si="350"/>
        <v>PND</v>
      </c>
      <c r="AC5629" t="str">
        <f t="shared" si="351"/>
        <v>GA02T4883/GA04T2213</v>
      </c>
      <c r="AD5629" t="str">
        <f>_xlfn.IFNA(VLOOKUP(PrivateSchedule[[#This Row],[ow]],RTARoutes[[StageCodes]:[RouteID]],6,FALSE), VLOOKUP(PrivateSchedule[[#This Row],[re]],RTARoutes[[StageCodes]:[RouteID]],6,FALSE))</f>
        <v>PVT319</v>
      </c>
      <c r="AE5629" t="str" cm="1">
        <f t="array" ref="AE5629">_xlfn.IFS( NOT(ISNA(VLOOKUP(PrivateSchedule[[#This Row],[ow]],RTARoutes[[StageCodes]:[RouteID]],6,FALSE))), "O",  NOT(ISNA(VLOOKUP(PrivateSchedule[[#This Row],[re]],RTARoutes[[StageCodes]:[RouteID]],6,FALSE))), "R")</f>
        <v>R</v>
      </c>
      <c r="AF56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30" spans="2:33">
      <c r="O5630" s="171" t="s">
        <v>1890</v>
      </c>
      <c r="T5630" s="173" t="s">
        <v>2374</v>
      </c>
      <c r="U5630" t="str">
        <f t="shared" si="348"/>
        <v>MARGAO-PONDA</v>
      </c>
      <c r="AA5630" s="165" t="str">
        <f t="shared" si="349"/>
        <v/>
      </c>
      <c r="AB5630" t="str">
        <f t="shared" si="350"/>
        <v>PND</v>
      </c>
      <c r="AC5630" t="str">
        <f t="shared" si="351"/>
        <v>GA02T4883/GA04T2213</v>
      </c>
      <c r="AD5630" t="str">
        <f>_xlfn.IFNA(VLOOKUP(PrivateSchedule[[#This Row],[ow]],RTARoutes[[StageCodes]:[RouteID]],6,FALSE), VLOOKUP(PrivateSchedule[[#This Row],[re]],RTARoutes[[StageCodes]:[RouteID]],6,FALSE))</f>
        <v>PVT319</v>
      </c>
      <c r="AE5630" t="str" cm="1">
        <f t="array" ref="AE5630">_xlfn.IFS( NOT(ISNA(VLOOKUP(PrivateSchedule[[#This Row],[ow]],RTARoutes[[StageCodes]:[RouteID]],6,FALSE))), "O",  NOT(ISNA(VLOOKUP(PrivateSchedule[[#This Row],[re]],RTARoutes[[StageCodes]:[RouteID]],6,FALSE))), "R")</f>
        <v>O</v>
      </c>
      <c r="AF56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6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631" spans="2:33">
      <c r="O5631" s="171" t="s">
        <v>2374</v>
      </c>
      <c r="P5631" s="172" t="s">
        <v>5314</v>
      </c>
      <c r="T5631" s="173" t="s">
        <v>5127</v>
      </c>
      <c r="U5631" t="str">
        <f t="shared" si="348"/>
        <v/>
      </c>
      <c r="AA5631" s="165" t="str">
        <f t="shared" si="349"/>
        <v/>
      </c>
      <c r="AB5631" t="str">
        <f t="shared" si="350"/>
        <v>PND</v>
      </c>
      <c r="AC5631" t="str">
        <f t="shared" si="351"/>
        <v>GA02T4883/GA04T2213</v>
      </c>
      <c r="AD5631" t="e">
        <f>_xlfn.IFNA(VLOOKUP(PrivateSchedule[[#This Row],[ow]],RTARoutes[[StageCodes]:[RouteID]],6,FALSE), VLOOKUP(PrivateSchedule[[#This Row],[re]],RTARoutes[[StageCodes]:[RouteID]],6,FALSE))</f>
        <v>#N/A</v>
      </c>
      <c r="AE5631" t="e" cm="1">
        <f t="array" ref="AE5631">_xlfn.IFS( NOT(ISNA(VLOOKUP(PrivateSchedule[[#This Row],[ow]],RTARoutes[[StageCodes]:[RouteID]],6,FALSE))), "O",  NOT(ISNA(VLOOKUP(PrivateSchedule[[#This Row],[re]],RTARoutes[[StageCodes]:[RouteID]],6,FALSE))), "R")</f>
        <v>#N/A</v>
      </c>
      <c r="AF56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PND-*NAGESHI-*PARAMPAI</v>
      </c>
      <c r="AG56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PARAMPAI-*NAGESHI-*PND</v>
      </c>
    </row>
    <row r="5632" spans="2:33">
      <c r="O5632" s="171" t="s">
        <v>5127</v>
      </c>
      <c r="P5632" s="172" t="s">
        <v>1887</v>
      </c>
      <c r="T5632" s="173" t="s">
        <v>2374</v>
      </c>
      <c r="U5632" t="str">
        <f t="shared" si="348"/>
        <v/>
      </c>
      <c r="AA5632" s="165" t="str">
        <f t="shared" si="349"/>
        <v/>
      </c>
      <c r="AB5632" t="str">
        <f t="shared" si="350"/>
        <v>PND</v>
      </c>
      <c r="AC5632" t="str">
        <f t="shared" si="351"/>
        <v>GA02T4883/GA04T2213</v>
      </c>
      <c r="AD5632" t="str">
        <f>_xlfn.IFNA(VLOOKUP(PrivateSchedule[[#This Row],[ow]],RTARoutes[[StageCodes]:[RouteID]],6,FALSE), VLOOKUP(PrivateSchedule[[#This Row],[re]],RTARoutes[[StageCodes]:[RouteID]],6,FALSE))</f>
        <v>PVT364</v>
      </c>
      <c r="AE5632" t="str" cm="1">
        <f t="array" ref="AE5632">_xlfn.IFS( NOT(ISNA(VLOOKUP(PrivateSchedule[[#This Row],[ow]],RTARoutes[[StageCodes]:[RouteID]],6,FALSE))), "O",  NOT(ISNA(VLOOKUP(PrivateSchedule[[#This Row],[re]],RTARoutes[[StageCodes]:[RouteID]],6,FALSE))), "R")</f>
        <v>O</v>
      </c>
      <c r="AF56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PARAMPAI-*MARDOL-*PND</v>
      </c>
      <c r="AG56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PND-*MARDOL-*PARAMPAI</v>
      </c>
    </row>
    <row r="5633" spans="2:33">
      <c r="O5633" s="171" t="s">
        <v>2374</v>
      </c>
      <c r="T5633" s="173" t="s">
        <v>730</v>
      </c>
      <c r="U5633" t="str">
        <f t="shared" si="348"/>
        <v>PONDA-Bethoda</v>
      </c>
      <c r="AA5633" s="165" t="str">
        <f t="shared" si="349"/>
        <v/>
      </c>
      <c r="AB5633" t="str">
        <f t="shared" si="350"/>
        <v>PND</v>
      </c>
      <c r="AC5633" t="str">
        <f t="shared" si="351"/>
        <v>GA02T4883/GA04T2213</v>
      </c>
      <c r="AD5633" t="str">
        <f>_xlfn.IFNA(VLOOKUP(PrivateSchedule[[#This Row],[ow]],RTARoutes[[StageCodes]:[RouteID]],6,FALSE), VLOOKUP(PrivateSchedule[[#This Row],[re]],RTARoutes[[StageCodes]:[RouteID]],6,FALSE))</f>
        <v>PVT73</v>
      </c>
      <c r="AE5633" t="str" cm="1">
        <f t="array" ref="AE5633">_xlfn.IFS( NOT(ISNA(VLOOKUP(PrivateSchedule[[#This Row],[ow]],RTARoutes[[StageCodes]:[RouteID]],6,FALSE))), "O",  NOT(ISNA(VLOOKUP(PrivateSchedule[[#This Row],[re]],RTARoutes[[StageCodes]:[RouteID]],6,FALSE))), "R")</f>
        <v>R</v>
      </c>
      <c r="AF56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6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634" spans="2:33">
      <c r="O5634" s="171" t="s">
        <v>730</v>
      </c>
      <c r="T5634" s="173" t="s">
        <v>2374</v>
      </c>
      <c r="U5634" t="str">
        <f t="shared" si="348"/>
        <v>Bethoda-PONDA</v>
      </c>
      <c r="AA5634" s="165" t="str">
        <f t="shared" si="349"/>
        <v/>
      </c>
      <c r="AB5634" t="str">
        <f t="shared" si="350"/>
        <v>PND</v>
      </c>
      <c r="AC5634" t="str">
        <f t="shared" si="351"/>
        <v>GA02T4883/GA04T2213</v>
      </c>
      <c r="AD5634" t="str">
        <f>_xlfn.IFNA(VLOOKUP(PrivateSchedule[[#This Row],[ow]],RTARoutes[[StageCodes]:[RouteID]],6,FALSE), VLOOKUP(PrivateSchedule[[#This Row],[re]],RTARoutes[[StageCodes]:[RouteID]],6,FALSE))</f>
        <v>PVT73</v>
      </c>
      <c r="AE5634" t="str" cm="1">
        <f t="array" ref="AE5634">_xlfn.IFS( NOT(ISNA(VLOOKUP(PrivateSchedule[[#This Row],[ow]],RTARoutes[[StageCodes]:[RouteID]],6,FALSE))), "O",  NOT(ISNA(VLOOKUP(PrivateSchedule[[#This Row],[re]],RTARoutes[[StageCodes]:[RouteID]],6,FALSE))), "R")</f>
        <v>O</v>
      </c>
      <c r="AF56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6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635" spans="2:33">
      <c r="O5635" s="171" t="s">
        <v>2374</v>
      </c>
      <c r="T5635" s="173" t="s">
        <v>1890</v>
      </c>
      <c r="U5635" t="str">
        <f t="shared" ref="U5635:U5698" si="352">_xlfn.IFNA(VLOOKUP($O5635,Code2Loc,2,FALSE)
&amp; IF( OR( ISNA($P5635), LEN($P5635)=0), "",  "-" &amp; VLOOKUP($P5635,Code2Loc,2,FALSE))
&amp; IF( OR( ISNA($Q5635), LEN($Q5635)=0), "",  "-" &amp; VLOOKUP($Q5635,Code2Loc,2,FALSE))
&amp; IF( OR( ISNA($R5635), LEN($R5635)=0), "",  "-" &amp; VLOOKUP($R5635,Code2Loc,2,FALSE))
&amp; IF( OR( ISNA($S5635), LEN($S5635)=0), "",  "-" &amp; VLOOKUP($S5635,Code2Loc,2,FALSE))
&amp; IF( OR( ISNA($T5635), LEN($T5635)=0), "",  "-" &amp; VLOOKUP($T5635,Code2Loc,2,FALSE)),"")</f>
        <v>PONDA-MARGAO</v>
      </c>
      <c r="AA5635" s="165" t="str">
        <f t="shared" ref="AA5635:AA5698" si="353">IF(ISBLANK($V5635), "", _xlfn.IFNA($V5635 + _xlfn.IFNA( VLOOKUP($O5635 &amp; IF(ISBLANK($P5635),"", "-" &amp; $P5635) &amp; IF(ISBLANK($Q5635),"", "-" &amp; $Q5635) &amp; IF(ISBLANK($R5635),"", "-" &amp; $R5635) &amp; IF(ISBLANK($S5635),"", "-" &amp; $S5635) &amp; IF(ISBLANK($T5635),"", "-" &amp; $T5635),TravelTime,8,FALSE), VLOOKUP($T5635 &amp; IF(ISBLANK($S5635),"", "-" &amp; $S5635) &amp; IF(ISBLANK($R5635),"", "-" &amp; $R5635) &amp; IF(ISBLANK($Q5635),"", "-" &amp; $Q5635) &amp; IF(ISBLANK($P5635),"", "-" &amp; $P5635) &amp; IF(ISBLANK($O5635),"", "-" &amp; $O5635),TravelTime,8,FALSE)) / 1440, ""))</f>
        <v/>
      </c>
      <c r="AB5635" t="str">
        <f t="shared" ref="AB5635:AB5698" si="354">IF(AND(LEN($A5635)&lt;&gt;0,LEN($A5635)&lt;&gt;0),$A5635,$AB5634)</f>
        <v>PND</v>
      </c>
      <c r="AC5635" t="str">
        <f t="shared" ref="AC5635:AC5698" si="355">IF(AND(LEN($J5635)&lt;&gt;0,LEN($B5635)&lt;&gt;0),$J5635,$AC5634)</f>
        <v>GA02T4883/GA04T2213</v>
      </c>
      <c r="AD5635" t="str">
        <f>_xlfn.IFNA(VLOOKUP(PrivateSchedule[[#This Row],[ow]],RTARoutes[[StageCodes]:[RouteID]],6,FALSE), VLOOKUP(PrivateSchedule[[#This Row],[re]],RTARoutes[[StageCodes]:[RouteID]],6,FALSE))</f>
        <v>PVT319</v>
      </c>
      <c r="AE5635" t="str" cm="1">
        <f t="array" ref="AE5635">_xlfn.IFS( NOT(ISNA(VLOOKUP(PrivateSchedule[[#This Row],[ow]],RTARoutes[[StageCodes]:[RouteID]],6,FALSE))), "O",  NOT(ISNA(VLOOKUP(PrivateSchedule[[#This Row],[re]],RTARoutes[[StageCodes]:[RouteID]],6,FALSE))), "R")</f>
        <v>R</v>
      </c>
      <c r="AF56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36" spans="2:33">
      <c r="O5636" s="171" t="s">
        <v>1890</v>
      </c>
      <c r="T5636" s="173" t="s">
        <v>2374</v>
      </c>
      <c r="U5636" t="str">
        <f t="shared" si="352"/>
        <v>MARGAO-PONDA</v>
      </c>
      <c r="AA5636" s="165" t="str">
        <f t="shared" si="353"/>
        <v/>
      </c>
      <c r="AB5636" t="str">
        <f t="shared" si="354"/>
        <v>PND</v>
      </c>
      <c r="AC5636" t="str">
        <f t="shared" si="355"/>
        <v>GA02T4883/GA04T2213</v>
      </c>
      <c r="AD5636" t="str">
        <f>_xlfn.IFNA(VLOOKUP(PrivateSchedule[[#This Row],[ow]],RTARoutes[[StageCodes]:[RouteID]],6,FALSE), VLOOKUP(PrivateSchedule[[#This Row],[re]],RTARoutes[[StageCodes]:[RouteID]],6,FALSE))</f>
        <v>PVT319</v>
      </c>
      <c r="AE5636" t="str" cm="1">
        <f t="array" ref="AE5636">_xlfn.IFS( NOT(ISNA(VLOOKUP(PrivateSchedule[[#This Row],[ow]],RTARoutes[[StageCodes]:[RouteID]],6,FALSE))), "O",  NOT(ISNA(VLOOKUP(PrivateSchedule[[#This Row],[re]],RTARoutes[[StageCodes]:[RouteID]],6,FALSE))), "R")</f>
        <v>O</v>
      </c>
      <c r="AF56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6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637" spans="2:33">
      <c r="O5637" s="171" t="s">
        <v>2374</v>
      </c>
      <c r="T5637" s="173" t="s">
        <v>1820</v>
      </c>
      <c r="U5637" t="str">
        <f t="shared" si="352"/>
        <v>PONDA-MADKAI</v>
      </c>
      <c r="AA5637" s="165" t="str">
        <f t="shared" si="353"/>
        <v/>
      </c>
      <c r="AB5637" t="str">
        <f t="shared" si="354"/>
        <v>PND</v>
      </c>
      <c r="AC5637" t="str">
        <f t="shared" si="355"/>
        <v>GA02T4883/GA04T2213</v>
      </c>
      <c r="AD5637" t="str">
        <f>_xlfn.IFNA(VLOOKUP(PrivateSchedule[[#This Row],[ow]],RTARoutes[[StageCodes]:[RouteID]],6,FALSE), VLOOKUP(PrivateSchedule[[#This Row],[re]],RTARoutes[[StageCodes]:[RouteID]],6,FALSE))</f>
        <v>PVT263</v>
      </c>
      <c r="AE5637" t="str" cm="1">
        <f t="array" ref="AE5637">_xlfn.IFS( NOT(ISNA(VLOOKUP(PrivateSchedule[[#This Row],[ow]],RTARoutes[[StageCodes]:[RouteID]],6,FALSE))), "O",  NOT(ISNA(VLOOKUP(PrivateSchedule[[#This Row],[re]],RTARoutes[[StageCodes]:[RouteID]],6,FALSE))), "R")</f>
        <v>R</v>
      </c>
      <c r="AF56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6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638" spans="2:33">
      <c r="B5638" s="171" t="s">
        <v>5395</v>
      </c>
      <c r="C5638" s="172" t="s">
        <v>5396</v>
      </c>
      <c r="D5638" s="172" t="s">
        <v>4894</v>
      </c>
      <c r="E5638" s="176" t="s">
        <v>5397</v>
      </c>
      <c r="F5638" s="177" t="s">
        <v>5398</v>
      </c>
      <c r="G5638" s="171" t="s">
        <v>5399</v>
      </c>
      <c r="H5638" s="172" t="s">
        <v>5400</v>
      </c>
      <c r="J5638" s="171" t="s">
        <v>5401</v>
      </c>
      <c r="L5638" s="172" t="s">
        <v>16</v>
      </c>
      <c r="O5638" s="171" t="s">
        <v>462</v>
      </c>
      <c r="T5638" s="173" t="s">
        <v>2374</v>
      </c>
      <c r="U5638" t="str">
        <f t="shared" si="352"/>
        <v>AGAPUR-PONDA</v>
      </c>
      <c r="AA5638" s="165" t="str">
        <f t="shared" si="353"/>
        <v/>
      </c>
      <c r="AB5638" t="str">
        <f t="shared" si="354"/>
        <v>PND</v>
      </c>
      <c r="AC5638" t="str">
        <f t="shared" si="355"/>
        <v>GA01W4247</v>
      </c>
      <c r="AD5638" t="str">
        <f>_xlfn.IFNA(VLOOKUP(PrivateSchedule[[#This Row],[ow]],RTARoutes[[StageCodes]:[RouteID]],6,FALSE), VLOOKUP(PrivateSchedule[[#This Row],[re]],RTARoutes[[StageCodes]:[RouteID]],6,FALSE))</f>
        <v>PVT11</v>
      </c>
      <c r="AE5638" t="str" cm="1">
        <f t="array" ref="AE5638">_xlfn.IFS( NOT(ISNA(VLOOKUP(PrivateSchedule[[#This Row],[ow]],RTARoutes[[StageCodes]:[RouteID]],6,FALSE))), "O",  NOT(ISNA(VLOOKUP(PrivateSchedule[[#This Row],[re]],RTARoutes[[StageCodes]:[RouteID]],6,FALSE))), "R")</f>
        <v>O</v>
      </c>
      <c r="AF56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6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639" spans="2:33">
      <c r="O5639" s="171" t="s">
        <v>2374</v>
      </c>
      <c r="T5639" s="173" t="s">
        <v>2644</v>
      </c>
      <c r="U5639" t="str">
        <f t="shared" si="352"/>
        <v>PONDA-SAVERDEM</v>
      </c>
      <c r="AA5639" s="165" t="str">
        <f t="shared" si="353"/>
        <v/>
      </c>
      <c r="AB5639" t="str">
        <f t="shared" si="354"/>
        <v>PND</v>
      </c>
      <c r="AC5639" t="str">
        <f t="shared" si="355"/>
        <v>GA01W4247</v>
      </c>
      <c r="AD5639" t="str">
        <f>_xlfn.IFNA(VLOOKUP(PrivateSchedule[[#This Row],[ow]],RTARoutes[[StageCodes]:[RouteID]],6,FALSE), VLOOKUP(PrivateSchedule[[#This Row],[re]],RTARoutes[[StageCodes]:[RouteID]],6,FALSE))</f>
        <v>PVT388</v>
      </c>
      <c r="AE5639" t="str" cm="1">
        <f t="array" ref="AE5639">_xlfn.IFS( NOT(ISNA(VLOOKUP(PrivateSchedule[[#This Row],[ow]],RTARoutes[[StageCodes]:[RouteID]],6,FALSE))), "O",  NOT(ISNA(VLOOKUP(PrivateSchedule[[#This Row],[re]],RTARoutes[[StageCodes]:[RouteID]],6,FALSE))), "R")</f>
        <v>O</v>
      </c>
      <c r="AF56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6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640" spans="2:33">
      <c r="O5640" s="171" t="s">
        <v>2644</v>
      </c>
      <c r="T5640" s="173" t="s">
        <v>2374</v>
      </c>
      <c r="U5640" t="str">
        <f t="shared" si="352"/>
        <v>SAVERDEM-PONDA</v>
      </c>
      <c r="AA5640" s="165" t="str">
        <f t="shared" si="353"/>
        <v/>
      </c>
      <c r="AB5640" t="str">
        <f t="shared" si="354"/>
        <v>PND</v>
      </c>
      <c r="AC5640" t="str">
        <f t="shared" si="355"/>
        <v>GA01W4247</v>
      </c>
      <c r="AD5640" t="str">
        <f>_xlfn.IFNA(VLOOKUP(PrivateSchedule[[#This Row],[ow]],RTARoutes[[StageCodes]:[RouteID]],6,FALSE), VLOOKUP(PrivateSchedule[[#This Row],[re]],RTARoutes[[StageCodes]:[RouteID]],6,FALSE))</f>
        <v>PVT388</v>
      </c>
      <c r="AE5640" t="str" cm="1">
        <f t="array" ref="AE5640">_xlfn.IFS( NOT(ISNA(VLOOKUP(PrivateSchedule[[#This Row],[ow]],RTARoutes[[StageCodes]:[RouteID]],6,FALSE))), "O",  NOT(ISNA(VLOOKUP(PrivateSchedule[[#This Row],[re]],RTARoutes[[StageCodes]:[RouteID]],6,FALSE))), "R")</f>
        <v>R</v>
      </c>
      <c r="AF56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6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641" spans="2:33">
      <c r="O5641" s="171" t="s">
        <v>2374</v>
      </c>
      <c r="T5641" s="173" t="s">
        <v>1890</v>
      </c>
      <c r="U5641" t="str">
        <f t="shared" si="352"/>
        <v>PONDA-MARGAO</v>
      </c>
      <c r="AA5641" s="165" t="str">
        <f t="shared" si="353"/>
        <v/>
      </c>
      <c r="AB5641" t="str">
        <f t="shared" si="354"/>
        <v>PND</v>
      </c>
      <c r="AC5641" t="str">
        <f t="shared" si="355"/>
        <v>GA01W4247</v>
      </c>
      <c r="AD5641" t="str">
        <f>_xlfn.IFNA(VLOOKUP(PrivateSchedule[[#This Row],[ow]],RTARoutes[[StageCodes]:[RouteID]],6,FALSE), VLOOKUP(PrivateSchedule[[#This Row],[re]],RTARoutes[[StageCodes]:[RouteID]],6,FALSE))</f>
        <v>PVT319</v>
      </c>
      <c r="AE5641" t="str" cm="1">
        <f t="array" ref="AE5641">_xlfn.IFS( NOT(ISNA(VLOOKUP(PrivateSchedule[[#This Row],[ow]],RTARoutes[[StageCodes]:[RouteID]],6,FALSE))), "O",  NOT(ISNA(VLOOKUP(PrivateSchedule[[#This Row],[re]],RTARoutes[[StageCodes]:[RouteID]],6,FALSE))), "R")</f>
        <v>R</v>
      </c>
      <c r="AF56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42" spans="2:33">
      <c r="O5642" s="171" t="s">
        <v>1890</v>
      </c>
      <c r="T5642" s="173" t="s">
        <v>2374</v>
      </c>
      <c r="U5642" t="str">
        <f t="shared" si="352"/>
        <v>MARGAO-PONDA</v>
      </c>
      <c r="AA5642" s="165" t="str">
        <f t="shared" si="353"/>
        <v/>
      </c>
      <c r="AB5642" t="str">
        <f t="shared" si="354"/>
        <v>PND</v>
      </c>
      <c r="AC5642" t="str">
        <f t="shared" si="355"/>
        <v>GA01W4247</v>
      </c>
      <c r="AD5642" t="str">
        <f>_xlfn.IFNA(VLOOKUP(PrivateSchedule[[#This Row],[ow]],RTARoutes[[StageCodes]:[RouteID]],6,FALSE), VLOOKUP(PrivateSchedule[[#This Row],[re]],RTARoutes[[StageCodes]:[RouteID]],6,FALSE))</f>
        <v>PVT319</v>
      </c>
      <c r="AE5642" t="str" cm="1">
        <f t="array" ref="AE5642">_xlfn.IFS( NOT(ISNA(VLOOKUP(PrivateSchedule[[#This Row],[ow]],RTARoutes[[StageCodes]:[RouteID]],6,FALSE))), "O",  NOT(ISNA(VLOOKUP(PrivateSchedule[[#This Row],[re]],RTARoutes[[StageCodes]:[RouteID]],6,FALSE))), "R")</f>
        <v>O</v>
      </c>
      <c r="AF56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6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643" spans="2:33">
      <c r="O5643" s="171" t="s">
        <v>2374</v>
      </c>
      <c r="T5643" s="173" t="s">
        <v>1890</v>
      </c>
      <c r="U5643" t="str">
        <f t="shared" si="352"/>
        <v>PONDA-MARGAO</v>
      </c>
      <c r="AA5643" s="165" t="str">
        <f t="shared" si="353"/>
        <v/>
      </c>
      <c r="AB5643" t="str">
        <f t="shared" si="354"/>
        <v>PND</v>
      </c>
      <c r="AC5643" t="str">
        <f t="shared" si="355"/>
        <v>GA01W4247</v>
      </c>
      <c r="AD5643" t="str">
        <f>_xlfn.IFNA(VLOOKUP(PrivateSchedule[[#This Row],[ow]],RTARoutes[[StageCodes]:[RouteID]],6,FALSE), VLOOKUP(PrivateSchedule[[#This Row],[re]],RTARoutes[[StageCodes]:[RouteID]],6,FALSE))</f>
        <v>PVT319</v>
      </c>
      <c r="AE5643" t="str" cm="1">
        <f t="array" ref="AE5643">_xlfn.IFS( NOT(ISNA(VLOOKUP(PrivateSchedule[[#This Row],[ow]],RTARoutes[[StageCodes]:[RouteID]],6,FALSE))), "O",  NOT(ISNA(VLOOKUP(PrivateSchedule[[#This Row],[re]],RTARoutes[[StageCodes]:[RouteID]],6,FALSE))), "R")</f>
        <v>R</v>
      </c>
      <c r="AF56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6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644" spans="2:33">
      <c r="O5644" s="171" t="s">
        <v>1890</v>
      </c>
      <c r="T5644" s="173" t="s">
        <v>2374</v>
      </c>
      <c r="U5644" t="str">
        <f t="shared" si="352"/>
        <v>MARGAO-PONDA</v>
      </c>
      <c r="AA5644" s="165" t="str">
        <f t="shared" si="353"/>
        <v/>
      </c>
      <c r="AB5644" t="str">
        <f t="shared" si="354"/>
        <v>PND</v>
      </c>
      <c r="AC5644" t="str">
        <f t="shared" si="355"/>
        <v>GA01W4247</v>
      </c>
      <c r="AD5644" t="str">
        <f>_xlfn.IFNA(VLOOKUP(PrivateSchedule[[#This Row],[ow]],RTARoutes[[StageCodes]:[RouteID]],6,FALSE), VLOOKUP(PrivateSchedule[[#This Row],[re]],RTARoutes[[StageCodes]:[RouteID]],6,FALSE))</f>
        <v>PVT319</v>
      </c>
      <c r="AE5644" t="str" cm="1">
        <f t="array" ref="AE5644">_xlfn.IFS( NOT(ISNA(VLOOKUP(PrivateSchedule[[#This Row],[ow]],RTARoutes[[StageCodes]:[RouteID]],6,FALSE))), "O",  NOT(ISNA(VLOOKUP(PrivateSchedule[[#This Row],[re]],RTARoutes[[StageCodes]:[RouteID]],6,FALSE))), "R")</f>
        <v>O</v>
      </c>
      <c r="AF56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6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645" spans="2:33">
      <c r="O5645" s="171" t="s">
        <v>2374</v>
      </c>
      <c r="T5645" s="173" t="s">
        <v>1752</v>
      </c>
      <c r="U5645" t="str">
        <f t="shared" si="352"/>
        <v>PONDA-KUMBHARJUA</v>
      </c>
      <c r="AA5645" s="165" t="str">
        <f t="shared" si="353"/>
        <v/>
      </c>
      <c r="AB5645" t="str">
        <f t="shared" si="354"/>
        <v>PND</v>
      </c>
      <c r="AC5645" t="str">
        <f t="shared" si="355"/>
        <v>GA01W4247</v>
      </c>
      <c r="AD5645" t="str">
        <f>_xlfn.IFNA(VLOOKUP(PrivateSchedule[[#This Row],[ow]],RTARoutes[[StageCodes]:[RouteID]],6,FALSE), VLOOKUP(PrivateSchedule[[#This Row],[re]],RTARoutes[[StageCodes]:[RouteID]],6,FALSE))</f>
        <v>PVT230</v>
      </c>
      <c r="AE5645" t="str" cm="1">
        <f t="array" ref="AE5645">_xlfn.IFS( NOT(ISNA(VLOOKUP(PrivateSchedule[[#This Row],[ow]],RTARoutes[[StageCodes]:[RouteID]],6,FALSE))), "O",  NOT(ISNA(VLOOKUP(PrivateSchedule[[#This Row],[re]],RTARoutes[[StageCodes]:[RouteID]],6,FALSE))), "R")</f>
        <v>R</v>
      </c>
      <c r="AF56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6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646" spans="2:33">
      <c r="O5646" s="171" t="s">
        <v>1752</v>
      </c>
      <c r="T5646" s="173" t="s">
        <v>2374</v>
      </c>
      <c r="U5646" t="str">
        <f t="shared" si="352"/>
        <v>KUMBHARJUA-PONDA</v>
      </c>
      <c r="AA5646" s="165" t="str">
        <f t="shared" si="353"/>
        <v/>
      </c>
      <c r="AB5646" t="str">
        <f t="shared" si="354"/>
        <v>PND</v>
      </c>
      <c r="AC5646" t="str">
        <f t="shared" si="355"/>
        <v>GA01W4247</v>
      </c>
      <c r="AD5646" t="str">
        <f>_xlfn.IFNA(VLOOKUP(PrivateSchedule[[#This Row],[ow]],RTARoutes[[StageCodes]:[RouteID]],6,FALSE), VLOOKUP(PrivateSchedule[[#This Row],[re]],RTARoutes[[StageCodes]:[RouteID]],6,FALSE))</f>
        <v>PVT230</v>
      </c>
      <c r="AE5646" t="str" cm="1">
        <f t="array" ref="AE5646">_xlfn.IFS( NOT(ISNA(VLOOKUP(PrivateSchedule[[#This Row],[ow]],RTARoutes[[StageCodes]:[RouteID]],6,FALSE))), "O",  NOT(ISNA(VLOOKUP(PrivateSchedule[[#This Row],[re]],RTARoutes[[StageCodes]:[RouteID]],6,FALSE))), "R")</f>
        <v>O</v>
      </c>
      <c r="AF56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KMJ-*PND</v>
      </c>
      <c r="AG56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PND-*KMJ</v>
      </c>
    </row>
    <row r="5647" spans="2:33">
      <c r="O5647" s="171" t="s">
        <v>2374</v>
      </c>
      <c r="T5647" s="173" t="s">
        <v>462</v>
      </c>
      <c r="U5647" t="str">
        <f t="shared" si="352"/>
        <v>PONDA-AGAPUR</v>
      </c>
      <c r="AA5647" s="165" t="str">
        <f t="shared" si="353"/>
        <v/>
      </c>
      <c r="AB5647" t="str">
        <f t="shared" si="354"/>
        <v>PND</v>
      </c>
      <c r="AC5647" t="str">
        <f t="shared" si="355"/>
        <v>GA01W4247</v>
      </c>
      <c r="AD5647" t="str">
        <f>_xlfn.IFNA(VLOOKUP(PrivateSchedule[[#This Row],[ow]],RTARoutes[[StageCodes]:[RouteID]],6,FALSE), VLOOKUP(PrivateSchedule[[#This Row],[re]],RTARoutes[[StageCodes]:[RouteID]],6,FALSE))</f>
        <v>PVT11</v>
      </c>
      <c r="AE5647" t="str" cm="1">
        <f t="array" ref="AE5647">_xlfn.IFS( NOT(ISNA(VLOOKUP(PrivateSchedule[[#This Row],[ow]],RTARoutes[[StageCodes]:[RouteID]],6,FALSE))), "O",  NOT(ISNA(VLOOKUP(PrivateSchedule[[#This Row],[re]],RTARoutes[[StageCodes]:[RouteID]],6,FALSE))), "R")</f>
        <v>R</v>
      </c>
      <c r="AF56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6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648" spans="2:33">
      <c r="B5648" s="171" t="s">
        <v>5402</v>
      </c>
      <c r="C5648" s="172" t="s">
        <v>5403</v>
      </c>
      <c r="D5648" s="172" t="s">
        <v>4894</v>
      </c>
      <c r="E5648" s="176">
        <v>38419</v>
      </c>
      <c r="F5648" s="177" t="s">
        <v>5404</v>
      </c>
      <c r="G5648" s="171" t="s">
        <v>5405</v>
      </c>
      <c r="H5648" s="172" t="s">
        <v>5406</v>
      </c>
      <c r="J5648" s="171" t="s">
        <v>5407</v>
      </c>
      <c r="L5648" s="172" t="s">
        <v>16</v>
      </c>
      <c r="O5648" s="171" t="s">
        <v>3141</v>
      </c>
      <c r="T5648" s="173" t="s">
        <v>2374</v>
      </c>
      <c r="U5648" t="str">
        <f t="shared" si="352"/>
        <v>VOLVOI-PONDA</v>
      </c>
      <c r="AA5648" s="165" t="str">
        <f t="shared" si="353"/>
        <v/>
      </c>
      <c r="AB5648" t="str">
        <f t="shared" si="354"/>
        <v>PND</v>
      </c>
      <c r="AC5648" t="str">
        <f t="shared" si="355"/>
        <v>GA05T1469</v>
      </c>
      <c r="AD5648" t="str">
        <f>_xlfn.IFNA(VLOOKUP(PrivateSchedule[[#This Row],[ow]],RTARoutes[[StageCodes]:[RouteID]],6,FALSE), VLOOKUP(PrivateSchedule[[#This Row],[re]],RTARoutes[[StageCodes]:[RouteID]],6,FALSE))</f>
        <v>PVT394</v>
      </c>
      <c r="AE5648" t="str" cm="1">
        <f t="array" ref="AE5648">_xlfn.IFS( NOT(ISNA(VLOOKUP(PrivateSchedule[[#This Row],[ow]],RTARoutes[[StageCodes]:[RouteID]],6,FALSE))), "O",  NOT(ISNA(VLOOKUP(PrivateSchedule[[#This Row],[re]],RTARoutes[[StageCodes]:[RouteID]],6,FALSE))), "R")</f>
        <v>R</v>
      </c>
      <c r="AF56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6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649" spans="2:33">
      <c r="O5649" s="171" t="s">
        <v>2374</v>
      </c>
      <c r="T5649" s="173" t="s">
        <v>2247</v>
      </c>
      <c r="U5649" t="str">
        <f t="shared" si="352"/>
        <v>PONDA-PANAJI</v>
      </c>
      <c r="AA5649" s="165" t="str">
        <f t="shared" si="353"/>
        <v/>
      </c>
      <c r="AB5649" t="str">
        <f t="shared" si="354"/>
        <v>PND</v>
      </c>
      <c r="AC5649" t="str">
        <f t="shared" si="355"/>
        <v>GA05T1469</v>
      </c>
      <c r="AD5649" t="str">
        <f>_xlfn.IFNA(VLOOKUP(PrivateSchedule[[#This Row],[ow]],RTARoutes[[StageCodes]:[RouteID]],6,FALSE), VLOOKUP(PrivateSchedule[[#This Row],[re]],RTARoutes[[StageCodes]:[RouteID]],6,FALSE))</f>
        <v>PVT393</v>
      </c>
      <c r="AE5649" t="str" cm="1">
        <f t="array" ref="AE5649">_xlfn.IFS( NOT(ISNA(VLOOKUP(PrivateSchedule[[#This Row],[ow]],RTARoutes[[StageCodes]:[RouteID]],6,FALSE))), "O",  NOT(ISNA(VLOOKUP(PrivateSchedule[[#This Row],[re]],RTARoutes[[StageCodes]:[RouteID]],6,FALSE))), "R")</f>
        <v>O</v>
      </c>
      <c r="AF56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6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650" spans="2:33">
      <c r="O5650" s="171" t="s">
        <v>2247</v>
      </c>
      <c r="T5650" s="173" t="s">
        <v>3141</v>
      </c>
      <c r="U5650" t="str">
        <f t="shared" si="352"/>
        <v>PANAJI-VOLVOI</v>
      </c>
      <c r="AA5650" s="165" t="str">
        <f t="shared" si="353"/>
        <v/>
      </c>
      <c r="AB5650" t="str">
        <f t="shared" si="354"/>
        <v>PND</v>
      </c>
      <c r="AC5650" t="str">
        <f t="shared" si="355"/>
        <v>GA05T1469</v>
      </c>
      <c r="AD5650" t="str">
        <f>_xlfn.IFNA(VLOOKUP(PrivateSchedule[[#This Row],[ow]],RTARoutes[[StageCodes]:[RouteID]],6,FALSE), VLOOKUP(PrivateSchedule[[#This Row],[re]],RTARoutes[[StageCodes]:[RouteID]],6,FALSE))</f>
        <v>PVT456</v>
      </c>
      <c r="AE5650" t="str" cm="1">
        <f t="array" ref="AE5650">_xlfn.IFS( NOT(ISNA(VLOOKUP(PrivateSchedule[[#This Row],[ow]],RTARoutes[[StageCodes]:[RouteID]],6,FALSE))), "O",  NOT(ISNA(VLOOKUP(PrivateSchedule[[#This Row],[re]],RTARoutes[[StageCodes]:[RouteID]],6,FALSE))), "R")</f>
        <v>O</v>
      </c>
      <c r="AF56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56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5651" spans="2:33">
      <c r="O5651" s="171" t="s">
        <v>3141</v>
      </c>
      <c r="T5651" s="173" t="s">
        <v>2374</v>
      </c>
      <c r="U5651" t="str">
        <f t="shared" si="352"/>
        <v>VOLVOI-PONDA</v>
      </c>
      <c r="AA5651" s="165" t="str">
        <f t="shared" si="353"/>
        <v/>
      </c>
      <c r="AB5651" t="str">
        <f t="shared" si="354"/>
        <v>PND</v>
      </c>
      <c r="AC5651" t="str">
        <f t="shared" si="355"/>
        <v>GA05T1469</v>
      </c>
      <c r="AD5651" t="str">
        <f>_xlfn.IFNA(VLOOKUP(PrivateSchedule[[#This Row],[ow]],RTARoutes[[StageCodes]:[RouteID]],6,FALSE), VLOOKUP(PrivateSchedule[[#This Row],[re]],RTARoutes[[StageCodes]:[RouteID]],6,FALSE))</f>
        <v>PVT394</v>
      </c>
      <c r="AE5651" t="str" cm="1">
        <f t="array" ref="AE5651">_xlfn.IFS( NOT(ISNA(VLOOKUP(PrivateSchedule[[#This Row],[ow]],RTARoutes[[StageCodes]:[RouteID]],6,FALSE))), "O",  NOT(ISNA(VLOOKUP(PrivateSchedule[[#This Row],[re]],RTARoutes[[StageCodes]:[RouteID]],6,FALSE))), "R")</f>
        <v>R</v>
      </c>
      <c r="AF56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6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652" spans="2:33">
      <c r="O5652" s="171" t="s">
        <v>2374</v>
      </c>
      <c r="T5652" s="173" t="s">
        <v>2247</v>
      </c>
      <c r="U5652" t="str">
        <f t="shared" si="352"/>
        <v>PONDA-PANAJI</v>
      </c>
      <c r="AA5652" s="165" t="str">
        <f t="shared" si="353"/>
        <v/>
      </c>
      <c r="AB5652" t="str">
        <f t="shared" si="354"/>
        <v>PND</v>
      </c>
      <c r="AC5652" t="str">
        <f t="shared" si="355"/>
        <v>GA05T1469</v>
      </c>
      <c r="AD5652" t="str">
        <f>_xlfn.IFNA(VLOOKUP(PrivateSchedule[[#This Row],[ow]],RTARoutes[[StageCodes]:[RouteID]],6,FALSE), VLOOKUP(PrivateSchedule[[#This Row],[re]],RTARoutes[[StageCodes]:[RouteID]],6,FALSE))</f>
        <v>PVT393</v>
      </c>
      <c r="AE5652" t="str" cm="1">
        <f t="array" ref="AE5652">_xlfn.IFS( NOT(ISNA(VLOOKUP(PrivateSchedule[[#This Row],[ow]],RTARoutes[[StageCodes]:[RouteID]],6,FALSE))), "O",  NOT(ISNA(VLOOKUP(PrivateSchedule[[#This Row],[re]],RTARoutes[[StageCodes]:[RouteID]],6,FALSE))), "R")</f>
        <v>O</v>
      </c>
      <c r="AF56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6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653" spans="2:33">
      <c r="O5653" s="171" t="s">
        <v>2247</v>
      </c>
      <c r="T5653" s="173" t="s">
        <v>3141</v>
      </c>
      <c r="U5653" t="str">
        <f t="shared" si="352"/>
        <v>PANAJI-VOLVOI</v>
      </c>
      <c r="AA5653" s="165" t="str">
        <f t="shared" si="353"/>
        <v/>
      </c>
      <c r="AB5653" t="str">
        <f t="shared" si="354"/>
        <v>PND</v>
      </c>
      <c r="AC5653" t="str">
        <f t="shared" si="355"/>
        <v>GA05T1469</v>
      </c>
      <c r="AD5653" t="str">
        <f>_xlfn.IFNA(VLOOKUP(PrivateSchedule[[#This Row],[ow]],RTARoutes[[StageCodes]:[RouteID]],6,FALSE), VLOOKUP(PrivateSchedule[[#This Row],[re]],RTARoutes[[StageCodes]:[RouteID]],6,FALSE))</f>
        <v>PVT456</v>
      </c>
      <c r="AE5653" t="str" cm="1">
        <f t="array" ref="AE5653">_xlfn.IFS( NOT(ISNA(VLOOKUP(PrivateSchedule[[#This Row],[ow]],RTARoutes[[StageCodes]:[RouteID]],6,FALSE))), "O",  NOT(ISNA(VLOOKUP(PrivateSchedule[[#This Row],[re]],RTARoutes[[StageCodes]:[RouteID]],6,FALSE))), "R")</f>
        <v>O</v>
      </c>
      <c r="AF56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56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5654" spans="2:33">
      <c r="O5654" s="171" t="s">
        <v>3141</v>
      </c>
      <c r="T5654" s="173" t="s">
        <v>2374</v>
      </c>
      <c r="U5654" t="str">
        <f t="shared" si="352"/>
        <v>VOLVOI-PONDA</v>
      </c>
      <c r="AA5654" s="165" t="str">
        <f t="shared" si="353"/>
        <v/>
      </c>
      <c r="AB5654" t="str">
        <f t="shared" si="354"/>
        <v>PND</v>
      </c>
      <c r="AC5654" t="str">
        <f t="shared" si="355"/>
        <v>GA05T1469</v>
      </c>
      <c r="AD5654" t="str">
        <f>_xlfn.IFNA(VLOOKUP(PrivateSchedule[[#This Row],[ow]],RTARoutes[[StageCodes]:[RouteID]],6,FALSE), VLOOKUP(PrivateSchedule[[#This Row],[re]],RTARoutes[[StageCodes]:[RouteID]],6,FALSE))</f>
        <v>PVT394</v>
      </c>
      <c r="AE5654" t="str" cm="1">
        <f t="array" ref="AE5654">_xlfn.IFS( NOT(ISNA(VLOOKUP(PrivateSchedule[[#This Row],[ow]],RTARoutes[[StageCodes]:[RouteID]],6,FALSE))), "O",  NOT(ISNA(VLOOKUP(PrivateSchedule[[#This Row],[re]],RTARoutes[[StageCodes]:[RouteID]],6,FALSE))), "R")</f>
        <v>R</v>
      </c>
      <c r="AF56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56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5655" spans="2:33">
      <c r="O5655" s="171" t="s">
        <v>2374</v>
      </c>
      <c r="T5655" s="173" t="s">
        <v>3141</v>
      </c>
      <c r="U5655" t="str">
        <f t="shared" si="352"/>
        <v>PONDA-VOLVOI</v>
      </c>
      <c r="AA5655" s="165" t="str">
        <f t="shared" si="353"/>
        <v/>
      </c>
      <c r="AB5655" t="str">
        <f t="shared" si="354"/>
        <v>PND</v>
      </c>
      <c r="AC5655" t="str">
        <f t="shared" si="355"/>
        <v>GA05T1469</v>
      </c>
      <c r="AD5655" t="str">
        <f>_xlfn.IFNA(VLOOKUP(PrivateSchedule[[#This Row],[ow]],RTARoutes[[StageCodes]:[RouteID]],6,FALSE), VLOOKUP(PrivateSchedule[[#This Row],[re]],RTARoutes[[StageCodes]:[RouteID]],6,FALSE))</f>
        <v>PVT394</v>
      </c>
      <c r="AE5655" t="str" cm="1">
        <f t="array" ref="AE5655">_xlfn.IFS( NOT(ISNA(VLOOKUP(PrivateSchedule[[#This Row],[ow]],RTARoutes[[StageCodes]:[RouteID]],6,FALSE))), "O",  NOT(ISNA(VLOOKUP(PrivateSchedule[[#This Row],[re]],RTARoutes[[StageCodes]:[RouteID]],6,FALSE))), "R")</f>
        <v>O</v>
      </c>
      <c r="AF56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56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5656" spans="2:33">
      <c r="B5656" s="171" t="s">
        <v>5408</v>
      </c>
      <c r="C5656" s="172" t="s">
        <v>5409</v>
      </c>
      <c r="D5656" s="172" t="s">
        <v>4894</v>
      </c>
      <c r="E5656" s="176">
        <v>38450</v>
      </c>
      <c r="F5656" s="177" t="s">
        <v>5410</v>
      </c>
      <c r="G5656" s="171" t="s">
        <v>5411</v>
      </c>
      <c r="H5656" s="172" t="s">
        <v>5412</v>
      </c>
      <c r="J5656" s="171" t="s">
        <v>5413</v>
      </c>
      <c r="L5656" s="172" t="s">
        <v>16</v>
      </c>
      <c r="O5656" s="171" t="s">
        <v>2644</v>
      </c>
      <c r="T5656" s="173" t="s">
        <v>2374</v>
      </c>
      <c r="U5656" t="str">
        <f t="shared" si="352"/>
        <v>SAVERDEM-PONDA</v>
      </c>
      <c r="AA5656" s="165" t="str">
        <f t="shared" si="353"/>
        <v/>
      </c>
      <c r="AB5656" t="str">
        <f t="shared" si="354"/>
        <v>PND</v>
      </c>
      <c r="AC5656" t="str">
        <f t="shared" si="355"/>
        <v>GA02Z5388</v>
      </c>
      <c r="AD5656" t="str">
        <f>_xlfn.IFNA(VLOOKUP(PrivateSchedule[[#This Row],[ow]],RTARoutes[[StageCodes]:[RouteID]],6,FALSE), VLOOKUP(PrivateSchedule[[#This Row],[re]],RTARoutes[[StageCodes]:[RouteID]],6,FALSE))</f>
        <v>PVT388</v>
      </c>
      <c r="AE5656" t="str" cm="1">
        <f t="array" ref="AE5656">_xlfn.IFS( NOT(ISNA(VLOOKUP(PrivateSchedule[[#This Row],[ow]],RTARoutes[[StageCodes]:[RouteID]],6,FALSE))), "O",  NOT(ISNA(VLOOKUP(PrivateSchedule[[#This Row],[re]],RTARoutes[[StageCodes]:[RouteID]],6,FALSE))), "R")</f>
        <v>R</v>
      </c>
      <c r="AF56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6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657" spans="2:33">
      <c r="O5657" s="171" t="s">
        <v>2374</v>
      </c>
      <c r="T5657" s="173" t="s">
        <v>2984</v>
      </c>
      <c r="U5657" t="str">
        <f t="shared" si="352"/>
        <v>PONDA-UNDIR</v>
      </c>
      <c r="AA5657" s="165" t="str">
        <f t="shared" si="353"/>
        <v/>
      </c>
      <c r="AB5657" t="str">
        <f t="shared" si="354"/>
        <v>PND</v>
      </c>
      <c r="AC5657" t="str">
        <f t="shared" si="355"/>
        <v>GA02Z5388</v>
      </c>
      <c r="AD5657" t="str">
        <f>_xlfn.IFNA(VLOOKUP(PrivateSchedule[[#This Row],[ow]],RTARoutes[[StageCodes]:[RouteID]],6,FALSE), VLOOKUP(PrivateSchedule[[#This Row],[re]],RTARoutes[[StageCodes]:[RouteID]],6,FALSE))</f>
        <v>PVT390</v>
      </c>
      <c r="AE5657" t="str" cm="1">
        <f t="array" ref="AE5657">_xlfn.IFS( NOT(ISNA(VLOOKUP(PrivateSchedule[[#This Row],[ow]],RTARoutes[[StageCodes]:[RouteID]],6,FALSE))), "O",  NOT(ISNA(VLOOKUP(PrivateSchedule[[#This Row],[re]],RTARoutes[[StageCodes]:[RouteID]],6,FALSE))), "R")</f>
        <v>O</v>
      </c>
      <c r="AF56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6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658" spans="2:33">
      <c r="O5658" s="171" t="s">
        <v>2984</v>
      </c>
      <c r="T5658" s="173" t="s">
        <v>2374</v>
      </c>
      <c r="U5658" t="str">
        <f t="shared" si="352"/>
        <v>UNDIR-PONDA</v>
      </c>
      <c r="AA5658" s="165" t="str">
        <f t="shared" si="353"/>
        <v/>
      </c>
      <c r="AB5658" t="str">
        <f t="shared" si="354"/>
        <v>PND</v>
      </c>
      <c r="AC5658" t="str">
        <f t="shared" si="355"/>
        <v>GA02Z5388</v>
      </c>
      <c r="AD5658" t="str">
        <f>_xlfn.IFNA(VLOOKUP(PrivateSchedule[[#This Row],[ow]],RTARoutes[[StageCodes]:[RouteID]],6,FALSE), VLOOKUP(PrivateSchedule[[#This Row],[re]],RTARoutes[[StageCodes]:[RouteID]],6,FALSE))</f>
        <v>PVT390</v>
      </c>
      <c r="AE5658" t="str" cm="1">
        <f t="array" ref="AE5658">_xlfn.IFS( NOT(ISNA(VLOOKUP(PrivateSchedule[[#This Row],[ow]],RTARoutes[[StageCodes]:[RouteID]],6,FALSE))), "O",  NOT(ISNA(VLOOKUP(PrivateSchedule[[#This Row],[re]],RTARoutes[[StageCodes]:[RouteID]],6,FALSE))), "R")</f>
        <v>R</v>
      </c>
      <c r="AF56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6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659" spans="2:33">
      <c r="O5659" s="171" t="s">
        <v>2374</v>
      </c>
      <c r="T5659" s="173" t="s">
        <v>462</v>
      </c>
      <c r="U5659" t="str">
        <f t="shared" si="352"/>
        <v>PONDA-AGAPUR</v>
      </c>
      <c r="AA5659" s="165" t="str">
        <f t="shared" si="353"/>
        <v/>
      </c>
      <c r="AB5659" t="str">
        <f t="shared" si="354"/>
        <v>PND</v>
      </c>
      <c r="AC5659" t="str">
        <f t="shared" si="355"/>
        <v>GA02Z5388</v>
      </c>
      <c r="AD5659" t="str">
        <f>_xlfn.IFNA(VLOOKUP(PrivateSchedule[[#This Row],[ow]],RTARoutes[[StageCodes]:[RouteID]],6,FALSE), VLOOKUP(PrivateSchedule[[#This Row],[re]],RTARoutes[[StageCodes]:[RouteID]],6,FALSE))</f>
        <v>PVT11</v>
      </c>
      <c r="AE5659" t="str" cm="1">
        <f t="array" ref="AE5659">_xlfn.IFS( NOT(ISNA(VLOOKUP(PrivateSchedule[[#This Row],[ow]],RTARoutes[[StageCodes]:[RouteID]],6,FALSE))), "O",  NOT(ISNA(VLOOKUP(PrivateSchedule[[#This Row],[re]],RTARoutes[[StageCodes]:[RouteID]],6,FALSE))), "R")</f>
        <v>R</v>
      </c>
      <c r="AF56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6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660" spans="2:33">
      <c r="O5660" s="171" t="s">
        <v>462</v>
      </c>
      <c r="T5660" s="173" t="s">
        <v>2644</v>
      </c>
      <c r="U5660" t="str">
        <f t="shared" si="352"/>
        <v>AGAPUR-SAVERDEM</v>
      </c>
      <c r="AA5660" s="165" t="str">
        <f t="shared" si="353"/>
        <v/>
      </c>
      <c r="AB5660" t="str">
        <f t="shared" si="354"/>
        <v>PND</v>
      </c>
      <c r="AC5660" t="str">
        <f t="shared" si="355"/>
        <v>GA02Z5388</v>
      </c>
      <c r="AD5660" t="str">
        <f>_xlfn.IFNA(VLOOKUP(PrivateSchedule[[#This Row],[ow]],RTARoutes[[StageCodes]:[RouteID]],6,FALSE), VLOOKUP(PrivateSchedule[[#This Row],[re]],RTARoutes[[StageCodes]:[RouteID]],6,FALSE))</f>
        <v>PVT19</v>
      </c>
      <c r="AE5660" t="str" cm="1">
        <f t="array" ref="AE5660">_xlfn.IFS( NOT(ISNA(VLOOKUP(PrivateSchedule[[#This Row],[ow]],RTARoutes[[StageCodes]:[RouteID]],6,FALSE))), "O",  NOT(ISNA(VLOOKUP(PrivateSchedule[[#This Row],[re]],RTARoutes[[StageCodes]:[RouteID]],6,FALSE))), "R")</f>
        <v>O</v>
      </c>
      <c r="AF56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AGP-*SVE</v>
      </c>
      <c r="AG56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SVE-*AGP</v>
      </c>
    </row>
    <row r="5661" spans="2:33">
      <c r="O5661" s="171" t="s">
        <v>2644</v>
      </c>
      <c r="T5661" s="173" t="s">
        <v>2374</v>
      </c>
      <c r="U5661" t="str">
        <f t="shared" si="352"/>
        <v>SAVERDEM-PONDA</v>
      </c>
      <c r="AA5661" s="165" t="str">
        <f t="shared" si="353"/>
        <v/>
      </c>
      <c r="AB5661" t="str">
        <f t="shared" si="354"/>
        <v>PND</v>
      </c>
      <c r="AC5661" t="str">
        <f t="shared" si="355"/>
        <v>GA02Z5388</v>
      </c>
      <c r="AD5661" t="str">
        <f>_xlfn.IFNA(VLOOKUP(PrivateSchedule[[#This Row],[ow]],RTARoutes[[StageCodes]:[RouteID]],6,FALSE), VLOOKUP(PrivateSchedule[[#This Row],[re]],RTARoutes[[StageCodes]:[RouteID]],6,FALSE))</f>
        <v>PVT388</v>
      </c>
      <c r="AE5661" t="str" cm="1">
        <f t="array" ref="AE5661">_xlfn.IFS( NOT(ISNA(VLOOKUP(PrivateSchedule[[#This Row],[ow]],RTARoutes[[StageCodes]:[RouteID]],6,FALSE))), "O",  NOT(ISNA(VLOOKUP(PrivateSchedule[[#This Row],[re]],RTARoutes[[StageCodes]:[RouteID]],6,FALSE))), "R")</f>
        <v>R</v>
      </c>
      <c r="AF56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6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662" spans="2:33">
      <c r="O5662" s="171" t="s">
        <v>2374</v>
      </c>
      <c r="T5662" s="173" t="s">
        <v>2644</v>
      </c>
      <c r="U5662" t="str">
        <f t="shared" si="352"/>
        <v>PONDA-SAVERDEM</v>
      </c>
      <c r="AA5662" s="165" t="str">
        <f t="shared" si="353"/>
        <v/>
      </c>
      <c r="AB5662" t="str">
        <f t="shared" si="354"/>
        <v>PND</v>
      </c>
      <c r="AC5662" t="str">
        <f t="shared" si="355"/>
        <v>GA02Z5388</v>
      </c>
      <c r="AD5662" t="str">
        <f>_xlfn.IFNA(VLOOKUP(PrivateSchedule[[#This Row],[ow]],RTARoutes[[StageCodes]:[RouteID]],6,FALSE), VLOOKUP(PrivateSchedule[[#This Row],[re]],RTARoutes[[StageCodes]:[RouteID]],6,FALSE))</f>
        <v>PVT388</v>
      </c>
      <c r="AE5662" t="str" cm="1">
        <f t="array" ref="AE5662">_xlfn.IFS( NOT(ISNA(VLOOKUP(PrivateSchedule[[#This Row],[ow]],RTARoutes[[StageCodes]:[RouteID]],6,FALSE))), "O",  NOT(ISNA(VLOOKUP(PrivateSchedule[[#This Row],[re]],RTARoutes[[StageCodes]:[RouteID]],6,FALSE))), "R")</f>
        <v>O</v>
      </c>
      <c r="AF56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6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663" spans="2:33">
      <c r="O5663" s="171" t="s">
        <v>2644</v>
      </c>
      <c r="T5663" s="173" t="s">
        <v>2374</v>
      </c>
      <c r="U5663" t="str">
        <f t="shared" si="352"/>
        <v>SAVERDEM-PONDA</v>
      </c>
      <c r="AA5663" s="165" t="str">
        <f t="shared" si="353"/>
        <v/>
      </c>
      <c r="AB5663" t="str">
        <f t="shared" si="354"/>
        <v>PND</v>
      </c>
      <c r="AC5663" t="str">
        <f t="shared" si="355"/>
        <v>GA02Z5388</v>
      </c>
      <c r="AD5663" t="str">
        <f>_xlfn.IFNA(VLOOKUP(PrivateSchedule[[#This Row],[ow]],RTARoutes[[StageCodes]:[RouteID]],6,FALSE), VLOOKUP(PrivateSchedule[[#This Row],[re]],RTARoutes[[StageCodes]:[RouteID]],6,FALSE))</f>
        <v>PVT388</v>
      </c>
      <c r="AE5663" t="str" cm="1">
        <f t="array" ref="AE5663">_xlfn.IFS( NOT(ISNA(VLOOKUP(PrivateSchedule[[#This Row],[ow]],RTARoutes[[StageCodes]:[RouteID]],6,FALSE))), "O",  NOT(ISNA(VLOOKUP(PrivateSchedule[[#This Row],[re]],RTARoutes[[StageCodes]:[RouteID]],6,FALSE))), "R")</f>
        <v>R</v>
      </c>
      <c r="AF56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6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664" spans="2:33">
      <c r="O5664" s="171" t="s">
        <v>2374</v>
      </c>
      <c r="T5664" s="173" t="s">
        <v>2644</v>
      </c>
      <c r="U5664" t="str">
        <f t="shared" si="352"/>
        <v>PONDA-SAVERDEM</v>
      </c>
      <c r="AA5664" s="165" t="str">
        <f t="shared" si="353"/>
        <v/>
      </c>
      <c r="AB5664" t="str">
        <f t="shared" si="354"/>
        <v>PND</v>
      </c>
      <c r="AC5664" t="str">
        <f t="shared" si="355"/>
        <v>GA02Z5388</v>
      </c>
      <c r="AD5664" t="str">
        <f>_xlfn.IFNA(VLOOKUP(PrivateSchedule[[#This Row],[ow]],RTARoutes[[StageCodes]:[RouteID]],6,FALSE), VLOOKUP(PrivateSchedule[[#This Row],[re]],RTARoutes[[StageCodes]:[RouteID]],6,FALSE))</f>
        <v>PVT388</v>
      </c>
      <c r="AE5664" t="str" cm="1">
        <f t="array" ref="AE5664">_xlfn.IFS( NOT(ISNA(VLOOKUP(PrivateSchedule[[#This Row],[ow]],RTARoutes[[StageCodes]:[RouteID]],6,FALSE))), "O",  NOT(ISNA(VLOOKUP(PrivateSchedule[[#This Row],[re]],RTARoutes[[StageCodes]:[RouteID]],6,FALSE))), "R")</f>
        <v>O</v>
      </c>
      <c r="AF56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6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665" spans="2:33">
      <c r="B5665" s="171" t="s">
        <v>5414</v>
      </c>
      <c r="C5665" s="172" t="s">
        <v>5415</v>
      </c>
      <c r="D5665" s="172" t="s">
        <v>4894</v>
      </c>
      <c r="E5665" s="176">
        <v>38603</v>
      </c>
      <c r="F5665" s="177" t="s">
        <v>5416</v>
      </c>
      <c r="G5665" s="171" t="s">
        <v>5417</v>
      </c>
      <c r="H5665" s="172" t="s">
        <v>5418</v>
      </c>
      <c r="J5665" s="171" t="s">
        <v>5419</v>
      </c>
      <c r="L5665" s="172" t="s">
        <v>16</v>
      </c>
      <c r="O5665" s="171" t="s">
        <v>2374</v>
      </c>
      <c r="T5665" s="173" t="s">
        <v>5420</v>
      </c>
      <c r="U5665" t="str">
        <f t="shared" si="352"/>
        <v/>
      </c>
      <c r="AA5665" s="165" t="str">
        <f t="shared" si="353"/>
        <v/>
      </c>
      <c r="AB5665" t="str">
        <f t="shared" si="354"/>
        <v>PND</v>
      </c>
      <c r="AC5665" t="str">
        <f t="shared" si="355"/>
        <v>GA01W4248</v>
      </c>
      <c r="AD5665" t="str">
        <f>_xlfn.IFNA(VLOOKUP(PrivateSchedule[[#This Row],[ow]],RTARoutes[[StageCodes]:[RouteID]],6,FALSE), VLOOKUP(PrivateSchedule[[#This Row],[re]],RTARoutes[[StageCodes]:[RouteID]],6,FALSE))</f>
        <v>PVT175</v>
      </c>
      <c r="AE5665" t="str" cm="1">
        <f t="array" ref="AE5665">_xlfn.IFS( NOT(ISNA(VLOOKUP(PrivateSchedule[[#This Row],[ow]],RTARoutes[[StageCodes]:[RouteID]],6,FALSE))), "O",  NOT(ISNA(VLOOKUP(PrivateSchedule[[#This Row],[re]],RTARoutes[[StageCodes]:[RouteID]],6,FALSE))), "R")</f>
        <v>R</v>
      </c>
      <c r="AF56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66" spans="2:33">
      <c r="O5666" s="171" t="s">
        <v>5420</v>
      </c>
      <c r="T5666" s="173" t="s">
        <v>2374</v>
      </c>
      <c r="U5666" t="str">
        <f t="shared" si="352"/>
        <v/>
      </c>
      <c r="AA5666" s="165" t="str">
        <f t="shared" si="353"/>
        <v/>
      </c>
      <c r="AB5666" t="str">
        <f t="shared" si="354"/>
        <v>PND</v>
      </c>
      <c r="AC5666" t="str">
        <f t="shared" si="355"/>
        <v>GA01W4248</v>
      </c>
      <c r="AD5666" t="str">
        <f>_xlfn.IFNA(VLOOKUP(PrivateSchedule[[#This Row],[ow]],RTARoutes[[StageCodes]:[RouteID]],6,FALSE), VLOOKUP(PrivateSchedule[[#This Row],[re]],RTARoutes[[StageCodes]:[RouteID]],6,FALSE))</f>
        <v>PVT175</v>
      </c>
      <c r="AE5666" t="str" cm="1">
        <f t="array" ref="AE5666">_xlfn.IFS( NOT(ISNA(VLOOKUP(PrivateSchedule[[#This Row],[ow]],RTARoutes[[StageCodes]:[RouteID]],6,FALSE))), "O",  NOT(ISNA(VLOOKUP(PrivateSchedule[[#This Row],[re]],RTARoutes[[StageCodes]:[RouteID]],6,FALSE))), "R")</f>
        <v>O</v>
      </c>
      <c r="AF56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67" spans="2:33">
      <c r="O5667" s="171" t="s">
        <v>2374</v>
      </c>
      <c r="T5667" s="173" t="s">
        <v>5420</v>
      </c>
      <c r="U5667" t="str">
        <f t="shared" si="352"/>
        <v/>
      </c>
      <c r="AA5667" s="165" t="str">
        <f t="shared" si="353"/>
        <v/>
      </c>
      <c r="AB5667" t="str">
        <f t="shared" si="354"/>
        <v>PND</v>
      </c>
      <c r="AC5667" t="str">
        <f t="shared" si="355"/>
        <v>GA01W4248</v>
      </c>
      <c r="AD5667" t="str">
        <f>_xlfn.IFNA(VLOOKUP(PrivateSchedule[[#This Row],[ow]],RTARoutes[[StageCodes]:[RouteID]],6,FALSE), VLOOKUP(PrivateSchedule[[#This Row],[re]],RTARoutes[[StageCodes]:[RouteID]],6,FALSE))</f>
        <v>PVT175</v>
      </c>
      <c r="AE5667" t="str" cm="1">
        <f t="array" ref="AE5667">_xlfn.IFS( NOT(ISNA(VLOOKUP(PrivateSchedule[[#This Row],[ow]],RTARoutes[[StageCodes]:[RouteID]],6,FALSE))), "O",  NOT(ISNA(VLOOKUP(PrivateSchedule[[#This Row],[re]],RTARoutes[[StageCodes]:[RouteID]],6,FALSE))), "R")</f>
        <v>R</v>
      </c>
      <c r="AF56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68" spans="2:33">
      <c r="O5668" s="171" t="s">
        <v>5420</v>
      </c>
      <c r="T5668" s="173" t="s">
        <v>2374</v>
      </c>
      <c r="U5668" t="str">
        <f t="shared" si="352"/>
        <v/>
      </c>
      <c r="AA5668" s="165" t="str">
        <f t="shared" si="353"/>
        <v/>
      </c>
      <c r="AB5668" t="str">
        <f t="shared" si="354"/>
        <v>PND</v>
      </c>
      <c r="AC5668" t="str">
        <f t="shared" si="355"/>
        <v>GA01W4248</v>
      </c>
      <c r="AD5668" t="str">
        <f>_xlfn.IFNA(VLOOKUP(PrivateSchedule[[#This Row],[ow]],RTARoutes[[StageCodes]:[RouteID]],6,FALSE), VLOOKUP(PrivateSchedule[[#This Row],[re]],RTARoutes[[StageCodes]:[RouteID]],6,FALSE))</f>
        <v>PVT175</v>
      </c>
      <c r="AE5668" t="str" cm="1">
        <f t="array" ref="AE5668">_xlfn.IFS( NOT(ISNA(VLOOKUP(PrivateSchedule[[#This Row],[ow]],RTARoutes[[StageCodes]:[RouteID]],6,FALSE))), "O",  NOT(ISNA(VLOOKUP(PrivateSchedule[[#This Row],[re]],RTARoutes[[StageCodes]:[RouteID]],6,FALSE))), "R")</f>
        <v>O</v>
      </c>
      <c r="AF56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69" spans="2:33">
      <c r="O5669" s="171" t="s">
        <v>2374</v>
      </c>
      <c r="T5669" s="173" t="s">
        <v>5420</v>
      </c>
      <c r="U5669" t="str">
        <f t="shared" si="352"/>
        <v/>
      </c>
      <c r="AA5669" s="165" t="str">
        <f t="shared" si="353"/>
        <v/>
      </c>
      <c r="AB5669" t="str">
        <f t="shared" si="354"/>
        <v>PND</v>
      </c>
      <c r="AC5669" t="str">
        <f t="shared" si="355"/>
        <v>GA01W4248</v>
      </c>
      <c r="AD5669" t="str">
        <f>_xlfn.IFNA(VLOOKUP(PrivateSchedule[[#This Row],[ow]],RTARoutes[[StageCodes]:[RouteID]],6,FALSE), VLOOKUP(PrivateSchedule[[#This Row],[re]],RTARoutes[[StageCodes]:[RouteID]],6,FALSE))</f>
        <v>PVT175</v>
      </c>
      <c r="AE5669" t="str" cm="1">
        <f t="array" ref="AE5669">_xlfn.IFS( NOT(ISNA(VLOOKUP(PrivateSchedule[[#This Row],[ow]],RTARoutes[[StageCodes]:[RouteID]],6,FALSE))), "O",  NOT(ISNA(VLOOKUP(PrivateSchedule[[#This Row],[re]],RTARoutes[[StageCodes]:[RouteID]],6,FALSE))), "R")</f>
        <v>R</v>
      </c>
      <c r="AF56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70" spans="2:33">
      <c r="O5670" s="171" t="s">
        <v>5420</v>
      </c>
      <c r="T5670" s="173" t="s">
        <v>2374</v>
      </c>
      <c r="U5670" t="str">
        <f t="shared" si="352"/>
        <v/>
      </c>
      <c r="AA5670" s="165" t="str">
        <f t="shared" si="353"/>
        <v/>
      </c>
      <c r="AB5670" t="str">
        <f t="shared" si="354"/>
        <v>PND</v>
      </c>
      <c r="AC5670" t="str">
        <f t="shared" si="355"/>
        <v>GA01W4248</v>
      </c>
      <c r="AD5670" t="str">
        <f>_xlfn.IFNA(VLOOKUP(PrivateSchedule[[#This Row],[ow]],RTARoutes[[StageCodes]:[RouteID]],6,FALSE), VLOOKUP(PrivateSchedule[[#This Row],[re]],RTARoutes[[StageCodes]:[RouteID]],6,FALSE))</f>
        <v>PVT175</v>
      </c>
      <c r="AE5670" t="str" cm="1">
        <f t="array" ref="AE5670">_xlfn.IFS( NOT(ISNA(VLOOKUP(PrivateSchedule[[#This Row],[ow]],RTARoutes[[StageCodes]:[RouteID]],6,FALSE))), "O",  NOT(ISNA(VLOOKUP(PrivateSchedule[[#This Row],[re]],RTARoutes[[StageCodes]:[RouteID]],6,FALSE))), "R")</f>
        <v>O</v>
      </c>
      <c r="AF56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71" spans="2:33">
      <c r="O5671" s="171" t="s">
        <v>2374</v>
      </c>
      <c r="T5671" s="173" t="s">
        <v>5420</v>
      </c>
      <c r="U5671" t="str">
        <f t="shared" si="352"/>
        <v/>
      </c>
      <c r="AA5671" s="165" t="str">
        <f t="shared" si="353"/>
        <v/>
      </c>
      <c r="AB5671" t="str">
        <f t="shared" si="354"/>
        <v>PND</v>
      </c>
      <c r="AC5671" t="str">
        <f t="shared" si="355"/>
        <v>GA01W4248</v>
      </c>
      <c r="AD5671" t="str">
        <f>_xlfn.IFNA(VLOOKUP(PrivateSchedule[[#This Row],[ow]],RTARoutes[[StageCodes]:[RouteID]],6,FALSE), VLOOKUP(PrivateSchedule[[#This Row],[re]],RTARoutes[[StageCodes]:[RouteID]],6,FALSE))</f>
        <v>PVT175</v>
      </c>
      <c r="AE5671" t="str" cm="1">
        <f t="array" ref="AE5671">_xlfn.IFS( NOT(ISNA(VLOOKUP(PrivateSchedule[[#This Row],[ow]],RTARoutes[[StageCodes]:[RouteID]],6,FALSE))), "O",  NOT(ISNA(VLOOKUP(PrivateSchedule[[#This Row],[re]],RTARoutes[[StageCodes]:[RouteID]],6,FALSE))), "R")</f>
        <v>R</v>
      </c>
      <c r="AF56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72" spans="2:33">
      <c r="O5672" s="171" t="s">
        <v>5420</v>
      </c>
      <c r="T5672" s="173" t="s">
        <v>2374</v>
      </c>
      <c r="U5672" t="str">
        <f t="shared" si="352"/>
        <v/>
      </c>
      <c r="AA5672" s="165" t="str">
        <f t="shared" si="353"/>
        <v/>
      </c>
      <c r="AB5672" t="str">
        <f t="shared" si="354"/>
        <v>PND</v>
      </c>
      <c r="AC5672" t="str">
        <f t="shared" si="355"/>
        <v>GA01W4248</v>
      </c>
      <c r="AD5672" t="str">
        <f>_xlfn.IFNA(VLOOKUP(PrivateSchedule[[#This Row],[ow]],RTARoutes[[StageCodes]:[RouteID]],6,FALSE), VLOOKUP(PrivateSchedule[[#This Row],[re]],RTARoutes[[StageCodes]:[RouteID]],6,FALSE))</f>
        <v>PVT175</v>
      </c>
      <c r="AE5672" t="str" cm="1">
        <f t="array" ref="AE5672">_xlfn.IFS( NOT(ISNA(VLOOKUP(PrivateSchedule[[#This Row],[ow]],RTARoutes[[StageCodes]:[RouteID]],6,FALSE))), "O",  NOT(ISNA(VLOOKUP(PrivateSchedule[[#This Row],[re]],RTARoutes[[StageCodes]:[RouteID]],6,FALSE))), "R")</f>
        <v>O</v>
      </c>
      <c r="AF56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73" spans="2:33">
      <c r="O5673" s="171" t="s">
        <v>2374</v>
      </c>
      <c r="T5673" s="173" t="s">
        <v>5420</v>
      </c>
      <c r="U5673" t="str">
        <f t="shared" si="352"/>
        <v/>
      </c>
      <c r="AA5673" s="165" t="str">
        <f t="shared" si="353"/>
        <v/>
      </c>
      <c r="AB5673" t="str">
        <f t="shared" si="354"/>
        <v>PND</v>
      </c>
      <c r="AC5673" t="str">
        <f t="shared" si="355"/>
        <v>GA01W4248</v>
      </c>
      <c r="AD5673" t="str">
        <f>_xlfn.IFNA(VLOOKUP(PrivateSchedule[[#This Row],[ow]],RTARoutes[[StageCodes]:[RouteID]],6,FALSE), VLOOKUP(PrivateSchedule[[#This Row],[re]],RTARoutes[[StageCodes]:[RouteID]],6,FALSE))</f>
        <v>PVT175</v>
      </c>
      <c r="AE5673" t="str" cm="1">
        <f t="array" ref="AE5673">_xlfn.IFS( NOT(ISNA(VLOOKUP(PrivateSchedule[[#This Row],[ow]],RTARoutes[[StageCodes]:[RouteID]],6,FALSE))), "O",  NOT(ISNA(VLOOKUP(PrivateSchedule[[#This Row],[re]],RTARoutes[[StageCodes]:[RouteID]],6,FALSE))), "R")</f>
        <v>R</v>
      </c>
      <c r="AF56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74" spans="2:33">
      <c r="O5674" s="171" t="s">
        <v>5420</v>
      </c>
      <c r="T5674" s="173" t="s">
        <v>2374</v>
      </c>
      <c r="U5674" t="str">
        <f t="shared" si="352"/>
        <v/>
      </c>
      <c r="AA5674" s="165" t="str">
        <f t="shared" si="353"/>
        <v/>
      </c>
      <c r="AB5674" t="str">
        <f t="shared" si="354"/>
        <v>PND</v>
      </c>
      <c r="AC5674" t="str">
        <f t="shared" si="355"/>
        <v>GA01W4248</v>
      </c>
      <c r="AD5674" t="str">
        <f>_xlfn.IFNA(VLOOKUP(PrivateSchedule[[#This Row],[ow]],RTARoutes[[StageCodes]:[RouteID]],6,FALSE), VLOOKUP(PrivateSchedule[[#This Row],[re]],RTARoutes[[StageCodes]:[RouteID]],6,FALSE))</f>
        <v>PVT175</v>
      </c>
      <c r="AE5674" t="str" cm="1">
        <f t="array" ref="AE5674">_xlfn.IFS( NOT(ISNA(VLOOKUP(PrivateSchedule[[#This Row],[ow]],RTARoutes[[StageCodes]:[RouteID]],6,FALSE))), "O",  NOT(ISNA(VLOOKUP(PrivateSchedule[[#This Row],[re]],RTARoutes[[StageCodes]:[RouteID]],6,FALSE))), "R")</f>
        <v>O</v>
      </c>
      <c r="AF56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75" spans="2:33">
      <c r="O5675" s="171" t="s">
        <v>2374</v>
      </c>
      <c r="T5675" s="173" t="s">
        <v>5420</v>
      </c>
      <c r="U5675" t="str">
        <f t="shared" si="352"/>
        <v/>
      </c>
      <c r="AA5675" s="165" t="str">
        <f t="shared" si="353"/>
        <v/>
      </c>
      <c r="AB5675" t="str">
        <f t="shared" si="354"/>
        <v>PND</v>
      </c>
      <c r="AC5675" t="str">
        <f t="shared" si="355"/>
        <v>GA01W4248</v>
      </c>
      <c r="AD5675" t="str">
        <f>_xlfn.IFNA(VLOOKUP(PrivateSchedule[[#This Row],[ow]],RTARoutes[[StageCodes]:[RouteID]],6,FALSE), VLOOKUP(PrivateSchedule[[#This Row],[re]],RTARoutes[[StageCodes]:[RouteID]],6,FALSE))</f>
        <v>PVT175</v>
      </c>
      <c r="AE5675" t="str" cm="1">
        <f t="array" ref="AE5675">_xlfn.IFS( NOT(ISNA(VLOOKUP(PrivateSchedule[[#This Row],[ow]],RTARoutes[[StageCodes]:[RouteID]],6,FALSE))), "O",  NOT(ISNA(VLOOKUP(PrivateSchedule[[#This Row],[re]],RTARoutes[[StageCodes]:[RouteID]],6,FALSE))), "R")</f>
        <v>R</v>
      </c>
      <c r="AF56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76" spans="2:33">
      <c r="O5676" s="171" t="s">
        <v>5420</v>
      </c>
      <c r="T5676" s="173" t="s">
        <v>2374</v>
      </c>
      <c r="U5676" t="str">
        <f t="shared" si="352"/>
        <v/>
      </c>
      <c r="AA5676" s="165" t="str">
        <f t="shared" si="353"/>
        <v/>
      </c>
      <c r="AB5676" t="str">
        <f t="shared" si="354"/>
        <v>PND</v>
      </c>
      <c r="AC5676" t="str">
        <f t="shared" si="355"/>
        <v>GA01W4248</v>
      </c>
      <c r="AD5676" t="str">
        <f>_xlfn.IFNA(VLOOKUP(PrivateSchedule[[#This Row],[ow]],RTARoutes[[StageCodes]:[RouteID]],6,FALSE), VLOOKUP(PrivateSchedule[[#This Row],[re]],RTARoutes[[StageCodes]:[RouteID]],6,FALSE))</f>
        <v>PVT175</v>
      </c>
      <c r="AE5676" t="str" cm="1">
        <f t="array" ref="AE5676">_xlfn.IFS( NOT(ISNA(VLOOKUP(PrivateSchedule[[#This Row],[ow]],RTARoutes[[StageCodes]:[RouteID]],6,FALSE))), "O",  NOT(ISNA(VLOOKUP(PrivateSchedule[[#This Row],[re]],RTARoutes[[StageCodes]:[RouteID]],6,FALSE))), "R")</f>
        <v>O</v>
      </c>
      <c r="AF56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77" spans="2:33">
      <c r="O5677" s="171" t="s">
        <v>2374</v>
      </c>
      <c r="T5677" s="173" t="s">
        <v>5420</v>
      </c>
      <c r="U5677" t="str">
        <f t="shared" si="352"/>
        <v/>
      </c>
      <c r="AA5677" s="165" t="str">
        <f t="shared" si="353"/>
        <v/>
      </c>
      <c r="AB5677" t="str">
        <f t="shared" si="354"/>
        <v>PND</v>
      </c>
      <c r="AC5677" t="str">
        <f t="shared" si="355"/>
        <v>GA01W4248</v>
      </c>
      <c r="AD5677" t="str">
        <f>_xlfn.IFNA(VLOOKUP(PrivateSchedule[[#This Row],[ow]],RTARoutes[[StageCodes]:[RouteID]],6,FALSE), VLOOKUP(PrivateSchedule[[#This Row],[re]],RTARoutes[[StageCodes]:[RouteID]],6,FALSE))</f>
        <v>PVT175</v>
      </c>
      <c r="AE5677" t="str" cm="1">
        <f t="array" ref="AE5677">_xlfn.IFS( NOT(ISNA(VLOOKUP(PrivateSchedule[[#This Row],[ow]],RTARoutes[[StageCodes]:[RouteID]],6,FALSE))), "O",  NOT(ISNA(VLOOKUP(PrivateSchedule[[#This Row],[re]],RTARoutes[[StageCodes]:[RouteID]],6,FALSE))), "R")</f>
        <v>R</v>
      </c>
      <c r="AF56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78" spans="2:33">
      <c r="O5678" s="171" t="s">
        <v>5420</v>
      </c>
      <c r="T5678" s="173" t="s">
        <v>2374</v>
      </c>
      <c r="U5678" t="str">
        <f t="shared" si="352"/>
        <v/>
      </c>
      <c r="AA5678" s="165" t="str">
        <f t="shared" si="353"/>
        <v/>
      </c>
      <c r="AB5678" t="str">
        <f t="shared" si="354"/>
        <v>PND</v>
      </c>
      <c r="AC5678" t="str">
        <f t="shared" si="355"/>
        <v>GA01W4248</v>
      </c>
      <c r="AD5678" t="str">
        <f>_xlfn.IFNA(VLOOKUP(PrivateSchedule[[#This Row],[ow]],RTARoutes[[StageCodes]:[RouteID]],6,FALSE), VLOOKUP(PrivateSchedule[[#This Row],[re]],RTARoutes[[StageCodes]:[RouteID]],6,FALSE))</f>
        <v>PVT175</v>
      </c>
      <c r="AE5678" t="str" cm="1">
        <f t="array" ref="AE5678">_xlfn.IFS( NOT(ISNA(VLOOKUP(PrivateSchedule[[#This Row],[ow]],RTARoutes[[StageCodes]:[RouteID]],6,FALSE))), "O",  NOT(ISNA(VLOOKUP(PrivateSchedule[[#This Row],[re]],RTARoutes[[StageCodes]:[RouteID]],6,FALSE))), "R")</f>
        <v>O</v>
      </c>
      <c r="AF56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79" spans="2:33">
      <c r="O5679" s="171" t="s">
        <v>2374</v>
      </c>
      <c r="T5679" s="173" t="s">
        <v>5420</v>
      </c>
      <c r="U5679" t="str">
        <f t="shared" si="352"/>
        <v/>
      </c>
      <c r="AA5679" s="165" t="str">
        <f t="shared" si="353"/>
        <v/>
      </c>
      <c r="AB5679" t="str">
        <f t="shared" si="354"/>
        <v>PND</v>
      </c>
      <c r="AC5679" t="str">
        <f t="shared" si="355"/>
        <v>GA01W4248</v>
      </c>
      <c r="AD5679" t="str">
        <f>_xlfn.IFNA(VLOOKUP(PrivateSchedule[[#This Row],[ow]],RTARoutes[[StageCodes]:[RouteID]],6,FALSE), VLOOKUP(PrivateSchedule[[#This Row],[re]],RTARoutes[[StageCodes]:[RouteID]],6,FALSE))</f>
        <v>PVT175</v>
      </c>
      <c r="AE5679" t="str" cm="1">
        <f t="array" ref="AE5679">_xlfn.IFS( NOT(ISNA(VLOOKUP(PrivateSchedule[[#This Row],[ow]],RTARoutes[[StageCodes]:[RouteID]],6,FALSE))), "O",  NOT(ISNA(VLOOKUP(PrivateSchedule[[#This Row],[re]],RTARoutes[[StageCodes]:[RouteID]],6,FALSE))), "R")</f>
        <v>R</v>
      </c>
      <c r="AF56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80" spans="2:33">
      <c r="O5680" s="171" t="s">
        <v>5420</v>
      </c>
      <c r="T5680" s="173" t="s">
        <v>2374</v>
      </c>
      <c r="U5680" t="str">
        <f t="shared" si="352"/>
        <v/>
      </c>
      <c r="AA5680" s="165" t="str">
        <f t="shared" si="353"/>
        <v/>
      </c>
      <c r="AB5680" t="str">
        <f t="shared" si="354"/>
        <v>PND</v>
      </c>
      <c r="AC5680" t="str">
        <f t="shared" si="355"/>
        <v>GA01W4248</v>
      </c>
      <c r="AD5680" t="str">
        <f>_xlfn.IFNA(VLOOKUP(PrivateSchedule[[#This Row],[ow]],RTARoutes[[StageCodes]:[RouteID]],6,FALSE), VLOOKUP(PrivateSchedule[[#This Row],[re]],RTARoutes[[StageCodes]:[RouteID]],6,FALSE))</f>
        <v>PVT175</v>
      </c>
      <c r="AE5680" t="str" cm="1">
        <f t="array" ref="AE5680">_xlfn.IFS( NOT(ISNA(VLOOKUP(PrivateSchedule[[#This Row],[ow]],RTARoutes[[StageCodes]:[RouteID]],6,FALSE))), "O",  NOT(ISNA(VLOOKUP(PrivateSchedule[[#This Row],[re]],RTARoutes[[StageCodes]:[RouteID]],6,FALSE))), "R")</f>
        <v>O</v>
      </c>
      <c r="AF56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81" spans="3:33">
      <c r="O5681" s="171" t="s">
        <v>2374</v>
      </c>
      <c r="T5681" s="173" t="s">
        <v>5420</v>
      </c>
      <c r="U5681" t="str">
        <f t="shared" si="352"/>
        <v/>
      </c>
      <c r="AA5681" s="165" t="str">
        <f t="shared" si="353"/>
        <v/>
      </c>
      <c r="AB5681" t="str">
        <f t="shared" si="354"/>
        <v>PND</v>
      </c>
      <c r="AC5681" t="str">
        <f t="shared" si="355"/>
        <v>GA01W4248</v>
      </c>
      <c r="AD5681" t="str">
        <f>_xlfn.IFNA(VLOOKUP(PrivateSchedule[[#This Row],[ow]],RTARoutes[[StageCodes]:[RouteID]],6,FALSE), VLOOKUP(PrivateSchedule[[#This Row],[re]],RTARoutes[[StageCodes]:[RouteID]],6,FALSE))</f>
        <v>PVT175</v>
      </c>
      <c r="AE5681" t="str" cm="1">
        <f t="array" ref="AE5681">_xlfn.IFS( NOT(ISNA(VLOOKUP(PrivateSchedule[[#This Row],[ow]],RTARoutes[[StageCodes]:[RouteID]],6,FALSE))), "O",  NOT(ISNA(VLOOKUP(PrivateSchedule[[#This Row],[re]],RTARoutes[[StageCodes]:[RouteID]],6,FALSE))), "R")</f>
        <v>R</v>
      </c>
      <c r="AF56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82" spans="3:33">
      <c r="O5682" s="171" t="s">
        <v>5420</v>
      </c>
      <c r="T5682" s="173" t="s">
        <v>2374</v>
      </c>
      <c r="U5682" t="str">
        <f t="shared" si="352"/>
        <v/>
      </c>
      <c r="AA5682" s="165" t="str">
        <f t="shared" si="353"/>
        <v/>
      </c>
      <c r="AB5682" t="str">
        <f t="shared" si="354"/>
        <v>PND</v>
      </c>
      <c r="AC5682" t="str">
        <f t="shared" si="355"/>
        <v>GA01W4248</v>
      </c>
      <c r="AD5682" t="str">
        <f>_xlfn.IFNA(VLOOKUP(PrivateSchedule[[#This Row],[ow]],RTARoutes[[StageCodes]:[RouteID]],6,FALSE), VLOOKUP(PrivateSchedule[[#This Row],[re]],RTARoutes[[StageCodes]:[RouteID]],6,FALSE))</f>
        <v>PVT175</v>
      </c>
      <c r="AE5682" t="str" cm="1">
        <f t="array" ref="AE5682">_xlfn.IFS( NOT(ISNA(VLOOKUP(PrivateSchedule[[#This Row],[ow]],RTARoutes[[StageCodes]:[RouteID]],6,FALSE))), "O",  NOT(ISNA(VLOOKUP(PrivateSchedule[[#This Row],[re]],RTARoutes[[StageCodes]:[RouteID]],6,FALSE))), "R")</f>
        <v>O</v>
      </c>
      <c r="AF56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83" spans="3:33">
      <c r="O5683" s="171" t="s">
        <v>2374</v>
      </c>
      <c r="T5683" s="173" t="s">
        <v>5420</v>
      </c>
      <c r="U5683" t="str">
        <f t="shared" si="352"/>
        <v/>
      </c>
      <c r="AA5683" s="165" t="str">
        <f t="shared" si="353"/>
        <v/>
      </c>
      <c r="AB5683" t="str">
        <f t="shared" si="354"/>
        <v>PND</v>
      </c>
      <c r="AC5683" t="str">
        <f t="shared" si="355"/>
        <v>GA01W4248</v>
      </c>
      <c r="AD5683" t="str">
        <f>_xlfn.IFNA(VLOOKUP(PrivateSchedule[[#This Row],[ow]],RTARoutes[[StageCodes]:[RouteID]],6,FALSE), VLOOKUP(PrivateSchedule[[#This Row],[re]],RTARoutes[[StageCodes]:[RouteID]],6,FALSE))</f>
        <v>PVT175</v>
      </c>
      <c r="AE5683" t="str" cm="1">
        <f t="array" ref="AE5683">_xlfn.IFS( NOT(ISNA(VLOOKUP(PrivateSchedule[[#This Row],[ow]],RTARoutes[[StageCodes]:[RouteID]],6,FALSE))), "O",  NOT(ISNA(VLOOKUP(PrivateSchedule[[#This Row],[re]],RTARoutes[[StageCodes]:[RouteID]],6,FALSE))), "R")</f>
        <v>R</v>
      </c>
      <c r="AF56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6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684" spans="3:33">
      <c r="O5684" s="171" t="s">
        <v>5420</v>
      </c>
      <c r="T5684" s="173" t="s">
        <v>2374</v>
      </c>
      <c r="U5684" t="str">
        <f t="shared" si="352"/>
        <v/>
      </c>
      <c r="AA5684" s="165" t="str">
        <f t="shared" si="353"/>
        <v/>
      </c>
      <c r="AB5684" t="str">
        <f t="shared" si="354"/>
        <v>PND</v>
      </c>
      <c r="AC5684" t="str">
        <f t="shared" si="355"/>
        <v>GA01W4248</v>
      </c>
      <c r="AD5684" t="str">
        <f>_xlfn.IFNA(VLOOKUP(PrivateSchedule[[#This Row],[ow]],RTARoutes[[StageCodes]:[RouteID]],6,FALSE), VLOOKUP(PrivateSchedule[[#This Row],[re]],RTARoutes[[StageCodes]:[RouteID]],6,FALSE))</f>
        <v>PVT175</v>
      </c>
      <c r="AE5684" t="str" cm="1">
        <f t="array" ref="AE5684">_xlfn.IFS( NOT(ISNA(VLOOKUP(PrivateSchedule[[#This Row],[ow]],RTARoutes[[StageCodes]:[RouteID]],6,FALSE))), "O",  NOT(ISNA(VLOOKUP(PrivateSchedule[[#This Row],[re]],RTARoutes[[StageCodes]:[RouteID]],6,FALSE))), "R")</f>
        <v>O</v>
      </c>
      <c r="AF56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6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685" spans="3:33">
      <c r="C5685" s="172" t="s">
        <v>5421</v>
      </c>
      <c r="D5685" s="172" t="s">
        <v>4894</v>
      </c>
      <c r="G5685" s="171" t="s">
        <v>5422</v>
      </c>
      <c r="H5685" s="172" t="s">
        <v>5423</v>
      </c>
      <c r="J5685" s="171" t="s">
        <v>5424</v>
      </c>
      <c r="L5685" s="172" t="s">
        <v>16</v>
      </c>
      <c r="O5685" s="171" t="s">
        <v>820</v>
      </c>
      <c r="T5685" s="173" t="s">
        <v>2374</v>
      </c>
      <c r="U5685" t="str">
        <f t="shared" si="352"/>
        <v/>
      </c>
      <c r="AA5685" s="165" t="str">
        <f t="shared" si="353"/>
        <v/>
      </c>
      <c r="AB5685" t="str">
        <f t="shared" si="354"/>
        <v>PND</v>
      </c>
      <c r="AC5685" t="str">
        <f t="shared" si="355"/>
        <v>GA01W4248</v>
      </c>
      <c r="AD5685" t="str">
        <f>_xlfn.IFNA(VLOOKUP(PrivateSchedule[[#This Row],[ow]],RTARoutes[[StageCodes]:[RouteID]],6,FALSE), VLOOKUP(PrivateSchedule[[#This Row],[re]],RTARoutes[[StageCodes]:[RouteID]],6,FALSE))</f>
        <v>PVT86</v>
      </c>
      <c r="AE5685" t="str" cm="1">
        <f t="array" ref="AE5685">_xlfn.IFS( NOT(ISNA(VLOOKUP(PrivateSchedule[[#This Row],[ow]],RTARoutes[[StageCodes]:[RouteID]],6,FALSE))), "O",  NOT(ISNA(VLOOKUP(PrivateSchedule[[#This Row],[re]],RTARoutes[[StageCodes]:[RouteID]],6,FALSE))), "R")</f>
        <v>O</v>
      </c>
      <c r="AF56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BOLKARNE-*PND</v>
      </c>
      <c r="AG56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PND-*BOLKARNE</v>
      </c>
    </row>
    <row r="5686" spans="3:33">
      <c r="O5686" s="171" t="s">
        <v>2374</v>
      </c>
      <c r="T5686" s="173" t="s">
        <v>820</v>
      </c>
      <c r="U5686" t="str">
        <f t="shared" si="352"/>
        <v/>
      </c>
      <c r="AA5686" s="165" t="str">
        <f t="shared" si="353"/>
        <v/>
      </c>
      <c r="AB5686" t="str">
        <f t="shared" si="354"/>
        <v>PND</v>
      </c>
      <c r="AC5686" t="str">
        <f t="shared" si="355"/>
        <v>GA01W4248</v>
      </c>
      <c r="AD5686" t="str">
        <f>_xlfn.IFNA(VLOOKUP(PrivateSchedule[[#This Row],[ow]],RTARoutes[[StageCodes]:[RouteID]],6,FALSE), VLOOKUP(PrivateSchedule[[#This Row],[re]],RTARoutes[[StageCodes]:[RouteID]],6,FALSE))</f>
        <v>PVT86</v>
      </c>
      <c r="AE5686" t="str" cm="1">
        <f t="array" ref="AE5686">_xlfn.IFS( NOT(ISNA(VLOOKUP(PrivateSchedule[[#This Row],[ow]],RTARoutes[[StageCodes]:[RouteID]],6,FALSE))), "O",  NOT(ISNA(VLOOKUP(PrivateSchedule[[#This Row],[re]],RTARoutes[[StageCodes]:[RouteID]],6,FALSE))), "R")</f>
        <v>R</v>
      </c>
      <c r="AF56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PND-*BOLKARNE</v>
      </c>
      <c r="AG56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BOLKARNE-*PND</v>
      </c>
    </row>
    <row r="5687" spans="3:33">
      <c r="O5687" s="171" t="s">
        <v>820</v>
      </c>
      <c r="T5687" s="173" t="s">
        <v>2374</v>
      </c>
      <c r="U5687" t="str">
        <f t="shared" si="352"/>
        <v/>
      </c>
      <c r="AA5687" s="165" t="str">
        <f t="shared" si="353"/>
        <v/>
      </c>
      <c r="AB5687" t="str">
        <f t="shared" si="354"/>
        <v>PND</v>
      </c>
      <c r="AC5687" t="str">
        <f t="shared" si="355"/>
        <v>GA01W4248</v>
      </c>
      <c r="AD5687" t="str">
        <f>_xlfn.IFNA(VLOOKUP(PrivateSchedule[[#This Row],[ow]],RTARoutes[[StageCodes]:[RouteID]],6,FALSE), VLOOKUP(PrivateSchedule[[#This Row],[re]],RTARoutes[[StageCodes]:[RouteID]],6,FALSE))</f>
        <v>PVT86</v>
      </c>
      <c r="AE5687" t="str" cm="1">
        <f t="array" ref="AE5687">_xlfn.IFS( NOT(ISNA(VLOOKUP(PrivateSchedule[[#This Row],[ow]],RTARoutes[[StageCodes]:[RouteID]],6,FALSE))), "O",  NOT(ISNA(VLOOKUP(PrivateSchedule[[#This Row],[re]],RTARoutes[[StageCodes]:[RouteID]],6,FALSE))), "R")</f>
        <v>O</v>
      </c>
      <c r="AF56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BOLKARNE-*PND</v>
      </c>
      <c r="AG56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PND-*BOLKARNE</v>
      </c>
    </row>
    <row r="5688" spans="3:33">
      <c r="O5688" s="171" t="s">
        <v>2374</v>
      </c>
      <c r="T5688" s="173" t="s">
        <v>820</v>
      </c>
      <c r="U5688" t="str">
        <f t="shared" si="352"/>
        <v/>
      </c>
      <c r="AA5688" s="165" t="str">
        <f t="shared" si="353"/>
        <v/>
      </c>
      <c r="AB5688" t="str">
        <f t="shared" si="354"/>
        <v>PND</v>
      </c>
      <c r="AC5688" t="str">
        <f t="shared" si="355"/>
        <v>GA01W4248</v>
      </c>
      <c r="AD5688" t="str">
        <f>_xlfn.IFNA(VLOOKUP(PrivateSchedule[[#This Row],[ow]],RTARoutes[[StageCodes]:[RouteID]],6,FALSE), VLOOKUP(PrivateSchedule[[#This Row],[re]],RTARoutes[[StageCodes]:[RouteID]],6,FALSE))</f>
        <v>PVT86</v>
      </c>
      <c r="AE5688" t="str" cm="1">
        <f t="array" ref="AE5688">_xlfn.IFS( NOT(ISNA(VLOOKUP(PrivateSchedule[[#This Row],[ow]],RTARoutes[[StageCodes]:[RouteID]],6,FALSE))), "O",  NOT(ISNA(VLOOKUP(PrivateSchedule[[#This Row],[re]],RTARoutes[[StageCodes]:[RouteID]],6,FALSE))), "R")</f>
        <v>R</v>
      </c>
      <c r="AF56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PND-*BOLKARNE</v>
      </c>
      <c r="AG56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BOLKARNE-*PND</v>
      </c>
    </row>
    <row r="5689" spans="3:33">
      <c r="O5689" s="171" t="s">
        <v>820</v>
      </c>
      <c r="Q5689" s="172" t="s">
        <v>4898</v>
      </c>
      <c r="T5689" s="173" t="s">
        <v>820</v>
      </c>
      <c r="U5689" t="str">
        <f t="shared" si="352"/>
        <v/>
      </c>
      <c r="AA5689" s="165" t="str">
        <f t="shared" si="353"/>
        <v/>
      </c>
      <c r="AB5689" t="str">
        <f t="shared" si="354"/>
        <v>PND</v>
      </c>
      <c r="AC5689" t="str">
        <f t="shared" si="355"/>
        <v>GA01W4248</v>
      </c>
      <c r="AD5689" t="str">
        <f>_xlfn.IFNA(VLOOKUP(PrivateSchedule[[#This Row],[ow]],RTARoutes[[StageCodes]:[RouteID]],6,FALSE), VLOOKUP(PrivateSchedule[[#This Row],[re]],RTARoutes[[StageCodes]:[RouteID]],6,FALSE))</f>
        <v>PVT85</v>
      </c>
      <c r="AE5689" t="str" cm="1">
        <f t="array" ref="AE5689">_xlfn.IFS( NOT(ISNA(VLOOKUP(PrivateSchedule[[#This Row],[ow]],RTARoutes[[StageCodes]:[RouteID]],6,FALSE))), "O",  NOT(ISNA(VLOOKUP(PrivateSchedule[[#This Row],[re]],RTARoutes[[StageCodes]:[RouteID]],6,FALSE))), "R")</f>
        <v>O</v>
      </c>
      <c r="AF56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BOLKARNE-*GAUNEM-*BOLKARNE</v>
      </c>
      <c r="AG56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BOLKARNE-*GAUNEM-*BOLKARNE</v>
      </c>
    </row>
    <row r="5690" spans="3:33">
      <c r="C5690" s="172" t="s">
        <v>5425</v>
      </c>
      <c r="D5690" s="172" t="s">
        <v>4894</v>
      </c>
      <c r="G5690" s="171" t="s">
        <v>5426</v>
      </c>
      <c r="H5690" s="172" t="s">
        <v>5427</v>
      </c>
      <c r="J5690" s="171" t="s">
        <v>5428</v>
      </c>
      <c r="O5690" s="171" t="s">
        <v>3000</v>
      </c>
      <c r="T5690" s="173" t="s">
        <v>2374</v>
      </c>
      <c r="U5690" t="str">
        <f t="shared" si="352"/>
        <v>USGAO-PONDA</v>
      </c>
      <c r="AA5690" s="165" t="str">
        <f t="shared" si="353"/>
        <v/>
      </c>
      <c r="AB5690" t="str">
        <f t="shared" si="354"/>
        <v>PND</v>
      </c>
      <c r="AC5690" t="str">
        <f t="shared" si="355"/>
        <v>GA01W4248</v>
      </c>
      <c r="AD5690" t="str">
        <f>_xlfn.IFNA(VLOOKUP(PrivateSchedule[[#This Row],[ow]],RTARoutes[[StageCodes]:[RouteID]],6,FALSE), VLOOKUP(PrivateSchedule[[#This Row],[re]],RTARoutes[[StageCodes]:[RouteID]],6,FALSE))</f>
        <v>PVT423</v>
      </c>
      <c r="AE5690" t="str" cm="1">
        <f t="array" ref="AE5690">_xlfn.IFS( NOT(ISNA(VLOOKUP(PrivateSchedule[[#This Row],[ow]],RTARoutes[[StageCodes]:[RouteID]],6,FALSE))), "O",  NOT(ISNA(VLOOKUP(PrivateSchedule[[#This Row],[re]],RTARoutes[[StageCodes]:[RouteID]],6,FALSE))), "R")</f>
        <v>R</v>
      </c>
      <c r="AF56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6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691" spans="3:33">
      <c r="O5691" s="171" t="s">
        <v>2374</v>
      </c>
      <c r="T5691" s="173" t="s">
        <v>420</v>
      </c>
      <c r="U5691" t="str">
        <f t="shared" si="352"/>
        <v>PONDA-BICHOLIM</v>
      </c>
      <c r="AA5691" s="165" t="str">
        <f t="shared" si="353"/>
        <v/>
      </c>
      <c r="AB5691" t="str">
        <f t="shared" si="354"/>
        <v>PND</v>
      </c>
      <c r="AC5691" t="str">
        <f t="shared" si="355"/>
        <v>GA01W4248</v>
      </c>
      <c r="AD5691" t="str">
        <f>_xlfn.IFNA(VLOOKUP(PrivateSchedule[[#This Row],[ow]],RTARoutes[[StageCodes]:[RouteID]],6,FALSE), VLOOKUP(PrivateSchedule[[#This Row],[re]],RTARoutes[[StageCodes]:[RouteID]],6,FALSE))</f>
        <v>PVT39</v>
      </c>
      <c r="AE5691" t="str" cm="1">
        <f t="array" ref="AE5691">_xlfn.IFS( NOT(ISNA(VLOOKUP(PrivateSchedule[[#This Row],[ow]],RTARoutes[[StageCodes]:[RouteID]],6,FALSE))), "O",  NOT(ISNA(VLOOKUP(PrivateSchedule[[#This Row],[re]],RTARoutes[[StageCodes]:[RouteID]],6,FALSE))), "R")</f>
        <v>R</v>
      </c>
      <c r="AF56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6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692" spans="3:33">
      <c r="O5692" s="171" t="s">
        <v>420</v>
      </c>
      <c r="T5692" s="173" t="s">
        <v>2374</v>
      </c>
      <c r="U5692" t="str">
        <f t="shared" si="352"/>
        <v>BICHOLIM-PONDA</v>
      </c>
      <c r="AA5692" s="165" t="str">
        <f t="shared" si="353"/>
        <v/>
      </c>
      <c r="AB5692" t="str">
        <f t="shared" si="354"/>
        <v>PND</v>
      </c>
      <c r="AC5692" t="str">
        <f t="shared" si="355"/>
        <v>GA01W4248</v>
      </c>
      <c r="AD5692" t="str">
        <f>_xlfn.IFNA(VLOOKUP(PrivateSchedule[[#This Row],[ow]],RTARoutes[[StageCodes]:[RouteID]],6,FALSE), VLOOKUP(PrivateSchedule[[#This Row],[re]],RTARoutes[[StageCodes]:[RouteID]],6,FALSE))</f>
        <v>PVT39</v>
      </c>
      <c r="AE5692" t="str" cm="1">
        <f t="array" ref="AE5692">_xlfn.IFS( NOT(ISNA(VLOOKUP(PrivateSchedule[[#This Row],[ow]],RTARoutes[[StageCodes]:[RouteID]],6,FALSE))), "O",  NOT(ISNA(VLOOKUP(PrivateSchedule[[#This Row],[re]],RTARoutes[[StageCodes]:[RouteID]],6,FALSE))), "R")</f>
        <v>O</v>
      </c>
      <c r="AF56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6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693" spans="3:33">
      <c r="O5693" s="171" t="s">
        <v>2374</v>
      </c>
      <c r="T5693" s="173" t="s">
        <v>2595</v>
      </c>
      <c r="U5693" t="str">
        <f t="shared" si="352"/>
        <v/>
      </c>
      <c r="AA5693" s="165" t="str">
        <f t="shared" si="353"/>
        <v/>
      </c>
      <c r="AB5693" t="str">
        <f t="shared" si="354"/>
        <v>PND</v>
      </c>
      <c r="AC5693" t="str">
        <f t="shared" si="355"/>
        <v>GA01W4248</v>
      </c>
      <c r="AD5693" t="str">
        <f>_xlfn.IFNA(VLOOKUP(PrivateSchedule[[#This Row],[ow]],RTARoutes[[StageCodes]:[RouteID]],6,FALSE), VLOOKUP(PrivateSchedule[[#This Row],[re]],RTARoutes[[StageCodes]:[RouteID]],6,FALSE))</f>
        <v>PVT407</v>
      </c>
      <c r="AE5693" t="str" cm="1">
        <f t="array" ref="AE5693">_xlfn.IFS( NOT(ISNA(VLOOKUP(PrivateSchedule[[#This Row],[ow]],RTARoutes[[StageCodes]:[RouteID]],6,FALSE))), "O",  NOT(ISNA(VLOOKUP(PrivateSchedule[[#This Row],[re]],RTARoutes[[StageCodes]:[RouteID]],6,FALSE))), "R")</f>
        <v>O</v>
      </c>
      <c r="AF56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PND-*SANKHALI</v>
      </c>
      <c r="AG56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SANKHALI-*PND</v>
      </c>
    </row>
    <row r="5694" spans="3:33">
      <c r="O5694" s="171" t="s">
        <v>2595</v>
      </c>
      <c r="T5694" s="173" t="s">
        <v>2374</v>
      </c>
      <c r="U5694" t="str">
        <f t="shared" si="352"/>
        <v/>
      </c>
      <c r="AA5694" s="165" t="str">
        <f t="shared" si="353"/>
        <v/>
      </c>
      <c r="AB5694" t="str">
        <f t="shared" si="354"/>
        <v>PND</v>
      </c>
      <c r="AC5694" t="str">
        <f t="shared" si="355"/>
        <v>GA01W4248</v>
      </c>
      <c r="AD5694" t="str">
        <f>_xlfn.IFNA(VLOOKUP(PrivateSchedule[[#This Row],[ow]],RTARoutes[[StageCodes]:[RouteID]],6,FALSE), VLOOKUP(PrivateSchedule[[#This Row],[re]],RTARoutes[[StageCodes]:[RouteID]],6,FALSE))</f>
        <v>PVT407</v>
      </c>
      <c r="AE5694" t="str" cm="1">
        <f t="array" ref="AE5694">_xlfn.IFS( NOT(ISNA(VLOOKUP(PrivateSchedule[[#This Row],[ow]],RTARoutes[[StageCodes]:[RouteID]],6,FALSE))), "O",  NOT(ISNA(VLOOKUP(PrivateSchedule[[#This Row],[re]],RTARoutes[[StageCodes]:[RouteID]],6,FALSE))), "R")</f>
        <v>R</v>
      </c>
      <c r="AF56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6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695" spans="3:33">
      <c r="O5695" s="171" t="s">
        <v>2374</v>
      </c>
      <c r="T5695" s="173" t="s">
        <v>420</v>
      </c>
      <c r="U5695" t="str">
        <f t="shared" si="352"/>
        <v>PONDA-BICHOLIM</v>
      </c>
      <c r="AA5695" s="165" t="str">
        <f t="shared" si="353"/>
        <v/>
      </c>
      <c r="AB5695" t="str">
        <f t="shared" si="354"/>
        <v>PND</v>
      </c>
      <c r="AC5695" t="str">
        <f t="shared" si="355"/>
        <v>GA01W4248</v>
      </c>
      <c r="AD5695" t="str">
        <f>_xlfn.IFNA(VLOOKUP(PrivateSchedule[[#This Row],[ow]],RTARoutes[[StageCodes]:[RouteID]],6,FALSE), VLOOKUP(PrivateSchedule[[#This Row],[re]],RTARoutes[[StageCodes]:[RouteID]],6,FALSE))</f>
        <v>PVT39</v>
      </c>
      <c r="AE5695" t="str" cm="1">
        <f t="array" ref="AE5695">_xlfn.IFS( NOT(ISNA(VLOOKUP(PrivateSchedule[[#This Row],[ow]],RTARoutes[[StageCodes]:[RouteID]],6,FALSE))), "O",  NOT(ISNA(VLOOKUP(PrivateSchedule[[#This Row],[re]],RTARoutes[[StageCodes]:[RouteID]],6,FALSE))), "R")</f>
        <v>R</v>
      </c>
      <c r="AF56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6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696" spans="3:33">
      <c r="O5696" s="171" t="s">
        <v>420</v>
      </c>
      <c r="T5696" s="173" t="s">
        <v>2374</v>
      </c>
      <c r="U5696" t="str">
        <f t="shared" si="352"/>
        <v>BICHOLIM-PONDA</v>
      </c>
      <c r="AA5696" s="165" t="str">
        <f t="shared" si="353"/>
        <v/>
      </c>
      <c r="AB5696" t="str">
        <f t="shared" si="354"/>
        <v>PND</v>
      </c>
      <c r="AC5696" t="str">
        <f t="shared" si="355"/>
        <v>GA01W4248</v>
      </c>
      <c r="AD5696" t="str">
        <f>_xlfn.IFNA(VLOOKUP(PrivateSchedule[[#This Row],[ow]],RTARoutes[[StageCodes]:[RouteID]],6,FALSE), VLOOKUP(PrivateSchedule[[#This Row],[re]],RTARoutes[[StageCodes]:[RouteID]],6,FALSE))</f>
        <v>PVT39</v>
      </c>
      <c r="AE5696" t="str" cm="1">
        <f t="array" ref="AE5696">_xlfn.IFS( NOT(ISNA(VLOOKUP(PrivateSchedule[[#This Row],[ow]],RTARoutes[[StageCodes]:[RouteID]],6,FALSE))), "O",  NOT(ISNA(VLOOKUP(PrivateSchedule[[#This Row],[re]],RTARoutes[[StageCodes]:[RouteID]],6,FALSE))), "R")</f>
        <v>O</v>
      </c>
      <c r="AF56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6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697" spans="2:33">
      <c r="O5697" s="171" t="s">
        <v>2374</v>
      </c>
      <c r="T5697" s="173" t="s">
        <v>3000</v>
      </c>
      <c r="U5697" t="str">
        <f t="shared" si="352"/>
        <v>PONDA-USGAO</v>
      </c>
      <c r="AA5697" s="165" t="str">
        <f t="shared" si="353"/>
        <v/>
      </c>
      <c r="AB5697" t="str">
        <f t="shared" si="354"/>
        <v>PND</v>
      </c>
      <c r="AC5697" t="str">
        <f t="shared" si="355"/>
        <v>GA01W4248</v>
      </c>
      <c r="AD5697" t="str">
        <f>_xlfn.IFNA(VLOOKUP(PrivateSchedule[[#This Row],[ow]],RTARoutes[[StageCodes]:[RouteID]],6,FALSE), VLOOKUP(PrivateSchedule[[#This Row],[re]],RTARoutes[[StageCodes]:[RouteID]],6,FALSE))</f>
        <v>PVT423</v>
      </c>
      <c r="AE5697" t="str" cm="1">
        <f t="array" ref="AE5697">_xlfn.IFS( NOT(ISNA(VLOOKUP(PrivateSchedule[[#This Row],[ow]],RTARoutes[[StageCodes]:[RouteID]],6,FALSE))), "O",  NOT(ISNA(VLOOKUP(PrivateSchedule[[#This Row],[re]],RTARoutes[[StageCodes]:[RouteID]],6,FALSE))), "R")</f>
        <v>O</v>
      </c>
      <c r="AF56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6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698" spans="2:33">
      <c r="B5698" s="171" t="s">
        <v>5429</v>
      </c>
      <c r="C5698" s="172" t="s">
        <v>5430</v>
      </c>
      <c r="D5698" s="172" t="s">
        <v>4894</v>
      </c>
      <c r="E5698" s="176">
        <v>38719</v>
      </c>
      <c r="F5698" s="177" t="s">
        <v>5156</v>
      </c>
      <c r="G5698" s="171" t="s">
        <v>5417</v>
      </c>
      <c r="H5698" s="172" t="s">
        <v>5431</v>
      </c>
      <c r="J5698" s="171" t="s">
        <v>5432</v>
      </c>
      <c r="L5698" s="172" t="s">
        <v>16</v>
      </c>
      <c r="O5698" s="171" t="s">
        <v>730</v>
      </c>
      <c r="T5698" s="173" t="s">
        <v>2374</v>
      </c>
      <c r="U5698" t="str">
        <f t="shared" si="352"/>
        <v>Bethoda-PONDA</v>
      </c>
      <c r="AA5698" s="165" t="str">
        <f t="shared" si="353"/>
        <v/>
      </c>
      <c r="AB5698" t="str">
        <f t="shared" si="354"/>
        <v>PND</v>
      </c>
      <c r="AC5698" t="str">
        <f t="shared" si="355"/>
        <v>GA05T1777</v>
      </c>
      <c r="AD5698" t="str">
        <f>_xlfn.IFNA(VLOOKUP(PrivateSchedule[[#This Row],[ow]],RTARoutes[[StageCodes]:[RouteID]],6,FALSE), VLOOKUP(PrivateSchedule[[#This Row],[re]],RTARoutes[[StageCodes]:[RouteID]],6,FALSE))</f>
        <v>PVT73</v>
      </c>
      <c r="AE5698" t="str" cm="1">
        <f t="array" ref="AE5698">_xlfn.IFS( NOT(ISNA(VLOOKUP(PrivateSchedule[[#This Row],[ow]],RTARoutes[[StageCodes]:[RouteID]],6,FALSE))), "O",  NOT(ISNA(VLOOKUP(PrivateSchedule[[#This Row],[re]],RTARoutes[[StageCodes]:[RouteID]],6,FALSE))), "R")</f>
        <v>O</v>
      </c>
      <c r="AF56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6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699" spans="2:33">
      <c r="O5699" s="171" t="s">
        <v>2374</v>
      </c>
      <c r="T5699" s="173" t="s">
        <v>730</v>
      </c>
      <c r="U5699" t="str">
        <f t="shared" ref="U5699:U5762" si="356">_xlfn.IFNA(VLOOKUP($O5699,Code2Loc,2,FALSE)
&amp; IF( OR( ISNA($P5699), LEN($P5699)=0), "",  "-" &amp; VLOOKUP($P5699,Code2Loc,2,FALSE))
&amp; IF( OR( ISNA($Q5699), LEN($Q5699)=0), "",  "-" &amp; VLOOKUP($Q5699,Code2Loc,2,FALSE))
&amp; IF( OR( ISNA($R5699), LEN($R5699)=0), "",  "-" &amp; VLOOKUP($R5699,Code2Loc,2,FALSE))
&amp; IF( OR( ISNA($S5699), LEN($S5699)=0), "",  "-" &amp; VLOOKUP($S5699,Code2Loc,2,FALSE))
&amp; IF( OR( ISNA($T5699), LEN($T5699)=0), "",  "-" &amp; VLOOKUP($T5699,Code2Loc,2,FALSE)),"")</f>
        <v>PONDA-Bethoda</v>
      </c>
      <c r="AA5699" s="165" t="str">
        <f t="shared" ref="AA5699:AA5762" si="357">IF(ISBLANK($V5699), "", _xlfn.IFNA($V5699 + _xlfn.IFNA( VLOOKUP($O5699 &amp; IF(ISBLANK($P5699),"", "-" &amp; $P5699) &amp; IF(ISBLANK($Q5699),"", "-" &amp; $Q5699) &amp; IF(ISBLANK($R5699),"", "-" &amp; $R5699) &amp; IF(ISBLANK($S5699),"", "-" &amp; $S5699) &amp; IF(ISBLANK($T5699),"", "-" &amp; $T5699),TravelTime,8,FALSE), VLOOKUP($T5699 &amp; IF(ISBLANK($S5699),"", "-" &amp; $S5699) &amp; IF(ISBLANK($R5699),"", "-" &amp; $R5699) &amp; IF(ISBLANK($Q5699),"", "-" &amp; $Q5699) &amp; IF(ISBLANK($P5699),"", "-" &amp; $P5699) &amp; IF(ISBLANK($O5699),"", "-" &amp; $O5699),TravelTime,8,FALSE)) / 1440, ""))</f>
        <v/>
      </c>
      <c r="AB5699" t="str">
        <f t="shared" ref="AB5699:AB5762" si="358">IF(AND(LEN($A5699)&lt;&gt;0,LEN($A5699)&lt;&gt;0),$A5699,$AB5698)</f>
        <v>PND</v>
      </c>
      <c r="AC5699" t="str">
        <f t="shared" ref="AC5699:AC5762" si="359">IF(AND(LEN($J5699)&lt;&gt;0,LEN($B5699)&lt;&gt;0),$J5699,$AC5698)</f>
        <v>GA05T1777</v>
      </c>
      <c r="AD5699" t="str">
        <f>_xlfn.IFNA(VLOOKUP(PrivateSchedule[[#This Row],[ow]],RTARoutes[[StageCodes]:[RouteID]],6,FALSE), VLOOKUP(PrivateSchedule[[#This Row],[re]],RTARoutes[[StageCodes]:[RouteID]],6,FALSE))</f>
        <v>PVT73</v>
      </c>
      <c r="AE5699" t="str" cm="1">
        <f t="array" ref="AE5699">_xlfn.IFS( NOT(ISNA(VLOOKUP(PrivateSchedule[[#This Row],[ow]],RTARoutes[[StageCodes]:[RouteID]],6,FALSE))), "O",  NOT(ISNA(VLOOKUP(PrivateSchedule[[#This Row],[re]],RTARoutes[[StageCodes]:[RouteID]],6,FALSE))), "R")</f>
        <v>R</v>
      </c>
      <c r="AF56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6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00" spans="2:33">
      <c r="O5700" s="171" t="s">
        <v>730</v>
      </c>
      <c r="T5700" s="173" t="s">
        <v>2374</v>
      </c>
      <c r="U5700" t="str">
        <f t="shared" si="356"/>
        <v>Bethoda-PONDA</v>
      </c>
      <c r="AA5700" s="165" t="str">
        <f t="shared" si="357"/>
        <v/>
      </c>
      <c r="AB5700" t="str">
        <f t="shared" si="358"/>
        <v>PND</v>
      </c>
      <c r="AC5700" t="str">
        <f t="shared" si="359"/>
        <v>GA05T1777</v>
      </c>
      <c r="AD5700" t="str">
        <f>_xlfn.IFNA(VLOOKUP(PrivateSchedule[[#This Row],[ow]],RTARoutes[[StageCodes]:[RouteID]],6,FALSE), VLOOKUP(PrivateSchedule[[#This Row],[re]],RTARoutes[[StageCodes]:[RouteID]],6,FALSE))</f>
        <v>PVT73</v>
      </c>
      <c r="AE5700" t="str" cm="1">
        <f t="array" ref="AE5700">_xlfn.IFS( NOT(ISNA(VLOOKUP(PrivateSchedule[[#This Row],[ow]],RTARoutes[[StageCodes]:[RouteID]],6,FALSE))), "O",  NOT(ISNA(VLOOKUP(PrivateSchedule[[#This Row],[re]],RTARoutes[[StageCodes]:[RouteID]],6,FALSE))), "R")</f>
        <v>O</v>
      </c>
      <c r="AF57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01" spans="2:33">
      <c r="O5701" s="171" t="s">
        <v>2374</v>
      </c>
      <c r="T5701" s="173" t="s">
        <v>730</v>
      </c>
      <c r="U5701" t="str">
        <f t="shared" si="356"/>
        <v>PONDA-Bethoda</v>
      </c>
      <c r="AA5701" s="165" t="str">
        <f t="shared" si="357"/>
        <v/>
      </c>
      <c r="AB5701" t="str">
        <f t="shared" si="358"/>
        <v>PND</v>
      </c>
      <c r="AC5701" t="str">
        <f t="shared" si="359"/>
        <v>GA05T1777</v>
      </c>
      <c r="AD5701" t="str">
        <f>_xlfn.IFNA(VLOOKUP(PrivateSchedule[[#This Row],[ow]],RTARoutes[[StageCodes]:[RouteID]],6,FALSE), VLOOKUP(PrivateSchedule[[#This Row],[re]],RTARoutes[[StageCodes]:[RouteID]],6,FALSE))</f>
        <v>PVT73</v>
      </c>
      <c r="AE5701" t="str" cm="1">
        <f t="array" ref="AE5701">_xlfn.IFS( NOT(ISNA(VLOOKUP(PrivateSchedule[[#This Row],[ow]],RTARoutes[[StageCodes]:[RouteID]],6,FALSE))), "O",  NOT(ISNA(VLOOKUP(PrivateSchedule[[#This Row],[re]],RTARoutes[[StageCodes]:[RouteID]],6,FALSE))), "R")</f>
        <v>R</v>
      </c>
      <c r="AF57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02" spans="2:33">
      <c r="O5702" s="171" t="s">
        <v>730</v>
      </c>
      <c r="T5702" s="173" t="s">
        <v>2374</v>
      </c>
      <c r="U5702" t="str">
        <f t="shared" si="356"/>
        <v>Bethoda-PONDA</v>
      </c>
      <c r="AA5702" s="165" t="str">
        <f t="shared" si="357"/>
        <v/>
      </c>
      <c r="AB5702" t="str">
        <f t="shared" si="358"/>
        <v>PND</v>
      </c>
      <c r="AC5702" t="str">
        <f t="shared" si="359"/>
        <v>GA05T1777</v>
      </c>
      <c r="AD5702" t="str">
        <f>_xlfn.IFNA(VLOOKUP(PrivateSchedule[[#This Row],[ow]],RTARoutes[[StageCodes]:[RouteID]],6,FALSE), VLOOKUP(PrivateSchedule[[#This Row],[re]],RTARoutes[[StageCodes]:[RouteID]],6,FALSE))</f>
        <v>PVT73</v>
      </c>
      <c r="AE5702" t="str" cm="1">
        <f t="array" ref="AE5702">_xlfn.IFS( NOT(ISNA(VLOOKUP(PrivateSchedule[[#This Row],[ow]],RTARoutes[[StageCodes]:[RouteID]],6,FALSE))), "O",  NOT(ISNA(VLOOKUP(PrivateSchedule[[#This Row],[re]],RTARoutes[[StageCodes]:[RouteID]],6,FALSE))), "R")</f>
        <v>O</v>
      </c>
      <c r="AF57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03" spans="2:33">
      <c r="O5703" s="171" t="s">
        <v>2374</v>
      </c>
      <c r="T5703" s="173" t="s">
        <v>730</v>
      </c>
      <c r="U5703" t="str">
        <f t="shared" si="356"/>
        <v>PONDA-Bethoda</v>
      </c>
      <c r="AA5703" s="165" t="str">
        <f t="shared" si="357"/>
        <v/>
      </c>
      <c r="AB5703" t="str">
        <f t="shared" si="358"/>
        <v>PND</v>
      </c>
      <c r="AC5703" t="str">
        <f t="shared" si="359"/>
        <v>GA05T1777</v>
      </c>
      <c r="AD5703" t="str">
        <f>_xlfn.IFNA(VLOOKUP(PrivateSchedule[[#This Row],[ow]],RTARoutes[[StageCodes]:[RouteID]],6,FALSE), VLOOKUP(PrivateSchedule[[#This Row],[re]],RTARoutes[[StageCodes]:[RouteID]],6,FALSE))</f>
        <v>PVT73</v>
      </c>
      <c r="AE5703" t="str" cm="1">
        <f t="array" ref="AE5703">_xlfn.IFS( NOT(ISNA(VLOOKUP(PrivateSchedule[[#This Row],[ow]],RTARoutes[[StageCodes]:[RouteID]],6,FALSE))), "O",  NOT(ISNA(VLOOKUP(PrivateSchedule[[#This Row],[re]],RTARoutes[[StageCodes]:[RouteID]],6,FALSE))), "R")</f>
        <v>R</v>
      </c>
      <c r="AF57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04" spans="2:33">
      <c r="O5704" s="171" t="s">
        <v>730</v>
      </c>
      <c r="T5704" s="173" t="s">
        <v>2374</v>
      </c>
      <c r="U5704" t="str">
        <f t="shared" si="356"/>
        <v>Bethoda-PONDA</v>
      </c>
      <c r="AA5704" s="165" t="str">
        <f t="shared" si="357"/>
        <v/>
      </c>
      <c r="AB5704" t="str">
        <f t="shared" si="358"/>
        <v>PND</v>
      </c>
      <c r="AC5704" t="str">
        <f t="shared" si="359"/>
        <v>GA05T1777</v>
      </c>
      <c r="AD5704" t="str">
        <f>_xlfn.IFNA(VLOOKUP(PrivateSchedule[[#This Row],[ow]],RTARoutes[[StageCodes]:[RouteID]],6,FALSE), VLOOKUP(PrivateSchedule[[#This Row],[re]],RTARoutes[[StageCodes]:[RouteID]],6,FALSE))</f>
        <v>PVT73</v>
      </c>
      <c r="AE5704" t="str" cm="1">
        <f t="array" ref="AE5704">_xlfn.IFS( NOT(ISNA(VLOOKUP(PrivateSchedule[[#This Row],[ow]],RTARoutes[[StageCodes]:[RouteID]],6,FALSE))), "O",  NOT(ISNA(VLOOKUP(PrivateSchedule[[#This Row],[re]],RTARoutes[[StageCodes]:[RouteID]],6,FALSE))), "R")</f>
        <v>O</v>
      </c>
      <c r="AF57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05" spans="2:33">
      <c r="O5705" s="171" t="s">
        <v>2374</v>
      </c>
      <c r="T5705" s="173" t="s">
        <v>730</v>
      </c>
      <c r="U5705" t="str">
        <f t="shared" si="356"/>
        <v>PONDA-Bethoda</v>
      </c>
      <c r="AA5705" s="165" t="str">
        <f t="shared" si="357"/>
        <v/>
      </c>
      <c r="AB5705" t="str">
        <f t="shared" si="358"/>
        <v>PND</v>
      </c>
      <c r="AC5705" t="str">
        <f t="shared" si="359"/>
        <v>GA05T1777</v>
      </c>
      <c r="AD5705" t="str">
        <f>_xlfn.IFNA(VLOOKUP(PrivateSchedule[[#This Row],[ow]],RTARoutes[[StageCodes]:[RouteID]],6,FALSE), VLOOKUP(PrivateSchedule[[#This Row],[re]],RTARoutes[[StageCodes]:[RouteID]],6,FALSE))</f>
        <v>PVT73</v>
      </c>
      <c r="AE5705" t="str" cm="1">
        <f t="array" ref="AE5705">_xlfn.IFS( NOT(ISNA(VLOOKUP(PrivateSchedule[[#This Row],[ow]],RTARoutes[[StageCodes]:[RouteID]],6,FALSE))), "O",  NOT(ISNA(VLOOKUP(PrivateSchedule[[#This Row],[re]],RTARoutes[[StageCodes]:[RouteID]],6,FALSE))), "R")</f>
        <v>R</v>
      </c>
      <c r="AF57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06" spans="2:33">
      <c r="O5706" s="171" t="s">
        <v>730</v>
      </c>
      <c r="T5706" s="173" t="s">
        <v>2374</v>
      </c>
      <c r="U5706" t="str">
        <f t="shared" si="356"/>
        <v>Bethoda-PONDA</v>
      </c>
      <c r="AA5706" s="165" t="str">
        <f t="shared" si="357"/>
        <v/>
      </c>
      <c r="AB5706" t="str">
        <f t="shared" si="358"/>
        <v>PND</v>
      </c>
      <c r="AC5706" t="str">
        <f t="shared" si="359"/>
        <v>GA05T1777</v>
      </c>
      <c r="AD5706" t="str">
        <f>_xlfn.IFNA(VLOOKUP(PrivateSchedule[[#This Row],[ow]],RTARoutes[[StageCodes]:[RouteID]],6,FALSE), VLOOKUP(PrivateSchedule[[#This Row],[re]],RTARoutes[[StageCodes]:[RouteID]],6,FALSE))</f>
        <v>PVT73</v>
      </c>
      <c r="AE5706" t="str" cm="1">
        <f t="array" ref="AE5706">_xlfn.IFS( NOT(ISNA(VLOOKUP(PrivateSchedule[[#This Row],[ow]],RTARoutes[[StageCodes]:[RouteID]],6,FALSE))), "O",  NOT(ISNA(VLOOKUP(PrivateSchedule[[#This Row],[re]],RTARoutes[[StageCodes]:[RouteID]],6,FALSE))), "R")</f>
        <v>O</v>
      </c>
      <c r="AF57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07" spans="2:33">
      <c r="O5707" s="171" t="s">
        <v>2374</v>
      </c>
      <c r="T5707" s="173" t="s">
        <v>730</v>
      </c>
      <c r="U5707" t="str">
        <f t="shared" si="356"/>
        <v>PONDA-Bethoda</v>
      </c>
      <c r="AA5707" s="165" t="str">
        <f t="shared" si="357"/>
        <v/>
      </c>
      <c r="AB5707" t="str">
        <f t="shared" si="358"/>
        <v>PND</v>
      </c>
      <c r="AC5707" t="str">
        <f t="shared" si="359"/>
        <v>GA05T1777</v>
      </c>
      <c r="AD5707" t="str">
        <f>_xlfn.IFNA(VLOOKUP(PrivateSchedule[[#This Row],[ow]],RTARoutes[[StageCodes]:[RouteID]],6,FALSE), VLOOKUP(PrivateSchedule[[#This Row],[re]],RTARoutes[[StageCodes]:[RouteID]],6,FALSE))</f>
        <v>PVT73</v>
      </c>
      <c r="AE5707" t="str" cm="1">
        <f t="array" ref="AE5707">_xlfn.IFS( NOT(ISNA(VLOOKUP(PrivateSchedule[[#This Row],[ow]],RTARoutes[[StageCodes]:[RouteID]],6,FALSE))), "O",  NOT(ISNA(VLOOKUP(PrivateSchedule[[#This Row],[re]],RTARoutes[[StageCodes]:[RouteID]],6,FALSE))), "R")</f>
        <v>R</v>
      </c>
      <c r="AF57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08" spans="2:33">
      <c r="O5708" s="171" t="s">
        <v>730</v>
      </c>
      <c r="T5708" s="173" t="s">
        <v>2374</v>
      </c>
      <c r="U5708" t="str">
        <f t="shared" si="356"/>
        <v>Bethoda-PONDA</v>
      </c>
      <c r="AA5708" s="165" t="str">
        <f t="shared" si="357"/>
        <v/>
      </c>
      <c r="AB5708" t="str">
        <f t="shared" si="358"/>
        <v>PND</v>
      </c>
      <c r="AC5708" t="str">
        <f t="shared" si="359"/>
        <v>GA05T1777</v>
      </c>
      <c r="AD5708" t="str">
        <f>_xlfn.IFNA(VLOOKUP(PrivateSchedule[[#This Row],[ow]],RTARoutes[[StageCodes]:[RouteID]],6,FALSE), VLOOKUP(PrivateSchedule[[#This Row],[re]],RTARoutes[[StageCodes]:[RouteID]],6,FALSE))</f>
        <v>PVT73</v>
      </c>
      <c r="AE5708" t="str" cm="1">
        <f t="array" ref="AE5708">_xlfn.IFS( NOT(ISNA(VLOOKUP(PrivateSchedule[[#This Row],[ow]],RTARoutes[[StageCodes]:[RouteID]],6,FALSE))), "O",  NOT(ISNA(VLOOKUP(PrivateSchedule[[#This Row],[re]],RTARoutes[[StageCodes]:[RouteID]],6,FALSE))), "R")</f>
        <v>O</v>
      </c>
      <c r="AF57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09" spans="2:33">
      <c r="O5709" s="171" t="s">
        <v>2374</v>
      </c>
      <c r="T5709" s="173" t="s">
        <v>730</v>
      </c>
      <c r="U5709" t="str">
        <f t="shared" si="356"/>
        <v>PONDA-Bethoda</v>
      </c>
      <c r="AA5709" s="165" t="str">
        <f t="shared" si="357"/>
        <v/>
      </c>
      <c r="AB5709" t="str">
        <f t="shared" si="358"/>
        <v>PND</v>
      </c>
      <c r="AC5709" t="str">
        <f t="shared" si="359"/>
        <v>GA05T1777</v>
      </c>
      <c r="AD5709" t="str">
        <f>_xlfn.IFNA(VLOOKUP(PrivateSchedule[[#This Row],[ow]],RTARoutes[[StageCodes]:[RouteID]],6,FALSE), VLOOKUP(PrivateSchedule[[#This Row],[re]],RTARoutes[[StageCodes]:[RouteID]],6,FALSE))</f>
        <v>PVT73</v>
      </c>
      <c r="AE5709" t="str" cm="1">
        <f t="array" ref="AE5709">_xlfn.IFS( NOT(ISNA(VLOOKUP(PrivateSchedule[[#This Row],[ow]],RTARoutes[[StageCodes]:[RouteID]],6,FALSE))), "O",  NOT(ISNA(VLOOKUP(PrivateSchedule[[#This Row],[re]],RTARoutes[[StageCodes]:[RouteID]],6,FALSE))), "R")</f>
        <v>R</v>
      </c>
      <c r="AF57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10" spans="2:33">
      <c r="O5710" s="171" t="s">
        <v>730</v>
      </c>
      <c r="T5710" s="173" t="s">
        <v>2374</v>
      </c>
      <c r="U5710" t="str">
        <f t="shared" si="356"/>
        <v>Bethoda-PONDA</v>
      </c>
      <c r="AA5710" s="165" t="str">
        <f t="shared" si="357"/>
        <v/>
      </c>
      <c r="AB5710" t="str">
        <f t="shared" si="358"/>
        <v>PND</v>
      </c>
      <c r="AC5710" t="str">
        <f t="shared" si="359"/>
        <v>GA05T1777</v>
      </c>
      <c r="AD5710" t="str">
        <f>_xlfn.IFNA(VLOOKUP(PrivateSchedule[[#This Row],[ow]],RTARoutes[[StageCodes]:[RouteID]],6,FALSE), VLOOKUP(PrivateSchedule[[#This Row],[re]],RTARoutes[[StageCodes]:[RouteID]],6,FALSE))</f>
        <v>PVT73</v>
      </c>
      <c r="AE5710" t="str" cm="1">
        <f t="array" ref="AE5710">_xlfn.IFS( NOT(ISNA(VLOOKUP(PrivateSchedule[[#This Row],[ow]],RTARoutes[[StageCodes]:[RouteID]],6,FALSE))), "O",  NOT(ISNA(VLOOKUP(PrivateSchedule[[#This Row],[re]],RTARoutes[[StageCodes]:[RouteID]],6,FALSE))), "R")</f>
        <v>O</v>
      </c>
      <c r="AF57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11" spans="2:33">
      <c r="O5711" s="171" t="s">
        <v>2374</v>
      </c>
      <c r="T5711" s="173" t="s">
        <v>730</v>
      </c>
      <c r="U5711" t="str">
        <f t="shared" si="356"/>
        <v>PONDA-Bethoda</v>
      </c>
      <c r="AA5711" s="165" t="str">
        <f t="shared" si="357"/>
        <v/>
      </c>
      <c r="AB5711" t="str">
        <f t="shared" si="358"/>
        <v>PND</v>
      </c>
      <c r="AC5711" t="str">
        <f t="shared" si="359"/>
        <v>GA05T1777</v>
      </c>
      <c r="AD5711" t="str">
        <f>_xlfn.IFNA(VLOOKUP(PrivateSchedule[[#This Row],[ow]],RTARoutes[[StageCodes]:[RouteID]],6,FALSE), VLOOKUP(PrivateSchedule[[#This Row],[re]],RTARoutes[[StageCodes]:[RouteID]],6,FALSE))</f>
        <v>PVT73</v>
      </c>
      <c r="AE5711" t="str" cm="1">
        <f t="array" ref="AE5711">_xlfn.IFS( NOT(ISNA(VLOOKUP(PrivateSchedule[[#This Row],[ow]],RTARoutes[[StageCodes]:[RouteID]],6,FALSE))), "O",  NOT(ISNA(VLOOKUP(PrivateSchedule[[#This Row],[re]],RTARoutes[[StageCodes]:[RouteID]],6,FALSE))), "R")</f>
        <v>R</v>
      </c>
      <c r="AF57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12" spans="2:33">
      <c r="O5712" s="171" t="s">
        <v>730</v>
      </c>
      <c r="T5712" s="173" t="s">
        <v>2374</v>
      </c>
      <c r="U5712" t="str">
        <f t="shared" si="356"/>
        <v>Bethoda-PONDA</v>
      </c>
      <c r="AA5712" s="165" t="str">
        <f t="shared" si="357"/>
        <v/>
      </c>
      <c r="AB5712" t="str">
        <f t="shared" si="358"/>
        <v>PND</v>
      </c>
      <c r="AC5712" t="str">
        <f t="shared" si="359"/>
        <v>GA05T1777</v>
      </c>
      <c r="AD5712" t="str">
        <f>_xlfn.IFNA(VLOOKUP(PrivateSchedule[[#This Row],[ow]],RTARoutes[[StageCodes]:[RouteID]],6,FALSE), VLOOKUP(PrivateSchedule[[#This Row],[re]],RTARoutes[[StageCodes]:[RouteID]],6,FALSE))</f>
        <v>PVT73</v>
      </c>
      <c r="AE5712" t="str" cm="1">
        <f t="array" ref="AE5712">_xlfn.IFS( NOT(ISNA(VLOOKUP(PrivateSchedule[[#This Row],[ow]],RTARoutes[[StageCodes]:[RouteID]],6,FALSE))), "O",  NOT(ISNA(VLOOKUP(PrivateSchedule[[#This Row],[re]],RTARoutes[[StageCodes]:[RouteID]],6,FALSE))), "R")</f>
        <v>O</v>
      </c>
      <c r="AF57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13" spans="2:33">
      <c r="O5713" s="171" t="s">
        <v>2374</v>
      </c>
      <c r="T5713" s="173" t="s">
        <v>730</v>
      </c>
      <c r="U5713" t="str">
        <f t="shared" si="356"/>
        <v>PONDA-Bethoda</v>
      </c>
      <c r="AA5713" s="165" t="str">
        <f t="shared" si="357"/>
        <v/>
      </c>
      <c r="AB5713" t="str">
        <f t="shared" si="358"/>
        <v>PND</v>
      </c>
      <c r="AC5713" t="str">
        <f t="shared" si="359"/>
        <v>GA05T1777</v>
      </c>
      <c r="AD5713" t="str">
        <f>_xlfn.IFNA(VLOOKUP(PrivateSchedule[[#This Row],[ow]],RTARoutes[[StageCodes]:[RouteID]],6,FALSE), VLOOKUP(PrivateSchedule[[#This Row],[re]],RTARoutes[[StageCodes]:[RouteID]],6,FALSE))</f>
        <v>PVT73</v>
      </c>
      <c r="AE5713" t="str" cm="1">
        <f t="array" ref="AE5713">_xlfn.IFS( NOT(ISNA(VLOOKUP(PrivateSchedule[[#This Row],[ow]],RTARoutes[[StageCodes]:[RouteID]],6,FALSE))), "O",  NOT(ISNA(VLOOKUP(PrivateSchedule[[#This Row],[re]],RTARoutes[[StageCodes]:[RouteID]],6,FALSE))), "R")</f>
        <v>R</v>
      </c>
      <c r="AF57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14" spans="2:33">
      <c r="O5714" s="171" t="s">
        <v>730</v>
      </c>
      <c r="T5714" s="173" t="s">
        <v>2374</v>
      </c>
      <c r="U5714" t="str">
        <f t="shared" si="356"/>
        <v>Bethoda-PONDA</v>
      </c>
      <c r="AA5714" s="165" t="str">
        <f t="shared" si="357"/>
        <v/>
      </c>
      <c r="AB5714" t="str">
        <f t="shared" si="358"/>
        <v>PND</v>
      </c>
      <c r="AC5714" t="str">
        <f t="shared" si="359"/>
        <v>GA05T1777</v>
      </c>
      <c r="AD5714" t="str">
        <f>_xlfn.IFNA(VLOOKUP(PrivateSchedule[[#This Row],[ow]],RTARoutes[[StageCodes]:[RouteID]],6,FALSE), VLOOKUP(PrivateSchedule[[#This Row],[re]],RTARoutes[[StageCodes]:[RouteID]],6,FALSE))</f>
        <v>PVT73</v>
      </c>
      <c r="AE5714" t="str" cm="1">
        <f t="array" ref="AE5714">_xlfn.IFS( NOT(ISNA(VLOOKUP(PrivateSchedule[[#This Row],[ow]],RTARoutes[[StageCodes]:[RouteID]],6,FALSE))), "O",  NOT(ISNA(VLOOKUP(PrivateSchedule[[#This Row],[re]],RTARoutes[[StageCodes]:[RouteID]],6,FALSE))), "R")</f>
        <v>O</v>
      </c>
      <c r="AF57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15" spans="2:33">
      <c r="O5715" s="171" t="s">
        <v>2374</v>
      </c>
      <c r="T5715" s="173" t="s">
        <v>730</v>
      </c>
      <c r="U5715" t="str">
        <f t="shared" si="356"/>
        <v>PONDA-Bethoda</v>
      </c>
      <c r="AA5715" s="165" t="str">
        <f t="shared" si="357"/>
        <v/>
      </c>
      <c r="AB5715" t="str">
        <f t="shared" si="358"/>
        <v>PND</v>
      </c>
      <c r="AC5715" t="str">
        <f t="shared" si="359"/>
        <v>GA05T1777</v>
      </c>
      <c r="AD5715" t="str">
        <f>_xlfn.IFNA(VLOOKUP(PrivateSchedule[[#This Row],[ow]],RTARoutes[[StageCodes]:[RouteID]],6,FALSE), VLOOKUP(PrivateSchedule[[#This Row],[re]],RTARoutes[[StageCodes]:[RouteID]],6,FALSE))</f>
        <v>PVT73</v>
      </c>
      <c r="AE5715" t="str" cm="1">
        <f t="array" ref="AE5715">_xlfn.IFS( NOT(ISNA(VLOOKUP(PrivateSchedule[[#This Row],[ow]],RTARoutes[[StageCodes]:[RouteID]],6,FALSE))), "O",  NOT(ISNA(VLOOKUP(PrivateSchedule[[#This Row],[re]],RTARoutes[[StageCodes]:[RouteID]],6,FALSE))), "R")</f>
        <v>R</v>
      </c>
      <c r="AF57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57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5716" spans="2:33">
      <c r="O5716" s="171" t="s">
        <v>730</v>
      </c>
      <c r="T5716" s="173" t="s">
        <v>2374</v>
      </c>
      <c r="U5716" t="str">
        <f t="shared" si="356"/>
        <v>Bethoda-PONDA</v>
      </c>
      <c r="AA5716" s="165" t="str">
        <f t="shared" si="357"/>
        <v/>
      </c>
      <c r="AB5716" t="str">
        <f t="shared" si="358"/>
        <v>PND</v>
      </c>
      <c r="AC5716" t="str">
        <f t="shared" si="359"/>
        <v>GA05T1777</v>
      </c>
      <c r="AD5716" t="str">
        <f>_xlfn.IFNA(VLOOKUP(PrivateSchedule[[#This Row],[ow]],RTARoutes[[StageCodes]:[RouteID]],6,FALSE), VLOOKUP(PrivateSchedule[[#This Row],[re]],RTARoutes[[StageCodes]:[RouteID]],6,FALSE))</f>
        <v>PVT73</v>
      </c>
      <c r="AE5716" t="str" cm="1">
        <f t="array" ref="AE5716">_xlfn.IFS( NOT(ISNA(VLOOKUP(PrivateSchedule[[#This Row],[ow]],RTARoutes[[StageCodes]:[RouteID]],6,FALSE))), "O",  NOT(ISNA(VLOOKUP(PrivateSchedule[[#This Row],[re]],RTARoutes[[StageCodes]:[RouteID]],6,FALSE))), "R")</f>
        <v>O</v>
      </c>
      <c r="AF57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57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5717" spans="2:33">
      <c r="B5717" s="171" t="s">
        <v>5433</v>
      </c>
      <c r="C5717" s="172" t="s">
        <v>5434</v>
      </c>
      <c r="D5717" s="172" t="s">
        <v>4894</v>
      </c>
      <c r="E5717" s="176">
        <v>39029</v>
      </c>
      <c r="F5717" s="177">
        <v>44477</v>
      </c>
      <c r="G5717" s="171" t="s">
        <v>5435</v>
      </c>
      <c r="H5717" s="172" t="s">
        <v>5436</v>
      </c>
      <c r="J5717" s="171" t="s">
        <v>5437</v>
      </c>
      <c r="L5717" s="172" t="s">
        <v>16</v>
      </c>
      <c r="O5717" s="171" t="s">
        <v>4944</v>
      </c>
      <c r="T5717" s="173" t="s">
        <v>2374</v>
      </c>
      <c r="U5717" t="str">
        <f t="shared" si="356"/>
        <v/>
      </c>
      <c r="AA5717" s="165" t="str">
        <f t="shared" si="357"/>
        <v/>
      </c>
      <c r="AB5717" t="str">
        <f t="shared" si="358"/>
        <v>PND</v>
      </c>
      <c r="AC5717" t="str">
        <f t="shared" si="359"/>
        <v>GA08T4067</v>
      </c>
      <c r="AD5717" t="str">
        <f>_xlfn.IFNA(VLOOKUP(PrivateSchedule[[#This Row],[ow]],RTARoutes[[StageCodes]:[RouteID]],6,FALSE), VLOOKUP(PrivateSchedule[[#This Row],[re]],RTARoutes[[StageCodes]:[RouteID]],6,FALSE))</f>
        <v>PVT413</v>
      </c>
      <c r="AE5717" t="str" cm="1">
        <f t="array" ref="AE5717">_xlfn.IFS( NOT(ISNA(VLOOKUP(PrivateSchedule[[#This Row],[ow]],RTARoutes[[StageCodes]:[RouteID]],6,FALSE))), "O",  NOT(ISNA(VLOOKUP(PrivateSchedule[[#This Row],[re]],RTARoutes[[StageCodes]:[RouteID]],6,FALSE))), "R")</f>
        <v>R</v>
      </c>
      <c r="AF57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SONARBAG-*PND</v>
      </c>
      <c r="AG57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PND-*SONARBAG</v>
      </c>
    </row>
    <row r="5718" spans="2:33">
      <c r="O5718" s="171" t="s">
        <v>2374</v>
      </c>
      <c r="T5718" s="173" t="s">
        <v>2824</v>
      </c>
      <c r="U5718" t="str">
        <f t="shared" si="356"/>
        <v/>
      </c>
      <c r="AA5718" s="165" t="str">
        <f t="shared" si="357"/>
        <v/>
      </c>
      <c r="AB5718" t="str">
        <f t="shared" si="358"/>
        <v>PND</v>
      </c>
      <c r="AC5718" t="str">
        <f t="shared" si="359"/>
        <v>GA08T4067</v>
      </c>
      <c r="AD5718" t="str">
        <f>_xlfn.IFNA(VLOOKUP(PrivateSchedule[[#This Row],[ow]],RTARoutes[[StageCodes]:[RouteID]],6,FALSE), VLOOKUP(PrivateSchedule[[#This Row],[re]],RTARoutes[[StageCodes]:[RouteID]],6,FALSE))</f>
        <v>PVT418</v>
      </c>
      <c r="AE5718" t="str" cm="1">
        <f t="array" ref="AE5718">_xlfn.IFS( NOT(ISNA(VLOOKUP(PrivateSchedule[[#This Row],[ow]],RTARoutes[[StageCodes]:[RouteID]],6,FALSE))), "O",  NOT(ISNA(VLOOKUP(PrivateSchedule[[#This Row],[re]],RTARoutes[[StageCodes]:[RouteID]],6,FALSE))), "R")</f>
        <v>O</v>
      </c>
      <c r="AF57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PND-*SURLA</v>
      </c>
      <c r="AG57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SURLA-*PND</v>
      </c>
    </row>
    <row r="5719" spans="2:33">
      <c r="O5719" s="171" t="s">
        <v>2824</v>
      </c>
      <c r="T5719" s="173" t="s">
        <v>4944</v>
      </c>
      <c r="U5719" t="str">
        <f t="shared" si="356"/>
        <v/>
      </c>
      <c r="AA5719" s="165" t="str">
        <f t="shared" si="357"/>
        <v/>
      </c>
      <c r="AB5719" t="str">
        <f t="shared" si="358"/>
        <v>PND</v>
      </c>
      <c r="AC5719" t="str">
        <f t="shared" si="359"/>
        <v>GA08T4067</v>
      </c>
      <c r="AD5719" t="e">
        <f>_xlfn.IFNA(VLOOKUP(PrivateSchedule[[#This Row],[ow]],RTARoutes[[StageCodes]:[RouteID]],6,FALSE), VLOOKUP(PrivateSchedule[[#This Row],[re]],RTARoutes[[StageCodes]:[RouteID]],6,FALSE))</f>
        <v>#N/A</v>
      </c>
      <c r="AE5719" t="e" cm="1">
        <f t="array" ref="AE5719">_xlfn.IFS( NOT(ISNA(VLOOKUP(PrivateSchedule[[#This Row],[ow]],RTARoutes[[StageCodes]:[RouteID]],6,FALSE))), "O",  NOT(ISNA(VLOOKUP(PrivateSchedule[[#This Row],[re]],RTARoutes[[StageCodes]:[RouteID]],6,FALSE))), "R")</f>
        <v>#N/A</v>
      </c>
      <c r="AF57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SURLA-*SONARBAG</v>
      </c>
      <c r="AG57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SONARBAG-*SURLA</v>
      </c>
    </row>
    <row r="5720" spans="2:33">
      <c r="O5720" s="171" t="s">
        <v>4944</v>
      </c>
      <c r="T5720" s="173" t="s">
        <v>2374</v>
      </c>
      <c r="U5720" t="str">
        <f t="shared" si="356"/>
        <v/>
      </c>
      <c r="AA5720" s="165" t="str">
        <f t="shared" si="357"/>
        <v/>
      </c>
      <c r="AB5720" t="str">
        <f t="shared" si="358"/>
        <v>PND</v>
      </c>
      <c r="AC5720" t="str">
        <f t="shared" si="359"/>
        <v>GA08T4067</v>
      </c>
      <c r="AD5720" t="str">
        <f>_xlfn.IFNA(VLOOKUP(PrivateSchedule[[#This Row],[ow]],RTARoutes[[StageCodes]:[RouteID]],6,FALSE), VLOOKUP(PrivateSchedule[[#This Row],[re]],RTARoutes[[StageCodes]:[RouteID]],6,FALSE))</f>
        <v>PVT413</v>
      </c>
      <c r="AE5720" t="str" cm="1">
        <f t="array" ref="AE5720">_xlfn.IFS( NOT(ISNA(VLOOKUP(PrivateSchedule[[#This Row],[ow]],RTARoutes[[StageCodes]:[RouteID]],6,FALSE))), "O",  NOT(ISNA(VLOOKUP(PrivateSchedule[[#This Row],[re]],RTARoutes[[StageCodes]:[RouteID]],6,FALSE))), "R")</f>
        <v>R</v>
      </c>
      <c r="AF57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SONARBAG-*PND</v>
      </c>
      <c r="AG57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PND-*SONARBAG</v>
      </c>
    </row>
    <row r="5721" spans="2:33">
      <c r="O5721" s="171" t="s">
        <v>2374</v>
      </c>
      <c r="T5721" s="173" t="s">
        <v>4944</v>
      </c>
      <c r="U5721" t="str">
        <f t="shared" si="356"/>
        <v/>
      </c>
      <c r="AA5721" s="165" t="str">
        <f t="shared" si="357"/>
        <v/>
      </c>
      <c r="AB5721" t="str">
        <f t="shared" si="358"/>
        <v>PND</v>
      </c>
      <c r="AC5721" t="str">
        <f t="shared" si="359"/>
        <v>GA08T4067</v>
      </c>
      <c r="AD5721" t="str">
        <f>_xlfn.IFNA(VLOOKUP(PrivateSchedule[[#This Row],[ow]],RTARoutes[[StageCodes]:[RouteID]],6,FALSE), VLOOKUP(PrivateSchedule[[#This Row],[re]],RTARoutes[[StageCodes]:[RouteID]],6,FALSE))</f>
        <v>PVT413</v>
      </c>
      <c r="AE5721" t="str" cm="1">
        <f t="array" ref="AE5721">_xlfn.IFS( NOT(ISNA(VLOOKUP(PrivateSchedule[[#This Row],[ow]],RTARoutes[[StageCodes]:[RouteID]],6,FALSE))), "O",  NOT(ISNA(VLOOKUP(PrivateSchedule[[#This Row],[re]],RTARoutes[[StageCodes]:[RouteID]],6,FALSE))), "R")</f>
        <v>O</v>
      </c>
      <c r="AF57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PND-*SONARBAG</v>
      </c>
      <c r="AG57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SONARBAG-*PND</v>
      </c>
    </row>
    <row r="5722" spans="2:33">
      <c r="O5722" s="171" t="s">
        <v>4944</v>
      </c>
      <c r="T5722" s="173" t="s">
        <v>2374</v>
      </c>
      <c r="U5722" t="str">
        <f t="shared" si="356"/>
        <v/>
      </c>
      <c r="AA5722" s="165" t="str">
        <f t="shared" si="357"/>
        <v/>
      </c>
      <c r="AB5722" t="str">
        <f t="shared" si="358"/>
        <v>PND</v>
      </c>
      <c r="AC5722" t="str">
        <f t="shared" si="359"/>
        <v>GA08T4067</v>
      </c>
      <c r="AD5722" t="str">
        <f>_xlfn.IFNA(VLOOKUP(PrivateSchedule[[#This Row],[ow]],RTARoutes[[StageCodes]:[RouteID]],6,FALSE), VLOOKUP(PrivateSchedule[[#This Row],[re]],RTARoutes[[StageCodes]:[RouteID]],6,FALSE))</f>
        <v>PVT413</v>
      </c>
      <c r="AE5722" t="str" cm="1">
        <f t="array" ref="AE5722">_xlfn.IFS( NOT(ISNA(VLOOKUP(PrivateSchedule[[#This Row],[ow]],RTARoutes[[StageCodes]:[RouteID]],6,FALSE))), "O",  NOT(ISNA(VLOOKUP(PrivateSchedule[[#This Row],[re]],RTARoutes[[StageCodes]:[RouteID]],6,FALSE))), "R")</f>
        <v>R</v>
      </c>
      <c r="AF57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SONARBAG-*PND</v>
      </c>
      <c r="AG57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PND-*SONARBAG</v>
      </c>
    </row>
    <row r="5723" spans="2:33">
      <c r="O5723" s="171" t="s">
        <v>2374</v>
      </c>
      <c r="T5723" s="173" t="s">
        <v>4944</v>
      </c>
      <c r="U5723" t="str">
        <f t="shared" si="356"/>
        <v/>
      </c>
      <c r="AA5723" s="165" t="str">
        <f t="shared" si="357"/>
        <v/>
      </c>
      <c r="AB5723" t="str">
        <f t="shared" si="358"/>
        <v>PND</v>
      </c>
      <c r="AC5723" t="str">
        <f t="shared" si="359"/>
        <v>GA08T4067</v>
      </c>
      <c r="AD5723" t="str">
        <f>_xlfn.IFNA(VLOOKUP(PrivateSchedule[[#This Row],[ow]],RTARoutes[[StageCodes]:[RouteID]],6,FALSE), VLOOKUP(PrivateSchedule[[#This Row],[re]],RTARoutes[[StageCodes]:[RouteID]],6,FALSE))</f>
        <v>PVT413</v>
      </c>
      <c r="AE5723" t="str" cm="1">
        <f t="array" ref="AE5723">_xlfn.IFS( NOT(ISNA(VLOOKUP(PrivateSchedule[[#This Row],[ow]],RTARoutes[[StageCodes]:[RouteID]],6,FALSE))), "O",  NOT(ISNA(VLOOKUP(PrivateSchedule[[#This Row],[re]],RTARoutes[[StageCodes]:[RouteID]],6,FALSE))), "R")</f>
        <v>O</v>
      </c>
      <c r="AF57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PND-*SONARBAG</v>
      </c>
      <c r="AG57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SONARBAG-*PND</v>
      </c>
    </row>
    <row r="5724" spans="2:33">
      <c r="O5724" s="171" t="s">
        <v>4944</v>
      </c>
      <c r="T5724" s="173" t="s">
        <v>2374</v>
      </c>
      <c r="U5724" t="str">
        <f t="shared" si="356"/>
        <v/>
      </c>
      <c r="AA5724" s="165" t="str">
        <f t="shared" si="357"/>
        <v/>
      </c>
      <c r="AB5724" t="str">
        <f t="shared" si="358"/>
        <v>PND</v>
      </c>
      <c r="AC5724" t="str">
        <f t="shared" si="359"/>
        <v>GA08T4067</v>
      </c>
      <c r="AD5724" t="str">
        <f>_xlfn.IFNA(VLOOKUP(PrivateSchedule[[#This Row],[ow]],RTARoutes[[StageCodes]:[RouteID]],6,FALSE), VLOOKUP(PrivateSchedule[[#This Row],[re]],RTARoutes[[StageCodes]:[RouteID]],6,FALSE))</f>
        <v>PVT413</v>
      </c>
      <c r="AE5724" t="str" cm="1">
        <f t="array" ref="AE5724">_xlfn.IFS( NOT(ISNA(VLOOKUP(PrivateSchedule[[#This Row],[ow]],RTARoutes[[StageCodes]:[RouteID]],6,FALSE))), "O",  NOT(ISNA(VLOOKUP(PrivateSchedule[[#This Row],[re]],RTARoutes[[StageCodes]:[RouteID]],6,FALSE))), "R")</f>
        <v>R</v>
      </c>
      <c r="AF57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SONARBAG-*PND</v>
      </c>
      <c r="AG57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PND-*SONARBAG</v>
      </c>
    </row>
    <row r="5725" spans="2:33">
      <c r="O5725" s="171" t="s">
        <v>2374</v>
      </c>
      <c r="S5725" s="172" t="s">
        <v>3000</v>
      </c>
      <c r="T5725" s="173" t="s">
        <v>2374</v>
      </c>
      <c r="U5725" t="str">
        <f t="shared" si="356"/>
        <v>PONDA-USGAO-PONDA</v>
      </c>
      <c r="AA5725" s="165" t="str">
        <f t="shared" si="357"/>
        <v/>
      </c>
      <c r="AB5725" t="str">
        <f t="shared" si="358"/>
        <v>PND</v>
      </c>
      <c r="AC5725" t="str">
        <f t="shared" si="359"/>
        <v>GA08T4067</v>
      </c>
      <c r="AD5725" t="str">
        <f>_xlfn.IFNA(VLOOKUP(PrivateSchedule[[#This Row],[ow]],RTARoutes[[StageCodes]:[RouteID]],6,FALSE), VLOOKUP(PrivateSchedule[[#This Row],[re]],RTARoutes[[StageCodes]:[RouteID]],6,FALSE))</f>
        <v>PVT385</v>
      </c>
      <c r="AE5725" t="str" cm="1">
        <f t="array" ref="AE5725">_xlfn.IFS( NOT(ISNA(VLOOKUP(PrivateSchedule[[#This Row],[ow]],RTARoutes[[StageCodes]:[RouteID]],6,FALSE))), "O",  NOT(ISNA(VLOOKUP(PrivateSchedule[[#This Row],[re]],RTARoutes[[StageCodes]:[RouteID]],6,FALSE))), "R")</f>
        <v>O</v>
      </c>
      <c r="AF57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PND-*UGO-*PND</v>
      </c>
      <c r="AG57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PND-*UGO-*PND</v>
      </c>
    </row>
    <row r="5726" spans="2:33">
      <c r="O5726" s="171" t="s">
        <v>2374</v>
      </c>
      <c r="T5726" s="173" t="s">
        <v>4944</v>
      </c>
      <c r="U5726" t="str">
        <f t="shared" si="356"/>
        <v/>
      </c>
      <c r="AA5726" s="165" t="str">
        <f t="shared" si="357"/>
        <v/>
      </c>
      <c r="AB5726" t="str">
        <f t="shared" si="358"/>
        <v>PND</v>
      </c>
      <c r="AC5726" t="str">
        <f t="shared" si="359"/>
        <v>GA08T4067</v>
      </c>
      <c r="AD5726" t="str">
        <f>_xlfn.IFNA(VLOOKUP(PrivateSchedule[[#This Row],[ow]],RTARoutes[[StageCodes]:[RouteID]],6,FALSE), VLOOKUP(PrivateSchedule[[#This Row],[re]],RTARoutes[[StageCodes]:[RouteID]],6,FALSE))</f>
        <v>PVT413</v>
      </c>
      <c r="AE5726" t="str" cm="1">
        <f t="array" ref="AE5726">_xlfn.IFS( NOT(ISNA(VLOOKUP(PrivateSchedule[[#This Row],[ow]],RTARoutes[[StageCodes]:[RouteID]],6,FALSE))), "O",  NOT(ISNA(VLOOKUP(PrivateSchedule[[#This Row],[re]],RTARoutes[[StageCodes]:[RouteID]],6,FALSE))), "R")</f>
        <v>O</v>
      </c>
      <c r="AF57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PND-*SONARBAG</v>
      </c>
      <c r="AG57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SONARBAG-*PND</v>
      </c>
    </row>
    <row r="5727" spans="2:33">
      <c r="C5727" s="172" t="s">
        <v>5438</v>
      </c>
      <c r="D5727" s="172" t="s">
        <v>4894</v>
      </c>
      <c r="J5727" s="171" t="s">
        <v>5439</v>
      </c>
      <c r="L5727" s="172" t="s">
        <v>16</v>
      </c>
      <c r="O5727" s="171" t="s">
        <v>3000</v>
      </c>
      <c r="T5727" s="173" t="s">
        <v>2374</v>
      </c>
      <c r="U5727" t="str">
        <f t="shared" si="356"/>
        <v>USGAO-PONDA</v>
      </c>
      <c r="AA5727" s="165" t="str">
        <f t="shared" si="357"/>
        <v/>
      </c>
      <c r="AB5727" t="str">
        <f t="shared" si="358"/>
        <v>PND</v>
      </c>
      <c r="AC5727" t="str">
        <f t="shared" si="359"/>
        <v>GA08T4067</v>
      </c>
      <c r="AD5727" t="str">
        <f>_xlfn.IFNA(VLOOKUP(PrivateSchedule[[#This Row],[ow]],RTARoutes[[StageCodes]:[RouteID]],6,FALSE), VLOOKUP(PrivateSchedule[[#This Row],[re]],RTARoutes[[StageCodes]:[RouteID]],6,FALSE))</f>
        <v>PVT423</v>
      </c>
      <c r="AE5727" t="str" cm="1">
        <f t="array" ref="AE5727">_xlfn.IFS( NOT(ISNA(VLOOKUP(PrivateSchedule[[#This Row],[ow]],RTARoutes[[StageCodes]:[RouteID]],6,FALSE))), "O",  NOT(ISNA(VLOOKUP(PrivateSchedule[[#This Row],[re]],RTARoutes[[StageCodes]:[RouteID]],6,FALSE))), "R")</f>
        <v>R</v>
      </c>
      <c r="AF57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7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728" spans="2:33">
      <c r="O5728" s="171" t="s">
        <v>2374</v>
      </c>
      <c r="T5728" s="173" t="s">
        <v>420</v>
      </c>
      <c r="U5728" t="str">
        <f t="shared" si="356"/>
        <v>PONDA-BICHOLIM</v>
      </c>
      <c r="AA5728" s="165" t="str">
        <f t="shared" si="357"/>
        <v/>
      </c>
      <c r="AB5728" t="str">
        <f t="shared" si="358"/>
        <v>PND</v>
      </c>
      <c r="AC5728" t="str">
        <f t="shared" si="359"/>
        <v>GA08T4067</v>
      </c>
      <c r="AD5728" t="str">
        <f>_xlfn.IFNA(VLOOKUP(PrivateSchedule[[#This Row],[ow]],RTARoutes[[StageCodes]:[RouteID]],6,FALSE), VLOOKUP(PrivateSchedule[[#This Row],[re]],RTARoutes[[StageCodes]:[RouteID]],6,FALSE))</f>
        <v>PVT39</v>
      </c>
      <c r="AE5728" t="str" cm="1">
        <f t="array" ref="AE5728">_xlfn.IFS( NOT(ISNA(VLOOKUP(PrivateSchedule[[#This Row],[ow]],RTARoutes[[StageCodes]:[RouteID]],6,FALSE))), "O",  NOT(ISNA(VLOOKUP(PrivateSchedule[[#This Row],[re]],RTARoutes[[StageCodes]:[RouteID]],6,FALSE))), "R")</f>
        <v>R</v>
      </c>
      <c r="AF57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7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729" spans="2:33">
      <c r="O5729" s="171" t="s">
        <v>420</v>
      </c>
      <c r="T5729" s="173" t="s">
        <v>2374</v>
      </c>
      <c r="U5729" t="str">
        <f t="shared" si="356"/>
        <v>BICHOLIM-PONDA</v>
      </c>
      <c r="AA5729" s="165" t="str">
        <f t="shared" si="357"/>
        <v/>
      </c>
      <c r="AB5729" t="str">
        <f t="shared" si="358"/>
        <v>PND</v>
      </c>
      <c r="AC5729" t="str">
        <f t="shared" si="359"/>
        <v>GA08T4067</v>
      </c>
      <c r="AD5729" t="str">
        <f>_xlfn.IFNA(VLOOKUP(PrivateSchedule[[#This Row],[ow]],RTARoutes[[StageCodes]:[RouteID]],6,FALSE), VLOOKUP(PrivateSchedule[[#This Row],[re]],RTARoutes[[StageCodes]:[RouteID]],6,FALSE))</f>
        <v>PVT39</v>
      </c>
      <c r="AE5729" t="str" cm="1">
        <f t="array" ref="AE5729">_xlfn.IFS( NOT(ISNA(VLOOKUP(PrivateSchedule[[#This Row],[ow]],RTARoutes[[StageCodes]:[RouteID]],6,FALSE))), "O",  NOT(ISNA(VLOOKUP(PrivateSchedule[[#This Row],[re]],RTARoutes[[StageCodes]:[RouteID]],6,FALSE))), "R")</f>
        <v>O</v>
      </c>
      <c r="AF57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7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730" spans="2:33">
      <c r="O5730" s="171" t="s">
        <v>2374</v>
      </c>
      <c r="T5730" s="173" t="s">
        <v>420</v>
      </c>
      <c r="U5730" t="str">
        <f t="shared" si="356"/>
        <v>PONDA-BICHOLIM</v>
      </c>
      <c r="AA5730" s="165" t="str">
        <f t="shared" si="357"/>
        <v/>
      </c>
      <c r="AB5730" t="str">
        <f t="shared" si="358"/>
        <v>PND</v>
      </c>
      <c r="AC5730" t="str">
        <f t="shared" si="359"/>
        <v>GA08T4067</v>
      </c>
      <c r="AD5730" t="str">
        <f>_xlfn.IFNA(VLOOKUP(PrivateSchedule[[#This Row],[ow]],RTARoutes[[StageCodes]:[RouteID]],6,FALSE), VLOOKUP(PrivateSchedule[[#This Row],[re]],RTARoutes[[StageCodes]:[RouteID]],6,FALSE))</f>
        <v>PVT39</v>
      </c>
      <c r="AE5730" t="str" cm="1">
        <f t="array" ref="AE5730">_xlfn.IFS( NOT(ISNA(VLOOKUP(PrivateSchedule[[#This Row],[ow]],RTARoutes[[StageCodes]:[RouteID]],6,FALSE))), "O",  NOT(ISNA(VLOOKUP(PrivateSchedule[[#This Row],[re]],RTARoutes[[StageCodes]:[RouteID]],6,FALSE))), "R")</f>
        <v>R</v>
      </c>
      <c r="AF57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7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731" spans="2:33">
      <c r="O5731" s="171" t="s">
        <v>420</v>
      </c>
      <c r="T5731" s="173" t="s">
        <v>2374</v>
      </c>
      <c r="U5731" t="str">
        <f t="shared" si="356"/>
        <v>BICHOLIM-PONDA</v>
      </c>
      <c r="AA5731" s="165" t="str">
        <f t="shared" si="357"/>
        <v/>
      </c>
      <c r="AB5731" t="str">
        <f t="shared" si="358"/>
        <v>PND</v>
      </c>
      <c r="AC5731" t="str">
        <f t="shared" si="359"/>
        <v>GA08T4067</v>
      </c>
      <c r="AD5731" t="str">
        <f>_xlfn.IFNA(VLOOKUP(PrivateSchedule[[#This Row],[ow]],RTARoutes[[StageCodes]:[RouteID]],6,FALSE), VLOOKUP(PrivateSchedule[[#This Row],[re]],RTARoutes[[StageCodes]:[RouteID]],6,FALSE))</f>
        <v>PVT39</v>
      </c>
      <c r="AE5731" t="str" cm="1">
        <f t="array" ref="AE5731">_xlfn.IFS( NOT(ISNA(VLOOKUP(PrivateSchedule[[#This Row],[ow]],RTARoutes[[StageCodes]:[RouteID]],6,FALSE))), "O",  NOT(ISNA(VLOOKUP(PrivateSchedule[[#This Row],[re]],RTARoutes[[StageCodes]:[RouteID]],6,FALSE))), "R")</f>
        <v>O</v>
      </c>
      <c r="AF57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7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732" spans="2:33">
      <c r="O5732" s="171" t="s">
        <v>2374</v>
      </c>
      <c r="T5732" s="173" t="s">
        <v>3000</v>
      </c>
      <c r="U5732" t="str">
        <f t="shared" si="356"/>
        <v>PONDA-USGAO</v>
      </c>
      <c r="AA5732" s="165" t="str">
        <f t="shared" si="357"/>
        <v/>
      </c>
      <c r="AB5732" t="str">
        <f t="shared" si="358"/>
        <v>PND</v>
      </c>
      <c r="AC5732" t="str">
        <f t="shared" si="359"/>
        <v>GA08T4067</v>
      </c>
      <c r="AD5732" t="str">
        <f>_xlfn.IFNA(VLOOKUP(PrivateSchedule[[#This Row],[ow]],RTARoutes[[StageCodes]:[RouteID]],6,FALSE), VLOOKUP(PrivateSchedule[[#This Row],[re]],RTARoutes[[StageCodes]:[RouteID]],6,FALSE))</f>
        <v>PVT423</v>
      </c>
      <c r="AE5732" t="str" cm="1">
        <f t="array" ref="AE5732">_xlfn.IFS( NOT(ISNA(VLOOKUP(PrivateSchedule[[#This Row],[ow]],RTARoutes[[StageCodes]:[RouteID]],6,FALSE))), "O",  NOT(ISNA(VLOOKUP(PrivateSchedule[[#This Row],[re]],RTARoutes[[StageCodes]:[RouteID]],6,FALSE))), "R")</f>
        <v>O</v>
      </c>
      <c r="AF57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7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733" spans="2:33">
      <c r="B5733" s="171" t="s">
        <v>5440</v>
      </c>
      <c r="C5733" s="172" t="s">
        <v>5441</v>
      </c>
      <c r="D5733" s="172" t="s">
        <v>4894</v>
      </c>
      <c r="E5733" s="176" t="s">
        <v>5442</v>
      </c>
      <c r="F5733" s="177" t="s">
        <v>5443</v>
      </c>
      <c r="G5733" s="171" t="s">
        <v>5444</v>
      </c>
      <c r="H5733" s="172" t="s">
        <v>5445</v>
      </c>
      <c r="J5733" s="171" t="s">
        <v>5446</v>
      </c>
      <c r="L5733" s="172" t="s">
        <v>16</v>
      </c>
      <c r="O5733" s="171" t="s">
        <v>543</v>
      </c>
      <c r="T5733" s="173" t="s">
        <v>2374</v>
      </c>
      <c r="U5733" t="str">
        <f t="shared" si="356"/>
        <v/>
      </c>
      <c r="AA5733" s="165" t="str">
        <f t="shared" si="357"/>
        <v/>
      </c>
      <c r="AB5733" t="str">
        <f t="shared" si="358"/>
        <v>PND</v>
      </c>
      <c r="AC5733" t="str">
        <f t="shared" si="359"/>
        <v>GA01U4222</v>
      </c>
      <c r="AD5733" t="str">
        <f>_xlfn.IFNA(VLOOKUP(PrivateSchedule[[#This Row],[ow]],RTARoutes[[StageCodes]:[RouteID]],6,FALSE), VLOOKUP(PrivateSchedule[[#This Row],[re]],RTARoutes[[StageCodes]:[RouteID]],6,FALSE))</f>
        <v>PVT28</v>
      </c>
      <c r="AE5733" t="str" cm="1">
        <f t="array" ref="AE5733">_xlfn.IFS( NOT(ISNA(VLOOKUP(PrivateSchedule[[#This Row],[ow]],RTARoutes[[StageCodes]:[RouteID]],6,FALSE))), "O",  NOT(ISNA(VLOOKUP(PrivateSchedule[[#This Row],[re]],RTARoutes[[StageCodes]:[RouteID]],6,FALSE))), "R")</f>
        <v>O</v>
      </c>
      <c r="AF57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AMONA-*PND</v>
      </c>
      <c r="AG57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PND-*AMONA</v>
      </c>
    </row>
    <row r="5734" spans="2:33">
      <c r="O5734" s="171" t="s">
        <v>2374</v>
      </c>
      <c r="T5734" s="173" t="s">
        <v>543</v>
      </c>
      <c r="U5734" t="str">
        <f t="shared" si="356"/>
        <v/>
      </c>
      <c r="AA5734" s="165" t="str">
        <f t="shared" si="357"/>
        <v/>
      </c>
      <c r="AB5734" t="str">
        <f t="shared" si="358"/>
        <v>PND</v>
      </c>
      <c r="AC5734" t="str">
        <f t="shared" si="359"/>
        <v>GA01U4222</v>
      </c>
      <c r="AD5734" t="str">
        <f>_xlfn.IFNA(VLOOKUP(PrivateSchedule[[#This Row],[ow]],RTARoutes[[StageCodes]:[RouteID]],6,FALSE), VLOOKUP(PrivateSchedule[[#This Row],[re]],RTARoutes[[StageCodes]:[RouteID]],6,FALSE))</f>
        <v>PVT28</v>
      </c>
      <c r="AE5734" t="str" cm="1">
        <f t="array" ref="AE5734">_xlfn.IFS( NOT(ISNA(VLOOKUP(PrivateSchedule[[#This Row],[ow]],RTARoutes[[StageCodes]:[RouteID]],6,FALSE))), "O",  NOT(ISNA(VLOOKUP(PrivateSchedule[[#This Row],[re]],RTARoutes[[StageCodes]:[RouteID]],6,FALSE))), "R")</f>
        <v>R</v>
      </c>
      <c r="AF57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PND-*AMONA</v>
      </c>
      <c r="AG57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AMONA-*PND</v>
      </c>
    </row>
    <row r="5735" spans="2:33">
      <c r="O5735" s="171" t="s">
        <v>543</v>
      </c>
      <c r="T5735" s="173" t="s">
        <v>2374</v>
      </c>
      <c r="U5735" t="str">
        <f t="shared" si="356"/>
        <v/>
      </c>
      <c r="AA5735" s="165" t="str">
        <f t="shared" si="357"/>
        <v/>
      </c>
      <c r="AB5735" t="str">
        <f t="shared" si="358"/>
        <v>PND</v>
      </c>
      <c r="AC5735" t="str">
        <f t="shared" si="359"/>
        <v>GA01U4222</v>
      </c>
      <c r="AD5735" t="str">
        <f>_xlfn.IFNA(VLOOKUP(PrivateSchedule[[#This Row],[ow]],RTARoutes[[StageCodes]:[RouteID]],6,FALSE), VLOOKUP(PrivateSchedule[[#This Row],[re]],RTARoutes[[StageCodes]:[RouteID]],6,FALSE))</f>
        <v>PVT28</v>
      </c>
      <c r="AE5735" t="str" cm="1">
        <f t="array" ref="AE5735">_xlfn.IFS( NOT(ISNA(VLOOKUP(PrivateSchedule[[#This Row],[ow]],RTARoutes[[StageCodes]:[RouteID]],6,FALSE))), "O",  NOT(ISNA(VLOOKUP(PrivateSchedule[[#This Row],[re]],RTARoutes[[StageCodes]:[RouteID]],6,FALSE))), "R")</f>
        <v>O</v>
      </c>
      <c r="AF57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AMONA-*PND</v>
      </c>
      <c r="AG57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PND-*AMONA</v>
      </c>
    </row>
    <row r="5736" spans="2:33">
      <c r="O5736" s="171" t="s">
        <v>2374</v>
      </c>
      <c r="T5736" s="173" t="s">
        <v>543</v>
      </c>
      <c r="U5736" t="str">
        <f t="shared" si="356"/>
        <v/>
      </c>
      <c r="AA5736" s="165" t="str">
        <f t="shared" si="357"/>
        <v/>
      </c>
      <c r="AB5736" t="str">
        <f t="shared" si="358"/>
        <v>PND</v>
      </c>
      <c r="AC5736" t="str">
        <f t="shared" si="359"/>
        <v>GA01U4222</v>
      </c>
      <c r="AD5736" t="str">
        <f>_xlfn.IFNA(VLOOKUP(PrivateSchedule[[#This Row],[ow]],RTARoutes[[StageCodes]:[RouteID]],6,FALSE), VLOOKUP(PrivateSchedule[[#This Row],[re]],RTARoutes[[StageCodes]:[RouteID]],6,FALSE))</f>
        <v>PVT28</v>
      </c>
      <c r="AE5736" t="str" cm="1">
        <f t="array" ref="AE5736">_xlfn.IFS( NOT(ISNA(VLOOKUP(PrivateSchedule[[#This Row],[ow]],RTARoutes[[StageCodes]:[RouteID]],6,FALSE))), "O",  NOT(ISNA(VLOOKUP(PrivateSchedule[[#This Row],[re]],RTARoutes[[StageCodes]:[RouteID]],6,FALSE))), "R")</f>
        <v>R</v>
      </c>
      <c r="AF57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PND-*AMONA</v>
      </c>
      <c r="AG57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AMONA-*PND</v>
      </c>
    </row>
    <row r="5737" spans="2:33">
      <c r="O5737" s="171" t="s">
        <v>543</v>
      </c>
      <c r="T5737" s="173" t="s">
        <v>2374</v>
      </c>
      <c r="U5737" t="str">
        <f t="shared" si="356"/>
        <v/>
      </c>
      <c r="AA5737" s="165" t="str">
        <f t="shared" si="357"/>
        <v/>
      </c>
      <c r="AB5737" t="str">
        <f t="shared" si="358"/>
        <v>PND</v>
      </c>
      <c r="AC5737" t="str">
        <f t="shared" si="359"/>
        <v>GA01U4222</v>
      </c>
      <c r="AD5737" t="str">
        <f>_xlfn.IFNA(VLOOKUP(PrivateSchedule[[#This Row],[ow]],RTARoutes[[StageCodes]:[RouteID]],6,FALSE), VLOOKUP(PrivateSchedule[[#This Row],[re]],RTARoutes[[StageCodes]:[RouteID]],6,FALSE))</f>
        <v>PVT28</v>
      </c>
      <c r="AE5737" t="str" cm="1">
        <f t="array" ref="AE5737">_xlfn.IFS( NOT(ISNA(VLOOKUP(PrivateSchedule[[#This Row],[ow]],RTARoutes[[StageCodes]:[RouteID]],6,FALSE))), "O",  NOT(ISNA(VLOOKUP(PrivateSchedule[[#This Row],[re]],RTARoutes[[StageCodes]:[RouteID]],6,FALSE))), "R")</f>
        <v>O</v>
      </c>
      <c r="AF57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AMONA-*PND</v>
      </c>
      <c r="AG57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PND-*AMONA</v>
      </c>
    </row>
    <row r="5738" spans="2:33">
      <c r="O5738" s="171" t="s">
        <v>2374</v>
      </c>
      <c r="T5738" s="173" t="s">
        <v>543</v>
      </c>
      <c r="U5738" t="str">
        <f t="shared" si="356"/>
        <v/>
      </c>
      <c r="AA5738" s="165" t="str">
        <f t="shared" si="357"/>
        <v/>
      </c>
      <c r="AB5738" t="str">
        <f t="shared" si="358"/>
        <v>PND</v>
      </c>
      <c r="AC5738" t="str">
        <f t="shared" si="359"/>
        <v>GA01U4222</v>
      </c>
      <c r="AD5738" t="str">
        <f>_xlfn.IFNA(VLOOKUP(PrivateSchedule[[#This Row],[ow]],RTARoutes[[StageCodes]:[RouteID]],6,FALSE), VLOOKUP(PrivateSchedule[[#This Row],[re]],RTARoutes[[StageCodes]:[RouteID]],6,FALSE))</f>
        <v>PVT28</v>
      </c>
      <c r="AE5738" t="str" cm="1">
        <f t="array" ref="AE5738">_xlfn.IFS( NOT(ISNA(VLOOKUP(PrivateSchedule[[#This Row],[ow]],RTARoutes[[StageCodes]:[RouteID]],6,FALSE))), "O",  NOT(ISNA(VLOOKUP(PrivateSchedule[[#This Row],[re]],RTARoutes[[StageCodes]:[RouteID]],6,FALSE))), "R")</f>
        <v>R</v>
      </c>
      <c r="AF57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PND-*AMONA</v>
      </c>
      <c r="AG57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AMONA-*PND</v>
      </c>
    </row>
    <row r="5739" spans="2:33">
      <c r="O5739" s="171" t="s">
        <v>543</v>
      </c>
      <c r="T5739" s="173" t="s">
        <v>2374</v>
      </c>
      <c r="U5739" t="str">
        <f t="shared" si="356"/>
        <v/>
      </c>
      <c r="AA5739" s="165" t="str">
        <f t="shared" si="357"/>
        <v/>
      </c>
      <c r="AB5739" t="str">
        <f t="shared" si="358"/>
        <v>PND</v>
      </c>
      <c r="AC5739" t="str">
        <f t="shared" si="359"/>
        <v>GA01U4222</v>
      </c>
      <c r="AD5739" t="str">
        <f>_xlfn.IFNA(VLOOKUP(PrivateSchedule[[#This Row],[ow]],RTARoutes[[StageCodes]:[RouteID]],6,FALSE), VLOOKUP(PrivateSchedule[[#This Row],[re]],RTARoutes[[StageCodes]:[RouteID]],6,FALSE))</f>
        <v>PVT28</v>
      </c>
      <c r="AE5739" t="str" cm="1">
        <f t="array" ref="AE5739">_xlfn.IFS( NOT(ISNA(VLOOKUP(PrivateSchedule[[#This Row],[ow]],RTARoutes[[StageCodes]:[RouteID]],6,FALSE))), "O",  NOT(ISNA(VLOOKUP(PrivateSchedule[[#This Row],[re]],RTARoutes[[StageCodes]:[RouteID]],6,FALSE))), "R")</f>
        <v>O</v>
      </c>
      <c r="AF57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AMONA-*PND</v>
      </c>
      <c r="AG57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PND-*AMONA</v>
      </c>
    </row>
    <row r="5740" spans="2:33">
      <c r="O5740" s="171" t="s">
        <v>2374</v>
      </c>
      <c r="T5740" s="173" t="s">
        <v>543</v>
      </c>
      <c r="U5740" t="str">
        <f t="shared" si="356"/>
        <v/>
      </c>
      <c r="AA5740" s="165" t="str">
        <f t="shared" si="357"/>
        <v/>
      </c>
      <c r="AB5740" t="str">
        <f t="shared" si="358"/>
        <v>PND</v>
      </c>
      <c r="AC5740" t="str">
        <f t="shared" si="359"/>
        <v>GA01U4222</v>
      </c>
      <c r="AD5740" t="str">
        <f>_xlfn.IFNA(VLOOKUP(PrivateSchedule[[#This Row],[ow]],RTARoutes[[StageCodes]:[RouteID]],6,FALSE), VLOOKUP(PrivateSchedule[[#This Row],[re]],RTARoutes[[StageCodes]:[RouteID]],6,FALSE))</f>
        <v>PVT28</v>
      </c>
      <c r="AE5740" t="str" cm="1">
        <f t="array" ref="AE5740">_xlfn.IFS( NOT(ISNA(VLOOKUP(PrivateSchedule[[#This Row],[ow]],RTARoutes[[StageCodes]:[RouteID]],6,FALSE))), "O",  NOT(ISNA(VLOOKUP(PrivateSchedule[[#This Row],[re]],RTARoutes[[StageCodes]:[RouteID]],6,FALSE))), "R")</f>
        <v>R</v>
      </c>
      <c r="AF57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PND-*AMONA</v>
      </c>
      <c r="AG57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AMONA-*PND</v>
      </c>
    </row>
    <row r="5741" spans="2:33">
      <c r="O5741" s="171" t="s">
        <v>543</v>
      </c>
      <c r="T5741" s="173" t="s">
        <v>2374</v>
      </c>
      <c r="U5741" t="str">
        <f t="shared" si="356"/>
        <v/>
      </c>
      <c r="AA5741" s="165" t="str">
        <f t="shared" si="357"/>
        <v/>
      </c>
      <c r="AB5741" t="str">
        <f t="shared" si="358"/>
        <v>PND</v>
      </c>
      <c r="AC5741" t="str">
        <f t="shared" si="359"/>
        <v>GA01U4222</v>
      </c>
      <c r="AD5741" t="str">
        <f>_xlfn.IFNA(VLOOKUP(PrivateSchedule[[#This Row],[ow]],RTARoutes[[StageCodes]:[RouteID]],6,FALSE), VLOOKUP(PrivateSchedule[[#This Row],[re]],RTARoutes[[StageCodes]:[RouteID]],6,FALSE))</f>
        <v>PVT28</v>
      </c>
      <c r="AE5741" t="str" cm="1">
        <f t="array" ref="AE5741">_xlfn.IFS( NOT(ISNA(VLOOKUP(PrivateSchedule[[#This Row],[ow]],RTARoutes[[StageCodes]:[RouteID]],6,FALSE))), "O",  NOT(ISNA(VLOOKUP(PrivateSchedule[[#This Row],[re]],RTARoutes[[StageCodes]:[RouteID]],6,FALSE))), "R")</f>
        <v>O</v>
      </c>
      <c r="AF57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AMONA-*PND</v>
      </c>
      <c r="AG57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PND-*AMONA</v>
      </c>
    </row>
    <row r="5742" spans="2:33">
      <c r="O5742" s="171" t="s">
        <v>2374</v>
      </c>
      <c r="P5742" s="172" t="s">
        <v>1754</v>
      </c>
      <c r="T5742" s="173" t="s">
        <v>543</v>
      </c>
      <c r="U5742" t="str">
        <f t="shared" si="356"/>
        <v/>
      </c>
      <c r="AA5742" s="165" t="str">
        <f t="shared" si="357"/>
        <v/>
      </c>
      <c r="AB5742" t="str">
        <f t="shared" si="358"/>
        <v>PND</v>
      </c>
      <c r="AC5742" t="str">
        <f t="shared" si="359"/>
        <v>GA01U4222</v>
      </c>
      <c r="AD5742" t="e">
        <f>_xlfn.IFNA(VLOOKUP(PrivateSchedule[[#This Row],[ow]],RTARoutes[[StageCodes]:[RouteID]],6,FALSE), VLOOKUP(PrivateSchedule[[#This Row],[re]],RTARoutes[[StageCodes]:[RouteID]],6,FALSE))</f>
        <v>#N/A</v>
      </c>
      <c r="AE5742" t="e" cm="1">
        <f t="array" ref="AE5742">_xlfn.IFS( NOT(ISNA(VLOOKUP(PrivateSchedule[[#This Row],[ow]],RTARoutes[[StageCodes]:[RouteID]],6,FALSE))), "O",  NOT(ISNA(VLOOKUP(PrivateSchedule[[#This Row],[re]],RTARoutes[[StageCodes]:[RouteID]],6,FALSE))), "R")</f>
        <v>#N/A</v>
      </c>
      <c r="AF57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PND-*KMG-*AMONA</v>
      </c>
      <c r="AG57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AMONA-*KMG-*PND</v>
      </c>
    </row>
    <row r="5743" spans="2:33">
      <c r="B5743" s="171" t="s">
        <v>5447</v>
      </c>
      <c r="C5743" s="172" t="s">
        <v>5448</v>
      </c>
      <c r="D5743" s="172" t="s">
        <v>4894</v>
      </c>
      <c r="E5743" s="176">
        <v>38726</v>
      </c>
      <c r="F5743" s="177" t="s">
        <v>5449</v>
      </c>
      <c r="G5743" s="171" t="s">
        <v>5450</v>
      </c>
      <c r="H5743" s="172" t="s">
        <v>5451</v>
      </c>
      <c r="J5743" s="171" t="s">
        <v>5452</v>
      </c>
      <c r="L5743" s="172" t="s">
        <v>16</v>
      </c>
      <c r="O5743" s="171" t="s">
        <v>5453</v>
      </c>
      <c r="T5743" s="173" t="s">
        <v>2644</v>
      </c>
      <c r="U5743" t="str">
        <f t="shared" si="356"/>
        <v/>
      </c>
      <c r="AA5743" s="165" t="str">
        <f t="shared" si="357"/>
        <v/>
      </c>
      <c r="AB5743" t="str">
        <f t="shared" si="358"/>
        <v>PND</v>
      </c>
      <c r="AC5743" t="str">
        <f t="shared" si="359"/>
        <v>GA02Z5021</v>
      </c>
      <c r="AD5743" t="str">
        <f>_xlfn.IFNA(VLOOKUP(PrivateSchedule[[#This Row],[ow]],RTARoutes[[StageCodes]:[RouteID]],6,FALSE), VLOOKUP(PrivateSchedule[[#This Row],[re]],RTARoutes[[StageCodes]:[RouteID]],6,FALSE))</f>
        <v>PVT361</v>
      </c>
      <c r="AE5743" t="str" cm="1">
        <f t="array" ref="AE5743">_xlfn.IFS( NOT(ISNA(VLOOKUP(PrivateSchedule[[#This Row],[ow]],RTARoutes[[StageCodes]:[RouteID]],6,FALSE))), "O",  NOT(ISNA(VLOOKUP(PrivateSchedule[[#This Row],[re]],RTARoutes[[StageCodes]:[RouteID]],6,FALSE))), "R")</f>
        <v>O</v>
      </c>
      <c r="AF57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OKAM-*SVE</v>
      </c>
      <c r="AG57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SVE-*OKAM</v>
      </c>
    </row>
    <row r="5744" spans="2:33">
      <c r="O5744" s="171" t="s">
        <v>2644</v>
      </c>
      <c r="T5744" s="173" t="s">
        <v>2374</v>
      </c>
      <c r="U5744" t="str">
        <f t="shared" si="356"/>
        <v>SAVERDEM-PONDA</v>
      </c>
      <c r="AA5744" s="165" t="str">
        <f t="shared" si="357"/>
        <v/>
      </c>
      <c r="AB5744" t="str">
        <f t="shared" si="358"/>
        <v>PND</v>
      </c>
      <c r="AC5744" t="str">
        <f t="shared" si="359"/>
        <v>GA02Z5021</v>
      </c>
      <c r="AD5744" t="str">
        <f>_xlfn.IFNA(VLOOKUP(PrivateSchedule[[#This Row],[ow]],RTARoutes[[StageCodes]:[RouteID]],6,FALSE), VLOOKUP(PrivateSchedule[[#This Row],[re]],RTARoutes[[StageCodes]:[RouteID]],6,FALSE))</f>
        <v>PVT388</v>
      </c>
      <c r="AE5744" t="str" cm="1">
        <f t="array" ref="AE5744">_xlfn.IFS( NOT(ISNA(VLOOKUP(PrivateSchedule[[#This Row],[ow]],RTARoutes[[StageCodes]:[RouteID]],6,FALSE))), "O",  NOT(ISNA(VLOOKUP(PrivateSchedule[[#This Row],[re]],RTARoutes[[StageCodes]:[RouteID]],6,FALSE))), "R")</f>
        <v>R</v>
      </c>
      <c r="AF57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7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745" spans="2:33">
      <c r="O5745" s="171" t="s">
        <v>2374</v>
      </c>
      <c r="T5745" s="173" t="s">
        <v>2644</v>
      </c>
      <c r="U5745" t="str">
        <f t="shared" si="356"/>
        <v>PONDA-SAVERDEM</v>
      </c>
      <c r="AA5745" s="165" t="str">
        <f t="shared" si="357"/>
        <v/>
      </c>
      <c r="AB5745" t="str">
        <f t="shared" si="358"/>
        <v>PND</v>
      </c>
      <c r="AC5745" t="str">
        <f t="shared" si="359"/>
        <v>GA02Z5021</v>
      </c>
      <c r="AD5745" t="str">
        <f>_xlfn.IFNA(VLOOKUP(PrivateSchedule[[#This Row],[ow]],RTARoutes[[StageCodes]:[RouteID]],6,FALSE), VLOOKUP(PrivateSchedule[[#This Row],[re]],RTARoutes[[StageCodes]:[RouteID]],6,FALSE))</f>
        <v>PVT388</v>
      </c>
      <c r="AE5745" t="str" cm="1">
        <f t="array" ref="AE5745">_xlfn.IFS( NOT(ISNA(VLOOKUP(PrivateSchedule[[#This Row],[ow]],RTARoutes[[StageCodes]:[RouteID]],6,FALSE))), "O",  NOT(ISNA(VLOOKUP(PrivateSchedule[[#This Row],[re]],RTARoutes[[StageCodes]:[RouteID]],6,FALSE))), "R")</f>
        <v>O</v>
      </c>
      <c r="AF57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7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746" spans="2:33">
      <c r="O5746" s="171" t="s">
        <v>2644</v>
      </c>
      <c r="T5746" s="173" t="s">
        <v>2374</v>
      </c>
      <c r="U5746" t="str">
        <f t="shared" si="356"/>
        <v>SAVERDEM-PONDA</v>
      </c>
      <c r="AA5746" s="165" t="str">
        <f t="shared" si="357"/>
        <v/>
      </c>
      <c r="AB5746" t="str">
        <f t="shared" si="358"/>
        <v>PND</v>
      </c>
      <c r="AC5746" t="str">
        <f t="shared" si="359"/>
        <v>GA02Z5021</v>
      </c>
      <c r="AD5746" t="str">
        <f>_xlfn.IFNA(VLOOKUP(PrivateSchedule[[#This Row],[ow]],RTARoutes[[StageCodes]:[RouteID]],6,FALSE), VLOOKUP(PrivateSchedule[[#This Row],[re]],RTARoutes[[StageCodes]:[RouteID]],6,FALSE))</f>
        <v>PVT388</v>
      </c>
      <c r="AE5746" t="str" cm="1">
        <f t="array" ref="AE5746">_xlfn.IFS( NOT(ISNA(VLOOKUP(PrivateSchedule[[#This Row],[ow]],RTARoutes[[StageCodes]:[RouteID]],6,FALSE))), "O",  NOT(ISNA(VLOOKUP(PrivateSchedule[[#This Row],[re]],RTARoutes[[StageCodes]:[RouteID]],6,FALSE))), "R")</f>
        <v>R</v>
      </c>
      <c r="AF57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7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747" spans="2:33">
      <c r="O5747" s="171" t="s">
        <v>2374</v>
      </c>
      <c r="T5747" s="173" t="s">
        <v>2644</v>
      </c>
      <c r="U5747" t="str">
        <f t="shared" si="356"/>
        <v>PONDA-SAVERDEM</v>
      </c>
      <c r="AA5747" s="165" t="str">
        <f t="shared" si="357"/>
        <v/>
      </c>
      <c r="AB5747" t="str">
        <f t="shared" si="358"/>
        <v>PND</v>
      </c>
      <c r="AC5747" t="str">
        <f t="shared" si="359"/>
        <v>GA02Z5021</v>
      </c>
      <c r="AD5747" t="str">
        <f>_xlfn.IFNA(VLOOKUP(PrivateSchedule[[#This Row],[ow]],RTARoutes[[StageCodes]:[RouteID]],6,FALSE), VLOOKUP(PrivateSchedule[[#This Row],[re]],RTARoutes[[StageCodes]:[RouteID]],6,FALSE))</f>
        <v>PVT388</v>
      </c>
      <c r="AE5747" t="str" cm="1">
        <f t="array" ref="AE5747">_xlfn.IFS( NOT(ISNA(VLOOKUP(PrivateSchedule[[#This Row],[ow]],RTARoutes[[StageCodes]:[RouteID]],6,FALSE))), "O",  NOT(ISNA(VLOOKUP(PrivateSchedule[[#This Row],[re]],RTARoutes[[StageCodes]:[RouteID]],6,FALSE))), "R")</f>
        <v>O</v>
      </c>
      <c r="AF57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7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748" spans="2:33">
      <c r="O5748" s="171" t="s">
        <v>2644</v>
      </c>
      <c r="T5748" s="173" t="s">
        <v>2374</v>
      </c>
      <c r="U5748" t="str">
        <f t="shared" si="356"/>
        <v>SAVERDEM-PONDA</v>
      </c>
      <c r="AA5748" s="165" t="str">
        <f t="shared" si="357"/>
        <v/>
      </c>
      <c r="AB5748" t="str">
        <f t="shared" si="358"/>
        <v>PND</v>
      </c>
      <c r="AC5748" t="str">
        <f t="shared" si="359"/>
        <v>GA02Z5021</v>
      </c>
      <c r="AD5748" t="str">
        <f>_xlfn.IFNA(VLOOKUP(PrivateSchedule[[#This Row],[ow]],RTARoutes[[StageCodes]:[RouteID]],6,FALSE), VLOOKUP(PrivateSchedule[[#This Row],[re]],RTARoutes[[StageCodes]:[RouteID]],6,FALSE))</f>
        <v>PVT388</v>
      </c>
      <c r="AE5748" t="str" cm="1">
        <f t="array" ref="AE5748">_xlfn.IFS( NOT(ISNA(VLOOKUP(PrivateSchedule[[#This Row],[ow]],RTARoutes[[StageCodes]:[RouteID]],6,FALSE))), "O",  NOT(ISNA(VLOOKUP(PrivateSchedule[[#This Row],[re]],RTARoutes[[StageCodes]:[RouteID]],6,FALSE))), "R")</f>
        <v>R</v>
      </c>
      <c r="AF57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7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749" spans="2:33">
      <c r="O5749" s="171" t="s">
        <v>2374</v>
      </c>
      <c r="T5749" s="173" t="s">
        <v>5453</v>
      </c>
      <c r="U5749" t="str">
        <f t="shared" si="356"/>
        <v/>
      </c>
      <c r="AA5749" s="165" t="str">
        <f t="shared" si="357"/>
        <v/>
      </c>
      <c r="AB5749" t="str">
        <f t="shared" si="358"/>
        <v>PND</v>
      </c>
      <c r="AC5749" t="str">
        <f t="shared" si="359"/>
        <v>GA02Z5021</v>
      </c>
      <c r="AD5749" t="e">
        <f>_xlfn.IFNA(VLOOKUP(PrivateSchedule[[#This Row],[ow]],RTARoutes[[StageCodes]:[RouteID]],6,FALSE), VLOOKUP(PrivateSchedule[[#This Row],[re]],RTARoutes[[StageCodes]:[RouteID]],6,FALSE))</f>
        <v>#N/A</v>
      </c>
      <c r="AE5749" t="e" cm="1">
        <f t="array" ref="AE5749">_xlfn.IFS( NOT(ISNA(VLOOKUP(PrivateSchedule[[#This Row],[ow]],RTARoutes[[StageCodes]:[RouteID]],6,FALSE))), "O",  NOT(ISNA(VLOOKUP(PrivateSchedule[[#This Row],[re]],RTARoutes[[StageCodes]:[RouteID]],6,FALSE))), "R")</f>
        <v>#N/A</v>
      </c>
      <c r="AF57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PND-*OKAM</v>
      </c>
      <c r="AG57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OKAM-*PND</v>
      </c>
    </row>
    <row r="5750" spans="2:33">
      <c r="B5750" s="171" t="s">
        <v>5454</v>
      </c>
      <c r="C5750" s="172" t="s">
        <v>5455</v>
      </c>
      <c r="D5750" s="172" t="s">
        <v>4894</v>
      </c>
      <c r="E5750" s="176" t="s">
        <v>5456</v>
      </c>
      <c r="F5750" s="177" t="s">
        <v>5457</v>
      </c>
      <c r="G5750" s="171" t="s">
        <v>5458</v>
      </c>
      <c r="H5750" s="172" t="s">
        <v>5459</v>
      </c>
      <c r="J5750" s="171" t="s">
        <v>5460</v>
      </c>
      <c r="L5750" s="172" t="s">
        <v>16</v>
      </c>
      <c r="O5750" s="171" t="s">
        <v>2184</v>
      </c>
      <c r="T5750" s="173" t="s">
        <v>2595</v>
      </c>
      <c r="U5750" t="str">
        <f t="shared" si="356"/>
        <v/>
      </c>
      <c r="AA5750" s="165" t="str">
        <f t="shared" si="357"/>
        <v/>
      </c>
      <c r="AB5750" t="str">
        <f t="shared" si="358"/>
        <v>PND</v>
      </c>
      <c r="AC5750" t="str">
        <f t="shared" si="359"/>
        <v>GA01T7836</v>
      </c>
      <c r="AD5750" t="str">
        <f>_xlfn.IFNA(VLOOKUP(PrivateSchedule[[#This Row],[ow]],RTARoutes[[StageCodes]:[RouteID]],6,FALSE), VLOOKUP(PrivateSchedule[[#This Row],[re]],RTARoutes[[StageCodes]:[RouteID]],6,FALSE))</f>
        <v>PVT362</v>
      </c>
      <c r="AE5750" t="str" cm="1">
        <f t="array" ref="AE5750">_xlfn.IFS( NOT(ISNA(VLOOKUP(PrivateSchedule[[#This Row],[ow]],RTARoutes[[StageCodes]:[RouteID]],6,FALSE))), "O",  NOT(ISNA(VLOOKUP(PrivateSchedule[[#This Row],[re]],RTARoutes[[StageCodes]:[RouteID]],6,FALSE))), "R")</f>
        <v>O</v>
      </c>
      <c r="AF57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OLD GOA-*SANKHALI</v>
      </c>
      <c r="AG57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SANKHALI-*OLD GOA</v>
      </c>
    </row>
    <row r="5751" spans="2:33">
      <c r="O5751" s="171" t="s">
        <v>2595</v>
      </c>
      <c r="T5751" s="173" t="s">
        <v>2374</v>
      </c>
      <c r="U5751" t="str">
        <f t="shared" si="356"/>
        <v/>
      </c>
      <c r="AA5751" s="165" t="str">
        <f t="shared" si="357"/>
        <v/>
      </c>
      <c r="AB5751" t="str">
        <f t="shared" si="358"/>
        <v>PND</v>
      </c>
      <c r="AC5751" t="str">
        <f t="shared" si="359"/>
        <v>GA01T7836</v>
      </c>
      <c r="AD5751" t="str">
        <f>_xlfn.IFNA(VLOOKUP(PrivateSchedule[[#This Row],[ow]],RTARoutes[[StageCodes]:[RouteID]],6,FALSE), VLOOKUP(PrivateSchedule[[#This Row],[re]],RTARoutes[[StageCodes]:[RouteID]],6,FALSE))</f>
        <v>PVT407</v>
      </c>
      <c r="AE5751" t="str" cm="1">
        <f t="array" ref="AE5751">_xlfn.IFS( NOT(ISNA(VLOOKUP(PrivateSchedule[[#This Row],[ow]],RTARoutes[[StageCodes]:[RouteID]],6,FALSE))), "O",  NOT(ISNA(VLOOKUP(PrivateSchedule[[#This Row],[re]],RTARoutes[[StageCodes]:[RouteID]],6,FALSE))), "R")</f>
        <v>R</v>
      </c>
      <c r="AF57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7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752" spans="2:33">
      <c r="O5752" s="171" t="s">
        <v>2374</v>
      </c>
      <c r="T5752" s="173" t="s">
        <v>2595</v>
      </c>
      <c r="U5752" t="str">
        <f t="shared" si="356"/>
        <v/>
      </c>
      <c r="AA5752" s="165" t="str">
        <f t="shared" si="357"/>
        <v/>
      </c>
      <c r="AB5752" t="str">
        <f t="shared" si="358"/>
        <v>PND</v>
      </c>
      <c r="AC5752" t="str">
        <f t="shared" si="359"/>
        <v>GA01T7836</v>
      </c>
      <c r="AD5752" t="str">
        <f>_xlfn.IFNA(VLOOKUP(PrivateSchedule[[#This Row],[ow]],RTARoutes[[StageCodes]:[RouteID]],6,FALSE), VLOOKUP(PrivateSchedule[[#This Row],[re]],RTARoutes[[StageCodes]:[RouteID]],6,FALSE))</f>
        <v>PVT407</v>
      </c>
      <c r="AE5752" t="str" cm="1">
        <f t="array" ref="AE5752">_xlfn.IFS( NOT(ISNA(VLOOKUP(PrivateSchedule[[#This Row],[ow]],RTARoutes[[StageCodes]:[RouteID]],6,FALSE))), "O",  NOT(ISNA(VLOOKUP(PrivateSchedule[[#This Row],[re]],RTARoutes[[StageCodes]:[RouteID]],6,FALSE))), "R")</f>
        <v>O</v>
      </c>
      <c r="AF57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PND-*SANKHALI</v>
      </c>
      <c r="AG57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SANKHALI-*PND</v>
      </c>
    </row>
    <row r="5753" spans="2:33">
      <c r="O5753" s="171" t="s">
        <v>2595</v>
      </c>
      <c r="T5753" s="173" t="s">
        <v>2374</v>
      </c>
      <c r="U5753" t="str">
        <f t="shared" si="356"/>
        <v/>
      </c>
      <c r="AA5753" s="165" t="str">
        <f t="shared" si="357"/>
        <v/>
      </c>
      <c r="AB5753" t="str">
        <f t="shared" si="358"/>
        <v>PND</v>
      </c>
      <c r="AC5753" t="str">
        <f t="shared" si="359"/>
        <v>GA01T7836</v>
      </c>
      <c r="AD5753" t="str">
        <f>_xlfn.IFNA(VLOOKUP(PrivateSchedule[[#This Row],[ow]],RTARoutes[[StageCodes]:[RouteID]],6,FALSE), VLOOKUP(PrivateSchedule[[#This Row],[re]],RTARoutes[[StageCodes]:[RouteID]],6,FALSE))</f>
        <v>PVT407</v>
      </c>
      <c r="AE5753" t="str" cm="1">
        <f t="array" ref="AE5753">_xlfn.IFS( NOT(ISNA(VLOOKUP(PrivateSchedule[[#This Row],[ow]],RTARoutes[[StageCodes]:[RouteID]],6,FALSE))), "O",  NOT(ISNA(VLOOKUP(PrivateSchedule[[#This Row],[re]],RTARoutes[[StageCodes]:[RouteID]],6,FALSE))), "R")</f>
        <v>R</v>
      </c>
      <c r="AF57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7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754" spans="2:33">
      <c r="O5754" s="171" t="s">
        <v>2374</v>
      </c>
      <c r="T5754" s="173" t="s">
        <v>2595</v>
      </c>
      <c r="U5754" t="str">
        <f t="shared" si="356"/>
        <v/>
      </c>
      <c r="AA5754" s="165" t="str">
        <f t="shared" si="357"/>
        <v/>
      </c>
      <c r="AB5754" t="str">
        <f t="shared" si="358"/>
        <v>PND</v>
      </c>
      <c r="AC5754" t="str">
        <f t="shared" si="359"/>
        <v>GA01T7836</v>
      </c>
      <c r="AD5754" t="str">
        <f>_xlfn.IFNA(VLOOKUP(PrivateSchedule[[#This Row],[ow]],RTARoutes[[StageCodes]:[RouteID]],6,FALSE), VLOOKUP(PrivateSchedule[[#This Row],[re]],RTARoutes[[StageCodes]:[RouteID]],6,FALSE))</f>
        <v>PVT407</v>
      </c>
      <c r="AE5754" t="str" cm="1">
        <f t="array" ref="AE5754">_xlfn.IFS( NOT(ISNA(VLOOKUP(PrivateSchedule[[#This Row],[ow]],RTARoutes[[StageCodes]:[RouteID]],6,FALSE))), "O",  NOT(ISNA(VLOOKUP(PrivateSchedule[[#This Row],[re]],RTARoutes[[StageCodes]:[RouteID]],6,FALSE))), "R")</f>
        <v>O</v>
      </c>
      <c r="AF57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PND-*SANKHALI</v>
      </c>
      <c r="AG57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SANKHALI-*PND</v>
      </c>
    </row>
    <row r="5755" spans="2:33">
      <c r="O5755" s="171" t="s">
        <v>2595</v>
      </c>
      <c r="T5755" s="173" t="s">
        <v>2374</v>
      </c>
      <c r="U5755" t="str">
        <f t="shared" si="356"/>
        <v/>
      </c>
      <c r="AA5755" s="165" t="str">
        <f t="shared" si="357"/>
        <v/>
      </c>
      <c r="AB5755" t="str">
        <f t="shared" si="358"/>
        <v>PND</v>
      </c>
      <c r="AC5755" t="str">
        <f t="shared" si="359"/>
        <v>GA01T7836</v>
      </c>
      <c r="AD5755" t="str">
        <f>_xlfn.IFNA(VLOOKUP(PrivateSchedule[[#This Row],[ow]],RTARoutes[[StageCodes]:[RouteID]],6,FALSE), VLOOKUP(PrivateSchedule[[#This Row],[re]],RTARoutes[[StageCodes]:[RouteID]],6,FALSE))</f>
        <v>PVT407</v>
      </c>
      <c r="AE5755" t="str" cm="1">
        <f t="array" ref="AE5755">_xlfn.IFS( NOT(ISNA(VLOOKUP(PrivateSchedule[[#This Row],[ow]],RTARoutes[[StageCodes]:[RouteID]],6,FALSE))), "O",  NOT(ISNA(VLOOKUP(PrivateSchedule[[#This Row],[re]],RTARoutes[[StageCodes]:[RouteID]],6,FALSE))), "R")</f>
        <v>R</v>
      </c>
      <c r="AF57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7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756" spans="2:33">
      <c r="O5756" s="171" t="s">
        <v>2374</v>
      </c>
      <c r="T5756" s="173" t="s">
        <v>2595</v>
      </c>
      <c r="U5756" t="str">
        <f t="shared" si="356"/>
        <v/>
      </c>
      <c r="AA5756" s="165" t="str">
        <f t="shared" si="357"/>
        <v/>
      </c>
      <c r="AB5756" t="str">
        <f t="shared" si="358"/>
        <v>PND</v>
      </c>
      <c r="AC5756" t="str">
        <f t="shared" si="359"/>
        <v>GA01T7836</v>
      </c>
      <c r="AD5756" t="str">
        <f>_xlfn.IFNA(VLOOKUP(PrivateSchedule[[#This Row],[ow]],RTARoutes[[StageCodes]:[RouteID]],6,FALSE), VLOOKUP(PrivateSchedule[[#This Row],[re]],RTARoutes[[StageCodes]:[RouteID]],6,FALSE))</f>
        <v>PVT407</v>
      </c>
      <c r="AE5756" t="str" cm="1">
        <f t="array" ref="AE5756">_xlfn.IFS( NOT(ISNA(VLOOKUP(PrivateSchedule[[#This Row],[ow]],RTARoutes[[StageCodes]:[RouteID]],6,FALSE))), "O",  NOT(ISNA(VLOOKUP(PrivateSchedule[[#This Row],[re]],RTARoutes[[StageCodes]:[RouteID]],6,FALSE))), "R")</f>
        <v>O</v>
      </c>
      <c r="AF57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PND-*SANKHALI</v>
      </c>
      <c r="AG57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SANKHALI-*PND</v>
      </c>
    </row>
    <row r="5757" spans="2:33">
      <c r="O5757" s="171" t="s">
        <v>2595</v>
      </c>
      <c r="T5757" s="173" t="s">
        <v>2184</v>
      </c>
      <c r="U5757" t="str">
        <f t="shared" si="356"/>
        <v/>
      </c>
      <c r="AA5757" s="165" t="str">
        <f t="shared" si="357"/>
        <v/>
      </c>
      <c r="AB5757" t="str">
        <f t="shared" si="358"/>
        <v>PND</v>
      </c>
      <c r="AC5757" t="str">
        <f t="shared" si="359"/>
        <v>GA01T7836</v>
      </c>
      <c r="AD5757" t="str">
        <f>_xlfn.IFNA(VLOOKUP(PrivateSchedule[[#This Row],[ow]],RTARoutes[[StageCodes]:[RouteID]],6,FALSE), VLOOKUP(PrivateSchedule[[#This Row],[re]],RTARoutes[[StageCodes]:[RouteID]],6,FALSE))</f>
        <v>PVT362</v>
      </c>
      <c r="AE5757" t="str" cm="1">
        <f t="array" ref="AE5757">_xlfn.IFS( NOT(ISNA(VLOOKUP(PrivateSchedule[[#This Row],[ow]],RTARoutes[[StageCodes]:[RouteID]],6,FALSE))), "O",  NOT(ISNA(VLOOKUP(PrivateSchedule[[#This Row],[re]],RTARoutes[[StageCodes]:[RouteID]],6,FALSE))), "R")</f>
        <v>R</v>
      </c>
      <c r="AF57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SANKHALI-*OLD GOA</v>
      </c>
      <c r="AG57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OLD GOA-*SANKHALI</v>
      </c>
    </row>
    <row r="5758" spans="2:33">
      <c r="B5758" s="171" t="s">
        <v>5461</v>
      </c>
      <c r="C5758" s="172" t="s">
        <v>5462</v>
      </c>
      <c r="D5758" s="172" t="s">
        <v>4894</v>
      </c>
      <c r="E5758" s="176" t="s">
        <v>5463</v>
      </c>
      <c r="F5758" s="177" t="s">
        <v>5006</v>
      </c>
      <c r="G5758" s="171" t="s">
        <v>5464</v>
      </c>
      <c r="H5758" s="172" t="s">
        <v>5465</v>
      </c>
      <c r="J5758" s="171" t="s">
        <v>5466</v>
      </c>
      <c r="L5758" s="172" t="s">
        <v>16</v>
      </c>
      <c r="O5758" s="171" t="s">
        <v>3000</v>
      </c>
      <c r="T5758" s="173" t="s">
        <v>2374</v>
      </c>
      <c r="U5758" t="str">
        <f t="shared" si="356"/>
        <v>USGAO-PONDA</v>
      </c>
      <c r="AA5758" s="165" t="str">
        <f t="shared" si="357"/>
        <v/>
      </c>
      <c r="AB5758" t="str">
        <f t="shared" si="358"/>
        <v>PND</v>
      </c>
      <c r="AC5758" t="str">
        <f t="shared" si="359"/>
        <v>GA05T1772</v>
      </c>
      <c r="AD5758" t="str">
        <f>_xlfn.IFNA(VLOOKUP(PrivateSchedule[[#This Row],[ow]],RTARoutes[[StageCodes]:[RouteID]],6,FALSE), VLOOKUP(PrivateSchedule[[#This Row],[re]],RTARoutes[[StageCodes]:[RouteID]],6,FALSE))</f>
        <v>PVT423</v>
      </c>
      <c r="AE5758" t="str" cm="1">
        <f t="array" ref="AE5758">_xlfn.IFS( NOT(ISNA(VLOOKUP(PrivateSchedule[[#This Row],[ow]],RTARoutes[[StageCodes]:[RouteID]],6,FALSE))), "O",  NOT(ISNA(VLOOKUP(PrivateSchedule[[#This Row],[re]],RTARoutes[[StageCodes]:[RouteID]],6,FALSE))), "R")</f>
        <v>R</v>
      </c>
      <c r="AF57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7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759" spans="2:33">
      <c r="O5759" s="171" t="s">
        <v>2374</v>
      </c>
      <c r="T5759" s="173" t="s">
        <v>3041</v>
      </c>
      <c r="U5759" t="str">
        <f t="shared" si="356"/>
        <v>PONDA-VALPOI</v>
      </c>
      <c r="AA5759" s="165" t="str">
        <f t="shared" si="357"/>
        <v/>
      </c>
      <c r="AB5759" t="str">
        <f t="shared" si="358"/>
        <v>PND</v>
      </c>
      <c r="AC5759" t="str">
        <f t="shared" si="359"/>
        <v>GA05T1772</v>
      </c>
      <c r="AD5759" t="str">
        <f>_xlfn.IFNA(VLOOKUP(PrivateSchedule[[#This Row],[ow]],RTARoutes[[StageCodes]:[RouteID]],6,FALSE), VLOOKUP(PrivateSchedule[[#This Row],[re]],RTARoutes[[StageCodes]:[RouteID]],6,FALSE))</f>
        <v>PVT431</v>
      </c>
      <c r="AE5759" t="str" cm="1">
        <f t="array" ref="AE5759">_xlfn.IFS( NOT(ISNA(VLOOKUP(PrivateSchedule[[#This Row],[ow]],RTARoutes[[StageCodes]:[RouteID]],6,FALSE))), "O",  NOT(ISNA(VLOOKUP(PrivateSchedule[[#This Row],[re]],RTARoutes[[StageCodes]:[RouteID]],6,FALSE))), "R")</f>
        <v>O</v>
      </c>
      <c r="AF57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7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760" spans="2:33">
      <c r="O5760" s="171" t="s">
        <v>3041</v>
      </c>
      <c r="T5760" s="173" t="s">
        <v>2374</v>
      </c>
      <c r="U5760" t="str">
        <f t="shared" si="356"/>
        <v>VALPOI-PONDA</v>
      </c>
      <c r="AA5760" s="165" t="str">
        <f t="shared" si="357"/>
        <v/>
      </c>
      <c r="AB5760" t="str">
        <f t="shared" si="358"/>
        <v>PND</v>
      </c>
      <c r="AC5760" t="str">
        <f t="shared" si="359"/>
        <v>GA05T1772</v>
      </c>
      <c r="AD5760" t="str">
        <f>_xlfn.IFNA(VLOOKUP(PrivateSchedule[[#This Row],[ow]],RTARoutes[[StageCodes]:[RouteID]],6,FALSE), VLOOKUP(PrivateSchedule[[#This Row],[re]],RTARoutes[[StageCodes]:[RouteID]],6,FALSE))</f>
        <v>PVT431</v>
      </c>
      <c r="AE5760" t="str" cm="1">
        <f t="array" ref="AE5760">_xlfn.IFS( NOT(ISNA(VLOOKUP(PrivateSchedule[[#This Row],[ow]],RTARoutes[[StageCodes]:[RouteID]],6,FALSE))), "O",  NOT(ISNA(VLOOKUP(PrivateSchedule[[#This Row],[re]],RTARoutes[[StageCodes]:[RouteID]],6,FALSE))), "R")</f>
        <v>R</v>
      </c>
      <c r="AF57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57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5761" spans="2:33">
      <c r="O5761" s="171" t="s">
        <v>2374</v>
      </c>
      <c r="T5761" s="173" t="s">
        <v>3041</v>
      </c>
      <c r="U5761" t="str">
        <f t="shared" si="356"/>
        <v>PONDA-VALPOI</v>
      </c>
      <c r="AA5761" s="165" t="str">
        <f t="shared" si="357"/>
        <v/>
      </c>
      <c r="AB5761" t="str">
        <f t="shared" si="358"/>
        <v>PND</v>
      </c>
      <c r="AC5761" t="str">
        <f t="shared" si="359"/>
        <v>GA05T1772</v>
      </c>
      <c r="AD5761" t="str">
        <f>_xlfn.IFNA(VLOOKUP(PrivateSchedule[[#This Row],[ow]],RTARoutes[[StageCodes]:[RouteID]],6,FALSE), VLOOKUP(PrivateSchedule[[#This Row],[re]],RTARoutes[[StageCodes]:[RouteID]],6,FALSE))</f>
        <v>PVT431</v>
      </c>
      <c r="AE5761" t="str" cm="1">
        <f t="array" ref="AE5761">_xlfn.IFS( NOT(ISNA(VLOOKUP(PrivateSchedule[[#This Row],[ow]],RTARoutes[[StageCodes]:[RouteID]],6,FALSE))), "O",  NOT(ISNA(VLOOKUP(PrivateSchedule[[#This Row],[re]],RTARoutes[[StageCodes]:[RouteID]],6,FALSE))), "R")</f>
        <v>O</v>
      </c>
      <c r="AF57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7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762" spans="2:33">
      <c r="O5762" s="171" t="s">
        <v>3041</v>
      </c>
      <c r="T5762" s="173" t="s">
        <v>2374</v>
      </c>
      <c r="U5762" t="str">
        <f t="shared" si="356"/>
        <v>VALPOI-PONDA</v>
      </c>
      <c r="AA5762" s="165" t="str">
        <f t="shared" si="357"/>
        <v/>
      </c>
      <c r="AB5762" t="str">
        <f t="shared" si="358"/>
        <v>PND</v>
      </c>
      <c r="AC5762" t="str">
        <f t="shared" si="359"/>
        <v>GA05T1772</v>
      </c>
      <c r="AD5762" t="str">
        <f>_xlfn.IFNA(VLOOKUP(PrivateSchedule[[#This Row],[ow]],RTARoutes[[StageCodes]:[RouteID]],6,FALSE), VLOOKUP(PrivateSchedule[[#This Row],[re]],RTARoutes[[StageCodes]:[RouteID]],6,FALSE))</f>
        <v>PVT431</v>
      </c>
      <c r="AE5762" t="str" cm="1">
        <f t="array" ref="AE5762">_xlfn.IFS( NOT(ISNA(VLOOKUP(PrivateSchedule[[#This Row],[ow]],RTARoutes[[StageCodes]:[RouteID]],6,FALSE))), "O",  NOT(ISNA(VLOOKUP(PrivateSchedule[[#This Row],[re]],RTARoutes[[StageCodes]:[RouteID]],6,FALSE))), "R")</f>
        <v>R</v>
      </c>
      <c r="AF57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57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5763" spans="2:33">
      <c r="O5763" s="171" t="s">
        <v>2374</v>
      </c>
      <c r="T5763" s="173" t="s">
        <v>3041</v>
      </c>
      <c r="U5763" t="str">
        <f t="shared" ref="U5763:U5826" si="360">_xlfn.IFNA(VLOOKUP($O5763,Code2Loc,2,FALSE)
&amp; IF( OR( ISNA($P5763), LEN($P5763)=0), "",  "-" &amp; VLOOKUP($P5763,Code2Loc,2,FALSE))
&amp; IF( OR( ISNA($Q5763), LEN($Q5763)=0), "",  "-" &amp; VLOOKUP($Q5763,Code2Loc,2,FALSE))
&amp; IF( OR( ISNA($R5763), LEN($R5763)=0), "",  "-" &amp; VLOOKUP($R5763,Code2Loc,2,FALSE))
&amp; IF( OR( ISNA($S5763), LEN($S5763)=0), "",  "-" &amp; VLOOKUP($S5763,Code2Loc,2,FALSE))
&amp; IF( OR( ISNA($T5763), LEN($T5763)=0), "",  "-" &amp; VLOOKUP($T5763,Code2Loc,2,FALSE)),"")</f>
        <v>PONDA-VALPOI</v>
      </c>
      <c r="AA5763" s="165" t="str">
        <f t="shared" ref="AA5763:AA5826" si="361">IF(ISBLANK($V5763), "", _xlfn.IFNA($V5763 + _xlfn.IFNA( VLOOKUP($O5763 &amp; IF(ISBLANK($P5763),"", "-" &amp; $P5763) &amp; IF(ISBLANK($Q5763),"", "-" &amp; $Q5763) &amp; IF(ISBLANK($R5763),"", "-" &amp; $R5763) &amp; IF(ISBLANK($S5763),"", "-" &amp; $S5763) &amp; IF(ISBLANK($T5763),"", "-" &amp; $T5763),TravelTime,8,FALSE), VLOOKUP($T5763 &amp; IF(ISBLANK($S5763),"", "-" &amp; $S5763) &amp; IF(ISBLANK($R5763),"", "-" &amp; $R5763) &amp; IF(ISBLANK($Q5763),"", "-" &amp; $Q5763) &amp; IF(ISBLANK($P5763),"", "-" &amp; $P5763) &amp; IF(ISBLANK($O5763),"", "-" &amp; $O5763),TravelTime,8,FALSE)) / 1440, ""))</f>
        <v/>
      </c>
      <c r="AB5763" t="str">
        <f t="shared" ref="AB5763:AB5826" si="362">IF(AND(LEN($A5763)&lt;&gt;0,LEN($A5763)&lt;&gt;0),$A5763,$AB5762)</f>
        <v>PND</v>
      </c>
      <c r="AC5763" t="str">
        <f t="shared" ref="AC5763:AC5826" si="363">IF(AND(LEN($J5763)&lt;&gt;0,LEN($B5763)&lt;&gt;0),$J5763,$AC5762)</f>
        <v>GA05T1772</v>
      </c>
      <c r="AD5763" t="str">
        <f>_xlfn.IFNA(VLOOKUP(PrivateSchedule[[#This Row],[ow]],RTARoutes[[StageCodes]:[RouteID]],6,FALSE), VLOOKUP(PrivateSchedule[[#This Row],[re]],RTARoutes[[StageCodes]:[RouteID]],6,FALSE))</f>
        <v>PVT431</v>
      </c>
      <c r="AE5763" t="str" cm="1">
        <f t="array" ref="AE5763">_xlfn.IFS( NOT(ISNA(VLOOKUP(PrivateSchedule[[#This Row],[ow]],RTARoutes[[StageCodes]:[RouteID]],6,FALSE))), "O",  NOT(ISNA(VLOOKUP(PrivateSchedule[[#This Row],[re]],RTARoutes[[StageCodes]:[RouteID]],6,FALSE))), "R")</f>
        <v>O</v>
      </c>
      <c r="AF57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7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764" spans="2:33">
      <c r="O5764" s="171" t="s">
        <v>3041</v>
      </c>
      <c r="T5764" s="173" t="s">
        <v>2901</v>
      </c>
      <c r="U5764" t="str">
        <f t="shared" si="360"/>
        <v/>
      </c>
      <c r="AA5764" s="165" t="str">
        <f t="shared" si="361"/>
        <v/>
      </c>
      <c r="AB5764" t="str">
        <f t="shared" si="362"/>
        <v>PND</v>
      </c>
      <c r="AC5764" t="str">
        <f t="shared" si="363"/>
        <v>GA05T1772</v>
      </c>
      <c r="AD5764" t="e">
        <f>_xlfn.IFNA(VLOOKUP(PrivateSchedule[[#This Row],[ow]],RTARoutes[[StageCodes]:[RouteID]],6,FALSE), VLOOKUP(PrivateSchedule[[#This Row],[re]],RTARoutes[[StageCodes]:[RouteID]],6,FALSE))</f>
        <v>#N/A</v>
      </c>
      <c r="AE5764" t="e" cm="1">
        <f t="array" ref="AE5764">_xlfn.IFS( NOT(ISNA(VLOOKUP(PrivateSchedule[[#This Row],[ow]],RTARoutes[[StageCodes]:[RouteID]],6,FALSE))), "O",  NOT(ISNA(VLOOKUP(PrivateSchedule[[#This Row],[re]],RTARoutes[[StageCodes]:[RouteID]],6,FALSE))), "R")</f>
        <v>#N/A</v>
      </c>
      <c r="AF57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VLP-*THANE</v>
      </c>
      <c r="AG57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THANE-*VLP</v>
      </c>
    </row>
    <row r="5765" spans="2:33">
      <c r="O5765" s="171" t="s">
        <v>2901</v>
      </c>
      <c r="T5765" s="173" t="s">
        <v>2374</v>
      </c>
      <c r="U5765" t="str">
        <f t="shared" si="360"/>
        <v/>
      </c>
      <c r="AA5765" s="165" t="str">
        <f t="shared" si="361"/>
        <v/>
      </c>
      <c r="AB5765" t="str">
        <f t="shared" si="362"/>
        <v>PND</v>
      </c>
      <c r="AC5765" t="str">
        <f t="shared" si="363"/>
        <v>GA05T1772</v>
      </c>
      <c r="AD5765" t="e">
        <f>_xlfn.IFNA(VLOOKUP(PrivateSchedule[[#This Row],[ow]],RTARoutes[[StageCodes]:[RouteID]],6,FALSE), VLOOKUP(PrivateSchedule[[#This Row],[re]],RTARoutes[[StageCodes]:[RouteID]],6,FALSE))</f>
        <v>#N/A</v>
      </c>
      <c r="AE5765" t="e" cm="1">
        <f t="array" ref="AE5765">_xlfn.IFS( NOT(ISNA(VLOOKUP(PrivateSchedule[[#This Row],[ow]],RTARoutes[[StageCodes]:[RouteID]],6,FALSE))), "O",  NOT(ISNA(VLOOKUP(PrivateSchedule[[#This Row],[re]],RTARoutes[[StageCodes]:[RouteID]],6,FALSE))), "R")</f>
        <v>#N/A</v>
      </c>
      <c r="AF57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THANE-*PND</v>
      </c>
      <c r="AG57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PND-*THANE</v>
      </c>
    </row>
    <row r="5766" spans="2:33">
      <c r="O5766" s="171" t="s">
        <v>2374</v>
      </c>
      <c r="T5766" s="173" t="s">
        <v>3000</v>
      </c>
      <c r="U5766" t="str">
        <f t="shared" si="360"/>
        <v>PONDA-USGAO</v>
      </c>
      <c r="AA5766" s="165" t="str">
        <f t="shared" si="361"/>
        <v/>
      </c>
      <c r="AB5766" t="str">
        <f t="shared" si="362"/>
        <v>PND</v>
      </c>
      <c r="AC5766" t="str">
        <f t="shared" si="363"/>
        <v>GA05T1772</v>
      </c>
      <c r="AD5766" t="str">
        <f>_xlfn.IFNA(VLOOKUP(PrivateSchedule[[#This Row],[ow]],RTARoutes[[StageCodes]:[RouteID]],6,FALSE), VLOOKUP(PrivateSchedule[[#This Row],[re]],RTARoutes[[StageCodes]:[RouteID]],6,FALSE))</f>
        <v>PVT423</v>
      </c>
      <c r="AE5766" t="str" cm="1">
        <f t="array" ref="AE5766">_xlfn.IFS( NOT(ISNA(VLOOKUP(PrivateSchedule[[#This Row],[ow]],RTARoutes[[StageCodes]:[RouteID]],6,FALSE))), "O",  NOT(ISNA(VLOOKUP(PrivateSchedule[[#This Row],[re]],RTARoutes[[StageCodes]:[RouteID]],6,FALSE))), "R")</f>
        <v>O</v>
      </c>
      <c r="AF57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57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5767" spans="2:33">
      <c r="B5767" s="171" t="s">
        <v>5467</v>
      </c>
      <c r="C5767" s="172" t="s">
        <v>5468</v>
      </c>
      <c r="D5767" s="172" t="s">
        <v>4894</v>
      </c>
      <c r="E5767" s="176" t="s">
        <v>5463</v>
      </c>
      <c r="F5767" s="177">
        <v>45086</v>
      </c>
      <c r="G5767" s="171" t="s">
        <v>5417</v>
      </c>
      <c r="H5767" s="172" t="s">
        <v>5469</v>
      </c>
      <c r="J5767" s="171" t="s">
        <v>5470</v>
      </c>
      <c r="L5767" s="172" t="s">
        <v>16</v>
      </c>
      <c r="O5767" s="171" t="s">
        <v>2374</v>
      </c>
      <c r="T5767" s="173" t="s">
        <v>5420</v>
      </c>
      <c r="U5767" t="str">
        <f t="shared" si="360"/>
        <v/>
      </c>
      <c r="AA5767" s="165" t="str">
        <f t="shared" si="361"/>
        <v/>
      </c>
      <c r="AB5767" t="str">
        <f t="shared" si="362"/>
        <v>PND</v>
      </c>
      <c r="AC5767" t="str">
        <f t="shared" si="363"/>
        <v>GA05T3779</v>
      </c>
      <c r="AD5767" t="str">
        <f>_xlfn.IFNA(VLOOKUP(PrivateSchedule[[#This Row],[ow]],RTARoutes[[StageCodes]:[RouteID]],6,FALSE), VLOOKUP(PrivateSchedule[[#This Row],[re]],RTARoutes[[StageCodes]:[RouteID]],6,FALSE))</f>
        <v>PVT175</v>
      </c>
      <c r="AE5767" t="str" cm="1">
        <f t="array" ref="AE5767">_xlfn.IFS( NOT(ISNA(VLOOKUP(PrivateSchedule[[#This Row],[ow]],RTARoutes[[StageCodes]:[RouteID]],6,FALSE))), "O",  NOT(ISNA(VLOOKUP(PrivateSchedule[[#This Row],[re]],RTARoutes[[StageCodes]:[RouteID]],6,FALSE))), "R")</f>
        <v>R</v>
      </c>
      <c r="AF57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68" spans="2:33">
      <c r="O5768" s="171" t="s">
        <v>5420</v>
      </c>
      <c r="T5768" s="173" t="s">
        <v>2374</v>
      </c>
      <c r="U5768" t="str">
        <f t="shared" si="360"/>
        <v/>
      </c>
      <c r="AA5768" s="165" t="str">
        <f t="shared" si="361"/>
        <v/>
      </c>
      <c r="AB5768" t="str">
        <f t="shared" si="362"/>
        <v>PND</v>
      </c>
      <c r="AC5768" t="str">
        <f t="shared" si="363"/>
        <v>GA05T3779</v>
      </c>
      <c r="AD5768" t="str">
        <f>_xlfn.IFNA(VLOOKUP(PrivateSchedule[[#This Row],[ow]],RTARoutes[[StageCodes]:[RouteID]],6,FALSE), VLOOKUP(PrivateSchedule[[#This Row],[re]],RTARoutes[[StageCodes]:[RouteID]],6,FALSE))</f>
        <v>PVT175</v>
      </c>
      <c r="AE5768" t="str" cm="1">
        <f t="array" ref="AE5768">_xlfn.IFS( NOT(ISNA(VLOOKUP(PrivateSchedule[[#This Row],[ow]],RTARoutes[[StageCodes]:[RouteID]],6,FALSE))), "O",  NOT(ISNA(VLOOKUP(PrivateSchedule[[#This Row],[re]],RTARoutes[[StageCodes]:[RouteID]],6,FALSE))), "R")</f>
        <v>O</v>
      </c>
      <c r="AF57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69" spans="2:33">
      <c r="O5769" s="171" t="s">
        <v>2374</v>
      </c>
      <c r="T5769" s="173" t="s">
        <v>5420</v>
      </c>
      <c r="U5769" t="str">
        <f t="shared" si="360"/>
        <v/>
      </c>
      <c r="AA5769" s="165" t="str">
        <f t="shared" si="361"/>
        <v/>
      </c>
      <c r="AB5769" t="str">
        <f t="shared" si="362"/>
        <v>PND</v>
      </c>
      <c r="AC5769" t="str">
        <f t="shared" si="363"/>
        <v>GA05T3779</v>
      </c>
      <c r="AD5769" t="str">
        <f>_xlfn.IFNA(VLOOKUP(PrivateSchedule[[#This Row],[ow]],RTARoutes[[StageCodes]:[RouteID]],6,FALSE), VLOOKUP(PrivateSchedule[[#This Row],[re]],RTARoutes[[StageCodes]:[RouteID]],6,FALSE))</f>
        <v>PVT175</v>
      </c>
      <c r="AE5769" t="str" cm="1">
        <f t="array" ref="AE5769">_xlfn.IFS( NOT(ISNA(VLOOKUP(PrivateSchedule[[#This Row],[ow]],RTARoutes[[StageCodes]:[RouteID]],6,FALSE))), "O",  NOT(ISNA(VLOOKUP(PrivateSchedule[[#This Row],[re]],RTARoutes[[StageCodes]:[RouteID]],6,FALSE))), "R")</f>
        <v>R</v>
      </c>
      <c r="AF57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70" spans="2:33">
      <c r="O5770" s="171" t="s">
        <v>5420</v>
      </c>
      <c r="T5770" s="173" t="s">
        <v>2374</v>
      </c>
      <c r="U5770" t="str">
        <f t="shared" si="360"/>
        <v/>
      </c>
      <c r="AA5770" s="165" t="str">
        <f t="shared" si="361"/>
        <v/>
      </c>
      <c r="AB5770" t="str">
        <f t="shared" si="362"/>
        <v>PND</v>
      </c>
      <c r="AC5770" t="str">
        <f t="shared" si="363"/>
        <v>GA05T3779</v>
      </c>
      <c r="AD5770" t="str">
        <f>_xlfn.IFNA(VLOOKUP(PrivateSchedule[[#This Row],[ow]],RTARoutes[[StageCodes]:[RouteID]],6,FALSE), VLOOKUP(PrivateSchedule[[#This Row],[re]],RTARoutes[[StageCodes]:[RouteID]],6,FALSE))</f>
        <v>PVT175</v>
      </c>
      <c r="AE5770" t="str" cm="1">
        <f t="array" ref="AE5770">_xlfn.IFS( NOT(ISNA(VLOOKUP(PrivateSchedule[[#This Row],[ow]],RTARoutes[[StageCodes]:[RouteID]],6,FALSE))), "O",  NOT(ISNA(VLOOKUP(PrivateSchedule[[#This Row],[re]],RTARoutes[[StageCodes]:[RouteID]],6,FALSE))), "R")</f>
        <v>O</v>
      </c>
      <c r="AF57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71" spans="2:33">
      <c r="O5771" s="171" t="s">
        <v>2374</v>
      </c>
      <c r="T5771" s="173" t="s">
        <v>5420</v>
      </c>
      <c r="U5771" t="str">
        <f t="shared" si="360"/>
        <v/>
      </c>
      <c r="AA5771" s="165" t="str">
        <f t="shared" si="361"/>
        <v/>
      </c>
      <c r="AB5771" t="str">
        <f t="shared" si="362"/>
        <v>PND</v>
      </c>
      <c r="AC5771" t="str">
        <f t="shared" si="363"/>
        <v>GA05T3779</v>
      </c>
      <c r="AD5771" t="str">
        <f>_xlfn.IFNA(VLOOKUP(PrivateSchedule[[#This Row],[ow]],RTARoutes[[StageCodes]:[RouteID]],6,FALSE), VLOOKUP(PrivateSchedule[[#This Row],[re]],RTARoutes[[StageCodes]:[RouteID]],6,FALSE))</f>
        <v>PVT175</v>
      </c>
      <c r="AE5771" t="str" cm="1">
        <f t="array" ref="AE5771">_xlfn.IFS( NOT(ISNA(VLOOKUP(PrivateSchedule[[#This Row],[ow]],RTARoutes[[StageCodes]:[RouteID]],6,FALSE))), "O",  NOT(ISNA(VLOOKUP(PrivateSchedule[[#This Row],[re]],RTARoutes[[StageCodes]:[RouteID]],6,FALSE))), "R")</f>
        <v>R</v>
      </c>
      <c r="AF57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72" spans="2:33">
      <c r="O5772" s="171" t="s">
        <v>5420</v>
      </c>
      <c r="T5772" s="173" t="s">
        <v>2374</v>
      </c>
      <c r="U5772" t="str">
        <f t="shared" si="360"/>
        <v/>
      </c>
      <c r="AA5772" s="165" t="str">
        <f t="shared" si="361"/>
        <v/>
      </c>
      <c r="AB5772" t="str">
        <f t="shared" si="362"/>
        <v>PND</v>
      </c>
      <c r="AC5772" t="str">
        <f t="shared" si="363"/>
        <v>GA05T3779</v>
      </c>
      <c r="AD5772" t="str">
        <f>_xlfn.IFNA(VLOOKUP(PrivateSchedule[[#This Row],[ow]],RTARoutes[[StageCodes]:[RouteID]],6,FALSE), VLOOKUP(PrivateSchedule[[#This Row],[re]],RTARoutes[[StageCodes]:[RouteID]],6,FALSE))</f>
        <v>PVT175</v>
      </c>
      <c r="AE5772" t="str" cm="1">
        <f t="array" ref="AE5772">_xlfn.IFS( NOT(ISNA(VLOOKUP(PrivateSchedule[[#This Row],[ow]],RTARoutes[[StageCodes]:[RouteID]],6,FALSE))), "O",  NOT(ISNA(VLOOKUP(PrivateSchedule[[#This Row],[re]],RTARoutes[[StageCodes]:[RouteID]],6,FALSE))), "R")</f>
        <v>O</v>
      </c>
      <c r="AF57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73" spans="2:33">
      <c r="O5773" s="171" t="s">
        <v>2374</v>
      </c>
      <c r="T5773" s="173" t="s">
        <v>5420</v>
      </c>
      <c r="U5773" t="str">
        <f t="shared" si="360"/>
        <v/>
      </c>
      <c r="AA5773" s="165" t="str">
        <f t="shared" si="361"/>
        <v/>
      </c>
      <c r="AB5773" t="str">
        <f t="shared" si="362"/>
        <v>PND</v>
      </c>
      <c r="AC5773" t="str">
        <f t="shared" si="363"/>
        <v>GA05T3779</v>
      </c>
      <c r="AD5773" t="str">
        <f>_xlfn.IFNA(VLOOKUP(PrivateSchedule[[#This Row],[ow]],RTARoutes[[StageCodes]:[RouteID]],6,FALSE), VLOOKUP(PrivateSchedule[[#This Row],[re]],RTARoutes[[StageCodes]:[RouteID]],6,FALSE))</f>
        <v>PVT175</v>
      </c>
      <c r="AE5773" t="str" cm="1">
        <f t="array" ref="AE5773">_xlfn.IFS( NOT(ISNA(VLOOKUP(PrivateSchedule[[#This Row],[ow]],RTARoutes[[StageCodes]:[RouteID]],6,FALSE))), "O",  NOT(ISNA(VLOOKUP(PrivateSchedule[[#This Row],[re]],RTARoutes[[StageCodes]:[RouteID]],6,FALSE))), "R")</f>
        <v>R</v>
      </c>
      <c r="AF57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74" spans="2:33">
      <c r="O5774" s="171" t="s">
        <v>5420</v>
      </c>
      <c r="T5774" s="173" t="s">
        <v>2374</v>
      </c>
      <c r="U5774" t="str">
        <f t="shared" si="360"/>
        <v/>
      </c>
      <c r="AA5774" s="165" t="str">
        <f t="shared" si="361"/>
        <v/>
      </c>
      <c r="AB5774" t="str">
        <f t="shared" si="362"/>
        <v>PND</v>
      </c>
      <c r="AC5774" t="str">
        <f t="shared" si="363"/>
        <v>GA05T3779</v>
      </c>
      <c r="AD5774" t="str">
        <f>_xlfn.IFNA(VLOOKUP(PrivateSchedule[[#This Row],[ow]],RTARoutes[[StageCodes]:[RouteID]],6,FALSE), VLOOKUP(PrivateSchedule[[#This Row],[re]],RTARoutes[[StageCodes]:[RouteID]],6,FALSE))</f>
        <v>PVT175</v>
      </c>
      <c r="AE5774" t="str" cm="1">
        <f t="array" ref="AE5774">_xlfn.IFS( NOT(ISNA(VLOOKUP(PrivateSchedule[[#This Row],[ow]],RTARoutes[[StageCodes]:[RouteID]],6,FALSE))), "O",  NOT(ISNA(VLOOKUP(PrivateSchedule[[#This Row],[re]],RTARoutes[[StageCodes]:[RouteID]],6,FALSE))), "R")</f>
        <v>O</v>
      </c>
      <c r="AF57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75" spans="2:33">
      <c r="O5775" s="171" t="s">
        <v>2374</v>
      </c>
      <c r="T5775" s="173" t="s">
        <v>5420</v>
      </c>
      <c r="U5775" t="str">
        <f t="shared" si="360"/>
        <v/>
      </c>
      <c r="AA5775" s="165" t="str">
        <f t="shared" si="361"/>
        <v/>
      </c>
      <c r="AB5775" t="str">
        <f t="shared" si="362"/>
        <v>PND</v>
      </c>
      <c r="AC5775" t="str">
        <f t="shared" si="363"/>
        <v>GA05T3779</v>
      </c>
      <c r="AD5775" t="str">
        <f>_xlfn.IFNA(VLOOKUP(PrivateSchedule[[#This Row],[ow]],RTARoutes[[StageCodes]:[RouteID]],6,FALSE), VLOOKUP(PrivateSchedule[[#This Row],[re]],RTARoutes[[StageCodes]:[RouteID]],6,FALSE))</f>
        <v>PVT175</v>
      </c>
      <c r="AE5775" t="str" cm="1">
        <f t="array" ref="AE5775">_xlfn.IFS( NOT(ISNA(VLOOKUP(PrivateSchedule[[#This Row],[ow]],RTARoutes[[StageCodes]:[RouteID]],6,FALSE))), "O",  NOT(ISNA(VLOOKUP(PrivateSchedule[[#This Row],[re]],RTARoutes[[StageCodes]:[RouteID]],6,FALSE))), "R")</f>
        <v>R</v>
      </c>
      <c r="AF57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76" spans="2:33">
      <c r="O5776" s="171" t="s">
        <v>5420</v>
      </c>
      <c r="T5776" s="173" t="s">
        <v>2374</v>
      </c>
      <c r="U5776" t="str">
        <f t="shared" si="360"/>
        <v/>
      </c>
      <c r="AA5776" s="165" t="str">
        <f t="shared" si="361"/>
        <v/>
      </c>
      <c r="AB5776" t="str">
        <f t="shared" si="362"/>
        <v>PND</v>
      </c>
      <c r="AC5776" t="str">
        <f t="shared" si="363"/>
        <v>GA05T3779</v>
      </c>
      <c r="AD5776" t="str">
        <f>_xlfn.IFNA(VLOOKUP(PrivateSchedule[[#This Row],[ow]],RTARoutes[[StageCodes]:[RouteID]],6,FALSE), VLOOKUP(PrivateSchedule[[#This Row],[re]],RTARoutes[[StageCodes]:[RouteID]],6,FALSE))</f>
        <v>PVT175</v>
      </c>
      <c r="AE5776" t="str" cm="1">
        <f t="array" ref="AE5776">_xlfn.IFS( NOT(ISNA(VLOOKUP(PrivateSchedule[[#This Row],[ow]],RTARoutes[[StageCodes]:[RouteID]],6,FALSE))), "O",  NOT(ISNA(VLOOKUP(PrivateSchedule[[#This Row],[re]],RTARoutes[[StageCodes]:[RouteID]],6,FALSE))), "R")</f>
        <v>O</v>
      </c>
      <c r="AF57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77" spans="2:33">
      <c r="O5777" s="171" t="s">
        <v>2374</v>
      </c>
      <c r="T5777" s="173" t="s">
        <v>5420</v>
      </c>
      <c r="U5777" t="str">
        <f t="shared" si="360"/>
        <v/>
      </c>
      <c r="AA5777" s="165" t="str">
        <f t="shared" si="361"/>
        <v/>
      </c>
      <c r="AB5777" t="str">
        <f t="shared" si="362"/>
        <v>PND</v>
      </c>
      <c r="AC5777" t="str">
        <f t="shared" si="363"/>
        <v>GA05T3779</v>
      </c>
      <c r="AD5777" t="str">
        <f>_xlfn.IFNA(VLOOKUP(PrivateSchedule[[#This Row],[ow]],RTARoutes[[StageCodes]:[RouteID]],6,FALSE), VLOOKUP(PrivateSchedule[[#This Row],[re]],RTARoutes[[StageCodes]:[RouteID]],6,FALSE))</f>
        <v>PVT175</v>
      </c>
      <c r="AE5777" t="str" cm="1">
        <f t="array" ref="AE5777">_xlfn.IFS( NOT(ISNA(VLOOKUP(PrivateSchedule[[#This Row],[ow]],RTARoutes[[StageCodes]:[RouteID]],6,FALSE))), "O",  NOT(ISNA(VLOOKUP(PrivateSchedule[[#This Row],[re]],RTARoutes[[StageCodes]:[RouteID]],6,FALSE))), "R")</f>
        <v>R</v>
      </c>
      <c r="AF57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78" spans="2:33">
      <c r="O5778" s="171" t="s">
        <v>5420</v>
      </c>
      <c r="T5778" s="173" t="s">
        <v>2374</v>
      </c>
      <c r="U5778" t="str">
        <f t="shared" si="360"/>
        <v/>
      </c>
      <c r="AA5778" s="165" t="str">
        <f t="shared" si="361"/>
        <v/>
      </c>
      <c r="AB5778" t="str">
        <f t="shared" si="362"/>
        <v>PND</v>
      </c>
      <c r="AC5778" t="str">
        <f t="shared" si="363"/>
        <v>GA05T3779</v>
      </c>
      <c r="AD5778" t="str">
        <f>_xlfn.IFNA(VLOOKUP(PrivateSchedule[[#This Row],[ow]],RTARoutes[[StageCodes]:[RouteID]],6,FALSE), VLOOKUP(PrivateSchedule[[#This Row],[re]],RTARoutes[[StageCodes]:[RouteID]],6,FALSE))</f>
        <v>PVT175</v>
      </c>
      <c r="AE5778" t="str" cm="1">
        <f t="array" ref="AE5778">_xlfn.IFS( NOT(ISNA(VLOOKUP(PrivateSchedule[[#This Row],[ow]],RTARoutes[[StageCodes]:[RouteID]],6,FALSE))), "O",  NOT(ISNA(VLOOKUP(PrivateSchedule[[#This Row],[re]],RTARoutes[[StageCodes]:[RouteID]],6,FALSE))), "R")</f>
        <v>O</v>
      </c>
      <c r="AF57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79" spans="2:33">
      <c r="O5779" s="171" t="s">
        <v>2374</v>
      </c>
      <c r="T5779" s="173" t="s">
        <v>5420</v>
      </c>
      <c r="U5779" t="str">
        <f t="shared" si="360"/>
        <v/>
      </c>
      <c r="AA5779" s="165" t="str">
        <f t="shared" si="361"/>
        <v/>
      </c>
      <c r="AB5779" t="str">
        <f t="shared" si="362"/>
        <v>PND</v>
      </c>
      <c r="AC5779" t="str">
        <f t="shared" si="363"/>
        <v>GA05T3779</v>
      </c>
      <c r="AD5779" t="str">
        <f>_xlfn.IFNA(VLOOKUP(PrivateSchedule[[#This Row],[ow]],RTARoutes[[StageCodes]:[RouteID]],6,FALSE), VLOOKUP(PrivateSchedule[[#This Row],[re]],RTARoutes[[StageCodes]:[RouteID]],6,FALSE))</f>
        <v>PVT175</v>
      </c>
      <c r="AE5779" t="str" cm="1">
        <f t="array" ref="AE5779">_xlfn.IFS( NOT(ISNA(VLOOKUP(PrivateSchedule[[#This Row],[ow]],RTARoutes[[StageCodes]:[RouteID]],6,FALSE))), "O",  NOT(ISNA(VLOOKUP(PrivateSchedule[[#This Row],[re]],RTARoutes[[StageCodes]:[RouteID]],6,FALSE))), "R")</f>
        <v>R</v>
      </c>
      <c r="AF57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80" spans="2:33">
      <c r="O5780" s="171" t="s">
        <v>5420</v>
      </c>
      <c r="T5780" s="173" t="s">
        <v>2374</v>
      </c>
      <c r="U5780" t="str">
        <f t="shared" si="360"/>
        <v/>
      </c>
      <c r="AA5780" s="165" t="str">
        <f t="shared" si="361"/>
        <v/>
      </c>
      <c r="AB5780" t="str">
        <f t="shared" si="362"/>
        <v>PND</v>
      </c>
      <c r="AC5780" t="str">
        <f t="shared" si="363"/>
        <v>GA05T3779</v>
      </c>
      <c r="AD5780" t="str">
        <f>_xlfn.IFNA(VLOOKUP(PrivateSchedule[[#This Row],[ow]],RTARoutes[[StageCodes]:[RouteID]],6,FALSE), VLOOKUP(PrivateSchedule[[#This Row],[re]],RTARoutes[[StageCodes]:[RouteID]],6,FALSE))</f>
        <v>PVT175</v>
      </c>
      <c r="AE5780" t="str" cm="1">
        <f t="array" ref="AE5780">_xlfn.IFS( NOT(ISNA(VLOOKUP(PrivateSchedule[[#This Row],[ow]],RTARoutes[[StageCodes]:[RouteID]],6,FALSE))), "O",  NOT(ISNA(VLOOKUP(PrivateSchedule[[#This Row],[re]],RTARoutes[[StageCodes]:[RouteID]],6,FALSE))), "R")</f>
        <v>O</v>
      </c>
      <c r="AF57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81" spans="2:33">
      <c r="O5781" s="171" t="s">
        <v>2374</v>
      </c>
      <c r="T5781" s="173" t="s">
        <v>5420</v>
      </c>
      <c r="U5781" t="str">
        <f t="shared" si="360"/>
        <v/>
      </c>
      <c r="AA5781" s="165" t="str">
        <f t="shared" si="361"/>
        <v/>
      </c>
      <c r="AB5781" t="str">
        <f t="shared" si="362"/>
        <v>PND</v>
      </c>
      <c r="AC5781" t="str">
        <f t="shared" si="363"/>
        <v>GA05T3779</v>
      </c>
      <c r="AD5781" t="str">
        <f>_xlfn.IFNA(VLOOKUP(PrivateSchedule[[#This Row],[ow]],RTARoutes[[StageCodes]:[RouteID]],6,FALSE), VLOOKUP(PrivateSchedule[[#This Row],[re]],RTARoutes[[StageCodes]:[RouteID]],6,FALSE))</f>
        <v>PVT175</v>
      </c>
      <c r="AE5781" t="str" cm="1">
        <f t="array" ref="AE5781">_xlfn.IFS( NOT(ISNA(VLOOKUP(PrivateSchedule[[#This Row],[ow]],RTARoutes[[StageCodes]:[RouteID]],6,FALSE))), "O",  NOT(ISNA(VLOOKUP(PrivateSchedule[[#This Row],[re]],RTARoutes[[StageCodes]:[RouteID]],6,FALSE))), "R")</f>
        <v>R</v>
      </c>
      <c r="AF57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82" spans="2:33">
      <c r="O5782" s="171" t="s">
        <v>5420</v>
      </c>
      <c r="T5782" s="173" t="s">
        <v>2374</v>
      </c>
      <c r="U5782" t="str">
        <f t="shared" si="360"/>
        <v/>
      </c>
      <c r="AA5782" s="165" t="str">
        <f t="shared" si="361"/>
        <v/>
      </c>
      <c r="AB5782" t="str">
        <f t="shared" si="362"/>
        <v>PND</v>
      </c>
      <c r="AC5782" t="str">
        <f t="shared" si="363"/>
        <v>GA05T3779</v>
      </c>
      <c r="AD5782" t="str">
        <f>_xlfn.IFNA(VLOOKUP(PrivateSchedule[[#This Row],[ow]],RTARoutes[[StageCodes]:[RouteID]],6,FALSE), VLOOKUP(PrivateSchedule[[#This Row],[re]],RTARoutes[[StageCodes]:[RouteID]],6,FALSE))</f>
        <v>PVT175</v>
      </c>
      <c r="AE5782" t="str" cm="1">
        <f t="array" ref="AE5782">_xlfn.IFS( NOT(ISNA(VLOOKUP(PrivateSchedule[[#This Row],[ow]],RTARoutes[[StageCodes]:[RouteID]],6,FALSE))), "O",  NOT(ISNA(VLOOKUP(PrivateSchedule[[#This Row],[re]],RTARoutes[[StageCodes]:[RouteID]],6,FALSE))), "R")</f>
        <v>O</v>
      </c>
      <c r="AF57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83" spans="2:33">
      <c r="O5783" s="171" t="s">
        <v>2374</v>
      </c>
      <c r="T5783" s="173" t="s">
        <v>5420</v>
      </c>
      <c r="U5783" t="str">
        <f t="shared" si="360"/>
        <v/>
      </c>
      <c r="AA5783" s="165" t="str">
        <f t="shared" si="361"/>
        <v/>
      </c>
      <c r="AB5783" t="str">
        <f t="shared" si="362"/>
        <v>PND</v>
      </c>
      <c r="AC5783" t="str">
        <f t="shared" si="363"/>
        <v>GA05T3779</v>
      </c>
      <c r="AD5783" t="str">
        <f>_xlfn.IFNA(VLOOKUP(PrivateSchedule[[#This Row],[ow]],RTARoutes[[StageCodes]:[RouteID]],6,FALSE), VLOOKUP(PrivateSchedule[[#This Row],[re]],RTARoutes[[StageCodes]:[RouteID]],6,FALSE))</f>
        <v>PVT175</v>
      </c>
      <c r="AE5783" t="str" cm="1">
        <f t="array" ref="AE5783">_xlfn.IFS( NOT(ISNA(VLOOKUP(PrivateSchedule[[#This Row],[ow]],RTARoutes[[StageCodes]:[RouteID]],6,FALSE))), "O",  NOT(ISNA(VLOOKUP(PrivateSchedule[[#This Row],[re]],RTARoutes[[StageCodes]:[RouteID]],6,FALSE))), "R")</f>
        <v>R</v>
      </c>
      <c r="AF57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84" spans="2:33">
      <c r="O5784" s="171" t="s">
        <v>5420</v>
      </c>
      <c r="T5784" s="173" t="s">
        <v>2374</v>
      </c>
      <c r="U5784" t="str">
        <f t="shared" si="360"/>
        <v/>
      </c>
      <c r="AA5784" s="165" t="str">
        <f t="shared" si="361"/>
        <v/>
      </c>
      <c r="AB5784" t="str">
        <f t="shared" si="362"/>
        <v>PND</v>
      </c>
      <c r="AC5784" t="str">
        <f t="shared" si="363"/>
        <v>GA05T3779</v>
      </c>
      <c r="AD5784" t="str">
        <f>_xlfn.IFNA(VLOOKUP(PrivateSchedule[[#This Row],[ow]],RTARoutes[[StageCodes]:[RouteID]],6,FALSE), VLOOKUP(PrivateSchedule[[#This Row],[re]],RTARoutes[[StageCodes]:[RouteID]],6,FALSE))</f>
        <v>PVT175</v>
      </c>
      <c r="AE5784" t="str" cm="1">
        <f t="array" ref="AE5784">_xlfn.IFS( NOT(ISNA(VLOOKUP(PrivateSchedule[[#This Row],[ow]],RTARoutes[[StageCodes]:[RouteID]],6,FALSE))), "O",  NOT(ISNA(VLOOKUP(PrivateSchedule[[#This Row],[re]],RTARoutes[[StageCodes]:[RouteID]],6,FALSE))), "R")</f>
        <v>O</v>
      </c>
      <c r="AF57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85" spans="2:33">
      <c r="O5785" s="171" t="s">
        <v>2374</v>
      </c>
      <c r="T5785" s="173" t="s">
        <v>5420</v>
      </c>
      <c r="U5785" t="str">
        <f t="shared" si="360"/>
        <v/>
      </c>
      <c r="AA5785" s="165" t="str">
        <f t="shared" si="361"/>
        <v/>
      </c>
      <c r="AB5785" t="str">
        <f t="shared" si="362"/>
        <v>PND</v>
      </c>
      <c r="AC5785" t="str">
        <f t="shared" si="363"/>
        <v>GA05T3779</v>
      </c>
      <c r="AD5785" t="str">
        <f>_xlfn.IFNA(VLOOKUP(PrivateSchedule[[#This Row],[ow]],RTARoutes[[StageCodes]:[RouteID]],6,FALSE), VLOOKUP(PrivateSchedule[[#This Row],[re]],RTARoutes[[StageCodes]:[RouteID]],6,FALSE))</f>
        <v>PVT175</v>
      </c>
      <c r="AE5785" t="str" cm="1">
        <f t="array" ref="AE5785">_xlfn.IFS( NOT(ISNA(VLOOKUP(PrivateSchedule[[#This Row],[ow]],RTARoutes[[StageCodes]:[RouteID]],6,FALSE))), "O",  NOT(ISNA(VLOOKUP(PrivateSchedule[[#This Row],[re]],RTARoutes[[StageCodes]:[RouteID]],6,FALSE))), "R")</f>
        <v>R</v>
      </c>
      <c r="AF57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86" spans="2:33">
      <c r="O5786" s="171" t="s">
        <v>5420</v>
      </c>
      <c r="T5786" s="173" t="s">
        <v>2374</v>
      </c>
      <c r="U5786" t="str">
        <f t="shared" si="360"/>
        <v/>
      </c>
      <c r="AA5786" s="165" t="str">
        <f t="shared" si="361"/>
        <v/>
      </c>
      <c r="AB5786" t="str">
        <f t="shared" si="362"/>
        <v>PND</v>
      </c>
      <c r="AC5786" t="str">
        <f t="shared" si="363"/>
        <v>GA05T3779</v>
      </c>
      <c r="AD5786" t="str">
        <f>_xlfn.IFNA(VLOOKUP(PrivateSchedule[[#This Row],[ow]],RTARoutes[[StageCodes]:[RouteID]],6,FALSE), VLOOKUP(PrivateSchedule[[#This Row],[re]],RTARoutes[[StageCodes]:[RouteID]],6,FALSE))</f>
        <v>PVT175</v>
      </c>
      <c r="AE5786" t="str" cm="1">
        <f t="array" ref="AE5786">_xlfn.IFS( NOT(ISNA(VLOOKUP(PrivateSchedule[[#This Row],[ow]],RTARoutes[[StageCodes]:[RouteID]],6,FALSE))), "O",  NOT(ISNA(VLOOKUP(PrivateSchedule[[#This Row],[re]],RTARoutes[[StageCodes]:[RouteID]],6,FALSE))), "R")</f>
        <v>O</v>
      </c>
      <c r="AF57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87" spans="2:33">
      <c r="O5787" s="171" t="s">
        <v>2374</v>
      </c>
      <c r="T5787" s="173" t="s">
        <v>5420</v>
      </c>
      <c r="U5787" t="str">
        <f t="shared" si="360"/>
        <v/>
      </c>
      <c r="AA5787" s="165" t="str">
        <f t="shared" si="361"/>
        <v/>
      </c>
      <c r="AB5787" t="str">
        <f t="shared" si="362"/>
        <v>PND</v>
      </c>
      <c r="AC5787" t="str">
        <f t="shared" si="363"/>
        <v>GA05T3779</v>
      </c>
      <c r="AD5787" t="str">
        <f>_xlfn.IFNA(VLOOKUP(PrivateSchedule[[#This Row],[ow]],RTARoutes[[StageCodes]:[RouteID]],6,FALSE), VLOOKUP(PrivateSchedule[[#This Row],[re]],RTARoutes[[StageCodes]:[RouteID]],6,FALSE))</f>
        <v>PVT175</v>
      </c>
      <c r="AE5787" t="str" cm="1">
        <f t="array" ref="AE5787">_xlfn.IFS( NOT(ISNA(VLOOKUP(PrivateSchedule[[#This Row],[ow]],RTARoutes[[StageCodes]:[RouteID]],6,FALSE))), "O",  NOT(ISNA(VLOOKUP(PrivateSchedule[[#This Row],[re]],RTARoutes[[StageCodes]:[RouteID]],6,FALSE))), "R")</f>
        <v>R</v>
      </c>
      <c r="AF57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88" spans="2:33">
      <c r="O5788" s="171" t="s">
        <v>5420</v>
      </c>
      <c r="T5788" s="173" t="s">
        <v>2374</v>
      </c>
      <c r="U5788" t="str">
        <f t="shared" si="360"/>
        <v/>
      </c>
      <c r="AA5788" s="165" t="str">
        <f t="shared" si="361"/>
        <v/>
      </c>
      <c r="AB5788" t="str">
        <f t="shared" si="362"/>
        <v>PND</v>
      </c>
      <c r="AC5788" t="str">
        <f t="shared" si="363"/>
        <v>GA05T3779</v>
      </c>
      <c r="AD5788" t="str">
        <f>_xlfn.IFNA(VLOOKUP(PrivateSchedule[[#This Row],[ow]],RTARoutes[[StageCodes]:[RouteID]],6,FALSE), VLOOKUP(PrivateSchedule[[#This Row],[re]],RTARoutes[[StageCodes]:[RouteID]],6,FALSE))</f>
        <v>PVT175</v>
      </c>
      <c r="AE5788" t="str" cm="1">
        <f t="array" ref="AE5788">_xlfn.IFS( NOT(ISNA(VLOOKUP(PrivateSchedule[[#This Row],[ow]],RTARoutes[[StageCodes]:[RouteID]],6,FALSE))), "O",  NOT(ISNA(VLOOKUP(PrivateSchedule[[#This Row],[re]],RTARoutes[[StageCodes]:[RouteID]],6,FALSE))), "R")</f>
        <v>O</v>
      </c>
      <c r="AF57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57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5789" spans="2:33">
      <c r="O5789" s="171" t="s">
        <v>2374</v>
      </c>
      <c r="T5789" s="173" t="s">
        <v>5420</v>
      </c>
      <c r="U5789" t="str">
        <f t="shared" si="360"/>
        <v/>
      </c>
      <c r="AA5789" s="165" t="str">
        <f t="shared" si="361"/>
        <v/>
      </c>
      <c r="AB5789" t="str">
        <f t="shared" si="362"/>
        <v>PND</v>
      </c>
      <c r="AC5789" t="str">
        <f t="shared" si="363"/>
        <v>GA05T3779</v>
      </c>
      <c r="AD5789" t="str">
        <f>_xlfn.IFNA(VLOOKUP(PrivateSchedule[[#This Row],[ow]],RTARoutes[[StageCodes]:[RouteID]],6,FALSE), VLOOKUP(PrivateSchedule[[#This Row],[re]],RTARoutes[[StageCodes]:[RouteID]],6,FALSE))</f>
        <v>PVT175</v>
      </c>
      <c r="AE5789" t="str" cm="1">
        <f t="array" ref="AE5789">_xlfn.IFS( NOT(ISNA(VLOOKUP(PrivateSchedule[[#This Row],[ow]],RTARoutes[[StageCodes]:[RouteID]],6,FALSE))), "O",  NOT(ISNA(VLOOKUP(PrivateSchedule[[#This Row],[re]],RTARoutes[[StageCodes]:[RouteID]],6,FALSE))), "R")</f>
        <v>R</v>
      </c>
      <c r="AF57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57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5790" spans="2:33">
      <c r="B5790" s="171" t="s">
        <v>5471</v>
      </c>
      <c r="C5790" s="172" t="s">
        <v>5472</v>
      </c>
      <c r="D5790" s="172" t="s">
        <v>4894</v>
      </c>
      <c r="E5790" s="176" t="s">
        <v>5473</v>
      </c>
      <c r="F5790" s="177" t="s">
        <v>5474</v>
      </c>
      <c r="G5790" s="171" t="s">
        <v>5475</v>
      </c>
      <c r="H5790" s="172" t="s">
        <v>5476</v>
      </c>
      <c r="J5790" s="171" t="s">
        <v>5477</v>
      </c>
      <c r="L5790" s="172" t="s">
        <v>16</v>
      </c>
      <c r="O5790" s="171" t="s">
        <v>1658</v>
      </c>
      <c r="T5790" s="173" t="s">
        <v>1890</v>
      </c>
      <c r="U5790" t="str">
        <f t="shared" si="360"/>
        <v>Khandola-MARGAO</v>
      </c>
      <c r="AA5790" s="165" t="str">
        <f t="shared" si="361"/>
        <v/>
      </c>
      <c r="AB5790" t="str">
        <f t="shared" si="362"/>
        <v>PND</v>
      </c>
      <c r="AC5790" t="str">
        <f t="shared" si="363"/>
        <v>GA08U0142</v>
      </c>
      <c r="AD5790" t="str">
        <f>_xlfn.IFNA(VLOOKUP(PrivateSchedule[[#This Row],[ow]],RTARoutes[[StageCodes]:[RouteID]],6,FALSE), VLOOKUP(PrivateSchedule[[#This Row],[re]],RTARoutes[[StageCodes]:[RouteID]],6,FALSE))</f>
        <v>PVT223</v>
      </c>
      <c r="AE5790" t="str" cm="1">
        <f t="array" ref="AE5790">_xlfn.IFS( NOT(ISNA(VLOOKUP(PrivateSchedule[[#This Row],[ow]],RTARoutes[[StageCodes]:[RouteID]],6,FALSE))), "O",  NOT(ISNA(VLOOKUP(PrivateSchedule[[#This Row],[re]],RTARoutes[[StageCodes]:[RouteID]],6,FALSE))), "R")</f>
        <v>O</v>
      </c>
      <c r="AF57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KHL-*MRG</v>
      </c>
      <c r="AG57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MRG-*KHL</v>
      </c>
    </row>
    <row r="5791" spans="2:33">
      <c r="O5791" s="171" t="s">
        <v>1890</v>
      </c>
      <c r="T5791" s="173" t="s">
        <v>2937</v>
      </c>
      <c r="U5791" t="str">
        <f t="shared" si="360"/>
        <v/>
      </c>
      <c r="AA5791" s="165" t="str">
        <f t="shared" si="361"/>
        <v/>
      </c>
      <c r="AB5791" t="str">
        <f t="shared" si="362"/>
        <v>PND</v>
      </c>
      <c r="AC5791" t="str">
        <f t="shared" si="363"/>
        <v>GA08U0142</v>
      </c>
      <c r="AD5791" t="str">
        <f>_xlfn.IFNA(VLOOKUP(PrivateSchedule[[#This Row],[ow]],RTARoutes[[StageCodes]:[RouteID]],6,FALSE), VLOOKUP(PrivateSchedule[[#This Row],[re]],RTARoutes[[StageCodes]:[RouteID]],6,FALSE))</f>
        <v>PVT341</v>
      </c>
      <c r="AE5791" t="str" cm="1">
        <f t="array" ref="AE5791">_xlfn.IFS( NOT(ISNA(VLOOKUP(PrivateSchedule[[#This Row],[ow]],RTARoutes[[StageCodes]:[RouteID]],6,FALSE))), "O",  NOT(ISNA(VLOOKUP(PrivateSchedule[[#This Row],[re]],RTARoutes[[StageCodes]:[RouteID]],6,FALSE))), "R")</f>
        <v>O</v>
      </c>
      <c r="AF57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MRG-*TONCA</v>
      </c>
      <c r="AG57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TONCA-*MRG</v>
      </c>
    </row>
    <row r="5792" spans="2:33">
      <c r="O5792" s="171" t="s">
        <v>2937</v>
      </c>
      <c r="T5792" s="173" t="s">
        <v>2374</v>
      </c>
      <c r="U5792" t="str">
        <f t="shared" si="360"/>
        <v/>
      </c>
      <c r="AA5792" s="165" t="str">
        <f t="shared" si="361"/>
        <v/>
      </c>
      <c r="AB5792" t="str">
        <f t="shared" si="362"/>
        <v>PND</v>
      </c>
      <c r="AC5792" t="str">
        <f t="shared" si="363"/>
        <v>GA08U0142</v>
      </c>
      <c r="AD5792" t="str">
        <f>_xlfn.IFNA(VLOOKUP(PrivateSchedule[[#This Row],[ow]],RTARoutes[[StageCodes]:[RouteID]],6,FALSE), VLOOKUP(PrivateSchedule[[#This Row],[re]],RTARoutes[[StageCodes]:[RouteID]],6,FALSE))</f>
        <v>PVT421</v>
      </c>
      <c r="AE5792" t="str" cm="1">
        <f t="array" ref="AE5792">_xlfn.IFS( NOT(ISNA(VLOOKUP(PrivateSchedule[[#This Row],[ow]],RTARoutes[[StageCodes]:[RouteID]],6,FALSE))), "O",  NOT(ISNA(VLOOKUP(PrivateSchedule[[#This Row],[re]],RTARoutes[[StageCodes]:[RouteID]],6,FALSE))), "R")</f>
        <v>R</v>
      </c>
      <c r="AF57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TONCA-*PND</v>
      </c>
      <c r="AG57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PND-*TONCA</v>
      </c>
    </row>
    <row r="5793" spans="2:33">
      <c r="O5793" s="171" t="s">
        <v>2374</v>
      </c>
      <c r="T5793" s="173" t="s">
        <v>2937</v>
      </c>
      <c r="U5793" t="str">
        <f t="shared" si="360"/>
        <v/>
      </c>
      <c r="AA5793" s="165" t="str">
        <f t="shared" si="361"/>
        <v/>
      </c>
      <c r="AB5793" t="str">
        <f t="shared" si="362"/>
        <v>PND</v>
      </c>
      <c r="AC5793" t="str">
        <f t="shared" si="363"/>
        <v>GA08U0142</v>
      </c>
      <c r="AD5793" t="str">
        <f>_xlfn.IFNA(VLOOKUP(PrivateSchedule[[#This Row],[ow]],RTARoutes[[StageCodes]:[RouteID]],6,FALSE), VLOOKUP(PrivateSchedule[[#This Row],[re]],RTARoutes[[StageCodes]:[RouteID]],6,FALSE))</f>
        <v>PVT421</v>
      </c>
      <c r="AE5793" t="str" cm="1">
        <f t="array" ref="AE5793">_xlfn.IFS( NOT(ISNA(VLOOKUP(PrivateSchedule[[#This Row],[ow]],RTARoutes[[StageCodes]:[RouteID]],6,FALSE))), "O",  NOT(ISNA(VLOOKUP(PrivateSchedule[[#This Row],[re]],RTARoutes[[StageCodes]:[RouteID]],6,FALSE))), "R")</f>
        <v>O</v>
      </c>
      <c r="AF57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PND-*TONCA</v>
      </c>
      <c r="AG57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TONCA-*PND</v>
      </c>
    </row>
    <row r="5794" spans="2:33">
      <c r="O5794" s="171" t="s">
        <v>2937</v>
      </c>
      <c r="T5794" s="173" t="s">
        <v>2374</v>
      </c>
      <c r="U5794" t="str">
        <f t="shared" si="360"/>
        <v/>
      </c>
      <c r="AA5794" s="165" t="str">
        <f t="shared" si="361"/>
        <v/>
      </c>
      <c r="AB5794" t="str">
        <f t="shared" si="362"/>
        <v>PND</v>
      </c>
      <c r="AC5794" t="str">
        <f t="shared" si="363"/>
        <v>GA08U0142</v>
      </c>
      <c r="AD5794" t="str">
        <f>_xlfn.IFNA(VLOOKUP(PrivateSchedule[[#This Row],[ow]],RTARoutes[[StageCodes]:[RouteID]],6,FALSE), VLOOKUP(PrivateSchedule[[#This Row],[re]],RTARoutes[[StageCodes]:[RouteID]],6,FALSE))</f>
        <v>PVT421</v>
      </c>
      <c r="AE5794" t="str" cm="1">
        <f t="array" ref="AE5794">_xlfn.IFS( NOT(ISNA(VLOOKUP(PrivateSchedule[[#This Row],[ow]],RTARoutes[[StageCodes]:[RouteID]],6,FALSE))), "O",  NOT(ISNA(VLOOKUP(PrivateSchedule[[#This Row],[re]],RTARoutes[[StageCodes]:[RouteID]],6,FALSE))), "R")</f>
        <v>R</v>
      </c>
      <c r="AF57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TONCA-*PND</v>
      </c>
      <c r="AG57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PND-*TONCA</v>
      </c>
    </row>
    <row r="5795" spans="2:33">
      <c r="O5795" s="171" t="s">
        <v>2374</v>
      </c>
      <c r="T5795" s="173" t="s">
        <v>2937</v>
      </c>
      <c r="U5795" t="str">
        <f t="shared" si="360"/>
        <v/>
      </c>
      <c r="AA5795" s="165" t="str">
        <f t="shared" si="361"/>
        <v/>
      </c>
      <c r="AB5795" t="str">
        <f t="shared" si="362"/>
        <v>PND</v>
      </c>
      <c r="AC5795" t="str">
        <f t="shared" si="363"/>
        <v>GA08U0142</v>
      </c>
      <c r="AD5795" t="str">
        <f>_xlfn.IFNA(VLOOKUP(PrivateSchedule[[#This Row],[ow]],RTARoutes[[StageCodes]:[RouteID]],6,FALSE), VLOOKUP(PrivateSchedule[[#This Row],[re]],RTARoutes[[StageCodes]:[RouteID]],6,FALSE))</f>
        <v>PVT421</v>
      </c>
      <c r="AE5795" t="str" cm="1">
        <f t="array" ref="AE5795">_xlfn.IFS( NOT(ISNA(VLOOKUP(PrivateSchedule[[#This Row],[ow]],RTARoutes[[StageCodes]:[RouteID]],6,FALSE))), "O",  NOT(ISNA(VLOOKUP(PrivateSchedule[[#This Row],[re]],RTARoutes[[StageCodes]:[RouteID]],6,FALSE))), "R")</f>
        <v>O</v>
      </c>
      <c r="AF57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PND-*TONCA</v>
      </c>
      <c r="AG57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TONCA-*PND</v>
      </c>
    </row>
    <row r="5796" spans="2:33">
      <c r="O5796" s="171" t="s">
        <v>2937</v>
      </c>
      <c r="T5796" s="173" t="s">
        <v>1890</v>
      </c>
      <c r="U5796" t="str">
        <f t="shared" si="360"/>
        <v/>
      </c>
      <c r="AA5796" s="165" t="str">
        <f t="shared" si="361"/>
        <v/>
      </c>
      <c r="AB5796" t="str">
        <f t="shared" si="362"/>
        <v>PND</v>
      </c>
      <c r="AC5796" t="str">
        <f t="shared" si="363"/>
        <v>GA08U0142</v>
      </c>
      <c r="AD5796" t="str">
        <f>_xlfn.IFNA(VLOOKUP(PrivateSchedule[[#This Row],[ow]],RTARoutes[[StageCodes]:[RouteID]],6,FALSE), VLOOKUP(PrivateSchedule[[#This Row],[re]],RTARoutes[[StageCodes]:[RouteID]],6,FALSE))</f>
        <v>PVT341</v>
      </c>
      <c r="AE5796" t="str" cm="1">
        <f t="array" ref="AE5796">_xlfn.IFS( NOT(ISNA(VLOOKUP(PrivateSchedule[[#This Row],[ow]],RTARoutes[[StageCodes]:[RouteID]],6,FALSE))), "O",  NOT(ISNA(VLOOKUP(PrivateSchedule[[#This Row],[re]],RTARoutes[[StageCodes]:[RouteID]],6,FALSE))), "R")</f>
        <v>R</v>
      </c>
      <c r="AF57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TONCA-*MRG</v>
      </c>
      <c r="AG57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MRG-*TONCA</v>
      </c>
    </row>
    <row r="5797" spans="2:33">
      <c r="O5797" s="171" t="s">
        <v>1890</v>
      </c>
      <c r="T5797" s="173" t="s">
        <v>1658</v>
      </c>
      <c r="U5797" t="str">
        <f t="shared" si="360"/>
        <v>MARGAO-Khandola</v>
      </c>
      <c r="AA5797" s="165" t="str">
        <f t="shared" si="361"/>
        <v/>
      </c>
      <c r="AB5797" t="str">
        <f t="shared" si="362"/>
        <v>PND</v>
      </c>
      <c r="AC5797" t="str">
        <f t="shared" si="363"/>
        <v>GA08U0142</v>
      </c>
      <c r="AD5797" t="str">
        <f>_xlfn.IFNA(VLOOKUP(PrivateSchedule[[#This Row],[ow]],RTARoutes[[StageCodes]:[RouteID]],6,FALSE), VLOOKUP(PrivateSchedule[[#This Row],[re]],RTARoutes[[StageCodes]:[RouteID]],6,FALSE))</f>
        <v>PVT223</v>
      </c>
      <c r="AE5797" t="str" cm="1">
        <f t="array" ref="AE5797">_xlfn.IFS( NOT(ISNA(VLOOKUP(PrivateSchedule[[#This Row],[ow]],RTARoutes[[StageCodes]:[RouteID]],6,FALSE))), "O",  NOT(ISNA(VLOOKUP(PrivateSchedule[[#This Row],[re]],RTARoutes[[StageCodes]:[RouteID]],6,FALSE))), "R")</f>
        <v>R</v>
      </c>
      <c r="AF57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MRG-*KHL</v>
      </c>
      <c r="AG57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KHL-*MRG</v>
      </c>
    </row>
    <row r="5798" spans="2:33">
      <c r="B5798" s="171" t="s">
        <v>5478</v>
      </c>
      <c r="C5798" s="172" t="s">
        <v>5479</v>
      </c>
      <c r="D5798" s="172" t="s">
        <v>4894</v>
      </c>
      <c r="E5798" s="176" t="s">
        <v>5480</v>
      </c>
      <c r="F5798" s="177" t="s">
        <v>5457</v>
      </c>
      <c r="G5798" s="171" t="s">
        <v>5481</v>
      </c>
      <c r="H5798" s="172" t="s">
        <v>5482</v>
      </c>
      <c r="J5798" s="171" t="s">
        <v>5483</v>
      </c>
      <c r="L5798" s="172" t="s">
        <v>16</v>
      </c>
      <c r="O5798" s="171" t="s">
        <v>4991</v>
      </c>
      <c r="T5798" s="173" t="s">
        <v>2374</v>
      </c>
      <c r="U5798" t="str">
        <f t="shared" si="360"/>
        <v/>
      </c>
      <c r="AA5798" s="165" t="str">
        <f t="shared" si="361"/>
        <v/>
      </c>
      <c r="AB5798" t="str">
        <f t="shared" si="362"/>
        <v>PND</v>
      </c>
      <c r="AC5798" t="str">
        <f t="shared" si="363"/>
        <v>GA08T4103</v>
      </c>
      <c r="AD5798" t="str">
        <f>_xlfn.IFNA(VLOOKUP(PrivateSchedule[[#This Row],[ow]],RTARoutes[[StageCodes]:[RouteID]],6,FALSE), VLOOKUP(PrivateSchedule[[#This Row],[re]],RTARoutes[[StageCodes]:[RouteID]],6,FALSE))</f>
        <v>PVT352</v>
      </c>
      <c r="AE5798" t="str" cm="1">
        <f t="array" ref="AE5798">_xlfn.IFS( NOT(ISNA(VLOOKUP(PrivateSchedule[[#This Row],[ow]],RTARoutes[[StageCodes]:[RouteID]],6,FALSE))), "O",  NOT(ISNA(VLOOKUP(PrivateSchedule[[#This Row],[re]],RTARoutes[[StageCodes]:[RouteID]],6,FALSE))), "R")</f>
        <v>O</v>
      </c>
      <c r="AF57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MUDAI-*PND</v>
      </c>
      <c r="AG57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PND-*MUDAI</v>
      </c>
    </row>
    <row r="5799" spans="2:33">
      <c r="O5799" s="171" t="s">
        <v>2374</v>
      </c>
      <c r="T5799" s="173" t="s">
        <v>2644</v>
      </c>
      <c r="U5799" t="str">
        <f t="shared" si="360"/>
        <v>PONDA-SAVERDEM</v>
      </c>
      <c r="AA5799" s="165" t="str">
        <f t="shared" si="361"/>
        <v/>
      </c>
      <c r="AB5799" t="str">
        <f t="shared" si="362"/>
        <v>PND</v>
      </c>
      <c r="AC5799" t="str">
        <f t="shared" si="363"/>
        <v>GA08T4103</v>
      </c>
      <c r="AD5799" t="str">
        <f>_xlfn.IFNA(VLOOKUP(PrivateSchedule[[#This Row],[ow]],RTARoutes[[StageCodes]:[RouteID]],6,FALSE), VLOOKUP(PrivateSchedule[[#This Row],[re]],RTARoutes[[StageCodes]:[RouteID]],6,FALSE))</f>
        <v>PVT388</v>
      </c>
      <c r="AE5799" t="str" cm="1">
        <f t="array" ref="AE5799">_xlfn.IFS( NOT(ISNA(VLOOKUP(PrivateSchedule[[#This Row],[ow]],RTARoutes[[StageCodes]:[RouteID]],6,FALSE))), "O",  NOT(ISNA(VLOOKUP(PrivateSchedule[[#This Row],[re]],RTARoutes[[StageCodes]:[RouteID]],6,FALSE))), "R")</f>
        <v>O</v>
      </c>
      <c r="AF57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7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00" spans="2:33">
      <c r="O5800" s="171" t="s">
        <v>2644</v>
      </c>
      <c r="T5800" s="173" t="s">
        <v>2374</v>
      </c>
      <c r="U5800" t="str">
        <f t="shared" si="360"/>
        <v>SAVERDEM-PONDA</v>
      </c>
      <c r="AA5800" s="165" t="str">
        <f t="shared" si="361"/>
        <v/>
      </c>
      <c r="AB5800" t="str">
        <f t="shared" si="362"/>
        <v>PND</v>
      </c>
      <c r="AC5800" t="str">
        <f t="shared" si="363"/>
        <v>GA08T4103</v>
      </c>
      <c r="AD5800" t="str">
        <f>_xlfn.IFNA(VLOOKUP(PrivateSchedule[[#This Row],[ow]],RTARoutes[[StageCodes]:[RouteID]],6,FALSE), VLOOKUP(PrivateSchedule[[#This Row],[re]],RTARoutes[[StageCodes]:[RouteID]],6,FALSE))</f>
        <v>PVT388</v>
      </c>
      <c r="AE5800" t="str" cm="1">
        <f t="array" ref="AE5800">_xlfn.IFS( NOT(ISNA(VLOOKUP(PrivateSchedule[[#This Row],[ow]],RTARoutes[[StageCodes]:[RouteID]],6,FALSE))), "O",  NOT(ISNA(VLOOKUP(PrivateSchedule[[#This Row],[re]],RTARoutes[[StageCodes]:[RouteID]],6,FALSE))), "R")</f>
        <v>R</v>
      </c>
      <c r="AF58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01" spans="2:33">
      <c r="O5801" s="171" t="s">
        <v>2374</v>
      </c>
      <c r="T5801" s="173" t="s">
        <v>2644</v>
      </c>
      <c r="U5801" t="str">
        <f t="shared" si="360"/>
        <v>PONDA-SAVERDEM</v>
      </c>
      <c r="AA5801" s="165" t="str">
        <f t="shared" si="361"/>
        <v/>
      </c>
      <c r="AB5801" t="str">
        <f t="shared" si="362"/>
        <v>PND</v>
      </c>
      <c r="AC5801" t="str">
        <f t="shared" si="363"/>
        <v>GA08T4103</v>
      </c>
      <c r="AD5801" t="str">
        <f>_xlfn.IFNA(VLOOKUP(PrivateSchedule[[#This Row],[ow]],RTARoutes[[StageCodes]:[RouteID]],6,FALSE), VLOOKUP(PrivateSchedule[[#This Row],[re]],RTARoutes[[StageCodes]:[RouteID]],6,FALSE))</f>
        <v>PVT388</v>
      </c>
      <c r="AE5801" t="str" cm="1">
        <f t="array" ref="AE5801">_xlfn.IFS( NOT(ISNA(VLOOKUP(PrivateSchedule[[#This Row],[ow]],RTARoutes[[StageCodes]:[RouteID]],6,FALSE))), "O",  NOT(ISNA(VLOOKUP(PrivateSchedule[[#This Row],[re]],RTARoutes[[StageCodes]:[RouteID]],6,FALSE))), "R")</f>
        <v>O</v>
      </c>
      <c r="AF58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02" spans="2:33">
      <c r="O5802" s="171" t="s">
        <v>2644</v>
      </c>
      <c r="T5802" s="173" t="s">
        <v>2374</v>
      </c>
      <c r="U5802" t="str">
        <f t="shared" si="360"/>
        <v>SAVERDEM-PONDA</v>
      </c>
      <c r="AA5802" s="165" t="str">
        <f t="shared" si="361"/>
        <v/>
      </c>
      <c r="AB5802" t="str">
        <f t="shared" si="362"/>
        <v>PND</v>
      </c>
      <c r="AC5802" t="str">
        <f t="shared" si="363"/>
        <v>GA08T4103</v>
      </c>
      <c r="AD5802" t="str">
        <f>_xlfn.IFNA(VLOOKUP(PrivateSchedule[[#This Row],[ow]],RTARoutes[[StageCodes]:[RouteID]],6,FALSE), VLOOKUP(PrivateSchedule[[#This Row],[re]],RTARoutes[[StageCodes]:[RouteID]],6,FALSE))</f>
        <v>PVT388</v>
      </c>
      <c r="AE5802" t="str" cm="1">
        <f t="array" ref="AE5802">_xlfn.IFS( NOT(ISNA(VLOOKUP(PrivateSchedule[[#This Row],[ow]],RTARoutes[[StageCodes]:[RouteID]],6,FALSE))), "O",  NOT(ISNA(VLOOKUP(PrivateSchedule[[#This Row],[re]],RTARoutes[[StageCodes]:[RouteID]],6,FALSE))), "R")</f>
        <v>R</v>
      </c>
      <c r="AF58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03" spans="2:33">
      <c r="O5803" s="171" t="s">
        <v>2374</v>
      </c>
      <c r="T5803" s="173" t="s">
        <v>2644</v>
      </c>
      <c r="U5803" t="str">
        <f t="shared" si="360"/>
        <v>PONDA-SAVERDEM</v>
      </c>
      <c r="AA5803" s="165" t="str">
        <f t="shared" si="361"/>
        <v/>
      </c>
      <c r="AB5803" t="str">
        <f t="shared" si="362"/>
        <v>PND</v>
      </c>
      <c r="AC5803" t="str">
        <f t="shared" si="363"/>
        <v>GA08T4103</v>
      </c>
      <c r="AD5803" t="str">
        <f>_xlfn.IFNA(VLOOKUP(PrivateSchedule[[#This Row],[ow]],RTARoutes[[StageCodes]:[RouteID]],6,FALSE), VLOOKUP(PrivateSchedule[[#This Row],[re]],RTARoutes[[StageCodes]:[RouteID]],6,FALSE))</f>
        <v>PVT388</v>
      </c>
      <c r="AE5803" t="str" cm="1">
        <f t="array" ref="AE5803">_xlfn.IFS( NOT(ISNA(VLOOKUP(PrivateSchedule[[#This Row],[ow]],RTARoutes[[StageCodes]:[RouteID]],6,FALSE))), "O",  NOT(ISNA(VLOOKUP(PrivateSchedule[[#This Row],[re]],RTARoutes[[StageCodes]:[RouteID]],6,FALSE))), "R")</f>
        <v>O</v>
      </c>
      <c r="AF58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04" spans="2:33">
      <c r="O5804" s="171" t="s">
        <v>2644</v>
      </c>
      <c r="T5804" s="173" t="s">
        <v>2374</v>
      </c>
      <c r="U5804" t="str">
        <f t="shared" si="360"/>
        <v>SAVERDEM-PONDA</v>
      </c>
      <c r="AA5804" s="165" t="str">
        <f t="shared" si="361"/>
        <v/>
      </c>
      <c r="AB5804" t="str">
        <f t="shared" si="362"/>
        <v>PND</v>
      </c>
      <c r="AC5804" t="str">
        <f t="shared" si="363"/>
        <v>GA08T4103</v>
      </c>
      <c r="AD5804" t="str">
        <f>_xlfn.IFNA(VLOOKUP(PrivateSchedule[[#This Row],[ow]],RTARoutes[[StageCodes]:[RouteID]],6,FALSE), VLOOKUP(PrivateSchedule[[#This Row],[re]],RTARoutes[[StageCodes]:[RouteID]],6,FALSE))</f>
        <v>PVT388</v>
      </c>
      <c r="AE5804" t="str" cm="1">
        <f t="array" ref="AE5804">_xlfn.IFS( NOT(ISNA(VLOOKUP(PrivateSchedule[[#This Row],[ow]],RTARoutes[[StageCodes]:[RouteID]],6,FALSE))), "O",  NOT(ISNA(VLOOKUP(PrivateSchedule[[#This Row],[re]],RTARoutes[[StageCodes]:[RouteID]],6,FALSE))), "R")</f>
        <v>R</v>
      </c>
      <c r="AF58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05" spans="2:33">
      <c r="O5805" s="171" t="s">
        <v>2374</v>
      </c>
      <c r="T5805" s="173" t="s">
        <v>2644</v>
      </c>
      <c r="U5805" t="str">
        <f t="shared" si="360"/>
        <v>PONDA-SAVERDEM</v>
      </c>
      <c r="AA5805" s="165" t="str">
        <f t="shared" si="361"/>
        <v/>
      </c>
      <c r="AB5805" t="str">
        <f t="shared" si="362"/>
        <v>PND</v>
      </c>
      <c r="AC5805" t="str">
        <f t="shared" si="363"/>
        <v>GA08T4103</v>
      </c>
      <c r="AD5805" t="str">
        <f>_xlfn.IFNA(VLOOKUP(PrivateSchedule[[#This Row],[ow]],RTARoutes[[StageCodes]:[RouteID]],6,FALSE), VLOOKUP(PrivateSchedule[[#This Row],[re]],RTARoutes[[StageCodes]:[RouteID]],6,FALSE))</f>
        <v>PVT388</v>
      </c>
      <c r="AE5805" t="str" cm="1">
        <f t="array" ref="AE5805">_xlfn.IFS( NOT(ISNA(VLOOKUP(PrivateSchedule[[#This Row],[ow]],RTARoutes[[StageCodes]:[RouteID]],6,FALSE))), "O",  NOT(ISNA(VLOOKUP(PrivateSchedule[[#This Row],[re]],RTARoutes[[StageCodes]:[RouteID]],6,FALSE))), "R")</f>
        <v>O</v>
      </c>
      <c r="AF58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06" spans="2:33">
      <c r="O5806" s="171" t="s">
        <v>2644</v>
      </c>
      <c r="T5806" s="173" t="s">
        <v>2374</v>
      </c>
      <c r="U5806" t="str">
        <f t="shared" si="360"/>
        <v>SAVERDEM-PONDA</v>
      </c>
      <c r="AA5806" s="165" t="str">
        <f t="shared" si="361"/>
        <v/>
      </c>
      <c r="AB5806" t="str">
        <f t="shared" si="362"/>
        <v>PND</v>
      </c>
      <c r="AC5806" t="str">
        <f t="shared" si="363"/>
        <v>GA08T4103</v>
      </c>
      <c r="AD5806" t="str">
        <f>_xlfn.IFNA(VLOOKUP(PrivateSchedule[[#This Row],[ow]],RTARoutes[[StageCodes]:[RouteID]],6,FALSE), VLOOKUP(PrivateSchedule[[#This Row],[re]],RTARoutes[[StageCodes]:[RouteID]],6,FALSE))</f>
        <v>PVT388</v>
      </c>
      <c r="AE5806" t="str" cm="1">
        <f t="array" ref="AE5806">_xlfn.IFS( NOT(ISNA(VLOOKUP(PrivateSchedule[[#This Row],[ow]],RTARoutes[[StageCodes]:[RouteID]],6,FALSE))), "O",  NOT(ISNA(VLOOKUP(PrivateSchedule[[#This Row],[re]],RTARoutes[[StageCodes]:[RouteID]],6,FALSE))), "R")</f>
        <v>R</v>
      </c>
      <c r="AF58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07" spans="2:33">
      <c r="O5807" s="171" t="s">
        <v>2374</v>
      </c>
      <c r="T5807" s="173" t="s">
        <v>4991</v>
      </c>
      <c r="U5807" t="str">
        <f t="shared" si="360"/>
        <v/>
      </c>
      <c r="AA5807" s="165" t="str">
        <f t="shared" si="361"/>
        <v/>
      </c>
      <c r="AB5807" t="str">
        <f t="shared" si="362"/>
        <v>PND</v>
      </c>
      <c r="AC5807" t="str">
        <f t="shared" si="363"/>
        <v>GA08T4103</v>
      </c>
      <c r="AD5807" t="str">
        <f>_xlfn.IFNA(VLOOKUP(PrivateSchedule[[#This Row],[ow]],RTARoutes[[StageCodes]:[RouteID]],6,FALSE), VLOOKUP(PrivateSchedule[[#This Row],[re]],RTARoutes[[StageCodes]:[RouteID]],6,FALSE))</f>
        <v>PVT352</v>
      </c>
      <c r="AE5807" t="str" cm="1">
        <f t="array" ref="AE5807">_xlfn.IFS( NOT(ISNA(VLOOKUP(PrivateSchedule[[#This Row],[ow]],RTARoutes[[StageCodes]:[RouteID]],6,FALSE))), "O",  NOT(ISNA(VLOOKUP(PrivateSchedule[[#This Row],[re]],RTARoutes[[StageCodes]:[RouteID]],6,FALSE))), "R")</f>
        <v>R</v>
      </c>
      <c r="AF58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PND-*MUDAI</v>
      </c>
      <c r="AG58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MUDAI-*PND</v>
      </c>
    </row>
    <row r="5808" spans="2:33">
      <c r="B5808" s="171" t="s">
        <v>5484</v>
      </c>
      <c r="C5808" s="172" t="s">
        <v>5485</v>
      </c>
      <c r="D5808" s="172" t="s">
        <v>4894</v>
      </c>
      <c r="E5808" s="176" t="s">
        <v>5486</v>
      </c>
      <c r="F5808" s="177" t="s">
        <v>5487</v>
      </c>
      <c r="G5808" s="171" t="s">
        <v>5488</v>
      </c>
      <c r="H5808" s="172" t="s">
        <v>5489</v>
      </c>
      <c r="J5808" s="171" t="s">
        <v>5490</v>
      </c>
      <c r="L5808" s="172" t="s">
        <v>16</v>
      </c>
      <c r="O5808" s="171" t="s">
        <v>3141</v>
      </c>
      <c r="P5808" s="172" t="s">
        <v>1638</v>
      </c>
      <c r="T5808" s="173" t="s">
        <v>2374</v>
      </c>
      <c r="U5808" t="str">
        <f t="shared" si="360"/>
        <v>VOLVOI-KERI-PONDA</v>
      </c>
      <c r="AA5808" s="165" t="str">
        <f t="shared" si="361"/>
        <v/>
      </c>
      <c r="AB5808" t="str">
        <f t="shared" si="362"/>
        <v>PND</v>
      </c>
      <c r="AC5808" t="str">
        <f t="shared" si="363"/>
        <v>GA02T4919</v>
      </c>
      <c r="AD5808" t="str">
        <f>_xlfn.IFNA(VLOOKUP(PrivateSchedule[[#This Row],[ow]],RTARoutes[[StageCodes]:[RouteID]],6,FALSE), VLOOKUP(PrivateSchedule[[#This Row],[re]],RTARoutes[[StageCodes]:[RouteID]],6,FALSE))</f>
        <v>PVT394</v>
      </c>
      <c r="AE5808" t="str" cm="1">
        <f t="array" ref="AE5808">_xlfn.IFS( NOT(ISNA(VLOOKUP(PrivateSchedule[[#This Row],[ow]],RTARoutes[[StageCodes]:[RouteID]],6,FALSE))), "O",  NOT(ISNA(VLOOKUP(PrivateSchedule[[#This Row],[re]],RTARoutes[[StageCodes]:[RouteID]],6,FALSE))), "R")</f>
        <v>R</v>
      </c>
      <c r="AF58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VLV-*KRI-*PND</v>
      </c>
      <c r="AG58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PND-*KRI-*VLV</v>
      </c>
    </row>
    <row r="5809" spans="2:33">
      <c r="O5809" s="171" t="s">
        <v>2374</v>
      </c>
      <c r="P5809" s="172" t="s">
        <v>3030</v>
      </c>
      <c r="T5809" s="173" t="s">
        <v>5381</v>
      </c>
      <c r="U5809" t="str">
        <f t="shared" si="360"/>
        <v/>
      </c>
      <c r="AA5809" s="165" t="str">
        <f t="shared" si="361"/>
        <v/>
      </c>
      <c r="AB5809" t="str">
        <f t="shared" si="362"/>
        <v>PND</v>
      </c>
      <c r="AC5809" t="str">
        <f t="shared" si="363"/>
        <v>GA02T4919</v>
      </c>
      <c r="AD5809" t="str">
        <f>_xlfn.IFNA(VLOOKUP(PrivateSchedule[[#This Row],[ow]],RTARoutes[[StageCodes]:[RouteID]],6,FALSE), VLOOKUP(PrivateSchedule[[#This Row],[re]],RTARoutes[[StageCodes]:[RouteID]],6,FALSE))</f>
        <v>PVT429</v>
      </c>
      <c r="AE5809" t="str" cm="1">
        <f t="array" ref="AE5809">_xlfn.IFS( NOT(ISNA(VLOOKUP(PrivateSchedule[[#This Row],[ow]],RTARoutes[[StageCodes]:[RouteID]],6,FALSE))), "O",  NOT(ISNA(VLOOKUP(PrivateSchedule[[#This Row],[re]],RTARoutes[[StageCodes]:[RouteID]],6,FALSE))), "R")</f>
        <v>O</v>
      </c>
      <c r="AF58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PND-*VGM-*SAVOI</v>
      </c>
      <c r="AG58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SAVOI-*VGM-*PND</v>
      </c>
    </row>
    <row r="5810" spans="2:33">
      <c r="O5810" s="171" t="s">
        <v>5381</v>
      </c>
      <c r="P5810" s="172" t="s">
        <v>1638</v>
      </c>
      <c r="T5810" s="173" t="s">
        <v>3141</v>
      </c>
      <c r="U5810" t="str">
        <f t="shared" si="360"/>
        <v/>
      </c>
      <c r="AA5810" s="165" t="str">
        <f t="shared" si="361"/>
        <v/>
      </c>
      <c r="AB5810" t="str">
        <f t="shared" si="362"/>
        <v>PND</v>
      </c>
      <c r="AC5810" t="str">
        <f t="shared" si="363"/>
        <v>GA02T4919</v>
      </c>
      <c r="AD5810" t="str">
        <f>_xlfn.IFNA(VLOOKUP(PrivateSchedule[[#This Row],[ow]],RTARoutes[[StageCodes]:[RouteID]],6,FALSE), VLOOKUP(PrivateSchedule[[#This Row],[re]],RTARoutes[[StageCodes]:[RouteID]],6,FALSE))</f>
        <v>PVT462</v>
      </c>
      <c r="AE5810" t="str" cm="1">
        <f t="array" ref="AE5810">_xlfn.IFS( NOT(ISNA(VLOOKUP(PrivateSchedule[[#This Row],[ow]],RTARoutes[[StageCodes]:[RouteID]],6,FALSE))), "O",  NOT(ISNA(VLOOKUP(PrivateSchedule[[#This Row],[re]],RTARoutes[[StageCodes]:[RouteID]],6,FALSE))), "R")</f>
        <v>O</v>
      </c>
      <c r="AF58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SAVOI-*KRI-*VLV</v>
      </c>
      <c r="AG58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VLV-*KRI-*SAVOI</v>
      </c>
    </row>
    <row r="5811" spans="2:33">
      <c r="O5811" s="171" t="s">
        <v>3141</v>
      </c>
      <c r="P5811" s="172" t="s">
        <v>1638</v>
      </c>
      <c r="T5811" s="173" t="s">
        <v>2374</v>
      </c>
      <c r="U5811" t="str">
        <f t="shared" si="360"/>
        <v>VOLVOI-KERI-PONDA</v>
      </c>
      <c r="AA5811" s="165" t="str">
        <f t="shared" si="361"/>
        <v/>
      </c>
      <c r="AB5811" t="str">
        <f t="shared" si="362"/>
        <v>PND</v>
      </c>
      <c r="AC5811" t="str">
        <f t="shared" si="363"/>
        <v>GA02T4919</v>
      </c>
      <c r="AD5811" t="str">
        <f>_xlfn.IFNA(VLOOKUP(PrivateSchedule[[#This Row],[ow]],RTARoutes[[StageCodes]:[RouteID]],6,FALSE), VLOOKUP(PrivateSchedule[[#This Row],[re]],RTARoutes[[StageCodes]:[RouteID]],6,FALSE))</f>
        <v>PVT394</v>
      </c>
      <c r="AE5811" t="str" cm="1">
        <f t="array" ref="AE5811">_xlfn.IFS( NOT(ISNA(VLOOKUP(PrivateSchedule[[#This Row],[ow]],RTARoutes[[StageCodes]:[RouteID]],6,FALSE))), "O",  NOT(ISNA(VLOOKUP(PrivateSchedule[[#This Row],[re]],RTARoutes[[StageCodes]:[RouteID]],6,FALSE))), "R")</f>
        <v>R</v>
      </c>
      <c r="AF58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VLV-*KRI-*PND</v>
      </c>
      <c r="AG58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PND-*KRI-*VLV</v>
      </c>
    </row>
    <row r="5812" spans="2:33">
      <c r="O5812" s="171" t="s">
        <v>2374</v>
      </c>
      <c r="P5812" s="172" t="s">
        <v>1638</v>
      </c>
      <c r="T5812" s="173" t="s">
        <v>3141</v>
      </c>
      <c r="U5812" t="str">
        <f t="shared" si="360"/>
        <v>PONDA-KERI-VOLVOI</v>
      </c>
      <c r="AA5812" s="165" t="str">
        <f t="shared" si="361"/>
        <v/>
      </c>
      <c r="AB5812" t="str">
        <f t="shared" si="362"/>
        <v>PND</v>
      </c>
      <c r="AC5812" t="str">
        <f t="shared" si="363"/>
        <v>GA02T4919</v>
      </c>
      <c r="AD5812" t="str">
        <f>_xlfn.IFNA(VLOOKUP(PrivateSchedule[[#This Row],[ow]],RTARoutes[[StageCodes]:[RouteID]],6,FALSE), VLOOKUP(PrivateSchedule[[#This Row],[re]],RTARoutes[[StageCodes]:[RouteID]],6,FALSE))</f>
        <v>PVT394</v>
      </c>
      <c r="AE5812" t="str" cm="1">
        <f t="array" ref="AE5812">_xlfn.IFS( NOT(ISNA(VLOOKUP(PrivateSchedule[[#This Row],[ow]],RTARoutes[[StageCodes]:[RouteID]],6,FALSE))), "O",  NOT(ISNA(VLOOKUP(PrivateSchedule[[#This Row],[re]],RTARoutes[[StageCodes]:[RouteID]],6,FALSE))), "R")</f>
        <v>O</v>
      </c>
      <c r="AF58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</v>
      </c>
      <c r="AG58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VLV-*KRI-*PND</v>
      </c>
    </row>
    <row r="5813" spans="2:33">
      <c r="O5813" s="171" t="s">
        <v>3141</v>
      </c>
      <c r="P5813" s="172" t="s">
        <v>1638</v>
      </c>
      <c r="T5813" s="173" t="s">
        <v>2374</v>
      </c>
      <c r="U5813" t="str">
        <f t="shared" si="360"/>
        <v>VOLVOI-KERI-PONDA</v>
      </c>
      <c r="AA5813" s="165" t="str">
        <f t="shared" si="361"/>
        <v/>
      </c>
      <c r="AB5813" t="str">
        <f t="shared" si="362"/>
        <v>PND</v>
      </c>
      <c r="AC5813" t="str">
        <f t="shared" si="363"/>
        <v>GA02T4919</v>
      </c>
      <c r="AD5813" t="str">
        <f>_xlfn.IFNA(VLOOKUP(PrivateSchedule[[#This Row],[ow]],RTARoutes[[StageCodes]:[RouteID]],6,FALSE), VLOOKUP(PrivateSchedule[[#This Row],[re]],RTARoutes[[StageCodes]:[RouteID]],6,FALSE))</f>
        <v>PVT394</v>
      </c>
      <c r="AE5813" t="str" cm="1">
        <f t="array" ref="AE5813">_xlfn.IFS( NOT(ISNA(VLOOKUP(PrivateSchedule[[#This Row],[ow]],RTARoutes[[StageCodes]:[RouteID]],6,FALSE))), "O",  NOT(ISNA(VLOOKUP(PrivateSchedule[[#This Row],[re]],RTARoutes[[StageCodes]:[RouteID]],6,FALSE))), "R")</f>
        <v>R</v>
      </c>
      <c r="AF58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VLV-*KRI-*PND</v>
      </c>
      <c r="AG58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PND-*KRI-*VLV</v>
      </c>
    </row>
    <row r="5814" spans="2:33">
      <c r="O5814" s="171" t="s">
        <v>2374</v>
      </c>
      <c r="P5814" s="172" t="s">
        <v>1638</v>
      </c>
      <c r="T5814" s="173" t="s">
        <v>3141</v>
      </c>
      <c r="U5814" t="str">
        <f t="shared" si="360"/>
        <v>PONDA-KERI-VOLVOI</v>
      </c>
      <c r="AA5814" s="165" t="str">
        <f t="shared" si="361"/>
        <v/>
      </c>
      <c r="AB5814" t="str">
        <f t="shared" si="362"/>
        <v>PND</v>
      </c>
      <c r="AC5814" t="str">
        <f t="shared" si="363"/>
        <v>GA02T4919</v>
      </c>
      <c r="AD5814" t="str">
        <f>_xlfn.IFNA(VLOOKUP(PrivateSchedule[[#This Row],[ow]],RTARoutes[[StageCodes]:[RouteID]],6,FALSE), VLOOKUP(PrivateSchedule[[#This Row],[re]],RTARoutes[[StageCodes]:[RouteID]],6,FALSE))</f>
        <v>PVT394</v>
      </c>
      <c r="AE5814" t="str" cm="1">
        <f t="array" ref="AE5814">_xlfn.IFS( NOT(ISNA(VLOOKUP(PrivateSchedule[[#This Row],[ow]],RTARoutes[[StageCodes]:[RouteID]],6,FALSE))), "O",  NOT(ISNA(VLOOKUP(PrivateSchedule[[#This Row],[re]],RTARoutes[[StageCodes]:[RouteID]],6,FALSE))), "R")</f>
        <v>O</v>
      </c>
      <c r="AF58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PND-*KRI-*VLV</v>
      </c>
      <c r="AG58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VLV-*KRI-*PND</v>
      </c>
    </row>
    <row r="5815" spans="2:33">
      <c r="O5815" s="171" t="s">
        <v>3141</v>
      </c>
      <c r="P5815" s="172" t="s">
        <v>1638</v>
      </c>
      <c r="T5815" s="173" t="s">
        <v>1885</v>
      </c>
      <c r="U5815" t="str">
        <f t="shared" si="360"/>
        <v/>
      </c>
      <c r="AA5815" s="165" t="str">
        <f t="shared" si="361"/>
        <v/>
      </c>
      <c r="AB5815" t="str">
        <f t="shared" si="362"/>
        <v>PND</v>
      </c>
      <c r="AC5815" t="str">
        <f t="shared" si="363"/>
        <v>GA02T4919</v>
      </c>
      <c r="AD5815" t="e">
        <f>_xlfn.IFNA(VLOOKUP(PrivateSchedule[[#This Row],[ow]],RTARoutes[[StageCodes]:[RouteID]],6,FALSE), VLOOKUP(PrivateSchedule[[#This Row],[re]],RTARoutes[[StageCodes]:[RouteID]],6,FALSE))</f>
        <v>#N/A</v>
      </c>
      <c r="AE5815" t="e" cm="1">
        <f t="array" ref="AE5815">_xlfn.IFS( NOT(ISNA(VLOOKUP(PrivateSchedule[[#This Row],[ow]],RTARoutes[[StageCodes]:[RouteID]],6,FALSE))), "O",  NOT(ISNA(VLOOKUP(PrivateSchedule[[#This Row],[re]],RTARoutes[[StageCodes]:[RouteID]],6,FALSE))), "R")</f>
        <v>#N/A</v>
      </c>
      <c r="AF58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VLV-*KRI-*MARCEL</v>
      </c>
      <c r="AG58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MARCEL-*KRI-*VLV</v>
      </c>
    </row>
    <row r="5816" spans="2:33">
      <c r="O5816" s="171" t="s">
        <v>1885</v>
      </c>
      <c r="P5816" s="172" t="s">
        <v>735</v>
      </c>
      <c r="T5816" s="173" t="s">
        <v>3141</v>
      </c>
      <c r="U5816" t="str">
        <f t="shared" si="360"/>
        <v/>
      </c>
      <c r="AA5816" s="165" t="str">
        <f t="shared" si="361"/>
        <v/>
      </c>
      <c r="AB5816" t="str">
        <f t="shared" si="362"/>
        <v>PND</v>
      </c>
      <c r="AC5816" t="str">
        <f t="shared" si="363"/>
        <v>GA02T4919</v>
      </c>
      <c r="AD5816" t="str">
        <f>_xlfn.IFNA(VLOOKUP(PrivateSchedule[[#This Row],[ow]],RTARoutes[[StageCodes]:[RouteID]],6,FALSE), VLOOKUP(PrivateSchedule[[#This Row],[re]],RTARoutes[[StageCodes]:[RouteID]],6,FALSE))</f>
        <v>PVT255</v>
      </c>
      <c r="AE5816" t="str" cm="1">
        <f t="array" ref="AE5816">_xlfn.IFS( NOT(ISNA(VLOOKUP(PrivateSchedule[[#This Row],[ow]],RTARoutes[[StageCodes]:[RouteID]],6,FALSE))), "O",  NOT(ISNA(VLOOKUP(PrivateSchedule[[#This Row],[re]],RTARoutes[[StageCodes]:[RouteID]],6,FALSE))), "R")</f>
        <v>O</v>
      </c>
      <c r="AF58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MARCEL-*BETKI-*VLV</v>
      </c>
      <c r="AG58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VLV-*BETKI-*MARCEL</v>
      </c>
    </row>
    <row r="5817" spans="2:33">
      <c r="B5817" s="171" t="s">
        <v>5491</v>
      </c>
      <c r="C5817" s="172" t="s">
        <v>5492</v>
      </c>
      <c r="D5817" s="172" t="s">
        <v>4894</v>
      </c>
      <c r="E5817" s="176">
        <v>40026</v>
      </c>
      <c r="F5817" s="177">
        <v>45512</v>
      </c>
      <c r="G5817" s="171" t="s">
        <v>5493</v>
      </c>
      <c r="H5817" s="172" t="s">
        <v>5494</v>
      </c>
      <c r="J5817" s="171" t="s">
        <v>5495</v>
      </c>
      <c r="L5817" s="172" t="s">
        <v>16</v>
      </c>
      <c r="O5817" s="171" t="s">
        <v>1885</v>
      </c>
      <c r="P5817" s="172" t="s">
        <v>543</v>
      </c>
      <c r="T5817" s="173" t="s">
        <v>420</v>
      </c>
      <c r="U5817" t="str">
        <f t="shared" si="360"/>
        <v/>
      </c>
      <c r="AA5817" s="165" t="str">
        <f t="shared" si="361"/>
        <v/>
      </c>
      <c r="AB5817" t="str">
        <f t="shared" si="362"/>
        <v>PND</v>
      </c>
      <c r="AC5817" t="str">
        <f t="shared" si="363"/>
        <v>GA04T4622</v>
      </c>
      <c r="AD5817" t="e">
        <f>_xlfn.IFNA(VLOOKUP(PrivateSchedule[[#This Row],[ow]],RTARoutes[[StageCodes]:[RouteID]],6,FALSE), VLOOKUP(PrivateSchedule[[#This Row],[re]],RTARoutes[[StageCodes]:[RouteID]],6,FALSE))</f>
        <v>#N/A</v>
      </c>
      <c r="AE5817" t="e" cm="1">
        <f t="array" ref="AE5817">_xlfn.IFS( NOT(ISNA(VLOOKUP(PrivateSchedule[[#This Row],[ow]],RTARoutes[[StageCodes]:[RouteID]],6,FALSE))), "O",  NOT(ISNA(VLOOKUP(PrivateSchedule[[#This Row],[re]],RTARoutes[[StageCodes]:[RouteID]],6,FALSE))), "R")</f>
        <v>#N/A</v>
      </c>
      <c r="AF58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MARCEL-*AMONA-*BCH</v>
      </c>
      <c r="AG58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BCH-*AMONA-*MARCEL</v>
      </c>
    </row>
    <row r="5818" spans="2:33">
      <c r="O5818" s="171" t="s">
        <v>420</v>
      </c>
      <c r="T5818" s="173" t="s">
        <v>2595</v>
      </c>
      <c r="U5818" t="str">
        <f t="shared" si="360"/>
        <v/>
      </c>
      <c r="AA5818" s="165" t="str">
        <f t="shared" si="361"/>
        <v/>
      </c>
      <c r="AB5818" t="str">
        <f t="shared" si="362"/>
        <v>PND</v>
      </c>
      <c r="AC5818" t="str">
        <f t="shared" si="363"/>
        <v>GA04T4622</v>
      </c>
      <c r="AD5818" t="str">
        <f>_xlfn.IFNA(VLOOKUP(PrivateSchedule[[#This Row],[ow]],RTARoutes[[StageCodes]:[RouteID]],6,FALSE), VLOOKUP(PrivateSchedule[[#This Row],[re]],RTARoutes[[StageCodes]:[RouteID]],6,FALSE))</f>
        <v>PVT48</v>
      </c>
      <c r="AE5818" t="str" cm="1">
        <f t="array" ref="AE5818">_xlfn.IFS( NOT(ISNA(VLOOKUP(PrivateSchedule[[#This Row],[ow]],RTARoutes[[StageCodes]:[RouteID]],6,FALSE))), "O",  NOT(ISNA(VLOOKUP(PrivateSchedule[[#This Row],[re]],RTARoutes[[StageCodes]:[RouteID]],6,FALSE))), "R")</f>
        <v>O</v>
      </c>
      <c r="AF58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BCH-*SANKHALI</v>
      </c>
      <c r="AG58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SANKHALI-*BCH</v>
      </c>
    </row>
    <row r="5819" spans="2:33">
      <c r="O5819" s="171" t="s">
        <v>2595</v>
      </c>
      <c r="T5819" s="173" t="s">
        <v>2374</v>
      </c>
      <c r="U5819" t="str">
        <f t="shared" si="360"/>
        <v/>
      </c>
      <c r="AA5819" s="165" t="str">
        <f t="shared" si="361"/>
        <v/>
      </c>
      <c r="AB5819" t="str">
        <f t="shared" si="362"/>
        <v>PND</v>
      </c>
      <c r="AC5819" t="str">
        <f t="shared" si="363"/>
        <v>GA04T4622</v>
      </c>
      <c r="AD5819" t="str">
        <f>_xlfn.IFNA(VLOOKUP(PrivateSchedule[[#This Row],[ow]],RTARoutes[[StageCodes]:[RouteID]],6,FALSE), VLOOKUP(PrivateSchedule[[#This Row],[re]],RTARoutes[[StageCodes]:[RouteID]],6,FALSE))</f>
        <v>PVT407</v>
      </c>
      <c r="AE5819" t="str" cm="1">
        <f t="array" ref="AE5819">_xlfn.IFS( NOT(ISNA(VLOOKUP(PrivateSchedule[[#This Row],[ow]],RTARoutes[[StageCodes]:[RouteID]],6,FALSE))), "O",  NOT(ISNA(VLOOKUP(PrivateSchedule[[#This Row],[re]],RTARoutes[[StageCodes]:[RouteID]],6,FALSE))), "R")</f>
        <v>R</v>
      </c>
      <c r="AF58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8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820" spans="2:33">
      <c r="O5820" s="171" t="s">
        <v>2374</v>
      </c>
      <c r="T5820" s="173" t="s">
        <v>420</v>
      </c>
      <c r="U5820" t="str">
        <f t="shared" si="360"/>
        <v>PONDA-BICHOLIM</v>
      </c>
      <c r="AA5820" s="165" t="str">
        <f t="shared" si="361"/>
        <v/>
      </c>
      <c r="AB5820" t="str">
        <f t="shared" si="362"/>
        <v>PND</v>
      </c>
      <c r="AC5820" t="str">
        <f t="shared" si="363"/>
        <v>GA04T4622</v>
      </c>
      <c r="AD5820" t="str">
        <f>_xlfn.IFNA(VLOOKUP(PrivateSchedule[[#This Row],[ow]],RTARoutes[[StageCodes]:[RouteID]],6,FALSE), VLOOKUP(PrivateSchedule[[#This Row],[re]],RTARoutes[[StageCodes]:[RouteID]],6,FALSE))</f>
        <v>PVT39</v>
      </c>
      <c r="AE5820" t="str" cm="1">
        <f t="array" ref="AE5820">_xlfn.IFS( NOT(ISNA(VLOOKUP(PrivateSchedule[[#This Row],[ow]],RTARoutes[[StageCodes]:[RouteID]],6,FALSE))), "O",  NOT(ISNA(VLOOKUP(PrivateSchedule[[#This Row],[re]],RTARoutes[[StageCodes]:[RouteID]],6,FALSE))), "R")</f>
        <v>R</v>
      </c>
      <c r="AF58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8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821" spans="2:33">
      <c r="O5821" s="171" t="s">
        <v>420</v>
      </c>
      <c r="P5821" s="172" t="s">
        <v>1885</v>
      </c>
      <c r="T5821" s="173" t="s">
        <v>2595</v>
      </c>
      <c r="U5821" t="str">
        <f t="shared" si="360"/>
        <v/>
      </c>
      <c r="AA5821" s="165" t="str">
        <f t="shared" si="361"/>
        <v/>
      </c>
      <c r="AB5821" t="str">
        <f t="shared" si="362"/>
        <v>PND</v>
      </c>
      <c r="AC5821" t="str">
        <f t="shared" si="363"/>
        <v>GA04T4622</v>
      </c>
      <c r="AD5821" t="str">
        <f>_xlfn.IFNA(VLOOKUP(PrivateSchedule[[#This Row],[ow]],RTARoutes[[StageCodes]:[RouteID]],6,FALSE), VLOOKUP(PrivateSchedule[[#This Row],[re]],RTARoutes[[StageCodes]:[RouteID]],6,FALSE))</f>
        <v>PVT48</v>
      </c>
      <c r="AE5821" t="str" cm="1">
        <f t="array" ref="AE5821">_xlfn.IFS( NOT(ISNA(VLOOKUP(PrivateSchedule[[#This Row],[ow]],RTARoutes[[StageCodes]:[RouteID]],6,FALSE))), "O",  NOT(ISNA(VLOOKUP(PrivateSchedule[[#This Row],[re]],RTARoutes[[StageCodes]:[RouteID]],6,FALSE))), "R")</f>
        <v>O</v>
      </c>
      <c r="AF58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BCH-*MARCEL-*SANKHALI</v>
      </c>
      <c r="AG58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SANKHALI-*MARCEL-*BCH</v>
      </c>
    </row>
    <row r="5822" spans="2:33">
      <c r="O5822" s="171" t="s">
        <v>2595</v>
      </c>
      <c r="P5822" s="172" t="s">
        <v>1885</v>
      </c>
      <c r="T5822" s="173" t="s">
        <v>2374</v>
      </c>
      <c r="U5822" t="str">
        <f t="shared" si="360"/>
        <v/>
      </c>
      <c r="AA5822" s="165" t="str">
        <f t="shared" si="361"/>
        <v/>
      </c>
      <c r="AB5822" t="str">
        <f t="shared" si="362"/>
        <v>PND</v>
      </c>
      <c r="AC5822" t="str">
        <f t="shared" si="363"/>
        <v>GA04T4622</v>
      </c>
      <c r="AD5822" t="e">
        <f>_xlfn.IFNA(VLOOKUP(PrivateSchedule[[#This Row],[ow]],RTARoutes[[StageCodes]:[RouteID]],6,FALSE), VLOOKUP(PrivateSchedule[[#This Row],[re]],RTARoutes[[StageCodes]:[RouteID]],6,FALSE))</f>
        <v>#N/A</v>
      </c>
      <c r="AE5822" t="e" cm="1">
        <f t="array" ref="AE5822">_xlfn.IFS( NOT(ISNA(VLOOKUP(PrivateSchedule[[#This Row],[ow]],RTARoutes[[StageCodes]:[RouteID]],6,FALSE))), "O",  NOT(ISNA(VLOOKUP(PrivateSchedule[[#This Row],[re]],RTARoutes[[StageCodes]:[RouteID]],6,FALSE))), "R")</f>
        <v>#N/A</v>
      </c>
      <c r="AF58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SANKHALI-*MARCEL-*PND</v>
      </c>
      <c r="AG58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PND-*MARCEL-*SANKHALI</v>
      </c>
    </row>
    <row r="5823" spans="2:33">
      <c r="O5823" s="171" t="s">
        <v>2374</v>
      </c>
      <c r="P5823" s="172" t="s">
        <v>1885</v>
      </c>
      <c r="T5823" s="173" t="s">
        <v>420</v>
      </c>
      <c r="U5823" t="str">
        <f t="shared" si="360"/>
        <v/>
      </c>
      <c r="AA5823" s="165" t="str">
        <f t="shared" si="361"/>
        <v/>
      </c>
      <c r="AB5823" t="str">
        <f t="shared" si="362"/>
        <v>PND</v>
      </c>
      <c r="AC5823" t="str">
        <f t="shared" si="363"/>
        <v>GA04T4622</v>
      </c>
      <c r="AD5823" t="e">
        <f>_xlfn.IFNA(VLOOKUP(PrivateSchedule[[#This Row],[ow]],RTARoutes[[StageCodes]:[RouteID]],6,FALSE), VLOOKUP(PrivateSchedule[[#This Row],[re]],RTARoutes[[StageCodes]:[RouteID]],6,FALSE))</f>
        <v>#N/A</v>
      </c>
      <c r="AE5823" t="e" cm="1">
        <f t="array" ref="AE5823">_xlfn.IFS( NOT(ISNA(VLOOKUP(PrivateSchedule[[#This Row],[ow]],RTARoutes[[StageCodes]:[RouteID]],6,FALSE))), "O",  NOT(ISNA(VLOOKUP(PrivateSchedule[[#This Row],[re]],RTARoutes[[StageCodes]:[RouteID]],6,FALSE))), "R")</f>
        <v>#N/A</v>
      </c>
      <c r="AF58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PND-*MARCEL-*BCH</v>
      </c>
      <c r="AG58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BCH-*MARCEL-*PND</v>
      </c>
    </row>
    <row r="5824" spans="2:33">
      <c r="O5824" s="171" t="s">
        <v>420</v>
      </c>
      <c r="T5824" s="173" t="s">
        <v>1885</v>
      </c>
      <c r="U5824" t="str">
        <f t="shared" si="360"/>
        <v/>
      </c>
      <c r="AA5824" s="165" t="str">
        <f t="shared" si="361"/>
        <v/>
      </c>
      <c r="AB5824" t="str">
        <f t="shared" si="362"/>
        <v>PND</v>
      </c>
      <c r="AC5824" t="str">
        <f t="shared" si="363"/>
        <v>GA04T4622</v>
      </c>
      <c r="AD5824" t="str">
        <f>_xlfn.IFNA(VLOOKUP(PrivateSchedule[[#This Row],[ow]],RTARoutes[[StageCodes]:[RouteID]],6,FALSE), VLOOKUP(PrivateSchedule[[#This Row],[re]],RTARoutes[[StageCodes]:[RouteID]],6,FALSE))</f>
        <v>PVT47</v>
      </c>
      <c r="AE5824" t="str" cm="1">
        <f t="array" ref="AE5824">_xlfn.IFS( NOT(ISNA(VLOOKUP(PrivateSchedule[[#This Row],[ow]],RTARoutes[[StageCodes]:[RouteID]],6,FALSE))), "O",  NOT(ISNA(VLOOKUP(PrivateSchedule[[#This Row],[re]],RTARoutes[[StageCodes]:[RouteID]],6,FALSE))), "R")</f>
        <v>O</v>
      </c>
      <c r="AF58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BCH-*MARCEL</v>
      </c>
      <c r="AG58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MARCEL-*BCH</v>
      </c>
    </row>
    <row r="5825" spans="2:33">
      <c r="B5825" s="171" t="s">
        <v>5496</v>
      </c>
      <c r="C5825" s="172" t="s">
        <v>5116</v>
      </c>
      <c r="D5825" s="172" t="s">
        <v>4894</v>
      </c>
      <c r="E5825" s="176">
        <v>39995</v>
      </c>
      <c r="F5825" s="177">
        <v>45505</v>
      </c>
      <c r="G5825" s="171" t="s">
        <v>5497</v>
      </c>
      <c r="H5825" s="172" t="s">
        <v>5498</v>
      </c>
      <c r="J5825" s="171" t="s">
        <v>5499</v>
      </c>
      <c r="L5825" s="172" t="s">
        <v>16</v>
      </c>
      <c r="O5825" s="171" t="s">
        <v>462</v>
      </c>
      <c r="T5825" s="173" t="s">
        <v>2374</v>
      </c>
      <c r="U5825" t="str">
        <f t="shared" si="360"/>
        <v>AGAPUR-PONDA</v>
      </c>
      <c r="AA5825" s="165" t="str">
        <f t="shared" si="361"/>
        <v/>
      </c>
      <c r="AB5825" t="str">
        <f t="shared" si="362"/>
        <v>PND</v>
      </c>
      <c r="AC5825" t="str">
        <f t="shared" si="363"/>
        <v>GA05T0385</v>
      </c>
      <c r="AD5825" t="str">
        <f>_xlfn.IFNA(VLOOKUP(PrivateSchedule[[#This Row],[ow]],RTARoutes[[StageCodes]:[RouteID]],6,FALSE), VLOOKUP(PrivateSchedule[[#This Row],[re]],RTARoutes[[StageCodes]:[RouteID]],6,FALSE))</f>
        <v>PVT11</v>
      </c>
      <c r="AE5825" t="str" cm="1">
        <f t="array" ref="AE5825">_xlfn.IFS( NOT(ISNA(VLOOKUP(PrivateSchedule[[#This Row],[ow]],RTARoutes[[StageCodes]:[RouteID]],6,FALSE))), "O",  NOT(ISNA(VLOOKUP(PrivateSchedule[[#This Row],[re]],RTARoutes[[StageCodes]:[RouteID]],6,FALSE))), "R")</f>
        <v>O</v>
      </c>
      <c r="AF58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8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826" spans="2:33">
      <c r="O5826" s="171" t="s">
        <v>2374</v>
      </c>
      <c r="T5826" s="173" t="s">
        <v>2644</v>
      </c>
      <c r="U5826" t="str">
        <f t="shared" si="360"/>
        <v>PONDA-SAVERDEM</v>
      </c>
      <c r="AA5826" s="165" t="str">
        <f t="shared" si="361"/>
        <v/>
      </c>
      <c r="AB5826" t="str">
        <f t="shared" si="362"/>
        <v>PND</v>
      </c>
      <c r="AC5826" t="str">
        <f t="shared" si="363"/>
        <v>GA05T0385</v>
      </c>
      <c r="AD5826" t="str">
        <f>_xlfn.IFNA(VLOOKUP(PrivateSchedule[[#This Row],[ow]],RTARoutes[[StageCodes]:[RouteID]],6,FALSE), VLOOKUP(PrivateSchedule[[#This Row],[re]],RTARoutes[[StageCodes]:[RouteID]],6,FALSE))</f>
        <v>PVT388</v>
      </c>
      <c r="AE5826" t="str" cm="1">
        <f t="array" ref="AE5826">_xlfn.IFS( NOT(ISNA(VLOOKUP(PrivateSchedule[[#This Row],[ow]],RTARoutes[[StageCodes]:[RouteID]],6,FALSE))), "O",  NOT(ISNA(VLOOKUP(PrivateSchedule[[#This Row],[re]],RTARoutes[[StageCodes]:[RouteID]],6,FALSE))), "R")</f>
        <v>O</v>
      </c>
      <c r="AF58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27" spans="2:33">
      <c r="O5827" s="171" t="s">
        <v>2644</v>
      </c>
      <c r="T5827" s="173" t="s">
        <v>2374</v>
      </c>
      <c r="U5827" t="str">
        <f t="shared" ref="U5827:U5890" si="364">_xlfn.IFNA(VLOOKUP($O5827,Code2Loc,2,FALSE)
&amp; IF( OR( ISNA($P5827), LEN($P5827)=0), "",  "-" &amp; VLOOKUP($P5827,Code2Loc,2,FALSE))
&amp; IF( OR( ISNA($Q5827), LEN($Q5827)=0), "",  "-" &amp; VLOOKUP($Q5827,Code2Loc,2,FALSE))
&amp; IF( OR( ISNA($R5827), LEN($R5827)=0), "",  "-" &amp; VLOOKUP($R5827,Code2Loc,2,FALSE))
&amp; IF( OR( ISNA($S5827), LEN($S5827)=0), "",  "-" &amp; VLOOKUP($S5827,Code2Loc,2,FALSE))
&amp; IF( OR( ISNA($T5827), LEN($T5827)=0), "",  "-" &amp; VLOOKUP($T5827,Code2Loc,2,FALSE)),"")</f>
        <v>SAVERDEM-PONDA</v>
      </c>
      <c r="AA5827" s="165" t="str">
        <f t="shared" ref="AA5827:AA5890" si="365">IF(ISBLANK($V5827), "", _xlfn.IFNA($V5827 + _xlfn.IFNA( VLOOKUP($O5827 &amp; IF(ISBLANK($P5827),"", "-" &amp; $P5827) &amp; IF(ISBLANK($Q5827),"", "-" &amp; $Q5827) &amp; IF(ISBLANK($R5827),"", "-" &amp; $R5827) &amp; IF(ISBLANK($S5827),"", "-" &amp; $S5827) &amp; IF(ISBLANK($T5827),"", "-" &amp; $T5827),TravelTime,8,FALSE), VLOOKUP($T5827 &amp; IF(ISBLANK($S5827),"", "-" &amp; $S5827) &amp; IF(ISBLANK($R5827),"", "-" &amp; $R5827) &amp; IF(ISBLANK($Q5827),"", "-" &amp; $Q5827) &amp; IF(ISBLANK($P5827),"", "-" &amp; $P5827) &amp; IF(ISBLANK($O5827),"", "-" &amp; $O5827),TravelTime,8,FALSE)) / 1440, ""))</f>
        <v/>
      </c>
      <c r="AB5827" t="str">
        <f t="shared" ref="AB5827:AB5890" si="366">IF(AND(LEN($A5827)&lt;&gt;0,LEN($A5827)&lt;&gt;0),$A5827,$AB5826)</f>
        <v>PND</v>
      </c>
      <c r="AC5827" t="str">
        <f t="shared" ref="AC5827:AC5890" si="367">IF(AND(LEN($J5827)&lt;&gt;0,LEN($B5827)&lt;&gt;0),$J5827,$AC5826)</f>
        <v>GA05T0385</v>
      </c>
      <c r="AD5827" t="str">
        <f>_xlfn.IFNA(VLOOKUP(PrivateSchedule[[#This Row],[ow]],RTARoutes[[StageCodes]:[RouteID]],6,FALSE), VLOOKUP(PrivateSchedule[[#This Row],[re]],RTARoutes[[StageCodes]:[RouteID]],6,FALSE))</f>
        <v>PVT388</v>
      </c>
      <c r="AE5827" t="str" cm="1">
        <f t="array" ref="AE5827">_xlfn.IFS( NOT(ISNA(VLOOKUP(PrivateSchedule[[#This Row],[ow]],RTARoutes[[StageCodes]:[RouteID]],6,FALSE))), "O",  NOT(ISNA(VLOOKUP(PrivateSchedule[[#This Row],[re]],RTARoutes[[StageCodes]:[RouteID]],6,FALSE))), "R")</f>
        <v>R</v>
      </c>
      <c r="AF58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28" spans="2:33">
      <c r="O5828" s="171" t="s">
        <v>2374</v>
      </c>
      <c r="T5828" s="173" t="s">
        <v>462</v>
      </c>
      <c r="U5828" t="str">
        <f t="shared" si="364"/>
        <v>PONDA-AGAPUR</v>
      </c>
      <c r="AA5828" s="165" t="str">
        <f t="shared" si="365"/>
        <v/>
      </c>
      <c r="AB5828" t="str">
        <f t="shared" si="366"/>
        <v>PND</v>
      </c>
      <c r="AC5828" t="str">
        <f t="shared" si="367"/>
        <v>GA05T0385</v>
      </c>
      <c r="AD5828" t="str">
        <f>_xlfn.IFNA(VLOOKUP(PrivateSchedule[[#This Row],[ow]],RTARoutes[[StageCodes]:[RouteID]],6,FALSE), VLOOKUP(PrivateSchedule[[#This Row],[re]],RTARoutes[[StageCodes]:[RouteID]],6,FALSE))</f>
        <v>PVT11</v>
      </c>
      <c r="AE5828" t="str" cm="1">
        <f t="array" ref="AE5828">_xlfn.IFS( NOT(ISNA(VLOOKUP(PrivateSchedule[[#This Row],[ow]],RTARoutes[[StageCodes]:[RouteID]],6,FALSE))), "O",  NOT(ISNA(VLOOKUP(PrivateSchedule[[#This Row],[re]],RTARoutes[[StageCodes]:[RouteID]],6,FALSE))), "R")</f>
        <v>R</v>
      </c>
      <c r="AF58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8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829" spans="2:33">
      <c r="O5829" s="171" t="s">
        <v>462</v>
      </c>
      <c r="T5829" s="173" t="s">
        <v>2374</v>
      </c>
      <c r="U5829" t="str">
        <f t="shared" si="364"/>
        <v>AGAPUR-PONDA</v>
      </c>
      <c r="AA5829" s="165" t="str">
        <f t="shared" si="365"/>
        <v/>
      </c>
      <c r="AB5829" t="str">
        <f t="shared" si="366"/>
        <v>PND</v>
      </c>
      <c r="AC5829" t="str">
        <f t="shared" si="367"/>
        <v>GA05T0385</v>
      </c>
      <c r="AD5829" t="str">
        <f>_xlfn.IFNA(VLOOKUP(PrivateSchedule[[#This Row],[ow]],RTARoutes[[StageCodes]:[RouteID]],6,FALSE), VLOOKUP(PrivateSchedule[[#This Row],[re]],RTARoutes[[StageCodes]:[RouteID]],6,FALSE))</f>
        <v>PVT11</v>
      </c>
      <c r="AE5829" t="str" cm="1">
        <f t="array" ref="AE5829">_xlfn.IFS( NOT(ISNA(VLOOKUP(PrivateSchedule[[#This Row],[ow]],RTARoutes[[StageCodes]:[RouteID]],6,FALSE))), "O",  NOT(ISNA(VLOOKUP(PrivateSchedule[[#This Row],[re]],RTARoutes[[StageCodes]:[RouteID]],6,FALSE))), "R")</f>
        <v>O</v>
      </c>
      <c r="AF58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8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830" spans="2:33">
      <c r="O5830" s="171" t="s">
        <v>2374</v>
      </c>
      <c r="T5830" s="173" t="s">
        <v>2644</v>
      </c>
      <c r="U5830" t="str">
        <f t="shared" si="364"/>
        <v>PONDA-SAVERDEM</v>
      </c>
      <c r="AA5830" s="165" t="str">
        <f t="shared" si="365"/>
        <v/>
      </c>
      <c r="AB5830" t="str">
        <f t="shared" si="366"/>
        <v>PND</v>
      </c>
      <c r="AC5830" t="str">
        <f t="shared" si="367"/>
        <v>GA05T0385</v>
      </c>
      <c r="AD5830" t="str">
        <f>_xlfn.IFNA(VLOOKUP(PrivateSchedule[[#This Row],[ow]],RTARoutes[[StageCodes]:[RouteID]],6,FALSE), VLOOKUP(PrivateSchedule[[#This Row],[re]],RTARoutes[[StageCodes]:[RouteID]],6,FALSE))</f>
        <v>PVT388</v>
      </c>
      <c r="AE5830" t="str" cm="1">
        <f t="array" ref="AE5830">_xlfn.IFS( NOT(ISNA(VLOOKUP(PrivateSchedule[[#This Row],[ow]],RTARoutes[[StageCodes]:[RouteID]],6,FALSE))), "O",  NOT(ISNA(VLOOKUP(PrivateSchedule[[#This Row],[re]],RTARoutes[[StageCodes]:[RouteID]],6,FALSE))), "R")</f>
        <v>O</v>
      </c>
      <c r="AF58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31" spans="2:33">
      <c r="O5831" s="171" t="s">
        <v>2644</v>
      </c>
      <c r="T5831" s="173" t="s">
        <v>2374</v>
      </c>
      <c r="U5831" t="str">
        <f t="shared" si="364"/>
        <v>SAVERDEM-PONDA</v>
      </c>
      <c r="AA5831" s="165" t="str">
        <f t="shared" si="365"/>
        <v/>
      </c>
      <c r="AB5831" t="str">
        <f t="shared" si="366"/>
        <v>PND</v>
      </c>
      <c r="AC5831" t="str">
        <f t="shared" si="367"/>
        <v>GA05T0385</v>
      </c>
      <c r="AD5831" t="str">
        <f>_xlfn.IFNA(VLOOKUP(PrivateSchedule[[#This Row],[ow]],RTARoutes[[StageCodes]:[RouteID]],6,FALSE), VLOOKUP(PrivateSchedule[[#This Row],[re]],RTARoutes[[StageCodes]:[RouteID]],6,FALSE))</f>
        <v>PVT388</v>
      </c>
      <c r="AE5831" t="str" cm="1">
        <f t="array" ref="AE5831">_xlfn.IFS( NOT(ISNA(VLOOKUP(PrivateSchedule[[#This Row],[ow]],RTARoutes[[StageCodes]:[RouteID]],6,FALSE))), "O",  NOT(ISNA(VLOOKUP(PrivateSchedule[[#This Row],[re]],RTARoutes[[StageCodes]:[RouteID]],6,FALSE))), "R")</f>
        <v>R</v>
      </c>
      <c r="AF58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32" spans="2:33">
      <c r="O5832" s="171" t="s">
        <v>2374</v>
      </c>
      <c r="T5832" s="173" t="s">
        <v>462</v>
      </c>
      <c r="U5832" t="str">
        <f t="shared" si="364"/>
        <v>PONDA-AGAPUR</v>
      </c>
      <c r="AA5832" s="165" t="str">
        <f t="shared" si="365"/>
        <v/>
      </c>
      <c r="AB5832" t="str">
        <f t="shared" si="366"/>
        <v>PND</v>
      </c>
      <c r="AC5832" t="str">
        <f t="shared" si="367"/>
        <v>GA05T0385</v>
      </c>
      <c r="AD5832" t="str">
        <f>_xlfn.IFNA(VLOOKUP(PrivateSchedule[[#This Row],[ow]],RTARoutes[[StageCodes]:[RouteID]],6,FALSE), VLOOKUP(PrivateSchedule[[#This Row],[re]],RTARoutes[[StageCodes]:[RouteID]],6,FALSE))</f>
        <v>PVT11</v>
      </c>
      <c r="AE5832" t="str" cm="1">
        <f t="array" ref="AE5832">_xlfn.IFS( NOT(ISNA(VLOOKUP(PrivateSchedule[[#This Row],[ow]],RTARoutes[[StageCodes]:[RouteID]],6,FALSE))), "O",  NOT(ISNA(VLOOKUP(PrivateSchedule[[#This Row],[re]],RTARoutes[[StageCodes]:[RouteID]],6,FALSE))), "R")</f>
        <v>R</v>
      </c>
      <c r="AF58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8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833" spans="2:33">
      <c r="O5833" s="171" t="s">
        <v>462</v>
      </c>
      <c r="T5833" s="173" t="s">
        <v>2374</v>
      </c>
      <c r="U5833" t="str">
        <f t="shared" si="364"/>
        <v>AGAPUR-PONDA</v>
      </c>
      <c r="AA5833" s="165" t="str">
        <f t="shared" si="365"/>
        <v/>
      </c>
      <c r="AB5833" t="str">
        <f t="shared" si="366"/>
        <v>PND</v>
      </c>
      <c r="AC5833" t="str">
        <f t="shared" si="367"/>
        <v>GA05T0385</v>
      </c>
      <c r="AD5833" t="str">
        <f>_xlfn.IFNA(VLOOKUP(PrivateSchedule[[#This Row],[ow]],RTARoutes[[StageCodes]:[RouteID]],6,FALSE), VLOOKUP(PrivateSchedule[[#This Row],[re]],RTARoutes[[StageCodes]:[RouteID]],6,FALSE))</f>
        <v>PVT11</v>
      </c>
      <c r="AE5833" t="str" cm="1">
        <f t="array" ref="AE5833">_xlfn.IFS( NOT(ISNA(VLOOKUP(PrivateSchedule[[#This Row],[ow]],RTARoutes[[StageCodes]:[RouteID]],6,FALSE))), "O",  NOT(ISNA(VLOOKUP(PrivateSchedule[[#This Row],[re]],RTARoutes[[StageCodes]:[RouteID]],6,FALSE))), "R")</f>
        <v>O</v>
      </c>
      <c r="AF58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8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834" spans="2:33">
      <c r="O5834" s="171" t="s">
        <v>2374</v>
      </c>
      <c r="T5834" s="173" t="s">
        <v>2644</v>
      </c>
      <c r="U5834" t="str">
        <f t="shared" si="364"/>
        <v>PONDA-SAVERDEM</v>
      </c>
      <c r="AA5834" s="165" t="str">
        <f t="shared" si="365"/>
        <v/>
      </c>
      <c r="AB5834" t="str">
        <f t="shared" si="366"/>
        <v>PND</v>
      </c>
      <c r="AC5834" t="str">
        <f t="shared" si="367"/>
        <v>GA05T0385</v>
      </c>
      <c r="AD5834" t="str">
        <f>_xlfn.IFNA(VLOOKUP(PrivateSchedule[[#This Row],[ow]],RTARoutes[[StageCodes]:[RouteID]],6,FALSE), VLOOKUP(PrivateSchedule[[#This Row],[re]],RTARoutes[[StageCodes]:[RouteID]],6,FALSE))</f>
        <v>PVT388</v>
      </c>
      <c r="AE5834" t="str" cm="1">
        <f t="array" ref="AE5834">_xlfn.IFS( NOT(ISNA(VLOOKUP(PrivateSchedule[[#This Row],[ow]],RTARoutes[[StageCodes]:[RouteID]],6,FALSE))), "O",  NOT(ISNA(VLOOKUP(PrivateSchedule[[#This Row],[re]],RTARoutes[[StageCodes]:[RouteID]],6,FALSE))), "R")</f>
        <v>O</v>
      </c>
      <c r="AF58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35" spans="2:33">
      <c r="O5835" s="171" t="s">
        <v>2644</v>
      </c>
      <c r="T5835" s="173" t="s">
        <v>2374</v>
      </c>
      <c r="U5835" t="str">
        <f t="shared" si="364"/>
        <v>SAVERDEM-PONDA</v>
      </c>
      <c r="AA5835" s="165" t="str">
        <f t="shared" si="365"/>
        <v/>
      </c>
      <c r="AB5835" t="str">
        <f t="shared" si="366"/>
        <v>PND</v>
      </c>
      <c r="AC5835" t="str">
        <f t="shared" si="367"/>
        <v>GA05T0385</v>
      </c>
      <c r="AD5835" t="str">
        <f>_xlfn.IFNA(VLOOKUP(PrivateSchedule[[#This Row],[ow]],RTARoutes[[StageCodes]:[RouteID]],6,FALSE), VLOOKUP(PrivateSchedule[[#This Row],[re]],RTARoutes[[StageCodes]:[RouteID]],6,FALSE))</f>
        <v>PVT388</v>
      </c>
      <c r="AE5835" t="str" cm="1">
        <f t="array" ref="AE5835">_xlfn.IFS( NOT(ISNA(VLOOKUP(PrivateSchedule[[#This Row],[ow]],RTARoutes[[StageCodes]:[RouteID]],6,FALSE))), "O",  NOT(ISNA(VLOOKUP(PrivateSchedule[[#This Row],[re]],RTARoutes[[StageCodes]:[RouteID]],6,FALSE))), "R")</f>
        <v>R</v>
      </c>
      <c r="AF58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36" spans="2:33">
      <c r="O5836" s="171" t="s">
        <v>2374</v>
      </c>
      <c r="T5836" s="173" t="s">
        <v>462</v>
      </c>
      <c r="U5836" t="str">
        <f t="shared" si="364"/>
        <v>PONDA-AGAPUR</v>
      </c>
      <c r="AA5836" s="165" t="str">
        <f t="shared" si="365"/>
        <v/>
      </c>
      <c r="AB5836" t="str">
        <f t="shared" si="366"/>
        <v>PND</v>
      </c>
      <c r="AC5836" t="str">
        <f t="shared" si="367"/>
        <v>GA05T0385</v>
      </c>
      <c r="AD5836" t="str">
        <f>_xlfn.IFNA(VLOOKUP(PrivateSchedule[[#This Row],[ow]],RTARoutes[[StageCodes]:[RouteID]],6,FALSE), VLOOKUP(PrivateSchedule[[#This Row],[re]],RTARoutes[[StageCodes]:[RouteID]],6,FALSE))</f>
        <v>PVT11</v>
      </c>
      <c r="AE5836" t="str" cm="1">
        <f t="array" ref="AE5836">_xlfn.IFS( NOT(ISNA(VLOOKUP(PrivateSchedule[[#This Row],[ow]],RTARoutes[[StageCodes]:[RouteID]],6,FALSE))), "O",  NOT(ISNA(VLOOKUP(PrivateSchedule[[#This Row],[re]],RTARoutes[[StageCodes]:[RouteID]],6,FALSE))), "R")</f>
        <v>R</v>
      </c>
      <c r="AF58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58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5837" spans="2:33">
      <c r="C5837" s="172" t="s">
        <v>5500</v>
      </c>
      <c r="D5837" s="172" t="s">
        <v>4894</v>
      </c>
      <c r="G5837" s="171" t="s">
        <v>5501</v>
      </c>
      <c r="H5837" s="172" t="s">
        <v>5502</v>
      </c>
      <c r="J5837" s="171" t="s">
        <v>5503</v>
      </c>
      <c r="L5837" s="172" t="s">
        <v>16</v>
      </c>
      <c r="O5837" s="171" t="s">
        <v>462</v>
      </c>
      <c r="T5837" s="173" t="s">
        <v>2247</v>
      </c>
      <c r="U5837" t="str">
        <f t="shared" si="364"/>
        <v>AGAPUR-PANAJI</v>
      </c>
      <c r="AA5837" s="165" t="str">
        <f t="shared" si="365"/>
        <v/>
      </c>
      <c r="AB5837" t="str">
        <f t="shared" si="366"/>
        <v>PND</v>
      </c>
      <c r="AC5837" t="str">
        <f t="shared" si="367"/>
        <v>GA05T0385</v>
      </c>
      <c r="AD5837" t="str">
        <f>_xlfn.IFNA(VLOOKUP(PrivateSchedule[[#This Row],[ow]],RTARoutes[[StageCodes]:[RouteID]],6,FALSE), VLOOKUP(PrivateSchedule[[#This Row],[re]],RTARoutes[[StageCodes]:[RouteID]],6,FALSE))</f>
        <v>PVT18</v>
      </c>
      <c r="AE5837" t="str" cm="1">
        <f t="array" ref="AE5837">_xlfn.IFS( NOT(ISNA(VLOOKUP(PrivateSchedule[[#This Row],[ow]],RTARoutes[[StageCodes]:[RouteID]],6,FALSE))), "O",  NOT(ISNA(VLOOKUP(PrivateSchedule[[#This Row],[re]],RTARoutes[[StageCodes]:[RouteID]],6,FALSE))), "R")</f>
        <v>O</v>
      </c>
      <c r="AF58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AGP-*PNJ</v>
      </c>
      <c r="AG58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PNJ-*AGP</v>
      </c>
    </row>
    <row r="5838" spans="2:33">
      <c r="O5838" s="171" t="s">
        <v>2247</v>
      </c>
      <c r="T5838" s="173" t="s">
        <v>2374</v>
      </c>
      <c r="U5838" t="str">
        <f t="shared" si="364"/>
        <v>PANAJI-PONDA</v>
      </c>
      <c r="AA5838" s="165" t="str">
        <f t="shared" si="365"/>
        <v/>
      </c>
      <c r="AB5838" t="str">
        <f t="shared" si="366"/>
        <v>PND</v>
      </c>
      <c r="AC5838" t="str">
        <f t="shared" si="367"/>
        <v>GA05T0385</v>
      </c>
      <c r="AD5838" t="str">
        <f>_xlfn.IFNA(VLOOKUP(PrivateSchedule[[#This Row],[ow]],RTARoutes[[StageCodes]:[RouteID]],6,FALSE), VLOOKUP(PrivateSchedule[[#This Row],[re]],RTARoutes[[StageCodes]:[RouteID]],6,FALSE))</f>
        <v>PVT404</v>
      </c>
      <c r="AE5838" t="str" cm="1">
        <f t="array" ref="AE5838">_xlfn.IFS( NOT(ISNA(VLOOKUP(PrivateSchedule[[#This Row],[ow]],RTARoutes[[StageCodes]:[RouteID]],6,FALSE))), "O",  NOT(ISNA(VLOOKUP(PrivateSchedule[[#This Row],[re]],RTARoutes[[StageCodes]:[RouteID]],6,FALSE))), "R")</f>
        <v>O</v>
      </c>
      <c r="AF58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8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839" spans="2:33">
      <c r="O5839" s="171" t="s">
        <v>2374</v>
      </c>
      <c r="T5839" s="173" t="s">
        <v>2247</v>
      </c>
      <c r="U5839" t="str">
        <f t="shared" si="364"/>
        <v>PONDA-PANAJI</v>
      </c>
      <c r="AA5839" s="165" t="str">
        <f t="shared" si="365"/>
        <v/>
      </c>
      <c r="AB5839" t="str">
        <f t="shared" si="366"/>
        <v>PND</v>
      </c>
      <c r="AC5839" t="str">
        <f t="shared" si="367"/>
        <v>GA05T0385</v>
      </c>
      <c r="AD5839" t="str">
        <f>_xlfn.IFNA(VLOOKUP(PrivateSchedule[[#This Row],[ow]],RTARoutes[[StageCodes]:[RouteID]],6,FALSE), VLOOKUP(PrivateSchedule[[#This Row],[re]],RTARoutes[[StageCodes]:[RouteID]],6,FALSE))</f>
        <v>PVT393</v>
      </c>
      <c r="AE5839" t="str" cm="1">
        <f t="array" ref="AE5839">_xlfn.IFS( NOT(ISNA(VLOOKUP(PrivateSchedule[[#This Row],[ow]],RTARoutes[[StageCodes]:[RouteID]],6,FALSE))), "O",  NOT(ISNA(VLOOKUP(PrivateSchedule[[#This Row],[re]],RTARoutes[[StageCodes]:[RouteID]],6,FALSE))), "R")</f>
        <v>O</v>
      </c>
      <c r="AF58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8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840" spans="2:33">
      <c r="O5840" s="171" t="s">
        <v>2247</v>
      </c>
      <c r="T5840" s="173" t="s">
        <v>2374</v>
      </c>
      <c r="U5840" t="str">
        <f t="shared" si="364"/>
        <v>PANAJI-PONDA</v>
      </c>
      <c r="AA5840" s="165" t="str">
        <f t="shared" si="365"/>
        <v/>
      </c>
      <c r="AB5840" t="str">
        <f t="shared" si="366"/>
        <v>PND</v>
      </c>
      <c r="AC5840" t="str">
        <f t="shared" si="367"/>
        <v>GA05T0385</v>
      </c>
      <c r="AD5840" t="str">
        <f>_xlfn.IFNA(VLOOKUP(PrivateSchedule[[#This Row],[ow]],RTARoutes[[StageCodes]:[RouteID]],6,FALSE), VLOOKUP(PrivateSchedule[[#This Row],[re]],RTARoutes[[StageCodes]:[RouteID]],6,FALSE))</f>
        <v>PVT404</v>
      </c>
      <c r="AE5840" t="str" cm="1">
        <f t="array" ref="AE5840">_xlfn.IFS( NOT(ISNA(VLOOKUP(PrivateSchedule[[#This Row],[ow]],RTARoutes[[StageCodes]:[RouteID]],6,FALSE))), "O",  NOT(ISNA(VLOOKUP(PrivateSchedule[[#This Row],[re]],RTARoutes[[StageCodes]:[RouteID]],6,FALSE))), "R")</f>
        <v>O</v>
      </c>
      <c r="AF58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8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841" spans="2:33">
      <c r="O5841" s="171" t="s">
        <v>2374</v>
      </c>
      <c r="T5841" s="173" t="s">
        <v>2247</v>
      </c>
      <c r="U5841" t="str">
        <f t="shared" si="364"/>
        <v>PONDA-PANAJI</v>
      </c>
      <c r="AA5841" s="165" t="str">
        <f t="shared" si="365"/>
        <v/>
      </c>
      <c r="AB5841" t="str">
        <f t="shared" si="366"/>
        <v>PND</v>
      </c>
      <c r="AC5841" t="str">
        <f t="shared" si="367"/>
        <v>GA05T0385</v>
      </c>
      <c r="AD5841" t="str">
        <f>_xlfn.IFNA(VLOOKUP(PrivateSchedule[[#This Row],[ow]],RTARoutes[[StageCodes]:[RouteID]],6,FALSE), VLOOKUP(PrivateSchedule[[#This Row],[re]],RTARoutes[[StageCodes]:[RouteID]],6,FALSE))</f>
        <v>PVT393</v>
      </c>
      <c r="AE5841" t="str" cm="1">
        <f t="array" ref="AE5841">_xlfn.IFS( NOT(ISNA(VLOOKUP(PrivateSchedule[[#This Row],[ow]],RTARoutes[[StageCodes]:[RouteID]],6,FALSE))), "O",  NOT(ISNA(VLOOKUP(PrivateSchedule[[#This Row],[re]],RTARoutes[[StageCodes]:[RouteID]],6,FALSE))), "R")</f>
        <v>O</v>
      </c>
      <c r="AF58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8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842" spans="2:33">
      <c r="O5842" s="171" t="s">
        <v>2247</v>
      </c>
      <c r="T5842" s="173" t="s">
        <v>2374</v>
      </c>
      <c r="U5842" t="str">
        <f t="shared" si="364"/>
        <v>PANAJI-PONDA</v>
      </c>
      <c r="AA5842" s="165" t="str">
        <f t="shared" si="365"/>
        <v/>
      </c>
      <c r="AB5842" t="str">
        <f t="shared" si="366"/>
        <v>PND</v>
      </c>
      <c r="AC5842" t="str">
        <f t="shared" si="367"/>
        <v>GA05T0385</v>
      </c>
      <c r="AD5842" t="str">
        <f>_xlfn.IFNA(VLOOKUP(PrivateSchedule[[#This Row],[ow]],RTARoutes[[StageCodes]:[RouteID]],6,FALSE), VLOOKUP(PrivateSchedule[[#This Row],[re]],RTARoutes[[StageCodes]:[RouteID]],6,FALSE))</f>
        <v>PVT404</v>
      </c>
      <c r="AE5842" t="str" cm="1">
        <f t="array" ref="AE5842">_xlfn.IFS( NOT(ISNA(VLOOKUP(PrivateSchedule[[#This Row],[ow]],RTARoutes[[StageCodes]:[RouteID]],6,FALSE))), "O",  NOT(ISNA(VLOOKUP(PrivateSchedule[[#This Row],[re]],RTARoutes[[StageCodes]:[RouteID]],6,FALSE))), "R")</f>
        <v>O</v>
      </c>
      <c r="AF58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8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843" spans="2:33">
      <c r="O5843" s="171" t="s">
        <v>2374</v>
      </c>
      <c r="T5843" s="173" t="s">
        <v>2247</v>
      </c>
      <c r="U5843" t="str">
        <f t="shared" si="364"/>
        <v>PONDA-PANAJI</v>
      </c>
      <c r="AA5843" s="165" t="str">
        <f t="shared" si="365"/>
        <v/>
      </c>
      <c r="AB5843" t="str">
        <f t="shared" si="366"/>
        <v>PND</v>
      </c>
      <c r="AC5843" t="str">
        <f t="shared" si="367"/>
        <v>GA05T0385</v>
      </c>
      <c r="AD5843" t="str">
        <f>_xlfn.IFNA(VLOOKUP(PrivateSchedule[[#This Row],[ow]],RTARoutes[[StageCodes]:[RouteID]],6,FALSE), VLOOKUP(PrivateSchedule[[#This Row],[re]],RTARoutes[[StageCodes]:[RouteID]],6,FALSE))</f>
        <v>PVT393</v>
      </c>
      <c r="AE5843" t="str" cm="1">
        <f t="array" ref="AE5843">_xlfn.IFS( NOT(ISNA(VLOOKUP(PrivateSchedule[[#This Row],[ow]],RTARoutes[[StageCodes]:[RouteID]],6,FALSE))), "O",  NOT(ISNA(VLOOKUP(PrivateSchedule[[#This Row],[re]],RTARoutes[[StageCodes]:[RouteID]],6,FALSE))), "R")</f>
        <v>O</v>
      </c>
      <c r="AF58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8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844" spans="2:33">
      <c r="O5844" s="171" t="s">
        <v>2247</v>
      </c>
      <c r="T5844" s="173" t="s">
        <v>462</v>
      </c>
      <c r="U5844" t="str">
        <f t="shared" si="364"/>
        <v>PANAJI-AGAPUR</v>
      </c>
      <c r="AA5844" s="165" t="str">
        <f t="shared" si="365"/>
        <v/>
      </c>
      <c r="AB5844" t="str">
        <f t="shared" si="366"/>
        <v>PND</v>
      </c>
      <c r="AC5844" t="str">
        <f t="shared" si="367"/>
        <v>GA05T0385</v>
      </c>
      <c r="AD5844" t="str">
        <f>_xlfn.IFNA(VLOOKUP(PrivateSchedule[[#This Row],[ow]],RTARoutes[[StageCodes]:[RouteID]],6,FALSE), VLOOKUP(PrivateSchedule[[#This Row],[re]],RTARoutes[[StageCodes]:[RouteID]],6,FALSE))</f>
        <v>PVT18</v>
      </c>
      <c r="AE5844" t="str" cm="1">
        <f t="array" ref="AE5844">_xlfn.IFS( NOT(ISNA(VLOOKUP(PrivateSchedule[[#This Row],[ow]],RTARoutes[[StageCodes]:[RouteID]],6,FALSE))), "O",  NOT(ISNA(VLOOKUP(PrivateSchedule[[#This Row],[re]],RTARoutes[[StageCodes]:[RouteID]],6,FALSE))), "R")</f>
        <v>R</v>
      </c>
      <c r="AF58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PNJ-*AGP</v>
      </c>
      <c r="AG58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AGP-*PNJ</v>
      </c>
    </row>
    <row r="5845" spans="2:33">
      <c r="B5845" s="171" t="s">
        <v>5504</v>
      </c>
      <c r="C5845" s="172" t="s">
        <v>5505</v>
      </c>
      <c r="D5845" s="172" t="s">
        <v>4894</v>
      </c>
      <c r="E5845" s="176" t="s">
        <v>5506</v>
      </c>
      <c r="F5845" s="177" t="s">
        <v>5507</v>
      </c>
      <c r="G5845" s="171" t="s">
        <v>5508</v>
      </c>
      <c r="H5845" s="172" t="s">
        <v>5509</v>
      </c>
      <c r="J5845" s="171" t="s">
        <v>5510</v>
      </c>
      <c r="L5845" s="172" t="s">
        <v>16</v>
      </c>
      <c r="O5845" s="171" t="s">
        <v>2261</v>
      </c>
      <c r="T5845" s="173" t="s">
        <v>5511</v>
      </c>
      <c r="U5845" t="str">
        <f t="shared" si="364"/>
        <v/>
      </c>
      <c r="AA5845" s="165" t="str">
        <f t="shared" si="365"/>
        <v/>
      </c>
      <c r="AB5845" t="str">
        <f t="shared" si="366"/>
        <v>PND</v>
      </c>
      <c r="AC5845" t="str">
        <f t="shared" si="367"/>
        <v>GA05T0818</v>
      </c>
      <c r="AD5845" t="str">
        <f>_xlfn.IFNA(VLOOKUP(PrivateSchedule[[#This Row],[ow]],RTARoutes[[StageCodes]:[RouteID]],6,FALSE), VLOOKUP(PrivateSchedule[[#This Row],[re]],RTARoutes[[StageCodes]:[RouteID]],6,FALSE))</f>
        <v>PVT366</v>
      </c>
      <c r="AE5845" t="str" cm="1">
        <f t="array" ref="AE5845">_xlfn.IFS( NOT(ISNA(VLOOKUP(PrivateSchedule[[#This Row],[ow]],RTARoutes[[StageCodes]:[RouteID]],6,FALSE))), "O",  NOT(ISNA(VLOOKUP(PrivateSchedule[[#This Row],[re]],RTARoutes[[StageCodes]:[RouteID]],6,FALSE))), "R")</f>
        <v>O</v>
      </c>
      <c r="AF58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PAW-*SANVOTDEM</v>
      </c>
      <c r="AG58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SANVOTDEM-*PAW</v>
      </c>
    </row>
    <row r="5846" spans="2:33">
      <c r="O5846" s="171" t="s">
        <v>5511</v>
      </c>
      <c r="T5846" s="173" t="s">
        <v>2374</v>
      </c>
      <c r="U5846" t="str">
        <f t="shared" si="364"/>
        <v/>
      </c>
      <c r="AA5846" s="165" t="str">
        <f t="shared" si="365"/>
        <v/>
      </c>
      <c r="AB5846" t="str">
        <f t="shared" si="366"/>
        <v>PND</v>
      </c>
      <c r="AC5846" t="str">
        <f t="shared" si="367"/>
        <v>GA05T0818</v>
      </c>
      <c r="AD5846" t="str">
        <f>_xlfn.IFNA(VLOOKUP(PrivateSchedule[[#This Row],[ow]],RTARoutes[[StageCodes]:[RouteID]],6,FALSE), VLOOKUP(PrivateSchedule[[#This Row],[re]],RTARoutes[[StageCodes]:[RouteID]],6,FALSE))</f>
        <v>PVT408</v>
      </c>
      <c r="AE5846" t="str" cm="1">
        <f t="array" ref="AE5846">_xlfn.IFS( NOT(ISNA(VLOOKUP(PrivateSchedule[[#This Row],[ow]],RTARoutes[[StageCodes]:[RouteID]],6,FALSE))), "O",  NOT(ISNA(VLOOKUP(PrivateSchedule[[#This Row],[re]],RTARoutes[[StageCodes]:[RouteID]],6,FALSE))), "R")</f>
        <v>R</v>
      </c>
      <c r="AF58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SANVOTDEM-*PND</v>
      </c>
      <c r="AG58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PND-*SANVOTDEM</v>
      </c>
    </row>
    <row r="5847" spans="2:33">
      <c r="O5847" s="171" t="s">
        <v>2374</v>
      </c>
      <c r="T5847" s="173" t="s">
        <v>5511</v>
      </c>
      <c r="U5847" t="str">
        <f t="shared" si="364"/>
        <v/>
      </c>
      <c r="AA5847" s="165" t="str">
        <f t="shared" si="365"/>
        <v/>
      </c>
      <c r="AB5847" t="str">
        <f t="shared" si="366"/>
        <v>PND</v>
      </c>
      <c r="AC5847" t="str">
        <f t="shared" si="367"/>
        <v>GA05T0818</v>
      </c>
      <c r="AD5847" t="str">
        <f>_xlfn.IFNA(VLOOKUP(PrivateSchedule[[#This Row],[ow]],RTARoutes[[StageCodes]:[RouteID]],6,FALSE), VLOOKUP(PrivateSchedule[[#This Row],[re]],RTARoutes[[StageCodes]:[RouteID]],6,FALSE))</f>
        <v>PVT408</v>
      </c>
      <c r="AE5847" t="str" cm="1">
        <f t="array" ref="AE5847">_xlfn.IFS( NOT(ISNA(VLOOKUP(PrivateSchedule[[#This Row],[ow]],RTARoutes[[StageCodes]:[RouteID]],6,FALSE))), "O",  NOT(ISNA(VLOOKUP(PrivateSchedule[[#This Row],[re]],RTARoutes[[StageCodes]:[RouteID]],6,FALSE))), "R")</f>
        <v>O</v>
      </c>
      <c r="AF58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PND-*SANVOTDEM</v>
      </c>
      <c r="AG58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SANVOTDEM-*PND</v>
      </c>
    </row>
    <row r="5848" spans="2:33">
      <c r="O5848" s="171" t="s">
        <v>5511</v>
      </c>
      <c r="T5848" s="173" t="s">
        <v>2374</v>
      </c>
      <c r="U5848" t="str">
        <f t="shared" si="364"/>
        <v/>
      </c>
      <c r="AA5848" s="165" t="str">
        <f t="shared" si="365"/>
        <v/>
      </c>
      <c r="AB5848" t="str">
        <f t="shared" si="366"/>
        <v>PND</v>
      </c>
      <c r="AC5848" t="str">
        <f t="shared" si="367"/>
        <v>GA05T0818</v>
      </c>
      <c r="AD5848" t="str">
        <f>_xlfn.IFNA(VLOOKUP(PrivateSchedule[[#This Row],[ow]],RTARoutes[[StageCodes]:[RouteID]],6,FALSE), VLOOKUP(PrivateSchedule[[#This Row],[re]],RTARoutes[[StageCodes]:[RouteID]],6,FALSE))</f>
        <v>PVT408</v>
      </c>
      <c r="AE5848" t="str" cm="1">
        <f t="array" ref="AE5848">_xlfn.IFS( NOT(ISNA(VLOOKUP(PrivateSchedule[[#This Row],[ow]],RTARoutes[[StageCodes]:[RouteID]],6,FALSE))), "O",  NOT(ISNA(VLOOKUP(PrivateSchedule[[#This Row],[re]],RTARoutes[[StageCodes]:[RouteID]],6,FALSE))), "R")</f>
        <v>R</v>
      </c>
      <c r="AF58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SANVOTDEM-*PND</v>
      </c>
      <c r="AG58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PND-*SANVOTDEM</v>
      </c>
    </row>
    <row r="5849" spans="2:33">
      <c r="O5849" s="171" t="s">
        <v>2374</v>
      </c>
      <c r="T5849" s="173" t="s">
        <v>5511</v>
      </c>
      <c r="U5849" t="str">
        <f t="shared" si="364"/>
        <v/>
      </c>
      <c r="AA5849" s="165" t="str">
        <f t="shared" si="365"/>
        <v/>
      </c>
      <c r="AB5849" t="str">
        <f t="shared" si="366"/>
        <v>PND</v>
      </c>
      <c r="AC5849" t="str">
        <f t="shared" si="367"/>
        <v>GA05T0818</v>
      </c>
      <c r="AD5849" t="str">
        <f>_xlfn.IFNA(VLOOKUP(PrivateSchedule[[#This Row],[ow]],RTARoutes[[StageCodes]:[RouteID]],6,FALSE), VLOOKUP(PrivateSchedule[[#This Row],[re]],RTARoutes[[StageCodes]:[RouteID]],6,FALSE))</f>
        <v>PVT408</v>
      </c>
      <c r="AE5849" t="str" cm="1">
        <f t="array" ref="AE5849">_xlfn.IFS( NOT(ISNA(VLOOKUP(PrivateSchedule[[#This Row],[ow]],RTARoutes[[StageCodes]:[RouteID]],6,FALSE))), "O",  NOT(ISNA(VLOOKUP(PrivateSchedule[[#This Row],[re]],RTARoutes[[StageCodes]:[RouteID]],6,FALSE))), "R")</f>
        <v>O</v>
      </c>
      <c r="AF58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PND-*SANVOTDEM</v>
      </c>
      <c r="AG58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SANVOTDEM-*PND</v>
      </c>
    </row>
    <row r="5850" spans="2:33">
      <c r="O5850" s="171" t="s">
        <v>5511</v>
      </c>
      <c r="T5850" s="173" t="s">
        <v>2247</v>
      </c>
      <c r="U5850" t="str">
        <f t="shared" si="364"/>
        <v/>
      </c>
      <c r="AA5850" s="165" t="str">
        <f t="shared" si="365"/>
        <v/>
      </c>
      <c r="AB5850" t="str">
        <f t="shared" si="366"/>
        <v>PND</v>
      </c>
      <c r="AC5850" t="str">
        <f t="shared" si="367"/>
        <v>GA05T0818</v>
      </c>
      <c r="AD5850" t="str">
        <f>_xlfn.IFNA(VLOOKUP(PrivateSchedule[[#This Row],[ow]],RTARoutes[[StageCodes]:[RouteID]],6,FALSE), VLOOKUP(PrivateSchedule[[#This Row],[re]],RTARoutes[[StageCodes]:[RouteID]],6,FALSE))</f>
        <v>PVT444</v>
      </c>
      <c r="AE5850" t="str" cm="1">
        <f t="array" ref="AE5850">_xlfn.IFS( NOT(ISNA(VLOOKUP(PrivateSchedule[[#This Row],[ow]],RTARoutes[[StageCodes]:[RouteID]],6,FALSE))), "O",  NOT(ISNA(VLOOKUP(PrivateSchedule[[#This Row],[re]],RTARoutes[[StageCodes]:[RouteID]],6,FALSE))), "R")</f>
        <v>R</v>
      </c>
      <c r="AF58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SANVOTDEM-*PNJ</v>
      </c>
      <c r="AG58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PNJ-*SANVOTDEM</v>
      </c>
    </row>
    <row r="5851" spans="2:33">
      <c r="O5851" s="171" t="s">
        <v>2247</v>
      </c>
      <c r="T5851" s="173" t="s">
        <v>5511</v>
      </c>
      <c r="U5851" t="str">
        <f t="shared" si="364"/>
        <v/>
      </c>
      <c r="AA5851" s="165" t="str">
        <f t="shared" si="365"/>
        <v/>
      </c>
      <c r="AB5851" t="str">
        <f t="shared" si="366"/>
        <v>PND</v>
      </c>
      <c r="AC5851" t="str">
        <f t="shared" si="367"/>
        <v>GA05T0818</v>
      </c>
      <c r="AD5851" t="str">
        <f>_xlfn.IFNA(VLOOKUP(PrivateSchedule[[#This Row],[ow]],RTARoutes[[StageCodes]:[RouteID]],6,FALSE), VLOOKUP(PrivateSchedule[[#This Row],[re]],RTARoutes[[StageCodes]:[RouteID]],6,FALSE))</f>
        <v>PVT444</v>
      </c>
      <c r="AE5851" t="str" cm="1">
        <f t="array" ref="AE5851">_xlfn.IFS( NOT(ISNA(VLOOKUP(PrivateSchedule[[#This Row],[ow]],RTARoutes[[StageCodes]:[RouteID]],6,FALSE))), "O",  NOT(ISNA(VLOOKUP(PrivateSchedule[[#This Row],[re]],RTARoutes[[StageCodes]:[RouteID]],6,FALSE))), "R")</f>
        <v>O</v>
      </c>
      <c r="AF58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PNJ-*SANVOTDEM</v>
      </c>
      <c r="AG58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SANVOTDEM-*PNJ</v>
      </c>
    </row>
    <row r="5852" spans="2:33">
      <c r="O5852" s="171" t="s">
        <v>5511</v>
      </c>
      <c r="P5852" s="172" t="s">
        <v>2374</v>
      </c>
      <c r="T5852" s="173" t="s">
        <v>2261</v>
      </c>
      <c r="U5852" t="str">
        <f t="shared" si="364"/>
        <v/>
      </c>
      <c r="AA5852" s="165" t="str">
        <f t="shared" si="365"/>
        <v/>
      </c>
      <c r="AB5852" t="str">
        <f t="shared" si="366"/>
        <v>PND</v>
      </c>
      <c r="AC5852" t="str">
        <f t="shared" si="367"/>
        <v>GA05T0818</v>
      </c>
      <c r="AD5852" t="e">
        <f>_xlfn.IFNA(VLOOKUP(PrivateSchedule[[#This Row],[ow]],RTARoutes[[StageCodes]:[RouteID]],6,FALSE), VLOOKUP(PrivateSchedule[[#This Row],[re]],RTARoutes[[StageCodes]:[RouteID]],6,FALSE))</f>
        <v>#N/A</v>
      </c>
      <c r="AE5852" t="e" cm="1">
        <f t="array" ref="AE5852">_xlfn.IFS( NOT(ISNA(VLOOKUP(PrivateSchedule[[#This Row],[ow]],RTARoutes[[StageCodes]:[RouteID]],6,FALSE))), "O",  NOT(ISNA(VLOOKUP(PrivateSchedule[[#This Row],[re]],RTARoutes[[StageCodes]:[RouteID]],6,FALSE))), "R")</f>
        <v>#N/A</v>
      </c>
      <c r="AF58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SANVOTDEM-*PND-*PAW</v>
      </c>
      <c r="AG58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PAW-*PND-*SANVOTDEM</v>
      </c>
    </row>
    <row r="5853" spans="2:33">
      <c r="B5853" s="171" t="s">
        <v>5512</v>
      </c>
      <c r="C5853" s="172" t="s">
        <v>5513</v>
      </c>
      <c r="D5853" s="172" t="s">
        <v>4887</v>
      </c>
      <c r="E5853" s="176" t="s">
        <v>5514</v>
      </c>
      <c r="F5853" s="177" t="s">
        <v>5515</v>
      </c>
      <c r="G5853" s="171" t="s">
        <v>5516</v>
      </c>
      <c r="H5853" s="172" t="s">
        <v>5517</v>
      </c>
      <c r="J5853" s="171" t="s">
        <v>5518</v>
      </c>
      <c r="L5853" s="172" t="s">
        <v>16</v>
      </c>
      <c r="O5853" s="171" t="s">
        <v>5519</v>
      </c>
      <c r="T5853" s="173" t="s">
        <v>5519</v>
      </c>
      <c r="U5853" t="str">
        <f t="shared" si="364"/>
        <v/>
      </c>
      <c r="AA5853" s="165" t="str">
        <f t="shared" si="365"/>
        <v/>
      </c>
      <c r="AB5853" t="str">
        <f t="shared" si="366"/>
        <v>PND</v>
      </c>
      <c r="AC5853" t="str">
        <f t="shared" si="367"/>
        <v>GA01W4315/ GA01W4137</v>
      </c>
      <c r="AD5853" t="str">
        <f>_xlfn.IFNA(VLOOKUP(PrivateSchedule[[#This Row],[ow]],RTARoutes[[StageCodes]:[RouteID]],6,FALSE), VLOOKUP(PrivateSchedule[[#This Row],[re]],RTARoutes[[StageCodes]:[RouteID]],6,FALSE))</f>
        <v>PVT287</v>
      </c>
      <c r="AE5853" t="str" cm="1">
        <f t="array" ref="AE5853">_xlfn.IFS( NOT(ISNA(VLOOKUP(PrivateSchedule[[#This Row],[ow]],RTARoutes[[StageCodes]:[RouteID]],6,FALSE))), "O",  NOT(ISNA(VLOOKUP(PrivateSchedule[[#This Row],[re]],RTARoutes[[StageCodes]:[RouteID]],6,FALSE))), "R")</f>
        <v>O</v>
      </c>
      <c r="AF58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MOLAR-*MOLAR</v>
      </c>
      <c r="AG58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MOLAR-*MOLAR</v>
      </c>
    </row>
    <row r="5854" spans="2:33">
      <c r="O5854" s="171" t="s">
        <v>2374</v>
      </c>
      <c r="P5854" s="172" t="s">
        <v>575</v>
      </c>
      <c r="T5854" s="173" t="s">
        <v>2374</v>
      </c>
      <c r="U5854" t="str">
        <f t="shared" si="364"/>
        <v/>
      </c>
      <c r="AA5854" s="165" t="str">
        <f t="shared" si="365"/>
        <v/>
      </c>
      <c r="AB5854" t="str">
        <f t="shared" si="366"/>
        <v>PND</v>
      </c>
      <c r="AC5854" t="str">
        <f t="shared" si="367"/>
        <v>GA01W4315/ GA01W4137</v>
      </c>
      <c r="AD5854" t="str">
        <f>_xlfn.IFNA(VLOOKUP(PrivateSchedule[[#This Row],[ow]],RTARoutes[[StageCodes]:[RouteID]],6,FALSE), VLOOKUP(PrivateSchedule[[#This Row],[re]],RTARoutes[[StageCodes]:[RouteID]],6,FALSE))</f>
        <v>PVT383</v>
      </c>
      <c r="AE5854" t="str" cm="1">
        <f t="array" ref="AE5854">_xlfn.IFS( NOT(ISNA(VLOOKUP(PrivateSchedule[[#This Row],[ow]],RTARoutes[[StageCodes]:[RouteID]],6,FALSE))), "O",  NOT(ISNA(VLOOKUP(PrivateSchedule[[#This Row],[re]],RTARoutes[[StageCodes]:[RouteID]],6,FALSE))), "R")</f>
        <v>O</v>
      </c>
      <c r="AF58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PND-*APEWAL-*PND</v>
      </c>
      <c r="AG58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PND-*APEWAL-*PND</v>
      </c>
    </row>
    <row r="5855" spans="2:33">
      <c r="O5855" s="171" t="s">
        <v>1638</v>
      </c>
      <c r="P5855" s="172" t="s">
        <v>575</v>
      </c>
      <c r="T5855" s="173" t="s">
        <v>1638</v>
      </c>
      <c r="U5855" t="str">
        <f t="shared" si="364"/>
        <v/>
      </c>
      <c r="AA5855" s="165" t="str">
        <f t="shared" si="365"/>
        <v/>
      </c>
      <c r="AB5855" t="str">
        <f t="shared" si="366"/>
        <v>PND</v>
      </c>
      <c r="AC5855" t="str">
        <f t="shared" si="367"/>
        <v>GA01W4315/ GA01W4137</v>
      </c>
      <c r="AD5855" t="str">
        <f>_xlfn.IFNA(VLOOKUP(PrivateSchedule[[#This Row],[ow]],RTARoutes[[StageCodes]:[RouteID]],6,FALSE), VLOOKUP(PrivateSchedule[[#This Row],[re]],RTARoutes[[StageCodes]:[RouteID]],6,FALSE))</f>
        <v>PVT237</v>
      </c>
      <c r="AE5855" t="str" cm="1">
        <f t="array" ref="AE5855">_xlfn.IFS( NOT(ISNA(VLOOKUP(PrivateSchedule[[#This Row],[ow]],RTARoutes[[StageCodes]:[RouteID]],6,FALSE))), "O",  NOT(ISNA(VLOOKUP(PrivateSchedule[[#This Row],[re]],RTARoutes[[StageCodes]:[RouteID]],6,FALSE))), "R")</f>
        <v>O</v>
      </c>
      <c r="AF58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KRI-*APEWAL-*KRI</v>
      </c>
      <c r="AG58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KRI-*APEWAL-*KRI</v>
      </c>
    </row>
    <row r="5856" spans="2:33">
      <c r="O5856" s="171" t="s">
        <v>2374</v>
      </c>
      <c r="T5856" s="173" t="s">
        <v>2374</v>
      </c>
      <c r="U5856" t="str">
        <f t="shared" si="364"/>
        <v>PONDA-PONDA</v>
      </c>
      <c r="AA5856" s="165" t="str">
        <f t="shared" si="365"/>
        <v/>
      </c>
      <c r="AB5856" t="str">
        <f t="shared" si="366"/>
        <v>PND</v>
      </c>
      <c r="AC5856" t="str">
        <f t="shared" si="367"/>
        <v>GA01W4315/ GA01W4137</v>
      </c>
      <c r="AD5856" t="str">
        <f>_xlfn.IFNA(VLOOKUP(PrivateSchedule[[#This Row],[ow]],RTARoutes[[StageCodes]:[RouteID]],6,FALSE), VLOOKUP(PrivateSchedule[[#This Row],[re]],RTARoutes[[StageCodes]:[RouteID]],6,FALSE))</f>
        <v>PVT381</v>
      </c>
      <c r="AE5856" t="str" cm="1">
        <f t="array" ref="AE5856">_xlfn.IFS( NOT(ISNA(VLOOKUP(PrivateSchedule[[#This Row],[ow]],RTARoutes[[StageCodes]:[RouteID]],6,FALSE))), "O",  NOT(ISNA(VLOOKUP(PrivateSchedule[[#This Row],[re]],RTARoutes[[StageCodes]:[RouteID]],6,FALSE))), "R")</f>
        <v>O</v>
      </c>
      <c r="AF58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PND-*PND</v>
      </c>
      <c r="AG58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PND-*PND</v>
      </c>
    </row>
    <row r="5857" spans="2:33">
      <c r="O5857" s="171" t="s">
        <v>1638</v>
      </c>
      <c r="P5857" s="172" t="s">
        <v>680</v>
      </c>
      <c r="T5857" s="173" t="s">
        <v>1638</v>
      </c>
      <c r="U5857" t="str">
        <f t="shared" si="364"/>
        <v>KERI-BANASTARI-KERI</v>
      </c>
      <c r="AA5857" s="165" t="str">
        <f t="shared" si="365"/>
        <v/>
      </c>
      <c r="AB5857" t="str">
        <f t="shared" si="366"/>
        <v>PND</v>
      </c>
      <c r="AC5857" t="str">
        <f t="shared" si="367"/>
        <v>GA01W4315/ GA01W4137</v>
      </c>
      <c r="AD5857" t="str">
        <f>_xlfn.IFNA(VLOOKUP(PrivateSchedule[[#This Row],[ow]],RTARoutes[[StageCodes]:[RouteID]],6,FALSE), VLOOKUP(PrivateSchedule[[#This Row],[re]],RTARoutes[[StageCodes]:[RouteID]],6,FALSE))</f>
        <v>PVT238</v>
      </c>
      <c r="AE5857" t="str" cm="1">
        <f t="array" ref="AE5857">_xlfn.IFS( NOT(ISNA(VLOOKUP(PrivateSchedule[[#This Row],[ow]],RTARoutes[[StageCodes]:[RouteID]],6,FALSE))), "O",  NOT(ISNA(VLOOKUP(PrivateSchedule[[#This Row],[re]],RTARoutes[[StageCodes]:[RouteID]],6,FALSE))), "R")</f>
        <v>O</v>
      </c>
      <c r="AF58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KRI-*BNS-*KRI</v>
      </c>
      <c r="AG58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KRI-*BNS-*KRI</v>
      </c>
    </row>
    <row r="5858" spans="2:33">
      <c r="O5858" s="171" t="s">
        <v>2374</v>
      </c>
      <c r="P5858" s="172" t="s">
        <v>680</v>
      </c>
      <c r="T5858" s="173" t="s">
        <v>2374</v>
      </c>
      <c r="U5858" t="str">
        <f t="shared" si="364"/>
        <v>PONDA-BANASTARI-PONDA</v>
      </c>
      <c r="AA5858" s="165" t="str">
        <f t="shared" si="365"/>
        <v/>
      </c>
      <c r="AB5858" t="str">
        <f t="shared" si="366"/>
        <v>PND</v>
      </c>
      <c r="AC5858" t="str">
        <f t="shared" si="367"/>
        <v>GA01W4315/ GA01W4137</v>
      </c>
      <c r="AD5858" t="str">
        <f>_xlfn.IFNA(VLOOKUP(PrivateSchedule[[#This Row],[ow]],RTARoutes[[StageCodes]:[RouteID]],6,FALSE), VLOOKUP(PrivateSchedule[[#This Row],[re]],RTARoutes[[StageCodes]:[RouteID]],6,FALSE))</f>
        <v>PVT386</v>
      </c>
      <c r="AE5858" t="str" cm="1">
        <f t="array" ref="AE5858">_xlfn.IFS( NOT(ISNA(VLOOKUP(PrivateSchedule[[#This Row],[ow]],RTARoutes[[StageCodes]:[RouteID]],6,FALSE))), "O",  NOT(ISNA(VLOOKUP(PrivateSchedule[[#This Row],[re]],RTARoutes[[StageCodes]:[RouteID]],6,FALSE))), "R")</f>
        <v>O</v>
      </c>
      <c r="AF58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PND-*BNS-*PND</v>
      </c>
      <c r="AG58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PND-*BNS-*PND</v>
      </c>
    </row>
    <row r="5859" spans="2:33">
      <c r="O5859" s="171" t="s">
        <v>1660</v>
      </c>
      <c r="P5859" s="172" t="s">
        <v>575</v>
      </c>
      <c r="Q5859" s="172" t="s">
        <v>3141</v>
      </c>
      <c r="T5859" s="173" t="s">
        <v>1660</v>
      </c>
      <c r="U5859" t="str">
        <f t="shared" si="364"/>
        <v/>
      </c>
      <c r="AA5859" s="165" t="str">
        <f t="shared" si="365"/>
        <v/>
      </c>
      <c r="AB5859" t="str">
        <f t="shared" si="366"/>
        <v>PND</v>
      </c>
      <c r="AC5859" t="str">
        <f t="shared" si="367"/>
        <v>GA01W4315/ GA01W4137</v>
      </c>
      <c r="AD5859" t="str">
        <f>_xlfn.IFNA(VLOOKUP(PrivateSchedule[[#This Row],[ow]],RTARoutes[[StageCodes]:[RouteID]],6,FALSE), VLOOKUP(PrivateSchedule[[#This Row],[re]],RTARoutes[[StageCodes]:[RouteID]],6,FALSE))</f>
        <v>PVT220</v>
      </c>
      <c r="AE5859" t="str" cm="1">
        <f t="array" ref="AE5859">_xlfn.IFS( NOT(ISNA(VLOOKUP(PrivateSchedule[[#This Row],[ow]],RTARoutes[[StageCodes]:[RouteID]],6,FALSE))), "O",  NOT(ISNA(VLOOKUP(PrivateSchedule[[#This Row],[re]],RTARoutes[[StageCodes]:[RouteID]],6,FALSE))), "R")</f>
        <v>O</v>
      </c>
      <c r="AF58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KHF-*APEWAL-*VLV-*KHF</v>
      </c>
      <c r="AG58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KHF-*VLV-*APEWAL-*KHF</v>
      </c>
    </row>
    <row r="5860" spans="2:33">
      <c r="O5860" s="171" t="s">
        <v>1638</v>
      </c>
      <c r="P5860" s="172" t="s">
        <v>680</v>
      </c>
      <c r="Q5860" s="172" t="s">
        <v>1887</v>
      </c>
      <c r="T5860" s="173" t="s">
        <v>1638</v>
      </c>
      <c r="U5860" t="str">
        <f t="shared" si="364"/>
        <v/>
      </c>
      <c r="AA5860" s="165" t="str">
        <f t="shared" si="365"/>
        <v/>
      </c>
      <c r="AB5860" t="str">
        <f t="shared" si="366"/>
        <v>PND</v>
      </c>
      <c r="AC5860" t="str">
        <f t="shared" si="367"/>
        <v>GA01W4315/ GA01W4137</v>
      </c>
      <c r="AD5860" t="str">
        <f>_xlfn.IFNA(VLOOKUP(PrivateSchedule[[#This Row],[ow]],RTARoutes[[StageCodes]:[RouteID]],6,FALSE), VLOOKUP(PrivateSchedule[[#This Row],[re]],RTARoutes[[StageCodes]:[RouteID]],6,FALSE))</f>
        <v>PVT239</v>
      </c>
      <c r="AE5860" t="str" cm="1">
        <f t="array" ref="AE5860">_xlfn.IFS( NOT(ISNA(VLOOKUP(PrivateSchedule[[#This Row],[ow]],RTARoutes[[StageCodes]:[RouteID]],6,FALSE))), "O",  NOT(ISNA(VLOOKUP(PrivateSchedule[[#This Row],[re]],RTARoutes[[StageCodes]:[RouteID]],6,FALSE))), "R")</f>
        <v>O</v>
      </c>
      <c r="AF58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KRI-*BNS-*MARDOL-*KRI</v>
      </c>
      <c r="AG58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KRI-*MARDOL-*BNS-*KRI</v>
      </c>
    </row>
    <row r="5861" spans="2:33">
      <c r="O5861" s="171" t="s">
        <v>2374</v>
      </c>
      <c r="P5861" s="172" t="s">
        <v>680</v>
      </c>
      <c r="Q5861" s="172" t="s">
        <v>1887</v>
      </c>
      <c r="T5861" s="173" t="s">
        <v>2374</v>
      </c>
      <c r="U5861" t="str">
        <f t="shared" si="364"/>
        <v/>
      </c>
      <c r="AA5861" s="165" t="str">
        <f t="shared" si="365"/>
        <v/>
      </c>
      <c r="AB5861" t="str">
        <f t="shared" si="366"/>
        <v>PND</v>
      </c>
      <c r="AC5861" t="str">
        <f t="shared" si="367"/>
        <v>GA01W4315/ GA01W4137</v>
      </c>
      <c r="AD5861" t="str">
        <f>_xlfn.IFNA(VLOOKUP(PrivateSchedule[[#This Row],[ow]],RTARoutes[[StageCodes]:[RouteID]],6,FALSE), VLOOKUP(PrivateSchedule[[#This Row],[re]],RTARoutes[[StageCodes]:[RouteID]],6,FALSE))</f>
        <v>PVT386</v>
      </c>
      <c r="AE5861" t="str" cm="1">
        <f t="array" ref="AE5861">_xlfn.IFS( NOT(ISNA(VLOOKUP(PrivateSchedule[[#This Row],[ow]],RTARoutes[[StageCodes]:[RouteID]],6,FALSE))), "O",  NOT(ISNA(VLOOKUP(PrivateSchedule[[#This Row],[re]],RTARoutes[[StageCodes]:[RouteID]],6,FALSE))), "R")</f>
        <v>O</v>
      </c>
      <c r="AF58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PND-*BNS-*MARDOL-*PND</v>
      </c>
      <c r="AG58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PND-*MARDOL-*BNS-*PND</v>
      </c>
    </row>
    <row r="5862" spans="2:33">
      <c r="O5862" s="171" t="s">
        <v>1660</v>
      </c>
      <c r="P5862" s="172" t="s">
        <v>680</v>
      </c>
      <c r="Q5862" s="172" t="s">
        <v>1887</v>
      </c>
      <c r="T5862" s="173" t="s">
        <v>1660</v>
      </c>
      <c r="U5862" t="str">
        <f t="shared" si="364"/>
        <v/>
      </c>
      <c r="AA5862" s="165" t="str">
        <f t="shared" si="365"/>
        <v/>
      </c>
      <c r="AB5862" t="str">
        <f t="shared" si="366"/>
        <v>PND</v>
      </c>
      <c r="AC5862" t="str">
        <f t="shared" si="367"/>
        <v>GA01W4315/ GA01W4137</v>
      </c>
      <c r="AD5862" t="str">
        <f>_xlfn.IFNA(VLOOKUP(PrivateSchedule[[#This Row],[ow]],RTARoutes[[StageCodes]:[RouteID]],6,FALSE), VLOOKUP(PrivateSchedule[[#This Row],[re]],RTARoutes[[StageCodes]:[RouteID]],6,FALSE))</f>
        <v>PVT221</v>
      </c>
      <c r="AE5862" t="str" cm="1">
        <f t="array" ref="AE5862">_xlfn.IFS( NOT(ISNA(VLOOKUP(PrivateSchedule[[#This Row],[ow]],RTARoutes[[StageCodes]:[RouteID]],6,FALSE))), "O",  NOT(ISNA(VLOOKUP(PrivateSchedule[[#This Row],[re]],RTARoutes[[StageCodes]:[RouteID]],6,FALSE))), "R")</f>
        <v>O</v>
      </c>
      <c r="AF58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KHF-*BNS-*MARDOL-*KHF</v>
      </c>
      <c r="AG58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KHF-*MARDOL-*BNS-*KHF</v>
      </c>
    </row>
    <row r="5863" spans="2:33">
      <c r="O5863" s="171" t="s">
        <v>2374</v>
      </c>
      <c r="P5863" s="172" t="s">
        <v>575</v>
      </c>
      <c r="Q5863" s="172" t="s">
        <v>4977</v>
      </c>
      <c r="T5863" s="173" t="s">
        <v>2374</v>
      </c>
      <c r="U5863" t="str">
        <f t="shared" si="364"/>
        <v/>
      </c>
      <c r="AA5863" s="165" t="str">
        <f t="shared" si="365"/>
        <v/>
      </c>
      <c r="AB5863" t="str">
        <f t="shared" si="366"/>
        <v>PND</v>
      </c>
      <c r="AC5863" t="str">
        <f t="shared" si="367"/>
        <v>GA01W4315/ GA01W4137</v>
      </c>
      <c r="AD5863" t="str">
        <f>_xlfn.IFNA(VLOOKUP(PrivateSchedule[[#This Row],[ow]],RTARoutes[[StageCodes]:[RouteID]],6,FALSE), VLOOKUP(PrivateSchedule[[#This Row],[re]],RTARoutes[[StageCodes]:[RouteID]],6,FALSE))</f>
        <v>PVT384</v>
      </c>
      <c r="AE5863" t="str" cm="1">
        <f t="array" ref="AE5863">_xlfn.IFS( NOT(ISNA(VLOOKUP(PrivateSchedule[[#This Row],[ow]],RTARoutes[[StageCodes]:[RouteID]],6,FALSE))), "O",  NOT(ISNA(VLOOKUP(PrivateSchedule[[#This Row],[re]],RTARoutes[[StageCodes]:[RouteID]],6,FALSE))), "R")</f>
        <v>O</v>
      </c>
      <c r="AF58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PND-*APEWAL-*UDAIN-*PND</v>
      </c>
      <c r="AG58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PND-*UDAIN-*APEWAL-*PND</v>
      </c>
    </row>
    <row r="5864" spans="2:33">
      <c r="O5864" s="171" t="s">
        <v>2374</v>
      </c>
      <c r="P5864" s="172" t="s">
        <v>575</v>
      </c>
      <c r="Q5864" s="172" t="s">
        <v>3141</v>
      </c>
      <c r="R5864" s="172" t="s">
        <v>1885</v>
      </c>
      <c r="T5864" s="173" t="s">
        <v>5519</v>
      </c>
      <c r="U5864" t="str">
        <f t="shared" si="364"/>
        <v/>
      </c>
      <c r="AA5864" s="165" t="str">
        <f t="shared" si="365"/>
        <v/>
      </c>
      <c r="AB5864" t="str">
        <f t="shared" si="366"/>
        <v>PND</v>
      </c>
      <c r="AC5864" t="str">
        <f t="shared" si="367"/>
        <v>GA01W4315/ GA01W4137</v>
      </c>
      <c r="AD5864" t="e">
        <f>_xlfn.IFNA(VLOOKUP(PrivateSchedule[[#This Row],[ow]],RTARoutes[[StageCodes]:[RouteID]],6,FALSE), VLOOKUP(PrivateSchedule[[#This Row],[re]],RTARoutes[[StageCodes]:[RouteID]],6,FALSE))</f>
        <v>#N/A</v>
      </c>
      <c r="AE5864" t="e" cm="1">
        <f t="array" ref="AE5864">_xlfn.IFS( NOT(ISNA(VLOOKUP(PrivateSchedule[[#This Row],[ow]],RTARoutes[[StageCodes]:[RouteID]],6,FALSE))), "O",  NOT(ISNA(VLOOKUP(PrivateSchedule[[#This Row],[re]],RTARoutes[[StageCodes]:[RouteID]],6,FALSE))), "R")</f>
        <v>#N/A</v>
      </c>
      <c r="AF58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PND-*APEWAL-*VLV-*MARCEL-*MOLAR</v>
      </c>
      <c r="AG58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MOLAR-*MARCEL-*VLV-*APEWAL-*PND</v>
      </c>
    </row>
    <row r="5865" spans="2:33">
      <c r="C5865" s="172" t="s">
        <v>5520</v>
      </c>
      <c r="J5865" s="171" t="s">
        <v>5521</v>
      </c>
      <c r="L5865" s="172" t="s">
        <v>16</v>
      </c>
      <c r="O5865" s="171" t="s">
        <v>802</v>
      </c>
      <c r="T5865" s="173" t="s">
        <v>2247</v>
      </c>
      <c r="U5865" t="str">
        <f t="shared" si="364"/>
        <v/>
      </c>
      <c r="AA5865" s="165" t="str">
        <f t="shared" si="365"/>
        <v/>
      </c>
      <c r="AB5865" t="str">
        <f t="shared" si="366"/>
        <v>PND</v>
      </c>
      <c r="AC5865" t="str">
        <f t="shared" si="367"/>
        <v>GA01W4315/ GA01W4137</v>
      </c>
      <c r="AD5865" t="str">
        <f>_xlfn.IFNA(VLOOKUP(PrivateSchedule[[#This Row],[ow]],RTARoutes[[StageCodes]:[RouteID]],6,FALSE), VLOOKUP(PrivateSchedule[[#This Row],[re]],RTARoutes[[StageCodes]:[RouteID]],6,FALSE))</f>
        <v>PVT78</v>
      </c>
      <c r="AE5865" t="str" cm="1">
        <f t="array" ref="AE5865">_xlfn.IFS( NOT(ISNA(VLOOKUP(PrivateSchedule[[#This Row],[ow]],RTARoutes[[StageCodes]:[RouteID]],6,FALSE))), "O",  NOT(ISNA(VLOOKUP(PrivateSchedule[[#This Row],[re]],RTARoutes[[StageCodes]:[RouteID]],6,FALSE))), "R")</f>
        <v>O</v>
      </c>
      <c r="AF58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BIMBAL-*PNJ</v>
      </c>
      <c r="AG58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PNJ-*BIMBAL</v>
      </c>
    </row>
    <row r="5866" spans="2:33">
      <c r="O5866" s="171" t="s">
        <v>2247</v>
      </c>
      <c r="T5866" s="173" t="s">
        <v>2304</v>
      </c>
      <c r="U5866" t="str">
        <f t="shared" si="364"/>
        <v>PANAJI-PAZ</v>
      </c>
      <c r="AA5866" s="165" t="str">
        <f t="shared" si="365"/>
        <v/>
      </c>
      <c r="AB5866" t="str">
        <f t="shared" si="366"/>
        <v>PND</v>
      </c>
      <c r="AC5866" t="str">
        <f t="shared" si="367"/>
        <v>GA01W4315/ GA01W4137</v>
      </c>
      <c r="AD5866" t="str">
        <f>_xlfn.IFNA(VLOOKUP(PrivateSchedule[[#This Row],[ow]],RTARoutes[[StageCodes]:[RouteID]],6,FALSE), VLOOKUP(PrivateSchedule[[#This Row],[re]],RTARoutes[[StageCodes]:[RouteID]],6,FALSE))</f>
        <v>PVT368</v>
      </c>
      <c r="AE5866" t="str" cm="1">
        <f t="array" ref="AE5866">_xlfn.IFS( NOT(ISNA(VLOOKUP(PrivateSchedule[[#This Row],[ow]],RTARoutes[[StageCodes]:[RouteID]],6,FALSE))), "O",  NOT(ISNA(VLOOKUP(PrivateSchedule[[#This Row],[re]],RTARoutes[[StageCodes]:[RouteID]],6,FALSE))), "R")</f>
        <v>R</v>
      </c>
      <c r="AF58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PNJ-*PAZ</v>
      </c>
      <c r="AG58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PAZ-*PNJ</v>
      </c>
    </row>
    <row r="5867" spans="2:33">
      <c r="O5867" s="171" t="s">
        <v>2304</v>
      </c>
      <c r="T5867" s="173" t="s">
        <v>2247</v>
      </c>
      <c r="U5867" t="str">
        <f t="shared" si="364"/>
        <v>PAZ-PANAJI</v>
      </c>
      <c r="AA5867" s="165" t="str">
        <f t="shared" si="365"/>
        <v/>
      </c>
      <c r="AB5867" t="str">
        <f t="shared" si="366"/>
        <v>PND</v>
      </c>
      <c r="AC5867" t="str">
        <f t="shared" si="367"/>
        <v>GA01W4315/ GA01W4137</v>
      </c>
      <c r="AD5867" t="str">
        <f>_xlfn.IFNA(VLOOKUP(PrivateSchedule[[#This Row],[ow]],RTARoutes[[StageCodes]:[RouteID]],6,FALSE), VLOOKUP(PrivateSchedule[[#This Row],[re]],RTARoutes[[StageCodes]:[RouteID]],6,FALSE))</f>
        <v>PVT368</v>
      </c>
      <c r="AE5867" t="str" cm="1">
        <f t="array" ref="AE5867">_xlfn.IFS( NOT(ISNA(VLOOKUP(PrivateSchedule[[#This Row],[ow]],RTARoutes[[StageCodes]:[RouteID]],6,FALSE))), "O",  NOT(ISNA(VLOOKUP(PrivateSchedule[[#This Row],[re]],RTARoutes[[StageCodes]:[RouteID]],6,FALSE))), "R")</f>
        <v>O</v>
      </c>
      <c r="AF58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PAZ-*PNJ</v>
      </c>
      <c r="AG58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PNJ-*PAZ</v>
      </c>
    </row>
    <row r="5868" spans="2:33">
      <c r="O5868" s="171" t="s">
        <v>2247</v>
      </c>
      <c r="T5868" s="173" t="s">
        <v>802</v>
      </c>
      <c r="U5868" t="str">
        <f t="shared" si="364"/>
        <v/>
      </c>
      <c r="AA5868" s="165" t="str">
        <f t="shared" si="365"/>
        <v/>
      </c>
      <c r="AB5868" t="str">
        <f t="shared" si="366"/>
        <v>PND</v>
      </c>
      <c r="AC5868" t="str">
        <f t="shared" si="367"/>
        <v>GA01W4315/ GA01W4137</v>
      </c>
      <c r="AD5868" t="str">
        <f>_xlfn.IFNA(VLOOKUP(PrivateSchedule[[#This Row],[ow]],RTARoutes[[StageCodes]:[RouteID]],6,FALSE), VLOOKUP(PrivateSchedule[[#This Row],[re]],RTARoutes[[StageCodes]:[RouteID]],6,FALSE))</f>
        <v>PVT78</v>
      </c>
      <c r="AE5868" t="str" cm="1">
        <f t="array" ref="AE5868">_xlfn.IFS( NOT(ISNA(VLOOKUP(PrivateSchedule[[#This Row],[ow]],RTARoutes[[StageCodes]:[RouteID]],6,FALSE))), "O",  NOT(ISNA(VLOOKUP(PrivateSchedule[[#This Row],[re]],RTARoutes[[StageCodes]:[RouteID]],6,FALSE))), "R")</f>
        <v>R</v>
      </c>
      <c r="AF58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PNJ-*BIMBAL</v>
      </c>
      <c r="AG58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BIMBAL-*PNJ</v>
      </c>
    </row>
    <row r="5869" spans="2:33">
      <c r="B5869" s="171" t="s">
        <v>5522</v>
      </c>
      <c r="C5869" s="172" t="s">
        <v>5520</v>
      </c>
      <c r="D5869" s="172" t="s">
        <v>4887</v>
      </c>
      <c r="E5869" s="176" t="s">
        <v>5523</v>
      </c>
      <c r="F5869" s="177" t="s">
        <v>5524</v>
      </c>
      <c r="G5869" s="171" t="s">
        <v>5525</v>
      </c>
      <c r="H5869" s="172" t="s">
        <v>5526</v>
      </c>
      <c r="J5869" s="171" t="s">
        <v>5527</v>
      </c>
      <c r="L5869" s="172" t="s">
        <v>16</v>
      </c>
      <c r="O5869" s="171" t="s">
        <v>832</v>
      </c>
      <c r="T5869" s="173" t="s">
        <v>2374</v>
      </c>
      <c r="U5869" t="str">
        <f t="shared" si="364"/>
        <v/>
      </c>
      <c r="AA5869" s="165" t="str">
        <f t="shared" si="365"/>
        <v/>
      </c>
      <c r="AB5869" t="str">
        <f t="shared" si="366"/>
        <v>PND</v>
      </c>
      <c r="AC5869" t="str">
        <f t="shared" si="367"/>
        <v>GA01W4135/GA02T4852</v>
      </c>
      <c r="AD5869" t="str">
        <f>_xlfn.IFNA(VLOOKUP(PrivateSchedule[[#This Row],[ow]],RTARoutes[[StageCodes]:[RouteID]],6,FALSE), VLOOKUP(PrivateSchedule[[#This Row],[re]],RTARoutes[[StageCodes]:[RouteID]],6,FALSE))</f>
        <v>PVT87</v>
      </c>
      <c r="AE5869" t="str" cm="1">
        <f t="array" ref="AE5869">_xlfn.IFS( NOT(ISNA(VLOOKUP(PrivateSchedule[[#This Row],[ow]],RTARoutes[[StageCodes]:[RouteID]],6,FALSE))), "O",  NOT(ISNA(VLOOKUP(PrivateSchedule[[#This Row],[re]],RTARoutes[[StageCodes]:[RouteID]],6,FALSE))), "R")</f>
        <v>O</v>
      </c>
      <c r="AF58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BORIM-*PND</v>
      </c>
      <c r="AG58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PND-*BORIM</v>
      </c>
    </row>
    <row r="5870" spans="2:33">
      <c r="O5870" s="171" t="s">
        <v>2374</v>
      </c>
      <c r="T5870" s="173" t="s">
        <v>2644</v>
      </c>
      <c r="U5870" t="str">
        <f t="shared" si="364"/>
        <v>PONDA-SAVERDEM</v>
      </c>
      <c r="AA5870" s="165" t="str">
        <f t="shared" si="365"/>
        <v/>
      </c>
      <c r="AB5870" t="str">
        <f t="shared" si="366"/>
        <v>PND</v>
      </c>
      <c r="AC5870" t="str">
        <f t="shared" si="367"/>
        <v>GA01W4135/GA02T4852</v>
      </c>
      <c r="AD5870" t="str">
        <f>_xlfn.IFNA(VLOOKUP(PrivateSchedule[[#This Row],[ow]],RTARoutes[[StageCodes]:[RouteID]],6,FALSE), VLOOKUP(PrivateSchedule[[#This Row],[re]],RTARoutes[[StageCodes]:[RouteID]],6,FALSE))</f>
        <v>PVT388</v>
      </c>
      <c r="AE5870" t="str" cm="1">
        <f t="array" ref="AE5870">_xlfn.IFS( NOT(ISNA(VLOOKUP(PrivateSchedule[[#This Row],[ow]],RTARoutes[[StageCodes]:[RouteID]],6,FALSE))), "O",  NOT(ISNA(VLOOKUP(PrivateSchedule[[#This Row],[re]],RTARoutes[[StageCodes]:[RouteID]],6,FALSE))), "R")</f>
        <v>O</v>
      </c>
      <c r="AF58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71" spans="2:33">
      <c r="O5871" s="171" t="s">
        <v>2644</v>
      </c>
      <c r="T5871" s="173" t="s">
        <v>2374</v>
      </c>
      <c r="U5871" t="str">
        <f t="shared" si="364"/>
        <v>SAVERDEM-PONDA</v>
      </c>
      <c r="AA5871" s="165" t="str">
        <f t="shared" si="365"/>
        <v/>
      </c>
      <c r="AB5871" t="str">
        <f t="shared" si="366"/>
        <v>PND</v>
      </c>
      <c r="AC5871" t="str">
        <f t="shared" si="367"/>
        <v>GA01W4135/GA02T4852</v>
      </c>
      <c r="AD5871" t="str">
        <f>_xlfn.IFNA(VLOOKUP(PrivateSchedule[[#This Row],[ow]],RTARoutes[[StageCodes]:[RouteID]],6,FALSE), VLOOKUP(PrivateSchedule[[#This Row],[re]],RTARoutes[[StageCodes]:[RouteID]],6,FALSE))</f>
        <v>PVT388</v>
      </c>
      <c r="AE5871" t="str" cm="1">
        <f t="array" ref="AE5871">_xlfn.IFS( NOT(ISNA(VLOOKUP(PrivateSchedule[[#This Row],[ow]],RTARoutes[[StageCodes]:[RouteID]],6,FALSE))), "O",  NOT(ISNA(VLOOKUP(PrivateSchedule[[#This Row],[re]],RTARoutes[[StageCodes]:[RouteID]],6,FALSE))), "R")</f>
        <v>R</v>
      </c>
      <c r="AF58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72" spans="2:33">
      <c r="O5872" s="171" t="s">
        <v>2374</v>
      </c>
      <c r="T5872" s="173" t="s">
        <v>2644</v>
      </c>
      <c r="U5872" t="str">
        <f t="shared" si="364"/>
        <v>PONDA-SAVERDEM</v>
      </c>
      <c r="AA5872" s="165" t="str">
        <f t="shared" si="365"/>
        <v/>
      </c>
      <c r="AB5872" t="str">
        <f t="shared" si="366"/>
        <v>PND</v>
      </c>
      <c r="AC5872" t="str">
        <f t="shared" si="367"/>
        <v>GA01W4135/GA02T4852</v>
      </c>
      <c r="AD5872" t="str">
        <f>_xlfn.IFNA(VLOOKUP(PrivateSchedule[[#This Row],[ow]],RTARoutes[[StageCodes]:[RouteID]],6,FALSE), VLOOKUP(PrivateSchedule[[#This Row],[re]],RTARoutes[[StageCodes]:[RouteID]],6,FALSE))</f>
        <v>PVT388</v>
      </c>
      <c r="AE5872" t="str" cm="1">
        <f t="array" ref="AE5872">_xlfn.IFS( NOT(ISNA(VLOOKUP(PrivateSchedule[[#This Row],[ow]],RTARoutes[[StageCodes]:[RouteID]],6,FALSE))), "O",  NOT(ISNA(VLOOKUP(PrivateSchedule[[#This Row],[re]],RTARoutes[[StageCodes]:[RouteID]],6,FALSE))), "R")</f>
        <v>O</v>
      </c>
      <c r="AF58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73" spans="2:33">
      <c r="O5873" s="171" t="s">
        <v>2644</v>
      </c>
      <c r="T5873" s="173" t="s">
        <v>2374</v>
      </c>
      <c r="U5873" t="str">
        <f t="shared" si="364"/>
        <v>SAVERDEM-PONDA</v>
      </c>
      <c r="AA5873" s="165" t="str">
        <f t="shared" si="365"/>
        <v/>
      </c>
      <c r="AB5873" t="str">
        <f t="shared" si="366"/>
        <v>PND</v>
      </c>
      <c r="AC5873" t="str">
        <f t="shared" si="367"/>
        <v>GA01W4135/GA02T4852</v>
      </c>
      <c r="AD5873" t="str">
        <f>_xlfn.IFNA(VLOOKUP(PrivateSchedule[[#This Row],[ow]],RTARoutes[[StageCodes]:[RouteID]],6,FALSE), VLOOKUP(PrivateSchedule[[#This Row],[re]],RTARoutes[[StageCodes]:[RouteID]],6,FALSE))</f>
        <v>PVT388</v>
      </c>
      <c r="AE5873" t="str" cm="1">
        <f t="array" ref="AE5873">_xlfn.IFS( NOT(ISNA(VLOOKUP(PrivateSchedule[[#This Row],[ow]],RTARoutes[[StageCodes]:[RouteID]],6,FALSE))), "O",  NOT(ISNA(VLOOKUP(PrivateSchedule[[#This Row],[re]],RTARoutes[[StageCodes]:[RouteID]],6,FALSE))), "R")</f>
        <v>R</v>
      </c>
      <c r="AF58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74" spans="2:33">
      <c r="O5874" s="171" t="s">
        <v>2374</v>
      </c>
      <c r="T5874" s="173" t="s">
        <v>2644</v>
      </c>
      <c r="U5874" t="str">
        <f t="shared" si="364"/>
        <v>PONDA-SAVERDEM</v>
      </c>
      <c r="AA5874" s="165" t="str">
        <f t="shared" si="365"/>
        <v/>
      </c>
      <c r="AB5874" t="str">
        <f t="shared" si="366"/>
        <v>PND</v>
      </c>
      <c r="AC5874" t="str">
        <f t="shared" si="367"/>
        <v>GA01W4135/GA02T4852</v>
      </c>
      <c r="AD5874" t="str">
        <f>_xlfn.IFNA(VLOOKUP(PrivateSchedule[[#This Row],[ow]],RTARoutes[[StageCodes]:[RouteID]],6,FALSE), VLOOKUP(PrivateSchedule[[#This Row],[re]],RTARoutes[[StageCodes]:[RouteID]],6,FALSE))</f>
        <v>PVT388</v>
      </c>
      <c r="AE5874" t="str" cm="1">
        <f t="array" ref="AE5874">_xlfn.IFS( NOT(ISNA(VLOOKUP(PrivateSchedule[[#This Row],[ow]],RTARoutes[[StageCodes]:[RouteID]],6,FALSE))), "O",  NOT(ISNA(VLOOKUP(PrivateSchedule[[#This Row],[re]],RTARoutes[[StageCodes]:[RouteID]],6,FALSE))), "R")</f>
        <v>O</v>
      </c>
      <c r="AF58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58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5875" spans="2:33">
      <c r="O5875" s="171" t="s">
        <v>2644</v>
      </c>
      <c r="T5875" s="173" t="s">
        <v>2374</v>
      </c>
      <c r="U5875" t="str">
        <f t="shared" si="364"/>
        <v>SAVERDEM-PONDA</v>
      </c>
      <c r="AA5875" s="165" t="str">
        <f t="shared" si="365"/>
        <v/>
      </c>
      <c r="AB5875" t="str">
        <f t="shared" si="366"/>
        <v>PND</v>
      </c>
      <c r="AC5875" t="str">
        <f t="shared" si="367"/>
        <v>GA01W4135/GA02T4852</v>
      </c>
      <c r="AD5875" t="str">
        <f>_xlfn.IFNA(VLOOKUP(PrivateSchedule[[#This Row],[ow]],RTARoutes[[StageCodes]:[RouteID]],6,FALSE), VLOOKUP(PrivateSchedule[[#This Row],[re]],RTARoutes[[StageCodes]:[RouteID]],6,FALSE))</f>
        <v>PVT388</v>
      </c>
      <c r="AE5875" t="str" cm="1">
        <f t="array" ref="AE5875">_xlfn.IFS( NOT(ISNA(VLOOKUP(PrivateSchedule[[#This Row],[ow]],RTARoutes[[StageCodes]:[RouteID]],6,FALSE))), "O",  NOT(ISNA(VLOOKUP(PrivateSchedule[[#This Row],[re]],RTARoutes[[StageCodes]:[RouteID]],6,FALSE))), "R")</f>
        <v>R</v>
      </c>
      <c r="AF58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58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5876" spans="2:33">
      <c r="O5876" s="171" t="s">
        <v>2374</v>
      </c>
      <c r="T5876" s="173" t="s">
        <v>832</v>
      </c>
      <c r="U5876" t="str">
        <f t="shared" si="364"/>
        <v/>
      </c>
      <c r="AA5876" s="165" t="str">
        <f t="shared" si="365"/>
        <v/>
      </c>
      <c r="AB5876" t="str">
        <f t="shared" si="366"/>
        <v>PND</v>
      </c>
      <c r="AC5876" t="str">
        <f t="shared" si="367"/>
        <v>GA01W4135/GA02T4852</v>
      </c>
      <c r="AD5876" t="str">
        <f>_xlfn.IFNA(VLOOKUP(PrivateSchedule[[#This Row],[ow]],RTARoutes[[StageCodes]:[RouteID]],6,FALSE), VLOOKUP(PrivateSchedule[[#This Row],[re]],RTARoutes[[StageCodes]:[RouteID]],6,FALSE))</f>
        <v>PVT87</v>
      </c>
      <c r="AE5876" t="str" cm="1">
        <f t="array" ref="AE5876">_xlfn.IFS( NOT(ISNA(VLOOKUP(PrivateSchedule[[#This Row],[ow]],RTARoutes[[StageCodes]:[RouteID]],6,FALSE))), "O",  NOT(ISNA(VLOOKUP(PrivateSchedule[[#This Row],[re]],RTARoutes[[StageCodes]:[RouteID]],6,FALSE))), "R")</f>
        <v>R</v>
      </c>
      <c r="AF58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PND-*BORIM</v>
      </c>
      <c r="AG58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BORIM-*PND</v>
      </c>
    </row>
    <row r="5877" spans="2:33">
      <c r="B5877" s="171" t="s">
        <v>5528</v>
      </c>
      <c r="C5877" s="172" t="s">
        <v>5529</v>
      </c>
      <c r="D5877" s="172" t="s">
        <v>4894</v>
      </c>
      <c r="E5877" s="176" t="s">
        <v>5530</v>
      </c>
      <c r="F5877" s="177" t="s">
        <v>5531</v>
      </c>
      <c r="G5877" s="171" t="s">
        <v>5532</v>
      </c>
      <c r="H5877" s="172" t="s">
        <v>5533</v>
      </c>
      <c r="J5877" s="171" t="s">
        <v>5534</v>
      </c>
      <c r="L5877" s="172" t="s">
        <v>16</v>
      </c>
      <c r="O5877" s="171" t="s">
        <v>2790</v>
      </c>
      <c r="T5877" s="173" t="s">
        <v>2374</v>
      </c>
      <c r="U5877" t="str">
        <f t="shared" si="364"/>
        <v/>
      </c>
      <c r="AA5877" s="165" t="str">
        <f t="shared" si="365"/>
        <v/>
      </c>
      <c r="AB5877" t="str">
        <f t="shared" si="366"/>
        <v>PND</v>
      </c>
      <c r="AC5877" t="str">
        <f t="shared" si="367"/>
        <v>GA05T4622</v>
      </c>
      <c r="AD5877" t="str">
        <f>_xlfn.IFNA(VLOOKUP(PrivateSchedule[[#This Row],[ow]],RTARoutes[[StageCodes]:[RouteID]],6,FALSE), VLOOKUP(PrivateSchedule[[#This Row],[re]],RTARoutes[[StageCodes]:[RouteID]],6,FALSE))</f>
        <v>PVT416</v>
      </c>
      <c r="AE5877" t="str" cm="1">
        <f t="array" ref="AE5877">_xlfn.IFS( NOT(ISNA(VLOOKUP(PrivateSchedule[[#This Row],[ow]],RTARoutes[[StageCodes]:[RouteID]],6,FALSE))), "O",  NOT(ISNA(VLOOKUP(PrivateSchedule[[#This Row],[re]],RTARoutes[[StageCodes]:[RouteID]],6,FALSE))), "R")</f>
        <v>R</v>
      </c>
      <c r="AF58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78" spans="2:33">
      <c r="O5878" s="171" t="s">
        <v>2374</v>
      </c>
      <c r="T5878" s="173" t="s">
        <v>2790</v>
      </c>
      <c r="U5878" t="str">
        <f t="shared" si="364"/>
        <v/>
      </c>
      <c r="AA5878" s="165" t="str">
        <f t="shared" si="365"/>
        <v/>
      </c>
      <c r="AB5878" t="str">
        <f t="shared" si="366"/>
        <v>PND</v>
      </c>
      <c r="AC5878" t="str">
        <f t="shared" si="367"/>
        <v>GA05T4622</v>
      </c>
      <c r="AD5878" t="str">
        <f>_xlfn.IFNA(VLOOKUP(PrivateSchedule[[#This Row],[ow]],RTARoutes[[StageCodes]:[RouteID]],6,FALSE), VLOOKUP(PrivateSchedule[[#This Row],[re]],RTARoutes[[StageCodes]:[RouteID]],6,FALSE))</f>
        <v>PVT416</v>
      </c>
      <c r="AE5878" t="str" cm="1">
        <f t="array" ref="AE5878">_xlfn.IFS( NOT(ISNA(VLOOKUP(PrivateSchedule[[#This Row],[ow]],RTARoutes[[StageCodes]:[RouteID]],6,FALSE))), "O",  NOT(ISNA(VLOOKUP(PrivateSchedule[[#This Row],[re]],RTARoutes[[StageCodes]:[RouteID]],6,FALSE))), "R")</f>
        <v>O</v>
      </c>
      <c r="AF58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79" spans="2:33">
      <c r="O5879" s="171" t="s">
        <v>2790</v>
      </c>
      <c r="T5879" s="173" t="s">
        <v>2374</v>
      </c>
      <c r="U5879" t="str">
        <f t="shared" si="364"/>
        <v/>
      </c>
      <c r="AA5879" s="165" t="str">
        <f t="shared" si="365"/>
        <v/>
      </c>
      <c r="AB5879" t="str">
        <f t="shared" si="366"/>
        <v>PND</v>
      </c>
      <c r="AC5879" t="str">
        <f t="shared" si="367"/>
        <v>GA05T4622</v>
      </c>
      <c r="AD5879" t="str">
        <f>_xlfn.IFNA(VLOOKUP(PrivateSchedule[[#This Row],[ow]],RTARoutes[[StageCodes]:[RouteID]],6,FALSE), VLOOKUP(PrivateSchedule[[#This Row],[re]],RTARoutes[[StageCodes]:[RouteID]],6,FALSE))</f>
        <v>PVT416</v>
      </c>
      <c r="AE5879" t="str" cm="1">
        <f t="array" ref="AE5879">_xlfn.IFS( NOT(ISNA(VLOOKUP(PrivateSchedule[[#This Row],[ow]],RTARoutes[[StageCodes]:[RouteID]],6,FALSE))), "O",  NOT(ISNA(VLOOKUP(PrivateSchedule[[#This Row],[re]],RTARoutes[[StageCodes]:[RouteID]],6,FALSE))), "R")</f>
        <v>R</v>
      </c>
      <c r="AF58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80" spans="2:33">
      <c r="O5880" s="171" t="s">
        <v>2374</v>
      </c>
      <c r="T5880" s="173" t="s">
        <v>2790</v>
      </c>
      <c r="U5880" t="str">
        <f t="shared" si="364"/>
        <v/>
      </c>
      <c r="AA5880" s="165" t="str">
        <f t="shared" si="365"/>
        <v/>
      </c>
      <c r="AB5880" t="str">
        <f t="shared" si="366"/>
        <v>PND</v>
      </c>
      <c r="AC5880" t="str">
        <f t="shared" si="367"/>
        <v>GA05T4622</v>
      </c>
      <c r="AD5880" t="str">
        <f>_xlfn.IFNA(VLOOKUP(PrivateSchedule[[#This Row],[ow]],RTARoutes[[StageCodes]:[RouteID]],6,FALSE), VLOOKUP(PrivateSchedule[[#This Row],[re]],RTARoutes[[StageCodes]:[RouteID]],6,FALSE))</f>
        <v>PVT416</v>
      </c>
      <c r="AE5880" t="str" cm="1">
        <f t="array" ref="AE5880">_xlfn.IFS( NOT(ISNA(VLOOKUP(PrivateSchedule[[#This Row],[ow]],RTARoutes[[StageCodes]:[RouteID]],6,FALSE))), "O",  NOT(ISNA(VLOOKUP(PrivateSchedule[[#This Row],[re]],RTARoutes[[StageCodes]:[RouteID]],6,FALSE))), "R")</f>
        <v>O</v>
      </c>
      <c r="AF58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81" spans="2:33">
      <c r="O5881" s="171" t="s">
        <v>2790</v>
      </c>
      <c r="T5881" s="173" t="s">
        <v>2374</v>
      </c>
      <c r="U5881" t="str">
        <f t="shared" si="364"/>
        <v/>
      </c>
      <c r="AA5881" s="165" t="str">
        <f t="shared" si="365"/>
        <v/>
      </c>
      <c r="AB5881" t="str">
        <f t="shared" si="366"/>
        <v>PND</v>
      </c>
      <c r="AC5881" t="str">
        <f t="shared" si="367"/>
        <v>GA05T4622</v>
      </c>
      <c r="AD5881" t="str">
        <f>_xlfn.IFNA(VLOOKUP(PrivateSchedule[[#This Row],[ow]],RTARoutes[[StageCodes]:[RouteID]],6,FALSE), VLOOKUP(PrivateSchedule[[#This Row],[re]],RTARoutes[[StageCodes]:[RouteID]],6,FALSE))</f>
        <v>PVT416</v>
      </c>
      <c r="AE5881" t="str" cm="1">
        <f t="array" ref="AE5881">_xlfn.IFS( NOT(ISNA(VLOOKUP(PrivateSchedule[[#This Row],[ow]],RTARoutes[[StageCodes]:[RouteID]],6,FALSE))), "O",  NOT(ISNA(VLOOKUP(PrivateSchedule[[#This Row],[re]],RTARoutes[[StageCodes]:[RouteID]],6,FALSE))), "R")</f>
        <v>R</v>
      </c>
      <c r="AF58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82" spans="2:33">
      <c r="O5882" s="171" t="s">
        <v>2374</v>
      </c>
      <c r="T5882" s="173" t="s">
        <v>2790</v>
      </c>
      <c r="U5882" t="str">
        <f t="shared" si="364"/>
        <v/>
      </c>
      <c r="AA5882" s="165" t="str">
        <f t="shared" si="365"/>
        <v/>
      </c>
      <c r="AB5882" t="str">
        <f t="shared" si="366"/>
        <v>PND</v>
      </c>
      <c r="AC5882" t="str">
        <f t="shared" si="367"/>
        <v>GA05T4622</v>
      </c>
      <c r="AD5882" t="str">
        <f>_xlfn.IFNA(VLOOKUP(PrivateSchedule[[#This Row],[ow]],RTARoutes[[StageCodes]:[RouteID]],6,FALSE), VLOOKUP(PrivateSchedule[[#This Row],[re]],RTARoutes[[StageCodes]:[RouteID]],6,FALSE))</f>
        <v>PVT416</v>
      </c>
      <c r="AE5882" t="str" cm="1">
        <f t="array" ref="AE5882">_xlfn.IFS( NOT(ISNA(VLOOKUP(PrivateSchedule[[#This Row],[ow]],RTARoutes[[StageCodes]:[RouteID]],6,FALSE))), "O",  NOT(ISNA(VLOOKUP(PrivateSchedule[[#This Row],[re]],RTARoutes[[StageCodes]:[RouteID]],6,FALSE))), "R")</f>
        <v>O</v>
      </c>
      <c r="AF58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83" spans="2:33">
      <c r="O5883" s="171" t="s">
        <v>2790</v>
      </c>
      <c r="T5883" s="173" t="s">
        <v>2374</v>
      </c>
      <c r="U5883" t="str">
        <f t="shared" si="364"/>
        <v/>
      </c>
      <c r="AA5883" s="165" t="str">
        <f t="shared" si="365"/>
        <v/>
      </c>
      <c r="AB5883" t="str">
        <f t="shared" si="366"/>
        <v>PND</v>
      </c>
      <c r="AC5883" t="str">
        <f t="shared" si="367"/>
        <v>GA05T4622</v>
      </c>
      <c r="AD5883" t="str">
        <f>_xlfn.IFNA(VLOOKUP(PrivateSchedule[[#This Row],[ow]],RTARoutes[[StageCodes]:[RouteID]],6,FALSE), VLOOKUP(PrivateSchedule[[#This Row],[re]],RTARoutes[[StageCodes]:[RouteID]],6,FALSE))</f>
        <v>PVT416</v>
      </c>
      <c r="AE5883" t="str" cm="1">
        <f t="array" ref="AE5883">_xlfn.IFS( NOT(ISNA(VLOOKUP(PrivateSchedule[[#This Row],[ow]],RTARoutes[[StageCodes]:[RouteID]],6,FALSE))), "O",  NOT(ISNA(VLOOKUP(PrivateSchedule[[#This Row],[re]],RTARoutes[[StageCodes]:[RouteID]],6,FALSE))), "R")</f>
        <v>R</v>
      </c>
      <c r="AF58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84" spans="2:33">
      <c r="O5884" s="171" t="s">
        <v>2374</v>
      </c>
      <c r="T5884" s="173" t="s">
        <v>2790</v>
      </c>
      <c r="U5884" t="str">
        <f t="shared" si="364"/>
        <v/>
      </c>
      <c r="AA5884" s="165" t="str">
        <f t="shared" si="365"/>
        <v/>
      </c>
      <c r="AB5884" t="str">
        <f t="shared" si="366"/>
        <v>PND</v>
      </c>
      <c r="AC5884" t="str">
        <f t="shared" si="367"/>
        <v>GA05T4622</v>
      </c>
      <c r="AD5884" t="str">
        <f>_xlfn.IFNA(VLOOKUP(PrivateSchedule[[#This Row],[ow]],RTARoutes[[StageCodes]:[RouteID]],6,FALSE), VLOOKUP(PrivateSchedule[[#This Row],[re]],RTARoutes[[StageCodes]:[RouteID]],6,FALSE))</f>
        <v>PVT416</v>
      </c>
      <c r="AE5884" t="str" cm="1">
        <f t="array" ref="AE5884">_xlfn.IFS( NOT(ISNA(VLOOKUP(PrivateSchedule[[#This Row],[ow]],RTARoutes[[StageCodes]:[RouteID]],6,FALSE))), "O",  NOT(ISNA(VLOOKUP(PrivateSchedule[[#This Row],[re]],RTARoutes[[StageCodes]:[RouteID]],6,FALSE))), "R")</f>
        <v>O</v>
      </c>
      <c r="AF58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85" spans="2:33">
      <c r="O5885" s="171" t="s">
        <v>2790</v>
      </c>
      <c r="T5885" s="173" t="s">
        <v>2374</v>
      </c>
      <c r="U5885" t="str">
        <f t="shared" si="364"/>
        <v/>
      </c>
      <c r="AA5885" s="165" t="str">
        <f t="shared" si="365"/>
        <v/>
      </c>
      <c r="AB5885" t="str">
        <f t="shared" si="366"/>
        <v>PND</v>
      </c>
      <c r="AC5885" t="str">
        <f t="shared" si="367"/>
        <v>GA05T4622</v>
      </c>
      <c r="AD5885" t="str">
        <f>_xlfn.IFNA(VLOOKUP(PrivateSchedule[[#This Row],[ow]],RTARoutes[[StageCodes]:[RouteID]],6,FALSE), VLOOKUP(PrivateSchedule[[#This Row],[re]],RTARoutes[[StageCodes]:[RouteID]],6,FALSE))</f>
        <v>PVT416</v>
      </c>
      <c r="AE5885" t="str" cm="1">
        <f t="array" ref="AE5885">_xlfn.IFS( NOT(ISNA(VLOOKUP(PrivateSchedule[[#This Row],[ow]],RTARoutes[[StageCodes]:[RouteID]],6,FALSE))), "O",  NOT(ISNA(VLOOKUP(PrivateSchedule[[#This Row],[re]],RTARoutes[[StageCodes]:[RouteID]],6,FALSE))), "R")</f>
        <v>R</v>
      </c>
      <c r="AF58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86" spans="2:33">
      <c r="O5886" s="171" t="s">
        <v>2374</v>
      </c>
      <c r="T5886" s="173" t="s">
        <v>2790</v>
      </c>
      <c r="U5886" t="str">
        <f t="shared" si="364"/>
        <v/>
      </c>
      <c r="AA5886" s="165" t="str">
        <f t="shared" si="365"/>
        <v/>
      </c>
      <c r="AB5886" t="str">
        <f t="shared" si="366"/>
        <v>PND</v>
      </c>
      <c r="AC5886" t="str">
        <f t="shared" si="367"/>
        <v>GA05T4622</v>
      </c>
      <c r="AD5886" t="str">
        <f>_xlfn.IFNA(VLOOKUP(PrivateSchedule[[#This Row],[ow]],RTARoutes[[StageCodes]:[RouteID]],6,FALSE), VLOOKUP(PrivateSchedule[[#This Row],[re]],RTARoutes[[StageCodes]:[RouteID]],6,FALSE))</f>
        <v>PVT416</v>
      </c>
      <c r="AE5886" t="str" cm="1">
        <f t="array" ref="AE5886">_xlfn.IFS( NOT(ISNA(VLOOKUP(PrivateSchedule[[#This Row],[ow]],RTARoutes[[StageCodes]:[RouteID]],6,FALSE))), "O",  NOT(ISNA(VLOOKUP(PrivateSchedule[[#This Row],[re]],RTARoutes[[StageCodes]:[RouteID]],6,FALSE))), "R")</f>
        <v>O</v>
      </c>
      <c r="AF58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87" spans="2:33">
      <c r="B5887" s="171" t="s">
        <v>5535</v>
      </c>
      <c r="C5887" s="172" t="s">
        <v>5536</v>
      </c>
      <c r="D5887" s="172" t="s">
        <v>4894</v>
      </c>
      <c r="E5887" s="176">
        <v>40302</v>
      </c>
      <c r="F5887" s="177" t="s">
        <v>5537</v>
      </c>
      <c r="G5887" s="171" t="s">
        <v>5538</v>
      </c>
      <c r="H5887" s="172" t="s">
        <v>5539</v>
      </c>
      <c r="J5887" s="171" t="s">
        <v>5540</v>
      </c>
      <c r="L5887" s="172" t="s">
        <v>16</v>
      </c>
      <c r="O5887" s="171" t="s">
        <v>2937</v>
      </c>
      <c r="T5887" s="173" t="s">
        <v>1774</v>
      </c>
      <c r="U5887" t="str">
        <f t="shared" si="364"/>
        <v/>
      </c>
      <c r="AA5887" s="165" t="str">
        <f t="shared" si="365"/>
        <v/>
      </c>
      <c r="AB5887" t="str">
        <f t="shared" si="366"/>
        <v>PND</v>
      </c>
      <c r="AC5887" t="str">
        <f t="shared" si="367"/>
        <v>GA01W4196</v>
      </c>
      <c r="AD5887" t="e">
        <f>_xlfn.IFNA(VLOOKUP(PrivateSchedule[[#This Row],[ow]],RTARoutes[[StageCodes]:[RouteID]],6,FALSE), VLOOKUP(PrivateSchedule[[#This Row],[re]],RTARoutes[[StageCodes]:[RouteID]],6,FALSE))</f>
        <v>#N/A</v>
      </c>
      <c r="AE5887" t="e" cm="1">
        <f t="array" ref="AE5887">_xlfn.IFS( NOT(ISNA(VLOOKUP(PrivateSchedule[[#This Row],[ow]],RTARoutes[[StageCodes]:[RouteID]],6,FALSE))), "O",  NOT(ISNA(VLOOKUP(PrivateSchedule[[#This Row],[re]],RTARoutes[[StageCodes]:[RouteID]],6,FALSE))), "R")</f>
        <v>#N/A</v>
      </c>
      <c r="AF58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TONCA-*KDI</v>
      </c>
      <c r="AG58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KDI-*TONCA</v>
      </c>
    </row>
    <row r="5888" spans="2:33">
      <c r="O5888" s="171" t="s">
        <v>1774</v>
      </c>
      <c r="T5888" s="173" t="s">
        <v>5541</v>
      </c>
      <c r="U5888" t="str">
        <f t="shared" si="364"/>
        <v/>
      </c>
      <c r="AA5888" s="165" t="str">
        <f t="shared" si="365"/>
        <v/>
      </c>
      <c r="AB5888" t="str">
        <f t="shared" si="366"/>
        <v>PND</v>
      </c>
      <c r="AC5888" t="str">
        <f t="shared" si="367"/>
        <v>GA01W4196</v>
      </c>
      <c r="AD5888" t="e">
        <f>_xlfn.IFNA(VLOOKUP(PrivateSchedule[[#This Row],[ow]],RTARoutes[[StageCodes]:[RouteID]],6,FALSE), VLOOKUP(PrivateSchedule[[#This Row],[re]],RTARoutes[[StageCodes]:[RouteID]],6,FALSE))</f>
        <v>#N/A</v>
      </c>
      <c r="AE5888" t="e" cm="1">
        <f t="array" ref="AE5888">_xlfn.IFS( NOT(ISNA(VLOOKUP(PrivateSchedule[[#This Row],[ow]],RTARoutes[[StageCodes]:[RouteID]],6,FALSE))), "O",  NOT(ISNA(VLOOKUP(PrivateSchedule[[#This Row],[re]],RTARoutes[[StageCodes]:[RouteID]],6,FALSE))), "R")</f>
        <v>#N/A</v>
      </c>
      <c r="AF58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KDI-*AKADA</v>
      </c>
      <c r="AG58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AKADA-*KDI</v>
      </c>
    </row>
    <row r="5889" spans="2:33">
      <c r="O5889" s="171" t="s">
        <v>5541</v>
      </c>
      <c r="T5889" s="173" t="s">
        <v>2374</v>
      </c>
      <c r="U5889" t="str">
        <f t="shared" si="364"/>
        <v/>
      </c>
      <c r="AA5889" s="165" t="str">
        <f t="shared" si="365"/>
        <v/>
      </c>
      <c r="AB5889" t="str">
        <f t="shared" si="366"/>
        <v>PND</v>
      </c>
      <c r="AC5889" t="str">
        <f t="shared" si="367"/>
        <v>GA01W4196</v>
      </c>
      <c r="AD5889" t="str">
        <f>_xlfn.IFNA(VLOOKUP(PrivateSchedule[[#This Row],[ow]],RTARoutes[[StageCodes]:[RouteID]],6,FALSE), VLOOKUP(PrivateSchedule[[#This Row],[re]],RTARoutes[[StageCodes]:[RouteID]],6,FALSE))</f>
        <v>PVT22</v>
      </c>
      <c r="AE5889" t="str" cm="1">
        <f t="array" ref="AE5889">_xlfn.IFS( NOT(ISNA(VLOOKUP(PrivateSchedule[[#This Row],[ow]],RTARoutes[[StageCodes]:[RouteID]],6,FALSE))), "O",  NOT(ISNA(VLOOKUP(PrivateSchedule[[#This Row],[re]],RTARoutes[[StageCodes]:[RouteID]],6,FALSE))), "R")</f>
        <v>O</v>
      </c>
      <c r="AF58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AKADA-*PND</v>
      </c>
      <c r="AG58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PND-*AKADA</v>
      </c>
    </row>
    <row r="5890" spans="2:33">
      <c r="O5890" s="171" t="s">
        <v>2374</v>
      </c>
      <c r="T5890" s="173" t="s">
        <v>1774</v>
      </c>
      <c r="U5890" t="str">
        <f t="shared" si="364"/>
        <v>PONDA-Kundai Industrial Estate</v>
      </c>
      <c r="AA5890" s="165" t="str">
        <f t="shared" si="365"/>
        <v/>
      </c>
      <c r="AB5890" t="str">
        <f t="shared" si="366"/>
        <v>PND</v>
      </c>
      <c r="AC5890" t="str">
        <f t="shared" si="367"/>
        <v>GA01W4196</v>
      </c>
      <c r="AD5890" t="str">
        <f>_xlfn.IFNA(VLOOKUP(PrivateSchedule[[#This Row],[ow]],RTARoutes[[StageCodes]:[RouteID]],6,FALSE), VLOOKUP(PrivateSchedule[[#This Row],[re]],RTARoutes[[StageCodes]:[RouteID]],6,FALSE))</f>
        <v>PVT212</v>
      </c>
      <c r="AE5890" t="str" cm="1">
        <f t="array" ref="AE5890">_xlfn.IFS( NOT(ISNA(VLOOKUP(PrivateSchedule[[#This Row],[ow]],RTARoutes[[StageCodes]:[RouteID]],6,FALSE))), "O",  NOT(ISNA(VLOOKUP(PrivateSchedule[[#This Row],[re]],RTARoutes[[StageCodes]:[RouteID]],6,FALSE))), "R")</f>
        <v>R</v>
      </c>
      <c r="AF58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58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5891" spans="2:33">
      <c r="O5891" s="171" t="s">
        <v>1774</v>
      </c>
      <c r="T5891" s="173" t="s">
        <v>2374</v>
      </c>
      <c r="U5891" t="str">
        <f t="shared" ref="U5891:U5954" si="368">_xlfn.IFNA(VLOOKUP($O5891,Code2Loc,2,FALSE)
&amp; IF( OR( ISNA($P5891), LEN($P5891)=0), "",  "-" &amp; VLOOKUP($P5891,Code2Loc,2,FALSE))
&amp; IF( OR( ISNA($Q5891), LEN($Q5891)=0), "",  "-" &amp; VLOOKUP($Q5891,Code2Loc,2,FALSE))
&amp; IF( OR( ISNA($R5891), LEN($R5891)=0), "",  "-" &amp; VLOOKUP($R5891,Code2Loc,2,FALSE))
&amp; IF( OR( ISNA($S5891), LEN($S5891)=0), "",  "-" &amp; VLOOKUP($S5891,Code2Loc,2,FALSE))
&amp; IF( OR( ISNA($T5891), LEN($T5891)=0), "",  "-" &amp; VLOOKUP($T5891,Code2Loc,2,FALSE)),"")</f>
        <v>Kundai Industrial Estate-PONDA</v>
      </c>
      <c r="AA5891" s="165" t="str">
        <f t="shared" ref="AA5891:AA5954" si="369">IF(ISBLANK($V5891), "", _xlfn.IFNA($V5891 + _xlfn.IFNA( VLOOKUP($O5891 &amp; IF(ISBLANK($P5891),"", "-" &amp; $P5891) &amp; IF(ISBLANK($Q5891),"", "-" &amp; $Q5891) &amp; IF(ISBLANK($R5891),"", "-" &amp; $R5891) &amp; IF(ISBLANK($S5891),"", "-" &amp; $S5891) &amp; IF(ISBLANK($T5891),"", "-" &amp; $T5891),TravelTime,8,FALSE), VLOOKUP($T5891 &amp; IF(ISBLANK($S5891),"", "-" &amp; $S5891) &amp; IF(ISBLANK($R5891),"", "-" &amp; $R5891) &amp; IF(ISBLANK($Q5891),"", "-" &amp; $Q5891) &amp; IF(ISBLANK($P5891),"", "-" &amp; $P5891) &amp; IF(ISBLANK($O5891),"", "-" &amp; $O5891),TravelTime,8,FALSE)) / 1440, ""))</f>
        <v/>
      </c>
      <c r="AB5891" t="str">
        <f t="shared" ref="AB5891:AB5954" si="370">IF(AND(LEN($A5891)&lt;&gt;0,LEN($A5891)&lt;&gt;0),$A5891,$AB5890)</f>
        <v>PND</v>
      </c>
      <c r="AC5891" t="str">
        <f t="shared" ref="AC5891:AC5954" si="371">IF(AND(LEN($J5891)&lt;&gt;0,LEN($B5891)&lt;&gt;0),$J5891,$AC5890)</f>
        <v>GA01W4196</v>
      </c>
      <c r="AD5891" t="str">
        <f>_xlfn.IFNA(VLOOKUP(PrivateSchedule[[#This Row],[ow]],RTARoutes[[StageCodes]:[RouteID]],6,FALSE), VLOOKUP(PrivateSchedule[[#This Row],[re]],RTARoutes[[StageCodes]:[RouteID]],6,FALSE))</f>
        <v>PVT212</v>
      </c>
      <c r="AE5891" t="str" cm="1">
        <f t="array" ref="AE5891">_xlfn.IFS( NOT(ISNA(VLOOKUP(PrivateSchedule[[#This Row],[ow]],RTARoutes[[StageCodes]:[RouteID]],6,FALSE))), "O",  NOT(ISNA(VLOOKUP(PrivateSchedule[[#This Row],[re]],RTARoutes[[StageCodes]:[RouteID]],6,FALSE))), "R")</f>
        <v>O</v>
      </c>
      <c r="AF58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8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892" spans="2:33">
      <c r="O5892" s="171" t="s">
        <v>2374</v>
      </c>
      <c r="T5892" s="173" t="s">
        <v>2790</v>
      </c>
      <c r="U5892" t="str">
        <f t="shared" si="368"/>
        <v/>
      </c>
      <c r="AA5892" s="165" t="str">
        <f t="shared" si="369"/>
        <v/>
      </c>
      <c r="AB5892" t="str">
        <f t="shared" si="370"/>
        <v>PND</v>
      </c>
      <c r="AC5892" t="str">
        <f t="shared" si="371"/>
        <v>GA01W4196</v>
      </c>
      <c r="AD5892" t="str">
        <f>_xlfn.IFNA(VLOOKUP(PrivateSchedule[[#This Row],[ow]],RTARoutes[[StageCodes]:[RouteID]],6,FALSE), VLOOKUP(PrivateSchedule[[#This Row],[re]],RTARoutes[[StageCodes]:[RouteID]],6,FALSE))</f>
        <v>PVT416</v>
      </c>
      <c r="AE5892" t="str" cm="1">
        <f t="array" ref="AE5892">_xlfn.IFS( NOT(ISNA(VLOOKUP(PrivateSchedule[[#This Row],[ow]],RTARoutes[[StageCodes]:[RouteID]],6,FALSE))), "O",  NOT(ISNA(VLOOKUP(PrivateSchedule[[#This Row],[re]],RTARoutes[[StageCodes]:[RouteID]],6,FALSE))), "R")</f>
        <v>O</v>
      </c>
      <c r="AF58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93" spans="2:33">
      <c r="O5893" s="171" t="s">
        <v>2790</v>
      </c>
      <c r="T5893" s="173" t="s">
        <v>2374</v>
      </c>
      <c r="U5893" t="str">
        <f t="shared" si="368"/>
        <v/>
      </c>
      <c r="AA5893" s="165" t="str">
        <f t="shared" si="369"/>
        <v/>
      </c>
      <c r="AB5893" t="str">
        <f t="shared" si="370"/>
        <v>PND</v>
      </c>
      <c r="AC5893" t="str">
        <f t="shared" si="371"/>
        <v>GA01W4196</v>
      </c>
      <c r="AD5893" t="str">
        <f>_xlfn.IFNA(VLOOKUP(PrivateSchedule[[#This Row],[ow]],RTARoutes[[StageCodes]:[RouteID]],6,FALSE), VLOOKUP(PrivateSchedule[[#This Row],[re]],RTARoutes[[StageCodes]:[RouteID]],6,FALSE))</f>
        <v>PVT416</v>
      </c>
      <c r="AE5893" t="str" cm="1">
        <f t="array" ref="AE5893">_xlfn.IFS( NOT(ISNA(VLOOKUP(PrivateSchedule[[#This Row],[ow]],RTARoutes[[StageCodes]:[RouteID]],6,FALSE))), "O",  NOT(ISNA(VLOOKUP(PrivateSchedule[[#This Row],[re]],RTARoutes[[StageCodes]:[RouteID]],6,FALSE))), "R")</f>
        <v>R</v>
      </c>
      <c r="AF58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94" spans="2:33">
      <c r="O5894" s="171" t="s">
        <v>2374</v>
      </c>
      <c r="T5894" s="173" t="s">
        <v>2790</v>
      </c>
      <c r="U5894" t="str">
        <f t="shared" si="368"/>
        <v/>
      </c>
      <c r="AA5894" s="165" t="str">
        <f t="shared" si="369"/>
        <v/>
      </c>
      <c r="AB5894" t="str">
        <f t="shared" si="370"/>
        <v>PND</v>
      </c>
      <c r="AC5894" t="str">
        <f t="shared" si="371"/>
        <v>GA01W4196</v>
      </c>
      <c r="AD5894" t="str">
        <f>_xlfn.IFNA(VLOOKUP(PrivateSchedule[[#This Row],[ow]],RTARoutes[[StageCodes]:[RouteID]],6,FALSE), VLOOKUP(PrivateSchedule[[#This Row],[re]],RTARoutes[[StageCodes]:[RouteID]],6,FALSE))</f>
        <v>PVT416</v>
      </c>
      <c r="AE5894" t="str" cm="1">
        <f t="array" ref="AE5894">_xlfn.IFS( NOT(ISNA(VLOOKUP(PrivateSchedule[[#This Row],[ow]],RTARoutes[[StageCodes]:[RouteID]],6,FALSE))), "O",  NOT(ISNA(VLOOKUP(PrivateSchedule[[#This Row],[re]],RTARoutes[[StageCodes]:[RouteID]],6,FALSE))), "R")</f>
        <v>O</v>
      </c>
      <c r="AF58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PND-*ST. ESTEVE</v>
      </c>
      <c r="AG58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ST. ESTEVE-*PND</v>
      </c>
    </row>
    <row r="5895" spans="2:33">
      <c r="O5895" s="171" t="s">
        <v>2790</v>
      </c>
      <c r="T5895" s="173" t="s">
        <v>2374</v>
      </c>
      <c r="U5895" t="str">
        <f t="shared" si="368"/>
        <v/>
      </c>
      <c r="AA5895" s="165" t="str">
        <f t="shared" si="369"/>
        <v/>
      </c>
      <c r="AB5895" t="str">
        <f t="shared" si="370"/>
        <v>PND</v>
      </c>
      <c r="AC5895" t="str">
        <f t="shared" si="371"/>
        <v>GA01W4196</v>
      </c>
      <c r="AD5895" t="str">
        <f>_xlfn.IFNA(VLOOKUP(PrivateSchedule[[#This Row],[ow]],RTARoutes[[StageCodes]:[RouteID]],6,FALSE), VLOOKUP(PrivateSchedule[[#This Row],[re]],RTARoutes[[StageCodes]:[RouteID]],6,FALSE))</f>
        <v>PVT416</v>
      </c>
      <c r="AE5895" t="str" cm="1">
        <f t="array" ref="AE5895">_xlfn.IFS( NOT(ISNA(VLOOKUP(PrivateSchedule[[#This Row],[ow]],RTARoutes[[StageCodes]:[RouteID]],6,FALSE))), "O",  NOT(ISNA(VLOOKUP(PrivateSchedule[[#This Row],[re]],RTARoutes[[StageCodes]:[RouteID]],6,FALSE))), "R")</f>
        <v>R</v>
      </c>
      <c r="AF58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ST. ESTEVE-*PND</v>
      </c>
      <c r="AG58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PND-*ST. ESTEVE</v>
      </c>
    </row>
    <row r="5896" spans="2:33">
      <c r="O5896" s="171" t="s">
        <v>2374</v>
      </c>
      <c r="T5896" s="173" t="s">
        <v>5127</v>
      </c>
      <c r="U5896" t="str">
        <f t="shared" si="368"/>
        <v/>
      </c>
      <c r="AA5896" s="165" t="str">
        <f t="shared" si="369"/>
        <v/>
      </c>
      <c r="AB5896" t="str">
        <f t="shared" si="370"/>
        <v>PND</v>
      </c>
      <c r="AC5896" t="str">
        <f t="shared" si="371"/>
        <v>GA01W4196</v>
      </c>
      <c r="AD5896" t="str">
        <f>_xlfn.IFNA(VLOOKUP(PrivateSchedule[[#This Row],[ow]],RTARoutes[[StageCodes]:[RouteID]],6,FALSE), VLOOKUP(PrivateSchedule[[#This Row],[re]],RTARoutes[[StageCodes]:[RouteID]],6,FALSE))</f>
        <v>PVT364</v>
      </c>
      <c r="AE5896" t="str" cm="1">
        <f t="array" ref="AE5896">_xlfn.IFS( NOT(ISNA(VLOOKUP(PrivateSchedule[[#This Row],[ow]],RTARoutes[[StageCodes]:[RouteID]],6,FALSE))), "O",  NOT(ISNA(VLOOKUP(PrivateSchedule[[#This Row],[re]],RTARoutes[[StageCodes]:[RouteID]],6,FALSE))), "R")</f>
        <v>R</v>
      </c>
      <c r="AF58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PND-*PARAMPAI</v>
      </c>
      <c r="AG58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PARAMPAI-*PND</v>
      </c>
    </row>
    <row r="5897" spans="2:33">
      <c r="O5897" s="171" t="s">
        <v>2937</v>
      </c>
      <c r="T5897" s="173" t="s">
        <v>2374</v>
      </c>
      <c r="U5897" t="str">
        <f t="shared" si="368"/>
        <v/>
      </c>
      <c r="AA5897" s="165" t="str">
        <f t="shared" si="369"/>
        <v/>
      </c>
      <c r="AB5897" t="str">
        <f t="shared" si="370"/>
        <v>PND</v>
      </c>
      <c r="AC5897" t="str">
        <f t="shared" si="371"/>
        <v>GA01W4196</v>
      </c>
      <c r="AD5897" t="str">
        <f>_xlfn.IFNA(VLOOKUP(PrivateSchedule[[#This Row],[ow]],RTARoutes[[StageCodes]:[RouteID]],6,FALSE), VLOOKUP(PrivateSchedule[[#This Row],[re]],RTARoutes[[StageCodes]:[RouteID]],6,FALSE))</f>
        <v>PVT421</v>
      </c>
      <c r="AE5897" t="str" cm="1">
        <f t="array" ref="AE5897">_xlfn.IFS( NOT(ISNA(VLOOKUP(PrivateSchedule[[#This Row],[ow]],RTARoutes[[StageCodes]:[RouteID]],6,FALSE))), "O",  NOT(ISNA(VLOOKUP(PrivateSchedule[[#This Row],[re]],RTARoutes[[StageCodes]:[RouteID]],6,FALSE))), "R")</f>
        <v>R</v>
      </c>
      <c r="AF58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TONCA-*PND</v>
      </c>
      <c r="AG58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PND-*TONCA</v>
      </c>
    </row>
    <row r="5898" spans="2:33">
      <c r="O5898" s="171" t="s">
        <v>2374</v>
      </c>
      <c r="T5898" s="173" t="s">
        <v>1820</v>
      </c>
      <c r="U5898" t="str">
        <f t="shared" si="368"/>
        <v>PONDA-MADKAI</v>
      </c>
      <c r="AA5898" s="165" t="str">
        <f t="shared" si="369"/>
        <v/>
      </c>
      <c r="AB5898" t="str">
        <f t="shared" si="370"/>
        <v>PND</v>
      </c>
      <c r="AC5898" t="str">
        <f t="shared" si="371"/>
        <v>GA01W4196</v>
      </c>
      <c r="AD5898" t="str">
        <f>_xlfn.IFNA(VLOOKUP(PrivateSchedule[[#This Row],[ow]],RTARoutes[[StageCodes]:[RouteID]],6,FALSE), VLOOKUP(PrivateSchedule[[#This Row],[re]],RTARoutes[[StageCodes]:[RouteID]],6,FALSE))</f>
        <v>PVT263</v>
      </c>
      <c r="AE5898" t="str" cm="1">
        <f t="array" ref="AE5898">_xlfn.IFS( NOT(ISNA(VLOOKUP(PrivateSchedule[[#This Row],[ow]],RTARoutes[[StageCodes]:[RouteID]],6,FALSE))), "O",  NOT(ISNA(VLOOKUP(PrivateSchedule[[#This Row],[re]],RTARoutes[[StageCodes]:[RouteID]],6,FALSE))), "R")</f>
        <v>R</v>
      </c>
      <c r="AF58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8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899" spans="2:33">
      <c r="O5899" s="171" t="s">
        <v>1820</v>
      </c>
      <c r="T5899" s="173" t="s">
        <v>5541</v>
      </c>
      <c r="U5899" t="str">
        <f t="shared" si="368"/>
        <v/>
      </c>
      <c r="AA5899" s="165" t="str">
        <f t="shared" si="369"/>
        <v/>
      </c>
      <c r="AB5899" t="str">
        <f t="shared" si="370"/>
        <v>PND</v>
      </c>
      <c r="AC5899" t="str">
        <f t="shared" si="371"/>
        <v>GA01W4196</v>
      </c>
      <c r="AD5899" t="e">
        <f>_xlfn.IFNA(VLOOKUP(PrivateSchedule[[#This Row],[ow]],RTARoutes[[StageCodes]:[RouteID]],6,FALSE), VLOOKUP(PrivateSchedule[[#This Row],[re]],RTARoutes[[StageCodes]:[RouteID]],6,FALSE))</f>
        <v>#N/A</v>
      </c>
      <c r="AE5899" t="e" cm="1">
        <f t="array" ref="AE5899">_xlfn.IFS( NOT(ISNA(VLOOKUP(PrivateSchedule[[#This Row],[ow]],RTARoutes[[StageCodes]:[RouteID]],6,FALSE))), "O",  NOT(ISNA(VLOOKUP(PrivateSchedule[[#This Row],[re]],RTARoutes[[StageCodes]:[RouteID]],6,FALSE))), "R")</f>
        <v>#N/A</v>
      </c>
      <c r="AF58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MDK-*AKADA</v>
      </c>
      <c r="AG58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AKADA-*MDK</v>
      </c>
    </row>
    <row r="5900" spans="2:33">
      <c r="O5900" s="171" t="s">
        <v>5541</v>
      </c>
      <c r="T5900" s="173" t="s">
        <v>2374</v>
      </c>
      <c r="U5900" t="str">
        <f t="shared" si="368"/>
        <v/>
      </c>
      <c r="AA5900" s="165" t="str">
        <f t="shared" si="369"/>
        <v/>
      </c>
      <c r="AB5900" t="str">
        <f t="shared" si="370"/>
        <v>PND</v>
      </c>
      <c r="AC5900" t="str">
        <f t="shared" si="371"/>
        <v>GA01W4196</v>
      </c>
      <c r="AD5900" t="str">
        <f>_xlfn.IFNA(VLOOKUP(PrivateSchedule[[#This Row],[ow]],RTARoutes[[StageCodes]:[RouteID]],6,FALSE), VLOOKUP(PrivateSchedule[[#This Row],[re]],RTARoutes[[StageCodes]:[RouteID]],6,FALSE))</f>
        <v>PVT22</v>
      </c>
      <c r="AE5900" t="str" cm="1">
        <f t="array" ref="AE5900">_xlfn.IFS( NOT(ISNA(VLOOKUP(PrivateSchedule[[#This Row],[ow]],RTARoutes[[StageCodes]:[RouteID]],6,FALSE))), "O",  NOT(ISNA(VLOOKUP(PrivateSchedule[[#This Row],[re]],RTARoutes[[StageCodes]:[RouteID]],6,FALSE))), "R")</f>
        <v>O</v>
      </c>
      <c r="AF59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AKADA-*PND</v>
      </c>
      <c r="AG59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PND-*AKADA</v>
      </c>
    </row>
    <row r="5901" spans="2:33">
      <c r="O5901" s="171" t="s">
        <v>2374</v>
      </c>
      <c r="T5901" s="173" t="s">
        <v>2937</v>
      </c>
      <c r="U5901" t="str">
        <f t="shared" si="368"/>
        <v/>
      </c>
      <c r="AA5901" s="165" t="str">
        <f t="shared" si="369"/>
        <v/>
      </c>
      <c r="AB5901" t="str">
        <f t="shared" si="370"/>
        <v>PND</v>
      </c>
      <c r="AC5901" t="str">
        <f t="shared" si="371"/>
        <v>GA01W4196</v>
      </c>
      <c r="AD5901" t="str">
        <f>_xlfn.IFNA(VLOOKUP(PrivateSchedule[[#This Row],[ow]],RTARoutes[[StageCodes]:[RouteID]],6,FALSE), VLOOKUP(PrivateSchedule[[#This Row],[re]],RTARoutes[[StageCodes]:[RouteID]],6,FALSE))</f>
        <v>PVT421</v>
      </c>
      <c r="AE5901" t="str" cm="1">
        <f t="array" ref="AE5901">_xlfn.IFS( NOT(ISNA(VLOOKUP(PrivateSchedule[[#This Row],[ow]],RTARoutes[[StageCodes]:[RouteID]],6,FALSE))), "O",  NOT(ISNA(VLOOKUP(PrivateSchedule[[#This Row],[re]],RTARoutes[[StageCodes]:[RouteID]],6,FALSE))), "R")</f>
        <v>O</v>
      </c>
      <c r="AF59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PND-*TONCA</v>
      </c>
      <c r="AG59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TONCA-*PND</v>
      </c>
    </row>
    <row r="5902" spans="2:33">
      <c r="B5902" s="171" t="s">
        <v>5542</v>
      </c>
      <c r="C5902" s="172" t="s">
        <v>5543</v>
      </c>
      <c r="D5902" s="172" t="s">
        <v>4887</v>
      </c>
      <c r="E5902" s="176" t="s">
        <v>5544</v>
      </c>
      <c r="F5902" s="177" t="s">
        <v>5545</v>
      </c>
      <c r="G5902" s="171" t="s">
        <v>5546</v>
      </c>
      <c r="H5902" s="172" t="s">
        <v>5547</v>
      </c>
      <c r="J5902" s="171" t="s">
        <v>5548</v>
      </c>
      <c r="L5902" s="172" t="s">
        <v>16</v>
      </c>
      <c r="O5902" s="171" t="s">
        <v>2374</v>
      </c>
      <c r="T5902" s="173" t="s">
        <v>2247</v>
      </c>
      <c r="U5902" t="str">
        <f t="shared" si="368"/>
        <v>PONDA-PANAJI</v>
      </c>
      <c r="AA5902" s="165" t="str">
        <f t="shared" si="369"/>
        <v/>
      </c>
      <c r="AB5902" t="str">
        <f t="shared" si="370"/>
        <v>PND</v>
      </c>
      <c r="AC5902" t="str">
        <f t="shared" si="371"/>
        <v>GA05T1440</v>
      </c>
      <c r="AD5902" t="str">
        <f>_xlfn.IFNA(VLOOKUP(PrivateSchedule[[#This Row],[ow]],RTARoutes[[StageCodes]:[RouteID]],6,FALSE), VLOOKUP(PrivateSchedule[[#This Row],[re]],RTARoutes[[StageCodes]:[RouteID]],6,FALSE))</f>
        <v>PVT393</v>
      </c>
      <c r="AE5902" t="str" cm="1">
        <f t="array" ref="AE5902">_xlfn.IFS( NOT(ISNA(VLOOKUP(PrivateSchedule[[#This Row],[ow]],RTARoutes[[StageCodes]:[RouteID]],6,FALSE))), "O",  NOT(ISNA(VLOOKUP(PrivateSchedule[[#This Row],[re]],RTARoutes[[StageCodes]:[RouteID]],6,FALSE))), "R")</f>
        <v>O</v>
      </c>
      <c r="AF59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03" spans="2:33">
      <c r="O5903" s="171" t="s">
        <v>2247</v>
      </c>
      <c r="T5903" s="173" t="s">
        <v>1890</v>
      </c>
      <c r="U5903" t="str">
        <f t="shared" si="368"/>
        <v>PANAJI-MARGAO</v>
      </c>
      <c r="AA5903" s="165" t="str">
        <f t="shared" si="369"/>
        <v/>
      </c>
      <c r="AB5903" t="str">
        <f t="shared" si="370"/>
        <v>PND</v>
      </c>
      <c r="AC5903" t="str">
        <f t="shared" si="371"/>
        <v>GA05T1440</v>
      </c>
      <c r="AD5903" t="str">
        <f>_xlfn.IFNA(VLOOKUP(PrivateSchedule[[#This Row],[ow]],RTARoutes[[StageCodes]:[RouteID]],6,FALSE), VLOOKUP(PrivateSchedule[[#This Row],[re]],RTARoutes[[StageCodes]:[RouteID]],6,FALSE))</f>
        <v>PVT320</v>
      </c>
      <c r="AE5903" t="str" cm="1">
        <f t="array" ref="AE5903">_xlfn.IFS( NOT(ISNA(VLOOKUP(PrivateSchedule[[#This Row],[ow]],RTARoutes[[StageCodes]:[RouteID]],6,FALSE))), "O",  NOT(ISNA(VLOOKUP(PrivateSchedule[[#This Row],[re]],RTARoutes[[StageCodes]:[RouteID]],6,FALSE))), "R")</f>
        <v>R</v>
      </c>
      <c r="AF59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9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904" spans="2:33">
      <c r="O5904" s="171" t="s">
        <v>1890</v>
      </c>
      <c r="T5904" s="173" t="s">
        <v>2247</v>
      </c>
      <c r="U5904" t="str">
        <f t="shared" si="368"/>
        <v>MARGAO-PANAJI</v>
      </c>
      <c r="AA5904" s="165" t="str">
        <f t="shared" si="369"/>
        <v/>
      </c>
      <c r="AB5904" t="str">
        <f t="shared" si="370"/>
        <v>PND</v>
      </c>
      <c r="AC5904" t="str">
        <f t="shared" si="371"/>
        <v>GA05T1440</v>
      </c>
      <c r="AD5904" t="str">
        <f>_xlfn.IFNA(VLOOKUP(PrivateSchedule[[#This Row],[ow]],RTARoutes[[StageCodes]:[RouteID]],6,FALSE), VLOOKUP(PrivateSchedule[[#This Row],[re]],RTARoutes[[StageCodes]:[RouteID]],6,FALSE))</f>
        <v>PVT320</v>
      </c>
      <c r="AE5904" t="str" cm="1">
        <f t="array" ref="AE5904">_xlfn.IFS( NOT(ISNA(VLOOKUP(PrivateSchedule[[#This Row],[ow]],RTARoutes[[StageCodes]:[RouteID]],6,FALSE))), "O",  NOT(ISNA(VLOOKUP(PrivateSchedule[[#This Row],[re]],RTARoutes[[StageCodes]:[RouteID]],6,FALSE))), "R")</f>
        <v>O</v>
      </c>
      <c r="AF59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9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905" spans="2:33">
      <c r="O5905" s="171" t="s">
        <v>2247</v>
      </c>
      <c r="T5905" s="173" t="s">
        <v>1890</v>
      </c>
      <c r="U5905" t="str">
        <f t="shared" si="368"/>
        <v>PANAJI-MARGAO</v>
      </c>
      <c r="AA5905" s="165" t="str">
        <f t="shared" si="369"/>
        <v/>
      </c>
      <c r="AB5905" t="str">
        <f t="shared" si="370"/>
        <v>PND</v>
      </c>
      <c r="AC5905" t="str">
        <f t="shared" si="371"/>
        <v>GA05T1440</v>
      </c>
      <c r="AD5905" t="str">
        <f>_xlfn.IFNA(VLOOKUP(PrivateSchedule[[#This Row],[ow]],RTARoutes[[StageCodes]:[RouteID]],6,FALSE), VLOOKUP(PrivateSchedule[[#This Row],[re]],RTARoutes[[StageCodes]:[RouteID]],6,FALSE))</f>
        <v>PVT320</v>
      </c>
      <c r="AE5905" t="str" cm="1">
        <f t="array" ref="AE5905">_xlfn.IFS( NOT(ISNA(VLOOKUP(PrivateSchedule[[#This Row],[ow]],RTARoutes[[StageCodes]:[RouteID]],6,FALSE))), "O",  NOT(ISNA(VLOOKUP(PrivateSchedule[[#This Row],[re]],RTARoutes[[StageCodes]:[RouteID]],6,FALSE))), "R")</f>
        <v>R</v>
      </c>
      <c r="AF59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9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906" spans="2:33">
      <c r="O5906" s="171" t="s">
        <v>1890</v>
      </c>
      <c r="T5906" s="173" t="s">
        <v>2247</v>
      </c>
      <c r="U5906" t="str">
        <f t="shared" si="368"/>
        <v>MARGAO-PANAJI</v>
      </c>
      <c r="AA5906" s="165" t="str">
        <f t="shared" si="369"/>
        <v/>
      </c>
      <c r="AB5906" t="str">
        <f t="shared" si="370"/>
        <v>PND</v>
      </c>
      <c r="AC5906" t="str">
        <f t="shared" si="371"/>
        <v>GA05T1440</v>
      </c>
      <c r="AD5906" t="str">
        <f>_xlfn.IFNA(VLOOKUP(PrivateSchedule[[#This Row],[ow]],RTARoutes[[StageCodes]:[RouteID]],6,FALSE), VLOOKUP(PrivateSchedule[[#This Row],[re]],RTARoutes[[StageCodes]:[RouteID]],6,FALSE))</f>
        <v>PVT320</v>
      </c>
      <c r="AE5906" t="str" cm="1">
        <f t="array" ref="AE5906">_xlfn.IFS( NOT(ISNA(VLOOKUP(PrivateSchedule[[#This Row],[ow]],RTARoutes[[StageCodes]:[RouteID]],6,FALSE))), "O",  NOT(ISNA(VLOOKUP(PrivateSchedule[[#This Row],[re]],RTARoutes[[StageCodes]:[RouteID]],6,FALSE))), "R")</f>
        <v>O</v>
      </c>
      <c r="AF59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9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907" spans="2:33">
      <c r="O5907" s="171" t="s">
        <v>2247</v>
      </c>
      <c r="T5907" s="173" t="s">
        <v>2374</v>
      </c>
      <c r="U5907" t="str">
        <f t="shared" si="368"/>
        <v>PANAJI-PONDA</v>
      </c>
      <c r="AA5907" s="165" t="str">
        <f t="shared" si="369"/>
        <v/>
      </c>
      <c r="AB5907" t="str">
        <f t="shared" si="370"/>
        <v>PND</v>
      </c>
      <c r="AC5907" t="str">
        <f t="shared" si="371"/>
        <v>GA05T1440</v>
      </c>
      <c r="AD5907" t="str">
        <f>_xlfn.IFNA(VLOOKUP(PrivateSchedule[[#This Row],[ow]],RTARoutes[[StageCodes]:[RouteID]],6,FALSE), VLOOKUP(PrivateSchedule[[#This Row],[re]],RTARoutes[[StageCodes]:[RouteID]],6,FALSE))</f>
        <v>PVT404</v>
      </c>
      <c r="AE5907" t="str" cm="1">
        <f t="array" ref="AE5907">_xlfn.IFS( NOT(ISNA(VLOOKUP(PrivateSchedule[[#This Row],[ow]],RTARoutes[[StageCodes]:[RouteID]],6,FALSE))), "O",  NOT(ISNA(VLOOKUP(PrivateSchedule[[#This Row],[re]],RTARoutes[[StageCodes]:[RouteID]],6,FALSE))), "R")</f>
        <v>O</v>
      </c>
      <c r="AF59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9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908" spans="2:33">
      <c r="B5908" s="171" t="s">
        <v>5549</v>
      </c>
      <c r="C5908" s="172" t="s">
        <v>5550</v>
      </c>
      <c r="D5908" s="172" t="s">
        <v>4887</v>
      </c>
      <c r="E5908" s="176" t="s">
        <v>5544</v>
      </c>
      <c r="F5908" s="177" t="s">
        <v>5551</v>
      </c>
      <c r="G5908" s="171" t="s">
        <v>5552</v>
      </c>
      <c r="H5908" s="172" t="s">
        <v>5553</v>
      </c>
      <c r="J5908" s="171" t="s">
        <v>5554</v>
      </c>
      <c r="L5908" s="172" t="s">
        <v>16</v>
      </c>
      <c r="O5908" s="171" t="s">
        <v>2374</v>
      </c>
      <c r="T5908" s="173" t="s">
        <v>420</v>
      </c>
      <c r="U5908" t="str">
        <f t="shared" si="368"/>
        <v>PONDA-BICHOLIM</v>
      </c>
      <c r="AA5908" s="165" t="str">
        <f t="shared" si="369"/>
        <v/>
      </c>
      <c r="AB5908" t="str">
        <f t="shared" si="370"/>
        <v>PND</v>
      </c>
      <c r="AC5908" t="str">
        <f t="shared" si="371"/>
        <v>GA01W4578/GA06T0402</v>
      </c>
      <c r="AD5908" t="str">
        <f>_xlfn.IFNA(VLOOKUP(PrivateSchedule[[#This Row],[ow]],RTARoutes[[StageCodes]:[RouteID]],6,FALSE), VLOOKUP(PrivateSchedule[[#This Row],[re]],RTARoutes[[StageCodes]:[RouteID]],6,FALSE))</f>
        <v>PVT39</v>
      </c>
      <c r="AE5908" t="str" cm="1">
        <f t="array" ref="AE5908">_xlfn.IFS( NOT(ISNA(VLOOKUP(PrivateSchedule[[#This Row],[ow]],RTARoutes[[StageCodes]:[RouteID]],6,FALSE))), "O",  NOT(ISNA(VLOOKUP(PrivateSchedule[[#This Row],[re]],RTARoutes[[StageCodes]:[RouteID]],6,FALSE))), "R")</f>
        <v>R</v>
      </c>
      <c r="AF59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09" spans="2:33">
      <c r="O5909" s="171" t="s">
        <v>420</v>
      </c>
      <c r="T5909" s="173" t="s">
        <v>2374</v>
      </c>
      <c r="U5909" t="str">
        <f t="shared" si="368"/>
        <v>BICHOLIM-PONDA</v>
      </c>
      <c r="AA5909" s="165" t="str">
        <f t="shared" si="369"/>
        <v/>
      </c>
      <c r="AB5909" t="str">
        <f t="shared" si="370"/>
        <v>PND</v>
      </c>
      <c r="AC5909" t="str">
        <f t="shared" si="371"/>
        <v>GA01W4578/GA06T0402</v>
      </c>
      <c r="AD5909" t="str">
        <f>_xlfn.IFNA(VLOOKUP(PrivateSchedule[[#This Row],[ow]],RTARoutes[[StageCodes]:[RouteID]],6,FALSE), VLOOKUP(PrivateSchedule[[#This Row],[re]],RTARoutes[[StageCodes]:[RouteID]],6,FALSE))</f>
        <v>PVT39</v>
      </c>
      <c r="AE5909" t="str" cm="1">
        <f t="array" ref="AE5909">_xlfn.IFS( NOT(ISNA(VLOOKUP(PrivateSchedule[[#This Row],[ow]],RTARoutes[[StageCodes]:[RouteID]],6,FALSE))), "O",  NOT(ISNA(VLOOKUP(PrivateSchedule[[#This Row],[re]],RTARoutes[[StageCodes]:[RouteID]],6,FALSE))), "R")</f>
        <v>O</v>
      </c>
      <c r="AF59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9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910" spans="2:33">
      <c r="O5910" s="171" t="s">
        <v>2374</v>
      </c>
      <c r="T5910" s="173" t="s">
        <v>1890</v>
      </c>
      <c r="U5910" t="str">
        <f t="shared" si="368"/>
        <v>PONDA-MARGAO</v>
      </c>
      <c r="AA5910" s="165" t="str">
        <f t="shared" si="369"/>
        <v/>
      </c>
      <c r="AB5910" t="str">
        <f t="shared" si="370"/>
        <v>PND</v>
      </c>
      <c r="AC5910" t="str">
        <f t="shared" si="371"/>
        <v>GA01W4578/GA06T0402</v>
      </c>
      <c r="AD5910" t="str">
        <f>_xlfn.IFNA(VLOOKUP(PrivateSchedule[[#This Row],[ow]],RTARoutes[[StageCodes]:[RouteID]],6,FALSE), VLOOKUP(PrivateSchedule[[#This Row],[re]],RTARoutes[[StageCodes]:[RouteID]],6,FALSE))</f>
        <v>PVT319</v>
      </c>
      <c r="AE5910" t="str" cm="1">
        <f t="array" ref="AE5910">_xlfn.IFS( NOT(ISNA(VLOOKUP(PrivateSchedule[[#This Row],[ow]],RTARoutes[[StageCodes]:[RouteID]],6,FALSE))), "O",  NOT(ISNA(VLOOKUP(PrivateSchedule[[#This Row],[re]],RTARoutes[[StageCodes]:[RouteID]],6,FALSE))), "R")</f>
        <v>R</v>
      </c>
      <c r="AF59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9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911" spans="2:33">
      <c r="O5911" s="171" t="s">
        <v>1890</v>
      </c>
      <c r="T5911" s="173" t="s">
        <v>2374</v>
      </c>
      <c r="U5911" t="str">
        <f t="shared" si="368"/>
        <v>MARGAO-PONDA</v>
      </c>
      <c r="AA5911" s="165" t="str">
        <f t="shared" si="369"/>
        <v/>
      </c>
      <c r="AB5911" t="str">
        <f t="shared" si="370"/>
        <v>PND</v>
      </c>
      <c r="AC5911" t="str">
        <f t="shared" si="371"/>
        <v>GA01W4578/GA06T0402</v>
      </c>
      <c r="AD5911" t="str">
        <f>_xlfn.IFNA(VLOOKUP(PrivateSchedule[[#This Row],[ow]],RTARoutes[[StageCodes]:[RouteID]],6,FALSE), VLOOKUP(PrivateSchedule[[#This Row],[re]],RTARoutes[[StageCodes]:[RouteID]],6,FALSE))</f>
        <v>PVT319</v>
      </c>
      <c r="AE5911" t="str" cm="1">
        <f t="array" ref="AE5911">_xlfn.IFS( NOT(ISNA(VLOOKUP(PrivateSchedule[[#This Row],[ow]],RTARoutes[[StageCodes]:[RouteID]],6,FALSE))), "O",  NOT(ISNA(VLOOKUP(PrivateSchedule[[#This Row],[re]],RTARoutes[[StageCodes]:[RouteID]],6,FALSE))), "R")</f>
        <v>O</v>
      </c>
      <c r="AF59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9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912" spans="2:33">
      <c r="O5912" s="171" t="s">
        <v>2374</v>
      </c>
      <c r="T5912" s="173" t="s">
        <v>420</v>
      </c>
      <c r="U5912" t="str">
        <f t="shared" si="368"/>
        <v>PONDA-BICHOLIM</v>
      </c>
      <c r="AA5912" s="165" t="str">
        <f t="shared" si="369"/>
        <v/>
      </c>
      <c r="AB5912" t="str">
        <f t="shared" si="370"/>
        <v>PND</v>
      </c>
      <c r="AC5912" t="str">
        <f t="shared" si="371"/>
        <v>GA01W4578/GA06T0402</v>
      </c>
      <c r="AD5912" t="str">
        <f>_xlfn.IFNA(VLOOKUP(PrivateSchedule[[#This Row],[ow]],RTARoutes[[StageCodes]:[RouteID]],6,FALSE), VLOOKUP(PrivateSchedule[[#This Row],[re]],RTARoutes[[StageCodes]:[RouteID]],6,FALSE))</f>
        <v>PVT39</v>
      </c>
      <c r="AE5912" t="str" cm="1">
        <f t="array" ref="AE5912">_xlfn.IFS( NOT(ISNA(VLOOKUP(PrivateSchedule[[#This Row],[ow]],RTARoutes[[StageCodes]:[RouteID]],6,FALSE))), "O",  NOT(ISNA(VLOOKUP(PrivateSchedule[[#This Row],[re]],RTARoutes[[StageCodes]:[RouteID]],6,FALSE))), "R")</f>
        <v>R</v>
      </c>
      <c r="AF59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13" spans="2:33">
      <c r="O5913" s="171" t="s">
        <v>420</v>
      </c>
      <c r="T5913" s="173" t="s">
        <v>2374</v>
      </c>
      <c r="U5913" t="str">
        <f t="shared" si="368"/>
        <v>BICHOLIM-PONDA</v>
      </c>
      <c r="AA5913" s="165" t="str">
        <f t="shared" si="369"/>
        <v/>
      </c>
      <c r="AB5913" t="str">
        <f t="shared" si="370"/>
        <v>PND</v>
      </c>
      <c r="AC5913" t="str">
        <f t="shared" si="371"/>
        <v>GA01W4578/GA06T0402</v>
      </c>
      <c r="AD5913" t="str">
        <f>_xlfn.IFNA(VLOOKUP(PrivateSchedule[[#This Row],[ow]],RTARoutes[[StageCodes]:[RouteID]],6,FALSE), VLOOKUP(PrivateSchedule[[#This Row],[re]],RTARoutes[[StageCodes]:[RouteID]],6,FALSE))</f>
        <v>PVT39</v>
      </c>
      <c r="AE5913" t="str" cm="1">
        <f t="array" ref="AE5913">_xlfn.IFS( NOT(ISNA(VLOOKUP(PrivateSchedule[[#This Row],[ow]],RTARoutes[[StageCodes]:[RouteID]],6,FALSE))), "O",  NOT(ISNA(VLOOKUP(PrivateSchedule[[#This Row],[re]],RTARoutes[[StageCodes]:[RouteID]],6,FALSE))), "R")</f>
        <v>O</v>
      </c>
      <c r="AF59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9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914" spans="2:33">
      <c r="B5914" s="171" t="s">
        <v>5555</v>
      </c>
      <c r="C5914" s="172" t="s">
        <v>5556</v>
      </c>
      <c r="D5914" s="172" t="s">
        <v>4894</v>
      </c>
      <c r="E5914" s="176">
        <v>40766</v>
      </c>
      <c r="F5914" s="177" t="s">
        <v>5557</v>
      </c>
      <c r="G5914" s="171" t="s">
        <v>5558</v>
      </c>
      <c r="H5914" s="172" t="s">
        <v>5559</v>
      </c>
      <c r="J5914" s="171" t="s">
        <v>5560</v>
      </c>
      <c r="L5914" s="172" t="s">
        <v>16</v>
      </c>
      <c r="O5914" s="171" t="s">
        <v>4898</v>
      </c>
      <c r="T5914" s="173" t="s">
        <v>2247</v>
      </c>
      <c r="U5914" t="str">
        <f t="shared" si="368"/>
        <v/>
      </c>
      <c r="AA5914" s="165" t="str">
        <f t="shared" si="369"/>
        <v/>
      </c>
      <c r="AB5914" t="str">
        <f t="shared" si="370"/>
        <v>PND</v>
      </c>
      <c r="AC5914" t="str">
        <f t="shared" si="371"/>
        <v>GA01U3216</v>
      </c>
      <c r="AD5914" t="str">
        <f>_xlfn.IFNA(VLOOKUP(PrivateSchedule[[#This Row],[ow]],RTARoutes[[StageCodes]:[RouteID]],6,FALSE), VLOOKUP(PrivateSchedule[[#This Row],[re]],RTARoutes[[StageCodes]:[RouteID]],6,FALSE))</f>
        <v>PVT189</v>
      </c>
      <c r="AE5914" t="str" cm="1">
        <f t="array" ref="AE5914">_xlfn.IFS( NOT(ISNA(VLOOKUP(PrivateSchedule[[#This Row],[ow]],RTARoutes[[StageCodes]:[RouteID]],6,FALSE))), "O",  NOT(ISNA(VLOOKUP(PrivateSchedule[[#This Row],[re]],RTARoutes[[StageCodes]:[RouteID]],6,FALSE))), "R")</f>
        <v>O</v>
      </c>
      <c r="AF59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GAUNEM-*PNJ</v>
      </c>
      <c r="AG59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PNJ-*GAUNEM</v>
      </c>
    </row>
    <row r="5915" spans="2:33">
      <c r="O5915" s="171" t="s">
        <v>2247</v>
      </c>
      <c r="T5915" s="173" t="s">
        <v>1890</v>
      </c>
      <c r="U5915" t="str">
        <f t="shared" si="368"/>
        <v>PANAJI-MARGAO</v>
      </c>
      <c r="AA5915" s="165" t="str">
        <f t="shared" si="369"/>
        <v/>
      </c>
      <c r="AB5915" t="str">
        <f t="shared" si="370"/>
        <v>PND</v>
      </c>
      <c r="AC5915" t="str">
        <f t="shared" si="371"/>
        <v>GA01U3216</v>
      </c>
      <c r="AD5915" t="str">
        <f>_xlfn.IFNA(VLOOKUP(PrivateSchedule[[#This Row],[ow]],RTARoutes[[StageCodes]:[RouteID]],6,FALSE), VLOOKUP(PrivateSchedule[[#This Row],[re]],RTARoutes[[StageCodes]:[RouteID]],6,FALSE))</f>
        <v>PVT320</v>
      </c>
      <c r="AE5915" t="str" cm="1">
        <f t="array" ref="AE5915">_xlfn.IFS( NOT(ISNA(VLOOKUP(PrivateSchedule[[#This Row],[ow]],RTARoutes[[StageCodes]:[RouteID]],6,FALSE))), "O",  NOT(ISNA(VLOOKUP(PrivateSchedule[[#This Row],[re]],RTARoutes[[StageCodes]:[RouteID]],6,FALSE))), "R")</f>
        <v>R</v>
      </c>
      <c r="AF59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9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916" spans="2:33">
      <c r="O5916" s="171" t="s">
        <v>1890</v>
      </c>
      <c r="T5916" s="173" t="s">
        <v>2247</v>
      </c>
      <c r="U5916" t="str">
        <f t="shared" si="368"/>
        <v>MARGAO-PANAJI</v>
      </c>
      <c r="AA5916" s="165" t="str">
        <f t="shared" si="369"/>
        <v/>
      </c>
      <c r="AB5916" t="str">
        <f t="shared" si="370"/>
        <v>PND</v>
      </c>
      <c r="AC5916" t="str">
        <f t="shared" si="371"/>
        <v>GA01U3216</v>
      </c>
      <c r="AD5916" t="str">
        <f>_xlfn.IFNA(VLOOKUP(PrivateSchedule[[#This Row],[ow]],RTARoutes[[StageCodes]:[RouteID]],6,FALSE), VLOOKUP(PrivateSchedule[[#This Row],[re]],RTARoutes[[StageCodes]:[RouteID]],6,FALSE))</f>
        <v>PVT320</v>
      </c>
      <c r="AE5916" t="str" cm="1">
        <f t="array" ref="AE5916">_xlfn.IFS( NOT(ISNA(VLOOKUP(PrivateSchedule[[#This Row],[ow]],RTARoutes[[StageCodes]:[RouteID]],6,FALSE))), "O",  NOT(ISNA(VLOOKUP(PrivateSchedule[[#This Row],[re]],RTARoutes[[StageCodes]:[RouteID]],6,FALSE))), "R")</f>
        <v>O</v>
      </c>
      <c r="AF59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9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917" spans="2:33">
      <c r="O5917" s="171" t="s">
        <v>2247</v>
      </c>
      <c r="T5917" s="173" t="s">
        <v>1890</v>
      </c>
      <c r="U5917" t="str">
        <f t="shared" si="368"/>
        <v>PANAJI-MARGAO</v>
      </c>
      <c r="AA5917" s="165" t="str">
        <f t="shared" si="369"/>
        <v/>
      </c>
      <c r="AB5917" t="str">
        <f t="shared" si="370"/>
        <v>PND</v>
      </c>
      <c r="AC5917" t="str">
        <f t="shared" si="371"/>
        <v>GA01U3216</v>
      </c>
      <c r="AD5917" t="str">
        <f>_xlfn.IFNA(VLOOKUP(PrivateSchedule[[#This Row],[ow]],RTARoutes[[StageCodes]:[RouteID]],6,FALSE), VLOOKUP(PrivateSchedule[[#This Row],[re]],RTARoutes[[StageCodes]:[RouteID]],6,FALSE))</f>
        <v>PVT320</v>
      </c>
      <c r="AE5917" t="str" cm="1">
        <f t="array" ref="AE5917">_xlfn.IFS( NOT(ISNA(VLOOKUP(PrivateSchedule[[#This Row],[ow]],RTARoutes[[StageCodes]:[RouteID]],6,FALSE))), "O",  NOT(ISNA(VLOOKUP(PrivateSchedule[[#This Row],[re]],RTARoutes[[StageCodes]:[RouteID]],6,FALSE))), "R")</f>
        <v>R</v>
      </c>
      <c r="AF59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59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5918" spans="2:33">
      <c r="O5918" s="171" t="s">
        <v>1890</v>
      </c>
      <c r="T5918" s="173" t="s">
        <v>2247</v>
      </c>
      <c r="U5918" t="str">
        <f t="shared" si="368"/>
        <v>MARGAO-PANAJI</v>
      </c>
      <c r="AA5918" s="165" t="str">
        <f t="shared" si="369"/>
        <v/>
      </c>
      <c r="AB5918" t="str">
        <f t="shared" si="370"/>
        <v>PND</v>
      </c>
      <c r="AC5918" t="str">
        <f t="shared" si="371"/>
        <v>GA01U3216</v>
      </c>
      <c r="AD5918" t="str">
        <f>_xlfn.IFNA(VLOOKUP(PrivateSchedule[[#This Row],[ow]],RTARoutes[[StageCodes]:[RouteID]],6,FALSE), VLOOKUP(PrivateSchedule[[#This Row],[re]],RTARoutes[[StageCodes]:[RouteID]],6,FALSE))</f>
        <v>PVT320</v>
      </c>
      <c r="AE5918" t="str" cm="1">
        <f t="array" ref="AE5918">_xlfn.IFS( NOT(ISNA(VLOOKUP(PrivateSchedule[[#This Row],[ow]],RTARoutes[[StageCodes]:[RouteID]],6,FALSE))), "O",  NOT(ISNA(VLOOKUP(PrivateSchedule[[#This Row],[re]],RTARoutes[[StageCodes]:[RouteID]],6,FALSE))), "R")</f>
        <v>O</v>
      </c>
      <c r="AF59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MRG-*PNJ</v>
      </c>
      <c r="AG59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PNJ-*MRG</v>
      </c>
    </row>
    <row r="5919" spans="2:33">
      <c r="O5919" s="171" t="s">
        <v>2247</v>
      </c>
      <c r="T5919" s="173" t="s">
        <v>4898</v>
      </c>
      <c r="U5919" t="str">
        <f t="shared" si="368"/>
        <v/>
      </c>
      <c r="AA5919" s="165" t="str">
        <f t="shared" si="369"/>
        <v/>
      </c>
      <c r="AB5919" t="str">
        <f t="shared" si="370"/>
        <v>PND</v>
      </c>
      <c r="AC5919" t="str">
        <f t="shared" si="371"/>
        <v>GA01U3216</v>
      </c>
      <c r="AD5919" t="str">
        <f>_xlfn.IFNA(VLOOKUP(PrivateSchedule[[#This Row],[ow]],RTARoutes[[StageCodes]:[RouteID]],6,FALSE), VLOOKUP(PrivateSchedule[[#This Row],[re]],RTARoutes[[StageCodes]:[RouteID]],6,FALSE))</f>
        <v>PVT189</v>
      </c>
      <c r="AE5919" t="str" cm="1">
        <f t="array" ref="AE5919">_xlfn.IFS( NOT(ISNA(VLOOKUP(PrivateSchedule[[#This Row],[ow]],RTARoutes[[StageCodes]:[RouteID]],6,FALSE))), "O",  NOT(ISNA(VLOOKUP(PrivateSchedule[[#This Row],[re]],RTARoutes[[StageCodes]:[RouteID]],6,FALSE))), "R")</f>
        <v>R</v>
      </c>
      <c r="AF59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PNJ-*GAUNEM</v>
      </c>
      <c r="AG59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GAUNEM-*PNJ</v>
      </c>
    </row>
    <row r="5920" spans="2:33">
      <c r="B5920" s="171" t="s">
        <v>5561</v>
      </c>
      <c r="C5920" s="172" t="s">
        <v>5562</v>
      </c>
      <c r="D5920" s="172" t="s">
        <v>4894</v>
      </c>
      <c r="E5920" s="176" t="s">
        <v>5563</v>
      </c>
      <c r="F5920" s="177" t="s">
        <v>5564</v>
      </c>
      <c r="G5920" s="171" t="s">
        <v>5565</v>
      </c>
      <c r="H5920" s="172" t="s">
        <v>5566</v>
      </c>
      <c r="J5920" s="171" t="s">
        <v>5567</v>
      </c>
      <c r="L5920" s="172" t="s">
        <v>16</v>
      </c>
      <c r="O5920" s="171" t="s">
        <v>3000</v>
      </c>
      <c r="T5920" s="173" t="s">
        <v>2374</v>
      </c>
      <c r="U5920" t="str">
        <f t="shared" si="368"/>
        <v>USGAO-PONDA</v>
      </c>
      <c r="AA5920" s="165" t="str">
        <f t="shared" si="369"/>
        <v/>
      </c>
      <c r="AB5920" t="str">
        <f t="shared" si="370"/>
        <v>PND</v>
      </c>
      <c r="AC5920" t="str">
        <f t="shared" si="371"/>
        <v>GA05T0984</v>
      </c>
      <c r="AD5920" t="str">
        <f>_xlfn.IFNA(VLOOKUP(PrivateSchedule[[#This Row],[ow]],RTARoutes[[StageCodes]:[RouteID]],6,FALSE), VLOOKUP(PrivateSchedule[[#This Row],[re]],RTARoutes[[StageCodes]:[RouteID]],6,FALSE))</f>
        <v>PVT423</v>
      </c>
      <c r="AE5920" t="str" cm="1">
        <f t="array" ref="AE5920">_xlfn.IFS( NOT(ISNA(VLOOKUP(PrivateSchedule[[#This Row],[ow]],RTARoutes[[StageCodes]:[RouteID]],6,FALSE))), "O",  NOT(ISNA(VLOOKUP(PrivateSchedule[[#This Row],[re]],RTARoutes[[StageCodes]:[RouteID]],6,FALSE))), "R")</f>
        <v>R</v>
      </c>
      <c r="AF59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59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5921" spans="2:33">
      <c r="O5921" s="171" t="s">
        <v>2374</v>
      </c>
      <c r="T5921" s="173" t="s">
        <v>420</v>
      </c>
      <c r="U5921" t="str">
        <f t="shared" si="368"/>
        <v>PONDA-BICHOLIM</v>
      </c>
      <c r="AA5921" s="165" t="str">
        <f t="shared" si="369"/>
        <v/>
      </c>
      <c r="AB5921" t="str">
        <f t="shared" si="370"/>
        <v>PND</v>
      </c>
      <c r="AC5921" t="str">
        <f t="shared" si="371"/>
        <v>GA05T0984</v>
      </c>
      <c r="AD5921" t="str">
        <f>_xlfn.IFNA(VLOOKUP(PrivateSchedule[[#This Row],[ow]],RTARoutes[[StageCodes]:[RouteID]],6,FALSE), VLOOKUP(PrivateSchedule[[#This Row],[re]],RTARoutes[[StageCodes]:[RouteID]],6,FALSE))</f>
        <v>PVT39</v>
      </c>
      <c r="AE5921" t="str" cm="1">
        <f t="array" ref="AE5921">_xlfn.IFS( NOT(ISNA(VLOOKUP(PrivateSchedule[[#This Row],[ow]],RTARoutes[[StageCodes]:[RouteID]],6,FALSE))), "O",  NOT(ISNA(VLOOKUP(PrivateSchedule[[#This Row],[re]],RTARoutes[[StageCodes]:[RouteID]],6,FALSE))), "R")</f>
        <v>R</v>
      </c>
      <c r="AF59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22" spans="2:33">
      <c r="O5922" s="171" t="s">
        <v>420</v>
      </c>
      <c r="P5922" s="172" t="s">
        <v>1445</v>
      </c>
      <c r="Q5922" s="172" t="s">
        <v>2234</v>
      </c>
      <c r="T5922" s="173" t="s">
        <v>2374</v>
      </c>
      <c r="U5922" t="str">
        <f t="shared" si="368"/>
        <v/>
      </c>
      <c r="AA5922" s="165" t="str">
        <f t="shared" si="369"/>
        <v/>
      </c>
      <c r="AB5922" t="str">
        <f t="shared" si="370"/>
        <v>PND</v>
      </c>
      <c r="AC5922" t="str">
        <f t="shared" si="371"/>
        <v>GA05T0984</v>
      </c>
      <c r="AD5922" t="str">
        <f>_xlfn.IFNA(VLOOKUP(PrivateSchedule[[#This Row],[ow]],RTARoutes[[StageCodes]:[RouteID]],6,FALSE), VLOOKUP(PrivateSchedule[[#This Row],[re]],RTARoutes[[StageCodes]:[RouteID]],6,FALSE))</f>
        <v>PVT40</v>
      </c>
      <c r="AE5922" t="str" cm="1">
        <f t="array" ref="AE5922">_xlfn.IFS( NOT(ISNA(VLOOKUP(PrivateSchedule[[#This Row],[ow]],RTARoutes[[StageCodes]:[RouteID]],6,FALSE))), "O",  NOT(ISNA(VLOOKUP(PrivateSchedule[[#This Row],[re]],RTARoutes[[StageCodes]:[RouteID]],6,FALSE))), "R")</f>
        <v>O</v>
      </c>
      <c r="AF59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BCH-*HONDA-*PALI-*PND</v>
      </c>
      <c r="AG59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PND-*PALI-*HONDA-*BCH</v>
      </c>
    </row>
    <row r="5923" spans="2:33">
      <c r="O5923" s="171" t="s">
        <v>2374</v>
      </c>
      <c r="T5923" s="173" t="s">
        <v>420</v>
      </c>
      <c r="U5923" t="str">
        <f t="shared" si="368"/>
        <v>PONDA-BICHOLIM</v>
      </c>
      <c r="AA5923" s="165" t="str">
        <f t="shared" si="369"/>
        <v/>
      </c>
      <c r="AB5923" t="str">
        <f t="shared" si="370"/>
        <v>PND</v>
      </c>
      <c r="AC5923" t="str">
        <f t="shared" si="371"/>
        <v>GA05T0984</v>
      </c>
      <c r="AD5923" t="str">
        <f>_xlfn.IFNA(VLOOKUP(PrivateSchedule[[#This Row],[ow]],RTARoutes[[StageCodes]:[RouteID]],6,FALSE), VLOOKUP(PrivateSchedule[[#This Row],[re]],RTARoutes[[StageCodes]:[RouteID]],6,FALSE))</f>
        <v>PVT39</v>
      </c>
      <c r="AE5923" t="str" cm="1">
        <f t="array" ref="AE5923">_xlfn.IFS( NOT(ISNA(VLOOKUP(PrivateSchedule[[#This Row],[ow]],RTARoutes[[StageCodes]:[RouteID]],6,FALSE))), "O",  NOT(ISNA(VLOOKUP(PrivateSchedule[[#This Row],[re]],RTARoutes[[StageCodes]:[RouteID]],6,FALSE))), "R")</f>
        <v>R</v>
      </c>
      <c r="AF59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24" spans="2:33">
      <c r="O5924" s="171" t="s">
        <v>420</v>
      </c>
      <c r="P5924" s="172" t="s">
        <v>543</v>
      </c>
      <c r="Q5924" s="172" t="s">
        <v>2234</v>
      </c>
      <c r="T5924" s="173" t="s">
        <v>3000</v>
      </c>
      <c r="U5924" t="str">
        <f t="shared" si="368"/>
        <v/>
      </c>
      <c r="AA5924" s="165" t="str">
        <f t="shared" si="369"/>
        <v/>
      </c>
      <c r="AB5924" t="str">
        <f t="shared" si="370"/>
        <v>PND</v>
      </c>
      <c r="AC5924" t="str">
        <f t="shared" si="371"/>
        <v>GA05T0984</v>
      </c>
      <c r="AD5924" t="str">
        <f>_xlfn.IFNA(VLOOKUP(PrivateSchedule[[#This Row],[ow]],RTARoutes[[StageCodes]:[RouteID]],6,FALSE), VLOOKUP(PrivateSchedule[[#This Row],[re]],RTARoutes[[StageCodes]:[RouteID]],6,FALSE))</f>
        <v>PVT37</v>
      </c>
      <c r="AE5924" t="str" cm="1">
        <f t="array" ref="AE5924">_xlfn.IFS( NOT(ISNA(VLOOKUP(PrivateSchedule[[#This Row],[ow]],RTARoutes[[StageCodes]:[RouteID]],6,FALSE))), "O",  NOT(ISNA(VLOOKUP(PrivateSchedule[[#This Row],[re]],RTARoutes[[StageCodes]:[RouteID]],6,FALSE))), "R")</f>
        <v>O</v>
      </c>
      <c r="AF59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BCH-*AMONA-*PALI-*UGO</v>
      </c>
      <c r="AG59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UGO-*PALI-*AMONA-*BCH</v>
      </c>
    </row>
    <row r="5925" spans="2:33">
      <c r="B5925" s="171" t="s">
        <v>5568</v>
      </c>
      <c r="C5925" s="172" t="s">
        <v>5569</v>
      </c>
      <c r="D5925" s="172" t="s">
        <v>4894</v>
      </c>
      <c r="E5925" s="176" t="s">
        <v>5570</v>
      </c>
      <c r="F5925" s="177">
        <v>45298</v>
      </c>
      <c r="G5925" s="171" t="s">
        <v>5571</v>
      </c>
      <c r="H5925" s="172" t="s">
        <v>5572</v>
      </c>
      <c r="J5925" s="171" t="s">
        <v>5573</v>
      </c>
      <c r="L5925" s="172" t="s">
        <v>16</v>
      </c>
      <c r="O5925" s="171" t="s">
        <v>3141</v>
      </c>
      <c r="P5925" s="172" t="s">
        <v>3030</v>
      </c>
      <c r="T5925" s="173" t="s">
        <v>2374</v>
      </c>
      <c r="U5925" t="str">
        <f t="shared" si="368"/>
        <v>VOLVOI-VAGURME-PONDA</v>
      </c>
      <c r="AA5925" s="165" t="str">
        <f t="shared" si="369"/>
        <v/>
      </c>
      <c r="AB5925" t="str">
        <f t="shared" si="370"/>
        <v>PND</v>
      </c>
      <c r="AC5925" t="str">
        <f t="shared" si="371"/>
        <v>GA02V4239</v>
      </c>
      <c r="AD5925" t="str">
        <f>_xlfn.IFNA(VLOOKUP(PrivateSchedule[[#This Row],[ow]],RTARoutes[[StageCodes]:[RouteID]],6,FALSE), VLOOKUP(PrivateSchedule[[#This Row],[re]],RTARoutes[[StageCodes]:[RouteID]],6,FALSE))</f>
        <v>PVT430</v>
      </c>
      <c r="AE5925" t="str" cm="1">
        <f t="array" ref="AE5925">_xlfn.IFS( NOT(ISNA(VLOOKUP(PrivateSchedule[[#This Row],[ow]],RTARoutes[[StageCodes]:[RouteID]],6,FALSE))), "O",  NOT(ISNA(VLOOKUP(PrivateSchedule[[#This Row],[re]],RTARoutes[[StageCodes]:[RouteID]],6,FALSE))), "R")</f>
        <v>R</v>
      </c>
      <c r="AF59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VLV-*VGM-*PND</v>
      </c>
      <c r="AG59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PND-*VGM-*VLV</v>
      </c>
    </row>
    <row r="5926" spans="2:33">
      <c r="O5926" s="171" t="s">
        <v>2374</v>
      </c>
      <c r="T5926" s="173" t="s">
        <v>3041</v>
      </c>
      <c r="U5926" t="str">
        <f t="shared" si="368"/>
        <v>PONDA-VALPOI</v>
      </c>
      <c r="AA5926" s="165" t="str">
        <f t="shared" si="369"/>
        <v/>
      </c>
      <c r="AB5926" t="str">
        <f t="shared" si="370"/>
        <v>PND</v>
      </c>
      <c r="AC5926" t="str">
        <f t="shared" si="371"/>
        <v>GA02V4239</v>
      </c>
      <c r="AD5926" t="str">
        <f>_xlfn.IFNA(VLOOKUP(PrivateSchedule[[#This Row],[ow]],RTARoutes[[StageCodes]:[RouteID]],6,FALSE), VLOOKUP(PrivateSchedule[[#This Row],[re]],RTARoutes[[StageCodes]:[RouteID]],6,FALSE))</f>
        <v>PVT431</v>
      </c>
      <c r="AE5926" t="str" cm="1">
        <f t="array" ref="AE5926">_xlfn.IFS( NOT(ISNA(VLOOKUP(PrivateSchedule[[#This Row],[ow]],RTARoutes[[StageCodes]:[RouteID]],6,FALSE))), "O",  NOT(ISNA(VLOOKUP(PrivateSchedule[[#This Row],[re]],RTARoutes[[StageCodes]:[RouteID]],6,FALSE))), "R")</f>
        <v>O</v>
      </c>
      <c r="AF59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9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927" spans="2:33">
      <c r="O5927" s="171" t="s">
        <v>3041</v>
      </c>
      <c r="T5927" s="173" t="s">
        <v>2374</v>
      </c>
      <c r="U5927" t="str">
        <f t="shared" si="368"/>
        <v>VALPOI-PONDA</v>
      </c>
      <c r="AA5927" s="165" t="str">
        <f t="shared" si="369"/>
        <v/>
      </c>
      <c r="AB5927" t="str">
        <f t="shared" si="370"/>
        <v>PND</v>
      </c>
      <c r="AC5927" t="str">
        <f t="shared" si="371"/>
        <v>GA02V4239</v>
      </c>
      <c r="AD5927" t="str">
        <f>_xlfn.IFNA(VLOOKUP(PrivateSchedule[[#This Row],[ow]],RTARoutes[[StageCodes]:[RouteID]],6,FALSE), VLOOKUP(PrivateSchedule[[#This Row],[re]],RTARoutes[[StageCodes]:[RouteID]],6,FALSE))</f>
        <v>PVT431</v>
      </c>
      <c r="AE5927" t="str" cm="1">
        <f t="array" ref="AE5927">_xlfn.IFS( NOT(ISNA(VLOOKUP(PrivateSchedule[[#This Row],[ow]],RTARoutes[[StageCodes]:[RouteID]],6,FALSE))), "O",  NOT(ISNA(VLOOKUP(PrivateSchedule[[#This Row],[re]],RTARoutes[[StageCodes]:[RouteID]],6,FALSE))), "R")</f>
        <v>R</v>
      </c>
      <c r="AF59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59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5928" spans="2:33">
      <c r="O5928" s="171" t="s">
        <v>2374</v>
      </c>
      <c r="T5928" s="173" t="s">
        <v>3041</v>
      </c>
      <c r="U5928" t="str">
        <f t="shared" si="368"/>
        <v>PONDA-VALPOI</v>
      </c>
      <c r="AA5928" s="165" t="str">
        <f t="shared" si="369"/>
        <v/>
      </c>
      <c r="AB5928" t="str">
        <f t="shared" si="370"/>
        <v>PND</v>
      </c>
      <c r="AC5928" t="str">
        <f t="shared" si="371"/>
        <v>GA02V4239</v>
      </c>
      <c r="AD5928" t="str">
        <f>_xlfn.IFNA(VLOOKUP(PrivateSchedule[[#This Row],[ow]],RTARoutes[[StageCodes]:[RouteID]],6,FALSE), VLOOKUP(PrivateSchedule[[#This Row],[re]],RTARoutes[[StageCodes]:[RouteID]],6,FALSE))</f>
        <v>PVT431</v>
      </c>
      <c r="AE5928" t="str" cm="1">
        <f t="array" ref="AE5928">_xlfn.IFS( NOT(ISNA(VLOOKUP(PrivateSchedule[[#This Row],[ow]],RTARoutes[[StageCodes]:[RouteID]],6,FALSE))), "O",  NOT(ISNA(VLOOKUP(PrivateSchedule[[#This Row],[re]],RTARoutes[[StageCodes]:[RouteID]],6,FALSE))), "R")</f>
        <v>O</v>
      </c>
      <c r="AF59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59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5929" spans="2:33">
      <c r="O5929" s="171" t="s">
        <v>3041</v>
      </c>
      <c r="T5929" s="173" t="s">
        <v>1774</v>
      </c>
      <c r="U5929" t="str">
        <f t="shared" si="368"/>
        <v>VALPOI-Kundai Industrial Estate</v>
      </c>
      <c r="AA5929" s="165" t="str">
        <f t="shared" si="369"/>
        <v/>
      </c>
      <c r="AB5929" t="str">
        <f t="shared" si="370"/>
        <v>PND</v>
      </c>
      <c r="AC5929" t="str">
        <f t="shared" si="371"/>
        <v>GA02V4239</v>
      </c>
      <c r="AD5929" t="e">
        <f>_xlfn.IFNA(VLOOKUP(PrivateSchedule[[#This Row],[ow]],RTARoutes[[StageCodes]:[RouteID]],6,FALSE), VLOOKUP(PrivateSchedule[[#This Row],[re]],RTARoutes[[StageCodes]:[RouteID]],6,FALSE))</f>
        <v>#N/A</v>
      </c>
      <c r="AE5929" t="e" cm="1">
        <f t="array" ref="AE5929">_xlfn.IFS( NOT(ISNA(VLOOKUP(PrivateSchedule[[#This Row],[ow]],RTARoutes[[StageCodes]:[RouteID]],6,FALSE))), "O",  NOT(ISNA(VLOOKUP(PrivateSchedule[[#This Row],[re]],RTARoutes[[StageCodes]:[RouteID]],6,FALSE))), "R")</f>
        <v>#N/A</v>
      </c>
      <c r="AF59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VLP-*KDI</v>
      </c>
      <c r="AG59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KDI-*VLP</v>
      </c>
    </row>
    <row r="5930" spans="2:33">
      <c r="O5930" s="171" t="s">
        <v>1774</v>
      </c>
      <c r="P5930" s="172" t="s">
        <v>2374</v>
      </c>
      <c r="T5930" s="173" t="s">
        <v>2374</v>
      </c>
      <c r="U5930" t="str">
        <f t="shared" si="368"/>
        <v>Kundai Industrial Estate-PONDA-PONDA</v>
      </c>
      <c r="AA5930" s="165" t="str">
        <f t="shared" si="369"/>
        <v/>
      </c>
      <c r="AB5930" t="str">
        <f t="shared" si="370"/>
        <v>PND</v>
      </c>
      <c r="AC5930" t="str">
        <f t="shared" si="371"/>
        <v>GA02V4239</v>
      </c>
      <c r="AD5930" t="str">
        <f>_xlfn.IFNA(VLOOKUP(PrivateSchedule[[#This Row],[ow]],RTARoutes[[StageCodes]:[RouteID]],6,FALSE), VLOOKUP(PrivateSchedule[[#This Row],[re]],RTARoutes[[StageCodes]:[RouteID]],6,FALSE))</f>
        <v>PVT213</v>
      </c>
      <c r="AE5930" t="str" cm="1">
        <f t="array" ref="AE5930">_xlfn.IFS( NOT(ISNA(VLOOKUP(PrivateSchedule[[#This Row],[ow]],RTARoutes[[StageCodes]:[RouteID]],6,FALSE))), "O",  NOT(ISNA(VLOOKUP(PrivateSchedule[[#This Row],[re]],RTARoutes[[StageCodes]:[RouteID]],6,FALSE))), "R")</f>
        <v>O</v>
      </c>
      <c r="AF59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KDI-*PND-*PND</v>
      </c>
      <c r="AG59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PND-*PND-*KDI</v>
      </c>
    </row>
    <row r="5931" spans="2:33">
      <c r="O5931" s="171" t="s">
        <v>2374</v>
      </c>
      <c r="Q5931" s="172" t="s">
        <v>3030</v>
      </c>
      <c r="R5931" s="172" t="s">
        <v>5574</v>
      </c>
      <c r="T5931" s="173" t="s">
        <v>3141</v>
      </c>
      <c r="U5931" t="str">
        <f t="shared" si="368"/>
        <v/>
      </c>
      <c r="AA5931" s="165" t="str">
        <f t="shared" si="369"/>
        <v/>
      </c>
      <c r="AB5931" t="str">
        <f t="shared" si="370"/>
        <v>PND</v>
      </c>
      <c r="AC5931" t="str">
        <f t="shared" si="371"/>
        <v>GA02V4239</v>
      </c>
      <c r="AD5931" t="str">
        <f>_xlfn.IFNA(VLOOKUP(PrivateSchedule[[#This Row],[ow]],RTARoutes[[StageCodes]:[RouteID]],6,FALSE), VLOOKUP(PrivateSchedule[[#This Row],[re]],RTARoutes[[StageCodes]:[RouteID]],6,FALSE))</f>
        <v>PVT430</v>
      </c>
      <c r="AE5931" t="str" cm="1">
        <f t="array" ref="AE5931">_xlfn.IFS( NOT(ISNA(VLOOKUP(PrivateSchedule[[#This Row],[ow]],RTARoutes[[StageCodes]:[RouteID]],6,FALSE))), "O",  NOT(ISNA(VLOOKUP(PrivateSchedule[[#This Row],[re]],RTARoutes[[StageCodes]:[RouteID]],6,FALSE))), "R")</f>
        <v>O</v>
      </c>
      <c r="AF59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PND-*VGM-*SAVOIVEREM-*VLV</v>
      </c>
      <c r="AG59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VLV-*SAVOIVEREM-*VGM-*PND</v>
      </c>
    </row>
    <row r="5932" spans="2:33">
      <c r="B5932" s="171" t="s">
        <v>5575</v>
      </c>
      <c r="C5932" s="172" t="s">
        <v>5576</v>
      </c>
      <c r="D5932" s="172" t="s">
        <v>4887</v>
      </c>
      <c r="E5932" s="176" t="s">
        <v>5577</v>
      </c>
      <c r="F5932" s="177">
        <v>45484</v>
      </c>
      <c r="G5932" s="171" t="s">
        <v>5578</v>
      </c>
      <c r="H5932" s="172" t="s">
        <v>5579</v>
      </c>
      <c r="J5932" s="171" t="s">
        <v>5580</v>
      </c>
      <c r="L5932" s="172" t="s">
        <v>16</v>
      </c>
      <c r="O5932" s="171" t="s">
        <v>1820</v>
      </c>
      <c r="T5932" s="173" t="s">
        <v>730</v>
      </c>
      <c r="U5932" t="str">
        <f t="shared" si="368"/>
        <v>MADKAI-Bethoda</v>
      </c>
      <c r="AA5932" s="165" t="str">
        <f t="shared" si="369"/>
        <v/>
      </c>
      <c r="AB5932" t="str">
        <f t="shared" si="370"/>
        <v>PND</v>
      </c>
      <c r="AC5932" t="str">
        <f t="shared" si="371"/>
        <v>GA01W4080/GA05T4360</v>
      </c>
      <c r="AD5932" t="str">
        <f>_xlfn.IFNA(VLOOKUP(PrivateSchedule[[#This Row],[ow]],RTARoutes[[StageCodes]:[RouteID]],6,FALSE), VLOOKUP(PrivateSchedule[[#This Row],[re]],RTARoutes[[StageCodes]:[RouteID]],6,FALSE))</f>
        <v>PVT72</v>
      </c>
      <c r="AE5932" t="str" cm="1">
        <f t="array" ref="AE5932">_xlfn.IFS( NOT(ISNA(VLOOKUP(PrivateSchedule[[#This Row],[ow]],RTARoutes[[StageCodes]:[RouteID]],6,FALSE))), "O",  NOT(ISNA(VLOOKUP(PrivateSchedule[[#This Row],[re]],RTARoutes[[StageCodes]:[RouteID]],6,FALSE))), "R")</f>
        <v>R</v>
      </c>
      <c r="AF59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MDK-*BET</v>
      </c>
      <c r="AG59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BET-*MDK</v>
      </c>
    </row>
    <row r="5933" spans="2:33">
      <c r="O5933" s="171" t="s">
        <v>730</v>
      </c>
      <c r="T5933" s="173" t="s">
        <v>1820</v>
      </c>
      <c r="U5933" t="str">
        <f t="shared" si="368"/>
        <v>Bethoda-MADKAI</v>
      </c>
      <c r="AA5933" s="165" t="str">
        <f t="shared" si="369"/>
        <v/>
      </c>
      <c r="AB5933" t="str">
        <f t="shared" si="370"/>
        <v>PND</v>
      </c>
      <c r="AC5933" t="str">
        <f t="shared" si="371"/>
        <v>GA01W4080/GA05T4360</v>
      </c>
      <c r="AD5933" t="str">
        <f>_xlfn.IFNA(VLOOKUP(PrivateSchedule[[#This Row],[ow]],RTARoutes[[StageCodes]:[RouteID]],6,FALSE), VLOOKUP(PrivateSchedule[[#This Row],[re]],RTARoutes[[StageCodes]:[RouteID]],6,FALSE))</f>
        <v>PVT72</v>
      </c>
      <c r="AE5933" t="str" cm="1">
        <f t="array" ref="AE5933">_xlfn.IFS( NOT(ISNA(VLOOKUP(PrivateSchedule[[#This Row],[ow]],RTARoutes[[StageCodes]:[RouteID]],6,FALSE))), "O",  NOT(ISNA(VLOOKUP(PrivateSchedule[[#This Row],[re]],RTARoutes[[StageCodes]:[RouteID]],6,FALSE))), "R")</f>
        <v>O</v>
      </c>
      <c r="AF59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BET-*MDK</v>
      </c>
      <c r="AG59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MDK-*BET</v>
      </c>
    </row>
    <row r="5934" spans="2:33">
      <c r="O5934" s="171" t="s">
        <v>1820</v>
      </c>
      <c r="T5934" s="173" t="s">
        <v>1890</v>
      </c>
      <c r="U5934" t="str">
        <f t="shared" si="368"/>
        <v>MADKAI-MARGAO</v>
      </c>
      <c r="AA5934" s="165" t="str">
        <f t="shared" si="369"/>
        <v/>
      </c>
      <c r="AB5934" t="str">
        <f t="shared" si="370"/>
        <v>PND</v>
      </c>
      <c r="AC5934" t="str">
        <f t="shared" si="371"/>
        <v>GA01W4080/GA05T4360</v>
      </c>
      <c r="AD5934" t="str">
        <f>_xlfn.IFNA(VLOOKUP(PrivateSchedule[[#This Row],[ow]],RTARoutes[[StageCodes]:[RouteID]],6,FALSE), VLOOKUP(PrivateSchedule[[#This Row],[re]],RTARoutes[[StageCodes]:[RouteID]],6,FALSE))</f>
        <v>PVT267</v>
      </c>
      <c r="AE5934" t="str" cm="1">
        <f t="array" ref="AE5934">_xlfn.IFS( NOT(ISNA(VLOOKUP(PrivateSchedule[[#This Row],[ow]],RTARoutes[[StageCodes]:[RouteID]],6,FALSE))), "O",  NOT(ISNA(VLOOKUP(PrivateSchedule[[#This Row],[re]],RTARoutes[[StageCodes]:[RouteID]],6,FALSE))), "R")</f>
        <v>O</v>
      </c>
      <c r="AF59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MDK-*MRG</v>
      </c>
      <c r="AG59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MRG-*MDK</v>
      </c>
    </row>
    <row r="5935" spans="2:33">
      <c r="O5935" s="171" t="s">
        <v>1890</v>
      </c>
      <c r="T5935" s="173" t="s">
        <v>2374</v>
      </c>
      <c r="U5935" t="str">
        <f t="shared" si="368"/>
        <v>MARGAO-PONDA</v>
      </c>
      <c r="AA5935" s="165" t="str">
        <f t="shared" si="369"/>
        <v/>
      </c>
      <c r="AB5935" t="str">
        <f t="shared" si="370"/>
        <v>PND</v>
      </c>
      <c r="AC5935" t="str">
        <f t="shared" si="371"/>
        <v>GA01W4080/GA05T4360</v>
      </c>
      <c r="AD5935" t="str">
        <f>_xlfn.IFNA(VLOOKUP(PrivateSchedule[[#This Row],[ow]],RTARoutes[[StageCodes]:[RouteID]],6,FALSE), VLOOKUP(PrivateSchedule[[#This Row],[re]],RTARoutes[[StageCodes]:[RouteID]],6,FALSE))</f>
        <v>PVT319</v>
      </c>
      <c r="AE5935" t="str" cm="1">
        <f t="array" ref="AE5935">_xlfn.IFS( NOT(ISNA(VLOOKUP(PrivateSchedule[[#This Row],[ow]],RTARoutes[[StageCodes]:[RouteID]],6,FALSE))), "O",  NOT(ISNA(VLOOKUP(PrivateSchedule[[#This Row],[re]],RTARoutes[[StageCodes]:[RouteID]],6,FALSE))), "R")</f>
        <v>O</v>
      </c>
      <c r="AF59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9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936" spans="2:33">
      <c r="O5936" s="171" t="s">
        <v>2374</v>
      </c>
      <c r="T5936" s="173" t="s">
        <v>1890</v>
      </c>
      <c r="U5936" t="str">
        <f t="shared" si="368"/>
        <v>PONDA-MARGAO</v>
      </c>
      <c r="AA5936" s="165" t="str">
        <f t="shared" si="369"/>
        <v/>
      </c>
      <c r="AB5936" t="str">
        <f t="shared" si="370"/>
        <v>PND</v>
      </c>
      <c r="AC5936" t="str">
        <f t="shared" si="371"/>
        <v>GA01W4080/GA05T4360</v>
      </c>
      <c r="AD5936" t="str">
        <f>_xlfn.IFNA(VLOOKUP(PrivateSchedule[[#This Row],[ow]],RTARoutes[[StageCodes]:[RouteID]],6,FALSE), VLOOKUP(PrivateSchedule[[#This Row],[re]],RTARoutes[[StageCodes]:[RouteID]],6,FALSE))</f>
        <v>PVT319</v>
      </c>
      <c r="AE5936" t="str" cm="1">
        <f t="array" ref="AE5936">_xlfn.IFS( NOT(ISNA(VLOOKUP(PrivateSchedule[[#This Row],[ow]],RTARoutes[[StageCodes]:[RouteID]],6,FALSE))), "O",  NOT(ISNA(VLOOKUP(PrivateSchedule[[#This Row],[re]],RTARoutes[[StageCodes]:[RouteID]],6,FALSE))), "R")</f>
        <v>R</v>
      </c>
      <c r="AF59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9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937" spans="2:33">
      <c r="O5937" s="171" t="s">
        <v>1890</v>
      </c>
      <c r="T5937" s="173" t="s">
        <v>2374</v>
      </c>
      <c r="U5937" t="str">
        <f t="shared" si="368"/>
        <v>MARGAO-PONDA</v>
      </c>
      <c r="AA5937" s="165" t="str">
        <f t="shared" si="369"/>
        <v/>
      </c>
      <c r="AB5937" t="str">
        <f t="shared" si="370"/>
        <v>PND</v>
      </c>
      <c r="AC5937" t="str">
        <f t="shared" si="371"/>
        <v>GA01W4080/GA05T4360</v>
      </c>
      <c r="AD5937" t="str">
        <f>_xlfn.IFNA(VLOOKUP(PrivateSchedule[[#This Row],[ow]],RTARoutes[[StageCodes]:[RouteID]],6,FALSE), VLOOKUP(PrivateSchedule[[#This Row],[re]],RTARoutes[[StageCodes]:[RouteID]],6,FALSE))</f>
        <v>PVT319</v>
      </c>
      <c r="AE5937" t="str" cm="1">
        <f t="array" ref="AE5937">_xlfn.IFS( NOT(ISNA(VLOOKUP(PrivateSchedule[[#This Row],[ow]],RTARoutes[[StageCodes]:[RouteID]],6,FALSE))), "O",  NOT(ISNA(VLOOKUP(PrivateSchedule[[#This Row],[re]],RTARoutes[[StageCodes]:[RouteID]],6,FALSE))), "R")</f>
        <v>O</v>
      </c>
      <c r="AF59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9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938" spans="2:33">
      <c r="O5938" s="171" t="s">
        <v>2374</v>
      </c>
      <c r="T5938" s="173" t="s">
        <v>1890</v>
      </c>
      <c r="U5938" t="str">
        <f t="shared" si="368"/>
        <v>PONDA-MARGAO</v>
      </c>
      <c r="AA5938" s="165" t="str">
        <f t="shared" si="369"/>
        <v/>
      </c>
      <c r="AB5938" t="str">
        <f t="shared" si="370"/>
        <v>PND</v>
      </c>
      <c r="AC5938" t="str">
        <f t="shared" si="371"/>
        <v>GA01W4080/GA05T4360</v>
      </c>
      <c r="AD5938" t="str">
        <f>_xlfn.IFNA(VLOOKUP(PrivateSchedule[[#This Row],[ow]],RTARoutes[[StageCodes]:[RouteID]],6,FALSE), VLOOKUP(PrivateSchedule[[#This Row],[re]],RTARoutes[[StageCodes]:[RouteID]],6,FALSE))</f>
        <v>PVT319</v>
      </c>
      <c r="AE5938" t="str" cm="1">
        <f t="array" ref="AE5938">_xlfn.IFS( NOT(ISNA(VLOOKUP(PrivateSchedule[[#This Row],[ow]],RTARoutes[[StageCodes]:[RouteID]],6,FALSE))), "O",  NOT(ISNA(VLOOKUP(PrivateSchedule[[#This Row],[re]],RTARoutes[[StageCodes]:[RouteID]],6,FALSE))), "R")</f>
        <v>R</v>
      </c>
      <c r="AF59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9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939" spans="2:33">
      <c r="O5939" s="171" t="s">
        <v>1890</v>
      </c>
      <c r="T5939" s="173" t="s">
        <v>2374</v>
      </c>
      <c r="U5939" t="str">
        <f t="shared" si="368"/>
        <v>MARGAO-PONDA</v>
      </c>
      <c r="AA5939" s="165" t="str">
        <f t="shared" si="369"/>
        <v/>
      </c>
      <c r="AB5939" t="str">
        <f t="shared" si="370"/>
        <v>PND</v>
      </c>
      <c r="AC5939" t="str">
        <f t="shared" si="371"/>
        <v>GA01W4080/GA05T4360</v>
      </c>
      <c r="AD5939" t="str">
        <f>_xlfn.IFNA(VLOOKUP(PrivateSchedule[[#This Row],[ow]],RTARoutes[[StageCodes]:[RouteID]],6,FALSE), VLOOKUP(PrivateSchedule[[#This Row],[re]],RTARoutes[[StageCodes]:[RouteID]],6,FALSE))</f>
        <v>PVT319</v>
      </c>
      <c r="AE5939" t="str" cm="1">
        <f t="array" ref="AE5939">_xlfn.IFS( NOT(ISNA(VLOOKUP(PrivateSchedule[[#This Row],[ow]],RTARoutes[[StageCodes]:[RouteID]],6,FALSE))), "O",  NOT(ISNA(VLOOKUP(PrivateSchedule[[#This Row],[re]],RTARoutes[[StageCodes]:[RouteID]],6,FALSE))), "R")</f>
        <v>O</v>
      </c>
      <c r="AF59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9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940" spans="2:33">
      <c r="O5940" s="171" t="s">
        <v>2374</v>
      </c>
      <c r="T5940" s="173" t="s">
        <v>1820</v>
      </c>
      <c r="U5940" t="str">
        <f t="shared" si="368"/>
        <v>PONDA-MADKAI</v>
      </c>
      <c r="AA5940" s="165" t="str">
        <f t="shared" si="369"/>
        <v/>
      </c>
      <c r="AB5940" t="str">
        <f t="shared" si="370"/>
        <v>PND</v>
      </c>
      <c r="AC5940" t="str">
        <f t="shared" si="371"/>
        <v>GA01W4080/GA05T4360</v>
      </c>
      <c r="AD5940" t="str">
        <f>_xlfn.IFNA(VLOOKUP(PrivateSchedule[[#This Row],[ow]],RTARoutes[[StageCodes]:[RouteID]],6,FALSE), VLOOKUP(PrivateSchedule[[#This Row],[re]],RTARoutes[[StageCodes]:[RouteID]],6,FALSE))</f>
        <v>PVT263</v>
      </c>
      <c r="AE5940" t="str" cm="1">
        <f t="array" ref="AE5940">_xlfn.IFS( NOT(ISNA(VLOOKUP(PrivateSchedule[[#This Row],[ow]],RTARoutes[[StageCodes]:[RouteID]],6,FALSE))), "O",  NOT(ISNA(VLOOKUP(PrivateSchedule[[#This Row],[re]],RTARoutes[[StageCodes]:[RouteID]],6,FALSE))), "R")</f>
        <v>R</v>
      </c>
      <c r="AF59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41" spans="2:33">
      <c r="O5941" s="171" t="s">
        <v>1820</v>
      </c>
      <c r="T5941" s="173" t="s">
        <v>2374</v>
      </c>
      <c r="U5941" t="str">
        <f t="shared" si="368"/>
        <v>MADKAI-PONDA</v>
      </c>
      <c r="AA5941" s="165" t="str">
        <f t="shared" si="369"/>
        <v/>
      </c>
      <c r="AB5941" t="str">
        <f t="shared" si="370"/>
        <v>PND</v>
      </c>
      <c r="AC5941" t="str">
        <f t="shared" si="371"/>
        <v>GA01W4080/GA05T4360</v>
      </c>
      <c r="AD5941" t="str">
        <f>_xlfn.IFNA(VLOOKUP(PrivateSchedule[[#This Row],[ow]],RTARoutes[[StageCodes]:[RouteID]],6,FALSE), VLOOKUP(PrivateSchedule[[#This Row],[re]],RTARoutes[[StageCodes]:[RouteID]],6,FALSE))</f>
        <v>PVT263</v>
      </c>
      <c r="AE5941" t="str" cm="1">
        <f t="array" ref="AE5941">_xlfn.IFS( NOT(ISNA(VLOOKUP(PrivateSchedule[[#This Row],[ow]],RTARoutes[[StageCodes]:[RouteID]],6,FALSE))), "O",  NOT(ISNA(VLOOKUP(PrivateSchedule[[#This Row],[re]],RTARoutes[[StageCodes]:[RouteID]],6,FALSE))), "R")</f>
        <v>O</v>
      </c>
      <c r="AF59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42" spans="2:33">
      <c r="O5942" s="171" t="s">
        <v>2374</v>
      </c>
      <c r="T5942" s="173" t="s">
        <v>1820</v>
      </c>
      <c r="U5942" t="str">
        <f t="shared" si="368"/>
        <v>PONDA-MADKAI</v>
      </c>
      <c r="AA5942" s="165" t="str">
        <f t="shared" si="369"/>
        <v/>
      </c>
      <c r="AB5942" t="str">
        <f t="shared" si="370"/>
        <v>PND</v>
      </c>
      <c r="AC5942" t="str">
        <f t="shared" si="371"/>
        <v>GA01W4080/GA05T4360</v>
      </c>
      <c r="AD5942" t="str">
        <f>_xlfn.IFNA(VLOOKUP(PrivateSchedule[[#This Row],[ow]],RTARoutes[[StageCodes]:[RouteID]],6,FALSE), VLOOKUP(PrivateSchedule[[#This Row],[re]],RTARoutes[[StageCodes]:[RouteID]],6,FALSE))</f>
        <v>PVT263</v>
      </c>
      <c r="AE5942" t="str" cm="1">
        <f t="array" ref="AE5942">_xlfn.IFS( NOT(ISNA(VLOOKUP(PrivateSchedule[[#This Row],[ow]],RTARoutes[[StageCodes]:[RouteID]],6,FALSE))), "O",  NOT(ISNA(VLOOKUP(PrivateSchedule[[#This Row],[re]],RTARoutes[[StageCodes]:[RouteID]],6,FALSE))), "R")</f>
        <v>R</v>
      </c>
      <c r="AF59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43" spans="2:33">
      <c r="B5943" s="171" t="s">
        <v>5581</v>
      </c>
      <c r="C5943" s="172" t="s">
        <v>5582</v>
      </c>
      <c r="D5943" s="172" t="s">
        <v>4887</v>
      </c>
      <c r="E5943" s="176">
        <v>42008</v>
      </c>
      <c r="F5943" s="177" t="s">
        <v>5583</v>
      </c>
      <c r="G5943" s="171" t="s">
        <v>5584</v>
      </c>
      <c r="H5943" s="172" t="s">
        <v>5585</v>
      </c>
      <c r="J5943" s="171" t="s">
        <v>5586</v>
      </c>
      <c r="L5943" s="172" t="s">
        <v>16</v>
      </c>
      <c r="O5943" s="171" t="s">
        <v>3030</v>
      </c>
      <c r="T5943" s="173" t="s">
        <v>2247</v>
      </c>
      <c r="U5943" t="str">
        <f t="shared" si="368"/>
        <v>VAGURME-PANAJI</v>
      </c>
      <c r="AA5943" s="165" t="str">
        <f t="shared" si="369"/>
        <v/>
      </c>
      <c r="AB5943" t="str">
        <f t="shared" si="370"/>
        <v>PND</v>
      </c>
      <c r="AC5943" t="str">
        <f t="shared" si="371"/>
        <v>GA07F3918/GA01U2187</v>
      </c>
      <c r="AD5943" t="str">
        <f>_xlfn.IFNA(VLOOKUP(PrivateSchedule[[#This Row],[ow]],RTARoutes[[StageCodes]:[RouteID]],6,FALSE), VLOOKUP(PrivateSchedule[[#This Row],[re]],RTARoutes[[StageCodes]:[RouteID]],6,FALSE))</f>
        <v>PVT454</v>
      </c>
      <c r="AE5943" t="str" cm="1">
        <f t="array" ref="AE5943">_xlfn.IFS( NOT(ISNA(VLOOKUP(PrivateSchedule[[#This Row],[ow]],RTARoutes[[StageCodes]:[RouteID]],6,FALSE))), "O",  NOT(ISNA(VLOOKUP(PrivateSchedule[[#This Row],[re]],RTARoutes[[StageCodes]:[RouteID]],6,FALSE))), "R")</f>
        <v>R</v>
      </c>
      <c r="AF59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VGM-*PNJ</v>
      </c>
      <c r="AG59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PNJ-*VGM</v>
      </c>
    </row>
    <row r="5944" spans="2:33">
      <c r="O5944" s="171" t="s">
        <v>2247</v>
      </c>
      <c r="T5944" s="173" t="s">
        <v>2595</v>
      </c>
      <c r="U5944" t="str">
        <f t="shared" si="368"/>
        <v/>
      </c>
      <c r="AA5944" s="165" t="str">
        <f t="shared" si="369"/>
        <v/>
      </c>
      <c r="AB5944" t="str">
        <f t="shared" si="370"/>
        <v>PND</v>
      </c>
      <c r="AC5944" t="str">
        <f t="shared" si="371"/>
        <v>GA07F3918/GA01U2187</v>
      </c>
      <c r="AD5944" t="str">
        <f>_xlfn.IFNA(VLOOKUP(PrivateSchedule[[#This Row],[ow]],RTARoutes[[StageCodes]:[RouteID]],6,FALSE), VLOOKUP(PrivateSchedule[[#This Row],[re]],RTARoutes[[StageCodes]:[RouteID]],6,FALSE))</f>
        <v>PVT443</v>
      </c>
      <c r="AE5944" t="str" cm="1">
        <f t="array" ref="AE5944">_xlfn.IFS( NOT(ISNA(VLOOKUP(PrivateSchedule[[#This Row],[ow]],RTARoutes[[StageCodes]:[RouteID]],6,FALSE))), "O",  NOT(ISNA(VLOOKUP(PrivateSchedule[[#This Row],[re]],RTARoutes[[StageCodes]:[RouteID]],6,FALSE))), "R")</f>
        <v>O</v>
      </c>
      <c r="AF59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PNJ-*SANKHALI</v>
      </c>
      <c r="AG59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SANKHALI-*PNJ</v>
      </c>
    </row>
    <row r="5945" spans="2:33">
      <c r="O5945" s="171" t="s">
        <v>2595</v>
      </c>
      <c r="T5945" s="173" t="s">
        <v>2247</v>
      </c>
      <c r="U5945" t="str">
        <f t="shared" si="368"/>
        <v/>
      </c>
      <c r="AA5945" s="165" t="str">
        <f t="shared" si="369"/>
        <v/>
      </c>
      <c r="AB5945" t="str">
        <f t="shared" si="370"/>
        <v>PND</v>
      </c>
      <c r="AC5945" t="str">
        <f t="shared" si="371"/>
        <v>GA07F3918/GA01U2187</v>
      </c>
      <c r="AD5945" t="str">
        <f>_xlfn.IFNA(VLOOKUP(PrivateSchedule[[#This Row],[ow]],RTARoutes[[StageCodes]:[RouteID]],6,FALSE), VLOOKUP(PrivateSchedule[[#This Row],[re]],RTARoutes[[StageCodes]:[RouteID]],6,FALSE))</f>
        <v>PVT443</v>
      </c>
      <c r="AE5945" t="str" cm="1">
        <f t="array" ref="AE5945">_xlfn.IFS( NOT(ISNA(VLOOKUP(PrivateSchedule[[#This Row],[ow]],RTARoutes[[StageCodes]:[RouteID]],6,FALSE))), "O",  NOT(ISNA(VLOOKUP(PrivateSchedule[[#This Row],[re]],RTARoutes[[StageCodes]:[RouteID]],6,FALSE))), "R")</f>
        <v>R</v>
      </c>
      <c r="AF59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SANKHALI-*PNJ</v>
      </c>
      <c r="AG59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PNJ-*SANKHALI</v>
      </c>
    </row>
    <row r="5946" spans="2:33">
      <c r="O5946" s="171" t="s">
        <v>2247</v>
      </c>
      <c r="T5946" s="173" t="s">
        <v>3030</v>
      </c>
      <c r="U5946" t="str">
        <f t="shared" si="368"/>
        <v>PANAJI-VAGURME</v>
      </c>
      <c r="AA5946" s="165" t="str">
        <f t="shared" si="369"/>
        <v/>
      </c>
      <c r="AB5946" t="str">
        <f t="shared" si="370"/>
        <v>PND</v>
      </c>
      <c r="AC5946" t="str">
        <f t="shared" si="371"/>
        <v>GA07F3918/GA01U2187</v>
      </c>
      <c r="AD5946" t="str">
        <f>_xlfn.IFNA(VLOOKUP(PrivateSchedule[[#This Row],[ow]],RTARoutes[[StageCodes]:[RouteID]],6,FALSE), VLOOKUP(PrivateSchedule[[#This Row],[re]],RTARoutes[[StageCodes]:[RouteID]],6,FALSE))</f>
        <v>PVT454</v>
      </c>
      <c r="AE5946" t="str" cm="1">
        <f t="array" ref="AE5946">_xlfn.IFS( NOT(ISNA(VLOOKUP(PrivateSchedule[[#This Row],[ow]],RTARoutes[[StageCodes]:[RouteID]],6,FALSE))), "O",  NOT(ISNA(VLOOKUP(PrivateSchedule[[#This Row],[re]],RTARoutes[[StageCodes]:[RouteID]],6,FALSE))), "R")</f>
        <v>O</v>
      </c>
      <c r="AF59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PNJ-*VGM</v>
      </c>
      <c r="AG59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VGM-*PNJ</v>
      </c>
    </row>
    <row r="5947" spans="2:33">
      <c r="O5947" s="171" t="s">
        <v>3030</v>
      </c>
      <c r="T5947" s="173" t="s">
        <v>2247</v>
      </c>
      <c r="U5947" t="str">
        <f t="shared" si="368"/>
        <v>VAGURME-PANAJI</v>
      </c>
      <c r="AA5947" s="165" t="str">
        <f t="shared" si="369"/>
        <v/>
      </c>
      <c r="AB5947" t="str">
        <f t="shared" si="370"/>
        <v>PND</v>
      </c>
      <c r="AC5947" t="str">
        <f t="shared" si="371"/>
        <v>GA07F3918/GA01U2187</v>
      </c>
      <c r="AD5947" t="str">
        <f>_xlfn.IFNA(VLOOKUP(PrivateSchedule[[#This Row],[ow]],RTARoutes[[StageCodes]:[RouteID]],6,FALSE), VLOOKUP(PrivateSchedule[[#This Row],[re]],RTARoutes[[StageCodes]:[RouteID]],6,FALSE))</f>
        <v>PVT454</v>
      </c>
      <c r="AE5947" t="str" cm="1">
        <f t="array" ref="AE5947">_xlfn.IFS( NOT(ISNA(VLOOKUP(PrivateSchedule[[#This Row],[ow]],RTARoutes[[StageCodes]:[RouteID]],6,FALSE))), "O",  NOT(ISNA(VLOOKUP(PrivateSchedule[[#This Row],[re]],RTARoutes[[StageCodes]:[RouteID]],6,FALSE))), "R")</f>
        <v>R</v>
      </c>
      <c r="AF59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VGM-*PNJ</v>
      </c>
      <c r="AG59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PNJ-*VGM</v>
      </c>
    </row>
    <row r="5948" spans="2:33">
      <c r="O5948" s="171" t="s">
        <v>2247</v>
      </c>
      <c r="T5948" s="173" t="s">
        <v>2595</v>
      </c>
      <c r="U5948" t="str">
        <f t="shared" si="368"/>
        <v/>
      </c>
      <c r="AA5948" s="165" t="str">
        <f t="shared" si="369"/>
        <v/>
      </c>
      <c r="AB5948" t="str">
        <f t="shared" si="370"/>
        <v>PND</v>
      </c>
      <c r="AC5948" t="str">
        <f t="shared" si="371"/>
        <v>GA07F3918/GA01U2187</v>
      </c>
      <c r="AD5948" t="str">
        <f>_xlfn.IFNA(VLOOKUP(PrivateSchedule[[#This Row],[ow]],RTARoutes[[StageCodes]:[RouteID]],6,FALSE), VLOOKUP(PrivateSchedule[[#This Row],[re]],RTARoutes[[StageCodes]:[RouteID]],6,FALSE))</f>
        <v>PVT443</v>
      </c>
      <c r="AE5948" t="str" cm="1">
        <f t="array" ref="AE5948">_xlfn.IFS( NOT(ISNA(VLOOKUP(PrivateSchedule[[#This Row],[ow]],RTARoutes[[StageCodes]:[RouteID]],6,FALSE))), "O",  NOT(ISNA(VLOOKUP(PrivateSchedule[[#This Row],[re]],RTARoutes[[StageCodes]:[RouteID]],6,FALSE))), "R")</f>
        <v>O</v>
      </c>
      <c r="AF59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PNJ-*SANKHALI</v>
      </c>
      <c r="AG59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SANKHALI-*PNJ</v>
      </c>
    </row>
    <row r="5949" spans="2:33">
      <c r="O5949" s="171" t="s">
        <v>2595</v>
      </c>
      <c r="T5949" s="173" t="s">
        <v>2247</v>
      </c>
      <c r="U5949" t="str">
        <f t="shared" si="368"/>
        <v/>
      </c>
      <c r="AA5949" s="165" t="str">
        <f t="shared" si="369"/>
        <v/>
      </c>
      <c r="AB5949" t="str">
        <f t="shared" si="370"/>
        <v>PND</v>
      </c>
      <c r="AC5949" t="str">
        <f t="shared" si="371"/>
        <v>GA07F3918/GA01U2187</v>
      </c>
      <c r="AD5949" t="str">
        <f>_xlfn.IFNA(VLOOKUP(PrivateSchedule[[#This Row],[ow]],RTARoutes[[StageCodes]:[RouteID]],6,FALSE), VLOOKUP(PrivateSchedule[[#This Row],[re]],RTARoutes[[StageCodes]:[RouteID]],6,FALSE))</f>
        <v>PVT443</v>
      </c>
      <c r="AE5949" t="str" cm="1">
        <f t="array" ref="AE5949">_xlfn.IFS( NOT(ISNA(VLOOKUP(PrivateSchedule[[#This Row],[ow]],RTARoutes[[StageCodes]:[RouteID]],6,FALSE))), "O",  NOT(ISNA(VLOOKUP(PrivateSchedule[[#This Row],[re]],RTARoutes[[StageCodes]:[RouteID]],6,FALSE))), "R")</f>
        <v>R</v>
      </c>
      <c r="AF59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SANKHALI-*PNJ</v>
      </c>
      <c r="AG59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PNJ-*SANKHALI</v>
      </c>
    </row>
    <row r="5950" spans="2:33">
      <c r="O5950" s="171" t="s">
        <v>2247</v>
      </c>
      <c r="T5950" s="173" t="s">
        <v>3030</v>
      </c>
      <c r="U5950" t="str">
        <f t="shared" si="368"/>
        <v>PANAJI-VAGURME</v>
      </c>
      <c r="AA5950" s="165" t="str">
        <f t="shared" si="369"/>
        <v/>
      </c>
      <c r="AB5950" t="str">
        <f t="shared" si="370"/>
        <v>PND</v>
      </c>
      <c r="AC5950" t="str">
        <f t="shared" si="371"/>
        <v>GA07F3918/GA01U2187</v>
      </c>
      <c r="AD5950" t="str">
        <f>_xlfn.IFNA(VLOOKUP(PrivateSchedule[[#This Row],[ow]],RTARoutes[[StageCodes]:[RouteID]],6,FALSE), VLOOKUP(PrivateSchedule[[#This Row],[re]],RTARoutes[[StageCodes]:[RouteID]],6,FALSE))</f>
        <v>PVT454</v>
      </c>
      <c r="AE5950" t="str" cm="1">
        <f t="array" ref="AE5950">_xlfn.IFS( NOT(ISNA(VLOOKUP(PrivateSchedule[[#This Row],[ow]],RTARoutes[[StageCodes]:[RouteID]],6,FALSE))), "O",  NOT(ISNA(VLOOKUP(PrivateSchedule[[#This Row],[re]],RTARoutes[[StageCodes]:[RouteID]],6,FALSE))), "R")</f>
        <v>O</v>
      </c>
      <c r="AF59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PNJ-*VGM</v>
      </c>
      <c r="AG59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VGM-*PNJ</v>
      </c>
    </row>
    <row r="5951" spans="2:33">
      <c r="B5951" s="171" t="s">
        <v>5587</v>
      </c>
      <c r="C5951" s="172" t="s">
        <v>5588</v>
      </c>
      <c r="D5951" s="172" t="s">
        <v>4894</v>
      </c>
      <c r="E5951" s="176">
        <v>42008</v>
      </c>
      <c r="F5951" s="177" t="s">
        <v>5589</v>
      </c>
      <c r="G5951" s="171" t="s">
        <v>5493</v>
      </c>
      <c r="H5951" s="172" t="s">
        <v>5590</v>
      </c>
      <c r="J5951" s="171" t="s">
        <v>5591</v>
      </c>
      <c r="L5951" s="172" t="s">
        <v>16</v>
      </c>
      <c r="O5951" s="171" t="s">
        <v>1587</v>
      </c>
      <c r="T5951" s="173" t="s">
        <v>2374</v>
      </c>
      <c r="U5951" t="str">
        <f t="shared" si="368"/>
        <v>KARMALI-PONDA</v>
      </c>
      <c r="AA5951" s="165" t="str">
        <f t="shared" si="369"/>
        <v/>
      </c>
      <c r="AB5951" t="str">
        <f t="shared" si="370"/>
        <v>PND</v>
      </c>
      <c r="AC5951" t="str">
        <f t="shared" si="371"/>
        <v>GA04T4122</v>
      </c>
      <c r="AD5951" t="str">
        <f>_xlfn.IFNA(VLOOKUP(PrivateSchedule[[#This Row],[ow]],RTARoutes[[StageCodes]:[RouteID]],6,FALSE), VLOOKUP(PrivateSchedule[[#This Row],[re]],RTARoutes[[StageCodes]:[RouteID]],6,FALSE))</f>
        <v>PVT228</v>
      </c>
      <c r="AE5951" t="str" cm="1">
        <f t="array" ref="AE5951">_xlfn.IFS( NOT(ISNA(VLOOKUP(PrivateSchedule[[#This Row],[ow]],RTARoutes[[StageCodes]:[RouteID]],6,FALSE))), "O",  NOT(ISNA(VLOOKUP(PrivateSchedule[[#This Row],[re]],RTARoutes[[StageCodes]:[RouteID]],6,FALSE))), "R")</f>
        <v>O</v>
      </c>
      <c r="AF59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KMI-*PND</v>
      </c>
      <c r="AG59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PND-*KMI</v>
      </c>
    </row>
    <row r="5952" spans="2:33">
      <c r="O5952" s="171" t="s">
        <v>2374</v>
      </c>
      <c r="T5952" s="173" t="s">
        <v>420</v>
      </c>
      <c r="U5952" t="str">
        <f t="shared" si="368"/>
        <v>PONDA-BICHOLIM</v>
      </c>
      <c r="AA5952" s="165" t="str">
        <f t="shared" si="369"/>
        <v/>
      </c>
      <c r="AB5952" t="str">
        <f t="shared" si="370"/>
        <v>PND</v>
      </c>
      <c r="AC5952" t="str">
        <f t="shared" si="371"/>
        <v>GA04T4122</v>
      </c>
      <c r="AD5952" t="str">
        <f>_xlfn.IFNA(VLOOKUP(PrivateSchedule[[#This Row],[ow]],RTARoutes[[StageCodes]:[RouteID]],6,FALSE), VLOOKUP(PrivateSchedule[[#This Row],[re]],RTARoutes[[StageCodes]:[RouteID]],6,FALSE))</f>
        <v>PVT39</v>
      </c>
      <c r="AE5952" t="str" cm="1">
        <f t="array" ref="AE5952">_xlfn.IFS( NOT(ISNA(VLOOKUP(PrivateSchedule[[#This Row],[ow]],RTARoutes[[StageCodes]:[RouteID]],6,FALSE))), "O",  NOT(ISNA(VLOOKUP(PrivateSchedule[[#This Row],[re]],RTARoutes[[StageCodes]:[RouteID]],6,FALSE))), "R")</f>
        <v>R</v>
      </c>
      <c r="AF59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53" spans="2:33">
      <c r="O5953" s="171" t="s">
        <v>420</v>
      </c>
      <c r="T5953" s="173" t="s">
        <v>2374</v>
      </c>
      <c r="U5953" t="str">
        <f t="shared" si="368"/>
        <v>BICHOLIM-PONDA</v>
      </c>
      <c r="AA5953" s="165" t="str">
        <f t="shared" si="369"/>
        <v/>
      </c>
      <c r="AB5953" t="str">
        <f t="shared" si="370"/>
        <v>PND</v>
      </c>
      <c r="AC5953" t="str">
        <f t="shared" si="371"/>
        <v>GA04T4122</v>
      </c>
      <c r="AD5953" t="str">
        <f>_xlfn.IFNA(VLOOKUP(PrivateSchedule[[#This Row],[ow]],RTARoutes[[StageCodes]:[RouteID]],6,FALSE), VLOOKUP(PrivateSchedule[[#This Row],[re]],RTARoutes[[StageCodes]:[RouteID]],6,FALSE))</f>
        <v>PVT39</v>
      </c>
      <c r="AE5953" t="str" cm="1">
        <f t="array" ref="AE5953">_xlfn.IFS( NOT(ISNA(VLOOKUP(PrivateSchedule[[#This Row],[ow]],RTARoutes[[StageCodes]:[RouteID]],6,FALSE))), "O",  NOT(ISNA(VLOOKUP(PrivateSchedule[[#This Row],[re]],RTARoutes[[StageCodes]:[RouteID]],6,FALSE))), "R")</f>
        <v>O</v>
      </c>
      <c r="AF59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9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954" spans="2:33">
      <c r="O5954" s="171" t="s">
        <v>2374</v>
      </c>
      <c r="T5954" s="173" t="s">
        <v>2595</v>
      </c>
      <c r="U5954" t="str">
        <f t="shared" si="368"/>
        <v/>
      </c>
      <c r="AA5954" s="165" t="str">
        <f t="shared" si="369"/>
        <v/>
      </c>
      <c r="AB5954" t="str">
        <f t="shared" si="370"/>
        <v>PND</v>
      </c>
      <c r="AC5954" t="str">
        <f t="shared" si="371"/>
        <v>GA04T4122</v>
      </c>
      <c r="AD5954" t="str">
        <f>_xlfn.IFNA(VLOOKUP(PrivateSchedule[[#This Row],[ow]],RTARoutes[[StageCodes]:[RouteID]],6,FALSE), VLOOKUP(PrivateSchedule[[#This Row],[re]],RTARoutes[[StageCodes]:[RouteID]],6,FALSE))</f>
        <v>PVT407</v>
      </c>
      <c r="AE5954" t="str" cm="1">
        <f t="array" ref="AE5954">_xlfn.IFS( NOT(ISNA(VLOOKUP(PrivateSchedule[[#This Row],[ow]],RTARoutes[[StageCodes]:[RouteID]],6,FALSE))), "O",  NOT(ISNA(VLOOKUP(PrivateSchedule[[#This Row],[re]],RTARoutes[[StageCodes]:[RouteID]],6,FALSE))), "R")</f>
        <v>O</v>
      </c>
      <c r="AF59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PND-*SANKHALI</v>
      </c>
      <c r="AG59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SANKHALI-*PND</v>
      </c>
    </row>
    <row r="5955" spans="2:33">
      <c r="O5955" s="171" t="s">
        <v>2595</v>
      </c>
      <c r="T5955" s="173" t="s">
        <v>2374</v>
      </c>
      <c r="U5955" t="str">
        <f t="shared" ref="U5955:U6018" si="372">_xlfn.IFNA(VLOOKUP($O5955,Code2Loc,2,FALSE)
&amp; IF( OR( ISNA($P5955), LEN($P5955)=0), "",  "-" &amp; VLOOKUP($P5955,Code2Loc,2,FALSE))
&amp; IF( OR( ISNA($Q5955), LEN($Q5955)=0), "",  "-" &amp; VLOOKUP($Q5955,Code2Loc,2,FALSE))
&amp; IF( OR( ISNA($R5955), LEN($R5955)=0), "",  "-" &amp; VLOOKUP($R5955,Code2Loc,2,FALSE))
&amp; IF( OR( ISNA($S5955), LEN($S5955)=0), "",  "-" &amp; VLOOKUP($S5955,Code2Loc,2,FALSE))
&amp; IF( OR( ISNA($T5955), LEN($T5955)=0), "",  "-" &amp; VLOOKUP($T5955,Code2Loc,2,FALSE)),"")</f>
        <v/>
      </c>
      <c r="AA5955" s="165" t="str">
        <f t="shared" ref="AA5955:AA6018" si="373">IF(ISBLANK($V5955), "", _xlfn.IFNA($V5955 + _xlfn.IFNA( VLOOKUP($O5955 &amp; IF(ISBLANK($P5955),"", "-" &amp; $P5955) &amp; IF(ISBLANK($Q5955),"", "-" &amp; $Q5955) &amp; IF(ISBLANK($R5955),"", "-" &amp; $R5955) &amp; IF(ISBLANK($S5955),"", "-" &amp; $S5955) &amp; IF(ISBLANK($T5955),"", "-" &amp; $T5955),TravelTime,8,FALSE), VLOOKUP($T5955 &amp; IF(ISBLANK($S5955),"", "-" &amp; $S5955) &amp; IF(ISBLANK($R5955),"", "-" &amp; $R5955) &amp; IF(ISBLANK($Q5955),"", "-" &amp; $Q5955) &amp; IF(ISBLANK($P5955),"", "-" &amp; $P5955) &amp; IF(ISBLANK($O5955),"", "-" &amp; $O5955),TravelTime,8,FALSE)) / 1440, ""))</f>
        <v/>
      </c>
      <c r="AB5955" t="str">
        <f t="shared" ref="AB5955:AB6018" si="374">IF(AND(LEN($A5955)&lt;&gt;0,LEN($A5955)&lt;&gt;0),$A5955,$AB5954)</f>
        <v>PND</v>
      </c>
      <c r="AC5955" t="str">
        <f t="shared" ref="AC5955:AC6018" si="375">IF(AND(LEN($J5955)&lt;&gt;0,LEN($B5955)&lt;&gt;0),$J5955,$AC5954)</f>
        <v>GA04T4122</v>
      </c>
      <c r="AD5955" t="str">
        <f>_xlfn.IFNA(VLOOKUP(PrivateSchedule[[#This Row],[ow]],RTARoutes[[StageCodes]:[RouteID]],6,FALSE), VLOOKUP(PrivateSchedule[[#This Row],[re]],RTARoutes[[StageCodes]:[RouteID]],6,FALSE))</f>
        <v>PVT407</v>
      </c>
      <c r="AE5955" t="str" cm="1">
        <f t="array" ref="AE5955">_xlfn.IFS( NOT(ISNA(VLOOKUP(PrivateSchedule[[#This Row],[ow]],RTARoutes[[StageCodes]:[RouteID]],6,FALSE))), "O",  NOT(ISNA(VLOOKUP(PrivateSchedule[[#This Row],[re]],RTARoutes[[StageCodes]:[RouteID]],6,FALSE))), "R")</f>
        <v>R</v>
      </c>
      <c r="AF59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SANKHALI-*PND</v>
      </c>
      <c r="AG59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PND-*SANKHALI</v>
      </c>
    </row>
    <row r="5956" spans="2:33">
      <c r="O5956" s="171" t="s">
        <v>2374</v>
      </c>
      <c r="T5956" s="173" t="s">
        <v>420</v>
      </c>
      <c r="U5956" t="str">
        <f t="shared" si="372"/>
        <v>PONDA-BICHOLIM</v>
      </c>
      <c r="AA5956" s="165" t="str">
        <f t="shared" si="373"/>
        <v/>
      </c>
      <c r="AB5956" t="str">
        <f t="shared" si="374"/>
        <v>PND</v>
      </c>
      <c r="AC5956" t="str">
        <f t="shared" si="375"/>
        <v>GA04T4122</v>
      </c>
      <c r="AD5956" t="str">
        <f>_xlfn.IFNA(VLOOKUP(PrivateSchedule[[#This Row],[ow]],RTARoutes[[StageCodes]:[RouteID]],6,FALSE), VLOOKUP(PrivateSchedule[[#This Row],[re]],RTARoutes[[StageCodes]:[RouteID]],6,FALSE))</f>
        <v>PVT39</v>
      </c>
      <c r="AE5956" t="str" cm="1">
        <f t="array" ref="AE5956">_xlfn.IFS( NOT(ISNA(VLOOKUP(PrivateSchedule[[#This Row],[ow]],RTARoutes[[StageCodes]:[RouteID]],6,FALSE))), "O",  NOT(ISNA(VLOOKUP(PrivateSchedule[[#This Row],[re]],RTARoutes[[StageCodes]:[RouteID]],6,FALSE))), "R")</f>
        <v>R</v>
      </c>
      <c r="AF59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59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5957" spans="2:33">
      <c r="O5957" s="171" t="s">
        <v>420</v>
      </c>
      <c r="T5957" s="173" t="s">
        <v>2374</v>
      </c>
      <c r="U5957" t="str">
        <f t="shared" si="372"/>
        <v>BICHOLIM-PONDA</v>
      </c>
      <c r="AA5957" s="165" t="str">
        <f t="shared" si="373"/>
        <v/>
      </c>
      <c r="AB5957" t="str">
        <f t="shared" si="374"/>
        <v>PND</v>
      </c>
      <c r="AC5957" t="str">
        <f t="shared" si="375"/>
        <v>GA04T4122</v>
      </c>
      <c r="AD5957" t="str">
        <f>_xlfn.IFNA(VLOOKUP(PrivateSchedule[[#This Row],[ow]],RTARoutes[[StageCodes]:[RouteID]],6,FALSE), VLOOKUP(PrivateSchedule[[#This Row],[re]],RTARoutes[[StageCodes]:[RouteID]],6,FALSE))</f>
        <v>PVT39</v>
      </c>
      <c r="AE5957" t="str" cm="1">
        <f t="array" ref="AE5957">_xlfn.IFS( NOT(ISNA(VLOOKUP(PrivateSchedule[[#This Row],[ow]],RTARoutes[[StageCodes]:[RouteID]],6,FALSE))), "O",  NOT(ISNA(VLOOKUP(PrivateSchedule[[#This Row],[re]],RTARoutes[[StageCodes]:[RouteID]],6,FALSE))), "R")</f>
        <v>O</v>
      </c>
      <c r="AF59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59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5958" spans="2:33">
      <c r="O5958" s="171" t="s">
        <v>2374</v>
      </c>
      <c r="T5958" s="173" t="s">
        <v>1587</v>
      </c>
      <c r="U5958" t="str">
        <f t="shared" si="372"/>
        <v>PONDA-KARMALI</v>
      </c>
      <c r="AA5958" s="165" t="str">
        <f t="shared" si="373"/>
        <v/>
      </c>
      <c r="AB5958" t="str">
        <f t="shared" si="374"/>
        <v>PND</v>
      </c>
      <c r="AC5958" t="str">
        <f t="shared" si="375"/>
        <v>GA04T4122</v>
      </c>
      <c r="AD5958" t="str">
        <f>_xlfn.IFNA(VLOOKUP(PrivateSchedule[[#This Row],[ow]],RTARoutes[[StageCodes]:[RouteID]],6,FALSE), VLOOKUP(PrivateSchedule[[#This Row],[re]],RTARoutes[[StageCodes]:[RouteID]],6,FALSE))</f>
        <v>PVT228</v>
      </c>
      <c r="AE5958" t="str" cm="1">
        <f t="array" ref="AE5958">_xlfn.IFS( NOT(ISNA(VLOOKUP(PrivateSchedule[[#This Row],[ow]],RTARoutes[[StageCodes]:[RouteID]],6,FALSE))), "O",  NOT(ISNA(VLOOKUP(PrivateSchedule[[#This Row],[re]],RTARoutes[[StageCodes]:[RouteID]],6,FALSE))), "R")</f>
        <v>R</v>
      </c>
      <c r="AF59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PND-*KMI</v>
      </c>
      <c r="AG59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KMI-*PND</v>
      </c>
    </row>
    <row r="5959" spans="2:33">
      <c r="B5959" s="171" t="s">
        <v>5592</v>
      </c>
      <c r="C5959" s="172" t="s">
        <v>5593</v>
      </c>
      <c r="D5959" s="172" t="s">
        <v>4894</v>
      </c>
      <c r="E5959" s="176">
        <v>42220</v>
      </c>
      <c r="F5959" s="177">
        <v>45842</v>
      </c>
      <c r="G5959" s="171" t="s">
        <v>5594</v>
      </c>
      <c r="H5959" s="172" t="s">
        <v>5595</v>
      </c>
      <c r="J5959" s="171" t="s">
        <v>5596</v>
      </c>
      <c r="L5959" s="172" t="s">
        <v>16</v>
      </c>
      <c r="O5959" s="171" t="s">
        <v>1752</v>
      </c>
      <c r="T5959" s="173" t="s">
        <v>462</v>
      </c>
      <c r="U5959" t="str">
        <f t="shared" si="372"/>
        <v>KUMBHARJUA-AGAPUR</v>
      </c>
      <c r="AA5959" s="165" t="str">
        <f t="shared" si="373"/>
        <v/>
      </c>
      <c r="AB5959" t="str">
        <f t="shared" si="374"/>
        <v>PND</v>
      </c>
      <c r="AC5959" t="str">
        <f t="shared" si="375"/>
        <v>GA08U7909</v>
      </c>
      <c r="AD5959" t="e">
        <f>_xlfn.IFNA(VLOOKUP(PrivateSchedule[[#This Row],[ow]],RTARoutes[[StageCodes]:[RouteID]],6,FALSE), VLOOKUP(PrivateSchedule[[#This Row],[re]],RTARoutes[[StageCodes]:[RouteID]],6,FALSE))</f>
        <v>#N/A</v>
      </c>
      <c r="AE5959" t="e" cm="1">
        <f t="array" ref="AE5959">_xlfn.IFS( NOT(ISNA(VLOOKUP(PrivateSchedule[[#This Row],[ow]],RTARoutes[[StageCodes]:[RouteID]],6,FALSE))), "O",  NOT(ISNA(VLOOKUP(PrivateSchedule[[#This Row],[re]],RTARoutes[[StageCodes]:[RouteID]],6,FALSE))), "R")</f>
        <v>#N/A</v>
      </c>
      <c r="AF59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KMJ-*AGP</v>
      </c>
      <c r="AG59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AGP-*KMJ</v>
      </c>
    </row>
    <row r="5960" spans="2:33">
      <c r="O5960" s="171" t="s">
        <v>462</v>
      </c>
      <c r="T5960" s="173" t="s">
        <v>2374</v>
      </c>
      <c r="U5960" t="str">
        <f t="shared" si="372"/>
        <v>AGAPUR-PONDA</v>
      </c>
      <c r="AA5960" s="165" t="str">
        <f t="shared" si="373"/>
        <v/>
      </c>
      <c r="AB5960" t="str">
        <f t="shared" si="374"/>
        <v>PND</v>
      </c>
      <c r="AC5960" t="str">
        <f t="shared" si="375"/>
        <v>GA08U7909</v>
      </c>
      <c r="AD5960" t="str">
        <f>_xlfn.IFNA(VLOOKUP(PrivateSchedule[[#This Row],[ow]],RTARoutes[[StageCodes]:[RouteID]],6,FALSE), VLOOKUP(PrivateSchedule[[#This Row],[re]],RTARoutes[[StageCodes]:[RouteID]],6,FALSE))</f>
        <v>PVT11</v>
      </c>
      <c r="AE5960" t="str" cm="1">
        <f t="array" ref="AE5960">_xlfn.IFS( NOT(ISNA(VLOOKUP(PrivateSchedule[[#This Row],[ow]],RTARoutes[[StageCodes]:[RouteID]],6,FALSE))), "O",  NOT(ISNA(VLOOKUP(PrivateSchedule[[#This Row],[re]],RTARoutes[[StageCodes]:[RouteID]],6,FALSE))), "R")</f>
        <v>O</v>
      </c>
      <c r="AF59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9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961" spans="2:33">
      <c r="O5961" s="171" t="s">
        <v>2374</v>
      </c>
      <c r="T5961" s="173" t="s">
        <v>2247</v>
      </c>
      <c r="U5961" t="str">
        <f t="shared" si="372"/>
        <v>PONDA-PANAJI</v>
      </c>
      <c r="AA5961" s="165" t="str">
        <f t="shared" si="373"/>
        <v/>
      </c>
      <c r="AB5961" t="str">
        <f t="shared" si="374"/>
        <v>PND</v>
      </c>
      <c r="AC5961" t="str">
        <f t="shared" si="375"/>
        <v>GA08U7909</v>
      </c>
      <c r="AD5961" t="str">
        <f>_xlfn.IFNA(VLOOKUP(PrivateSchedule[[#This Row],[ow]],RTARoutes[[StageCodes]:[RouteID]],6,FALSE), VLOOKUP(PrivateSchedule[[#This Row],[re]],RTARoutes[[StageCodes]:[RouteID]],6,FALSE))</f>
        <v>PVT393</v>
      </c>
      <c r="AE5961" t="str" cm="1">
        <f t="array" ref="AE5961">_xlfn.IFS( NOT(ISNA(VLOOKUP(PrivateSchedule[[#This Row],[ow]],RTARoutes[[StageCodes]:[RouteID]],6,FALSE))), "O",  NOT(ISNA(VLOOKUP(PrivateSchedule[[#This Row],[re]],RTARoutes[[StageCodes]:[RouteID]],6,FALSE))), "R")</f>
        <v>O</v>
      </c>
      <c r="AF59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62" spans="2:33">
      <c r="O5962" s="171" t="s">
        <v>2247</v>
      </c>
      <c r="T5962" s="173" t="s">
        <v>2374</v>
      </c>
      <c r="U5962" t="str">
        <f t="shared" si="372"/>
        <v>PANAJI-PONDA</v>
      </c>
      <c r="AA5962" s="165" t="str">
        <f t="shared" si="373"/>
        <v/>
      </c>
      <c r="AB5962" t="str">
        <f t="shared" si="374"/>
        <v>PND</v>
      </c>
      <c r="AC5962" t="str">
        <f t="shared" si="375"/>
        <v>GA08U7909</v>
      </c>
      <c r="AD5962" t="str">
        <f>_xlfn.IFNA(VLOOKUP(PrivateSchedule[[#This Row],[ow]],RTARoutes[[StageCodes]:[RouteID]],6,FALSE), VLOOKUP(PrivateSchedule[[#This Row],[re]],RTARoutes[[StageCodes]:[RouteID]],6,FALSE))</f>
        <v>PVT404</v>
      </c>
      <c r="AE5962" t="str" cm="1">
        <f t="array" ref="AE5962">_xlfn.IFS( NOT(ISNA(VLOOKUP(PrivateSchedule[[#This Row],[ow]],RTARoutes[[StageCodes]:[RouteID]],6,FALSE))), "O",  NOT(ISNA(VLOOKUP(PrivateSchedule[[#This Row],[re]],RTARoutes[[StageCodes]:[RouteID]],6,FALSE))), "R")</f>
        <v>O</v>
      </c>
      <c r="AF59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9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963" spans="2:33">
      <c r="O5963" s="171" t="s">
        <v>2374</v>
      </c>
      <c r="T5963" s="173" t="s">
        <v>2247</v>
      </c>
      <c r="U5963" t="str">
        <f t="shared" si="372"/>
        <v>PONDA-PANAJI</v>
      </c>
      <c r="AA5963" s="165" t="str">
        <f t="shared" si="373"/>
        <v/>
      </c>
      <c r="AB5963" t="str">
        <f t="shared" si="374"/>
        <v>PND</v>
      </c>
      <c r="AC5963" t="str">
        <f t="shared" si="375"/>
        <v>GA08U7909</v>
      </c>
      <c r="AD5963" t="str">
        <f>_xlfn.IFNA(VLOOKUP(PrivateSchedule[[#This Row],[ow]],RTARoutes[[StageCodes]:[RouteID]],6,FALSE), VLOOKUP(PrivateSchedule[[#This Row],[re]],RTARoutes[[StageCodes]:[RouteID]],6,FALSE))</f>
        <v>PVT393</v>
      </c>
      <c r="AE5963" t="str" cm="1">
        <f t="array" ref="AE5963">_xlfn.IFS( NOT(ISNA(VLOOKUP(PrivateSchedule[[#This Row],[ow]],RTARoutes[[StageCodes]:[RouteID]],6,FALSE))), "O",  NOT(ISNA(VLOOKUP(PrivateSchedule[[#This Row],[re]],RTARoutes[[StageCodes]:[RouteID]],6,FALSE))), "R")</f>
        <v>O</v>
      </c>
      <c r="AF59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64" spans="2:33">
      <c r="O5964" s="171" t="s">
        <v>2247</v>
      </c>
      <c r="T5964" s="173" t="s">
        <v>462</v>
      </c>
      <c r="U5964" t="str">
        <f t="shared" si="372"/>
        <v>PANAJI-AGAPUR</v>
      </c>
      <c r="AA5964" s="165" t="str">
        <f t="shared" si="373"/>
        <v/>
      </c>
      <c r="AB5964" t="str">
        <f t="shared" si="374"/>
        <v>PND</v>
      </c>
      <c r="AC5964" t="str">
        <f t="shared" si="375"/>
        <v>GA08U7909</v>
      </c>
      <c r="AD5964" t="str">
        <f>_xlfn.IFNA(VLOOKUP(PrivateSchedule[[#This Row],[ow]],RTARoutes[[StageCodes]:[RouteID]],6,FALSE), VLOOKUP(PrivateSchedule[[#This Row],[re]],RTARoutes[[StageCodes]:[RouteID]],6,FALSE))</f>
        <v>PVT18</v>
      </c>
      <c r="AE5964" t="str" cm="1">
        <f t="array" ref="AE5964">_xlfn.IFS( NOT(ISNA(VLOOKUP(PrivateSchedule[[#This Row],[ow]],RTARoutes[[StageCodes]:[RouteID]],6,FALSE))), "O",  NOT(ISNA(VLOOKUP(PrivateSchedule[[#This Row],[re]],RTARoutes[[StageCodes]:[RouteID]],6,FALSE))), "R")</f>
        <v>R</v>
      </c>
      <c r="AF59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PNJ-*AGP</v>
      </c>
      <c r="AG59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AGP-*PNJ</v>
      </c>
    </row>
    <row r="5965" spans="2:33">
      <c r="O5965" s="171" t="s">
        <v>462</v>
      </c>
      <c r="T5965" s="173" t="s">
        <v>2374</v>
      </c>
      <c r="U5965" t="str">
        <f t="shared" si="372"/>
        <v>AGAPUR-PONDA</v>
      </c>
      <c r="AA5965" s="165" t="str">
        <f t="shared" si="373"/>
        <v/>
      </c>
      <c r="AB5965" t="str">
        <f t="shared" si="374"/>
        <v>PND</v>
      </c>
      <c r="AC5965" t="str">
        <f t="shared" si="375"/>
        <v>GA08U7909</v>
      </c>
      <c r="AD5965" t="str">
        <f>_xlfn.IFNA(VLOOKUP(PrivateSchedule[[#This Row],[ow]],RTARoutes[[StageCodes]:[RouteID]],6,FALSE), VLOOKUP(PrivateSchedule[[#This Row],[re]],RTARoutes[[StageCodes]:[RouteID]],6,FALSE))</f>
        <v>PVT11</v>
      </c>
      <c r="AE5965" t="str" cm="1">
        <f t="array" ref="AE5965">_xlfn.IFS( NOT(ISNA(VLOOKUP(PrivateSchedule[[#This Row],[ow]],RTARoutes[[StageCodes]:[RouteID]],6,FALSE))), "O",  NOT(ISNA(VLOOKUP(PrivateSchedule[[#This Row],[re]],RTARoutes[[StageCodes]:[RouteID]],6,FALSE))), "R")</f>
        <v>O</v>
      </c>
      <c r="AF59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9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966" spans="2:33">
      <c r="O5966" s="171" t="s">
        <v>2374</v>
      </c>
      <c r="T5966" s="173" t="s">
        <v>2247</v>
      </c>
      <c r="U5966" t="str">
        <f t="shared" si="372"/>
        <v>PONDA-PANAJI</v>
      </c>
      <c r="AA5966" s="165" t="str">
        <f t="shared" si="373"/>
        <v/>
      </c>
      <c r="AB5966" t="str">
        <f t="shared" si="374"/>
        <v>PND</v>
      </c>
      <c r="AC5966" t="str">
        <f t="shared" si="375"/>
        <v>GA08U7909</v>
      </c>
      <c r="AD5966" t="str">
        <f>_xlfn.IFNA(VLOOKUP(PrivateSchedule[[#This Row],[ow]],RTARoutes[[StageCodes]:[RouteID]],6,FALSE), VLOOKUP(PrivateSchedule[[#This Row],[re]],RTARoutes[[StageCodes]:[RouteID]],6,FALSE))</f>
        <v>PVT393</v>
      </c>
      <c r="AE5966" t="str" cm="1">
        <f t="array" ref="AE5966">_xlfn.IFS( NOT(ISNA(VLOOKUP(PrivateSchedule[[#This Row],[ow]],RTARoutes[[StageCodes]:[RouteID]],6,FALSE))), "O",  NOT(ISNA(VLOOKUP(PrivateSchedule[[#This Row],[re]],RTARoutes[[StageCodes]:[RouteID]],6,FALSE))), "R")</f>
        <v>O</v>
      </c>
      <c r="AF59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67" spans="2:33">
      <c r="O5967" s="171" t="s">
        <v>2247</v>
      </c>
      <c r="T5967" s="173" t="s">
        <v>462</v>
      </c>
      <c r="U5967" t="str">
        <f t="shared" si="372"/>
        <v>PANAJI-AGAPUR</v>
      </c>
      <c r="AA5967" s="165" t="str">
        <f t="shared" si="373"/>
        <v/>
      </c>
      <c r="AB5967" t="str">
        <f t="shared" si="374"/>
        <v>PND</v>
      </c>
      <c r="AC5967" t="str">
        <f t="shared" si="375"/>
        <v>GA08U7909</v>
      </c>
      <c r="AD5967" t="str">
        <f>_xlfn.IFNA(VLOOKUP(PrivateSchedule[[#This Row],[ow]],RTARoutes[[StageCodes]:[RouteID]],6,FALSE), VLOOKUP(PrivateSchedule[[#This Row],[re]],RTARoutes[[StageCodes]:[RouteID]],6,FALSE))</f>
        <v>PVT18</v>
      </c>
      <c r="AE5967" t="str" cm="1">
        <f t="array" ref="AE5967">_xlfn.IFS( NOT(ISNA(VLOOKUP(PrivateSchedule[[#This Row],[ow]],RTARoutes[[StageCodes]:[RouteID]],6,FALSE))), "O",  NOT(ISNA(VLOOKUP(PrivateSchedule[[#This Row],[re]],RTARoutes[[StageCodes]:[RouteID]],6,FALSE))), "R")</f>
        <v>R</v>
      </c>
      <c r="AF59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PNJ-*AGP</v>
      </c>
      <c r="AG59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AGP-*PNJ</v>
      </c>
    </row>
    <row r="5968" spans="2:33">
      <c r="O5968" s="171" t="s">
        <v>462</v>
      </c>
      <c r="T5968" s="173" t="s">
        <v>2374</v>
      </c>
      <c r="U5968" t="str">
        <f t="shared" si="372"/>
        <v>AGAPUR-PONDA</v>
      </c>
      <c r="AA5968" s="165" t="str">
        <f t="shared" si="373"/>
        <v/>
      </c>
      <c r="AB5968" t="str">
        <f t="shared" si="374"/>
        <v>PND</v>
      </c>
      <c r="AC5968" t="str">
        <f t="shared" si="375"/>
        <v>GA08U7909</v>
      </c>
      <c r="AD5968" t="str">
        <f>_xlfn.IFNA(VLOOKUP(PrivateSchedule[[#This Row],[ow]],RTARoutes[[StageCodes]:[RouteID]],6,FALSE), VLOOKUP(PrivateSchedule[[#This Row],[re]],RTARoutes[[StageCodes]:[RouteID]],6,FALSE))</f>
        <v>PVT11</v>
      </c>
      <c r="AE5968" t="str" cm="1">
        <f t="array" ref="AE5968">_xlfn.IFS( NOT(ISNA(VLOOKUP(PrivateSchedule[[#This Row],[ow]],RTARoutes[[StageCodes]:[RouteID]],6,FALSE))), "O",  NOT(ISNA(VLOOKUP(PrivateSchedule[[#This Row],[re]],RTARoutes[[StageCodes]:[RouteID]],6,FALSE))), "R")</f>
        <v>O</v>
      </c>
      <c r="AF59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9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969" spans="2:33">
      <c r="O5969" s="171" t="s">
        <v>2374</v>
      </c>
      <c r="T5969" s="173" t="s">
        <v>1752</v>
      </c>
      <c r="U5969" t="str">
        <f t="shared" si="372"/>
        <v>PONDA-KUMBHARJUA</v>
      </c>
      <c r="AA5969" s="165" t="str">
        <f t="shared" si="373"/>
        <v/>
      </c>
      <c r="AB5969" t="str">
        <f t="shared" si="374"/>
        <v>PND</v>
      </c>
      <c r="AC5969" t="str">
        <f t="shared" si="375"/>
        <v>GA08U7909</v>
      </c>
      <c r="AD5969" t="str">
        <f>_xlfn.IFNA(VLOOKUP(PrivateSchedule[[#This Row],[ow]],RTARoutes[[StageCodes]:[RouteID]],6,FALSE), VLOOKUP(PrivateSchedule[[#This Row],[re]],RTARoutes[[StageCodes]:[RouteID]],6,FALSE))</f>
        <v>PVT230</v>
      </c>
      <c r="AE5969" t="str" cm="1">
        <f t="array" ref="AE5969">_xlfn.IFS( NOT(ISNA(VLOOKUP(PrivateSchedule[[#This Row],[ow]],RTARoutes[[StageCodes]:[RouteID]],6,FALSE))), "O",  NOT(ISNA(VLOOKUP(PrivateSchedule[[#This Row],[re]],RTARoutes[[StageCodes]:[RouteID]],6,FALSE))), "R")</f>
        <v>R</v>
      </c>
      <c r="AF59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PND-*KMJ</v>
      </c>
      <c r="AG59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KMJ-*PND</v>
      </c>
    </row>
    <row r="5970" spans="2:33">
      <c r="B5970" s="171" t="s">
        <v>5597</v>
      </c>
      <c r="C5970" s="172" t="s">
        <v>5598</v>
      </c>
      <c r="D5970" s="172" t="s">
        <v>4887</v>
      </c>
      <c r="E5970" s="176" t="s">
        <v>5599</v>
      </c>
      <c r="F5970" s="177">
        <v>44175</v>
      </c>
      <c r="G5970" s="171" t="s">
        <v>5600</v>
      </c>
      <c r="H5970" s="172" t="s">
        <v>5601</v>
      </c>
      <c r="J5970" s="171" t="s">
        <v>5602</v>
      </c>
      <c r="L5970" s="172" t="s">
        <v>16</v>
      </c>
      <c r="O5970" s="171" t="s">
        <v>2374</v>
      </c>
      <c r="T5970" s="173" t="s">
        <v>1774</v>
      </c>
      <c r="U5970" t="str">
        <f t="shared" si="372"/>
        <v>PONDA-Kundai Industrial Estate</v>
      </c>
      <c r="AA5970" s="165" t="str">
        <f t="shared" si="373"/>
        <v/>
      </c>
      <c r="AB5970" t="str">
        <f t="shared" si="374"/>
        <v>PND</v>
      </c>
      <c r="AC5970" t="str">
        <f t="shared" si="375"/>
        <v>GA01U5115/GA03N4218</v>
      </c>
      <c r="AD5970" t="str">
        <f>_xlfn.IFNA(VLOOKUP(PrivateSchedule[[#This Row],[ow]],RTARoutes[[StageCodes]:[RouteID]],6,FALSE), VLOOKUP(PrivateSchedule[[#This Row],[re]],RTARoutes[[StageCodes]:[RouteID]],6,FALSE))</f>
        <v>PVT212</v>
      </c>
      <c r="AE5970" t="str" cm="1">
        <f t="array" ref="AE5970">_xlfn.IFS( NOT(ISNA(VLOOKUP(PrivateSchedule[[#This Row],[ow]],RTARoutes[[StageCodes]:[RouteID]],6,FALSE))), "O",  NOT(ISNA(VLOOKUP(PrivateSchedule[[#This Row],[re]],RTARoutes[[StageCodes]:[RouteID]],6,FALSE))), "R")</f>
        <v>R</v>
      </c>
      <c r="AF59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59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5971" spans="2:33">
      <c r="O5971" s="171" t="s">
        <v>1774</v>
      </c>
      <c r="T5971" s="173" t="s">
        <v>2374</v>
      </c>
      <c r="U5971" t="str">
        <f t="shared" si="372"/>
        <v>Kundai Industrial Estate-PONDA</v>
      </c>
      <c r="AA5971" s="165" t="str">
        <f t="shared" si="373"/>
        <v/>
      </c>
      <c r="AB5971" t="str">
        <f t="shared" si="374"/>
        <v>PND</v>
      </c>
      <c r="AC5971" t="str">
        <f t="shared" si="375"/>
        <v>GA01U5115/GA03N4218</v>
      </c>
      <c r="AD5971" t="str">
        <f>_xlfn.IFNA(VLOOKUP(PrivateSchedule[[#This Row],[ow]],RTARoutes[[StageCodes]:[RouteID]],6,FALSE), VLOOKUP(PrivateSchedule[[#This Row],[re]],RTARoutes[[StageCodes]:[RouteID]],6,FALSE))</f>
        <v>PVT212</v>
      </c>
      <c r="AE5971" t="str" cm="1">
        <f t="array" ref="AE5971">_xlfn.IFS( NOT(ISNA(VLOOKUP(PrivateSchedule[[#This Row],[ow]],RTARoutes[[StageCodes]:[RouteID]],6,FALSE))), "O",  NOT(ISNA(VLOOKUP(PrivateSchedule[[#This Row],[re]],RTARoutes[[StageCodes]:[RouteID]],6,FALSE))), "R")</f>
        <v>O</v>
      </c>
      <c r="AF59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9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972" spans="2:33">
      <c r="O5972" s="171" t="s">
        <v>2374</v>
      </c>
      <c r="T5972" s="173" t="s">
        <v>2984</v>
      </c>
      <c r="U5972" t="str">
        <f t="shared" si="372"/>
        <v>PONDA-UNDIR</v>
      </c>
      <c r="AA5972" s="165" t="str">
        <f t="shared" si="373"/>
        <v/>
      </c>
      <c r="AB5972" t="str">
        <f t="shared" si="374"/>
        <v>PND</v>
      </c>
      <c r="AC5972" t="str">
        <f t="shared" si="375"/>
        <v>GA01U5115/GA03N4218</v>
      </c>
      <c r="AD5972" t="str">
        <f>_xlfn.IFNA(VLOOKUP(PrivateSchedule[[#This Row],[ow]],RTARoutes[[StageCodes]:[RouteID]],6,FALSE), VLOOKUP(PrivateSchedule[[#This Row],[re]],RTARoutes[[StageCodes]:[RouteID]],6,FALSE))</f>
        <v>PVT390</v>
      </c>
      <c r="AE5972" t="str" cm="1">
        <f t="array" ref="AE5972">_xlfn.IFS( NOT(ISNA(VLOOKUP(PrivateSchedule[[#This Row],[ow]],RTARoutes[[StageCodes]:[RouteID]],6,FALSE))), "O",  NOT(ISNA(VLOOKUP(PrivateSchedule[[#This Row],[re]],RTARoutes[[StageCodes]:[RouteID]],6,FALSE))), "R")</f>
        <v>O</v>
      </c>
      <c r="AF59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59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5973" spans="2:33">
      <c r="O5973" s="171" t="s">
        <v>2984</v>
      </c>
      <c r="T5973" s="173" t="s">
        <v>2374</v>
      </c>
      <c r="U5973" t="str">
        <f t="shared" si="372"/>
        <v>UNDIR-PONDA</v>
      </c>
      <c r="AA5973" s="165" t="str">
        <f t="shared" si="373"/>
        <v/>
      </c>
      <c r="AB5973" t="str">
        <f t="shared" si="374"/>
        <v>PND</v>
      </c>
      <c r="AC5973" t="str">
        <f t="shared" si="375"/>
        <v>GA01U5115/GA03N4218</v>
      </c>
      <c r="AD5973" t="str">
        <f>_xlfn.IFNA(VLOOKUP(PrivateSchedule[[#This Row],[ow]],RTARoutes[[StageCodes]:[RouteID]],6,FALSE), VLOOKUP(PrivateSchedule[[#This Row],[re]],RTARoutes[[StageCodes]:[RouteID]],6,FALSE))</f>
        <v>PVT390</v>
      </c>
      <c r="AE5973" t="str" cm="1">
        <f t="array" ref="AE5973">_xlfn.IFS( NOT(ISNA(VLOOKUP(PrivateSchedule[[#This Row],[ow]],RTARoutes[[StageCodes]:[RouteID]],6,FALSE))), "O",  NOT(ISNA(VLOOKUP(PrivateSchedule[[#This Row],[re]],RTARoutes[[StageCodes]:[RouteID]],6,FALSE))), "R")</f>
        <v>R</v>
      </c>
      <c r="AF59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59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5974" spans="2:33">
      <c r="O5974" s="171" t="s">
        <v>2374</v>
      </c>
      <c r="T5974" s="173" t="s">
        <v>1890</v>
      </c>
      <c r="U5974" t="str">
        <f t="shared" si="372"/>
        <v>PONDA-MARGAO</v>
      </c>
      <c r="AA5974" s="165" t="str">
        <f t="shared" si="373"/>
        <v/>
      </c>
      <c r="AB5974" t="str">
        <f t="shared" si="374"/>
        <v>PND</v>
      </c>
      <c r="AC5974" t="str">
        <f t="shared" si="375"/>
        <v>GA01U5115/GA03N4218</v>
      </c>
      <c r="AD5974" t="str">
        <f>_xlfn.IFNA(VLOOKUP(PrivateSchedule[[#This Row],[ow]],RTARoutes[[StageCodes]:[RouteID]],6,FALSE), VLOOKUP(PrivateSchedule[[#This Row],[re]],RTARoutes[[StageCodes]:[RouteID]],6,FALSE))</f>
        <v>PVT319</v>
      </c>
      <c r="AE5974" t="str" cm="1">
        <f t="array" ref="AE5974">_xlfn.IFS( NOT(ISNA(VLOOKUP(PrivateSchedule[[#This Row],[ow]],RTARoutes[[StageCodes]:[RouteID]],6,FALSE))), "O",  NOT(ISNA(VLOOKUP(PrivateSchedule[[#This Row],[re]],RTARoutes[[StageCodes]:[RouteID]],6,FALSE))), "R")</f>
        <v>R</v>
      </c>
      <c r="AF59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59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5975" spans="2:33">
      <c r="O5975" s="171" t="s">
        <v>1890</v>
      </c>
      <c r="T5975" s="173" t="s">
        <v>2374</v>
      </c>
      <c r="U5975" t="str">
        <f t="shared" si="372"/>
        <v>MARGAO-PONDA</v>
      </c>
      <c r="AA5975" s="165" t="str">
        <f t="shared" si="373"/>
        <v/>
      </c>
      <c r="AB5975" t="str">
        <f t="shared" si="374"/>
        <v>PND</v>
      </c>
      <c r="AC5975" t="str">
        <f t="shared" si="375"/>
        <v>GA01U5115/GA03N4218</v>
      </c>
      <c r="AD5975" t="str">
        <f>_xlfn.IFNA(VLOOKUP(PrivateSchedule[[#This Row],[ow]],RTARoutes[[StageCodes]:[RouteID]],6,FALSE), VLOOKUP(PrivateSchedule[[#This Row],[re]],RTARoutes[[StageCodes]:[RouteID]],6,FALSE))</f>
        <v>PVT319</v>
      </c>
      <c r="AE5975" t="str" cm="1">
        <f t="array" ref="AE5975">_xlfn.IFS( NOT(ISNA(VLOOKUP(PrivateSchedule[[#This Row],[ow]],RTARoutes[[StageCodes]:[RouteID]],6,FALSE))), "O",  NOT(ISNA(VLOOKUP(PrivateSchedule[[#This Row],[re]],RTARoutes[[StageCodes]:[RouteID]],6,FALSE))), "R")</f>
        <v>O</v>
      </c>
      <c r="AF59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59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5976" spans="2:33">
      <c r="O5976" s="171" t="s">
        <v>2374</v>
      </c>
      <c r="T5976" s="173" t="s">
        <v>1820</v>
      </c>
      <c r="U5976" t="str">
        <f t="shared" si="372"/>
        <v>PONDA-MADKAI</v>
      </c>
      <c r="AA5976" s="165" t="str">
        <f t="shared" si="373"/>
        <v/>
      </c>
      <c r="AB5976" t="str">
        <f t="shared" si="374"/>
        <v>PND</v>
      </c>
      <c r="AC5976" t="str">
        <f t="shared" si="375"/>
        <v>GA01U5115/GA03N4218</v>
      </c>
      <c r="AD5976" t="str">
        <f>_xlfn.IFNA(VLOOKUP(PrivateSchedule[[#This Row],[ow]],RTARoutes[[StageCodes]:[RouteID]],6,FALSE), VLOOKUP(PrivateSchedule[[#This Row],[re]],RTARoutes[[StageCodes]:[RouteID]],6,FALSE))</f>
        <v>PVT263</v>
      </c>
      <c r="AE5976" t="str" cm="1">
        <f t="array" ref="AE5976">_xlfn.IFS( NOT(ISNA(VLOOKUP(PrivateSchedule[[#This Row],[ow]],RTARoutes[[StageCodes]:[RouteID]],6,FALSE))), "O",  NOT(ISNA(VLOOKUP(PrivateSchedule[[#This Row],[re]],RTARoutes[[StageCodes]:[RouteID]],6,FALSE))), "R")</f>
        <v>R</v>
      </c>
      <c r="AF59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77" spans="2:33">
      <c r="O5977" s="171" t="s">
        <v>1820</v>
      </c>
      <c r="T5977" s="173" t="s">
        <v>2374</v>
      </c>
      <c r="U5977" t="str">
        <f t="shared" si="372"/>
        <v>MADKAI-PONDA</v>
      </c>
      <c r="AA5977" s="165" t="str">
        <f t="shared" si="373"/>
        <v/>
      </c>
      <c r="AB5977" t="str">
        <f t="shared" si="374"/>
        <v>PND</v>
      </c>
      <c r="AC5977" t="str">
        <f t="shared" si="375"/>
        <v>GA01U5115/GA03N4218</v>
      </c>
      <c r="AD5977" t="str">
        <f>_xlfn.IFNA(VLOOKUP(PrivateSchedule[[#This Row],[ow]],RTARoutes[[StageCodes]:[RouteID]],6,FALSE), VLOOKUP(PrivateSchedule[[#This Row],[re]],RTARoutes[[StageCodes]:[RouteID]],6,FALSE))</f>
        <v>PVT263</v>
      </c>
      <c r="AE5977" t="str" cm="1">
        <f t="array" ref="AE5977">_xlfn.IFS( NOT(ISNA(VLOOKUP(PrivateSchedule[[#This Row],[ow]],RTARoutes[[StageCodes]:[RouteID]],6,FALSE))), "O",  NOT(ISNA(VLOOKUP(PrivateSchedule[[#This Row],[re]],RTARoutes[[StageCodes]:[RouteID]],6,FALSE))), "R")</f>
        <v>O</v>
      </c>
      <c r="AF59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78" spans="2:33">
      <c r="O5978" s="171" t="s">
        <v>2374</v>
      </c>
      <c r="T5978" s="173" t="s">
        <v>1774</v>
      </c>
      <c r="U5978" t="str">
        <f t="shared" si="372"/>
        <v>PONDA-Kundai Industrial Estate</v>
      </c>
      <c r="AA5978" s="165" t="str">
        <f t="shared" si="373"/>
        <v/>
      </c>
      <c r="AB5978" t="str">
        <f t="shared" si="374"/>
        <v>PND</v>
      </c>
      <c r="AC5978" t="str">
        <f t="shared" si="375"/>
        <v>GA01U5115/GA03N4218</v>
      </c>
      <c r="AD5978" t="str">
        <f>_xlfn.IFNA(VLOOKUP(PrivateSchedule[[#This Row],[ow]],RTARoutes[[StageCodes]:[RouteID]],6,FALSE), VLOOKUP(PrivateSchedule[[#This Row],[re]],RTARoutes[[StageCodes]:[RouteID]],6,FALSE))</f>
        <v>PVT212</v>
      </c>
      <c r="AE5978" t="str" cm="1">
        <f t="array" ref="AE5978">_xlfn.IFS( NOT(ISNA(VLOOKUP(PrivateSchedule[[#This Row],[ow]],RTARoutes[[StageCodes]:[RouteID]],6,FALSE))), "O",  NOT(ISNA(VLOOKUP(PrivateSchedule[[#This Row],[re]],RTARoutes[[StageCodes]:[RouteID]],6,FALSE))), "R")</f>
        <v>R</v>
      </c>
      <c r="AF59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59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5979" spans="2:33">
      <c r="O5979" s="171" t="s">
        <v>1774</v>
      </c>
      <c r="T5979" s="173" t="s">
        <v>2374</v>
      </c>
      <c r="U5979" t="str">
        <f t="shared" si="372"/>
        <v>Kundai Industrial Estate-PONDA</v>
      </c>
      <c r="AA5979" s="165" t="str">
        <f t="shared" si="373"/>
        <v/>
      </c>
      <c r="AB5979" t="str">
        <f t="shared" si="374"/>
        <v>PND</v>
      </c>
      <c r="AC5979" t="str">
        <f t="shared" si="375"/>
        <v>GA01U5115/GA03N4218</v>
      </c>
      <c r="AD5979" t="str">
        <f>_xlfn.IFNA(VLOOKUP(PrivateSchedule[[#This Row],[ow]],RTARoutes[[StageCodes]:[RouteID]],6,FALSE), VLOOKUP(PrivateSchedule[[#This Row],[re]],RTARoutes[[StageCodes]:[RouteID]],6,FALSE))</f>
        <v>PVT212</v>
      </c>
      <c r="AE5979" t="str" cm="1">
        <f t="array" ref="AE5979">_xlfn.IFS( NOT(ISNA(VLOOKUP(PrivateSchedule[[#This Row],[ow]],RTARoutes[[StageCodes]:[RouteID]],6,FALSE))), "O",  NOT(ISNA(VLOOKUP(PrivateSchedule[[#This Row],[re]],RTARoutes[[StageCodes]:[RouteID]],6,FALSE))), "R")</f>
        <v>O</v>
      </c>
      <c r="AF59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9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980" spans="2:33">
      <c r="O5980" s="171" t="s">
        <v>2374</v>
      </c>
      <c r="T5980" s="173" t="s">
        <v>1774</v>
      </c>
      <c r="U5980" t="str">
        <f t="shared" si="372"/>
        <v>PONDA-Kundai Industrial Estate</v>
      </c>
      <c r="AA5980" s="165" t="str">
        <f t="shared" si="373"/>
        <v/>
      </c>
      <c r="AB5980" t="str">
        <f t="shared" si="374"/>
        <v>PND</v>
      </c>
      <c r="AC5980" t="str">
        <f t="shared" si="375"/>
        <v>GA01U5115/GA03N4218</v>
      </c>
      <c r="AD5980" t="str">
        <f>_xlfn.IFNA(VLOOKUP(PrivateSchedule[[#This Row],[ow]],RTARoutes[[StageCodes]:[RouteID]],6,FALSE), VLOOKUP(PrivateSchedule[[#This Row],[re]],RTARoutes[[StageCodes]:[RouteID]],6,FALSE))</f>
        <v>PVT212</v>
      </c>
      <c r="AE5980" t="str" cm="1">
        <f t="array" ref="AE5980">_xlfn.IFS( NOT(ISNA(VLOOKUP(PrivateSchedule[[#This Row],[ow]],RTARoutes[[StageCodes]:[RouteID]],6,FALSE))), "O",  NOT(ISNA(VLOOKUP(PrivateSchedule[[#This Row],[re]],RTARoutes[[StageCodes]:[RouteID]],6,FALSE))), "R")</f>
        <v>R</v>
      </c>
      <c r="AF59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59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5981" spans="2:33">
      <c r="O5981" s="171" t="s">
        <v>1774</v>
      </c>
      <c r="T5981" s="173" t="s">
        <v>2374</v>
      </c>
      <c r="U5981" t="str">
        <f t="shared" si="372"/>
        <v>Kundai Industrial Estate-PONDA</v>
      </c>
      <c r="AA5981" s="165" t="str">
        <f t="shared" si="373"/>
        <v/>
      </c>
      <c r="AB5981" t="str">
        <f t="shared" si="374"/>
        <v>PND</v>
      </c>
      <c r="AC5981" t="str">
        <f t="shared" si="375"/>
        <v>GA01U5115/GA03N4218</v>
      </c>
      <c r="AD5981" t="str">
        <f>_xlfn.IFNA(VLOOKUP(PrivateSchedule[[#This Row],[ow]],RTARoutes[[StageCodes]:[RouteID]],6,FALSE), VLOOKUP(PrivateSchedule[[#This Row],[re]],RTARoutes[[StageCodes]:[RouteID]],6,FALSE))</f>
        <v>PVT212</v>
      </c>
      <c r="AE5981" t="str" cm="1">
        <f t="array" ref="AE5981">_xlfn.IFS( NOT(ISNA(VLOOKUP(PrivateSchedule[[#This Row],[ow]],RTARoutes[[StageCodes]:[RouteID]],6,FALSE))), "O",  NOT(ISNA(VLOOKUP(PrivateSchedule[[#This Row],[re]],RTARoutes[[StageCodes]:[RouteID]],6,FALSE))), "R")</f>
        <v>O</v>
      </c>
      <c r="AF59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59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5982" spans="2:33">
      <c r="O5982" s="171" t="s">
        <v>2374</v>
      </c>
      <c r="P5982" s="172" t="s">
        <v>1774</v>
      </c>
      <c r="T5982" s="173" t="s">
        <v>2374</v>
      </c>
      <c r="U5982" t="str">
        <f t="shared" si="372"/>
        <v>PONDA-Kundai Industrial Estate-PONDA</v>
      </c>
      <c r="AA5982" s="165" t="str">
        <f t="shared" si="373"/>
        <v/>
      </c>
      <c r="AB5982" t="str">
        <f t="shared" si="374"/>
        <v>PND</v>
      </c>
      <c r="AC5982" t="str">
        <f t="shared" si="375"/>
        <v>GA01U5115/GA03N4218</v>
      </c>
      <c r="AD5982" t="str">
        <f>_xlfn.IFNA(VLOOKUP(PrivateSchedule[[#This Row],[ow]],RTARoutes[[StageCodes]:[RouteID]],6,FALSE), VLOOKUP(PrivateSchedule[[#This Row],[re]],RTARoutes[[StageCodes]:[RouteID]],6,FALSE))</f>
        <v>PVT391</v>
      </c>
      <c r="AE5982" t="str" cm="1">
        <f t="array" ref="AE5982">_xlfn.IFS( NOT(ISNA(VLOOKUP(PrivateSchedule[[#This Row],[ow]],RTARoutes[[StageCodes]:[RouteID]],6,FALSE))), "O",  NOT(ISNA(VLOOKUP(PrivateSchedule[[#This Row],[re]],RTARoutes[[StageCodes]:[RouteID]],6,FALSE))), "R")</f>
        <v>O</v>
      </c>
      <c r="AF59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PND-*KDI-*PND</v>
      </c>
      <c r="AG59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PND-*KDI-*PND</v>
      </c>
    </row>
    <row r="5983" spans="2:33">
      <c r="B5983" s="171" t="s">
        <v>5603</v>
      </c>
      <c r="C5983" s="172" t="s">
        <v>5604</v>
      </c>
      <c r="D5983" s="172" t="s">
        <v>4894</v>
      </c>
      <c r="E5983" s="176" t="s">
        <v>5605</v>
      </c>
      <c r="F5983" s="177" t="s">
        <v>5606</v>
      </c>
      <c r="G5983" s="171" t="s">
        <v>5607</v>
      </c>
      <c r="H5983" s="172" t="s">
        <v>5608</v>
      </c>
      <c r="J5983" s="171" t="s">
        <v>5609</v>
      </c>
      <c r="L5983" s="172" t="s">
        <v>16</v>
      </c>
      <c r="O5983" s="171" t="s">
        <v>4932</v>
      </c>
      <c r="T5983" s="173" t="s">
        <v>2374</v>
      </c>
      <c r="U5983" t="str">
        <f t="shared" si="372"/>
        <v/>
      </c>
      <c r="AA5983" s="165" t="str">
        <f t="shared" si="373"/>
        <v/>
      </c>
      <c r="AB5983" t="str">
        <f t="shared" si="374"/>
        <v>PND</v>
      </c>
      <c r="AC5983" t="str">
        <f t="shared" si="375"/>
        <v>GA01T9002</v>
      </c>
      <c r="AD5983" t="str">
        <f>_xlfn.IFNA(VLOOKUP(PrivateSchedule[[#This Row],[ow]],RTARoutes[[StageCodes]:[RouteID]],6,FALSE), VLOOKUP(PrivateSchedule[[#This Row],[re]],RTARoutes[[StageCodes]:[RouteID]],6,FALSE))</f>
        <v>PVT235</v>
      </c>
      <c r="AE5983" t="str" cm="1">
        <f t="array" ref="AE5983">_xlfn.IFS( NOT(ISNA(VLOOKUP(PrivateSchedule[[#This Row],[ow]],RTARoutes[[StageCodes]:[RouteID]],6,FALSE))), "O",  NOT(ISNA(VLOOKUP(PrivateSchedule[[#This Row],[re]],RTARoutes[[StageCodes]:[RouteID]],6,FALSE))), "R")</f>
        <v>O</v>
      </c>
      <c r="AF59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KODAR-*PND</v>
      </c>
      <c r="AG59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PND-*KODAR</v>
      </c>
    </row>
    <row r="5984" spans="2:33">
      <c r="O5984" s="171" t="s">
        <v>2374</v>
      </c>
      <c r="T5984" s="173" t="s">
        <v>1820</v>
      </c>
      <c r="U5984" t="str">
        <f t="shared" si="372"/>
        <v>PONDA-MADKAI</v>
      </c>
      <c r="AA5984" s="165" t="str">
        <f t="shared" si="373"/>
        <v/>
      </c>
      <c r="AB5984" t="str">
        <f t="shared" si="374"/>
        <v>PND</v>
      </c>
      <c r="AC5984" t="str">
        <f t="shared" si="375"/>
        <v>GA01T9002</v>
      </c>
      <c r="AD5984" t="str">
        <f>_xlfn.IFNA(VLOOKUP(PrivateSchedule[[#This Row],[ow]],RTARoutes[[StageCodes]:[RouteID]],6,FALSE), VLOOKUP(PrivateSchedule[[#This Row],[re]],RTARoutes[[StageCodes]:[RouteID]],6,FALSE))</f>
        <v>PVT263</v>
      </c>
      <c r="AE5984" t="str" cm="1">
        <f t="array" ref="AE5984">_xlfn.IFS( NOT(ISNA(VLOOKUP(PrivateSchedule[[#This Row],[ow]],RTARoutes[[StageCodes]:[RouteID]],6,FALSE))), "O",  NOT(ISNA(VLOOKUP(PrivateSchedule[[#This Row],[re]],RTARoutes[[StageCodes]:[RouteID]],6,FALSE))), "R")</f>
        <v>R</v>
      </c>
      <c r="AF59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85" spans="2:33">
      <c r="O5985" s="171" t="s">
        <v>1820</v>
      </c>
      <c r="T5985" s="173" t="s">
        <v>2374</v>
      </c>
      <c r="U5985" t="str">
        <f t="shared" si="372"/>
        <v>MADKAI-PONDA</v>
      </c>
      <c r="AA5985" s="165" t="str">
        <f t="shared" si="373"/>
        <v/>
      </c>
      <c r="AB5985" t="str">
        <f t="shared" si="374"/>
        <v>PND</v>
      </c>
      <c r="AC5985" t="str">
        <f t="shared" si="375"/>
        <v>GA01T9002</v>
      </c>
      <c r="AD5985" t="str">
        <f>_xlfn.IFNA(VLOOKUP(PrivateSchedule[[#This Row],[ow]],RTARoutes[[StageCodes]:[RouteID]],6,FALSE), VLOOKUP(PrivateSchedule[[#This Row],[re]],RTARoutes[[StageCodes]:[RouteID]],6,FALSE))</f>
        <v>PVT263</v>
      </c>
      <c r="AE5985" t="str" cm="1">
        <f t="array" ref="AE5985">_xlfn.IFS( NOT(ISNA(VLOOKUP(PrivateSchedule[[#This Row],[ow]],RTARoutes[[StageCodes]:[RouteID]],6,FALSE))), "O",  NOT(ISNA(VLOOKUP(PrivateSchedule[[#This Row],[re]],RTARoutes[[StageCodes]:[RouteID]],6,FALSE))), "R")</f>
        <v>O</v>
      </c>
      <c r="AF59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86" spans="2:33">
      <c r="O5986" s="171" t="s">
        <v>2374</v>
      </c>
      <c r="T5986" s="173" t="s">
        <v>1820</v>
      </c>
      <c r="U5986" t="str">
        <f t="shared" si="372"/>
        <v>PONDA-MADKAI</v>
      </c>
      <c r="AA5986" s="165" t="str">
        <f t="shared" si="373"/>
        <v/>
      </c>
      <c r="AB5986" t="str">
        <f t="shared" si="374"/>
        <v>PND</v>
      </c>
      <c r="AC5986" t="str">
        <f t="shared" si="375"/>
        <v>GA01T9002</v>
      </c>
      <c r="AD5986" t="str">
        <f>_xlfn.IFNA(VLOOKUP(PrivateSchedule[[#This Row],[ow]],RTARoutes[[StageCodes]:[RouteID]],6,FALSE), VLOOKUP(PrivateSchedule[[#This Row],[re]],RTARoutes[[StageCodes]:[RouteID]],6,FALSE))</f>
        <v>PVT263</v>
      </c>
      <c r="AE5986" t="str" cm="1">
        <f t="array" ref="AE5986">_xlfn.IFS( NOT(ISNA(VLOOKUP(PrivateSchedule[[#This Row],[ow]],RTARoutes[[StageCodes]:[RouteID]],6,FALSE))), "O",  NOT(ISNA(VLOOKUP(PrivateSchedule[[#This Row],[re]],RTARoutes[[StageCodes]:[RouteID]],6,FALSE))), "R")</f>
        <v>R</v>
      </c>
      <c r="AF59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87" spans="2:33">
      <c r="O5987" s="171" t="s">
        <v>1820</v>
      </c>
      <c r="T5987" s="173" t="s">
        <v>2374</v>
      </c>
      <c r="U5987" t="str">
        <f t="shared" si="372"/>
        <v>MADKAI-PONDA</v>
      </c>
      <c r="AA5987" s="165" t="str">
        <f t="shared" si="373"/>
        <v/>
      </c>
      <c r="AB5987" t="str">
        <f t="shared" si="374"/>
        <v>PND</v>
      </c>
      <c r="AC5987" t="str">
        <f t="shared" si="375"/>
        <v>GA01T9002</v>
      </c>
      <c r="AD5987" t="str">
        <f>_xlfn.IFNA(VLOOKUP(PrivateSchedule[[#This Row],[ow]],RTARoutes[[StageCodes]:[RouteID]],6,FALSE), VLOOKUP(PrivateSchedule[[#This Row],[re]],RTARoutes[[StageCodes]:[RouteID]],6,FALSE))</f>
        <v>PVT263</v>
      </c>
      <c r="AE5987" t="str" cm="1">
        <f t="array" ref="AE5987">_xlfn.IFS( NOT(ISNA(VLOOKUP(PrivateSchedule[[#This Row],[ow]],RTARoutes[[StageCodes]:[RouteID]],6,FALSE))), "O",  NOT(ISNA(VLOOKUP(PrivateSchedule[[#This Row],[re]],RTARoutes[[StageCodes]:[RouteID]],6,FALSE))), "R")</f>
        <v>O</v>
      </c>
      <c r="AF59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88" spans="2:33">
      <c r="O5988" s="171" t="s">
        <v>2374</v>
      </c>
      <c r="T5988" s="173" t="s">
        <v>1820</v>
      </c>
      <c r="U5988" t="str">
        <f t="shared" si="372"/>
        <v>PONDA-MADKAI</v>
      </c>
      <c r="AA5988" s="165" t="str">
        <f t="shared" si="373"/>
        <v/>
      </c>
      <c r="AB5988" t="str">
        <f t="shared" si="374"/>
        <v>PND</v>
      </c>
      <c r="AC5988" t="str">
        <f t="shared" si="375"/>
        <v>GA01T9002</v>
      </c>
      <c r="AD5988" t="str">
        <f>_xlfn.IFNA(VLOOKUP(PrivateSchedule[[#This Row],[ow]],RTARoutes[[StageCodes]:[RouteID]],6,FALSE), VLOOKUP(PrivateSchedule[[#This Row],[re]],RTARoutes[[StageCodes]:[RouteID]],6,FALSE))</f>
        <v>PVT263</v>
      </c>
      <c r="AE5988" t="str" cm="1">
        <f t="array" ref="AE5988">_xlfn.IFS( NOT(ISNA(VLOOKUP(PrivateSchedule[[#This Row],[ow]],RTARoutes[[StageCodes]:[RouteID]],6,FALSE))), "O",  NOT(ISNA(VLOOKUP(PrivateSchedule[[#This Row],[re]],RTARoutes[[StageCodes]:[RouteID]],6,FALSE))), "R")</f>
        <v>R</v>
      </c>
      <c r="AF59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89" spans="2:33">
      <c r="O5989" s="171" t="s">
        <v>1820</v>
      </c>
      <c r="T5989" s="173" t="s">
        <v>2374</v>
      </c>
      <c r="U5989" t="str">
        <f t="shared" si="372"/>
        <v>MADKAI-PONDA</v>
      </c>
      <c r="AA5989" s="165" t="str">
        <f t="shared" si="373"/>
        <v/>
      </c>
      <c r="AB5989" t="str">
        <f t="shared" si="374"/>
        <v>PND</v>
      </c>
      <c r="AC5989" t="str">
        <f t="shared" si="375"/>
        <v>GA01T9002</v>
      </c>
      <c r="AD5989" t="str">
        <f>_xlfn.IFNA(VLOOKUP(PrivateSchedule[[#This Row],[ow]],RTARoutes[[StageCodes]:[RouteID]],6,FALSE), VLOOKUP(PrivateSchedule[[#This Row],[re]],RTARoutes[[StageCodes]:[RouteID]],6,FALSE))</f>
        <v>PVT263</v>
      </c>
      <c r="AE5989" t="str" cm="1">
        <f t="array" ref="AE5989">_xlfn.IFS( NOT(ISNA(VLOOKUP(PrivateSchedule[[#This Row],[ow]],RTARoutes[[StageCodes]:[RouteID]],6,FALSE))), "O",  NOT(ISNA(VLOOKUP(PrivateSchedule[[#This Row],[re]],RTARoutes[[StageCodes]:[RouteID]],6,FALSE))), "R")</f>
        <v>O</v>
      </c>
      <c r="AF59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90" spans="2:33">
      <c r="O5990" s="171" t="s">
        <v>2374</v>
      </c>
      <c r="T5990" s="173" t="s">
        <v>1820</v>
      </c>
      <c r="U5990" t="str">
        <f t="shared" si="372"/>
        <v>PONDA-MADKAI</v>
      </c>
      <c r="AA5990" s="165" t="str">
        <f t="shared" si="373"/>
        <v/>
      </c>
      <c r="AB5990" t="str">
        <f t="shared" si="374"/>
        <v>PND</v>
      </c>
      <c r="AC5990" t="str">
        <f t="shared" si="375"/>
        <v>GA01T9002</v>
      </c>
      <c r="AD5990" t="str">
        <f>_xlfn.IFNA(VLOOKUP(PrivateSchedule[[#This Row],[ow]],RTARoutes[[StageCodes]:[RouteID]],6,FALSE), VLOOKUP(PrivateSchedule[[#This Row],[re]],RTARoutes[[StageCodes]:[RouteID]],6,FALSE))</f>
        <v>PVT263</v>
      </c>
      <c r="AE5990" t="str" cm="1">
        <f t="array" ref="AE5990">_xlfn.IFS( NOT(ISNA(VLOOKUP(PrivateSchedule[[#This Row],[ow]],RTARoutes[[StageCodes]:[RouteID]],6,FALSE))), "O",  NOT(ISNA(VLOOKUP(PrivateSchedule[[#This Row],[re]],RTARoutes[[StageCodes]:[RouteID]],6,FALSE))), "R")</f>
        <v>R</v>
      </c>
      <c r="AF59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91" spans="2:33">
      <c r="O5991" s="171" t="s">
        <v>1820</v>
      </c>
      <c r="T5991" s="173" t="s">
        <v>2374</v>
      </c>
      <c r="U5991" t="str">
        <f t="shared" si="372"/>
        <v>MADKAI-PONDA</v>
      </c>
      <c r="AA5991" s="165" t="str">
        <f t="shared" si="373"/>
        <v/>
      </c>
      <c r="AB5991" t="str">
        <f t="shared" si="374"/>
        <v>PND</v>
      </c>
      <c r="AC5991" t="str">
        <f t="shared" si="375"/>
        <v>GA01T9002</v>
      </c>
      <c r="AD5991" t="str">
        <f>_xlfn.IFNA(VLOOKUP(PrivateSchedule[[#This Row],[ow]],RTARoutes[[StageCodes]:[RouteID]],6,FALSE), VLOOKUP(PrivateSchedule[[#This Row],[re]],RTARoutes[[StageCodes]:[RouteID]],6,FALSE))</f>
        <v>PVT263</v>
      </c>
      <c r="AE5991" t="str" cm="1">
        <f t="array" ref="AE5991">_xlfn.IFS( NOT(ISNA(VLOOKUP(PrivateSchedule[[#This Row],[ow]],RTARoutes[[StageCodes]:[RouteID]],6,FALSE))), "O",  NOT(ISNA(VLOOKUP(PrivateSchedule[[#This Row],[re]],RTARoutes[[StageCodes]:[RouteID]],6,FALSE))), "R")</f>
        <v>O</v>
      </c>
      <c r="AF59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92" spans="2:33">
      <c r="O5992" s="171" t="s">
        <v>2374</v>
      </c>
      <c r="T5992" s="173" t="s">
        <v>1820</v>
      </c>
      <c r="U5992" t="str">
        <f t="shared" si="372"/>
        <v>PONDA-MADKAI</v>
      </c>
      <c r="AA5992" s="165" t="str">
        <f t="shared" si="373"/>
        <v/>
      </c>
      <c r="AB5992" t="str">
        <f t="shared" si="374"/>
        <v>PND</v>
      </c>
      <c r="AC5992" t="str">
        <f t="shared" si="375"/>
        <v>GA01T9002</v>
      </c>
      <c r="AD5992" t="str">
        <f>_xlfn.IFNA(VLOOKUP(PrivateSchedule[[#This Row],[ow]],RTARoutes[[StageCodes]:[RouteID]],6,FALSE), VLOOKUP(PrivateSchedule[[#This Row],[re]],RTARoutes[[StageCodes]:[RouteID]],6,FALSE))</f>
        <v>PVT263</v>
      </c>
      <c r="AE5992" t="str" cm="1">
        <f t="array" ref="AE5992">_xlfn.IFS( NOT(ISNA(VLOOKUP(PrivateSchedule[[#This Row],[ow]],RTARoutes[[StageCodes]:[RouteID]],6,FALSE))), "O",  NOT(ISNA(VLOOKUP(PrivateSchedule[[#This Row],[re]],RTARoutes[[StageCodes]:[RouteID]],6,FALSE))), "R")</f>
        <v>R</v>
      </c>
      <c r="AF59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59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5993" spans="2:33">
      <c r="O5993" s="171" t="s">
        <v>1820</v>
      </c>
      <c r="T5993" s="173" t="s">
        <v>2374</v>
      </c>
      <c r="U5993" t="str">
        <f t="shared" si="372"/>
        <v>MADKAI-PONDA</v>
      </c>
      <c r="AA5993" s="165" t="str">
        <f t="shared" si="373"/>
        <v/>
      </c>
      <c r="AB5993" t="str">
        <f t="shared" si="374"/>
        <v>PND</v>
      </c>
      <c r="AC5993" t="str">
        <f t="shared" si="375"/>
        <v>GA01T9002</v>
      </c>
      <c r="AD5993" t="str">
        <f>_xlfn.IFNA(VLOOKUP(PrivateSchedule[[#This Row],[ow]],RTARoutes[[StageCodes]:[RouteID]],6,FALSE), VLOOKUP(PrivateSchedule[[#This Row],[re]],RTARoutes[[StageCodes]:[RouteID]],6,FALSE))</f>
        <v>PVT263</v>
      </c>
      <c r="AE5993" t="str" cm="1">
        <f t="array" ref="AE5993">_xlfn.IFS( NOT(ISNA(VLOOKUP(PrivateSchedule[[#This Row],[ow]],RTARoutes[[StageCodes]:[RouteID]],6,FALSE))), "O",  NOT(ISNA(VLOOKUP(PrivateSchedule[[#This Row],[re]],RTARoutes[[StageCodes]:[RouteID]],6,FALSE))), "R")</f>
        <v>O</v>
      </c>
      <c r="AF59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59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5994" spans="2:33">
      <c r="O5994" s="171" t="s">
        <v>2374</v>
      </c>
      <c r="T5994" s="173" t="s">
        <v>4932</v>
      </c>
      <c r="U5994" t="str">
        <f t="shared" si="372"/>
        <v/>
      </c>
      <c r="AA5994" s="165" t="str">
        <f t="shared" si="373"/>
        <v/>
      </c>
      <c r="AB5994" t="str">
        <f t="shared" si="374"/>
        <v>PND</v>
      </c>
      <c r="AC5994" t="str">
        <f t="shared" si="375"/>
        <v>GA01T9002</v>
      </c>
      <c r="AD5994" t="str">
        <f>_xlfn.IFNA(VLOOKUP(PrivateSchedule[[#This Row],[ow]],RTARoutes[[StageCodes]:[RouteID]],6,FALSE), VLOOKUP(PrivateSchedule[[#This Row],[re]],RTARoutes[[StageCodes]:[RouteID]],6,FALSE))</f>
        <v>PVT235</v>
      </c>
      <c r="AE5994" t="str" cm="1">
        <f t="array" ref="AE5994">_xlfn.IFS( NOT(ISNA(VLOOKUP(PrivateSchedule[[#This Row],[ow]],RTARoutes[[StageCodes]:[RouteID]],6,FALSE))), "O",  NOT(ISNA(VLOOKUP(PrivateSchedule[[#This Row],[re]],RTARoutes[[StageCodes]:[RouteID]],6,FALSE))), "R")</f>
        <v>R</v>
      </c>
      <c r="AF59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PND-*KODAR</v>
      </c>
      <c r="AG59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KODAR-*PND</v>
      </c>
    </row>
    <row r="5995" spans="2:33">
      <c r="B5995" s="171" t="s">
        <v>5610</v>
      </c>
      <c r="C5995" s="172" t="s">
        <v>5611</v>
      </c>
      <c r="D5995" s="172" t="s">
        <v>4894</v>
      </c>
      <c r="E5995" s="176">
        <v>42046</v>
      </c>
      <c r="F5995" s="177">
        <v>43841</v>
      </c>
      <c r="G5995" s="171" t="s">
        <v>5612</v>
      </c>
      <c r="H5995" s="172" t="s">
        <v>5613</v>
      </c>
      <c r="J5995" s="171" t="s">
        <v>5614</v>
      </c>
      <c r="L5995" s="172" t="s">
        <v>16</v>
      </c>
      <c r="O5995" s="171" t="s">
        <v>462</v>
      </c>
      <c r="T5995" s="173" t="s">
        <v>2374</v>
      </c>
      <c r="U5995" t="str">
        <f t="shared" si="372"/>
        <v>AGAPUR-PONDA</v>
      </c>
      <c r="AA5995" s="165" t="str">
        <f t="shared" si="373"/>
        <v/>
      </c>
      <c r="AB5995" t="str">
        <f t="shared" si="374"/>
        <v>PND</v>
      </c>
      <c r="AC5995" t="str">
        <f t="shared" si="375"/>
        <v>GA04T2867</v>
      </c>
      <c r="AD5995" t="str">
        <f>_xlfn.IFNA(VLOOKUP(PrivateSchedule[[#This Row],[ow]],RTARoutes[[StageCodes]:[RouteID]],6,FALSE), VLOOKUP(PrivateSchedule[[#This Row],[re]],RTARoutes[[StageCodes]:[RouteID]],6,FALSE))</f>
        <v>PVT11</v>
      </c>
      <c r="AE5995" t="str" cm="1">
        <f t="array" ref="AE5995">_xlfn.IFS( NOT(ISNA(VLOOKUP(PrivateSchedule[[#This Row],[ow]],RTARoutes[[StageCodes]:[RouteID]],6,FALSE))), "O",  NOT(ISNA(VLOOKUP(PrivateSchedule[[#This Row],[re]],RTARoutes[[StageCodes]:[RouteID]],6,FALSE))), "R")</f>
        <v>O</v>
      </c>
      <c r="AF59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59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5996" spans="2:33">
      <c r="O5996" s="171" t="s">
        <v>2374</v>
      </c>
      <c r="T5996" s="173" t="s">
        <v>2247</v>
      </c>
      <c r="U5996" t="str">
        <f t="shared" si="372"/>
        <v>PONDA-PANAJI</v>
      </c>
      <c r="AA5996" s="165" t="str">
        <f t="shared" si="373"/>
        <v/>
      </c>
      <c r="AB5996" t="str">
        <f t="shared" si="374"/>
        <v>PND</v>
      </c>
      <c r="AC5996" t="str">
        <f t="shared" si="375"/>
        <v>GA04T2867</v>
      </c>
      <c r="AD5996" t="str">
        <f>_xlfn.IFNA(VLOOKUP(PrivateSchedule[[#This Row],[ow]],RTARoutes[[StageCodes]:[RouteID]],6,FALSE), VLOOKUP(PrivateSchedule[[#This Row],[re]],RTARoutes[[StageCodes]:[RouteID]],6,FALSE))</f>
        <v>PVT393</v>
      </c>
      <c r="AE5996" t="str" cm="1">
        <f t="array" ref="AE5996">_xlfn.IFS( NOT(ISNA(VLOOKUP(PrivateSchedule[[#This Row],[ow]],RTARoutes[[StageCodes]:[RouteID]],6,FALSE))), "O",  NOT(ISNA(VLOOKUP(PrivateSchedule[[#This Row],[re]],RTARoutes[[StageCodes]:[RouteID]],6,FALSE))), "R")</f>
        <v>O</v>
      </c>
      <c r="AF59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97" spans="2:33">
      <c r="O5997" s="171" t="s">
        <v>2247</v>
      </c>
      <c r="T5997" s="173" t="s">
        <v>2374</v>
      </c>
      <c r="U5997" t="str">
        <f t="shared" si="372"/>
        <v>PANAJI-PONDA</v>
      </c>
      <c r="AA5997" s="165" t="str">
        <f t="shared" si="373"/>
        <v/>
      </c>
      <c r="AB5997" t="str">
        <f t="shared" si="374"/>
        <v>PND</v>
      </c>
      <c r="AC5997" t="str">
        <f t="shared" si="375"/>
        <v>GA04T2867</v>
      </c>
      <c r="AD5997" t="str">
        <f>_xlfn.IFNA(VLOOKUP(PrivateSchedule[[#This Row],[ow]],RTARoutes[[StageCodes]:[RouteID]],6,FALSE), VLOOKUP(PrivateSchedule[[#This Row],[re]],RTARoutes[[StageCodes]:[RouteID]],6,FALSE))</f>
        <v>PVT404</v>
      </c>
      <c r="AE5997" t="str" cm="1">
        <f t="array" ref="AE5997">_xlfn.IFS( NOT(ISNA(VLOOKUP(PrivateSchedule[[#This Row],[ow]],RTARoutes[[StageCodes]:[RouteID]],6,FALSE))), "O",  NOT(ISNA(VLOOKUP(PrivateSchedule[[#This Row],[re]],RTARoutes[[StageCodes]:[RouteID]],6,FALSE))), "R")</f>
        <v>O</v>
      </c>
      <c r="AF59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9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5998" spans="2:33">
      <c r="O5998" s="171" t="s">
        <v>2374</v>
      </c>
      <c r="T5998" s="173" t="s">
        <v>2247</v>
      </c>
      <c r="U5998" t="str">
        <f t="shared" si="372"/>
        <v>PONDA-PANAJI</v>
      </c>
      <c r="AA5998" s="165" t="str">
        <f t="shared" si="373"/>
        <v/>
      </c>
      <c r="AB5998" t="str">
        <f t="shared" si="374"/>
        <v>PND</v>
      </c>
      <c r="AC5998" t="str">
        <f t="shared" si="375"/>
        <v>GA04T2867</v>
      </c>
      <c r="AD5998" t="str">
        <f>_xlfn.IFNA(VLOOKUP(PrivateSchedule[[#This Row],[ow]],RTARoutes[[StageCodes]:[RouteID]],6,FALSE), VLOOKUP(PrivateSchedule[[#This Row],[re]],RTARoutes[[StageCodes]:[RouteID]],6,FALSE))</f>
        <v>PVT393</v>
      </c>
      <c r="AE5998" t="str" cm="1">
        <f t="array" ref="AE5998">_xlfn.IFS( NOT(ISNA(VLOOKUP(PrivateSchedule[[#This Row],[ow]],RTARoutes[[StageCodes]:[RouteID]],6,FALSE))), "O",  NOT(ISNA(VLOOKUP(PrivateSchedule[[#This Row],[re]],RTARoutes[[StageCodes]:[RouteID]],6,FALSE))), "R")</f>
        <v>O</v>
      </c>
      <c r="AF59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59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5999" spans="2:33">
      <c r="O5999" s="171" t="s">
        <v>2247</v>
      </c>
      <c r="T5999" s="173" t="s">
        <v>2374</v>
      </c>
      <c r="U5999" t="str">
        <f t="shared" si="372"/>
        <v>PANAJI-PONDA</v>
      </c>
      <c r="AA5999" s="165" t="str">
        <f t="shared" si="373"/>
        <v/>
      </c>
      <c r="AB5999" t="str">
        <f t="shared" si="374"/>
        <v>PND</v>
      </c>
      <c r="AC5999" t="str">
        <f t="shared" si="375"/>
        <v>GA04T2867</v>
      </c>
      <c r="AD5999" t="str">
        <f>_xlfn.IFNA(VLOOKUP(PrivateSchedule[[#This Row],[ow]],RTARoutes[[StageCodes]:[RouteID]],6,FALSE), VLOOKUP(PrivateSchedule[[#This Row],[re]],RTARoutes[[StageCodes]:[RouteID]],6,FALSE))</f>
        <v>PVT404</v>
      </c>
      <c r="AE5999" t="str" cm="1">
        <f t="array" ref="AE5999">_xlfn.IFS( NOT(ISNA(VLOOKUP(PrivateSchedule[[#This Row],[ow]],RTARoutes[[StageCodes]:[RouteID]],6,FALSE))), "O",  NOT(ISNA(VLOOKUP(PrivateSchedule[[#This Row],[re]],RTARoutes[[StageCodes]:[RouteID]],6,FALSE))), "R")</f>
        <v>O</v>
      </c>
      <c r="AF59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59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00" spans="2:33">
      <c r="O6000" s="171" t="s">
        <v>2374</v>
      </c>
      <c r="T6000" s="173" t="s">
        <v>2247</v>
      </c>
      <c r="U6000" t="str">
        <f t="shared" si="372"/>
        <v>PONDA-PANAJI</v>
      </c>
      <c r="AA6000" s="165" t="str">
        <f t="shared" si="373"/>
        <v/>
      </c>
      <c r="AB6000" t="str">
        <f t="shared" si="374"/>
        <v>PND</v>
      </c>
      <c r="AC6000" t="str">
        <f t="shared" si="375"/>
        <v>GA04T2867</v>
      </c>
      <c r="AD6000" t="str">
        <f>_xlfn.IFNA(VLOOKUP(PrivateSchedule[[#This Row],[ow]],RTARoutes[[StageCodes]:[RouteID]],6,FALSE), VLOOKUP(PrivateSchedule[[#This Row],[re]],RTARoutes[[StageCodes]:[RouteID]],6,FALSE))</f>
        <v>PVT393</v>
      </c>
      <c r="AE6000" t="str" cm="1">
        <f t="array" ref="AE6000">_xlfn.IFS( NOT(ISNA(VLOOKUP(PrivateSchedule[[#This Row],[ow]],RTARoutes[[StageCodes]:[RouteID]],6,FALSE))), "O",  NOT(ISNA(VLOOKUP(PrivateSchedule[[#This Row],[re]],RTARoutes[[StageCodes]:[RouteID]],6,FALSE))), "R")</f>
        <v>O</v>
      </c>
      <c r="AF60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0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001" spans="2:33">
      <c r="O6001" s="171" t="s">
        <v>2247</v>
      </c>
      <c r="T6001" s="173" t="s">
        <v>2374</v>
      </c>
      <c r="U6001" t="str">
        <f t="shared" si="372"/>
        <v>PANAJI-PONDA</v>
      </c>
      <c r="AA6001" s="165" t="str">
        <f t="shared" si="373"/>
        <v/>
      </c>
      <c r="AB6001" t="str">
        <f t="shared" si="374"/>
        <v>PND</v>
      </c>
      <c r="AC6001" t="str">
        <f t="shared" si="375"/>
        <v>GA04T2867</v>
      </c>
      <c r="AD6001" t="str">
        <f>_xlfn.IFNA(VLOOKUP(PrivateSchedule[[#This Row],[ow]],RTARoutes[[StageCodes]:[RouteID]],6,FALSE), VLOOKUP(PrivateSchedule[[#This Row],[re]],RTARoutes[[StageCodes]:[RouteID]],6,FALSE))</f>
        <v>PVT404</v>
      </c>
      <c r="AE6001" t="str" cm="1">
        <f t="array" ref="AE6001">_xlfn.IFS( NOT(ISNA(VLOOKUP(PrivateSchedule[[#This Row],[ow]],RTARoutes[[StageCodes]:[RouteID]],6,FALSE))), "O",  NOT(ISNA(VLOOKUP(PrivateSchedule[[#This Row],[re]],RTARoutes[[StageCodes]:[RouteID]],6,FALSE))), "R")</f>
        <v>O</v>
      </c>
      <c r="AF60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0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02" spans="2:33">
      <c r="O6002" s="171" t="s">
        <v>2374</v>
      </c>
      <c r="P6002" s="172" t="s">
        <v>462</v>
      </c>
      <c r="T6002" s="173" t="s">
        <v>2374</v>
      </c>
      <c r="U6002" t="str">
        <f t="shared" si="372"/>
        <v>PONDA-AGAPUR-PONDA</v>
      </c>
      <c r="AA6002" s="165" t="str">
        <f t="shared" si="373"/>
        <v/>
      </c>
      <c r="AB6002" t="str">
        <f t="shared" si="374"/>
        <v>PND</v>
      </c>
      <c r="AC6002" t="str">
        <f t="shared" si="375"/>
        <v>GA04T2867</v>
      </c>
      <c r="AD6002" t="str">
        <f>_xlfn.IFNA(VLOOKUP(PrivateSchedule[[#This Row],[ow]],RTARoutes[[StageCodes]:[RouteID]],6,FALSE), VLOOKUP(PrivateSchedule[[#This Row],[re]],RTARoutes[[StageCodes]:[RouteID]],6,FALSE))</f>
        <v>PVT381</v>
      </c>
      <c r="AE6002" t="str" cm="1">
        <f t="array" ref="AE6002">_xlfn.IFS( NOT(ISNA(VLOOKUP(PrivateSchedule[[#This Row],[ow]],RTARoutes[[StageCodes]:[RouteID]],6,FALSE))), "O",  NOT(ISNA(VLOOKUP(PrivateSchedule[[#This Row],[re]],RTARoutes[[StageCodes]:[RouteID]],6,FALSE))), "R")</f>
        <v>O</v>
      </c>
      <c r="AF60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PND-*AGP-*PND</v>
      </c>
      <c r="AG60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PND-*AGP-*PND</v>
      </c>
    </row>
    <row r="6003" spans="2:33">
      <c r="O6003" s="171" t="s">
        <v>2374</v>
      </c>
      <c r="T6003" s="173" t="s">
        <v>462</v>
      </c>
      <c r="U6003" t="str">
        <f t="shared" si="372"/>
        <v>PONDA-AGAPUR</v>
      </c>
      <c r="AA6003" s="165" t="str">
        <f t="shared" si="373"/>
        <v/>
      </c>
      <c r="AB6003" t="str">
        <f t="shared" si="374"/>
        <v>PND</v>
      </c>
      <c r="AC6003" t="str">
        <f t="shared" si="375"/>
        <v>GA04T2867</v>
      </c>
      <c r="AD6003" t="str">
        <f>_xlfn.IFNA(VLOOKUP(PrivateSchedule[[#This Row],[ow]],RTARoutes[[StageCodes]:[RouteID]],6,FALSE), VLOOKUP(PrivateSchedule[[#This Row],[re]],RTARoutes[[StageCodes]:[RouteID]],6,FALSE))</f>
        <v>PVT11</v>
      </c>
      <c r="AE6003" t="str" cm="1">
        <f t="array" ref="AE6003">_xlfn.IFS( NOT(ISNA(VLOOKUP(PrivateSchedule[[#This Row],[ow]],RTARoutes[[StageCodes]:[RouteID]],6,FALSE))), "O",  NOT(ISNA(VLOOKUP(PrivateSchedule[[#This Row],[re]],RTARoutes[[StageCodes]:[RouteID]],6,FALSE))), "R")</f>
        <v>R</v>
      </c>
      <c r="AF60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0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004" spans="2:33">
      <c r="B6004" s="171" t="s">
        <v>5615</v>
      </c>
      <c r="C6004" s="172" t="s">
        <v>5616</v>
      </c>
      <c r="D6004" s="172" t="s">
        <v>4894</v>
      </c>
      <c r="E6004" s="176">
        <v>42373</v>
      </c>
      <c r="F6004" s="177" t="s">
        <v>5047</v>
      </c>
      <c r="J6004" s="171" t="s">
        <v>5617</v>
      </c>
      <c r="L6004" s="172" t="s">
        <v>16</v>
      </c>
      <c r="O6004" s="171" t="s">
        <v>2699</v>
      </c>
      <c r="T6004" s="173" t="s">
        <v>2374</v>
      </c>
      <c r="U6004" t="str">
        <f t="shared" si="372"/>
        <v>SHIRODA-PONDA</v>
      </c>
      <c r="AA6004" s="165" t="str">
        <f t="shared" si="373"/>
        <v/>
      </c>
      <c r="AB6004" t="str">
        <f t="shared" si="374"/>
        <v>PND</v>
      </c>
      <c r="AC6004" t="str">
        <f t="shared" si="375"/>
        <v>GA02V4247</v>
      </c>
      <c r="AD6004" t="str">
        <f>_xlfn.IFNA(VLOOKUP(PrivateSchedule[[#This Row],[ow]],RTARoutes[[StageCodes]:[RouteID]],6,FALSE), VLOOKUP(PrivateSchedule[[#This Row],[re]],RTARoutes[[StageCodes]:[RouteID]],6,FALSE))</f>
        <v>PVT415</v>
      </c>
      <c r="AE6004" t="str" cm="1">
        <f t="array" ref="AE6004">_xlfn.IFS( NOT(ISNA(VLOOKUP(PrivateSchedule[[#This Row],[ow]],RTARoutes[[StageCodes]:[RouteID]],6,FALSE))), "O",  NOT(ISNA(VLOOKUP(PrivateSchedule[[#This Row],[re]],RTARoutes[[StageCodes]:[RouteID]],6,FALSE))), "R")</f>
        <v>R</v>
      </c>
      <c r="AF60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60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6005" spans="2:33">
      <c r="O6005" s="171" t="s">
        <v>2374</v>
      </c>
      <c r="T6005" s="173" t="s">
        <v>3041</v>
      </c>
      <c r="U6005" t="str">
        <f t="shared" si="372"/>
        <v>PONDA-VALPOI</v>
      </c>
      <c r="AA6005" s="165" t="str">
        <f t="shared" si="373"/>
        <v/>
      </c>
      <c r="AB6005" t="str">
        <f t="shared" si="374"/>
        <v>PND</v>
      </c>
      <c r="AC6005" t="str">
        <f t="shared" si="375"/>
        <v>GA02V4247</v>
      </c>
      <c r="AD6005" t="str">
        <f>_xlfn.IFNA(VLOOKUP(PrivateSchedule[[#This Row],[ow]],RTARoutes[[StageCodes]:[RouteID]],6,FALSE), VLOOKUP(PrivateSchedule[[#This Row],[re]],RTARoutes[[StageCodes]:[RouteID]],6,FALSE))</f>
        <v>PVT431</v>
      </c>
      <c r="AE6005" t="str" cm="1">
        <f t="array" ref="AE6005">_xlfn.IFS( NOT(ISNA(VLOOKUP(PrivateSchedule[[#This Row],[ow]],RTARoutes[[StageCodes]:[RouteID]],6,FALSE))), "O",  NOT(ISNA(VLOOKUP(PrivateSchedule[[#This Row],[re]],RTARoutes[[StageCodes]:[RouteID]],6,FALSE))), "R")</f>
        <v>O</v>
      </c>
      <c r="AF60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60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6006" spans="2:33">
      <c r="O6006" s="171" t="s">
        <v>3041</v>
      </c>
      <c r="T6006" s="173" t="s">
        <v>2374</v>
      </c>
      <c r="U6006" t="str">
        <f t="shared" si="372"/>
        <v>VALPOI-PONDA</v>
      </c>
      <c r="AA6006" s="165" t="str">
        <f t="shared" si="373"/>
        <v/>
      </c>
      <c r="AB6006" t="str">
        <f t="shared" si="374"/>
        <v>PND</v>
      </c>
      <c r="AC6006" t="str">
        <f t="shared" si="375"/>
        <v>GA02V4247</v>
      </c>
      <c r="AD6006" t="str">
        <f>_xlfn.IFNA(VLOOKUP(PrivateSchedule[[#This Row],[ow]],RTARoutes[[StageCodes]:[RouteID]],6,FALSE), VLOOKUP(PrivateSchedule[[#This Row],[re]],RTARoutes[[StageCodes]:[RouteID]],6,FALSE))</f>
        <v>PVT431</v>
      </c>
      <c r="AE6006" t="str" cm="1">
        <f t="array" ref="AE6006">_xlfn.IFS( NOT(ISNA(VLOOKUP(PrivateSchedule[[#This Row],[ow]],RTARoutes[[StageCodes]:[RouteID]],6,FALSE))), "O",  NOT(ISNA(VLOOKUP(PrivateSchedule[[#This Row],[re]],RTARoutes[[StageCodes]:[RouteID]],6,FALSE))), "R")</f>
        <v>R</v>
      </c>
      <c r="AF60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60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6007" spans="2:33">
      <c r="O6007" s="171" t="s">
        <v>2374</v>
      </c>
      <c r="T6007" s="173" t="s">
        <v>1890</v>
      </c>
      <c r="U6007" t="str">
        <f t="shared" si="372"/>
        <v>PONDA-MARGAO</v>
      </c>
      <c r="AA6007" s="165" t="str">
        <f t="shared" si="373"/>
        <v/>
      </c>
      <c r="AB6007" t="str">
        <f t="shared" si="374"/>
        <v>PND</v>
      </c>
      <c r="AC6007" t="str">
        <f t="shared" si="375"/>
        <v>GA02V4247</v>
      </c>
      <c r="AD6007" t="str">
        <f>_xlfn.IFNA(VLOOKUP(PrivateSchedule[[#This Row],[ow]],RTARoutes[[StageCodes]:[RouteID]],6,FALSE), VLOOKUP(PrivateSchedule[[#This Row],[re]],RTARoutes[[StageCodes]:[RouteID]],6,FALSE))</f>
        <v>PVT319</v>
      </c>
      <c r="AE6007" t="str" cm="1">
        <f t="array" ref="AE6007">_xlfn.IFS( NOT(ISNA(VLOOKUP(PrivateSchedule[[#This Row],[ow]],RTARoutes[[StageCodes]:[RouteID]],6,FALSE))), "O",  NOT(ISNA(VLOOKUP(PrivateSchedule[[#This Row],[re]],RTARoutes[[StageCodes]:[RouteID]],6,FALSE))), "R")</f>
        <v>R</v>
      </c>
      <c r="AF60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60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6008" spans="2:33">
      <c r="O6008" s="171" t="s">
        <v>1890</v>
      </c>
      <c r="T6008" s="173" t="s">
        <v>2374</v>
      </c>
      <c r="U6008" t="str">
        <f t="shared" si="372"/>
        <v>MARGAO-PONDA</v>
      </c>
      <c r="AA6008" s="165" t="str">
        <f t="shared" si="373"/>
        <v/>
      </c>
      <c r="AB6008" t="str">
        <f t="shared" si="374"/>
        <v>PND</v>
      </c>
      <c r="AC6008" t="str">
        <f t="shared" si="375"/>
        <v>GA02V4247</v>
      </c>
      <c r="AD6008" t="str">
        <f>_xlfn.IFNA(VLOOKUP(PrivateSchedule[[#This Row],[ow]],RTARoutes[[StageCodes]:[RouteID]],6,FALSE), VLOOKUP(PrivateSchedule[[#This Row],[re]],RTARoutes[[StageCodes]:[RouteID]],6,FALSE))</f>
        <v>PVT319</v>
      </c>
      <c r="AE6008" t="str" cm="1">
        <f t="array" ref="AE6008">_xlfn.IFS( NOT(ISNA(VLOOKUP(PrivateSchedule[[#This Row],[ow]],RTARoutes[[StageCodes]:[RouteID]],6,FALSE))), "O",  NOT(ISNA(VLOOKUP(PrivateSchedule[[#This Row],[re]],RTARoutes[[StageCodes]:[RouteID]],6,FALSE))), "R")</f>
        <v>O</v>
      </c>
      <c r="AF60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60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6009" spans="2:33">
      <c r="O6009" s="171" t="s">
        <v>2374</v>
      </c>
      <c r="T6009" s="173" t="s">
        <v>1890</v>
      </c>
      <c r="U6009" t="str">
        <f t="shared" si="372"/>
        <v>PONDA-MARGAO</v>
      </c>
      <c r="AA6009" s="165" t="str">
        <f t="shared" si="373"/>
        <v/>
      </c>
      <c r="AB6009" t="str">
        <f t="shared" si="374"/>
        <v>PND</v>
      </c>
      <c r="AC6009" t="str">
        <f t="shared" si="375"/>
        <v>GA02V4247</v>
      </c>
      <c r="AD6009" t="str">
        <f>_xlfn.IFNA(VLOOKUP(PrivateSchedule[[#This Row],[ow]],RTARoutes[[StageCodes]:[RouteID]],6,FALSE), VLOOKUP(PrivateSchedule[[#This Row],[re]],RTARoutes[[StageCodes]:[RouteID]],6,FALSE))</f>
        <v>PVT319</v>
      </c>
      <c r="AE6009" t="str" cm="1">
        <f t="array" ref="AE6009">_xlfn.IFS( NOT(ISNA(VLOOKUP(PrivateSchedule[[#This Row],[ow]],RTARoutes[[StageCodes]:[RouteID]],6,FALSE))), "O",  NOT(ISNA(VLOOKUP(PrivateSchedule[[#This Row],[re]],RTARoutes[[StageCodes]:[RouteID]],6,FALSE))), "R")</f>
        <v>R</v>
      </c>
      <c r="AF60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60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6010" spans="2:33">
      <c r="O6010" s="171" t="s">
        <v>1890</v>
      </c>
      <c r="T6010" s="173" t="s">
        <v>2374</v>
      </c>
      <c r="U6010" t="str">
        <f t="shared" si="372"/>
        <v>MARGAO-PONDA</v>
      </c>
      <c r="AA6010" s="165" t="str">
        <f t="shared" si="373"/>
        <v/>
      </c>
      <c r="AB6010" t="str">
        <f t="shared" si="374"/>
        <v>PND</v>
      </c>
      <c r="AC6010" t="str">
        <f t="shared" si="375"/>
        <v>GA02V4247</v>
      </c>
      <c r="AD6010" t="str">
        <f>_xlfn.IFNA(VLOOKUP(PrivateSchedule[[#This Row],[ow]],RTARoutes[[StageCodes]:[RouteID]],6,FALSE), VLOOKUP(PrivateSchedule[[#This Row],[re]],RTARoutes[[StageCodes]:[RouteID]],6,FALSE))</f>
        <v>PVT319</v>
      </c>
      <c r="AE6010" t="str" cm="1">
        <f t="array" ref="AE6010">_xlfn.IFS( NOT(ISNA(VLOOKUP(PrivateSchedule[[#This Row],[ow]],RTARoutes[[StageCodes]:[RouteID]],6,FALSE))), "O",  NOT(ISNA(VLOOKUP(PrivateSchedule[[#This Row],[re]],RTARoutes[[StageCodes]:[RouteID]],6,FALSE))), "R")</f>
        <v>O</v>
      </c>
      <c r="AF60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60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6011" spans="2:33">
      <c r="O6011" s="171" t="s">
        <v>2374</v>
      </c>
      <c r="T6011" s="173" t="s">
        <v>3041</v>
      </c>
      <c r="U6011" t="str">
        <f t="shared" si="372"/>
        <v>PONDA-VALPOI</v>
      </c>
      <c r="AA6011" s="165" t="str">
        <f t="shared" si="373"/>
        <v/>
      </c>
      <c r="AB6011" t="str">
        <f t="shared" si="374"/>
        <v>PND</v>
      </c>
      <c r="AC6011" t="str">
        <f t="shared" si="375"/>
        <v>GA02V4247</v>
      </c>
      <c r="AD6011" t="str">
        <f>_xlfn.IFNA(VLOOKUP(PrivateSchedule[[#This Row],[ow]],RTARoutes[[StageCodes]:[RouteID]],6,FALSE), VLOOKUP(PrivateSchedule[[#This Row],[re]],RTARoutes[[StageCodes]:[RouteID]],6,FALSE))</f>
        <v>PVT431</v>
      </c>
      <c r="AE6011" t="str" cm="1">
        <f t="array" ref="AE6011">_xlfn.IFS( NOT(ISNA(VLOOKUP(PrivateSchedule[[#This Row],[ow]],RTARoutes[[StageCodes]:[RouteID]],6,FALSE))), "O",  NOT(ISNA(VLOOKUP(PrivateSchedule[[#This Row],[re]],RTARoutes[[StageCodes]:[RouteID]],6,FALSE))), "R")</f>
        <v>O</v>
      </c>
      <c r="AF60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60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6012" spans="2:33">
      <c r="O6012" s="171" t="s">
        <v>3041</v>
      </c>
      <c r="T6012" s="173" t="s">
        <v>2374</v>
      </c>
      <c r="U6012" t="str">
        <f t="shared" si="372"/>
        <v>VALPOI-PONDA</v>
      </c>
      <c r="AA6012" s="165" t="str">
        <f t="shared" si="373"/>
        <v/>
      </c>
      <c r="AB6012" t="str">
        <f t="shared" si="374"/>
        <v>PND</v>
      </c>
      <c r="AC6012" t="str">
        <f t="shared" si="375"/>
        <v>GA02V4247</v>
      </c>
      <c r="AD6012" t="str">
        <f>_xlfn.IFNA(VLOOKUP(PrivateSchedule[[#This Row],[ow]],RTARoutes[[StageCodes]:[RouteID]],6,FALSE), VLOOKUP(PrivateSchedule[[#This Row],[re]],RTARoutes[[StageCodes]:[RouteID]],6,FALSE))</f>
        <v>PVT431</v>
      </c>
      <c r="AE6012" t="str" cm="1">
        <f t="array" ref="AE6012">_xlfn.IFS( NOT(ISNA(VLOOKUP(PrivateSchedule[[#This Row],[ow]],RTARoutes[[StageCodes]:[RouteID]],6,FALSE))), "O",  NOT(ISNA(VLOOKUP(PrivateSchedule[[#This Row],[re]],RTARoutes[[StageCodes]:[RouteID]],6,FALSE))), "R")</f>
        <v>R</v>
      </c>
      <c r="AF60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60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6013" spans="2:33">
      <c r="O6013" s="171" t="s">
        <v>2374</v>
      </c>
      <c r="T6013" s="173" t="s">
        <v>2699</v>
      </c>
      <c r="U6013" t="str">
        <f t="shared" si="372"/>
        <v>PONDA-SHIRODA</v>
      </c>
      <c r="AA6013" s="165" t="str">
        <f t="shared" si="373"/>
        <v/>
      </c>
      <c r="AB6013" t="str">
        <f t="shared" si="374"/>
        <v>PND</v>
      </c>
      <c r="AC6013" t="str">
        <f t="shared" si="375"/>
        <v>GA02V4247</v>
      </c>
      <c r="AD6013" t="str">
        <f>_xlfn.IFNA(VLOOKUP(PrivateSchedule[[#This Row],[ow]],RTARoutes[[StageCodes]:[RouteID]],6,FALSE), VLOOKUP(PrivateSchedule[[#This Row],[re]],RTARoutes[[StageCodes]:[RouteID]],6,FALSE))</f>
        <v>PVT415</v>
      </c>
      <c r="AE6013" t="str" cm="1">
        <f t="array" ref="AE6013">_xlfn.IFS( NOT(ISNA(VLOOKUP(PrivateSchedule[[#This Row],[ow]],RTARoutes[[StageCodes]:[RouteID]],6,FALSE))), "O",  NOT(ISNA(VLOOKUP(PrivateSchedule[[#This Row],[re]],RTARoutes[[StageCodes]:[RouteID]],6,FALSE))), "R")</f>
        <v>O</v>
      </c>
      <c r="AF60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PND-*SRA</v>
      </c>
      <c r="AG60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SRA-*PND</v>
      </c>
    </row>
    <row r="6014" spans="2:33">
      <c r="B6014" s="171" t="s">
        <v>5618</v>
      </c>
      <c r="C6014" s="172" t="s">
        <v>5619</v>
      </c>
      <c r="D6014" s="172" t="s">
        <v>4894</v>
      </c>
      <c r="E6014" s="176" t="s">
        <v>5620</v>
      </c>
      <c r="F6014" s="177" t="s">
        <v>5621</v>
      </c>
      <c r="G6014" s="171" t="s">
        <v>5622</v>
      </c>
      <c r="H6014" s="172" t="s">
        <v>5623</v>
      </c>
      <c r="J6014" s="171" t="s">
        <v>5624</v>
      </c>
      <c r="L6014" s="172" t="s">
        <v>16</v>
      </c>
      <c r="O6014" s="171" t="s">
        <v>5127</v>
      </c>
      <c r="T6014" s="173" t="s">
        <v>2374</v>
      </c>
      <c r="U6014" t="str">
        <f t="shared" si="372"/>
        <v/>
      </c>
      <c r="AA6014" s="165" t="str">
        <f t="shared" si="373"/>
        <v/>
      </c>
      <c r="AB6014" t="str">
        <f t="shared" si="374"/>
        <v>PND</v>
      </c>
      <c r="AC6014" t="str">
        <f t="shared" si="375"/>
        <v>GA01T8780</v>
      </c>
      <c r="AD6014" t="str">
        <f>_xlfn.IFNA(VLOOKUP(PrivateSchedule[[#This Row],[ow]],RTARoutes[[StageCodes]:[RouteID]],6,FALSE), VLOOKUP(PrivateSchedule[[#This Row],[re]],RTARoutes[[StageCodes]:[RouteID]],6,FALSE))</f>
        <v>PVT364</v>
      </c>
      <c r="AE6014" t="str" cm="1">
        <f t="array" ref="AE6014">_xlfn.IFS( NOT(ISNA(VLOOKUP(PrivateSchedule[[#This Row],[ow]],RTARoutes[[StageCodes]:[RouteID]],6,FALSE))), "O",  NOT(ISNA(VLOOKUP(PrivateSchedule[[#This Row],[re]],RTARoutes[[StageCodes]:[RouteID]],6,FALSE))), "R")</f>
        <v>O</v>
      </c>
      <c r="AF60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PARAMPAI-*PND</v>
      </c>
      <c r="AG60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</v>
      </c>
    </row>
    <row r="6015" spans="2:33">
      <c r="O6015" s="171" t="s">
        <v>2374</v>
      </c>
      <c r="T6015" s="173" t="s">
        <v>3041</v>
      </c>
      <c r="U6015" t="str">
        <f t="shared" si="372"/>
        <v>PONDA-VALPOI</v>
      </c>
      <c r="AA6015" s="165" t="str">
        <f t="shared" si="373"/>
        <v/>
      </c>
      <c r="AB6015" t="str">
        <f t="shared" si="374"/>
        <v>PND</v>
      </c>
      <c r="AC6015" t="str">
        <f t="shared" si="375"/>
        <v>GA01T8780</v>
      </c>
      <c r="AD6015" t="str">
        <f>_xlfn.IFNA(VLOOKUP(PrivateSchedule[[#This Row],[ow]],RTARoutes[[StageCodes]:[RouteID]],6,FALSE), VLOOKUP(PrivateSchedule[[#This Row],[re]],RTARoutes[[StageCodes]:[RouteID]],6,FALSE))</f>
        <v>PVT431</v>
      </c>
      <c r="AE6015" t="str" cm="1">
        <f t="array" ref="AE6015">_xlfn.IFS( NOT(ISNA(VLOOKUP(PrivateSchedule[[#This Row],[ow]],RTARoutes[[StageCodes]:[RouteID]],6,FALSE))), "O",  NOT(ISNA(VLOOKUP(PrivateSchedule[[#This Row],[re]],RTARoutes[[StageCodes]:[RouteID]],6,FALSE))), "R")</f>
        <v>O</v>
      </c>
      <c r="AF60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60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6016" spans="2:33">
      <c r="O6016" s="171" t="s">
        <v>3041</v>
      </c>
      <c r="T6016" s="173" t="s">
        <v>2374</v>
      </c>
      <c r="U6016" t="str">
        <f t="shared" si="372"/>
        <v>VALPOI-PONDA</v>
      </c>
      <c r="AA6016" s="165" t="str">
        <f t="shared" si="373"/>
        <v/>
      </c>
      <c r="AB6016" t="str">
        <f t="shared" si="374"/>
        <v>PND</v>
      </c>
      <c r="AC6016" t="str">
        <f t="shared" si="375"/>
        <v>GA01T8780</v>
      </c>
      <c r="AD6016" t="str">
        <f>_xlfn.IFNA(VLOOKUP(PrivateSchedule[[#This Row],[ow]],RTARoutes[[StageCodes]:[RouteID]],6,FALSE), VLOOKUP(PrivateSchedule[[#This Row],[re]],RTARoutes[[StageCodes]:[RouteID]],6,FALSE))</f>
        <v>PVT431</v>
      </c>
      <c r="AE6016" t="str" cm="1">
        <f t="array" ref="AE6016">_xlfn.IFS( NOT(ISNA(VLOOKUP(PrivateSchedule[[#This Row],[ow]],RTARoutes[[StageCodes]:[RouteID]],6,FALSE))), "O",  NOT(ISNA(VLOOKUP(PrivateSchedule[[#This Row],[re]],RTARoutes[[StageCodes]:[RouteID]],6,FALSE))), "R")</f>
        <v>R</v>
      </c>
      <c r="AF60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60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6017" spans="2:33">
      <c r="O6017" s="171" t="s">
        <v>2374</v>
      </c>
      <c r="T6017" s="173" t="s">
        <v>3041</v>
      </c>
      <c r="U6017" t="str">
        <f t="shared" si="372"/>
        <v>PONDA-VALPOI</v>
      </c>
      <c r="AA6017" s="165" t="str">
        <f t="shared" si="373"/>
        <v/>
      </c>
      <c r="AB6017" t="str">
        <f t="shared" si="374"/>
        <v>PND</v>
      </c>
      <c r="AC6017" t="str">
        <f t="shared" si="375"/>
        <v>GA01T8780</v>
      </c>
      <c r="AD6017" t="str">
        <f>_xlfn.IFNA(VLOOKUP(PrivateSchedule[[#This Row],[ow]],RTARoutes[[StageCodes]:[RouteID]],6,FALSE), VLOOKUP(PrivateSchedule[[#This Row],[re]],RTARoutes[[StageCodes]:[RouteID]],6,FALSE))</f>
        <v>PVT431</v>
      </c>
      <c r="AE6017" t="str" cm="1">
        <f t="array" ref="AE6017">_xlfn.IFS( NOT(ISNA(VLOOKUP(PrivateSchedule[[#This Row],[ow]],RTARoutes[[StageCodes]:[RouteID]],6,FALSE))), "O",  NOT(ISNA(VLOOKUP(PrivateSchedule[[#This Row],[re]],RTARoutes[[StageCodes]:[RouteID]],6,FALSE))), "R")</f>
        <v>O</v>
      </c>
      <c r="AF60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60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6018" spans="2:33">
      <c r="O6018" s="171" t="s">
        <v>3041</v>
      </c>
      <c r="T6018" s="173" t="s">
        <v>2374</v>
      </c>
      <c r="U6018" t="str">
        <f t="shared" si="372"/>
        <v>VALPOI-PONDA</v>
      </c>
      <c r="AA6018" s="165" t="str">
        <f t="shared" si="373"/>
        <v/>
      </c>
      <c r="AB6018" t="str">
        <f t="shared" si="374"/>
        <v>PND</v>
      </c>
      <c r="AC6018" t="str">
        <f t="shared" si="375"/>
        <v>GA01T8780</v>
      </c>
      <c r="AD6018" t="str">
        <f>_xlfn.IFNA(VLOOKUP(PrivateSchedule[[#This Row],[ow]],RTARoutes[[StageCodes]:[RouteID]],6,FALSE), VLOOKUP(PrivateSchedule[[#This Row],[re]],RTARoutes[[StageCodes]:[RouteID]],6,FALSE))</f>
        <v>PVT431</v>
      </c>
      <c r="AE6018" t="str" cm="1">
        <f t="array" ref="AE6018">_xlfn.IFS( NOT(ISNA(VLOOKUP(PrivateSchedule[[#This Row],[ow]],RTARoutes[[StageCodes]:[RouteID]],6,FALSE))), "O",  NOT(ISNA(VLOOKUP(PrivateSchedule[[#This Row],[re]],RTARoutes[[StageCodes]:[RouteID]],6,FALSE))), "R")</f>
        <v>R</v>
      </c>
      <c r="AF60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60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6019" spans="2:33">
      <c r="O6019" s="171" t="s">
        <v>2374</v>
      </c>
      <c r="T6019" s="173" t="s">
        <v>3000</v>
      </c>
      <c r="U6019" t="str">
        <f t="shared" ref="U6019:U6082" si="376">_xlfn.IFNA(VLOOKUP($O6019,Code2Loc,2,FALSE)
&amp; IF( OR( ISNA($P6019), LEN($P6019)=0), "",  "-" &amp; VLOOKUP($P6019,Code2Loc,2,FALSE))
&amp; IF( OR( ISNA($Q6019), LEN($Q6019)=0), "",  "-" &amp; VLOOKUP($Q6019,Code2Loc,2,FALSE))
&amp; IF( OR( ISNA($R6019), LEN($R6019)=0), "",  "-" &amp; VLOOKUP($R6019,Code2Loc,2,FALSE))
&amp; IF( OR( ISNA($S6019), LEN($S6019)=0), "",  "-" &amp; VLOOKUP($S6019,Code2Loc,2,FALSE))
&amp; IF( OR( ISNA($T6019), LEN($T6019)=0), "",  "-" &amp; VLOOKUP($T6019,Code2Loc,2,FALSE)),"")</f>
        <v>PONDA-USGAO</v>
      </c>
      <c r="AA6019" s="165" t="str">
        <f t="shared" ref="AA6019:AA6082" si="377">IF(ISBLANK($V6019), "", _xlfn.IFNA($V6019 + _xlfn.IFNA( VLOOKUP($O6019 &amp; IF(ISBLANK($P6019),"", "-" &amp; $P6019) &amp; IF(ISBLANK($Q6019),"", "-" &amp; $Q6019) &amp; IF(ISBLANK($R6019),"", "-" &amp; $R6019) &amp; IF(ISBLANK($S6019),"", "-" &amp; $S6019) &amp; IF(ISBLANK($T6019),"", "-" &amp; $T6019),TravelTime,8,FALSE), VLOOKUP($T6019 &amp; IF(ISBLANK($S6019),"", "-" &amp; $S6019) &amp; IF(ISBLANK($R6019),"", "-" &amp; $R6019) &amp; IF(ISBLANK($Q6019),"", "-" &amp; $Q6019) &amp; IF(ISBLANK($P6019),"", "-" &amp; $P6019) &amp; IF(ISBLANK($O6019),"", "-" &amp; $O6019),TravelTime,8,FALSE)) / 1440, ""))</f>
        <v/>
      </c>
      <c r="AB6019" t="str">
        <f t="shared" ref="AB6019:AB6082" si="378">IF(AND(LEN($A6019)&lt;&gt;0,LEN($A6019)&lt;&gt;0),$A6019,$AB6018)</f>
        <v>PND</v>
      </c>
      <c r="AC6019" t="str">
        <f t="shared" ref="AC6019:AC6082" si="379">IF(AND(LEN($J6019)&lt;&gt;0,LEN($B6019)&lt;&gt;0),$J6019,$AC6018)</f>
        <v>GA01T8780</v>
      </c>
      <c r="AD6019" t="str">
        <f>_xlfn.IFNA(VLOOKUP(PrivateSchedule[[#This Row],[ow]],RTARoutes[[StageCodes]:[RouteID]],6,FALSE), VLOOKUP(PrivateSchedule[[#This Row],[re]],RTARoutes[[StageCodes]:[RouteID]],6,FALSE))</f>
        <v>PVT423</v>
      </c>
      <c r="AE6019" t="str" cm="1">
        <f t="array" ref="AE6019">_xlfn.IFS( NOT(ISNA(VLOOKUP(PrivateSchedule[[#This Row],[ow]],RTARoutes[[StageCodes]:[RouteID]],6,FALSE))), "O",  NOT(ISNA(VLOOKUP(PrivateSchedule[[#This Row],[re]],RTARoutes[[StageCodes]:[RouteID]],6,FALSE))), "R")</f>
        <v>O</v>
      </c>
      <c r="AF60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60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6020" spans="2:33">
      <c r="O6020" s="171" t="s">
        <v>3000</v>
      </c>
      <c r="T6020" s="173" t="s">
        <v>2374</v>
      </c>
      <c r="U6020" t="str">
        <f t="shared" si="376"/>
        <v>USGAO-PONDA</v>
      </c>
      <c r="AA6020" s="165" t="str">
        <f t="shared" si="377"/>
        <v/>
      </c>
      <c r="AB6020" t="str">
        <f t="shared" si="378"/>
        <v>PND</v>
      </c>
      <c r="AC6020" t="str">
        <f t="shared" si="379"/>
        <v>GA01T8780</v>
      </c>
      <c r="AD6020" t="str">
        <f>_xlfn.IFNA(VLOOKUP(PrivateSchedule[[#This Row],[ow]],RTARoutes[[StageCodes]:[RouteID]],6,FALSE), VLOOKUP(PrivateSchedule[[#This Row],[re]],RTARoutes[[StageCodes]:[RouteID]],6,FALSE))</f>
        <v>PVT423</v>
      </c>
      <c r="AE6020" t="str" cm="1">
        <f t="array" ref="AE6020">_xlfn.IFS( NOT(ISNA(VLOOKUP(PrivateSchedule[[#This Row],[ow]],RTARoutes[[StageCodes]:[RouteID]],6,FALSE))), "O",  NOT(ISNA(VLOOKUP(PrivateSchedule[[#This Row],[re]],RTARoutes[[StageCodes]:[RouteID]],6,FALSE))), "R")</f>
        <v>R</v>
      </c>
      <c r="AF60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60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6021" spans="2:33">
      <c r="O6021" s="171" t="s">
        <v>2374</v>
      </c>
      <c r="T6021" s="173" t="s">
        <v>5127</v>
      </c>
      <c r="U6021" t="str">
        <f t="shared" si="376"/>
        <v/>
      </c>
      <c r="AA6021" s="165" t="str">
        <f t="shared" si="377"/>
        <v/>
      </c>
      <c r="AB6021" t="str">
        <f t="shared" si="378"/>
        <v>PND</v>
      </c>
      <c r="AC6021" t="str">
        <f t="shared" si="379"/>
        <v>GA01T8780</v>
      </c>
      <c r="AD6021" t="str">
        <f>_xlfn.IFNA(VLOOKUP(PrivateSchedule[[#This Row],[ow]],RTARoutes[[StageCodes]:[RouteID]],6,FALSE), VLOOKUP(PrivateSchedule[[#This Row],[re]],RTARoutes[[StageCodes]:[RouteID]],6,FALSE))</f>
        <v>PVT364</v>
      </c>
      <c r="AE6021" t="str" cm="1">
        <f t="array" ref="AE6021">_xlfn.IFS( NOT(ISNA(VLOOKUP(PrivateSchedule[[#This Row],[ow]],RTARoutes[[StageCodes]:[RouteID]],6,FALSE))), "O",  NOT(ISNA(VLOOKUP(PrivateSchedule[[#This Row],[re]],RTARoutes[[StageCodes]:[RouteID]],6,FALSE))), "R")</f>
        <v>R</v>
      </c>
      <c r="AF60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PND-*PARAMPAI</v>
      </c>
      <c r="AG60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PARAMPAI-*PND</v>
      </c>
    </row>
    <row r="6022" spans="2:33">
      <c r="O6022" s="171" t="s">
        <v>5127</v>
      </c>
      <c r="T6022" s="173" t="s">
        <v>2374</v>
      </c>
      <c r="U6022" t="str">
        <f t="shared" si="376"/>
        <v/>
      </c>
      <c r="AA6022" s="165" t="str">
        <f t="shared" si="377"/>
        <v/>
      </c>
      <c r="AB6022" t="str">
        <f t="shared" si="378"/>
        <v>PND</v>
      </c>
      <c r="AC6022" t="str">
        <f t="shared" si="379"/>
        <v>GA01T8780</v>
      </c>
      <c r="AD6022" t="str">
        <f>_xlfn.IFNA(VLOOKUP(PrivateSchedule[[#This Row],[ow]],RTARoutes[[StageCodes]:[RouteID]],6,FALSE), VLOOKUP(PrivateSchedule[[#This Row],[re]],RTARoutes[[StageCodes]:[RouteID]],6,FALSE))</f>
        <v>PVT364</v>
      </c>
      <c r="AE6022" t="str" cm="1">
        <f t="array" ref="AE6022">_xlfn.IFS( NOT(ISNA(VLOOKUP(PrivateSchedule[[#This Row],[ow]],RTARoutes[[StageCodes]:[RouteID]],6,FALSE))), "O",  NOT(ISNA(VLOOKUP(PrivateSchedule[[#This Row],[re]],RTARoutes[[StageCodes]:[RouteID]],6,FALSE))), "R")</f>
        <v>O</v>
      </c>
      <c r="AF60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PARAMPAI-*PND</v>
      </c>
      <c r="AG60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</v>
      </c>
    </row>
    <row r="6023" spans="2:33">
      <c r="O6023" s="171" t="s">
        <v>2374</v>
      </c>
      <c r="T6023" s="173" t="s">
        <v>1885</v>
      </c>
      <c r="U6023" t="str">
        <f t="shared" si="376"/>
        <v/>
      </c>
      <c r="AA6023" s="165" t="str">
        <f t="shared" si="377"/>
        <v/>
      </c>
      <c r="AB6023" t="str">
        <f t="shared" si="378"/>
        <v>PND</v>
      </c>
      <c r="AC6023" t="str">
        <f t="shared" si="379"/>
        <v>GA01T8780</v>
      </c>
      <c r="AD6023" t="str">
        <f>_xlfn.IFNA(VLOOKUP(PrivateSchedule[[#This Row],[ow]],RTARoutes[[StageCodes]:[RouteID]],6,FALSE), VLOOKUP(PrivateSchedule[[#This Row],[re]],RTARoutes[[StageCodes]:[RouteID]],6,FALSE))</f>
        <v>PVT256</v>
      </c>
      <c r="AE6023" t="str" cm="1">
        <f t="array" ref="AE6023">_xlfn.IFS( NOT(ISNA(VLOOKUP(PrivateSchedule[[#This Row],[ow]],RTARoutes[[StageCodes]:[RouteID]],6,FALSE))), "O",  NOT(ISNA(VLOOKUP(PrivateSchedule[[#This Row],[re]],RTARoutes[[StageCodes]:[RouteID]],6,FALSE))), "R")</f>
        <v>R</v>
      </c>
      <c r="AF60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PND-*MARCEL</v>
      </c>
      <c r="AG60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MARCEL-*PND</v>
      </c>
    </row>
    <row r="6024" spans="2:33">
      <c r="O6024" s="171" t="s">
        <v>1885</v>
      </c>
      <c r="T6024" s="173" t="s">
        <v>3000</v>
      </c>
      <c r="U6024" t="str">
        <f t="shared" si="376"/>
        <v/>
      </c>
      <c r="AA6024" s="165" t="str">
        <f t="shared" si="377"/>
        <v/>
      </c>
      <c r="AB6024" t="str">
        <f t="shared" si="378"/>
        <v>PND</v>
      </c>
      <c r="AC6024" t="str">
        <f t="shared" si="379"/>
        <v>GA01T8780</v>
      </c>
      <c r="AD6024" t="str">
        <f>_xlfn.IFNA(VLOOKUP(PrivateSchedule[[#This Row],[ow]],RTARoutes[[StageCodes]:[RouteID]],6,FALSE), VLOOKUP(PrivateSchedule[[#This Row],[re]],RTARoutes[[StageCodes]:[RouteID]],6,FALSE))</f>
        <v>PVT257</v>
      </c>
      <c r="AE6024" t="str" cm="1">
        <f t="array" ref="AE6024">_xlfn.IFS( NOT(ISNA(VLOOKUP(PrivateSchedule[[#This Row],[ow]],RTARoutes[[StageCodes]:[RouteID]],6,FALSE))), "O",  NOT(ISNA(VLOOKUP(PrivateSchedule[[#This Row],[re]],RTARoutes[[StageCodes]:[RouteID]],6,FALSE))), "R")</f>
        <v>O</v>
      </c>
      <c r="AF60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MARCEL-*UGO</v>
      </c>
      <c r="AG60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UGO-*MARCEL</v>
      </c>
    </row>
    <row r="6025" spans="2:33">
      <c r="O6025" s="171" t="s">
        <v>3000</v>
      </c>
      <c r="T6025" s="173" t="s">
        <v>5127</v>
      </c>
      <c r="U6025" t="str">
        <f t="shared" si="376"/>
        <v/>
      </c>
      <c r="AA6025" s="165" t="str">
        <f t="shared" si="377"/>
        <v/>
      </c>
      <c r="AB6025" t="str">
        <f t="shared" si="378"/>
        <v>PND</v>
      </c>
      <c r="AC6025" t="str">
        <f t="shared" si="379"/>
        <v>GA01T8780</v>
      </c>
      <c r="AD6025" t="e">
        <f>_xlfn.IFNA(VLOOKUP(PrivateSchedule[[#This Row],[ow]],RTARoutes[[StageCodes]:[RouteID]],6,FALSE), VLOOKUP(PrivateSchedule[[#This Row],[re]],RTARoutes[[StageCodes]:[RouteID]],6,FALSE))</f>
        <v>#N/A</v>
      </c>
      <c r="AE6025" t="e" cm="1">
        <f t="array" ref="AE6025">_xlfn.IFS( NOT(ISNA(VLOOKUP(PrivateSchedule[[#This Row],[ow]],RTARoutes[[StageCodes]:[RouteID]],6,FALSE))), "O",  NOT(ISNA(VLOOKUP(PrivateSchedule[[#This Row],[re]],RTARoutes[[StageCodes]:[RouteID]],6,FALSE))), "R")</f>
        <v>#N/A</v>
      </c>
      <c r="AF60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UGO-*PARAMPAI</v>
      </c>
      <c r="AG60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PARAMPAI-*UGO</v>
      </c>
    </row>
    <row r="6026" spans="2:33">
      <c r="B6026" s="171" t="s">
        <v>5625</v>
      </c>
      <c r="C6026" s="172" t="s">
        <v>5626</v>
      </c>
      <c r="D6026" s="172" t="s">
        <v>4894</v>
      </c>
      <c r="E6026" s="176" t="s">
        <v>5627</v>
      </c>
      <c r="F6026" s="177" t="s">
        <v>5628</v>
      </c>
      <c r="J6026" s="171" t="s">
        <v>5629</v>
      </c>
      <c r="L6026" s="172" t="s">
        <v>16</v>
      </c>
      <c r="O6026" s="171" t="s">
        <v>2374</v>
      </c>
      <c r="T6026" s="173" t="s">
        <v>5420</v>
      </c>
      <c r="U6026" t="str">
        <f t="shared" si="376"/>
        <v/>
      </c>
      <c r="AA6026" s="165" t="str">
        <f t="shared" si="377"/>
        <v/>
      </c>
      <c r="AB6026" t="str">
        <f t="shared" si="378"/>
        <v>PND</v>
      </c>
      <c r="AC6026" t="str">
        <f t="shared" si="379"/>
        <v>GA05T0097</v>
      </c>
      <c r="AD6026" t="str">
        <f>_xlfn.IFNA(VLOOKUP(PrivateSchedule[[#This Row],[ow]],RTARoutes[[StageCodes]:[RouteID]],6,FALSE), VLOOKUP(PrivateSchedule[[#This Row],[re]],RTARoutes[[StageCodes]:[RouteID]],6,FALSE))</f>
        <v>PVT175</v>
      </c>
      <c r="AE6026" t="str" cm="1">
        <f t="array" ref="AE6026">_xlfn.IFS( NOT(ISNA(VLOOKUP(PrivateSchedule[[#This Row],[ow]],RTARoutes[[StageCodes]:[RouteID]],6,FALSE))), "O",  NOT(ISNA(VLOOKUP(PrivateSchedule[[#This Row],[re]],RTARoutes[[StageCodes]:[RouteID]],6,FALSE))), "R")</f>
        <v>R</v>
      </c>
      <c r="AF60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27" spans="2:33">
      <c r="O6027" s="171" t="s">
        <v>5420</v>
      </c>
      <c r="T6027" s="173" t="s">
        <v>2374</v>
      </c>
      <c r="U6027" t="str">
        <f t="shared" si="376"/>
        <v/>
      </c>
      <c r="AA6027" s="165" t="str">
        <f t="shared" si="377"/>
        <v/>
      </c>
      <c r="AB6027" t="str">
        <f t="shared" si="378"/>
        <v>PND</v>
      </c>
      <c r="AC6027" t="str">
        <f t="shared" si="379"/>
        <v>GA05T0097</v>
      </c>
      <c r="AD6027" t="str">
        <f>_xlfn.IFNA(VLOOKUP(PrivateSchedule[[#This Row],[ow]],RTARoutes[[StageCodes]:[RouteID]],6,FALSE), VLOOKUP(PrivateSchedule[[#This Row],[re]],RTARoutes[[StageCodes]:[RouteID]],6,FALSE))</f>
        <v>PVT175</v>
      </c>
      <c r="AE6027" t="str" cm="1">
        <f t="array" ref="AE6027">_xlfn.IFS( NOT(ISNA(VLOOKUP(PrivateSchedule[[#This Row],[ow]],RTARoutes[[StageCodes]:[RouteID]],6,FALSE))), "O",  NOT(ISNA(VLOOKUP(PrivateSchedule[[#This Row],[re]],RTARoutes[[StageCodes]:[RouteID]],6,FALSE))), "R")</f>
        <v>O</v>
      </c>
      <c r="AF60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28" spans="2:33">
      <c r="O6028" s="171" t="s">
        <v>2374</v>
      </c>
      <c r="T6028" s="173" t="s">
        <v>5420</v>
      </c>
      <c r="U6028" t="str">
        <f t="shared" si="376"/>
        <v/>
      </c>
      <c r="AA6028" s="165" t="str">
        <f t="shared" si="377"/>
        <v/>
      </c>
      <c r="AB6028" t="str">
        <f t="shared" si="378"/>
        <v>PND</v>
      </c>
      <c r="AC6028" t="str">
        <f t="shared" si="379"/>
        <v>GA05T0097</v>
      </c>
      <c r="AD6028" t="str">
        <f>_xlfn.IFNA(VLOOKUP(PrivateSchedule[[#This Row],[ow]],RTARoutes[[StageCodes]:[RouteID]],6,FALSE), VLOOKUP(PrivateSchedule[[#This Row],[re]],RTARoutes[[StageCodes]:[RouteID]],6,FALSE))</f>
        <v>PVT175</v>
      </c>
      <c r="AE6028" t="str" cm="1">
        <f t="array" ref="AE6028">_xlfn.IFS( NOT(ISNA(VLOOKUP(PrivateSchedule[[#This Row],[ow]],RTARoutes[[StageCodes]:[RouteID]],6,FALSE))), "O",  NOT(ISNA(VLOOKUP(PrivateSchedule[[#This Row],[re]],RTARoutes[[StageCodes]:[RouteID]],6,FALSE))), "R")</f>
        <v>R</v>
      </c>
      <c r="AF60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29" spans="2:33">
      <c r="O6029" s="171" t="s">
        <v>5420</v>
      </c>
      <c r="T6029" s="173" t="s">
        <v>2374</v>
      </c>
      <c r="U6029" t="str">
        <f t="shared" si="376"/>
        <v/>
      </c>
      <c r="AA6029" s="165" t="str">
        <f t="shared" si="377"/>
        <v/>
      </c>
      <c r="AB6029" t="str">
        <f t="shared" si="378"/>
        <v>PND</v>
      </c>
      <c r="AC6029" t="str">
        <f t="shared" si="379"/>
        <v>GA05T0097</v>
      </c>
      <c r="AD6029" t="str">
        <f>_xlfn.IFNA(VLOOKUP(PrivateSchedule[[#This Row],[ow]],RTARoutes[[StageCodes]:[RouteID]],6,FALSE), VLOOKUP(PrivateSchedule[[#This Row],[re]],RTARoutes[[StageCodes]:[RouteID]],6,FALSE))</f>
        <v>PVT175</v>
      </c>
      <c r="AE6029" t="str" cm="1">
        <f t="array" ref="AE6029">_xlfn.IFS( NOT(ISNA(VLOOKUP(PrivateSchedule[[#This Row],[ow]],RTARoutes[[StageCodes]:[RouteID]],6,FALSE))), "O",  NOT(ISNA(VLOOKUP(PrivateSchedule[[#This Row],[re]],RTARoutes[[StageCodes]:[RouteID]],6,FALSE))), "R")</f>
        <v>O</v>
      </c>
      <c r="AF60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30" spans="2:33">
      <c r="O6030" s="171" t="s">
        <v>2374</v>
      </c>
      <c r="T6030" s="173" t="s">
        <v>5420</v>
      </c>
      <c r="U6030" t="str">
        <f t="shared" si="376"/>
        <v/>
      </c>
      <c r="AA6030" s="165" t="str">
        <f t="shared" si="377"/>
        <v/>
      </c>
      <c r="AB6030" t="str">
        <f t="shared" si="378"/>
        <v>PND</v>
      </c>
      <c r="AC6030" t="str">
        <f t="shared" si="379"/>
        <v>GA05T0097</v>
      </c>
      <c r="AD6030" t="str">
        <f>_xlfn.IFNA(VLOOKUP(PrivateSchedule[[#This Row],[ow]],RTARoutes[[StageCodes]:[RouteID]],6,FALSE), VLOOKUP(PrivateSchedule[[#This Row],[re]],RTARoutes[[StageCodes]:[RouteID]],6,FALSE))</f>
        <v>PVT175</v>
      </c>
      <c r="AE6030" t="str" cm="1">
        <f t="array" ref="AE6030">_xlfn.IFS( NOT(ISNA(VLOOKUP(PrivateSchedule[[#This Row],[ow]],RTARoutes[[StageCodes]:[RouteID]],6,FALSE))), "O",  NOT(ISNA(VLOOKUP(PrivateSchedule[[#This Row],[re]],RTARoutes[[StageCodes]:[RouteID]],6,FALSE))), "R")</f>
        <v>R</v>
      </c>
      <c r="AF60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31" spans="2:33">
      <c r="O6031" s="171" t="s">
        <v>5420</v>
      </c>
      <c r="T6031" s="173" t="s">
        <v>2374</v>
      </c>
      <c r="U6031" t="str">
        <f t="shared" si="376"/>
        <v/>
      </c>
      <c r="AA6031" s="165" t="str">
        <f t="shared" si="377"/>
        <v/>
      </c>
      <c r="AB6031" t="str">
        <f t="shared" si="378"/>
        <v>PND</v>
      </c>
      <c r="AC6031" t="str">
        <f t="shared" si="379"/>
        <v>GA05T0097</v>
      </c>
      <c r="AD6031" t="str">
        <f>_xlfn.IFNA(VLOOKUP(PrivateSchedule[[#This Row],[ow]],RTARoutes[[StageCodes]:[RouteID]],6,FALSE), VLOOKUP(PrivateSchedule[[#This Row],[re]],RTARoutes[[StageCodes]:[RouteID]],6,FALSE))</f>
        <v>PVT175</v>
      </c>
      <c r="AE6031" t="str" cm="1">
        <f t="array" ref="AE6031">_xlfn.IFS( NOT(ISNA(VLOOKUP(PrivateSchedule[[#This Row],[ow]],RTARoutes[[StageCodes]:[RouteID]],6,FALSE))), "O",  NOT(ISNA(VLOOKUP(PrivateSchedule[[#This Row],[re]],RTARoutes[[StageCodes]:[RouteID]],6,FALSE))), "R")</f>
        <v>O</v>
      </c>
      <c r="AF60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32" spans="2:33">
      <c r="O6032" s="171" t="s">
        <v>2374</v>
      </c>
      <c r="T6032" s="173" t="s">
        <v>5420</v>
      </c>
      <c r="U6032" t="str">
        <f t="shared" si="376"/>
        <v/>
      </c>
      <c r="AA6032" s="165" t="str">
        <f t="shared" si="377"/>
        <v/>
      </c>
      <c r="AB6032" t="str">
        <f t="shared" si="378"/>
        <v>PND</v>
      </c>
      <c r="AC6032" t="str">
        <f t="shared" si="379"/>
        <v>GA05T0097</v>
      </c>
      <c r="AD6032" t="str">
        <f>_xlfn.IFNA(VLOOKUP(PrivateSchedule[[#This Row],[ow]],RTARoutes[[StageCodes]:[RouteID]],6,FALSE), VLOOKUP(PrivateSchedule[[#This Row],[re]],RTARoutes[[StageCodes]:[RouteID]],6,FALSE))</f>
        <v>PVT175</v>
      </c>
      <c r="AE6032" t="str" cm="1">
        <f t="array" ref="AE6032">_xlfn.IFS( NOT(ISNA(VLOOKUP(PrivateSchedule[[#This Row],[ow]],RTARoutes[[StageCodes]:[RouteID]],6,FALSE))), "O",  NOT(ISNA(VLOOKUP(PrivateSchedule[[#This Row],[re]],RTARoutes[[StageCodes]:[RouteID]],6,FALSE))), "R")</f>
        <v>R</v>
      </c>
      <c r="AF60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33" spans="15:33">
      <c r="O6033" s="171" t="s">
        <v>5420</v>
      </c>
      <c r="T6033" s="173" t="s">
        <v>2374</v>
      </c>
      <c r="U6033" t="str">
        <f t="shared" si="376"/>
        <v/>
      </c>
      <c r="AA6033" s="165" t="str">
        <f t="shared" si="377"/>
        <v/>
      </c>
      <c r="AB6033" t="str">
        <f t="shared" si="378"/>
        <v>PND</v>
      </c>
      <c r="AC6033" t="str">
        <f t="shared" si="379"/>
        <v>GA05T0097</v>
      </c>
      <c r="AD6033" t="str">
        <f>_xlfn.IFNA(VLOOKUP(PrivateSchedule[[#This Row],[ow]],RTARoutes[[StageCodes]:[RouteID]],6,FALSE), VLOOKUP(PrivateSchedule[[#This Row],[re]],RTARoutes[[StageCodes]:[RouteID]],6,FALSE))</f>
        <v>PVT175</v>
      </c>
      <c r="AE6033" t="str" cm="1">
        <f t="array" ref="AE6033">_xlfn.IFS( NOT(ISNA(VLOOKUP(PrivateSchedule[[#This Row],[ow]],RTARoutes[[StageCodes]:[RouteID]],6,FALSE))), "O",  NOT(ISNA(VLOOKUP(PrivateSchedule[[#This Row],[re]],RTARoutes[[StageCodes]:[RouteID]],6,FALSE))), "R")</f>
        <v>O</v>
      </c>
      <c r="AF60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34" spans="15:33">
      <c r="O6034" s="171" t="s">
        <v>2374</v>
      </c>
      <c r="T6034" s="173" t="s">
        <v>5420</v>
      </c>
      <c r="U6034" t="str">
        <f t="shared" si="376"/>
        <v/>
      </c>
      <c r="AA6034" s="165" t="str">
        <f t="shared" si="377"/>
        <v/>
      </c>
      <c r="AB6034" t="str">
        <f t="shared" si="378"/>
        <v>PND</v>
      </c>
      <c r="AC6034" t="str">
        <f t="shared" si="379"/>
        <v>GA05T0097</v>
      </c>
      <c r="AD6034" t="str">
        <f>_xlfn.IFNA(VLOOKUP(PrivateSchedule[[#This Row],[ow]],RTARoutes[[StageCodes]:[RouteID]],6,FALSE), VLOOKUP(PrivateSchedule[[#This Row],[re]],RTARoutes[[StageCodes]:[RouteID]],6,FALSE))</f>
        <v>PVT175</v>
      </c>
      <c r="AE6034" t="str" cm="1">
        <f t="array" ref="AE6034">_xlfn.IFS( NOT(ISNA(VLOOKUP(PrivateSchedule[[#This Row],[ow]],RTARoutes[[StageCodes]:[RouteID]],6,FALSE))), "O",  NOT(ISNA(VLOOKUP(PrivateSchedule[[#This Row],[re]],RTARoutes[[StageCodes]:[RouteID]],6,FALSE))), "R")</f>
        <v>R</v>
      </c>
      <c r="AF60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35" spans="15:33">
      <c r="O6035" s="171" t="s">
        <v>5420</v>
      </c>
      <c r="T6035" s="173" t="s">
        <v>2374</v>
      </c>
      <c r="U6035" t="str">
        <f t="shared" si="376"/>
        <v/>
      </c>
      <c r="AA6035" s="165" t="str">
        <f t="shared" si="377"/>
        <v/>
      </c>
      <c r="AB6035" t="str">
        <f t="shared" si="378"/>
        <v>PND</v>
      </c>
      <c r="AC6035" t="str">
        <f t="shared" si="379"/>
        <v>GA05T0097</v>
      </c>
      <c r="AD6035" t="str">
        <f>_xlfn.IFNA(VLOOKUP(PrivateSchedule[[#This Row],[ow]],RTARoutes[[StageCodes]:[RouteID]],6,FALSE), VLOOKUP(PrivateSchedule[[#This Row],[re]],RTARoutes[[StageCodes]:[RouteID]],6,FALSE))</f>
        <v>PVT175</v>
      </c>
      <c r="AE6035" t="str" cm="1">
        <f t="array" ref="AE6035">_xlfn.IFS( NOT(ISNA(VLOOKUP(PrivateSchedule[[#This Row],[ow]],RTARoutes[[StageCodes]:[RouteID]],6,FALSE))), "O",  NOT(ISNA(VLOOKUP(PrivateSchedule[[#This Row],[re]],RTARoutes[[StageCodes]:[RouteID]],6,FALSE))), "R")</f>
        <v>O</v>
      </c>
      <c r="AF60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36" spans="15:33">
      <c r="O6036" s="171" t="s">
        <v>2374</v>
      </c>
      <c r="T6036" s="173" t="s">
        <v>5420</v>
      </c>
      <c r="U6036" t="str">
        <f t="shared" si="376"/>
        <v/>
      </c>
      <c r="AA6036" s="165" t="str">
        <f t="shared" si="377"/>
        <v/>
      </c>
      <c r="AB6036" t="str">
        <f t="shared" si="378"/>
        <v>PND</v>
      </c>
      <c r="AC6036" t="str">
        <f t="shared" si="379"/>
        <v>GA05T0097</v>
      </c>
      <c r="AD6036" t="str">
        <f>_xlfn.IFNA(VLOOKUP(PrivateSchedule[[#This Row],[ow]],RTARoutes[[StageCodes]:[RouteID]],6,FALSE), VLOOKUP(PrivateSchedule[[#This Row],[re]],RTARoutes[[StageCodes]:[RouteID]],6,FALSE))</f>
        <v>PVT175</v>
      </c>
      <c r="AE6036" t="str" cm="1">
        <f t="array" ref="AE6036">_xlfn.IFS( NOT(ISNA(VLOOKUP(PrivateSchedule[[#This Row],[ow]],RTARoutes[[StageCodes]:[RouteID]],6,FALSE))), "O",  NOT(ISNA(VLOOKUP(PrivateSchedule[[#This Row],[re]],RTARoutes[[StageCodes]:[RouteID]],6,FALSE))), "R")</f>
        <v>R</v>
      </c>
      <c r="AF60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37" spans="15:33">
      <c r="O6037" s="171" t="s">
        <v>5420</v>
      </c>
      <c r="T6037" s="173" t="s">
        <v>2374</v>
      </c>
      <c r="U6037" t="str">
        <f t="shared" si="376"/>
        <v/>
      </c>
      <c r="AA6037" s="165" t="str">
        <f t="shared" si="377"/>
        <v/>
      </c>
      <c r="AB6037" t="str">
        <f t="shared" si="378"/>
        <v>PND</v>
      </c>
      <c r="AC6037" t="str">
        <f t="shared" si="379"/>
        <v>GA05T0097</v>
      </c>
      <c r="AD6037" t="str">
        <f>_xlfn.IFNA(VLOOKUP(PrivateSchedule[[#This Row],[ow]],RTARoutes[[StageCodes]:[RouteID]],6,FALSE), VLOOKUP(PrivateSchedule[[#This Row],[re]],RTARoutes[[StageCodes]:[RouteID]],6,FALSE))</f>
        <v>PVT175</v>
      </c>
      <c r="AE6037" t="str" cm="1">
        <f t="array" ref="AE6037">_xlfn.IFS( NOT(ISNA(VLOOKUP(PrivateSchedule[[#This Row],[ow]],RTARoutes[[StageCodes]:[RouteID]],6,FALSE))), "O",  NOT(ISNA(VLOOKUP(PrivateSchedule[[#This Row],[re]],RTARoutes[[StageCodes]:[RouteID]],6,FALSE))), "R")</f>
        <v>O</v>
      </c>
      <c r="AF60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38" spans="15:33">
      <c r="O6038" s="171" t="s">
        <v>2374</v>
      </c>
      <c r="T6038" s="173" t="s">
        <v>5420</v>
      </c>
      <c r="U6038" t="str">
        <f t="shared" si="376"/>
        <v/>
      </c>
      <c r="AA6038" s="165" t="str">
        <f t="shared" si="377"/>
        <v/>
      </c>
      <c r="AB6038" t="str">
        <f t="shared" si="378"/>
        <v>PND</v>
      </c>
      <c r="AC6038" t="str">
        <f t="shared" si="379"/>
        <v>GA05T0097</v>
      </c>
      <c r="AD6038" t="str">
        <f>_xlfn.IFNA(VLOOKUP(PrivateSchedule[[#This Row],[ow]],RTARoutes[[StageCodes]:[RouteID]],6,FALSE), VLOOKUP(PrivateSchedule[[#This Row],[re]],RTARoutes[[StageCodes]:[RouteID]],6,FALSE))</f>
        <v>PVT175</v>
      </c>
      <c r="AE6038" t="str" cm="1">
        <f t="array" ref="AE6038">_xlfn.IFS( NOT(ISNA(VLOOKUP(PrivateSchedule[[#This Row],[ow]],RTARoutes[[StageCodes]:[RouteID]],6,FALSE))), "O",  NOT(ISNA(VLOOKUP(PrivateSchedule[[#This Row],[re]],RTARoutes[[StageCodes]:[RouteID]],6,FALSE))), "R")</f>
        <v>R</v>
      </c>
      <c r="AF60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39" spans="15:33">
      <c r="O6039" s="171" t="s">
        <v>5420</v>
      </c>
      <c r="T6039" s="173" t="s">
        <v>2374</v>
      </c>
      <c r="U6039" t="str">
        <f t="shared" si="376"/>
        <v/>
      </c>
      <c r="AA6039" s="165" t="str">
        <f t="shared" si="377"/>
        <v/>
      </c>
      <c r="AB6039" t="str">
        <f t="shared" si="378"/>
        <v>PND</v>
      </c>
      <c r="AC6039" t="str">
        <f t="shared" si="379"/>
        <v>GA05T0097</v>
      </c>
      <c r="AD6039" t="str">
        <f>_xlfn.IFNA(VLOOKUP(PrivateSchedule[[#This Row],[ow]],RTARoutes[[StageCodes]:[RouteID]],6,FALSE), VLOOKUP(PrivateSchedule[[#This Row],[re]],RTARoutes[[StageCodes]:[RouteID]],6,FALSE))</f>
        <v>PVT175</v>
      </c>
      <c r="AE6039" t="str" cm="1">
        <f t="array" ref="AE6039">_xlfn.IFS( NOT(ISNA(VLOOKUP(PrivateSchedule[[#This Row],[ow]],RTARoutes[[StageCodes]:[RouteID]],6,FALSE))), "O",  NOT(ISNA(VLOOKUP(PrivateSchedule[[#This Row],[re]],RTARoutes[[StageCodes]:[RouteID]],6,FALSE))), "R")</f>
        <v>O</v>
      </c>
      <c r="AF60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40" spans="15:33">
      <c r="O6040" s="171" t="s">
        <v>2374</v>
      </c>
      <c r="T6040" s="173" t="s">
        <v>5420</v>
      </c>
      <c r="U6040" t="str">
        <f t="shared" si="376"/>
        <v/>
      </c>
      <c r="AA6040" s="165" t="str">
        <f t="shared" si="377"/>
        <v/>
      </c>
      <c r="AB6040" t="str">
        <f t="shared" si="378"/>
        <v>PND</v>
      </c>
      <c r="AC6040" t="str">
        <f t="shared" si="379"/>
        <v>GA05T0097</v>
      </c>
      <c r="AD6040" t="str">
        <f>_xlfn.IFNA(VLOOKUP(PrivateSchedule[[#This Row],[ow]],RTARoutes[[StageCodes]:[RouteID]],6,FALSE), VLOOKUP(PrivateSchedule[[#This Row],[re]],RTARoutes[[StageCodes]:[RouteID]],6,FALSE))</f>
        <v>PVT175</v>
      </c>
      <c r="AE6040" t="str" cm="1">
        <f t="array" ref="AE6040">_xlfn.IFS( NOT(ISNA(VLOOKUP(PrivateSchedule[[#This Row],[ow]],RTARoutes[[StageCodes]:[RouteID]],6,FALSE))), "O",  NOT(ISNA(VLOOKUP(PrivateSchedule[[#This Row],[re]],RTARoutes[[StageCodes]:[RouteID]],6,FALSE))), "R")</f>
        <v>R</v>
      </c>
      <c r="AF60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41" spans="15:33">
      <c r="O6041" s="171" t="s">
        <v>5420</v>
      </c>
      <c r="T6041" s="173" t="s">
        <v>2374</v>
      </c>
      <c r="U6041" t="str">
        <f t="shared" si="376"/>
        <v/>
      </c>
      <c r="AA6041" s="165" t="str">
        <f t="shared" si="377"/>
        <v/>
      </c>
      <c r="AB6041" t="str">
        <f t="shared" si="378"/>
        <v>PND</v>
      </c>
      <c r="AC6041" t="str">
        <f t="shared" si="379"/>
        <v>GA05T0097</v>
      </c>
      <c r="AD6041" t="str">
        <f>_xlfn.IFNA(VLOOKUP(PrivateSchedule[[#This Row],[ow]],RTARoutes[[StageCodes]:[RouteID]],6,FALSE), VLOOKUP(PrivateSchedule[[#This Row],[re]],RTARoutes[[StageCodes]:[RouteID]],6,FALSE))</f>
        <v>PVT175</v>
      </c>
      <c r="AE6041" t="str" cm="1">
        <f t="array" ref="AE6041">_xlfn.IFS( NOT(ISNA(VLOOKUP(PrivateSchedule[[#This Row],[ow]],RTARoutes[[StageCodes]:[RouteID]],6,FALSE))), "O",  NOT(ISNA(VLOOKUP(PrivateSchedule[[#This Row],[re]],RTARoutes[[StageCodes]:[RouteID]],6,FALSE))), "R")</f>
        <v>O</v>
      </c>
      <c r="AF60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42" spans="15:33">
      <c r="O6042" s="171" t="s">
        <v>2374</v>
      </c>
      <c r="T6042" s="173" t="s">
        <v>5420</v>
      </c>
      <c r="U6042" t="str">
        <f t="shared" si="376"/>
        <v/>
      </c>
      <c r="AA6042" s="165" t="str">
        <f t="shared" si="377"/>
        <v/>
      </c>
      <c r="AB6042" t="str">
        <f t="shared" si="378"/>
        <v>PND</v>
      </c>
      <c r="AC6042" t="str">
        <f t="shared" si="379"/>
        <v>GA05T0097</v>
      </c>
      <c r="AD6042" t="str">
        <f>_xlfn.IFNA(VLOOKUP(PrivateSchedule[[#This Row],[ow]],RTARoutes[[StageCodes]:[RouteID]],6,FALSE), VLOOKUP(PrivateSchedule[[#This Row],[re]],RTARoutes[[StageCodes]:[RouteID]],6,FALSE))</f>
        <v>PVT175</v>
      </c>
      <c r="AE6042" t="str" cm="1">
        <f t="array" ref="AE6042">_xlfn.IFS( NOT(ISNA(VLOOKUP(PrivateSchedule[[#This Row],[ow]],RTARoutes[[StageCodes]:[RouteID]],6,FALSE))), "O",  NOT(ISNA(VLOOKUP(PrivateSchedule[[#This Row],[re]],RTARoutes[[StageCodes]:[RouteID]],6,FALSE))), "R")</f>
        <v>R</v>
      </c>
      <c r="AF60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43" spans="15:33">
      <c r="O6043" s="171" t="s">
        <v>5420</v>
      </c>
      <c r="T6043" s="173" t="s">
        <v>2374</v>
      </c>
      <c r="U6043" t="str">
        <f t="shared" si="376"/>
        <v/>
      </c>
      <c r="AA6043" s="165" t="str">
        <f t="shared" si="377"/>
        <v/>
      </c>
      <c r="AB6043" t="str">
        <f t="shared" si="378"/>
        <v>PND</v>
      </c>
      <c r="AC6043" t="str">
        <f t="shared" si="379"/>
        <v>GA05T0097</v>
      </c>
      <c r="AD6043" t="str">
        <f>_xlfn.IFNA(VLOOKUP(PrivateSchedule[[#This Row],[ow]],RTARoutes[[StageCodes]:[RouteID]],6,FALSE), VLOOKUP(PrivateSchedule[[#This Row],[re]],RTARoutes[[StageCodes]:[RouteID]],6,FALSE))</f>
        <v>PVT175</v>
      </c>
      <c r="AE6043" t="str" cm="1">
        <f t="array" ref="AE6043">_xlfn.IFS( NOT(ISNA(VLOOKUP(PrivateSchedule[[#This Row],[ow]],RTARoutes[[StageCodes]:[RouteID]],6,FALSE))), "O",  NOT(ISNA(VLOOKUP(PrivateSchedule[[#This Row],[re]],RTARoutes[[StageCodes]:[RouteID]],6,FALSE))), "R")</f>
        <v>O</v>
      </c>
      <c r="AF60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44" spans="15:33">
      <c r="O6044" s="171" t="s">
        <v>2374</v>
      </c>
      <c r="T6044" s="173" t="s">
        <v>5420</v>
      </c>
      <c r="U6044" t="str">
        <f t="shared" si="376"/>
        <v/>
      </c>
      <c r="AA6044" s="165" t="str">
        <f t="shared" si="377"/>
        <v/>
      </c>
      <c r="AB6044" t="str">
        <f t="shared" si="378"/>
        <v>PND</v>
      </c>
      <c r="AC6044" t="str">
        <f t="shared" si="379"/>
        <v>GA05T0097</v>
      </c>
      <c r="AD6044" t="str">
        <f>_xlfn.IFNA(VLOOKUP(PrivateSchedule[[#This Row],[ow]],RTARoutes[[StageCodes]:[RouteID]],6,FALSE), VLOOKUP(PrivateSchedule[[#This Row],[re]],RTARoutes[[StageCodes]:[RouteID]],6,FALSE))</f>
        <v>PVT175</v>
      </c>
      <c r="AE6044" t="str" cm="1">
        <f t="array" ref="AE6044">_xlfn.IFS( NOT(ISNA(VLOOKUP(PrivateSchedule[[#This Row],[ow]],RTARoutes[[StageCodes]:[RouteID]],6,FALSE))), "O",  NOT(ISNA(VLOOKUP(PrivateSchedule[[#This Row],[re]],RTARoutes[[StageCodes]:[RouteID]],6,FALSE))), "R")</f>
        <v>R</v>
      </c>
      <c r="AF60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45" spans="15:33">
      <c r="O6045" s="171" t="s">
        <v>5420</v>
      </c>
      <c r="T6045" s="173" t="s">
        <v>2374</v>
      </c>
      <c r="U6045" t="str">
        <f t="shared" si="376"/>
        <v/>
      </c>
      <c r="AA6045" s="165" t="str">
        <f t="shared" si="377"/>
        <v/>
      </c>
      <c r="AB6045" t="str">
        <f t="shared" si="378"/>
        <v>PND</v>
      </c>
      <c r="AC6045" t="str">
        <f t="shared" si="379"/>
        <v>GA05T0097</v>
      </c>
      <c r="AD6045" t="str">
        <f>_xlfn.IFNA(VLOOKUP(PrivateSchedule[[#This Row],[ow]],RTARoutes[[StageCodes]:[RouteID]],6,FALSE), VLOOKUP(PrivateSchedule[[#This Row],[re]],RTARoutes[[StageCodes]:[RouteID]],6,FALSE))</f>
        <v>PVT175</v>
      </c>
      <c r="AE6045" t="str" cm="1">
        <f t="array" ref="AE6045">_xlfn.IFS( NOT(ISNA(VLOOKUP(PrivateSchedule[[#This Row],[ow]],RTARoutes[[StageCodes]:[RouteID]],6,FALSE))), "O",  NOT(ISNA(VLOOKUP(PrivateSchedule[[#This Row],[re]],RTARoutes[[StageCodes]:[RouteID]],6,FALSE))), "R")</f>
        <v>O</v>
      </c>
      <c r="AF60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46" spans="15:33">
      <c r="O6046" s="171" t="s">
        <v>2374</v>
      </c>
      <c r="T6046" s="173" t="s">
        <v>5420</v>
      </c>
      <c r="U6046" t="str">
        <f t="shared" si="376"/>
        <v/>
      </c>
      <c r="AA6046" s="165" t="str">
        <f t="shared" si="377"/>
        <v/>
      </c>
      <c r="AB6046" t="str">
        <f t="shared" si="378"/>
        <v>PND</v>
      </c>
      <c r="AC6046" t="str">
        <f t="shared" si="379"/>
        <v>GA05T0097</v>
      </c>
      <c r="AD6046" t="str">
        <f>_xlfn.IFNA(VLOOKUP(PrivateSchedule[[#This Row],[ow]],RTARoutes[[StageCodes]:[RouteID]],6,FALSE), VLOOKUP(PrivateSchedule[[#This Row],[re]],RTARoutes[[StageCodes]:[RouteID]],6,FALSE))</f>
        <v>PVT175</v>
      </c>
      <c r="AE6046" t="str" cm="1">
        <f t="array" ref="AE6046">_xlfn.IFS( NOT(ISNA(VLOOKUP(PrivateSchedule[[#This Row],[ow]],RTARoutes[[StageCodes]:[RouteID]],6,FALSE))), "O",  NOT(ISNA(VLOOKUP(PrivateSchedule[[#This Row],[re]],RTARoutes[[StageCodes]:[RouteID]],6,FALSE))), "R")</f>
        <v>R</v>
      </c>
      <c r="AF60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47" spans="15:33">
      <c r="O6047" s="171" t="s">
        <v>5420</v>
      </c>
      <c r="T6047" s="173" t="s">
        <v>2374</v>
      </c>
      <c r="U6047" t="str">
        <f t="shared" si="376"/>
        <v/>
      </c>
      <c r="AA6047" s="165" t="str">
        <f t="shared" si="377"/>
        <v/>
      </c>
      <c r="AB6047" t="str">
        <f t="shared" si="378"/>
        <v>PND</v>
      </c>
      <c r="AC6047" t="str">
        <f t="shared" si="379"/>
        <v>GA05T0097</v>
      </c>
      <c r="AD6047" t="str">
        <f>_xlfn.IFNA(VLOOKUP(PrivateSchedule[[#This Row],[ow]],RTARoutes[[StageCodes]:[RouteID]],6,FALSE), VLOOKUP(PrivateSchedule[[#This Row],[re]],RTARoutes[[StageCodes]:[RouteID]],6,FALSE))</f>
        <v>PVT175</v>
      </c>
      <c r="AE6047" t="str" cm="1">
        <f t="array" ref="AE6047">_xlfn.IFS( NOT(ISNA(VLOOKUP(PrivateSchedule[[#This Row],[ow]],RTARoutes[[StageCodes]:[RouteID]],6,FALSE))), "O",  NOT(ISNA(VLOOKUP(PrivateSchedule[[#This Row],[re]],RTARoutes[[StageCodes]:[RouteID]],6,FALSE))), "R")</f>
        <v>O</v>
      </c>
      <c r="AF60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DATTAGARH-*PND</v>
      </c>
      <c r="AG60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PND-*DATTAGARH</v>
      </c>
    </row>
    <row r="6048" spans="15:33">
      <c r="O6048" s="171" t="s">
        <v>2374</v>
      </c>
      <c r="T6048" s="173" t="s">
        <v>5420</v>
      </c>
      <c r="U6048" t="str">
        <f t="shared" si="376"/>
        <v/>
      </c>
      <c r="AA6048" s="165" t="str">
        <f t="shared" si="377"/>
        <v/>
      </c>
      <c r="AB6048" t="str">
        <f t="shared" si="378"/>
        <v>PND</v>
      </c>
      <c r="AC6048" t="str">
        <f t="shared" si="379"/>
        <v>GA05T0097</v>
      </c>
      <c r="AD6048" t="str">
        <f>_xlfn.IFNA(VLOOKUP(PrivateSchedule[[#This Row],[ow]],RTARoutes[[StageCodes]:[RouteID]],6,FALSE), VLOOKUP(PrivateSchedule[[#This Row],[re]],RTARoutes[[StageCodes]:[RouteID]],6,FALSE))</f>
        <v>PVT175</v>
      </c>
      <c r="AE6048" t="str" cm="1">
        <f t="array" ref="AE6048">_xlfn.IFS( NOT(ISNA(VLOOKUP(PrivateSchedule[[#This Row],[ow]],RTARoutes[[StageCodes]:[RouteID]],6,FALSE))), "O",  NOT(ISNA(VLOOKUP(PrivateSchedule[[#This Row],[re]],RTARoutes[[StageCodes]:[RouteID]],6,FALSE))), "R")</f>
        <v>R</v>
      </c>
      <c r="AF60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PND-*DATTAGARH</v>
      </c>
      <c r="AG60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DATTAGARH-*PND</v>
      </c>
    </row>
    <row r="6049" spans="2:33">
      <c r="B6049" s="171" t="s">
        <v>5630</v>
      </c>
      <c r="C6049" s="172" t="s">
        <v>5631</v>
      </c>
      <c r="D6049" s="172" t="s">
        <v>4887</v>
      </c>
      <c r="E6049" s="176" t="s">
        <v>5632</v>
      </c>
      <c r="F6049" s="177" t="s">
        <v>5633</v>
      </c>
      <c r="J6049" s="171" t="s">
        <v>5634</v>
      </c>
      <c r="L6049" s="172" t="s">
        <v>16</v>
      </c>
      <c r="O6049" s="171" t="s">
        <v>3000</v>
      </c>
      <c r="T6049" s="173" t="s">
        <v>2374</v>
      </c>
      <c r="U6049" t="str">
        <f t="shared" si="376"/>
        <v>USGAO-PONDA</v>
      </c>
      <c r="AA6049" s="165" t="str">
        <f t="shared" si="377"/>
        <v/>
      </c>
      <c r="AB6049" t="str">
        <f t="shared" si="378"/>
        <v>PND</v>
      </c>
      <c r="AC6049" t="str">
        <f t="shared" si="379"/>
        <v>GA01W4245/GA02U4043</v>
      </c>
      <c r="AD6049" t="str">
        <f>_xlfn.IFNA(VLOOKUP(PrivateSchedule[[#This Row],[ow]],RTARoutes[[StageCodes]:[RouteID]],6,FALSE), VLOOKUP(PrivateSchedule[[#This Row],[re]],RTARoutes[[StageCodes]:[RouteID]],6,FALSE))</f>
        <v>PVT423</v>
      </c>
      <c r="AE6049" t="str" cm="1">
        <f t="array" ref="AE6049">_xlfn.IFS( NOT(ISNA(VLOOKUP(PrivateSchedule[[#This Row],[ow]],RTARoutes[[StageCodes]:[RouteID]],6,FALSE))), "O",  NOT(ISNA(VLOOKUP(PrivateSchedule[[#This Row],[re]],RTARoutes[[StageCodes]:[RouteID]],6,FALSE))), "R")</f>
        <v>R</v>
      </c>
      <c r="AF60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UGO-*PND</v>
      </c>
      <c r="AG60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PND-*UGO</v>
      </c>
    </row>
    <row r="6050" spans="2:33">
      <c r="O6050" s="171" t="s">
        <v>2374</v>
      </c>
      <c r="T6050" s="173" t="s">
        <v>3041</v>
      </c>
      <c r="U6050" t="str">
        <f t="shared" si="376"/>
        <v>PONDA-VALPOI</v>
      </c>
      <c r="AA6050" s="165" t="str">
        <f t="shared" si="377"/>
        <v/>
      </c>
      <c r="AB6050" t="str">
        <f t="shared" si="378"/>
        <v>PND</v>
      </c>
      <c r="AC6050" t="str">
        <f t="shared" si="379"/>
        <v>GA01W4245/GA02U4043</v>
      </c>
      <c r="AD6050" t="str">
        <f>_xlfn.IFNA(VLOOKUP(PrivateSchedule[[#This Row],[ow]],RTARoutes[[StageCodes]:[RouteID]],6,FALSE), VLOOKUP(PrivateSchedule[[#This Row],[re]],RTARoutes[[StageCodes]:[RouteID]],6,FALSE))</f>
        <v>PVT431</v>
      </c>
      <c r="AE6050" t="str" cm="1">
        <f t="array" ref="AE6050">_xlfn.IFS( NOT(ISNA(VLOOKUP(PrivateSchedule[[#This Row],[ow]],RTARoutes[[StageCodes]:[RouteID]],6,FALSE))), "O",  NOT(ISNA(VLOOKUP(PrivateSchedule[[#This Row],[re]],RTARoutes[[StageCodes]:[RouteID]],6,FALSE))), "R")</f>
        <v>O</v>
      </c>
      <c r="AF60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PND-*VLP</v>
      </c>
      <c r="AG60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VLP-*PND</v>
      </c>
    </row>
    <row r="6051" spans="2:33">
      <c r="O6051" s="171" t="s">
        <v>3041</v>
      </c>
      <c r="T6051" s="173" t="s">
        <v>2374</v>
      </c>
      <c r="U6051" t="str">
        <f t="shared" si="376"/>
        <v>VALPOI-PONDA</v>
      </c>
      <c r="AA6051" s="165" t="str">
        <f t="shared" si="377"/>
        <v/>
      </c>
      <c r="AB6051" t="str">
        <f t="shared" si="378"/>
        <v>PND</v>
      </c>
      <c r="AC6051" t="str">
        <f t="shared" si="379"/>
        <v>GA01W4245/GA02U4043</v>
      </c>
      <c r="AD6051" t="str">
        <f>_xlfn.IFNA(VLOOKUP(PrivateSchedule[[#This Row],[ow]],RTARoutes[[StageCodes]:[RouteID]],6,FALSE), VLOOKUP(PrivateSchedule[[#This Row],[re]],RTARoutes[[StageCodes]:[RouteID]],6,FALSE))</f>
        <v>PVT431</v>
      </c>
      <c r="AE6051" t="str" cm="1">
        <f t="array" ref="AE6051">_xlfn.IFS( NOT(ISNA(VLOOKUP(PrivateSchedule[[#This Row],[ow]],RTARoutes[[StageCodes]:[RouteID]],6,FALSE))), "O",  NOT(ISNA(VLOOKUP(PrivateSchedule[[#This Row],[re]],RTARoutes[[StageCodes]:[RouteID]],6,FALSE))), "R")</f>
        <v>R</v>
      </c>
      <c r="AF60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VLP-*PND</v>
      </c>
      <c r="AG60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PND-*VLP</v>
      </c>
    </row>
    <row r="6052" spans="2:33">
      <c r="O6052" s="171" t="s">
        <v>2374</v>
      </c>
      <c r="T6052" s="173" t="s">
        <v>1059</v>
      </c>
      <c r="U6052" t="str">
        <f t="shared" si="376"/>
        <v/>
      </c>
      <c r="AA6052" s="165" t="str">
        <f t="shared" si="377"/>
        <v/>
      </c>
      <c r="AB6052" t="str">
        <f t="shared" si="378"/>
        <v>PND</v>
      </c>
      <c r="AC6052" t="str">
        <f t="shared" si="379"/>
        <v>GA01W4245/GA02U4043</v>
      </c>
      <c r="AD6052" t="str">
        <f>_xlfn.IFNA(VLOOKUP(PrivateSchedule[[#This Row],[ow]],RTARoutes[[StageCodes]:[RouteID]],6,FALSE), VLOOKUP(PrivateSchedule[[#This Row],[re]],RTARoutes[[StageCodes]:[RouteID]],6,FALSE))</f>
        <v>PVT174</v>
      </c>
      <c r="AE6052" t="str" cm="1">
        <f t="array" ref="AE6052">_xlfn.IFS( NOT(ISNA(VLOOKUP(PrivateSchedule[[#This Row],[ow]],RTARoutes[[StageCodes]:[RouteID]],6,FALSE))), "O",  NOT(ISNA(VLOOKUP(PrivateSchedule[[#This Row],[re]],RTARoutes[[StageCodes]:[RouteID]],6,FALSE))), "R")</f>
        <v>R</v>
      </c>
      <c r="AF60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PND-*DABAL</v>
      </c>
      <c r="AG60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DABAL-*PND</v>
      </c>
    </row>
    <row r="6053" spans="2:33">
      <c r="O6053" s="171" t="s">
        <v>1059</v>
      </c>
      <c r="T6053" s="173" t="s">
        <v>2374</v>
      </c>
      <c r="U6053" t="str">
        <f t="shared" si="376"/>
        <v/>
      </c>
      <c r="AA6053" s="165" t="str">
        <f t="shared" si="377"/>
        <v/>
      </c>
      <c r="AB6053" t="str">
        <f t="shared" si="378"/>
        <v>PND</v>
      </c>
      <c r="AC6053" t="str">
        <f t="shared" si="379"/>
        <v>GA01W4245/GA02U4043</v>
      </c>
      <c r="AD6053" t="str">
        <f>_xlfn.IFNA(VLOOKUP(PrivateSchedule[[#This Row],[ow]],RTARoutes[[StageCodes]:[RouteID]],6,FALSE), VLOOKUP(PrivateSchedule[[#This Row],[re]],RTARoutes[[StageCodes]:[RouteID]],6,FALSE))</f>
        <v>PVT174</v>
      </c>
      <c r="AE6053" t="str" cm="1">
        <f t="array" ref="AE6053">_xlfn.IFS( NOT(ISNA(VLOOKUP(PrivateSchedule[[#This Row],[ow]],RTARoutes[[StageCodes]:[RouteID]],6,FALSE))), "O",  NOT(ISNA(VLOOKUP(PrivateSchedule[[#This Row],[re]],RTARoutes[[StageCodes]:[RouteID]],6,FALSE))), "R")</f>
        <v>O</v>
      </c>
      <c r="AF60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DABAL-*PND</v>
      </c>
      <c r="AG60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PND-*DABAL</v>
      </c>
    </row>
    <row r="6054" spans="2:33">
      <c r="O6054" s="171" t="s">
        <v>2374</v>
      </c>
      <c r="T6054" s="173" t="s">
        <v>420</v>
      </c>
      <c r="U6054" t="str">
        <f t="shared" si="376"/>
        <v>PONDA-BICHOLIM</v>
      </c>
      <c r="AA6054" s="165" t="str">
        <f t="shared" si="377"/>
        <v/>
      </c>
      <c r="AB6054" t="str">
        <f t="shared" si="378"/>
        <v>PND</v>
      </c>
      <c r="AC6054" t="str">
        <f t="shared" si="379"/>
        <v>GA01W4245/GA02U4043</v>
      </c>
      <c r="AD6054" t="str">
        <f>_xlfn.IFNA(VLOOKUP(PrivateSchedule[[#This Row],[ow]],RTARoutes[[StageCodes]:[RouteID]],6,FALSE), VLOOKUP(PrivateSchedule[[#This Row],[re]],RTARoutes[[StageCodes]:[RouteID]],6,FALSE))</f>
        <v>PVT39</v>
      </c>
      <c r="AE6054" t="str" cm="1">
        <f t="array" ref="AE6054">_xlfn.IFS( NOT(ISNA(VLOOKUP(PrivateSchedule[[#This Row],[ow]],RTARoutes[[StageCodes]:[RouteID]],6,FALSE))), "O",  NOT(ISNA(VLOOKUP(PrivateSchedule[[#This Row],[re]],RTARoutes[[StageCodes]:[RouteID]],6,FALSE))), "R")</f>
        <v>R</v>
      </c>
      <c r="AF60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PND-*BCH</v>
      </c>
      <c r="AG60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BCH-*PND</v>
      </c>
    </row>
    <row r="6055" spans="2:33">
      <c r="O6055" s="171" t="s">
        <v>420</v>
      </c>
      <c r="T6055" s="173" t="s">
        <v>2374</v>
      </c>
      <c r="U6055" t="str">
        <f t="shared" si="376"/>
        <v>BICHOLIM-PONDA</v>
      </c>
      <c r="AA6055" s="165" t="str">
        <f t="shared" si="377"/>
        <v/>
      </c>
      <c r="AB6055" t="str">
        <f t="shared" si="378"/>
        <v>PND</v>
      </c>
      <c r="AC6055" t="str">
        <f t="shared" si="379"/>
        <v>GA01W4245/GA02U4043</v>
      </c>
      <c r="AD6055" t="str">
        <f>_xlfn.IFNA(VLOOKUP(PrivateSchedule[[#This Row],[ow]],RTARoutes[[StageCodes]:[RouteID]],6,FALSE), VLOOKUP(PrivateSchedule[[#This Row],[re]],RTARoutes[[StageCodes]:[RouteID]],6,FALSE))</f>
        <v>PVT39</v>
      </c>
      <c r="AE6055" t="str" cm="1">
        <f t="array" ref="AE6055">_xlfn.IFS( NOT(ISNA(VLOOKUP(PrivateSchedule[[#This Row],[ow]],RTARoutes[[StageCodes]:[RouteID]],6,FALSE))), "O",  NOT(ISNA(VLOOKUP(PrivateSchedule[[#This Row],[re]],RTARoutes[[StageCodes]:[RouteID]],6,FALSE))), "R")</f>
        <v>O</v>
      </c>
      <c r="AF60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BCH-*PND</v>
      </c>
      <c r="AG60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PND-*BCH</v>
      </c>
    </row>
    <row r="6056" spans="2:33">
      <c r="O6056" s="171" t="s">
        <v>2374</v>
      </c>
      <c r="T6056" s="173" t="s">
        <v>3000</v>
      </c>
      <c r="U6056" t="str">
        <f t="shared" si="376"/>
        <v>PONDA-USGAO</v>
      </c>
      <c r="AA6056" s="165" t="str">
        <f t="shared" si="377"/>
        <v/>
      </c>
      <c r="AB6056" t="str">
        <f t="shared" si="378"/>
        <v>PND</v>
      </c>
      <c r="AC6056" t="str">
        <f t="shared" si="379"/>
        <v>GA01W4245/GA02U4043</v>
      </c>
      <c r="AD6056" t="str">
        <f>_xlfn.IFNA(VLOOKUP(PrivateSchedule[[#This Row],[ow]],RTARoutes[[StageCodes]:[RouteID]],6,FALSE), VLOOKUP(PrivateSchedule[[#This Row],[re]],RTARoutes[[StageCodes]:[RouteID]],6,FALSE))</f>
        <v>PVT423</v>
      </c>
      <c r="AE6056" t="str" cm="1">
        <f t="array" ref="AE6056">_xlfn.IFS( NOT(ISNA(VLOOKUP(PrivateSchedule[[#This Row],[ow]],RTARoutes[[StageCodes]:[RouteID]],6,FALSE))), "O",  NOT(ISNA(VLOOKUP(PrivateSchedule[[#This Row],[re]],RTARoutes[[StageCodes]:[RouteID]],6,FALSE))), "R")</f>
        <v>O</v>
      </c>
      <c r="AF60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PND-*UGO</v>
      </c>
      <c r="AG60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UGO-*PND</v>
      </c>
    </row>
    <row r="6057" spans="2:33">
      <c r="B6057" s="171" t="s">
        <v>5635</v>
      </c>
      <c r="C6057" s="172" t="s">
        <v>5636</v>
      </c>
      <c r="D6057" s="172" t="s">
        <v>4894</v>
      </c>
      <c r="E6057" s="176" t="s">
        <v>5637</v>
      </c>
      <c r="F6057" s="177" t="s">
        <v>5156</v>
      </c>
      <c r="G6057" s="171" t="s">
        <v>5638</v>
      </c>
      <c r="H6057" s="172" t="s">
        <v>5639</v>
      </c>
      <c r="J6057" s="171" t="s">
        <v>5640</v>
      </c>
      <c r="L6057" s="172" t="s">
        <v>16</v>
      </c>
      <c r="O6057" s="171" t="s">
        <v>3141</v>
      </c>
      <c r="T6057" s="173" t="s">
        <v>1774</v>
      </c>
      <c r="U6057" t="str">
        <f t="shared" si="376"/>
        <v>VOLVOI-Kundai Industrial Estate</v>
      </c>
      <c r="AA6057" s="165" t="str">
        <f t="shared" si="377"/>
        <v/>
      </c>
      <c r="AB6057" t="str">
        <f t="shared" si="378"/>
        <v>PND</v>
      </c>
      <c r="AC6057" t="str">
        <f t="shared" si="379"/>
        <v>GA01U6755</v>
      </c>
      <c r="AD6057" t="e">
        <f>_xlfn.IFNA(VLOOKUP(PrivateSchedule[[#This Row],[ow]],RTARoutes[[StageCodes]:[RouteID]],6,FALSE), VLOOKUP(PrivateSchedule[[#This Row],[re]],RTARoutes[[StageCodes]:[RouteID]],6,FALSE))</f>
        <v>#N/A</v>
      </c>
      <c r="AE6057" t="e" cm="1">
        <f t="array" ref="AE6057">_xlfn.IFS( NOT(ISNA(VLOOKUP(PrivateSchedule[[#This Row],[ow]],RTARoutes[[StageCodes]:[RouteID]],6,FALSE))), "O",  NOT(ISNA(VLOOKUP(PrivateSchedule[[#This Row],[re]],RTARoutes[[StageCodes]:[RouteID]],6,FALSE))), "R")</f>
        <v>#N/A</v>
      </c>
      <c r="AF60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VLV-*KDI</v>
      </c>
      <c r="AG60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KDI-*VLV</v>
      </c>
    </row>
    <row r="6058" spans="2:33">
      <c r="O6058" s="171" t="s">
        <v>1774</v>
      </c>
      <c r="T6058" s="173" t="s">
        <v>2374</v>
      </c>
      <c r="U6058" t="str">
        <f t="shared" si="376"/>
        <v>Kundai Industrial Estate-PONDA</v>
      </c>
      <c r="AA6058" s="165" t="str">
        <f t="shared" si="377"/>
        <v/>
      </c>
      <c r="AB6058" t="str">
        <f t="shared" si="378"/>
        <v>PND</v>
      </c>
      <c r="AC6058" t="str">
        <f t="shared" si="379"/>
        <v>GA01U6755</v>
      </c>
      <c r="AD6058" t="str">
        <f>_xlfn.IFNA(VLOOKUP(PrivateSchedule[[#This Row],[ow]],RTARoutes[[StageCodes]:[RouteID]],6,FALSE), VLOOKUP(PrivateSchedule[[#This Row],[re]],RTARoutes[[StageCodes]:[RouteID]],6,FALSE))</f>
        <v>PVT212</v>
      </c>
      <c r="AE6058" t="str" cm="1">
        <f t="array" ref="AE6058">_xlfn.IFS( NOT(ISNA(VLOOKUP(PrivateSchedule[[#This Row],[ow]],RTARoutes[[StageCodes]:[RouteID]],6,FALSE))), "O",  NOT(ISNA(VLOOKUP(PrivateSchedule[[#This Row],[re]],RTARoutes[[StageCodes]:[RouteID]],6,FALSE))), "R")</f>
        <v>O</v>
      </c>
      <c r="AF60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KDI-*PND</v>
      </c>
      <c r="AG60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PND-*KDI</v>
      </c>
    </row>
    <row r="6059" spans="2:33">
      <c r="O6059" s="171" t="s">
        <v>2374</v>
      </c>
      <c r="T6059" s="173" t="s">
        <v>3141</v>
      </c>
      <c r="U6059" t="str">
        <f t="shared" si="376"/>
        <v>PONDA-VOLVOI</v>
      </c>
      <c r="AA6059" s="165" t="str">
        <f t="shared" si="377"/>
        <v/>
      </c>
      <c r="AB6059" t="str">
        <f t="shared" si="378"/>
        <v>PND</v>
      </c>
      <c r="AC6059" t="str">
        <f t="shared" si="379"/>
        <v>GA01U6755</v>
      </c>
      <c r="AD6059" t="str">
        <f>_xlfn.IFNA(VLOOKUP(PrivateSchedule[[#This Row],[ow]],RTARoutes[[StageCodes]:[RouteID]],6,FALSE), VLOOKUP(PrivateSchedule[[#This Row],[re]],RTARoutes[[StageCodes]:[RouteID]],6,FALSE))</f>
        <v>PVT394</v>
      </c>
      <c r="AE6059" t="str" cm="1">
        <f t="array" ref="AE6059">_xlfn.IFS( NOT(ISNA(VLOOKUP(PrivateSchedule[[#This Row],[ow]],RTARoutes[[StageCodes]:[RouteID]],6,FALSE))), "O",  NOT(ISNA(VLOOKUP(PrivateSchedule[[#This Row],[re]],RTARoutes[[StageCodes]:[RouteID]],6,FALSE))), "R")</f>
        <v>O</v>
      </c>
      <c r="AF60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PND-*VLV</v>
      </c>
      <c r="AG60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VLV-*PND</v>
      </c>
    </row>
    <row r="6060" spans="2:33">
      <c r="O6060" s="171" t="s">
        <v>3141</v>
      </c>
      <c r="T6060" s="173" t="s">
        <v>2247</v>
      </c>
      <c r="U6060" t="str">
        <f t="shared" si="376"/>
        <v>VOLVOI-PANAJI</v>
      </c>
      <c r="AA6060" s="165" t="str">
        <f t="shared" si="377"/>
        <v/>
      </c>
      <c r="AB6060" t="str">
        <f t="shared" si="378"/>
        <v>PND</v>
      </c>
      <c r="AC6060" t="str">
        <f t="shared" si="379"/>
        <v>GA01U6755</v>
      </c>
      <c r="AD6060" t="str">
        <f>_xlfn.IFNA(VLOOKUP(PrivateSchedule[[#This Row],[ow]],RTARoutes[[StageCodes]:[RouteID]],6,FALSE), VLOOKUP(PrivateSchedule[[#This Row],[re]],RTARoutes[[StageCodes]:[RouteID]],6,FALSE))</f>
        <v>PVT456</v>
      </c>
      <c r="AE6060" t="str" cm="1">
        <f t="array" ref="AE6060">_xlfn.IFS( NOT(ISNA(VLOOKUP(PrivateSchedule[[#This Row],[ow]],RTARoutes[[StageCodes]:[RouteID]],6,FALSE))), "O",  NOT(ISNA(VLOOKUP(PrivateSchedule[[#This Row],[re]],RTARoutes[[StageCodes]:[RouteID]],6,FALSE))), "R")</f>
        <v>R</v>
      </c>
      <c r="AF60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VLV-*PNJ</v>
      </c>
      <c r="AG60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PNJ-*VLV</v>
      </c>
    </row>
    <row r="6061" spans="2:33">
      <c r="O6061" s="171" t="s">
        <v>2247</v>
      </c>
      <c r="T6061" s="173" t="s">
        <v>3141</v>
      </c>
      <c r="U6061" t="str">
        <f t="shared" si="376"/>
        <v>PANAJI-VOLVOI</v>
      </c>
      <c r="AA6061" s="165" t="str">
        <f t="shared" si="377"/>
        <v/>
      </c>
      <c r="AB6061" t="str">
        <f t="shared" si="378"/>
        <v>PND</v>
      </c>
      <c r="AC6061" t="str">
        <f t="shared" si="379"/>
        <v>GA01U6755</v>
      </c>
      <c r="AD6061" t="str">
        <f>_xlfn.IFNA(VLOOKUP(PrivateSchedule[[#This Row],[ow]],RTARoutes[[StageCodes]:[RouteID]],6,FALSE), VLOOKUP(PrivateSchedule[[#This Row],[re]],RTARoutes[[StageCodes]:[RouteID]],6,FALSE))</f>
        <v>PVT456</v>
      </c>
      <c r="AE6061" t="str" cm="1">
        <f t="array" ref="AE6061">_xlfn.IFS( NOT(ISNA(VLOOKUP(PrivateSchedule[[#This Row],[ow]],RTARoutes[[StageCodes]:[RouteID]],6,FALSE))), "O",  NOT(ISNA(VLOOKUP(PrivateSchedule[[#This Row],[re]],RTARoutes[[StageCodes]:[RouteID]],6,FALSE))), "R")</f>
        <v>O</v>
      </c>
      <c r="AF60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60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6062" spans="2:33">
      <c r="O6062" s="171" t="s">
        <v>3141</v>
      </c>
      <c r="T6062" s="173" t="s">
        <v>2247</v>
      </c>
      <c r="U6062" t="str">
        <f t="shared" si="376"/>
        <v>VOLVOI-PANAJI</v>
      </c>
      <c r="AA6062" s="165" t="str">
        <f t="shared" si="377"/>
        <v/>
      </c>
      <c r="AB6062" t="str">
        <f t="shared" si="378"/>
        <v>PND</v>
      </c>
      <c r="AC6062" t="str">
        <f t="shared" si="379"/>
        <v>GA01U6755</v>
      </c>
      <c r="AD6062" t="str">
        <f>_xlfn.IFNA(VLOOKUP(PrivateSchedule[[#This Row],[ow]],RTARoutes[[StageCodes]:[RouteID]],6,FALSE), VLOOKUP(PrivateSchedule[[#This Row],[re]],RTARoutes[[StageCodes]:[RouteID]],6,FALSE))</f>
        <v>PVT456</v>
      </c>
      <c r="AE6062" t="str" cm="1">
        <f t="array" ref="AE6062">_xlfn.IFS( NOT(ISNA(VLOOKUP(PrivateSchedule[[#This Row],[ow]],RTARoutes[[StageCodes]:[RouteID]],6,FALSE))), "O",  NOT(ISNA(VLOOKUP(PrivateSchedule[[#This Row],[re]],RTARoutes[[StageCodes]:[RouteID]],6,FALSE))), "R")</f>
        <v>R</v>
      </c>
      <c r="AF60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VLV-*PNJ</v>
      </c>
      <c r="AG60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PNJ-*VLV</v>
      </c>
    </row>
    <row r="6063" spans="2:33">
      <c r="O6063" s="171" t="s">
        <v>2247</v>
      </c>
      <c r="T6063" s="173" t="s">
        <v>3141</v>
      </c>
      <c r="U6063" t="str">
        <f t="shared" si="376"/>
        <v>PANAJI-VOLVOI</v>
      </c>
      <c r="AA6063" s="165" t="str">
        <f t="shared" si="377"/>
        <v/>
      </c>
      <c r="AB6063" t="str">
        <f t="shared" si="378"/>
        <v>PND</v>
      </c>
      <c r="AC6063" t="str">
        <f t="shared" si="379"/>
        <v>GA01U6755</v>
      </c>
      <c r="AD6063" t="str">
        <f>_xlfn.IFNA(VLOOKUP(PrivateSchedule[[#This Row],[ow]],RTARoutes[[StageCodes]:[RouteID]],6,FALSE), VLOOKUP(PrivateSchedule[[#This Row],[re]],RTARoutes[[StageCodes]:[RouteID]],6,FALSE))</f>
        <v>PVT456</v>
      </c>
      <c r="AE6063" t="str" cm="1">
        <f t="array" ref="AE6063">_xlfn.IFS( NOT(ISNA(VLOOKUP(PrivateSchedule[[#This Row],[ow]],RTARoutes[[StageCodes]:[RouteID]],6,FALSE))), "O",  NOT(ISNA(VLOOKUP(PrivateSchedule[[#This Row],[re]],RTARoutes[[StageCodes]:[RouteID]],6,FALSE))), "R")</f>
        <v>O</v>
      </c>
      <c r="AF60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60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6064" spans="2:33">
      <c r="O6064" s="171" t="s">
        <v>3141</v>
      </c>
      <c r="T6064" s="173" t="s">
        <v>2374</v>
      </c>
      <c r="U6064" t="str">
        <f t="shared" si="376"/>
        <v>VOLVOI-PONDA</v>
      </c>
      <c r="AA6064" s="165" t="str">
        <f t="shared" si="377"/>
        <v/>
      </c>
      <c r="AB6064" t="str">
        <f t="shared" si="378"/>
        <v>PND</v>
      </c>
      <c r="AC6064" t="str">
        <f t="shared" si="379"/>
        <v>GA01U6755</v>
      </c>
      <c r="AD6064" t="str">
        <f>_xlfn.IFNA(VLOOKUP(PrivateSchedule[[#This Row],[ow]],RTARoutes[[StageCodes]:[RouteID]],6,FALSE), VLOOKUP(PrivateSchedule[[#This Row],[re]],RTARoutes[[StageCodes]:[RouteID]],6,FALSE))</f>
        <v>PVT394</v>
      </c>
      <c r="AE6064" t="str" cm="1">
        <f t="array" ref="AE6064">_xlfn.IFS( NOT(ISNA(VLOOKUP(PrivateSchedule[[#This Row],[ow]],RTARoutes[[StageCodes]:[RouteID]],6,FALSE))), "O",  NOT(ISNA(VLOOKUP(PrivateSchedule[[#This Row],[re]],RTARoutes[[StageCodes]:[RouteID]],6,FALSE))), "R")</f>
        <v>R</v>
      </c>
      <c r="AF60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VLV-*PND</v>
      </c>
      <c r="AG60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PND-*VLV</v>
      </c>
    </row>
    <row r="6065" spans="4:33">
      <c r="O6065" s="171" t="s">
        <v>2374</v>
      </c>
      <c r="T6065" s="173" t="s">
        <v>2247</v>
      </c>
      <c r="U6065" t="str">
        <f t="shared" si="376"/>
        <v>PONDA-PANAJI</v>
      </c>
      <c r="AA6065" s="165" t="str">
        <f t="shared" si="377"/>
        <v/>
      </c>
      <c r="AB6065" t="str">
        <f t="shared" si="378"/>
        <v>PND</v>
      </c>
      <c r="AC6065" t="str">
        <f t="shared" si="379"/>
        <v>GA01U6755</v>
      </c>
      <c r="AD6065" t="str">
        <f>_xlfn.IFNA(VLOOKUP(PrivateSchedule[[#This Row],[ow]],RTARoutes[[StageCodes]:[RouteID]],6,FALSE), VLOOKUP(PrivateSchedule[[#This Row],[re]],RTARoutes[[StageCodes]:[RouteID]],6,FALSE))</f>
        <v>PVT393</v>
      </c>
      <c r="AE6065" t="str" cm="1">
        <f t="array" ref="AE6065">_xlfn.IFS( NOT(ISNA(VLOOKUP(PrivateSchedule[[#This Row],[ow]],RTARoutes[[StageCodes]:[RouteID]],6,FALSE))), "O",  NOT(ISNA(VLOOKUP(PrivateSchedule[[#This Row],[re]],RTARoutes[[StageCodes]:[RouteID]],6,FALSE))), "R")</f>
        <v>O</v>
      </c>
      <c r="AF60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0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066" spans="4:33">
      <c r="O6066" s="171" t="s">
        <v>2247</v>
      </c>
      <c r="T6066" s="173" t="s">
        <v>3141</v>
      </c>
      <c r="U6066" t="str">
        <f t="shared" si="376"/>
        <v>PANAJI-VOLVOI</v>
      </c>
      <c r="AA6066" s="165" t="str">
        <f t="shared" si="377"/>
        <v/>
      </c>
      <c r="AB6066" t="str">
        <f t="shared" si="378"/>
        <v>PND</v>
      </c>
      <c r="AC6066" t="str">
        <f t="shared" si="379"/>
        <v>GA01U6755</v>
      </c>
      <c r="AD6066" t="str">
        <f>_xlfn.IFNA(VLOOKUP(PrivateSchedule[[#This Row],[ow]],RTARoutes[[StageCodes]:[RouteID]],6,FALSE), VLOOKUP(PrivateSchedule[[#This Row],[re]],RTARoutes[[StageCodes]:[RouteID]],6,FALSE))</f>
        <v>PVT456</v>
      </c>
      <c r="AE6066" t="str" cm="1">
        <f t="array" ref="AE6066">_xlfn.IFS( NOT(ISNA(VLOOKUP(PrivateSchedule[[#This Row],[ow]],RTARoutes[[StageCodes]:[RouteID]],6,FALSE))), "O",  NOT(ISNA(VLOOKUP(PrivateSchedule[[#This Row],[re]],RTARoutes[[StageCodes]:[RouteID]],6,FALSE))), "R")</f>
        <v>O</v>
      </c>
      <c r="AF60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PNJ-*VLV</v>
      </c>
      <c r="AG60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VLV-*PNJ</v>
      </c>
    </row>
    <row r="6067" spans="4:33">
      <c r="D6067" s="172" t="s">
        <v>4887</v>
      </c>
      <c r="J6067" s="171" t="s">
        <v>5002</v>
      </c>
      <c r="L6067" s="172" t="s">
        <v>16</v>
      </c>
      <c r="O6067" s="171" t="s">
        <v>3062</v>
      </c>
      <c r="T6067" s="173" t="s">
        <v>2699</v>
      </c>
      <c r="U6067" t="str">
        <f t="shared" si="376"/>
        <v/>
      </c>
      <c r="AA6067" s="165" t="str">
        <f t="shared" si="377"/>
        <v/>
      </c>
      <c r="AB6067" t="str">
        <f t="shared" si="378"/>
        <v>PND</v>
      </c>
      <c r="AC6067" t="str">
        <f t="shared" si="379"/>
        <v>GA01U6755</v>
      </c>
      <c r="AD6067" t="e">
        <f>_xlfn.IFNA(VLOOKUP(PrivateSchedule[[#This Row],[ow]],RTARoutes[[StageCodes]:[RouteID]],6,FALSE), VLOOKUP(PrivateSchedule[[#This Row],[re]],RTARoutes[[StageCodes]:[RouteID]],6,FALSE))</f>
        <v>#N/A</v>
      </c>
      <c r="AE6067" t="e" cm="1">
        <f t="array" ref="AE6067">_xlfn.IFS( NOT(ISNA(VLOOKUP(PrivateSchedule[[#This Row],[ow]],RTARoutes[[StageCodes]:[RouteID]],6,FALSE))), "O",  NOT(ISNA(VLOOKUP(PrivateSchedule[[#This Row],[re]],RTARoutes[[StageCodes]:[RouteID]],6,FALSE))), "R")</f>
        <v>#N/A</v>
      </c>
      <c r="AF60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VAZEM-*SRA</v>
      </c>
      <c r="AG60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SRA-*VAZEM</v>
      </c>
    </row>
    <row r="6068" spans="4:33">
      <c r="O6068" s="171" t="s">
        <v>2699</v>
      </c>
      <c r="T6068" s="173" t="s">
        <v>2247</v>
      </c>
      <c r="U6068" t="str">
        <f t="shared" si="376"/>
        <v>SHIRODA-PANAJI</v>
      </c>
      <c r="AA6068" s="165" t="str">
        <f t="shared" si="377"/>
        <v/>
      </c>
      <c r="AB6068" t="str">
        <f t="shared" si="378"/>
        <v>PND</v>
      </c>
      <c r="AC6068" t="str">
        <f t="shared" si="379"/>
        <v>GA01U6755</v>
      </c>
      <c r="AD6068" t="str">
        <f>_xlfn.IFNA(VLOOKUP(PrivateSchedule[[#This Row],[ow]],RTARoutes[[StageCodes]:[RouteID]],6,FALSE), VLOOKUP(PrivateSchedule[[#This Row],[re]],RTARoutes[[StageCodes]:[RouteID]],6,FALSE))</f>
        <v>PVT448</v>
      </c>
      <c r="AE6068" t="str" cm="1">
        <f t="array" ref="AE6068">_xlfn.IFS( NOT(ISNA(VLOOKUP(PrivateSchedule[[#This Row],[ow]],RTARoutes[[StageCodes]:[RouteID]],6,FALSE))), "O",  NOT(ISNA(VLOOKUP(PrivateSchedule[[#This Row],[re]],RTARoutes[[StageCodes]:[RouteID]],6,FALSE))), "R")</f>
        <v>R</v>
      </c>
      <c r="AF60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SRA-*PNJ</v>
      </c>
      <c r="AG60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PNJ-*SRA</v>
      </c>
    </row>
    <row r="6069" spans="4:33">
      <c r="O6069" s="171" t="s">
        <v>2247</v>
      </c>
      <c r="T6069" s="173" t="s">
        <v>2699</v>
      </c>
      <c r="U6069" t="str">
        <f t="shared" si="376"/>
        <v>PANAJI-SHIRODA</v>
      </c>
      <c r="AA6069" s="165" t="str">
        <f t="shared" si="377"/>
        <v/>
      </c>
      <c r="AB6069" t="str">
        <f t="shared" si="378"/>
        <v>PND</v>
      </c>
      <c r="AC6069" t="str">
        <f t="shared" si="379"/>
        <v>GA01U6755</v>
      </c>
      <c r="AD6069" t="str">
        <f>_xlfn.IFNA(VLOOKUP(PrivateSchedule[[#This Row],[ow]],RTARoutes[[StageCodes]:[RouteID]],6,FALSE), VLOOKUP(PrivateSchedule[[#This Row],[re]],RTARoutes[[StageCodes]:[RouteID]],6,FALSE))</f>
        <v>PVT448</v>
      </c>
      <c r="AE6069" t="str" cm="1">
        <f t="array" ref="AE6069">_xlfn.IFS( NOT(ISNA(VLOOKUP(PrivateSchedule[[#This Row],[ow]],RTARoutes[[StageCodes]:[RouteID]],6,FALSE))), "O",  NOT(ISNA(VLOOKUP(PrivateSchedule[[#This Row],[re]],RTARoutes[[StageCodes]:[RouteID]],6,FALSE))), "R")</f>
        <v>O</v>
      </c>
      <c r="AF60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PNJ-*SRA</v>
      </c>
      <c r="AG60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SRA-*PNJ</v>
      </c>
    </row>
    <row r="6070" spans="4:33">
      <c r="O6070" s="171" t="s">
        <v>2699</v>
      </c>
      <c r="T6070" s="173" t="s">
        <v>2374</v>
      </c>
      <c r="U6070" t="str">
        <f t="shared" si="376"/>
        <v>SHIRODA-PONDA</v>
      </c>
      <c r="AA6070" s="165" t="str">
        <f t="shared" si="377"/>
        <v/>
      </c>
      <c r="AB6070" t="str">
        <f t="shared" si="378"/>
        <v>PND</v>
      </c>
      <c r="AC6070" t="str">
        <f t="shared" si="379"/>
        <v>GA01U6755</v>
      </c>
      <c r="AD6070" t="str">
        <f>_xlfn.IFNA(VLOOKUP(PrivateSchedule[[#This Row],[ow]],RTARoutes[[StageCodes]:[RouteID]],6,FALSE), VLOOKUP(PrivateSchedule[[#This Row],[re]],RTARoutes[[StageCodes]:[RouteID]],6,FALSE))</f>
        <v>PVT415</v>
      </c>
      <c r="AE6070" t="str" cm="1">
        <f t="array" ref="AE6070">_xlfn.IFS( NOT(ISNA(VLOOKUP(PrivateSchedule[[#This Row],[ow]],RTARoutes[[StageCodes]:[RouteID]],6,FALSE))), "O",  NOT(ISNA(VLOOKUP(PrivateSchedule[[#This Row],[re]],RTARoutes[[StageCodes]:[RouteID]],6,FALSE))), "R")</f>
        <v>R</v>
      </c>
      <c r="AF60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SRA-*PND</v>
      </c>
      <c r="AG60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</v>
      </c>
    </row>
    <row r="6071" spans="4:33">
      <c r="O6071" s="171" t="s">
        <v>2374</v>
      </c>
      <c r="T6071" s="173" t="s">
        <v>2247</v>
      </c>
      <c r="U6071" t="str">
        <f t="shared" si="376"/>
        <v>PONDA-PANAJI</v>
      </c>
      <c r="AA6071" s="165" t="str">
        <f t="shared" si="377"/>
        <v/>
      </c>
      <c r="AB6071" t="str">
        <f t="shared" si="378"/>
        <v>PND</v>
      </c>
      <c r="AC6071" t="str">
        <f t="shared" si="379"/>
        <v>GA01U6755</v>
      </c>
      <c r="AD6071" t="str">
        <f>_xlfn.IFNA(VLOOKUP(PrivateSchedule[[#This Row],[ow]],RTARoutes[[StageCodes]:[RouteID]],6,FALSE), VLOOKUP(PrivateSchedule[[#This Row],[re]],RTARoutes[[StageCodes]:[RouteID]],6,FALSE))</f>
        <v>PVT393</v>
      </c>
      <c r="AE6071" t="str" cm="1">
        <f t="array" ref="AE6071">_xlfn.IFS( NOT(ISNA(VLOOKUP(PrivateSchedule[[#This Row],[ow]],RTARoutes[[StageCodes]:[RouteID]],6,FALSE))), "O",  NOT(ISNA(VLOOKUP(PrivateSchedule[[#This Row],[re]],RTARoutes[[StageCodes]:[RouteID]],6,FALSE))), "R")</f>
        <v>O</v>
      </c>
      <c r="AF60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0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072" spans="4:33">
      <c r="O6072" s="171" t="s">
        <v>2247</v>
      </c>
      <c r="T6072" s="173" t="s">
        <v>2644</v>
      </c>
      <c r="U6072" t="str">
        <f t="shared" si="376"/>
        <v>PANAJI-SAVERDEM</v>
      </c>
      <c r="AA6072" s="165" t="str">
        <f t="shared" si="377"/>
        <v/>
      </c>
      <c r="AB6072" t="str">
        <f t="shared" si="378"/>
        <v>PND</v>
      </c>
      <c r="AC6072" t="str">
        <f t="shared" si="379"/>
        <v>GA01U6755</v>
      </c>
      <c r="AD6072" t="str">
        <f>_xlfn.IFNA(VLOOKUP(PrivateSchedule[[#This Row],[ow]],RTARoutes[[StageCodes]:[RouteID]],6,FALSE), VLOOKUP(PrivateSchedule[[#This Row],[re]],RTARoutes[[StageCodes]:[RouteID]],6,FALSE))</f>
        <v>PVT450</v>
      </c>
      <c r="AE6072" t="str" cm="1">
        <f t="array" ref="AE6072">_xlfn.IFS( NOT(ISNA(VLOOKUP(PrivateSchedule[[#This Row],[ow]],RTARoutes[[StageCodes]:[RouteID]],6,FALSE))), "O",  NOT(ISNA(VLOOKUP(PrivateSchedule[[#This Row],[re]],RTARoutes[[StageCodes]:[RouteID]],6,FALSE))), "R")</f>
        <v>O</v>
      </c>
      <c r="AF60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PNJ-*SVE</v>
      </c>
      <c r="AG60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SVE-*PNJ</v>
      </c>
    </row>
    <row r="6073" spans="4:33">
      <c r="D6073" s="172" t="s">
        <v>4887</v>
      </c>
      <c r="J6073" s="171" t="s">
        <v>5641</v>
      </c>
      <c r="L6073" s="172" t="s">
        <v>16</v>
      </c>
      <c r="O6073" s="171" t="s">
        <v>5381</v>
      </c>
      <c r="T6073" s="173" t="s">
        <v>2374</v>
      </c>
      <c r="U6073" t="str">
        <f t="shared" si="376"/>
        <v/>
      </c>
      <c r="AA6073" s="165" t="str">
        <f t="shared" si="377"/>
        <v/>
      </c>
      <c r="AB6073" t="str">
        <f t="shared" si="378"/>
        <v>PND</v>
      </c>
      <c r="AC6073" t="str">
        <f t="shared" si="379"/>
        <v>GA01U6755</v>
      </c>
      <c r="AD6073" t="str">
        <f>_xlfn.IFNA(VLOOKUP(PrivateSchedule[[#This Row],[ow]],RTARoutes[[StageCodes]:[RouteID]],6,FALSE), VLOOKUP(PrivateSchedule[[#This Row],[re]],RTARoutes[[StageCodes]:[RouteID]],6,FALSE))</f>
        <v>PVT395</v>
      </c>
      <c r="AE6073" t="str" cm="1">
        <f t="array" ref="AE6073">_xlfn.IFS( NOT(ISNA(VLOOKUP(PrivateSchedule[[#This Row],[ow]],RTARoutes[[StageCodes]:[RouteID]],6,FALSE))), "O",  NOT(ISNA(VLOOKUP(PrivateSchedule[[#This Row],[re]],RTARoutes[[StageCodes]:[RouteID]],6,FALSE))), "R")</f>
        <v>R</v>
      </c>
      <c r="AF60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SAVOI-*PND</v>
      </c>
      <c r="AG60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PND-*SAVOI</v>
      </c>
    </row>
    <row r="6074" spans="4:33">
      <c r="O6074" s="171" t="s">
        <v>2374</v>
      </c>
      <c r="T6074" s="173" t="s">
        <v>1774</v>
      </c>
      <c r="U6074" t="str">
        <f t="shared" si="376"/>
        <v>PONDA-Kundai Industrial Estate</v>
      </c>
      <c r="AA6074" s="165" t="str">
        <f t="shared" si="377"/>
        <v/>
      </c>
      <c r="AB6074" t="str">
        <f t="shared" si="378"/>
        <v>PND</v>
      </c>
      <c r="AC6074" t="str">
        <f t="shared" si="379"/>
        <v>GA01U6755</v>
      </c>
      <c r="AD6074" t="str">
        <f>_xlfn.IFNA(VLOOKUP(PrivateSchedule[[#This Row],[ow]],RTARoutes[[StageCodes]:[RouteID]],6,FALSE), VLOOKUP(PrivateSchedule[[#This Row],[re]],RTARoutes[[StageCodes]:[RouteID]],6,FALSE))</f>
        <v>PVT212</v>
      </c>
      <c r="AE6074" t="str" cm="1">
        <f t="array" ref="AE6074">_xlfn.IFS( NOT(ISNA(VLOOKUP(PrivateSchedule[[#This Row],[ow]],RTARoutes[[StageCodes]:[RouteID]],6,FALSE))), "O",  NOT(ISNA(VLOOKUP(PrivateSchedule[[#This Row],[re]],RTARoutes[[StageCodes]:[RouteID]],6,FALSE))), "R")</f>
        <v>R</v>
      </c>
      <c r="AF60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60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6075" spans="4:33">
      <c r="O6075" s="171" t="s">
        <v>1774</v>
      </c>
      <c r="T6075" s="173" t="s">
        <v>730</v>
      </c>
      <c r="U6075" t="str">
        <f t="shared" si="376"/>
        <v>Kundai Industrial Estate-Bethoda</v>
      </c>
      <c r="AA6075" s="165" t="str">
        <f t="shared" si="377"/>
        <v/>
      </c>
      <c r="AB6075" t="str">
        <f t="shared" si="378"/>
        <v>PND</v>
      </c>
      <c r="AC6075" t="str">
        <f t="shared" si="379"/>
        <v>GA01U6755</v>
      </c>
      <c r="AD6075" t="e">
        <f>_xlfn.IFNA(VLOOKUP(PrivateSchedule[[#This Row],[ow]],RTARoutes[[StageCodes]:[RouteID]],6,FALSE), VLOOKUP(PrivateSchedule[[#This Row],[re]],RTARoutes[[StageCodes]:[RouteID]],6,FALSE))</f>
        <v>#N/A</v>
      </c>
      <c r="AE6075" t="e" cm="1">
        <f t="array" ref="AE6075">_xlfn.IFS( NOT(ISNA(VLOOKUP(PrivateSchedule[[#This Row],[ow]],RTARoutes[[StageCodes]:[RouteID]],6,FALSE))), "O",  NOT(ISNA(VLOOKUP(PrivateSchedule[[#This Row],[re]],RTARoutes[[StageCodes]:[RouteID]],6,FALSE))), "R")</f>
        <v>#N/A</v>
      </c>
      <c r="AF60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KDI-*BET</v>
      </c>
      <c r="AG60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BET-*KDI</v>
      </c>
    </row>
    <row r="6076" spans="4:33">
      <c r="O6076" s="171" t="s">
        <v>730</v>
      </c>
      <c r="T6076" s="173" t="s">
        <v>2374</v>
      </c>
      <c r="U6076" t="str">
        <f t="shared" si="376"/>
        <v>Bethoda-PONDA</v>
      </c>
      <c r="AA6076" s="165" t="str">
        <f t="shared" si="377"/>
        <v/>
      </c>
      <c r="AB6076" t="str">
        <f t="shared" si="378"/>
        <v>PND</v>
      </c>
      <c r="AC6076" t="str">
        <f t="shared" si="379"/>
        <v>GA01U6755</v>
      </c>
      <c r="AD6076" t="str">
        <f>_xlfn.IFNA(VLOOKUP(PrivateSchedule[[#This Row],[ow]],RTARoutes[[StageCodes]:[RouteID]],6,FALSE), VLOOKUP(PrivateSchedule[[#This Row],[re]],RTARoutes[[StageCodes]:[RouteID]],6,FALSE))</f>
        <v>PVT73</v>
      </c>
      <c r="AE6076" t="str" cm="1">
        <f t="array" ref="AE6076">_xlfn.IFS( NOT(ISNA(VLOOKUP(PrivateSchedule[[#This Row],[ow]],RTARoutes[[StageCodes]:[RouteID]],6,FALSE))), "O",  NOT(ISNA(VLOOKUP(PrivateSchedule[[#This Row],[re]],RTARoutes[[StageCodes]:[RouteID]],6,FALSE))), "R")</f>
        <v>O</v>
      </c>
      <c r="AF60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60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6077" spans="4:33">
      <c r="O6077" s="171" t="s">
        <v>2374</v>
      </c>
      <c r="T6077" s="173" t="s">
        <v>1820</v>
      </c>
      <c r="U6077" t="str">
        <f t="shared" si="376"/>
        <v>PONDA-MADKAI</v>
      </c>
      <c r="AA6077" s="165" t="str">
        <f t="shared" si="377"/>
        <v/>
      </c>
      <c r="AB6077" t="str">
        <f t="shared" si="378"/>
        <v>PND</v>
      </c>
      <c r="AC6077" t="str">
        <f t="shared" si="379"/>
        <v>GA01U6755</v>
      </c>
      <c r="AD6077" t="str">
        <f>_xlfn.IFNA(VLOOKUP(PrivateSchedule[[#This Row],[ow]],RTARoutes[[StageCodes]:[RouteID]],6,FALSE), VLOOKUP(PrivateSchedule[[#This Row],[re]],RTARoutes[[StageCodes]:[RouteID]],6,FALSE))</f>
        <v>PVT263</v>
      </c>
      <c r="AE6077" t="str" cm="1">
        <f t="array" ref="AE6077">_xlfn.IFS( NOT(ISNA(VLOOKUP(PrivateSchedule[[#This Row],[ow]],RTARoutes[[StageCodes]:[RouteID]],6,FALSE))), "O",  NOT(ISNA(VLOOKUP(PrivateSchedule[[#This Row],[re]],RTARoutes[[StageCodes]:[RouteID]],6,FALSE))), "R")</f>
        <v>R</v>
      </c>
      <c r="AF60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60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6078" spans="4:33">
      <c r="O6078" s="171" t="s">
        <v>1820</v>
      </c>
      <c r="T6078" s="173" t="s">
        <v>2374</v>
      </c>
      <c r="U6078" t="str">
        <f t="shared" si="376"/>
        <v>MADKAI-PONDA</v>
      </c>
      <c r="AA6078" s="165" t="str">
        <f t="shared" si="377"/>
        <v/>
      </c>
      <c r="AB6078" t="str">
        <f t="shared" si="378"/>
        <v>PND</v>
      </c>
      <c r="AC6078" t="str">
        <f t="shared" si="379"/>
        <v>GA01U6755</v>
      </c>
      <c r="AD6078" t="str">
        <f>_xlfn.IFNA(VLOOKUP(PrivateSchedule[[#This Row],[ow]],RTARoutes[[StageCodes]:[RouteID]],6,FALSE), VLOOKUP(PrivateSchedule[[#This Row],[re]],RTARoutes[[StageCodes]:[RouteID]],6,FALSE))</f>
        <v>PVT263</v>
      </c>
      <c r="AE6078" t="str" cm="1">
        <f t="array" ref="AE6078">_xlfn.IFS( NOT(ISNA(VLOOKUP(PrivateSchedule[[#This Row],[ow]],RTARoutes[[StageCodes]:[RouteID]],6,FALSE))), "O",  NOT(ISNA(VLOOKUP(PrivateSchedule[[#This Row],[re]],RTARoutes[[StageCodes]:[RouteID]],6,FALSE))), "R")</f>
        <v>O</v>
      </c>
      <c r="AF60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60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6079" spans="4:33">
      <c r="O6079" s="171" t="s">
        <v>2374</v>
      </c>
      <c r="T6079" s="173" t="s">
        <v>5381</v>
      </c>
      <c r="U6079" t="str">
        <f t="shared" si="376"/>
        <v/>
      </c>
      <c r="AA6079" s="165" t="str">
        <f t="shared" si="377"/>
        <v/>
      </c>
      <c r="AB6079" t="str">
        <f t="shared" si="378"/>
        <v>PND</v>
      </c>
      <c r="AC6079" t="str">
        <f t="shared" si="379"/>
        <v>GA01U6755</v>
      </c>
      <c r="AD6079" t="str">
        <f>_xlfn.IFNA(VLOOKUP(PrivateSchedule[[#This Row],[ow]],RTARoutes[[StageCodes]:[RouteID]],6,FALSE), VLOOKUP(PrivateSchedule[[#This Row],[re]],RTARoutes[[StageCodes]:[RouteID]],6,FALSE))</f>
        <v>PVT395</v>
      </c>
      <c r="AE6079" t="str" cm="1">
        <f t="array" ref="AE6079">_xlfn.IFS( NOT(ISNA(VLOOKUP(PrivateSchedule[[#This Row],[ow]],RTARoutes[[StageCodes]:[RouteID]],6,FALSE))), "O",  NOT(ISNA(VLOOKUP(PrivateSchedule[[#This Row],[re]],RTARoutes[[StageCodes]:[RouteID]],6,FALSE))), "R")</f>
        <v>O</v>
      </c>
      <c r="AF60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PND-*SAVOI</v>
      </c>
      <c r="AG60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SAVOI-*PND</v>
      </c>
    </row>
    <row r="6080" spans="4:33">
      <c r="O6080" s="171" t="s">
        <v>5381</v>
      </c>
      <c r="T6080" s="173" t="s">
        <v>2374</v>
      </c>
      <c r="U6080" t="str">
        <f t="shared" si="376"/>
        <v/>
      </c>
      <c r="AA6080" s="165" t="str">
        <f t="shared" si="377"/>
        <v/>
      </c>
      <c r="AB6080" t="str">
        <f t="shared" si="378"/>
        <v>PND</v>
      </c>
      <c r="AC6080" t="str">
        <f t="shared" si="379"/>
        <v>GA01U6755</v>
      </c>
      <c r="AD6080" t="str">
        <f>_xlfn.IFNA(VLOOKUP(PrivateSchedule[[#This Row],[ow]],RTARoutes[[StageCodes]:[RouteID]],6,FALSE), VLOOKUP(PrivateSchedule[[#This Row],[re]],RTARoutes[[StageCodes]:[RouteID]],6,FALSE))</f>
        <v>PVT395</v>
      </c>
      <c r="AE6080" t="str" cm="1">
        <f t="array" ref="AE6080">_xlfn.IFS( NOT(ISNA(VLOOKUP(PrivateSchedule[[#This Row],[ow]],RTARoutes[[StageCodes]:[RouteID]],6,FALSE))), "O",  NOT(ISNA(VLOOKUP(PrivateSchedule[[#This Row],[re]],RTARoutes[[StageCodes]:[RouteID]],6,FALSE))), "R")</f>
        <v>R</v>
      </c>
      <c r="AF60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SAVOI-*PND</v>
      </c>
      <c r="AG60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PND-*SAVOI</v>
      </c>
    </row>
    <row r="6081" spans="3:33">
      <c r="O6081" s="171" t="s">
        <v>2374</v>
      </c>
      <c r="P6081" s="172" t="s">
        <v>1774</v>
      </c>
      <c r="Q6081" s="172" t="s">
        <v>1887</v>
      </c>
      <c r="T6081" s="173" t="s">
        <v>2374</v>
      </c>
      <c r="U6081" t="str">
        <f t="shared" si="376"/>
        <v/>
      </c>
      <c r="AA6081" s="165" t="str">
        <f t="shared" si="377"/>
        <v/>
      </c>
      <c r="AB6081" t="str">
        <f t="shared" si="378"/>
        <v>PND</v>
      </c>
      <c r="AC6081" t="str">
        <f t="shared" si="379"/>
        <v>GA01U6755</v>
      </c>
      <c r="AD6081" t="str">
        <f>_xlfn.IFNA(VLOOKUP(PrivateSchedule[[#This Row],[ow]],RTARoutes[[StageCodes]:[RouteID]],6,FALSE), VLOOKUP(PrivateSchedule[[#This Row],[re]],RTARoutes[[StageCodes]:[RouteID]],6,FALSE))</f>
        <v>PVT391</v>
      </c>
      <c r="AE6081" t="str" cm="1">
        <f t="array" ref="AE6081">_xlfn.IFS( NOT(ISNA(VLOOKUP(PrivateSchedule[[#This Row],[ow]],RTARoutes[[StageCodes]:[RouteID]],6,FALSE))), "O",  NOT(ISNA(VLOOKUP(PrivateSchedule[[#This Row],[re]],RTARoutes[[StageCodes]:[RouteID]],6,FALSE))), "R")</f>
        <v>O</v>
      </c>
      <c r="AF60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PND-*KDI-*MARDOL-*PND</v>
      </c>
      <c r="AG60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PND-*MARDOL-*KDI-*PND</v>
      </c>
    </row>
    <row r="6082" spans="3:33">
      <c r="O6082" s="171" t="s">
        <v>2374</v>
      </c>
      <c r="T6082" s="173" t="s">
        <v>5381</v>
      </c>
      <c r="U6082" t="str">
        <f t="shared" si="376"/>
        <v/>
      </c>
      <c r="AA6082" s="165" t="str">
        <f t="shared" si="377"/>
        <v/>
      </c>
      <c r="AB6082" t="str">
        <f t="shared" si="378"/>
        <v>PND</v>
      </c>
      <c r="AC6082" t="str">
        <f t="shared" si="379"/>
        <v>GA01U6755</v>
      </c>
      <c r="AD6082" t="str">
        <f>_xlfn.IFNA(VLOOKUP(PrivateSchedule[[#This Row],[ow]],RTARoutes[[StageCodes]:[RouteID]],6,FALSE), VLOOKUP(PrivateSchedule[[#This Row],[re]],RTARoutes[[StageCodes]:[RouteID]],6,FALSE))</f>
        <v>PVT395</v>
      </c>
      <c r="AE6082" t="str" cm="1">
        <f t="array" ref="AE6082">_xlfn.IFS( NOT(ISNA(VLOOKUP(PrivateSchedule[[#This Row],[ow]],RTARoutes[[StageCodes]:[RouteID]],6,FALSE))), "O",  NOT(ISNA(VLOOKUP(PrivateSchedule[[#This Row],[re]],RTARoutes[[StageCodes]:[RouteID]],6,FALSE))), "R")</f>
        <v>O</v>
      </c>
      <c r="AF60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PND-*SAVOI</v>
      </c>
      <c r="AG60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SAVOI-*PND</v>
      </c>
    </row>
    <row r="6083" spans="3:33">
      <c r="C6083" s="172" t="s">
        <v>5642</v>
      </c>
      <c r="D6083" s="172" t="s">
        <v>4887</v>
      </c>
      <c r="E6083" s="176">
        <v>43102</v>
      </c>
      <c r="F6083" s="177" t="s">
        <v>5643</v>
      </c>
      <c r="J6083" s="171" t="s">
        <v>5644</v>
      </c>
      <c r="L6083" s="172" t="s">
        <v>16</v>
      </c>
      <c r="O6083" s="171" t="s">
        <v>2374</v>
      </c>
      <c r="P6083" s="172" t="s">
        <v>2402</v>
      </c>
      <c r="T6083" s="173" t="s">
        <v>2247</v>
      </c>
      <c r="U6083" t="str">
        <f t="shared" ref="U6083:U6146" si="380">_xlfn.IFNA(VLOOKUP($O6083,Code2Loc,2,FALSE)
&amp; IF( OR( ISNA($P6083), LEN($P6083)=0), "",  "-" &amp; VLOOKUP($P6083,Code2Loc,2,FALSE))
&amp; IF( OR( ISNA($Q6083), LEN($Q6083)=0), "",  "-" &amp; VLOOKUP($Q6083,Code2Loc,2,FALSE))
&amp; IF( OR( ISNA($R6083), LEN($R6083)=0), "",  "-" &amp; VLOOKUP($R6083,Code2Loc,2,FALSE))
&amp; IF( OR( ISNA($S6083), LEN($S6083)=0), "",  "-" &amp; VLOOKUP($S6083,Code2Loc,2,FALSE))
&amp; IF( OR( ISNA($T6083), LEN($T6083)=0), "",  "-" &amp; VLOOKUP($T6083,Code2Loc,2,FALSE)),"")</f>
        <v>PONDA-PRIOL-PANAJI</v>
      </c>
      <c r="AA6083" s="165" t="str">
        <f t="shared" ref="AA6083:AA6146" si="381">IF(ISBLANK($V6083), "", _xlfn.IFNA($V6083 + _xlfn.IFNA( VLOOKUP($O6083 &amp; IF(ISBLANK($P6083),"", "-" &amp; $P6083) &amp; IF(ISBLANK($Q6083),"", "-" &amp; $Q6083) &amp; IF(ISBLANK($R6083),"", "-" &amp; $R6083) &amp; IF(ISBLANK($S6083),"", "-" &amp; $S6083) &amp; IF(ISBLANK($T6083),"", "-" &amp; $T6083),TravelTime,8,FALSE), VLOOKUP($T6083 &amp; IF(ISBLANK($S6083),"", "-" &amp; $S6083) &amp; IF(ISBLANK($R6083),"", "-" &amp; $R6083) &amp; IF(ISBLANK($Q6083),"", "-" &amp; $Q6083) &amp; IF(ISBLANK($P6083),"", "-" &amp; $P6083) &amp; IF(ISBLANK($O6083),"", "-" &amp; $O6083),TravelTime,8,FALSE)) / 1440, ""))</f>
        <v/>
      </c>
      <c r="AB6083" t="str">
        <f t="shared" ref="AB6083:AB6146" si="382">IF(AND(LEN($A6083)&lt;&gt;0,LEN($A6083)&lt;&gt;0),$A6083,$AB6082)</f>
        <v>PND</v>
      </c>
      <c r="AC6083" t="str">
        <f t="shared" ref="AC6083:AC6146" si="383">IF(AND(LEN($J6083)&lt;&gt;0,LEN($B6083)&lt;&gt;0),$J6083,$AC6082)</f>
        <v>GA01U6755</v>
      </c>
      <c r="AD6083" t="str">
        <f>_xlfn.IFNA(VLOOKUP(PrivateSchedule[[#This Row],[ow]],RTARoutes[[StageCodes]:[RouteID]],6,FALSE), VLOOKUP(PrivateSchedule[[#This Row],[re]],RTARoutes[[StageCodes]:[RouteID]],6,FALSE))</f>
        <v>PVT401</v>
      </c>
      <c r="AE6083" t="str" cm="1">
        <f t="array" ref="AE6083">_xlfn.IFS( NOT(ISNA(VLOOKUP(PrivateSchedule[[#This Row],[ow]],RTARoutes[[StageCodes]:[RouteID]],6,FALSE))), "O",  NOT(ISNA(VLOOKUP(PrivateSchedule[[#This Row],[re]],RTARoutes[[StageCodes]:[RouteID]],6,FALSE))), "R")</f>
        <v>O</v>
      </c>
      <c r="AF60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PND-*PIO-*PNJ</v>
      </c>
      <c r="AG60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PNJ-*PIO-*PND</v>
      </c>
    </row>
    <row r="6084" spans="3:33">
      <c r="O6084" s="171" t="s">
        <v>2247</v>
      </c>
      <c r="T6084" s="173" t="s">
        <v>2374</v>
      </c>
      <c r="U6084" t="str">
        <f t="shared" si="380"/>
        <v>PANAJI-PONDA</v>
      </c>
      <c r="AA6084" s="165" t="str">
        <f t="shared" si="381"/>
        <v/>
      </c>
      <c r="AB6084" t="str">
        <f t="shared" si="382"/>
        <v>PND</v>
      </c>
      <c r="AC6084" t="str">
        <f t="shared" si="383"/>
        <v>GA01U6755</v>
      </c>
      <c r="AD6084" t="str">
        <f>_xlfn.IFNA(VLOOKUP(PrivateSchedule[[#This Row],[ow]],RTARoutes[[StageCodes]:[RouteID]],6,FALSE), VLOOKUP(PrivateSchedule[[#This Row],[re]],RTARoutes[[StageCodes]:[RouteID]],6,FALSE))</f>
        <v>PVT404</v>
      </c>
      <c r="AE6084" t="str" cm="1">
        <f t="array" ref="AE6084">_xlfn.IFS( NOT(ISNA(VLOOKUP(PrivateSchedule[[#This Row],[ow]],RTARoutes[[StageCodes]:[RouteID]],6,FALSE))), "O",  NOT(ISNA(VLOOKUP(PrivateSchedule[[#This Row],[re]],RTARoutes[[StageCodes]:[RouteID]],6,FALSE))), "R")</f>
        <v>O</v>
      </c>
      <c r="AF60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0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85" spans="3:33">
      <c r="O6085" s="171" t="s">
        <v>2374</v>
      </c>
      <c r="T6085" s="173" t="s">
        <v>2247</v>
      </c>
      <c r="U6085" t="str">
        <f t="shared" si="380"/>
        <v>PONDA-PANAJI</v>
      </c>
      <c r="AA6085" s="165" t="str">
        <f t="shared" si="381"/>
        <v/>
      </c>
      <c r="AB6085" t="str">
        <f t="shared" si="382"/>
        <v>PND</v>
      </c>
      <c r="AC6085" t="str">
        <f t="shared" si="383"/>
        <v>GA01U6755</v>
      </c>
      <c r="AD6085" t="str">
        <f>_xlfn.IFNA(VLOOKUP(PrivateSchedule[[#This Row],[ow]],RTARoutes[[StageCodes]:[RouteID]],6,FALSE), VLOOKUP(PrivateSchedule[[#This Row],[re]],RTARoutes[[StageCodes]:[RouteID]],6,FALSE))</f>
        <v>PVT393</v>
      </c>
      <c r="AE6085" t="str" cm="1">
        <f t="array" ref="AE6085">_xlfn.IFS( NOT(ISNA(VLOOKUP(PrivateSchedule[[#This Row],[ow]],RTARoutes[[StageCodes]:[RouteID]],6,FALSE))), "O",  NOT(ISNA(VLOOKUP(PrivateSchedule[[#This Row],[re]],RTARoutes[[StageCodes]:[RouteID]],6,FALSE))), "R")</f>
        <v>O</v>
      </c>
      <c r="AF60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0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086" spans="3:33">
      <c r="O6086" s="171" t="s">
        <v>2247</v>
      </c>
      <c r="T6086" s="173" t="s">
        <v>2374</v>
      </c>
      <c r="U6086" t="str">
        <f t="shared" si="380"/>
        <v>PANAJI-PONDA</v>
      </c>
      <c r="AA6086" s="165" t="str">
        <f t="shared" si="381"/>
        <v/>
      </c>
      <c r="AB6086" t="str">
        <f t="shared" si="382"/>
        <v>PND</v>
      </c>
      <c r="AC6086" t="str">
        <f t="shared" si="383"/>
        <v>GA01U6755</v>
      </c>
      <c r="AD6086" t="str">
        <f>_xlfn.IFNA(VLOOKUP(PrivateSchedule[[#This Row],[ow]],RTARoutes[[StageCodes]:[RouteID]],6,FALSE), VLOOKUP(PrivateSchedule[[#This Row],[re]],RTARoutes[[StageCodes]:[RouteID]],6,FALSE))</f>
        <v>PVT404</v>
      </c>
      <c r="AE6086" t="str" cm="1">
        <f t="array" ref="AE6086">_xlfn.IFS( NOT(ISNA(VLOOKUP(PrivateSchedule[[#This Row],[ow]],RTARoutes[[StageCodes]:[RouteID]],6,FALSE))), "O",  NOT(ISNA(VLOOKUP(PrivateSchedule[[#This Row],[re]],RTARoutes[[StageCodes]:[RouteID]],6,FALSE))), "R")</f>
        <v>O</v>
      </c>
      <c r="AF60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0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87" spans="3:33">
      <c r="O6087" s="171" t="s">
        <v>2374</v>
      </c>
      <c r="T6087" s="173" t="s">
        <v>2247</v>
      </c>
      <c r="U6087" t="str">
        <f t="shared" si="380"/>
        <v>PONDA-PANAJI</v>
      </c>
      <c r="AA6087" s="165" t="str">
        <f t="shared" si="381"/>
        <v/>
      </c>
      <c r="AB6087" t="str">
        <f t="shared" si="382"/>
        <v>PND</v>
      </c>
      <c r="AC6087" t="str">
        <f t="shared" si="383"/>
        <v>GA01U6755</v>
      </c>
      <c r="AD6087" t="str">
        <f>_xlfn.IFNA(VLOOKUP(PrivateSchedule[[#This Row],[ow]],RTARoutes[[StageCodes]:[RouteID]],6,FALSE), VLOOKUP(PrivateSchedule[[#This Row],[re]],RTARoutes[[StageCodes]:[RouteID]],6,FALSE))</f>
        <v>PVT393</v>
      </c>
      <c r="AE6087" t="str" cm="1">
        <f t="array" ref="AE6087">_xlfn.IFS( NOT(ISNA(VLOOKUP(PrivateSchedule[[#This Row],[ow]],RTARoutes[[StageCodes]:[RouteID]],6,FALSE))), "O",  NOT(ISNA(VLOOKUP(PrivateSchedule[[#This Row],[re]],RTARoutes[[StageCodes]:[RouteID]],6,FALSE))), "R")</f>
        <v>O</v>
      </c>
      <c r="AF60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0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088" spans="3:33">
      <c r="O6088" s="171" t="s">
        <v>2247</v>
      </c>
      <c r="T6088" s="173" t="s">
        <v>2374</v>
      </c>
      <c r="U6088" t="str">
        <f t="shared" si="380"/>
        <v>PANAJI-PONDA</v>
      </c>
      <c r="AA6088" s="165" t="str">
        <f t="shared" si="381"/>
        <v/>
      </c>
      <c r="AB6088" t="str">
        <f t="shared" si="382"/>
        <v>PND</v>
      </c>
      <c r="AC6088" t="str">
        <f t="shared" si="383"/>
        <v>GA01U6755</v>
      </c>
      <c r="AD6088" t="str">
        <f>_xlfn.IFNA(VLOOKUP(PrivateSchedule[[#This Row],[ow]],RTARoutes[[StageCodes]:[RouteID]],6,FALSE), VLOOKUP(PrivateSchedule[[#This Row],[re]],RTARoutes[[StageCodes]:[RouteID]],6,FALSE))</f>
        <v>PVT404</v>
      </c>
      <c r="AE6088" t="str" cm="1">
        <f t="array" ref="AE6088">_xlfn.IFS( NOT(ISNA(VLOOKUP(PrivateSchedule[[#This Row],[ow]],RTARoutes[[StageCodes]:[RouteID]],6,FALSE))), "O",  NOT(ISNA(VLOOKUP(PrivateSchedule[[#This Row],[re]],RTARoutes[[StageCodes]:[RouteID]],6,FALSE))), "R")</f>
        <v>O</v>
      </c>
      <c r="AF60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0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89" spans="3:33">
      <c r="O6089" s="171" t="s">
        <v>2374</v>
      </c>
      <c r="P6089" s="172" t="s">
        <v>1774</v>
      </c>
      <c r="T6089" s="173" t="s">
        <v>2247</v>
      </c>
      <c r="U6089" t="str">
        <f t="shared" si="380"/>
        <v>PONDA-Kundai Industrial Estate-PANAJI</v>
      </c>
      <c r="AA6089" s="165" t="str">
        <f t="shared" si="381"/>
        <v/>
      </c>
      <c r="AB6089" t="str">
        <f t="shared" si="382"/>
        <v>PND</v>
      </c>
      <c r="AC6089" t="str">
        <f t="shared" si="383"/>
        <v>GA01U6755</v>
      </c>
      <c r="AD6089" t="str">
        <f>_xlfn.IFNA(VLOOKUP(PrivateSchedule[[#This Row],[ow]],RTARoutes[[StageCodes]:[RouteID]],6,FALSE), VLOOKUP(PrivateSchedule[[#This Row],[re]],RTARoutes[[StageCodes]:[RouteID]],6,FALSE))</f>
        <v>PVT393</v>
      </c>
      <c r="AE6089" t="str" cm="1">
        <f t="array" ref="AE6089">_xlfn.IFS( NOT(ISNA(VLOOKUP(PrivateSchedule[[#This Row],[ow]],RTARoutes[[StageCodes]:[RouteID]],6,FALSE))), "O",  NOT(ISNA(VLOOKUP(PrivateSchedule[[#This Row],[re]],RTARoutes[[StageCodes]:[RouteID]],6,FALSE))), "R")</f>
        <v>O</v>
      </c>
      <c r="AF60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PND-*KDI-*PNJ</v>
      </c>
      <c r="AG60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PNJ-*KDI-*PND</v>
      </c>
    </row>
    <row r="6090" spans="3:33">
      <c r="O6090" s="171" t="s">
        <v>2247</v>
      </c>
      <c r="T6090" s="173" t="s">
        <v>2374</v>
      </c>
      <c r="U6090" t="str">
        <f t="shared" si="380"/>
        <v>PANAJI-PONDA</v>
      </c>
      <c r="AA6090" s="165" t="str">
        <f t="shared" si="381"/>
        <v/>
      </c>
      <c r="AB6090" t="str">
        <f t="shared" si="382"/>
        <v>PND</v>
      </c>
      <c r="AC6090" t="str">
        <f t="shared" si="383"/>
        <v>GA01U6755</v>
      </c>
      <c r="AD6090" t="str">
        <f>_xlfn.IFNA(VLOOKUP(PrivateSchedule[[#This Row],[ow]],RTARoutes[[StageCodes]:[RouteID]],6,FALSE), VLOOKUP(PrivateSchedule[[#This Row],[re]],RTARoutes[[StageCodes]:[RouteID]],6,FALSE))</f>
        <v>PVT404</v>
      </c>
      <c r="AE6090" t="str" cm="1">
        <f t="array" ref="AE6090">_xlfn.IFS( NOT(ISNA(VLOOKUP(PrivateSchedule[[#This Row],[ow]],RTARoutes[[StageCodes]:[RouteID]],6,FALSE))), "O",  NOT(ISNA(VLOOKUP(PrivateSchedule[[#This Row],[re]],RTARoutes[[StageCodes]:[RouteID]],6,FALSE))), "R")</f>
        <v>O</v>
      </c>
      <c r="AF60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0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091" spans="3:33">
      <c r="O6091" s="171" t="s">
        <v>2374</v>
      </c>
      <c r="P6091" s="172" t="s">
        <v>2454</v>
      </c>
      <c r="T6091" s="173" t="s">
        <v>4898</v>
      </c>
      <c r="U6091" t="str">
        <f t="shared" si="380"/>
        <v/>
      </c>
      <c r="AA6091" s="165" t="str">
        <f t="shared" si="381"/>
        <v/>
      </c>
      <c r="AB6091" t="str">
        <f t="shared" si="382"/>
        <v>PND</v>
      </c>
      <c r="AC6091" t="str">
        <f t="shared" si="383"/>
        <v>GA01U6755</v>
      </c>
      <c r="AD6091" t="e">
        <f>_xlfn.IFNA(VLOOKUP(PrivateSchedule[[#This Row],[ow]],RTARoutes[[StageCodes]:[RouteID]],6,FALSE), VLOOKUP(PrivateSchedule[[#This Row],[re]],RTARoutes[[StageCodes]:[RouteID]],6,FALSE))</f>
        <v>#N/A</v>
      </c>
      <c r="AE6091" t="e" cm="1">
        <f t="array" ref="AE6091">_xlfn.IFS( NOT(ISNA(VLOOKUP(PrivateSchedule[[#This Row],[ow]],RTARoutes[[StageCodes]:[RouteID]],6,FALSE))), "O",  NOT(ISNA(VLOOKUP(PrivateSchedule[[#This Row],[re]],RTARoutes[[StageCodes]:[RouteID]],6,FALSE))), "R")</f>
        <v>#N/A</v>
      </c>
      <c r="AF60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PND-*RAMNATHI-*GAUNEM</v>
      </c>
      <c r="AG60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GAUNEM-*RAMNATHI-*PND</v>
      </c>
    </row>
    <row r="6092" spans="3:33">
      <c r="C6092" s="172" t="s">
        <v>5645</v>
      </c>
      <c r="D6092" s="172" t="s">
        <v>4887</v>
      </c>
      <c r="E6092" s="176" t="s">
        <v>5646</v>
      </c>
      <c r="F6092" s="177" t="s">
        <v>5647</v>
      </c>
      <c r="J6092" s="171" t="s">
        <v>5648</v>
      </c>
      <c r="L6092" s="172" t="s">
        <v>16</v>
      </c>
      <c r="O6092" s="171" t="s">
        <v>462</v>
      </c>
      <c r="T6092" s="173" t="s">
        <v>2374</v>
      </c>
      <c r="U6092" t="str">
        <f t="shared" si="380"/>
        <v>AGAPUR-PONDA</v>
      </c>
      <c r="AA6092" s="165" t="str">
        <f t="shared" si="381"/>
        <v/>
      </c>
      <c r="AB6092" t="str">
        <f t="shared" si="382"/>
        <v>PND</v>
      </c>
      <c r="AC6092" t="str">
        <f t="shared" si="383"/>
        <v>GA01U6755</v>
      </c>
      <c r="AD6092" t="str">
        <f>_xlfn.IFNA(VLOOKUP(PrivateSchedule[[#This Row],[ow]],RTARoutes[[StageCodes]:[RouteID]],6,FALSE), VLOOKUP(PrivateSchedule[[#This Row],[re]],RTARoutes[[StageCodes]:[RouteID]],6,FALSE))</f>
        <v>PVT11</v>
      </c>
      <c r="AE6092" t="str" cm="1">
        <f t="array" ref="AE6092">_xlfn.IFS( NOT(ISNA(VLOOKUP(PrivateSchedule[[#This Row],[ow]],RTARoutes[[StageCodes]:[RouteID]],6,FALSE))), "O",  NOT(ISNA(VLOOKUP(PrivateSchedule[[#This Row],[re]],RTARoutes[[StageCodes]:[RouteID]],6,FALSE))), "R")</f>
        <v>O</v>
      </c>
      <c r="AF60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0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093" spans="3:33">
      <c r="O6093" s="171" t="s">
        <v>2374</v>
      </c>
      <c r="T6093" s="173" t="s">
        <v>730</v>
      </c>
      <c r="U6093" t="str">
        <f t="shared" si="380"/>
        <v>PONDA-Bethoda</v>
      </c>
      <c r="AA6093" s="165" t="str">
        <f t="shared" si="381"/>
        <v/>
      </c>
      <c r="AB6093" t="str">
        <f t="shared" si="382"/>
        <v>PND</v>
      </c>
      <c r="AC6093" t="str">
        <f t="shared" si="383"/>
        <v>GA01U6755</v>
      </c>
      <c r="AD6093" t="str">
        <f>_xlfn.IFNA(VLOOKUP(PrivateSchedule[[#This Row],[ow]],RTARoutes[[StageCodes]:[RouteID]],6,FALSE), VLOOKUP(PrivateSchedule[[#This Row],[re]],RTARoutes[[StageCodes]:[RouteID]],6,FALSE))</f>
        <v>PVT73</v>
      </c>
      <c r="AE6093" t="str" cm="1">
        <f t="array" ref="AE6093">_xlfn.IFS( NOT(ISNA(VLOOKUP(PrivateSchedule[[#This Row],[ow]],RTARoutes[[StageCodes]:[RouteID]],6,FALSE))), "O",  NOT(ISNA(VLOOKUP(PrivateSchedule[[#This Row],[re]],RTARoutes[[StageCodes]:[RouteID]],6,FALSE))), "R")</f>
        <v>R</v>
      </c>
      <c r="AF60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PND-*BET</v>
      </c>
      <c r="AG60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BET-*PND</v>
      </c>
    </row>
    <row r="6094" spans="3:33">
      <c r="O6094" s="171" t="s">
        <v>730</v>
      </c>
      <c r="T6094" s="173" t="s">
        <v>1820</v>
      </c>
      <c r="U6094" t="str">
        <f t="shared" si="380"/>
        <v>Bethoda-MADKAI</v>
      </c>
      <c r="AA6094" s="165" t="str">
        <f t="shared" si="381"/>
        <v/>
      </c>
      <c r="AB6094" t="str">
        <f t="shared" si="382"/>
        <v>PND</v>
      </c>
      <c r="AC6094" t="str">
        <f t="shared" si="383"/>
        <v>GA01U6755</v>
      </c>
      <c r="AD6094" t="str">
        <f>_xlfn.IFNA(VLOOKUP(PrivateSchedule[[#This Row],[ow]],RTARoutes[[StageCodes]:[RouteID]],6,FALSE), VLOOKUP(PrivateSchedule[[#This Row],[re]],RTARoutes[[StageCodes]:[RouteID]],6,FALSE))</f>
        <v>PVT72</v>
      </c>
      <c r="AE6094" t="str" cm="1">
        <f t="array" ref="AE6094">_xlfn.IFS( NOT(ISNA(VLOOKUP(PrivateSchedule[[#This Row],[ow]],RTARoutes[[StageCodes]:[RouteID]],6,FALSE))), "O",  NOT(ISNA(VLOOKUP(PrivateSchedule[[#This Row],[re]],RTARoutes[[StageCodes]:[RouteID]],6,FALSE))), "R")</f>
        <v>O</v>
      </c>
      <c r="AF60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BET-*MDK</v>
      </c>
      <c r="AG60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MDK-*BET</v>
      </c>
    </row>
    <row r="6095" spans="3:33">
      <c r="O6095" s="171" t="s">
        <v>1820</v>
      </c>
      <c r="T6095" s="173" t="s">
        <v>462</v>
      </c>
      <c r="U6095" t="str">
        <f t="shared" si="380"/>
        <v>MADKAI-AGAPUR</v>
      </c>
      <c r="AA6095" s="165" t="str">
        <f t="shared" si="381"/>
        <v/>
      </c>
      <c r="AB6095" t="str">
        <f t="shared" si="382"/>
        <v>PND</v>
      </c>
      <c r="AC6095" t="str">
        <f t="shared" si="383"/>
        <v>GA01U6755</v>
      </c>
      <c r="AD6095" t="str">
        <f>_xlfn.IFNA(VLOOKUP(PrivateSchedule[[#This Row],[ow]],RTARoutes[[StageCodes]:[RouteID]],6,FALSE), VLOOKUP(PrivateSchedule[[#This Row],[re]],RTARoutes[[StageCodes]:[RouteID]],6,FALSE))</f>
        <v>PVT16</v>
      </c>
      <c r="AE6095" t="str" cm="1">
        <f t="array" ref="AE6095">_xlfn.IFS( NOT(ISNA(VLOOKUP(PrivateSchedule[[#This Row],[ow]],RTARoutes[[StageCodes]:[RouteID]],6,FALSE))), "O",  NOT(ISNA(VLOOKUP(PrivateSchedule[[#This Row],[re]],RTARoutes[[StageCodes]:[RouteID]],6,FALSE))), "R")</f>
        <v>R</v>
      </c>
      <c r="AF60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MDK-*AGP</v>
      </c>
      <c r="AG60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AGP-*MDK</v>
      </c>
    </row>
    <row r="6096" spans="3:33">
      <c r="O6096" s="171" t="s">
        <v>462</v>
      </c>
      <c r="T6096" s="173" t="s">
        <v>2374</v>
      </c>
      <c r="U6096" t="str">
        <f t="shared" si="380"/>
        <v>AGAPUR-PONDA</v>
      </c>
      <c r="AA6096" s="165" t="str">
        <f t="shared" si="381"/>
        <v/>
      </c>
      <c r="AB6096" t="str">
        <f t="shared" si="382"/>
        <v>PND</v>
      </c>
      <c r="AC6096" t="str">
        <f t="shared" si="383"/>
        <v>GA01U6755</v>
      </c>
      <c r="AD6096" t="str">
        <f>_xlfn.IFNA(VLOOKUP(PrivateSchedule[[#This Row],[ow]],RTARoutes[[StageCodes]:[RouteID]],6,FALSE), VLOOKUP(PrivateSchedule[[#This Row],[re]],RTARoutes[[StageCodes]:[RouteID]],6,FALSE))</f>
        <v>PVT11</v>
      </c>
      <c r="AE6096" t="str" cm="1">
        <f t="array" ref="AE6096">_xlfn.IFS( NOT(ISNA(VLOOKUP(PrivateSchedule[[#This Row],[ow]],RTARoutes[[StageCodes]:[RouteID]],6,FALSE))), "O",  NOT(ISNA(VLOOKUP(PrivateSchedule[[#This Row],[re]],RTARoutes[[StageCodes]:[RouteID]],6,FALSE))), "R")</f>
        <v>O</v>
      </c>
      <c r="AF60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0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097" spans="3:33">
      <c r="O6097" s="171" t="s">
        <v>2374</v>
      </c>
      <c r="T6097" s="173" t="s">
        <v>462</v>
      </c>
      <c r="U6097" t="str">
        <f t="shared" si="380"/>
        <v>PONDA-AGAPUR</v>
      </c>
      <c r="AA6097" s="165" t="str">
        <f t="shared" si="381"/>
        <v/>
      </c>
      <c r="AB6097" t="str">
        <f t="shared" si="382"/>
        <v>PND</v>
      </c>
      <c r="AC6097" t="str">
        <f t="shared" si="383"/>
        <v>GA01U6755</v>
      </c>
      <c r="AD6097" t="str">
        <f>_xlfn.IFNA(VLOOKUP(PrivateSchedule[[#This Row],[ow]],RTARoutes[[StageCodes]:[RouteID]],6,FALSE), VLOOKUP(PrivateSchedule[[#This Row],[re]],RTARoutes[[StageCodes]:[RouteID]],6,FALSE))</f>
        <v>PVT11</v>
      </c>
      <c r="AE6097" t="str" cm="1">
        <f t="array" ref="AE6097">_xlfn.IFS( NOT(ISNA(VLOOKUP(PrivateSchedule[[#This Row],[ow]],RTARoutes[[StageCodes]:[RouteID]],6,FALSE))), "O",  NOT(ISNA(VLOOKUP(PrivateSchedule[[#This Row],[re]],RTARoutes[[StageCodes]:[RouteID]],6,FALSE))), "R")</f>
        <v>R</v>
      </c>
      <c r="AF60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0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098" spans="3:33">
      <c r="O6098" s="171" t="s">
        <v>462</v>
      </c>
      <c r="T6098" s="173" t="s">
        <v>1820</v>
      </c>
      <c r="U6098" t="str">
        <f t="shared" si="380"/>
        <v>AGAPUR-MADKAI</v>
      </c>
      <c r="AA6098" s="165" t="str">
        <f t="shared" si="381"/>
        <v/>
      </c>
      <c r="AB6098" t="str">
        <f t="shared" si="382"/>
        <v>PND</v>
      </c>
      <c r="AC6098" t="str">
        <f t="shared" si="383"/>
        <v>GA01U6755</v>
      </c>
      <c r="AD6098" t="str">
        <f>_xlfn.IFNA(VLOOKUP(PrivateSchedule[[#This Row],[ow]],RTARoutes[[StageCodes]:[RouteID]],6,FALSE), VLOOKUP(PrivateSchedule[[#This Row],[re]],RTARoutes[[StageCodes]:[RouteID]],6,FALSE))</f>
        <v>PVT16</v>
      </c>
      <c r="AE6098" t="str" cm="1">
        <f t="array" ref="AE6098">_xlfn.IFS( NOT(ISNA(VLOOKUP(PrivateSchedule[[#This Row],[ow]],RTARoutes[[StageCodes]:[RouteID]],6,FALSE))), "O",  NOT(ISNA(VLOOKUP(PrivateSchedule[[#This Row],[re]],RTARoutes[[StageCodes]:[RouteID]],6,FALSE))), "R")</f>
        <v>O</v>
      </c>
      <c r="AF60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AGP-*MDK</v>
      </c>
      <c r="AG60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MDK-*AGP</v>
      </c>
    </row>
    <row r="6099" spans="3:33">
      <c r="O6099" s="171" t="s">
        <v>1820</v>
      </c>
      <c r="T6099" s="173" t="s">
        <v>2374</v>
      </c>
      <c r="U6099" t="str">
        <f t="shared" si="380"/>
        <v>MADKAI-PONDA</v>
      </c>
      <c r="AA6099" s="165" t="str">
        <f t="shared" si="381"/>
        <v/>
      </c>
      <c r="AB6099" t="str">
        <f t="shared" si="382"/>
        <v>PND</v>
      </c>
      <c r="AC6099" t="str">
        <f t="shared" si="383"/>
        <v>GA01U6755</v>
      </c>
      <c r="AD6099" t="str">
        <f>_xlfn.IFNA(VLOOKUP(PrivateSchedule[[#This Row],[ow]],RTARoutes[[StageCodes]:[RouteID]],6,FALSE), VLOOKUP(PrivateSchedule[[#This Row],[re]],RTARoutes[[StageCodes]:[RouteID]],6,FALSE))</f>
        <v>PVT263</v>
      </c>
      <c r="AE6099" t="str" cm="1">
        <f t="array" ref="AE6099">_xlfn.IFS( NOT(ISNA(VLOOKUP(PrivateSchedule[[#This Row],[ow]],RTARoutes[[StageCodes]:[RouteID]],6,FALSE))), "O",  NOT(ISNA(VLOOKUP(PrivateSchedule[[#This Row],[re]],RTARoutes[[StageCodes]:[RouteID]],6,FALSE))), "R")</f>
        <v>O</v>
      </c>
      <c r="AF60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60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6100" spans="3:33">
      <c r="O6100" s="171" t="s">
        <v>2374</v>
      </c>
      <c r="T6100" s="173" t="s">
        <v>1820</v>
      </c>
      <c r="U6100" t="str">
        <f t="shared" si="380"/>
        <v>PONDA-MADKAI</v>
      </c>
      <c r="AA6100" s="165" t="str">
        <f t="shared" si="381"/>
        <v/>
      </c>
      <c r="AB6100" t="str">
        <f t="shared" si="382"/>
        <v>PND</v>
      </c>
      <c r="AC6100" t="str">
        <f t="shared" si="383"/>
        <v>GA01U6755</v>
      </c>
      <c r="AD6100" t="str">
        <f>_xlfn.IFNA(VLOOKUP(PrivateSchedule[[#This Row],[ow]],RTARoutes[[StageCodes]:[RouteID]],6,FALSE), VLOOKUP(PrivateSchedule[[#This Row],[re]],RTARoutes[[StageCodes]:[RouteID]],6,FALSE))</f>
        <v>PVT263</v>
      </c>
      <c r="AE6100" t="str" cm="1">
        <f t="array" ref="AE6100">_xlfn.IFS( NOT(ISNA(VLOOKUP(PrivateSchedule[[#This Row],[ow]],RTARoutes[[StageCodes]:[RouteID]],6,FALSE))), "O",  NOT(ISNA(VLOOKUP(PrivateSchedule[[#This Row],[re]],RTARoutes[[StageCodes]:[RouteID]],6,FALSE))), "R")</f>
        <v>R</v>
      </c>
      <c r="AF61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61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6101" spans="3:33">
      <c r="O6101" s="171" t="s">
        <v>1820</v>
      </c>
      <c r="T6101" s="173" t="s">
        <v>2374</v>
      </c>
      <c r="U6101" t="str">
        <f t="shared" si="380"/>
        <v>MADKAI-PONDA</v>
      </c>
      <c r="AA6101" s="165" t="str">
        <f t="shared" si="381"/>
        <v/>
      </c>
      <c r="AB6101" t="str">
        <f t="shared" si="382"/>
        <v>PND</v>
      </c>
      <c r="AC6101" t="str">
        <f t="shared" si="383"/>
        <v>GA01U6755</v>
      </c>
      <c r="AD6101" t="str">
        <f>_xlfn.IFNA(VLOOKUP(PrivateSchedule[[#This Row],[ow]],RTARoutes[[StageCodes]:[RouteID]],6,FALSE), VLOOKUP(PrivateSchedule[[#This Row],[re]],RTARoutes[[StageCodes]:[RouteID]],6,FALSE))</f>
        <v>PVT263</v>
      </c>
      <c r="AE6101" t="str" cm="1">
        <f t="array" ref="AE6101">_xlfn.IFS( NOT(ISNA(VLOOKUP(PrivateSchedule[[#This Row],[ow]],RTARoutes[[StageCodes]:[RouteID]],6,FALSE))), "O",  NOT(ISNA(VLOOKUP(PrivateSchedule[[#This Row],[re]],RTARoutes[[StageCodes]:[RouteID]],6,FALSE))), "R")</f>
        <v>O</v>
      </c>
      <c r="AF61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61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6102" spans="3:33">
      <c r="O6102" s="171" t="s">
        <v>2374</v>
      </c>
      <c r="T6102" s="173" t="s">
        <v>462</v>
      </c>
      <c r="U6102" t="str">
        <f t="shared" si="380"/>
        <v>PONDA-AGAPUR</v>
      </c>
      <c r="AA6102" s="165" t="str">
        <f t="shared" si="381"/>
        <v/>
      </c>
      <c r="AB6102" t="str">
        <f t="shared" si="382"/>
        <v>PND</v>
      </c>
      <c r="AC6102" t="str">
        <f t="shared" si="383"/>
        <v>GA01U6755</v>
      </c>
      <c r="AD6102" t="str">
        <f>_xlfn.IFNA(VLOOKUP(PrivateSchedule[[#This Row],[ow]],RTARoutes[[StageCodes]:[RouteID]],6,FALSE), VLOOKUP(PrivateSchedule[[#This Row],[re]],RTARoutes[[StageCodes]:[RouteID]],6,FALSE))</f>
        <v>PVT11</v>
      </c>
      <c r="AE6102" t="str" cm="1">
        <f t="array" ref="AE6102">_xlfn.IFS( NOT(ISNA(VLOOKUP(PrivateSchedule[[#This Row],[ow]],RTARoutes[[StageCodes]:[RouteID]],6,FALSE))), "O",  NOT(ISNA(VLOOKUP(PrivateSchedule[[#This Row],[re]],RTARoutes[[StageCodes]:[RouteID]],6,FALSE))), "R")</f>
        <v>R</v>
      </c>
      <c r="AF61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03" spans="3:33">
      <c r="O6103" s="171" t="s">
        <v>462</v>
      </c>
      <c r="T6103" s="173" t="s">
        <v>730</v>
      </c>
      <c r="U6103" t="str">
        <f t="shared" si="380"/>
        <v>AGAPUR-Bethoda</v>
      </c>
      <c r="AA6103" s="165" t="str">
        <f t="shared" si="381"/>
        <v/>
      </c>
      <c r="AB6103" t="str">
        <f t="shared" si="382"/>
        <v>PND</v>
      </c>
      <c r="AC6103" t="str">
        <f t="shared" si="383"/>
        <v>GA01U6755</v>
      </c>
      <c r="AD6103" t="str">
        <f>_xlfn.IFNA(VLOOKUP(PrivateSchedule[[#This Row],[ow]],RTARoutes[[StageCodes]:[RouteID]],6,FALSE), VLOOKUP(PrivateSchedule[[#This Row],[re]],RTARoutes[[StageCodes]:[RouteID]],6,FALSE))</f>
        <v>PVT12</v>
      </c>
      <c r="AE6103" t="str" cm="1">
        <f t="array" ref="AE6103">_xlfn.IFS( NOT(ISNA(VLOOKUP(PrivateSchedule[[#This Row],[ow]],RTARoutes[[StageCodes]:[RouteID]],6,FALSE))), "O",  NOT(ISNA(VLOOKUP(PrivateSchedule[[#This Row],[re]],RTARoutes[[StageCodes]:[RouteID]],6,FALSE))), "R")</f>
        <v>O</v>
      </c>
      <c r="AF61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AGP-*BET</v>
      </c>
      <c r="AG61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BET-*AGP</v>
      </c>
    </row>
    <row r="6104" spans="3:33">
      <c r="O6104" s="171" t="s">
        <v>730</v>
      </c>
      <c r="T6104" s="173" t="s">
        <v>2374</v>
      </c>
      <c r="U6104" t="str">
        <f t="shared" si="380"/>
        <v>Bethoda-PONDA</v>
      </c>
      <c r="AA6104" s="165" t="str">
        <f t="shared" si="381"/>
        <v/>
      </c>
      <c r="AB6104" t="str">
        <f t="shared" si="382"/>
        <v>PND</v>
      </c>
      <c r="AC6104" t="str">
        <f t="shared" si="383"/>
        <v>GA01U6755</v>
      </c>
      <c r="AD6104" t="str">
        <f>_xlfn.IFNA(VLOOKUP(PrivateSchedule[[#This Row],[ow]],RTARoutes[[StageCodes]:[RouteID]],6,FALSE), VLOOKUP(PrivateSchedule[[#This Row],[re]],RTARoutes[[StageCodes]:[RouteID]],6,FALSE))</f>
        <v>PVT73</v>
      </c>
      <c r="AE6104" t="str" cm="1">
        <f t="array" ref="AE6104">_xlfn.IFS( NOT(ISNA(VLOOKUP(PrivateSchedule[[#This Row],[ow]],RTARoutes[[StageCodes]:[RouteID]],6,FALSE))), "O",  NOT(ISNA(VLOOKUP(PrivateSchedule[[#This Row],[re]],RTARoutes[[StageCodes]:[RouteID]],6,FALSE))), "R")</f>
        <v>O</v>
      </c>
      <c r="AF61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BET-*PND</v>
      </c>
      <c r="AG61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PND-*BET</v>
      </c>
    </row>
    <row r="6105" spans="3:33">
      <c r="O6105" s="171" t="s">
        <v>2374</v>
      </c>
      <c r="T6105" s="173" t="s">
        <v>462</v>
      </c>
      <c r="U6105" t="str">
        <f t="shared" si="380"/>
        <v>PONDA-AGAPUR</v>
      </c>
      <c r="AA6105" s="165" t="str">
        <f t="shared" si="381"/>
        <v/>
      </c>
      <c r="AB6105" t="str">
        <f t="shared" si="382"/>
        <v>PND</v>
      </c>
      <c r="AC6105" t="str">
        <f t="shared" si="383"/>
        <v>GA01U6755</v>
      </c>
      <c r="AD6105" t="str">
        <f>_xlfn.IFNA(VLOOKUP(PrivateSchedule[[#This Row],[ow]],RTARoutes[[StageCodes]:[RouteID]],6,FALSE), VLOOKUP(PrivateSchedule[[#This Row],[re]],RTARoutes[[StageCodes]:[RouteID]],6,FALSE))</f>
        <v>PVT11</v>
      </c>
      <c r="AE6105" t="str" cm="1">
        <f t="array" ref="AE6105">_xlfn.IFS( NOT(ISNA(VLOOKUP(PrivateSchedule[[#This Row],[ow]],RTARoutes[[StageCodes]:[RouteID]],6,FALSE))), "O",  NOT(ISNA(VLOOKUP(PrivateSchedule[[#This Row],[re]],RTARoutes[[StageCodes]:[RouteID]],6,FALSE))), "R")</f>
        <v>R</v>
      </c>
      <c r="AF61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06" spans="3:33">
      <c r="O6106" s="171" t="s">
        <v>462</v>
      </c>
      <c r="T6106" s="173" t="s">
        <v>2374</v>
      </c>
      <c r="U6106" t="str">
        <f t="shared" si="380"/>
        <v>AGAPUR-PONDA</v>
      </c>
      <c r="AA6106" s="165" t="str">
        <f t="shared" si="381"/>
        <v/>
      </c>
      <c r="AB6106" t="str">
        <f t="shared" si="382"/>
        <v>PND</v>
      </c>
      <c r="AC6106" t="str">
        <f t="shared" si="383"/>
        <v>GA01U6755</v>
      </c>
      <c r="AD6106" t="str">
        <f>_xlfn.IFNA(VLOOKUP(PrivateSchedule[[#This Row],[ow]],RTARoutes[[StageCodes]:[RouteID]],6,FALSE), VLOOKUP(PrivateSchedule[[#This Row],[re]],RTARoutes[[StageCodes]:[RouteID]],6,FALSE))</f>
        <v>PVT11</v>
      </c>
      <c r="AE6106" t="str" cm="1">
        <f t="array" ref="AE6106">_xlfn.IFS( NOT(ISNA(VLOOKUP(PrivateSchedule[[#This Row],[ow]],RTARoutes[[StageCodes]:[RouteID]],6,FALSE))), "O",  NOT(ISNA(VLOOKUP(PrivateSchedule[[#This Row],[re]],RTARoutes[[StageCodes]:[RouteID]],6,FALSE))), "R")</f>
        <v>O</v>
      </c>
      <c r="AF61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07" spans="3:33">
      <c r="O6107" s="171" t="s">
        <v>2374</v>
      </c>
      <c r="T6107" s="173" t="s">
        <v>462</v>
      </c>
      <c r="U6107" t="str">
        <f t="shared" si="380"/>
        <v>PONDA-AGAPUR</v>
      </c>
      <c r="AA6107" s="165" t="str">
        <f t="shared" si="381"/>
        <v/>
      </c>
      <c r="AB6107" t="str">
        <f t="shared" si="382"/>
        <v>PND</v>
      </c>
      <c r="AC6107" t="str">
        <f t="shared" si="383"/>
        <v>GA01U6755</v>
      </c>
      <c r="AD6107" t="str">
        <f>_xlfn.IFNA(VLOOKUP(PrivateSchedule[[#This Row],[ow]],RTARoutes[[StageCodes]:[RouteID]],6,FALSE), VLOOKUP(PrivateSchedule[[#This Row],[re]],RTARoutes[[StageCodes]:[RouteID]],6,FALSE))</f>
        <v>PVT11</v>
      </c>
      <c r="AE6107" t="str" cm="1">
        <f t="array" ref="AE6107">_xlfn.IFS( NOT(ISNA(VLOOKUP(PrivateSchedule[[#This Row],[ow]],RTARoutes[[StageCodes]:[RouteID]],6,FALSE))), "O",  NOT(ISNA(VLOOKUP(PrivateSchedule[[#This Row],[re]],RTARoutes[[StageCodes]:[RouteID]],6,FALSE))), "R")</f>
        <v>R</v>
      </c>
      <c r="AF61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08" spans="3:33">
      <c r="O6108" s="171" t="s">
        <v>462</v>
      </c>
      <c r="P6108" s="172" t="s">
        <v>1220</v>
      </c>
      <c r="T6108" s="173" t="s">
        <v>2374</v>
      </c>
      <c r="U6108" t="str">
        <f t="shared" si="380"/>
        <v/>
      </c>
      <c r="AA6108" s="165" t="str">
        <f t="shared" si="381"/>
        <v/>
      </c>
      <c r="AB6108" t="str">
        <f t="shared" si="382"/>
        <v>PND</v>
      </c>
      <c r="AC6108" t="str">
        <f t="shared" si="383"/>
        <v>GA01U6755</v>
      </c>
      <c r="AD6108" t="str">
        <f>_xlfn.IFNA(VLOOKUP(PrivateSchedule[[#This Row],[ow]],RTARoutes[[StageCodes]:[RouteID]],6,FALSE), VLOOKUP(PrivateSchedule[[#This Row],[re]],RTARoutes[[StageCodes]:[RouteID]],6,FALSE))</f>
        <v>PVT13</v>
      </c>
      <c r="AE6108" t="str" cm="1">
        <f t="array" ref="AE6108">_xlfn.IFS( NOT(ISNA(VLOOKUP(PrivateSchedule[[#This Row],[ow]],RTARoutes[[StageCodes]:[RouteID]],6,FALSE))), "O",  NOT(ISNA(VLOOKUP(PrivateSchedule[[#This Row],[re]],RTARoutes[[StageCodes]:[RouteID]],6,FALSE))), "R")</f>
        <v>O</v>
      </c>
      <c r="AF61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AGP-*DURBHAT-*PND</v>
      </c>
      <c r="AG61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PND-*DURBHAT-*AGP</v>
      </c>
    </row>
    <row r="6109" spans="3:33">
      <c r="O6109" s="171" t="s">
        <v>2374</v>
      </c>
      <c r="P6109" s="172" t="s">
        <v>4938</v>
      </c>
      <c r="T6109" s="173" t="s">
        <v>462</v>
      </c>
      <c r="U6109" t="str">
        <f t="shared" si="380"/>
        <v/>
      </c>
      <c r="AA6109" s="165" t="str">
        <f t="shared" si="381"/>
        <v/>
      </c>
      <c r="AB6109" t="str">
        <f t="shared" si="382"/>
        <v>PND</v>
      </c>
      <c r="AC6109" t="str">
        <f t="shared" si="383"/>
        <v>GA01U6755</v>
      </c>
      <c r="AD6109" t="str">
        <f>_xlfn.IFNA(VLOOKUP(PrivateSchedule[[#This Row],[ow]],RTARoutes[[StageCodes]:[RouteID]],6,FALSE), VLOOKUP(PrivateSchedule[[#This Row],[re]],RTARoutes[[StageCodes]:[RouteID]],6,FALSE))</f>
        <v>PVT11</v>
      </c>
      <c r="AE6109" t="str" cm="1">
        <f t="array" ref="AE6109">_xlfn.IFS( NOT(ISNA(VLOOKUP(PrivateSchedule[[#This Row],[ow]],RTARoutes[[StageCodes]:[RouteID]],6,FALSE))), "O",  NOT(ISNA(VLOOKUP(PrivateSchedule[[#This Row],[re]],RTARoutes[[StageCodes]:[RouteID]],6,FALSE))), "R")</f>
        <v>R</v>
      </c>
      <c r="AF61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PND-*BANDORA-*AGP</v>
      </c>
      <c r="AG61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AGP-*BANDORA-*PND</v>
      </c>
    </row>
    <row r="6110" spans="3:33">
      <c r="O6110" s="171" t="s">
        <v>462</v>
      </c>
      <c r="P6110" s="172" t="s">
        <v>4938</v>
      </c>
      <c r="T6110" s="173" t="s">
        <v>2374</v>
      </c>
      <c r="U6110" t="str">
        <f t="shared" si="380"/>
        <v/>
      </c>
      <c r="AA6110" s="165" t="str">
        <f t="shared" si="381"/>
        <v/>
      </c>
      <c r="AB6110" t="str">
        <f t="shared" si="382"/>
        <v>PND</v>
      </c>
      <c r="AC6110" t="str">
        <f t="shared" si="383"/>
        <v>GA01U6755</v>
      </c>
      <c r="AD6110" t="str">
        <f>_xlfn.IFNA(VLOOKUP(PrivateSchedule[[#This Row],[ow]],RTARoutes[[StageCodes]:[RouteID]],6,FALSE), VLOOKUP(PrivateSchedule[[#This Row],[re]],RTARoutes[[StageCodes]:[RouteID]],6,FALSE))</f>
        <v>PVT11</v>
      </c>
      <c r="AE6110" t="str" cm="1">
        <f t="array" ref="AE6110">_xlfn.IFS( NOT(ISNA(VLOOKUP(PrivateSchedule[[#This Row],[ow]],RTARoutes[[StageCodes]:[RouteID]],6,FALSE))), "O",  NOT(ISNA(VLOOKUP(PrivateSchedule[[#This Row],[re]],RTARoutes[[StageCodes]:[RouteID]],6,FALSE))), "R")</f>
        <v>O</v>
      </c>
      <c r="AF61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AGP-*BANDORA-*PND</v>
      </c>
      <c r="AG61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PND-*BANDORA-*AGP</v>
      </c>
    </row>
    <row r="6111" spans="3:33">
      <c r="O6111" s="171" t="s">
        <v>2374</v>
      </c>
      <c r="P6111" s="172" t="s">
        <v>4938</v>
      </c>
      <c r="T6111" s="173" t="s">
        <v>462</v>
      </c>
      <c r="U6111" t="str">
        <f t="shared" si="380"/>
        <v/>
      </c>
      <c r="AA6111" s="165" t="str">
        <f t="shared" si="381"/>
        <v/>
      </c>
      <c r="AB6111" t="str">
        <f t="shared" si="382"/>
        <v>PND</v>
      </c>
      <c r="AC6111" t="str">
        <f t="shared" si="383"/>
        <v>GA01U6755</v>
      </c>
      <c r="AD6111" t="str">
        <f>_xlfn.IFNA(VLOOKUP(PrivateSchedule[[#This Row],[ow]],RTARoutes[[StageCodes]:[RouteID]],6,FALSE), VLOOKUP(PrivateSchedule[[#This Row],[re]],RTARoutes[[StageCodes]:[RouteID]],6,FALSE))</f>
        <v>PVT11</v>
      </c>
      <c r="AE6111" t="str" cm="1">
        <f t="array" ref="AE6111">_xlfn.IFS( NOT(ISNA(VLOOKUP(PrivateSchedule[[#This Row],[ow]],RTARoutes[[StageCodes]:[RouteID]],6,FALSE))), "O",  NOT(ISNA(VLOOKUP(PrivateSchedule[[#This Row],[re]],RTARoutes[[StageCodes]:[RouteID]],6,FALSE))), "R")</f>
        <v>R</v>
      </c>
      <c r="AF61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PND-*BANDORA-*AGP</v>
      </c>
      <c r="AG61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AGP-*BANDORA-*PND</v>
      </c>
    </row>
    <row r="6112" spans="3:33">
      <c r="C6112" s="172" t="s">
        <v>5649</v>
      </c>
      <c r="D6112" s="172" t="s">
        <v>4887</v>
      </c>
      <c r="E6112" s="176">
        <v>42804</v>
      </c>
      <c r="F6112" s="177" t="s">
        <v>5650</v>
      </c>
      <c r="J6112" s="171" t="s">
        <v>5651</v>
      </c>
      <c r="L6112" s="172" t="s">
        <v>16</v>
      </c>
      <c r="O6112" s="171" t="s">
        <v>462</v>
      </c>
      <c r="T6112" s="173" t="s">
        <v>2374</v>
      </c>
      <c r="U6112" t="str">
        <f t="shared" si="380"/>
        <v>AGAPUR-PONDA</v>
      </c>
      <c r="AA6112" s="165" t="str">
        <f t="shared" si="381"/>
        <v/>
      </c>
      <c r="AB6112" t="str">
        <f t="shared" si="382"/>
        <v>PND</v>
      </c>
      <c r="AC6112" t="str">
        <f t="shared" si="383"/>
        <v>GA01U6755</v>
      </c>
      <c r="AD6112" t="str">
        <f>_xlfn.IFNA(VLOOKUP(PrivateSchedule[[#This Row],[ow]],RTARoutes[[StageCodes]:[RouteID]],6,FALSE), VLOOKUP(PrivateSchedule[[#This Row],[re]],RTARoutes[[StageCodes]:[RouteID]],6,FALSE))</f>
        <v>PVT11</v>
      </c>
      <c r="AE6112" t="str" cm="1">
        <f t="array" ref="AE6112">_xlfn.IFS( NOT(ISNA(VLOOKUP(PrivateSchedule[[#This Row],[ow]],RTARoutes[[StageCodes]:[RouteID]],6,FALSE))), "O",  NOT(ISNA(VLOOKUP(PrivateSchedule[[#This Row],[re]],RTARoutes[[StageCodes]:[RouteID]],6,FALSE))), "R")</f>
        <v>O</v>
      </c>
      <c r="AF61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13" spans="3:33">
      <c r="O6113" s="171" t="s">
        <v>2374</v>
      </c>
      <c r="T6113" s="173" t="s">
        <v>462</v>
      </c>
      <c r="U6113" t="str">
        <f t="shared" si="380"/>
        <v>PONDA-AGAPUR</v>
      </c>
      <c r="AA6113" s="165" t="str">
        <f t="shared" si="381"/>
        <v/>
      </c>
      <c r="AB6113" t="str">
        <f t="shared" si="382"/>
        <v>PND</v>
      </c>
      <c r="AC6113" t="str">
        <f t="shared" si="383"/>
        <v>GA01U6755</v>
      </c>
      <c r="AD6113" t="str">
        <f>_xlfn.IFNA(VLOOKUP(PrivateSchedule[[#This Row],[ow]],RTARoutes[[StageCodes]:[RouteID]],6,FALSE), VLOOKUP(PrivateSchedule[[#This Row],[re]],RTARoutes[[StageCodes]:[RouteID]],6,FALSE))</f>
        <v>PVT11</v>
      </c>
      <c r="AE6113" t="str" cm="1">
        <f t="array" ref="AE6113">_xlfn.IFS( NOT(ISNA(VLOOKUP(PrivateSchedule[[#This Row],[ow]],RTARoutes[[StageCodes]:[RouteID]],6,FALSE))), "O",  NOT(ISNA(VLOOKUP(PrivateSchedule[[#This Row],[re]],RTARoutes[[StageCodes]:[RouteID]],6,FALSE))), "R")</f>
        <v>R</v>
      </c>
      <c r="AF611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1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14" spans="3:33">
      <c r="O6114" s="171" t="s">
        <v>462</v>
      </c>
      <c r="T6114" s="173" t="s">
        <v>2374</v>
      </c>
      <c r="U6114" t="str">
        <f t="shared" si="380"/>
        <v>AGAPUR-PONDA</v>
      </c>
      <c r="AA6114" s="165" t="str">
        <f t="shared" si="381"/>
        <v/>
      </c>
      <c r="AB6114" t="str">
        <f t="shared" si="382"/>
        <v>PND</v>
      </c>
      <c r="AC6114" t="str">
        <f t="shared" si="383"/>
        <v>GA01U6755</v>
      </c>
      <c r="AD6114" t="str">
        <f>_xlfn.IFNA(VLOOKUP(PrivateSchedule[[#This Row],[ow]],RTARoutes[[StageCodes]:[RouteID]],6,FALSE), VLOOKUP(PrivateSchedule[[#This Row],[re]],RTARoutes[[StageCodes]:[RouteID]],6,FALSE))</f>
        <v>PVT11</v>
      </c>
      <c r="AE6114" t="str" cm="1">
        <f t="array" ref="AE6114">_xlfn.IFS( NOT(ISNA(VLOOKUP(PrivateSchedule[[#This Row],[ow]],RTARoutes[[StageCodes]:[RouteID]],6,FALSE))), "O",  NOT(ISNA(VLOOKUP(PrivateSchedule[[#This Row],[re]],RTARoutes[[StageCodes]:[RouteID]],6,FALSE))), "R")</f>
        <v>O</v>
      </c>
      <c r="AF611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1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15" spans="3:33">
      <c r="O6115" s="171" t="s">
        <v>2374</v>
      </c>
      <c r="T6115" s="173" t="s">
        <v>462</v>
      </c>
      <c r="U6115" t="str">
        <f t="shared" si="380"/>
        <v>PONDA-AGAPUR</v>
      </c>
      <c r="AA6115" s="165" t="str">
        <f t="shared" si="381"/>
        <v/>
      </c>
      <c r="AB6115" t="str">
        <f t="shared" si="382"/>
        <v>PND</v>
      </c>
      <c r="AC6115" t="str">
        <f t="shared" si="383"/>
        <v>GA01U6755</v>
      </c>
      <c r="AD6115" t="str">
        <f>_xlfn.IFNA(VLOOKUP(PrivateSchedule[[#This Row],[ow]],RTARoutes[[StageCodes]:[RouteID]],6,FALSE), VLOOKUP(PrivateSchedule[[#This Row],[re]],RTARoutes[[StageCodes]:[RouteID]],6,FALSE))</f>
        <v>PVT11</v>
      </c>
      <c r="AE6115" t="str" cm="1">
        <f t="array" ref="AE6115">_xlfn.IFS( NOT(ISNA(VLOOKUP(PrivateSchedule[[#This Row],[ow]],RTARoutes[[StageCodes]:[RouteID]],6,FALSE))), "O",  NOT(ISNA(VLOOKUP(PrivateSchedule[[#This Row],[re]],RTARoutes[[StageCodes]:[RouteID]],6,FALSE))), "R")</f>
        <v>R</v>
      </c>
      <c r="AF611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1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16" spans="3:33">
      <c r="O6116" s="171" t="s">
        <v>462</v>
      </c>
      <c r="T6116" s="173" t="s">
        <v>2374</v>
      </c>
      <c r="U6116" t="str">
        <f t="shared" si="380"/>
        <v>AGAPUR-PONDA</v>
      </c>
      <c r="AA6116" s="165" t="str">
        <f t="shared" si="381"/>
        <v/>
      </c>
      <c r="AB6116" t="str">
        <f t="shared" si="382"/>
        <v>PND</v>
      </c>
      <c r="AC6116" t="str">
        <f t="shared" si="383"/>
        <v>GA01U6755</v>
      </c>
      <c r="AD6116" t="str">
        <f>_xlfn.IFNA(VLOOKUP(PrivateSchedule[[#This Row],[ow]],RTARoutes[[StageCodes]:[RouteID]],6,FALSE), VLOOKUP(PrivateSchedule[[#This Row],[re]],RTARoutes[[StageCodes]:[RouteID]],6,FALSE))</f>
        <v>PVT11</v>
      </c>
      <c r="AE6116" t="str" cm="1">
        <f t="array" ref="AE6116">_xlfn.IFS( NOT(ISNA(VLOOKUP(PrivateSchedule[[#This Row],[ow]],RTARoutes[[StageCodes]:[RouteID]],6,FALSE))), "O",  NOT(ISNA(VLOOKUP(PrivateSchedule[[#This Row],[re]],RTARoutes[[StageCodes]:[RouteID]],6,FALSE))), "R")</f>
        <v>O</v>
      </c>
      <c r="AF611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1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17" spans="3:33">
      <c r="O6117" s="171" t="s">
        <v>2374</v>
      </c>
      <c r="T6117" s="173" t="s">
        <v>462</v>
      </c>
      <c r="U6117" t="str">
        <f t="shared" si="380"/>
        <v>PONDA-AGAPUR</v>
      </c>
      <c r="AA6117" s="165" t="str">
        <f t="shared" si="381"/>
        <v/>
      </c>
      <c r="AB6117" t="str">
        <f t="shared" si="382"/>
        <v>PND</v>
      </c>
      <c r="AC6117" t="str">
        <f t="shared" si="383"/>
        <v>GA01U6755</v>
      </c>
      <c r="AD6117" t="str">
        <f>_xlfn.IFNA(VLOOKUP(PrivateSchedule[[#This Row],[ow]],RTARoutes[[StageCodes]:[RouteID]],6,FALSE), VLOOKUP(PrivateSchedule[[#This Row],[re]],RTARoutes[[StageCodes]:[RouteID]],6,FALSE))</f>
        <v>PVT11</v>
      </c>
      <c r="AE6117" t="str" cm="1">
        <f t="array" ref="AE6117">_xlfn.IFS( NOT(ISNA(VLOOKUP(PrivateSchedule[[#This Row],[ow]],RTARoutes[[StageCodes]:[RouteID]],6,FALSE))), "O",  NOT(ISNA(VLOOKUP(PrivateSchedule[[#This Row],[re]],RTARoutes[[StageCodes]:[RouteID]],6,FALSE))), "R")</f>
        <v>R</v>
      </c>
      <c r="AF611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1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18" spans="3:33">
      <c r="O6118" s="171" t="s">
        <v>462</v>
      </c>
      <c r="T6118" s="173" t="s">
        <v>2374</v>
      </c>
      <c r="U6118" t="str">
        <f t="shared" si="380"/>
        <v>AGAPUR-PONDA</v>
      </c>
      <c r="AA6118" s="165" t="str">
        <f t="shared" si="381"/>
        <v/>
      </c>
      <c r="AB6118" t="str">
        <f t="shared" si="382"/>
        <v>PND</v>
      </c>
      <c r="AC6118" t="str">
        <f t="shared" si="383"/>
        <v>GA01U6755</v>
      </c>
      <c r="AD6118" t="str">
        <f>_xlfn.IFNA(VLOOKUP(PrivateSchedule[[#This Row],[ow]],RTARoutes[[StageCodes]:[RouteID]],6,FALSE), VLOOKUP(PrivateSchedule[[#This Row],[re]],RTARoutes[[StageCodes]:[RouteID]],6,FALSE))</f>
        <v>PVT11</v>
      </c>
      <c r="AE6118" t="str" cm="1">
        <f t="array" ref="AE6118">_xlfn.IFS( NOT(ISNA(VLOOKUP(PrivateSchedule[[#This Row],[ow]],RTARoutes[[StageCodes]:[RouteID]],6,FALSE))), "O",  NOT(ISNA(VLOOKUP(PrivateSchedule[[#This Row],[re]],RTARoutes[[StageCodes]:[RouteID]],6,FALSE))), "R")</f>
        <v>O</v>
      </c>
      <c r="AF611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1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19" spans="3:33">
      <c r="O6119" s="171" t="s">
        <v>2374</v>
      </c>
      <c r="T6119" s="173" t="s">
        <v>462</v>
      </c>
      <c r="U6119" t="str">
        <f t="shared" si="380"/>
        <v>PONDA-AGAPUR</v>
      </c>
      <c r="AA6119" s="165" t="str">
        <f t="shared" si="381"/>
        <v/>
      </c>
      <c r="AB6119" t="str">
        <f t="shared" si="382"/>
        <v>PND</v>
      </c>
      <c r="AC6119" t="str">
        <f t="shared" si="383"/>
        <v>GA01U6755</v>
      </c>
      <c r="AD6119" t="str">
        <f>_xlfn.IFNA(VLOOKUP(PrivateSchedule[[#This Row],[ow]],RTARoutes[[StageCodes]:[RouteID]],6,FALSE), VLOOKUP(PrivateSchedule[[#This Row],[re]],RTARoutes[[StageCodes]:[RouteID]],6,FALSE))</f>
        <v>PVT11</v>
      </c>
      <c r="AE6119" t="str" cm="1">
        <f t="array" ref="AE6119">_xlfn.IFS( NOT(ISNA(VLOOKUP(PrivateSchedule[[#This Row],[ow]],RTARoutes[[StageCodes]:[RouteID]],6,FALSE))), "O",  NOT(ISNA(VLOOKUP(PrivateSchedule[[#This Row],[re]],RTARoutes[[StageCodes]:[RouteID]],6,FALSE))), "R")</f>
        <v>R</v>
      </c>
      <c r="AF611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1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20" spans="3:33">
      <c r="O6120" s="171" t="s">
        <v>462</v>
      </c>
      <c r="T6120" s="173" t="s">
        <v>2374</v>
      </c>
      <c r="U6120" t="str">
        <f t="shared" si="380"/>
        <v>AGAPUR-PONDA</v>
      </c>
      <c r="AA6120" s="165" t="str">
        <f t="shared" si="381"/>
        <v/>
      </c>
      <c r="AB6120" t="str">
        <f t="shared" si="382"/>
        <v>PND</v>
      </c>
      <c r="AC6120" t="str">
        <f t="shared" si="383"/>
        <v>GA01U6755</v>
      </c>
      <c r="AD6120" t="str">
        <f>_xlfn.IFNA(VLOOKUP(PrivateSchedule[[#This Row],[ow]],RTARoutes[[StageCodes]:[RouteID]],6,FALSE), VLOOKUP(PrivateSchedule[[#This Row],[re]],RTARoutes[[StageCodes]:[RouteID]],6,FALSE))</f>
        <v>PVT11</v>
      </c>
      <c r="AE6120" t="str" cm="1">
        <f t="array" ref="AE6120">_xlfn.IFS( NOT(ISNA(VLOOKUP(PrivateSchedule[[#This Row],[ow]],RTARoutes[[StageCodes]:[RouteID]],6,FALSE))), "O",  NOT(ISNA(VLOOKUP(PrivateSchedule[[#This Row],[re]],RTARoutes[[StageCodes]:[RouteID]],6,FALSE))), "R")</f>
        <v>O</v>
      </c>
      <c r="AF612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2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21" spans="3:33">
      <c r="O6121" s="171" t="s">
        <v>2374</v>
      </c>
      <c r="T6121" s="173" t="s">
        <v>462</v>
      </c>
      <c r="U6121" t="str">
        <f t="shared" si="380"/>
        <v>PONDA-AGAPUR</v>
      </c>
      <c r="AA6121" s="165" t="str">
        <f t="shared" si="381"/>
        <v/>
      </c>
      <c r="AB6121" t="str">
        <f t="shared" si="382"/>
        <v>PND</v>
      </c>
      <c r="AC6121" t="str">
        <f t="shared" si="383"/>
        <v>GA01U6755</v>
      </c>
      <c r="AD6121" t="str">
        <f>_xlfn.IFNA(VLOOKUP(PrivateSchedule[[#This Row],[ow]],RTARoutes[[StageCodes]:[RouteID]],6,FALSE), VLOOKUP(PrivateSchedule[[#This Row],[re]],RTARoutes[[StageCodes]:[RouteID]],6,FALSE))</f>
        <v>PVT11</v>
      </c>
      <c r="AE6121" t="str" cm="1">
        <f t="array" ref="AE6121">_xlfn.IFS( NOT(ISNA(VLOOKUP(PrivateSchedule[[#This Row],[ow]],RTARoutes[[StageCodes]:[RouteID]],6,FALSE))), "O",  NOT(ISNA(VLOOKUP(PrivateSchedule[[#This Row],[re]],RTARoutes[[StageCodes]:[RouteID]],6,FALSE))), "R")</f>
        <v>R</v>
      </c>
      <c r="AF612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2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22" spans="3:33">
      <c r="O6122" s="171" t="s">
        <v>462</v>
      </c>
      <c r="T6122" s="173" t="s">
        <v>2374</v>
      </c>
      <c r="U6122" t="str">
        <f t="shared" si="380"/>
        <v>AGAPUR-PONDA</v>
      </c>
      <c r="AA6122" s="165" t="str">
        <f t="shared" si="381"/>
        <v/>
      </c>
      <c r="AB6122" t="str">
        <f t="shared" si="382"/>
        <v>PND</v>
      </c>
      <c r="AC6122" t="str">
        <f t="shared" si="383"/>
        <v>GA01U6755</v>
      </c>
      <c r="AD6122" t="str">
        <f>_xlfn.IFNA(VLOOKUP(PrivateSchedule[[#This Row],[ow]],RTARoutes[[StageCodes]:[RouteID]],6,FALSE), VLOOKUP(PrivateSchedule[[#This Row],[re]],RTARoutes[[StageCodes]:[RouteID]],6,FALSE))</f>
        <v>PVT11</v>
      </c>
      <c r="AE6122" t="str" cm="1">
        <f t="array" ref="AE6122">_xlfn.IFS( NOT(ISNA(VLOOKUP(PrivateSchedule[[#This Row],[ow]],RTARoutes[[StageCodes]:[RouteID]],6,FALSE))), "O",  NOT(ISNA(VLOOKUP(PrivateSchedule[[#This Row],[re]],RTARoutes[[StageCodes]:[RouteID]],6,FALSE))), "R")</f>
        <v>O</v>
      </c>
      <c r="AF612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2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23" spans="3:33">
      <c r="O6123" s="171" t="s">
        <v>2374</v>
      </c>
      <c r="T6123" s="173" t="s">
        <v>462</v>
      </c>
      <c r="U6123" t="str">
        <f t="shared" si="380"/>
        <v>PONDA-AGAPUR</v>
      </c>
      <c r="AA6123" s="165" t="str">
        <f t="shared" si="381"/>
        <v/>
      </c>
      <c r="AB6123" t="str">
        <f t="shared" si="382"/>
        <v>PND</v>
      </c>
      <c r="AC6123" t="str">
        <f t="shared" si="383"/>
        <v>GA01U6755</v>
      </c>
      <c r="AD6123" t="str">
        <f>_xlfn.IFNA(VLOOKUP(PrivateSchedule[[#This Row],[ow]],RTARoutes[[StageCodes]:[RouteID]],6,FALSE), VLOOKUP(PrivateSchedule[[#This Row],[re]],RTARoutes[[StageCodes]:[RouteID]],6,FALSE))</f>
        <v>PVT11</v>
      </c>
      <c r="AE6123" t="str" cm="1">
        <f t="array" ref="AE6123">_xlfn.IFS( NOT(ISNA(VLOOKUP(PrivateSchedule[[#This Row],[ow]],RTARoutes[[StageCodes]:[RouteID]],6,FALSE))), "O",  NOT(ISNA(VLOOKUP(PrivateSchedule[[#This Row],[re]],RTARoutes[[StageCodes]:[RouteID]],6,FALSE))), "R")</f>
        <v>R</v>
      </c>
      <c r="AF612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2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24" spans="3:33">
      <c r="O6124" s="171" t="s">
        <v>462</v>
      </c>
      <c r="T6124" s="173" t="s">
        <v>2374</v>
      </c>
      <c r="U6124" t="str">
        <f t="shared" si="380"/>
        <v>AGAPUR-PONDA</v>
      </c>
      <c r="AA6124" s="165" t="str">
        <f t="shared" si="381"/>
        <v/>
      </c>
      <c r="AB6124" t="str">
        <f t="shared" si="382"/>
        <v>PND</v>
      </c>
      <c r="AC6124" t="str">
        <f t="shared" si="383"/>
        <v>GA01U6755</v>
      </c>
      <c r="AD6124" t="str">
        <f>_xlfn.IFNA(VLOOKUP(PrivateSchedule[[#This Row],[ow]],RTARoutes[[StageCodes]:[RouteID]],6,FALSE), VLOOKUP(PrivateSchedule[[#This Row],[re]],RTARoutes[[StageCodes]:[RouteID]],6,FALSE))</f>
        <v>PVT11</v>
      </c>
      <c r="AE6124" t="str" cm="1">
        <f t="array" ref="AE6124">_xlfn.IFS( NOT(ISNA(VLOOKUP(PrivateSchedule[[#This Row],[ow]],RTARoutes[[StageCodes]:[RouteID]],6,FALSE))), "O",  NOT(ISNA(VLOOKUP(PrivateSchedule[[#This Row],[re]],RTARoutes[[StageCodes]:[RouteID]],6,FALSE))), "R")</f>
        <v>O</v>
      </c>
      <c r="AF612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2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25" spans="3:33">
      <c r="O6125" s="171" t="s">
        <v>2374</v>
      </c>
      <c r="T6125" s="173" t="s">
        <v>462</v>
      </c>
      <c r="U6125" t="str">
        <f t="shared" si="380"/>
        <v>PONDA-AGAPUR</v>
      </c>
      <c r="AA6125" s="165" t="str">
        <f t="shared" si="381"/>
        <v/>
      </c>
      <c r="AB6125" t="str">
        <f t="shared" si="382"/>
        <v>PND</v>
      </c>
      <c r="AC6125" t="str">
        <f t="shared" si="383"/>
        <v>GA01U6755</v>
      </c>
      <c r="AD6125" t="str">
        <f>_xlfn.IFNA(VLOOKUP(PrivateSchedule[[#This Row],[ow]],RTARoutes[[StageCodes]:[RouteID]],6,FALSE), VLOOKUP(PrivateSchedule[[#This Row],[re]],RTARoutes[[StageCodes]:[RouteID]],6,FALSE))</f>
        <v>PVT11</v>
      </c>
      <c r="AE6125" t="str" cm="1">
        <f t="array" ref="AE6125">_xlfn.IFS( NOT(ISNA(VLOOKUP(PrivateSchedule[[#This Row],[ow]],RTARoutes[[StageCodes]:[RouteID]],6,FALSE))), "O",  NOT(ISNA(VLOOKUP(PrivateSchedule[[#This Row],[re]],RTARoutes[[StageCodes]:[RouteID]],6,FALSE))), "R")</f>
        <v>R</v>
      </c>
      <c r="AF612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2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26" spans="3:33">
      <c r="O6126" s="171" t="s">
        <v>462</v>
      </c>
      <c r="T6126" s="173" t="s">
        <v>2374</v>
      </c>
      <c r="U6126" t="str">
        <f t="shared" si="380"/>
        <v>AGAPUR-PONDA</v>
      </c>
      <c r="AA6126" s="165" t="str">
        <f t="shared" si="381"/>
        <v/>
      </c>
      <c r="AB6126" t="str">
        <f t="shared" si="382"/>
        <v>PND</v>
      </c>
      <c r="AC6126" t="str">
        <f t="shared" si="383"/>
        <v>GA01U6755</v>
      </c>
      <c r="AD6126" t="str">
        <f>_xlfn.IFNA(VLOOKUP(PrivateSchedule[[#This Row],[ow]],RTARoutes[[StageCodes]:[RouteID]],6,FALSE), VLOOKUP(PrivateSchedule[[#This Row],[re]],RTARoutes[[StageCodes]:[RouteID]],6,FALSE))</f>
        <v>PVT11</v>
      </c>
      <c r="AE6126" t="str" cm="1">
        <f t="array" ref="AE6126">_xlfn.IFS( NOT(ISNA(VLOOKUP(PrivateSchedule[[#This Row],[ow]],RTARoutes[[StageCodes]:[RouteID]],6,FALSE))), "O",  NOT(ISNA(VLOOKUP(PrivateSchedule[[#This Row],[re]],RTARoutes[[StageCodes]:[RouteID]],6,FALSE))), "R")</f>
        <v>O</v>
      </c>
      <c r="AF612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2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27" spans="3:33">
      <c r="O6127" s="171" t="s">
        <v>2374</v>
      </c>
      <c r="T6127" s="173" t="s">
        <v>462</v>
      </c>
      <c r="U6127" t="str">
        <f t="shared" si="380"/>
        <v>PONDA-AGAPUR</v>
      </c>
      <c r="AA6127" s="165" t="str">
        <f t="shared" si="381"/>
        <v/>
      </c>
      <c r="AB6127" t="str">
        <f t="shared" si="382"/>
        <v>PND</v>
      </c>
      <c r="AC6127" t="str">
        <f t="shared" si="383"/>
        <v>GA01U6755</v>
      </c>
      <c r="AD6127" t="str">
        <f>_xlfn.IFNA(VLOOKUP(PrivateSchedule[[#This Row],[ow]],RTARoutes[[StageCodes]:[RouteID]],6,FALSE), VLOOKUP(PrivateSchedule[[#This Row],[re]],RTARoutes[[StageCodes]:[RouteID]],6,FALSE))</f>
        <v>PVT11</v>
      </c>
      <c r="AE6127" t="str" cm="1">
        <f t="array" ref="AE6127">_xlfn.IFS( NOT(ISNA(VLOOKUP(PrivateSchedule[[#This Row],[ow]],RTARoutes[[StageCodes]:[RouteID]],6,FALSE))), "O",  NOT(ISNA(VLOOKUP(PrivateSchedule[[#This Row],[re]],RTARoutes[[StageCodes]:[RouteID]],6,FALSE))), "R")</f>
        <v>R</v>
      </c>
      <c r="AF612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2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28" spans="3:33">
      <c r="C6128" s="172" t="s">
        <v>5652</v>
      </c>
      <c r="D6128" s="172" t="s">
        <v>4887</v>
      </c>
      <c r="E6128" s="176" t="s">
        <v>5653</v>
      </c>
      <c r="F6128" s="177" t="s">
        <v>5102</v>
      </c>
      <c r="J6128" s="171" t="s">
        <v>5654</v>
      </c>
      <c r="L6128" s="172" t="s">
        <v>16</v>
      </c>
      <c r="O6128" s="171" t="s">
        <v>2261</v>
      </c>
      <c r="T6128" s="173" t="s">
        <v>2644</v>
      </c>
      <c r="U6128" t="str">
        <f t="shared" si="380"/>
        <v>PANCHWADI-SAVERDEM</v>
      </c>
      <c r="AA6128" s="165" t="str">
        <f t="shared" si="381"/>
        <v/>
      </c>
      <c r="AB6128" t="str">
        <f t="shared" si="382"/>
        <v>PND</v>
      </c>
      <c r="AC6128" t="str">
        <f t="shared" si="383"/>
        <v>GA01U6755</v>
      </c>
      <c r="AD6128" t="str">
        <f>_xlfn.IFNA(VLOOKUP(PrivateSchedule[[#This Row],[ow]],RTARoutes[[StageCodes]:[RouteID]],6,FALSE), VLOOKUP(PrivateSchedule[[#This Row],[re]],RTARoutes[[StageCodes]:[RouteID]],6,FALSE))</f>
        <v>PVT367</v>
      </c>
      <c r="AE6128" t="str" cm="1">
        <f t="array" ref="AE6128">_xlfn.IFS( NOT(ISNA(VLOOKUP(PrivateSchedule[[#This Row],[ow]],RTARoutes[[StageCodes]:[RouteID]],6,FALSE))), "O",  NOT(ISNA(VLOOKUP(PrivateSchedule[[#This Row],[re]],RTARoutes[[StageCodes]:[RouteID]],6,FALSE))), "R")</f>
        <v>O</v>
      </c>
      <c r="AF612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PAW-*SVE</v>
      </c>
      <c r="AG612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SVE-*PAW</v>
      </c>
    </row>
    <row r="6129" spans="3:33">
      <c r="O6129" s="171" t="s">
        <v>2644</v>
      </c>
      <c r="T6129" s="173" t="s">
        <v>2335</v>
      </c>
      <c r="U6129" t="str">
        <f t="shared" si="380"/>
        <v/>
      </c>
      <c r="AA6129" s="165" t="str">
        <f t="shared" si="381"/>
        <v/>
      </c>
      <c r="AB6129" t="str">
        <f t="shared" si="382"/>
        <v>PND</v>
      </c>
      <c r="AC6129" t="str">
        <f t="shared" si="383"/>
        <v>GA01U6755</v>
      </c>
      <c r="AD6129" t="str">
        <f>_xlfn.IFNA(VLOOKUP(PrivateSchedule[[#This Row],[ow]],RTARoutes[[StageCodes]:[RouteID]],6,FALSE), VLOOKUP(PrivateSchedule[[#This Row],[re]],RTARoutes[[StageCodes]:[RouteID]],6,FALSE))</f>
        <v>PVT373</v>
      </c>
      <c r="AE6129" t="str" cm="1">
        <f t="array" ref="AE6129">_xlfn.IFS( NOT(ISNA(VLOOKUP(PrivateSchedule[[#This Row],[ow]],RTARoutes[[StageCodes]:[RouteID]],6,FALSE))), "O",  NOT(ISNA(VLOOKUP(PrivateSchedule[[#This Row],[re]],RTARoutes[[StageCodes]:[RouteID]],6,FALSE))), "R")</f>
        <v>R</v>
      </c>
      <c r="AF612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SVE-*PIRLA</v>
      </c>
      <c r="AG612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PIRLA-*SVE</v>
      </c>
    </row>
    <row r="6130" spans="3:33">
      <c r="O6130" s="171" t="s">
        <v>2335</v>
      </c>
      <c r="T6130" s="173" t="s">
        <v>2644</v>
      </c>
      <c r="U6130" t="str">
        <f t="shared" si="380"/>
        <v/>
      </c>
      <c r="AA6130" s="165" t="str">
        <f t="shared" si="381"/>
        <v/>
      </c>
      <c r="AB6130" t="str">
        <f t="shared" si="382"/>
        <v>PND</v>
      </c>
      <c r="AC6130" t="str">
        <f t="shared" si="383"/>
        <v>GA01U6755</v>
      </c>
      <c r="AD6130" t="str">
        <f>_xlfn.IFNA(VLOOKUP(PrivateSchedule[[#This Row],[ow]],RTARoutes[[StageCodes]:[RouteID]],6,FALSE), VLOOKUP(PrivateSchedule[[#This Row],[re]],RTARoutes[[StageCodes]:[RouteID]],6,FALSE))</f>
        <v>PVT373</v>
      </c>
      <c r="AE6130" t="str" cm="1">
        <f t="array" ref="AE6130">_xlfn.IFS( NOT(ISNA(VLOOKUP(PrivateSchedule[[#This Row],[ow]],RTARoutes[[StageCodes]:[RouteID]],6,FALSE))), "O",  NOT(ISNA(VLOOKUP(PrivateSchedule[[#This Row],[re]],RTARoutes[[StageCodes]:[RouteID]],6,FALSE))), "R")</f>
        <v>O</v>
      </c>
      <c r="AF613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PIRLA-*SVE</v>
      </c>
      <c r="AG613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SVE-*PIRLA</v>
      </c>
    </row>
    <row r="6131" spans="3:33">
      <c r="O6131" s="171" t="s">
        <v>2644</v>
      </c>
      <c r="T6131" s="173" t="s">
        <v>2374</v>
      </c>
      <c r="U6131" t="str">
        <f t="shared" si="380"/>
        <v>SAVERDEM-PONDA</v>
      </c>
      <c r="AA6131" s="165" t="str">
        <f t="shared" si="381"/>
        <v/>
      </c>
      <c r="AB6131" t="str">
        <f t="shared" si="382"/>
        <v>PND</v>
      </c>
      <c r="AC6131" t="str">
        <f t="shared" si="383"/>
        <v>GA01U6755</v>
      </c>
      <c r="AD6131" t="str">
        <f>_xlfn.IFNA(VLOOKUP(PrivateSchedule[[#This Row],[ow]],RTARoutes[[StageCodes]:[RouteID]],6,FALSE), VLOOKUP(PrivateSchedule[[#This Row],[re]],RTARoutes[[StageCodes]:[RouteID]],6,FALSE))</f>
        <v>PVT388</v>
      </c>
      <c r="AE6131" t="str" cm="1">
        <f t="array" ref="AE6131">_xlfn.IFS( NOT(ISNA(VLOOKUP(PrivateSchedule[[#This Row],[ow]],RTARoutes[[StageCodes]:[RouteID]],6,FALSE))), "O",  NOT(ISNA(VLOOKUP(PrivateSchedule[[#This Row],[re]],RTARoutes[[StageCodes]:[RouteID]],6,FALSE))), "R")</f>
        <v>R</v>
      </c>
      <c r="AF613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3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32" spans="3:33">
      <c r="O6132" s="171" t="s">
        <v>2374</v>
      </c>
      <c r="T6132" s="173" t="s">
        <v>2644</v>
      </c>
      <c r="U6132" t="str">
        <f t="shared" si="380"/>
        <v>PONDA-SAVERDEM</v>
      </c>
      <c r="AA6132" s="165" t="str">
        <f t="shared" si="381"/>
        <v/>
      </c>
      <c r="AB6132" t="str">
        <f t="shared" si="382"/>
        <v>PND</v>
      </c>
      <c r="AC6132" t="str">
        <f t="shared" si="383"/>
        <v>GA01U6755</v>
      </c>
      <c r="AD6132" t="str">
        <f>_xlfn.IFNA(VLOOKUP(PrivateSchedule[[#This Row],[ow]],RTARoutes[[StageCodes]:[RouteID]],6,FALSE), VLOOKUP(PrivateSchedule[[#This Row],[re]],RTARoutes[[StageCodes]:[RouteID]],6,FALSE))</f>
        <v>PVT388</v>
      </c>
      <c r="AE6132" t="str" cm="1">
        <f t="array" ref="AE6132">_xlfn.IFS( NOT(ISNA(VLOOKUP(PrivateSchedule[[#This Row],[ow]],RTARoutes[[StageCodes]:[RouteID]],6,FALSE))), "O",  NOT(ISNA(VLOOKUP(PrivateSchedule[[#This Row],[re]],RTARoutes[[StageCodes]:[RouteID]],6,FALSE))), "R")</f>
        <v>O</v>
      </c>
      <c r="AF613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3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33" spans="3:33">
      <c r="O6133" s="171" t="s">
        <v>2644</v>
      </c>
      <c r="T6133" s="173" t="s">
        <v>2335</v>
      </c>
      <c r="U6133" t="str">
        <f t="shared" si="380"/>
        <v/>
      </c>
      <c r="AA6133" s="165" t="str">
        <f t="shared" si="381"/>
        <v/>
      </c>
      <c r="AB6133" t="str">
        <f t="shared" si="382"/>
        <v>PND</v>
      </c>
      <c r="AC6133" t="str">
        <f t="shared" si="383"/>
        <v>GA01U6755</v>
      </c>
      <c r="AD6133" t="str">
        <f>_xlfn.IFNA(VLOOKUP(PrivateSchedule[[#This Row],[ow]],RTARoutes[[StageCodes]:[RouteID]],6,FALSE), VLOOKUP(PrivateSchedule[[#This Row],[re]],RTARoutes[[StageCodes]:[RouteID]],6,FALSE))</f>
        <v>PVT373</v>
      </c>
      <c r="AE6133" t="str" cm="1">
        <f t="array" ref="AE6133">_xlfn.IFS( NOT(ISNA(VLOOKUP(PrivateSchedule[[#This Row],[ow]],RTARoutes[[StageCodes]:[RouteID]],6,FALSE))), "O",  NOT(ISNA(VLOOKUP(PrivateSchedule[[#This Row],[re]],RTARoutes[[StageCodes]:[RouteID]],6,FALSE))), "R")</f>
        <v>R</v>
      </c>
      <c r="AF613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SVE-*PIRLA</v>
      </c>
      <c r="AG613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PIRLA-*SVE</v>
      </c>
    </row>
    <row r="6134" spans="3:33">
      <c r="O6134" s="171" t="s">
        <v>2335</v>
      </c>
      <c r="T6134" s="173" t="s">
        <v>2644</v>
      </c>
      <c r="U6134" t="str">
        <f t="shared" si="380"/>
        <v/>
      </c>
      <c r="AA6134" s="165" t="str">
        <f t="shared" si="381"/>
        <v/>
      </c>
      <c r="AB6134" t="str">
        <f t="shared" si="382"/>
        <v>PND</v>
      </c>
      <c r="AC6134" t="str">
        <f t="shared" si="383"/>
        <v>GA01U6755</v>
      </c>
      <c r="AD6134" t="str">
        <f>_xlfn.IFNA(VLOOKUP(PrivateSchedule[[#This Row],[ow]],RTARoutes[[StageCodes]:[RouteID]],6,FALSE), VLOOKUP(PrivateSchedule[[#This Row],[re]],RTARoutes[[StageCodes]:[RouteID]],6,FALSE))</f>
        <v>PVT373</v>
      </c>
      <c r="AE6134" t="str" cm="1">
        <f t="array" ref="AE6134">_xlfn.IFS( NOT(ISNA(VLOOKUP(PrivateSchedule[[#This Row],[ow]],RTARoutes[[StageCodes]:[RouteID]],6,FALSE))), "O",  NOT(ISNA(VLOOKUP(PrivateSchedule[[#This Row],[re]],RTARoutes[[StageCodes]:[RouteID]],6,FALSE))), "R")</f>
        <v>O</v>
      </c>
      <c r="AF613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PIRLA-*SVE</v>
      </c>
      <c r="AG613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SVE-*PIRLA</v>
      </c>
    </row>
    <row r="6135" spans="3:33">
      <c r="O6135" s="171" t="s">
        <v>2644</v>
      </c>
      <c r="T6135" s="173" t="s">
        <v>2374</v>
      </c>
      <c r="U6135" t="str">
        <f t="shared" si="380"/>
        <v>SAVERDEM-PONDA</v>
      </c>
      <c r="AA6135" s="165" t="str">
        <f t="shared" si="381"/>
        <v/>
      </c>
      <c r="AB6135" t="str">
        <f t="shared" si="382"/>
        <v>PND</v>
      </c>
      <c r="AC6135" t="str">
        <f t="shared" si="383"/>
        <v>GA01U6755</v>
      </c>
      <c r="AD6135" t="str">
        <f>_xlfn.IFNA(VLOOKUP(PrivateSchedule[[#This Row],[ow]],RTARoutes[[StageCodes]:[RouteID]],6,FALSE), VLOOKUP(PrivateSchedule[[#This Row],[re]],RTARoutes[[StageCodes]:[RouteID]],6,FALSE))</f>
        <v>PVT388</v>
      </c>
      <c r="AE6135" t="str" cm="1">
        <f t="array" ref="AE6135">_xlfn.IFS( NOT(ISNA(VLOOKUP(PrivateSchedule[[#This Row],[ow]],RTARoutes[[StageCodes]:[RouteID]],6,FALSE))), "O",  NOT(ISNA(VLOOKUP(PrivateSchedule[[#This Row],[re]],RTARoutes[[StageCodes]:[RouteID]],6,FALSE))), "R")</f>
        <v>R</v>
      </c>
      <c r="AF613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3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36" spans="3:33">
      <c r="O6136" s="171" t="s">
        <v>2374</v>
      </c>
      <c r="T6136" s="173" t="s">
        <v>2644</v>
      </c>
      <c r="U6136" t="str">
        <f t="shared" si="380"/>
        <v>PONDA-SAVERDEM</v>
      </c>
      <c r="AA6136" s="165" t="str">
        <f t="shared" si="381"/>
        <v/>
      </c>
      <c r="AB6136" t="str">
        <f t="shared" si="382"/>
        <v>PND</v>
      </c>
      <c r="AC6136" t="str">
        <f t="shared" si="383"/>
        <v>GA01U6755</v>
      </c>
      <c r="AD6136" t="str">
        <f>_xlfn.IFNA(VLOOKUP(PrivateSchedule[[#This Row],[ow]],RTARoutes[[StageCodes]:[RouteID]],6,FALSE), VLOOKUP(PrivateSchedule[[#This Row],[re]],RTARoutes[[StageCodes]:[RouteID]],6,FALSE))</f>
        <v>PVT388</v>
      </c>
      <c r="AE6136" t="str" cm="1">
        <f t="array" ref="AE6136">_xlfn.IFS( NOT(ISNA(VLOOKUP(PrivateSchedule[[#This Row],[ow]],RTARoutes[[StageCodes]:[RouteID]],6,FALSE))), "O",  NOT(ISNA(VLOOKUP(PrivateSchedule[[#This Row],[re]],RTARoutes[[StageCodes]:[RouteID]],6,FALSE))), "R")</f>
        <v>O</v>
      </c>
      <c r="AF613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3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37" spans="3:33">
      <c r="O6137" s="171" t="s">
        <v>2644</v>
      </c>
      <c r="T6137" s="173" t="s">
        <v>2374</v>
      </c>
      <c r="U6137" t="str">
        <f t="shared" si="380"/>
        <v>SAVERDEM-PONDA</v>
      </c>
      <c r="AA6137" s="165" t="str">
        <f t="shared" si="381"/>
        <v/>
      </c>
      <c r="AB6137" t="str">
        <f t="shared" si="382"/>
        <v>PND</v>
      </c>
      <c r="AC6137" t="str">
        <f t="shared" si="383"/>
        <v>GA01U6755</v>
      </c>
      <c r="AD6137" t="str">
        <f>_xlfn.IFNA(VLOOKUP(PrivateSchedule[[#This Row],[ow]],RTARoutes[[StageCodes]:[RouteID]],6,FALSE), VLOOKUP(PrivateSchedule[[#This Row],[re]],RTARoutes[[StageCodes]:[RouteID]],6,FALSE))</f>
        <v>PVT388</v>
      </c>
      <c r="AE6137" t="str" cm="1">
        <f t="array" ref="AE6137">_xlfn.IFS( NOT(ISNA(VLOOKUP(PrivateSchedule[[#This Row],[ow]],RTARoutes[[StageCodes]:[RouteID]],6,FALSE))), "O",  NOT(ISNA(VLOOKUP(PrivateSchedule[[#This Row],[re]],RTARoutes[[StageCodes]:[RouteID]],6,FALSE))), "R")</f>
        <v>R</v>
      </c>
      <c r="AF613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3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38" spans="3:33">
      <c r="O6138" s="171" t="s">
        <v>2374</v>
      </c>
      <c r="T6138" s="173" t="s">
        <v>2644</v>
      </c>
      <c r="U6138" t="str">
        <f t="shared" si="380"/>
        <v>PONDA-SAVERDEM</v>
      </c>
      <c r="AA6138" s="165" t="str">
        <f t="shared" si="381"/>
        <v/>
      </c>
      <c r="AB6138" t="str">
        <f t="shared" si="382"/>
        <v>PND</v>
      </c>
      <c r="AC6138" t="str">
        <f t="shared" si="383"/>
        <v>GA01U6755</v>
      </c>
      <c r="AD6138" t="str">
        <f>_xlfn.IFNA(VLOOKUP(PrivateSchedule[[#This Row],[ow]],RTARoutes[[StageCodes]:[RouteID]],6,FALSE), VLOOKUP(PrivateSchedule[[#This Row],[re]],RTARoutes[[StageCodes]:[RouteID]],6,FALSE))</f>
        <v>PVT388</v>
      </c>
      <c r="AE6138" t="str" cm="1">
        <f t="array" ref="AE6138">_xlfn.IFS( NOT(ISNA(VLOOKUP(PrivateSchedule[[#This Row],[ow]],RTARoutes[[StageCodes]:[RouteID]],6,FALSE))), "O",  NOT(ISNA(VLOOKUP(PrivateSchedule[[#This Row],[re]],RTARoutes[[StageCodes]:[RouteID]],6,FALSE))), "R")</f>
        <v>O</v>
      </c>
      <c r="AF613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3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39" spans="3:33">
      <c r="O6139" s="171" t="s">
        <v>2644</v>
      </c>
      <c r="T6139" s="173" t="s">
        <v>2261</v>
      </c>
      <c r="U6139" t="str">
        <f t="shared" si="380"/>
        <v>SAVERDEM-PANCHWADI</v>
      </c>
      <c r="AA6139" s="165" t="str">
        <f t="shared" si="381"/>
        <v/>
      </c>
      <c r="AB6139" t="str">
        <f t="shared" si="382"/>
        <v>PND</v>
      </c>
      <c r="AC6139" t="str">
        <f t="shared" si="383"/>
        <v>GA01U6755</v>
      </c>
      <c r="AD6139" t="str">
        <f>_xlfn.IFNA(VLOOKUP(PrivateSchedule[[#This Row],[ow]],RTARoutes[[StageCodes]:[RouteID]],6,FALSE), VLOOKUP(PrivateSchedule[[#This Row],[re]],RTARoutes[[StageCodes]:[RouteID]],6,FALSE))</f>
        <v>PVT367</v>
      </c>
      <c r="AE6139" t="str" cm="1">
        <f t="array" ref="AE6139">_xlfn.IFS( NOT(ISNA(VLOOKUP(PrivateSchedule[[#This Row],[ow]],RTARoutes[[StageCodes]:[RouteID]],6,FALSE))), "O",  NOT(ISNA(VLOOKUP(PrivateSchedule[[#This Row],[re]],RTARoutes[[StageCodes]:[RouteID]],6,FALSE))), "R")</f>
        <v>R</v>
      </c>
      <c r="AF613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SVE-*PAW</v>
      </c>
      <c r="AG613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PAW-*SVE</v>
      </c>
    </row>
    <row r="6140" spans="3:33">
      <c r="C6140" s="172" t="s">
        <v>5655</v>
      </c>
      <c r="D6140" s="172" t="s">
        <v>4887</v>
      </c>
      <c r="E6140" s="176">
        <v>43411</v>
      </c>
      <c r="F6140" s="177" t="s">
        <v>5656</v>
      </c>
      <c r="J6140" s="171" t="s">
        <v>5657</v>
      </c>
      <c r="L6140" s="172" t="s">
        <v>16</v>
      </c>
      <c r="O6140" s="171" t="s">
        <v>2374</v>
      </c>
      <c r="T6140" s="173" t="s">
        <v>1890</v>
      </c>
      <c r="U6140" t="str">
        <f t="shared" si="380"/>
        <v>PONDA-MARGAO</v>
      </c>
      <c r="AA6140" s="165" t="str">
        <f t="shared" si="381"/>
        <v/>
      </c>
      <c r="AB6140" t="str">
        <f t="shared" si="382"/>
        <v>PND</v>
      </c>
      <c r="AC6140" t="str">
        <f t="shared" si="383"/>
        <v>GA01U6755</v>
      </c>
      <c r="AD6140" t="str">
        <f>_xlfn.IFNA(VLOOKUP(PrivateSchedule[[#This Row],[ow]],RTARoutes[[StageCodes]:[RouteID]],6,FALSE), VLOOKUP(PrivateSchedule[[#This Row],[re]],RTARoutes[[StageCodes]:[RouteID]],6,FALSE))</f>
        <v>PVT319</v>
      </c>
      <c r="AE6140" t="str" cm="1">
        <f t="array" ref="AE6140">_xlfn.IFS( NOT(ISNA(VLOOKUP(PrivateSchedule[[#This Row],[ow]],RTARoutes[[StageCodes]:[RouteID]],6,FALSE))), "O",  NOT(ISNA(VLOOKUP(PrivateSchedule[[#This Row],[re]],RTARoutes[[StageCodes]:[RouteID]],6,FALSE))), "R")</f>
        <v>R</v>
      </c>
      <c r="AF614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614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6141" spans="3:33">
      <c r="O6141" s="171" t="s">
        <v>1890</v>
      </c>
      <c r="T6141" s="173" t="s">
        <v>2374</v>
      </c>
      <c r="U6141" t="str">
        <f t="shared" si="380"/>
        <v>MARGAO-PONDA</v>
      </c>
      <c r="AA6141" s="165" t="str">
        <f t="shared" si="381"/>
        <v/>
      </c>
      <c r="AB6141" t="str">
        <f t="shared" si="382"/>
        <v>PND</v>
      </c>
      <c r="AC6141" t="str">
        <f t="shared" si="383"/>
        <v>GA01U6755</v>
      </c>
      <c r="AD6141" t="str">
        <f>_xlfn.IFNA(VLOOKUP(PrivateSchedule[[#This Row],[ow]],RTARoutes[[StageCodes]:[RouteID]],6,FALSE), VLOOKUP(PrivateSchedule[[#This Row],[re]],RTARoutes[[StageCodes]:[RouteID]],6,FALSE))</f>
        <v>PVT319</v>
      </c>
      <c r="AE6141" t="str" cm="1">
        <f t="array" ref="AE6141">_xlfn.IFS( NOT(ISNA(VLOOKUP(PrivateSchedule[[#This Row],[ow]],RTARoutes[[StageCodes]:[RouteID]],6,FALSE))), "O",  NOT(ISNA(VLOOKUP(PrivateSchedule[[#This Row],[re]],RTARoutes[[StageCodes]:[RouteID]],6,FALSE))), "R")</f>
        <v>O</v>
      </c>
      <c r="AF614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614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6142" spans="3:33">
      <c r="O6142" s="171" t="s">
        <v>2374</v>
      </c>
      <c r="T6142" s="173" t="s">
        <v>2247</v>
      </c>
      <c r="U6142" t="str">
        <f t="shared" si="380"/>
        <v>PONDA-PANAJI</v>
      </c>
      <c r="AA6142" s="165" t="str">
        <f t="shared" si="381"/>
        <v/>
      </c>
      <c r="AB6142" t="str">
        <f t="shared" si="382"/>
        <v>PND</v>
      </c>
      <c r="AC6142" t="str">
        <f t="shared" si="383"/>
        <v>GA01U6755</v>
      </c>
      <c r="AD6142" t="str">
        <f>_xlfn.IFNA(VLOOKUP(PrivateSchedule[[#This Row],[ow]],RTARoutes[[StageCodes]:[RouteID]],6,FALSE), VLOOKUP(PrivateSchedule[[#This Row],[re]],RTARoutes[[StageCodes]:[RouteID]],6,FALSE))</f>
        <v>PVT393</v>
      </c>
      <c r="AE6142" t="str" cm="1">
        <f t="array" ref="AE6142">_xlfn.IFS( NOT(ISNA(VLOOKUP(PrivateSchedule[[#This Row],[ow]],RTARoutes[[StageCodes]:[RouteID]],6,FALSE))), "O",  NOT(ISNA(VLOOKUP(PrivateSchedule[[#This Row],[re]],RTARoutes[[StageCodes]:[RouteID]],6,FALSE))), "R")</f>
        <v>O</v>
      </c>
      <c r="AF614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14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143" spans="3:33">
      <c r="O6143" s="171" t="s">
        <v>2247</v>
      </c>
      <c r="T6143" s="173" t="s">
        <v>1890</v>
      </c>
      <c r="U6143" t="str">
        <f t="shared" si="380"/>
        <v>PANAJI-MARGAO</v>
      </c>
      <c r="AA6143" s="165" t="str">
        <f t="shared" si="381"/>
        <v/>
      </c>
      <c r="AB6143" t="str">
        <f t="shared" si="382"/>
        <v>PND</v>
      </c>
      <c r="AC6143" t="str">
        <f t="shared" si="383"/>
        <v>GA01U6755</v>
      </c>
      <c r="AD6143" t="str">
        <f>_xlfn.IFNA(VLOOKUP(PrivateSchedule[[#This Row],[ow]],RTARoutes[[StageCodes]:[RouteID]],6,FALSE), VLOOKUP(PrivateSchedule[[#This Row],[re]],RTARoutes[[StageCodes]:[RouteID]],6,FALSE))</f>
        <v>PVT320</v>
      </c>
      <c r="AE6143" t="str" cm="1">
        <f t="array" ref="AE6143">_xlfn.IFS( NOT(ISNA(VLOOKUP(PrivateSchedule[[#This Row],[ow]],RTARoutes[[StageCodes]:[RouteID]],6,FALSE))), "O",  NOT(ISNA(VLOOKUP(PrivateSchedule[[#This Row],[re]],RTARoutes[[StageCodes]:[RouteID]],6,FALSE))), "R")</f>
        <v>R</v>
      </c>
      <c r="AF614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PNJ-*MRG</v>
      </c>
      <c r="AG614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MRG-*PNJ</v>
      </c>
    </row>
    <row r="6144" spans="3:33">
      <c r="O6144" s="171" t="s">
        <v>1890</v>
      </c>
      <c r="T6144" s="173" t="s">
        <v>2374</v>
      </c>
      <c r="U6144" t="str">
        <f t="shared" si="380"/>
        <v>MARGAO-PONDA</v>
      </c>
      <c r="AA6144" s="165" t="str">
        <f t="shared" si="381"/>
        <v/>
      </c>
      <c r="AB6144" t="str">
        <f t="shared" si="382"/>
        <v>PND</v>
      </c>
      <c r="AC6144" t="str">
        <f t="shared" si="383"/>
        <v>GA01U6755</v>
      </c>
      <c r="AD6144" t="str">
        <f>_xlfn.IFNA(VLOOKUP(PrivateSchedule[[#This Row],[ow]],RTARoutes[[StageCodes]:[RouteID]],6,FALSE), VLOOKUP(PrivateSchedule[[#This Row],[re]],RTARoutes[[StageCodes]:[RouteID]],6,FALSE))</f>
        <v>PVT319</v>
      </c>
      <c r="AE6144" t="str" cm="1">
        <f t="array" ref="AE6144">_xlfn.IFS( NOT(ISNA(VLOOKUP(PrivateSchedule[[#This Row],[ow]],RTARoutes[[StageCodes]:[RouteID]],6,FALSE))), "O",  NOT(ISNA(VLOOKUP(PrivateSchedule[[#This Row],[re]],RTARoutes[[StageCodes]:[RouteID]],6,FALSE))), "R")</f>
        <v>O</v>
      </c>
      <c r="AF614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614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6145" spans="3:33">
      <c r="O6145" s="171" t="s">
        <v>2374</v>
      </c>
      <c r="T6145" s="173" t="s">
        <v>2247</v>
      </c>
      <c r="U6145" t="str">
        <f t="shared" si="380"/>
        <v>PONDA-PANAJI</v>
      </c>
      <c r="AA6145" s="165" t="str">
        <f t="shared" si="381"/>
        <v/>
      </c>
      <c r="AB6145" t="str">
        <f t="shared" si="382"/>
        <v>PND</v>
      </c>
      <c r="AC6145" t="str">
        <f t="shared" si="383"/>
        <v>GA01U6755</v>
      </c>
      <c r="AD6145" t="str">
        <f>_xlfn.IFNA(VLOOKUP(PrivateSchedule[[#This Row],[ow]],RTARoutes[[StageCodes]:[RouteID]],6,FALSE), VLOOKUP(PrivateSchedule[[#This Row],[re]],RTARoutes[[StageCodes]:[RouteID]],6,FALSE))</f>
        <v>PVT393</v>
      </c>
      <c r="AE6145" t="str" cm="1">
        <f t="array" ref="AE6145">_xlfn.IFS( NOT(ISNA(VLOOKUP(PrivateSchedule[[#This Row],[ow]],RTARoutes[[StageCodes]:[RouteID]],6,FALSE))), "O",  NOT(ISNA(VLOOKUP(PrivateSchedule[[#This Row],[re]],RTARoutes[[StageCodes]:[RouteID]],6,FALSE))), "R")</f>
        <v>O</v>
      </c>
      <c r="AF614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14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146" spans="3:33">
      <c r="O6146" s="171" t="s">
        <v>2247</v>
      </c>
      <c r="T6146" s="173" t="s">
        <v>2374</v>
      </c>
      <c r="U6146" t="str">
        <f t="shared" si="380"/>
        <v>PANAJI-PONDA</v>
      </c>
      <c r="AA6146" s="165" t="str">
        <f t="shared" si="381"/>
        <v/>
      </c>
      <c r="AB6146" t="str">
        <f t="shared" si="382"/>
        <v>PND</v>
      </c>
      <c r="AC6146" t="str">
        <f t="shared" si="383"/>
        <v>GA01U6755</v>
      </c>
      <c r="AD6146" t="str">
        <f>_xlfn.IFNA(VLOOKUP(PrivateSchedule[[#This Row],[ow]],RTARoutes[[StageCodes]:[RouteID]],6,FALSE), VLOOKUP(PrivateSchedule[[#This Row],[re]],RTARoutes[[StageCodes]:[RouteID]],6,FALSE))</f>
        <v>PVT404</v>
      </c>
      <c r="AE6146" t="str" cm="1">
        <f t="array" ref="AE6146">_xlfn.IFS( NOT(ISNA(VLOOKUP(PrivateSchedule[[#This Row],[ow]],RTARoutes[[StageCodes]:[RouteID]],6,FALSE))), "O",  NOT(ISNA(VLOOKUP(PrivateSchedule[[#This Row],[re]],RTARoutes[[StageCodes]:[RouteID]],6,FALSE))), "R")</f>
        <v>O</v>
      </c>
      <c r="AF614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14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147" spans="3:33">
      <c r="O6147" s="171" t="s">
        <v>2374</v>
      </c>
      <c r="T6147" s="173" t="s">
        <v>1890</v>
      </c>
      <c r="U6147" t="str">
        <f t="shared" ref="U6147:U6212" si="384">_xlfn.IFNA(VLOOKUP($O6147,Code2Loc,2,FALSE)
&amp; IF( OR( ISNA($P6147), LEN($P6147)=0), "",  "-" &amp; VLOOKUP($P6147,Code2Loc,2,FALSE))
&amp; IF( OR( ISNA($Q6147), LEN($Q6147)=0), "",  "-" &amp; VLOOKUP($Q6147,Code2Loc,2,FALSE))
&amp; IF( OR( ISNA($R6147), LEN($R6147)=0), "",  "-" &amp; VLOOKUP($R6147,Code2Loc,2,FALSE))
&amp; IF( OR( ISNA($S6147), LEN($S6147)=0), "",  "-" &amp; VLOOKUP($S6147,Code2Loc,2,FALSE))
&amp; IF( OR( ISNA($T6147), LEN($T6147)=0), "",  "-" &amp; VLOOKUP($T6147,Code2Loc,2,FALSE)),"")</f>
        <v>PONDA-MARGAO</v>
      </c>
      <c r="AA6147" s="165" t="str">
        <f t="shared" ref="AA6147:AA6212" si="385">IF(ISBLANK($V6147), "", _xlfn.IFNA($V6147 + _xlfn.IFNA( VLOOKUP($O6147 &amp; IF(ISBLANK($P6147),"", "-" &amp; $P6147) &amp; IF(ISBLANK($Q6147),"", "-" &amp; $Q6147) &amp; IF(ISBLANK($R6147),"", "-" &amp; $R6147) &amp; IF(ISBLANK($S6147),"", "-" &amp; $S6147) &amp; IF(ISBLANK($T6147),"", "-" &amp; $T6147),TravelTime,8,FALSE), VLOOKUP($T6147 &amp; IF(ISBLANK($S6147),"", "-" &amp; $S6147) &amp; IF(ISBLANK($R6147),"", "-" &amp; $R6147) &amp; IF(ISBLANK($Q6147),"", "-" &amp; $Q6147) &amp; IF(ISBLANK($P6147),"", "-" &amp; $P6147) &amp; IF(ISBLANK($O6147),"", "-" &amp; $O6147),TravelTime,8,FALSE)) / 1440, ""))</f>
        <v/>
      </c>
      <c r="AB6147" t="str">
        <f t="shared" ref="AB6147:AB6212" si="386">IF(AND(LEN($A6147)&lt;&gt;0,LEN($A6147)&lt;&gt;0),$A6147,$AB6146)</f>
        <v>PND</v>
      </c>
      <c r="AC6147" t="str">
        <f t="shared" ref="AC6147:AC6212" si="387">IF(AND(LEN($J6147)&lt;&gt;0,LEN($B6147)&lt;&gt;0),$J6147,$AC6146)</f>
        <v>GA01U6755</v>
      </c>
      <c r="AD6147" t="str">
        <f>_xlfn.IFNA(VLOOKUP(PrivateSchedule[[#This Row],[ow]],RTARoutes[[StageCodes]:[RouteID]],6,FALSE), VLOOKUP(PrivateSchedule[[#This Row],[re]],RTARoutes[[StageCodes]:[RouteID]],6,FALSE))</f>
        <v>PVT319</v>
      </c>
      <c r="AE6147" t="str" cm="1">
        <f t="array" ref="AE6147">_xlfn.IFS( NOT(ISNA(VLOOKUP(PrivateSchedule[[#This Row],[ow]],RTARoutes[[StageCodes]:[RouteID]],6,FALSE))), "O",  NOT(ISNA(VLOOKUP(PrivateSchedule[[#This Row],[re]],RTARoutes[[StageCodes]:[RouteID]],6,FALSE))), "R")</f>
        <v>R</v>
      </c>
      <c r="AF614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PND-*MRG</v>
      </c>
      <c r="AG614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MRG-*PND</v>
      </c>
    </row>
    <row r="6148" spans="3:33">
      <c r="O6148" s="171" t="s">
        <v>1890</v>
      </c>
      <c r="T6148" s="173" t="s">
        <v>2374</v>
      </c>
      <c r="U6148" t="str">
        <f t="shared" si="384"/>
        <v>MARGAO-PONDA</v>
      </c>
      <c r="AA6148" s="165" t="str">
        <f t="shared" si="385"/>
        <v/>
      </c>
      <c r="AB6148" t="str">
        <f t="shared" si="386"/>
        <v>PND</v>
      </c>
      <c r="AC6148" t="str">
        <f t="shared" si="387"/>
        <v>GA01U6755</v>
      </c>
      <c r="AD6148" t="str">
        <f>_xlfn.IFNA(VLOOKUP(PrivateSchedule[[#This Row],[ow]],RTARoutes[[StageCodes]:[RouteID]],6,FALSE), VLOOKUP(PrivateSchedule[[#This Row],[re]],RTARoutes[[StageCodes]:[RouteID]],6,FALSE))</f>
        <v>PVT319</v>
      </c>
      <c r="AE6148" t="str" cm="1">
        <f t="array" ref="AE6148">_xlfn.IFS( NOT(ISNA(VLOOKUP(PrivateSchedule[[#This Row],[ow]],RTARoutes[[StageCodes]:[RouteID]],6,FALSE))), "O",  NOT(ISNA(VLOOKUP(PrivateSchedule[[#This Row],[re]],RTARoutes[[StageCodes]:[RouteID]],6,FALSE))), "R")</f>
        <v>O</v>
      </c>
      <c r="AF614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MRG-*PND</v>
      </c>
      <c r="AG614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PND-*MRG</v>
      </c>
    </row>
    <row r="6149" spans="3:33">
      <c r="C6149" s="172" t="s">
        <v>5658</v>
      </c>
      <c r="D6149" s="172" t="s">
        <v>4887</v>
      </c>
      <c r="E6149" s="176" t="s">
        <v>5659</v>
      </c>
      <c r="F6149" s="177" t="s">
        <v>5660</v>
      </c>
      <c r="J6149" s="171" t="s">
        <v>5661</v>
      </c>
      <c r="L6149" s="172" t="s">
        <v>16</v>
      </c>
      <c r="O6149" s="171" t="s">
        <v>1820</v>
      </c>
      <c r="T6149" s="173" t="s">
        <v>2374</v>
      </c>
      <c r="U6149" t="str">
        <f t="shared" si="384"/>
        <v>MADKAI-PONDA</v>
      </c>
      <c r="AA6149" s="165" t="str">
        <f t="shared" si="385"/>
        <v/>
      </c>
      <c r="AB6149" t="str">
        <f t="shared" si="386"/>
        <v>PND</v>
      </c>
      <c r="AC6149" t="str">
        <f t="shared" si="387"/>
        <v>GA01U6755</v>
      </c>
      <c r="AD6149" t="str">
        <f>_xlfn.IFNA(VLOOKUP(PrivateSchedule[[#This Row],[ow]],RTARoutes[[StageCodes]:[RouteID]],6,FALSE), VLOOKUP(PrivateSchedule[[#This Row],[re]],RTARoutes[[StageCodes]:[RouteID]],6,FALSE))</f>
        <v>PVT263</v>
      </c>
      <c r="AE6149" t="str" cm="1">
        <f t="array" ref="AE6149">_xlfn.IFS( NOT(ISNA(VLOOKUP(PrivateSchedule[[#This Row],[ow]],RTARoutes[[StageCodes]:[RouteID]],6,FALSE))), "O",  NOT(ISNA(VLOOKUP(PrivateSchedule[[#This Row],[re]],RTARoutes[[StageCodes]:[RouteID]],6,FALSE))), "R")</f>
        <v>O</v>
      </c>
      <c r="AF614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614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6150" spans="3:33">
      <c r="O6150" s="171" t="s">
        <v>2374</v>
      </c>
      <c r="T6150" s="173" t="s">
        <v>2644</v>
      </c>
      <c r="U6150" t="str">
        <f t="shared" si="384"/>
        <v>PONDA-SAVERDEM</v>
      </c>
      <c r="AA6150" s="165" t="str">
        <f t="shared" si="385"/>
        <v/>
      </c>
      <c r="AB6150" t="str">
        <f t="shared" si="386"/>
        <v>PND</v>
      </c>
      <c r="AC6150" t="str">
        <f t="shared" si="387"/>
        <v>GA01U6755</v>
      </c>
      <c r="AD6150" t="str">
        <f>_xlfn.IFNA(VLOOKUP(PrivateSchedule[[#This Row],[ow]],RTARoutes[[StageCodes]:[RouteID]],6,FALSE), VLOOKUP(PrivateSchedule[[#This Row],[re]],RTARoutes[[StageCodes]:[RouteID]],6,FALSE))</f>
        <v>PVT388</v>
      </c>
      <c r="AE6150" t="str" cm="1">
        <f t="array" ref="AE6150">_xlfn.IFS( NOT(ISNA(VLOOKUP(PrivateSchedule[[#This Row],[ow]],RTARoutes[[StageCodes]:[RouteID]],6,FALSE))), "O",  NOT(ISNA(VLOOKUP(PrivateSchedule[[#This Row],[re]],RTARoutes[[StageCodes]:[RouteID]],6,FALSE))), "R")</f>
        <v>O</v>
      </c>
      <c r="AF615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5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51" spans="3:33">
      <c r="O6151" s="171" t="s">
        <v>2644</v>
      </c>
      <c r="T6151" s="173" t="s">
        <v>2374</v>
      </c>
      <c r="U6151" t="str">
        <f t="shared" si="384"/>
        <v>SAVERDEM-PONDA</v>
      </c>
      <c r="AA6151" s="165" t="str">
        <f t="shared" si="385"/>
        <v/>
      </c>
      <c r="AB6151" t="str">
        <f t="shared" si="386"/>
        <v>PND</v>
      </c>
      <c r="AC6151" t="str">
        <f t="shared" si="387"/>
        <v>GA01U6755</v>
      </c>
      <c r="AD6151" t="str">
        <f>_xlfn.IFNA(VLOOKUP(PrivateSchedule[[#This Row],[ow]],RTARoutes[[StageCodes]:[RouteID]],6,FALSE), VLOOKUP(PrivateSchedule[[#This Row],[re]],RTARoutes[[StageCodes]:[RouteID]],6,FALSE))</f>
        <v>PVT388</v>
      </c>
      <c r="AE6151" t="str" cm="1">
        <f t="array" ref="AE6151">_xlfn.IFS( NOT(ISNA(VLOOKUP(PrivateSchedule[[#This Row],[ow]],RTARoutes[[StageCodes]:[RouteID]],6,FALSE))), "O",  NOT(ISNA(VLOOKUP(PrivateSchedule[[#This Row],[re]],RTARoutes[[StageCodes]:[RouteID]],6,FALSE))), "R")</f>
        <v>R</v>
      </c>
      <c r="AF615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5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52" spans="3:33">
      <c r="O6152" s="171" t="s">
        <v>2374</v>
      </c>
      <c r="T6152" s="173" t="s">
        <v>2644</v>
      </c>
      <c r="U6152" t="str">
        <f t="shared" si="384"/>
        <v>PONDA-SAVERDEM</v>
      </c>
      <c r="AA6152" s="165" t="str">
        <f t="shared" si="385"/>
        <v/>
      </c>
      <c r="AB6152" t="str">
        <f t="shared" si="386"/>
        <v>PND</v>
      </c>
      <c r="AC6152" t="str">
        <f t="shared" si="387"/>
        <v>GA01U6755</v>
      </c>
      <c r="AD6152" t="str">
        <f>_xlfn.IFNA(VLOOKUP(PrivateSchedule[[#This Row],[ow]],RTARoutes[[StageCodes]:[RouteID]],6,FALSE), VLOOKUP(PrivateSchedule[[#This Row],[re]],RTARoutes[[StageCodes]:[RouteID]],6,FALSE))</f>
        <v>PVT388</v>
      </c>
      <c r="AE6152" t="str" cm="1">
        <f t="array" ref="AE6152">_xlfn.IFS( NOT(ISNA(VLOOKUP(PrivateSchedule[[#This Row],[ow]],RTARoutes[[StageCodes]:[RouteID]],6,FALSE))), "O",  NOT(ISNA(VLOOKUP(PrivateSchedule[[#This Row],[re]],RTARoutes[[StageCodes]:[RouteID]],6,FALSE))), "R")</f>
        <v>O</v>
      </c>
      <c r="AF615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5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53" spans="3:33">
      <c r="O6153" s="171" t="s">
        <v>2644</v>
      </c>
      <c r="T6153" s="173" t="s">
        <v>4898</v>
      </c>
      <c r="U6153" t="str">
        <f t="shared" si="384"/>
        <v/>
      </c>
      <c r="AA6153" s="165" t="str">
        <f t="shared" si="385"/>
        <v/>
      </c>
      <c r="AB6153" t="str">
        <f t="shared" si="386"/>
        <v>PND</v>
      </c>
      <c r="AC6153" t="str">
        <f t="shared" si="387"/>
        <v>GA01U6755</v>
      </c>
      <c r="AD6153" t="e">
        <f>_xlfn.IFNA(VLOOKUP(PrivateSchedule[[#This Row],[ow]],RTARoutes[[StageCodes]:[RouteID]],6,FALSE), VLOOKUP(PrivateSchedule[[#This Row],[re]],RTARoutes[[StageCodes]:[RouteID]],6,FALSE))</f>
        <v>#N/A</v>
      </c>
      <c r="AE6153" t="e" cm="1">
        <f t="array" ref="AE6153">_xlfn.IFS( NOT(ISNA(VLOOKUP(PrivateSchedule[[#This Row],[ow]],RTARoutes[[StageCodes]:[RouteID]],6,FALSE))), "O",  NOT(ISNA(VLOOKUP(PrivateSchedule[[#This Row],[re]],RTARoutes[[StageCodes]:[RouteID]],6,FALSE))), "R")</f>
        <v>#N/A</v>
      </c>
      <c r="AF615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SVE-*GAUNEM</v>
      </c>
      <c r="AG615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GAUNEM-*SVE</v>
      </c>
    </row>
    <row r="6154" spans="3:33">
      <c r="O6154" s="171" t="s">
        <v>4898</v>
      </c>
      <c r="T6154" s="173" t="s">
        <v>2374</v>
      </c>
      <c r="U6154" t="str">
        <f t="shared" si="384"/>
        <v/>
      </c>
      <c r="AA6154" s="165" t="str">
        <f t="shared" si="385"/>
        <v/>
      </c>
      <c r="AB6154" t="str">
        <f t="shared" si="386"/>
        <v>PND</v>
      </c>
      <c r="AC6154" t="str">
        <f t="shared" si="387"/>
        <v>GA01U6755</v>
      </c>
      <c r="AD6154" t="str">
        <f>_xlfn.IFNA(VLOOKUP(PrivateSchedule[[#This Row],[ow]],RTARoutes[[StageCodes]:[RouteID]],6,FALSE), VLOOKUP(PrivateSchedule[[#This Row],[re]],RTARoutes[[StageCodes]:[RouteID]],6,FALSE))</f>
        <v>PVT188</v>
      </c>
      <c r="AE6154" t="str" cm="1">
        <f t="array" ref="AE6154">_xlfn.IFS( NOT(ISNA(VLOOKUP(PrivateSchedule[[#This Row],[ow]],RTARoutes[[StageCodes]:[RouteID]],6,FALSE))), "O",  NOT(ISNA(VLOOKUP(PrivateSchedule[[#This Row],[re]],RTARoutes[[StageCodes]:[RouteID]],6,FALSE))), "R")</f>
        <v>O</v>
      </c>
      <c r="AF615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GAUNEM-*PND</v>
      </c>
      <c r="AG615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PND-*GAUNEM</v>
      </c>
    </row>
    <row r="6155" spans="3:33">
      <c r="O6155" s="171" t="s">
        <v>2374</v>
      </c>
      <c r="T6155" s="173" t="s">
        <v>2644</v>
      </c>
      <c r="U6155" t="str">
        <f t="shared" si="384"/>
        <v>PONDA-SAVERDEM</v>
      </c>
      <c r="AA6155" s="165" t="str">
        <f t="shared" si="385"/>
        <v/>
      </c>
      <c r="AB6155" t="str">
        <f t="shared" si="386"/>
        <v>PND</v>
      </c>
      <c r="AC6155" t="str">
        <f t="shared" si="387"/>
        <v>GA01U6755</v>
      </c>
      <c r="AD6155" t="str">
        <f>_xlfn.IFNA(VLOOKUP(PrivateSchedule[[#This Row],[ow]],RTARoutes[[StageCodes]:[RouteID]],6,FALSE), VLOOKUP(PrivateSchedule[[#This Row],[re]],RTARoutes[[StageCodes]:[RouteID]],6,FALSE))</f>
        <v>PVT388</v>
      </c>
      <c r="AE6155" t="str" cm="1">
        <f t="array" ref="AE6155">_xlfn.IFS( NOT(ISNA(VLOOKUP(PrivateSchedule[[#This Row],[ow]],RTARoutes[[StageCodes]:[RouteID]],6,FALSE))), "O",  NOT(ISNA(VLOOKUP(PrivateSchedule[[#This Row],[re]],RTARoutes[[StageCodes]:[RouteID]],6,FALSE))), "R")</f>
        <v>O</v>
      </c>
      <c r="AF615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5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56" spans="3:33">
      <c r="O6156" s="171" t="s">
        <v>2644</v>
      </c>
      <c r="T6156" s="173" t="s">
        <v>1820</v>
      </c>
      <c r="U6156" t="str">
        <f t="shared" si="384"/>
        <v>SAVERDEM-MADKAI</v>
      </c>
      <c r="AA6156" s="165" t="str">
        <f t="shared" si="385"/>
        <v/>
      </c>
      <c r="AB6156" t="str">
        <f t="shared" si="386"/>
        <v>PND</v>
      </c>
      <c r="AC6156" t="str">
        <f t="shared" si="387"/>
        <v>GA01U6755</v>
      </c>
      <c r="AD6156" t="e">
        <f>_xlfn.IFNA(VLOOKUP(PrivateSchedule[[#This Row],[ow]],RTARoutes[[StageCodes]:[RouteID]],6,FALSE), VLOOKUP(PrivateSchedule[[#This Row],[re]],RTARoutes[[StageCodes]:[RouteID]],6,FALSE))</f>
        <v>#N/A</v>
      </c>
      <c r="AE6156" t="e" cm="1">
        <f t="array" ref="AE6156">_xlfn.IFS( NOT(ISNA(VLOOKUP(PrivateSchedule[[#This Row],[ow]],RTARoutes[[StageCodes]:[RouteID]],6,FALSE))), "O",  NOT(ISNA(VLOOKUP(PrivateSchedule[[#This Row],[re]],RTARoutes[[StageCodes]:[RouteID]],6,FALSE))), "R")</f>
        <v>#N/A</v>
      </c>
      <c r="AF615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SVE-*MDK</v>
      </c>
      <c r="AG615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MDK-*SVE</v>
      </c>
    </row>
    <row r="6157" spans="3:33">
      <c r="C6157" s="172" t="s">
        <v>5662</v>
      </c>
      <c r="D6157" s="172" t="s">
        <v>4887</v>
      </c>
      <c r="E6157" s="176" t="s">
        <v>5663</v>
      </c>
      <c r="F6157" s="177" t="s">
        <v>5664</v>
      </c>
      <c r="J6157" s="171" t="s">
        <v>5665</v>
      </c>
      <c r="L6157" s="172" t="s">
        <v>16</v>
      </c>
      <c r="O6157" s="171" t="s">
        <v>1820</v>
      </c>
      <c r="T6157" s="173" t="s">
        <v>2247</v>
      </c>
      <c r="U6157" t="str">
        <f t="shared" si="384"/>
        <v>MADKAI-PANAJI</v>
      </c>
      <c r="AA6157" s="165" t="str">
        <f t="shared" si="385"/>
        <v/>
      </c>
      <c r="AB6157" t="str">
        <f t="shared" si="386"/>
        <v>PND</v>
      </c>
      <c r="AC6157" t="str">
        <f t="shared" si="387"/>
        <v>GA01U6755</v>
      </c>
      <c r="AD6157" t="str">
        <f>_xlfn.IFNA(VLOOKUP(PrivateSchedule[[#This Row],[ow]],RTARoutes[[StageCodes]:[RouteID]],6,FALSE), VLOOKUP(PrivateSchedule[[#This Row],[re]],RTARoutes[[StageCodes]:[RouteID]],6,FALSE))</f>
        <v>PVT270</v>
      </c>
      <c r="AE6157" t="str" cm="1">
        <f t="array" ref="AE6157">_xlfn.IFS( NOT(ISNA(VLOOKUP(PrivateSchedule[[#This Row],[ow]],RTARoutes[[StageCodes]:[RouteID]],6,FALSE))), "O",  NOT(ISNA(VLOOKUP(PrivateSchedule[[#This Row],[re]],RTARoutes[[StageCodes]:[RouteID]],6,FALSE))), "R")</f>
        <v>O</v>
      </c>
      <c r="AF615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MDK-*PNJ</v>
      </c>
      <c r="AG615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PNJ-*MDK</v>
      </c>
    </row>
    <row r="6158" spans="3:33">
      <c r="O6158" s="171" t="s">
        <v>2247</v>
      </c>
      <c r="T6158" s="173" t="s">
        <v>2374</v>
      </c>
      <c r="U6158" t="str">
        <f t="shared" si="384"/>
        <v>PANAJI-PONDA</v>
      </c>
      <c r="AA6158" s="165" t="str">
        <f t="shared" si="385"/>
        <v/>
      </c>
      <c r="AB6158" t="str">
        <f t="shared" si="386"/>
        <v>PND</v>
      </c>
      <c r="AC6158" t="str">
        <f t="shared" si="387"/>
        <v>GA01U6755</v>
      </c>
      <c r="AD6158" t="str">
        <f>_xlfn.IFNA(VLOOKUP(PrivateSchedule[[#This Row],[ow]],RTARoutes[[StageCodes]:[RouteID]],6,FALSE), VLOOKUP(PrivateSchedule[[#This Row],[re]],RTARoutes[[StageCodes]:[RouteID]],6,FALSE))</f>
        <v>PVT404</v>
      </c>
      <c r="AE6158" t="str" cm="1">
        <f t="array" ref="AE6158">_xlfn.IFS( NOT(ISNA(VLOOKUP(PrivateSchedule[[#This Row],[ow]],RTARoutes[[StageCodes]:[RouteID]],6,FALSE))), "O",  NOT(ISNA(VLOOKUP(PrivateSchedule[[#This Row],[re]],RTARoutes[[StageCodes]:[RouteID]],6,FALSE))), "R")</f>
        <v>O</v>
      </c>
      <c r="AF615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15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159" spans="3:33">
      <c r="O6159" s="171" t="s">
        <v>2374</v>
      </c>
      <c r="T6159" s="173" t="s">
        <v>2247</v>
      </c>
      <c r="U6159" t="str">
        <f t="shared" si="384"/>
        <v>PONDA-PANAJI</v>
      </c>
      <c r="AA6159" s="165" t="str">
        <f t="shared" si="385"/>
        <v/>
      </c>
      <c r="AB6159" t="str">
        <f t="shared" si="386"/>
        <v>PND</v>
      </c>
      <c r="AC6159" t="str">
        <f t="shared" si="387"/>
        <v>GA01U6755</v>
      </c>
      <c r="AD6159" t="str">
        <f>_xlfn.IFNA(VLOOKUP(PrivateSchedule[[#This Row],[ow]],RTARoutes[[StageCodes]:[RouteID]],6,FALSE), VLOOKUP(PrivateSchedule[[#This Row],[re]],RTARoutes[[StageCodes]:[RouteID]],6,FALSE))</f>
        <v>PVT393</v>
      </c>
      <c r="AE6159" t="str" cm="1">
        <f t="array" ref="AE6159">_xlfn.IFS( NOT(ISNA(VLOOKUP(PrivateSchedule[[#This Row],[ow]],RTARoutes[[StageCodes]:[RouteID]],6,FALSE))), "O",  NOT(ISNA(VLOOKUP(PrivateSchedule[[#This Row],[re]],RTARoutes[[StageCodes]:[RouteID]],6,FALSE))), "R")</f>
        <v>O</v>
      </c>
      <c r="AF615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15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160" spans="3:33">
      <c r="O6160" s="171" t="s">
        <v>2247</v>
      </c>
      <c r="T6160" s="173" t="s">
        <v>2374</v>
      </c>
      <c r="U6160" t="str">
        <f t="shared" si="384"/>
        <v>PANAJI-PONDA</v>
      </c>
      <c r="AA6160" s="165" t="str">
        <f t="shared" si="385"/>
        <v/>
      </c>
      <c r="AB6160" t="str">
        <f t="shared" si="386"/>
        <v>PND</v>
      </c>
      <c r="AC6160" t="str">
        <f t="shared" si="387"/>
        <v>GA01U6755</v>
      </c>
      <c r="AD6160" t="str">
        <f>_xlfn.IFNA(VLOOKUP(PrivateSchedule[[#This Row],[ow]],RTARoutes[[StageCodes]:[RouteID]],6,FALSE), VLOOKUP(PrivateSchedule[[#This Row],[re]],RTARoutes[[StageCodes]:[RouteID]],6,FALSE))</f>
        <v>PVT404</v>
      </c>
      <c r="AE6160" t="str" cm="1">
        <f t="array" ref="AE6160">_xlfn.IFS( NOT(ISNA(VLOOKUP(PrivateSchedule[[#This Row],[ow]],RTARoutes[[StageCodes]:[RouteID]],6,FALSE))), "O",  NOT(ISNA(VLOOKUP(PrivateSchedule[[#This Row],[re]],RTARoutes[[StageCodes]:[RouteID]],6,FALSE))), "R")</f>
        <v>O</v>
      </c>
      <c r="AF616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PNJ-*PND</v>
      </c>
      <c r="AG616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PND-*PNJ</v>
      </c>
    </row>
    <row r="6161" spans="2:33">
      <c r="O6161" s="171" t="s">
        <v>2374</v>
      </c>
      <c r="T6161" s="173" t="s">
        <v>1820</v>
      </c>
      <c r="U6161" t="str">
        <f t="shared" si="384"/>
        <v>PONDA-MADKAI</v>
      </c>
      <c r="AA6161" s="165" t="str">
        <f t="shared" si="385"/>
        <v/>
      </c>
      <c r="AB6161" t="str">
        <f t="shared" si="386"/>
        <v>PND</v>
      </c>
      <c r="AC6161" t="str">
        <f t="shared" si="387"/>
        <v>GA01U6755</v>
      </c>
      <c r="AD6161" t="str">
        <f>_xlfn.IFNA(VLOOKUP(PrivateSchedule[[#This Row],[ow]],RTARoutes[[StageCodes]:[RouteID]],6,FALSE), VLOOKUP(PrivateSchedule[[#This Row],[re]],RTARoutes[[StageCodes]:[RouteID]],6,FALSE))</f>
        <v>PVT263</v>
      </c>
      <c r="AE6161" t="str" cm="1">
        <f t="array" ref="AE6161">_xlfn.IFS( NOT(ISNA(VLOOKUP(PrivateSchedule[[#This Row],[ow]],RTARoutes[[StageCodes]:[RouteID]],6,FALSE))), "O",  NOT(ISNA(VLOOKUP(PrivateSchedule[[#This Row],[re]],RTARoutes[[StageCodes]:[RouteID]],6,FALSE))), "R")</f>
        <v>R</v>
      </c>
      <c r="AF616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PND-*MDK</v>
      </c>
      <c r="AG616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MDK-*PND</v>
      </c>
    </row>
    <row r="6162" spans="2:33">
      <c r="O6162" s="171" t="s">
        <v>1820</v>
      </c>
      <c r="T6162" s="173" t="s">
        <v>2374</v>
      </c>
      <c r="U6162" t="str">
        <f t="shared" si="384"/>
        <v>MADKAI-PONDA</v>
      </c>
      <c r="AA6162" s="165" t="str">
        <f t="shared" si="385"/>
        <v/>
      </c>
      <c r="AB6162" t="str">
        <f t="shared" si="386"/>
        <v>PND</v>
      </c>
      <c r="AC6162" t="str">
        <f t="shared" si="387"/>
        <v>GA01U6755</v>
      </c>
      <c r="AD6162" t="str">
        <f>_xlfn.IFNA(VLOOKUP(PrivateSchedule[[#This Row],[ow]],RTARoutes[[StageCodes]:[RouteID]],6,FALSE), VLOOKUP(PrivateSchedule[[#This Row],[re]],RTARoutes[[StageCodes]:[RouteID]],6,FALSE))</f>
        <v>PVT263</v>
      </c>
      <c r="AE6162" t="str" cm="1">
        <f t="array" ref="AE6162">_xlfn.IFS( NOT(ISNA(VLOOKUP(PrivateSchedule[[#This Row],[ow]],RTARoutes[[StageCodes]:[RouteID]],6,FALSE))), "O",  NOT(ISNA(VLOOKUP(PrivateSchedule[[#This Row],[re]],RTARoutes[[StageCodes]:[RouteID]],6,FALSE))), "R")</f>
        <v>O</v>
      </c>
      <c r="AF616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MDK-*PND</v>
      </c>
      <c r="AG616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PND-*MDK</v>
      </c>
    </row>
    <row r="6163" spans="2:33">
      <c r="O6163" s="171" t="s">
        <v>2374</v>
      </c>
      <c r="T6163" s="173" t="s">
        <v>2247</v>
      </c>
      <c r="U6163" t="str">
        <f t="shared" si="384"/>
        <v>PONDA-PANAJI</v>
      </c>
      <c r="AA6163" s="165" t="str">
        <f t="shared" si="385"/>
        <v/>
      </c>
      <c r="AB6163" t="str">
        <f t="shared" si="386"/>
        <v>PND</v>
      </c>
      <c r="AC6163" t="str">
        <f t="shared" si="387"/>
        <v>GA01U6755</v>
      </c>
      <c r="AD6163" t="str">
        <f>_xlfn.IFNA(VLOOKUP(PrivateSchedule[[#This Row],[ow]],RTARoutes[[StageCodes]:[RouteID]],6,FALSE), VLOOKUP(PrivateSchedule[[#This Row],[re]],RTARoutes[[StageCodes]:[RouteID]],6,FALSE))</f>
        <v>PVT393</v>
      </c>
      <c r="AE6163" t="str" cm="1">
        <f t="array" ref="AE6163">_xlfn.IFS( NOT(ISNA(VLOOKUP(PrivateSchedule[[#This Row],[ow]],RTARoutes[[StageCodes]:[RouteID]],6,FALSE))), "O",  NOT(ISNA(VLOOKUP(PrivateSchedule[[#This Row],[re]],RTARoutes[[StageCodes]:[RouteID]],6,FALSE))), "R")</f>
        <v>O</v>
      </c>
      <c r="AF616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PND-*PNJ</v>
      </c>
      <c r="AG616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PNJ-*PND</v>
      </c>
    </row>
    <row r="6164" spans="2:33">
      <c r="O6164" s="171" t="s">
        <v>2247</v>
      </c>
      <c r="T6164" s="173" t="s">
        <v>1820</v>
      </c>
      <c r="U6164" t="str">
        <f t="shared" si="384"/>
        <v>PANAJI-MADKAI</v>
      </c>
      <c r="AA6164" s="165" t="str">
        <f t="shared" si="385"/>
        <v/>
      </c>
      <c r="AB6164" t="str">
        <f t="shared" si="386"/>
        <v>PND</v>
      </c>
      <c r="AC6164" t="str">
        <f t="shared" si="387"/>
        <v>GA01U6755</v>
      </c>
      <c r="AD6164" t="str">
        <f>_xlfn.IFNA(VLOOKUP(PrivateSchedule[[#This Row],[ow]],RTARoutes[[StageCodes]:[RouteID]],6,FALSE), VLOOKUP(PrivateSchedule[[#This Row],[re]],RTARoutes[[StageCodes]:[RouteID]],6,FALSE))</f>
        <v>PVT270</v>
      </c>
      <c r="AE6164" t="str" cm="1">
        <f t="array" ref="AE6164">_xlfn.IFS( NOT(ISNA(VLOOKUP(PrivateSchedule[[#This Row],[ow]],RTARoutes[[StageCodes]:[RouteID]],6,FALSE))), "O",  NOT(ISNA(VLOOKUP(PrivateSchedule[[#This Row],[re]],RTARoutes[[StageCodes]:[RouteID]],6,FALSE))), "R")</f>
        <v>R</v>
      </c>
      <c r="AF616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PNJ-*MDK</v>
      </c>
      <c r="AG616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MDK-*PNJ</v>
      </c>
    </row>
    <row r="6165" spans="2:33">
      <c r="B6165" s="171" t="s">
        <v>4887</v>
      </c>
      <c r="C6165" s="172" t="s">
        <v>5666</v>
      </c>
      <c r="D6165" s="172" t="s">
        <v>4887</v>
      </c>
      <c r="E6165" s="176" t="s">
        <v>5667</v>
      </c>
      <c r="F6165" s="177" t="s">
        <v>5650</v>
      </c>
      <c r="J6165" s="171" t="s">
        <v>5668</v>
      </c>
      <c r="L6165" s="172" t="s">
        <v>16</v>
      </c>
      <c r="O6165" s="171" t="s">
        <v>2984</v>
      </c>
      <c r="T6165" s="173" t="s">
        <v>1774</v>
      </c>
      <c r="U6165" t="str">
        <f t="shared" si="384"/>
        <v>UNDIR-Kundai Industrial Estate</v>
      </c>
      <c r="AA6165" s="165" t="str">
        <f t="shared" si="385"/>
        <v/>
      </c>
      <c r="AB6165" t="str">
        <f t="shared" si="386"/>
        <v>PND</v>
      </c>
      <c r="AC6165" t="str">
        <f t="shared" si="387"/>
        <v>GA08U2277/ GA05T 1250</v>
      </c>
      <c r="AD6165" t="str">
        <f>_xlfn.IFNA(VLOOKUP(PrivateSchedule[[#This Row],[ow]],RTARoutes[[StageCodes]:[RouteID]],6,FALSE), VLOOKUP(PrivateSchedule[[#This Row],[re]],RTARoutes[[StageCodes]:[RouteID]],6,FALSE))</f>
        <v>PVT214</v>
      </c>
      <c r="AE6165" t="str" cm="1">
        <f t="array" ref="AE6165">_xlfn.IFS( NOT(ISNA(VLOOKUP(PrivateSchedule[[#This Row],[ow]],RTARoutes[[StageCodes]:[RouteID]],6,FALSE))), "O",  NOT(ISNA(VLOOKUP(PrivateSchedule[[#This Row],[re]],RTARoutes[[StageCodes]:[RouteID]],6,FALSE))), "R")</f>
        <v>R</v>
      </c>
      <c r="AF616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UND-*KDI</v>
      </c>
      <c r="AG616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KDI-*UND</v>
      </c>
    </row>
    <row r="6166" spans="2:33">
      <c r="O6166" s="171" t="s">
        <v>1774</v>
      </c>
      <c r="T6166" s="173" t="s">
        <v>5127</v>
      </c>
      <c r="U6166" t="str">
        <f t="shared" si="384"/>
        <v/>
      </c>
      <c r="AA6166" s="165" t="str">
        <f t="shared" si="385"/>
        <v/>
      </c>
      <c r="AB6166" t="str">
        <f t="shared" si="386"/>
        <v>PND</v>
      </c>
      <c r="AC6166" t="str">
        <f t="shared" si="387"/>
        <v>GA08U2277/ GA05T 1250</v>
      </c>
      <c r="AD6166" t="str">
        <f>_xlfn.IFNA(VLOOKUP(PrivateSchedule[[#This Row],[ow]],RTARoutes[[StageCodes]:[RouteID]],6,FALSE), VLOOKUP(PrivateSchedule[[#This Row],[re]],RTARoutes[[StageCodes]:[RouteID]],6,FALSE))</f>
        <v>PVT211</v>
      </c>
      <c r="AE6166" t="str" cm="1">
        <f t="array" ref="AE6166">_xlfn.IFS( NOT(ISNA(VLOOKUP(PrivateSchedule[[#This Row],[ow]],RTARoutes[[StageCodes]:[RouteID]],6,FALSE))), "O",  NOT(ISNA(VLOOKUP(PrivateSchedule[[#This Row],[re]],RTARoutes[[StageCodes]:[RouteID]],6,FALSE))), "R")</f>
        <v>O</v>
      </c>
      <c r="AF616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KDI-*PARAMPAI</v>
      </c>
      <c r="AG616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PARAMPAI-*KDI</v>
      </c>
    </row>
    <row r="6167" spans="2:33">
      <c r="O6167" s="171" t="s">
        <v>5127</v>
      </c>
      <c r="T6167" s="173" t="s">
        <v>2374</v>
      </c>
      <c r="U6167" t="str">
        <f t="shared" si="384"/>
        <v/>
      </c>
      <c r="AA6167" s="165" t="str">
        <f t="shared" si="385"/>
        <v/>
      </c>
      <c r="AB6167" t="str">
        <f t="shared" si="386"/>
        <v>PND</v>
      </c>
      <c r="AC6167" t="str">
        <f t="shared" si="387"/>
        <v>GA08U2277/ GA05T 1250</v>
      </c>
      <c r="AD6167" t="str">
        <f>_xlfn.IFNA(VLOOKUP(PrivateSchedule[[#This Row],[ow]],RTARoutes[[StageCodes]:[RouteID]],6,FALSE), VLOOKUP(PrivateSchedule[[#This Row],[re]],RTARoutes[[StageCodes]:[RouteID]],6,FALSE))</f>
        <v>PVT364</v>
      </c>
      <c r="AE6167" t="str" cm="1">
        <f t="array" ref="AE6167">_xlfn.IFS( NOT(ISNA(VLOOKUP(PrivateSchedule[[#This Row],[ow]],RTARoutes[[StageCodes]:[RouteID]],6,FALSE))), "O",  NOT(ISNA(VLOOKUP(PrivateSchedule[[#This Row],[re]],RTARoutes[[StageCodes]:[RouteID]],6,FALSE))), "R")</f>
        <v>O</v>
      </c>
      <c r="AF616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PARAMPAI-*PND</v>
      </c>
      <c r="AG616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</v>
      </c>
    </row>
    <row r="6168" spans="2:33">
      <c r="O6168" s="171" t="s">
        <v>2374</v>
      </c>
      <c r="T6168" s="173" t="s">
        <v>5127</v>
      </c>
      <c r="U6168" t="str">
        <f t="shared" si="384"/>
        <v/>
      </c>
      <c r="AA6168" s="165" t="str">
        <f t="shared" si="385"/>
        <v/>
      </c>
      <c r="AB6168" t="str">
        <f t="shared" si="386"/>
        <v>PND</v>
      </c>
      <c r="AC6168" t="str">
        <f t="shared" si="387"/>
        <v>GA08U2277/ GA05T 1250</v>
      </c>
      <c r="AD6168" t="str">
        <f>_xlfn.IFNA(VLOOKUP(PrivateSchedule[[#This Row],[ow]],RTARoutes[[StageCodes]:[RouteID]],6,FALSE), VLOOKUP(PrivateSchedule[[#This Row],[re]],RTARoutes[[StageCodes]:[RouteID]],6,FALSE))</f>
        <v>PVT364</v>
      </c>
      <c r="AE6168" t="str" cm="1">
        <f t="array" ref="AE6168">_xlfn.IFS( NOT(ISNA(VLOOKUP(PrivateSchedule[[#This Row],[ow]],RTARoutes[[StageCodes]:[RouteID]],6,FALSE))), "O",  NOT(ISNA(VLOOKUP(PrivateSchedule[[#This Row],[re]],RTARoutes[[StageCodes]:[RouteID]],6,FALSE))), "R")</f>
        <v>R</v>
      </c>
      <c r="AF616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PND-*PARAMPAI</v>
      </c>
      <c r="AG616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PARAMPAI-*PND</v>
      </c>
    </row>
    <row r="6169" spans="2:33">
      <c r="O6169" s="171" t="s">
        <v>5127</v>
      </c>
      <c r="T6169" s="173" t="s">
        <v>2374</v>
      </c>
      <c r="U6169" t="str">
        <f t="shared" si="384"/>
        <v/>
      </c>
      <c r="AA6169" s="165" t="str">
        <f t="shared" si="385"/>
        <v/>
      </c>
      <c r="AB6169" t="str">
        <f t="shared" si="386"/>
        <v>PND</v>
      </c>
      <c r="AC6169" t="str">
        <f t="shared" si="387"/>
        <v>GA08U2277/ GA05T 1250</v>
      </c>
      <c r="AD6169" t="str">
        <f>_xlfn.IFNA(VLOOKUP(PrivateSchedule[[#This Row],[ow]],RTARoutes[[StageCodes]:[RouteID]],6,FALSE), VLOOKUP(PrivateSchedule[[#This Row],[re]],RTARoutes[[StageCodes]:[RouteID]],6,FALSE))</f>
        <v>PVT364</v>
      </c>
      <c r="AE6169" t="str" cm="1">
        <f t="array" ref="AE6169">_xlfn.IFS( NOT(ISNA(VLOOKUP(PrivateSchedule[[#This Row],[ow]],RTARoutes[[StageCodes]:[RouteID]],6,FALSE))), "O",  NOT(ISNA(VLOOKUP(PrivateSchedule[[#This Row],[re]],RTARoutes[[StageCodes]:[RouteID]],6,FALSE))), "R")</f>
        <v>O</v>
      </c>
      <c r="AF616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PARAMPAI-*PND</v>
      </c>
      <c r="AG616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</v>
      </c>
    </row>
    <row r="6170" spans="2:33">
      <c r="O6170" s="171" t="s">
        <v>2374</v>
      </c>
      <c r="T6170" s="173" t="s">
        <v>2984</v>
      </c>
      <c r="U6170" t="str">
        <f t="shared" si="384"/>
        <v>PONDA-UNDIR</v>
      </c>
      <c r="AA6170" s="165" t="str">
        <f t="shared" si="385"/>
        <v/>
      </c>
      <c r="AB6170" t="str">
        <f t="shared" si="386"/>
        <v>PND</v>
      </c>
      <c r="AC6170" t="str">
        <f t="shared" si="387"/>
        <v>GA08U2277/ GA05T 1250</v>
      </c>
      <c r="AD6170" t="str">
        <f>_xlfn.IFNA(VLOOKUP(PrivateSchedule[[#This Row],[ow]],RTARoutes[[StageCodes]:[RouteID]],6,FALSE), VLOOKUP(PrivateSchedule[[#This Row],[re]],RTARoutes[[StageCodes]:[RouteID]],6,FALSE))</f>
        <v>PVT390</v>
      </c>
      <c r="AE6170" t="str" cm="1">
        <f t="array" ref="AE6170">_xlfn.IFS( NOT(ISNA(VLOOKUP(PrivateSchedule[[#This Row],[ow]],RTARoutes[[StageCodes]:[RouteID]],6,FALSE))), "O",  NOT(ISNA(VLOOKUP(PrivateSchedule[[#This Row],[re]],RTARoutes[[StageCodes]:[RouteID]],6,FALSE))), "R")</f>
        <v>O</v>
      </c>
      <c r="AF617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617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6171" spans="2:33">
      <c r="O6171" s="171" t="s">
        <v>2984</v>
      </c>
      <c r="T6171" s="173" t="s">
        <v>2374</v>
      </c>
      <c r="U6171" t="str">
        <f t="shared" si="384"/>
        <v>UNDIR-PONDA</v>
      </c>
      <c r="AA6171" s="165" t="str">
        <f t="shared" si="385"/>
        <v/>
      </c>
      <c r="AB6171" t="str">
        <f t="shared" si="386"/>
        <v>PND</v>
      </c>
      <c r="AC6171" t="str">
        <f t="shared" si="387"/>
        <v>GA08U2277/ GA05T 1250</v>
      </c>
      <c r="AD6171" t="str">
        <f>_xlfn.IFNA(VLOOKUP(PrivateSchedule[[#This Row],[ow]],RTARoutes[[StageCodes]:[RouteID]],6,FALSE), VLOOKUP(PrivateSchedule[[#This Row],[re]],RTARoutes[[StageCodes]:[RouteID]],6,FALSE))</f>
        <v>PVT390</v>
      </c>
      <c r="AE6171" t="str" cm="1">
        <f t="array" ref="AE6171">_xlfn.IFS( NOT(ISNA(VLOOKUP(PrivateSchedule[[#This Row],[ow]],RTARoutes[[StageCodes]:[RouteID]],6,FALSE))), "O",  NOT(ISNA(VLOOKUP(PrivateSchedule[[#This Row],[re]],RTARoutes[[StageCodes]:[RouteID]],6,FALSE))), "R")</f>
        <v>R</v>
      </c>
      <c r="AF617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617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6172" spans="2:33">
      <c r="O6172" s="171" t="s">
        <v>2374</v>
      </c>
      <c r="T6172" s="173" t="s">
        <v>5127</v>
      </c>
      <c r="U6172" t="str">
        <f t="shared" si="384"/>
        <v/>
      </c>
      <c r="AA6172" s="165" t="str">
        <f t="shared" si="385"/>
        <v/>
      </c>
      <c r="AB6172" t="str">
        <f t="shared" si="386"/>
        <v>PND</v>
      </c>
      <c r="AC6172" t="str">
        <f t="shared" si="387"/>
        <v>GA08U2277/ GA05T 1250</v>
      </c>
      <c r="AD6172" t="str">
        <f>_xlfn.IFNA(VLOOKUP(PrivateSchedule[[#This Row],[ow]],RTARoutes[[StageCodes]:[RouteID]],6,FALSE), VLOOKUP(PrivateSchedule[[#This Row],[re]],RTARoutes[[StageCodes]:[RouteID]],6,FALSE))</f>
        <v>PVT364</v>
      </c>
      <c r="AE6172" t="str" cm="1">
        <f t="array" ref="AE6172">_xlfn.IFS( NOT(ISNA(VLOOKUP(PrivateSchedule[[#This Row],[ow]],RTARoutes[[StageCodes]:[RouteID]],6,FALSE))), "O",  NOT(ISNA(VLOOKUP(PrivateSchedule[[#This Row],[re]],RTARoutes[[StageCodes]:[RouteID]],6,FALSE))), "R")</f>
        <v>R</v>
      </c>
      <c r="AF617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PND-*PARAMPAI</v>
      </c>
      <c r="AG617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PARAMPAI-*PND</v>
      </c>
    </row>
    <row r="6173" spans="2:33">
      <c r="O6173" s="171" t="s">
        <v>5127</v>
      </c>
      <c r="T6173" s="173" t="s">
        <v>2374</v>
      </c>
      <c r="U6173" t="str">
        <f t="shared" si="384"/>
        <v/>
      </c>
      <c r="AA6173" s="165" t="str">
        <f t="shared" si="385"/>
        <v/>
      </c>
      <c r="AB6173" t="str">
        <f t="shared" si="386"/>
        <v>PND</v>
      </c>
      <c r="AC6173" t="str">
        <f t="shared" si="387"/>
        <v>GA08U2277/ GA05T 1250</v>
      </c>
      <c r="AD6173" t="str">
        <f>_xlfn.IFNA(VLOOKUP(PrivateSchedule[[#This Row],[ow]],RTARoutes[[StageCodes]:[RouteID]],6,FALSE), VLOOKUP(PrivateSchedule[[#This Row],[re]],RTARoutes[[StageCodes]:[RouteID]],6,FALSE))</f>
        <v>PVT364</v>
      </c>
      <c r="AE6173" t="str" cm="1">
        <f t="array" ref="AE6173">_xlfn.IFS( NOT(ISNA(VLOOKUP(PrivateSchedule[[#This Row],[ow]],RTARoutes[[StageCodes]:[RouteID]],6,FALSE))), "O",  NOT(ISNA(VLOOKUP(PrivateSchedule[[#This Row],[re]],RTARoutes[[StageCodes]:[RouteID]],6,FALSE))), "R")</f>
        <v>O</v>
      </c>
      <c r="AF617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PARAMPAI-*PND</v>
      </c>
      <c r="AG617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PND-*PARAMPAI</v>
      </c>
    </row>
    <row r="6174" spans="2:33">
      <c r="O6174" s="171" t="s">
        <v>2374</v>
      </c>
      <c r="T6174" s="173" t="s">
        <v>1774</v>
      </c>
      <c r="U6174" t="str">
        <f t="shared" si="384"/>
        <v>PONDA-Kundai Industrial Estate</v>
      </c>
      <c r="AA6174" s="165" t="str">
        <f t="shared" si="385"/>
        <v/>
      </c>
      <c r="AB6174" t="str">
        <f t="shared" si="386"/>
        <v>PND</v>
      </c>
      <c r="AC6174" t="str">
        <f t="shared" si="387"/>
        <v>GA08U2277/ GA05T 1250</v>
      </c>
      <c r="AD6174" t="str">
        <f>_xlfn.IFNA(VLOOKUP(PrivateSchedule[[#This Row],[ow]],RTARoutes[[StageCodes]:[RouteID]],6,FALSE), VLOOKUP(PrivateSchedule[[#This Row],[re]],RTARoutes[[StageCodes]:[RouteID]],6,FALSE))</f>
        <v>PVT212</v>
      </c>
      <c r="AE6174" t="str" cm="1">
        <f t="array" ref="AE6174">_xlfn.IFS( NOT(ISNA(VLOOKUP(PrivateSchedule[[#This Row],[ow]],RTARoutes[[StageCodes]:[RouteID]],6,FALSE))), "O",  NOT(ISNA(VLOOKUP(PrivateSchedule[[#This Row],[re]],RTARoutes[[StageCodes]:[RouteID]],6,FALSE))), "R")</f>
        <v>R</v>
      </c>
      <c r="AF617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PND-*KDI</v>
      </c>
      <c r="AG617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KDI-*PND</v>
      </c>
    </row>
    <row r="6175" spans="2:33">
      <c r="O6175" s="171" t="s">
        <v>1774</v>
      </c>
      <c r="T6175" s="173" t="s">
        <v>2984</v>
      </c>
      <c r="U6175" t="str">
        <f t="shared" si="384"/>
        <v>Kundai Industrial Estate-UNDIR</v>
      </c>
      <c r="AA6175" s="165" t="str">
        <f t="shared" si="385"/>
        <v/>
      </c>
      <c r="AB6175" t="str">
        <f t="shared" si="386"/>
        <v>PND</v>
      </c>
      <c r="AC6175" t="str">
        <f t="shared" si="387"/>
        <v>GA08U2277/ GA05T 1250</v>
      </c>
      <c r="AD6175" t="str">
        <f>_xlfn.IFNA(VLOOKUP(PrivateSchedule[[#This Row],[ow]],RTARoutes[[StageCodes]:[RouteID]],6,FALSE), VLOOKUP(PrivateSchedule[[#This Row],[re]],RTARoutes[[StageCodes]:[RouteID]],6,FALSE))</f>
        <v>PVT214</v>
      </c>
      <c r="AE6175" t="str" cm="1">
        <f t="array" ref="AE6175">_xlfn.IFS( NOT(ISNA(VLOOKUP(PrivateSchedule[[#This Row],[ow]],RTARoutes[[StageCodes]:[RouteID]],6,FALSE))), "O",  NOT(ISNA(VLOOKUP(PrivateSchedule[[#This Row],[re]],RTARoutes[[StageCodes]:[RouteID]],6,FALSE))), "R")</f>
        <v>O</v>
      </c>
      <c r="AF617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KDI-*UND</v>
      </c>
      <c r="AG617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UND-*KDI</v>
      </c>
    </row>
    <row r="6176" spans="2:33">
      <c r="O6176" s="171" t="s">
        <v>2984</v>
      </c>
      <c r="T6176" s="173" t="s">
        <v>2374</v>
      </c>
      <c r="U6176" t="str">
        <f t="shared" si="384"/>
        <v>UNDIR-PONDA</v>
      </c>
      <c r="AA6176" s="165" t="str">
        <f t="shared" si="385"/>
        <v/>
      </c>
      <c r="AB6176" t="str">
        <f t="shared" si="386"/>
        <v>PND</v>
      </c>
      <c r="AC6176" t="str">
        <f t="shared" si="387"/>
        <v>GA08U2277/ GA05T 1250</v>
      </c>
      <c r="AD6176" t="str">
        <f>_xlfn.IFNA(VLOOKUP(PrivateSchedule[[#This Row],[ow]],RTARoutes[[StageCodes]:[RouteID]],6,FALSE), VLOOKUP(PrivateSchedule[[#This Row],[re]],RTARoutes[[StageCodes]:[RouteID]],6,FALSE))</f>
        <v>PVT390</v>
      </c>
      <c r="AE6176" t="str" cm="1">
        <f t="array" ref="AE6176">_xlfn.IFS( NOT(ISNA(VLOOKUP(PrivateSchedule[[#This Row],[ow]],RTARoutes[[StageCodes]:[RouteID]],6,FALSE))), "O",  NOT(ISNA(VLOOKUP(PrivateSchedule[[#This Row],[re]],RTARoutes[[StageCodes]:[RouteID]],6,FALSE))), "R")</f>
        <v>R</v>
      </c>
      <c r="AF617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617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6177" spans="3:33">
      <c r="O6177" s="171" t="s">
        <v>2374</v>
      </c>
      <c r="T6177" s="173" t="s">
        <v>2984</v>
      </c>
      <c r="U6177" t="str">
        <f t="shared" si="384"/>
        <v>PONDA-UNDIR</v>
      </c>
      <c r="AA6177" s="165" t="str">
        <f t="shared" si="385"/>
        <v/>
      </c>
      <c r="AB6177" t="str">
        <f t="shared" si="386"/>
        <v>PND</v>
      </c>
      <c r="AC6177" t="str">
        <f t="shared" si="387"/>
        <v>GA08U2277/ GA05T 1250</v>
      </c>
      <c r="AD6177" t="str">
        <f>_xlfn.IFNA(VLOOKUP(PrivateSchedule[[#This Row],[ow]],RTARoutes[[StageCodes]:[RouteID]],6,FALSE), VLOOKUP(PrivateSchedule[[#This Row],[re]],RTARoutes[[StageCodes]:[RouteID]],6,FALSE))</f>
        <v>PVT390</v>
      </c>
      <c r="AE6177" t="str" cm="1">
        <f t="array" ref="AE6177">_xlfn.IFS( NOT(ISNA(VLOOKUP(PrivateSchedule[[#This Row],[ow]],RTARoutes[[StageCodes]:[RouteID]],6,FALSE))), "O",  NOT(ISNA(VLOOKUP(PrivateSchedule[[#This Row],[re]],RTARoutes[[StageCodes]:[RouteID]],6,FALSE))), "R")</f>
        <v>O</v>
      </c>
      <c r="AF617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617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6178" spans="3:33">
      <c r="O6178" s="171" t="s">
        <v>2984</v>
      </c>
      <c r="T6178" s="173" t="s">
        <v>2374</v>
      </c>
      <c r="U6178" t="str">
        <f t="shared" si="384"/>
        <v>UNDIR-PONDA</v>
      </c>
      <c r="AA6178" s="165" t="str">
        <f t="shared" si="385"/>
        <v/>
      </c>
      <c r="AB6178" t="str">
        <f t="shared" si="386"/>
        <v>PND</v>
      </c>
      <c r="AC6178" t="str">
        <f t="shared" si="387"/>
        <v>GA08U2277/ GA05T 1250</v>
      </c>
      <c r="AD6178" t="str">
        <f>_xlfn.IFNA(VLOOKUP(PrivateSchedule[[#This Row],[ow]],RTARoutes[[StageCodes]:[RouteID]],6,FALSE), VLOOKUP(PrivateSchedule[[#This Row],[re]],RTARoutes[[StageCodes]:[RouteID]],6,FALSE))</f>
        <v>PVT390</v>
      </c>
      <c r="AE6178" t="str" cm="1">
        <f t="array" ref="AE6178">_xlfn.IFS( NOT(ISNA(VLOOKUP(PrivateSchedule[[#This Row],[ow]],RTARoutes[[StageCodes]:[RouteID]],6,FALSE))), "O",  NOT(ISNA(VLOOKUP(PrivateSchedule[[#This Row],[re]],RTARoutes[[StageCodes]:[RouteID]],6,FALSE))), "R")</f>
        <v>R</v>
      </c>
      <c r="AF617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UND-*PND</v>
      </c>
      <c r="AG617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PND-*UND</v>
      </c>
    </row>
    <row r="6179" spans="3:33">
      <c r="O6179" s="171" t="s">
        <v>2374</v>
      </c>
      <c r="T6179" s="173" t="s">
        <v>2984</v>
      </c>
      <c r="U6179" t="str">
        <f t="shared" si="384"/>
        <v>PONDA-UNDIR</v>
      </c>
      <c r="AA6179" s="165" t="str">
        <f t="shared" si="385"/>
        <v/>
      </c>
      <c r="AB6179" t="str">
        <f t="shared" si="386"/>
        <v>PND</v>
      </c>
      <c r="AC6179" t="str">
        <f t="shared" si="387"/>
        <v>GA08U2277/ GA05T 1250</v>
      </c>
      <c r="AD6179" t="str">
        <f>_xlfn.IFNA(VLOOKUP(PrivateSchedule[[#This Row],[ow]],RTARoutes[[StageCodes]:[RouteID]],6,FALSE), VLOOKUP(PrivateSchedule[[#This Row],[re]],RTARoutes[[StageCodes]:[RouteID]],6,FALSE))</f>
        <v>PVT390</v>
      </c>
      <c r="AE6179" t="str" cm="1">
        <f t="array" ref="AE6179">_xlfn.IFS( NOT(ISNA(VLOOKUP(PrivateSchedule[[#This Row],[ow]],RTARoutes[[StageCodes]:[RouteID]],6,FALSE))), "O",  NOT(ISNA(VLOOKUP(PrivateSchedule[[#This Row],[re]],RTARoutes[[StageCodes]:[RouteID]],6,FALSE))), "R")</f>
        <v>O</v>
      </c>
      <c r="AF617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PND-*UND</v>
      </c>
      <c r="AG617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UND-*PND</v>
      </c>
    </row>
    <row r="6180" spans="3:33">
      <c r="D6180" s="172" t="s">
        <v>4887</v>
      </c>
      <c r="J6180" s="171" t="s">
        <v>5669</v>
      </c>
      <c r="L6180" s="172" t="s">
        <v>16</v>
      </c>
      <c r="O6180" s="171" t="s">
        <v>2644</v>
      </c>
      <c r="T6180" s="173" t="s">
        <v>2374</v>
      </c>
      <c r="U6180" t="str">
        <f t="shared" si="384"/>
        <v>SAVERDEM-PONDA</v>
      </c>
      <c r="AA6180" s="165" t="str">
        <f t="shared" si="385"/>
        <v/>
      </c>
      <c r="AB6180" t="str">
        <f t="shared" si="386"/>
        <v>PND</v>
      </c>
      <c r="AC6180" t="str">
        <f t="shared" si="387"/>
        <v>GA08U2277/ GA05T 1250</v>
      </c>
      <c r="AD6180" t="str">
        <f>_xlfn.IFNA(VLOOKUP(PrivateSchedule[[#This Row],[ow]],RTARoutes[[StageCodes]:[RouteID]],6,FALSE), VLOOKUP(PrivateSchedule[[#This Row],[re]],RTARoutes[[StageCodes]:[RouteID]],6,FALSE))</f>
        <v>PVT388</v>
      </c>
      <c r="AE6180" t="str" cm="1">
        <f t="array" ref="AE6180">_xlfn.IFS( NOT(ISNA(VLOOKUP(PrivateSchedule[[#This Row],[ow]],RTARoutes[[StageCodes]:[RouteID]],6,FALSE))), "O",  NOT(ISNA(VLOOKUP(PrivateSchedule[[#This Row],[re]],RTARoutes[[StageCodes]:[RouteID]],6,FALSE))), "R")</f>
        <v>R</v>
      </c>
      <c r="AF618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8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81" spans="3:33">
      <c r="O6181" s="171" t="s">
        <v>2374</v>
      </c>
      <c r="T6181" s="173" t="s">
        <v>2644</v>
      </c>
      <c r="U6181" t="str">
        <f t="shared" si="384"/>
        <v>PONDA-SAVERDEM</v>
      </c>
      <c r="AA6181" s="165" t="str">
        <f t="shared" si="385"/>
        <v/>
      </c>
      <c r="AB6181" t="str">
        <f t="shared" si="386"/>
        <v>PND</v>
      </c>
      <c r="AC6181" t="str">
        <f t="shared" si="387"/>
        <v>GA08U2277/ GA05T 1250</v>
      </c>
      <c r="AD6181" t="str">
        <f>_xlfn.IFNA(VLOOKUP(PrivateSchedule[[#This Row],[ow]],RTARoutes[[StageCodes]:[RouteID]],6,FALSE), VLOOKUP(PrivateSchedule[[#This Row],[re]],RTARoutes[[StageCodes]:[RouteID]],6,FALSE))</f>
        <v>PVT388</v>
      </c>
      <c r="AE6181" t="str" cm="1">
        <f t="array" ref="AE6181">_xlfn.IFS( NOT(ISNA(VLOOKUP(PrivateSchedule[[#This Row],[ow]],RTARoutes[[StageCodes]:[RouteID]],6,FALSE))), "O",  NOT(ISNA(VLOOKUP(PrivateSchedule[[#This Row],[re]],RTARoutes[[StageCodes]:[RouteID]],6,FALSE))), "R")</f>
        <v>O</v>
      </c>
      <c r="AF618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8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82" spans="3:33">
      <c r="O6182" s="171" t="s">
        <v>2644</v>
      </c>
      <c r="T6182" s="173" t="s">
        <v>2374</v>
      </c>
      <c r="U6182" t="str">
        <f t="shared" si="384"/>
        <v>SAVERDEM-PONDA</v>
      </c>
      <c r="AA6182" s="165" t="str">
        <f t="shared" si="385"/>
        <v/>
      </c>
      <c r="AB6182" t="str">
        <f t="shared" si="386"/>
        <v>PND</v>
      </c>
      <c r="AC6182" t="str">
        <f t="shared" si="387"/>
        <v>GA08U2277/ GA05T 1250</v>
      </c>
      <c r="AD6182" t="str">
        <f>_xlfn.IFNA(VLOOKUP(PrivateSchedule[[#This Row],[ow]],RTARoutes[[StageCodes]:[RouteID]],6,FALSE), VLOOKUP(PrivateSchedule[[#This Row],[re]],RTARoutes[[StageCodes]:[RouteID]],6,FALSE))</f>
        <v>PVT388</v>
      </c>
      <c r="AE6182" t="str" cm="1">
        <f t="array" ref="AE6182">_xlfn.IFS( NOT(ISNA(VLOOKUP(PrivateSchedule[[#This Row],[ow]],RTARoutes[[StageCodes]:[RouteID]],6,FALSE))), "O",  NOT(ISNA(VLOOKUP(PrivateSchedule[[#This Row],[re]],RTARoutes[[StageCodes]:[RouteID]],6,FALSE))), "R")</f>
        <v>R</v>
      </c>
      <c r="AF618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8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83" spans="3:33">
      <c r="O6183" s="171" t="s">
        <v>2374</v>
      </c>
      <c r="T6183" s="173" t="s">
        <v>2644</v>
      </c>
      <c r="U6183" t="str">
        <f t="shared" si="384"/>
        <v>PONDA-SAVERDEM</v>
      </c>
      <c r="AA6183" s="165" t="str">
        <f t="shared" si="385"/>
        <v/>
      </c>
      <c r="AB6183" t="str">
        <f t="shared" si="386"/>
        <v>PND</v>
      </c>
      <c r="AC6183" t="str">
        <f t="shared" si="387"/>
        <v>GA08U2277/ GA05T 1250</v>
      </c>
      <c r="AD6183" t="str">
        <f>_xlfn.IFNA(VLOOKUP(PrivateSchedule[[#This Row],[ow]],RTARoutes[[StageCodes]:[RouteID]],6,FALSE), VLOOKUP(PrivateSchedule[[#This Row],[re]],RTARoutes[[StageCodes]:[RouteID]],6,FALSE))</f>
        <v>PVT388</v>
      </c>
      <c r="AE6183" t="str" cm="1">
        <f t="array" ref="AE6183">_xlfn.IFS( NOT(ISNA(VLOOKUP(PrivateSchedule[[#This Row],[ow]],RTARoutes[[StageCodes]:[RouteID]],6,FALSE))), "O",  NOT(ISNA(VLOOKUP(PrivateSchedule[[#This Row],[re]],RTARoutes[[StageCodes]:[RouteID]],6,FALSE))), "R")</f>
        <v>O</v>
      </c>
      <c r="AF618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8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84" spans="3:33">
      <c r="O6184" s="171" t="s">
        <v>2644</v>
      </c>
      <c r="T6184" s="173" t="s">
        <v>2374</v>
      </c>
      <c r="U6184" t="str">
        <f t="shared" si="384"/>
        <v>SAVERDEM-PONDA</v>
      </c>
      <c r="AA6184" s="165" t="str">
        <f t="shared" si="385"/>
        <v/>
      </c>
      <c r="AB6184" t="str">
        <f t="shared" si="386"/>
        <v>PND</v>
      </c>
      <c r="AC6184" t="str">
        <f t="shared" si="387"/>
        <v>GA08U2277/ GA05T 1250</v>
      </c>
      <c r="AD6184" t="str">
        <f>_xlfn.IFNA(VLOOKUP(PrivateSchedule[[#This Row],[ow]],RTARoutes[[StageCodes]:[RouteID]],6,FALSE), VLOOKUP(PrivateSchedule[[#This Row],[re]],RTARoutes[[StageCodes]:[RouteID]],6,FALSE))</f>
        <v>PVT388</v>
      </c>
      <c r="AE6184" t="str" cm="1">
        <f t="array" ref="AE6184">_xlfn.IFS( NOT(ISNA(VLOOKUP(PrivateSchedule[[#This Row],[ow]],RTARoutes[[StageCodes]:[RouteID]],6,FALSE))), "O",  NOT(ISNA(VLOOKUP(PrivateSchedule[[#This Row],[re]],RTARoutes[[StageCodes]:[RouteID]],6,FALSE))), "R")</f>
        <v>R</v>
      </c>
      <c r="AF618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8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85" spans="3:33">
      <c r="O6185" s="171" t="s">
        <v>2374</v>
      </c>
      <c r="T6185" s="173" t="s">
        <v>462</v>
      </c>
      <c r="U6185" t="str">
        <f t="shared" si="384"/>
        <v>PONDA-AGAPUR</v>
      </c>
      <c r="AA6185" s="165" t="str">
        <f t="shared" si="385"/>
        <v/>
      </c>
      <c r="AB6185" t="str">
        <f t="shared" si="386"/>
        <v>PND</v>
      </c>
      <c r="AC6185" t="str">
        <f t="shared" si="387"/>
        <v>GA08U2277/ GA05T 1250</v>
      </c>
      <c r="AD6185" t="str">
        <f>_xlfn.IFNA(VLOOKUP(PrivateSchedule[[#This Row],[ow]],RTARoutes[[StageCodes]:[RouteID]],6,FALSE), VLOOKUP(PrivateSchedule[[#This Row],[re]],RTARoutes[[StageCodes]:[RouteID]],6,FALSE))</f>
        <v>PVT11</v>
      </c>
      <c r="AE6185" t="str" cm="1">
        <f t="array" ref="AE6185">_xlfn.IFS( NOT(ISNA(VLOOKUP(PrivateSchedule[[#This Row],[ow]],RTARoutes[[StageCodes]:[RouteID]],6,FALSE))), "O",  NOT(ISNA(VLOOKUP(PrivateSchedule[[#This Row],[re]],RTARoutes[[StageCodes]:[RouteID]],6,FALSE))), "R")</f>
        <v>R</v>
      </c>
      <c r="AF618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PND-*AGP</v>
      </c>
      <c r="AG618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AGP-*PND</v>
      </c>
    </row>
    <row r="6186" spans="3:33">
      <c r="O6186" s="171" t="s">
        <v>462</v>
      </c>
      <c r="T6186" s="173" t="s">
        <v>2374</v>
      </c>
      <c r="U6186" t="str">
        <f t="shared" si="384"/>
        <v>AGAPUR-PONDA</v>
      </c>
      <c r="AA6186" s="165" t="str">
        <f t="shared" si="385"/>
        <v/>
      </c>
      <c r="AB6186" t="str">
        <f t="shared" si="386"/>
        <v>PND</v>
      </c>
      <c r="AC6186" t="str">
        <f t="shared" si="387"/>
        <v>GA08U2277/ GA05T 1250</v>
      </c>
      <c r="AD6186" t="str">
        <f>_xlfn.IFNA(VLOOKUP(PrivateSchedule[[#This Row],[ow]],RTARoutes[[StageCodes]:[RouteID]],6,FALSE), VLOOKUP(PrivateSchedule[[#This Row],[re]],RTARoutes[[StageCodes]:[RouteID]],6,FALSE))</f>
        <v>PVT11</v>
      </c>
      <c r="AE6186" t="str" cm="1">
        <f t="array" ref="AE6186">_xlfn.IFS( NOT(ISNA(VLOOKUP(PrivateSchedule[[#This Row],[ow]],RTARoutes[[StageCodes]:[RouteID]],6,FALSE))), "O",  NOT(ISNA(VLOOKUP(PrivateSchedule[[#This Row],[re]],RTARoutes[[StageCodes]:[RouteID]],6,FALSE))), "R")</f>
        <v>O</v>
      </c>
      <c r="AF618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AGP-*PND</v>
      </c>
      <c r="AG618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PND-*AGP</v>
      </c>
    </row>
    <row r="6187" spans="3:33">
      <c r="O6187" s="171" t="s">
        <v>2374</v>
      </c>
      <c r="T6187" s="173" t="s">
        <v>2644</v>
      </c>
      <c r="U6187" t="str">
        <f t="shared" si="384"/>
        <v>PONDA-SAVERDEM</v>
      </c>
      <c r="AA6187" s="165" t="str">
        <f t="shared" si="385"/>
        <v/>
      </c>
      <c r="AB6187" t="str">
        <f t="shared" si="386"/>
        <v>PND</v>
      </c>
      <c r="AC6187" t="str">
        <f t="shared" si="387"/>
        <v>GA08U2277/ GA05T 1250</v>
      </c>
      <c r="AD6187" t="str">
        <f>_xlfn.IFNA(VLOOKUP(PrivateSchedule[[#This Row],[ow]],RTARoutes[[StageCodes]:[RouteID]],6,FALSE), VLOOKUP(PrivateSchedule[[#This Row],[re]],RTARoutes[[StageCodes]:[RouteID]],6,FALSE))</f>
        <v>PVT388</v>
      </c>
      <c r="AE6187" t="str" cm="1">
        <f t="array" ref="AE6187">_xlfn.IFS( NOT(ISNA(VLOOKUP(PrivateSchedule[[#This Row],[ow]],RTARoutes[[StageCodes]:[RouteID]],6,FALSE))), "O",  NOT(ISNA(VLOOKUP(PrivateSchedule[[#This Row],[re]],RTARoutes[[StageCodes]:[RouteID]],6,FALSE))), "R")</f>
        <v>O</v>
      </c>
      <c r="AF618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8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88" spans="3:33">
      <c r="O6188" s="171" t="s">
        <v>2644</v>
      </c>
      <c r="T6188" s="173" t="s">
        <v>2374</v>
      </c>
      <c r="U6188" t="str">
        <f t="shared" si="384"/>
        <v>SAVERDEM-PONDA</v>
      </c>
      <c r="AA6188" s="165" t="str">
        <f t="shared" si="385"/>
        <v/>
      </c>
      <c r="AB6188" t="str">
        <f t="shared" si="386"/>
        <v>PND</v>
      </c>
      <c r="AC6188" t="str">
        <f t="shared" si="387"/>
        <v>GA08U2277/ GA05T 1250</v>
      </c>
      <c r="AD6188" t="str">
        <f>_xlfn.IFNA(VLOOKUP(PrivateSchedule[[#This Row],[ow]],RTARoutes[[StageCodes]:[RouteID]],6,FALSE), VLOOKUP(PrivateSchedule[[#This Row],[re]],RTARoutes[[StageCodes]:[RouteID]],6,FALSE))</f>
        <v>PVT388</v>
      </c>
      <c r="AE6188" t="str" cm="1">
        <f t="array" ref="AE6188">_xlfn.IFS( NOT(ISNA(VLOOKUP(PrivateSchedule[[#This Row],[ow]],RTARoutes[[StageCodes]:[RouteID]],6,FALSE))), "O",  NOT(ISNA(VLOOKUP(PrivateSchedule[[#This Row],[re]],RTARoutes[[StageCodes]:[RouteID]],6,FALSE))), "R")</f>
        <v>R</v>
      </c>
      <c r="AF618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8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89" spans="3:33">
      <c r="O6189" s="171" t="s">
        <v>2374</v>
      </c>
      <c r="T6189" s="173" t="s">
        <v>2644</v>
      </c>
      <c r="U6189" t="str">
        <f t="shared" si="384"/>
        <v>PONDA-SAVERDEM</v>
      </c>
      <c r="AA6189" s="165" t="str">
        <f t="shared" si="385"/>
        <v/>
      </c>
      <c r="AB6189" t="str">
        <f t="shared" si="386"/>
        <v>PND</v>
      </c>
      <c r="AC6189" t="str">
        <f t="shared" si="387"/>
        <v>GA08U2277/ GA05T 1250</v>
      </c>
      <c r="AD6189" t="str">
        <f>_xlfn.IFNA(VLOOKUP(PrivateSchedule[[#This Row],[ow]],RTARoutes[[StageCodes]:[RouteID]],6,FALSE), VLOOKUP(PrivateSchedule[[#This Row],[re]],RTARoutes[[StageCodes]:[RouteID]],6,FALSE))</f>
        <v>PVT388</v>
      </c>
      <c r="AE6189" t="str" cm="1">
        <f t="array" ref="AE6189">_xlfn.IFS( NOT(ISNA(VLOOKUP(PrivateSchedule[[#This Row],[ow]],RTARoutes[[StageCodes]:[RouteID]],6,FALSE))), "O",  NOT(ISNA(VLOOKUP(PrivateSchedule[[#This Row],[re]],RTARoutes[[StageCodes]:[RouteID]],6,FALSE))), "R")</f>
        <v>O</v>
      </c>
      <c r="AF618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8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90" spans="3:33">
      <c r="C6190" s="172" t="s">
        <v>5670</v>
      </c>
      <c r="D6190" s="172" t="s">
        <v>4887</v>
      </c>
      <c r="E6190" s="176">
        <v>43195</v>
      </c>
      <c r="F6190" s="177">
        <v>44135</v>
      </c>
      <c r="J6190" s="171" t="s">
        <v>5671</v>
      </c>
      <c r="L6190" s="172" t="s">
        <v>16</v>
      </c>
      <c r="O6190" s="171" t="s">
        <v>802</v>
      </c>
      <c r="T6190" s="173" t="s">
        <v>2247</v>
      </c>
      <c r="U6190" t="str">
        <f t="shared" si="384"/>
        <v/>
      </c>
      <c r="AA6190" s="165" t="str">
        <f t="shared" si="385"/>
        <v/>
      </c>
      <c r="AB6190" t="str">
        <f t="shared" si="386"/>
        <v>PND</v>
      </c>
      <c r="AC6190" t="str">
        <f t="shared" si="387"/>
        <v>GA08U2277/ GA05T 1250</v>
      </c>
      <c r="AD6190" t="str">
        <f>_xlfn.IFNA(VLOOKUP(PrivateSchedule[[#This Row],[ow]],RTARoutes[[StageCodes]:[RouteID]],6,FALSE), VLOOKUP(PrivateSchedule[[#This Row],[re]],RTARoutes[[StageCodes]:[RouteID]],6,FALSE))</f>
        <v>PVT78</v>
      </c>
      <c r="AE6190" t="str" cm="1">
        <f t="array" ref="AE6190">_xlfn.IFS( NOT(ISNA(VLOOKUP(PrivateSchedule[[#This Row],[ow]],RTARoutes[[StageCodes]:[RouteID]],6,FALSE))), "O",  NOT(ISNA(VLOOKUP(PrivateSchedule[[#This Row],[re]],RTARoutes[[StageCodes]:[RouteID]],6,FALSE))), "R")</f>
        <v>O</v>
      </c>
      <c r="AF619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BIMBAL-*PNJ</v>
      </c>
      <c r="AG619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PNJ-*BIMBAL</v>
      </c>
    </row>
    <row r="6191" spans="3:33">
      <c r="O6191" s="171" t="s">
        <v>2247</v>
      </c>
      <c r="T6191" s="173" t="s">
        <v>2304</v>
      </c>
      <c r="U6191" t="str">
        <f t="shared" si="384"/>
        <v>PANAJI-PAZ</v>
      </c>
      <c r="AA6191" s="165" t="str">
        <f t="shared" si="385"/>
        <v/>
      </c>
      <c r="AB6191" t="str">
        <f t="shared" si="386"/>
        <v>PND</v>
      </c>
      <c r="AC6191" t="str">
        <f t="shared" si="387"/>
        <v>GA08U2277/ GA05T 1250</v>
      </c>
      <c r="AD6191" t="str">
        <f>_xlfn.IFNA(VLOOKUP(PrivateSchedule[[#This Row],[ow]],RTARoutes[[StageCodes]:[RouteID]],6,FALSE), VLOOKUP(PrivateSchedule[[#This Row],[re]],RTARoutes[[StageCodes]:[RouteID]],6,FALSE))</f>
        <v>PVT368</v>
      </c>
      <c r="AE6191" t="str" cm="1">
        <f t="array" ref="AE6191">_xlfn.IFS( NOT(ISNA(VLOOKUP(PrivateSchedule[[#This Row],[ow]],RTARoutes[[StageCodes]:[RouteID]],6,FALSE))), "O",  NOT(ISNA(VLOOKUP(PrivateSchedule[[#This Row],[re]],RTARoutes[[StageCodes]:[RouteID]],6,FALSE))), "R")</f>
        <v>R</v>
      </c>
      <c r="AF619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PNJ-*PAZ</v>
      </c>
      <c r="AG619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PAZ-*PNJ</v>
      </c>
    </row>
    <row r="6192" spans="3:33">
      <c r="O6192" s="171" t="s">
        <v>2304</v>
      </c>
      <c r="T6192" s="173" t="s">
        <v>2247</v>
      </c>
      <c r="U6192" t="str">
        <f t="shared" si="384"/>
        <v>PAZ-PANAJI</v>
      </c>
      <c r="AA6192" s="165" t="str">
        <f t="shared" si="385"/>
        <v/>
      </c>
      <c r="AB6192" t="str">
        <f t="shared" si="386"/>
        <v>PND</v>
      </c>
      <c r="AC6192" t="str">
        <f t="shared" si="387"/>
        <v>GA08U2277/ GA05T 1250</v>
      </c>
      <c r="AD6192" t="str">
        <f>_xlfn.IFNA(VLOOKUP(PrivateSchedule[[#This Row],[ow]],RTARoutes[[StageCodes]:[RouteID]],6,FALSE), VLOOKUP(PrivateSchedule[[#This Row],[re]],RTARoutes[[StageCodes]:[RouteID]],6,FALSE))</f>
        <v>PVT368</v>
      </c>
      <c r="AE6192" t="str" cm="1">
        <f t="array" ref="AE6192">_xlfn.IFS( NOT(ISNA(VLOOKUP(PrivateSchedule[[#This Row],[ow]],RTARoutes[[StageCodes]:[RouteID]],6,FALSE))), "O",  NOT(ISNA(VLOOKUP(PrivateSchedule[[#This Row],[re]],RTARoutes[[StageCodes]:[RouteID]],6,FALSE))), "R")</f>
        <v>O</v>
      </c>
      <c r="AF619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PAZ-*PNJ</v>
      </c>
      <c r="AG619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PNJ-*PAZ</v>
      </c>
    </row>
    <row r="6193" spans="2:33">
      <c r="O6193" s="171" t="s">
        <v>2247</v>
      </c>
      <c r="T6193" s="173" t="s">
        <v>802</v>
      </c>
      <c r="U6193" t="str">
        <f t="shared" si="384"/>
        <v/>
      </c>
      <c r="AA6193" s="165" t="str">
        <f t="shared" si="385"/>
        <v/>
      </c>
      <c r="AB6193" t="str">
        <f t="shared" si="386"/>
        <v>PND</v>
      </c>
      <c r="AC6193" t="str">
        <f t="shared" si="387"/>
        <v>GA08U2277/ GA05T 1250</v>
      </c>
      <c r="AD6193" t="str">
        <f>_xlfn.IFNA(VLOOKUP(PrivateSchedule[[#This Row],[ow]],RTARoutes[[StageCodes]:[RouteID]],6,FALSE), VLOOKUP(PrivateSchedule[[#This Row],[re]],RTARoutes[[StageCodes]:[RouteID]],6,FALSE))</f>
        <v>PVT78</v>
      </c>
      <c r="AE6193" t="str" cm="1">
        <f t="array" ref="AE6193">_xlfn.IFS( NOT(ISNA(VLOOKUP(PrivateSchedule[[#This Row],[ow]],RTARoutes[[StageCodes]:[RouteID]],6,FALSE))), "O",  NOT(ISNA(VLOOKUP(PrivateSchedule[[#This Row],[re]],RTARoutes[[StageCodes]:[RouteID]],6,FALSE))), "R")</f>
        <v>R</v>
      </c>
      <c r="AF619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PNJ-*BIMBAL</v>
      </c>
      <c r="AG619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BIMBAL-*PNJ</v>
      </c>
    </row>
    <row r="6194" spans="2:33">
      <c r="C6194" s="172" t="s">
        <v>5672</v>
      </c>
      <c r="D6194" s="172" t="s">
        <v>4887</v>
      </c>
      <c r="E6194" s="176">
        <v>43636</v>
      </c>
      <c r="F6194" s="177">
        <v>44135</v>
      </c>
      <c r="J6194" s="171" t="s">
        <v>5673</v>
      </c>
      <c r="L6194" s="172" t="s">
        <v>16</v>
      </c>
      <c r="O6194" s="171" t="s">
        <v>2374</v>
      </c>
      <c r="T6194" s="173" t="s">
        <v>2644</v>
      </c>
      <c r="U6194" t="str">
        <f t="shared" si="384"/>
        <v>PONDA-SAVERDEM</v>
      </c>
      <c r="AA6194" s="165" t="str">
        <f t="shared" si="385"/>
        <v/>
      </c>
      <c r="AB6194" t="str">
        <f t="shared" si="386"/>
        <v>PND</v>
      </c>
      <c r="AC6194" t="str">
        <f t="shared" si="387"/>
        <v>GA08U2277/ GA05T 1250</v>
      </c>
      <c r="AD6194" t="str">
        <f>_xlfn.IFNA(VLOOKUP(PrivateSchedule[[#This Row],[ow]],RTARoutes[[StageCodes]:[RouteID]],6,FALSE), VLOOKUP(PrivateSchedule[[#This Row],[re]],RTARoutes[[StageCodes]:[RouteID]],6,FALSE))</f>
        <v>PVT388</v>
      </c>
      <c r="AE6194" t="str" cm="1">
        <f t="array" ref="AE6194">_xlfn.IFS( NOT(ISNA(VLOOKUP(PrivateSchedule[[#This Row],[ow]],RTARoutes[[StageCodes]:[RouteID]],6,FALSE))), "O",  NOT(ISNA(VLOOKUP(PrivateSchedule[[#This Row],[re]],RTARoutes[[StageCodes]:[RouteID]],6,FALSE))), "R")</f>
        <v>O</v>
      </c>
      <c r="AF619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9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95" spans="2:33">
      <c r="O6195" s="171" t="s">
        <v>2644</v>
      </c>
      <c r="T6195" s="173" t="s">
        <v>2374</v>
      </c>
      <c r="U6195" t="str">
        <f t="shared" si="384"/>
        <v>SAVERDEM-PONDA</v>
      </c>
      <c r="AA6195" s="165" t="str">
        <f t="shared" si="385"/>
        <v/>
      </c>
      <c r="AB6195" t="str">
        <f t="shared" si="386"/>
        <v>PND</v>
      </c>
      <c r="AC6195" t="str">
        <f t="shared" si="387"/>
        <v>GA08U2277/ GA05T 1250</v>
      </c>
      <c r="AD6195" t="str">
        <f>_xlfn.IFNA(VLOOKUP(PrivateSchedule[[#This Row],[ow]],RTARoutes[[StageCodes]:[RouteID]],6,FALSE), VLOOKUP(PrivateSchedule[[#This Row],[re]],RTARoutes[[StageCodes]:[RouteID]],6,FALSE))</f>
        <v>PVT388</v>
      </c>
      <c r="AE6195" t="str" cm="1">
        <f t="array" ref="AE6195">_xlfn.IFS( NOT(ISNA(VLOOKUP(PrivateSchedule[[#This Row],[ow]],RTARoutes[[StageCodes]:[RouteID]],6,FALSE))), "O",  NOT(ISNA(VLOOKUP(PrivateSchedule[[#This Row],[re]],RTARoutes[[StageCodes]:[RouteID]],6,FALSE))), "R")</f>
        <v>R</v>
      </c>
      <c r="AF619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9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96" spans="2:33">
      <c r="O6196" s="171" t="s">
        <v>2374</v>
      </c>
      <c r="T6196" s="173" t="s">
        <v>2644</v>
      </c>
      <c r="U6196" t="str">
        <f t="shared" si="384"/>
        <v>PONDA-SAVERDEM</v>
      </c>
      <c r="AA6196" s="165" t="str">
        <f t="shared" si="385"/>
        <v/>
      </c>
      <c r="AB6196" t="str">
        <f t="shared" si="386"/>
        <v>PND</v>
      </c>
      <c r="AC6196" t="str">
        <f t="shared" si="387"/>
        <v>GA08U2277/ GA05T 1250</v>
      </c>
      <c r="AD6196" t="str">
        <f>_xlfn.IFNA(VLOOKUP(PrivateSchedule[[#This Row],[ow]],RTARoutes[[StageCodes]:[RouteID]],6,FALSE), VLOOKUP(PrivateSchedule[[#This Row],[re]],RTARoutes[[StageCodes]:[RouteID]],6,FALSE))</f>
        <v>PVT388</v>
      </c>
      <c r="AE6196" t="str" cm="1">
        <f t="array" ref="AE6196">_xlfn.IFS( NOT(ISNA(VLOOKUP(PrivateSchedule[[#This Row],[ow]],RTARoutes[[StageCodes]:[RouteID]],6,FALSE))), "O",  NOT(ISNA(VLOOKUP(PrivateSchedule[[#This Row],[re]],RTARoutes[[StageCodes]:[RouteID]],6,FALSE))), "R")</f>
        <v>O</v>
      </c>
      <c r="AF619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9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97" spans="2:33">
      <c r="O6197" s="171" t="s">
        <v>2644</v>
      </c>
      <c r="T6197" s="173" t="s">
        <v>2374</v>
      </c>
      <c r="U6197" t="str">
        <f t="shared" si="384"/>
        <v>SAVERDEM-PONDA</v>
      </c>
      <c r="AA6197" s="165" t="str">
        <f t="shared" si="385"/>
        <v/>
      </c>
      <c r="AB6197" t="str">
        <f t="shared" si="386"/>
        <v>PND</v>
      </c>
      <c r="AC6197" t="str">
        <f t="shared" si="387"/>
        <v>GA08U2277/ GA05T 1250</v>
      </c>
      <c r="AD6197" t="str">
        <f>_xlfn.IFNA(VLOOKUP(PrivateSchedule[[#This Row],[ow]],RTARoutes[[StageCodes]:[RouteID]],6,FALSE), VLOOKUP(PrivateSchedule[[#This Row],[re]],RTARoutes[[StageCodes]:[RouteID]],6,FALSE))</f>
        <v>PVT388</v>
      </c>
      <c r="AE6197" t="str" cm="1">
        <f t="array" ref="AE6197">_xlfn.IFS( NOT(ISNA(VLOOKUP(PrivateSchedule[[#This Row],[ow]],RTARoutes[[StageCodes]:[RouteID]],6,FALSE))), "O",  NOT(ISNA(VLOOKUP(PrivateSchedule[[#This Row],[re]],RTARoutes[[StageCodes]:[RouteID]],6,FALSE))), "R")</f>
        <v>R</v>
      </c>
      <c r="AF619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SVE-*PND</v>
      </c>
      <c r="AG619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PND-*SVE</v>
      </c>
    </row>
    <row r="6198" spans="2:33">
      <c r="O6198" s="171" t="s">
        <v>2374</v>
      </c>
      <c r="T6198" s="173" t="s">
        <v>2644</v>
      </c>
      <c r="U6198" t="str">
        <f t="shared" si="384"/>
        <v>PONDA-SAVERDEM</v>
      </c>
      <c r="AA6198" s="165" t="str">
        <f t="shared" si="385"/>
        <v/>
      </c>
      <c r="AB6198" t="str">
        <f t="shared" si="386"/>
        <v>PND</v>
      </c>
      <c r="AC6198" t="str">
        <f t="shared" si="387"/>
        <v>GA08U2277/ GA05T 1250</v>
      </c>
      <c r="AD6198" t="str">
        <f>_xlfn.IFNA(VLOOKUP(PrivateSchedule[[#This Row],[ow]],RTARoutes[[StageCodes]:[RouteID]],6,FALSE), VLOOKUP(PrivateSchedule[[#This Row],[re]],RTARoutes[[StageCodes]:[RouteID]],6,FALSE))</f>
        <v>PVT388</v>
      </c>
      <c r="AE6198" t="str" cm="1">
        <f t="array" ref="AE6198">_xlfn.IFS( NOT(ISNA(VLOOKUP(PrivateSchedule[[#This Row],[ow]],RTARoutes[[StageCodes]:[RouteID]],6,FALSE))), "O",  NOT(ISNA(VLOOKUP(PrivateSchedule[[#This Row],[re]],RTARoutes[[StageCodes]:[RouteID]],6,FALSE))), "R")</f>
        <v>O</v>
      </c>
      <c r="AF619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PND-*SVE</v>
      </c>
      <c r="AG619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SVE-*PND</v>
      </c>
    </row>
    <row r="6199" spans="2:33">
      <c r="O6199" s="171" t="s">
        <v>2644</v>
      </c>
      <c r="T6199" s="173" t="s">
        <v>2247</v>
      </c>
      <c r="U6199" t="str">
        <f t="shared" si="384"/>
        <v>SAVERDEM-PANAJI</v>
      </c>
      <c r="AA6199" s="165" t="str">
        <f t="shared" si="385"/>
        <v/>
      </c>
      <c r="AB6199" t="str">
        <f t="shared" si="386"/>
        <v>PND</v>
      </c>
      <c r="AC6199" t="str">
        <f t="shared" si="387"/>
        <v>GA08U2277/ GA05T 1250</v>
      </c>
      <c r="AD6199" t="str">
        <f>_xlfn.IFNA(VLOOKUP(PrivateSchedule[[#This Row],[ow]],RTARoutes[[StageCodes]:[RouteID]],6,FALSE), VLOOKUP(PrivateSchedule[[#This Row],[re]],RTARoutes[[StageCodes]:[RouteID]],6,FALSE))</f>
        <v>PVT450</v>
      </c>
      <c r="AE6199" t="str" cm="1">
        <f t="array" ref="AE6199">_xlfn.IFS( NOT(ISNA(VLOOKUP(PrivateSchedule[[#This Row],[ow]],RTARoutes[[StageCodes]:[RouteID]],6,FALSE))), "O",  NOT(ISNA(VLOOKUP(PrivateSchedule[[#This Row],[re]],RTARoutes[[StageCodes]:[RouteID]],6,FALSE))), "R")</f>
        <v>R</v>
      </c>
      <c r="AF619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SVE-*PNJ</v>
      </c>
      <c r="AG619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PNJ-*SVE</v>
      </c>
    </row>
    <row r="6200" spans="2:33">
      <c r="O6200" s="171" t="s">
        <v>2247</v>
      </c>
      <c r="P6200" s="172" t="s">
        <v>2699</v>
      </c>
      <c r="T6200" s="173" t="s">
        <v>2374</v>
      </c>
      <c r="U6200" t="str">
        <f t="shared" si="384"/>
        <v>PANAJI-SHIRODA-PONDA</v>
      </c>
      <c r="AA6200" s="165" t="str">
        <f t="shared" si="385"/>
        <v/>
      </c>
      <c r="AB6200" t="str">
        <f t="shared" si="386"/>
        <v>PND</v>
      </c>
      <c r="AC6200" t="str">
        <f t="shared" si="387"/>
        <v>GA08U2277/ GA05T 1250</v>
      </c>
      <c r="AD6200" t="e">
        <f>_xlfn.IFNA(VLOOKUP(PrivateSchedule[[#This Row],[ow]],RTARoutes[[StageCodes]:[RouteID]],6,FALSE), VLOOKUP(PrivateSchedule[[#This Row],[re]],RTARoutes[[StageCodes]:[RouteID]],6,FALSE))</f>
        <v>#N/A</v>
      </c>
      <c r="AE6200" t="e" cm="1">
        <f t="array" ref="AE6200">_xlfn.IFS( NOT(ISNA(VLOOKUP(PrivateSchedule[[#This Row],[ow]],RTARoutes[[StageCodes]:[RouteID]],6,FALSE))), "O",  NOT(ISNA(VLOOKUP(PrivateSchedule[[#This Row],[re]],RTARoutes[[StageCodes]:[RouteID]],6,FALSE))), "R")</f>
        <v>#N/A</v>
      </c>
      <c r="AF620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PNJ-*SRA-*PND</v>
      </c>
      <c r="AG620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PND-*SRA-*PNJ</v>
      </c>
    </row>
    <row r="6201" spans="2:33">
      <c r="B6201" s="171" t="s">
        <v>5674</v>
      </c>
      <c r="C6201" s="172" t="s">
        <v>5675</v>
      </c>
      <c r="D6201" s="172" t="s">
        <v>4894</v>
      </c>
      <c r="E6201" s="176">
        <v>37376</v>
      </c>
      <c r="F6201" s="177">
        <v>42854</v>
      </c>
      <c r="G6201" s="171" t="s">
        <v>5676</v>
      </c>
      <c r="H6201" s="172" t="s">
        <v>5677</v>
      </c>
      <c r="J6201" s="171" t="s">
        <v>5678</v>
      </c>
      <c r="L6201" s="172" t="s">
        <v>16</v>
      </c>
      <c r="O6201" s="171" t="s">
        <v>2699</v>
      </c>
      <c r="T6201" s="173" t="s">
        <v>2304</v>
      </c>
      <c r="U6201" t="str">
        <f t="shared" si="384"/>
        <v>SHIRODA-PAZ</v>
      </c>
      <c r="AA6201" s="165" t="str">
        <f t="shared" si="385"/>
        <v/>
      </c>
      <c r="AB6201" t="str">
        <f t="shared" si="386"/>
        <v>PND</v>
      </c>
      <c r="AC6201" t="str">
        <f t="shared" si="387"/>
        <v>GA01W4119</v>
      </c>
      <c r="AD6201" t="str">
        <f>_xlfn.IFNA(VLOOKUP(PrivateSchedule[[#This Row],[ow]],RTARoutes[[StageCodes]:[RouteID]],6,FALSE), VLOOKUP(PrivateSchedule[[#This Row],[re]],RTARoutes[[StageCodes]:[RouteID]],6,FALSE))</f>
        <v>PVT369</v>
      </c>
      <c r="AE6201" t="str" cm="1">
        <f t="array" ref="AE6201">_xlfn.IFS( NOT(ISNA(VLOOKUP(PrivateSchedule[[#This Row],[ow]],RTARoutes[[StageCodes]:[RouteID]],6,FALSE))), "O",  NOT(ISNA(VLOOKUP(PrivateSchedule[[#This Row],[re]],RTARoutes[[StageCodes]:[RouteID]],6,FALSE))), "R")</f>
        <v>R</v>
      </c>
      <c r="AF620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SRA-*PAZ</v>
      </c>
      <c r="AG620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PAZ-*SRA</v>
      </c>
    </row>
    <row r="6202" spans="2:33">
      <c r="O6202" s="171" t="s">
        <v>2304</v>
      </c>
      <c r="T6202" s="173" t="s">
        <v>2699</v>
      </c>
      <c r="U6202" t="str">
        <f t="shared" si="384"/>
        <v>PAZ-SHIRODA</v>
      </c>
      <c r="AA6202" s="165" t="str">
        <f t="shared" si="385"/>
        <v/>
      </c>
      <c r="AB6202" t="str">
        <f t="shared" si="386"/>
        <v>PND</v>
      </c>
      <c r="AC6202" t="str">
        <f t="shared" si="387"/>
        <v>GA01W4119</v>
      </c>
      <c r="AD6202" t="str">
        <f>_xlfn.IFNA(VLOOKUP(PrivateSchedule[[#This Row],[ow]],RTARoutes[[StageCodes]:[RouteID]],6,FALSE), VLOOKUP(PrivateSchedule[[#This Row],[re]],RTARoutes[[StageCodes]:[RouteID]],6,FALSE))</f>
        <v>PVT369</v>
      </c>
      <c r="AE6202" t="str" cm="1">
        <f t="array" ref="AE6202">_xlfn.IFS( NOT(ISNA(VLOOKUP(PrivateSchedule[[#This Row],[ow]],RTARoutes[[StageCodes]:[RouteID]],6,FALSE))), "O",  NOT(ISNA(VLOOKUP(PrivateSchedule[[#This Row],[re]],RTARoutes[[StageCodes]:[RouteID]],6,FALSE))), "R")</f>
        <v>O</v>
      </c>
      <c r="AF620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PAZ-*SRA</v>
      </c>
      <c r="AG620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SRA-*PAZ</v>
      </c>
    </row>
    <row r="6203" spans="2:33">
      <c r="O6203" s="171" t="s">
        <v>2699</v>
      </c>
      <c r="T6203" s="173" t="s">
        <v>1890</v>
      </c>
      <c r="U6203" t="str">
        <f t="shared" si="384"/>
        <v>SHIRODA-MARGAO</v>
      </c>
      <c r="AA6203" s="165" t="str">
        <f t="shared" si="385"/>
        <v/>
      </c>
      <c r="AB6203" t="str">
        <f t="shared" si="386"/>
        <v>PND</v>
      </c>
      <c r="AC6203" t="str">
        <f t="shared" si="387"/>
        <v>GA01W4119</v>
      </c>
      <c r="AD6203" t="str">
        <f>_xlfn.IFNA(VLOOKUP(PrivateSchedule[[#This Row],[ow]],RTARoutes[[StageCodes]:[RouteID]],6,FALSE), VLOOKUP(PrivateSchedule[[#This Row],[re]],RTARoutes[[StageCodes]:[RouteID]],6,FALSE))</f>
        <v>PVT336</v>
      </c>
      <c r="AE6203" t="str" cm="1">
        <f t="array" ref="AE6203">_xlfn.IFS( NOT(ISNA(VLOOKUP(PrivateSchedule[[#This Row],[ow]],RTARoutes[[StageCodes]:[RouteID]],6,FALSE))), "O",  NOT(ISNA(VLOOKUP(PrivateSchedule[[#This Row],[re]],RTARoutes[[StageCodes]:[RouteID]],6,FALSE))), "R")</f>
        <v>R</v>
      </c>
      <c r="AF6203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6203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6204" spans="2:33">
      <c r="O6204" s="171" t="s">
        <v>1890</v>
      </c>
      <c r="T6204" s="173" t="s">
        <v>2699</v>
      </c>
      <c r="U6204" t="str">
        <f t="shared" si="384"/>
        <v>MARGAO-SHIRODA</v>
      </c>
      <c r="AA6204" s="165" t="str">
        <f t="shared" si="385"/>
        <v/>
      </c>
      <c r="AB6204" t="str">
        <f t="shared" si="386"/>
        <v>PND</v>
      </c>
      <c r="AC6204" t="str">
        <f t="shared" si="387"/>
        <v>GA01W4119</v>
      </c>
      <c r="AD6204" t="str">
        <f>_xlfn.IFNA(VLOOKUP(PrivateSchedule[[#This Row],[ow]],RTARoutes[[StageCodes]:[RouteID]],6,FALSE), VLOOKUP(PrivateSchedule[[#This Row],[re]],RTARoutes[[StageCodes]:[RouteID]],6,FALSE))</f>
        <v>PVT336</v>
      </c>
      <c r="AE6204" t="str" cm="1">
        <f t="array" ref="AE6204">_xlfn.IFS( NOT(ISNA(VLOOKUP(PrivateSchedule[[#This Row],[ow]],RTARoutes[[StageCodes]:[RouteID]],6,FALSE))), "O",  NOT(ISNA(VLOOKUP(PrivateSchedule[[#This Row],[re]],RTARoutes[[StageCodes]:[RouteID]],6,FALSE))), "R")</f>
        <v>O</v>
      </c>
      <c r="AF6204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6204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6205" spans="2:33">
      <c r="O6205" s="171" t="s">
        <v>2699</v>
      </c>
      <c r="T6205" s="173" t="s">
        <v>1890</v>
      </c>
      <c r="U6205" t="str">
        <f t="shared" si="384"/>
        <v>SHIRODA-MARGAO</v>
      </c>
      <c r="AA6205" s="165" t="str">
        <f t="shared" si="385"/>
        <v/>
      </c>
      <c r="AB6205" t="str">
        <f t="shared" si="386"/>
        <v>PND</v>
      </c>
      <c r="AC6205" t="str">
        <f t="shared" si="387"/>
        <v>GA01W4119</v>
      </c>
      <c r="AD6205" t="str">
        <f>_xlfn.IFNA(VLOOKUP(PrivateSchedule[[#This Row],[ow]],RTARoutes[[StageCodes]:[RouteID]],6,FALSE), VLOOKUP(PrivateSchedule[[#This Row],[re]],RTARoutes[[StageCodes]:[RouteID]],6,FALSE))</f>
        <v>PVT336</v>
      </c>
      <c r="AE6205" t="str" cm="1">
        <f t="array" ref="AE6205">_xlfn.IFS( NOT(ISNA(VLOOKUP(PrivateSchedule[[#This Row],[ow]],RTARoutes[[StageCodes]:[RouteID]],6,FALSE))), "O",  NOT(ISNA(VLOOKUP(PrivateSchedule[[#This Row],[re]],RTARoutes[[StageCodes]:[RouteID]],6,FALSE))), "R")</f>
        <v>R</v>
      </c>
      <c r="AF6205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6205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6206" spans="2:33">
      <c r="O6206" s="171" t="s">
        <v>1890</v>
      </c>
      <c r="T6206" s="173" t="s">
        <v>2699</v>
      </c>
      <c r="U6206" t="str">
        <f t="shared" si="384"/>
        <v>MARGAO-SHIRODA</v>
      </c>
      <c r="AA6206" s="165" t="str">
        <f t="shared" si="385"/>
        <v/>
      </c>
      <c r="AB6206" t="str">
        <f t="shared" si="386"/>
        <v>PND</v>
      </c>
      <c r="AC6206" t="str">
        <f t="shared" si="387"/>
        <v>GA01W4119</v>
      </c>
      <c r="AD6206" t="str">
        <f>_xlfn.IFNA(VLOOKUP(PrivateSchedule[[#This Row],[ow]],RTARoutes[[StageCodes]:[RouteID]],6,FALSE), VLOOKUP(PrivateSchedule[[#This Row],[re]],RTARoutes[[StageCodes]:[RouteID]],6,FALSE))</f>
        <v>PVT336</v>
      </c>
      <c r="AE6206" t="str" cm="1">
        <f t="array" ref="AE6206">_xlfn.IFS( NOT(ISNA(VLOOKUP(PrivateSchedule[[#This Row],[ow]],RTARoutes[[StageCodes]:[RouteID]],6,FALSE))), "O",  NOT(ISNA(VLOOKUP(PrivateSchedule[[#This Row],[re]],RTARoutes[[StageCodes]:[RouteID]],6,FALSE))), "R")</f>
        <v>O</v>
      </c>
      <c r="AF6206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6206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6207" spans="2:33">
      <c r="O6207" s="171" t="s">
        <v>2699</v>
      </c>
      <c r="T6207" s="173" t="s">
        <v>1890</v>
      </c>
      <c r="U6207" t="str">
        <f t="shared" si="384"/>
        <v>SHIRODA-MARGAO</v>
      </c>
      <c r="AA6207" s="165" t="str">
        <f t="shared" si="385"/>
        <v/>
      </c>
      <c r="AB6207" t="str">
        <f t="shared" si="386"/>
        <v>PND</v>
      </c>
      <c r="AC6207" t="str">
        <f t="shared" si="387"/>
        <v>GA01W4119</v>
      </c>
      <c r="AD6207" t="str">
        <f>_xlfn.IFNA(VLOOKUP(PrivateSchedule[[#This Row],[ow]],RTARoutes[[StageCodes]:[RouteID]],6,FALSE), VLOOKUP(PrivateSchedule[[#This Row],[re]],RTARoutes[[StageCodes]:[RouteID]],6,FALSE))</f>
        <v>PVT336</v>
      </c>
      <c r="AE6207" t="str" cm="1">
        <f t="array" ref="AE6207">_xlfn.IFS( NOT(ISNA(VLOOKUP(PrivateSchedule[[#This Row],[ow]],RTARoutes[[StageCodes]:[RouteID]],6,FALSE))), "O",  NOT(ISNA(VLOOKUP(PrivateSchedule[[#This Row],[re]],RTARoutes[[StageCodes]:[RouteID]],6,FALSE))), "R")</f>
        <v>R</v>
      </c>
      <c r="AF6207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6207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6208" spans="2:33">
      <c r="O6208" s="171" t="s">
        <v>1890</v>
      </c>
      <c r="T6208" s="173" t="s">
        <v>2699</v>
      </c>
      <c r="U6208" t="str">
        <f t="shared" si="384"/>
        <v>MARGAO-SHIRODA</v>
      </c>
      <c r="AA6208" s="165" t="str">
        <f t="shared" si="385"/>
        <v/>
      </c>
      <c r="AB6208" t="str">
        <f t="shared" si="386"/>
        <v>PND</v>
      </c>
      <c r="AC6208" t="str">
        <f t="shared" si="387"/>
        <v>GA01W4119</v>
      </c>
      <c r="AD6208" t="str">
        <f>_xlfn.IFNA(VLOOKUP(PrivateSchedule[[#This Row],[ow]],RTARoutes[[StageCodes]:[RouteID]],6,FALSE), VLOOKUP(PrivateSchedule[[#This Row],[re]],RTARoutes[[StageCodes]:[RouteID]],6,FALSE))</f>
        <v>PVT336</v>
      </c>
      <c r="AE6208" t="str" cm="1">
        <f t="array" ref="AE6208">_xlfn.IFS( NOT(ISNA(VLOOKUP(PrivateSchedule[[#This Row],[ow]],RTARoutes[[StageCodes]:[RouteID]],6,FALSE))), "O",  NOT(ISNA(VLOOKUP(PrivateSchedule[[#This Row],[re]],RTARoutes[[StageCodes]:[RouteID]],6,FALSE))), "R")</f>
        <v>O</v>
      </c>
      <c r="AF6208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6208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6209" spans="15:33">
      <c r="O6209" s="171" t="s">
        <v>2699</v>
      </c>
      <c r="T6209" s="173" t="s">
        <v>1890</v>
      </c>
      <c r="U6209" t="str">
        <f t="shared" si="384"/>
        <v>SHIRODA-MARGAO</v>
      </c>
      <c r="AA6209" s="165" t="str">
        <f t="shared" si="385"/>
        <v/>
      </c>
      <c r="AB6209" t="str">
        <f t="shared" si="386"/>
        <v>PND</v>
      </c>
      <c r="AC6209" t="str">
        <f t="shared" si="387"/>
        <v>GA01W4119</v>
      </c>
      <c r="AD6209" t="str">
        <f>_xlfn.IFNA(VLOOKUP(PrivateSchedule[[#This Row],[ow]],RTARoutes[[StageCodes]:[RouteID]],6,FALSE), VLOOKUP(PrivateSchedule[[#This Row],[re]],RTARoutes[[StageCodes]:[RouteID]],6,FALSE))</f>
        <v>PVT336</v>
      </c>
      <c r="AE6209" t="str" cm="1">
        <f t="array" ref="AE6209">_xlfn.IFS( NOT(ISNA(VLOOKUP(PrivateSchedule[[#This Row],[ow]],RTARoutes[[StageCodes]:[RouteID]],6,FALSE))), "O",  NOT(ISNA(VLOOKUP(PrivateSchedule[[#This Row],[re]],RTARoutes[[StageCodes]:[RouteID]],6,FALSE))), "R")</f>
        <v>R</v>
      </c>
      <c r="AF6209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6209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6210" spans="15:33">
      <c r="O6210" s="171" t="s">
        <v>1890</v>
      </c>
      <c r="T6210" s="173" t="s">
        <v>2699</v>
      </c>
      <c r="U6210" t="str">
        <f t="shared" si="384"/>
        <v>MARGAO-SHIRODA</v>
      </c>
      <c r="AA6210" s="165" t="str">
        <f t="shared" si="385"/>
        <v/>
      </c>
      <c r="AB6210" t="str">
        <f t="shared" si="386"/>
        <v>PND</v>
      </c>
      <c r="AC6210" t="str">
        <f t="shared" si="387"/>
        <v>GA01W4119</v>
      </c>
      <c r="AD6210" t="str">
        <f>_xlfn.IFNA(VLOOKUP(PrivateSchedule[[#This Row],[ow]],RTARoutes[[StageCodes]:[RouteID]],6,FALSE), VLOOKUP(PrivateSchedule[[#This Row],[re]],RTARoutes[[StageCodes]:[RouteID]],6,FALSE))</f>
        <v>PVT336</v>
      </c>
      <c r="AE6210" t="str" cm="1">
        <f t="array" ref="AE6210">_xlfn.IFS( NOT(ISNA(VLOOKUP(PrivateSchedule[[#This Row],[ow]],RTARoutes[[StageCodes]:[RouteID]],6,FALSE))), "O",  NOT(ISNA(VLOOKUP(PrivateSchedule[[#This Row],[re]],RTARoutes[[StageCodes]:[RouteID]],6,FALSE))), "R")</f>
        <v>O</v>
      </c>
      <c r="AF6210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6210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  <row r="6211" spans="15:33">
      <c r="O6211" s="171" t="s">
        <v>2699</v>
      </c>
      <c r="T6211" s="173" t="s">
        <v>1890</v>
      </c>
      <c r="U6211" t="str">
        <f t="shared" si="384"/>
        <v>SHIRODA-MARGAO</v>
      </c>
      <c r="AA6211" s="165" t="str">
        <f t="shared" si="385"/>
        <v/>
      </c>
      <c r="AB6211" t="str">
        <f t="shared" si="386"/>
        <v>PND</v>
      </c>
      <c r="AC6211" t="str">
        <f t="shared" si="387"/>
        <v>GA01W4119</v>
      </c>
      <c r="AD6211" t="str">
        <f>_xlfn.IFNA(VLOOKUP(PrivateSchedule[[#This Row],[ow]],RTARoutes[[StageCodes]:[RouteID]],6,FALSE), VLOOKUP(PrivateSchedule[[#This Row],[re]],RTARoutes[[StageCodes]:[RouteID]],6,FALSE))</f>
        <v>PVT336</v>
      </c>
      <c r="AE6211" t="str" cm="1">
        <f t="array" ref="AE6211">_xlfn.IFS( NOT(ISNA(VLOOKUP(PrivateSchedule[[#This Row],[ow]],RTARoutes[[StageCodes]:[RouteID]],6,FALSE))), "O",  NOT(ISNA(VLOOKUP(PrivateSchedule[[#This Row],[re]],RTARoutes[[StageCodes]:[RouteID]],6,FALSE))), "R")</f>
        <v>R</v>
      </c>
      <c r="AF6211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SRA-*MRG</v>
      </c>
      <c r="AG6211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MRG-*SRA</v>
      </c>
    </row>
    <row r="6212" spans="15:33">
      <c r="O6212" s="171" t="s">
        <v>1890</v>
      </c>
      <c r="T6212" s="173" t="s">
        <v>2699</v>
      </c>
      <c r="U6212" t="str">
        <f t="shared" si="384"/>
        <v>MARGAO-SHIRODA</v>
      </c>
      <c r="AA6212" s="165" t="str">
        <f t="shared" si="385"/>
        <v/>
      </c>
      <c r="AB6212" t="str">
        <f t="shared" si="386"/>
        <v>PND</v>
      </c>
      <c r="AC6212" t="str">
        <f t="shared" si="387"/>
        <v>GA01W4119</v>
      </c>
      <c r="AD6212" t="str">
        <f>_xlfn.IFNA(VLOOKUP(PrivateSchedule[[#This Row],[ow]],RTARoutes[[StageCodes]:[RouteID]],6,FALSE), VLOOKUP(PrivateSchedule[[#This Row],[re]],RTARoutes[[StageCodes]:[RouteID]],6,FALSE))</f>
        <v>PVT336</v>
      </c>
      <c r="AE6212" t="str" cm="1">
        <f t="array" ref="AE6212">_xlfn.IFS( NOT(ISNA(VLOOKUP(PrivateSchedule[[#This Row],[ow]],RTARoutes[[StageCodes]:[RouteID]],6,FALSE))), "O",  NOT(ISNA(VLOOKUP(PrivateSchedule[[#This Row],[re]],RTARoutes[[StageCodes]:[RouteID]],6,FALSE))), "R")</f>
        <v>O</v>
      </c>
      <c r="AF6212" t="str">
        <f xml:space="preserve"> PrivateSchedule[[#This Row],[From Code]]&amp;"-*"
&amp;IF(LEN(PrivateSchedule[[#This Row],[Via 1 Code]])=0,"",PrivateSchedule[[#This Row],[Via 1 Code]] &amp;"-*")
&amp;IF(LEN(PrivateSchedule[[#This Row],[Via 2 Code]])=0,"",PrivateSchedule[[#This Row],[Via 2 Code]] &amp;"-*")
&amp;IF(LEN(PrivateSchedule[[#This Row],[Via 3 Code]])=0,"",PrivateSchedule[[#This Row],[Via 3 Code]] &amp;"-*")
&amp;IF(LEN(PrivateSchedule[[#This Row],[Via 4 Code]])=0,"",PrivateSchedule[[#This Row],[Via 4 Code]] &amp;"-*")
&amp;PrivateSchedule[[#This Row],[Destination Code]]</f>
        <v>MRG-*SRA</v>
      </c>
      <c r="AG6212" t="str">
        <f>PrivateSchedule[[#This Row],[Destination Code]]&amp;"-*"
&amp;IF(LEN(PrivateSchedule[[#This Row],[Via 4 Code]])=0,"",PrivateSchedule[[#This Row],[Via 4 Code]] &amp;"-*")
&amp;IF(LEN(PrivateSchedule[[#This Row],[Via 3 Code]])=0,"",PrivateSchedule[[#This Row],[Via 3 Code]] &amp;"-*")
&amp;IF(LEN(PrivateSchedule[[#This Row],[Via 2 Code]])=0,"",PrivateSchedule[[#This Row],[Via 2 Code]] &amp;"-*")
&amp;IF(LEN(PrivateSchedule[[#This Row],[Via 1 Code]])=0,"",PrivateSchedule[[#This Row],[Via 1 Code]] &amp;"-*")
&amp;PrivateSchedule[[#This Row],[From Code]]</f>
        <v>SRA-*MRG</v>
      </c>
    </row>
  </sheetData>
  <conditionalFormatting sqref="O3:T7000">
    <cfRule type="expression" dxfId="0" priority="1">
      <formula>AND( NOT(ISBLANK(O3)), LEN(O3)&lt;&gt;3)</formula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6E8C-4519-45CD-A5B6-0A13F02CF3C5}">
  <dimension ref="A1:H521"/>
  <sheetViews>
    <sheetView workbookViewId="0">
      <pane xSplit="1" ySplit="1" topLeftCell="B312" activePane="bottomRight" state="frozen"/>
      <selection pane="topRight" activeCell="B1" sqref="B1"/>
      <selection pane="bottomLeft" activeCell="A2" sqref="A2"/>
      <selection pane="bottomRight" activeCell="C312" sqref="C312"/>
    </sheetView>
  </sheetViews>
  <sheetFormatPr defaultRowHeight="14.5"/>
  <cols>
    <col min="1" max="1" width="6.90625" bestFit="1" customWidth="1"/>
    <col min="2" max="2" width="6.6328125" bestFit="1" customWidth="1"/>
    <col min="3" max="3" width="34" style="203" customWidth="1"/>
    <col min="4" max="4" width="44" style="203" customWidth="1"/>
    <col min="5" max="5" width="43" style="203" customWidth="1"/>
    <col min="6" max="6" width="53.26953125" style="203" customWidth="1"/>
    <col min="7" max="7" width="21.90625" style="203" customWidth="1"/>
    <col min="8" max="8" width="17.1796875" bestFit="1" customWidth="1"/>
    <col min="9" max="9" width="11.08984375" bestFit="1" customWidth="1"/>
    <col min="10" max="10" width="10.453125" bestFit="1" customWidth="1"/>
    <col min="11" max="11" width="17.08984375" bestFit="1" customWidth="1"/>
    <col min="12" max="12" width="15.453125" bestFit="1" customWidth="1"/>
    <col min="13" max="13" width="22.08984375" bestFit="1" customWidth="1"/>
    <col min="14" max="14" width="13.08984375" bestFit="1" customWidth="1"/>
    <col min="15" max="15" width="20.6328125" bestFit="1" customWidth="1"/>
    <col min="16" max="16" width="15" bestFit="1" customWidth="1"/>
    <col min="17" max="17" width="15.7265625" bestFit="1" customWidth="1"/>
    <col min="18" max="18" width="6.6328125" bestFit="1" customWidth="1"/>
    <col min="19" max="19" width="19.453125" bestFit="1" customWidth="1"/>
    <col min="20" max="20" width="20.6328125" bestFit="1" customWidth="1"/>
  </cols>
  <sheetData>
    <row r="1" spans="1:8">
      <c r="A1" t="s">
        <v>5679</v>
      </c>
      <c r="B1" t="s">
        <v>5687</v>
      </c>
      <c r="C1" s="203" t="s">
        <v>6977</v>
      </c>
      <c r="D1" s="203" t="s">
        <v>6978</v>
      </c>
      <c r="E1" s="203" t="s">
        <v>5680</v>
      </c>
      <c r="F1" s="203" t="s">
        <v>5681</v>
      </c>
      <c r="G1" s="203" t="s">
        <v>5725</v>
      </c>
      <c r="H1" t="s">
        <v>8283</v>
      </c>
    </row>
    <row r="2" spans="1:8" hidden="1">
      <c r="A2" t="s">
        <v>6465</v>
      </c>
      <c r="C2" s="203" t="s">
        <v>5890</v>
      </c>
      <c r="D2" s="203" t="s">
        <v>6979</v>
      </c>
      <c r="E2" s="203" t="s">
        <v>6980</v>
      </c>
      <c r="F2" s="203" t="s">
        <v>6981</v>
      </c>
      <c r="G2" s="203" t="s">
        <v>5881</v>
      </c>
      <c r="H2" s="203" t="str">
        <f>RTARoutes[[#This Row],[RID]]</f>
        <v>PVT10</v>
      </c>
    </row>
    <row r="3" spans="1:8" hidden="1">
      <c r="A3" t="s">
        <v>6555</v>
      </c>
      <c r="C3" s="203" t="s">
        <v>5977</v>
      </c>
      <c r="D3" s="203" t="s">
        <v>6982</v>
      </c>
      <c r="E3" s="203" t="s">
        <v>6983</v>
      </c>
      <c r="F3" s="203" t="s">
        <v>6984</v>
      </c>
      <c r="G3" s="203" t="s">
        <v>5881</v>
      </c>
      <c r="H3" s="203" t="str">
        <f>RTARoutes[[#This Row],[RID]]</f>
        <v>PVT100</v>
      </c>
    </row>
    <row r="4" spans="1:8" hidden="1">
      <c r="A4" t="s">
        <v>6556</v>
      </c>
      <c r="C4" s="203" t="s">
        <v>5978</v>
      </c>
      <c r="D4" s="203" t="s">
        <v>6985</v>
      </c>
      <c r="E4" s="203" t="s">
        <v>6986</v>
      </c>
      <c r="F4" s="203" t="s">
        <v>6987</v>
      </c>
      <c r="G4" s="203" t="s">
        <v>5881</v>
      </c>
      <c r="H4" s="203" t="str">
        <f>RTARoutes[[#This Row],[RID]]</f>
        <v>PVT101</v>
      </c>
    </row>
    <row r="5" spans="1:8" hidden="1">
      <c r="A5" t="s">
        <v>6557</v>
      </c>
      <c r="C5" s="203" t="s">
        <v>5979</v>
      </c>
      <c r="D5" s="203" t="s">
        <v>6988</v>
      </c>
      <c r="E5" s="203" t="s">
        <v>6989</v>
      </c>
      <c r="F5" s="203" t="s">
        <v>6990</v>
      </c>
      <c r="G5" s="203" t="s">
        <v>5881</v>
      </c>
      <c r="H5" s="203" t="str">
        <f>RTARoutes[[#This Row],[RID]]</f>
        <v>PVT102</v>
      </c>
    </row>
    <row r="6" spans="1:8" hidden="1">
      <c r="A6" t="s">
        <v>6558</v>
      </c>
      <c r="C6" s="203" t="s">
        <v>5980</v>
      </c>
      <c r="D6" s="203" t="s">
        <v>6991</v>
      </c>
      <c r="E6" s="203" t="s">
        <v>6992</v>
      </c>
      <c r="F6" s="203" t="s">
        <v>6993</v>
      </c>
      <c r="G6" s="203" t="s">
        <v>5881</v>
      </c>
      <c r="H6" s="203" t="str">
        <f>RTARoutes[[#This Row],[RID]]</f>
        <v>PVT103</v>
      </c>
    </row>
    <row r="7" spans="1:8" hidden="1">
      <c r="A7" t="s">
        <v>6559</v>
      </c>
      <c r="C7" s="203" t="s">
        <v>5981</v>
      </c>
      <c r="D7" s="203" t="s">
        <v>6994</v>
      </c>
      <c r="E7" s="203" t="s">
        <v>6995</v>
      </c>
      <c r="F7" s="203" t="s">
        <v>6996</v>
      </c>
      <c r="G7" s="203" t="s">
        <v>5881</v>
      </c>
      <c r="H7" s="203" t="str">
        <f>RTARoutes[[#This Row],[RID]]</f>
        <v>PVT104</v>
      </c>
    </row>
    <row r="8" spans="1:8" hidden="1">
      <c r="A8" t="s">
        <v>6560</v>
      </c>
      <c r="C8" s="203" t="s">
        <v>5982</v>
      </c>
      <c r="D8" s="203" t="s">
        <v>6997</v>
      </c>
      <c r="E8" s="203" t="s">
        <v>6998</v>
      </c>
      <c r="F8" s="203" t="s">
        <v>6999</v>
      </c>
      <c r="G8" s="203" t="s">
        <v>5881</v>
      </c>
      <c r="H8" s="203" t="str">
        <f>RTARoutes[[#This Row],[RID]]</f>
        <v>PVT105</v>
      </c>
    </row>
    <row r="9" spans="1:8" ht="72.5" hidden="1">
      <c r="A9" t="s">
        <v>6561</v>
      </c>
      <c r="B9">
        <v>37</v>
      </c>
      <c r="C9" s="203" t="s">
        <v>7000</v>
      </c>
      <c r="D9" s="203" t="s">
        <v>7001</v>
      </c>
      <c r="E9" s="203" t="s">
        <v>7002</v>
      </c>
      <c r="F9" s="203" t="s">
        <v>7003</v>
      </c>
      <c r="G9" s="203" t="s">
        <v>5881</v>
      </c>
      <c r="H9" s="203" t="str">
        <f>RTARoutes[[#This Row],[RID]]</f>
        <v>PVT106</v>
      </c>
    </row>
    <row r="10" spans="1:8" hidden="1">
      <c r="A10" t="s">
        <v>6562</v>
      </c>
      <c r="C10" s="203" t="s">
        <v>5984</v>
      </c>
      <c r="D10" s="203" t="s">
        <v>7004</v>
      </c>
      <c r="G10" s="203" t="s">
        <v>5881</v>
      </c>
      <c r="H10" s="203" t="str">
        <f>RTARoutes[[#This Row],[RID]]</f>
        <v>PVT107</v>
      </c>
    </row>
    <row r="11" spans="1:8" ht="29" hidden="1">
      <c r="A11" t="s">
        <v>6563</v>
      </c>
      <c r="B11">
        <v>17</v>
      </c>
      <c r="C11" s="203" t="s">
        <v>7005</v>
      </c>
      <c r="D11" s="203" t="s">
        <v>7006</v>
      </c>
      <c r="E11" s="203" t="s">
        <v>7007</v>
      </c>
      <c r="F11" s="203" t="s">
        <v>7008</v>
      </c>
      <c r="G11" s="203" t="s">
        <v>5881</v>
      </c>
      <c r="H11" s="203" t="str">
        <f>RTARoutes[[#This Row],[RID]]</f>
        <v>PVT108</v>
      </c>
    </row>
    <row r="12" spans="1:8" ht="72.5" hidden="1">
      <c r="A12" t="s">
        <v>6564</v>
      </c>
      <c r="B12">
        <v>37</v>
      </c>
      <c r="C12" s="203" t="s">
        <v>7009</v>
      </c>
      <c r="D12" s="203" t="s">
        <v>7010</v>
      </c>
      <c r="E12" s="203" t="s">
        <v>7011</v>
      </c>
      <c r="F12" s="203" t="s">
        <v>7012</v>
      </c>
      <c r="G12" s="203" t="s">
        <v>5881</v>
      </c>
      <c r="H12" s="203" t="str">
        <f>RTARoutes[[#This Row],[RID]]</f>
        <v>PVT109</v>
      </c>
    </row>
    <row r="13" spans="1:8" hidden="1">
      <c r="A13" t="s">
        <v>6466</v>
      </c>
      <c r="C13" s="203" t="s">
        <v>5891</v>
      </c>
      <c r="D13" s="203" t="s">
        <v>7013</v>
      </c>
      <c r="H13" s="203" t="str">
        <f>RTARoutes[[#This Row],[RID]]</f>
        <v>PVT11</v>
      </c>
    </row>
    <row r="14" spans="1:8" hidden="1">
      <c r="A14" t="s">
        <v>6565</v>
      </c>
      <c r="B14">
        <v>5</v>
      </c>
      <c r="C14" s="203" t="s">
        <v>7014</v>
      </c>
      <c r="D14" s="203" t="s">
        <v>7015</v>
      </c>
      <c r="E14" s="203" t="s">
        <v>7016</v>
      </c>
      <c r="F14" s="203" t="s">
        <v>7017</v>
      </c>
      <c r="G14" s="203" t="s">
        <v>5881</v>
      </c>
      <c r="H14" s="203" t="str">
        <f>RTARoutes[[#This Row],[RID]]</f>
        <v>PVT110</v>
      </c>
    </row>
    <row r="15" spans="1:8" hidden="1">
      <c r="A15" t="s">
        <v>6566</v>
      </c>
      <c r="C15" s="203" t="s">
        <v>5988</v>
      </c>
      <c r="D15" s="203" t="s">
        <v>7018</v>
      </c>
      <c r="E15" s="203" t="s">
        <v>7019</v>
      </c>
      <c r="F15" s="203" t="s">
        <v>7020</v>
      </c>
      <c r="G15" s="203" t="s">
        <v>1837</v>
      </c>
      <c r="H15" s="203" t="str">
        <f>RTARoutes[[#This Row],[RID]]</f>
        <v>PVT111</v>
      </c>
    </row>
    <row r="16" spans="1:8" hidden="1">
      <c r="A16" t="s">
        <v>6567</v>
      </c>
      <c r="C16" s="203" t="s">
        <v>5989</v>
      </c>
      <c r="D16" s="203" t="s">
        <v>7021</v>
      </c>
      <c r="E16" s="203" t="s">
        <v>7022</v>
      </c>
      <c r="F16" s="203" t="s">
        <v>7023</v>
      </c>
      <c r="G16" s="203" t="s">
        <v>5881</v>
      </c>
      <c r="H16" s="203" t="str">
        <f>RTARoutes[[#This Row],[RID]]</f>
        <v>PVT112</v>
      </c>
    </row>
    <row r="17" spans="1:8" hidden="1">
      <c r="A17" t="s">
        <v>6568</v>
      </c>
      <c r="C17" s="203" t="s">
        <v>5990</v>
      </c>
      <c r="D17" s="203" t="s">
        <v>7024</v>
      </c>
      <c r="E17" s="203" t="s">
        <v>7025</v>
      </c>
      <c r="F17" s="203" t="s">
        <v>7026</v>
      </c>
      <c r="G17" s="203" t="s">
        <v>3196</v>
      </c>
      <c r="H17" s="203" t="str">
        <f>RTARoutes[[#This Row],[RID]]</f>
        <v>PVT113</v>
      </c>
    </row>
    <row r="18" spans="1:8" hidden="1">
      <c r="A18" t="s">
        <v>6569</v>
      </c>
      <c r="C18" s="203" t="s">
        <v>5991</v>
      </c>
      <c r="D18" s="203" t="s">
        <v>7027</v>
      </c>
      <c r="E18" s="203" t="s">
        <v>7028</v>
      </c>
      <c r="F18" s="203" t="s">
        <v>7029</v>
      </c>
      <c r="G18" s="203" t="s">
        <v>5881</v>
      </c>
      <c r="H18" s="203" t="str">
        <f>RTARoutes[[#This Row],[RID]]</f>
        <v>PVT114</v>
      </c>
    </row>
    <row r="19" spans="1:8" ht="72.5" hidden="1">
      <c r="A19" t="s">
        <v>6570</v>
      </c>
      <c r="B19">
        <v>16</v>
      </c>
      <c r="C19" s="203" t="s">
        <v>7030</v>
      </c>
      <c r="D19" s="203" t="s">
        <v>7031</v>
      </c>
      <c r="E19" s="203" t="s">
        <v>7032</v>
      </c>
      <c r="F19" s="203" t="s">
        <v>7033</v>
      </c>
      <c r="G19" s="203" t="s">
        <v>5881</v>
      </c>
      <c r="H19" s="203" t="str">
        <f>RTARoutes[[#This Row],[RID]]</f>
        <v>PVT115</v>
      </c>
    </row>
    <row r="20" spans="1:8" hidden="1">
      <c r="A20" t="s">
        <v>6571</v>
      </c>
      <c r="C20" s="203" t="s">
        <v>5993</v>
      </c>
      <c r="D20" s="203" t="s">
        <v>7034</v>
      </c>
      <c r="E20" s="203" t="s">
        <v>7035</v>
      </c>
      <c r="F20" s="203" t="s">
        <v>7036</v>
      </c>
      <c r="G20" s="203" t="s">
        <v>1803</v>
      </c>
      <c r="H20" s="203" t="str">
        <f>RTARoutes[[#This Row],[RID]]</f>
        <v>PVT116</v>
      </c>
    </row>
    <row r="21" spans="1:8" ht="43.5" hidden="1">
      <c r="A21" t="s">
        <v>6572</v>
      </c>
      <c r="B21">
        <v>15</v>
      </c>
      <c r="C21" s="203" t="s">
        <v>7037</v>
      </c>
      <c r="D21" s="203" t="s">
        <v>7038</v>
      </c>
      <c r="E21" s="203" t="s">
        <v>7039</v>
      </c>
      <c r="F21" s="203" t="s">
        <v>7040</v>
      </c>
      <c r="G21" s="203" t="s">
        <v>5881</v>
      </c>
      <c r="H21" s="203" t="str">
        <f>RTARoutes[[#This Row],[RID]]</f>
        <v>PVT117</v>
      </c>
    </row>
    <row r="22" spans="1:8" hidden="1">
      <c r="A22" t="s">
        <v>6573</v>
      </c>
      <c r="C22" s="203" t="s">
        <v>5995</v>
      </c>
      <c r="D22" s="203" t="s">
        <v>7041</v>
      </c>
      <c r="E22" s="203" t="s">
        <v>7042</v>
      </c>
      <c r="F22" s="203" t="s">
        <v>7043</v>
      </c>
      <c r="G22" s="203" t="s">
        <v>5881</v>
      </c>
      <c r="H22" s="203" t="str">
        <f>RTARoutes[[#This Row],[RID]]</f>
        <v>PVT118</v>
      </c>
    </row>
    <row r="23" spans="1:8" hidden="1">
      <c r="A23" t="s">
        <v>6574</v>
      </c>
      <c r="C23" s="203" t="s">
        <v>5996</v>
      </c>
      <c r="D23" s="203" t="s">
        <v>7044</v>
      </c>
      <c r="E23" s="203" t="s">
        <v>7045</v>
      </c>
      <c r="F23" s="203" t="s">
        <v>7046</v>
      </c>
      <c r="G23" s="203" t="s">
        <v>5881</v>
      </c>
      <c r="H23" s="203" t="str">
        <f>RTARoutes[[#This Row],[RID]]</f>
        <v>PVT119</v>
      </c>
    </row>
    <row r="24" spans="1:8" hidden="1">
      <c r="A24" t="s">
        <v>6467</v>
      </c>
      <c r="C24" s="203" t="s">
        <v>5892</v>
      </c>
      <c r="D24" s="203" t="s">
        <v>7047</v>
      </c>
      <c r="E24" s="203" t="s">
        <v>7048</v>
      </c>
      <c r="F24" s="203" t="s">
        <v>7049</v>
      </c>
      <c r="G24" s="203" t="s">
        <v>5881</v>
      </c>
      <c r="H24" s="203" t="str">
        <f>RTARoutes[[#This Row],[RID]]</f>
        <v>PVT12</v>
      </c>
    </row>
    <row r="25" spans="1:8" ht="43.5" hidden="1">
      <c r="A25" t="s">
        <v>6575</v>
      </c>
      <c r="B25">
        <v>15</v>
      </c>
      <c r="C25" s="203" t="s">
        <v>7037</v>
      </c>
      <c r="D25" s="203" t="s">
        <v>7038</v>
      </c>
      <c r="E25" s="203" t="s">
        <v>7039</v>
      </c>
      <c r="F25" s="203" t="s">
        <v>7040</v>
      </c>
      <c r="G25" s="203" t="s">
        <v>3088</v>
      </c>
      <c r="H25" s="203" t="str">
        <f>RTARoutes[[#This Row],[RID]]</f>
        <v>PVT120</v>
      </c>
    </row>
    <row r="26" spans="1:8" hidden="1">
      <c r="A26" t="s">
        <v>6576</v>
      </c>
      <c r="C26" s="203" t="s">
        <v>5998</v>
      </c>
      <c r="D26" s="203" t="s">
        <v>7050</v>
      </c>
      <c r="G26" s="203" t="s">
        <v>2577</v>
      </c>
      <c r="H26" s="203" t="str">
        <f>RTARoutes[[#This Row],[RID]]</f>
        <v>PVT121</v>
      </c>
    </row>
    <row r="27" spans="1:8" hidden="1">
      <c r="A27" t="s">
        <v>6577</v>
      </c>
      <c r="C27" s="203" t="s">
        <v>5999</v>
      </c>
      <c r="D27" s="203" t="s">
        <v>7051</v>
      </c>
      <c r="E27" s="203" t="s">
        <v>7052</v>
      </c>
      <c r="F27" s="203" t="s">
        <v>7053</v>
      </c>
      <c r="G27" s="203" t="s">
        <v>5881</v>
      </c>
      <c r="H27" s="203" t="str">
        <f>RTARoutes[[#This Row],[RID]]</f>
        <v>PVT122</v>
      </c>
    </row>
    <row r="28" spans="1:8" hidden="1">
      <c r="A28" t="s">
        <v>6578</v>
      </c>
      <c r="C28" s="203" t="s">
        <v>6000</v>
      </c>
      <c r="D28" s="203" t="s">
        <v>7054</v>
      </c>
      <c r="E28" s="203" t="s">
        <v>7055</v>
      </c>
      <c r="F28" s="203" t="s">
        <v>7056</v>
      </c>
      <c r="G28" s="203" t="s">
        <v>5881</v>
      </c>
      <c r="H28" s="203" t="str">
        <f>RTARoutes[[#This Row],[RID]]</f>
        <v>PVT123</v>
      </c>
    </row>
    <row r="29" spans="1:8" hidden="1">
      <c r="A29" t="s">
        <v>6579</v>
      </c>
      <c r="C29" s="203" t="s">
        <v>6001</v>
      </c>
      <c r="D29" s="203" t="s">
        <v>7057</v>
      </c>
      <c r="E29" s="203" t="s">
        <v>7058</v>
      </c>
      <c r="F29" s="203" t="s">
        <v>7059</v>
      </c>
      <c r="G29" s="203" t="s">
        <v>5881</v>
      </c>
      <c r="H29" s="203" t="str">
        <f>RTARoutes[[#This Row],[RID]]</f>
        <v>PVT124</v>
      </c>
    </row>
    <row r="30" spans="1:8" hidden="1">
      <c r="A30" t="s">
        <v>6580</v>
      </c>
      <c r="C30" s="203" t="s">
        <v>6002</v>
      </c>
      <c r="D30" s="203" t="s">
        <v>7060</v>
      </c>
      <c r="E30" s="203" t="s">
        <v>7061</v>
      </c>
      <c r="F30" s="203" t="s">
        <v>7062</v>
      </c>
      <c r="G30" s="203" t="s">
        <v>5881</v>
      </c>
      <c r="H30" s="203" t="str">
        <f>RTARoutes[[#This Row],[RID]]</f>
        <v>PVT125</v>
      </c>
    </row>
    <row r="31" spans="1:8" ht="29" hidden="1">
      <c r="A31" t="s">
        <v>6581</v>
      </c>
      <c r="C31" s="203" t="s">
        <v>6003</v>
      </c>
      <c r="D31" s="203" t="s">
        <v>7063</v>
      </c>
      <c r="E31" s="203" t="s">
        <v>7064</v>
      </c>
      <c r="F31" s="203" t="s">
        <v>7065</v>
      </c>
      <c r="G31" s="203" t="s">
        <v>7066</v>
      </c>
      <c r="H31" s="203" t="str">
        <f>RTARoutes[[#This Row],[RID]]</f>
        <v>PVT126</v>
      </c>
    </row>
    <row r="32" spans="1:8" ht="72.5" hidden="1">
      <c r="A32" t="s">
        <v>6582</v>
      </c>
      <c r="B32">
        <v>25</v>
      </c>
      <c r="C32" s="203" t="s">
        <v>7067</v>
      </c>
      <c r="D32" s="203" t="s">
        <v>7068</v>
      </c>
      <c r="E32" s="203" t="s">
        <v>7069</v>
      </c>
      <c r="F32" s="203" t="s">
        <v>7070</v>
      </c>
      <c r="G32" s="203" t="s">
        <v>5881</v>
      </c>
      <c r="H32" s="203" t="str">
        <f>RTARoutes[[#This Row],[RID]]</f>
        <v>PVT127</v>
      </c>
    </row>
    <row r="33" spans="1:8" hidden="1">
      <c r="A33" t="s">
        <v>6583</v>
      </c>
      <c r="C33" s="203" t="s">
        <v>6005</v>
      </c>
      <c r="D33" s="203" t="s">
        <v>7071</v>
      </c>
      <c r="E33" s="203" t="s">
        <v>7072</v>
      </c>
      <c r="F33" s="203" t="s">
        <v>7073</v>
      </c>
      <c r="G33" s="203" t="s">
        <v>5881</v>
      </c>
      <c r="H33" s="203" t="str">
        <f>RTARoutes[[#This Row],[RID]]</f>
        <v>PVT128</v>
      </c>
    </row>
    <row r="34" spans="1:8" hidden="1">
      <c r="A34" t="s">
        <v>6584</v>
      </c>
      <c r="C34" s="203" t="s">
        <v>6006</v>
      </c>
      <c r="D34" s="203" t="s">
        <v>7074</v>
      </c>
      <c r="G34" s="203" t="s">
        <v>5881</v>
      </c>
      <c r="H34" s="203" t="str">
        <f>RTARoutes[[#This Row],[RID]]</f>
        <v>PVT129</v>
      </c>
    </row>
    <row r="35" spans="1:8" hidden="1">
      <c r="A35" t="s">
        <v>6468</v>
      </c>
      <c r="C35" s="203" t="s">
        <v>5893</v>
      </c>
      <c r="D35" s="203" t="s">
        <v>7075</v>
      </c>
      <c r="H35" s="203" t="str">
        <f>RTARoutes[[#This Row],[RID]]</f>
        <v>PVT13</v>
      </c>
    </row>
    <row r="36" spans="1:8" hidden="1">
      <c r="A36" t="s">
        <v>6585</v>
      </c>
      <c r="C36" s="203" t="s">
        <v>6007</v>
      </c>
      <c r="D36" s="203" t="s">
        <v>7076</v>
      </c>
      <c r="G36" s="203" t="s">
        <v>5881</v>
      </c>
      <c r="H36" s="203" t="str">
        <f>RTARoutes[[#This Row],[RID]]</f>
        <v>PVT130</v>
      </c>
    </row>
    <row r="37" spans="1:8" hidden="1">
      <c r="A37" t="s">
        <v>6586</v>
      </c>
      <c r="C37" s="203" t="s">
        <v>1048</v>
      </c>
      <c r="D37" s="203" t="s">
        <v>1048</v>
      </c>
      <c r="E37" s="203" t="s">
        <v>1047</v>
      </c>
      <c r="F37" s="203" t="s">
        <v>1047</v>
      </c>
      <c r="G37" s="203" t="s">
        <v>5881</v>
      </c>
      <c r="H37" s="203" t="str">
        <f>RTARoutes[[#This Row],[RID]]</f>
        <v>PVT131</v>
      </c>
    </row>
    <row r="38" spans="1:8" hidden="1">
      <c r="A38" t="s">
        <v>6587</v>
      </c>
      <c r="C38" s="203" t="s">
        <v>6008</v>
      </c>
      <c r="D38" s="203" t="s">
        <v>7077</v>
      </c>
      <c r="H38" s="203" t="str">
        <f>RTARoutes[[#This Row],[RID]]</f>
        <v>PVT132</v>
      </c>
    </row>
    <row r="39" spans="1:8" hidden="1">
      <c r="A39" t="s">
        <v>6588</v>
      </c>
      <c r="C39" s="203" t="s">
        <v>6009</v>
      </c>
      <c r="D39" s="203" t="s">
        <v>7078</v>
      </c>
      <c r="E39" s="203" t="s">
        <v>7079</v>
      </c>
      <c r="F39" s="203" t="s">
        <v>7080</v>
      </c>
      <c r="G39" s="203" t="s">
        <v>5881</v>
      </c>
      <c r="H39" s="203" t="str">
        <f>RTARoutes[[#This Row],[RID]]</f>
        <v>PVT133</v>
      </c>
    </row>
    <row r="40" spans="1:8" hidden="1">
      <c r="A40" t="s">
        <v>6589</v>
      </c>
      <c r="C40" s="203" t="s">
        <v>6010</v>
      </c>
      <c r="D40" s="203" t="s">
        <v>7081</v>
      </c>
      <c r="E40" s="203" t="s">
        <v>7082</v>
      </c>
      <c r="F40" s="203" t="s">
        <v>7083</v>
      </c>
      <c r="G40" s="203" t="s">
        <v>5881</v>
      </c>
      <c r="H40" s="203" t="str">
        <f>RTARoutes[[#This Row],[RID]]</f>
        <v>PVT134</v>
      </c>
    </row>
    <row r="41" spans="1:8" hidden="1">
      <c r="A41" t="s">
        <v>6590</v>
      </c>
      <c r="C41" s="203" t="s">
        <v>6011</v>
      </c>
      <c r="D41" s="203" t="s">
        <v>7084</v>
      </c>
      <c r="E41" s="203" t="s">
        <v>7085</v>
      </c>
      <c r="F41" s="203" t="s">
        <v>7086</v>
      </c>
      <c r="G41" s="203" t="s">
        <v>5881</v>
      </c>
      <c r="H41" s="203" t="str">
        <f>RTARoutes[[#This Row],[RID]]</f>
        <v>PVT135</v>
      </c>
    </row>
    <row r="42" spans="1:8" hidden="1">
      <c r="A42" t="s">
        <v>6591</v>
      </c>
      <c r="C42" s="203" t="s">
        <v>6012</v>
      </c>
      <c r="D42" s="203" t="s">
        <v>7087</v>
      </c>
      <c r="E42" s="203" t="s">
        <v>7088</v>
      </c>
      <c r="F42" s="203" t="s">
        <v>7089</v>
      </c>
      <c r="G42" s="203" t="s">
        <v>5881</v>
      </c>
      <c r="H42" s="203" t="str">
        <f>RTARoutes[[#This Row],[RID]]</f>
        <v>PVT136</v>
      </c>
    </row>
    <row r="43" spans="1:8" hidden="1">
      <c r="A43" t="s">
        <v>6592</v>
      </c>
      <c r="C43" s="203" t="s">
        <v>6013</v>
      </c>
      <c r="D43" s="203" t="s">
        <v>7090</v>
      </c>
      <c r="E43" s="203" t="s">
        <v>7091</v>
      </c>
      <c r="F43" s="203" t="s">
        <v>7092</v>
      </c>
      <c r="G43" s="203" t="s">
        <v>5881</v>
      </c>
      <c r="H43" s="203" t="str">
        <f>RTARoutes[[#This Row],[RID]]</f>
        <v>PVT137</v>
      </c>
    </row>
    <row r="44" spans="1:8" hidden="1">
      <c r="A44" t="s">
        <v>6593</v>
      </c>
      <c r="C44" s="203" t="s">
        <v>6014</v>
      </c>
      <c r="D44" s="203" t="s">
        <v>7093</v>
      </c>
      <c r="E44" s="203" t="s">
        <v>7094</v>
      </c>
      <c r="F44" s="203" t="s">
        <v>7095</v>
      </c>
      <c r="G44" s="203" t="s">
        <v>5881</v>
      </c>
      <c r="H44" s="203" t="str">
        <f>RTARoutes[[#This Row],[RID]]</f>
        <v>PVT138</v>
      </c>
    </row>
    <row r="45" spans="1:8" ht="43.5" hidden="1">
      <c r="A45" t="s">
        <v>6594</v>
      </c>
      <c r="B45">
        <v>9</v>
      </c>
      <c r="C45" s="203" t="s">
        <v>7096</v>
      </c>
      <c r="D45" s="203" t="s">
        <v>7097</v>
      </c>
      <c r="E45" s="203" t="s">
        <v>7098</v>
      </c>
      <c r="F45" s="203" t="s">
        <v>7099</v>
      </c>
      <c r="G45" s="203" t="s">
        <v>5881</v>
      </c>
      <c r="H45" s="203" t="str">
        <f>RTARoutes[[#This Row],[RID]]</f>
        <v>PVT139</v>
      </c>
    </row>
    <row r="46" spans="1:8" hidden="1">
      <c r="A46" t="s">
        <v>6469</v>
      </c>
      <c r="C46" s="203" t="s">
        <v>5894</v>
      </c>
      <c r="D46" s="203" t="s">
        <v>7100</v>
      </c>
      <c r="E46" s="203" t="s">
        <v>7101</v>
      </c>
      <c r="F46" s="203" t="s">
        <v>7102</v>
      </c>
      <c r="G46" s="203" t="s">
        <v>5881</v>
      </c>
      <c r="H46" s="203" t="str">
        <f>RTARoutes[[#This Row],[RID]]</f>
        <v>PVT14</v>
      </c>
    </row>
    <row r="47" spans="1:8" hidden="1">
      <c r="A47" t="s">
        <v>6595</v>
      </c>
      <c r="C47" s="203" t="s">
        <v>6016</v>
      </c>
      <c r="D47" s="203" t="s">
        <v>7103</v>
      </c>
      <c r="G47" s="203" t="s">
        <v>5881</v>
      </c>
      <c r="H47" s="203" t="str">
        <f>RTARoutes[[#This Row],[RID]]</f>
        <v>PVT140</v>
      </c>
    </row>
    <row r="48" spans="1:8" hidden="1">
      <c r="A48" t="s">
        <v>6596</v>
      </c>
      <c r="C48" s="203" t="s">
        <v>6017</v>
      </c>
      <c r="D48" s="203" t="s">
        <v>7104</v>
      </c>
      <c r="E48" s="203" t="s">
        <v>7105</v>
      </c>
      <c r="F48" s="203" t="s">
        <v>7106</v>
      </c>
      <c r="G48" s="203" t="s">
        <v>5881</v>
      </c>
      <c r="H48" s="203" t="str">
        <f>RTARoutes[[#This Row],[RID]]</f>
        <v>PVT141</v>
      </c>
    </row>
    <row r="49" spans="1:8" hidden="1">
      <c r="A49" t="s">
        <v>6597</v>
      </c>
      <c r="C49" s="203" t="s">
        <v>6018</v>
      </c>
      <c r="D49" s="203" t="s">
        <v>7107</v>
      </c>
      <c r="G49" s="203" t="s">
        <v>5881</v>
      </c>
      <c r="H49" s="203" t="str">
        <f>RTARoutes[[#This Row],[RID]]</f>
        <v>PVT142</v>
      </c>
    </row>
    <row r="50" spans="1:8" hidden="1">
      <c r="A50" t="s">
        <v>6598</v>
      </c>
      <c r="C50" s="203" t="s">
        <v>6019</v>
      </c>
      <c r="D50" s="203" t="s">
        <v>7108</v>
      </c>
      <c r="E50" s="203" t="s">
        <v>7109</v>
      </c>
      <c r="F50" s="203" t="s">
        <v>7110</v>
      </c>
      <c r="G50" s="203" t="s">
        <v>5881</v>
      </c>
      <c r="H50" s="203" t="str">
        <f>RTARoutes[[#This Row],[RID]]</f>
        <v>PVT143</v>
      </c>
    </row>
    <row r="51" spans="1:8" hidden="1">
      <c r="A51" t="s">
        <v>6599</v>
      </c>
      <c r="C51" s="203" t="s">
        <v>6020</v>
      </c>
      <c r="D51" s="203" t="s">
        <v>7111</v>
      </c>
      <c r="E51" s="203" t="s">
        <v>7112</v>
      </c>
      <c r="F51" s="203" t="s">
        <v>7113</v>
      </c>
      <c r="G51" s="203" t="s">
        <v>5881</v>
      </c>
      <c r="H51" s="203" t="str">
        <f>RTARoutes[[#This Row],[RID]]</f>
        <v>PVT144</v>
      </c>
    </row>
    <row r="52" spans="1:8" hidden="1">
      <c r="A52" t="s">
        <v>6600</v>
      </c>
      <c r="C52" s="203" t="s">
        <v>6021</v>
      </c>
      <c r="D52" s="203" t="s">
        <v>7114</v>
      </c>
      <c r="E52" s="203" t="s">
        <v>7115</v>
      </c>
      <c r="F52" s="203" t="s">
        <v>7116</v>
      </c>
      <c r="G52" s="203" t="s">
        <v>5881</v>
      </c>
      <c r="H52" s="203" t="str">
        <f>RTARoutes[[#This Row],[RID]]</f>
        <v>PVT145</v>
      </c>
    </row>
    <row r="53" spans="1:8" ht="72.5" hidden="1">
      <c r="A53" t="s">
        <v>6601</v>
      </c>
      <c r="B53">
        <v>26</v>
      </c>
      <c r="C53" s="203" t="s">
        <v>7117</v>
      </c>
      <c r="D53" s="203" t="s">
        <v>7118</v>
      </c>
      <c r="E53" s="203" t="s">
        <v>7119</v>
      </c>
      <c r="F53" s="203" t="s">
        <v>7120</v>
      </c>
      <c r="G53" s="203" t="s">
        <v>5881</v>
      </c>
      <c r="H53" s="203" t="str">
        <f>RTARoutes[[#This Row],[RID]]</f>
        <v>PVT146</v>
      </c>
    </row>
    <row r="54" spans="1:8" hidden="1">
      <c r="A54" t="s">
        <v>6602</v>
      </c>
      <c r="C54" s="203" t="s">
        <v>6023</v>
      </c>
      <c r="D54" s="203" t="s">
        <v>7121</v>
      </c>
      <c r="E54" s="203" t="s">
        <v>7122</v>
      </c>
      <c r="F54" s="203" t="s">
        <v>7123</v>
      </c>
      <c r="G54" s="203" t="s">
        <v>5881</v>
      </c>
      <c r="H54" s="203" t="str">
        <f>RTARoutes[[#This Row],[RID]]</f>
        <v>PVT147</v>
      </c>
    </row>
    <row r="55" spans="1:8" ht="87" hidden="1">
      <c r="A55" t="s">
        <v>6603</v>
      </c>
      <c r="B55">
        <v>22</v>
      </c>
      <c r="C55" s="203" t="s">
        <v>7124</v>
      </c>
      <c r="D55" s="203" t="s">
        <v>7125</v>
      </c>
      <c r="E55" s="203" t="s">
        <v>7126</v>
      </c>
      <c r="F55" s="203" t="s">
        <v>7127</v>
      </c>
      <c r="G55" s="203" t="s">
        <v>5881</v>
      </c>
      <c r="H55" s="203" t="str">
        <f>RTARoutes[[#This Row],[RID]]</f>
        <v>PVT148</v>
      </c>
    </row>
    <row r="56" spans="1:8" hidden="1">
      <c r="A56" t="s">
        <v>6604</v>
      </c>
      <c r="C56" s="203" t="s">
        <v>6025</v>
      </c>
      <c r="D56" s="203" t="s">
        <v>7128</v>
      </c>
      <c r="E56" s="203" t="s">
        <v>7129</v>
      </c>
      <c r="F56" s="203" t="s">
        <v>7130</v>
      </c>
      <c r="G56" s="203" t="s">
        <v>5881</v>
      </c>
      <c r="H56" s="203" t="str">
        <f>RTARoutes[[#This Row],[RID]]</f>
        <v>PVT149</v>
      </c>
    </row>
    <row r="57" spans="1:8" hidden="1">
      <c r="A57" t="s">
        <v>6470</v>
      </c>
      <c r="C57" s="203" t="s">
        <v>5895</v>
      </c>
      <c r="D57" s="203" t="s">
        <v>7131</v>
      </c>
      <c r="E57" s="203" t="s">
        <v>7132</v>
      </c>
      <c r="F57" s="203" t="s">
        <v>7133</v>
      </c>
      <c r="G57" s="203" t="s">
        <v>1769</v>
      </c>
      <c r="H57" s="203" t="str">
        <f>RTARoutes[[#This Row],[RID]]</f>
        <v>PVT15</v>
      </c>
    </row>
    <row r="58" spans="1:8" ht="87" hidden="1">
      <c r="A58" t="s">
        <v>6605</v>
      </c>
      <c r="B58">
        <v>37</v>
      </c>
      <c r="C58" s="203" t="s">
        <v>7134</v>
      </c>
      <c r="D58" s="203" t="s">
        <v>7135</v>
      </c>
      <c r="E58" s="203" t="s">
        <v>7136</v>
      </c>
      <c r="F58" s="203" t="s">
        <v>7137</v>
      </c>
      <c r="G58" s="203" t="s">
        <v>5881</v>
      </c>
      <c r="H58" s="203" t="str">
        <f>RTARoutes[[#This Row],[RID]]</f>
        <v>PVT150</v>
      </c>
    </row>
    <row r="59" spans="1:8" hidden="1">
      <c r="A59" t="s">
        <v>6606</v>
      </c>
      <c r="C59" s="203" t="s">
        <v>6027</v>
      </c>
      <c r="D59" s="203" t="s">
        <v>7138</v>
      </c>
      <c r="E59" s="203" t="s">
        <v>7139</v>
      </c>
      <c r="F59" s="203" t="s">
        <v>7140</v>
      </c>
      <c r="G59" s="203" t="s">
        <v>5881</v>
      </c>
      <c r="H59" s="203" t="str">
        <f>RTARoutes[[#This Row],[RID]]</f>
        <v>PVT151</v>
      </c>
    </row>
    <row r="60" spans="1:8" hidden="1">
      <c r="A60" t="s">
        <v>6607</v>
      </c>
      <c r="C60" s="203" t="s">
        <v>6028</v>
      </c>
      <c r="D60" s="203" t="s">
        <v>7141</v>
      </c>
      <c r="E60" s="203" t="s">
        <v>7142</v>
      </c>
      <c r="F60" s="203" t="s">
        <v>7143</v>
      </c>
      <c r="G60" s="203" t="s">
        <v>5881</v>
      </c>
      <c r="H60" s="203" t="str">
        <f>RTARoutes[[#This Row],[RID]]</f>
        <v>PVT152</v>
      </c>
    </row>
    <row r="61" spans="1:8" ht="72.5" hidden="1">
      <c r="A61" t="s">
        <v>6608</v>
      </c>
      <c r="B61">
        <v>26</v>
      </c>
      <c r="C61" s="203" t="s">
        <v>7144</v>
      </c>
      <c r="D61" s="203" t="s">
        <v>7145</v>
      </c>
      <c r="E61" s="203" t="s">
        <v>7146</v>
      </c>
      <c r="F61" s="203" t="s">
        <v>7147</v>
      </c>
      <c r="G61" s="203" t="s">
        <v>5881</v>
      </c>
      <c r="H61" s="203" t="str">
        <f>RTARoutes[[#This Row],[RID]]</f>
        <v>PVT153</v>
      </c>
    </row>
    <row r="62" spans="1:8" hidden="1">
      <c r="A62" t="s">
        <v>6609</v>
      </c>
      <c r="B62">
        <v>52</v>
      </c>
      <c r="C62" s="203" t="s">
        <v>7148</v>
      </c>
      <c r="D62" s="203" t="s">
        <v>7149</v>
      </c>
      <c r="E62" s="203" t="s">
        <v>7150</v>
      </c>
      <c r="F62" s="203" t="s">
        <v>7151</v>
      </c>
      <c r="G62" s="203" t="s">
        <v>5881</v>
      </c>
      <c r="H62" s="203" t="str">
        <f>RTARoutes[[#This Row],[RID]]</f>
        <v>PVT154</v>
      </c>
    </row>
    <row r="63" spans="1:8" hidden="1">
      <c r="A63" t="s">
        <v>6610</v>
      </c>
      <c r="C63" s="203" t="s">
        <v>6031</v>
      </c>
      <c r="D63" s="203" t="s">
        <v>7152</v>
      </c>
      <c r="E63" s="203" t="s">
        <v>7153</v>
      </c>
      <c r="F63" s="203" t="s">
        <v>7154</v>
      </c>
      <c r="G63" s="203" t="s">
        <v>5881</v>
      </c>
      <c r="H63" s="203" t="str">
        <f>RTARoutes[[#This Row],[RID]]</f>
        <v>PVT155</v>
      </c>
    </row>
    <row r="64" spans="1:8" hidden="1">
      <c r="A64" t="s">
        <v>6611</v>
      </c>
      <c r="C64" s="203" t="s">
        <v>6386</v>
      </c>
      <c r="D64" s="203" t="s">
        <v>7155</v>
      </c>
      <c r="E64" s="203" t="s">
        <v>7156</v>
      </c>
      <c r="F64" s="203" t="s">
        <v>7157</v>
      </c>
      <c r="G64" s="203" t="s">
        <v>7158</v>
      </c>
      <c r="H64" s="203" t="str">
        <f>RTARoutes[[#This Row],[RID]]</f>
        <v>PVT156</v>
      </c>
    </row>
    <row r="65" spans="1:8" hidden="1">
      <c r="A65" t="s">
        <v>6612</v>
      </c>
      <c r="C65" s="203" t="s">
        <v>6032</v>
      </c>
      <c r="D65" s="203" t="s">
        <v>7159</v>
      </c>
      <c r="E65" s="203" t="s">
        <v>7160</v>
      </c>
      <c r="F65" s="203" t="s">
        <v>7161</v>
      </c>
      <c r="G65" s="203" t="s">
        <v>5881</v>
      </c>
      <c r="H65" s="203" t="str">
        <f>RTARoutes[[#This Row],[RID]]</f>
        <v>PVT157</v>
      </c>
    </row>
    <row r="66" spans="1:8" ht="43.5" hidden="1">
      <c r="A66" t="s">
        <v>6613</v>
      </c>
      <c r="B66">
        <v>7</v>
      </c>
      <c r="C66" s="203" t="s">
        <v>7162</v>
      </c>
      <c r="D66" s="203" t="s">
        <v>7163</v>
      </c>
      <c r="E66" s="203" t="s">
        <v>7164</v>
      </c>
      <c r="F66" s="203" t="s">
        <v>7165</v>
      </c>
      <c r="G66" s="203" t="s">
        <v>5881</v>
      </c>
      <c r="H66" s="203" t="str">
        <f>RTARoutes[[#This Row],[RID]]</f>
        <v>PVT158</v>
      </c>
    </row>
    <row r="67" spans="1:8" ht="29" hidden="1">
      <c r="A67" t="s">
        <v>6614</v>
      </c>
      <c r="C67" s="203" t="s">
        <v>6034</v>
      </c>
      <c r="D67" s="203" t="s">
        <v>7166</v>
      </c>
      <c r="E67" s="203" t="s">
        <v>7167</v>
      </c>
      <c r="F67" s="203" t="s">
        <v>7168</v>
      </c>
      <c r="G67" s="203" t="s">
        <v>7169</v>
      </c>
      <c r="H67" s="203" t="str">
        <f>RTARoutes[[#This Row],[RID]]</f>
        <v>PVT159</v>
      </c>
    </row>
    <row r="68" spans="1:8" hidden="1">
      <c r="A68" t="s">
        <v>6471</v>
      </c>
      <c r="C68" s="203" t="s">
        <v>5896</v>
      </c>
      <c r="D68" s="203" t="s">
        <v>7170</v>
      </c>
      <c r="E68" s="203" t="s">
        <v>7171</v>
      </c>
      <c r="F68" s="203" t="s">
        <v>7172</v>
      </c>
      <c r="G68" s="203" t="s">
        <v>5881</v>
      </c>
      <c r="H68" s="203" t="str">
        <f>RTARoutes[[#This Row],[RID]]</f>
        <v>PVT16</v>
      </c>
    </row>
    <row r="69" spans="1:8" hidden="1">
      <c r="A69" t="s">
        <v>6615</v>
      </c>
      <c r="C69" s="203" t="s">
        <v>6035</v>
      </c>
      <c r="D69" s="203" t="s">
        <v>7173</v>
      </c>
      <c r="E69" s="203" t="s">
        <v>7174</v>
      </c>
      <c r="F69" s="203" t="s">
        <v>7175</v>
      </c>
      <c r="G69" s="203" t="s">
        <v>5881</v>
      </c>
      <c r="H69" s="203" t="str">
        <f>RTARoutes[[#This Row],[RID]]</f>
        <v>PVT160</v>
      </c>
    </row>
    <row r="70" spans="1:8" hidden="1">
      <c r="A70" t="s">
        <v>6616</v>
      </c>
      <c r="C70" s="203" t="s">
        <v>6036</v>
      </c>
      <c r="D70" s="203" t="s">
        <v>7176</v>
      </c>
      <c r="E70" s="203" t="s">
        <v>7177</v>
      </c>
      <c r="F70" s="203" t="s">
        <v>7178</v>
      </c>
      <c r="G70" s="203" t="s">
        <v>3526</v>
      </c>
      <c r="H70" s="203" t="str">
        <f>RTARoutes[[#This Row],[RID]]</f>
        <v>PVT161</v>
      </c>
    </row>
    <row r="71" spans="1:8" hidden="1">
      <c r="A71" t="s">
        <v>6617</v>
      </c>
      <c r="C71" s="203" t="s">
        <v>6037</v>
      </c>
      <c r="D71" s="203" t="s">
        <v>7179</v>
      </c>
      <c r="E71" s="203" t="s">
        <v>7180</v>
      </c>
      <c r="F71" s="203" t="s">
        <v>7181</v>
      </c>
      <c r="G71" s="203" t="s">
        <v>3526</v>
      </c>
      <c r="H71" s="203" t="str">
        <f>RTARoutes[[#This Row],[RID]]</f>
        <v>PVT162</v>
      </c>
    </row>
    <row r="72" spans="1:8" hidden="1">
      <c r="A72" t="s">
        <v>6618</v>
      </c>
      <c r="C72" s="203" t="s">
        <v>6038</v>
      </c>
      <c r="D72" s="203" t="s">
        <v>7182</v>
      </c>
      <c r="E72" s="203" t="s">
        <v>7183</v>
      </c>
      <c r="F72" s="203" t="s">
        <v>7184</v>
      </c>
      <c r="G72" s="203" t="s">
        <v>5881</v>
      </c>
      <c r="H72" s="203" t="str">
        <f>RTARoutes[[#This Row],[RID]]</f>
        <v>PVT163</v>
      </c>
    </row>
    <row r="73" spans="1:8" hidden="1">
      <c r="A73" t="s">
        <v>6619</v>
      </c>
      <c r="C73" s="203" t="s">
        <v>6039</v>
      </c>
      <c r="D73" s="203" t="s">
        <v>7185</v>
      </c>
      <c r="E73" s="203" t="s">
        <v>7186</v>
      </c>
      <c r="F73" s="203" t="s">
        <v>7187</v>
      </c>
      <c r="G73" s="203" t="s">
        <v>5881</v>
      </c>
      <c r="H73" s="203" t="str">
        <f>RTARoutes[[#This Row],[RID]]</f>
        <v>PVT164</v>
      </c>
    </row>
    <row r="74" spans="1:8" hidden="1">
      <c r="A74" t="s">
        <v>6620</v>
      </c>
      <c r="C74" s="203" t="s">
        <v>6040</v>
      </c>
      <c r="D74" s="203" t="s">
        <v>7188</v>
      </c>
      <c r="E74" s="203" t="s">
        <v>7189</v>
      </c>
      <c r="F74" s="203" t="s">
        <v>7190</v>
      </c>
      <c r="G74" s="203" t="s">
        <v>5881</v>
      </c>
      <c r="H74" s="203" t="str">
        <f>RTARoutes[[#This Row],[RID]]</f>
        <v>PVT165</v>
      </c>
    </row>
    <row r="75" spans="1:8" hidden="1">
      <c r="A75" t="s">
        <v>6621</v>
      </c>
      <c r="C75" s="203" t="s">
        <v>6041</v>
      </c>
      <c r="D75" s="203" t="s">
        <v>7191</v>
      </c>
      <c r="E75" s="203" t="s">
        <v>7192</v>
      </c>
      <c r="F75" s="203" t="s">
        <v>7193</v>
      </c>
      <c r="G75" s="203" t="s">
        <v>5881</v>
      </c>
      <c r="H75" s="203" t="str">
        <f>RTARoutes[[#This Row],[RID]]</f>
        <v>PVT166</v>
      </c>
    </row>
    <row r="76" spans="1:8" hidden="1">
      <c r="A76" t="s">
        <v>6622</v>
      </c>
      <c r="C76" s="203" t="s">
        <v>6042</v>
      </c>
      <c r="D76" s="203" t="s">
        <v>7194</v>
      </c>
      <c r="E76" s="203" t="s">
        <v>7195</v>
      </c>
      <c r="F76" s="203" t="s">
        <v>7196</v>
      </c>
      <c r="G76" s="203" t="s">
        <v>5881</v>
      </c>
      <c r="H76" s="203" t="str">
        <f>RTARoutes[[#This Row],[RID]]</f>
        <v>PVT167</v>
      </c>
    </row>
    <row r="77" spans="1:8" hidden="1">
      <c r="A77" t="s">
        <v>6623</v>
      </c>
      <c r="C77" s="203" t="s">
        <v>6043</v>
      </c>
      <c r="D77" s="203" t="s">
        <v>7197</v>
      </c>
      <c r="G77" s="203" t="s">
        <v>5881</v>
      </c>
      <c r="H77" s="203" t="str">
        <f>RTARoutes[[#This Row],[RID]]</f>
        <v>PVT168</v>
      </c>
    </row>
    <row r="78" spans="1:8" hidden="1">
      <c r="A78" t="s">
        <v>6624</v>
      </c>
      <c r="C78" s="203" t="s">
        <v>6044</v>
      </c>
      <c r="D78" s="203" t="s">
        <v>7198</v>
      </c>
      <c r="G78" s="203" t="s">
        <v>5881</v>
      </c>
      <c r="H78" s="203" t="str">
        <f>RTARoutes[[#This Row],[RID]]</f>
        <v>PVT169</v>
      </c>
    </row>
    <row r="79" spans="1:8" hidden="1">
      <c r="A79" t="s">
        <v>6472</v>
      </c>
      <c r="C79" s="203" t="s">
        <v>5897</v>
      </c>
      <c r="D79" s="203" t="s">
        <v>7199</v>
      </c>
      <c r="E79" s="203" t="s">
        <v>7200</v>
      </c>
      <c r="F79" s="203" t="s">
        <v>7201</v>
      </c>
      <c r="G79" s="203" t="s">
        <v>5881</v>
      </c>
      <c r="H79" s="203" t="str">
        <f>RTARoutes[[#This Row],[RID]]</f>
        <v>PVT17</v>
      </c>
    </row>
    <row r="80" spans="1:8" hidden="1">
      <c r="A80" t="s">
        <v>6625</v>
      </c>
      <c r="C80" s="203" t="s">
        <v>6045</v>
      </c>
      <c r="D80" s="203" t="s">
        <v>7202</v>
      </c>
      <c r="E80" s="203" t="s">
        <v>7203</v>
      </c>
      <c r="F80" s="203" t="s">
        <v>7204</v>
      </c>
      <c r="G80" s="203" t="s">
        <v>3580</v>
      </c>
      <c r="H80" s="203" t="str">
        <f>RTARoutes[[#This Row],[RID]]</f>
        <v>PVT170</v>
      </c>
    </row>
    <row r="81" spans="1:8" hidden="1">
      <c r="A81" t="s">
        <v>6626</v>
      </c>
      <c r="C81" s="203" t="s">
        <v>6046</v>
      </c>
      <c r="D81" s="203" t="s">
        <v>7205</v>
      </c>
      <c r="E81" s="203" t="s">
        <v>7206</v>
      </c>
      <c r="F81" s="203" t="s">
        <v>7207</v>
      </c>
      <c r="G81" s="203" t="s">
        <v>5881</v>
      </c>
      <c r="H81" s="203" t="str">
        <f>RTARoutes[[#This Row],[RID]]</f>
        <v>PVT171</v>
      </c>
    </row>
    <row r="82" spans="1:8" ht="29" hidden="1">
      <c r="A82" t="s">
        <v>6627</v>
      </c>
      <c r="C82" s="203" t="s">
        <v>6047</v>
      </c>
      <c r="D82" s="203" t="s">
        <v>7208</v>
      </c>
      <c r="H82" s="203" t="str">
        <f>RTARoutes[[#This Row],[RID]]</f>
        <v>PVT172</v>
      </c>
    </row>
    <row r="83" spans="1:8" hidden="1">
      <c r="A83" t="s">
        <v>6628</v>
      </c>
      <c r="C83" s="203" t="s">
        <v>6048</v>
      </c>
      <c r="D83" s="203" t="s">
        <v>7209</v>
      </c>
      <c r="E83" s="203" t="s">
        <v>7210</v>
      </c>
      <c r="F83" s="203" t="s">
        <v>7211</v>
      </c>
      <c r="G83" s="203" t="s">
        <v>5881</v>
      </c>
      <c r="H83" s="203" t="str">
        <f>RTARoutes[[#This Row],[RID]]</f>
        <v>PVT173</v>
      </c>
    </row>
    <row r="84" spans="1:8" hidden="1">
      <c r="A84" t="s">
        <v>6629</v>
      </c>
      <c r="C84" s="203" t="s">
        <v>6049</v>
      </c>
      <c r="D84" s="203" t="s">
        <v>7212</v>
      </c>
      <c r="G84" s="203" t="s">
        <v>5881</v>
      </c>
      <c r="H84" s="203" t="str">
        <f>RTARoutes[[#This Row],[RID]]</f>
        <v>PVT174</v>
      </c>
    </row>
    <row r="85" spans="1:8" hidden="1">
      <c r="A85" t="s">
        <v>6630</v>
      </c>
      <c r="C85" s="203" t="s">
        <v>6050</v>
      </c>
      <c r="D85" s="203" t="s">
        <v>7213</v>
      </c>
      <c r="G85" s="203" t="s">
        <v>5881</v>
      </c>
      <c r="H85" s="203" t="str">
        <f>RTARoutes[[#This Row],[RID]]</f>
        <v>PVT175</v>
      </c>
    </row>
    <row r="86" spans="1:8" hidden="1">
      <c r="A86" t="s">
        <v>6631</v>
      </c>
      <c r="C86" s="203" t="s">
        <v>6051</v>
      </c>
      <c r="D86" s="203" t="s">
        <v>7214</v>
      </c>
      <c r="E86" s="203" t="s">
        <v>7215</v>
      </c>
      <c r="F86" s="203" t="s">
        <v>7216</v>
      </c>
      <c r="G86" s="203" t="s">
        <v>5881</v>
      </c>
      <c r="H86" s="203" t="str">
        <f>RTARoutes[[#This Row],[RID]]</f>
        <v>PVT176</v>
      </c>
    </row>
    <row r="87" spans="1:8" ht="72.5" hidden="1">
      <c r="A87" t="s">
        <v>6632</v>
      </c>
      <c r="B87">
        <v>29</v>
      </c>
      <c r="C87" s="203" t="s">
        <v>7217</v>
      </c>
      <c r="D87" s="203" t="s">
        <v>7218</v>
      </c>
      <c r="E87" s="203" t="s">
        <v>7219</v>
      </c>
      <c r="F87" s="203" t="s">
        <v>7220</v>
      </c>
      <c r="G87" s="203" t="s">
        <v>5881</v>
      </c>
      <c r="H87" s="203" t="str">
        <f>RTARoutes[[#This Row],[RID]]</f>
        <v>PVT177</v>
      </c>
    </row>
    <row r="88" spans="1:8" hidden="1">
      <c r="A88" t="s">
        <v>6633</v>
      </c>
      <c r="C88" s="203" t="s">
        <v>6053</v>
      </c>
      <c r="D88" s="203" t="s">
        <v>7221</v>
      </c>
      <c r="E88" s="203" t="s">
        <v>7222</v>
      </c>
      <c r="F88" s="203" t="s">
        <v>7223</v>
      </c>
      <c r="G88" s="203" t="s">
        <v>5881</v>
      </c>
      <c r="H88" s="203" t="str">
        <f>RTARoutes[[#This Row],[RID]]</f>
        <v>PVT178</v>
      </c>
    </row>
    <row r="89" spans="1:8" hidden="1">
      <c r="A89" t="s">
        <v>6634</v>
      </c>
      <c r="C89" s="203" t="s">
        <v>6054</v>
      </c>
      <c r="D89" s="203" t="s">
        <v>7224</v>
      </c>
      <c r="E89" s="203" t="s">
        <v>7225</v>
      </c>
      <c r="F89" s="203" t="s">
        <v>7226</v>
      </c>
      <c r="G89" s="203" t="s">
        <v>5881</v>
      </c>
      <c r="H89" s="203" t="str">
        <f>RTARoutes[[#This Row],[RID]]</f>
        <v>PVT179</v>
      </c>
    </row>
    <row r="90" spans="1:8" ht="116" hidden="1">
      <c r="A90" t="s">
        <v>6473</v>
      </c>
      <c r="B90">
        <v>55</v>
      </c>
      <c r="C90" s="203" t="s">
        <v>7227</v>
      </c>
      <c r="D90" s="203" t="s">
        <v>7228</v>
      </c>
      <c r="E90" s="203" t="s">
        <v>7229</v>
      </c>
      <c r="F90" s="203" t="s">
        <v>7230</v>
      </c>
      <c r="G90" s="203" t="s">
        <v>5881</v>
      </c>
      <c r="H90" s="203" t="str">
        <f>RTARoutes[[#This Row],[RID]]</f>
        <v>PVT18</v>
      </c>
    </row>
    <row r="91" spans="1:8" hidden="1">
      <c r="A91" t="s">
        <v>6635</v>
      </c>
      <c r="C91" s="203" t="s">
        <v>6055</v>
      </c>
      <c r="D91" s="203" t="s">
        <v>7231</v>
      </c>
      <c r="E91" s="203" t="s">
        <v>7232</v>
      </c>
      <c r="F91" s="203" t="s">
        <v>7233</v>
      </c>
      <c r="G91" s="203" t="s">
        <v>5881</v>
      </c>
      <c r="H91" s="203" t="str">
        <f>RTARoutes[[#This Row],[RID]]</f>
        <v>PVT180</v>
      </c>
    </row>
    <row r="92" spans="1:8" hidden="1">
      <c r="A92" t="s">
        <v>6636</v>
      </c>
      <c r="C92" s="203" t="s">
        <v>6056</v>
      </c>
      <c r="D92" s="203" t="s">
        <v>7234</v>
      </c>
      <c r="E92" s="203" t="s">
        <v>7235</v>
      </c>
      <c r="F92" s="203" t="s">
        <v>7236</v>
      </c>
      <c r="G92" s="203" t="s">
        <v>3552</v>
      </c>
      <c r="H92" s="203" t="str">
        <f>RTARoutes[[#This Row],[RID]]</f>
        <v>PVT181</v>
      </c>
    </row>
    <row r="93" spans="1:8" hidden="1">
      <c r="A93" t="s">
        <v>6637</v>
      </c>
      <c r="C93" s="203" t="s">
        <v>6057</v>
      </c>
      <c r="D93" s="203" t="s">
        <v>7237</v>
      </c>
      <c r="E93" s="203" t="s">
        <v>7238</v>
      </c>
      <c r="F93" s="203" t="s">
        <v>7239</v>
      </c>
      <c r="G93" s="203" t="s">
        <v>5881</v>
      </c>
      <c r="H93" s="203" t="str">
        <f>RTARoutes[[#This Row],[RID]]</f>
        <v>PVT182</v>
      </c>
    </row>
    <row r="94" spans="1:8" hidden="1">
      <c r="A94" t="s">
        <v>6638</v>
      </c>
      <c r="C94" s="203" t="s">
        <v>1238</v>
      </c>
      <c r="D94" s="203" t="s">
        <v>1238</v>
      </c>
      <c r="E94" s="203" t="s">
        <v>1237</v>
      </c>
      <c r="F94" s="203" t="s">
        <v>1237</v>
      </c>
      <c r="G94" s="203" t="s">
        <v>5881</v>
      </c>
      <c r="H94" s="203" t="str">
        <f>RTARoutes[[#This Row],[RID]]</f>
        <v>PVT183</v>
      </c>
    </row>
    <row r="95" spans="1:8" hidden="1">
      <c r="A95" t="s">
        <v>6639</v>
      </c>
      <c r="C95" s="203" t="s">
        <v>6058</v>
      </c>
      <c r="D95" s="203" t="s">
        <v>7240</v>
      </c>
      <c r="E95" s="203" t="s">
        <v>7241</v>
      </c>
      <c r="F95" s="203" t="s">
        <v>7242</v>
      </c>
      <c r="G95" s="203" t="s">
        <v>5881</v>
      </c>
      <c r="H95" s="203" t="str">
        <f>RTARoutes[[#This Row],[RID]]</f>
        <v>PVT184</v>
      </c>
    </row>
    <row r="96" spans="1:8" hidden="1">
      <c r="A96" t="s">
        <v>6640</v>
      </c>
      <c r="C96" s="203" t="s">
        <v>6059</v>
      </c>
      <c r="D96" s="203" t="s">
        <v>7243</v>
      </c>
      <c r="E96" s="203" t="s">
        <v>7244</v>
      </c>
      <c r="F96" s="203" t="s">
        <v>7245</v>
      </c>
      <c r="G96" s="203" t="s">
        <v>5881</v>
      </c>
      <c r="H96" s="203" t="str">
        <f>RTARoutes[[#This Row],[RID]]</f>
        <v>PVT185</v>
      </c>
    </row>
    <row r="97" spans="1:8" hidden="1">
      <c r="A97" t="s">
        <v>6641</v>
      </c>
      <c r="C97" s="203" t="s">
        <v>6060</v>
      </c>
      <c r="D97" s="203" t="s">
        <v>7246</v>
      </c>
      <c r="E97" s="203" t="s">
        <v>7247</v>
      </c>
      <c r="F97" s="203" t="s">
        <v>7248</v>
      </c>
      <c r="G97" s="203" t="s">
        <v>5881</v>
      </c>
      <c r="H97" s="203" t="str">
        <f>RTARoutes[[#This Row],[RID]]</f>
        <v>PVT186</v>
      </c>
    </row>
    <row r="98" spans="1:8" hidden="1">
      <c r="A98" t="s">
        <v>6642</v>
      </c>
      <c r="C98" s="203" t="s">
        <v>6061</v>
      </c>
      <c r="D98" s="203" t="s">
        <v>7249</v>
      </c>
      <c r="E98" s="203" t="s">
        <v>7250</v>
      </c>
      <c r="F98" s="203" t="s">
        <v>7251</v>
      </c>
      <c r="G98" s="203" t="s">
        <v>5881</v>
      </c>
      <c r="H98" s="203" t="str">
        <f>RTARoutes[[#This Row],[RID]]</f>
        <v>PVT187</v>
      </c>
    </row>
    <row r="99" spans="1:8" hidden="1">
      <c r="A99" t="s">
        <v>6643</v>
      </c>
      <c r="C99" s="203" t="s">
        <v>6062</v>
      </c>
      <c r="D99" s="203" t="s">
        <v>7252</v>
      </c>
      <c r="G99" s="203" t="s">
        <v>5881</v>
      </c>
      <c r="H99" s="203" t="str">
        <f>RTARoutes[[#This Row],[RID]]</f>
        <v>PVT188</v>
      </c>
    </row>
    <row r="100" spans="1:8" hidden="1">
      <c r="A100" t="s">
        <v>6644</v>
      </c>
      <c r="C100" s="203" t="s">
        <v>6063</v>
      </c>
      <c r="D100" s="203" t="s">
        <v>7253</v>
      </c>
      <c r="G100" s="203" t="s">
        <v>5881</v>
      </c>
      <c r="H100" s="203" t="str">
        <f>RTARoutes[[#This Row],[RID]]</f>
        <v>PVT189</v>
      </c>
    </row>
    <row r="101" spans="1:8" hidden="1">
      <c r="A101" t="s">
        <v>6474</v>
      </c>
      <c r="C101" s="203" t="s">
        <v>5899</v>
      </c>
      <c r="D101" s="203" t="s">
        <v>7254</v>
      </c>
      <c r="E101" s="203" t="s">
        <v>7255</v>
      </c>
      <c r="F101" s="203" t="s">
        <v>7256</v>
      </c>
      <c r="G101" s="203" t="s">
        <v>5881</v>
      </c>
      <c r="H101" s="203" t="str">
        <f>RTARoutes[[#This Row],[RID]]</f>
        <v>PVT19</v>
      </c>
    </row>
    <row r="102" spans="1:8" hidden="1">
      <c r="A102" t="s">
        <v>6645</v>
      </c>
      <c r="C102" s="203" t="s">
        <v>6064</v>
      </c>
      <c r="D102" s="203" t="s">
        <v>7257</v>
      </c>
      <c r="E102" s="203" t="s">
        <v>7258</v>
      </c>
      <c r="F102" s="203" t="s">
        <v>7259</v>
      </c>
      <c r="G102" s="203" t="s">
        <v>5881</v>
      </c>
      <c r="H102" s="203" t="str">
        <f>RTARoutes[[#This Row],[RID]]</f>
        <v>PVT190</v>
      </c>
    </row>
    <row r="103" spans="1:8" hidden="1">
      <c r="A103" t="s">
        <v>6646</v>
      </c>
      <c r="C103" s="203" t="s">
        <v>6065</v>
      </c>
      <c r="D103" s="203" t="s">
        <v>7260</v>
      </c>
      <c r="G103" s="203" t="s">
        <v>5881</v>
      </c>
      <c r="H103" s="203" t="str">
        <f>RTARoutes[[#This Row],[RID]]</f>
        <v>PVT191</v>
      </c>
    </row>
    <row r="104" spans="1:8" ht="43.5" hidden="1">
      <c r="A104" t="s">
        <v>6647</v>
      </c>
      <c r="B104">
        <v>18</v>
      </c>
      <c r="C104" s="203" t="s">
        <v>7261</v>
      </c>
      <c r="D104" s="203" t="s">
        <v>7262</v>
      </c>
      <c r="E104" s="203" t="s">
        <v>7263</v>
      </c>
      <c r="F104" s="203" t="s">
        <v>7264</v>
      </c>
      <c r="G104" s="203" t="s">
        <v>5881</v>
      </c>
      <c r="H104" s="203" t="str">
        <f>RTARoutes[[#This Row],[RID]]</f>
        <v>PVT192</v>
      </c>
    </row>
    <row r="105" spans="1:8" hidden="1">
      <c r="A105" t="s">
        <v>6648</v>
      </c>
      <c r="C105" s="203" t="s">
        <v>6067</v>
      </c>
      <c r="D105" s="203" t="s">
        <v>7265</v>
      </c>
      <c r="E105" s="203" t="s">
        <v>7266</v>
      </c>
      <c r="F105" s="203" t="s">
        <v>7267</v>
      </c>
      <c r="G105" s="203" t="s">
        <v>5881</v>
      </c>
      <c r="H105" s="203" t="str">
        <f>RTARoutes[[#This Row],[RID]]</f>
        <v>PVT193</v>
      </c>
    </row>
    <row r="106" spans="1:8" hidden="1">
      <c r="A106" t="s">
        <v>6649</v>
      </c>
      <c r="C106" s="203" t="s">
        <v>6068</v>
      </c>
      <c r="D106" s="203" t="s">
        <v>7268</v>
      </c>
      <c r="G106" s="203" t="s">
        <v>5881</v>
      </c>
      <c r="H106" s="203" t="str">
        <f>RTARoutes[[#This Row],[RID]]</f>
        <v>PVT194</v>
      </c>
    </row>
    <row r="107" spans="1:8" hidden="1">
      <c r="A107" t="s">
        <v>6650</v>
      </c>
      <c r="C107" s="203" t="s">
        <v>6069</v>
      </c>
      <c r="D107" s="203" t="s">
        <v>7269</v>
      </c>
      <c r="G107" s="203" t="s">
        <v>5881</v>
      </c>
      <c r="H107" s="203" t="str">
        <f>RTARoutes[[#This Row],[RID]]</f>
        <v>PVT195</v>
      </c>
    </row>
    <row r="108" spans="1:8" hidden="1">
      <c r="A108" t="s">
        <v>6651</v>
      </c>
      <c r="C108" s="203" t="s">
        <v>6070</v>
      </c>
      <c r="D108" s="203" t="s">
        <v>7270</v>
      </c>
      <c r="E108" s="203" t="s">
        <v>7271</v>
      </c>
      <c r="F108" s="203" t="s">
        <v>7272</v>
      </c>
      <c r="G108" s="203" t="s">
        <v>5881</v>
      </c>
      <c r="H108" s="203" t="str">
        <f>RTARoutes[[#This Row],[RID]]</f>
        <v>PVT196</v>
      </c>
    </row>
    <row r="109" spans="1:8" hidden="1">
      <c r="A109" t="s">
        <v>6652</v>
      </c>
      <c r="C109" s="203" t="s">
        <v>6071</v>
      </c>
      <c r="D109" s="203" t="s">
        <v>7273</v>
      </c>
      <c r="E109" s="203" t="s">
        <v>7274</v>
      </c>
      <c r="F109" s="203" t="s">
        <v>7275</v>
      </c>
      <c r="G109" s="203" t="s">
        <v>5881</v>
      </c>
      <c r="H109" s="203" t="str">
        <f>RTARoutes[[#This Row],[RID]]</f>
        <v>PVT197</v>
      </c>
    </row>
    <row r="110" spans="1:8" ht="87" hidden="1">
      <c r="A110" t="s">
        <v>6653</v>
      </c>
      <c r="B110">
        <v>38</v>
      </c>
      <c r="C110" s="203" t="s">
        <v>7276</v>
      </c>
      <c r="D110" s="203" t="s">
        <v>7277</v>
      </c>
      <c r="E110" s="203" t="s">
        <v>7278</v>
      </c>
      <c r="F110" s="203" t="s">
        <v>7279</v>
      </c>
      <c r="G110" s="203" t="s">
        <v>5881</v>
      </c>
      <c r="H110" s="203" t="str">
        <f>RTARoutes[[#This Row],[RID]]</f>
        <v>PVT198</v>
      </c>
    </row>
    <row r="111" spans="1:8" hidden="1">
      <c r="A111" t="s">
        <v>6654</v>
      </c>
      <c r="B111">
        <v>4</v>
      </c>
      <c r="C111" s="203" t="s">
        <v>7280</v>
      </c>
      <c r="D111" s="203" t="s">
        <v>7281</v>
      </c>
      <c r="E111" s="203" t="s">
        <v>7282</v>
      </c>
      <c r="F111" s="203" t="s">
        <v>7283</v>
      </c>
      <c r="G111" s="203" t="s">
        <v>5881</v>
      </c>
      <c r="H111" s="203" t="str">
        <f>RTARoutes[[#This Row],[RID]]</f>
        <v>PVT199</v>
      </c>
    </row>
    <row r="112" spans="1:8" hidden="1">
      <c r="A112" t="s">
        <v>6457</v>
      </c>
      <c r="C112" s="203" t="s">
        <v>5883</v>
      </c>
      <c r="D112" s="203" t="s">
        <v>7284</v>
      </c>
      <c r="E112" s="203" t="s">
        <v>7285</v>
      </c>
      <c r="F112" s="203" t="s">
        <v>7286</v>
      </c>
      <c r="G112" s="203" t="s">
        <v>5881</v>
      </c>
      <c r="H112" s="203" t="str">
        <f>RTARoutes[[#This Row],[RID]]</f>
        <v>PVT2</v>
      </c>
    </row>
    <row r="113" spans="1:8" hidden="1">
      <c r="A113" t="s">
        <v>6475</v>
      </c>
      <c r="C113" s="203" t="s">
        <v>5900</v>
      </c>
      <c r="D113" s="203" t="s">
        <v>7287</v>
      </c>
      <c r="H113" s="203" t="str">
        <f>RTARoutes[[#This Row],[RID]]</f>
        <v>PVT20</v>
      </c>
    </row>
    <row r="114" spans="1:8" hidden="1">
      <c r="A114" t="s">
        <v>6655</v>
      </c>
      <c r="C114" s="203" t="s">
        <v>6074</v>
      </c>
      <c r="D114" s="203" t="s">
        <v>7288</v>
      </c>
      <c r="E114" s="203" t="s">
        <v>7289</v>
      </c>
      <c r="F114" s="203" t="s">
        <v>7290</v>
      </c>
      <c r="G114" s="203" t="s">
        <v>5881</v>
      </c>
      <c r="H114" s="203" t="str">
        <f>RTARoutes[[#This Row],[RID]]</f>
        <v>PVT200</v>
      </c>
    </row>
    <row r="115" spans="1:8" hidden="1">
      <c r="A115" t="s">
        <v>6656</v>
      </c>
      <c r="C115" s="203" t="s">
        <v>6075</v>
      </c>
      <c r="D115" s="203" t="s">
        <v>7291</v>
      </c>
      <c r="E115" s="203" t="s">
        <v>7292</v>
      </c>
      <c r="F115" s="203" t="s">
        <v>7293</v>
      </c>
      <c r="G115" s="203" t="s">
        <v>2601</v>
      </c>
      <c r="H115" s="203" t="str">
        <f>RTARoutes[[#This Row],[RID]]</f>
        <v>PVT201</v>
      </c>
    </row>
    <row r="116" spans="1:8" hidden="1">
      <c r="A116" t="s">
        <v>6657</v>
      </c>
      <c r="C116" s="203" t="s">
        <v>6076</v>
      </c>
      <c r="D116" s="203" t="s">
        <v>7294</v>
      </c>
      <c r="E116" s="203" t="s">
        <v>7295</v>
      </c>
      <c r="F116" s="203" t="s">
        <v>7296</v>
      </c>
      <c r="G116" s="203" t="s">
        <v>2601</v>
      </c>
      <c r="H116" s="203" t="str">
        <f>RTARoutes[[#This Row],[RID]]</f>
        <v>PVT202</v>
      </c>
    </row>
    <row r="117" spans="1:8" hidden="1">
      <c r="A117" t="s">
        <v>6658</v>
      </c>
      <c r="C117" s="203" t="s">
        <v>6077</v>
      </c>
      <c r="D117" s="203" t="s">
        <v>7297</v>
      </c>
      <c r="E117" s="203" t="s">
        <v>7298</v>
      </c>
      <c r="F117" s="203" t="s">
        <v>7299</v>
      </c>
      <c r="G117" s="203" t="s">
        <v>5881</v>
      </c>
      <c r="H117" s="203" t="str">
        <f>RTARoutes[[#This Row],[RID]]</f>
        <v>PVT203</v>
      </c>
    </row>
    <row r="118" spans="1:8" ht="29" hidden="1">
      <c r="A118" t="s">
        <v>6659</v>
      </c>
      <c r="B118">
        <v>13</v>
      </c>
      <c r="C118" s="203" t="s">
        <v>7300</v>
      </c>
      <c r="D118" s="203" t="s">
        <v>7301</v>
      </c>
      <c r="E118" s="203" t="s">
        <v>7302</v>
      </c>
      <c r="F118" s="203" t="s">
        <v>7303</v>
      </c>
      <c r="G118" s="203" t="s">
        <v>5881</v>
      </c>
      <c r="H118" s="203" t="str">
        <f>RTARoutes[[#This Row],[RID]]</f>
        <v>PVT204</v>
      </c>
    </row>
    <row r="119" spans="1:8" hidden="1">
      <c r="A119" t="s">
        <v>6660</v>
      </c>
      <c r="C119" s="203" t="s">
        <v>6079</v>
      </c>
      <c r="D119" s="203" t="s">
        <v>7304</v>
      </c>
      <c r="E119" s="203" t="s">
        <v>7305</v>
      </c>
      <c r="F119" s="203" t="s">
        <v>7306</v>
      </c>
      <c r="G119" s="203" t="s">
        <v>5881</v>
      </c>
      <c r="H119" s="203" t="str">
        <f>RTARoutes[[#This Row],[RID]]</f>
        <v>PVT205</v>
      </c>
    </row>
    <row r="120" spans="1:8" hidden="1">
      <c r="A120" t="s">
        <v>6661</v>
      </c>
      <c r="C120" s="203" t="s">
        <v>6080</v>
      </c>
      <c r="D120" s="203" t="s">
        <v>7307</v>
      </c>
      <c r="E120" s="203" t="s">
        <v>7308</v>
      </c>
      <c r="F120" s="203" t="s">
        <v>7309</v>
      </c>
      <c r="G120" s="203" t="s">
        <v>5881</v>
      </c>
      <c r="H120" s="203" t="str">
        <f>RTARoutes[[#This Row],[RID]]</f>
        <v>PVT206</v>
      </c>
    </row>
    <row r="121" spans="1:8" hidden="1">
      <c r="A121" t="s">
        <v>6662</v>
      </c>
      <c r="C121" s="203" t="s">
        <v>6081</v>
      </c>
      <c r="D121" s="203" t="s">
        <v>7310</v>
      </c>
      <c r="G121" s="203" t="s">
        <v>5881</v>
      </c>
      <c r="H121" s="203" t="str">
        <f>RTARoutes[[#This Row],[RID]]</f>
        <v>PVT207</v>
      </c>
    </row>
    <row r="122" spans="1:8" hidden="1">
      <c r="A122" t="s">
        <v>6663</v>
      </c>
      <c r="C122" s="203" t="s">
        <v>6082</v>
      </c>
      <c r="D122" s="203" t="s">
        <v>7311</v>
      </c>
      <c r="G122" s="203" t="s">
        <v>5881</v>
      </c>
      <c r="H122" s="203" t="str">
        <f>RTARoutes[[#This Row],[RID]]</f>
        <v>PVT208</v>
      </c>
    </row>
    <row r="123" spans="1:8" hidden="1">
      <c r="A123" t="s">
        <v>6664</v>
      </c>
      <c r="C123" s="203" t="s">
        <v>6083</v>
      </c>
      <c r="D123" s="203" t="s">
        <v>7312</v>
      </c>
      <c r="G123" s="203" t="s">
        <v>5881</v>
      </c>
      <c r="H123" s="203" t="str">
        <f>RTARoutes[[#This Row],[RID]]</f>
        <v>PVT209</v>
      </c>
    </row>
    <row r="124" spans="1:8" hidden="1">
      <c r="A124" t="s">
        <v>6476</v>
      </c>
      <c r="C124" s="203" t="s">
        <v>5901</v>
      </c>
      <c r="D124" s="203" t="s">
        <v>7313</v>
      </c>
      <c r="E124" s="203" t="s">
        <v>7314</v>
      </c>
      <c r="F124" s="203" t="s">
        <v>7315</v>
      </c>
      <c r="G124" s="203" t="s">
        <v>5881</v>
      </c>
      <c r="H124" s="203" t="str">
        <f>RTARoutes[[#This Row],[RID]]</f>
        <v>PVT21</v>
      </c>
    </row>
    <row r="125" spans="1:8" hidden="1">
      <c r="A125" t="s">
        <v>6665</v>
      </c>
      <c r="C125" s="203" t="s">
        <v>6084</v>
      </c>
      <c r="D125" s="203" t="s">
        <v>7316</v>
      </c>
      <c r="E125" s="203" t="s">
        <v>7317</v>
      </c>
      <c r="F125" s="203" t="s">
        <v>7318</v>
      </c>
      <c r="G125" s="203" t="s">
        <v>5881</v>
      </c>
      <c r="H125" s="203" t="str">
        <f>RTARoutes[[#This Row],[RID]]</f>
        <v>PVT210</v>
      </c>
    </row>
    <row r="126" spans="1:8" hidden="1">
      <c r="A126" t="s">
        <v>6666</v>
      </c>
      <c r="C126" s="203" t="s">
        <v>6085</v>
      </c>
      <c r="D126" s="203" t="s">
        <v>7319</v>
      </c>
      <c r="G126" s="203" t="s">
        <v>5881</v>
      </c>
      <c r="H126" s="203" t="str">
        <f>RTARoutes[[#This Row],[RID]]</f>
        <v>PVT211</v>
      </c>
    </row>
    <row r="127" spans="1:8" hidden="1">
      <c r="A127" t="s">
        <v>6667</v>
      </c>
      <c r="C127" s="203" t="s">
        <v>6086</v>
      </c>
      <c r="D127" s="203" t="s">
        <v>7320</v>
      </c>
      <c r="E127" s="203" t="s">
        <v>7321</v>
      </c>
      <c r="F127" s="203" t="s">
        <v>7322</v>
      </c>
      <c r="G127" s="203" t="s">
        <v>5881</v>
      </c>
      <c r="H127" s="203" t="str">
        <f>RTARoutes[[#This Row],[RID]]</f>
        <v>PVT212</v>
      </c>
    </row>
    <row r="128" spans="1:8" hidden="1">
      <c r="A128" t="s">
        <v>6668</v>
      </c>
      <c r="C128" s="203" t="s">
        <v>6087</v>
      </c>
      <c r="D128" s="203" t="s">
        <v>7323</v>
      </c>
      <c r="E128" s="203" t="s">
        <v>7324</v>
      </c>
      <c r="F128" s="203" t="s">
        <v>7325</v>
      </c>
      <c r="G128" s="203" t="s">
        <v>7326</v>
      </c>
      <c r="H128" s="203" t="str">
        <f>RTARoutes[[#This Row],[RID]]</f>
        <v>PVT213</v>
      </c>
    </row>
    <row r="129" spans="1:8" hidden="1">
      <c r="A129" t="s">
        <v>6669</v>
      </c>
      <c r="C129" s="203" t="s">
        <v>6088</v>
      </c>
      <c r="D129" s="203" t="s">
        <v>7327</v>
      </c>
      <c r="E129" s="203" t="s">
        <v>7328</v>
      </c>
      <c r="F129" s="203" t="s">
        <v>7329</v>
      </c>
      <c r="G129" s="203" t="s">
        <v>5881</v>
      </c>
      <c r="H129" s="203" t="str">
        <f>RTARoutes[[#This Row],[RID]]</f>
        <v>PVT214</v>
      </c>
    </row>
    <row r="130" spans="1:8" hidden="1">
      <c r="A130" t="s">
        <v>6670</v>
      </c>
      <c r="C130" s="203" t="s">
        <v>6089</v>
      </c>
      <c r="D130" s="203" t="s">
        <v>7330</v>
      </c>
      <c r="E130" s="203" t="s">
        <v>7331</v>
      </c>
      <c r="F130" s="203" t="s">
        <v>7332</v>
      </c>
      <c r="G130" s="203" t="s">
        <v>5881</v>
      </c>
      <c r="H130" s="203" t="str">
        <f>RTARoutes[[#This Row],[RID]]</f>
        <v>PVT215</v>
      </c>
    </row>
    <row r="131" spans="1:8" hidden="1">
      <c r="A131" t="s">
        <v>6671</v>
      </c>
      <c r="C131" s="203" t="s">
        <v>6090</v>
      </c>
      <c r="D131" s="203" t="s">
        <v>7333</v>
      </c>
      <c r="H131" s="203" t="str">
        <f>RTARoutes[[#This Row],[RID]]</f>
        <v>PVT216</v>
      </c>
    </row>
    <row r="132" spans="1:8" hidden="1">
      <c r="A132" t="s">
        <v>6672</v>
      </c>
      <c r="C132" s="203" t="s">
        <v>6091</v>
      </c>
      <c r="D132" s="203" t="s">
        <v>7334</v>
      </c>
      <c r="E132" s="203" t="s">
        <v>7335</v>
      </c>
      <c r="F132" s="203" t="s">
        <v>7336</v>
      </c>
      <c r="G132" s="203" t="s">
        <v>5881</v>
      </c>
      <c r="H132" s="203" t="str">
        <f>RTARoutes[[#This Row],[RID]]</f>
        <v>PVT217</v>
      </c>
    </row>
    <row r="133" spans="1:8" hidden="1">
      <c r="A133" t="s">
        <v>6673</v>
      </c>
      <c r="C133" s="203" t="s">
        <v>1648</v>
      </c>
      <c r="D133" s="203" t="s">
        <v>1648</v>
      </c>
      <c r="E133" s="203" t="s">
        <v>1647</v>
      </c>
      <c r="F133" s="203" t="s">
        <v>1647</v>
      </c>
      <c r="G133" s="203" t="s">
        <v>5881</v>
      </c>
      <c r="H133" s="203" t="str">
        <f>RTARoutes[[#This Row],[RID]]</f>
        <v>PVT218</v>
      </c>
    </row>
    <row r="134" spans="1:8" hidden="1">
      <c r="A134" t="s">
        <v>6674</v>
      </c>
      <c r="C134" s="203" t="s">
        <v>6092</v>
      </c>
      <c r="D134" s="203" t="s">
        <v>7337</v>
      </c>
      <c r="E134" s="203" t="s">
        <v>7338</v>
      </c>
      <c r="F134" s="203" t="s">
        <v>7339</v>
      </c>
      <c r="G134" s="203" t="s">
        <v>5881</v>
      </c>
      <c r="H134" s="203" t="str">
        <f>RTARoutes[[#This Row],[RID]]</f>
        <v>PVT219</v>
      </c>
    </row>
    <row r="135" spans="1:8" hidden="1">
      <c r="A135" t="s">
        <v>6477</v>
      </c>
      <c r="C135" s="203" t="s">
        <v>5902</v>
      </c>
      <c r="D135" s="203" t="s">
        <v>7340</v>
      </c>
      <c r="G135" s="203" t="s">
        <v>5881</v>
      </c>
      <c r="H135" s="203" t="str">
        <f>RTARoutes[[#This Row],[RID]]</f>
        <v>PVT22</v>
      </c>
    </row>
    <row r="136" spans="1:8" hidden="1">
      <c r="A136" t="s">
        <v>6675</v>
      </c>
      <c r="C136" s="203" t="s">
        <v>6093</v>
      </c>
      <c r="D136" s="203" t="s">
        <v>7341</v>
      </c>
      <c r="H136" s="203" t="str">
        <f>RTARoutes[[#This Row],[RID]]</f>
        <v>PVT220</v>
      </c>
    </row>
    <row r="137" spans="1:8" hidden="1">
      <c r="A137" t="s">
        <v>6676</v>
      </c>
      <c r="C137" s="203" t="s">
        <v>6094</v>
      </c>
      <c r="D137" s="203" t="s">
        <v>7342</v>
      </c>
      <c r="H137" s="203" t="str">
        <f>RTARoutes[[#This Row],[RID]]</f>
        <v>PVT221</v>
      </c>
    </row>
    <row r="138" spans="1:8" hidden="1">
      <c r="A138" t="s">
        <v>6677</v>
      </c>
      <c r="C138" s="203" t="s">
        <v>6095</v>
      </c>
      <c r="D138" s="203" t="s">
        <v>7343</v>
      </c>
      <c r="E138" s="203" t="s">
        <v>7344</v>
      </c>
      <c r="F138" s="203" t="s">
        <v>7345</v>
      </c>
      <c r="G138" s="203" t="s">
        <v>5881</v>
      </c>
      <c r="H138" s="203" t="str">
        <f>RTARoutes[[#This Row],[RID]]</f>
        <v>PVT222</v>
      </c>
    </row>
    <row r="139" spans="1:8" hidden="1">
      <c r="A139" t="s">
        <v>6678</v>
      </c>
      <c r="C139" s="203" t="s">
        <v>6096</v>
      </c>
      <c r="D139" s="203" t="s">
        <v>7346</v>
      </c>
      <c r="E139" s="203" t="s">
        <v>7347</v>
      </c>
      <c r="F139" s="203" t="s">
        <v>7348</v>
      </c>
      <c r="G139" s="203" t="s">
        <v>5881</v>
      </c>
      <c r="H139" s="203" t="str">
        <f>RTARoutes[[#This Row],[RID]]</f>
        <v>PVT223</v>
      </c>
    </row>
    <row r="140" spans="1:8" hidden="1">
      <c r="A140" t="s">
        <v>6679</v>
      </c>
      <c r="C140" s="203" t="s">
        <v>6097</v>
      </c>
      <c r="D140" s="203" t="s">
        <v>7349</v>
      </c>
      <c r="E140" s="203" t="s">
        <v>7350</v>
      </c>
      <c r="F140" s="203" t="s">
        <v>7351</v>
      </c>
      <c r="G140" s="203" t="s">
        <v>5881</v>
      </c>
      <c r="H140" s="203" t="str">
        <f>RTARoutes[[#This Row],[RID]]</f>
        <v>PVT224</v>
      </c>
    </row>
    <row r="141" spans="1:8" hidden="1">
      <c r="A141" t="s">
        <v>6680</v>
      </c>
      <c r="C141" s="203" t="s">
        <v>6098</v>
      </c>
      <c r="D141" s="203" t="s">
        <v>7352</v>
      </c>
      <c r="E141" s="203" t="s">
        <v>7353</v>
      </c>
      <c r="F141" s="203" t="s">
        <v>7354</v>
      </c>
      <c r="G141" s="203" t="s">
        <v>5881</v>
      </c>
      <c r="H141" s="203" t="str">
        <f>RTARoutes[[#This Row],[RID]]</f>
        <v>PVT225</v>
      </c>
    </row>
    <row r="142" spans="1:8" hidden="1">
      <c r="A142" t="s">
        <v>6681</v>
      </c>
      <c r="C142" s="203" t="s">
        <v>6099</v>
      </c>
      <c r="D142" s="203" t="s">
        <v>7355</v>
      </c>
      <c r="E142" s="203" t="s">
        <v>7356</v>
      </c>
      <c r="F142" s="203" t="s">
        <v>7357</v>
      </c>
      <c r="G142" s="203" t="s">
        <v>5881</v>
      </c>
      <c r="H142" s="203" t="str">
        <f>RTARoutes[[#This Row],[RID]]</f>
        <v>PVT226</v>
      </c>
    </row>
    <row r="143" spans="1:8" hidden="1">
      <c r="A143" t="s">
        <v>6682</v>
      </c>
      <c r="C143" s="203" t="s">
        <v>6100</v>
      </c>
      <c r="D143" s="203" t="s">
        <v>7358</v>
      </c>
      <c r="E143" s="203" t="s">
        <v>7359</v>
      </c>
      <c r="F143" s="203" t="s">
        <v>7360</v>
      </c>
      <c r="G143" s="203" t="s">
        <v>5881</v>
      </c>
      <c r="H143" s="203" t="str">
        <f>RTARoutes[[#This Row],[RID]]</f>
        <v>PVT227</v>
      </c>
    </row>
    <row r="144" spans="1:8" hidden="1">
      <c r="A144" t="s">
        <v>6683</v>
      </c>
      <c r="C144" s="203" t="s">
        <v>6101</v>
      </c>
      <c r="D144" s="203" t="s">
        <v>7361</v>
      </c>
      <c r="E144" s="203" t="s">
        <v>7362</v>
      </c>
      <c r="F144" s="203" t="s">
        <v>7363</v>
      </c>
      <c r="G144" s="203" t="s">
        <v>5881</v>
      </c>
      <c r="H144" s="203" t="str">
        <f>RTARoutes[[#This Row],[RID]]</f>
        <v>PVT228</v>
      </c>
    </row>
    <row r="145" spans="1:8" hidden="1">
      <c r="A145" t="s">
        <v>6684</v>
      </c>
      <c r="C145" s="203" t="s">
        <v>6102</v>
      </c>
      <c r="D145" s="203" t="s">
        <v>7364</v>
      </c>
      <c r="E145" s="203" t="s">
        <v>7365</v>
      </c>
      <c r="F145" s="203" t="s">
        <v>7366</v>
      </c>
      <c r="G145" s="203" t="s">
        <v>5881</v>
      </c>
      <c r="H145" s="203" t="str">
        <f>RTARoutes[[#This Row],[RID]]</f>
        <v>PVT229</v>
      </c>
    </row>
    <row r="146" spans="1:8" hidden="1">
      <c r="A146" t="s">
        <v>6478</v>
      </c>
      <c r="C146" s="203" t="s">
        <v>6384</v>
      </c>
      <c r="D146" s="203" t="s">
        <v>7367</v>
      </c>
      <c r="E146" s="203" t="s">
        <v>7368</v>
      </c>
      <c r="F146" s="203" t="s">
        <v>7369</v>
      </c>
      <c r="G146" s="203" t="s">
        <v>5881</v>
      </c>
      <c r="H146" s="203" t="str">
        <f>RTARoutes[[#This Row],[RID]]</f>
        <v>PVT23</v>
      </c>
    </row>
    <row r="147" spans="1:8" hidden="1">
      <c r="A147" t="s">
        <v>6685</v>
      </c>
      <c r="C147" s="203" t="s">
        <v>6103</v>
      </c>
      <c r="D147" s="203" t="s">
        <v>7370</v>
      </c>
      <c r="E147" s="203" t="s">
        <v>7371</v>
      </c>
      <c r="F147" s="203" t="s">
        <v>7372</v>
      </c>
      <c r="G147" s="203" t="s">
        <v>679</v>
      </c>
      <c r="H147" s="203" t="str">
        <f>RTARoutes[[#This Row],[RID]]</f>
        <v>PVT230</v>
      </c>
    </row>
    <row r="148" spans="1:8" hidden="1">
      <c r="A148" t="s">
        <v>6686</v>
      </c>
      <c r="C148" s="203" t="s">
        <v>6104</v>
      </c>
      <c r="D148" s="203" t="s">
        <v>7373</v>
      </c>
      <c r="E148" s="203" t="s">
        <v>7374</v>
      </c>
      <c r="F148" s="203" t="s">
        <v>7375</v>
      </c>
      <c r="G148" s="203" t="s">
        <v>5881</v>
      </c>
      <c r="H148" s="203" t="str">
        <f>RTARoutes[[#This Row],[RID]]</f>
        <v>PVT231</v>
      </c>
    </row>
    <row r="149" spans="1:8" hidden="1">
      <c r="A149" t="s">
        <v>6687</v>
      </c>
      <c r="C149" s="203" t="s">
        <v>6105</v>
      </c>
      <c r="D149" s="203" t="s">
        <v>7376</v>
      </c>
      <c r="E149" s="203" t="s">
        <v>7377</v>
      </c>
      <c r="F149" s="203" t="s">
        <v>7378</v>
      </c>
      <c r="G149" s="203" t="s">
        <v>5881</v>
      </c>
      <c r="H149" s="203" t="str">
        <f>RTARoutes[[#This Row],[RID]]</f>
        <v>PVT232</v>
      </c>
    </row>
    <row r="150" spans="1:8" hidden="1">
      <c r="A150" t="s">
        <v>6688</v>
      </c>
      <c r="C150" s="203" t="s">
        <v>6106</v>
      </c>
      <c r="D150" s="203" t="s">
        <v>7379</v>
      </c>
      <c r="E150" s="203" t="s">
        <v>7380</v>
      </c>
      <c r="F150" s="203" t="s">
        <v>7381</v>
      </c>
      <c r="G150" s="203" t="s">
        <v>5881</v>
      </c>
      <c r="H150" s="203" t="str">
        <f>RTARoutes[[#This Row],[RID]]</f>
        <v>PVT233</v>
      </c>
    </row>
    <row r="151" spans="1:8" hidden="1">
      <c r="A151" t="s">
        <v>6689</v>
      </c>
      <c r="C151" s="203" t="s">
        <v>6107</v>
      </c>
      <c r="D151" s="203" t="s">
        <v>7382</v>
      </c>
      <c r="E151" s="203" t="s">
        <v>7383</v>
      </c>
      <c r="F151" s="203" t="s">
        <v>7384</v>
      </c>
      <c r="G151" s="203" t="s">
        <v>5881</v>
      </c>
      <c r="H151" s="203" t="str">
        <f>RTARoutes[[#This Row],[RID]]</f>
        <v>PVT234</v>
      </c>
    </row>
    <row r="152" spans="1:8" hidden="1">
      <c r="A152" t="s">
        <v>6690</v>
      </c>
      <c r="C152" s="203" t="s">
        <v>6108</v>
      </c>
      <c r="D152" s="203" t="s">
        <v>7385</v>
      </c>
      <c r="G152" s="203" t="s">
        <v>5881</v>
      </c>
      <c r="H152" s="203" t="str">
        <f>RTARoutes[[#This Row],[RID]]</f>
        <v>PVT235</v>
      </c>
    </row>
    <row r="153" spans="1:8" hidden="1">
      <c r="A153" t="s">
        <v>6691</v>
      </c>
      <c r="C153" s="203" t="s">
        <v>6109</v>
      </c>
      <c r="D153" s="203" t="s">
        <v>7386</v>
      </c>
      <c r="G153" s="203" t="s">
        <v>5881</v>
      </c>
      <c r="H153" s="203" t="str">
        <f>RTARoutes[[#This Row],[RID]]</f>
        <v>PVT236</v>
      </c>
    </row>
    <row r="154" spans="1:8" hidden="1">
      <c r="A154" t="s">
        <v>6692</v>
      </c>
      <c r="C154" s="203" t="s">
        <v>6110</v>
      </c>
      <c r="D154" s="203" t="s">
        <v>6110</v>
      </c>
      <c r="H154" s="203" t="str">
        <f>RTARoutes[[#This Row],[RID]]</f>
        <v>PVT237</v>
      </c>
    </row>
    <row r="155" spans="1:8" hidden="1">
      <c r="A155" t="s">
        <v>6693</v>
      </c>
      <c r="C155" s="203" t="s">
        <v>6111</v>
      </c>
      <c r="D155" s="203" t="s">
        <v>6111</v>
      </c>
      <c r="E155" s="203" t="s">
        <v>7387</v>
      </c>
      <c r="F155" s="203" t="s">
        <v>7387</v>
      </c>
      <c r="G155" s="203" t="s">
        <v>679</v>
      </c>
      <c r="H155" s="203" t="str">
        <f>RTARoutes[[#This Row],[RID]]</f>
        <v>PVT238</v>
      </c>
    </row>
    <row r="156" spans="1:8" hidden="1">
      <c r="A156" t="s">
        <v>6694</v>
      </c>
      <c r="C156" s="203" t="s">
        <v>6112</v>
      </c>
      <c r="D156" s="203" t="s">
        <v>7388</v>
      </c>
      <c r="H156" s="203" t="str">
        <f>RTARoutes[[#This Row],[RID]]</f>
        <v>PVT239</v>
      </c>
    </row>
    <row r="157" spans="1:8" hidden="1">
      <c r="A157" t="s">
        <v>6479</v>
      </c>
      <c r="C157" s="203" t="s">
        <v>5903</v>
      </c>
      <c r="D157" s="203" t="s">
        <v>7389</v>
      </c>
      <c r="E157" s="203" t="s">
        <v>7390</v>
      </c>
      <c r="F157" s="203" t="s">
        <v>7391</v>
      </c>
      <c r="G157" s="203" t="s">
        <v>7392</v>
      </c>
      <c r="H157" s="203" t="str">
        <f>RTARoutes[[#This Row],[RID]]</f>
        <v>PVT24</v>
      </c>
    </row>
    <row r="158" spans="1:8" ht="145" hidden="1">
      <c r="A158" t="s">
        <v>6695</v>
      </c>
      <c r="B158">
        <v>52</v>
      </c>
      <c r="C158" s="203" t="s">
        <v>7393</v>
      </c>
      <c r="D158" s="203" t="s">
        <v>7394</v>
      </c>
      <c r="E158" s="203" t="s">
        <v>7395</v>
      </c>
      <c r="F158" s="203" t="s">
        <v>7396</v>
      </c>
      <c r="G158" s="203" t="s">
        <v>5881</v>
      </c>
      <c r="H158" s="203" t="str">
        <f>RTARoutes[[#This Row],[RID]]</f>
        <v>PVT240</v>
      </c>
    </row>
    <row r="159" spans="1:8" hidden="1">
      <c r="A159" t="s">
        <v>6696</v>
      </c>
      <c r="C159" s="203" t="s">
        <v>6114</v>
      </c>
      <c r="D159" s="203" t="s">
        <v>7397</v>
      </c>
      <c r="E159" s="203" t="s">
        <v>7398</v>
      </c>
      <c r="F159" s="203" t="s">
        <v>7399</v>
      </c>
      <c r="G159" s="203" t="s">
        <v>5881</v>
      </c>
      <c r="H159" s="203" t="str">
        <f>RTARoutes[[#This Row],[RID]]</f>
        <v>PVT241</v>
      </c>
    </row>
    <row r="160" spans="1:8" hidden="1">
      <c r="A160" t="s">
        <v>6697</v>
      </c>
      <c r="C160" s="203" t="s">
        <v>6115</v>
      </c>
      <c r="D160" s="203" t="s">
        <v>7400</v>
      </c>
      <c r="E160" s="203" t="s">
        <v>7401</v>
      </c>
      <c r="F160" s="203" t="s">
        <v>7402</v>
      </c>
      <c r="G160" s="203" t="s">
        <v>5881</v>
      </c>
      <c r="H160" s="203" t="str">
        <f>RTARoutes[[#This Row],[RID]]</f>
        <v>PVT242</v>
      </c>
    </row>
    <row r="161" spans="1:8" hidden="1">
      <c r="A161" t="s">
        <v>6698</v>
      </c>
      <c r="C161" s="203" t="s">
        <v>6116</v>
      </c>
      <c r="D161" s="203" t="s">
        <v>7403</v>
      </c>
      <c r="G161" s="203" t="s">
        <v>5881</v>
      </c>
      <c r="H161" s="203" t="str">
        <f>RTARoutes[[#This Row],[RID]]</f>
        <v>PVT243</v>
      </c>
    </row>
    <row r="162" spans="1:8" hidden="1">
      <c r="A162" t="s">
        <v>6699</v>
      </c>
      <c r="C162" s="203" t="s">
        <v>6117</v>
      </c>
      <c r="D162" s="203" t="s">
        <v>7404</v>
      </c>
      <c r="G162" s="203" t="s">
        <v>5881</v>
      </c>
      <c r="H162" s="203" t="str">
        <f>RTARoutes[[#This Row],[RID]]</f>
        <v>PVT244</v>
      </c>
    </row>
    <row r="163" spans="1:8" hidden="1">
      <c r="A163" t="s">
        <v>6700</v>
      </c>
      <c r="C163" s="203" t="s">
        <v>6118</v>
      </c>
      <c r="D163" s="203" t="s">
        <v>7405</v>
      </c>
      <c r="E163" s="203" t="s">
        <v>7406</v>
      </c>
      <c r="F163" s="203" t="s">
        <v>7407</v>
      </c>
      <c r="G163" s="203" t="s">
        <v>5881</v>
      </c>
      <c r="H163" s="203" t="str">
        <f>RTARoutes[[#This Row],[RID]]</f>
        <v>PVT245</v>
      </c>
    </row>
    <row r="164" spans="1:8" hidden="1">
      <c r="A164" t="s">
        <v>6701</v>
      </c>
      <c r="C164" s="203" t="s">
        <v>6119</v>
      </c>
      <c r="D164" s="203" t="s">
        <v>7408</v>
      </c>
      <c r="G164" s="203" t="s">
        <v>5881</v>
      </c>
      <c r="H164" s="203" t="str">
        <f>RTARoutes[[#This Row],[RID]]</f>
        <v>PVT246</v>
      </c>
    </row>
    <row r="165" spans="1:8" hidden="1">
      <c r="A165" t="s">
        <v>6702</v>
      </c>
      <c r="C165" s="203" t="s">
        <v>6120</v>
      </c>
      <c r="D165" s="203" t="s">
        <v>7409</v>
      </c>
      <c r="E165" s="203" t="s">
        <v>7410</v>
      </c>
      <c r="F165" s="203" t="s">
        <v>7411</v>
      </c>
      <c r="G165" s="203" t="s">
        <v>5881</v>
      </c>
      <c r="H165" s="203" t="str">
        <f>RTARoutes[[#This Row],[RID]]</f>
        <v>PVT247</v>
      </c>
    </row>
    <row r="166" spans="1:8" hidden="1">
      <c r="A166" t="s">
        <v>6703</v>
      </c>
      <c r="C166" s="203" t="s">
        <v>6121</v>
      </c>
      <c r="D166" s="203" t="s">
        <v>7412</v>
      </c>
      <c r="E166" s="203" t="s">
        <v>7413</v>
      </c>
      <c r="F166" s="203" t="s">
        <v>7414</v>
      </c>
      <c r="G166" s="203" t="s">
        <v>1190</v>
      </c>
      <c r="H166" s="203" t="str">
        <f>RTARoutes[[#This Row],[RID]]</f>
        <v>PVT248</v>
      </c>
    </row>
    <row r="167" spans="1:8" hidden="1">
      <c r="A167" t="s">
        <v>6704</v>
      </c>
      <c r="C167" s="203" t="s">
        <v>6122</v>
      </c>
      <c r="D167" s="203" t="s">
        <v>7415</v>
      </c>
      <c r="E167" s="203" t="s">
        <v>7416</v>
      </c>
      <c r="F167" s="203" t="s">
        <v>7417</v>
      </c>
      <c r="G167" s="203" t="s">
        <v>5881</v>
      </c>
      <c r="H167" s="203" t="str">
        <f>RTARoutes[[#This Row],[RID]]</f>
        <v>PVT249</v>
      </c>
    </row>
    <row r="168" spans="1:8" hidden="1">
      <c r="A168" t="s">
        <v>6480</v>
      </c>
      <c r="C168" s="203" t="s">
        <v>5904</v>
      </c>
      <c r="D168" s="203" t="s">
        <v>7418</v>
      </c>
      <c r="E168" s="203" t="s">
        <v>7419</v>
      </c>
      <c r="F168" s="203" t="s">
        <v>7420</v>
      </c>
      <c r="G168" s="203" t="s">
        <v>5881</v>
      </c>
      <c r="H168" s="203" t="str">
        <f>RTARoutes[[#This Row],[RID]]</f>
        <v>PVT25</v>
      </c>
    </row>
    <row r="169" spans="1:8" hidden="1">
      <c r="A169" t="s">
        <v>6705</v>
      </c>
      <c r="C169" s="203" t="s">
        <v>6123</v>
      </c>
      <c r="D169" s="203" t="s">
        <v>7421</v>
      </c>
      <c r="E169" s="203" t="s">
        <v>7422</v>
      </c>
      <c r="F169" s="203" t="s">
        <v>7423</v>
      </c>
      <c r="G169" s="203" t="s">
        <v>5881</v>
      </c>
      <c r="H169" s="203" t="str">
        <f>RTARoutes[[#This Row],[RID]]</f>
        <v>PVT250</v>
      </c>
    </row>
    <row r="170" spans="1:8" hidden="1">
      <c r="A170" t="s">
        <v>6706</v>
      </c>
      <c r="C170" s="203" t="s">
        <v>6124</v>
      </c>
      <c r="D170" s="203" t="s">
        <v>7424</v>
      </c>
      <c r="E170" s="203" t="s">
        <v>7425</v>
      </c>
      <c r="F170" s="203" t="s">
        <v>7426</v>
      </c>
      <c r="G170" s="203" t="s">
        <v>5881</v>
      </c>
      <c r="H170" s="203" t="str">
        <f>RTARoutes[[#This Row],[RID]]</f>
        <v>PVT251</v>
      </c>
    </row>
    <row r="171" spans="1:8" hidden="1">
      <c r="A171" t="s">
        <v>6707</v>
      </c>
      <c r="C171" s="203" t="s">
        <v>6125</v>
      </c>
      <c r="D171" s="203" t="s">
        <v>7427</v>
      </c>
      <c r="E171" s="203" t="s">
        <v>7428</v>
      </c>
      <c r="F171" s="203" t="s">
        <v>7429</v>
      </c>
      <c r="G171" s="203" t="s">
        <v>5881</v>
      </c>
      <c r="H171" s="203" t="str">
        <f>RTARoutes[[#This Row],[RID]]</f>
        <v>PVT252</v>
      </c>
    </row>
    <row r="172" spans="1:8" hidden="1">
      <c r="A172" t="s">
        <v>6708</v>
      </c>
      <c r="C172" s="203" t="s">
        <v>6126</v>
      </c>
      <c r="D172" s="203" t="s">
        <v>7430</v>
      </c>
      <c r="E172" s="203" t="s">
        <v>7431</v>
      </c>
      <c r="F172" s="203" t="s">
        <v>7432</v>
      </c>
      <c r="G172" s="203" t="s">
        <v>5881</v>
      </c>
      <c r="H172" s="203" t="str">
        <f>RTARoutes[[#This Row],[RID]]</f>
        <v>PVT253</v>
      </c>
    </row>
    <row r="173" spans="1:8" hidden="1">
      <c r="A173" t="s">
        <v>6709</v>
      </c>
      <c r="C173" s="203" t="s">
        <v>6127</v>
      </c>
      <c r="D173" s="203" t="s">
        <v>7433</v>
      </c>
      <c r="G173" s="203" t="s">
        <v>5881</v>
      </c>
      <c r="H173" s="203" t="str">
        <f>RTARoutes[[#This Row],[RID]]</f>
        <v>PVT254</v>
      </c>
    </row>
    <row r="174" spans="1:8" hidden="1">
      <c r="A174" t="s">
        <v>6710</v>
      </c>
      <c r="C174" s="203" t="s">
        <v>6128</v>
      </c>
      <c r="D174" s="203" t="s">
        <v>7434</v>
      </c>
      <c r="H174" s="203" t="str">
        <f>RTARoutes[[#This Row],[RID]]</f>
        <v>PVT255</v>
      </c>
    </row>
    <row r="175" spans="1:8" hidden="1">
      <c r="A175" t="s">
        <v>6711</v>
      </c>
      <c r="C175" s="203" t="s">
        <v>6129</v>
      </c>
      <c r="D175" s="203" t="s">
        <v>7435</v>
      </c>
      <c r="G175" s="203" t="s">
        <v>5881</v>
      </c>
      <c r="H175" s="203" t="str">
        <f>RTARoutes[[#This Row],[RID]]</f>
        <v>PVT256</v>
      </c>
    </row>
    <row r="176" spans="1:8" hidden="1">
      <c r="A176" t="s">
        <v>6712</v>
      </c>
      <c r="C176" s="203" t="s">
        <v>6130</v>
      </c>
      <c r="D176" s="203" t="s">
        <v>7436</v>
      </c>
      <c r="G176" s="203" t="s">
        <v>5881</v>
      </c>
      <c r="H176" s="203" t="str">
        <f>RTARoutes[[#This Row],[RID]]</f>
        <v>PVT257</v>
      </c>
    </row>
    <row r="177" spans="1:8" hidden="1">
      <c r="A177" t="s">
        <v>6713</v>
      </c>
      <c r="C177" s="203" t="s">
        <v>6131</v>
      </c>
      <c r="D177" s="203" t="s">
        <v>7437</v>
      </c>
      <c r="G177" s="203" t="s">
        <v>5881</v>
      </c>
      <c r="H177" s="203" t="str">
        <f>RTARoutes[[#This Row],[RID]]</f>
        <v>PVT258</v>
      </c>
    </row>
    <row r="178" spans="1:8" hidden="1">
      <c r="A178" t="s">
        <v>6714</v>
      </c>
      <c r="C178" s="203" t="s">
        <v>6132</v>
      </c>
      <c r="D178" s="203" t="s">
        <v>7438</v>
      </c>
      <c r="G178" s="203" t="s">
        <v>5881</v>
      </c>
      <c r="H178" s="203" t="str">
        <f>RTARoutes[[#This Row],[RID]]</f>
        <v>PVT259</v>
      </c>
    </row>
    <row r="179" spans="1:8" hidden="1">
      <c r="A179" t="s">
        <v>6481</v>
      </c>
      <c r="C179" s="203" t="s">
        <v>5905</v>
      </c>
      <c r="D179" s="203" t="s">
        <v>7439</v>
      </c>
      <c r="E179" s="203" t="s">
        <v>7440</v>
      </c>
      <c r="F179" s="203" t="s">
        <v>7441</v>
      </c>
      <c r="G179" s="203" t="s">
        <v>3582</v>
      </c>
      <c r="H179" s="203" t="str">
        <f>RTARoutes[[#This Row],[RID]]</f>
        <v>PVT26</v>
      </c>
    </row>
    <row r="180" spans="1:8" hidden="1">
      <c r="A180" t="s">
        <v>6715</v>
      </c>
      <c r="C180" s="203" t="s">
        <v>6133</v>
      </c>
      <c r="D180" s="203" t="s">
        <v>7442</v>
      </c>
      <c r="G180" s="203" t="s">
        <v>5881</v>
      </c>
      <c r="H180" s="203" t="str">
        <f>RTARoutes[[#This Row],[RID]]</f>
        <v>PVT260</v>
      </c>
    </row>
    <row r="181" spans="1:8" hidden="1">
      <c r="A181" t="s">
        <v>6716</v>
      </c>
      <c r="C181" s="203" t="s">
        <v>6134</v>
      </c>
      <c r="D181" s="203" t="s">
        <v>7443</v>
      </c>
      <c r="E181" s="203" t="s">
        <v>7444</v>
      </c>
      <c r="F181" s="203" t="s">
        <v>7445</v>
      </c>
      <c r="G181" s="203" t="s">
        <v>5881</v>
      </c>
      <c r="H181" s="203" t="str">
        <f>RTARoutes[[#This Row],[RID]]</f>
        <v>PVT261</v>
      </c>
    </row>
    <row r="182" spans="1:8" hidden="1">
      <c r="A182" t="s">
        <v>6717</v>
      </c>
      <c r="C182" s="203" t="s">
        <v>6135</v>
      </c>
      <c r="D182" s="203" t="s">
        <v>7446</v>
      </c>
      <c r="E182" s="203" t="s">
        <v>7447</v>
      </c>
      <c r="F182" s="203" t="s">
        <v>7448</v>
      </c>
      <c r="G182" s="203" t="s">
        <v>5881</v>
      </c>
      <c r="H182" s="203" t="str">
        <f>RTARoutes[[#This Row],[RID]]</f>
        <v>PVT262</v>
      </c>
    </row>
    <row r="183" spans="1:8" ht="29" hidden="1">
      <c r="A183" t="s">
        <v>6718</v>
      </c>
      <c r="C183" s="203" t="s">
        <v>6136</v>
      </c>
      <c r="D183" s="203" t="s">
        <v>7449</v>
      </c>
      <c r="H183" s="203" t="str">
        <f>RTARoutes[[#This Row],[RID]]</f>
        <v>PVT263</v>
      </c>
    </row>
    <row r="184" spans="1:8" hidden="1">
      <c r="A184" t="s">
        <v>6719</v>
      </c>
      <c r="C184" s="203" t="s">
        <v>6137</v>
      </c>
      <c r="D184" s="203" t="s">
        <v>7450</v>
      </c>
      <c r="H184" s="203" t="str">
        <f>RTARoutes[[#This Row],[RID]]</f>
        <v>PVT264</v>
      </c>
    </row>
    <row r="185" spans="1:8" hidden="1">
      <c r="A185" t="s">
        <v>6720</v>
      </c>
      <c r="C185" s="203" t="s">
        <v>6138</v>
      </c>
      <c r="D185" s="203" t="s">
        <v>7451</v>
      </c>
      <c r="E185" s="203" t="s">
        <v>7452</v>
      </c>
      <c r="F185" s="203" t="s">
        <v>7453</v>
      </c>
      <c r="G185" s="203" t="s">
        <v>1769</v>
      </c>
      <c r="H185" s="203" t="str">
        <f>RTARoutes[[#This Row],[RID]]</f>
        <v>PVT265</v>
      </c>
    </row>
    <row r="186" spans="1:8" hidden="1">
      <c r="A186" t="s">
        <v>6721</v>
      </c>
      <c r="C186" s="203" t="s">
        <v>6139</v>
      </c>
      <c r="D186" s="203" t="s">
        <v>7454</v>
      </c>
      <c r="H186" s="203" t="str">
        <f>RTARoutes[[#This Row],[RID]]</f>
        <v>PVT266</v>
      </c>
    </row>
    <row r="187" spans="1:8" hidden="1">
      <c r="A187" t="s">
        <v>6722</v>
      </c>
      <c r="C187" s="203" t="s">
        <v>6140</v>
      </c>
      <c r="D187" s="203" t="s">
        <v>7455</v>
      </c>
      <c r="E187" s="203" t="s">
        <v>7456</v>
      </c>
      <c r="F187" s="203" t="s">
        <v>7457</v>
      </c>
      <c r="G187" s="203" t="s">
        <v>5881</v>
      </c>
      <c r="H187" s="203" t="str">
        <f>RTARoutes[[#This Row],[RID]]</f>
        <v>PVT267</v>
      </c>
    </row>
    <row r="188" spans="1:8" hidden="1">
      <c r="A188" t="s">
        <v>6723</v>
      </c>
      <c r="C188" s="203" t="s">
        <v>6141</v>
      </c>
      <c r="D188" s="203" t="s">
        <v>7458</v>
      </c>
      <c r="H188" s="203" t="str">
        <f>RTARoutes[[#This Row],[RID]]</f>
        <v>PVT268</v>
      </c>
    </row>
    <row r="189" spans="1:8" hidden="1">
      <c r="A189" t="s">
        <v>6724</v>
      </c>
      <c r="C189" s="203" t="s">
        <v>6142</v>
      </c>
      <c r="D189" s="203" t="s">
        <v>7459</v>
      </c>
      <c r="E189" s="203" t="s">
        <v>7460</v>
      </c>
      <c r="F189" s="203" t="s">
        <v>7461</v>
      </c>
      <c r="G189" s="203" t="s">
        <v>5881</v>
      </c>
      <c r="H189" s="203" t="str">
        <f>RTARoutes[[#This Row],[RID]]</f>
        <v>PVT269</v>
      </c>
    </row>
    <row r="190" spans="1:8" hidden="1">
      <c r="A190" t="s">
        <v>6482</v>
      </c>
      <c r="C190" s="203" t="s">
        <v>5906</v>
      </c>
      <c r="D190" s="203" t="s">
        <v>7462</v>
      </c>
      <c r="E190" s="203" t="s">
        <v>7463</v>
      </c>
      <c r="F190" s="203" t="s">
        <v>7464</v>
      </c>
      <c r="G190" s="203" t="s">
        <v>5881</v>
      </c>
      <c r="H190" s="203" t="str">
        <f>RTARoutes[[#This Row],[RID]]</f>
        <v>PVT27</v>
      </c>
    </row>
    <row r="191" spans="1:8" hidden="1">
      <c r="A191" t="s">
        <v>6725</v>
      </c>
      <c r="C191" s="203" t="s">
        <v>6143</v>
      </c>
      <c r="D191" s="203" t="s">
        <v>7465</v>
      </c>
      <c r="E191" s="203" t="s">
        <v>7466</v>
      </c>
      <c r="F191" s="203" t="s">
        <v>7467</v>
      </c>
      <c r="G191" s="203" t="s">
        <v>5881</v>
      </c>
      <c r="H191" s="203" t="str">
        <f>RTARoutes[[#This Row],[RID]]</f>
        <v>PVT270</v>
      </c>
    </row>
    <row r="192" spans="1:8" hidden="1">
      <c r="A192" t="s">
        <v>6726</v>
      </c>
      <c r="C192" s="203" t="s">
        <v>6144</v>
      </c>
      <c r="D192" s="203" t="s">
        <v>7468</v>
      </c>
      <c r="H192" s="203" t="str">
        <f>RTARoutes[[#This Row],[RID]]</f>
        <v>PVT271</v>
      </c>
    </row>
    <row r="193" spans="1:8" hidden="1">
      <c r="A193" t="s">
        <v>6727</v>
      </c>
      <c r="C193" s="203" t="s">
        <v>6145</v>
      </c>
      <c r="D193" s="203" t="s">
        <v>7469</v>
      </c>
      <c r="E193" s="203" t="s">
        <v>7470</v>
      </c>
      <c r="F193" s="203" t="s">
        <v>7471</v>
      </c>
      <c r="G193" s="203" t="s">
        <v>5881</v>
      </c>
      <c r="H193" s="203" t="str">
        <f>RTARoutes[[#This Row],[RID]]</f>
        <v>PVT272</v>
      </c>
    </row>
    <row r="194" spans="1:8" hidden="1">
      <c r="A194" t="s">
        <v>6728</v>
      </c>
      <c r="C194" s="203" t="s">
        <v>6146</v>
      </c>
      <c r="D194" s="203" t="s">
        <v>7472</v>
      </c>
      <c r="E194" s="203" t="s">
        <v>7473</v>
      </c>
      <c r="F194" s="203" t="s">
        <v>7474</v>
      </c>
      <c r="G194" s="203" t="s">
        <v>5881</v>
      </c>
      <c r="H194" s="203" t="str">
        <f>RTARoutes[[#This Row],[RID]]</f>
        <v>PVT273</v>
      </c>
    </row>
    <row r="195" spans="1:8" hidden="1">
      <c r="A195" t="s">
        <v>6729</v>
      </c>
      <c r="C195" s="203" t="s">
        <v>6147</v>
      </c>
      <c r="D195" s="203" t="s">
        <v>7475</v>
      </c>
      <c r="E195" s="203" t="s">
        <v>7476</v>
      </c>
      <c r="F195" s="203" t="s">
        <v>7477</v>
      </c>
      <c r="G195" s="203" t="s">
        <v>5881</v>
      </c>
      <c r="H195" s="203" t="str">
        <f>RTARoutes[[#This Row],[RID]]</f>
        <v>PVT274</v>
      </c>
    </row>
    <row r="196" spans="1:8" hidden="1">
      <c r="A196" t="s">
        <v>6730</v>
      </c>
      <c r="C196" s="203" t="s">
        <v>6148</v>
      </c>
      <c r="D196" s="203" t="s">
        <v>7478</v>
      </c>
      <c r="H196" s="203" t="str">
        <f>RTARoutes[[#This Row],[RID]]</f>
        <v>PVT275</v>
      </c>
    </row>
    <row r="197" spans="1:8" hidden="1">
      <c r="A197" t="s">
        <v>6731</v>
      </c>
      <c r="C197" s="203" t="s">
        <v>6149</v>
      </c>
      <c r="D197" s="203" t="s">
        <v>7479</v>
      </c>
      <c r="E197" s="203" t="s">
        <v>7480</v>
      </c>
      <c r="F197" s="203" t="s">
        <v>7481</v>
      </c>
      <c r="G197" s="203" t="s">
        <v>5881</v>
      </c>
      <c r="H197" s="203" t="str">
        <f>RTARoutes[[#This Row],[RID]]</f>
        <v>PVT276</v>
      </c>
    </row>
    <row r="198" spans="1:8" hidden="1">
      <c r="A198" t="s">
        <v>6732</v>
      </c>
      <c r="C198" s="203" t="s">
        <v>6150</v>
      </c>
      <c r="D198" s="203" t="s">
        <v>7482</v>
      </c>
      <c r="E198" s="203" t="s">
        <v>7483</v>
      </c>
      <c r="F198" s="203" t="s">
        <v>7484</v>
      </c>
      <c r="G198" s="203" t="s">
        <v>1022</v>
      </c>
      <c r="H198" s="203" t="str">
        <f>RTARoutes[[#This Row],[RID]]</f>
        <v>PVT277</v>
      </c>
    </row>
    <row r="199" spans="1:8" ht="101.5" hidden="1">
      <c r="A199" t="s">
        <v>6733</v>
      </c>
      <c r="B199">
        <v>34</v>
      </c>
      <c r="C199" s="203" t="s">
        <v>7485</v>
      </c>
      <c r="D199" s="203" t="s">
        <v>7486</v>
      </c>
      <c r="E199" s="203" t="s">
        <v>7487</v>
      </c>
      <c r="F199" s="203" t="s">
        <v>7488</v>
      </c>
      <c r="G199" s="203" t="s">
        <v>5881</v>
      </c>
      <c r="H199" s="203" t="str">
        <f>RTARoutes[[#This Row],[RID]]</f>
        <v>PVT278</v>
      </c>
    </row>
    <row r="200" spans="1:8" hidden="1">
      <c r="A200" t="s">
        <v>6734</v>
      </c>
      <c r="C200" s="203" t="s">
        <v>6152</v>
      </c>
      <c r="D200" s="203" t="s">
        <v>7489</v>
      </c>
      <c r="E200" s="203" t="s">
        <v>7490</v>
      </c>
      <c r="F200" s="203" t="s">
        <v>7491</v>
      </c>
      <c r="G200" s="203" t="s">
        <v>5881</v>
      </c>
      <c r="H200" s="203" t="str">
        <f>RTARoutes[[#This Row],[RID]]</f>
        <v>PVT279</v>
      </c>
    </row>
    <row r="201" spans="1:8" hidden="1">
      <c r="A201" t="s">
        <v>6483</v>
      </c>
      <c r="C201" s="203" t="s">
        <v>5907</v>
      </c>
      <c r="D201" s="203" t="s">
        <v>7492</v>
      </c>
      <c r="G201" s="203" t="s">
        <v>679</v>
      </c>
      <c r="H201" s="203" t="str">
        <f>RTARoutes[[#This Row],[RID]]</f>
        <v>PVT28</v>
      </c>
    </row>
    <row r="202" spans="1:8" hidden="1">
      <c r="A202" t="s">
        <v>6735</v>
      </c>
      <c r="C202" s="203" t="s">
        <v>6153</v>
      </c>
      <c r="D202" s="203" t="s">
        <v>7493</v>
      </c>
      <c r="E202" s="203" t="s">
        <v>7494</v>
      </c>
      <c r="F202" s="203" t="s">
        <v>7495</v>
      </c>
      <c r="G202" s="203" t="s">
        <v>1107</v>
      </c>
      <c r="H202" s="203" t="str">
        <f>RTARoutes[[#This Row],[RID]]</f>
        <v>PVT280</v>
      </c>
    </row>
    <row r="203" spans="1:8" hidden="1">
      <c r="A203" t="s">
        <v>6736</v>
      </c>
      <c r="C203" s="203" t="s">
        <v>6154</v>
      </c>
      <c r="D203" s="203" t="s">
        <v>7496</v>
      </c>
      <c r="E203" s="203" t="s">
        <v>7497</v>
      </c>
      <c r="F203" s="203" t="s">
        <v>7498</v>
      </c>
      <c r="G203" s="203" t="s">
        <v>5881</v>
      </c>
      <c r="H203" s="203" t="str">
        <f>RTARoutes[[#This Row],[RID]]</f>
        <v>PVT281</v>
      </c>
    </row>
    <row r="204" spans="1:8" hidden="1">
      <c r="A204" t="s">
        <v>6737</v>
      </c>
      <c r="C204" s="203" t="s">
        <v>6155</v>
      </c>
      <c r="D204" s="203" t="s">
        <v>7499</v>
      </c>
      <c r="E204" s="203" t="s">
        <v>7500</v>
      </c>
      <c r="F204" s="203" t="s">
        <v>7169</v>
      </c>
      <c r="G204" s="203" t="s">
        <v>5881</v>
      </c>
      <c r="H204" s="203" t="str">
        <f>RTARoutes[[#This Row],[RID]]</f>
        <v>PVT282</v>
      </c>
    </row>
    <row r="205" spans="1:8" ht="58" hidden="1">
      <c r="A205" t="s">
        <v>6738</v>
      </c>
      <c r="B205">
        <v>26</v>
      </c>
      <c r="C205" s="203" t="s">
        <v>7501</v>
      </c>
      <c r="D205" s="203" t="s">
        <v>7502</v>
      </c>
      <c r="E205" s="203" t="s">
        <v>7503</v>
      </c>
      <c r="F205" s="203" t="s">
        <v>7504</v>
      </c>
      <c r="G205" s="203" t="s">
        <v>5881</v>
      </c>
      <c r="H205" s="203" t="str">
        <f>RTARoutes[[#This Row],[RID]]</f>
        <v>PVT283</v>
      </c>
    </row>
    <row r="206" spans="1:8" hidden="1">
      <c r="A206" t="s">
        <v>6739</v>
      </c>
      <c r="C206" s="203" t="s">
        <v>6157</v>
      </c>
      <c r="D206" s="203" t="s">
        <v>7505</v>
      </c>
      <c r="E206" s="203" t="s">
        <v>7506</v>
      </c>
      <c r="F206" s="203" t="s">
        <v>7507</v>
      </c>
      <c r="G206" s="203" t="s">
        <v>5881</v>
      </c>
      <c r="H206" s="203" t="str">
        <f>RTARoutes[[#This Row],[RID]]</f>
        <v>PVT284</v>
      </c>
    </row>
    <row r="207" spans="1:8" hidden="1">
      <c r="A207" t="s">
        <v>6740</v>
      </c>
      <c r="C207" s="203" t="s">
        <v>6158</v>
      </c>
      <c r="D207" s="203" t="s">
        <v>7508</v>
      </c>
      <c r="E207" s="203" t="s">
        <v>7509</v>
      </c>
      <c r="F207" s="203" t="s">
        <v>7510</v>
      </c>
      <c r="G207" s="203" t="s">
        <v>1445</v>
      </c>
      <c r="H207" s="203" t="str">
        <f>RTARoutes[[#This Row],[RID]]</f>
        <v>PVT285</v>
      </c>
    </row>
    <row r="208" spans="1:8" hidden="1">
      <c r="A208" t="s">
        <v>6741</v>
      </c>
      <c r="C208" s="203" t="s">
        <v>6159</v>
      </c>
      <c r="D208" s="203" t="s">
        <v>7511</v>
      </c>
      <c r="E208" s="203" t="s">
        <v>7512</v>
      </c>
      <c r="F208" s="203" t="s">
        <v>7513</v>
      </c>
      <c r="G208" s="203" t="s">
        <v>5881</v>
      </c>
      <c r="H208" s="203" t="str">
        <f>RTARoutes[[#This Row],[RID]]</f>
        <v>PVT286</v>
      </c>
    </row>
    <row r="209" spans="1:8" hidden="1">
      <c r="A209" t="s">
        <v>6742</v>
      </c>
      <c r="C209" s="203" t="s">
        <v>6160</v>
      </c>
      <c r="D209" s="203" t="s">
        <v>6160</v>
      </c>
      <c r="G209" s="203" t="s">
        <v>5881</v>
      </c>
      <c r="H209" s="203" t="str">
        <f>RTARoutes[[#This Row],[RID]]</f>
        <v>PVT287</v>
      </c>
    </row>
    <row r="210" spans="1:8" hidden="1">
      <c r="A210" t="s">
        <v>6743</v>
      </c>
      <c r="C210" s="203" t="s">
        <v>6161</v>
      </c>
      <c r="D210" s="203" t="s">
        <v>7514</v>
      </c>
      <c r="E210" s="203" t="s">
        <v>7515</v>
      </c>
      <c r="F210" s="203" t="s">
        <v>7516</v>
      </c>
      <c r="G210" s="203" t="s">
        <v>5881</v>
      </c>
      <c r="H210" s="203" t="str">
        <f>RTARoutes[[#This Row],[RID]]</f>
        <v>PVT288</v>
      </c>
    </row>
    <row r="211" spans="1:8" hidden="1">
      <c r="A211" t="s">
        <v>6744</v>
      </c>
      <c r="C211" s="203" t="s">
        <v>6162</v>
      </c>
      <c r="D211" s="203" t="s">
        <v>7517</v>
      </c>
      <c r="E211" s="203" t="s">
        <v>7518</v>
      </c>
      <c r="F211" s="203" t="s">
        <v>7519</v>
      </c>
      <c r="G211" s="203" t="s">
        <v>5881</v>
      </c>
      <c r="H211" s="203" t="str">
        <f>RTARoutes[[#This Row],[RID]]</f>
        <v>PVT289</v>
      </c>
    </row>
    <row r="212" spans="1:8" hidden="1">
      <c r="A212" t="s">
        <v>6484</v>
      </c>
      <c r="C212" s="203" t="s">
        <v>5908</v>
      </c>
      <c r="D212" s="203" t="s">
        <v>7520</v>
      </c>
      <c r="G212" s="203" t="s">
        <v>5881</v>
      </c>
      <c r="H212" s="203" t="str">
        <f>RTARoutes[[#This Row],[RID]]</f>
        <v>PVT29</v>
      </c>
    </row>
    <row r="213" spans="1:8" hidden="1">
      <c r="A213" t="s">
        <v>6745</v>
      </c>
      <c r="C213" s="203" t="s">
        <v>6163</v>
      </c>
      <c r="D213" s="203" t="s">
        <v>7521</v>
      </c>
      <c r="E213" s="203" t="s">
        <v>7522</v>
      </c>
      <c r="F213" s="203" t="s">
        <v>7523</v>
      </c>
      <c r="G213" s="203" t="s">
        <v>1190</v>
      </c>
      <c r="H213" s="203" t="str">
        <f>RTARoutes[[#This Row],[RID]]</f>
        <v>PVT290</v>
      </c>
    </row>
    <row r="214" spans="1:8" hidden="1">
      <c r="A214" t="s">
        <v>6746</v>
      </c>
      <c r="C214" s="203" t="s">
        <v>6164</v>
      </c>
      <c r="D214" s="203" t="s">
        <v>7524</v>
      </c>
      <c r="E214" s="203" t="s">
        <v>7525</v>
      </c>
      <c r="F214" s="203" t="s">
        <v>7526</v>
      </c>
      <c r="G214" s="203" t="s">
        <v>5881</v>
      </c>
      <c r="H214" s="203" t="str">
        <f>RTARoutes[[#This Row],[RID]]</f>
        <v>PVT291</v>
      </c>
    </row>
    <row r="215" spans="1:8" hidden="1">
      <c r="A215" t="s">
        <v>6747</v>
      </c>
      <c r="C215" s="203" t="s">
        <v>6165</v>
      </c>
      <c r="D215" s="203" t="s">
        <v>7527</v>
      </c>
      <c r="E215" s="203" t="s">
        <v>7528</v>
      </c>
      <c r="F215" s="203" t="s">
        <v>7529</v>
      </c>
      <c r="G215" s="203" t="s">
        <v>5881</v>
      </c>
      <c r="H215" s="203" t="str">
        <f>RTARoutes[[#This Row],[RID]]</f>
        <v>PVT292</v>
      </c>
    </row>
    <row r="216" spans="1:8" hidden="1">
      <c r="A216" t="s">
        <v>6748</v>
      </c>
      <c r="B216">
        <v>12</v>
      </c>
      <c r="C216" s="203" t="s">
        <v>6166</v>
      </c>
      <c r="D216" s="203" t="s">
        <v>7530</v>
      </c>
      <c r="E216" s="203" t="s">
        <v>7531</v>
      </c>
      <c r="F216" s="203" t="s">
        <v>7532</v>
      </c>
      <c r="G216" s="203" t="s">
        <v>5881</v>
      </c>
      <c r="H216" s="203" t="str">
        <f>RTARoutes[[#This Row],[RID]]</f>
        <v>PVT293</v>
      </c>
    </row>
    <row r="217" spans="1:8" hidden="1">
      <c r="A217" t="s">
        <v>6749</v>
      </c>
      <c r="C217" s="203" t="s">
        <v>6167</v>
      </c>
      <c r="D217" s="203" t="s">
        <v>7533</v>
      </c>
      <c r="E217" s="203" t="s">
        <v>7534</v>
      </c>
      <c r="F217" s="203" t="s">
        <v>7535</v>
      </c>
      <c r="G217" s="203" t="s">
        <v>5881</v>
      </c>
      <c r="H217" s="203" t="str">
        <f>RTARoutes[[#This Row],[RID]]</f>
        <v>PVT294</v>
      </c>
    </row>
    <row r="218" spans="1:8" hidden="1">
      <c r="A218" t="s">
        <v>6750</v>
      </c>
      <c r="C218" s="203" t="s">
        <v>6168</v>
      </c>
      <c r="D218" s="203" t="s">
        <v>7536</v>
      </c>
      <c r="E218" s="203" t="s">
        <v>7537</v>
      </c>
      <c r="F218" s="203" t="s">
        <v>7538</v>
      </c>
      <c r="G218" s="203" t="s">
        <v>5881</v>
      </c>
      <c r="H218" s="203" t="str">
        <f>RTARoutes[[#This Row],[RID]]</f>
        <v>PVT295</v>
      </c>
    </row>
    <row r="219" spans="1:8" hidden="1">
      <c r="A219" t="s">
        <v>6751</v>
      </c>
      <c r="C219" s="203" t="s">
        <v>6169</v>
      </c>
      <c r="D219" s="203" t="s">
        <v>7539</v>
      </c>
      <c r="E219" s="203" t="s">
        <v>7540</v>
      </c>
      <c r="F219" s="203" t="s">
        <v>7541</v>
      </c>
      <c r="G219" s="203" t="s">
        <v>5881</v>
      </c>
      <c r="H219" s="203" t="str">
        <f>RTARoutes[[#This Row],[RID]]</f>
        <v>PVT296</v>
      </c>
    </row>
    <row r="220" spans="1:8" hidden="1">
      <c r="A220" t="s">
        <v>6752</v>
      </c>
      <c r="C220" s="203" t="s">
        <v>6170</v>
      </c>
      <c r="D220" s="203" t="s">
        <v>7542</v>
      </c>
      <c r="E220" s="203" t="s">
        <v>7543</v>
      </c>
      <c r="F220" s="203" t="s">
        <v>7544</v>
      </c>
      <c r="G220" s="203" t="s">
        <v>5881</v>
      </c>
      <c r="H220" s="203" t="str">
        <f>RTARoutes[[#This Row],[RID]]</f>
        <v>PVT297</v>
      </c>
    </row>
    <row r="221" spans="1:8" hidden="1">
      <c r="A221" t="s">
        <v>6753</v>
      </c>
      <c r="C221" s="203" t="s">
        <v>6171</v>
      </c>
      <c r="D221" s="203" t="s">
        <v>7545</v>
      </c>
      <c r="E221" s="203" t="s">
        <v>7537</v>
      </c>
      <c r="F221" s="203" t="s">
        <v>7538</v>
      </c>
      <c r="G221" s="203" t="s">
        <v>5881</v>
      </c>
      <c r="H221" s="203" t="str">
        <f>RTARoutes[[#This Row],[RID]]</f>
        <v>PVT298</v>
      </c>
    </row>
    <row r="222" spans="1:8" hidden="1">
      <c r="A222" t="s">
        <v>6754</v>
      </c>
      <c r="C222" s="203" t="s">
        <v>6172</v>
      </c>
      <c r="D222" s="203" t="s">
        <v>7546</v>
      </c>
      <c r="E222" s="203" t="s">
        <v>7547</v>
      </c>
      <c r="F222" s="203" t="s">
        <v>7548</v>
      </c>
      <c r="G222" s="203" t="s">
        <v>5881</v>
      </c>
      <c r="H222" s="203" t="str">
        <f>RTARoutes[[#This Row],[RID]]</f>
        <v>PVT299</v>
      </c>
    </row>
    <row r="223" spans="1:8" hidden="1">
      <c r="A223" t="s">
        <v>6458</v>
      </c>
      <c r="C223" s="203" t="s">
        <v>5884</v>
      </c>
      <c r="D223" s="203" t="s">
        <v>7549</v>
      </c>
      <c r="E223" s="203" t="s">
        <v>7550</v>
      </c>
      <c r="F223" s="203" t="s">
        <v>7551</v>
      </c>
      <c r="G223" s="203" t="s">
        <v>3584</v>
      </c>
      <c r="H223" s="203" t="str">
        <f>RTARoutes[[#This Row],[RID]]</f>
        <v>PVT3</v>
      </c>
    </row>
    <row r="224" spans="1:8" hidden="1">
      <c r="A224" t="s">
        <v>6485</v>
      </c>
      <c r="C224" s="203" t="s">
        <v>5909</v>
      </c>
      <c r="D224" s="203" t="s">
        <v>7552</v>
      </c>
      <c r="E224" s="203" t="s">
        <v>7553</v>
      </c>
      <c r="F224" s="203" t="s">
        <v>7554</v>
      </c>
      <c r="G224" s="203" t="s">
        <v>5881</v>
      </c>
      <c r="H224" s="203" t="str">
        <f>RTARoutes[[#This Row],[RID]]</f>
        <v>PVT30</v>
      </c>
    </row>
    <row r="225" spans="1:8" ht="130.5" hidden="1">
      <c r="A225" t="s">
        <v>6755</v>
      </c>
      <c r="B225">
        <v>42</v>
      </c>
      <c r="C225" s="203" t="s">
        <v>7555</v>
      </c>
      <c r="D225" s="203" t="s">
        <v>7556</v>
      </c>
      <c r="E225" s="203" t="s">
        <v>7557</v>
      </c>
      <c r="F225" s="203" t="s">
        <v>7558</v>
      </c>
      <c r="G225" s="203" t="s">
        <v>5881</v>
      </c>
      <c r="H225" s="203" t="str">
        <f>RTARoutes[[#This Row],[RID]]</f>
        <v>PVT300</v>
      </c>
    </row>
    <row r="226" spans="1:8" hidden="1">
      <c r="A226" t="s">
        <v>6756</v>
      </c>
      <c r="C226" s="203" t="s">
        <v>6174</v>
      </c>
      <c r="D226" s="203" t="s">
        <v>7559</v>
      </c>
      <c r="E226" s="203" t="s">
        <v>7560</v>
      </c>
      <c r="F226" s="203" t="s">
        <v>7561</v>
      </c>
      <c r="G226" s="203" t="s">
        <v>5881</v>
      </c>
      <c r="H226" s="203" t="str">
        <f>RTARoutes[[#This Row],[RID]]</f>
        <v>PVT301</v>
      </c>
    </row>
    <row r="227" spans="1:8" hidden="1">
      <c r="A227" t="s">
        <v>6757</v>
      </c>
      <c r="C227" s="203" t="s">
        <v>6175</v>
      </c>
      <c r="D227" s="203" t="s">
        <v>7562</v>
      </c>
      <c r="E227" s="203" t="s">
        <v>7563</v>
      </c>
      <c r="F227" s="203" t="s">
        <v>7564</v>
      </c>
      <c r="G227" s="203" t="s">
        <v>3045</v>
      </c>
      <c r="H227" s="203" t="str">
        <f>RTARoutes[[#This Row],[RID]]</f>
        <v>PVT302</v>
      </c>
    </row>
    <row r="228" spans="1:8" hidden="1">
      <c r="A228" t="s">
        <v>6758</v>
      </c>
      <c r="C228" s="203" t="s">
        <v>6176</v>
      </c>
      <c r="D228" s="203" t="s">
        <v>7565</v>
      </c>
      <c r="E228" s="203" t="s">
        <v>7566</v>
      </c>
      <c r="F228" s="203" t="s">
        <v>7567</v>
      </c>
      <c r="G228" s="203" t="s">
        <v>5881</v>
      </c>
      <c r="H228" s="203" t="str">
        <f>RTARoutes[[#This Row],[RID]]</f>
        <v>PVT303</v>
      </c>
    </row>
    <row r="229" spans="1:8" ht="58" hidden="1">
      <c r="A229" t="s">
        <v>6759</v>
      </c>
      <c r="B229">
        <v>55</v>
      </c>
      <c r="C229" s="203" t="s">
        <v>7568</v>
      </c>
      <c r="D229" s="203" t="s">
        <v>7569</v>
      </c>
      <c r="E229" s="203" t="s">
        <v>7570</v>
      </c>
      <c r="F229" s="203" t="s">
        <v>7571</v>
      </c>
      <c r="G229" s="203" t="s">
        <v>5881</v>
      </c>
      <c r="H229" s="203" t="str">
        <f>RTARoutes[[#This Row],[RID]]</f>
        <v>PVT304</v>
      </c>
    </row>
    <row r="230" spans="1:8" hidden="1">
      <c r="A230" t="s">
        <v>6760</v>
      </c>
      <c r="C230" s="203" t="s">
        <v>6178</v>
      </c>
      <c r="D230" s="203" t="s">
        <v>7572</v>
      </c>
      <c r="E230" s="203" t="s">
        <v>7573</v>
      </c>
      <c r="F230" s="203" t="s">
        <v>7574</v>
      </c>
      <c r="G230" s="203" t="s">
        <v>5881</v>
      </c>
      <c r="H230" s="203" t="str">
        <f>RTARoutes[[#This Row],[RID]]</f>
        <v>PVT305</v>
      </c>
    </row>
    <row r="231" spans="1:8" hidden="1">
      <c r="A231" t="s">
        <v>6761</v>
      </c>
      <c r="C231" s="203" t="s">
        <v>1890</v>
      </c>
      <c r="D231" s="203" t="s">
        <v>1890</v>
      </c>
      <c r="E231" s="203" t="s">
        <v>1889</v>
      </c>
      <c r="F231" s="203" t="s">
        <v>1889</v>
      </c>
      <c r="G231" s="203" t="s">
        <v>5881</v>
      </c>
      <c r="H231" s="203" t="str">
        <f>RTARoutes[[#This Row],[RID]]</f>
        <v>PVT306</v>
      </c>
    </row>
    <row r="232" spans="1:8" hidden="1">
      <c r="A232" t="s">
        <v>6762</v>
      </c>
      <c r="C232" s="203" t="s">
        <v>6179</v>
      </c>
      <c r="D232" s="203" t="s">
        <v>7575</v>
      </c>
      <c r="E232" s="203" t="s">
        <v>7576</v>
      </c>
      <c r="F232" s="203" t="s">
        <v>7577</v>
      </c>
      <c r="G232" s="203" t="s">
        <v>876</v>
      </c>
      <c r="H232" s="203" t="str">
        <f>RTARoutes[[#This Row],[RID]]</f>
        <v>PVT307</v>
      </c>
    </row>
    <row r="233" spans="1:8" ht="87" hidden="1">
      <c r="A233" t="s">
        <v>6763</v>
      </c>
      <c r="B233">
        <v>29</v>
      </c>
      <c r="C233" s="203" t="s">
        <v>7578</v>
      </c>
      <c r="D233" s="203" t="s">
        <v>7579</v>
      </c>
      <c r="E233" s="203" t="s">
        <v>7580</v>
      </c>
      <c r="F233" s="203" t="s">
        <v>7581</v>
      </c>
      <c r="G233" s="203" t="s">
        <v>884</v>
      </c>
      <c r="H233" s="203" t="str">
        <f>RTARoutes[[#This Row],[RID]]</f>
        <v>PVT308</v>
      </c>
    </row>
    <row r="234" spans="1:8" ht="29" hidden="1">
      <c r="A234" t="s">
        <v>6764</v>
      </c>
      <c r="C234" s="203" t="s">
        <v>6181</v>
      </c>
      <c r="D234" s="203" t="s">
        <v>7582</v>
      </c>
      <c r="E234" s="203" t="s">
        <v>7583</v>
      </c>
      <c r="F234" s="203" t="s">
        <v>7584</v>
      </c>
      <c r="G234" s="203" t="s">
        <v>7585</v>
      </c>
      <c r="H234" s="203" t="str">
        <f>RTARoutes[[#This Row],[RID]]</f>
        <v>PVT309</v>
      </c>
    </row>
    <row r="235" spans="1:8" hidden="1">
      <c r="A235" t="s">
        <v>6486</v>
      </c>
      <c r="C235" s="203" t="s">
        <v>5910</v>
      </c>
      <c r="D235" s="203" t="s">
        <v>7586</v>
      </c>
      <c r="E235" s="203" t="s">
        <v>7587</v>
      </c>
      <c r="F235" s="203" t="s">
        <v>7588</v>
      </c>
      <c r="G235" s="203" t="s">
        <v>5881</v>
      </c>
      <c r="H235" s="203" t="str">
        <f>RTARoutes[[#This Row],[RID]]</f>
        <v>PVT31</v>
      </c>
    </row>
    <row r="236" spans="1:8" ht="87" hidden="1">
      <c r="A236" t="s">
        <v>6765</v>
      </c>
      <c r="B236">
        <v>29</v>
      </c>
      <c r="C236" s="203" t="s">
        <v>7578</v>
      </c>
      <c r="D236" s="203" t="s">
        <v>7579</v>
      </c>
      <c r="E236" s="203" t="s">
        <v>7580</v>
      </c>
      <c r="F236" s="203" t="s">
        <v>7581</v>
      </c>
      <c r="G236" s="203" t="s">
        <v>7585</v>
      </c>
      <c r="H236" s="203" t="str">
        <f>RTARoutes[[#This Row],[RID]]</f>
        <v>PVT310</v>
      </c>
    </row>
    <row r="237" spans="1:8" hidden="1">
      <c r="A237" t="s">
        <v>6766</v>
      </c>
      <c r="C237" s="203" t="s">
        <v>6183</v>
      </c>
      <c r="D237" s="203" t="s">
        <v>7589</v>
      </c>
      <c r="E237" s="203" t="s">
        <v>7590</v>
      </c>
      <c r="F237" s="203" t="s">
        <v>7591</v>
      </c>
      <c r="G237" s="203" t="s">
        <v>3438</v>
      </c>
      <c r="H237" s="203" t="str">
        <f>RTARoutes[[#This Row],[RID]]</f>
        <v>PVT311</v>
      </c>
    </row>
    <row r="238" spans="1:8" hidden="1">
      <c r="A238" t="s">
        <v>6767</v>
      </c>
      <c r="C238" s="203" t="s">
        <v>6184</v>
      </c>
      <c r="D238" s="203" t="s">
        <v>7592</v>
      </c>
      <c r="E238" s="203" t="s">
        <v>7593</v>
      </c>
      <c r="F238" s="203" t="s">
        <v>7594</v>
      </c>
      <c r="G238" s="203" t="s">
        <v>3549</v>
      </c>
      <c r="H238" s="203" t="str">
        <f>RTARoutes[[#This Row],[RID]]</f>
        <v>PVT312</v>
      </c>
    </row>
    <row r="239" spans="1:8" hidden="1">
      <c r="A239" t="s">
        <v>6768</v>
      </c>
      <c r="C239" s="203" t="s">
        <v>6185</v>
      </c>
      <c r="D239" s="203" t="s">
        <v>7595</v>
      </c>
      <c r="E239" s="203" t="s">
        <v>7596</v>
      </c>
      <c r="F239" s="203" t="s">
        <v>7597</v>
      </c>
      <c r="G239" s="203" t="s">
        <v>1803</v>
      </c>
      <c r="H239" s="203" t="str">
        <f>RTARoutes[[#This Row],[RID]]</f>
        <v>PVT313</v>
      </c>
    </row>
    <row r="240" spans="1:8" hidden="1">
      <c r="A240" t="s">
        <v>6769</v>
      </c>
      <c r="C240" s="203" t="s">
        <v>6186</v>
      </c>
      <c r="D240" s="203" t="s">
        <v>7598</v>
      </c>
      <c r="E240" s="203" t="s">
        <v>7599</v>
      </c>
      <c r="F240" s="203" t="s">
        <v>7600</v>
      </c>
      <c r="G240" s="203" t="s">
        <v>1837</v>
      </c>
      <c r="H240" s="203" t="str">
        <f>RTARoutes[[#This Row],[RID]]</f>
        <v>PVT314</v>
      </c>
    </row>
    <row r="241" spans="1:8" hidden="1">
      <c r="A241" t="s">
        <v>6770</v>
      </c>
      <c r="C241" s="203" t="s">
        <v>6187</v>
      </c>
      <c r="D241" s="203" t="s">
        <v>6187</v>
      </c>
      <c r="E241" s="203" t="s">
        <v>7601</v>
      </c>
      <c r="F241" s="203" t="s">
        <v>7601</v>
      </c>
      <c r="G241" s="203" t="s">
        <v>5881</v>
      </c>
      <c r="H241" s="203" t="str">
        <f>RTARoutes[[#This Row],[RID]]</f>
        <v>PVT315</v>
      </c>
    </row>
    <row r="242" spans="1:8" hidden="1">
      <c r="A242" t="s">
        <v>6771</v>
      </c>
      <c r="C242" s="203" t="s">
        <v>6188</v>
      </c>
      <c r="D242" s="203" t="s">
        <v>7602</v>
      </c>
      <c r="G242" s="203" t="s">
        <v>5881</v>
      </c>
      <c r="H242" s="203" t="str">
        <f>RTARoutes[[#This Row],[RID]]</f>
        <v>PVT316</v>
      </c>
    </row>
    <row r="243" spans="1:8" hidden="1">
      <c r="A243" t="s">
        <v>6772</v>
      </c>
      <c r="C243" s="203" t="s">
        <v>6189</v>
      </c>
      <c r="D243" s="203" t="s">
        <v>7603</v>
      </c>
      <c r="E243" s="203" t="s">
        <v>7604</v>
      </c>
      <c r="F243" s="203" t="s">
        <v>7605</v>
      </c>
      <c r="G243" s="203" t="s">
        <v>2170</v>
      </c>
      <c r="H243" s="203" t="str">
        <f>RTARoutes[[#This Row],[RID]]</f>
        <v>PVT317</v>
      </c>
    </row>
    <row r="244" spans="1:8" ht="159.5" hidden="1">
      <c r="A244" t="s">
        <v>6773</v>
      </c>
      <c r="B244">
        <v>61</v>
      </c>
      <c r="C244" s="203" t="s">
        <v>7606</v>
      </c>
      <c r="D244" s="203" t="s">
        <v>7607</v>
      </c>
      <c r="E244" s="203" t="s">
        <v>7608</v>
      </c>
      <c r="F244" s="203" t="s">
        <v>7609</v>
      </c>
      <c r="G244" s="203" t="s">
        <v>5881</v>
      </c>
      <c r="H244" s="203" t="str">
        <f>RTARoutes[[#This Row],[RID]]</f>
        <v>PVT318</v>
      </c>
    </row>
    <row r="245" spans="1:8" ht="87" hidden="1">
      <c r="A245" t="s">
        <v>6774</v>
      </c>
      <c r="B245">
        <v>40</v>
      </c>
      <c r="C245" s="203" t="s">
        <v>7610</v>
      </c>
      <c r="D245" s="203" t="s">
        <v>7611</v>
      </c>
      <c r="E245" s="203" t="s">
        <v>7612</v>
      </c>
      <c r="F245" s="203" t="s">
        <v>7613</v>
      </c>
      <c r="G245" s="203" t="s">
        <v>5881</v>
      </c>
      <c r="H245" s="203" t="str">
        <f>RTARoutes[[#This Row],[RID]]</f>
        <v>PVT319</v>
      </c>
    </row>
    <row r="246" spans="1:8" hidden="1">
      <c r="A246" t="s">
        <v>6487</v>
      </c>
      <c r="C246" s="203" t="s">
        <v>5911</v>
      </c>
      <c r="D246" s="203" t="s">
        <v>7614</v>
      </c>
      <c r="E246" s="203" t="s">
        <v>7615</v>
      </c>
      <c r="F246" s="203" t="s">
        <v>7616</v>
      </c>
      <c r="G246" s="203" t="s">
        <v>5881</v>
      </c>
      <c r="H246" s="203" t="str">
        <f>RTARoutes[[#This Row],[RID]]</f>
        <v>PVT32</v>
      </c>
    </row>
    <row r="247" spans="1:8" ht="72.5" hidden="1">
      <c r="A247" t="s">
        <v>6775</v>
      </c>
      <c r="B247">
        <v>31</v>
      </c>
      <c r="C247" s="203" t="s">
        <v>7617</v>
      </c>
      <c r="D247" s="203" t="s">
        <v>7618</v>
      </c>
      <c r="E247" s="203" t="s">
        <v>7619</v>
      </c>
      <c r="F247" s="203" t="s">
        <v>7620</v>
      </c>
      <c r="G247" s="203" t="s">
        <v>5881</v>
      </c>
      <c r="H247" s="203" t="str">
        <f>RTARoutes[[#This Row],[RID]]</f>
        <v>PVT320</v>
      </c>
    </row>
    <row r="248" spans="1:8" hidden="1">
      <c r="A248" t="s">
        <v>6776</v>
      </c>
      <c r="C248" s="203" t="s">
        <v>6193</v>
      </c>
      <c r="D248" s="203" t="s">
        <v>7621</v>
      </c>
      <c r="E248" s="203" t="s">
        <v>7622</v>
      </c>
      <c r="F248" s="203" t="s">
        <v>7623</v>
      </c>
      <c r="G248" s="203" t="s">
        <v>5881</v>
      </c>
      <c r="H248" s="203" t="str">
        <f>RTARoutes[[#This Row],[RID]]</f>
        <v>PVT321</v>
      </c>
    </row>
    <row r="249" spans="1:8" hidden="1">
      <c r="A249" t="s">
        <v>6777</v>
      </c>
      <c r="C249" s="203" t="s">
        <v>6194</v>
      </c>
      <c r="D249" s="203" t="s">
        <v>7624</v>
      </c>
      <c r="E249" s="203" t="s">
        <v>7625</v>
      </c>
      <c r="F249" s="203" t="s">
        <v>7626</v>
      </c>
      <c r="G249" s="203" t="s">
        <v>5881</v>
      </c>
      <c r="H249" s="203" t="str">
        <f>RTARoutes[[#This Row],[RID]]</f>
        <v>PVT322</v>
      </c>
    </row>
    <row r="250" spans="1:8" hidden="1">
      <c r="A250" t="s">
        <v>6778</v>
      </c>
      <c r="C250" s="203" t="s">
        <v>6195</v>
      </c>
      <c r="D250" s="203" t="s">
        <v>7627</v>
      </c>
      <c r="E250" s="203" t="s">
        <v>7628</v>
      </c>
      <c r="F250" s="203" t="s">
        <v>7629</v>
      </c>
      <c r="G250" s="203" t="s">
        <v>5881</v>
      </c>
      <c r="H250" s="203" t="str">
        <f>RTARoutes[[#This Row],[RID]]</f>
        <v>PVT323</v>
      </c>
    </row>
    <row r="251" spans="1:8" hidden="1">
      <c r="A251" t="s">
        <v>6779</v>
      </c>
      <c r="C251" s="203" t="s">
        <v>6196</v>
      </c>
      <c r="D251" s="203" t="s">
        <v>7630</v>
      </c>
      <c r="E251" s="203" t="s">
        <v>7631</v>
      </c>
      <c r="F251" s="203" t="s">
        <v>7632</v>
      </c>
      <c r="G251" s="203" t="s">
        <v>2437</v>
      </c>
      <c r="H251" s="203" t="str">
        <f>RTARoutes[[#This Row],[RID]]</f>
        <v>PVT324</v>
      </c>
    </row>
    <row r="252" spans="1:8" hidden="1">
      <c r="A252" t="s">
        <v>6780</v>
      </c>
      <c r="C252" s="203" t="s">
        <v>6197</v>
      </c>
      <c r="D252" s="203" t="s">
        <v>7633</v>
      </c>
      <c r="E252" s="203" t="s">
        <v>7634</v>
      </c>
      <c r="F252" s="203" t="s">
        <v>7635</v>
      </c>
      <c r="G252" s="203" t="s">
        <v>5881</v>
      </c>
      <c r="H252" s="203" t="str">
        <f>RTARoutes[[#This Row],[RID]]</f>
        <v>PVT325</v>
      </c>
    </row>
    <row r="253" spans="1:8" hidden="1">
      <c r="A253" t="s">
        <v>6781</v>
      </c>
      <c r="C253" s="203" t="s">
        <v>6198</v>
      </c>
      <c r="D253" s="203" t="s">
        <v>7636</v>
      </c>
      <c r="E253" s="203" t="s">
        <v>7637</v>
      </c>
      <c r="F253" s="203" t="s">
        <v>7638</v>
      </c>
      <c r="G253" s="203" t="s">
        <v>5881</v>
      </c>
      <c r="H253" s="203" t="str">
        <f>RTARoutes[[#This Row],[RID]]</f>
        <v>PVT326</v>
      </c>
    </row>
    <row r="254" spans="1:8" ht="116" hidden="1">
      <c r="A254" t="s">
        <v>6782</v>
      </c>
      <c r="B254">
        <v>31</v>
      </c>
      <c r="C254" s="203" t="s">
        <v>7639</v>
      </c>
      <c r="D254" s="203" t="s">
        <v>7640</v>
      </c>
      <c r="E254" s="203" t="s">
        <v>7641</v>
      </c>
      <c r="F254" s="203" t="s">
        <v>7642</v>
      </c>
      <c r="G254" s="203" t="s">
        <v>7158</v>
      </c>
      <c r="H254" s="203" t="str">
        <f>RTARoutes[[#This Row],[RID]]</f>
        <v>PVT327</v>
      </c>
    </row>
    <row r="255" spans="1:8" hidden="1">
      <c r="A255" t="s">
        <v>6783</v>
      </c>
      <c r="C255" s="203" t="s">
        <v>6199</v>
      </c>
      <c r="D255" s="203" t="s">
        <v>7643</v>
      </c>
      <c r="E255" s="203" t="s">
        <v>7644</v>
      </c>
      <c r="F255" s="203" t="s">
        <v>7645</v>
      </c>
      <c r="G255" s="203" t="s">
        <v>5881</v>
      </c>
      <c r="H255" s="203" t="str">
        <f>RTARoutes[[#This Row],[RID]]</f>
        <v>PVT328</v>
      </c>
    </row>
    <row r="256" spans="1:8" hidden="1">
      <c r="A256" t="s">
        <v>6784</v>
      </c>
      <c r="C256" s="203" t="s">
        <v>6200</v>
      </c>
      <c r="D256" s="203" t="s">
        <v>7646</v>
      </c>
      <c r="E256" s="203" t="s">
        <v>7647</v>
      </c>
      <c r="F256" s="203" t="s">
        <v>7648</v>
      </c>
      <c r="G256" s="203" t="s">
        <v>5881</v>
      </c>
      <c r="H256" s="203" t="str">
        <f>RTARoutes[[#This Row],[RID]]</f>
        <v>PVT329</v>
      </c>
    </row>
    <row r="257" spans="1:8" hidden="1">
      <c r="A257" t="s">
        <v>6488</v>
      </c>
      <c r="C257" s="203" t="s">
        <v>5912</v>
      </c>
      <c r="D257" s="203" t="s">
        <v>7649</v>
      </c>
      <c r="E257" s="203" t="s">
        <v>7650</v>
      </c>
      <c r="F257" s="203" t="s">
        <v>7651</v>
      </c>
      <c r="G257" s="203" t="s">
        <v>5881</v>
      </c>
      <c r="H257" s="203" t="str">
        <f>RTARoutes[[#This Row],[RID]]</f>
        <v>PVT33</v>
      </c>
    </row>
    <row r="258" spans="1:8" hidden="1">
      <c r="A258" t="s">
        <v>6785</v>
      </c>
      <c r="C258" s="203" t="s">
        <v>6201</v>
      </c>
      <c r="D258" s="203" t="s">
        <v>7652</v>
      </c>
      <c r="H258" s="203" t="str">
        <f>RTARoutes[[#This Row],[RID]]</f>
        <v>PVT330</v>
      </c>
    </row>
    <row r="259" spans="1:8" ht="29" hidden="1">
      <c r="A259" t="s">
        <v>6786</v>
      </c>
      <c r="C259" s="203" t="s">
        <v>6202</v>
      </c>
      <c r="D259" s="203" t="s">
        <v>7653</v>
      </c>
      <c r="E259" s="203" t="s">
        <v>7654</v>
      </c>
      <c r="F259" s="203" t="s">
        <v>7655</v>
      </c>
      <c r="G259" s="203" t="s">
        <v>7656</v>
      </c>
      <c r="H259" s="203" t="str">
        <f>RTARoutes[[#This Row],[RID]]</f>
        <v>PVT331</v>
      </c>
    </row>
    <row r="260" spans="1:8" ht="116" hidden="1">
      <c r="A260" t="s">
        <v>6787</v>
      </c>
      <c r="B260">
        <v>31</v>
      </c>
      <c r="C260" s="203" t="s">
        <v>7639</v>
      </c>
      <c r="D260" s="203" t="s">
        <v>7640</v>
      </c>
      <c r="E260" s="203" t="s">
        <v>7641</v>
      </c>
      <c r="F260" s="203" t="s">
        <v>7642</v>
      </c>
      <c r="G260" s="203" t="s">
        <v>5881</v>
      </c>
      <c r="H260" s="203" t="str">
        <f>RTARoutes[[#This Row],[RID]]</f>
        <v>PVT332</v>
      </c>
    </row>
    <row r="261" spans="1:8" hidden="1">
      <c r="A261" t="s">
        <v>6788</v>
      </c>
      <c r="C261" s="203" t="s">
        <v>6204</v>
      </c>
      <c r="D261" s="203" t="s">
        <v>7657</v>
      </c>
      <c r="G261" s="203" t="s">
        <v>5881</v>
      </c>
      <c r="H261" s="203" t="str">
        <f>RTARoutes[[#This Row],[RID]]</f>
        <v>PVT333</v>
      </c>
    </row>
    <row r="262" spans="1:8" hidden="1">
      <c r="A262" t="s">
        <v>6789</v>
      </c>
      <c r="C262" s="203" t="s">
        <v>6205</v>
      </c>
      <c r="D262" s="203" t="s">
        <v>7658</v>
      </c>
      <c r="E262" s="203" t="s">
        <v>7659</v>
      </c>
      <c r="F262" s="203" t="s">
        <v>7660</v>
      </c>
      <c r="G262" s="203" t="s">
        <v>5881</v>
      </c>
      <c r="H262" s="203" t="str">
        <f>RTARoutes[[#This Row],[RID]]</f>
        <v>PVT334</v>
      </c>
    </row>
    <row r="263" spans="1:8" hidden="1">
      <c r="A263" t="s">
        <v>6790</v>
      </c>
      <c r="C263" s="203" t="s">
        <v>6206</v>
      </c>
      <c r="D263" s="203" t="s">
        <v>7661</v>
      </c>
      <c r="E263" s="203" t="s">
        <v>7662</v>
      </c>
      <c r="F263" s="203" t="s">
        <v>7663</v>
      </c>
      <c r="G263" s="203" t="s">
        <v>2782</v>
      </c>
      <c r="H263" s="203" t="str">
        <f>RTARoutes[[#This Row],[RID]]</f>
        <v>PVT335</v>
      </c>
    </row>
    <row r="264" spans="1:8" ht="43.5" hidden="1">
      <c r="A264" t="s">
        <v>6791</v>
      </c>
      <c r="B264">
        <v>14</v>
      </c>
      <c r="C264" s="203" t="s">
        <v>7664</v>
      </c>
      <c r="D264" s="203" t="s">
        <v>7665</v>
      </c>
      <c r="E264" s="203" t="s">
        <v>7666</v>
      </c>
      <c r="F264" s="203" t="s">
        <v>7667</v>
      </c>
      <c r="G264" s="203" t="s">
        <v>5881</v>
      </c>
      <c r="H264" s="203" t="str">
        <f>RTARoutes[[#This Row],[RID]]</f>
        <v>PVT336</v>
      </c>
    </row>
    <row r="265" spans="1:8" hidden="1">
      <c r="A265" t="s">
        <v>6792</v>
      </c>
      <c r="C265" s="203" t="s">
        <v>6208</v>
      </c>
      <c r="D265" s="203" t="s">
        <v>7668</v>
      </c>
      <c r="E265" s="203" t="s">
        <v>7669</v>
      </c>
      <c r="F265" s="203" t="s">
        <v>7670</v>
      </c>
      <c r="G265" s="203" t="s">
        <v>5881</v>
      </c>
      <c r="H265" s="203" t="str">
        <f>RTARoutes[[#This Row],[RID]]</f>
        <v>PVT337</v>
      </c>
    </row>
    <row r="266" spans="1:8" hidden="1">
      <c r="A266" t="s">
        <v>6793</v>
      </c>
      <c r="C266" s="203" t="s">
        <v>6209</v>
      </c>
      <c r="D266" s="203" t="s">
        <v>7671</v>
      </c>
      <c r="E266" s="203" t="s">
        <v>7672</v>
      </c>
      <c r="F266" s="203" t="s">
        <v>7673</v>
      </c>
      <c r="G266" s="203" t="s">
        <v>5881</v>
      </c>
      <c r="H266" s="203" t="str">
        <f>RTARoutes[[#This Row],[RID]]</f>
        <v>PVT338</v>
      </c>
    </row>
    <row r="267" spans="1:8" hidden="1">
      <c r="A267" t="s">
        <v>6794</v>
      </c>
      <c r="C267" s="203" t="s">
        <v>6210</v>
      </c>
      <c r="D267" s="203" t="s">
        <v>7674</v>
      </c>
      <c r="E267" s="203" t="s">
        <v>7675</v>
      </c>
      <c r="F267" s="203" t="s">
        <v>7676</v>
      </c>
      <c r="G267" s="203" t="s">
        <v>5881</v>
      </c>
      <c r="H267" s="203" t="str">
        <f>RTARoutes[[#This Row],[RID]]</f>
        <v>PVT339</v>
      </c>
    </row>
    <row r="268" spans="1:8" hidden="1">
      <c r="A268" t="s">
        <v>6489</v>
      </c>
      <c r="C268" s="203" t="s">
        <v>5913</v>
      </c>
      <c r="D268" s="203" t="s">
        <v>7677</v>
      </c>
      <c r="E268" s="203" t="s">
        <v>7678</v>
      </c>
      <c r="F268" s="203" t="s">
        <v>7679</v>
      </c>
      <c r="G268" s="203" t="s">
        <v>5881</v>
      </c>
      <c r="H268" s="203" t="str">
        <f>RTARoutes[[#This Row],[RID]]</f>
        <v>PVT34</v>
      </c>
    </row>
    <row r="269" spans="1:8" hidden="1">
      <c r="A269" t="s">
        <v>6795</v>
      </c>
      <c r="C269" s="203" t="s">
        <v>6211</v>
      </c>
      <c r="D269" s="203" t="s">
        <v>7680</v>
      </c>
      <c r="E269" s="203" t="s">
        <v>7681</v>
      </c>
      <c r="F269" s="203" t="s">
        <v>7682</v>
      </c>
      <c r="G269" s="203" t="s">
        <v>5881</v>
      </c>
      <c r="H269" s="203" t="str">
        <f>RTARoutes[[#This Row],[RID]]</f>
        <v>PVT340</v>
      </c>
    </row>
    <row r="270" spans="1:8" hidden="1">
      <c r="A270" t="s">
        <v>6796</v>
      </c>
      <c r="C270" s="203" t="s">
        <v>6212</v>
      </c>
      <c r="D270" s="203" t="s">
        <v>7683</v>
      </c>
      <c r="G270" s="203" t="s">
        <v>5881</v>
      </c>
      <c r="H270" s="203" t="str">
        <f>RTARoutes[[#This Row],[RID]]</f>
        <v>PVT341</v>
      </c>
    </row>
    <row r="271" spans="1:8" hidden="1">
      <c r="A271" t="s">
        <v>6797</v>
      </c>
      <c r="C271" s="203" t="s">
        <v>6213</v>
      </c>
      <c r="D271" s="203" t="s">
        <v>7684</v>
      </c>
      <c r="E271" s="203" t="s">
        <v>7685</v>
      </c>
      <c r="F271" s="203" t="s">
        <v>7686</v>
      </c>
      <c r="G271" s="203" t="s">
        <v>5881</v>
      </c>
      <c r="H271" s="203" t="str">
        <f>RTARoutes[[#This Row],[RID]]</f>
        <v>PVT342</v>
      </c>
    </row>
    <row r="272" spans="1:8" ht="116" hidden="1">
      <c r="A272" t="s">
        <v>6798</v>
      </c>
      <c r="B272">
        <v>35</v>
      </c>
      <c r="C272" s="203" t="s">
        <v>7687</v>
      </c>
      <c r="D272" s="203" t="s">
        <v>7688</v>
      </c>
      <c r="E272" s="203" t="s">
        <v>7689</v>
      </c>
      <c r="F272" s="203" t="s">
        <v>7690</v>
      </c>
      <c r="G272" s="203" t="s">
        <v>5881</v>
      </c>
      <c r="H272" s="203" t="str">
        <f>RTARoutes[[#This Row],[RID]]</f>
        <v>PVT343</v>
      </c>
    </row>
    <row r="273" spans="1:8" hidden="1">
      <c r="A273" t="s">
        <v>6799</v>
      </c>
      <c r="C273" s="203" t="s">
        <v>6215</v>
      </c>
      <c r="D273" s="203" t="s">
        <v>7691</v>
      </c>
      <c r="E273" s="203" t="s">
        <v>7692</v>
      </c>
      <c r="F273" s="203" t="s">
        <v>7693</v>
      </c>
      <c r="G273" s="203" t="s">
        <v>5881</v>
      </c>
      <c r="H273" s="203" t="str">
        <f>RTARoutes[[#This Row],[RID]]</f>
        <v>PVT344</v>
      </c>
    </row>
    <row r="274" spans="1:8" hidden="1">
      <c r="A274" t="s">
        <v>6800</v>
      </c>
      <c r="C274" s="203" t="s">
        <v>6216</v>
      </c>
      <c r="D274" s="203" t="s">
        <v>7694</v>
      </c>
      <c r="E274" s="203" t="s">
        <v>7695</v>
      </c>
      <c r="F274" s="203" t="s">
        <v>7696</v>
      </c>
      <c r="G274" s="203" t="s">
        <v>5881</v>
      </c>
      <c r="H274" s="203" t="str">
        <f>RTARoutes[[#This Row],[RID]]</f>
        <v>PVT345</v>
      </c>
    </row>
    <row r="275" spans="1:8" hidden="1">
      <c r="A275" t="s">
        <v>6801</v>
      </c>
      <c r="C275" s="203" t="s">
        <v>6217</v>
      </c>
      <c r="D275" s="203" t="s">
        <v>7697</v>
      </c>
      <c r="E275" s="203" t="s">
        <v>7698</v>
      </c>
      <c r="F275" s="203" t="s">
        <v>7699</v>
      </c>
      <c r="G275" s="203" t="s">
        <v>5881</v>
      </c>
      <c r="H275" s="203" t="str">
        <f>RTARoutes[[#This Row],[RID]]</f>
        <v>PVT346</v>
      </c>
    </row>
    <row r="276" spans="1:8" hidden="1">
      <c r="A276" t="s">
        <v>6802</v>
      </c>
      <c r="C276" s="203" t="s">
        <v>6218</v>
      </c>
      <c r="D276" s="203" t="s">
        <v>7700</v>
      </c>
      <c r="E276" s="203" t="s">
        <v>7701</v>
      </c>
      <c r="F276" s="203" t="s">
        <v>7702</v>
      </c>
      <c r="G276" s="203" t="s">
        <v>5881</v>
      </c>
      <c r="H276" s="203" t="str">
        <f>RTARoutes[[#This Row],[RID]]</f>
        <v>PVT347</v>
      </c>
    </row>
    <row r="277" spans="1:8" hidden="1">
      <c r="A277" t="s">
        <v>6803</v>
      </c>
      <c r="C277" s="203" t="s">
        <v>6219</v>
      </c>
      <c r="D277" s="203" t="s">
        <v>7703</v>
      </c>
      <c r="E277" s="203" t="s">
        <v>7704</v>
      </c>
      <c r="F277" s="203" t="s">
        <v>7705</v>
      </c>
      <c r="G277" s="203" t="s">
        <v>5881</v>
      </c>
      <c r="H277" s="203" t="str">
        <f>RTARoutes[[#This Row],[RID]]</f>
        <v>PVT348</v>
      </c>
    </row>
    <row r="278" spans="1:8" hidden="1">
      <c r="A278" t="s">
        <v>6804</v>
      </c>
      <c r="C278" s="203" t="s">
        <v>6220</v>
      </c>
      <c r="D278" s="203" t="s">
        <v>7706</v>
      </c>
      <c r="E278" s="203" t="s">
        <v>7707</v>
      </c>
      <c r="F278" s="203" t="s">
        <v>7708</v>
      </c>
      <c r="G278" s="203" t="s">
        <v>3088</v>
      </c>
      <c r="H278" s="203" t="str">
        <f>RTARoutes[[#This Row],[RID]]</f>
        <v>PVT349</v>
      </c>
    </row>
    <row r="279" spans="1:8" hidden="1">
      <c r="A279" t="s">
        <v>6490</v>
      </c>
      <c r="C279" s="203" t="s">
        <v>5914</v>
      </c>
      <c r="D279" s="203" t="s">
        <v>7709</v>
      </c>
      <c r="E279" s="203" t="s">
        <v>7710</v>
      </c>
      <c r="F279" s="203" t="s">
        <v>7711</v>
      </c>
      <c r="G279" s="203" t="s">
        <v>3551</v>
      </c>
      <c r="H279" s="203" t="str">
        <f>RTARoutes[[#This Row],[RID]]</f>
        <v>PVT35</v>
      </c>
    </row>
    <row r="280" spans="1:8" ht="72.5" hidden="1">
      <c r="A280" t="s">
        <v>6805</v>
      </c>
      <c r="B280">
        <v>30</v>
      </c>
      <c r="C280" s="203" t="s">
        <v>7712</v>
      </c>
      <c r="D280" s="203" t="s">
        <v>7713</v>
      </c>
      <c r="E280" s="203" t="s">
        <v>7714</v>
      </c>
      <c r="F280" s="203" t="s">
        <v>7715</v>
      </c>
      <c r="G280" s="203" t="s">
        <v>5881</v>
      </c>
      <c r="H280" s="203" t="str">
        <f>RTARoutes[[#This Row],[RID]]</f>
        <v>PVT350</v>
      </c>
    </row>
    <row r="281" spans="1:8" hidden="1">
      <c r="A281" t="s">
        <v>6806</v>
      </c>
      <c r="C281" s="203" t="s">
        <v>6222</v>
      </c>
      <c r="D281" s="203" t="s">
        <v>7716</v>
      </c>
      <c r="E281" s="203" t="s">
        <v>7717</v>
      </c>
      <c r="F281" s="203" t="s">
        <v>7718</v>
      </c>
      <c r="G281" s="203" t="s">
        <v>5881</v>
      </c>
      <c r="H281" s="203" t="str">
        <f>RTARoutes[[#This Row],[RID]]</f>
        <v>PVT351</v>
      </c>
    </row>
    <row r="282" spans="1:8" hidden="1">
      <c r="A282" t="s">
        <v>6807</v>
      </c>
      <c r="C282" s="203" t="s">
        <v>6223</v>
      </c>
      <c r="D282" s="203" t="s">
        <v>7719</v>
      </c>
      <c r="G282" s="203" t="s">
        <v>5881</v>
      </c>
      <c r="H282" s="203" t="str">
        <f>RTARoutes[[#This Row],[RID]]</f>
        <v>PVT352</v>
      </c>
    </row>
    <row r="283" spans="1:8" hidden="1">
      <c r="A283" t="s">
        <v>6808</v>
      </c>
      <c r="C283" s="203" t="s">
        <v>6224</v>
      </c>
      <c r="D283" s="203" t="s">
        <v>7720</v>
      </c>
      <c r="G283" s="203" t="s">
        <v>5881</v>
      </c>
      <c r="H283" s="203" t="str">
        <f>RTARoutes[[#This Row],[RID]]</f>
        <v>PVT353</v>
      </c>
    </row>
    <row r="284" spans="1:8" hidden="1">
      <c r="A284" t="s">
        <v>6809</v>
      </c>
      <c r="C284" s="203" t="s">
        <v>6225</v>
      </c>
      <c r="D284" s="203" t="s">
        <v>7721</v>
      </c>
      <c r="E284" s="203" t="s">
        <v>7722</v>
      </c>
      <c r="F284" s="203" t="s">
        <v>7723</v>
      </c>
      <c r="G284" s="203" t="s">
        <v>5881</v>
      </c>
      <c r="H284" s="203" t="str">
        <f>RTARoutes[[#This Row],[RID]]</f>
        <v>PVT354</v>
      </c>
    </row>
    <row r="285" spans="1:8" hidden="1">
      <c r="A285" t="s">
        <v>6810</v>
      </c>
      <c r="C285" s="203" t="s">
        <v>6226</v>
      </c>
      <c r="D285" s="203" t="s">
        <v>7724</v>
      </c>
      <c r="E285" s="203" t="s">
        <v>7725</v>
      </c>
      <c r="F285" s="203" t="s">
        <v>7726</v>
      </c>
      <c r="G285" s="203" t="s">
        <v>5881</v>
      </c>
      <c r="H285" s="203" t="str">
        <f>RTARoutes[[#This Row],[RID]]</f>
        <v>PVT355</v>
      </c>
    </row>
    <row r="286" spans="1:8" hidden="1">
      <c r="A286" t="s">
        <v>6811</v>
      </c>
      <c r="C286" s="203" t="s">
        <v>6227</v>
      </c>
      <c r="D286" s="203" t="s">
        <v>7727</v>
      </c>
      <c r="E286" s="203" t="s">
        <v>7728</v>
      </c>
      <c r="F286" s="203" t="s">
        <v>7729</v>
      </c>
      <c r="G286" s="203" t="s">
        <v>5881</v>
      </c>
      <c r="H286" s="203" t="str">
        <f>RTARoutes[[#This Row],[RID]]</f>
        <v>PVT356</v>
      </c>
    </row>
    <row r="287" spans="1:8" hidden="1">
      <c r="A287" t="s">
        <v>6812</v>
      </c>
      <c r="C287" s="203" t="s">
        <v>6228</v>
      </c>
      <c r="D287" s="203" t="s">
        <v>7730</v>
      </c>
      <c r="E287" s="203" t="s">
        <v>7731</v>
      </c>
      <c r="F287" s="203" t="s">
        <v>7732</v>
      </c>
      <c r="G287" s="203" t="s">
        <v>5881</v>
      </c>
      <c r="H287" s="203" t="str">
        <f>RTARoutes[[#This Row],[RID]]</f>
        <v>PVT357</v>
      </c>
    </row>
    <row r="288" spans="1:8" hidden="1">
      <c r="A288" t="s">
        <v>6813</v>
      </c>
      <c r="C288" s="203" t="s">
        <v>6229</v>
      </c>
      <c r="D288" s="203" t="s">
        <v>7733</v>
      </c>
      <c r="E288" s="203" t="s">
        <v>7734</v>
      </c>
      <c r="F288" s="203" t="s">
        <v>7735</v>
      </c>
      <c r="G288" s="203" t="s">
        <v>3017</v>
      </c>
      <c r="H288" s="203" t="str">
        <f>RTARoutes[[#This Row],[RID]]</f>
        <v>PVT358</v>
      </c>
    </row>
    <row r="289" spans="1:8" hidden="1">
      <c r="A289" t="s">
        <v>6814</v>
      </c>
      <c r="C289" s="203" t="s">
        <v>6230</v>
      </c>
      <c r="D289" s="203" t="s">
        <v>7736</v>
      </c>
      <c r="E289" s="203" t="s">
        <v>7737</v>
      </c>
      <c r="F289" s="203" t="s">
        <v>7738</v>
      </c>
      <c r="G289" s="203" t="s">
        <v>5881</v>
      </c>
      <c r="H289" s="203" t="str">
        <f>RTARoutes[[#This Row],[RID]]</f>
        <v>PVT359</v>
      </c>
    </row>
    <row r="290" spans="1:8" hidden="1">
      <c r="A290" t="s">
        <v>6491</v>
      </c>
      <c r="C290" s="203" t="s">
        <v>420</v>
      </c>
      <c r="D290" s="203" t="s">
        <v>420</v>
      </c>
      <c r="E290" s="203" t="s">
        <v>797</v>
      </c>
      <c r="F290" s="203" t="s">
        <v>797</v>
      </c>
      <c r="G290" s="203" t="s">
        <v>5881</v>
      </c>
      <c r="H290" s="203" t="str">
        <f>RTARoutes[[#This Row],[RID]]</f>
        <v>PVT36</v>
      </c>
    </row>
    <row r="291" spans="1:8" hidden="1">
      <c r="A291" t="s">
        <v>6815</v>
      </c>
      <c r="C291" s="203" t="s">
        <v>6231</v>
      </c>
      <c r="D291" s="203" t="s">
        <v>7739</v>
      </c>
      <c r="E291" s="203" t="s">
        <v>7740</v>
      </c>
      <c r="F291" s="203" t="s">
        <v>7741</v>
      </c>
      <c r="G291" s="203" t="s">
        <v>5881</v>
      </c>
      <c r="H291" s="203" t="str">
        <f>RTARoutes[[#This Row],[RID]]</f>
        <v>PVT360</v>
      </c>
    </row>
    <row r="292" spans="1:8" hidden="1">
      <c r="A292" t="s">
        <v>6816</v>
      </c>
      <c r="C292" s="203" t="s">
        <v>6232</v>
      </c>
      <c r="D292" s="203" t="s">
        <v>7742</v>
      </c>
      <c r="G292" s="203" t="s">
        <v>5881</v>
      </c>
      <c r="H292" s="203" t="str">
        <f>RTARoutes[[#This Row],[RID]]</f>
        <v>PVT361</v>
      </c>
    </row>
    <row r="293" spans="1:8" hidden="1">
      <c r="A293" t="s">
        <v>6817</v>
      </c>
      <c r="C293" s="203" t="s">
        <v>6233</v>
      </c>
      <c r="D293" s="203" t="s">
        <v>7743</v>
      </c>
      <c r="G293" s="203" t="s">
        <v>5881</v>
      </c>
      <c r="H293" s="203" t="str">
        <f>RTARoutes[[#This Row],[RID]]</f>
        <v>PVT362</v>
      </c>
    </row>
    <row r="294" spans="1:8" hidden="1">
      <c r="A294" t="s">
        <v>6818</v>
      </c>
      <c r="C294" s="203" t="s">
        <v>6234</v>
      </c>
      <c r="D294" s="203" t="s">
        <v>7744</v>
      </c>
      <c r="G294" s="203" t="s">
        <v>5881</v>
      </c>
      <c r="H294" s="203" t="str">
        <f>RTARoutes[[#This Row],[RID]]</f>
        <v>PVT363</v>
      </c>
    </row>
    <row r="295" spans="1:8" hidden="1">
      <c r="A295" t="s">
        <v>6819</v>
      </c>
      <c r="C295" s="203" t="s">
        <v>6235</v>
      </c>
      <c r="D295" s="203" t="s">
        <v>7745</v>
      </c>
      <c r="H295" s="203" t="str">
        <f>RTARoutes[[#This Row],[RID]]</f>
        <v>PVT364</v>
      </c>
    </row>
    <row r="296" spans="1:8" hidden="1">
      <c r="A296" t="s">
        <v>6820</v>
      </c>
      <c r="C296" s="203" t="s">
        <v>6236</v>
      </c>
      <c r="D296" s="203" t="s">
        <v>7746</v>
      </c>
      <c r="G296" s="203" t="s">
        <v>5881</v>
      </c>
      <c r="H296" s="203" t="str">
        <f>RTARoutes[[#This Row],[RID]]</f>
        <v>PVT365</v>
      </c>
    </row>
    <row r="297" spans="1:8" hidden="1">
      <c r="A297" t="s">
        <v>6821</v>
      </c>
      <c r="C297" s="203" t="s">
        <v>6237</v>
      </c>
      <c r="D297" s="203" t="s">
        <v>7747</v>
      </c>
      <c r="G297" s="203" t="s">
        <v>5881</v>
      </c>
      <c r="H297" s="203" t="str">
        <f>RTARoutes[[#This Row],[RID]]</f>
        <v>PVT366</v>
      </c>
    </row>
    <row r="298" spans="1:8" hidden="1">
      <c r="A298" t="s">
        <v>6822</v>
      </c>
      <c r="C298" s="203" t="s">
        <v>6238</v>
      </c>
      <c r="D298" s="203" t="s">
        <v>7748</v>
      </c>
      <c r="E298" s="203" t="s">
        <v>7749</v>
      </c>
      <c r="F298" s="203" t="s">
        <v>7750</v>
      </c>
      <c r="G298" s="203" t="s">
        <v>5881</v>
      </c>
      <c r="H298" s="203" t="str">
        <f>RTARoutes[[#This Row],[RID]]</f>
        <v>PVT367</v>
      </c>
    </row>
    <row r="299" spans="1:8" hidden="1">
      <c r="A299" t="s">
        <v>6823</v>
      </c>
      <c r="C299" s="203" t="s">
        <v>6239</v>
      </c>
      <c r="D299" s="203" t="s">
        <v>7751</v>
      </c>
      <c r="E299" s="203" t="s">
        <v>7752</v>
      </c>
      <c r="F299" s="203" t="s">
        <v>7753</v>
      </c>
      <c r="G299" s="203" t="s">
        <v>5881</v>
      </c>
      <c r="H299" s="203" t="str">
        <f>RTARoutes[[#This Row],[RID]]</f>
        <v>PVT368</v>
      </c>
    </row>
    <row r="300" spans="1:8" hidden="1">
      <c r="A300" t="s">
        <v>6824</v>
      </c>
      <c r="C300" s="203" t="s">
        <v>6240</v>
      </c>
      <c r="D300" s="203" t="s">
        <v>7754</v>
      </c>
      <c r="E300" s="203" t="s">
        <v>7755</v>
      </c>
      <c r="F300" s="203" t="s">
        <v>7756</v>
      </c>
      <c r="G300" s="203" t="s">
        <v>5881</v>
      </c>
      <c r="H300" s="203" t="str">
        <f>RTARoutes[[#This Row],[RID]]</f>
        <v>PVT369</v>
      </c>
    </row>
    <row r="301" spans="1:8" hidden="1">
      <c r="A301" t="s">
        <v>6492</v>
      </c>
      <c r="C301" s="203" t="s">
        <v>5915</v>
      </c>
      <c r="D301" s="203" t="s">
        <v>7757</v>
      </c>
      <c r="H301" s="203" t="str">
        <f>RTARoutes[[#This Row],[RID]]</f>
        <v>PVT37</v>
      </c>
    </row>
    <row r="302" spans="1:8" hidden="1">
      <c r="A302" t="s">
        <v>6825</v>
      </c>
      <c r="C302" s="203" t="s">
        <v>6241</v>
      </c>
      <c r="D302" s="203" t="s">
        <v>7758</v>
      </c>
      <c r="E302" s="203" t="s">
        <v>7759</v>
      </c>
      <c r="F302" s="203" t="s">
        <v>7760</v>
      </c>
      <c r="G302" s="203" t="s">
        <v>7761</v>
      </c>
      <c r="H302" s="203" t="str">
        <f>RTARoutes[[#This Row],[RID]]</f>
        <v>PVT370</v>
      </c>
    </row>
    <row r="303" spans="1:8" hidden="1">
      <c r="A303" t="s">
        <v>6826</v>
      </c>
      <c r="C303" s="203" t="s">
        <v>6242</v>
      </c>
      <c r="D303" s="203" t="s">
        <v>7762</v>
      </c>
      <c r="E303" s="203" t="s">
        <v>7763</v>
      </c>
      <c r="F303" s="203" t="s">
        <v>7764</v>
      </c>
      <c r="G303" s="203" t="s">
        <v>5881</v>
      </c>
      <c r="H303" s="203" t="str">
        <f>RTARoutes[[#This Row],[RID]]</f>
        <v>PVT371</v>
      </c>
    </row>
    <row r="304" spans="1:8" hidden="1">
      <c r="A304" t="s">
        <v>6827</v>
      </c>
      <c r="C304" s="203" t="s">
        <v>6243</v>
      </c>
      <c r="D304" s="203" t="s">
        <v>7765</v>
      </c>
      <c r="E304" s="203" t="s">
        <v>7766</v>
      </c>
      <c r="F304" s="203" t="s">
        <v>7767</v>
      </c>
      <c r="G304" s="203" t="s">
        <v>5881</v>
      </c>
      <c r="H304" s="203" t="str">
        <f>RTARoutes[[#This Row],[RID]]</f>
        <v>PVT372</v>
      </c>
    </row>
    <row r="305" spans="1:8" hidden="1">
      <c r="A305" t="s">
        <v>6828</v>
      </c>
      <c r="C305" s="203" t="s">
        <v>6244</v>
      </c>
      <c r="D305" s="203" t="s">
        <v>7768</v>
      </c>
      <c r="G305" s="203" t="s">
        <v>5881</v>
      </c>
      <c r="H305" s="203" t="str">
        <f>RTARoutes[[#This Row],[RID]]</f>
        <v>PVT373</v>
      </c>
    </row>
    <row r="306" spans="1:8" hidden="1">
      <c r="A306" t="s">
        <v>6829</v>
      </c>
      <c r="C306" s="203" t="s">
        <v>2221</v>
      </c>
      <c r="D306" s="203" t="s">
        <v>2221</v>
      </c>
      <c r="E306" s="203" t="s">
        <v>2220</v>
      </c>
      <c r="F306" s="203" t="s">
        <v>2220</v>
      </c>
      <c r="G306" s="203" t="s">
        <v>5881</v>
      </c>
      <c r="H306" s="203" t="str">
        <f>RTARoutes[[#This Row],[RID]]</f>
        <v>PVT374</v>
      </c>
    </row>
    <row r="307" spans="1:8" hidden="1">
      <c r="A307" t="s">
        <v>6830</v>
      </c>
      <c r="C307" s="203" t="s">
        <v>6245</v>
      </c>
      <c r="D307" s="203" t="s">
        <v>7769</v>
      </c>
      <c r="E307" s="203" t="s">
        <v>7770</v>
      </c>
      <c r="F307" s="203" t="s">
        <v>7771</v>
      </c>
      <c r="G307" s="203" t="s">
        <v>5881</v>
      </c>
      <c r="H307" s="203" t="str">
        <f>RTARoutes[[#This Row],[RID]]</f>
        <v>PVT375</v>
      </c>
    </row>
    <row r="308" spans="1:8" hidden="1">
      <c r="A308" t="s">
        <v>6831</v>
      </c>
      <c r="C308" s="203" t="s">
        <v>6246</v>
      </c>
      <c r="D308" s="203" t="s">
        <v>7772</v>
      </c>
      <c r="E308" s="203" t="s">
        <v>7773</v>
      </c>
      <c r="F308" s="203" t="s">
        <v>7774</v>
      </c>
      <c r="G308" s="203" t="s">
        <v>5881</v>
      </c>
      <c r="H308" s="203" t="str">
        <f>RTARoutes[[#This Row],[RID]]</f>
        <v>PVT376</v>
      </c>
    </row>
    <row r="309" spans="1:8" hidden="1">
      <c r="A309" t="s">
        <v>6832</v>
      </c>
      <c r="C309" s="203" t="s">
        <v>6247</v>
      </c>
      <c r="D309" s="203" t="s">
        <v>6247</v>
      </c>
      <c r="E309" s="203" t="s">
        <v>7775</v>
      </c>
      <c r="F309" s="203" t="s">
        <v>7775</v>
      </c>
      <c r="G309" s="203" t="s">
        <v>5881</v>
      </c>
      <c r="H309" s="203" t="str">
        <f>RTARoutes[[#This Row],[RID]]</f>
        <v>PVT377</v>
      </c>
    </row>
    <row r="310" spans="1:8" hidden="1">
      <c r="A310" t="s">
        <v>6833</v>
      </c>
      <c r="C310" s="203" t="s">
        <v>6248</v>
      </c>
      <c r="D310" s="203" t="s">
        <v>7776</v>
      </c>
      <c r="E310" s="203" t="s">
        <v>7777</v>
      </c>
      <c r="F310" s="203" t="s">
        <v>7778</v>
      </c>
      <c r="G310" s="203" t="s">
        <v>5881</v>
      </c>
      <c r="H310" s="203" t="str">
        <f>RTARoutes[[#This Row],[RID]]</f>
        <v>PVT378</v>
      </c>
    </row>
    <row r="311" spans="1:8" hidden="1">
      <c r="A311" t="s">
        <v>6834</v>
      </c>
      <c r="C311" s="203" t="s">
        <v>6249</v>
      </c>
      <c r="D311" s="203" t="s">
        <v>7779</v>
      </c>
      <c r="E311" s="203" t="s">
        <v>7780</v>
      </c>
      <c r="F311" s="203" t="s">
        <v>7781</v>
      </c>
      <c r="G311" s="203" t="s">
        <v>5881</v>
      </c>
      <c r="H311" s="203" t="str">
        <f>RTARoutes[[#This Row],[RID]]</f>
        <v>PVT379</v>
      </c>
    </row>
    <row r="312" spans="1:8">
      <c r="A312" t="s">
        <v>6493</v>
      </c>
      <c r="C312" s="203" t="s">
        <v>5916</v>
      </c>
      <c r="D312" s="203" t="s">
        <v>7782</v>
      </c>
      <c r="E312" s="203" t="s">
        <v>7783</v>
      </c>
      <c r="F312" s="203" t="s">
        <v>7784</v>
      </c>
      <c r="G312" s="203" t="s">
        <v>5881</v>
      </c>
      <c r="H312" s="203" t="str">
        <f>RTARoutes[[#This Row],[RID]]</f>
        <v>PVT38</v>
      </c>
    </row>
    <row r="313" spans="1:8" hidden="1">
      <c r="A313" t="s">
        <v>6835</v>
      </c>
      <c r="C313" s="203" t="s">
        <v>2374</v>
      </c>
      <c r="D313" s="203" t="s">
        <v>2374</v>
      </c>
      <c r="E313" s="203" t="s">
        <v>2373</v>
      </c>
      <c r="F313" s="203" t="s">
        <v>2373</v>
      </c>
      <c r="G313" s="203" t="s">
        <v>5881</v>
      </c>
      <c r="H313" s="203" t="str">
        <f>RTARoutes[[#This Row],[RID]]</f>
        <v>PVT380</v>
      </c>
    </row>
    <row r="314" spans="1:8" hidden="1">
      <c r="A314" t="s">
        <v>6836</v>
      </c>
      <c r="C314" s="203" t="s">
        <v>6250</v>
      </c>
      <c r="D314" s="203" t="s">
        <v>7785</v>
      </c>
      <c r="H314" s="203" t="str">
        <f>RTARoutes[[#This Row],[RID]]</f>
        <v>PVT381</v>
      </c>
    </row>
    <row r="315" spans="1:8" hidden="1">
      <c r="A315" t="s">
        <v>6837</v>
      </c>
      <c r="C315" s="203" t="s">
        <v>6251</v>
      </c>
      <c r="D315" s="203" t="s">
        <v>6251</v>
      </c>
      <c r="E315" s="203" t="s">
        <v>7786</v>
      </c>
      <c r="F315" s="203" t="s">
        <v>7786</v>
      </c>
      <c r="G315" s="203" t="s">
        <v>461</v>
      </c>
      <c r="H315" s="203" t="str">
        <f>RTARoutes[[#This Row],[RID]]</f>
        <v>PVT382</v>
      </c>
    </row>
    <row r="316" spans="1:8" hidden="1">
      <c r="A316" t="s">
        <v>6838</v>
      </c>
      <c r="C316" s="203" t="s">
        <v>6252</v>
      </c>
      <c r="D316" s="203" t="s">
        <v>6252</v>
      </c>
      <c r="H316" s="203" t="str">
        <f>RTARoutes[[#This Row],[RID]]</f>
        <v>PVT383</v>
      </c>
    </row>
    <row r="317" spans="1:8" hidden="1">
      <c r="A317" t="s">
        <v>6839</v>
      </c>
      <c r="C317" s="203" t="s">
        <v>6253</v>
      </c>
      <c r="D317" s="203" t="s">
        <v>7787</v>
      </c>
      <c r="H317" s="203" t="str">
        <f>RTARoutes[[#This Row],[RID]]</f>
        <v>PVT384</v>
      </c>
    </row>
    <row r="318" spans="1:8" hidden="1">
      <c r="A318" t="s">
        <v>6840</v>
      </c>
      <c r="C318" s="203" t="s">
        <v>6254</v>
      </c>
      <c r="D318" s="203" t="s">
        <v>7788</v>
      </c>
      <c r="H318" s="203" t="str">
        <f>RTARoutes[[#This Row],[RID]]</f>
        <v>PVT385</v>
      </c>
    </row>
    <row r="319" spans="1:8" hidden="1">
      <c r="A319" t="s">
        <v>6841</v>
      </c>
      <c r="C319" s="203" t="s">
        <v>6255</v>
      </c>
      <c r="D319" s="203" t="s">
        <v>7789</v>
      </c>
      <c r="H319" s="203" t="str">
        <f>RTARoutes[[#This Row],[RID]]</f>
        <v>PVT386</v>
      </c>
    </row>
    <row r="320" spans="1:8" hidden="1">
      <c r="A320" t="s">
        <v>6842</v>
      </c>
      <c r="C320" s="203" t="s">
        <v>6256</v>
      </c>
      <c r="D320" s="203" t="s">
        <v>6256</v>
      </c>
      <c r="E320" s="203" t="s">
        <v>7790</v>
      </c>
      <c r="F320" s="203" t="s">
        <v>7790</v>
      </c>
      <c r="G320" s="203" t="s">
        <v>679</v>
      </c>
      <c r="H320" s="203" t="str">
        <f>RTARoutes[[#This Row],[RID]]</f>
        <v>PVT387</v>
      </c>
    </row>
    <row r="321" spans="1:8" hidden="1">
      <c r="A321" t="s">
        <v>6843</v>
      </c>
      <c r="C321" s="203" t="s">
        <v>6257</v>
      </c>
      <c r="D321" s="203" t="s">
        <v>7791</v>
      </c>
      <c r="E321" s="203" t="s">
        <v>7792</v>
      </c>
      <c r="F321" s="203" t="s">
        <v>7793</v>
      </c>
      <c r="G321" s="203" t="s">
        <v>1139</v>
      </c>
      <c r="H321" s="203" t="str">
        <f>RTARoutes[[#This Row],[RID]]</f>
        <v>PVT388</v>
      </c>
    </row>
    <row r="322" spans="1:8" hidden="1">
      <c r="A322" t="s">
        <v>6844</v>
      </c>
      <c r="C322" s="203" t="s">
        <v>6258</v>
      </c>
      <c r="D322" s="203" t="s">
        <v>6258</v>
      </c>
      <c r="H322" s="203" t="str">
        <f>RTARoutes[[#This Row],[RID]]</f>
        <v>PVT389</v>
      </c>
    </row>
    <row r="323" spans="1:8" hidden="1">
      <c r="A323" t="s">
        <v>6494</v>
      </c>
      <c r="C323" s="203" t="s">
        <v>5917</v>
      </c>
      <c r="D323" s="203" t="s">
        <v>7794</v>
      </c>
      <c r="H323" s="203" t="str">
        <f>RTARoutes[[#This Row],[RID]]</f>
        <v>PVT39</v>
      </c>
    </row>
    <row r="324" spans="1:8" hidden="1">
      <c r="A324" t="s">
        <v>6845</v>
      </c>
      <c r="C324" s="203" t="s">
        <v>6259</v>
      </c>
      <c r="D324" s="203" t="s">
        <v>7795</v>
      </c>
      <c r="H324" s="203" t="str">
        <f>RTARoutes[[#This Row],[RID]]</f>
        <v>PVT390</v>
      </c>
    </row>
    <row r="325" spans="1:8" hidden="1">
      <c r="A325" t="s">
        <v>6846</v>
      </c>
      <c r="C325" s="203" t="s">
        <v>6260</v>
      </c>
      <c r="D325" s="203" t="s">
        <v>7796</v>
      </c>
      <c r="H325" s="203" t="str">
        <f>RTARoutes[[#This Row],[RID]]</f>
        <v>PVT391</v>
      </c>
    </row>
    <row r="326" spans="1:8" hidden="1">
      <c r="A326" t="s">
        <v>6847</v>
      </c>
      <c r="C326" s="203" t="s">
        <v>6261</v>
      </c>
      <c r="D326" s="203" t="s">
        <v>6261</v>
      </c>
      <c r="E326" s="203" t="s">
        <v>7797</v>
      </c>
      <c r="F326" s="203" t="s">
        <v>7797</v>
      </c>
      <c r="G326" s="203" t="s">
        <v>1773</v>
      </c>
      <c r="H326" s="203" t="str">
        <f>RTARoutes[[#This Row],[RID]]</f>
        <v>PVT392</v>
      </c>
    </row>
    <row r="327" spans="1:8" hidden="1">
      <c r="A327" t="s">
        <v>6848</v>
      </c>
      <c r="C327" s="203" t="s">
        <v>6262</v>
      </c>
      <c r="D327" s="203" t="s">
        <v>7798</v>
      </c>
      <c r="E327" s="203" t="s">
        <v>7799</v>
      </c>
      <c r="F327" s="203" t="s">
        <v>7800</v>
      </c>
      <c r="G327" s="203" t="s">
        <v>1773</v>
      </c>
      <c r="H327" s="203" t="str">
        <f>RTARoutes[[#This Row],[RID]]</f>
        <v>PVT393</v>
      </c>
    </row>
    <row r="328" spans="1:8" hidden="1">
      <c r="A328" t="s">
        <v>6849</v>
      </c>
      <c r="C328" s="203" t="s">
        <v>6263</v>
      </c>
      <c r="D328" s="203" t="s">
        <v>7801</v>
      </c>
      <c r="E328" s="203" t="s">
        <v>7802</v>
      </c>
      <c r="F328" s="203" t="s">
        <v>7803</v>
      </c>
      <c r="G328" s="203" t="s">
        <v>1637</v>
      </c>
      <c r="H328" s="203" t="str">
        <f>RTARoutes[[#This Row],[RID]]</f>
        <v>PVT394</v>
      </c>
    </row>
    <row r="329" spans="1:8" hidden="1">
      <c r="A329" t="s">
        <v>6850</v>
      </c>
      <c r="C329" s="203" t="s">
        <v>6264</v>
      </c>
      <c r="D329" s="203" t="s">
        <v>7804</v>
      </c>
      <c r="H329" s="203" t="str">
        <f>RTARoutes[[#This Row],[RID]]</f>
        <v>PVT395</v>
      </c>
    </row>
    <row r="330" spans="1:8" hidden="1">
      <c r="A330" t="s">
        <v>6851</v>
      </c>
      <c r="C330" s="203" t="s">
        <v>6265</v>
      </c>
      <c r="D330" s="203" t="s">
        <v>6265</v>
      </c>
      <c r="H330" s="203" t="str">
        <f>RTARoutes[[#This Row],[RID]]</f>
        <v>PVT396</v>
      </c>
    </row>
    <row r="331" spans="1:8" hidden="1">
      <c r="A331" t="s">
        <v>6852</v>
      </c>
      <c r="C331" s="203" t="s">
        <v>6266</v>
      </c>
      <c r="D331" s="203" t="s">
        <v>7805</v>
      </c>
      <c r="H331" s="203" t="str">
        <f>RTARoutes[[#This Row],[RID]]</f>
        <v>PVT397</v>
      </c>
    </row>
    <row r="332" spans="1:8" hidden="1">
      <c r="A332" t="s">
        <v>6853</v>
      </c>
      <c r="C332" s="203" t="s">
        <v>6267</v>
      </c>
      <c r="D332" s="203" t="s">
        <v>6267</v>
      </c>
      <c r="E332" s="203" t="s">
        <v>7806</v>
      </c>
      <c r="F332" s="203" t="s">
        <v>7806</v>
      </c>
      <c r="G332" s="203" t="s">
        <v>1819</v>
      </c>
      <c r="H332" s="203" t="str">
        <f>RTARoutes[[#This Row],[RID]]</f>
        <v>PVT398</v>
      </c>
    </row>
    <row r="333" spans="1:8" hidden="1">
      <c r="A333" t="s">
        <v>6854</v>
      </c>
      <c r="C333" s="203" t="s">
        <v>6268</v>
      </c>
      <c r="D333" s="203" t="s">
        <v>6268</v>
      </c>
      <c r="E333" s="203" t="s">
        <v>7807</v>
      </c>
      <c r="F333" s="203" t="s">
        <v>7807</v>
      </c>
      <c r="G333" s="203" t="s">
        <v>1889</v>
      </c>
      <c r="H333" s="203" t="str">
        <f>RTARoutes[[#This Row],[RID]]</f>
        <v>PVT399</v>
      </c>
    </row>
    <row r="334" spans="1:8" hidden="1">
      <c r="A334" t="s">
        <v>6459</v>
      </c>
      <c r="C334" s="203" t="s">
        <v>519</v>
      </c>
      <c r="D334" s="203" t="s">
        <v>519</v>
      </c>
      <c r="E334" s="203" t="s">
        <v>518</v>
      </c>
      <c r="F334" s="203" t="s">
        <v>518</v>
      </c>
      <c r="G334" s="203" t="s">
        <v>5881</v>
      </c>
      <c r="H334" s="203" t="str">
        <f>RTARoutes[[#This Row],[RID]]</f>
        <v>PVT4</v>
      </c>
    </row>
    <row r="335" spans="1:8" hidden="1">
      <c r="A335" t="s">
        <v>6495</v>
      </c>
      <c r="C335" s="203" t="s">
        <v>5918</v>
      </c>
      <c r="D335" s="203" t="s">
        <v>7808</v>
      </c>
      <c r="H335" s="203" t="str">
        <f>RTARoutes[[#This Row],[RID]]</f>
        <v>PVT40</v>
      </c>
    </row>
    <row r="336" spans="1:8" hidden="1">
      <c r="A336" t="s">
        <v>6855</v>
      </c>
      <c r="C336" s="203" t="s">
        <v>6269</v>
      </c>
      <c r="D336" s="203" t="s">
        <v>7809</v>
      </c>
      <c r="H336" s="203" t="str">
        <f>RTARoutes[[#This Row],[RID]]</f>
        <v>PVT400</v>
      </c>
    </row>
    <row r="337" spans="1:8" hidden="1">
      <c r="A337" t="s">
        <v>6856</v>
      </c>
      <c r="C337" s="203" t="s">
        <v>6270</v>
      </c>
      <c r="D337" s="203" t="s">
        <v>7810</v>
      </c>
      <c r="H337" s="203" t="str">
        <f>RTARoutes[[#This Row],[RID]]</f>
        <v>PVT401</v>
      </c>
    </row>
    <row r="338" spans="1:8" hidden="1">
      <c r="A338" t="s">
        <v>6857</v>
      </c>
      <c r="C338" s="203" t="s">
        <v>6271</v>
      </c>
      <c r="D338" s="203" t="s">
        <v>7811</v>
      </c>
      <c r="E338" s="203" t="s">
        <v>7812</v>
      </c>
      <c r="F338" s="203" t="s">
        <v>7813</v>
      </c>
      <c r="G338" s="203" t="s">
        <v>2401</v>
      </c>
      <c r="H338" s="203" t="str">
        <f>RTARoutes[[#This Row],[RID]]</f>
        <v>PVT402</v>
      </c>
    </row>
    <row r="339" spans="1:8" hidden="1">
      <c r="A339" t="s">
        <v>6858</v>
      </c>
      <c r="C339" s="203" t="s">
        <v>6272</v>
      </c>
      <c r="D339" s="203" t="s">
        <v>6272</v>
      </c>
      <c r="E339" s="203" t="s">
        <v>7326</v>
      </c>
      <c r="F339" s="203" t="s">
        <v>7326</v>
      </c>
      <c r="G339" s="203" t="s">
        <v>5881</v>
      </c>
      <c r="H339" s="203" t="str">
        <f>RTARoutes[[#This Row],[RID]]</f>
        <v>PVT403</v>
      </c>
    </row>
    <row r="340" spans="1:8" ht="72.5" hidden="1">
      <c r="A340" t="s">
        <v>6859</v>
      </c>
      <c r="B340">
        <v>28</v>
      </c>
      <c r="C340" s="203" t="s">
        <v>7814</v>
      </c>
      <c r="D340" s="203" t="s">
        <v>7815</v>
      </c>
      <c r="E340" s="203" t="s">
        <v>7816</v>
      </c>
      <c r="F340" s="203" t="s">
        <v>7817</v>
      </c>
      <c r="G340" s="203" t="s">
        <v>5881</v>
      </c>
      <c r="H340" s="203" t="str">
        <f>RTARoutes[[#This Row],[RID]]</f>
        <v>PVT404</v>
      </c>
    </row>
    <row r="341" spans="1:8" hidden="1">
      <c r="A341" t="s">
        <v>6860</v>
      </c>
      <c r="C341" s="203" t="s">
        <v>6274</v>
      </c>
      <c r="D341" s="203" t="s">
        <v>7818</v>
      </c>
      <c r="E341" s="203" t="s">
        <v>7819</v>
      </c>
      <c r="F341" s="203" t="s">
        <v>7820</v>
      </c>
      <c r="G341" s="203" t="s">
        <v>5881</v>
      </c>
      <c r="H341" s="203" t="str">
        <f>RTARoutes[[#This Row],[RID]]</f>
        <v>PVT405</v>
      </c>
    </row>
    <row r="342" spans="1:8" hidden="1">
      <c r="A342" t="s">
        <v>6861</v>
      </c>
      <c r="C342" s="203" t="s">
        <v>6275</v>
      </c>
      <c r="D342" s="203" t="s">
        <v>7821</v>
      </c>
      <c r="E342" s="203" t="s">
        <v>7822</v>
      </c>
      <c r="F342" s="203" t="s">
        <v>7823</v>
      </c>
      <c r="G342" s="203" t="s">
        <v>5881</v>
      </c>
      <c r="H342" s="203" t="str">
        <f>RTARoutes[[#This Row],[RID]]</f>
        <v>PVT406</v>
      </c>
    </row>
    <row r="343" spans="1:8" hidden="1">
      <c r="A343" t="s">
        <v>6862</v>
      </c>
      <c r="C343" s="203" t="s">
        <v>6276</v>
      </c>
      <c r="D343" s="203" t="s">
        <v>7824</v>
      </c>
      <c r="G343" s="203" t="s">
        <v>5881</v>
      </c>
      <c r="H343" s="203" t="str">
        <f>RTARoutes[[#This Row],[RID]]</f>
        <v>PVT407</v>
      </c>
    </row>
    <row r="344" spans="1:8" hidden="1">
      <c r="A344" t="s">
        <v>6863</v>
      </c>
      <c r="C344" s="203" t="s">
        <v>6277</v>
      </c>
      <c r="D344" s="203" t="s">
        <v>7825</v>
      </c>
      <c r="G344" s="203" t="s">
        <v>5881</v>
      </c>
      <c r="H344" s="203" t="str">
        <f>RTARoutes[[#This Row],[RID]]</f>
        <v>PVT408</v>
      </c>
    </row>
    <row r="345" spans="1:8" hidden="1">
      <c r="A345" t="s">
        <v>6864</v>
      </c>
      <c r="C345" s="203" t="s">
        <v>6278</v>
      </c>
      <c r="D345" s="203" t="s">
        <v>7826</v>
      </c>
      <c r="G345" s="203" t="s">
        <v>5881</v>
      </c>
      <c r="H345" s="203" t="str">
        <f>RTARoutes[[#This Row],[RID]]</f>
        <v>PVT409</v>
      </c>
    </row>
    <row r="346" spans="1:8" hidden="1">
      <c r="A346" t="s">
        <v>6496</v>
      </c>
      <c r="C346" s="203" t="s">
        <v>5919</v>
      </c>
      <c r="D346" s="203" t="s">
        <v>7827</v>
      </c>
      <c r="E346" s="203" t="s">
        <v>7828</v>
      </c>
      <c r="F346" s="203" t="s">
        <v>7829</v>
      </c>
      <c r="G346" s="203" t="s">
        <v>3477</v>
      </c>
      <c r="H346" s="203" t="str">
        <f>RTARoutes[[#This Row],[RID]]</f>
        <v>PVT41</v>
      </c>
    </row>
    <row r="347" spans="1:8" hidden="1">
      <c r="A347" t="s">
        <v>6865</v>
      </c>
      <c r="C347" s="203" t="s">
        <v>6279</v>
      </c>
      <c r="D347" s="203" t="s">
        <v>7830</v>
      </c>
      <c r="E347" s="203" t="s">
        <v>7831</v>
      </c>
      <c r="F347" s="203" t="s">
        <v>7832</v>
      </c>
      <c r="G347" s="203" t="s">
        <v>5881</v>
      </c>
      <c r="H347" s="203" t="str">
        <f>RTARoutes[[#This Row],[RID]]</f>
        <v>PVT410</v>
      </c>
    </row>
    <row r="348" spans="1:8" hidden="1">
      <c r="A348" t="s">
        <v>6866</v>
      </c>
      <c r="C348" s="203" t="s">
        <v>6280</v>
      </c>
      <c r="D348" s="203" t="s">
        <v>7833</v>
      </c>
      <c r="G348" s="203" t="s">
        <v>5881</v>
      </c>
      <c r="H348" s="203" t="str">
        <f>RTARoutes[[#This Row],[RID]]</f>
        <v>PVT411</v>
      </c>
    </row>
    <row r="349" spans="1:8" ht="43.5" hidden="1">
      <c r="A349" t="s">
        <v>6867</v>
      </c>
      <c r="B349">
        <v>35</v>
      </c>
      <c r="C349" s="203" t="s">
        <v>7834</v>
      </c>
      <c r="D349" s="203" t="s">
        <v>7835</v>
      </c>
      <c r="E349" s="203" t="s">
        <v>7836</v>
      </c>
      <c r="F349" s="203" t="s">
        <v>7837</v>
      </c>
      <c r="G349" s="203" t="s">
        <v>5881</v>
      </c>
      <c r="H349" s="203" t="str">
        <f>RTARoutes[[#This Row],[RID]]</f>
        <v>PVT412</v>
      </c>
    </row>
    <row r="350" spans="1:8" hidden="1">
      <c r="A350" t="s">
        <v>6868</v>
      </c>
      <c r="C350" s="203" t="s">
        <v>6282</v>
      </c>
      <c r="D350" s="203" t="s">
        <v>7838</v>
      </c>
      <c r="G350" s="203" t="s">
        <v>5881</v>
      </c>
      <c r="H350" s="203" t="str">
        <f>RTARoutes[[#This Row],[RID]]</f>
        <v>PVT413</v>
      </c>
    </row>
    <row r="351" spans="1:8" hidden="1">
      <c r="A351" t="s">
        <v>6869</v>
      </c>
      <c r="C351" s="203" t="s">
        <v>6283</v>
      </c>
      <c r="D351" s="203" t="s">
        <v>7839</v>
      </c>
      <c r="E351" s="203" t="s">
        <v>7840</v>
      </c>
      <c r="F351" s="203" t="s">
        <v>7841</v>
      </c>
      <c r="G351" s="203" t="s">
        <v>5881</v>
      </c>
      <c r="H351" s="203" t="str">
        <f>RTARoutes[[#This Row],[RID]]</f>
        <v>PVT414</v>
      </c>
    </row>
    <row r="352" spans="1:8" ht="29" hidden="1">
      <c r="A352" t="s">
        <v>6870</v>
      </c>
      <c r="B352">
        <v>12</v>
      </c>
      <c r="C352" s="203" t="s">
        <v>7842</v>
      </c>
      <c r="D352" s="203" t="s">
        <v>7843</v>
      </c>
      <c r="E352" s="203" t="s">
        <v>7844</v>
      </c>
      <c r="F352" s="203" t="s">
        <v>7845</v>
      </c>
      <c r="G352" s="203" t="s">
        <v>5881</v>
      </c>
      <c r="H352" s="203" t="str">
        <f>RTARoutes[[#This Row],[RID]]</f>
        <v>PVT415</v>
      </c>
    </row>
    <row r="353" spans="1:8" hidden="1">
      <c r="A353" t="s">
        <v>6871</v>
      </c>
      <c r="C353" s="203" t="s">
        <v>6285</v>
      </c>
      <c r="D353" s="203" t="s">
        <v>7846</v>
      </c>
      <c r="G353" s="203" t="s">
        <v>5881</v>
      </c>
      <c r="H353" s="203" t="str">
        <f>RTARoutes[[#This Row],[RID]]</f>
        <v>PVT416</v>
      </c>
    </row>
    <row r="354" spans="1:8" ht="43.5" hidden="1">
      <c r="A354" t="s">
        <v>6872</v>
      </c>
      <c r="B354">
        <v>25</v>
      </c>
      <c r="C354" s="203" t="s">
        <v>7847</v>
      </c>
      <c r="D354" s="203" t="s">
        <v>7848</v>
      </c>
      <c r="E354" s="203" t="s">
        <v>7849</v>
      </c>
      <c r="F354" s="203" t="s">
        <v>7850</v>
      </c>
      <c r="G354" s="203" t="s">
        <v>5881</v>
      </c>
      <c r="H354" s="203" t="str">
        <f>RTARoutes[[#This Row],[RID]]</f>
        <v>PVT417</v>
      </c>
    </row>
    <row r="355" spans="1:8" hidden="1">
      <c r="A355" t="s">
        <v>6873</v>
      </c>
      <c r="C355" s="203" t="s">
        <v>6287</v>
      </c>
      <c r="D355" s="203" t="s">
        <v>7851</v>
      </c>
      <c r="G355" s="203" t="s">
        <v>5881</v>
      </c>
      <c r="H355" s="203" t="str">
        <f>RTARoutes[[#This Row],[RID]]</f>
        <v>PVT418</v>
      </c>
    </row>
    <row r="356" spans="1:8" hidden="1">
      <c r="A356" t="s">
        <v>6874</v>
      </c>
      <c r="C356" s="203" t="s">
        <v>6288</v>
      </c>
      <c r="D356" s="203" t="s">
        <v>7852</v>
      </c>
      <c r="E356" s="203" t="s">
        <v>7853</v>
      </c>
      <c r="F356" s="203" t="s">
        <v>7854</v>
      </c>
      <c r="G356" s="203" t="s">
        <v>5881</v>
      </c>
      <c r="H356" s="203" t="str">
        <f>RTARoutes[[#This Row],[RID]]</f>
        <v>PVT419</v>
      </c>
    </row>
    <row r="357" spans="1:8" hidden="1">
      <c r="A357" t="s">
        <v>6497</v>
      </c>
      <c r="C357" s="203" t="s">
        <v>5920</v>
      </c>
      <c r="D357" s="203" t="s">
        <v>7855</v>
      </c>
      <c r="E357" s="203" t="s">
        <v>7856</v>
      </c>
      <c r="F357" s="203" t="s">
        <v>7857</v>
      </c>
      <c r="G357" s="203" t="s">
        <v>3501</v>
      </c>
      <c r="H357" s="203" t="str">
        <f>RTARoutes[[#This Row],[RID]]</f>
        <v>PVT42</v>
      </c>
    </row>
    <row r="358" spans="1:8" hidden="1">
      <c r="A358" t="s">
        <v>6875</v>
      </c>
      <c r="C358" s="203" t="s">
        <v>6289</v>
      </c>
      <c r="D358" s="203" t="s">
        <v>7858</v>
      </c>
      <c r="G358" s="203" t="s">
        <v>5881</v>
      </c>
      <c r="H358" s="203" t="str">
        <f>RTARoutes[[#This Row],[RID]]</f>
        <v>PVT420</v>
      </c>
    </row>
    <row r="359" spans="1:8" hidden="1">
      <c r="A359" t="s">
        <v>6876</v>
      </c>
      <c r="C359" s="203" t="s">
        <v>6290</v>
      </c>
      <c r="D359" s="203" t="s">
        <v>7859</v>
      </c>
      <c r="G359" s="203" t="s">
        <v>5881</v>
      </c>
      <c r="H359" s="203" t="str">
        <f>RTARoutes[[#This Row],[RID]]</f>
        <v>PVT421</v>
      </c>
    </row>
    <row r="360" spans="1:8" hidden="1">
      <c r="A360" t="s">
        <v>6877</v>
      </c>
      <c r="C360" s="203" t="s">
        <v>6291</v>
      </c>
      <c r="D360" s="203" t="s">
        <v>7860</v>
      </c>
      <c r="E360" s="203" t="s">
        <v>7861</v>
      </c>
      <c r="F360" s="203" t="s">
        <v>7862</v>
      </c>
      <c r="G360" s="203" t="s">
        <v>5881</v>
      </c>
      <c r="H360" s="203" t="str">
        <f>RTARoutes[[#This Row],[RID]]</f>
        <v>PVT422</v>
      </c>
    </row>
    <row r="361" spans="1:8" hidden="1">
      <c r="A361" t="s">
        <v>6878</v>
      </c>
      <c r="C361" s="203" t="s">
        <v>6292</v>
      </c>
      <c r="D361" s="203" t="s">
        <v>7863</v>
      </c>
      <c r="E361" s="203" t="s">
        <v>7864</v>
      </c>
      <c r="F361" s="203" t="s">
        <v>7865</v>
      </c>
      <c r="G361" s="203" t="s">
        <v>5881</v>
      </c>
      <c r="H361" s="203" t="str">
        <f>RTARoutes[[#This Row],[RID]]</f>
        <v>PVT423</v>
      </c>
    </row>
    <row r="362" spans="1:8" hidden="1">
      <c r="A362" t="s">
        <v>6879</v>
      </c>
      <c r="C362" s="203" t="s">
        <v>6293</v>
      </c>
      <c r="D362" s="203" t="s">
        <v>6293</v>
      </c>
      <c r="E362" s="203" t="s">
        <v>7866</v>
      </c>
      <c r="F362" s="203" t="s">
        <v>7866</v>
      </c>
      <c r="G362" s="203" t="s">
        <v>2999</v>
      </c>
      <c r="H362" s="203" t="str">
        <f>RTARoutes[[#This Row],[RID]]</f>
        <v>PVT424</v>
      </c>
    </row>
    <row r="363" spans="1:8" hidden="1">
      <c r="A363" t="s">
        <v>6880</v>
      </c>
      <c r="C363" s="203" t="s">
        <v>6294</v>
      </c>
      <c r="D363" s="203" t="s">
        <v>7867</v>
      </c>
      <c r="E363" s="203" t="s">
        <v>7868</v>
      </c>
      <c r="F363" s="203" t="s">
        <v>7869</v>
      </c>
      <c r="G363" s="203" t="s">
        <v>5881</v>
      </c>
      <c r="H363" s="203" t="str">
        <f>RTARoutes[[#This Row],[RID]]</f>
        <v>PVT425</v>
      </c>
    </row>
    <row r="364" spans="1:8" ht="43.5" hidden="1">
      <c r="A364" t="s">
        <v>6881</v>
      </c>
      <c r="B364">
        <v>11</v>
      </c>
      <c r="C364" s="203" t="s">
        <v>7870</v>
      </c>
      <c r="D364" s="203" t="s">
        <v>7871</v>
      </c>
      <c r="E364" s="203" t="s">
        <v>7872</v>
      </c>
      <c r="F364" s="203" t="s">
        <v>7873</v>
      </c>
      <c r="G364" s="203" t="s">
        <v>5881</v>
      </c>
      <c r="H364" s="203" t="str">
        <f>RTARoutes[[#This Row],[RID]]</f>
        <v>PVT426</v>
      </c>
    </row>
    <row r="365" spans="1:8" hidden="1">
      <c r="A365" t="s">
        <v>6882</v>
      </c>
      <c r="C365" s="203" t="s">
        <v>6296</v>
      </c>
      <c r="D365" s="203" t="s">
        <v>7874</v>
      </c>
      <c r="G365" s="203" t="s">
        <v>5881</v>
      </c>
      <c r="H365" s="203" t="str">
        <f>RTARoutes[[#This Row],[RID]]</f>
        <v>PVT427</v>
      </c>
    </row>
    <row r="366" spans="1:8" ht="29" hidden="1">
      <c r="A366" t="s">
        <v>6883</v>
      </c>
      <c r="B366">
        <v>12</v>
      </c>
      <c r="C366" s="203" t="s">
        <v>7875</v>
      </c>
      <c r="D366" s="203" t="s">
        <v>7876</v>
      </c>
      <c r="E366" s="203" t="s">
        <v>7877</v>
      </c>
      <c r="F366" s="203" t="s">
        <v>7878</v>
      </c>
      <c r="G366" s="203" t="s">
        <v>5881</v>
      </c>
      <c r="H366" s="203" t="str">
        <f>RTARoutes[[#This Row],[RID]]</f>
        <v>PVT428</v>
      </c>
    </row>
    <row r="367" spans="1:8" hidden="1">
      <c r="A367" t="s">
        <v>6884</v>
      </c>
      <c r="C367" s="203" t="s">
        <v>6298</v>
      </c>
      <c r="D367" s="203" t="s">
        <v>7879</v>
      </c>
      <c r="G367" s="203" t="s">
        <v>3029</v>
      </c>
      <c r="H367" s="203" t="str">
        <f>RTARoutes[[#This Row],[RID]]</f>
        <v>PVT429</v>
      </c>
    </row>
    <row r="368" spans="1:8" hidden="1">
      <c r="A368" t="s">
        <v>6498</v>
      </c>
      <c r="C368" s="203" t="s">
        <v>5921</v>
      </c>
      <c r="D368" s="203" t="s">
        <v>7880</v>
      </c>
      <c r="E368" s="203" t="s">
        <v>7881</v>
      </c>
      <c r="F368" s="203" t="s">
        <v>7882</v>
      </c>
      <c r="G368" s="203" t="s">
        <v>5881</v>
      </c>
      <c r="H368" s="203" t="str">
        <f>RTARoutes[[#This Row],[RID]]</f>
        <v>PVT43</v>
      </c>
    </row>
    <row r="369" spans="1:8" hidden="1">
      <c r="A369" t="s">
        <v>6885</v>
      </c>
      <c r="C369" s="203" t="s">
        <v>6299</v>
      </c>
      <c r="D369" s="203" t="s">
        <v>7883</v>
      </c>
      <c r="H369" s="203" t="str">
        <f>RTARoutes[[#This Row],[RID]]</f>
        <v>PVT430</v>
      </c>
    </row>
    <row r="370" spans="1:8" hidden="1">
      <c r="A370" t="s">
        <v>6886</v>
      </c>
      <c r="C370" s="203" t="s">
        <v>6300</v>
      </c>
      <c r="D370" s="203" t="s">
        <v>7884</v>
      </c>
      <c r="E370" s="203" t="s">
        <v>7885</v>
      </c>
      <c r="F370" s="203" t="s">
        <v>7886</v>
      </c>
      <c r="G370" s="203" t="s">
        <v>5881</v>
      </c>
      <c r="H370" s="203" t="str">
        <f>RTARoutes[[#This Row],[RID]]</f>
        <v>PVT431</v>
      </c>
    </row>
    <row r="371" spans="1:8" ht="43.5" hidden="1">
      <c r="A371" t="s">
        <v>6887</v>
      </c>
      <c r="B371">
        <v>18</v>
      </c>
      <c r="C371" s="203" t="s">
        <v>7887</v>
      </c>
      <c r="D371" s="203" t="s">
        <v>7888</v>
      </c>
      <c r="E371" s="203" t="s">
        <v>7889</v>
      </c>
      <c r="F371" s="203" t="s">
        <v>7890</v>
      </c>
      <c r="G371" s="203" t="s">
        <v>5881</v>
      </c>
      <c r="H371" s="203" t="str">
        <f>RTARoutes[[#This Row],[RID]]</f>
        <v>PVT432</v>
      </c>
    </row>
    <row r="372" spans="1:8" hidden="1">
      <c r="A372" t="s">
        <v>6888</v>
      </c>
      <c r="C372" s="203" t="s">
        <v>6302</v>
      </c>
      <c r="D372" s="203" t="s">
        <v>7891</v>
      </c>
      <c r="E372" s="203" t="s">
        <v>7892</v>
      </c>
      <c r="F372" s="203" t="s">
        <v>7893</v>
      </c>
      <c r="G372" s="203" t="s">
        <v>5881</v>
      </c>
      <c r="H372" s="203" t="str">
        <f>RTARoutes[[#This Row],[RID]]</f>
        <v>PVT433</v>
      </c>
    </row>
    <row r="373" spans="1:8" ht="87" hidden="1">
      <c r="A373" t="s">
        <v>6889</v>
      </c>
      <c r="B373">
        <v>34</v>
      </c>
      <c r="C373" s="203" t="s">
        <v>7894</v>
      </c>
      <c r="D373" s="203" t="s">
        <v>7895</v>
      </c>
      <c r="E373" s="203" t="s">
        <v>7896</v>
      </c>
      <c r="F373" s="203" t="s">
        <v>7897</v>
      </c>
      <c r="G373" s="203" t="s">
        <v>5881</v>
      </c>
      <c r="H373" s="203" t="str">
        <f>RTARoutes[[#This Row],[RID]]</f>
        <v>PVT434</v>
      </c>
    </row>
    <row r="374" spans="1:8" hidden="1">
      <c r="A374" t="s">
        <v>6890</v>
      </c>
      <c r="C374" s="203" t="s">
        <v>6304</v>
      </c>
      <c r="D374" s="203" t="s">
        <v>7898</v>
      </c>
      <c r="E374" s="203" t="s">
        <v>7899</v>
      </c>
      <c r="F374" s="203" t="s">
        <v>7900</v>
      </c>
      <c r="G374" s="203" t="s">
        <v>5881</v>
      </c>
      <c r="H374" s="203" t="str">
        <f>RTARoutes[[#This Row],[RID]]</f>
        <v>PVT435</v>
      </c>
    </row>
    <row r="375" spans="1:8" hidden="1">
      <c r="A375" t="s">
        <v>6891</v>
      </c>
      <c r="C375" s="203" t="s">
        <v>2247</v>
      </c>
      <c r="D375" s="203" t="s">
        <v>2247</v>
      </c>
      <c r="E375" s="203" t="s">
        <v>2246</v>
      </c>
      <c r="F375" s="203" t="s">
        <v>2246</v>
      </c>
      <c r="G375" s="203" t="s">
        <v>5881</v>
      </c>
      <c r="H375" s="203" t="str">
        <f>RTARoutes[[#This Row],[RID]]</f>
        <v>PVT436</v>
      </c>
    </row>
    <row r="376" spans="1:8" ht="174" hidden="1">
      <c r="A376" t="s">
        <v>6892</v>
      </c>
      <c r="B376">
        <v>54</v>
      </c>
      <c r="C376" s="203" t="s">
        <v>7901</v>
      </c>
      <c r="D376" s="203" t="s">
        <v>7902</v>
      </c>
      <c r="E376" s="203" t="s">
        <v>7903</v>
      </c>
      <c r="F376" s="203" t="s">
        <v>7904</v>
      </c>
      <c r="G376" s="203" t="s">
        <v>7905</v>
      </c>
      <c r="H376" s="203" t="str">
        <f>RTARoutes[[#This Row],[RID]]</f>
        <v>PVT437</v>
      </c>
    </row>
    <row r="377" spans="1:8" hidden="1">
      <c r="A377" t="s">
        <v>6893</v>
      </c>
      <c r="C377" s="203" t="s">
        <v>6306</v>
      </c>
      <c r="D377" s="203" t="s">
        <v>7906</v>
      </c>
      <c r="E377" s="203" t="s">
        <v>7907</v>
      </c>
      <c r="F377" s="203" t="s">
        <v>7908</v>
      </c>
      <c r="G377" s="203" t="s">
        <v>3479</v>
      </c>
      <c r="H377" s="203" t="str">
        <f>RTARoutes[[#This Row],[RID]]</f>
        <v>PVT438</v>
      </c>
    </row>
    <row r="378" spans="1:8" hidden="1">
      <c r="A378" t="s">
        <v>6894</v>
      </c>
      <c r="C378" s="203" t="s">
        <v>6307</v>
      </c>
      <c r="D378" s="203" t="s">
        <v>6307</v>
      </c>
      <c r="E378" s="203" t="s">
        <v>7909</v>
      </c>
      <c r="F378" s="203" t="s">
        <v>7909</v>
      </c>
      <c r="G378" s="203" t="s">
        <v>3497</v>
      </c>
      <c r="H378" s="203" t="str">
        <f>RTARoutes[[#This Row],[RID]]</f>
        <v>PVT439</v>
      </c>
    </row>
    <row r="379" spans="1:8" hidden="1">
      <c r="A379" t="s">
        <v>6499</v>
      </c>
      <c r="C379" s="203" t="s">
        <v>5922</v>
      </c>
      <c r="D379" s="203" t="s">
        <v>7910</v>
      </c>
      <c r="E379" s="203" t="s">
        <v>7911</v>
      </c>
      <c r="F379" s="203" t="s">
        <v>7912</v>
      </c>
      <c r="G379" s="203" t="s">
        <v>7913</v>
      </c>
      <c r="H379" s="203" t="str">
        <f>RTARoutes[[#This Row],[RID]]</f>
        <v>PVT44</v>
      </c>
    </row>
    <row r="380" spans="1:8" hidden="1">
      <c r="A380" t="s">
        <v>6895</v>
      </c>
      <c r="C380" s="203" t="s">
        <v>6308</v>
      </c>
      <c r="D380" s="203" t="s">
        <v>7914</v>
      </c>
      <c r="E380" s="203" t="s">
        <v>7915</v>
      </c>
      <c r="F380" s="203" t="s">
        <v>7916</v>
      </c>
      <c r="G380" s="203" t="s">
        <v>3497</v>
      </c>
      <c r="H380" s="203" t="str">
        <f>RTARoutes[[#This Row],[RID]]</f>
        <v>PVT440</v>
      </c>
    </row>
    <row r="381" spans="1:8" ht="29" hidden="1">
      <c r="A381" t="s">
        <v>6896</v>
      </c>
      <c r="B381">
        <v>8</v>
      </c>
      <c r="C381" s="203" t="s">
        <v>7917</v>
      </c>
      <c r="D381" s="203" t="s">
        <v>7918</v>
      </c>
      <c r="E381" s="203" t="s">
        <v>7919</v>
      </c>
      <c r="F381" s="203" t="s">
        <v>7920</v>
      </c>
      <c r="G381" s="203" t="s">
        <v>5881</v>
      </c>
      <c r="H381" s="203" t="str">
        <f>RTARoutes[[#This Row],[RID]]</f>
        <v>PVT441</v>
      </c>
    </row>
    <row r="382" spans="1:8" ht="116" hidden="1">
      <c r="A382" t="s">
        <v>6897</v>
      </c>
      <c r="B382">
        <v>40</v>
      </c>
      <c r="C382" s="203" t="s">
        <v>7921</v>
      </c>
      <c r="D382" s="203" t="s">
        <v>7922</v>
      </c>
      <c r="E382" s="203" t="s">
        <v>7923</v>
      </c>
      <c r="F382" s="203" t="s">
        <v>7924</v>
      </c>
      <c r="G382" s="203" t="s">
        <v>5881</v>
      </c>
      <c r="H382" s="203" t="str">
        <f>RTARoutes[[#This Row],[RID]]</f>
        <v>PVT442</v>
      </c>
    </row>
    <row r="383" spans="1:8" hidden="1">
      <c r="A383" t="s">
        <v>6898</v>
      </c>
      <c r="C383" s="203" t="s">
        <v>6311</v>
      </c>
      <c r="D383" s="203" t="s">
        <v>7925</v>
      </c>
      <c r="G383" s="203" t="s">
        <v>5881</v>
      </c>
      <c r="H383" s="203" t="str">
        <f>RTARoutes[[#This Row],[RID]]</f>
        <v>PVT443</v>
      </c>
    </row>
    <row r="384" spans="1:8" hidden="1">
      <c r="A384" t="s">
        <v>6899</v>
      </c>
      <c r="C384" s="203" t="s">
        <v>6312</v>
      </c>
      <c r="D384" s="203" t="s">
        <v>7926</v>
      </c>
      <c r="G384" s="203" t="s">
        <v>5881</v>
      </c>
      <c r="H384" s="203" t="str">
        <f>RTARoutes[[#This Row],[RID]]</f>
        <v>PVT444</v>
      </c>
    </row>
    <row r="385" spans="1:8" ht="29" hidden="1">
      <c r="A385" t="s">
        <v>6900</v>
      </c>
      <c r="C385" s="203" t="s">
        <v>6313</v>
      </c>
      <c r="D385" s="203" t="s">
        <v>7927</v>
      </c>
      <c r="E385" s="203" t="s">
        <v>7928</v>
      </c>
      <c r="F385" s="203" t="s">
        <v>7929</v>
      </c>
      <c r="G385" s="203" t="s">
        <v>7930</v>
      </c>
      <c r="H385" s="203" t="str">
        <f>RTARoutes[[#This Row],[RID]]</f>
        <v>PVT445</v>
      </c>
    </row>
    <row r="386" spans="1:8" hidden="1">
      <c r="A386" t="s">
        <v>6901</v>
      </c>
      <c r="C386" s="203" t="s">
        <v>6314</v>
      </c>
      <c r="D386" s="203" t="s">
        <v>7931</v>
      </c>
      <c r="E386" s="203" t="s">
        <v>7932</v>
      </c>
      <c r="F386" s="203" t="s">
        <v>7933</v>
      </c>
      <c r="G386" s="203" t="s">
        <v>5881</v>
      </c>
      <c r="H386" s="203" t="str">
        <f>RTARoutes[[#This Row],[RID]]</f>
        <v>PVT446</v>
      </c>
    </row>
    <row r="387" spans="1:8" ht="130.5" hidden="1">
      <c r="A387" t="s">
        <v>6902</v>
      </c>
      <c r="B387">
        <v>38</v>
      </c>
      <c r="C387" s="203" t="s">
        <v>7934</v>
      </c>
      <c r="D387" s="203" t="s">
        <v>7935</v>
      </c>
      <c r="E387" s="203" t="s">
        <v>7936</v>
      </c>
      <c r="F387" s="203" t="s">
        <v>7937</v>
      </c>
      <c r="G387" s="203" t="s">
        <v>5881</v>
      </c>
      <c r="H387" s="203" t="str">
        <f>RTARoutes[[#This Row],[RID]]</f>
        <v>PVT447</v>
      </c>
    </row>
    <row r="388" spans="1:8" ht="101.5" hidden="1">
      <c r="A388" t="s">
        <v>6903</v>
      </c>
      <c r="B388">
        <v>45</v>
      </c>
      <c r="C388" s="203" t="s">
        <v>7938</v>
      </c>
      <c r="D388" s="203" t="s">
        <v>7939</v>
      </c>
      <c r="E388" s="203" t="s">
        <v>7940</v>
      </c>
      <c r="F388" s="203" t="s">
        <v>7941</v>
      </c>
      <c r="G388" s="203" t="s">
        <v>5881</v>
      </c>
      <c r="H388" s="203" t="str">
        <f>RTARoutes[[#This Row],[RID]]</f>
        <v>PVT448</v>
      </c>
    </row>
    <row r="389" spans="1:8" hidden="1">
      <c r="A389" t="s">
        <v>6904</v>
      </c>
      <c r="C389" s="203" t="s">
        <v>6317</v>
      </c>
      <c r="D389" s="203" t="s">
        <v>7942</v>
      </c>
      <c r="E389" s="203" t="s">
        <v>7943</v>
      </c>
      <c r="F389" s="203" t="s">
        <v>7944</v>
      </c>
      <c r="G389" s="203" t="s">
        <v>7945</v>
      </c>
      <c r="H389" s="203" t="str">
        <f>RTARoutes[[#This Row],[RID]]</f>
        <v>PVT449</v>
      </c>
    </row>
    <row r="390" spans="1:8" hidden="1">
      <c r="A390" t="s">
        <v>6500</v>
      </c>
      <c r="C390" s="203" t="s">
        <v>5923</v>
      </c>
      <c r="D390" s="203" t="s">
        <v>7946</v>
      </c>
      <c r="H390" s="203" t="str">
        <f>RTARoutes[[#This Row],[RID]]</f>
        <v>PVT45</v>
      </c>
    </row>
    <row r="391" spans="1:8" hidden="1">
      <c r="A391" t="s">
        <v>6905</v>
      </c>
      <c r="C391" s="203" t="s">
        <v>6318</v>
      </c>
      <c r="D391" s="203" t="s">
        <v>7947</v>
      </c>
      <c r="E391" s="203" t="s">
        <v>7948</v>
      </c>
      <c r="F391" s="203" t="s">
        <v>7949</v>
      </c>
      <c r="G391" s="203" t="s">
        <v>5881</v>
      </c>
      <c r="H391" s="203" t="str">
        <f>RTARoutes[[#This Row],[RID]]</f>
        <v>PVT450</v>
      </c>
    </row>
    <row r="392" spans="1:8" ht="116" hidden="1">
      <c r="A392" t="s">
        <v>6906</v>
      </c>
      <c r="B392">
        <v>40</v>
      </c>
      <c r="C392" s="203" t="s">
        <v>7921</v>
      </c>
      <c r="D392" s="203" t="s">
        <v>7922</v>
      </c>
      <c r="E392" s="203" t="s">
        <v>7923</v>
      </c>
      <c r="F392" s="203" t="s">
        <v>7924</v>
      </c>
      <c r="G392" s="203" t="s">
        <v>5881</v>
      </c>
      <c r="H392" s="203" t="str">
        <f>RTARoutes[[#This Row],[RID]]</f>
        <v>PVT451</v>
      </c>
    </row>
    <row r="393" spans="1:8" hidden="1">
      <c r="A393" t="s">
        <v>6907</v>
      </c>
      <c r="C393" s="203" t="s">
        <v>6320</v>
      </c>
      <c r="D393" s="203" t="s">
        <v>7950</v>
      </c>
      <c r="G393" s="203" t="s">
        <v>5881</v>
      </c>
      <c r="H393" s="203" t="str">
        <f>RTARoutes[[#This Row],[RID]]</f>
        <v>PVT452</v>
      </c>
    </row>
    <row r="394" spans="1:8" hidden="1">
      <c r="A394" t="s">
        <v>6908</v>
      </c>
      <c r="C394" s="203" t="s">
        <v>6321</v>
      </c>
      <c r="D394" s="203" t="s">
        <v>7951</v>
      </c>
      <c r="E394" s="203" t="s">
        <v>7952</v>
      </c>
      <c r="F394" s="203" t="s">
        <v>7953</v>
      </c>
      <c r="G394" s="203" t="s">
        <v>5881</v>
      </c>
      <c r="H394" s="203" t="str">
        <f>RTARoutes[[#This Row],[RID]]</f>
        <v>PVT453</v>
      </c>
    </row>
    <row r="395" spans="1:8" ht="116" hidden="1">
      <c r="A395" t="s">
        <v>6909</v>
      </c>
      <c r="B395">
        <v>48</v>
      </c>
      <c r="C395" s="203" t="s">
        <v>7954</v>
      </c>
      <c r="D395" s="203" t="s">
        <v>7955</v>
      </c>
      <c r="E395" s="203" t="s">
        <v>7956</v>
      </c>
      <c r="F395" s="203" t="s">
        <v>7957</v>
      </c>
      <c r="G395" s="203" t="s">
        <v>5881</v>
      </c>
      <c r="H395" s="203" t="str">
        <f>RTARoutes[[#This Row],[RID]]</f>
        <v>PVT454</v>
      </c>
    </row>
    <row r="396" spans="1:8" ht="130.5" hidden="1">
      <c r="A396" t="s">
        <v>6910</v>
      </c>
      <c r="B396">
        <v>44</v>
      </c>
      <c r="C396" s="203" t="s">
        <v>7958</v>
      </c>
      <c r="D396" s="203" t="s">
        <v>7959</v>
      </c>
      <c r="E396" s="203" t="s">
        <v>7960</v>
      </c>
      <c r="F396" s="203" t="s">
        <v>7961</v>
      </c>
      <c r="G396" s="203" t="s">
        <v>5881</v>
      </c>
      <c r="H396" s="203" t="str">
        <f>RTARoutes[[#This Row],[RID]]</f>
        <v>PVT455</v>
      </c>
    </row>
    <row r="397" spans="1:8" ht="72.5" hidden="1">
      <c r="A397" t="s">
        <v>6911</v>
      </c>
      <c r="B397">
        <v>29</v>
      </c>
      <c r="C397" s="203" t="s">
        <v>7962</v>
      </c>
      <c r="D397" s="203" t="s">
        <v>7963</v>
      </c>
      <c r="E397" s="203" t="s">
        <v>7964</v>
      </c>
      <c r="F397" s="203" t="s">
        <v>7965</v>
      </c>
      <c r="G397" s="203" t="s">
        <v>5881</v>
      </c>
      <c r="H397" s="203" t="str">
        <f>RTARoutes[[#This Row],[RID]]</f>
        <v>PVT456</v>
      </c>
    </row>
    <row r="398" spans="1:8" ht="87" hidden="1">
      <c r="A398" t="s">
        <v>6912</v>
      </c>
      <c r="B398">
        <v>33</v>
      </c>
      <c r="C398" s="203" t="s">
        <v>7966</v>
      </c>
      <c r="D398" s="203" t="s">
        <v>7967</v>
      </c>
      <c r="E398" s="203" t="s">
        <v>7968</v>
      </c>
      <c r="F398" s="203" t="s">
        <v>7969</v>
      </c>
      <c r="G398" s="203" t="s">
        <v>5881</v>
      </c>
      <c r="H398" s="203" t="str">
        <f>RTARoutes[[#This Row],[RID]]</f>
        <v>PVT457</v>
      </c>
    </row>
    <row r="399" spans="1:8" hidden="1">
      <c r="A399" t="s">
        <v>6913</v>
      </c>
      <c r="C399" s="203" t="s">
        <v>6326</v>
      </c>
      <c r="D399" s="203" t="s">
        <v>7970</v>
      </c>
      <c r="E399" s="203" t="s">
        <v>7971</v>
      </c>
      <c r="F399" s="203" t="s">
        <v>7972</v>
      </c>
      <c r="G399" s="203" t="s">
        <v>5881</v>
      </c>
      <c r="H399" s="203" t="str">
        <f>RTARoutes[[#This Row],[RID]]</f>
        <v>PVT458</v>
      </c>
    </row>
    <row r="400" spans="1:8" hidden="1">
      <c r="A400" t="s">
        <v>6914</v>
      </c>
      <c r="C400" s="203" t="s">
        <v>6327</v>
      </c>
      <c r="D400" s="203" t="s">
        <v>7973</v>
      </c>
      <c r="E400" s="203" t="s">
        <v>7974</v>
      </c>
      <c r="F400" s="203" t="s">
        <v>7975</v>
      </c>
      <c r="G400" s="203" t="s">
        <v>5881</v>
      </c>
      <c r="H400" s="203" t="str">
        <f>RTARoutes[[#This Row],[RID]]</f>
        <v>PVT459</v>
      </c>
    </row>
    <row r="401" spans="1:8" hidden="1">
      <c r="A401" t="s">
        <v>6501</v>
      </c>
      <c r="C401" s="203" t="s">
        <v>5924</v>
      </c>
      <c r="D401" s="203" t="s">
        <v>7976</v>
      </c>
      <c r="E401" s="203" t="s">
        <v>7977</v>
      </c>
      <c r="F401" s="203" t="s">
        <v>7978</v>
      </c>
      <c r="G401" s="203" t="s">
        <v>5881</v>
      </c>
      <c r="H401" s="203" t="str">
        <f>RTARoutes[[#This Row],[RID]]</f>
        <v>PVT46</v>
      </c>
    </row>
    <row r="402" spans="1:8" hidden="1">
      <c r="A402" t="s">
        <v>6915</v>
      </c>
      <c r="C402" s="203" t="s">
        <v>6328</v>
      </c>
      <c r="D402" s="203" t="s">
        <v>7979</v>
      </c>
      <c r="E402" s="203" t="s">
        <v>7980</v>
      </c>
      <c r="F402" s="203" t="s">
        <v>7981</v>
      </c>
      <c r="G402" s="203" t="s">
        <v>5881</v>
      </c>
      <c r="H402" s="203" t="str">
        <f>RTARoutes[[#This Row],[RID]]</f>
        <v>PVT460</v>
      </c>
    </row>
    <row r="403" spans="1:8" hidden="1">
      <c r="A403" t="s">
        <v>6916</v>
      </c>
      <c r="C403" s="203" t="s">
        <v>6329</v>
      </c>
      <c r="D403" s="203" t="s">
        <v>7982</v>
      </c>
      <c r="E403" s="203" t="s">
        <v>7983</v>
      </c>
      <c r="F403" s="203" t="s">
        <v>7984</v>
      </c>
      <c r="G403" s="203" t="s">
        <v>5881</v>
      </c>
      <c r="H403" s="203" t="str">
        <f>RTARoutes[[#This Row],[RID]]</f>
        <v>PVT461</v>
      </c>
    </row>
    <row r="404" spans="1:8" hidden="1">
      <c r="A404" t="s">
        <v>6917</v>
      </c>
      <c r="C404" s="203" t="s">
        <v>6330</v>
      </c>
      <c r="D404" s="203" t="s">
        <v>7985</v>
      </c>
      <c r="G404" s="203" t="s">
        <v>1637</v>
      </c>
      <c r="H404" s="203" t="str">
        <f>RTARoutes[[#This Row],[RID]]</f>
        <v>PVT462</v>
      </c>
    </row>
    <row r="405" spans="1:8" hidden="1">
      <c r="A405" t="s">
        <v>6918</v>
      </c>
      <c r="C405" s="203" t="s">
        <v>6331</v>
      </c>
      <c r="D405" s="203" t="s">
        <v>7986</v>
      </c>
      <c r="H405" s="203" t="str">
        <f>RTARoutes[[#This Row],[RID]]</f>
        <v>PVT463</v>
      </c>
    </row>
    <row r="406" spans="1:8" hidden="1">
      <c r="A406" t="s">
        <v>6919</v>
      </c>
      <c r="C406" s="203" t="s">
        <v>6332</v>
      </c>
      <c r="D406" s="203" t="s">
        <v>7987</v>
      </c>
      <c r="E406" s="203" t="s">
        <v>7988</v>
      </c>
      <c r="F406" s="203" t="s">
        <v>7989</v>
      </c>
      <c r="G406" s="203" t="s">
        <v>5881</v>
      </c>
      <c r="H406" s="203" t="str">
        <f>RTARoutes[[#This Row],[RID]]</f>
        <v>PVT464</v>
      </c>
    </row>
    <row r="407" spans="1:8" hidden="1">
      <c r="A407" t="s">
        <v>6920</v>
      </c>
      <c r="C407" s="203" t="s">
        <v>6333</v>
      </c>
      <c r="D407" s="203" t="s">
        <v>7990</v>
      </c>
      <c r="G407" s="203" t="s">
        <v>1022</v>
      </c>
      <c r="H407" s="203" t="str">
        <f>RTARoutes[[#This Row],[RID]]</f>
        <v>PVT465</v>
      </c>
    </row>
    <row r="408" spans="1:8" hidden="1">
      <c r="A408" t="s">
        <v>6921</v>
      </c>
      <c r="C408" s="203" t="s">
        <v>6334</v>
      </c>
      <c r="D408" s="203" t="s">
        <v>7991</v>
      </c>
      <c r="G408" s="203" t="s">
        <v>1022</v>
      </c>
      <c r="H408" s="203" t="str">
        <f>RTARoutes[[#This Row],[RID]]</f>
        <v>PVT466</v>
      </c>
    </row>
    <row r="409" spans="1:8" hidden="1">
      <c r="A409" t="s">
        <v>6922</v>
      </c>
      <c r="C409" s="203" t="s">
        <v>2586</v>
      </c>
      <c r="D409" s="203" t="s">
        <v>2586</v>
      </c>
      <c r="E409" s="203" t="s">
        <v>2585</v>
      </c>
      <c r="F409" s="203" t="s">
        <v>2585</v>
      </c>
      <c r="G409" s="203" t="s">
        <v>5881</v>
      </c>
      <c r="H409" s="203" t="str">
        <f>RTARoutes[[#This Row],[RID]]</f>
        <v>PVT467</v>
      </c>
    </row>
    <row r="410" spans="1:8" hidden="1">
      <c r="A410" t="s">
        <v>6923</v>
      </c>
      <c r="C410" s="203" t="s">
        <v>6335</v>
      </c>
      <c r="D410" s="203" t="s">
        <v>7992</v>
      </c>
      <c r="E410" s="203" t="s">
        <v>7993</v>
      </c>
      <c r="F410" s="203" t="s">
        <v>7994</v>
      </c>
      <c r="G410" s="203" t="s">
        <v>5881</v>
      </c>
      <c r="H410" s="203" t="str">
        <f>RTARoutes[[#This Row],[RID]]</f>
        <v>PVT468</v>
      </c>
    </row>
    <row r="411" spans="1:8" hidden="1">
      <c r="A411" t="s">
        <v>6924</v>
      </c>
      <c r="C411" s="203" t="s">
        <v>6336</v>
      </c>
      <c r="D411" s="203" t="s">
        <v>7995</v>
      </c>
      <c r="E411" s="203" t="s">
        <v>7996</v>
      </c>
      <c r="F411" s="203" t="s">
        <v>7997</v>
      </c>
      <c r="G411" s="203" t="s">
        <v>5881</v>
      </c>
      <c r="H411" s="203" t="str">
        <f>RTARoutes[[#This Row],[RID]]</f>
        <v>PVT469</v>
      </c>
    </row>
    <row r="412" spans="1:8" hidden="1">
      <c r="A412" t="s">
        <v>6502</v>
      </c>
      <c r="C412" s="203" t="s">
        <v>5925</v>
      </c>
      <c r="D412" s="203" t="s">
        <v>7998</v>
      </c>
      <c r="G412" s="203" t="s">
        <v>5881</v>
      </c>
      <c r="H412" s="203" t="str">
        <f>RTARoutes[[#This Row],[RID]]</f>
        <v>PVT47</v>
      </c>
    </row>
    <row r="413" spans="1:8" hidden="1">
      <c r="A413" t="s">
        <v>6925</v>
      </c>
      <c r="C413" s="203" t="s">
        <v>6337</v>
      </c>
      <c r="D413" s="203" t="s">
        <v>7999</v>
      </c>
      <c r="E413" s="203" t="s">
        <v>8000</v>
      </c>
      <c r="F413" s="203" t="s">
        <v>8001</v>
      </c>
      <c r="G413" s="203" t="s">
        <v>5881</v>
      </c>
      <c r="H413" s="203" t="str">
        <f>RTARoutes[[#This Row],[RID]]</f>
        <v>PVT470</v>
      </c>
    </row>
    <row r="414" spans="1:8" hidden="1">
      <c r="A414" t="s">
        <v>6926</v>
      </c>
      <c r="C414" s="203" t="s">
        <v>6338</v>
      </c>
      <c r="D414" s="203" t="s">
        <v>8002</v>
      </c>
      <c r="E414" s="203" t="s">
        <v>8003</v>
      </c>
      <c r="F414" s="203" t="s">
        <v>8004</v>
      </c>
      <c r="G414" s="203" t="s">
        <v>5881</v>
      </c>
      <c r="H414" s="203" t="str">
        <f>RTARoutes[[#This Row],[RID]]</f>
        <v>PVT471</v>
      </c>
    </row>
    <row r="415" spans="1:8" ht="29" hidden="1">
      <c r="A415" t="s">
        <v>6927</v>
      </c>
      <c r="B415">
        <v>11</v>
      </c>
      <c r="C415" s="203" t="s">
        <v>8005</v>
      </c>
      <c r="D415" s="203" t="s">
        <v>8006</v>
      </c>
      <c r="E415" s="203" t="s">
        <v>8007</v>
      </c>
      <c r="F415" s="203" t="s">
        <v>8008</v>
      </c>
      <c r="G415" s="203" t="s">
        <v>1586</v>
      </c>
      <c r="H415" s="203" t="str">
        <f>RTARoutes[[#This Row],[RID]]</f>
        <v>PVT472</v>
      </c>
    </row>
    <row r="416" spans="1:8" hidden="1">
      <c r="A416" t="s">
        <v>6928</v>
      </c>
      <c r="C416" s="203" t="s">
        <v>6340</v>
      </c>
      <c r="D416" s="203" t="s">
        <v>8009</v>
      </c>
      <c r="E416" s="203" t="s">
        <v>8010</v>
      </c>
      <c r="F416" s="203" t="s">
        <v>8011</v>
      </c>
      <c r="G416" s="203" t="s">
        <v>5881</v>
      </c>
      <c r="H416" s="203" t="str">
        <f>RTARoutes[[#This Row],[RID]]</f>
        <v>PVT473</v>
      </c>
    </row>
    <row r="417" spans="1:8" ht="29" hidden="1">
      <c r="A417" t="s">
        <v>6929</v>
      </c>
      <c r="B417">
        <v>11</v>
      </c>
      <c r="C417" s="203" t="s">
        <v>8005</v>
      </c>
      <c r="D417" s="203" t="s">
        <v>8006</v>
      </c>
      <c r="E417" s="203" t="s">
        <v>8007</v>
      </c>
      <c r="F417" s="203" t="s">
        <v>8008</v>
      </c>
      <c r="G417" s="203" t="s">
        <v>5881</v>
      </c>
      <c r="H417" s="203" t="str">
        <f>RTARoutes[[#This Row],[RID]]</f>
        <v>PVT474</v>
      </c>
    </row>
    <row r="418" spans="1:8" hidden="1">
      <c r="A418" t="s">
        <v>6930</v>
      </c>
      <c r="C418" s="203" t="s">
        <v>6342</v>
      </c>
      <c r="D418" s="203" t="s">
        <v>8012</v>
      </c>
      <c r="E418" s="203" t="s">
        <v>8013</v>
      </c>
      <c r="F418" s="203" t="s">
        <v>8014</v>
      </c>
      <c r="G418" s="203" t="s">
        <v>5881</v>
      </c>
      <c r="H418" s="203" t="str">
        <f>RTARoutes[[#This Row],[RID]]</f>
        <v>PVT475</v>
      </c>
    </row>
    <row r="419" spans="1:8" hidden="1">
      <c r="A419" t="s">
        <v>6931</v>
      </c>
      <c r="C419" s="203" t="s">
        <v>6343</v>
      </c>
      <c r="D419" s="203" t="s">
        <v>8015</v>
      </c>
      <c r="E419" s="203" t="s">
        <v>8016</v>
      </c>
      <c r="F419" s="203" t="s">
        <v>8017</v>
      </c>
      <c r="G419" s="203" t="s">
        <v>5881</v>
      </c>
      <c r="H419" s="203" t="str">
        <f>RTARoutes[[#This Row],[RID]]</f>
        <v>PVT476</v>
      </c>
    </row>
    <row r="420" spans="1:8" hidden="1">
      <c r="A420" t="s">
        <v>6932</v>
      </c>
      <c r="C420" s="203" t="s">
        <v>6344</v>
      </c>
      <c r="D420" s="203" t="s">
        <v>8018</v>
      </c>
      <c r="E420" s="203" t="s">
        <v>8019</v>
      </c>
      <c r="F420" s="203" t="s">
        <v>8020</v>
      </c>
      <c r="G420" s="203" t="s">
        <v>5881</v>
      </c>
      <c r="H420" s="203" t="str">
        <f>RTARoutes[[#This Row],[RID]]</f>
        <v>PVT477</v>
      </c>
    </row>
    <row r="421" spans="1:8" hidden="1">
      <c r="A421" t="s">
        <v>6933</v>
      </c>
      <c r="C421" s="203" t="s">
        <v>2596</v>
      </c>
      <c r="D421" s="203" t="s">
        <v>2596</v>
      </c>
      <c r="E421" s="203" t="s">
        <v>2595</v>
      </c>
      <c r="F421" s="203" t="s">
        <v>2595</v>
      </c>
      <c r="G421" s="203" t="s">
        <v>5881</v>
      </c>
      <c r="H421" s="203" t="str">
        <f>RTARoutes[[#This Row],[RID]]</f>
        <v>PVT478</v>
      </c>
    </row>
    <row r="422" spans="1:8" hidden="1">
      <c r="A422" t="s">
        <v>6934</v>
      </c>
      <c r="C422" s="203" t="s">
        <v>6345</v>
      </c>
      <c r="D422" s="203" t="s">
        <v>8021</v>
      </c>
      <c r="E422" s="203" t="s">
        <v>8022</v>
      </c>
      <c r="F422" s="203" t="s">
        <v>8023</v>
      </c>
      <c r="G422" s="203" t="s">
        <v>3489</v>
      </c>
      <c r="H422" s="203" t="str">
        <f>RTARoutes[[#This Row],[RID]]</f>
        <v>PVT479</v>
      </c>
    </row>
    <row r="423" spans="1:8" hidden="1">
      <c r="A423" t="s">
        <v>6503</v>
      </c>
      <c r="C423" s="203" t="s">
        <v>5926</v>
      </c>
      <c r="D423" s="203" t="s">
        <v>8024</v>
      </c>
      <c r="H423" s="203" t="str">
        <f>RTARoutes[[#This Row],[RID]]</f>
        <v>PVT48</v>
      </c>
    </row>
    <row r="424" spans="1:8" hidden="1">
      <c r="A424" t="s">
        <v>6935</v>
      </c>
      <c r="C424" s="203" t="s">
        <v>6346</v>
      </c>
      <c r="D424" s="203" t="s">
        <v>8025</v>
      </c>
      <c r="E424" s="203" t="s">
        <v>8026</v>
      </c>
      <c r="F424" s="203" t="s">
        <v>8027</v>
      </c>
      <c r="G424" s="203" t="s">
        <v>5881</v>
      </c>
      <c r="H424" s="203" t="str">
        <f>RTARoutes[[#This Row],[RID]]</f>
        <v>PVT480</v>
      </c>
    </row>
    <row r="425" spans="1:8" ht="72.5" hidden="1">
      <c r="A425" t="s">
        <v>6936</v>
      </c>
      <c r="B425">
        <v>27</v>
      </c>
      <c r="C425" s="203" t="s">
        <v>8028</v>
      </c>
      <c r="D425" s="203" t="s">
        <v>8029</v>
      </c>
      <c r="E425" s="203" t="s">
        <v>8030</v>
      </c>
      <c r="F425" s="203" t="s">
        <v>8031</v>
      </c>
      <c r="G425" s="203" t="s">
        <v>5881</v>
      </c>
      <c r="H425" s="203" t="str">
        <f>RTARoutes[[#This Row],[RID]]</f>
        <v>PVT481</v>
      </c>
    </row>
    <row r="426" spans="1:8" hidden="1">
      <c r="A426" t="s">
        <v>6937</v>
      </c>
      <c r="C426" s="203" t="s">
        <v>6348</v>
      </c>
      <c r="D426" s="203" t="s">
        <v>8032</v>
      </c>
      <c r="E426" s="203" t="s">
        <v>8033</v>
      </c>
      <c r="F426" s="203" t="s">
        <v>8034</v>
      </c>
      <c r="G426" s="203" t="s">
        <v>5881</v>
      </c>
      <c r="H426" s="203" t="str">
        <f>RTARoutes[[#This Row],[RID]]</f>
        <v>PVT482</v>
      </c>
    </row>
    <row r="427" spans="1:8" hidden="1">
      <c r="A427" t="s">
        <v>6938</v>
      </c>
      <c r="C427" s="203" t="s">
        <v>6349</v>
      </c>
      <c r="D427" s="203" t="s">
        <v>8035</v>
      </c>
      <c r="E427" s="203" t="s">
        <v>8036</v>
      </c>
      <c r="F427" s="203" t="s">
        <v>8037</v>
      </c>
      <c r="G427" s="203" t="s">
        <v>5881</v>
      </c>
      <c r="H427" s="203" t="str">
        <f>RTARoutes[[#This Row],[RID]]</f>
        <v>PVT483</v>
      </c>
    </row>
    <row r="428" spans="1:8" hidden="1">
      <c r="A428" t="s">
        <v>6939</v>
      </c>
      <c r="C428" s="203" t="s">
        <v>6350</v>
      </c>
      <c r="D428" s="203" t="s">
        <v>8038</v>
      </c>
      <c r="G428" s="203" t="s">
        <v>5881</v>
      </c>
      <c r="H428" s="203" t="str">
        <f>RTARoutes[[#This Row],[RID]]</f>
        <v>PVT484</v>
      </c>
    </row>
    <row r="429" spans="1:8" hidden="1">
      <c r="A429" t="s">
        <v>6940</v>
      </c>
      <c r="C429" s="203" t="s">
        <v>6351</v>
      </c>
      <c r="D429" s="203" t="s">
        <v>8039</v>
      </c>
      <c r="E429" s="203" t="s">
        <v>8040</v>
      </c>
      <c r="F429" s="203" t="s">
        <v>8041</v>
      </c>
      <c r="G429" s="203" t="s">
        <v>5881</v>
      </c>
      <c r="H429" s="203" t="str">
        <f>RTARoutes[[#This Row],[RID]]</f>
        <v>PVT485</v>
      </c>
    </row>
    <row r="430" spans="1:8" hidden="1">
      <c r="A430" t="s">
        <v>6941</v>
      </c>
      <c r="C430" s="203" t="s">
        <v>2646</v>
      </c>
      <c r="D430" s="203" t="s">
        <v>2646</v>
      </c>
      <c r="E430" s="203" t="s">
        <v>2645</v>
      </c>
      <c r="F430" s="203" t="s">
        <v>2645</v>
      </c>
      <c r="G430" s="203" t="s">
        <v>5881</v>
      </c>
      <c r="H430" s="203" t="str">
        <f>RTARoutes[[#This Row],[RID]]</f>
        <v>PVT486</v>
      </c>
    </row>
    <row r="431" spans="1:8" hidden="1">
      <c r="A431" t="s">
        <v>6942</v>
      </c>
      <c r="C431" s="203" t="s">
        <v>6352</v>
      </c>
      <c r="D431" s="203" t="s">
        <v>8042</v>
      </c>
      <c r="E431" s="203" t="s">
        <v>8043</v>
      </c>
      <c r="F431" s="203" t="s">
        <v>8044</v>
      </c>
      <c r="G431" s="203" t="s">
        <v>5881</v>
      </c>
      <c r="H431" s="203" t="str">
        <f>RTARoutes[[#This Row],[RID]]</f>
        <v>PVT487</v>
      </c>
    </row>
    <row r="432" spans="1:8" hidden="1">
      <c r="A432" t="s">
        <v>6943</v>
      </c>
      <c r="C432" s="203" t="s">
        <v>6353</v>
      </c>
      <c r="D432" s="203" t="s">
        <v>8045</v>
      </c>
      <c r="E432" s="203" t="s">
        <v>8046</v>
      </c>
      <c r="F432" s="203" t="s">
        <v>8047</v>
      </c>
      <c r="G432" s="203" t="s">
        <v>5881</v>
      </c>
      <c r="H432" s="203" t="str">
        <f>RTARoutes[[#This Row],[RID]]</f>
        <v>PVT488</v>
      </c>
    </row>
    <row r="433" spans="1:8" hidden="1">
      <c r="A433" t="s">
        <v>6944</v>
      </c>
      <c r="C433" s="203" t="s">
        <v>6354</v>
      </c>
      <c r="D433" s="203" t="s">
        <v>8048</v>
      </c>
      <c r="E433" s="203" t="s">
        <v>8049</v>
      </c>
      <c r="F433" s="203" t="s">
        <v>8050</v>
      </c>
      <c r="G433" s="203" t="s">
        <v>5881</v>
      </c>
      <c r="H433" s="203" t="str">
        <f>RTARoutes[[#This Row],[RID]]</f>
        <v>PVT489</v>
      </c>
    </row>
    <row r="434" spans="1:8" ht="43.5" hidden="1">
      <c r="A434" t="s">
        <v>6504</v>
      </c>
      <c r="B434">
        <v>16</v>
      </c>
      <c r="C434" s="203" t="s">
        <v>8051</v>
      </c>
      <c r="D434" s="203" t="s">
        <v>8052</v>
      </c>
      <c r="E434" s="203" t="s">
        <v>8053</v>
      </c>
      <c r="F434" s="203" t="s">
        <v>8054</v>
      </c>
      <c r="G434" s="203" t="s">
        <v>5881</v>
      </c>
      <c r="H434" s="203" t="str">
        <f>RTARoutes[[#This Row],[RID]]</f>
        <v>PVT49</v>
      </c>
    </row>
    <row r="435" spans="1:8" hidden="1">
      <c r="A435" t="s">
        <v>6945</v>
      </c>
      <c r="B435">
        <v>9</v>
      </c>
      <c r="C435" s="203" t="s">
        <v>8055</v>
      </c>
      <c r="D435" s="203" t="s">
        <v>8056</v>
      </c>
      <c r="E435" s="203" t="s">
        <v>8057</v>
      </c>
      <c r="F435" s="203" t="s">
        <v>8058</v>
      </c>
      <c r="G435" s="203" t="s">
        <v>5881</v>
      </c>
      <c r="H435" s="203" t="str">
        <f>RTARoutes[[#This Row],[RID]]</f>
        <v>PVT490</v>
      </c>
    </row>
    <row r="436" spans="1:8" hidden="1">
      <c r="A436" t="s">
        <v>6946</v>
      </c>
      <c r="C436" s="203" t="s">
        <v>6388</v>
      </c>
      <c r="D436" s="203" t="s">
        <v>8059</v>
      </c>
      <c r="E436" s="203" t="s">
        <v>8060</v>
      </c>
      <c r="F436" s="203" t="s">
        <v>8061</v>
      </c>
      <c r="G436" s="203" t="s">
        <v>982</v>
      </c>
      <c r="H436" s="203" t="str">
        <f>RTARoutes[[#This Row],[RID]]</f>
        <v>PVT491</v>
      </c>
    </row>
    <row r="437" spans="1:8" hidden="1">
      <c r="A437" t="s">
        <v>6947</v>
      </c>
      <c r="C437" s="203" t="s">
        <v>6356</v>
      </c>
      <c r="D437" s="203" t="s">
        <v>8062</v>
      </c>
      <c r="E437" s="203" t="s">
        <v>8063</v>
      </c>
      <c r="F437" s="203" t="s">
        <v>8064</v>
      </c>
      <c r="G437" s="203" t="s">
        <v>2577</v>
      </c>
      <c r="H437" s="203" t="str">
        <f>RTARoutes[[#This Row],[RID]]</f>
        <v>PVT492</v>
      </c>
    </row>
    <row r="438" spans="1:8" hidden="1">
      <c r="A438" t="s">
        <v>6948</v>
      </c>
      <c r="C438" s="203" t="s">
        <v>6357</v>
      </c>
      <c r="D438" s="203" t="s">
        <v>8065</v>
      </c>
      <c r="E438" s="203" t="s">
        <v>8066</v>
      </c>
      <c r="F438" s="203" t="s">
        <v>8067</v>
      </c>
      <c r="G438" s="203" t="s">
        <v>5881</v>
      </c>
      <c r="H438" s="203" t="str">
        <f>RTARoutes[[#This Row],[RID]]</f>
        <v>PVT493</v>
      </c>
    </row>
    <row r="439" spans="1:8" hidden="1">
      <c r="A439" t="s">
        <v>6949</v>
      </c>
      <c r="C439" s="203" t="s">
        <v>2980</v>
      </c>
      <c r="D439" s="203" t="s">
        <v>2980</v>
      </c>
      <c r="E439" s="203" t="s">
        <v>2979</v>
      </c>
      <c r="F439" s="203" t="s">
        <v>2979</v>
      </c>
      <c r="G439" s="203" t="s">
        <v>5881</v>
      </c>
      <c r="H439" s="203" t="str">
        <f>RTARoutes[[#This Row],[RID]]</f>
        <v>PVT494</v>
      </c>
    </row>
    <row r="440" spans="1:8" hidden="1">
      <c r="A440" t="s">
        <v>6950</v>
      </c>
      <c r="C440" s="203" t="s">
        <v>6358</v>
      </c>
      <c r="D440" s="203" t="s">
        <v>8068</v>
      </c>
      <c r="G440" s="203" t="s">
        <v>5881</v>
      </c>
      <c r="H440" s="203" t="str">
        <f>RTARoutes[[#This Row],[RID]]</f>
        <v>PVT495</v>
      </c>
    </row>
    <row r="441" spans="1:8" hidden="1">
      <c r="A441" t="s">
        <v>6951</v>
      </c>
      <c r="C441" s="203" t="s">
        <v>6359</v>
      </c>
      <c r="D441" s="203" t="s">
        <v>8069</v>
      </c>
      <c r="G441" s="203" t="s">
        <v>5881</v>
      </c>
      <c r="H441" s="203" t="str">
        <f>RTARoutes[[#This Row],[RID]]</f>
        <v>PVT496</v>
      </c>
    </row>
    <row r="442" spans="1:8" hidden="1">
      <c r="A442" t="s">
        <v>6952</v>
      </c>
      <c r="C442" s="203" t="s">
        <v>6360</v>
      </c>
      <c r="D442" s="203" t="s">
        <v>8070</v>
      </c>
      <c r="E442" s="203" t="s">
        <v>8071</v>
      </c>
      <c r="F442" s="203" t="s">
        <v>8072</v>
      </c>
      <c r="G442" s="203" t="s">
        <v>5881</v>
      </c>
      <c r="H442" s="203" t="str">
        <f>RTARoutes[[#This Row],[RID]]</f>
        <v>PVT497</v>
      </c>
    </row>
    <row r="443" spans="1:8" hidden="1">
      <c r="A443" t="s">
        <v>6953</v>
      </c>
      <c r="C443" s="203" t="s">
        <v>6361</v>
      </c>
      <c r="D443" s="203" t="s">
        <v>8073</v>
      </c>
      <c r="E443" s="203" t="s">
        <v>8074</v>
      </c>
      <c r="F443" s="203" t="s">
        <v>8075</v>
      </c>
      <c r="G443" s="203" t="s">
        <v>5881</v>
      </c>
      <c r="H443" s="203" t="str">
        <f>RTARoutes[[#This Row],[RID]]</f>
        <v>PVT498</v>
      </c>
    </row>
    <row r="444" spans="1:8" hidden="1">
      <c r="A444" t="s">
        <v>6954</v>
      </c>
      <c r="B444">
        <v>8</v>
      </c>
      <c r="C444" s="203" t="s">
        <v>8076</v>
      </c>
      <c r="D444" s="203" t="s">
        <v>8077</v>
      </c>
      <c r="E444" s="203" t="s">
        <v>8078</v>
      </c>
      <c r="F444" s="203" t="s">
        <v>8079</v>
      </c>
      <c r="G444" s="203" t="s">
        <v>5881</v>
      </c>
      <c r="H444" s="203" t="str">
        <f>RTARoutes[[#This Row],[RID]]</f>
        <v>PVT499</v>
      </c>
    </row>
    <row r="445" spans="1:8" hidden="1">
      <c r="A445" t="s">
        <v>6460</v>
      </c>
      <c r="C445" s="203" t="s">
        <v>5885</v>
      </c>
      <c r="D445" s="203" t="s">
        <v>8080</v>
      </c>
      <c r="E445" s="203" t="s">
        <v>8081</v>
      </c>
      <c r="F445" s="203" t="s">
        <v>8082</v>
      </c>
      <c r="G445" s="203" t="s">
        <v>5881</v>
      </c>
      <c r="H445" s="203" t="str">
        <f>RTARoutes[[#This Row],[RID]]</f>
        <v>PVT5</v>
      </c>
    </row>
    <row r="446" spans="1:8" ht="72.5" hidden="1">
      <c r="A446" t="s">
        <v>6505</v>
      </c>
      <c r="B446">
        <v>18</v>
      </c>
      <c r="C446" s="203" t="s">
        <v>8083</v>
      </c>
      <c r="D446" s="203" t="s">
        <v>8084</v>
      </c>
      <c r="E446" s="203" t="s">
        <v>8085</v>
      </c>
      <c r="F446" s="203" t="s">
        <v>8086</v>
      </c>
      <c r="G446" s="203" t="s">
        <v>5881</v>
      </c>
      <c r="H446" s="203" t="str">
        <f>RTARoutes[[#This Row],[RID]]</f>
        <v>PVT50</v>
      </c>
    </row>
    <row r="447" spans="1:8" hidden="1">
      <c r="A447" t="s">
        <v>6955</v>
      </c>
      <c r="C447" s="203" t="s">
        <v>6363</v>
      </c>
      <c r="D447" s="203" t="s">
        <v>8087</v>
      </c>
      <c r="E447" s="203" t="s">
        <v>8088</v>
      </c>
      <c r="F447" s="203" t="s">
        <v>8089</v>
      </c>
      <c r="G447" s="203" t="s">
        <v>942</v>
      </c>
      <c r="H447" s="203" t="str">
        <f>RTARoutes[[#This Row],[RID]]</f>
        <v>PVT500</v>
      </c>
    </row>
    <row r="448" spans="1:8" hidden="1">
      <c r="A448" t="s">
        <v>6956</v>
      </c>
      <c r="C448" s="203" t="s">
        <v>6364</v>
      </c>
      <c r="D448" s="203" t="s">
        <v>8090</v>
      </c>
      <c r="E448" s="203" t="s">
        <v>8091</v>
      </c>
      <c r="F448" s="203" t="s">
        <v>8092</v>
      </c>
      <c r="G448" s="203" t="s">
        <v>8093</v>
      </c>
      <c r="H448" s="203" t="str">
        <f>RTARoutes[[#This Row],[RID]]</f>
        <v>PVT501</v>
      </c>
    </row>
    <row r="449" spans="1:8" hidden="1">
      <c r="A449" t="s">
        <v>6957</v>
      </c>
      <c r="C449" s="203" t="s">
        <v>6365</v>
      </c>
      <c r="D449" s="203" t="s">
        <v>8094</v>
      </c>
      <c r="E449" s="203" t="s">
        <v>8095</v>
      </c>
      <c r="F449" s="203" t="s">
        <v>8096</v>
      </c>
      <c r="G449" s="203" t="s">
        <v>1922</v>
      </c>
      <c r="H449" s="203" t="str">
        <f>RTARoutes[[#This Row],[RID]]</f>
        <v>PVT502</v>
      </c>
    </row>
    <row r="450" spans="1:8" hidden="1">
      <c r="A450" t="s">
        <v>6958</v>
      </c>
      <c r="C450" s="203" t="s">
        <v>6366</v>
      </c>
      <c r="D450" s="203" t="s">
        <v>8097</v>
      </c>
      <c r="E450" s="203" t="s">
        <v>8098</v>
      </c>
      <c r="F450" s="203" t="s">
        <v>8099</v>
      </c>
      <c r="G450" s="203" t="s">
        <v>1944</v>
      </c>
      <c r="H450" s="203" t="str">
        <f>RTARoutes[[#This Row],[RID]]</f>
        <v>PVT503</v>
      </c>
    </row>
    <row r="451" spans="1:8" hidden="1">
      <c r="A451" t="s">
        <v>6959</v>
      </c>
      <c r="C451" s="203" t="s">
        <v>6367</v>
      </c>
      <c r="D451" s="203" t="s">
        <v>8100</v>
      </c>
      <c r="E451" s="203" t="s">
        <v>8101</v>
      </c>
      <c r="F451" s="203" t="s">
        <v>8102</v>
      </c>
      <c r="G451" s="203" t="s">
        <v>3440</v>
      </c>
      <c r="H451" s="203" t="str">
        <f>RTARoutes[[#This Row],[RID]]</f>
        <v>PVT504</v>
      </c>
    </row>
    <row r="452" spans="1:8" hidden="1">
      <c r="A452" t="s">
        <v>6960</v>
      </c>
      <c r="C452" s="203" t="s">
        <v>6368</v>
      </c>
      <c r="D452" s="203" t="s">
        <v>8103</v>
      </c>
      <c r="H452" s="203" t="str">
        <f>RTARoutes[[#This Row],[RID]]</f>
        <v>PVT505</v>
      </c>
    </row>
    <row r="453" spans="1:8" hidden="1">
      <c r="A453" t="s">
        <v>6961</v>
      </c>
      <c r="C453" s="203" t="s">
        <v>6369</v>
      </c>
      <c r="D453" s="203" t="s">
        <v>8104</v>
      </c>
      <c r="E453" s="203" t="s">
        <v>8105</v>
      </c>
      <c r="F453" s="203" t="s">
        <v>8106</v>
      </c>
      <c r="G453" s="203" t="s">
        <v>2577</v>
      </c>
      <c r="H453" s="203" t="str">
        <f>RTARoutes[[#This Row],[RID]]</f>
        <v>PVT506</v>
      </c>
    </row>
    <row r="454" spans="1:8" ht="29" hidden="1">
      <c r="A454" t="s">
        <v>6962</v>
      </c>
      <c r="C454" s="203" t="s">
        <v>6370</v>
      </c>
      <c r="D454" s="203" t="s">
        <v>8107</v>
      </c>
      <c r="E454" s="203" t="s">
        <v>8108</v>
      </c>
      <c r="F454" s="203" t="s">
        <v>8109</v>
      </c>
      <c r="G454" s="203" t="s">
        <v>8110</v>
      </c>
      <c r="H454" s="203" t="str">
        <f>RTARoutes[[#This Row],[RID]]</f>
        <v>PVT507</v>
      </c>
    </row>
    <row r="455" spans="1:8" hidden="1">
      <c r="A455" t="s">
        <v>6963</v>
      </c>
      <c r="C455" s="203" t="s">
        <v>6371</v>
      </c>
      <c r="D455" s="203" t="s">
        <v>8111</v>
      </c>
      <c r="H455" s="203" t="str">
        <f>RTARoutes[[#This Row],[RID]]</f>
        <v>PVT508</v>
      </c>
    </row>
    <row r="456" spans="1:8" ht="29" hidden="1">
      <c r="A456" t="s">
        <v>6964</v>
      </c>
      <c r="C456" s="203" t="s">
        <v>6372</v>
      </c>
      <c r="D456" s="203" t="s">
        <v>8112</v>
      </c>
      <c r="E456" s="203" t="s">
        <v>8113</v>
      </c>
      <c r="F456" s="203" t="s">
        <v>8114</v>
      </c>
      <c r="G456" s="203" t="s">
        <v>8115</v>
      </c>
      <c r="H456" s="203" t="str">
        <f>RTARoutes[[#This Row],[RID]]</f>
        <v>PVT509</v>
      </c>
    </row>
    <row r="457" spans="1:8" hidden="1">
      <c r="A457" t="s">
        <v>6506</v>
      </c>
      <c r="C457" s="203" t="s">
        <v>5929</v>
      </c>
      <c r="D457" s="203" t="s">
        <v>8116</v>
      </c>
      <c r="E457" s="203" t="s">
        <v>8117</v>
      </c>
      <c r="F457" s="203" t="s">
        <v>8118</v>
      </c>
      <c r="G457" s="203" t="s">
        <v>5881</v>
      </c>
      <c r="H457" s="203" t="str">
        <f>RTARoutes[[#This Row],[RID]]</f>
        <v>PVT51</v>
      </c>
    </row>
    <row r="458" spans="1:8" hidden="1">
      <c r="A458" t="s">
        <v>6965</v>
      </c>
      <c r="C458" s="203" t="s">
        <v>6373</v>
      </c>
      <c r="D458" s="203" t="s">
        <v>6373</v>
      </c>
      <c r="E458" s="203" t="s">
        <v>8119</v>
      </c>
      <c r="F458" s="203" t="s">
        <v>8119</v>
      </c>
      <c r="G458" s="203" t="s">
        <v>5881</v>
      </c>
      <c r="H458" s="203" t="str">
        <f>RTARoutes[[#This Row],[RID]]</f>
        <v>PVT510</v>
      </c>
    </row>
    <row r="459" spans="1:8" hidden="1">
      <c r="A459" t="s">
        <v>6966</v>
      </c>
      <c r="C459" s="203" t="s">
        <v>6374</v>
      </c>
      <c r="D459" s="203" t="s">
        <v>8120</v>
      </c>
      <c r="E459" s="203" t="s">
        <v>8121</v>
      </c>
      <c r="F459" s="203" t="s">
        <v>8122</v>
      </c>
      <c r="G459" s="203" t="s">
        <v>5881</v>
      </c>
      <c r="H459" s="203" t="str">
        <f>RTARoutes[[#This Row],[RID]]</f>
        <v>PVT511</v>
      </c>
    </row>
    <row r="460" spans="1:8" hidden="1">
      <c r="A460" t="s">
        <v>6967</v>
      </c>
      <c r="C460" s="203" t="s">
        <v>6375</v>
      </c>
      <c r="D460" s="203" t="s">
        <v>8123</v>
      </c>
      <c r="E460" s="203" t="s">
        <v>8124</v>
      </c>
      <c r="F460" s="203" t="s">
        <v>8125</v>
      </c>
      <c r="G460" s="203" t="s">
        <v>5881</v>
      </c>
      <c r="H460" s="203" t="str">
        <f>RTARoutes[[#This Row],[RID]]</f>
        <v>PVT512</v>
      </c>
    </row>
    <row r="461" spans="1:8" hidden="1">
      <c r="A461" t="s">
        <v>6968</v>
      </c>
      <c r="C461" s="203" t="s">
        <v>6376</v>
      </c>
      <c r="D461" s="203" t="s">
        <v>8126</v>
      </c>
      <c r="H461" s="203" t="str">
        <f>RTARoutes[[#This Row],[RID]]</f>
        <v>PVT513</v>
      </c>
    </row>
    <row r="462" spans="1:8" hidden="1">
      <c r="A462" t="s">
        <v>6969</v>
      </c>
      <c r="C462" s="203" t="s">
        <v>421</v>
      </c>
      <c r="D462" s="203" t="s">
        <v>421</v>
      </c>
      <c r="E462" s="203" t="s">
        <v>3051</v>
      </c>
      <c r="F462" s="203" t="s">
        <v>3051</v>
      </c>
      <c r="G462" s="203" t="s">
        <v>5881</v>
      </c>
      <c r="H462" s="203" t="str">
        <f>RTARoutes[[#This Row],[RID]]</f>
        <v>PVT514</v>
      </c>
    </row>
    <row r="463" spans="1:8" hidden="1">
      <c r="A463" t="s">
        <v>6970</v>
      </c>
      <c r="C463" s="203" t="s">
        <v>6377</v>
      </c>
      <c r="D463" s="203" t="s">
        <v>8127</v>
      </c>
      <c r="H463" s="203" t="str">
        <f>RTARoutes[[#This Row],[RID]]</f>
        <v>PVT515</v>
      </c>
    </row>
    <row r="464" spans="1:8" hidden="1">
      <c r="A464" t="s">
        <v>6971</v>
      </c>
      <c r="C464" s="203" t="s">
        <v>6378</v>
      </c>
      <c r="D464" s="203" t="s">
        <v>8128</v>
      </c>
      <c r="E464" s="203" t="s">
        <v>8129</v>
      </c>
      <c r="F464" s="203" t="s">
        <v>8130</v>
      </c>
      <c r="G464" s="203" t="s">
        <v>942</v>
      </c>
      <c r="H464" s="203" t="str">
        <f>RTARoutes[[#This Row],[RID]]</f>
        <v>PVT516</v>
      </c>
    </row>
    <row r="465" spans="1:8" hidden="1">
      <c r="A465" t="s">
        <v>6972</v>
      </c>
      <c r="C465" s="203" t="s">
        <v>6379</v>
      </c>
      <c r="D465" s="203" t="s">
        <v>8131</v>
      </c>
      <c r="E465" s="203" t="s">
        <v>8132</v>
      </c>
      <c r="F465" s="203" t="s">
        <v>8133</v>
      </c>
      <c r="G465" s="203" t="s">
        <v>1944</v>
      </c>
      <c r="H465" s="203" t="str">
        <f>RTARoutes[[#This Row],[RID]]</f>
        <v>PVT517</v>
      </c>
    </row>
    <row r="466" spans="1:8" hidden="1">
      <c r="A466" t="s">
        <v>6973</v>
      </c>
      <c r="C466" s="203" t="s">
        <v>6380</v>
      </c>
      <c r="D466" s="203" t="s">
        <v>8134</v>
      </c>
      <c r="E466" s="203" t="s">
        <v>8135</v>
      </c>
      <c r="F466" s="203" t="s">
        <v>8136</v>
      </c>
      <c r="G466" s="203" t="s">
        <v>3440</v>
      </c>
      <c r="H466" s="203" t="str">
        <f>RTARoutes[[#This Row],[RID]]</f>
        <v>PVT518</v>
      </c>
    </row>
    <row r="467" spans="1:8" hidden="1">
      <c r="A467" t="s">
        <v>6974</v>
      </c>
      <c r="C467" s="203" t="s">
        <v>6381</v>
      </c>
      <c r="D467" s="203" t="s">
        <v>6381</v>
      </c>
      <c r="E467" s="203" t="s">
        <v>8137</v>
      </c>
      <c r="F467" s="203" t="s">
        <v>8137</v>
      </c>
      <c r="G467" s="203" t="s">
        <v>5881</v>
      </c>
      <c r="H467" s="203" t="str">
        <f>RTARoutes[[#This Row],[RID]]</f>
        <v>PVT519</v>
      </c>
    </row>
    <row r="468" spans="1:8" ht="29" hidden="1">
      <c r="A468" t="s">
        <v>6507</v>
      </c>
      <c r="B468">
        <v>10</v>
      </c>
      <c r="C468" s="203" t="s">
        <v>8138</v>
      </c>
      <c r="D468" s="203" t="s">
        <v>8139</v>
      </c>
      <c r="E468" s="203" t="s">
        <v>8140</v>
      </c>
      <c r="F468" s="203" t="s">
        <v>8141</v>
      </c>
      <c r="G468" s="203" t="s">
        <v>5881</v>
      </c>
      <c r="H468" s="203" t="str">
        <f>RTARoutes[[#This Row],[RID]]</f>
        <v>PVT52</v>
      </c>
    </row>
    <row r="469" spans="1:8" hidden="1">
      <c r="A469" t="s">
        <v>6975</v>
      </c>
      <c r="C469" s="203" t="s">
        <v>6382</v>
      </c>
      <c r="D469" s="203" t="s">
        <v>8142</v>
      </c>
      <c r="E469" s="203" t="s">
        <v>8143</v>
      </c>
      <c r="F469" s="203" t="s">
        <v>8144</v>
      </c>
      <c r="G469" s="203" t="s">
        <v>5881</v>
      </c>
      <c r="H469" s="203" t="str">
        <f>RTARoutes[[#This Row],[RID]]</f>
        <v>PVT520</v>
      </c>
    </row>
    <row r="470" spans="1:8" hidden="1">
      <c r="A470" t="s">
        <v>6976</v>
      </c>
      <c r="C470" s="203" t="s">
        <v>3197</v>
      </c>
      <c r="D470" s="203" t="s">
        <v>3197</v>
      </c>
      <c r="E470" s="203" t="s">
        <v>3196</v>
      </c>
      <c r="F470" s="203" t="s">
        <v>3196</v>
      </c>
      <c r="G470" s="203" t="s">
        <v>5881</v>
      </c>
      <c r="H470" s="203" t="str">
        <f>RTARoutes[[#This Row],[RID]]</f>
        <v>PVT521</v>
      </c>
    </row>
    <row r="471" spans="1:8" hidden="1">
      <c r="A471" t="s">
        <v>6508</v>
      </c>
      <c r="C471" s="203" t="s">
        <v>5931</v>
      </c>
      <c r="D471" s="203" t="s">
        <v>8145</v>
      </c>
      <c r="E471" s="203" t="s">
        <v>8146</v>
      </c>
      <c r="F471" s="203" t="s">
        <v>8147</v>
      </c>
      <c r="G471" s="203" t="s">
        <v>5881</v>
      </c>
      <c r="H471" s="203" t="str">
        <f>RTARoutes[[#This Row],[RID]]</f>
        <v>PVT53</v>
      </c>
    </row>
    <row r="472" spans="1:8" hidden="1">
      <c r="A472" t="s">
        <v>6509</v>
      </c>
      <c r="C472" s="203" t="s">
        <v>5932</v>
      </c>
      <c r="D472" s="203" t="s">
        <v>8148</v>
      </c>
      <c r="E472" s="203" t="s">
        <v>8149</v>
      </c>
      <c r="F472" s="203" t="s">
        <v>8150</v>
      </c>
      <c r="G472" s="203" t="s">
        <v>5881</v>
      </c>
      <c r="H472" s="203" t="str">
        <f>RTARoutes[[#This Row],[RID]]</f>
        <v>PVT54</v>
      </c>
    </row>
    <row r="473" spans="1:8" ht="101.5" hidden="1">
      <c r="A473" t="s">
        <v>6510</v>
      </c>
      <c r="B473">
        <v>36</v>
      </c>
      <c r="C473" s="203" t="s">
        <v>8151</v>
      </c>
      <c r="D473" s="203" t="s">
        <v>8152</v>
      </c>
      <c r="E473" s="203" t="s">
        <v>8153</v>
      </c>
      <c r="F473" s="203" t="s">
        <v>8154</v>
      </c>
      <c r="G473" s="203" t="s">
        <v>5881</v>
      </c>
      <c r="H473" s="203" t="str">
        <f>RTARoutes[[#This Row],[RID]]</f>
        <v>PVT55</v>
      </c>
    </row>
    <row r="474" spans="1:8" hidden="1">
      <c r="A474" t="s">
        <v>6511</v>
      </c>
      <c r="C474" s="203" t="s">
        <v>5934</v>
      </c>
      <c r="D474" s="203" t="s">
        <v>8155</v>
      </c>
      <c r="E474" s="203" t="s">
        <v>8156</v>
      </c>
      <c r="F474" s="203" t="s">
        <v>8157</v>
      </c>
      <c r="G474" s="203" t="s">
        <v>5881</v>
      </c>
      <c r="H474" s="203" t="str">
        <f>RTARoutes[[#This Row],[RID]]</f>
        <v>PVT56</v>
      </c>
    </row>
    <row r="475" spans="1:8" hidden="1">
      <c r="A475" t="s">
        <v>6512</v>
      </c>
      <c r="C475" s="203" t="s">
        <v>5935</v>
      </c>
      <c r="D475" s="203" t="s">
        <v>8158</v>
      </c>
      <c r="G475" s="203" t="s">
        <v>5881</v>
      </c>
      <c r="H475" s="203" t="str">
        <f>RTARoutes[[#This Row],[RID]]</f>
        <v>PVT57</v>
      </c>
    </row>
    <row r="476" spans="1:8" hidden="1">
      <c r="A476" t="s">
        <v>6513</v>
      </c>
      <c r="C476" s="203" t="s">
        <v>5936</v>
      </c>
      <c r="D476" s="203" t="s">
        <v>8159</v>
      </c>
      <c r="H476" s="203" t="str">
        <f>RTARoutes[[#This Row],[RID]]</f>
        <v>PVT58</v>
      </c>
    </row>
    <row r="477" spans="1:8" hidden="1">
      <c r="A477" t="s">
        <v>6514</v>
      </c>
      <c r="C477" s="203" t="s">
        <v>5937</v>
      </c>
      <c r="D477" s="203" t="s">
        <v>8160</v>
      </c>
      <c r="E477" s="203" t="s">
        <v>8161</v>
      </c>
      <c r="F477" s="203" t="s">
        <v>8162</v>
      </c>
      <c r="G477" s="203" t="s">
        <v>5881</v>
      </c>
      <c r="H477" s="203" t="str">
        <f>RTARoutes[[#This Row],[RID]]</f>
        <v>PVT59</v>
      </c>
    </row>
    <row r="478" spans="1:8" hidden="1">
      <c r="A478" t="s">
        <v>6461</v>
      </c>
      <c r="C478" s="203" t="s">
        <v>5886</v>
      </c>
      <c r="D478" s="203" t="s">
        <v>8163</v>
      </c>
      <c r="E478" s="203" t="s">
        <v>8164</v>
      </c>
      <c r="F478" s="203" t="s">
        <v>8165</v>
      </c>
      <c r="G478" s="203" t="s">
        <v>5881</v>
      </c>
      <c r="H478" s="203" t="str">
        <f>RTARoutes[[#This Row],[RID]]</f>
        <v>PVT6</v>
      </c>
    </row>
    <row r="479" spans="1:8" hidden="1">
      <c r="A479" t="s">
        <v>6515</v>
      </c>
      <c r="C479" s="203" t="s">
        <v>5938</v>
      </c>
      <c r="D479" s="203" t="s">
        <v>8166</v>
      </c>
      <c r="E479" s="203" t="s">
        <v>8167</v>
      </c>
      <c r="F479" s="203" t="s">
        <v>8168</v>
      </c>
      <c r="G479" s="203" t="s">
        <v>5881</v>
      </c>
      <c r="H479" s="203" t="str">
        <f>RTARoutes[[#This Row],[RID]]</f>
        <v>PVT60</v>
      </c>
    </row>
    <row r="480" spans="1:8" hidden="1">
      <c r="A480" t="s">
        <v>6516</v>
      </c>
      <c r="C480" s="203" t="s">
        <v>5939</v>
      </c>
      <c r="D480" s="203" t="s">
        <v>8169</v>
      </c>
      <c r="E480" s="203" t="s">
        <v>8170</v>
      </c>
      <c r="F480" s="203" t="s">
        <v>8171</v>
      </c>
      <c r="G480" s="203" t="s">
        <v>5881</v>
      </c>
      <c r="H480" s="203" t="str">
        <f>RTARoutes[[#This Row],[RID]]</f>
        <v>PVT61</v>
      </c>
    </row>
    <row r="481" spans="1:8" hidden="1">
      <c r="A481" t="s">
        <v>6517</v>
      </c>
      <c r="C481" s="203" t="s">
        <v>5940</v>
      </c>
      <c r="D481" s="203" t="s">
        <v>8172</v>
      </c>
      <c r="E481" s="203" t="s">
        <v>8173</v>
      </c>
      <c r="F481" s="203" t="s">
        <v>8174</v>
      </c>
      <c r="G481" s="203" t="s">
        <v>5881</v>
      </c>
      <c r="H481" s="203" t="str">
        <f>RTARoutes[[#This Row],[RID]]</f>
        <v>PVT62</v>
      </c>
    </row>
    <row r="482" spans="1:8" hidden="1">
      <c r="A482" t="s">
        <v>6518</v>
      </c>
      <c r="C482" s="203" t="s">
        <v>5941</v>
      </c>
      <c r="D482" s="203" t="s">
        <v>8175</v>
      </c>
      <c r="E482" s="203" t="s">
        <v>8176</v>
      </c>
      <c r="F482" s="203" t="s">
        <v>8177</v>
      </c>
      <c r="G482" s="203" t="s">
        <v>5881</v>
      </c>
      <c r="H482" s="203" t="str">
        <f>RTARoutes[[#This Row],[RID]]</f>
        <v>PVT63</v>
      </c>
    </row>
    <row r="483" spans="1:8" hidden="1">
      <c r="A483" t="s">
        <v>6519</v>
      </c>
      <c r="C483" s="203" t="s">
        <v>5942</v>
      </c>
      <c r="D483" s="203" t="s">
        <v>8178</v>
      </c>
      <c r="E483" s="203" t="s">
        <v>8179</v>
      </c>
      <c r="F483" s="203" t="s">
        <v>8180</v>
      </c>
      <c r="G483" s="203" t="s">
        <v>5881</v>
      </c>
      <c r="H483" s="203" t="str">
        <f>RTARoutes[[#This Row],[RID]]</f>
        <v>PVT64</v>
      </c>
    </row>
    <row r="484" spans="1:8" hidden="1">
      <c r="A484" t="s">
        <v>6520</v>
      </c>
      <c r="C484" s="203" t="s">
        <v>5943</v>
      </c>
      <c r="D484" s="203" t="s">
        <v>8181</v>
      </c>
      <c r="E484" s="203" t="s">
        <v>8182</v>
      </c>
      <c r="F484" s="203" t="s">
        <v>8183</v>
      </c>
      <c r="G484" s="203" t="s">
        <v>5881</v>
      </c>
      <c r="H484" s="203" t="str">
        <f>RTARoutes[[#This Row],[RID]]</f>
        <v>PVT65</v>
      </c>
    </row>
    <row r="485" spans="1:8" hidden="1">
      <c r="A485" t="s">
        <v>6521</v>
      </c>
      <c r="C485" s="203" t="s">
        <v>5944</v>
      </c>
      <c r="D485" s="203" t="s">
        <v>8184</v>
      </c>
      <c r="E485" s="203" t="s">
        <v>8185</v>
      </c>
      <c r="F485" s="203" t="s">
        <v>8186</v>
      </c>
      <c r="G485" s="203" t="s">
        <v>3580</v>
      </c>
      <c r="H485" s="203" t="str">
        <f>RTARoutes[[#This Row],[RID]]</f>
        <v>PVT66</v>
      </c>
    </row>
    <row r="486" spans="1:8" hidden="1">
      <c r="A486" t="s">
        <v>6522</v>
      </c>
      <c r="C486" s="203" t="s">
        <v>5945</v>
      </c>
      <c r="D486" s="203" t="s">
        <v>8187</v>
      </c>
      <c r="E486" s="203" t="s">
        <v>8188</v>
      </c>
      <c r="F486" s="203" t="s">
        <v>8189</v>
      </c>
      <c r="G486" s="203" t="s">
        <v>5881</v>
      </c>
      <c r="H486" s="203" t="str">
        <f>RTARoutes[[#This Row],[RID]]</f>
        <v>PVT67</v>
      </c>
    </row>
    <row r="487" spans="1:8" hidden="1">
      <c r="A487" t="s">
        <v>6523</v>
      </c>
      <c r="C487" s="203" t="s">
        <v>5946</v>
      </c>
      <c r="D487" s="203" t="s">
        <v>8190</v>
      </c>
      <c r="E487" s="203" t="s">
        <v>8191</v>
      </c>
      <c r="F487" s="203" t="s">
        <v>8192</v>
      </c>
      <c r="G487" s="203" t="s">
        <v>2043</v>
      </c>
      <c r="H487" s="203" t="str">
        <f>RTARoutes[[#This Row],[RID]]</f>
        <v>PVT68</v>
      </c>
    </row>
    <row r="488" spans="1:8" ht="29" hidden="1">
      <c r="A488" t="s">
        <v>6524</v>
      </c>
      <c r="C488" s="203" t="s">
        <v>5947</v>
      </c>
      <c r="D488" s="203" t="s">
        <v>8193</v>
      </c>
      <c r="H488" s="203" t="str">
        <f>RTARoutes[[#This Row],[RID]]</f>
        <v>PVT69</v>
      </c>
    </row>
    <row r="489" spans="1:8" hidden="1">
      <c r="A489" t="s">
        <v>6462</v>
      </c>
      <c r="C489" s="203" t="s">
        <v>5887</v>
      </c>
      <c r="D489" s="203" t="s">
        <v>8194</v>
      </c>
      <c r="E489" s="203" t="s">
        <v>8195</v>
      </c>
      <c r="F489" s="203" t="s">
        <v>8196</v>
      </c>
      <c r="G489" s="203" t="s">
        <v>5881</v>
      </c>
      <c r="H489" s="203" t="str">
        <f>RTARoutes[[#This Row],[RID]]</f>
        <v>PVT7</v>
      </c>
    </row>
    <row r="490" spans="1:8" hidden="1">
      <c r="A490" t="s">
        <v>6525</v>
      </c>
      <c r="C490" s="203" t="s">
        <v>5948</v>
      </c>
      <c r="D490" s="203" t="s">
        <v>8197</v>
      </c>
      <c r="G490" s="203" t="s">
        <v>5881</v>
      </c>
      <c r="H490" s="203" t="str">
        <f>RTARoutes[[#This Row],[RID]]</f>
        <v>PVT70</v>
      </c>
    </row>
    <row r="491" spans="1:8" hidden="1">
      <c r="A491" t="s">
        <v>6526</v>
      </c>
      <c r="C491" s="203" t="s">
        <v>5949</v>
      </c>
      <c r="D491" s="203" t="s">
        <v>8198</v>
      </c>
      <c r="E491" s="203" t="s">
        <v>8199</v>
      </c>
      <c r="F491" s="203" t="s">
        <v>8200</v>
      </c>
      <c r="G491" s="203" t="s">
        <v>5881</v>
      </c>
      <c r="H491" s="203" t="str">
        <f>RTARoutes[[#This Row],[RID]]</f>
        <v>PVT71</v>
      </c>
    </row>
    <row r="492" spans="1:8" hidden="1">
      <c r="A492" t="s">
        <v>6527</v>
      </c>
      <c r="C492" s="203" t="s">
        <v>5950</v>
      </c>
      <c r="D492" s="203" t="s">
        <v>8201</v>
      </c>
      <c r="E492" s="203" t="s">
        <v>8202</v>
      </c>
      <c r="F492" s="203" t="s">
        <v>8203</v>
      </c>
      <c r="G492" s="203" t="s">
        <v>5881</v>
      </c>
      <c r="H492" s="203" t="str">
        <f>RTARoutes[[#This Row],[RID]]</f>
        <v>PVT72</v>
      </c>
    </row>
    <row r="493" spans="1:8" hidden="1">
      <c r="A493" t="s">
        <v>6528</v>
      </c>
      <c r="C493" s="203" t="s">
        <v>5951</v>
      </c>
      <c r="D493" s="203" t="s">
        <v>8204</v>
      </c>
      <c r="E493" s="203" t="s">
        <v>8205</v>
      </c>
      <c r="F493" s="203" t="s">
        <v>8206</v>
      </c>
      <c r="G493" s="203" t="s">
        <v>5881</v>
      </c>
      <c r="H493" s="203" t="str">
        <f>RTARoutes[[#This Row],[RID]]</f>
        <v>PVT73</v>
      </c>
    </row>
    <row r="494" spans="1:8" hidden="1">
      <c r="A494" t="s">
        <v>6529</v>
      </c>
      <c r="C494" s="203" t="s">
        <v>5952</v>
      </c>
      <c r="D494" s="203" t="s">
        <v>8207</v>
      </c>
      <c r="E494" s="203" t="s">
        <v>8208</v>
      </c>
      <c r="F494" s="203" t="s">
        <v>8209</v>
      </c>
      <c r="G494" s="203" t="s">
        <v>5881</v>
      </c>
      <c r="H494" s="203" t="str">
        <f>RTARoutes[[#This Row],[RID]]</f>
        <v>PVT74</v>
      </c>
    </row>
    <row r="495" spans="1:8" hidden="1">
      <c r="A495" t="s">
        <v>6530</v>
      </c>
      <c r="C495" s="203" t="s">
        <v>5953</v>
      </c>
      <c r="D495" s="203" t="s">
        <v>8210</v>
      </c>
      <c r="E495" s="203" t="s">
        <v>8211</v>
      </c>
      <c r="F495" s="203" t="s">
        <v>8212</v>
      </c>
      <c r="G495" s="203" t="s">
        <v>5881</v>
      </c>
      <c r="H495" s="203" t="str">
        <f>RTARoutes[[#This Row],[RID]]</f>
        <v>PVT75</v>
      </c>
    </row>
    <row r="496" spans="1:8" ht="29" hidden="1">
      <c r="A496" t="s">
        <v>6531</v>
      </c>
      <c r="C496" s="203" t="s">
        <v>5954</v>
      </c>
      <c r="D496" s="203" t="s">
        <v>8213</v>
      </c>
      <c r="H496" s="203" t="str">
        <f>RTARoutes[[#This Row],[RID]]</f>
        <v>PVT76</v>
      </c>
    </row>
    <row r="497" spans="1:8" hidden="1">
      <c r="A497" t="s">
        <v>6532</v>
      </c>
      <c r="C497" s="203" t="s">
        <v>5955</v>
      </c>
      <c r="D497" s="203" t="s">
        <v>8214</v>
      </c>
      <c r="G497" s="203" t="s">
        <v>5881</v>
      </c>
      <c r="H497" s="203" t="str">
        <f>RTARoutes[[#This Row],[RID]]</f>
        <v>PVT77</v>
      </c>
    </row>
    <row r="498" spans="1:8" hidden="1">
      <c r="A498" t="s">
        <v>6533</v>
      </c>
      <c r="C498" s="203" t="s">
        <v>5956</v>
      </c>
      <c r="D498" s="203" t="s">
        <v>8215</v>
      </c>
      <c r="G498" s="203" t="s">
        <v>5881</v>
      </c>
      <c r="H498" s="203" t="str">
        <f>RTARoutes[[#This Row],[RID]]</f>
        <v>PVT78</v>
      </c>
    </row>
    <row r="499" spans="1:8" ht="116" hidden="1">
      <c r="A499" t="s">
        <v>6534</v>
      </c>
      <c r="B499">
        <v>45</v>
      </c>
      <c r="C499" s="203" t="s">
        <v>8216</v>
      </c>
      <c r="D499" s="203" t="s">
        <v>8217</v>
      </c>
      <c r="E499" s="203" t="s">
        <v>8218</v>
      </c>
      <c r="F499" s="203" t="s">
        <v>8219</v>
      </c>
      <c r="G499" s="203" t="s">
        <v>5881</v>
      </c>
      <c r="H499" s="203" t="str">
        <f>RTARoutes[[#This Row],[RID]]</f>
        <v>PVT79</v>
      </c>
    </row>
    <row r="500" spans="1:8" hidden="1">
      <c r="A500" t="s">
        <v>6463</v>
      </c>
      <c r="C500" s="203" t="s">
        <v>5888</v>
      </c>
      <c r="D500" s="203" t="s">
        <v>8220</v>
      </c>
      <c r="E500" s="203" t="s">
        <v>8221</v>
      </c>
      <c r="F500" s="203" t="s">
        <v>8222</v>
      </c>
      <c r="G500" s="203" t="s">
        <v>5881</v>
      </c>
      <c r="H500" s="203" t="str">
        <f>RTARoutes[[#This Row],[RID]]</f>
        <v>PVT8</v>
      </c>
    </row>
    <row r="501" spans="1:8" hidden="1">
      <c r="A501" t="s">
        <v>6535</v>
      </c>
      <c r="C501" s="203" t="s">
        <v>5958</v>
      </c>
      <c r="D501" s="203" t="s">
        <v>8223</v>
      </c>
      <c r="E501" s="203" t="s">
        <v>8224</v>
      </c>
      <c r="F501" s="203" t="s">
        <v>8225</v>
      </c>
      <c r="G501" s="203" t="s">
        <v>5881</v>
      </c>
      <c r="H501" s="203" t="str">
        <f>RTARoutes[[#This Row],[RID]]</f>
        <v>PVT80</v>
      </c>
    </row>
    <row r="502" spans="1:8" ht="43.5" hidden="1">
      <c r="A502" t="s">
        <v>6536</v>
      </c>
      <c r="B502">
        <v>20</v>
      </c>
      <c r="C502" s="203" t="s">
        <v>8226</v>
      </c>
      <c r="D502" s="203" t="s">
        <v>8227</v>
      </c>
      <c r="E502" s="203" t="s">
        <v>8228</v>
      </c>
      <c r="F502" s="203" t="s">
        <v>8229</v>
      </c>
      <c r="G502" s="203" t="s">
        <v>5881</v>
      </c>
      <c r="H502" s="203" t="str">
        <f>RTARoutes[[#This Row],[RID]]</f>
        <v>PVT81</v>
      </c>
    </row>
    <row r="503" spans="1:8" hidden="1">
      <c r="A503" t="s">
        <v>6537</v>
      </c>
      <c r="C503" s="203" t="s">
        <v>6385</v>
      </c>
      <c r="D503" s="203" t="s">
        <v>8230</v>
      </c>
      <c r="E503" s="203" t="s">
        <v>8231</v>
      </c>
      <c r="F503" s="203" t="s">
        <v>8232</v>
      </c>
      <c r="G503" s="203" t="s">
        <v>3511</v>
      </c>
      <c r="H503" s="203" t="str">
        <f>RTARoutes[[#This Row],[RID]]</f>
        <v>PVT82</v>
      </c>
    </row>
    <row r="504" spans="1:8" hidden="1">
      <c r="A504" t="s">
        <v>6538</v>
      </c>
      <c r="C504" s="203" t="s">
        <v>5960</v>
      </c>
      <c r="D504" s="203" t="s">
        <v>8233</v>
      </c>
      <c r="E504" s="203" t="s">
        <v>8234</v>
      </c>
      <c r="F504" s="203" t="s">
        <v>8235</v>
      </c>
      <c r="G504" s="203" t="s">
        <v>1944</v>
      </c>
      <c r="H504" s="203" t="str">
        <f>RTARoutes[[#This Row],[RID]]</f>
        <v>PVT83</v>
      </c>
    </row>
    <row r="505" spans="1:8" hidden="1">
      <c r="A505" t="s">
        <v>6539</v>
      </c>
      <c r="C505" s="203" t="s">
        <v>5961</v>
      </c>
      <c r="D505" s="203" t="s">
        <v>8236</v>
      </c>
      <c r="E505" s="203" t="s">
        <v>8237</v>
      </c>
      <c r="F505" s="203" t="s">
        <v>8238</v>
      </c>
      <c r="G505" s="203" t="s">
        <v>5881</v>
      </c>
      <c r="H505" s="203" t="str">
        <f>RTARoutes[[#This Row],[RID]]</f>
        <v>PVT84</v>
      </c>
    </row>
    <row r="506" spans="1:8" hidden="1">
      <c r="A506" t="s">
        <v>6540</v>
      </c>
      <c r="C506" s="203" t="s">
        <v>5962</v>
      </c>
      <c r="D506" s="203" t="s">
        <v>5962</v>
      </c>
      <c r="H506" s="203" t="str">
        <f>RTARoutes[[#This Row],[RID]]</f>
        <v>PVT85</v>
      </c>
    </row>
    <row r="507" spans="1:8" hidden="1">
      <c r="A507" t="s">
        <v>6541</v>
      </c>
      <c r="C507" s="203" t="s">
        <v>5963</v>
      </c>
      <c r="D507" s="203" t="s">
        <v>8239</v>
      </c>
      <c r="G507" s="203" t="s">
        <v>5881</v>
      </c>
      <c r="H507" s="203" t="str">
        <f>RTARoutes[[#This Row],[RID]]</f>
        <v>PVT86</v>
      </c>
    </row>
    <row r="508" spans="1:8" hidden="1">
      <c r="A508" t="s">
        <v>6542</v>
      </c>
      <c r="C508" s="203" t="s">
        <v>5964</v>
      </c>
      <c r="D508" s="203" t="s">
        <v>8240</v>
      </c>
      <c r="G508" s="203" t="s">
        <v>5881</v>
      </c>
      <c r="H508" s="203" t="str">
        <f>RTARoutes[[#This Row],[RID]]</f>
        <v>PVT87</v>
      </c>
    </row>
    <row r="509" spans="1:8" hidden="1">
      <c r="A509" t="s">
        <v>6543</v>
      </c>
      <c r="C509" s="203" t="s">
        <v>5965</v>
      </c>
      <c r="D509" s="203" t="s">
        <v>8241</v>
      </c>
      <c r="E509" s="203" t="s">
        <v>8242</v>
      </c>
      <c r="F509" s="203" t="s">
        <v>8243</v>
      </c>
      <c r="G509" s="203" t="s">
        <v>942</v>
      </c>
      <c r="H509" s="203" t="str">
        <f>RTARoutes[[#This Row],[RID]]</f>
        <v>PVT88</v>
      </c>
    </row>
    <row r="510" spans="1:8" hidden="1">
      <c r="A510" t="s">
        <v>6544</v>
      </c>
      <c r="C510" s="203" t="s">
        <v>5966</v>
      </c>
      <c r="D510" s="203" t="s">
        <v>8244</v>
      </c>
      <c r="E510" s="203" t="s">
        <v>8245</v>
      </c>
      <c r="F510" s="203" t="s">
        <v>8246</v>
      </c>
      <c r="G510" s="203" t="s">
        <v>5881</v>
      </c>
      <c r="H510" s="203" t="str">
        <f>RTARoutes[[#This Row],[RID]]</f>
        <v>PVT89</v>
      </c>
    </row>
    <row r="511" spans="1:8" hidden="1">
      <c r="A511" t="s">
        <v>6464</v>
      </c>
      <c r="C511" s="203" t="s">
        <v>5889</v>
      </c>
      <c r="D511" s="203" t="s">
        <v>8247</v>
      </c>
      <c r="E511" s="203" t="s">
        <v>8248</v>
      </c>
      <c r="F511" s="203" t="s">
        <v>8249</v>
      </c>
      <c r="G511" s="203" t="s">
        <v>5881</v>
      </c>
      <c r="H511" s="203" t="str">
        <f>RTARoutes[[#This Row],[RID]]</f>
        <v>PVT9</v>
      </c>
    </row>
    <row r="512" spans="1:8" hidden="1">
      <c r="A512" t="s">
        <v>6545</v>
      </c>
      <c r="C512" s="203" t="s">
        <v>5967</v>
      </c>
      <c r="D512" s="203" t="s">
        <v>8250</v>
      </c>
      <c r="E512" s="203" t="s">
        <v>8251</v>
      </c>
      <c r="F512" s="203" t="s">
        <v>8252</v>
      </c>
      <c r="G512" s="203" t="s">
        <v>1944</v>
      </c>
      <c r="H512" s="203" t="str">
        <f>RTARoutes[[#This Row],[RID]]</f>
        <v>PVT90</v>
      </c>
    </row>
    <row r="513" spans="1:8" hidden="1">
      <c r="A513" t="s">
        <v>6546</v>
      </c>
      <c r="C513" s="203" t="s">
        <v>5968</v>
      </c>
      <c r="D513" s="203" t="s">
        <v>8253</v>
      </c>
      <c r="E513" s="203" t="s">
        <v>8254</v>
      </c>
      <c r="F513" s="203" t="s">
        <v>8255</v>
      </c>
      <c r="G513" s="203" t="s">
        <v>5881</v>
      </c>
      <c r="H513" s="203" t="str">
        <f>RTARoutes[[#This Row],[RID]]</f>
        <v>PVT91</v>
      </c>
    </row>
    <row r="514" spans="1:8" ht="29" hidden="1">
      <c r="A514" t="s">
        <v>6547</v>
      </c>
      <c r="B514">
        <v>10</v>
      </c>
      <c r="C514" s="203" t="s">
        <v>8256</v>
      </c>
      <c r="D514" s="203" t="s">
        <v>8257</v>
      </c>
      <c r="E514" s="203" t="s">
        <v>8258</v>
      </c>
      <c r="F514" s="203" t="s">
        <v>8259</v>
      </c>
      <c r="G514" s="203" t="s">
        <v>5881</v>
      </c>
      <c r="H514" s="203" t="str">
        <f>RTARoutes[[#This Row],[RID]]</f>
        <v>PVT92</v>
      </c>
    </row>
    <row r="515" spans="1:8" ht="58" hidden="1">
      <c r="A515" t="s">
        <v>6548</v>
      </c>
      <c r="B515">
        <v>24</v>
      </c>
      <c r="C515" s="203" t="s">
        <v>8260</v>
      </c>
      <c r="D515" s="203" t="s">
        <v>8261</v>
      </c>
      <c r="E515" s="203" t="s">
        <v>8262</v>
      </c>
      <c r="F515" s="203" t="s">
        <v>8263</v>
      </c>
      <c r="G515" s="203" t="s">
        <v>1041</v>
      </c>
      <c r="H515" s="203" t="str">
        <f>RTARoutes[[#This Row],[RID]]</f>
        <v>PVT93</v>
      </c>
    </row>
    <row r="516" spans="1:8" ht="58" hidden="1">
      <c r="A516" t="s">
        <v>6549</v>
      </c>
      <c r="B516">
        <v>24</v>
      </c>
      <c r="C516" s="203" t="s">
        <v>8260</v>
      </c>
      <c r="D516" s="203" t="s">
        <v>8261</v>
      </c>
      <c r="E516" s="203" t="s">
        <v>8262</v>
      </c>
      <c r="F516" s="203" t="s">
        <v>8263</v>
      </c>
      <c r="G516" s="203" t="s">
        <v>5881</v>
      </c>
      <c r="H516" s="203" t="str">
        <f>RTARoutes[[#This Row],[RID]]</f>
        <v>PVT94</v>
      </c>
    </row>
    <row r="517" spans="1:8" hidden="1">
      <c r="A517" t="s">
        <v>6550</v>
      </c>
      <c r="C517" s="203" t="s">
        <v>5972</v>
      </c>
      <c r="D517" s="203" t="s">
        <v>8264</v>
      </c>
      <c r="E517" s="203" t="s">
        <v>8265</v>
      </c>
      <c r="F517" s="203" t="s">
        <v>8266</v>
      </c>
      <c r="G517" s="203" t="s">
        <v>2043</v>
      </c>
      <c r="H517" s="203" t="str">
        <f>RTARoutes[[#This Row],[RID]]</f>
        <v>PVT95</v>
      </c>
    </row>
    <row r="518" spans="1:8" hidden="1">
      <c r="A518" t="s">
        <v>6551</v>
      </c>
      <c r="B518">
        <v>6</v>
      </c>
      <c r="C518" s="203" t="s">
        <v>8267</v>
      </c>
      <c r="D518" s="203" t="s">
        <v>8268</v>
      </c>
      <c r="E518" s="203" t="s">
        <v>8269</v>
      </c>
      <c r="F518" s="203" t="s">
        <v>8270</v>
      </c>
      <c r="G518" s="203" t="s">
        <v>5881</v>
      </c>
      <c r="H518" s="203" t="str">
        <f>RTARoutes[[#This Row],[RID]]</f>
        <v>PVT96</v>
      </c>
    </row>
    <row r="519" spans="1:8" hidden="1">
      <c r="A519" t="s">
        <v>6552</v>
      </c>
      <c r="C519" s="203" t="s">
        <v>5974</v>
      </c>
      <c r="D519" s="203" t="s">
        <v>8271</v>
      </c>
      <c r="E519" s="203" t="s">
        <v>8272</v>
      </c>
      <c r="F519" s="203" t="s">
        <v>8273</v>
      </c>
      <c r="G519" s="203" t="s">
        <v>2794</v>
      </c>
      <c r="H519" s="203" t="str">
        <f>RTARoutes[[#This Row],[RID]]</f>
        <v>PVT97</v>
      </c>
    </row>
    <row r="520" spans="1:8" ht="87" hidden="1">
      <c r="A520" t="s">
        <v>6553</v>
      </c>
      <c r="B520">
        <v>33</v>
      </c>
      <c r="C520" s="203" t="s">
        <v>8274</v>
      </c>
      <c r="D520" s="203" t="s">
        <v>8275</v>
      </c>
      <c r="E520" s="203" t="s">
        <v>8276</v>
      </c>
      <c r="F520" s="203" t="s">
        <v>8277</v>
      </c>
      <c r="G520" s="203" t="s">
        <v>5881</v>
      </c>
      <c r="H520" s="203" t="str">
        <f>RTARoutes[[#This Row],[RID]]</f>
        <v>PVT98</v>
      </c>
    </row>
    <row r="521" spans="1:8" hidden="1">
      <c r="A521" t="s">
        <v>6554</v>
      </c>
      <c r="C521" s="203" t="s">
        <v>5976</v>
      </c>
      <c r="D521" s="203" t="s">
        <v>8278</v>
      </c>
      <c r="E521" s="203" t="s">
        <v>8279</v>
      </c>
      <c r="F521" s="203" t="s">
        <v>8280</v>
      </c>
      <c r="G521" s="203" t="s">
        <v>5881</v>
      </c>
      <c r="H521" s="203" t="str">
        <f>RTARoutes[[#This Row],[RID]]</f>
        <v>PVT99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50AC3-46BA-4B4E-92BF-F3C3C29E0284}">
  <sheetPr codeName="Sheet5"/>
  <dimension ref="A1:L2369"/>
  <sheetViews>
    <sheetView workbookViewId="0">
      <pane ySplit="1" topLeftCell="A8" activePane="bottomLeft" state="frozen"/>
      <selection pane="bottomLeft" activeCell="A13" sqref="A13"/>
    </sheetView>
  </sheetViews>
  <sheetFormatPr defaultRowHeight="14.5"/>
  <cols>
    <col min="1" max="1" width="6.90625" style="171" bestFit="1" customWidth="1"/>
    <col min="2" max="2" width="14.1796875" style="172" bestFit="1" customWidth="1"/>
    <col min="3" max="3" width="20.6328125" style="172" bestFit="1" customWidth="1"/>
    <col min="4" max="4" width="15" style="172" bestFit="1" customWidth="1"/>
    <col min="5" max="5" width="15.7265625" style="172" bestFit="1" customWidth="1"/>
    <col min="6" max="6" width="6.6328125" style="172" bestFit="1" customWidth="1"/>
    <col min="7" max="7" width="19.453125" style="172" bestFit="1" customWidth="1"/>
    <col min="8" max="8" width="17.6328125" style="173" bestFit="1" customWidth="1"/>
    <col min="9" max="9" width="42.7265625" style="201" bestFit="1" customWidth="1"/>
    <col min="10" max="10" width="15" style="171" bestFit="1" customWidth="1"/>
    <col min="11" max="11" width="15.7265625" style="172" bestFit="1" customWidth="1"/>
    <col min="12" max="12" width="6.6328125" style="173" bestFit="1" customWidth="1"/>
    <col min="13" max="13" width="14.1796875" bestFit="1" customWidth="1"/>
    <col min="14" max="14" width="19.453125" bestFit="1" customWidth="1"/>
    <col min="15" max="15" width="30.81640625" bestFit="1" customWidth="1"/>
    <col min="16" max="16" width="21.453125" bestFit="1" customWidth="1"/>
    <col min="17" max="17" width="26.90625" bestFit="1" customWidth="1"/>
  </cols>
  <sheetData>
    <row r="1" spans="1:12">
      <c r="A1" t="s">
        <v>5679</v>
      </c>
      <c r="B1" t="s">
        <v>6432</v>
      </c>
      <c r="C1" s="169" t="s">
        <v>5685</v>
      </c>
      <c r="D1" s="168" t="s">
        <v>5684</v>
      </c>
      <c r="E1" s="169" t="s">
        <v>5686</v>
      </c>
      <c r="F1" s="170" t="s">
        <v>5687</v>
      </c>
      <c r="G1" t="s">
        <v>6454</v>
      </c>
      <c r="H1"/>
      <c r="I1"/>
      <c r="J1"/>
      <c r="K1"/>
      <c r="L1"/>
    </row>
    <row r="2" spans="1:12">
      <c r="A2" t="s">
        <v>6465</v>
      </c>
      <c r="B2" t="s">
        <v>5881</v>
      </c>
      <c r="C2" s="172" t="str">
        <f>VLOOKUP(RTARouteStages[[#This Row],[StageCode]],Code2Loc,2,FALSE)</f>
        <v>AGONDA CHRC</v>
      </c>
      <c r="D2" s="171" t="s">
        <v>478</v>
      </c>
      <c r="E2" s="172">
        <v>1</v>
      </c>
      <c r="F2" s="173"/>
      <c r="G2"/>
      <c r="H2"/>
      <c r="I2"/>
      <c r="J2"/>
      <c r="K2"/>
      <c r="L2"/>
    </row>
    <row r="3" spans="1:12">
      <c r="A3" t="s">
        <v>6465</v>
      </c>
      <c r="B3" t="s">
        <v>5881</v>
      </c>
      <c r="C3" s="172" t="str">
        <f>VLOOKUP(RTARouteStages[[#This Row],[StageCode]],Code2Loc,2,FALSE)</f>
        <v>MARGAO</v>
      </c>
      <c r="D3" s="171" t="s">
        <v>1890</v>
      </c>
      <c r="E3" s="172">
        <v>6</v>
      </c>
      <c r="F3" s="173"/>
      <c r="G3"/>
      <c r="H3"/>
      <c r="I3"/>
      <c r="J3"/>
      <c r="K3"/>
      <c r="L3"/>
    </row>
    <row r="4" spans="1:12">
      <c r="A4" t="s">
        <v>6555</v>
      </c>
      <c r="B4" t="s">
        <v>5881</v>
      </c>
      <c r="C4" s="172" t="str">
        <f>VLOOKUP(RTARouteStages[[#This Row],[StageCode]],Code2Loc,2,FALSE)</f>
        <v>CHANDOR</v>
      </c>
      <c r="D4" s="171" t="s">
        <v>921</v>
      </c>
      <c r="E4" s="172">
        <v>1</v>
      </c>
      <c r="F4" s="173"/>
      <c r="G4"/>
      <c r="H4"/>
      <c r="I4"/>
      <c r="J4"/>
      <c r="K4"/>
      <c r="L4"/>
    </row>
    <row r="5" spans="1:12">
      <c r="A5" t="s">
        <v>6555</v>
      </c>
      <c r="B5" t="s">
        <v>5881</v>
      </c>
      <c r="C5" s="172" t="str">
        <f>VLOOKUP(RTARouteStages[[#This Row],[StageCode]],Code2Loc,2,FALSE)</f>
        <v>CURCHOREM</v>
      </c>
      <c r="D5" s="171" t="s">
        <v>1048</v>
      </c>
      <c r="E5" s="172">
        <v>6</v>
      </c>
      <c r="F5" s="173"/>
      <c r="G5"/>
      <c r="H5"/>
      <c r="I5"/>
      <c r="J5"/>
      <c r="K5"/>
      <c r="L5"/>
    </row>
    <row r="6" spans="1:12">
      <c r="A6" t="s">
        <v>6556</v>
      </c>
      <c r="B6" t="s">
        <v>5881</v>
      </c>
      <c r="C6" s="172" t="str">
        <f>VLOOKUP(RTARouteStages[[#This Row],[StageCode]],Code2Loc,2,FALSE)</f>
        <v>Canaguinim</v>
      </c>
      <c r="D6" s="171" t="s">
        <v>3573</v>
      </c>
      <c r="E6" s="172">
        <v>1</v>
      </c>
      <c r="F6" s="173"/>
      <c r="G6"/>
      <c r="H6"/>
      <c r="I6"/>
      <c r="J6"/>
      <c r="K6"/>
      <c r="L6"/>
    </row>
    <row r="7" spans="1:12">
      <c r="A7" t="s">
        <v>6556</v>
      </c>
      <c r="B7" t="s">
        <v>5881</v>
      </c>
      <c r="C7" s="172" t="str">
        <f>VLOOKUP(RTARouteStages[[#This Row],[StageCode]],Code2Loc,2,FALSE)</f>
        <v>MARGAO</v>
      </c>
      <c r="D7" s="171" t="s">
        <v>1890</v>
      </c>
      <c r="E7" s="172">
        <v>6</v>
      </c>
      <c r="F7" s="173"/>
      <c r="G7"/>
      <c r="H7"/>
      <c r="I7"/>
      <c r="J7"/>
      <c r="K7"/>
      <c r="L7"/>
    </row>
    <row r="8" spans="1:12">
      <c r="A8" t="s">
        <v>6557</v>
      </c>
      <c r="B8" t="s">
        <v>5881</v>
      </c>
      <c r="C8" s="172" t="str">
        <f>VLOOKUP(RTARouteStages[[#This Row],[StageCode]],Code2Loc,2,FALSE)</f>
        <v>Canaguinim</v>
      </c>
      <c r="D8" s="171" t="s">
        <v>3573</v>
      </c>
      <c r="E8" s="172">
        <v>1</v>
      </c>
      <c r="F8" s="173"/>
      <c r="G8"/>
      <c r="H8"/>
      <c r="I8"/>
      <c r="J8"/>
      <c r="K8"/>
      <c r="L8"/>
    </row>
    <row r="9" spans="1:12">
      <c r="A9" t="s">
        <v>6557</v>
      </c>
      <c r="B9" t="s">
        <v>5881</v>
      </c>
      <c r="C9" s="172" t="str">
        <f>VLOOKUP(RTARouteStages[[#This Row],[StageCode]],Code2Loc,2,FALSE)</f>
        <v>VERNA IND</v>
      </c>
      <c r="D9" s="171" t="s">
        <v>3091</v>
      </c>
      <c r="E9" s="172">
        <v>6</v>
      </c>
      <c r="F9" s="173"/>
      <c r="G9"/>
      <c r="H9"/>
      <c r="I9"/>
      <c r="J9"/>
      <c r="K9"/>
      <c r="L9"/>
    </row>
    <row r="10" spans="1:12">
      <c r="A10" t="s">
        <v>6558</v>
      </c>
      <c r="B10" t="s">
        <v>5881</v>
      </c>
      <c r="C10" s="172" t="str">
        <f>VLOOKUP(RTARouteStages[[#This Row],[StageCode]],Code2Loc,2,FALSE)</f>
        <v>CHICALIM</v>
      </c>
      <c r="D10" s="171" t="s">
        <v>943</v>
      </c>
      <c r="E10" s="172">
        <v>1</v>
      </c>
      <c r="F10" s="173"/>
      <c r="G10"/>
      <c r="H10"/>
      <c r="I10"/>
      <c r="J10"/>
      <c r="K10"/>
      <c r="L10"/>
    </row>
    <row r="11" spans="1:12">
      <c r="A11" t="s">
        <v>6558</v>
      </c>
      <c r="B11" t="s">
        <v>5881</v>
      </c>
      <c r="C11" s="172" t="str">
        <f>VLOOKUP(RTARouteStages[[#This Row],[StageCode]],Code2Loc,2,FALSE)</f>
        <v>SANGUEM</v>
      </c>
      <c r="D11" s="171" t="s">
        <v>2586</v>
      </c>
      <c r="E11" s="172">
        <v>6</v>
      </c>
      <c r="F11" s="173"/>
      <c r="G11"/>
      <c r="H11"/>
      <c r="I11"/>
      <c r="J11"/>
      <c r="K11"/>
      <c r="L11"/>
    </row>
    <row r="12" spans="1:12">
      <c r="A12" t="s">
        <v>6559</v>
      </c>
      <c r="B12" t="s">
        <v>5881</v>
      </c>
      <c r="C12" s="172" t="str">
        <f>VLOOKUP(RTARouteStages[[#This Row],[StageCode]],Code2Loc,2,FALSE)</f>
        <v>Chiklamol</v>
      </c>
      <c r="D12" s="171" t="s">
        <v>3548</v>
      </c>
      <c r="E12" s="172">
        <v>1</v>
      </c>
      <c r="F12" s="173"/>
      <c r="G12"/>
      <c r="H12"/>
      <c r="I12"/>
      <c r="J12"/>
      <c r="K12"/>
      <c r="L12"/>
    </row>
    <row r="13" spans="1:12">
      <c r="A13" t="s">
        <v>6559</v>
      </c>
      <c r="B13" t="s">
        <v>5881</v>
      </c>
      <c r="C13" s="172" t="str">
        <f>VLOOKUP(RTARouteStages[[#This Row],[StageCode]],Code2Loc,2,FALSE)</f>
        <v>MARGAO</v>
      </c>
      <c r="D13" s="171" t="s">
        <v>1890</v>
      </c>
      <c r="E13" s="172">
        <v>6</v>
      </c>
      <c r="F13" s="173"/>
      <c r="G13"/>
      <c r="H13"/>
      <c r="I13"/>
      <c r="J13"/>
      <c r="K13"/>
      <c r="L13"/>
    </row>
    <row r="14" spans="1:12">
      <c r="A14" t="s">
        <v>6560</v>
      </c>
      <c r="B14" t="s">
        <v>5881</v>
      </c>
      <c r="C14" s="172" t="str">
        <f>VLOOKUP(RTARouteStages[[#This Row],[StageCode]],Code2Loc,2,FALSE)</f>
        <v>COLLEM</v>
      </c>
      <c r="D14" s="171" t="s">
        <v>995</v>
      </c>
      <c r="E14" s="172">
        <v>1</v>
      </c>
      <c r="F14" s="173"/>
      <c r="G14"/>
      <c r="H14"/>
      <c r="I14"/>
      <c r="J14"/>
      <c r="K14"/>
      <c r="L14"/>
    </row>
    <row r="15" spans="1:12">
      <c r="A15" t="s">
        <v>6560</v>
      </c>
      <c r="B15" t="s">
        <v>5881</v>
      </c>
      <c r="C15" s="172" t="str">
        <f>VLOOKUP(RTARouteStages[[#This Row],[StageCode]],Code2Loc,2,FALSE)</f>
        <v>VALPOI</v>
      </c>
      <c r="D15" s="171" t="s">
        <v>3041</v>
      </c>
      <c r="E15" s="172">
        <v>6</v>
      </c>
      <c r="F15" s="173"/>
      <c r="G15"/>
      <c r="H15"/>
      <c r="I15"/>
      <c r="J15"/>
      <c r="K15"/>
      <c r="L15"/>
    </row>
    <row r="16" spans="1:12">
      <c r="A16" t="s">
        <v>6561</v>
      </c>
      <c r="B16" t="s">
        <v>6394</v>
      </c>
      <c r="C16" s="172" t="str">
        <f>VLOOKUP(RTARouteStages[[#This Row],[StageCode]],Code2Loc,2,FALSE)</f>
        <v>CANACONA</v>
      </c>
      <c r="D16" s="171" t="s">
        <v>877</v>
      </c>
      <c r="E16" s="172">
        <v>1</v>
      </c>
      <c r="F16" s="173">
        <v>0</v>
      </c>
      <c r="G16"/>
      <c r="H16"/>
      <c r="I16"/>
      <c r="J16"/>
      <c r="K16"/>
      <c r="L16"/>
    </row>
    <row r="17" spans="1:12">
      <c r="A17" t="s">
        <v>6561</v>
      </c>
      <c r="B17" t="s">
        <v>6394</v>
      </c>
      <c r="C17" s="172" t="str">
        <f>VLOOKUP(RTARouteStages[[#This Row],[StageCode]],Code2Loc,2,FALSE)</f>
        <v>CHAR RASTA</v>
      </c>
      <c r="D17" s="171" t="s">
        <v>929</v>
      </c>
      <c r="E17" s="172">
        <v>2</v>
      </c>
      <c r="F17" s="173">
        <v>1</v>
      </c>
      <c r="G17"/>
      <c r="H17"/>
      <c r="I17"/>
      <c r="J17"/>
      <c r="K17"/>
      <c r="L17"/>
    </row>
    <row r="18" spans="1:12">
      <c r="A18" t="s">
        <v>6561</v>
      </c>
      <c r="B18" t="s">
        <v>6394</v>
      </c>
      <c r="C18" s="172" t="str">
        <f>VLOOKUP(RTARouteStages[[#This Row],[StageCode]],Code2Loc,2,FALSE)</f>
        <v>GULLE</v>
      </c>
      <c r="D18" s="171" t="s">
        <v>3347</v>
      </c>
      <c r="E18" s="172">
        <v>3</v>
      </c>
      <c r="F18" s="173">
        <v>5</v>
      </c>
      <c r="G18"/>
      <c r="H18"/>
      <c r="I18"/>
      <c r="J18"/>
      <c r="K18"/>
      <c r="L18"/>
    </row>
    <row r="19" spans="1:12">
      <c r="A19" t="s">
        <v>6561</v>
      </c>
      <c r="B19" t="s">
        <v>6394</v>
      </c>
      <c r="C19" s="172" t="str">
        <f>VLOOKUP(RTARouteStages[[#This Row],[StageCode]],Code2Loc,2,FALSE)</f>
        <v>POLAKODE</v>
      </c>
      <c r="D19" s="171" t="s">
        <v>2362</v>
      </c>
      <c r="E19" s="172">
        <v>4</v>
      </c>
      <c r="F19" s="173">
        <v>9</v>
      </c>
      <c r="G19"/>
      <c r="H19"/>
      <c r="I19"/>
      <c r="J19"/>
      <c r="K19"/>
      <c r="L19"/>
    </row>
    <row r="20" spans="1:12">
      <c r="A20" t="s">
        <v>6561</v>
      </c>
      <c r="B20" t="s">
        <v>6394</v>
      </c>
      <c r="C20" s="172" t="str">
        <f>VLOOKUP(RTARouteStages[[#This Row],[StageCode]],Code2Loc,2,FALSE)</f>
        <v>BARCE</v>
      </c>
      <c r="D20" s="171" t="s">
        <v>3285</v>
      </c>
      <c r="E20" s="172">
        <v>5</v>
      </c>
      <c r="F20" s="173">
        <v>11</v>
      </c>
      <c r="G20"/>
      <c r="H20"/>
      <c r="I20"/>
      <c r="J20"/>
      <c r="K20"/>
      <c r="L20"/>
    </row>
    <row r="21" spans="1:12">
      <c r="A21" t="s">
        <v>6561</v>
      </c>
      <c r="B21" t="s">
        <v>6394</v>
      </c>
      <c r="C21" s="172" t="str">
        <f>VLOOKUP(RTARouteStages[[#This Row],[StageCode]],Code2Loc,2,FALSE)</f>
        <v>PADDI</v>
      </c>
      <c r="D21" s="171" t="s">
        <v>2211</v>
      </c>
      <c r="E21" s="172">
        <v>6</v>
      </c>
      <c r="F21" s="173">
        <v>13</v>
      </c>
      <c r="G21"/>
      <c r="H21"/>
      <c r="I21"/>
      <c r="J21"/>
      <c r="K21"/>
      <c r="L21"/>
    </row>
    <row r="22" spans="1:12">
      <c r="A22" t="s">
        <v>6561</v>
      </c>
      <c r="B22" t="s">
        <v>6394</v>
      </c>
      <c r="C22" s="172" t="str">
        <f>VLOOKUP(RTARouteStages[[#This Row],[StageCode]],Code2Loc,2,FALSE)</f>
        <v>GODEWAL</v>
      </c>
      <c r="D22" s="171" t="s">
        <v>1340</v>
      </c>
      <c r="E22" s="172">
        <v>7</v>
      </c>
      <c r="F22" s="173">
        <v>15</v>
      </c>
      <c r="G22"/>
      <c r="H22"/>
      <c r="I22"/>
      <c r="J22"/>
      <c r="K22"/>
      <c r="L22"/>
    </row>
    <row r="23" spans="1:12">
      <c r="A23" t="s">
        <v>6561</v>
      </c>
      <c r="B23" t="s">
        <v>6394</v>
      </c>
      <c r="C23" s="172" t="str">
        <f>VLOOKUP(RTARouteStages[[#This Row],[StageCode]],Code2Loc,2,FALSE)</f>
        <v>BENODE</v>
      </c>
      <c r="D23" s="171" t="s">
        <v>728</v>
      </c>
      <c r="E23" s="172">
        <v>8</v>
      </c>
      <c r="F23" s="173">
        <v>17</v>
      </c>
      <c r="G23"/>
      <c r="H23"/>
      <c r="I23"/>
      <c r="J23"/>
      <c r="K23"/>
      <c r="L23"/>
    </row>
    <row r="24" spans="1:12">
      <c r="A24" t="s">
        <v>6561</v>
      </c>
      <c r="B24" t="s">
        <v>6394</v>
      </c>
      <c r="C24" s="172" t="str">
        <f>VLOOKUP(RTARouteStages[[#This Row],[StageCode]],Code2Loc,2,FALSE)</f>
        <v>BALLI</v>
      </c>
      <c r="D24" s="171" t="s">
        <v>668</v>
      </c>
      <c r="E24" s="172">
        <v>9</v>
      </c>
      <c r="F24" s="173">
        <v>20</v>
      </c>
      <c r="G24"/>
      <c r="H24"/>
      <c r="I24"/>
      <c r="J24"/>
      <c r="K24"/>
      <c r="L24"/>
    </row>
    <row r="25" spans="1:12">
      <c r="A25" t="s">
        <v>6561</v>
      </c>
      <c r="B25" t="s">
        <v>6394</v>
      </c>
      <c r="C25" s="172" t="str">
        <f>VLOOKUP(RTARouteStages[[#This Row],[StageCode]],Code2Loc,2,FALSE)</f>
        <v>ADNEM</v>
      </c>
      <c r="D25" s="171" t="s">
        <v>448</v>
      </c>
      <c r="E25" s="172">
        <v>10</v>
      </c>
      <c r="F25" s="173">
        <v>23</v>
      </c>
      <c r="G25"/>
      <c r="H25"/>
      <c r="I25"/>
      <c r="J25"/>
      <c r="K25"/>
      <c r="L25"/>
    </row>
    <row r="26" spans="1:12">
      <c r="A26" t="s">
        <v>6561</v>
      </c>
      <c r="B26" t="s">
        <v>6394</v>
      </c>
      <c r="C26" s="172" t="str">
        <f>VLOOKUP(RTARouteStages[[#This Row],[StageCode]],Code2Loc,2,FALSE)</f>
        <v>ASAIDA GARAGE</v>
      </c>
      <c r="D26" s="171" t="s">
        <v>3331</v>
      </c>
      <c r="E26" s="172">
        <v>11</v>
      </c>
      <c r="F26" s="173">
        <v>26</v>
      </c>
      <c r="G26"/>
      <c r="H26"/>
      <c r="I26"/>
      <c r="J26"/>
      <c r="K26"/>
      <c r="L26"/>
    </row>
    <row r="27" spans="1:12">
      <c r="A27" t="s">
        <v>6561</v>
      </c>
      <c r="B27" t="s">
        <v>6394</v>
      </c>
      <c r="C27" s="172" t="str">
        <f>VLOOKUP(RTARouteStages[[#This Row],[StageCode]],Code2Loc,2,FALSE)</f>
        <v>AMOLEM</v>
      </c>
      <c r="D27" s="171" t="s">
        <v>542</v>
      </c>
      <c r="E27" s="172">
        <v>12</v>
      </c>
      <c r="F27" s="173">
        <v>28</v>
      </c>
      <c r="G27"/>
      <c r="H27"/>
      <c r="I27"/>
      <c r="J27"/>
      <c r="K27"/>
      <c r="L27"/>
    </row>
    <row r="28" spans="1:12">
      <c r="A28" t="s">
        <v>6561</v>
      </c>
      <c r="B28" t="s">
        <v>6394</v>
      </c>
      <c r="C28" s="172" t="str">
        <f>VLOOKUP(RTARouteStages[[#This Row],[StageCode]],Code2Loc,2,FALSE)</f>
        <v>QUEPEM</v>
      </c>
      <c r="D28" s="171" t="s">
        <v>2424</v>
      </c>
      <c r="E28" s="172">
        <v>13</v>
      </c>
      <c r="F28" s="173">
        <v>31</v>
      </c>
      <c r="G28"/>
      <c r="H28"/>
      <c r="I28"/>
      <c r="J28"/>
      <c r="K28"/>
      <c r="L28"/>
    </row>
    <row r="29" spans="1:12">
      <c r="A29" t="s">
        <v>6561</v>
      </c>
      <c r="B29" t="s">
        <v>6394</v>
      </c>
      <c r="C29" s="172" t="str">
        <f>VLOOKUP(RTARouteStages[[#This Row],[StageCode]],Code2Loc,2,FALSE)</f>
        <v>QPM COURT</v>
      </c>
      <c r="D29" s="171" t="s">
        <v>2422</v>
      </c>
      <c r="E29" s="172">
        <v>14</v>
      </c>
      <c r="F29" s="173">
        <v>32</v>
      </c>
      <c r="G29"/>
      <c r="H29"/>
      <c r="I29"/>
      <c r="J29"/>
      <c r="K29"/>
      <c r="L29"/>
    </row>
    <row r="30" spans="1:12">
      <c r="A30" t="s">
        <v>6561</v>
      </c>
      <c r="B30" t="s">
        <v>6394</v>
      </c>
      <c r="C30" s="172" t="str">
        <f>VLOOKUP(RTARouteStages[[#This Row],[StageCode]],Code2Loc,2,FALSE)</f>
        <v>TILAMOL</v>
      </c>
      <c r="D30" s="171" t="s">
        <v>2908</v>
      </c>
      <c r="E30" s="172">
        <v>15</v>
      </c>
      <c r="F30" s="173">
        <v>33</v>
      </c>
      <c r="G30"/>
      <c r="H30"/>
      <c r="I30"/>
      <c r="J30"/>
      <c r="K30"/>
      <c r="L30"/>
    </row>
    <row r="31" spans="1:12">
      <c r="A31" t="s">
        <v>6561</v>
      </c>
      <c r="B31" t="s">
        <v>6394</v>
      </c>
      <c r="C31" s="172" t="str">
        <f>VLOOKUP(RTARouteStages[[#This Row],[StageCode]],Code2Loc,2,FALSE)</f>
        <v>TANKI</v>
      </c>
      <c r="D31" s="171" t="s">
        <v>2869</v>
      </c>
      <c r="E31" s="172">
        <v>16</v>
      </c>
      <c r="F31" s="173">
        <v>34</v>
      </c>
      <c r="G31"/>
      <c r="H31"/>
      <c r="I31"/>
      <c r="J31"/>
      <c r="K31"/>
      <c r="L31"/>
    </row>
    <row r="32" spans="1:12">
      <c r="A32" t="s">
        <v>6561</v>
      </c>
      <c r="B32" t="s">
        <v>6394</v>
      </c>
      <c r="C32" s="172" t="str">
        <f>VLOOKUP(RTARouteStages[[#This Row],[StageCode]],Code2Loc,2,FALSE)</f>
        <v>KAKUMADDI</v>
      </c>
      <c r="D32" s="171" t="s">
        <v>1531</v>
      </c>
      <c r="E32" s="172">
        <v>17</v>
      </c>
      <c r="F32" s="173">
        <v>35</v>
      </c>
      <c r="G32"/>
      <c r="H32"/>
      <c r="I32"/>
      <c r="J32"/>
      <c r="K32"/>
      <c r="L32"/>
    </row>
    <row r="33" spans="1:12">
      <c r="A33" t="s">
        <v>6561</v>
      </c>
      <c r="B33" t="s">
        <v>6394</v>
      </c>
      <c r="C33" s="172" t="str">
        <f>VLOOKUP(RTARouteStages[[#This Row],[StageCode]],Code2Loc,2,FALSE)</f>
        <v>BANSAI</v>
      </c>
      <c r="D33" s="171" t="s">
        <v>694</v>
      </c>
      <c r="E33" s="172">
        <v>18</v>
      </c>
      <c r="F33" s="173">
        <v>36</v>
      </c>
      <c r="G33"/>
      <c r="H33"/>
      <c r="I33"/>
      <c r="J33"/>
      <c r="K33"/>
      <c r="L33"/>
    </row>
    <row r="34" spans="1:12">
      <c r="A34" t="s">
        <v>6561</v>
      </c>
      <c r="B34" t="s">
        <v>6394</v>
      </c>
      <c r="C34" s="172" t="str">
        <f>VLOOKUP(RTARouteStages[[#This Row],[StageCode]],Code2Loc,2,FALSE)</f>
        <v>CURCHOREM</v>
      </c>
      <c r="D34" s="171" t="s">
        <v>1048</v>
      </c>
      <c r="E34" s="172">
        <v>19</v>
      </c>
      <c r="F34" s="173">
        <v>37</v>
      </c>
      <c r="G34"/>
      <c r="H34"/>
      <c r="I34"/>
      <c r="J34"/>
      <c r="K34"/>
      <c r="L34"/>
    </row>
    <row r="35" spans="1:12">
      <c r="A35" t="s">
        <v>6562</v>
      </c>
      <c r="B35" t="s">
        <v>5881</v>
      </c>
      <c r="C35" s="172" t="str">
        <f>VLOOKUP(RTARouteStages[[#This Row],[StageCode]],Code2Loc,2,FALSE)</f>
        <v>CANACONA</v>
      </c>
      <c r="D35" s="171" t="s">
        <v>877</v>
      </c>
      <c r="E35" s="172">
        <v>1</v>
      </c>
      <c r="F35" s="173"/>
      <c r="G35"/>
      <c r="H35"/>
      <c r="I35"/>
      <c r="J35"/>
      <c r="K35"/>
      <c r="L35"/>
    </row>
    <row r="36" spans="1:12">
      <c r="A36" t="s">
        <v>6562</v>
      </c>
      <c r="B36" t="s">
        <v>5881</v>
      </c>
      <c r="C36" s="172" t="e">
        <f>VLOOKUP(RTARouteStages[[#This Row],[StageCode]],Code2Loc,2,FALSE)</f>
        <v>#N/A</v>
      </c>
      <c r="D36" s="171" t="s">
        <v>4634</v>
      </c>
      <c r="E36" s="172">
        <v>6</v>
      </c>
      <c r="F36" s="173"/>
      <c r="G36"/>
      <c r="H36"/>
      <c r="I36"/>
      <c r="J36"/>
      <c r="K36"/>
      <c r="L36"/>
    </row>
    <row r="37" spans="1:12">
      <c r="A37" t="s">
        <v>6563</v>
      </c>
      <c r="B37" t="s">
        <v>6395</v>
      </c>
      <c r="C37" s="172" t="str">
        <f>VLOOKUP(RTARouteStages[[#This Row],[StageCode]],Code2Loc,2,FALSE)</f>
        <v>CANACONA</v>
      </c>
      <c r="D37" s="171" t="s">
        <v>877</v>
      </c>
      <c r="E37" s="172">
        <v>1</v>
      </c>
      <c r="F37" s="173">
        <v>0</v>
      </c>
      <c r="G37"/>
      <c r="H37"/>
      <c r="I37"/>
      <c r="J37"/>
      <c r="K37"/>
      <c r="L37"/>
    </row>
    <row r="38" spans="1:12">
      <c r="A38" t="s">
        <v>6563</v>
      </c>
      <c r="B38" t="s">
        <v>6395</v>
      </c>
      <c r="C38" s="172" t="str">
        <f>VLOOKUP(RTARouteStages[[#This Row],[StageCode]],Code2Loc,2,FALSE)</f>
        <v>CHAR RASTA</v>
      </c>
      <c r="D38" s="171" t="s">
        <v>929</v>
      </c>
      <c r="E38" s="172">
        <v>2</v>
      </c>
      <c r="F38" s="173">
        <v>1</v>
      </c>
      <c r="G38"/>
      <c r="H38"/>
      <c r="I38"/>
      <c r="J38"/>
      <c r="K38"/>
      <c r="L38"/>
    </row>
    <row r="39" spans="1:12">
      <c r="A39" t="s">
        <v>6563</v>
      </c>
      <c r="B39" t="s">
        <v>6395</v>
      </c>
      <c r="C39" s="172" t="str">
        <f>VLOOKUP(RTARouteStages[[#This Row],[StageCode]],Code2Loc,2,FALSE)</f>
        <v>DEVBAG</v>
      </c>
      <c r="D39" s="171" t="s">
        <v>1112</v>
      </c>
      <c r="E39" s="172">
        <v>3</v>
      </c>
      <c r="F39" s="173">
        <v>2</v>
      </c>
      <c r="G39"/>
      <c r="H39"/>
      <c r="I39"/>
      <c r="J39"/>
      <c r="K39"/>
      <c r="L39"/>
    </row>
    <row r="40" spans="1:12">
      <c r="A40" t="s">
        <v>6563</v>
      </c>
      <c r="B40" t="s">
        <v>6395</v>
      </c>
      <c r="C40" s="172" t="str">
        <f>VLOOKUP(RTARouteStages[[#This Row],[StageCode]],Code2Loc,2,FALSE)</f>
        <v>DUMANE</v>
      </c>
      <c r="D40" s="171" t="s">
        <v>1219</v>
      </c>
      <c r="E40" s="172">
        <v>4</v>
      </c>
      <c r="F40" s="173">
        <v>6</v>
      </c>
      <c r="G40"/>
      <c r="H40"/>
      <c r="I40"/>
      <c r="J40"/>
      <c r="K40"/>
      <c r="L40"/>
    </row>
    <row r="41" spans="1:12">
      <c r="A41" t="s">
        <v>6563</v>
      </c>
      <c r="B41" t="s">
        <v>6395</v>
      </c>
      <c r="C41" s="172" t="str">
        <f>VLOOKUP(RTARouteStages[[#This Row],[StageCode]],Code2Loc,2,FALSE)</f>
        <v>PANNA</v>
      </c>
      <c r="D41" s="171" t="s">
        <v>2269</v>
      </c>
      <c r="E41" s="172">
        <v>5</v>
      </c>
      <c r="F41" s="173">
        <v>10</v>
      </c>
      <c r="G41"/>
      <c r="H41"/>
      <c r="I41"/>
      <c r="J41"/>
      <c r="K41"/>
      <c r="L41"/>
    </row>
    <row r="42" spans="1:12">
      <c r="A42" t="s">
        <v>6563</v>
      </c>
      <c r="B42" t="s">
        <v>6395</v>
      </c>
      <c r="C42" s="172" t="str">
        <f>VLOOKUP(RTARouteStages[[#This Row],[StageCode]],Code2Loc,2,FALSE)</f>
        <v>PARVE</v>
      </c>
      <c r="D42" s="171" t="s">
        <v>2291</v>
      </c>
      <c r="E42" s="172">
        <v>6</v>
      </c>
      <c r="F42" s="173">
        <v>13</v>
      </c>
      <c r="G42"/>
      <c r="H42"/>
      <c r="I42"/>
      <c r="J42"/>
      <c r="K42"/>
      <c r="L42"/>
    </row>
    <row r="43" spans="1:12">
      <c r="A43" t="s">
        <v>6563</v>
      </c>
      <c r="B43" t="s">
        <v>6395</v>
      </c>
      <c r="C43" s="172" t="str">
        <f>VLOOKUP(RTARouteStages[[#This Row],[StageCode]],Code2Loc,2,FALSE)</f>
        <v>SALERI</v>
      </c>
      <c r="D43" s="171" t="s">
        <v>2562</v>
      </c>
      <c r="E43" s="172">
        <v>7</v>
      </c>
      <c r="F43" s="173">
        <v>14</v>
      </c>
      <c r="G43"/>
      <c r="H43"/>
      <c r="I43"/>
      <c r="J43"/>
      <c r="K43"/>
      <c r="L43"/>
    </row>
    <row r="44" spans="1:12">
      <c r="A44" t="s">
        <v>6563</v>
      </c>
      <c r="B44" t="s">
        <v>6395</v>
      </c>
      <c r="C44" s="172" t="str">
        <f>VLOOKUP(RTARouteStages[[#This Row],[StageCode]],Code2Loc,2,FALSE)</f>
        <v>VAGON</v>
      </c>
      <c r="D44" s="171" t="s">
        <v>3024</v>
      </c>
      <c r="E44" s="172">
        <v>8</v>
      </c>
      <c r="F44" s="173">
        <v>15</v>
      </c>
      <c r="G44"/>
      <c r="H44"/>
      <c r="I44"/>
      <c r="J44"/>
      <c r="K44"/>
      <c r="L44"/>
    </row>
    <row r="45" spans="1:12">
      <c r="A45" t="s">
        <v>6563</v>
      </c>
      <c r="B45" t="s">
        <v>6395</v>
      </c>
      <c r="C45" s="172" t="str">
        <f>VLOOKUP(RTARouteStages[[#This Row],[StageCode]],Code2Loc,2,FALSE)</f>
        <v>KHOLA</v>
      </c>
      <c r="D45" s="171" t="s">
        <v>3283</v>
      </c>
      <c r="E45" s="172">
        <v>9</v>
      </c>
      <c r="F45" s="173">
        <v>17</v>
      </c>
      <c r="G45"/>
      <c r="H45"/>
      <c r="I45"/>
      <c r="J45"/>
      <c r="K45"/>
      <c r="L45"/>
    </row>
    <row r="46" spans="1:12">
      <c r="A46" t="s">
        <v>6564</v>
      </c>
      <c r="B46" t="s">
        <v>6439</v>
      </c>
      <c r="C46" s="172" t="str">
        <f>VLOOKUP(RTARouteStages[[#This Row],[StageCode]],Code2Loc,2,FALSE)</f>
        <v>MARGAO</v>
      </c>
      <c r="D46" s="171" t="s">
        <v>1890</v>
      </c>
      <c r="E46" s="172">
        <v>1</v>
      </c>
      <c r="F46" s="173">
        <v>0</v>
      </c>
      <c r="G46"/>
      <c r="H46"/>
      <c r="I46"/>
      <c r="J46"/>
      <c r="K46"/>
      <c r="L46"/>
    </row>
    <row r="47" spans="1:12">
      <c r="A47" t="s">
        <v>6564</v>
      </c>
      <c r="B47" t="s">
        <v>6439</v>
      </c>
      <c r="C47" s="172" t="str">
        <f>VLOOKUP(RTARouteStages[[#This Row],[StageCode]],Code2Loc,2,FALSE)</f>
        <v>MARGAO MKT</v>
      </c>
      <c r="D47" s="171" t="s">
        <v>1892</v>
      </c>
      <c r="E47" s="172">
        <v>2</v>
      </c>
      <c r="F47" s="173">
        <v>2</v>
      </c>
      <c r="G47"/>
      <c r="H47"/>
      <c r="I47"/>
      <c r="J47"/>
      <c r="K47"/>
      <c r="L47"/>
    </row>
    <row r="48" spans="1:12">
      <c r="A48" t="s">
        <v>6564</v>
      </c>
      <c r="B48" t="s">
        <v>6439</v>
      </c>
      <c r="C48" s="172" t="str">
        <f>VLOOKUP(RTARouteStages[[#This Row],[StageCode]],Code2Loc,2,FALSE)</f>
        <v>NAVELIM</v>
      </c>
      <c r="D48" s="171" t="s">
        <v>2120</v>
      </c>
      <c r="E48" s="172">
        <v>3</v>
      </c>
      <c r="F48" s="173">
        <v>4</v>
      </c>
      <c r="G48"/>
      <c r="H48"/>
      <c r="I48"/>
      <c r="J48"/>
      <c r="K48"/>
      <c r="L48"/>
    </row>
    <row r="49" spans="1:12">
      <c r="A49" t="s">
        <v>6564</v>
      </c>
      <c r="B49" t="s">
        <v>6439</v>
      </c>
      <c r="C49" s="172" t="str">
        <f>VLOOKUP(RTARouteStages[[#This Row],[StageCode]],Code2Loc,2,FALSE)</f>
        <v>DHARMAPUR</v>
      </c>
      <c r="D49" s="171" t="s">
        <v>1150</v>
      </c>
      <c r="E49" s="172">
        <v>4</v>
      </c>
      <c r="F49" s="173">
        <v>5</v>
      </c>
      <c r="G49"/>
      <c r="H49"/>
      <c r="I49"/>
      <c r="J49"/>
      <c r="K49"/>
      <c r="L49"/>
    </row>
    <row r="50" spans="1:12">
      <c r="A50" t="s">
        <v>6564</v>
      </c>
      <c r="B50" t="s">
        <v>6439</v>
      </c>
      <c r="C50" s="172" t="str">
        <f>VLOOKUP(RTARouteStages[[#This Row],[StageCode]],Code2Loc,2,FALSE)</f>
        <v>CHINCHINI X</v>
      </c>
      <c r="D50" s="171" t="s">
        <v>953</v>
      </c>
      <c r="E50" s="172">
        <v>5</v>
      </c>
      <c r="F50" s="173">
        <v>7</v>
      </c>
      <c r="G50"/>
      <c r="H50"/>
      <c r="I50"/>
      <c r="J50"/>
      <c r="K50"/>
      <c r="L50"/>
    </row>
    <row r="51" spans="1:12">
      <c r="A51" t="s">
        <v>6564</v>
      </c>
      <c r="B51" t="s">
        <v>6439</v>
      </c>
      <c r="C51" s="172" t="str">
        <f>VLOOKUP(RTARouteStages[[#This Row],[StageCode]],Code2Loc,2,FALSE)</f>
        <v>DANDEWADI</v>
      </c>
      <c r="D51" s="171" t="s">
        <v>1082</v>
      </c>
      <c r="E51" s="172">
        <v>6</v>
      </c>
      <c r="F51" s="173">
        <v>8</v>
      </c>
      <c r="G51"/>
      <c r="H51"/>
      <c r="I51"/>
      <c r="J51"/>
      <c r="K51"/>
      <c r="L51"/>
    </row>
    <row r="52" spans="1:12">
      <c r="A52" t="s">
        <v>6564</v>
      </c>
      <c r="B52" t="s">
        <v>6439</v>
      </c>
      <c r="C52" s="172" t="str">
        <f>VLOOKUP(RTARouteStages[[#This Row],[StageCode]],Code2Loc,2,FALSE)</f>
        <v>PAZARKHAN</v>
      </c>
      <c r="D52" s="171" t="s">
        <v>2306</v>
      </c>
      <c r="E52" s="172">
        <v>7</v>
      </c>
      <c r="F52" s="173">
        <v>11</v>
      </c>
      <c r="G52"/>
      <c r="H52"/>
      <c r="I52"/>
      <c r="J52"/>
      <c r="K52"/>
      <c r="L52"/>
    </row>
    <row r="53" spans="1:12">
      <c r="A53" t="s">
        <v>6564</v>
      </c>
      <c r="B53" t="s">
        <v>6439</v>
      </c>
      <c r="C53" s="172" t="str">
        <f>VLOOKUP(RTARouteStages[[#This Row],[StageCode]],Code2Loc,2,FALSE)</f>
        <v>CUNCOLIM</v>
      </c>
      <c r="D53" s="171" t="s">
        <v>1042</v>
      </c>
      <c r="E53" s="172">
        <v>8</v>
      </c>
      <c r="F53" s="173">
        <v>14</v>
      </c>
      <c r="G53"/>
      <c r="H53"/>
      <c r="I53"/>
      <c r="J53"/>
      <c r="K53"/>
      <c r="L53"/>
    </row>
    <row r="54" spans="1:12">
      <c r="A54" t="s">
        <v>6564</v>
      </c>
      <c r="B54" t="s">
        <v>6439</v>
      </c>
      <c r="C54" s="172" t="str">
        <f>VLOOKUP(RTARouteStages[[#This Row],[StageCode]],Code2Loc,2,FALSE)</f>
        <v>DEMANI</v>
      </c>
      <c r="D54" s="171" t="s">
        <v>1102</v>
      </c>
      <c r="E54" s="172">
        <v>9</v>
      </c>
      <c r="F54" s="173">
        <v>15</v>
      </c>
      <c r="G54"/>
      <c r="H54"/>
      <c r="I54"/>
      <c r="J54"/>
      <c r="K54"/>
      <c r="L54"/>
    </row>
    <row r="55" spans="1:12">
      <c r="A55" t="s">
        <v>6564</v>
      </c>
      <c r="B55" t="s">
        <v>6439</v>
      </c>
      <c r="C55" s="172" t="str">
        <f>VLOOKUP(RTARouteStages[[#This Row],[StageCode]],Code2Loc,2,FALSE)</f>
        <v>BALLI</v>
      </c>
      <c r="D55" s="171" t="s">
        <v>668</v>
      </c>
      <c r="E55" s="172">
        <v>10</v>
      </c>
      <c r="F55" s="173">
        <v>17</v>
      </c>
      <c r="G55"/>
      <c r="H55"/>
      <c r="I55"/>
      <c r="J55"/>
      <c r="K55"/>
      <c r="L55"/>
    </row>
    <row r="56" spans="1:12">
      <c r="A56" t="s">
        <v>6564</v>
      </c>
      <c r="B56" t="s">
        <v>6439</v>
      </c>
      <c r="C56" s="172" t="str">
        <f>VLOOKUP(RTARouteStages[[#This Row],[StageCode]],Code2Loc,2,FALSE)</f>
        <v>BENODE</v>
      </c>
      <c r="D56" s="171" t="s">
        <v>728</v>
      </c>
      <c r="E56" s="172">
        <v>11</v>
      </c>
      <c r="F56" s="173">
        <v>20</v>
      </c>
      <c r="G56"/>
      <c r="H56"/>
      <c r="I56"/>
      <c r="J56"/>
      <c r="K56"/>
      <c r="L56"/>
    </row>
    <row r="57" spans="1:12">
      <c r="A57" t="s">
        <v>6564</v>
      </c>
      <c r="B57" t="s">
        <v>6439</v>
      </c>
      <c r="C57" s="172" t="str">
        <f>VLOOKUP(RTARouteStages[[#This Row],[StageCode]],Code2Loc,2,FALSE)</f>
        <v>GODEWAL</v>
      </c>
      <c r="D57" s="171" t="s">
        <v>1340</v>
      </c>
      <c r="E57" s="172">
        <v>12</v>
      </c>
      <c r="F57" s="173">
        <v>22</v>
      </c>
      <c r="G57"/>
      <c r="H57"/>
      <c r="I57"/>
      <c r="J57"/>
      <c r="K57"/>
      <c r="L57"/>
    </row>
    <row r="58" spans="1:12">
      <c r="A58" t="s">
        <v>6564</v>
      </c>
      <c r="B58" t="s">
        <v>6439</v>
      </c>
      <c r="C58" s="172" t="str">
        <f>VLOOKUP(RTARouteStages[[#This Row],[StageCode]],Code2Loc,2,FALSE)</f>
        <v>PADDI</v>
      </c>
      <c r="D58" s="171" t="s">
        <v>2211</v>
      </c>
      <c r="E58" s="172">
        <v>13</v>
      </c>
      <c r="F58" s="173">
        <v>24</v>
      </c>
      <c r="G58"/>
      <c r="H58"/>
      <c r="I58"/>
      <c r="J58"/>
      <c r="K58"/>
      <c r="L58"/>
    </row>
    <row r="59" spans="1:12">
      <c r="A59" t="s">
        <v>6564</v>
      </c>
      <c r="B59" t="s">
        <v>6439</v>
      </c>
      <c r="C59" s="172" t="str">
        <f>VLOOKUP(RTARouteStages[[#This Row],[StageCode]],Code2Loc,2,FALSE)</f>
        <v>PISURNEM</v>
      </c>
      <c r="D59" s="171" t="s">
        <v>2344</v>
      </c>
      <c r="E59" s="172">
        <v>14</v>
      </c>
      <c r="F59" s="173">
        <v>26</v>
      </c>
      <c r="G59"/>
      <c r="H59"/>
      <c r="I59"/>
      <c r="J59"/>
      <c r="K59"/>
      <c r="L59"/>
    </row>
    <row r="60" spans="1:12">
      <c r="A60" t="s">
        <v>6564</v>
      </c>
      <c r="B60" t="s">
        <v>6439</v>
      </c>
      <c r="C60" s="172" t="str">
        <f>VLOOKUP(RTARouteStages[[#This Row],[StageCode]],Code2Loc,2,FALSE)</f>
        <v>POLAKODE</v>
      </c>
      <c r="D60" s="171" t="s">
        <v>2362</v>
      </c>
      <c r="E60" s="172">
        <v>15</v>
      </c>
      <c r="F60" s="173">
        <v>28</v>
      </c>
      <c r="G60"/>
      <c r="H60"/>
      <c r="I60"/>
      <c r="J60"/>
      <c r="K60"/>
      <c r="L60"/>
    </row>
    <row r="61" spans="1:12">
      <c r="A61" t="s">
        <v>6564</v>
      </c>
      <c r="B61" t="s">
        <v>6439</v>
      </c>
      <c r="C61" s="172" t="str">
        <f>VLOOKUP(RTARouteStages[[#This Row],[StageCode]],Code2Loc,2,FALSE)</f>
        <v>GULEM</v>
      </c>
      <c r="D61" s="171" t="s">
        <v>1388</v>
      </c>
      <c r="E61" s="172">
        <v>16</v>
      </c>
      <c r="F61" s="173">
        <v>32</v>
      </c>
      <c r="G61"/>
      <c r="H61"/>
      <c r="I61"/>
      <c r="J61"/>
      <c r="K61"/>
      <c r="L61"/>
    </row>
    <row r="62" spans="1:12">
      <c r="A62" t="s">
        <v>6564</v>
      </c>
      <c r="B62" t="s">
        <v>6439</v>
      </c>
      <c r="C62" s="172" t="str">
        <f>VLOOKUP(RTARouteStages[[#This Row],[StageCode]],Code2Loc,2,FALSE)</f>
        <v>CHAR RASTA</v>
      </c>
      <c r="D62" s="171" t="s">
        <v>929</v>
      </c>
      <c r="E62" s="172">
        <v>17</v>
      </c>
      <c r="F62" s="173">
        <v>35</v>
      </c>
      <c r="G62"/>
      <c r="H62"/>
      <c r="I62"/>
      <c r="J62"/>
      <c r="K62"/>
      <c r="L62"/>
    </row>
    <row r="63" spans="1:12">
      <c r="A63" t="s">
        <v>6564</v>
      </c>
      <c r="B63" t="s">
        <v>6439</v>
      </c>
      <c r="C63" s="172" t="str">
        <f>VLOOKUP(RTARouteStages[[#This Row],[StageCode]],Code2Loc,2,FALSE)</f>
        <v>CANACONA</v>
      </c>
      <c r="D63" s="171" t="s">
        <v>877</v>
      </c>
      <c r="E63" s="172">
        <v>18</v>
      </c>
      <c r="F63" s="173">
        <v>37</v>
      </c>
      <c r="G63"/>
      <c r="H63"/>
      <c r="I63"/>
      <c r="J63"/>
      <c r="K63"/>
      <c r="L63"/>
    </row>
    <row r="64" spans="1:12">
      <c r="A64" t="s">
        <v>6466</v>
      </c>
      <c r="B64" t="s">
        <v>5881</v>
      </c>
      <c r="C64" s="172" t="str">
        <f>VLOOKUP(RTARouteStages[[#This Row],[StageCode]],Code2Loc,2,FALSE)</f>
        <v>AGAPUR</v>
      </c>
      <c r="D64" s="171" t="s">
        <v>462</v>
      </c>
      <c r="E64" s="172">
        <v>1</v>
      </c>
      <c r="F64" s="173"/>
      <c r="G64"/>
      <c r="H64"/>
      <c r="I64"/>
      <c r="J64"/>
      <c r="K64"/>
      <c r="L64"/>
    </row>
    <row r="65" spans="1:12">
      <c r="A65" t="s">
        <v>6466</v>
      </c>
      <c r="B65" t="s">
        <v>5881</v>
      </c>
      <c r="C65" s="172" t="e">
        <f>VLOOKUP(RTARouteStages[[#This Row],[StageCode]],Code2Loc,2,FALSE)</f>
        <v>#N/A</v>
      </c>
      <c r="D65" s="171" t="s">
        <v>4938</v>
      </c>
      <c r="E65" s="172">
        <v>2</v>
      </c>
      <c r="F65" s="173"/>
      <c r="G65" t="s">
        <v>5725</v>
      </c>
      <c r="H65"/>
      <c r="I65"/>
      <c r="J65"/>
      <c r="K65"/>
      <c r="L65"/>
    </row>
    <row r="66" spans="1:12">
      <c r="A66" t="s">
        <v>6466</v>
      </c>
      <c r="B66" t="s">
        <v>5881</v>
      </c>
      <c r="C66" s="172" t="str">
        <f>VLOOKUP(RTARouteStages[[#This Row],[StageCode]],Code2Loc,2,FALSE)</f>
        <v>PONDA</v>
      </c>
      <c r="D66" s="171" t="s">
        <v>2374</v>
      </c>
      <c r="E66" s="172">
        <v>6</v>
      </c>
      <c r="F66" s="173"/>
      <c r="G66"/>
      <c r="H66"/>
      <c r="I66"/>
      <c r="J66"/>
      <c r="K66"/>
      <c r="L66"/>
    </row>
    <row r="67" spans="1:12">
      <c r="A67" t="s">
        <v>6565</v>
      </c>
      <c r="B67" t="s">
        <v>6396</v>
      </c>
      <c r="C67" s="172" t="str">
        <f>VLOOKUP(RTARouteStages[[#This Row],[StageCode]],Code2Loc,2,FALSE)</f>
        <v>CANACONA</v>
      </c>
      <c r="D67" s="171" t="s">
        <v>877</v>
      </c>
      <c r="E67" s="172">
        <v>1</v>
      </c>
      <c r="F67" s="173">
        <v>0</v>
      </c>
      <c r="G67"/>
      <c r="H67"/>
      <c r="I67"/>
      <c r="J67"/>
      <c r="K67"/>
      <c r="L67"/>
    </row>
    <row r="68" spans="1:12">
      <c r="A68" t="s">
        <v>6565</v>
      </c>
      <c r="B68" t="s">
        <v>6396</v>
      </c>
      <c r="C68" s="172" t="str">
        <f>VLOOKUP(RTARouteStages[[#This Row],[StageCode]],Code2Loc,2,FALSE)</f>
        <v>PANSULEM</v>
      </c>
      <c r="D68" s="171" t="s">
        <v>2273</v>
      </c>
      <c r="E68" s="172">
        <v>2</v>
      </c>
      <c r="F68" s="173">
        <v>2</v>
      </c>
      <c r="G68"/>
      <c r="H68"/>
      <c r="I68"/>
      <c r="J68"/>
      <c r="K68"/>
      <c r="L68"/>
    </row>
    <row r="69" spans="1:12">
      <c r="A69" t="s">
        <v>6565</v>
      </c>
      <c r="B69" t="s">
        <v>6396</v>
      </c>
      <c r="C69" s="172" t="str">
        <f>VLOOKUP(RTARouteStages[[#This Row],[StageCode]],Code2Loc,2,FALSE)</f>
        <v>PATNE</v>
      </c>
      <c r="D69" s="171" t="s">
        <v>3327</v>
      </c>
      <c r="E69" s="172">
        <v>3</v>
      </c>
      <c r="F69" s="173">
        <v>3</v>
      </c>
      <c r="G69"/>
      <c r="H69"/>
      <c r="I69"/>
      <c r="J69"/>
      <c r="K69"/>
      <c r="L69"/>
    </row>
    <row r="70" spans="1:12">
      <c r="A70" t="s">
        <v>6565</v>
      </c>
      <c r="B70" t="s">
        <v>6396</v>
      </c>
      <c r="C70" s="172" t="str">
        <f>VLOOKUP(RTARouteStages[[#This Row],[StageCode]],Code2Loc,2,FALSE)</f>
        <v>PALOLEM</v>
      </c>
      <c r="D70" s="171" t="s">
        <v>3329</v>
      </c>
      <c r="E70" s="172">
        <v>4</v>
      </c>
      <c r="F70" s="173">
        <v>5</v>
      </c>
      <c r="G70"/>
      <c r="H70"/>
      <c r="I70"/>
      <c r="J70"/>
      <c r="K70"/>
      <c r="L70"/>
    </row>
    <row r="71" spans="1:12">
      <c r="A71" t="s">
        <v>6566</v>
      </c>
      <c r="B71" t="s">
        <v>5881</v>
      </c>
      <c r="C71" s="172" t="str">
        <f>VLOOKUP(RTARouteStages[[#This Row],[StageCode]],Code2Loc,2,FALSE)</f>
        <v>CANSAULIM</v>
      </c>
      <c r="D71" s="171" t="s">
        <v>885</v>
      </c>
      <c r="E71" s="172">
        <v>1</v>
      </c>
      <c r="F71" s="173"/>
      <c r="G71"/>
      <c r="H71"/>
      <c r="I71"/>
      <c r="J71"/>
      <c r="K71"/>
      <c r="L71"/>
    </row>
    <row r="72" spans="1:12">
      <c r="A72" t="s">
        <v>6566</v>
      </c>
      <c r="B72" t="s">
        <v>5881</v>
      </c>
      <c r="C72" s="172" t="str">
        <f>VLOOKUP(RTARouteStages[[#This Row],[StageCode]],Code2Loc,2,FALSE)</f>
        <v>MAJORDA</v>
      </c>
      <c r="D72" s="171" t="s">
        <v>1838</v>
      </c>
      <c r="E72" s="172">
        <v>2</v>
      </c>
      <c r="F72" s="173"/>
      <c r="G72" t="s">
        <v>5725</v>
      </c>
      <c r="H72"/>
      <c r="I72"/>
      <c r="J72"/>
      <c r="K72"/>
      <c r="L72"/>
    </row>
    <row r="73" spans="1:12">
      <c r="A73" t="s">
        <v>6566</v>
      </c>
      <c r="B73" t="s">
        <v>5881</v>
      </c>
      <c r="C73" s="172" t="str">
        <f>VLOOKUP(RTARouteStages[[#This Row],[StageCode]],Code2Loc,2,FALSE)</f>
        <v>MARGAO</v>
      </c>
      <c r="D73" s="171" t="s">
        <v>1890</v>
      </c>
      <c r="E73" s="172">
        <v>6</v>
      </c>
      <c r="F73" s="173"/>
      <c r="G73"/>
      <c r="H73"/>
      <c r="I73"/>
      <c r="J73"/>
      <c r="K73"/>
      <c r="L73"/>
    </row>
    <row r="74" spans="1:12">
      <c r="A74" t="s">
        <v>6567</v>
      </c>
      <c r="B74" t="s">
        <v>5881</v>
      </c>
      <c r="C74" s="172" t="str">
        <f>VLOOKUP(RTARouteStages[[#This Row],[StageCode]],Code2Loc,2,FALSE)</f>
        <v>CANSAULIM</v>
      </c>
      <c r="D74" s="171" t="s">
        <v>885</v>
      </c>
      <c r="E74" s="172">
        <v>1</v>
      </c>
      <c r="F74" s="173"/>
      <c r="G74"/>
      <c r="H74"/>
      <c r="I74"/>
      <c r="J74"/>
      <c r="K74"/>
      <c r="L74"/>
    </row>
    <row r="75" spans="1:12">
      <c r="A75" t="s">
        <v>6567</v>
      </c>
      <c r="B75" t="s">
        <v>5881</v>
      </c>
      <c r="C75" s="172" t="str">
        <f>VLOOKUP(RTARouteStages[[#This Row],[StageCode]],Code2Loc,2,FALSE)</f>
        <v>MARGAO</v>
      </c>
      <c r="D75" s="171" t="s">
        <v>1890</v>
      </c>
      <c r="E75" s="172">
        <v>6</v>
      </c>
      <c r="F75" s="173"/>
      <c r="G75"/>
      <c r="H75"/>
      <c r="I75"/>
      <c r="J75"/>
      <c r="K75"/>
      <c r="L75"/>
    </row>
    <row r="76" spans="1:12">
      <c r="A76" t="s">
        <v>6568</v>
      </c>
      <c r="B76" t="s">
        <v>5881</v>
      </c>
      <c r="C76" s="172" t="str">
        <f>VLOOKUP(RTARouteStages[[#This Row],[StageCode]],Code2Loc,2,FALSE)</f>
        <v>CANSAULIM</v>
      </c>
      <c r="D76" s="171" t="s">
        <v>885</v>
      </c>
      <c r="E76" s="172">
        <v>1</v>
      </c>
      <c r="F76" s="173"/>
      <c r="G76"/>
      <c r="H76"/>
      <c r="I76"/>
      <c r="J76"/>
      <c r="K76"/>
      <c r="L76"/>
    </row>
    <row r="77" spans="1:12">
      <c r="A77" t="s">
        <v>6568</v>
      </c>
      <c r="B77" t="s">
        <v>5881</v>
      </c>
      <c r="C77" s="172" t="str">
        <f>VLOOKUP(RTARouteStages[[#This Row],[StageCode]],Code2Loc,2,FALSE)</f>
        <v>ZUARINAGAR</v>
      </c>
      <c r="D77" s="171" t="s">
        <v>3197</v>
      </c>
      <c r="E77" s="172">
        <v>2</v>
      </c>
      <c r="F77" s="173"/>
      <c r="G77" t="s">
        <v>5725</v>
      </c>
      <c r="H77"/>
      <c r="I77"/>
      <c r="J77"/>
      <c r="K77"/>
      <c r="L77"/>
    </row>
    <row r="78" spans="1:12">
      <c r="A78" t="s">
        <v>6568</v>
      </c>
      <c r="B78" t="s">
        <v>5881</v>
      </c>
      <c r="C78" s="172" t="str">
        <f>VLOOKUP(RTARouteStages[[#This Row],[StageCode]],Code2Loc,2,FALSE)</f>
        <v>VERNA IND</v>
      </c>
      <c r="D78" s="171" t="s">
        <v>3091</v>
      </c>
      <c r="E78" s="172">
        <v>6</v>
      </c>
      <c r="F78" s="173"/>
      <c r="G78"/>
      <c r="H78"/>
      <c r="I78"/>
      <c r="J78"/>
      <c r="K78"/>
      <c r="L78"/>
    </row>
    <row r="79" spans="1:12">
      <c r="A79" t="s">
        <v>6569</v>
      </c>
      <c r="B79" t="s">
        <v>5881</v>
      </c>
      <c r="C79" s="172" t="str">
        <f>VLOOKUP(RTARouteStages[[#This Row],[StageCode]],Code2Loc,2,FALSE)</f>
        <v>COSTI</v>
      </c>
      <c r="D79" s="171" t="s">
        <v>3265</v>
      </c>
      <c r="E79" s="172">
        <v>1</v>
      </c>
      <c r="F79" s="173"/>
      <c r="G79"/>
      <c r="H79"/>
      <c r="I79"/>
      <c r="J79"/>
      <c r="K79"/>
      <c r="L79"/>
    </row>
    <row r="80" spans="1:12">
      <c r="A80" t="s">
        <v>6569</v>
      </c>
      <c r="B80" t="s">
        <v>5881</v>
      </c>
      <c r="C80" s="172" t="str">
        <f>VLOOKUP(RTARouteStages[[#This Row],[StageCode]],Code2Loc,2,FALSE)</f>
        <v>CURCHOREM</v>
      </c>
      <c r="D80" s="171" t="s">
        <v>1048</v>
      </c>
      <c r="E80" s="172">
        <v>6</v>
      </c>
      <c r="F80" s="173"/>
      <c r="G80"/>
      <c r="H80"/>
      <c r="I80"/>
      <c r="J80"/>
      <c r="K80"/>
      <c r="L80"/>
    </row>
    <row r="81" spans="1:12">
      <c r="A81" t="s">
        <v>6570</v>
      </c>
      <c r="B81" t="s">
        <v>6397</v>
      </c>
      <c r="C81" s="172" t="str">
        <f>VLOOKUP(RTARouteStages[[#This Row],[StageCode]],Code2Loc,2,FALSE)</f>
        <v>COPRIMODDI</v>
      </c>
      <c r="D81" s="171" t="s">
        <v>3373</v>
      </c>
      <c r="E81" s="172">
        <v>1</v>
      </c>
      <c r="F81" s="173">
        <v>0</v>
      </c>
      <c r="G81"/>
      <c r="H81"/>
      <c r="I81"/>
      <c r="J81"/>
      <c r="K81"/>
      <c r="L81"/>
    </row>
    <row r="82" spans="1:12">
      <c r="A82" t="s">
        <v>6570</v>
      </c>
      <c r="B82" t="s">
        <v>6397</v>
      </c>
      <c r="C82" s="172" t="str">
        <f>VLOOKUP(RTARouteStages[[#This Row],[StageCode]],Code2Loc,2,FALSE)</f>
        <v>ASSOLDA</v>
      </c>
      <c r="D82" s="171" t="s">
        <v>620</v>
      </c>
      <c r="E82" s="172">
        <v>2</v>
      </c>
      <c r="F82" s="173">
        <v>1</v>
      </c>
      <c r="G82"/>
      <c r="H82"/>
      <c r="I82"/>
      <c r="J82"/>
      <c r="K82"/>
      <c r="L82"/>
    </row>
    <row r="83" spans="1:12">
      <c r="A83" t="s">
        <v>6570</v>
      </c>
      <c r="B83" t="s">
        <v>6397</v>
      </c>
      <c r="C83" s="172" t="str">
        <f>VLOOKUP(RTARouteStages[[#This Row],[StageCode]],Code2Loc,2,FALSE)</f>
        <v>COTTA</v>
      </c>
      <c r="D83" s="171" t="s">
        <v>1027</v>
      </c>
      <c r="E83" s="172">
        <v>3</v>
      </c>
      <c r="F83" s="173">
        <v>2</v>
      </c>
      <c r="G83"/>
      <c r="H83"/>
      <c r="I83"/>
      <c r="J83"/>
      <c r="K83"/>
      <c r="L83"/>
    </row>
    <row r="84" spans="1:12">
      <c r="A84" t="s">
        <v>6570</v>
      </c>
      <c r="B84" t="s">
        <v>6397</v>
      </c>
      <c r="C84" s="172" t="str">
        <f>VLOOKUP(RTARouteStages[[#This Row],[StageCode]],Code2Loc,2,FALSE)</f>
        <v>CHANDOR</v>
      </c>
      <c r="D84" s="171" t="s">
        <v>921</v>
      </c>
      <c r="E84" s="172">
        <v>4</v>
      </c>
      <c r="F84" s="173">
        <v>4</v>
      </c>
      <c r="G84"/>
      <c r="H84"/>
      <c r="I84"/>
      <c r="J84"/>
      <c r="K84"/>
      <c r="L84"/>
    </row>
    <row r="85" spans="1:12">
      <c r="A85" t="s">
        <v>6570</v>
      </c>
      <c r="B85" t="s">
        <v>6397</v>
      </c>
      <c r="C85" s="172" t="str">
        <f>VLOOKUP(RTARouteStages[[#This Row],[StageCode]],Code2Loc,2,FALSE)</f>
        <v>POCLEM MOLL</v>
      </c>
      <c r="D85" s="171" t="s">
        <v>3375</v>
      </c>
      <c r="E85" s="172">
        <v>5</v>
      </c>
      <c r="F85" s="173">
        <v>5</v>
      </c>
      <c r="G85"/>
      <c r="H85"/>
      <c r="I85"/>
      <c r="J85"/>
      <c r="K85"/>
      <c r="L85"/>
    </row>
    <row r="86" spans="1:12">
      <c r="A86" t="s">
        <v>6570</v>
      </c>
      <c r="B86" t="s">
        <v>6397</v>
      </c>
      <c r="C86" s="172" t="str">
        <f>VLOOKUP(RTARouteStages[[#This Row],[StageCode]],Code2Loc,2,FALSE)</f>
        <v>MARMAGOA STEEL</v>
      </c>
      <c r="D86" s="171" t="s">
        <v>3377</v>
      </c>
      <c r="E86" s="172">
        <v>6</v>
      </c>
      <c r="F86" s="173">
        <v>6</v>
      </c>
      <c r="G86"/>
      <c r="H86"/>
      <c r="I86"/>
      <c r="J86"/>
      <c r="K86"/>
      <c r="L86"/>
    </row>
    <row r="87" spans="1:12">
      <c r="A87" t="s">
        <v>6570</v>
      </c>
      <c r="B87" t="s">
        <v>6397</v>
      </c>
      <c r="C87" s="172" t="str">
        <f>VLOOKUP(RTARouteStages[[#This Row],[StageCode]],Code2Loc,2,FALSE)</f>
        <v>RAITOLEM</v>
      </c>
      <c r="D87" s="171" t="s">
        <v>3379</v>
      </c>
      <c r="E87" s="172">
        <v>7</v>
      </c>
      <c r="F87" s="173">
        <v>7</v>
      </c>
      <c r="G87"/>
      <c r="H87"/>
      <c r="I87"/>
      <c r="J87"/>
      <c r="K87"/>
      <c r="L87"/>
    </row>
    <row r="88" spans="1:12">
      <c r="A88" t="s">
        <v>6570</v>
      </c>
      <c r="B88" t="s">
        <v>6397</v>
      </c>
      <c r="C88" s="172" t="str">
        <f>VLOOKUP(RTARouteStages[[#This Row],[StageCode]],Code2Loc,2,FALSE)</f>
        <v>GADEABHATTI</v>
      </c>
      <c r="D88" s="171" t="s">
        <v>3381</v>
      </c>
      <c r="E88" s="172">
        <v>8</v>
      </c>
      <c r="F88" s="173">
        <v>8</v>
      </c>
      <c r="G88"/>
      <c r="H88"/>
      <c r="I88"/>
      <c r="J88"/>
      <c r="K88"/>
      <c r="L88"/>
    </row>
    <row r="89" spans="1:12">
      <c r="A89" t="s">
        <v>6570</v>
      </c>
      <c r="B89" t="s">
        <v>6397</v>
      </c>
      <c r="C89" s="172" t="str">
        <f>VLOOKUP(RTARouteStages[[#This Row],[StageCode]],Code2Loc,2,FALSE)</f>
        <v>BHAGWATI TILES</v>
      </c>
      <c r="D89" s="171" t="s">
        <v>3383</v>
      </c>
      <c r="E89" s="172">
        <v>9</v>
      </c>
      <c r="F89" s="173">
        <v>9</v>
      </c>
      <c r="G89"/>
      <c r="H89"/>
      <c r="I89"/>
      <c r="J89"/>
      <c r="K89"/>
      <c r="L89"/>
    </row>
    <row r="90" spans="1:12">
      <c r="A90" t="s">
        <v>6570</v>
      </c>
      <c r="B90" t="s">
        <v>6397</v>
      </c>
      <c r="C90" s="172" t="str">
        <f>VLOOKUP(RTARouteStages[[#This Row],[StageCode]],Code2Loc,2,FALSE)</f>
        <v>DAVORLIM CHAPEL</v>
      </c>
      <c r="D90" s="171" t="s">
        <v>3385</v>
      </c>
      <c r="E90" s="172">
        <v>10</v>
      </c>
      <c r="F90" s="173">
        <v>10</v>
      </c>
      <c r="G90"/>
      <c r="H90"/>
      <c r="I90"/>
      <c r="J90"/>
      <c r="K90"/>
      <c r="L90"/>
    </row>
    <row r="91" spans="1:12">
      <c r="A91" t="s">
        <v>6570</v>
      </c>
      <c r="B91" t="s">
        <v>6397</v>
      </c>
      <c r="C91" s="172" t="str">
        <f>VLOOKUP(RTARouteStages[[#This Row],[StageCode]],Code2Loc,2,FALSE)</f>
        <v>DARVORLIM</v>
      </c>
      <c r="D91" s="171" t="s">
        <v>3387</v>
      </c>
      <c r="E91" s="172">
        <v>11</v>
      </c>
      <c r="F91" s="173">
        <v>11</v>
      </c>
      <c r="G91"/>
      <c r="H91"/>
      <c r="I91"/>
      <c r="J91"/>
      <c r="K91"/>
      <c r="L91"/>
    </row>
    <row r="92" spans="1:12">
      <c r="A92" t="s">
        <v>6570</v>
      </c>
      <c r="B92" t="s">
        <v>6397</v>
      </c>
      <c r="C92" s="172" t="str">
        <f>VLOOKUP(RTARouteStages[[#This Row],[StageCode]],Code2Loc,2,FALSE)</f>
        <v>AQUEM P. HOUSE</v>
      </c>
      <c r="D92" s="171" t="s">
        <v>3389</v>
      </c>
      <c r="E92" s="172">
        <v>12</v>
      </c>
      <c r="F92" s="173">
        <v>12</v>
      </c>
      <c r="G92"/>
      <c r="H92"/>
      <c r="I92"/>
      <c r="J92"/>
      <c r="K92"/>
      <c r="L92"/>
    </row>
    <row r="93" spans="1:12">
      <c r="A93" t="s">
        <v>6570</v>
      </c>
      <c r="B93" t="s">
        <v>6397</v>
      </c>
      <c r="C93" s="172" t="str">
        <f>VLOOKUP(RTARouteStages[[#This Row],[StageCode]],Code2Loc,2,FALSE)</f>
        <v>PAJIFOND</v>
      </c>
      <c r="D93" s="171" t="s">
        <v>2229</v>
      </c>
      <c r="E93" s="172">
        <v>13</v>
      </c>
      <c r="F93" s="173">
        <v>13</v>
      </c>
      <c r="G93"/>
      <c r="H93"/>
      <c r="I93"/>
      <c r="J93"/>
      <c r="K93"/>
      <c r="L93"/>
    </row>
    <row r="94" spans="1:12">
      <c r="A94" t="s">
        <v>6570</v>
      </c>
      <c r="B94" t="s">
        <v>6397</v>
      </c>
      <c r="C94" s="172" t="str">
        <f>VLOOKUP(RTARouteStages[[#This Row],[StageCode]],Code2Loc,2,FALSE)</f>
        <v>MARKET SBI</v>
      </c>
      <c r="D94" s="171" t="s">
        <v>3391</v>
      </c>
      <c r="E94" s="172">
        <v>14</v>
      </c>
      <c r="F94" s="173">
        <v>14</v>
      </c>
      <c r="G94"/>
      <c r="H94"/>
      <c r="I94"/>
      <c r="J94"/>
      <c r="K94"/>
      <c r="L94"/>
    </row>
    <row r="95" spans="1:12">
      <c r="A95" t="s">
        <v>6570</v>
      </c>
      <c r="B95" t="s">
        <v>6397</v>
      </c>
      <c r="C95" s="172" t="str">
        <f>VLOOKUP(RTARouteStages[[#This Row],[StageCode]],Code2Loc,2,FALSE)</f>
        <v>MARGAO</v>
      </c>
      <c r="D95" s="171" t="s">
        <v>1890</v>
      </c>
      <c r="E95" s="172">
        <v>15</v>
      </c>
      <c r="F95" s="173">
        <v>16</v>
      </c>
      <c r="G95"/>
      <c r="H95"/>
      <c r="I95"/>
      <c r="J95"/>
      <c r="K95"/>
      <c r="L95"/>
    </row>
    <row r="96" spans="1:12">
      <c r="A96" t="s">
        <v>6571</v>
      </c>
      <c r="B96" t="s">
        <v>5881</v>
      </c>
      <c r="C96" s="172" t="str">
        <f>VLOOKUP(RTARouteStages[[#This Row],[StageCode]],Code2Loc,2,FALSE)</f>
        <v>Cortalim</v>
      </c>
      <c r="D96" s="171" t="s">
        <v>1023</v>
      </c>
      <c r="E96" s="172">
        <v>1</v>
      </c>
      <c r="F96" s="173"/>
      <c r="G96"/>
      <c r="H96"/>
      <c r="I96"/>
      <c r="J96"/>
      <c r="K96"/>
      <c r="L96"/>
    </row>
    <row r="97" spans="1:12">
      <c r="A97" t="s">
        <v>6571</v>
      </c>
      <c r="B97" t="s">
        <v>5881</v>
      </c>
      <c r="C97" s="172" t="str">
        <f>VLOOKUP(RTARouteStages[[#This Row],[StageCode]],Code2Loc,2,FALSE)</f>
        <v>LOTULIM</v>
      </c>
      <c r="D97" s="171" t="s">
        <v>1804</v>
      </c>
      <c r="E97" s="172">
        <v>2</v>
      </c>
      <c r="F97" s="173"/>
      <c r="G97" t="s">
        <v>5725</v>
      </c>
      <c r="H97"/>
      <c r="I97"/>
      <c r="J97"/>
      <c r="K97"/>
      <c r="L97"/>
    </row>
    <row r="98" spans="1:12">
      <c r="A98" t="s">
        <v>6571</v>
      </c>
      <c r="B98" t="s">
        <v>5881</v>
      </c>
      <c r="C98" s="172" t="str">
        <f>VLOOKUP(RTARouteStages[[#This Row],[StageCode]],Code2Loc,2,FALSE)</f>
        <v>MARGAO</v>
      </c>
      <c r="D98" s="171" t="s">
        <v>1890</v>
      </c>
      <c r="E98" s="172">
        <v>6</v>
      </c>
      <c r="F98" s="173"/>
      <c r="G98"/>
      <c r="H98"/>
      <c r="I98"/>
      <c r="J98"/>
      <c r="K98"/>
      <c r="L98"/>
    </row>
    <row r="99" spans="1:12">
      <c r="A99" t="s">
        <v>6572</v>
      </c>
      <c r="B99" t="s">
        <v>6440</v>
      </c>
      <c r="C99" s="172" t="str">
        <f>VLOOKUP(RTARouteStages[[#This Row],[StageCode]],Code2Loc,2,FALSE)</f>
        <v>MARGAO</v>
      </c>
      <c r="D99" s="171" t="s">
        <v>1890</v>
      </c>
      <c r="E99" s="172">
        <v>1</v>
      </c>
      <c r="F99" s="173">
        <v>0</v>
      </c>
      <c r="G99"/>
      <c r="H99"/>
      <c r="I99"/>
      <c r="J99"/>
      <c r="K99"/>
      <c r="L99"/>
    </row>
    <row r="100" spans="1:12">
      <c r="A100" t="s">
        <v>6572</v>
      </c>
      <c r="B100" t="s">
        <v>6440</v>
      </c>
      <c r="C100" s="172" t="str">
        <f>VLOOKUP(RTARouteStages[[#This Row],[StageCode]],Code2Loc,2,FALSE)</f>
        <v>NUVEM</v>
      </c>
      <c r="D100" s="171" t="s">
        <v>2173</v>
      </c>
      <c r="E100" s="172">
        <v>2</v>
      </c>
      <c r="F100" s="173">
        <v>3</v>
      </c>
      <c r="G100"/>
      <c r="H100"/>
      <c r="I100"/>
      <c r="J100"/>
      <c r="K100"/>
      <c r="L100"/>
    </row>
    <row r="101" spans="1:12">
      <c r="A101" t="s">
        <v>6572</v>
      </c>
      <c r="B101" t="s">
        <v>6440</v>
      </c>
      <c r="C101" s="172" t="str">
        <f>VLOOKUP(RTARouteStages[[#This Row],[StageCode]],Code2Loc,2,FALSE)</f>
        <v>RUMDER</v>
      </c>
      <c r="D101" s="171" t="s">
        <v>2509</v>
      </c>
      <c r="E101" s="172">
        <v>3</v>
      </c>
      <c r="F101" s="173">
        <v>4</v>
      </c>
      <c r="G101"/>
      <c r="H101"/>
      <c r="I101"/>
      <c r="J101"/>
      <c r="K101"/>
      <c r="L101"/>
    </row>
    <row r="102" spans="1:12">
      <c r="A102" t="s">
        <v>6572</v>
      </c>
      <c r="B102" t="s">
        <v>6440</v>
      </c>
      <c r="C102" s="172" t="str">
        <f>VLOOKUP(RTARouteStages[[#This Row],[StageCode]],Code2Loc,2,FALSE)</f>
        <v>AGNEL ASHRM</v>
      </c>
      <c r="D102" s="171" t="s">
        <v>476</v>
      </c>
      <c r="E102" s="172">
        <v>4</v>
      </c>
      <c r="F102" s="173">
        <v>6</v>
      </c>
      <c r="G102"/>
      <c r="H102"/>
      <c r="I102"/>
      <c r="J102"/>
      <c r="K102"/>
      <c r="L102"/>
    </row>
    <row r="103" spans="1:12">
      <c r="A103" t="s">
        <v>6572</v>
      </c>
      <c r="B103" t="s">
        <v>6440</v>
      </c>
      <c r="C103" s="172" t="str">
        <f>VLOOKUP(RTARouteStages[[#This Row],[StageCode]],Code2Loc,2,FALSE)</f>
        <v>SONAULIM</v>
      </c>
      <c r="D103" s="171" t="s">
        <v>2777</v>
      </c>
      <c r="E103" s="172">
        <v>5</v>
      </c>
      <c r="F103" s="173">
        <v>7</v>
      </c>
      <c r="G103"/>
      <c r="H103"/>
      <c r="I103"/>
      <c r="J103"/>
      <c r="K103"/>
      <c r="L103"/>
    </row>
    <row r="104" spans="1:12">
      <c r="A104" t="s">
        <v>6572</v>
      </c>
      <c r="B104" t="s">
        <v>6440</v>
      </c>
      <c r="C104" s="172" t="str">
        <f>VLOOKUP(RTARouteStages[[#This Row],[StageCode]],Code2Loc,2,FALSE)</f>
        <v>VERNA</v>
      </c>
      <c r="D104" s="171" t="s">
        <v>3089</v>
      </c>
      <c r="E104" s="172">
        <v>6</v>
      </c>
      <c r="F104" s="173">
        <v>8</v>
      </c>
      <c r="G104"/>
      <c r="H104"/>
      <c r="I104"/>
      <c r="J104"/>
      <c r="K104"/>
      <c r="L104"/>
    </row>
    <row r="105" spans="1:12">
      <c r="A105" t="s">
        <v>6572</v>
      </c>
      <c r="B105" t="s">
        <v>6440</v>
      </c>
      <c r="C105" s="172" t="str">
        <f>VLOOKUP(RTARouteStages[[#This Row],[StageCode]],Code2Loc,2,FALSE)</f>
        <v>PIRNI</v>
      </c>
      <c r="D105" s="171" t="s">
        <v>2340</v>
      </c>
      <c r="E105" s="172">
        <v>7</v>
      </c>
      <c r="F105" s="173">
        <v>10</v>
      </c>
      <c r="G105"/>
      <c r="H105"/>
      <c r="I105"/>
      <c r="J105"/>
      <c r="K105"/>
      <c r="L105"/>
    </row>
    <row r="106" spans="1:12">
      <c r="A106" t="s">
        <v>6572</v>
      </c>
      <c r="B106" t="s">
        <v>6440</v>
      </c>
      <c r="C106" s="172" t="str">
        <f>VLOOKUP(RTARouteStages[[#This Row],[StageCode]],Code2Loc,2,FALSE)</f>
        <v>TITAN</v>
      </c>
      <c r="D106" s="171" t="s">
        <v>2924</v>
      </c>
      <c r="E106" s="172">
        <v>8</v>
      </c>
      <c r="F106" s="173">
        <v>11</v>
      </c>
      <c r="G106"/>
      <c r="H106"/>
      <c r="I106"/>
      <c r="J106"/>
      <c r="K106"/>
      <c r="L106"/>
    </row>
    <row r="107" spans="1:12">
      <c r="A107" t="s">
        <v>6572</v>
      </c>
      <c r="B107" t="s">
        <v>6440</v>
      </c>
      <c r="C107" s="172" t="str">
        <f>VLOOKUP(RTARouteStages[[#This Row],[StageCode]],Code2Loc,2,FALSE)</f>
        <v>KSRL/BRLA X</v>
      </c>
      <c r="D107" s="171" t="s">
        <v>1726</v>
      </c>
      <c r="E107" s="172">
        <v>9</v>
      </c>
      <c r="F107" s="173">
        <v>12</v>
      </c>
      <c r="G107"/>
      <c r="H107"/>
      <c r="I107"/>
      <c r="J107"/>
      <c r="K107"/>
      <c r="L107"/>
    </row>
    <row r="108" spans="1:12">
      <c r="A108" t="s">
        <v>6572</v>
      </c>
      <c r="B108" t="s">
        <v>6440</v>
      </c>
      <c r="C108" s="172" t="str">
        <f>VLOOKUP(RTARouteStages[[#This Row],[StageCode]],Code2Loc,2,FALSE)</f>
        <v>PAJENTAR</v>
      </c>
      <c r="D108" s="171" t="s">
        <v>2227</v>
      </c>
      <c r="E108" s="172">
        <v>10</v>
      </c>
      <c r="F108" s="173">
        <v>13</v>
      </c>
      <c r="G108"/>
      <c r="H108"/>
      <c r="I108"/>
      <c r="J108"/>
      <c r="K108"/>
      <c r="L108"/>
    </row>
    <row r="109" spans="1:12">
      <c r="A109" t="s">
        <v>6572</v>
      </c>
      <c r="B109" t="s">
        <v>6440</v>
      </c>
      <c r="C109" s="172" t="str">
        <f>VLOOKUP(RTARouteStages[[#This Row],[StageCode]],Code2Loc,2,FALSE)</f>
        <v>Cortalim</v>
      </c>
      <c r="D109" s="171" t="s">
        <v>1023</v>
      </c>
      <c r="E109" s="172">
        <v>11</v>
      </c>
      <c r="F109" s="173">
        <v>15</v>
      </c>
      <c r="G109"/>
      <c r="H109"/>
      <c r="I109"/>
      <c r="J109"/>
      <c r="K109"/>
      <c r="L109"/>
    </row>
    <row r="110" spans="1:12">
      <c r="A110" t="s">
        <v>6573</v>
      </c>
      <c r="B110" t="s">
        <v>5881</v>
      </c>
      <c r="C110" s="172" t="str">
        <f>VLOOKUP(RTARouteStages[[#This Row],[StageCode]],Code2Loc,2,FALSE)</f>
        <v>Cortalim</v>
      </c>
      <c r="D110" s="171" t="s">
        <v>1023</v>
      </c>
      <c r="E110" s="172">
        <v>1</v>
      </c>
      <c r="F110" s="173"/>
      <c r="G110"/>
      <c r="H110"/>
      <c r="I110"/>
      <c r="J110"/>
      <c r="K110"/>
      <c r="L110"/>
    </row>
    <row r="111" spans="1:12">
      <c r="A111" t="s">
        <v>6573</v>
      </c>
      <c r="B111" t="s">
        <v>5881</v>
      </c>
      <c r="C111" s="172" t="str">
        <f>VLOOKUP(RTARouteStages[[#This Row],[StageCode]],Code2Loc,2,FALSE)</f>
        <v>PONDA</v>
      </c>
      <c r="D111" s="171" t="s">
        <v>2374</v>
      </c>
      <c r="E111" s="172">
        <v>6</v>
      </c>
      <c r="F111" s="173"/>
      <c r="G111"/>
      <c r="H111"/>
      <c r="I111"/>
      <c r="J111"/>
      <c r="K111"/>
      <c r="L111"/>
    </row>
    <row r="112" spans="1:12">
      <c r="A112" t="s">
        <v>6574</v>
      </c>
      <c r="B112" t="s">
        <v>5881</v>
      </c>
      <c r="C112" s="172" t="str">
        <f>VLOOKUP(RTARouteStages[[#This Row],[StageCode]],Code2Loc,2,FALSE)</f>
        <v>Cortalim</v>
      </c>
      <c r="D112" s="171" t="s">
        <v>1023</v>
      </c>
      <c r="E112" s="172">
        <v>1</v>
      </c>
      <c r="F112" s="173"/>
      <c r="G112"/>
      <c r="H112"/>
      <c r="I112"/>
      <c r="J112"/>
      <c r="K112"/>
      <c r="L112"/>
    </row>
    <row r="113" spans="1:12">
      <c r="A113" t="s">
        <v>6574</v>
      </c>
      <c r="B113" t="s">
        <v>5881</v>
      </c>
      <c r="C113" s="172" t="str">
        <f>VLOOKUP(RTARouteStages[[#This Row],[StageCode]],Code2Loc,2,FALSE)</f>
        <v>RASSAIM DOK</v>
      </c>
      <c r="D113" s="171" t="s">
        <v>2463</v>
      </c>
      <c r="E113" s="172">
        <v>6</v>
      </c>
      <c r="F113" s="173"/>
      <c r="G113"/>
      <c r="H113"/>
      <c r="I113"/>
      <c r="J113"/>
      <c r="K113"/>
      <c r="L113"/>
    </row>
    <row r="114" spans="1:12">
      <c r="A114" t="s">
        <v>6467</v>
      </c>
      <c r="B114" t="s">
        <v>5881</v>
      </c>
      <c r="C114" s="172" t="str">
        <f>VLOOKUP(RTARouteStages[[#This Row],[StageCode]],Code2Loc,2,FALSE)</f>
        <v>AGAPUR</v>
      </c>
      <c r="D114" s="171" t="s">
        <v>462</v>
      </c>
      <c r="E114" s="172">
        <v>1</v>
      </c>
      <c r="F114" s="173"/>
      <c r="G114"/>
      <c r="H114"/>
      <c r="I114"/>
      <c r="J114"/>
      <c r="K114"/>
      <c r="L114"/>
    </row>
    <row r="115" spans="1:12">
      <c r="A115" t="s">
        <v>6467</v>
      </c>
      <c r="B115" t="s">
        <v>5881</v>
      </c>
      <c r="C115" s="172" t="str">
        <f>VLOOKUP(RTARouteStages[[#This Row],[StageCode]],Code2Loc,2,FALSE)</f>
        <v>Bethoda</v>
      </c>
      <c r="D115" s="171" t="s">
        <v>730</v>
      </c>
      <c r="E115" s="172">
        <v>6</v>
      </c>
      <c r="F115" s="173"/>
      <c r="G115"/>
      <c r="H115"/>
      <c r="I115"/>
      <c r="J115"/>
      <c r="K115"/>
      <c r="L115"/>
    </row>
    <row r="116" spans="1:12">
      <c r="A116" t="s">
        <v>6575</v>
      </c>
      <c r="B116" t="s">
        <v>6440</v>
      </c>
      <c r="C116" s="172" t="str">
        <f>VLOOKUP(RTARouteStages[[#This Row],[StageCode]],Code2Loc,2,FALSE)</f>
        <v>MARGAO</v>
      </c>
      <c r="D116" s="171" t="s">
        <v>1890</v>
      </c>
      <c r="E116" s="172">
        <v>1</v>
      </c>
      <c r="F116" s="173">
        <v>0</v>
      </c>
      <c r="G116"/>
      <c r="H116"/>
      <c r="I116"/>
      <c r="J116"/>
      <c r="K116"/>
      <c r="L116"/>
    </row>
    <row r="117" spans="1:12">
      <c r="A117" t="s">
        <v>6575</v>
      </c>
      <c r="B117" t="s">
        <v>6440</v>
      </c>
      <c r="C117" s="172" t="str">
        <f>VLOOKUP(RTARouteStages[[#This Row],[StageCode]],Code2Loc,2,FALSE)</f>
        <v>NUVEM</v>
      </c>
      <c r="D117" s="171" t="s">
        <v>2173</v>
      </c>
      <c r="E117" s="172">
        <v>2</v>
      </c>
      <c r="F117" s="173">
        <v>3</v>
      </c>
      <c r="G117"/>
      <c r="H117"/>
      <c r="I117"/>
      <c r="J117"/>
      <c r="K117"/>
      <c r="L117"/>
    </row>
    <row r="118" spans="1:12">
      <c r="A118" t="s">
        <v>6575</v>
      </c>
      <c r="B118" t="s">
        <v>6440</v>
      </c>
      <c r="C118" s="172" t="str">
        <f>VLOOKUP(RTARouteStages[[#This Row],[StageCode]],Code2Loc,2,FALSE)</f>
        <v>RUMDER</v>
      </c>
      <c r="D118" s="171" t="s">
        <v>2509</v>
      </c>
      <c r="E118" s="172">
        <v>3</v>
      </c>
      <c r="F118" s="173">
        <v>4</v>
      </c>
      <c r="G118"/>
      <c r="H118"/>
      <c r="I118"/>
      <c r="J118"/>
      <c r="K118"/>
      <c r="L118"/>
    </row>
    <row r="119" spans="1:12">
      <c r="A119" t="s">
        <v>6575</v>
      </c>
      <c r="B119" t="s">
        <v>6440</v>
      </c>
      <c r="C119" s="172" t="str">
        <f>VLOOKUP(RTARouteStages[[#This Row],[StageCode]],Code2Loc,2,FALSE)</f>
        <v>AGNEL ASHRM</v>
      </c>
      <c r="D119" s="171" t="s">
        <v>476</v>
      </c>
      <c r="E119" s="172">
        <v>4</v>
      </c>
      <c r="F119" s="173">
        <v>6</v>
      </c>
      <c r="G119"/>
      <c r="H119"/>
      <c r="I119"/>
      <c r="J119"/>
      <c r="K119"/>
      <c r="L119"/>
    </row>
    <row r="120" spans="1:12">
      <c r="A120" t="s">
        <v>6575</v>
      </c>
      <c r="B120" t="s">
        <v>6440</v>
      </c>
      <c r="C120" s="172" t="str">
        <f>VLOOKUP(RTARouteStages[[#This Row],[StageCode]],Code2Loc,2,FALSE)</f>
        <v>SONAULIM</v>
      </c>
      <c r="D120" s="171" t="s">
        <v>2777</v>
      </c>
      <c r="E120" s="172">
        <v>5</v>
      </c>
      <c r="F120" s="173">
        <v>7</v>
      </c>
      <c r="G120"/>
      <c r="H120"/>
      <c r="I120"/>
      <c r="J120"/>
      <c r="K120"/>
      <c r="L120"/>
    </row>
    <row r="121" spans="1:12">
      <c r="A121" t="s">
        <v>6575</v>
      </c>
      <c r="B121" t="s">
        <v>6440</v>
      </c>
      <c r="C121" s="172" t="str">
        <f>VLOOKUP(RTARouteStages[[#This Row],[StageCode]],Code2Loc,2,FALSE)</f>
        <v>VERNA</v>
      </c>
      <c r="D121" s="171" t="s">
        <v>3089</v>
      </c>
      <c r="E121" s="172">
        <v>6</v>
      </c>
      <c r="F121" s="173">
        <v>8</v>
      </c>
      <c r="G121" t="s">
        <v>5725</v>
      </c>
      <c r="H121"/>
      <c r="I121"/>
      <c r="J121"/>
      <c r="K121"/>
      <c r="L121"/>
    </row>
    <row r="122" spans="1:12">
      <c r="A122" t="s">
        <v>6575</v>
      </c>
      <c r="B122" t="s">
        <v>6440</v>
      </c>
      <c r="C122" s="172" t="str">
        <f>VLOOKUP(RTARouteStages[[#This Row],[StageCode]],Code2Loc,2,FALSE)</f>
        <v>PIRNI</v>
      </c>
      <c r="D122" s="171" t="s">
        <v>2340</v>
      </c>
      <c r="E122" s="172">
        <v>7</v>
      </c>
      <c r="F122" s="173">
        <v>10</v>
      </c>
      <c r="G122"/>
      <c r="H122"/>
      <c r="I122"/>
      <c r="J122"/>
      <c r="K122"/>
      <c r="L122"/>
    </row>
    <row r="123" spans="1:12">
      <c r="A123" t="s">
        <v>6575</v>
      </c>
      <c r="B123" t="s">
        <v>6440</v>
      </c>
      <c r="C123" s="172" t="str">
        <f>VLOOKUP(RTARouteStages[[#This Row],[StageCode]],Code2Loc,2,FALSE)</f>
        <v>TITAN</v>
      </c>
      <c r="D123" s="171" t="s">
        <v>2924</v>
      </c>
      <c r="E123" s="172">
        <v>8</v>
      </c>
      <c r="F123" s="173">
        <v>11</v>
      </c>
      <c r="G123"/>
      <c r="H123"/>
      <c r="I123"/>
      <c r="J123"/>
      <c r="K123"/>
      <c r="L123"/>
    </row>
    <row r="124" spans="1:12">
      <c r="A124" t="s">
        <v>6575</v>
      </c>
      <c r="B124" t="s">
        <v>6440</v>
      </c>
      <c r="C124" s="172" t="str">
        <f>VLOOKUP(RTARouteStages[[#This Row],[StageCode]],Code2Loc,2,FALSE)</f>
        <v>KSRL/BRLA X</v>
      </c>
      <c r="D124" s="171" t="s">
        <v>1726</v>
      </c>
      <c r="E124" s="172">
        <v>9</v>
      </c>
      <c r="F124" s="173">
        <v>12</v>
      </c>
      <c r="G124"/>
      <c r="H124"/>
      <c r="I124"/>
      <c r="J124"/>
      <c r="K124"/>
      <c r="L124"/>
    </row>
    <row r="125" spans="1:12">
      <c r="A125" t="s">
        <v>6575</v>
      </c>
      <c r="B125" t="s">
        <v>6440</v>
      </c>
      <c r="C125" s="172" t="str">
        <f>VLOOKUP(RTARouteStages[[#This Row],[StageCode]],Code2Loc,2,FALSE)</f>
        <v>PAJENTAR</v>
      </c>
      <c r="D125" s="171" t="s">
        <v>2227</v>
      </c>
      <c r="E125" s="172">
        <v>10</v>
      </c>
      <c r="F125" s="173">
        <v>13</v>
      </c>
      <c r="G125"/>
      <c r="H125"/>
      <c r="I125"/>
      <c r="J125"/>
      <c r="K125"/>
      <c r="L125"/>
    </row>
    <row r="126" spans="1:12">
      <c r="A126" t="s">
        <v>6575</v>
      </c>
      <c r="B126" t="s">
        <v>6440</v>
      </c>
      <c r="C126" s="172" t="str">
        <f>VLOOKUP(RTARouteStages[[#This Row],[StageCode]],Code2Loc,2,FALSE)</f>
        <v>Cortalim</v>
      </c>
      <c r="D126" s="171" t="s">
        <v>1023</v>
      </c>
      <c r="E126" s="172">
        <v>11</v>
      </c>
      <c r="F126" s="173">
        <v>15</v>
      </c>
      <c r="G126"/>
      <c r="H126"/>
      <c r="I126"/>
      <c r="J126"/>
      <c r="K126"/>
      <c r="L126"/>
    </row>
    <row r="127" spans="1:12">
      <c r="A127" t="s">
        <v>6576</v>
      </c>
      <c r="B127" t="s">
        <v>5881</v>
      </c>
      <c r="C127" s="172" t="e">
        <f>VLOOKUP(RTARouteStages[[#This Row],[StageCode]],Code2Loc,2,FALSE)</f>
        <v>#N/A</v>
      </c>
      <c r="D127" s="171" t="s">
        <v>4121</v>
      </c>
      <c r="E127" s="172">
        <v>1</v>
      </c>
      <c r="F127" s="173"/>
      <c r="G127"/>
      <c r="H127"/>
      <c r="I127"/>
      <c r="J127"/>
      <c r="K127"/>
      <c r="L127"/>
    </row>
    <row r="128" spans="1:12">
      <c r="A128" t="s">
        <v>6576</v>
      </c>
      <c r="B128" t="s">
        <v>5881</v>
      </c>
      <c r="C128" s="172" t="str">
        <f>VLOOKUP(RTARouteStages[[#This Row],[StageCode]],Code2Loc,2,FALSE)</f>
        <v>SANCOALE</v>
      </c>
      <c r="D128" s="171" t="s">
        <v>2578</v>
      </c>
      <c r="E128" s="172">
        <v>2</v>
      </c>
      <c r="F128" s="173"/>
      <c r="G128" t="s">
        <v>5725</v>
      </c>
      <c r="H128"/>
      <c r="I128"/>
      <c r="J128"/>
      <c r="K128"/>
      <c r="L128"/>
    </row>
    <row r="129" spans="1:12">
      <c r="A129" t="s">
        <v>6576</v>
      </c>
      <c r="B129" t="s">
        <v>5881</v>
      </c>
      <c r="C129" s="172" t="str">
        <f>VLOOKUP(RTARouteStages[[#This Row],[StageCode]],Code2Loc,2,FALSE)</f>
        <v>VASCO</v>
      </c>
      <c r="D129" s="171" t="s">
        <v>421</v>
      </c>
      <c r="E129" s="172">
        <v>6</v>
      </c>
      <c r="F129" s="173"/>
      <c r="G129"/>
      <c r="H129"/>
      <c r="I129"/>
      <c r="J129"/>
      <c r="K129"/>
      <c r="L129"/>
    </row>
    <row r="130" spans="1:12">
      <c r="A130" t="s">
        <v>6577</v>
      </c>
      <c r="B130" t="s">
        <v>5881</v>
      </c>
      <c r="C130" s="172" t="str">
        <f>VLOOKUP(RTARouteStages[[#This Row],[StageCode]],Code2Loc,2,FALSE)</f>
        <v>CHARAVNE X</v>
      </c>
      <c r="D130" s="171" t="s">
        <v>931</v>
      </c>
      <c r="E130" s="172">
        <v>1</v>
      </c>
      <c r="F130" s="173"/>
      <c r="G130"/>
      <c r="H130"/>
      <c r="I130"/>
      <c r="J130"/>
      <c r="K130"/>
      <c r="L130"/>
    </row>
    <row r="131" spans="1:12">
      <c r="A131" t="s">
        <v>6577</v>
      </c>
      <c r="B131" t="s">
        <v>5881</v>
      </c>
      <c r="C131" s="172" t="str">
        <f>VLOOKUP(RTARouteStages[[#This Row],[StageCode]],Code2Loc,2,FALSE)</f>
        <v>VALPOI</v>
      </c>
      <c r="D131" s="171" t="s">
        <v>3041</v>
      </c>
      <c r="E131" s="172">
        <v>6</v>
      </c>
      <c r="F131" s="173"/>
      <c r="G131"/>
      <c r="H131"/>
      <c r="I131"/>
      <c r="J131"/>
      <c r="K131"/>
      <c r="L131"/>
    </row>
    <row r="132" spans="1:12">
      <c r="A132" t="s">
        <v>6578</v>
      </c>
      <c r="B132" t="s">
        <v>5881</v>
      </c>
      <c r="C132" s="172" t="str">
        <f>VLOOKUP(RTARouteStages[[#This Row],[StageCode]],Code2Loc,2,FALSE)</f>
        <v>Cotombi</v>
      </c>
      <c r="D132" s="171" t="s">
        <v>3540</v>
      </c>
      <c r="E132" s="172">
        <v>1</v>
      </c>
      <c r="F132" s="173"/>
      <c r="G132"/>
      <c r="H132"/>
      <c r="I132"/>
      <c r="J132"/>
      <c r="K132"/>
      <c r="L132"/>
    </row>
    <row r="133" spans="1:12">
      <c r="A133" t="s">
        <v>6578</v>
      </c>
      <c r="B133" t="s">
        <v>5881</v>
      </c>
      <c r="C133" s="172" t="str">
        <f>VLOOKUP(RTARouteStages[[#This Row],[StageCode]],Code2Loc,2,FALSE)</f>
        <v>MARGAO</v>
      </c>
      <c r="D133" s="171" t="s">
        <v>1890</v>
      </c>
      <c r="E133" s="172">
        <v>6</v>
      </c>
      <c r="F133" s="173"/>
      <c r="G133"/>
      <c r="H133"/>
      <c r="I133"/>
      <c r="J133"/>
      <c r="K133"/>
      <c r="L133"/>
    </row>
    <row r="134" spans="1:12">
      <c r="A134" t="s">
        <v>6579</v>
      </c>
      <c r="B134" t="s">
        <v>5881</v>
      </c>
      <c r="C134" s="172" t="str">
        <f>VLOOKUP(RTARouteStages[[#This Row],[StageCode]],Code2Loc,2,FALSE)</f>
        <v>CUNCOLIM</v>
      </c>
      <c r="D134" s="171" t="s">
        <v>1042</v>
      </c>
      <c r="E134" s="172">
        <v>1</v>
      </c>
      <c r="F134" s="173"/>
      <c r="G134"/>
      <c r="H134"/>
      <c r="I134"/>
      <c r="J134"/>
      <c r="K134"/>
      <c r="L134"/>
    </row>
    <row r="135" spans="1:12">
      <c r="A135" t="s">
        <v>6579</v>
      </c>
      <c r="B135" t="s">
        <v>5881</v>
      </c>
      <c r="C135" s="172" t="str">
        <f>VLOOKUP(RTARouteStages[[#This Row],[StageCode]],Code2Loc,2,FALSE)</f>
        <v>CURCHOREM</v>
      </c>
      <c r="D135" s="171" t="s">
        <v>1048</v>
      </c>
      <c r="E135" s="172">
        <v>6</v>
      </c>
      <c r="F135" s="173"/>
      <c r="G135"/>
      <c r="H135"/>
      <c r="I135"/>
      <c r="J135"/>
      <c r="K135"/>
      <c r="L135"/>
    </row>
    <row r="136" spans="1:12">
      <c r="A136" t="s">
        <v>6580</v>
      </c>
      <c r="B136" t="s">
        <v>5881</v>
      </c>
      <c r="C136" s="172" t="str">
        <f>VLOOKUP(RTARouteStages[[#This Row],[StageCode]],Code2Loc,2,FALSE)</f>
        <v>CUNCOLIM</v>
      </c>
      <c r="D136" s="171" t="s">
        <v>1042</v>
      </c>
      <c r="E136" s="172">
        <v>1</v>
      </c>
      <c r="F136" s="173"/>
      <c r="G136"/>
      <c r="H136"/>
      <c r="I136"/>
      <c r="J136"/>
      <c r="K136"/>
      <c r="L136"/>
    </row>
    <row r="137" spans="1:12">
      <c r="A137" t="s">
        <v>6580</v>
      </c>
      <c r="B137" t="s">
        <v>5881</v>
      </c>
      <c r="C137" s="172" t="str">
        <f>VLOOKUP(RTARouteStages[[#This Row],[StageCode]],Code2Loc,2,FALSE)</f>
        <v>FATORPA</v>
      </c>
      <c r="D137" s="171" t="s">
        <v>1238</v>
      </c>
      <c r="E137" s="172">
        <v>6</v>
      </c>
      <c r="F137" s="173"/>
      <c r="G137"/>
      <c r="H137"/>
      <c r="I137"/>
      <c r="J137"/>
      <c r="K137"/>
      <c r="L137"/>
    </row>
    <row r="138" spans="1:12">
      <c r="A138" t="s">
        <v>6581</v>
      </c>
      <c r="B138" t="s">
        <v>5881</v>
      </c>
      <c r="C138" s="172" t="str">
        <f>VLOOKUP(RTARouteStages[[#This Row],[StageCode]],Code2Loc,2,FALSE)</f>
        <v>CUNCOLIM</v>
      </c>
      <c r="D138" s="171" t="s">
        <v>1042</v>
      </c>
      <c r="E138" s="172">
        <v>1</v>
      </c>
      <c r="F138" s="173"/>
      <c r="G138"/>
      <c r="H138"/>
      <c r="I138"/>
      <c r="J138"/>
      <c r="K138"/>
      <c r="L138"/>
    </row>
    <row r="139" spans="1:12">
      <c r="A139" t="s">
        <v>6581</v>
      </c>
      <c r="B139" t="s">
        <v>5881</v>
      </c>
      <c r="C139" s="172" t="str">
        <f>VLOOKUP(RTARouteStages[[#This Row],[StageCode]],Code2Loc,2,FALSE)</f>
        <v>Insurty Rawanfond</v>
      </c>
      <c r="D139" s="171" t="s">
        <v>3520</v>
      </c>
      <c r="E139" s="172">
        <v>2</v>
      </c>
      <c r="F139" s="173"/>
      <c r="G139" t="s">
        <v>5725</v>
      </c>
      <c r="H139"/>
      <c r="I139"/>
      <c r="J139"/>
      <c r="K139"/>
      <c r="L139"/>
    </row>
    <row r="140" spans="1:12">
      <c r="A140" t="s">
        <v>6581</v>
      </c>
      <c r="B140" t="s">
        <v>5881</v>
      </c>
      <c r="C140" s="172" t="str">
        <f>VLOOKUP(RTARouteStages[[#This Row],[StageCode]],Code2Loc,2,FALSE)</f>
        <v>QUEPEM</v>
      </c>
      <c r="D140" s="171" t="s">
        <v>2424</v>
      </c>
      <c r="E140" s="172">
        <v>3</v>
      </c>
      <c r="F140" s="173"/>
      <c r="G140" t="s">
        <v>5725</v>
      </c>
      <c r="H140"/>
      <c r="I140"/>
      <c r="J140"/>
      <c r="K140"/>
      <c r="L140"/>
    </row>
    <row r="141" spans="1:12">
      <c r="A141" t="s">
        <v>6581</v>
      </c>
      <c r="B141" t="s">
        <v>5881</v>
      </c>
      <c r="C141" s="172" t="str">
        <f>VLOOKUP(RTARouteStages[[#This Row],[StageCode]],Code2Loc,2,FALSE)</f>
        <v>MARGAO</v>
      </c>
      <c r="D141" s="171" t="s">
        <v>1890</v>
      </c>
      <c r="E141" s="172">
        <v>6</v>
      </c>
      <c r="F141" s="173"/>
      <c r="G141"/>
      <c r="H141"/>
      <c r="I141"/>
      <c r="J141"/>
      <c r="K141"/>
      <c r="L141"/>
    </row>
    <row r="142" spans="1:12">
      <c r="A142" t="s">
        <v>6582</v>
      </c>
      <c r="B142" t="s">
        <v>6441</v>
      </c>
      <c r="C142" s="172" t="str">
        <f>VLOOKUP(RTARouteStages[[#This Row],[StageCode]],Code2Loc,2,FALSE)</f>
        <v>MARGAO</v>
      </c>
      <c r="D142" s="171" t="s">
        <v>1890</v>
      </c>
      <c r="E142" s="172">
        <v>1</v>
      </c>
      <c r="F142" s="173">
        <v>0</v>
      </c>
      <c r="G142"/>
      <c r="H142"/>
      <c r="I142"/>
      <c r="J142"/>
      <c r="K142"/>
      <c r="L142"/>
    </row>
    <row r="143" spans="1:12">
      <c r="A143" t="s">
        <v>6582</v>
      </c>
      <c r="B143" t="s">
        <v>6441</v>
      </c>
      <c r="C143" s="172" t="str">
        <f>VLOOKUP(RTARouteStages[[#This Row],[StageCode]],Code2Loc,2,FALSE)</f>
        <v>MARGAO MKT</v>
      </c>
      <c r="D143" s="171" t="s">
        <v>1892</v>
      </c>
      <c r="E143" s="172">
        <v>2</v>
      </c>
      <c r="F143" s="173">
        <v>2</v>
      </c>
      <c r="G143"/>
      <c r="H143"/>
      <c r="I143"/>
      <c r="J143"/>
      <c r="K143"/>
      <c r="L143"/>
    </row>
    <row r="144" spans="1:12">
      <c r="A144" t="s">
        <v>6582</v>
      </c>
      <c r="B144" t="s">
        <v>6441</v>
      </c>
      <c r="C144" s="172" t="str">
        <f>VLOOKUP(RTARouteStages[[#This Row],[StageCode]],Code2Loc,2,FALSE)</f>
        <v>NAVELIM</v>
      </c>
      <c r="D144" s="171" t="s">
        <v>2120</v>
      </c>
      <c r="E144" s="172">
        <v>3</v>
      </c>
      <c r="F144" s="173">
        <v>4</v>
      </c>
      <c r="G144"/>
      <c r="H144"/>
      <c r="I144"/>
      <c r="J144"/>
      <c r="K144"/>
      <c r="L144"/>
    </row>
    <row r="145" spans="1:12">
      <c r="A145" t="s">
        <v>6582</v>
      </c>
      <c r="B145" t="s">
        <v>6441</v>
      </c>
      <c r="C145" s="172" t="str">
        <f>VLOOKUP(RTARouteStages[[#This Row],[StageCode]],Code2Loc,2,FALSE)</f>
        <v>DHARMAPUR</v>
      </c>
      <c r="D145" s="171" t="s">
        <v>1150</v>
      </c>
      <c r="E145" s="172">
        <v>4</v>
      </c>
      <c r="F145" s="173">
        <v>5</v>
      </c>
      <c r="G145"/>
      <c r="H145"/>
      <c r="I145"/>
      <c r="J145"/>
      <c r="K145"/>
      <c r="L145"/>
    </row>
    <row r="146" spans="1:12">
      <c r="A146" t="s">
        <v>6582</v>
      </c>
      <c r="B146" t="s">
        <v>6441</v>
      </c>
      <c r="C146" s="172" t="str">
        <f>VLOOKUP(RTARouteStages[[#This Row],[StageCode]],Code2Loc,2,FALSE)</f>
        <v>CHINCHINI X</v>
      </c>
      <c r="D146" s="171" t="s">
        <v>953</v>
      </c>
      <c r="E146" s="172">
        <v>5</v>
      </c>
      <c r="F146" s="173">
        <v>7</v>
      </c>
      <c r="G146"/>
      <c r="H146"/>
      <c r="I146"/>
      <c r="J146"/>
      <c r="K146"/>
      <c r="L146"/>
    </row>
    <row r="147" spans="1:12">
      <c r="A147" t="s">
        <v>6582</v>
      </c>
      <c r="B147" t="s">
        <v>6441</v>
      </c>
      <c r="C147" s="172" t="str">
        <f>VLOOKUP(RTARouteStages[[#This Row],[StageCode]],Code2Loc,2,FALSE)</f>
        <v>DANDEWADI</v>
      </c>
      <c r="D147" s="171" t="s">
        <v>1082</v>
      </c>
      <c r="E147" s="172">
        <v>6</v>
      </c>
      <c r="F147" s="173">
        <v>8</v>
      </c>
      <c r="G147"/>
      <c r="H147"/>
      <c r="I147"/>
      <c r="J147"/>
      <c r="K147"/>
      <c r="L147"/>
    </row>
    <row r="148" spans="1:12">
      <c r="A148" t="s">
        <v>6582</v>
      </c>
      <c r="B148" t="s">
        <v>6441</v>
      </c>
      <c r="C148" s="172" t="str">
        <f>VLOOKUP(RTARouteStages[[#This Row],[StageCode]],Code2Loc,2,FALSE)</f>
        <v>PAZARKHAN</v>
      </c>
      <c r="D148" s="171" t="s">
        <v>2306</v>
      </c>
      <c r="E148" s="172">
        <v>7</v>
      </c>
      <c r="F148" s="173">
        <v>11</v>
      </c>
      <c r="G148"/>
      <c r="H148"/>
      <c r="I148"/>
      <c r="J148"/>
      <c r="K148"/>
      <c r="L148"/>
    </row>
    <row r="149" spans="1:12">
      <c r="A149" t="s">
        <v>6582</v>
      </c>
      <c r="B149" t="s">
        <v>6441</v>
      </c>
      <c r="C149" s="172" t="str">
        <f>VLOOKUP(RTARouteStages[[#This Row],[StageCode]],Code2Loc,2,FALSE)</f>
        <v>PAITHWADO</v>
      </c>
      <c r="D149" s="171" t="s">
        <v>2225</v>
      </c>
      <c r="E149" s="172">
        <v>8</v>
      </c>
      <c r="F149" s="173">
        <v>12</v>
      </c>
      <c r="G149"/>
      <c r="H149"/>
      <c r="I149"/>
      <c r="J149"/>
      <c r="K149"/>
      <c r="L149"/>
    </row>
    <row r="150" spans="1:12">
      <c r="A150" t="s">
        <v>6582</v>
      </c>
      <c r="B150" t="s">
        <v>6441</v>
      </c>
      <c r="C150" s="172" t="str">
        <f>VLOOKUP(RTARouteStages[[#This Row],[StageCode]],Code2Loc,2,FALSE)</f>
        <v>VERODA</v>
      </c>
      <c r="D150" s="171" t="s">
        <v>3093</v>
      </c>
      <c r="E150" s="172">
        <v>9</v>
      </c>
      <c r="F150" s="173">
        <v>13</v>
      </c>
      <c r="G150"/>
      <c r="H150"/>
      <c r="I150"/>
      <c r="J150"/>
      <c r="K150"/>
      <c r="L150"/>
    </row>
    <row r="151" spans="1:12">
      <c r="A151" t="s">
        <v>6582</v>
      </c>
      <c r="B151" t="s">
        <v>6441</v>
      </c>
      <c r="C151" s="172" t="str">
        <f>VLOOKUP(RTARouteStages[[#This Row],[StageCode]],Code2Loc,2,FALSE)</f>
        <v>MODDEVADDO</v>
      </c>
      <c r="D151" s="171" t="s">
        <v>3241</v>
      </c>
      <c r="E151" s="172">
        <v>10</v>
      </c>
      <c r="F151" s="173">
        <v>15</v>
      </c>
      <c r="G151"/>
      <c r="H151"/>
      <c r="I151"/>
      <c r="J151"/>
      <c r="K151"/>
      <c r="L151"/>
    </row>
    <row r="152" spans="1:12">
      <c r="A152" t="s">
        <v>6582</v>
      </c>
      <c r="B152" t="s">
        <v>6441</v>
      </c>
      <c r="C152" s="172" t="str">
        <f>VLOOKUP(RTARouteStages[[#This Row],[StageCode]],Code2Loc,2,FALSE)</f>
        <v>GANGOR</v>
      </c>
      <c r="D152" s="171" t="s">
        <v>1276</v>
      </c>
      <c r="E152" s="172">
        <v>11</v>
      </c>
      <c r="F152" s="173">
        <v>16</v>
      </c>
      <c r="G152"/>
      <c r="H152"/>
      <c r="I152"/>
      <c r="J152"/>
      <c r="K152"/>
      <c r="L152"/>
    </row>
    <row r="153" spans="1:12">
      <c r="A153" t="s">
        <v>6582</v>
      </c>
      <c r="B153" t="s">
        <v>6441</v>
      </c>
      <c r="C153" s="172" t="str">
        <f>VLOOKUP(RTARouteStages[[#This Row],[StageCode]],Code2Loc,2,FALSE)</f>
        <v>TALWADO</v>
      </c>
      <c r="D153" s="171" t="s">
        <v>2855</v>
      </c>
      <c r="E153" s="172">
        <v>12</v>
      </c>
      <c r="F153" s="173">
        <v>17</v>
      </c>
      <c r="G153"/>
      <c r="H153"/>
      <c r="I153"/>
      <c r="J153"/>
      <c r="K153"/>
      <c r="L153"/>
    </row>
    <row r="154" spans="1:12">
      <c r="A154" t="s">
        <v>6582</v>
      </c>
      <c r="B154" t="s">
        <v>6441</v>
      </c>
      <c r="C154" s="172" t="str">
        <f>VLOOKUP(RTARouteStages[[#This Row],[StageCode]],Code2Loc,2,FALSE)</f>
        <v>TAMERO</v>
      </c>
      <c r="D154" s="171" t="s">
        <v>3249</v>
      </c>
      <c r="E154" s="172">
        <v>13</v>
      </c>
      <c r="F154" s="173">
        <v>18</v>
      </c>
      <c r="G154"/>
      <c r="H154"/>
      <c r="I154"/>
      <c r="J154"/>
      <c r="K154"/>
      <c r="L154"/>
    </row>
    <row r="155" spans="1:12">
      <c r="A155" t="s">
        <v>6582</v>
      </c>
      <c r="B155" t="s">
        <v>6441</v>
      </c>
      <c r="C155" s="172" t="str">
        <f>VLOOKUP(RTARouteStages[[#This Row],[StageCode]],Code2Loc,2,FALSE)</f>
        <v>VERODA</v>
      </c>
      <c r="D155" s="171" t="s">
        <v>3093</v>
      </c>
      <c r="E155" s="172">
        <v>14</v>
      </c>
      <c r="F155" s="173">
        <v>20</v>
      </c>
      <c r="G155"/>
      <c r="H155"/>
      <c r="I155"/>
      <c r="J155"/>
      <c r="K155"/>
      <c r="L155"/>
    </row>
    <row r="156" spans="1:12">
      <c r="A156" t="s">
        <v>6582</v>
      </c>
      <c r="B156" t="s">
        <v>6441</v>
      </c>
      <c r="C156" s="172" t="str">
        <f>VLOOKUP(RTARouteStages[[#This Row],[StageCode]],Code2Loc,2,FALSE)</f>
        <v>SANVORCOTTO</v>
      </c>
      <c r="D156" s="171" t="s">
        <v>2638</v>
      </c>
      <c r="E156" s="172">
        <v>15</v>
      </c>
      <c r="F156" s="173">
        <v>23</v>
      </c>
      <c r="G156"/>
      <c r="H156"/>
      <c r="I156"/>
      <c r="J156"/>
      <c r="K156"/>
      <c r="L156"/>
    </row>
    <row r="157" spans="1:12">
      <c r="A157" t="s">
        <v>6582</v>
      </c>
      <c r="B157" t="s">
        <v>6441</v>
      </c>
      <c r="C157" s="172" t="str">
        <f>VLOOKUP(RTARouteStages[[#This Row],[StageCode]],Code2Loc,2,FALSE)</f>
        <v>CUNCOLIM</v>
      </c>
      <c r="D157" s="171" t="s">
        <v>1042</v>
      </c>
      <c r="E157" s="172">
        <v>16</v>
      </c>
      <c r="F157" s="173">
        <v>25</v>
      </c>
      <c r="G157"/>
      <c r="H157"/>
      <c r="I157"/>
      <c r="J157"/>
      <c r="K157"/>
      <c r="L157"/>
    </row>
    <row r="158" spans="1:12">
      <c r="A158" t="s">
        <v>6583</v>
      </c>
      <c r="B158" t="s">
        <v>5881</v>
      </c>
      <c r="C158" s="172" t="str">
        <f>VLOOKUP(RTARouteStages[[#This Row],[StageCode]],Code2Loc,2,FALSE)</f>
        <v>CUNCOLIM</v>
      </c>
      <c r="D158" s="171" t="s">
        <v>1042</v>
      </c>
      <c r="E158" s="172">
        <v>1</v>
      </c>
      <c r="F158" s="173"/>
      <c r="G158"/>
      <c r="H158"/>
      <c r="I158"/>
      <c r="J158"/>
      <c r="K158"/>
      <c r="L158"/>
    </row>
    <row r="159" spans="1:12">
      <c r="A159" t="s">
        <v>6583</v>
      </c>
      <c r="B159" t="s">
        <v>5881</v>
      </c>
      <c r="C159" s="172" t="str">
        <f>VLOOKUP(RTARouteStages[[#This Row],[StageCode]],Code2Loc,2,FALSE)</f>
        <v>SAVORDE TSK</v>
      </c>
      <c r="D159" s="171" t="s">
        <v>2646</v>
      </c>
      <c r="E159" s="172">
        <v>6</v>
      </c>
      <c r="F159" s="173"/>
      <c r="G159"/>
      <c r="H159"/>
      <c r="I159"/>
      <c r="J159"/>
      <c r="K159"/>
      <c r="L159"/>
    </row>
    <row r="160" spans="1:12">
      <c r="A160" t="s">
        <v>6584</v>
      </c>
      <c r="B160" t="s">
        <v>5881</v>
      </c>
      <c r="C160" s="172" t="e">
        <f>VLOOKUP(RTARouteStages[[#This Row],[StageCode]],Code2Loc,2,FALSE)</f>
        <v>#N/A</v>
      </c>
      <c r="D160" s="171" t="s">
        <v>1041</v>
      </c>
      <c r="E160" s="172">
        <v>1</v>
      </c>
      <c r="F160" s="173"/>
      <c r="G160"/>
      <c r="H160"/>
      <c r="I160"/>
      <c r="J160"/>
      <c r="K160"/>
      <c r="L160"/>
    </row>
    <row r="161" spans="1:12">
      <c r="A161" t="s">
        <v>6584</v>
      </c>
      <c r="B161" t="s">
        <v>5881</v>
      </c>
      <c r="C161" s="172" t="str">
        <f>VLOOKUP(RTARouteStages[[#This Row],[StageCode]],Code2Loc,2,FALSE)</f>
        <v>SAVERDEM</v>
      </c>
      <c r="D161" s="171" t="s">
        <v>2644</v>
      </c>
      <c r="E161" s="172">
        <v>6</v>
      </c>
      <c r="F161" s="173"/>
      <c r="G161"/>
      <c r="H161"/>
      <c r="I161"/>
      <c r="J161"/>
      <c r="K161"/>
      <c r="L161"/>
    </row>
    <row r="162" spans="1:12">
      <c r="A162" t="s">
        <v>6468</v>
      </c>
      <c r="B162" t="s">
        <v>5881</v>
      </c>
      <c r="C162" s="172" t="str">
        <f>VLOOKUP(RTARouteStages[[#This Row],[StageCode]],Code2Loc,2,FALSE)</f>
        <v>AGAPUR</v>
      </c>
      <c r="D162" s="171" t="s">
        <v>462</v>
      </c>
      <c r="E162" s="172">
        <v>1</v>
      </c>
      <c r="F162" s="173"/>
      <c r="G162"/>
      <c r="H162"/>
      <c r="I162"/>
      <c r="J162"/>
      <c r="K162"/>
      <c r="L162"/>
    </row>
    <row r="163" spans="1:12">
      <c r="A163" t="s">
        <v>6468</v>
      </c>
      <c r="B163" t="s">
        <v>5881</v>
      </c>
      <c r="C163" s="172" t="e">
        <f>VLOOKUP(RTARouteStages[[#This Row],[StageCode]],Code2Loc,2,FALSE)</f>
        <v>#N/A</v>
      </c>
      <c r="D163" s="171" t="s">
        <v>1220</v>
      </c>
      <c r="E163" s="172">
        <v>2</v>
      </c>
      <c r="F163" s="173"/>
      <c r="G163" t="s">
        <v>5725</v>
      </c>
      <c r="H163"/>
      <c r="I163"/>
      <c r="J163"/>
      <c r="K163"/>
      <c r="L163"/>
    </row>
    <row r="164" spans="1:12">
      <c r="A164" t="s">
        <v>6468</v>
      </c>
      <c r="B164" t="s">
        <v>5881</v>
      </c>
      <c r="C164" s="172" t="str">
        <f>VLOOKUP(RTARouteStages[[#This Row],[StageCode]],Code2Loc,2,FALSE)</f>
        <v>PONDA</v>
      </c>
      <c r="D164" s="171" t="s">
        <v>2374</v>
      </c>
      <c r="E164" s="172">
        <v>6</v>
      </c>
      <c r="F164" s="173"/>
      <c r="G164"/>
      <c r="H164"/>
      <c r="I164"/>
      <c r="J164"/>
      <c r="K164"/>
      <c r="L164"/>
    </row>
    <row r="165" spans="1:12">
      <c r="A165" t="s">
        <v>6585</v>
      </c>
      <c r="B165" t="s">
        <v>5881</v>
      </c>
      <c r="C165" s="172" t="e">
        <f>VLOOKUP(RTARouteStages[[#This Row],[StageCode]],Code2Loc,2,FALSE)</f>
        <v>#N/A</v>
      </c>
      <c r="D165" s="171" t="s">
        <v>1043</v>
      </c>
      <c r="E165" s="172">
        <v>1</v>
      </c>
      <c r="F165" s="173"/>
      <c r="G165"/>
      <c r="H165"/>
      <c r="I165"/>
      <c r="J165"/>
      <c r="K165"/>
      <c r="L165"/>
    </row>
    <row r="166" spans="1:12">
      <c r="A166" t="s">
        <v>6585</v>
      </c>
      <c r="B166" t="s">
        <v>5881</v>
      </c>
      <c r="C166" s="172" t="str">
        <f>VLOOKUP(RTARouteStages[[#This Row],[StageCode]],Code2Loc,2,FALSE)</f>
        <v>PONDA</v>
      </c>
      <c r="D166" s="171" t="s">
        <v>2374</v>
      </c>
      <c r="E166" s="172">
        <v>6</v>
      </c>
      <c r="F166" s="173"/>
      <c r="G166"/>
      <c r="H166"/>
      <c r="I166"/>
      <c r="J166"/>
      <c r="K166"/>
      <c r="L166"/>
    </row>
    <row r="167" spans="1:12">
      <c r="A167" t="s">
        <v>6586</v>
      </c>
      <c r="B167" t="s">
        <v>5881</v>
      </c>
      <c r="C167" s="172" t="str">
        <f>VLOOKUP(RTARouteStages[[#This Row],[StageCode]],Code2Loc,2,FALSE)</f>
        <v>CURCHOREM</v>
      </c>
      <c r="D167" s="171" t="s">
        <v>1048</v>
      </c>
      <c r="E167" s="172">
        <v>1</v>
      </c>
      <c r="F167" s="173"/>
      <c r="G167"/>
      <c r="H167"/>
      <c r="I167"/>
      <c r="J167"/>
      <c r="K167"/>
      <c r="L167"/>
    </row>
    <row r="168" spans="1:12">
      <c r="A168" t="s">
        <v>6587</v>
      </c>
      <c r="B168" t="s">
        <v>5881</v>
      </c>
      <c r="C168" s="172" t="str">
        <f>VLOOKUP(RTARouteStages[[#This Row],[StageCode]],Code2Loc,2,FALSE)</f>
        <v>CURCHOREM</v>
      </c>
      <c r="D168" s="171" t="s">
        <v>1048</v>
      </c>
      <c r="E168" s="172">
        <v>1</v>
      </c>
      <c r="F168" s="173"/>
      <c r="G168"/>
      <c r="H168"/>
      <c r="I168"/>
      <c r="J168"/>
      <c r="K168"/>
      <c r="L168"/>
    </row>
    <row r="169" spans="1:12">
      <c r="A169" t="s">
        <v>6587</v>
      </c>
      <c r="B169" t="s">
        <v>5881</v>
      </c>
      <c r="C169" s="172" t="e">
        <f>VLOOKUP(RTARouteStages[[#This Row],[StageCode]],Code2Loc,2,FALSE)</f>
        <v>#N/A</v>
      </c>
      <c r="D169" s="171" t="s">
        <v>4464</v>
      </c>
      <c r="E169" s="172">
        <v>2</v>
      </c>
      <c r="F169" s="173"/>
      <c r="G169" t="s">
        <v>5725</v>
      </c>
      <c r="H169"/>
      <c r="I169"/>
      <c r="J169"/>
      <c r="K169"/>
      <c r="L169"/>
    </row>
    <row r="170" spans="1:12">
      <c r="A170" t="s">
        <v>6587</v>
      </c>
      <c r="B170" t="s">
        <v>5881</v>
      </c>
      <c r="C170" s="172" t="str">
        <f>VLOOKUP(RTARouteStages[[#This Row],[StageCode]],Code2Loc,2,FALSE)</f>
        <v>MARGAO</v>
      </c>
      <c r="D170" s="171" t="s">
        <v>1890</v>
      </c>
      <c r="E170" s="172">
        <v>6</v>
      </c>
      <c r="F170" s="173"/>
      <c r="G170"/>
      <c r="H170"/>
      <c r="I170"/>
      <c r="J170"/>
      <c r="K170"/>
      <c r="L170"/>
    </row>
    <row r="171" spans="1:12">
      <c r="A171" t="s">
        <v>6588</v>
      </c>
      <c r="B171" t="s">
        <v>5881</v>
      </c>
      <c r="C171" s="172" t="str">
        <f>VLOOKUP(RTARouteStages[[#This Row],[StageCode]],Code2Loc,2,FALSE)</f>
        <v>CURCHOREM</v>
      </c>
      <c r="D171" s="171" t="s">
        <v>1048</v>
      </c>
      <c r="E171" s="172">
        <v>1</v>
      </c>
      <c r="F171" s="173"/>
      <c r="G171"/>
      <c r="H171"/>
      <c r="I171"/>
      <c r="J171"/>
      <c r="K171"/>
      <c r="L171"/>
    </row>
    <row r="172" spans="1:12">
      <c r="A172" t="s">
        <v>6588</v>
      </c>
      <c r="B172" t="s">
        <v>5881</v>
      </c>
      <c r="C172" s="172" t="str">
        <f>VLOOKUP(RTARouteStages[[#This Row],[StageCode]],Code2Loc,2,FALSE)</f>
        <v>DABAL</v>
      </c>
      <c r="D172" s="171" t="s">
        <v>1060</v>
      </c>
      <c r="E172" s="172">
        <v>6</v>
      </c>
      <c r="F172" s="173"/>
      <c r="G172"/>
      <c r="H172"/>
      <c r="I172"/>
      <c r="J172"/>
      <c r="K172"/>
      <c r="L172"/>
    </row>
    <row r="173" spans="1:12">
      <c r="A173" t="s">
        <v>6589</v>
      </c>
      <c r="B173" t="s">
        <v>5881</v>
      </c>
      <c r="C173" s="172" t="str">
        <f>VLOOKUP(RTARouteStages[[#This Row],[StageCode]],Code2Loc,2,FALSE)</f>
        <v>CURCHOREM</v>
      </c>
      <c r="D173" s="171" t="s">
        <v>1048</v>
      </c>
      <c r="E173" s="172">
        <v>1</v>
      </c>
      <c r="F173" s="173"/>
      <c r="G173"/>
      <c r="H173"/>
      <c r="I173"/>
      <c r="J173"/>
      <c r="K173"/>
      <c r="L173"/>
    </row>
    <row r="174" spans="1:12">
      <c r="A174" t="s">
        <v>6589</v>
      </c>
      <c r="B174" t="s">
        <v>5881</v>
      </c>
      <c r="C174" s="172" t="str">
        <f>VLOOKUP(RTARouteStages[[#This Row],[StageCode]],Code2Loc,2,FALSE)</f>
        <v>DABEM</v>
      </c>
      <c r="D174" s="171" t="s">
        <v>1064</v>
      </c>
      <c r="E174" s="172">
        <v>6</v>
      </c>
      <c r="F174" s="173"/>
      <c r="G174"/>
      <c r="H174"/>
      <c r="I174"/>
      <c r="J174"/>
      <c r="K174"/>
      <c r="L174"/>
    </row>
    <row r="175" spans="1:12">
      <c r="A175" t="s">
        <v>6590</v>
      </c>
      <c r="B175" t="s">
        <v>5881</v>
      </c>
      <c r="C175" s="172" t="str">
        <f>VLOOKUP(RTARouteStages[[#This Row],[StageCode]],Code2Loc,2,FALSE)</f>
        <v>CURCHOREM</v>
      </c>
      <c r="D175" s="171" t="s">
        <v>1048</v>
      </c>
      <c r="E175" s="172">
        <v>1</v>
      </c>
      <c r="F175" s="173"/>
      <c r="G175"/>
      <c r="H175"/>
      <c r="I175"/>
      <c r="J175"/>
      <c r="K175"/>
      <c r="L175"/>
    </row>
    <row r="176" spans="1:12">
      <c r="A176" t="s">
        <v>6590</v>
      </c>
      <c r="B176" t="s">
        <v>5881</v>
      </c>
      <c r="C176" s="172" t="str">
        <f>VLOOKUP(RTARouteStages[[#This Row],[StageCode]],Code2Loc,2,FALSE)</f>
        <v>DON BOSCO</v>
      </c>
      <c r="D176" s="171" t="s">
        <v>1195</v>
      </c>
      <c r="E176" s="172">
        <v>6</v>
      </c>
      <c r="F176" s="173"/>
      <c r="G176"/>
      <c r="H176"/>
      <c r="I176"/>
      <c r="J176"/>
      <c r="K176"/>
      <c r="L176"/>
    </row>
    <row r="177" spans="1:12">
      <c r="A177" t="s">
        <v>6591</v>
      </c>
      <c r="B177" t="s">
        <v>5881</v>
      </c>
      <c r="C177" s="172" t="str">
        <f>VLOOKUP(RTARouteStages[[#This Row],[StageCode]],Code2Loc,2,FALSE)</f>
        <v>CURCHOREM</v>
      </c>
      <c r="D177" s="171" t="s">
        <v>1048</v>
      </c>
      <c r="E177" s="172">
        <v>1</v>
      </c>
      <c r="F177" s="173"/>
      <c r="G177"/>
      <c r="H177"/>
      <c r="I177"/>
      <c r="J177"/>
      <c r="K177"/>
      <c r="L177"/>
    </row>
    <row r="178" spans="1:12">
      <c r="A178" t="s">
        <v>6591</v>
      </c>
      <c r="B178" t="s">
        <v>5881</v>
      </c>
      <c r="C178" s="172" t="str">
        <f>VLOOKUP(RTARouteStages[[#This Row],[StageCode]],Code2Loc,2,FALSE)</f>
        <v>Fondegal</v>
      </c>
      <c r="D178" s="171" t="s">
        <v>3532</v>
      </c>
      <c r="E178" s="172">
        <v>6</v>
      </c>
      <c r="F178" s="173"/>
      <c r="G178"/>
      <c r="H178"/>
      <c r="I178"/>
      <c r="J178"/>
      <c r="K178"/>
      <c r="L178"/>
    </row>
    <row r="179" spans="1:12">
      <c r="A179" t="s">
        <v>6592</v>
      </c>
      <c r="B179" t="s">
        <v>5881</v>
      </c>
      <c r="C179" s="172" t="str">
        <f>VLOOKUP(RTARouteStages[[#This Row],[StageCode]],Code2Loc,2,FALSE)</f>
        <v>CURCHOREM</v>
      </c>
      <c r="D179" s="171" t="s">
        <v>1048</v>
      </c>
      <c r="E179" s="172">
        <v>1</v>
      </c>
      <c r="F179" s="173"/>
      <c r="G179"/>
      <c r="H179"/>
      <c r="I179"/>
      <c r="J179"/>
      <c r="K179"/>
      <c r="L179"/>
    </row>
    <row r="180" spans="1:12">
      <c r="A180" t="s">
        <v>6592</v>
      </c>
      <c r="B180" t="s">
        <v>5881</v>
      </c>
      <c r="C180" s="172" t="str">
        <f>VLOOKUP(RTARouteStages[[#This Row],[StageCode]],Code2Loc,2,FALSE)</f>
        <v>FATORPA</v>
      </c>
      <c r="D180" s="171" t="s">
        <v>1238</v>
      </c>
      <c r="E180" s="172">
        <v>6</v>
      </c>
      <c r="F180" s="173"/>
      <c r="G180"/>
      <c r="H180"/>
      <c r="I180"/>
      <c r="J180"/>
      <c r="K180"/>
      <c r="L180"/>
    </row>
    <row r="181" spans="1:12">
      <c r="A181" t="s">
        <v>6593</v>
      </c>
      <c r="B181" t="s">
        <v>5881</v>
      </c>
      <c r="C181" s="172" t="str">
        <f>VLOOKUP(RTARouteStages[[#This Row],[StageCode]],Code2Loc,2,FALSE)</f>
        <v>CURCHOREM</v>
      </c>
      <c r="D181" s="171" t="s">
        <v>1048</v>
      </c>
      <c r="E181" s="172">
        <v>1</v>
      </c>
      <c r="F181" s="173"/>
      <c r="G181"/>
      <c r="H181"/>
      <c r="I181"/>
      <c r="J181"/>
      <c r="K181"/>
      <c r="L181"/>
    </row>
    <row r="182" spans="1:12">
      <c r="A182" t="s">
        <v>6593</v>
      </c>
      <c r="B182" t="s">
        <v>5881</v>
      </c>
      <c r="C182" s="172" t="str">
        <f>VLOOKUP(RTARouteStages[[#This Row],[StageCode]],Code2Loc,2,FALSE)</f>
        <v>KAKODA</v>
      </c>
      <c r="D182" s="171" t="s">
        <v>1529</v>
      </c>
      <c r="E182" s="172">
        <v>6</v>
      </c>
      <c r="F182" s="173"/>
      <c r="G182"/>
      <c r="H182"/>
      <c r="I182"/>
      <c r="J182"/>
      <c r="K182"/>
      <c r="L182"/>
    </row>
    <row r="183" spans="1:12">
      <c r="A183" t="s">
        <v>6594</v>
      </c>
      <c r="B183" t="s">
        <v>6398</v>
      </c>
      <c r="C183" s="172" t="str">
        <f>VLOOKUP(RTARouteStages[[#This Row],[StageCode]],Code2Loc,2,FALSE)</f>
        <v>CURCHOREM</v>
      </c>
      <c r="D183" s="171" t="s">
        <v>1048</v>
      </c>
      <c r="E183" s="172">
        <v>1</v>
      </c>
      <c r="F183" s="173">
        <v>0</v>
      </c>
      <c r="G183"/>
      <c r="H183"/>
      <c r="I183"/>
      <c r="J183"/>
      <c r="K183"/>
      <c r="L183"/>
    </row>
    <row r="184" spans="1:12">
      <c r="A184" t="s">
        <v>6594</v>
      </c>
      <c r="B184" t="s">
        <v>6398</v>
      </c>
      <c r="C184" s="172" t="str">
        <f>VLOOKUP(RTARouteStages[[#This Row],[StageCode]],Code2Loc,2,FALSE)</f>
        <v>SAVORDE TSK</v>
      </c>
      <c r="D184" s="171" t="s">
        <v>2646</v>
      </c>
      <c r="E184" s="172">
        <v>2</v>
      </c>
      <c r="F184" s="173">
        <v>1</v>
      </c>
      <c r="G184"/>
      <c r="H184"/>
      <c r="I184"/>
      <c r="J184"/>
      <c r="K184"/>
      <c r="L184"/>
    </row>
    <row r="185" spans="1:12">
      <c r="A185" t="s">
        <v>6594</v>
      </c>
      <c r="B185" t="s">
        <v>6398</v>
      </c>
      <c r="C185" s="172" t="str">
        <f>VLOOKUP(RTARouteStages[[#This Row],[StageCode]],Code2Loc,2,FALSE)</f>
        <v>DHADE</v>
      </c>
      <c r="D185" s="171" t="s">
        <v>1132</v>
      </c>
      <c r="E185" s="172">
        <v>3</v>
      </c>
      <c r="F185" s="173">
        <v>2</v>
      </c>
      <c r="G185"/>
      <c r="H185"/>
      <c r="I185"/>
      <c r="J185"/>
      <c r="K185"/>
      <c r="L185"/>
    </row>
    <row r="186" spans="1:12">
      <c r="A186" t="s">
        <v>6594</v>
      </c>
      <c r="B186" t="s">
        <v>6398</v>
      </c>
      <c r="C186" s="172" t="str">
        <f>VLOOKUP(RTARouteStages[[#This Row],[StageCode]],Code2Loc,2,FALSE)</f>
        <v>GANDHINAGAR</v>
      </c>
      <c r="D186" s="171" t="s">
        <v>1268</v>
      </c>
      <c r="E186" s="172">
        <v>4</v>
      </c>
      <c r="F186" s="173">
        <v>3</v>
      </c>
      <c r="G186"/>
      <c r="H186"/>
      <c r="I186"/>
      <c r="J186"/>
      <c r="K186"/>
      <c r="L186"/>
    </row>
    <row r="187" spans="1:12">
      <c r="A187" t="s">
        <v>6594</v>
      </c>
      <c r="B187" t="s">
        <v>6398</v>
      </c>
      <c r="C187" s="172" t="str">
        <f>VLOOKUP(RTARouteStages[[#This Row],[StageCode]],Code2Loc,2,FALSE)</f>
        <v>GUDDEMOL</v>
      </c>
      <c r="D187" s="171" t="s">
        <v>1374</v>
      </c>
      <c r="E187" s="172">
        <v>5</v>
      </c>
      <c r="F187" s="173">
        <v>4</v>
      </c>
      <c r="G187"/>
      <c r="H187"/>
      <c r="I187"/>
      <c r="J187"/>
      <c r="K187"/>
      <c r="L187"/>
    </row>
    <row r="188" spans="1:12">
      <c r="A188" t="s">
        <v>6594</v>
      </c>
      <c r="B188" t="s">
        <v>6398</v>
      </c>
      <c r="C188" s="172" t="str">
        <f>VLOOKUP(RTARouteStages[[#This Row],[StageCode]],Code2Loc,2,FALSE)</f>
        <v>PERIUDAK</v>
      </c>
      <c r="D188" s="171" t="s">
        <v>2318</v>
      </c>
      <c r="E188" s="172">
        <v>6</v>
      </c>
      <c r="F188" s="173">
        <v>5</v>
      </c>
      <c r="G188"/>
      <c r="H188"/>
      <c r="I188"/>
      <c r="J188"/>
      <c r="K188"/>
      <c r="L188"/>
    </row>
    <row r="189" spans="1:12">
      <c r="A189" t="s">
        <v>6594</v>
      </c>
      <c r="B189" t="s">
        <v>6398</v>
      </c>
      <c r="C189" s="172" t="str">
        <f>VLOOKUP(RTARouteStages[[#This Row],[StageCode]],Code2Loc,2,FALSE)</f>
        <v>AMBEUDAK</v>
      </c>
      <c r="D189" s="171" t="s">
        <v>531</v>
      </c>
      <c r="E189" s="172">
        <v>7</v>
      </c>
      <c r="F189" s="173">
        <v>7</v>
      </c>
      <c r="G189"/>
      <c r="H189"/>
      <c r="I189"/>
      <c r="J189"/>
      <c r="K189"/>
      <c r="L189"/>
    </row>
    <row r="190" spans="1:12">
      <c r="A190" t="s">
        <v>6594</v>
      </c>
      <c r="B190" t="s">
        <v>6398</v>
      </c>
      <c r="C190" s="172" t="str">
        <f>VLOOKUP(RTARouteStages[[#This Row],[StageCode]],Code2Loc,2,FALSE)</f>
        <v>DEUNAMOL</v>
      </c>
      <c r="D190" s="171" t="s">
        <v>1108</v>
      </c>
      <c r="E190" s="172">
        <v>8</v>
      </c>
      <c r="F190" s="173">
        <v>8</v>
      </c>
      <c r="G190"/>
      <c r="H190"/>
      <c r="I190"/>
      <c r="J190"/>
      <c r="K190"/>
      <c r="L190"/>
    </row>
    <row r="191" spans="1:12">
      <c r="A191" t="s">
        <v>6594</v>
      </c>
      <c r="B191" t="s">
        <v>6398</v>
      </c>
      <c r="C191" s="172" t="str">
        <f>VLOOKUP(RTARouteStages[[#This Row],[StageCode]],Code2Loc,2,FALSE)</f>
        <v>KALAY</v>
      </c>
      <c r="D191" s="171" t="s">
        <v>1535</v>
      </c>
      <c r="E191" s="172">
        <v>9</v>
      </c>
      <c r="F191" s="173">
        <v>9</v>
      </c>
      <c r="G191"/>
      <c r="H191"/>
      <c r="I191"/>
      <c r="J191"/>
      <c r="K191"/>
      <c r="L191"/>
    </row>
    <row r="192" spans="1:12">
      <c r="A192" t="s">
        <v>6469</v>
      </c>
      <c r="B192" t="s">
        <v>5881</v>
      </c>
      <c r="C192" s="172" t="str">
        <f>VLOOKUP(RTARouteStages[[#This Row],[StageCode]],Code2Loc,2,FALSE)</f>
        <v>AGAPUR</v>
      </c>
      <c r="D192" s="171" t="s">
        <v>462</v>
      </c>
      <c r="E192" s="172">
        <v>1</v>
      </c>
      <c r="F192" s="173"/>
      <c r="G192"/>
      <c r="H192"/>
      <c r="I192"/>
      <c r="J192"/>
      <c r="K192"/>
      <c r="L192"/>
    </row>
    <row r="193" spans="1:12">
      <c r="A193" t="s">
        <v>6469</v>
      </c>
      <c r="B193" t="s">
        <v>5881</v>
      </c>
      <c r="C193" s="172" t="str">
        <f>VLOOKUP(RTARouteStages[[#This Row],[StageCode]],Code2Loc,2,FALSE)</f>
        <v>FARMAGUDI</v>
      </c>
      <c r="D193" s="171" t="s">
        <v>1234</v>
      </c>
      <c r="E193" s="172">
        <v>6</v>
      </c>
      <c r="F193" s="173"/>
      <c r="G193"/>
      <c r="H193"/>
      <c r="I193"/>
      <c r="J193"/>
      <c r="K193"/>
      <c r="L193"/>
    </row>
    <row r="194" spans="1:12">
      <c r="A194" t="s">
        <v>6595</v>
      </c>
      <c r="B194" t="s">
        <v>5881</v>
      </c>
      <c r="C194" s="172" t="str">
        <f>VLOOKUP(RTARouteStages[[#This Row],[StageCode]],Code2Loc,2,FALSE)</f>
        <v>CURCHOREM</v>
      </c>
      <c r="D194" s="171" t="s">
        <v>1048</v>
      </c>
      <c r="E194" s="172">
        <v>1</v>
      </c>
      <c r="F194" s="173"/>
      <c r="G194"/>
      <c r="H194"/>
      <c r="I194"/>
      <c r="J194"/>
      <c r="K194"/>
      <c r="L194"/>
    </row>
    <row r="195" spans="1:12">
      <c r="A195" t="s">
        <v>6595</v>
      </c>
      <c r="B195" t="s">
        <v>5881</v>
      </c>
      <c r="C195" s="172" t="e">
        <f>VLOOKUP(RTARouteStages[[#This Row],[StageCode]],Code2Loc,2,FALSE)</f>
        <v>#N/A</v>
      </c>
      <c r="D195" s="171" t="s">
        <v>4520</v>
      </c>
      <c r="E195" s="172">
        <v>6</v>
      </c>
      <c r="F195" s="173"/>
      <c r="G195"/>
      <c r="H195"/>
      <c r="I195"/>
      <c r="J195"/>
      <c r="K195"/>
      <c r="L195"/>
    </row>
    <row r="196" spans="1:12">
      <c r="A196" t="s">
        <v>6596</v>
      </c>
      <c r="B196" t="s">
        <v>5881</v>
      </c>
      <c r="C196" s="172" t="str">
        <f>VLOOKUP(RTARouteStages[[#This Row],[StageCode]],Code2Loc,2,FALSE)</f>
        <v>CURCHOREM</v>
      </c>
      <c r="D196" s="171" t="s">
        <v>1048</v>
      </c>
      <c r="E196" s="172">
        <v>1</v>
      </c>
      <c r="F196" s="173"/>
      <c r="G196"/>
      <c r="H196"/>
      <c r="I196"/>
      <c r="J196"/>
      <c r="K196"/>
      <c r="L196"/>
    </row>
    <row r="197" spans="1:12">
      <c r="A197" t="s">
        <v>6596</v>
      </c>
      <c r="B197" t="s">
        <v>5881</v>
      </c>
      <c r="C197" s="172" t="str">
        <f>VLOOKUP(RTARouteStages[[#This Row],[StageCode]],Code2Loc,2,FALSE)</f>
        <v>KHANGUINIM</v>
      </c>
      <c r="D197" s="171" t="s">
        <v>1664</v>
      </c>
      <c r="E197" s="172">
        <v>6</v>
      </c>
      <c r="F197" s="173"/>
      <c r="G197"/>
      <c r="H197"/>
      <c r="I197"/>
      <c r="J197"/>
      <c r="K197"/>
      <c r="L197"/>
    </row>
    <row r="198" spans="1:12">
      <c r="A198" t="s">
        <v>6597</v>
      </c>
      <c r="B198" t="s">
        <v>5881</v>
      </c>
      <c r="C198" s="172" t="str">
        <f>VLOOKUP(RTARouteStages[[#This Row],[StageCode]],Code2Loc,2,FALSE)</f>
        <v>CURCHOREM</v>
      </c>
      <c r="D198" s="171" t="s">
        <v>1048</v>
      </c>
      <c r="E198" s="172">
        <v>1</v>
      </c>
      <c r="F198" s="173"/>
      <c r="G198"/>
      <c r="H198"/>
      <c r="I198"/>
      <c r="J198"/>
      <c r="K198"/>
      <c r="L198"/>
    </row>
    <row r="199" spans="1:12">
      <c r="A199" t="s">
        <v>6597</v>
      </c>
      <c r="B199" t="s">
        <v>5881</v>
      </c>
      <c r="C199" s="172" t="e">
        <f>VLOOKUP(RTARouteStages[[#This Row],[StageCode]],Code2Loc,2,FALSE)</f>
        <v>#N/A</v>
      </c>
      <c r="D199" s="171" t="s">
        <v>4655</v>
      </c>
      <c r="E199" s="172">
        <v>6</v>
      </c>
      <c r="F199" s="173"/>
      <c r="G199"/>
      <c r="H199"/>
      <c r="I199"/>
      <c r="J199"/>
      <c r="K199"/>
      <c r="L199"/>
    </row>
    <row r="200" spans="1:12">
      <c r="A200" t="s">
        <v>6598</v>
      </c>
      <c r="B200" t="s">
        <v>5881</v>
      </c>
      <c r="C200" s="172" t="str">
        <f>VLOOKUP(RTARouteStages[[#This Row],[StageCode]],Code2Loc,2,FALSE)</f>
        <v>CURCHOREM</v>
      </c>
      <c r="D200" s="171" t="s">
        <v>1048</v>
      </c>
      <c r="E200" s="172">
        <v>1</v>
      </c>
      <c r="F200" s="173"/>
      <c r="G200"/>
      <c r="H200"/>
      <c r="I200"/>
      <c r="J200"/>
      <c r="K200"/>
      <c r="L200"/>
    </row>
    <row r="201" spans="1:12">
      <c r="A201" t="s">
        <v>6598</v>
      </c>
      <c r="B201" t="s">
        <v>5881</v>
      </c>
      <c r="C201" s="172" t="str">
        <f>VLOOKUP(RTARouteStages[[#This Row],[StageCode]],Code2Loc,2,FALSE)</f>
        <v>Kevon</v>
      </c>
      <c r="D201" s="171" t="s">
        <v>3518</v>
      </c>
      <c r="E201" s="172">
        <v>6</v>
      </c>
      <c r="F201" s="173"/>
      <c r="G201"/>
      <c r="H201"/>
      <c r="I201"/>
      <c r="J201"/>
      <c r="K201"/>
      <c r="L201"/>
    </row>
    <row r="202" spans="1:12">
      <c r="A202" t="s">
        <v>6599</v>
      </c>
      <c r="B202" t="s">
        <v>5881</v>
      </c>
      <c r="C202" s="172" t="str">
        <f>VLOOKUP(RTARouteStages[[#This Row],[StageCode]],Code2Loc,2,FALSE)</f>
        <v>CURCHOREM</v>
      </c>
      <c r="D202" s="171" t="s">
        <v>1048</v>
      </c>
      <c r="E202" s="172">
        <v>1</v>
      </c>
      <c r="F202" s="173"/>
      <c r="G202"/>
      <c r="H202"/>
      <c r="I202"/>
      <c r="J202"/>
      <c r="K202"/>
      <c r="L202"/>
    </row>
    <row r="203" spans="1:12">
      <c r="A203" t="s">
        <v>6599</v>
      </c>
      <c r="B203" t="s">
        <v>5881</v>
      </c>
      <c r="C203" s="172" t="str">
        <f>VLOOKUP(RTARouteStages[[#This Row],[StageCode]],Code2Loc,2,FALSE)</f>
        <v>MOLKOPON</v>
      </c>
      <c r="D203" s="171" t="s">
        <v>1981</v>
      </c>
      <c r="E203" s="172">
        <v>6</v>
      </c>
      <c r="F203" s="173"/>
      <c r="G203"/>
      <c r="H203"/>
      <c r="I203"/>
      <c r="J203"/>
      <c r="K203"/>
      <c r="L203"/>
    </row>
    <row r="204" spans="1:12">
      <c r="A204" t="s">
        <v>6600</v>
      </c>
      <c r="B204" t="s">
        <v>5881</v>
      </c>
      <c r="C204" s="172" t="str">
        <f>VLOOKUP(RTARouteStages[[#This Row],[StageCode]],Code2Loc,2,FALSE)</f>
        <v>CURCHOREM</v>
      </c>
      <c r="D204" s="171" t="s">
        <v>1048</v>
      </c>
      <c r="E204" s="172">
        <v>1</v>
      </c>
      <c r="F204" s="173"/>
      <c r="G204"/>
      <c r="H204"/>
      <c r="I204"/>
      <c r="J204"/>
      <c r="K204"/>
      <c r="L204"/>
    </row>
    <row r="205" spans="1:12">
      <c r="A205" t="s">
        <v>6600</v>
      </c>
      <c r="B205" t="s">
        <v>5881</v>
      </c>
      <c r="C205" s="172" t="str">
        <f>VLOOKUP(RTARouteStages[[#This Row],[StageCode]],Code2Loc,2,FALSE)</f>
        <v>MOLKORNEM</v>
      </c>
      <c r="D205" s="171" t="s">
        <v>1983</v>
      </c>
      <c r="E205" s="172">
        <v>6</v>
      </c>
      <c r="F205" s="173"/>
      <c r="G205"/>
      <c r="H205"/>
      <c r="I205"/>
      <c r="J205"/>
      <c r="K205"/>
      <c r="L205"/>
    </row>
    <row r="206" spans="1:12">
      <c r="A206" t="s">
        <v>6601</v>
      </c>
      <c r="B206" t="s">
        <v>6399</v>
      </c>
      <c r="C206" s="172" t="str">
        <f>VLOOKUP(RTARouteStages[[#This Row],[StageCode]],Code2Loc,2,FALSE)</f>
        <v>CURCHOREM</v>
      </c>
      <c r="D206" s="171" t="s">
        <v>1048</v>
      </c>
      <c r="E206" s="172">
        <v>1</v>
      </c>
      <c r="F206" s="173">
        <v>0</v>
      </c>
      <c r="G206"/>
      <c r="H206"/>
      <c r="I206"/>
      <c r="J206"/>
      <c r="K206"/>
      <c r="L206"/>
    </row>
    <row r="207" spans="1:12">
      <c r="A207" t="s">
        <v>6601</v>
      </c>
      <c r="B207" t="s">
        <v>6399</v>
      </c>
      <c r="C207" s="172" t="str">
        <f>VLOOKUP(RTARouteStages[[#This Row],[StageCode]],Code2Loc,2,FALSE)</f>
        <v>SAVORDE TSK</v>
      </c>
      <c r="D207" s="171" t="s">
        <v>2646</v>
      </c>
      <c r="E207" s="172">
        <v>2</v>
      </c>
      <c r="F207" s="173">
        <v>1</v>
      </c>
      <c r="G207"/>
      <c r="H207"/>
      <c r="I207"/>
      <c r="J207"/>
      <c r="K207"/>
      <c r="L207"/>
    </row>
    <row r="208" spans="1:12">
      <c r="A208" t="s">
        <v>6601</v>
      </c>
      <c r="B208" t="s">
        <v>6399</v>
      </c>
      <c r="C208" s="172" t="str">
        <f>VLOOKUP(RTARouteStages[[#This Row],[StageCode]],Code2Loc,2,FALSE)</f>
        <v>DHADE</v>
      </c>
      <c r="D208" s="171" t="s">
        <v>1132</v>
      </c>
      <c r="E208" s="172">
        <v>3</v>
      </c>
      <c r="F208" s="173">
        <v>2</v>
      </c>
      <c r="G208"/>
      <c r="H208"/>
      <c r="I208"/>
      <c r="J208"/>
      <c r="K208"/>
      <c r="L208"/>
    </row>
    <row r="209" spans="1:12">
      <c r="A209" t="s">
        <v>6601</v>
      </c>
      <c r="B209" t="s">
        <v>6399</v>
      </c>
      <c r="C209" s="172" t="str">
        <f>VLOOKUP(RTARouteStages[[#This Row],[StageCode]],Code2Loc,2,FALSE)</f>
        <v>GANDHINAGAR</v>
      </c>
      <c r="D209" s="171" t="s">
        <v>1268</v>
      </c>
      <c r="E209" s="172">
        <v>4</v>
      </c>
      <c r="F209" s="173">
        <v>3</v>
      </c>
      <c r="G209"/>
      <c r="H209"/>
      <c r="I209"/>
      <c r="J209"/>
      <c r="K209"/>
      <c r="L209"/>
    </row>
    <row r="210" spans="1:12">
      <c r="A210" t="s">
        <v>6601</v>
      </c>
      <c r="B210" t="s">
        <v>6399</v>
      </c>
      <c r="C210" s="172" t="str">
        <f>VLOOKUP(RTARouteStages[[#This Row],[StageCode]],Code2Loc,2,FALSE)</f>
        <v>GUDDEMOL</v>
      </c>
      <c r="D210" s="171" t="s">
        <v>1374</v>
      </c>
      <c r="E210" s="172">
        <v>5</v>
      </c>
      <c r="F210" s="173">
        <v>4</v>
      </c>
      <c r="G210"/>
      <c r="H210"/>
      <c r="I210"/>
      <c r="J210"/>
      <c r="K210"/>
      <c r="L210"/>
    </row>
    <row r="211" spans="1:12">
      <c r="A211" t="s">
        <v>6601</v>
      </c>
      <c r="B211" t="s">
        <v>6399</v>
      </c>
      <c r="C211" s="172" t="str">
        <f>VLOOKUP(RTARouteStages[[#This Row],[StageCode]],Code2Loc,2,FALSE)</f>
        <v>PERIUDAK</v>
      </c>
      <c r="D211" s="171" t="s">
        <v>2318</v>
      </c>
      <c r="E211" s="172">
        <v>6</v>
      </c>
      <c r="F211" s="173">
        <v>5</v>
      </c>
      <c r="G211"/>
      <c r="H211"/>
      <c r="I211"/>
      <c r="J211"/>
      <c r="K211"/>
      <c r="L211"/>
    </row>
    <row r="212" spans="1:12">
      <c r="A212" t="s">
        <v>6601</v>
      </c>
      <c r="B212" t="s">
        <v>6399</v>
      </c>
      <c r="C212" s="172" t="str">
        <f>VLOOKUP(RTARouteStages[[#This Row],[StageCode]],Code2Loc,2,FALSE)</f>
        <v>BANDOLI</v>
      </c>
      <c r="D212" s="171" t="s">
        <v>686</v>
      </c>
      <c r="E212" s="172">
        <v>7</v>
      </c>
      <c r="F212" s="173">
        <v>6</v>
      </c>
      <c r="G212"/>
      <c r="H212"/>
      <c r="I212"/>
      <c r="J212"/>
      <c r="K212"/>
      <c r="L212"/>
    </row>
    <row r="213" spans="1:12">
      <c r="A213" t="s">
        <v>6601</v>
      </c>
      <c r="B213" t="s">
        <v>6399</v>
      </c>
      <c r="C213" s="172" t="str">
        <f>VLOOKUP(RTARouteStages[[#This Row],[StageCode]],Code2Loc,2,FALSE)</f>
        <v>BANDOLI PMP</v>
      </c>
      <c r="D213" s="171" t="s">
        <v>688</v>
      </c>
      <c r="E213" s="172">
        <v>8</v>
      </c>
      <c r="F213" s="173">
        <v>7</v>
      </c>
      <c r="G213"/>
      <c r="H213"/>
      <c r="I213"/>
      <c r="J213"/>
      <c r="K213"/>
      <c r="L213"/>
    </row>
    <row r="214" spans="1:12">
      <c r="A214" t="s">
        <v>6601</v>
      </c>
      <c r="B214" t="s">
        <v>6399</v>
      </c>
      <c r="C214" s="172" t="str">
        <f>VLOOKUP(RTARouteStages[[#This Row],[StageCode]],Code2Loc,2,FALSE)</f>
        <v>SAVARGAL</v>
      </c>
      <c r="D214" s="171" t="s">
        <v>2640</v>
      </c>
      <c r="E214" s="172">
        <v>9</v>
      </c>
      <c r="F214" s="173">
        <v>8</v>
      </c>
      <c r="G214"/>
      <c r="H214"/>
      <c r="I214"/>
      <c r="J214"/>
      <c r="K214"/>
      <c r="L214"/>
    </row>
    <row r="215" spans="1:12">
      <c r="A215" t="s">
        <v>6601</v>
      </c>
      <c r="B215" t="s">
        <v>6399</v>
      </c>
      <c r="C215" s="172" t="str">
        <f>VLOOKUP(RTARouteStages[[#This Row],[StageCode]],Code2Loc,2,FALSE)</f>
        <v>KARMANE</v>
      </c>
      <c r="D215" s="171" t="s">
        <v>1589</v>
      </c>
      <c r="E215" s="172">
        <v>10</v>
      </c>
      <c r="F215" s="173">
        <v>9</v>
      </c>
      <c r="G215"/>
      <c r="H215"/>
      <c r="I215"/>
      <c r="J215"/>
      <c r="K215"/>
      <c r="L215"/>
    </row>
    <row r="216" spans="1:12">
      <c r="A216" t="s">
        <v>6601</v>
      </c>
      <c r="B216" t="s">
        <v>6399</v>
      </c>
      <c r="C216" s="172" t="str">
        <f>VLOOKUP(RTARouteStages[[#This Row],[StageCode]],Code2Loc,2,FALSE)</f>
        <v>VOLDEON</v>
      </c>
      <c r="D216" s="171" t="s">
        <v>3139</v>
      </c>
      <c r="E216" s="172">
        <v>11</v>
      </c>
      <c r="F216" s="173">
        <v>11</v>
      </c>
      <c r="G216"/>
      <c r="H216"/>
      <c r="I216"/>
      <c r="J216"/>
      <c r="K216"/>
      <c r="L216"/>
    </row>
    <row r="217" spans="1:12">
      <c r="A217" t="s">
        <v>6601</v>
      </c>
      <c r="B217" t="s">
        <v>6399</v>
      </c>
      <c r="C217" s="172" t="str">
        <f>VLOOKUP(RTARouteStages[[#This Row],[StageCode]],Code2Loc,2,FALSE)</f>
        <v>SHIGAO</v>
      </c>
      <c r="D217" s="171" t="s">
        <v>2684</v>
      </c>
      <c r="E217" s="172">
        <v>12</v>
      </c>
      <c r="F217" s="173">
        <v>15</v>
      </c>
      <c r="G217"/>
      <c r="H217"/>
      <c r="I217"/>
      <c r="J217"/>
      <c r="K217"/>
      <c r="L217"/>
    </row>
    <row r="218" spans="1:12">
      <c r="A218" t="s">
        <v>6601</v>
      </c>
      <c r="B218" t="s">
        <v>6399</v>
      </c>
      <c r="C218" s="172" t="str">
        <f>VLOOKUP(RTARouteStages[[#This Row],[StageCode]],Code2Loc,2,FALSE)</f>
        <v>AMBEDEM</v>
      </c>
      <c r="D218" s="171" t="s">
        <v>523</v>
      </c>
      <c r="E218" s="172">
        <v>13</v>
      </c>
      <c r="F218" s="173">
        <v>17</v>
      </c>
      <c r="G218"/>
      <c r="H218"/>
      <c r="I218"/>
      <c r="J218"/>
      <c r="K218"/>
      <c r="L218"/>
    </row>
    <row r="219" spans="1:12">
      <c r="A219" t="s">
        <v>6601</v>
      </c>
      <c r="B219" t="s">
        <v>6399</v>
      </c>
      <c r="C219" s="172" t="str">
        <f>VLOOKUP(RTARouteStages[[#This Row],[StageCode]],Code2Loc,2,FALSE)</f>
        <v>COLLEM</v>
      </c>
      <c r="D219" s="171" t="s">
        <v>995</v>
      </c>
      <c r="E219" s="172">
        <v>14</v>
      </c>
      <c r="F219" s="173">
        <v>20</v>
      </c>
      <c r="G219"/>
      <c r="H219"/>
      <c r="I219"/>
      <c r="J219"/>
      <c r="K219"/>
      <c r="L219"/>
    </row>
    <row r="220" spans="1:12">
      <c r="A220" t="s">
        <v>6601</v>
      </c>
      <c r="B220" t="s">
        <v>6399</v>
      </c>
      <c r="C220" s="172" t="str">
        <f>VLOOKUP(RTARouteStages[[#This Row],[StageCode]],Code2Loc,2,FALSE)</f>
        <v>NAVA WADA</v>
      </c>
      <c r="D220" s="171" t="s">
        <v>2114</v>
      </c>
      <c r="E220" s="172">
        <v>15</v>
      </c>
      <c r="F220" s="173">
        <v>24</v>
      </c>
      <c r="G220"/>
      <c r="H220"/>
      <c r="I220"/>
      <c r="J220"/>
      <c r="K220"/>
      <c r="L220"/>
    </row>
    <row r="221" spans="1:12">
      <c r="A221" t="s">
        <v>6601</v>
      </c>
      <c r="B221" t="s">
        <v>6399</v>
      </c>
      <c r="C221" s="172" t="str">
        <f>VLOOKUP(RTARouteStages[[#This Row],[StageCode]],Code2Loc,2,FALSE)</f>
        <v>DUDSAGR HTL</v>
      </c>
      <c r="D221" s="171" t="s">
        <v>1211</v>
      </c>
      <c r="E221" s="172">
        <v>16</v>
      </c>
      <c r="F221" s="173">
        <v>25</v>
      </c>
      <c r="G221"/>
      <c r="H221"/>
      <c r="I221"/>
      <c r="J221"/>
      <c r="K221"/>
      <c r="L221"/>
    </row>
    <row r="222" spans="1:12">
      <c r="A222" t="s">
        <v>6601</v>
      </c>
      <c r="B222" t="s">
        <v>6399</v>
      </c>
      <c r="C222" s="172" t="str">
        <f>VLOOKUP(RTARouteStages[[#This Row],[StageCode]],Code2Loc,2,FALSE)</f>
        <v>MOLLEM</v>
      </c>
      <c r="D222" s="171" t="s">
        <v>1987</v>
      </c>
      <c r="E222" s="172">
        <v>17</v>
      </c>
      <c r="F222" s="173">
        <v>26</v>
      </c>
      <c r="G222"/>
      <c r="H222"/>
      <c r="I222"/>
      <c r="J222"/>
      <c r="K222"/>
      <c r="L222"/>
    </row>
    <row r="223" spans="1:12">
      <c r="A223" t="s">
        <v>6602</v>
      </c>
      <c r="B223" t="s">
        <v>5881</v>
      </c>
      <c r="C223" s="172" t="str">
        <f>VLOOKUP(RTARouteStages[[#This Row],[StageCode]],Code2Loc,2,FALSE)</f>
        <v>CURCHOREM</v>
      </c>
      <c r="D223" s="171" t="s">
        <v>1048</v>
      </c>
      <c r="E223" s="172">
        <v>1</v>
      </c>
      <c r="F223" s="173"/>
      <c r="G223"/>
      <c r="H223"/>
      <c r="I223"/>
      <c r="J223"/>
      <c r="K223"/>
      <c r="L223"/>
    </row>
    <row r="224" spans="1:12">
      <c r="A224" t="s">
        <v>6602</v>
      </c>
      <c r="B224" t="s">
        <v>5881</v>
      </c>
      <c r="C224" s="172" t="str">
        <f>VLOOKUP(RTARouteStages[[#This Row],[StageCode]],Code2Loc,2,FALSE)</f>
        <v>MORPIRLA</v>
      </c>
      <c r="D224" s="171" t="s">
        <v>2013</v>
      </c>
      <c r="E224" s="172">
        <v>6</v>
      </c>
      <c r="F224" s="173"/>
      <c r="G224"/>
      <c r="H224"/>
      <c r="I224"/>
      <c r="J224"/>
      <c r="K224"/>
      <c r="L224"/>
    </row>
    <row r="225" spans="1:12">
      <c r="A225" t="s">
        <v>6603</v>
      </c>
      <c r="B225" t="s">
        <v>6400</v>
      </c>
      <c r="C225" s="172" t="str">
        <f>VLOOKUP(RTARouteStages[[#This Row],[StageCode]],Code2Loc,2,FALSE)</f>
        <v>CURCHOREM</v>
      </c>
      <c r="D225" s="171" t="s">
        <v>1048</v>
      </c>
      <c r="E225" s="172">
        <v>1</v>
      </c>
      <c r="F225" s="173">
        <v>0</v>
      </c>
      <c r="G225"/>
      <c r="H225"/>
      <c r="I225"/>
      <c r="J225"/>
      <c r="K225"/>
      <c r="L225"/>
    </row>
    <row r="226" spans="1:12">
      <c r="A226" t="s">
        <v>6603</v>
      </c>
      <c r="B226" t="s">
        <v>6400</v>
      </c>
      <c r="C226" s="172" t="str">
        <f>VLOOKUP(RTARouteStages[[#This Row],[StageCode]],Code2Loc,2,FALSE)</f>
        <v>RLY GT. XELVONA</v>
      </c>
      <c r="D226" s="171" t="s">
        <v>3371</v>
      </c>
      <c r="E226" s="172">
        <v>2</v>
      </c>
      <c r="F226" s="173">
        <v>3</v>
      </c>
      <c r="G226"/>
      <c r="H226"/>
      <c r="I226"/>
      <c r="J226"/>
      <c r="K226"/>
      <c r="L226"/>
    </row>
    <row r="227" spans="1:12">
      <c r="A227" t="s">
        <v>6603</v>
      </c>
      <c r="B227" t="s">
        <v>6400</v>
      </c>
      <c r="C227" s="172" t="str">
        <f>VLOOKUP(RTARouteStages[[#This Row],[StageCode]],Code2Loc,2,FALSE)</f>
        <v>XELVONA</v>
      </c>
      <c r="D227" s="171" t="s">
        <v>3171</v>
      </c>
      <c r="E227" s="172">
        <v>3</v>
      </c>
      <c r="F227" s="173">
        <v>5</v>
      </c>
      <c r="G227"/>
      <c r="H227"/>
      <c r="I227"/>
      <c r="J227"/>
      <c r="K227"/>
      <c r="L227"/>
    </row>
    <row r="228" spans="1:12">
      <c r="A228" t="s">
        <v>6603</v>
      </c>
      <c r="B228" t="s">
        <v>6400</v>
      </c>
      <c r="C228" s="172" t="str">
        <f>VLOOKUP(RTARouteStages[[#This Row],[StageCode]],Code2Loc,2,FALSE)</f>
        <v>COPRIMODDI</v>
      </c>
      <c r="D228" s="171" t="s">
        <v>3373</v>
      </c>
      <c r="E228" s="172">
        <v>4</v>
      </c>
      <c r="F228" s="173">
        <v>6</v>
      </c>
      <c r="G228"/>
      <c r="H228"/>
      <c r="I228"/>
      <c r="J228"/>
      <c r="K228"/>
      <c r="L228"/>
    </row>
    <row r="229" spans="1:12">
      <c r="A229" t="s">
        <v>6603</v>
      </c>
      <c r="B229" t="s">
        <v>6400</v>
      </c>
      <c r="C229" s="172" t="str">
        <f>VLOOKUP(RTARouteStages[[#This Row],[StageCode]],Code2Loc,2,FALSE)</f>
        <v>ASSOLDA</v>
      </c>
      <c r="D229" s="171" t="s">
        <v>620</v>
      </c>
      <c r="E229" s="172">
        <v>5</v>
      </c>
      <c r="F229" s="173">
        <v>7</v>
      </c>
      <c r="G229"/>
      <c r="H229"/>
      <c r="I229"/>
      <c r="J229"/>
      <c r="K229"/>
      <c r="L229"/>
    </row>
    <row r="230" spans="1:12">
      <c r="A230" t="s">
        <v>6603</v>
      </c>
      <c r="B230" t="s">
        <v>6400</v>
      </c>
      <c r="C230" s="172" t="str">
        <f>VLOOKUP(RTARouteStages[[#This Row],[StageCode]],Code2Loc,2,FALSE)</f>
        <v>COTTA</v>
      </c>
      <c r="D230" s="171" t="s">
        <v>1027</v>
      </c>
      <c r="E230" s="172">
        <v>6</v>
      </c>
      <c r="F230" s="173">
        <v>8</v>
      </c>
      <c r="G230"/>
      <c r="H230"/>
      <c r="I230"/>
      <c r="J230"/>
      <c r="K230"/>
      <c r="L230"/>
    </row>
    <row r="231" spans="1:12">
      <c r="A231" t="s">
        <v>6603</v>
      </c>
      <c r="B231" t="s">
        <v>6400</v>
      </c>
      <c r="C231" s="172" t="str">
        <f>VLOOKUP(RTARouteStages[[#This Row],[StageCode]],Code2Loc,2,FALSE)</f>
        <v>CHANDOR</v>
      </c>
      <c r="D231" s="171" t="s">
        <v>921</v>
      </c>
      <c r="E231" s="172">
        <v>7</v>
      </c>
      <c r="F231" s="173">
        <v>10</v>
      </c>
      <c r="G231"/>
      <c r="H231"/>
      <c r="I231"/>
      <c r="J231"/>
      <c r="K231"/>
      <c r="L231"/>
    </row>
    <row r="232" spans="1:12">
      <c r="A232" t="s">
        <v>6603</v>
      </c>
      <c r="B232" t="s">
        <v>6400</v>
      </c>
      <c r="C232" s="172" t="str">
        <f>VLOOKUP(RTARouteStages[[#This Row],[StageCode]],Code2Loc,2,FALSE)</f>
        <v>POCLEM MOLL</v>
      </c>
      <c r="D232" s="171" t="s">
        <v>3375</v>
      </c>
      <c r="E232" s="172">
        <v>8</v>
      </c>
      <c r="F232" s="173">
        <v>11</v>
      </c>
      <c r="G232"/>
      <c r="H232"/>
      <c r="I232"/>
      <c r="J232"/>
      <c r="K232"/>
      <c r="L232"/>
    </row>
    <row r="233" spans="1:12">
      <c r="A233" t="s">
        <v>6603</v>
      </c>
      <c r="B233" t="s">
        <v>6400</v>
      </c>
      <c r="C233" s="172" t="str">
        <f>VLOOKUP(RTARouteStages[[#This Row],[StageCode]],Code2Loc,2,FALSE)</f>
        <v>MARMAGOA STEEL</v>
      </c>
      <c r="D233" s="171" t="s">
        <v>3377</v>
      </c>
      <c r="E233" s="172">
        <v>9</v>
      </c>
      <c r="F233" s="173">
        <v>12</v>
      </c>
      <c r="G233"/>
      <c r="H233"/>
      <c r="I233"/>
      <c r="J233"/>
      <c r="K233"/>
      <c r="L233"/>
    </row>
    <row r="234" spans="1:12">
      <c r="A234" t="s">
        <v>6603</v>
      </c>
      <c r="B234" t="s">
        <v>6400</v>
      </c>
      <c r="C234" s="172" t="str">
        <f>VLOOKUP(RTARouteStages[[#This Row],[StageCode]],Code2Loc,2,FALSE)</f>
        <v>RAITOLEM</v>
      </c>
      <c r="D234" s="171" t="s">
        <v>3379</v>
      </c>
      <c r="E234" s="172">
        <v>10</v>
      </c>
      <c r="F234" s="173">
        <v>13</v>
      </c>
      <c r="G234"/>
      <c r="H234"/>
      <c r="I234"/>
      <c r="J234"/>
      <c r="K234"/>
      <c r="L234"/>
    </row>
    <row r="235" spans="1:12">
      <c r="A235" t="s">
        <v>6603</v>
      </c>
      <c r="B235" t="s">
        <v>6400</v>
      </c>
      <c r="C235" s="172" t="str">
        <f>VLOOKUP(RTARouteStages[[#This Row],[StageCode]],Code2Loc,2,FALSE)</f>
        <v>GADEABHATTI</v>
      </c>
      <c r="D235" s="171" t="s">
        <v>3381</v>
      </c>
      <c r="E235" s="172">
        <v>11</v>
      </c>
      <c r="F235" s="173">
        <v>14</v>
      </c>
      <c r="G235"/>
      <c r="H235"/>
      <c r="I235"/>
      <c r="J235"/>
      <c r="K235"/>
      <c r="L235"/>
    </row>
    <row r="236" spans="1:12">
      <c r="A236" t="s">
        <v>6603</v>
      </c>
      <c r="B236" t="s">
        <v>6400</v>
      </c>
      <c r="C236" s="172" t="str">
        <f>VLOOKUP(RTARouteStages[[#This Row],[StageCode]],Code2Loc,2,FALSE)</f>
        <v>BHAGWATI TILES</v>
      </c>
      <c r="D236" s="171" t="s">
        <v>3383</v>
      </c>
      <c r="E236" s="172">
        <v>12</v>
      </c>
      <c r="F236" s="173">
        <v>15</v>
      </c>
      <c r="G236"/>
      <c r="H236"/>
      <c r="I236"/>
      <c r="J236"/>
      <c r="K236"/>
      <c r="L236"/>
    </row>
    <row r="237" spans="1:12">
      <c r="A237" t="s">
        <v>6603</v>
      </c>
      <c r="B237" t="s">
        <v>6400</v>
      </c>
      <c r="C237" s="172" t="str">
        <f>VLOOKUP(RTARouteStages[[#This Row],[StageCode]],Code2Loc,2,FALSE)</f>
        <v>DAVORLIM CHAPEL</v>
      </c>
      <c r="D237" s="171" t="s">
        <v>3385</v>
      </c>
      <c r="E237" s="172">
        <v>13</v>
      </c>
      <c r="F237" s="173">
        <v>16</v>
      </c>
      <c r="G237"/>
      <c r="H237"/>
      <c r="I237"/>
      <c r="J237"/>
      <c r="K237"/>
      <c r="L237"/>
    </row>
    <row r="238" spans="1:12">
      <c r="A238" t="s">
        <v>6603</v>
      </c>
      <c r="B238" t="s">
        <v>6400</v>
      </c>
      <c r="C238" s="172" t="str">
        <f>VLOOKUP(RTARouteStages[[#This Row],[StageCode]],Code2Loc,2,FALSE)</f>
        <v>DARVORLIM</v>
      </c>
      <c r="D238" s="171" t="s">
        <v>3387</v>
      </c>
      <c r="E238" s="172">
        <v>14</v>
      </c>
      <c r="F238" s="173">
        <v>17</v>
      </c>
      <c r="G238"/>
      <c r="H238"/>
      <c r="I238"/>
      <c r="J238"/>
      <c r="K238"/>
      <c r="L238"/>
    </row>
    <row r="239" spans="1:12">
      <c r="A239" t="s">
        <v>6603</v>
      </c>
      <c r="B239" t="s">
        <v>6400</v>
      </c>
      <c r="C239" s="172" t="str">
        <f>VLOOKUP(RTARouteStages[[#This Row],[StageCode]],Code2Loc,2,FALSE)</f>
        <v>AQUEM P. HOUSE</v>
      </c>
      <c r="D239" s="171" t="s">
        <v>3389</v>
      </c>
      <c r="E239" s="172">
        <v>15</v>
      </c>
      <c r="F239" s="173">
        <v>18</v>
      </c>
      <c r="G239"/>
      <c r="H239"/>
      <c r="I239"/>
      <c r="J239"/>
      <c r="K239"/>
      <c r="L239"/>
    </row>
    <row r="240" spans="1:12">
      <c r="A240" t="s">
        <v>6603</v>
      </c>
      <c r="B240" t="s">
        <v>6400</v>
      </c>
      <c r="C240" s="172" t="str">
        <f>VLOOKUP(RTARouteStages[[#This Row],[StageCode]],Code2Loc,2,FALSE)</f>
        <v>PAJIFOND</v>
      </c>
      <c r="D240" s="171" t="s">
        <v>2229</v>
      </c>
      <c r="E240" s="172">
        <v>16</v>
      </c>
      <c r="F240" s="173">
        <v>19</v>
      </c>
      <c r="G240"/>
      <c r="H240"/>
      <c r="I240"/>
      <c r="J240"/>
      <c r="K240"/>
      <c r="L240"/>
    </row>
    <row r="241" spans="1:12">
      <c r="A241" t="s">
        <v>6603</v>
      </c>
      <c r="B241" t="s">
        <v>6400</v>
      </c>
      <c r="C241" s="172" t="str">
        <f>VLOOKUP(RTARouteStages[[#This Row],[StageCode]],Code2Loc,2,FALSE)</f>
        <v>MARKET SBI</v>
      </c>
      <c r="D241" s="171" t="s">
        <v>3391</v>
      </c>
      <c r="E241" s="172">
        <v>17</v>
      </c>
      <c r="F241" s="173">
        <v>20</v>
      </c>
      <c r="G241"/>
      <c r="H241"/>
      <c r="I241"/>
      <c r="J241"/>
      <c r="K241"/>
      <c r="L241"/>
    </row>
    <row r="242" spans="1:12">
      <c r="A242" t="s">
        <v>6603</v>
      </c>
      <c r="B242" t="s">
        <v>6400</v>
      </c>
      <c r="C242" s="172" t="str">
        <f>VLOOKUP(RTARouteStages[[#This Row],[StageCode]],Code2Loc,2,FALSE)</f>
        <v>MARGAO</v>
      </c>
      <c r="D242" s="171" t="s">
        <v>1890</v>
      </c>
      <c r="E242" s="172">
        <v>18</v>
      </c>
      <c r="F242" s="173">
        <v>22</v>
      </c>
      <c r="G242"/>
      <c r="H242"/>
      <c r="I242"/>
      <c r="J242"/>
      <c r="K242"/>
      <c r="L242"/>
    </row>
    <row r="243" spans="1:12">
      <c r="A243" t="s">
        <v>6604</v>
      </c>
      <c r="B243" t="s">
        <v>5881</v>
      </c>
      <c r="C243" s="172" t="str">
        <f>VLOOKUP(RTARouteStages[[#This Row],[StageCode]],Code2Loc,2,FALSE)</f>
        <v>CURCHOREM</v>
      </c>
      <c r="D243" s="171" t="s">
        <v>1048</v>
      </c>
      <c r="E243" s="172">
        <v>1</v>
      </c>
      <c r="F243" s="173"/>
      <c r="G243"/>
      <c r="H243"/>
      <c r="I243"/>
      <c r="J243"/>
      <c r="K243"/>
      <c r="L243"/>
    </row>
    <row r="244" spans="1:12">
      <c r="A244" t="s">
        <v>6604</v>
      </c>
      <c r="B244" t="s">
        <v>5881</v>
      </c>
      <c r="C244" s="172" t="str">
        <f>VLOOKUP(RTARouteStages[[#This Row],[StageCode]],Code2Loc,2,FALSE)</f>
        <v>METWADA</v>
      </c>
      <c r="D244" s="171" t="s">
        <v>3209</v>
      </c>
      <c r="E244" s="172">
        <v>6</v>
      </c>
      <c r="F244" s="173"/>
      <c r="G244"/>
      <c r="H244"/>
      <c r="I244"/>
      <c r="J244"/>
      <c r="K244"/>
      <c r="L244"/>
    </row>
    <row r="245" spans="1:12">
      <c r="A245" t="s">
        <v>6470</v>
      </c>
      <c r="B245" t="s">
        <v>5881</v>
      </c>
      <c r="C245" s="172" t="str">
        <f>VLOOKUP(RTARouteStages[[#This Row],[StageCode]],Code2Loc,2,FALSE)</f>
        <v>AGAPUR</v>
      </c>
      <c r="D245" s="171" t="s">
        <v>462</v>
      </c>
      <c r="E245" s="172">
        <v>1</v>
      </c>
      <c r="F245" s="173"/>
      <c r="G245"/>
      <c r="H245"/>
      <c r="I245"/>
      <c r="J245"/>
      <c r="K245"/>
      <c r="L245"/>
    </row>
    <row r="246" spans="1:12">
      <c r="A246" t="s">
        <v>6470</v>
      </c>
      <c r="B246" t="s">
        <v>5881</v>
      </c>
      <c r="C246" s="172" t="str">
        <f>VLOOKUP(RTARouteStages[[#This Row],[StageCode]],Code2Loc,2,FALSE)</f>
        <v>KUNDAI</v>
      </c>
      <c r="D246" s="171" t="s">
        <v>1770</v>
      </c>
      <c r="E246" s="172">
        <v>2</v>
      </c>
      <c r="F246" s="173"/>
      <c r="G246" t="s">
        <v>5725</v>
      </c>
      <c r="H246"/>
      <c r="I246"/>
      <c r="J246"/>
      <c r="K246"/>
      <c r="L246"/>
    </row>
    <row r="247" spans="1:12">
      <c r="A247" t="s">
        <v>6470</v>
      </c>
      <c r="B247" t="s">
        <v>5881</v>
      </c>
      <c r="C247" s="172" t="str">
        <f>VLOOKUP(RTARouteStages[[#This Row],[StageCode]],Code2Loc,2,FALSE)</f>
        <v>PONDA</v>
      </c>
      <c r="D247" s="171" t="s">
        <v>2374</v>
      </c>
      <c r="E247" s="172">
        <v>6</v>
      </c>
      <c r="F247" s="173"/>
      <c r="G247"/>
      <c r="H247"/>
      <c r="I247"/>
      <c r="J247"/>
      <c r="K247"/>
      <c r="L247"/>
    </row>
    <row r="248" spans="1:12">
      <c r="A248" t="s">
        <v>6605</v>
      </c>
      <c r="B248" t="s">
        <v>6401</v>
      </c>
      <c r="C248" s="172" t="str">
        <f>VLOOKUP(RTARouteStages[[#This Row],[StageCode]],Code2Loc,2,FALSE)</f>
        <v>CURCHOREM</v>
      </c>
      <c r="D248" s="171" t="s">
        <v>1048</v>
      </c>
      <c r="E248" s="172">
        <v>1</v>
      </c>
      <c r="F248" s="173">
        <v>0</v>
      </c>
      <c r="G248"/>
      <c r="H248"/>
      <c r="I248"/>
      <c r="J248"/>
      <c r="K248"/>
      <c r="L248"/>
    </row>
    <row r="249" spans="1:12">
      <c r="A249" t="s">
        <v>6605</v>
      </c>
      <c r="B249" t="s">
        <v>6401</v>
      </c>
      <c r="C249" s="172" t="str">
        <f>VLOOKUP(RTARouteStages[[#This Row],[StageCode]],Code2Loc,2,FALSE)</f>
        <v>SHIVAJI CWK</v>
      </c>
      <c r="D249" s="171" t="s">
        <v>2711</v>
      </c>
      <c r="E249" s="172">
        <v>2</v>
      </c>
      <c r="F249" s="173">
        <v>1</v>
      </c>
      <c r="G249"/>
      <c r="H249"/>
      <c r="I249"/>
      <c r="J249"/>
      <c r="K249"/>
      <c r="L249"/>
    </row>
    <row r="250" spans="1:12">
      <c r="A250" t="s">
        <v>6605</v>
      </c>
      <c r="B250" t="s">
        <v>6401</v>
      </c>
      <c r="C250" s="172" t="str">
        <f>VLOOKUP(RTARouteStages[[#This Row],[StageCode]],Code2Loc,2,FALSE)</f>
        <v>CACORA</v>
      </c>
      <c r="D250" s="171" t="s">
        <v>863</v>
      </c>
      <c r="E250" s="172">
        <v>3</v>
      </c>
      <c r="F250" s="173">
        <v>2</v>
      </c>
      <c r="G250"/>
      <c r="H250"/>
      <c r="I250"/>
      <c r="J250"/>
      <c r="K250"/>
      <c r="L250"/>
    </row>
    <row r="251" spans="1:12">
      <c r="A251" t="s">
        <v>6605</v>
      </c>
      <c r="B251" t="s">
        <v>6401</v>
      </c>
      <c r="C251" s="172" t="str">
        <f>VLOOKUP(RTARouteStages[[#This Row],[StageCode]],Code2Loc,2,FALSE)</f>
        <v>CURCH GPC</v>
      </c>
      <c r="D251" s="171" t="s">
        <v>1046</v>
      </c>
      <c r="E251" s="172">
        <v>4</v>
      </c>
      <c r="F251" s="173">
        <v>3</v>
      </c>
      <c r="G251"/>
      <c r="H251"/>
      <c r="I251"/>
      <c r="J251"/>
      <c r="K251"/>
      <c r="L251"/>
    </row>
    <row r="252" spans="1:12">
      <c r="A252" t="s">
        <v>6605</v>
      </c>
      <c r="B252" t="s">
        <v>6401</v>
      </c>
      <c r="C252" s="172" t="str">
        <f>VLOOKUP(RTARouteStages[[#This Row],[StageCode]],Code2Loc,2,FALSE)</f>
        <v>SNG COURT</v>
      </c>
      <c r="D252" s="171" t="s">
        <v>2755</v>
      </c>
      <c r="E252" s="172">
        <v>5</v>
      </c>
      <c r="F252" s="173">
        <v>4</v>
      </c>
      <c r="G252"/>
      <c r="H252"/>
      <c r="I252"/>
      <c r="J252"/>
      <c r="K252"/>
      <c r="L252"/>
    </row>
    <row r="253" spans="1:12">
      <c r="A253" t="s">
        <v>6605</v>
      </c>
      <c r="B253" t="s">
        <v>6401</v>
      </c>
      <c r="C253" s="172" t="str">
        <f>VLOOKUP(RTARouteStages[[#This Row],[StageCode]],Code2Loc,2,FALSE)</f>
        <v>SNG DANDO</v>
      </c>
      <c r="D253" s="171" t="s">
        <v>2757</v>
      </c>
      <c r="E253" s="172">
        <v>6</v>
      </c>
      <c r="F253" s="173">
        <v>5</v>
      </c>
      <c r="G253"/>
      <c r="H253"/>
      <c r="I253"/>
      <c r="J253"/>
      <c r="K253"/>
      <c r="L253"/>
    </row>
    <row r="254" spans="1:12">
      <c r="A254" t="s">
        <v>6605</v>
      </c>
      <c r="B254" t="s">
        <v>6401</v>
      </c>
      <c r="C254" s="172" t="str">
        <f>VLOOKUP(RTARouteStages[[#This Row],[StageCode]],Code2Loc,2,FALSE)</f>
        <v>MASJID/BEND</v>
      </c>
      <c r="D254" s="171" t="s">
        <v>1910</v>
      </c>
      <c r="E254" s="172">
        <v>7</v>
      </c>
      <c r="F254" s="173">
        <v>6</v>
      </c>
      <c r="G254"/>
      <c r="H254"/>
      <c r="I254"/>
      <c r="J254"/>
      <c r="K254"/>
      <c r="L254"/>
    </row>
    <row r="255" spans="1:12">
      <c r="A255" t="s">
        <v>6605</v>
      </c>
      <c r="B255" t="s">
        <v>6401</v>
      </c>
      <c r="C255" s="172" t="str">
        <f>VLOOKUP(RTARouteStages[[#This Row],[StageCode]],Code2Loc,2,FALSE)</f>
        <v>SANGUEM</v>
      </c>
      <c r="D255" s="171" t="s">
        <v>2586</v>
      </c>
      <c r="E255" s="172">
        <v>8</v>
      </c>
      <c r="F255" s="173">
        <v>7</v>
      </c>
      <c r="G255"/>
      <c r="H255"/>
      <c r="I255"/>
      <c r="J255"/>
      <c r="K255"/>
      <c r="L255"/>
    </row>
    <row r="256" spans="1:12">
      <c r="A256" t="s">
        <v>6605</v>
      </c>
      <c r="B256" t="s">
        <v>6401</v>
      </c>
      <c r="C256" s="172" t="str">
        <f>VLOOKUP(RTARouteStages[[#This Row],[StageCode]],Code2Loc,2,FALSE)</f>
        <v>PAJIMOL</v>
      </c>
      <c r="D256" s="171" t="s">
        <v>2231</v>
      </c>
      <c r="E256" s="172">
        <v>9</v>
      </c>
      <c r="F256" s="173">
        <v>9</v>
      </c>
      <c r="G256"/>
      <c r="H256"/>
      <c r="I256"/>
      <c r="J256"/>
      <c r="K256"/>
      <c r="L256"/>
    </row>
    <row r="257" spans="1:12">
      <c r="A257" t="s">
        <v>6605</v>
      </c>
      <c r="B257" t="s">
        <v>6401</v>
      </c>
      <c r="C257" s="172" t="str">
        <f>VLOOKUP(RTARouteStages[[#This Row],[StageCode]],Code2Loc,2,FALSE)</f>
        <v>UGUEM</v>
      </c>
      <c r="D257" s="171" t="s">
        <v>2980</v>
      </c>
      <c r="E257" s="172">
        <v>10</v>
      </c>
      <c r="F257" s="173">
        <v>11</v>
      </c>
      <c r="G257"/>
      <c r="H257"/>
      <c r="I257"/>
      <c r="J257"/>
      <c r="K257"/>
      <c r="L257"/>
    </row>
    <row r="258" spans="1:12">
      <c r="A258" t="s">
        <v>6605</v>
      </c>
      <c r="B258" t="s">
        <v>6401</v>
      </c>
      <c r="C258" s="172" t="str">
        <f>VLOOKUP(RTARouteStages[[#This Row],[StageCode]],Code2Loc,2,FALSE)</f>
        <v>DESSAIWADA</v>
      </c>
      <c r="D258" s="171" t="s">
        <v>1104</v>
      </c>
      <c r="E258" s="172">
        <v>11</v>
      </c>
      <c r="F258" s="173">
        <v>12</v>
      </c>
      <c r="G258"/>
      <c r="H258"/>
      <c r="I258"/>
      <c r="J258"/>
      <c r="K258"/>
      <c r="L258"/>
    </row>
    <row r="259" spans="1:12">
      <c r="A259" t="s">
        <v>6605</v>
      </c>
      <c r="B259" t="s">
        <v>6401</v>
      </c>
      <c r="C259" s="172" t="str">
        <f>VLOOKUP(RTARouteStages[[#This Row],[StageCode]],Code2Loc,2,FALSE)</f>
        <v>VALKINI</v>
      </c>
      <c r="D259" s="171" t="s">
        <v>3039</v>
      </c>
      <c r="E259" s="172">
        <v>12</v>
      </c>
      <c r="F259" s="173">
        <v>14</v>
      </c>
      <c r="G259"/>
      <c r="H259"/>
      <c r="I259"/>
      <c r="J259"/>
      <c r="K259"/>
      <c r="L259"/>
    </row>
    <row r="260" spans="1:12">
      <c r="A260" t="s">
        <v>6605</v>
      </c>
      <c r="B260" t="s">
        <v>6401</v>
      </c>
      <c r="C260" s="172" t="str">
        <f>VLOOKUP(RTARouteStages[[#This Row],[StageCode]],Code2Loc,2,FALSE)</f>
        <v>BARAZAN TSK</v>
      </c>
      <c r="D260" s="171" t="s">
        <v>704</v>
      </c>
      <c r="E260" s="172">
        <v>13</v>
      </c>
      <c r="F260" s="173">
        <v>17</v>
      </c>
      <c r="G260"/>
      <c r="H260"/>
      <c r="I260"/>
      <c r="J260"/>
      <c r="K260"/>
      <c r="L260"/>
    </row>
    <row r="261" spans="1:12">
      <c r="A261" t="s">
        <v>6605</v>
      </c>
      <c r="B261" t="s">
        <v>6401</v>
      </c>
      <c r="C261" s="172" t="str">
        <f>VLOOKUP(RTARouteStages[[#This Row],[StageCode]],Code2Loc,2,FALSE)</f>
        <v>BHATI</v>
      </c>
      <c r="D261" s="171" t="s">
        <v>766</v>
      </c>
      <c r="E261" s="172">
        <v>14</v>
      </c>
      <c r="F261" s="173">
        <v>19</v>
      </c>
      <c r="G261"/>
      <c r="H261"/>
      <c r="I261"/>
      <c r="J261"/>
      <c r="K261"/>
      <c r="L261"/>
    </row>
    <row r="262" spans="1:12">
      <c r="A262" t="s">
        <v>6605</v>
      </c>
      <c r="B262" t="s">
        <v>6401</v>
      </c>
      <c r="C262" s="172" t="str">
        <f>VLOOKUP(RTARouteStages[[#This Row],[StageCode]],Code2Loc,2,FALSE)</f>
        <v>MALLIKARJUN</v>
      </c>
      <c r="D262" s="171" t="s">
        <v>1850</v>
      </c>
      <c r="E262" s="172">
        <v>15</v>
      </c>
      <c r="F262" s="173">
        <v>22</v>
      </c>
      <c r="G262"/>
      <c r="H262"/>
      <c r="I262"/>
      <c r="J262"/>
      <c r="K262"/>
      <c r="L262"/>
    </row>
    <row r="263" spans="1:12">
      <c r="A263" t="s">
        <v>6605</v>
      </c>
      <c r="B263" t="s">
        <v>6401</v>
      </c>
      <c r="C263" s="172" t="str">
        <f>VLOOKUP(RTARouteStages[[#This Row],[StageCode]],Code2Loc,2,FALSE)</f>
        <v>VILLIAN</v>
      </c>
      <c r="D263" s="171" t="s">
        <v>3117</v>
      </c>
      <c r="E263" s="172">
        <v>16</v>
      </c>
      <c r="F263" s="173">
        <v>23</v>
      </c>
      <c r="G263"/>
      <c r="H263"/>
      <c r="I263"/>
      <c r="J263"/>
      <c r="K263"/>
      <c r="L263"/>
    </row>
    <row r="264" spans="1:12">
      <c r="A264" t="s">
        <v>6605</v>
      </c>
      <c r="B264" t="s">
        <v>6401</v>
      </c>
      <c r="C264" s="172" t="str">
        <f>VLOOKUP(RTARouteStages[[#This Row],[StageCode]],Code2Loc,2,FALSE)</f>
        <v>VALSHI</v>
      </c>
      <c r="D264" s="171" t="s">
        <v>3043</v>
      </c>
      <c r="E264" s="172">
        <v>17</v>
      </c>
      <c r="F264" s="173">
        <v>27</v>
      </c>
      <c r="G264"/>
      <c r="H264"/>
      <c r="I264"/>
      <c r="J264"/>
      <c r="K264"/>
      <c r="L264"/>
    </row>
    <row r="265" spans="1:12">
      <c r="A265" t="s">
        <v>6605</v>
      </c>
      <c r="B265" t="s">
        <v>6401</v>
      </c>
      <c r="C265" s="172" t="str">
        <f>VLOOKUP(RTARouteStages[[#This Row],[StageCode]],Code2Loc,2,FALSE)</f>
        <v>VADE COLONY</v>
      </c>
      <c r="D265" s="171" t="s">
        <v>3016</v>
      </c>
      <c r="E265" s="172">
        <v>18</v>
      </c>
      <c r="F265" s="173">
        <v>31</v>
      </c>
      <c r="G265"/>
      <c r="H265"/>
      <c r="I265"/>
      <c r="J265"/>
      <c r="K265"/>
      <c r="L265"/>
    </row>
    <row r="266" spans="1:12">
      <c r="A266" t="s">
        <v>6605</v>
      </c>
      <c r="B266" t="s">
        <v>6401</v>
      </c>
      <c r="C266" s="172" t="str">
        <f>VLOOKUP(RTARouteStages[[#This Row],[StageCode]],Code2Loc,2,FALSE)</f>
        <v>PORTEM</v>
      </c>
      <c r="D266" s="171" t="s">
        <v>2386</v>
      </c>
      <c r="E266" s="172">
        <v>19</v>
      </c>
      <c r="F266" s="173">
        <v>33</v>
      </c>
      <c r="G266"/>
      <c r="H266"/>
      <c r="I266"/>
      <c r="J266"/>
      <c r="K266"/>
      <c r="L266"/>
    </row>
    <row r="267" spans="1:12">
      <c r="A267" t="s">
        <v>6605</v>
      </c>
      <c r="B267" t="s">
        <v>6401</v>
      </c>
      <c r="C267" s="172" t="str">
        <f>VLOOKUP(RTARouteStages[[#This Row],[StageCode]],Code2Loc,2,FALSE)</f>
        <v>HANUMAN TMP</v>
      </c>
      <c r="D267" s="171" t="s">
        <v>1408</v>
      </c>
      <c r="E267" s="172">
        <v>20</v>
      </c>
      <c r="F267" s="173">
        <v>35</v>
      </c>
      <c r="G267"/>
      <c r="H267"/>
      <c r="I267"/>
      <c r="J267"/>
      <c r="K267"/>
      <c r="L267"/>
    </row>
    <row r="268" spans="1:12">
      <c r="A268" t="s">
        <v>6605</v>
      </c>
      <c r="B268" t="s">
        <v>6401</v>
      </c>
      <c r="C268" s="172" t="str">
        <f>VLOOKUP(RTARouteStages[[#This Row],[StageCode]],Code2Loc,2,FALSE)</f>
        <v>VICHUNDRE X</v>
      </c>
      <c r="D268" s="171" t="s">
        <v>3101</v>
      </c>
      <c r="E268" s="172">
        <v>21</v>
      </c>
      <c r="F268" s="173">
        <v>36</v>
      </c>
      <c r="G268"/>
      <c r="H268"/>
      <c r="I268"/>
      <c r="J268"/>
      <c r="K268"/>
      <c r="L268"/>
    </row>
    <row r="269" spans="1:12">
      <c r="A269" t="s">
        <v>6605</v>
      </c>
      <c r="B269" t="s">
        <v>6401</v>
      </c>
      <c r="C269" s="172" t="str">
        <f>VLOOKUP(RTARouteStages[[#This Row],[StageCode]],Code2Loc,2,FALSE)</f>
        <v>NETURLIM</v>
      </c>
      <c r="D269" s="171" t="s">
        <v>2140</v>
      </c>
      <c r="E269" s="172">
        <v>22</v>
      </c>
      <c r="F269" s="173">
        <v>37</v>
      </c>
      <c r="G269"/>
      <c r="H269"/>
      <c r="I269"/>
      <c r="J269"/>
      <c r="K269"/>
      <c r="L269"/>
    </row>
    <row r="270" spans="1:12">
      <c r="A270" t="s">
        <v>6606</v>
      </c>
      <c r="B270" t="s">
        <v>5881</v>
      </c>
      <c r="C270" s="172" t="str">
        <f>VLOOKUP(RTARouteStages[[#This Row],[StageCode]],Code2Loc,2,FALSE)</f>
        <v>CURCHOREM</v>
      </c>
      <c r="D270" s="171" t="s">
        <v>1048</v>
      </c>
      <c r="E270" s="172">
        <v>1</v>
      </c>
      <c r="F270" s="173"/>
      <c r="G270"/>
      <c r="H270"/>
      <c r="I270"/>
      <c r="J270"/>
      <c r="K270"/>
      <c r="L270"/>
    </row>
    <row r="271" spans="1:12">
      <c r="A271" t="s">
        <v>6606</v>
      </c>
      <c r="B271" t="s">
        <v>5881</v>
      </c>
      <c r="C271" s="172" t="str">
        <f>VLOOKUP(RTARouteStages[[#This Row],[StageCode]],Code2Loc,2,FALSE)</f>
        <v>Nunem</v>
      </c>
      <c r="D271" s="171" t="s">
        <v>3504</v>
      </c>
      <c r="E271" s="172">
        <v>6</v>
      </c>
      <c r="F271" s="173"/>
      <c r="G271"/>
      <c r="H271"/>
      <c r="I271"/>
      <c r="J271"/>
      <c r="K271"/>
      <c r="L271"/>
    </row>
    <row r="272" spans="1:12">
      <c r="A272" t="s">
        <v>6607</v>
      </c>
      <c r="B272" t="s">
        <v>5881</v>
      </c>
      <c r="C272" s="172" t="str">
        <f>VLOOKUP(RTARouteStages[[#This Row],[StageCode]],Code2Loc,2,FALSE)</f>
        <v>CURCHOREM</v>
      </c>
      <c r="D272" s="171" t="s">
        <v>1048</v>
      </c>
      <c r="E272" s="172">
        <v>1</v>
      </c>
      <c r="F272" s="173"/>
      <c r="G272"/>
      <c r="H272"/>
      <c r="I272"/>
      <c r="J272"/>
      <c r="K272"/>
      <c r="L272"/>
    </row>
    <row r="273" spans="1:12">
      <c r="A273" t="s">
        <v>6607</v>
      </c>
      <c r="B273" t="s">
        <v>5881</v>
      </c>
      <c r="C273" s="172" t="str">
        <f>VLOOKUP(RTARouteStages[[#This Row],[StageCode]],Code2Loc,2,FALSE)</f>
        <v>PIRLA</v>
      </c>
      <c r="D273" s="171" t="s">
        <v>2336</v>
      </c>
      <c r="E273" s="172">
        <v>6</v>
      </c>
      <c r="F273" s="173"/>
      <c r="G273"/>
      <c r="H273"/>
      <c r="I273"/>
      <c r="J273"/>
      <c r="K273"/>
      <c r="L273"/>
    </row>
    <row r="274" spans="1:12">
      <c r="A274" t="s">
        <v>6608</v>
      </c>
      <c r="B274" t="s">
        <v>6442</v>
      </c>
      <c r="C274" s="172" t="str">
        <f>VLOOKUP(RTARouteStages[[#This Row],[StageCode]],Code2Loc,2,FALSE)</f>
        <v>PONDA</v>
      </c>
      <c r="D274" s="171" t="s">
        <v>2374</v>
      </c>
      <c r="E274" s="172">
        <v>1</v>
      </c>
      <c r="F274" s="173">
        <v>0</v>
      </c>
      <c r="G274"/>
      <c r="H274"/>
      <c r="I274"/>
      <c r="J274"/>
      <c r="K274"/>
      <c r="L274"/>
    </row>
    <row r="275" spans="1:12">
      <c r="A275" t="s">
        <v>6608</v>
      </c>
      <c r="B275" t="s">
        <v>6442</v>
      </c>
      <c r="C275" s="172" t="str">
        <f>VLOOKUP(RTARouteStages[[#This Row],[StageCode]],Code2Loc,2,FALSE)</f>
        <v>DHAVLI</v>
      </c>
      <c r="D275" s="171" t="s">
        <v>1160</v>
      </c>
      <c r="E275" s="172">
        <v>2</v>
      </c>
      <c r="F275" s="173">
        <v>2</v>
      </c>
      <c r="G275"/>
      <c r="H275"/>
      <c r="I275"/>
      <c r="J275"/>
      <c r="K275"/>
      <c r="L275"/>
    </row>
    <row r="276" spans="1:12">
      <c r="A276" t="s">
        <v>6608</v>
      </c>
      <c r="B276" t="s">
        <v>6442</v>
      </c>
      <c r="C276" s="172" t="str">
        <f>VLOOKUP(RTARouteStages[[#This Row],[StageCode]],Code2Loc,2,FALSE)</f>
        <v>TOP COLA</v>
      </c>
      <c r="D276" s="171" t="s">
        <v>2940</v>
      </c>
      <c r="E276" s="172">
        <v>3</v>
      </c>
      <c r="F276" s="173">
        <v>4</v>
      </c>
      <c r="G276"/>
      <c r="H276"/>
      <c r="I276"/>
      <c r="J276"/>
      <c r="K276"/>
      <c r="L276"/>
    </row>
    <row r="277" spans="1:12">
      <c r="A277" t="s">
        <v>6608</v>
      </c>
      <c r="B277" t="s">
        <v>6442</v>
      </c>
      <c r="C277" s="172" t="str">
        <f>VLOOKUP(RTARouteStages[[#This Row],[StageCode]],Code2Loc,2,FALSE)</f>
        <v>BORI SKVR</v>
      </c>
      <c r="D277" s="171" t="s">
        <v>831</v>
      </c>
      <c r="E277" s="172">
        <v>4</v>
      </c>
      <c r="F277" s="173">
        <v>5</v>
      </c>
      <c r="G277"/>
      <c r="H277"/>
      <c r="I277"/>
      <c r="J277"/>
      <c r="K277"/>
      <c r="L277"/>
    </row>
    <row r="278" spans="1:12">
      <c r="A278" t="s">
        <v>6608</v>
      </c>
      <c r="B278" t="s">
        <v>6442</v>
      </c>
      <c r="C278" s="172" t="str">
        <f>VLOOKUP(RTARouteStages[[#This Row],[StageCode]],Code2Loc,2,FALSE)</f>
        <v>SAI TMPLE</v>
      </c>
      <c r="D278" s="171" t="s">
        <v>2549</v>
      </c>
      <c r="E278" s="172">
        <v>5</v>
      </c>
      <c r="F278" s="173">
        <v>6</v>
      </c>
      <c r="G278"/>
      <c r="H278"/>
      <c r="I278"/>
      <c r="J278"/>
      <c r="K278"/>
      <c r="L278"/>
    </row>
    <row r="279" spans="1:12">
      <c r="A279" t="s">
        <v>6608</v>
      </c>
      <c r="B279" t="s">
        <v>6442</v>
      </c>
      <c r="C279" s="172" t="str">
        <f>VLOOKUP(RTARouteStages[[#This Row],[StageCode]],Code2Loc,2,FALSE)</f>
        <v>BORI BRDG</v>
      </c>
      <c r="D279" s="171" t="s">
        <v>829</v>
      </c>
      <c r="E279" s="172">
        <v>6</v>
      </c>
      <c r="F279" s="173">
        <v>8</v>
      </c>
      <c r="G279"/>
      <c r="H279"/>
      <c r="I279"/>
      <c r="J279"/>
      <c r="K279"/>
      <c r="L279"/>
    </row>
    <row r="280" spans="1:12">
      <c r="A280" t="s">
        <v>6608</v>
      </c>
      <c r="B280" t="s">
        <v>6442</v>
      </c>
      <c r="C280" s="172" t="str">
        <f>VLOOKUP(RTARouteStages[[#This Row],[StageCode]],Code2Loc,2,FALSE)</f>
        <v>TARVALEM</v>
      </c>
      <c r="D280" s="171" t="s">
        <v>2880</v>
      </c>
      <c r="E280" s="172">
        <v>7</v>
      </c>
      <c r="F280" s="173">
        <v>9</v>
      </c>
      <c r="G280"/>
      <c r="H280"/>
      <c r="I280"/>
      <c r="J280"/>
      <c r="K280"/>
      <c r="L280"/>
    </row>
    <row r="281" spans="1:12">
      <c r="A281" t="s">
        <v>6608</v>
      </c>
      <c r="B281" t="s">
        <v>6442</v>
      </c>
      <c r="C281" s="172" t="str">
        <f>VLOOKUP(RTARouteStages[[#This Row],[StageCode]],Code2Loc,2,FALSE)</f>
        <v>VAZEM</v>
      </c>
      <c r="D281" s="171" t="s">
        <v>3063</v>
      </c>
      <c r="E281" s="172">
        <v>8</v>
      </c>
      <c r="F281" s="173">
        <v>10</v>
      </c>
      <c r="G281"/>
      <c r="H281"/>
      <c r="I281"/>
      <c r="J281"/>
      <c r="K281"/>
      <c r="L281"/>
    </row>
    <row r="282" spans="1:12">
      <c r="A282" t="s">
        <v>6608</v>
      </c>
      <c r="B282" t="s">
        <v>6442</v>
      </c>
      <c r="C282" s="172" t="str">
        <f>VLOOKUP(RTARouteStages[[#This Row],[StageCode]],Code2Loc,2,FALSE)</f>
        <v>SHIRODA</v>
      </c>
      <c r="D282" s="171" t="s">
        <v>2699</v>
      </c>
      <c r="E282" s="172">
        <v>9</v>
      </c>
      <c r="F282" s="173">
        <v>12</v>
      </c>
      <c r="G282"/>
      <c r="H282"/>
      <c r="I282"/>
      <c r="J282"/>
      <c r="K282"/>
      <c r="L282"/>
    </row>
    <row r="283" spans="1:12">
      <c r="A283" t="s">
        <v>6608</v>
      </c>
      <c r="B283" t="s">
        <v>6442</v>
      </c>
      <c r="C283" s="172" t="str">
        <f>VLOOKUP(RTARouteStages[[#This Row],[StageCode]],Code2Loc,2,FALSE)</f>
        <v>DABOLI</v>
      </c>
      <c r="D283" s="171" t="s">
        <v>1068</v>
      </c>
      <c r="E283" s="172">
        <v>10</v>
      </c>
      <c r="F283" s="173">
        <v>14</v>
      </c>
      <c r="G283"/>
      <c r="H283"/>
      <c r="I283"/>
      <c r="J283"/>
      <c r="K283"/>
      <c r="L283"/>
    </row>
    <row r="284" spans="1:12">
      <c r="A284" t="s">
        <v>6608</v>
      </c>
      <c r="B284" t="s">
        <v>6442</v>
      </c>
      <c r="C284" s="172" t="str">
        <f>VLOOKUP(RTARouteStages[[#This Row],[StageCode]],Code2Loc,2,FALSE)</f>
        <v>MANKE</v>
      </c>
      <c r="D284" s="171" t="s">
        <v>1876</v>
      </c>
      <c r="E284" s="172">
        <v>11</v>
      </c>
      <c r="F284" s="173">
        <v>15</v>
      </c>
      <c r="G284"/>
      <c r="H284"/>
      <c r="I284"/>
      <c r="J284"/>
      <c r="K284"/>
      <c r="L284"/>
    </row>
    <row r="285" spans="1:12">
      <c r="A285" t="s">
        <v>6608</v>
      </c>
      <c r="B285" t="s">
        <v>6442</v>
      </c>
      <c r="C285" s="172" t="str">
        <f>VLOOKUP(RTARouteStages[[#This Row],[StageCode]],Code2Loc,2,FALSE)</f>
        <v>VAZANGAL</v>
      </c>
      <c r="D285" s="171" t="s">
        <v>3061</v>
      </c>
      <c r="E285" s="172">
        <v>12</v>
      </c>
      <c r="F285" s="173">
        <v>17</v>
      </c>
      <c r="G285"/>
      <c r="H285"/>
      <c r="I285"/>
      <c r="J285"/>
      <c r="K285"/>
      <c r="L285"/>
    </row>
    <row r="286" spans="1:12">
      <c r="A286" t="s">
        <v>6608</v>
      </c>
      <c r="B286" t="s">
        <v>6442</v>
      </c>
      <c r="C286" s="172" t="str">
        <f>VLOOKUP(RTARouteStages[[#This Row],[StageCode]],Code2Loc,2,FALSE)</f>
        <v>AMLI</v>
      </c>
      <c r="D286" s="171" t="s">
        <v>540</v>
      </c>
      <c r="E286" s="172">
        <v>13</v>
      </c>
      <c r="F286" s="173">
        <v>18</v>
      </c>
      <c r="G286"/>
      <c r="H286"/>
      <c r="I286"/>
      <c r="J286"/>
      <c r="K286"/>
      <c r="L286"/>
    </row>
    <row r="287" spans="1:12">
      <c r="A287" t="s">
        <v>6608</v>
      </c>
      <c r="B287" t="s">
        <v>6442</v>
      </c>
      <c r="C287" s="172" t="str">
        <f>VLOOKUP(RTARouteStages[[#This Row],[StageCode]],Code2Loc,2,FALSE)</f>
        <v>PANCHWADI</v>
      </c>
      <c r="D287" s="171" t="s">
        <v>2261</v>
      </c>
      <c r="E287" s="172">
        <v>14</v>
      </c>
      <c r="F287" s="173">
        <v>20</v>
      </c>
      <c r="G287"/>
      <c r="H287"/>
      <c r="I287"/>
      <c r="J287"/>
      <c r="K287"/>
      <c r="L287"/>
    </row>
    <row r="288" spans="1:12">
      <c r="A288" t="s">
        <v>6608</v>
      </c>
      <c r="B288" t="s">
        <v>6442</v>
      </c>
      <c r="C288" s="172" t="str">
        <f>VLOOKUP(RTARouteStages[[#This Row],[StageCode]],Code2Loc,2,FALSE)</f>
        <v>P.TEMPLE</v>
      </c>
      <c r="D288" s="171" t="s">
        <v>2209</v>
      </c>
      <c r="E288" s="172">
        <v>15</v>
      </c>
      <c r="F288" s="173">
        <v>21</v>
      </c>
      <c r="G288"/>
      <c r="H288"/>
      <c r="I288"/>
      <c r="J288"/>
      <c r="K288"/>
      <c r="L288"/>
    </row>
    <row r="289" spans="1:12">
      <c r="A289" t="s">
        <v>6608</v>
      </c>
      <c r="B289" t="s">
        <v>6442</v>
      </c>
      <c r="C289" s="172" t="str">
        <f>VLOOKUP(RTARouteStages[[#This Row],[StageCode]],Code2Loc,2,FALSE)</f>
        <v>DAM ROAD</v>
      </c>
      <c r="D289" s="171" t="s">
        <v>1080</v>
      </c>
      <c r="E289" s="172">
        <v>16</v>
      </c>
      <c r="F289" s="173">
        <v>22</v>
      </c>
      <c r="G289"/>
      <c r="H289"/>
      <c r="I289"/>
      <c r="J289"/>
      <c r="K289"/>
      <c r="L289"/>
    </row>
    <row r="290" spans="1:12">
      <c r="A290" t="s">
        <v>6608</v>
      </c>
      <c r="B290" t="s">
        <v>6442</v>
      </c>
      <c r="C290" s="172" t="str">
        <f>VLOOKUP(RTARouteStages[[#This Row],[StageCode]],Code2Loc,2,FALSE)</f>
        <v>MAPA</v>
      </c>
      <c r="D290" s="171" t="s">
        <v>1880</v>
      </c>
      <c r="E290" s="172">
        <v>17</v>
      </c>
      <c r="F290" s="173">
        <v>23</v>
      </c>
      <c r="G290"/>
      <c r="H290"/>
      <c r="I290"/>
      <c r="J290"/>
      <c r="K290"/>
      <c r="L290"/>
    </row>
    <row r="291" spans="1:12">
      <c r="A291" t="s">
        <v>6608</v>
      </c>
      <c r="B291" t="s">
        <v>6442</v>
      </c>
      <c r="C291" s="172" t="str">
        <f>VLOOKUP(RTARouteStages[[#This Row],[StageCode]],Code2Loc,2,FALSE)</f>
        <v>CAPXEM</v>
      </c>
      <c r="D291" s="171" t="s">
        <v>887</v>
      </c>
      <c r="E291" s="172">
        <v>18</v>
      </c>
      <c r="F291" s="173">
        <v>24</v>
      </c>
      <c r="G291"/>
      <c r="H291"/>
      <c r="I291"/>
      <c r="J291"/>
      <c r="K291"/>
      <c r="L291"/>
    </row>
    <row r="292" spans="1:12">
      <c r="A292" t="s">
        <v>6608</v>
      </c>
      <c r="B292" t="s">
        <v>6442</v>
      </c>
      <c r="C292" s="172" t="str">
        <f>VLOOKUP(RTARouteStages[[#This Row],[StageCode]],Code2Loc,2,FALSE)</f>
        <v>SAVORDE TSK</v>
      </c>
      <c r="D292" s="171" t="s">
        <v>2646</v>
      </c>
      <c r="E292" s="172">
        <v>19</v>
      </c>
      <c r="F292" s="173">
        <v>25</v>
      </c>
      <c r="G292"/>
      <c r="H292"/>
      <c r="I292"/>
      <c r="J292"/>
      <c r="K292"/>
      <c r="L292"/>
    </row>
    <row r="293" spans="1:12">
      <c r="A293" t="s">
        <v>6608</v>
      </c>
      <c r="B293" t="s">
        <v>6442</v>
      </c>
      <c r="C293" s="172" t="str">
        <f>VLOOKUP(RTARouteStages[[#This Row],[StageCode]],Code2Loc,2,FALSE)</f>
        <v>CURCHOREM</v>
      </c>
      <c r="D293" s="171" t="s">
        <v>1048</v>
      </c>
      <c r="E293" s="172">
        <v>20</v>
      </c>
      <c r="F293" s="173">
        <v>26</v>
      </c>
      <c r="G293"/>
      <c r="H293"/>
      <c r="I293"/>
      <c r="J293"/>
      <c r="K293"/>
      <c r="L293"/>
    </row>
    <row r="294" spans="1:12">
      <c r="A294" t="s">
        <v>6609</v>
      </c>
      <c r="B294" t="s">
        <v>6402</v>
      </c>
      <c r="C294" s="172" t="str">
        <f>VLOOKUP(RTARouteStages[[#This Row],[StageCode]],Code2Loc,2,FALSE)</f>
        <v>CURCHOREM</v>
      </c>
      <c r="D294" s="171" t="s">
        <v>1048</v>
      </c>
      <c r="E294" s="172">
        <v>1</v>
      </c>
      <c r="F294" s="173">
        <v>0</v>
      </c>
      <c r="G294"/>
      <c r="H294"/>
      <c r="I294"/>
      <c r="J294"/>
      <c r="K294"/>
      <c r="L294"/>
    </row>
    <row r="295" spans="1:12">
      <c r="A295" t="s">
        <v>6609</v>
      </c>
      <c r="B295" t="s">
        <v>6402</v>
      </c>
      <c r="C295" s="172" t="str">
        <f>VLOOKUP(RTARouteStages[[#This Row],[StageCode]],Code2Loc,2,FALSE)</f>
        <v>MARGAO</v>
      </c>
      <c r="D295" s="171" t="s">
        <v>1890</v>
      </c>
      <c r="E295" s="172">
        <v>2</v>
      </c>
      <c r="F295" s="173">
        <v>20</v>
      </c>
      <c r="G295"/>
      <c r="H295"/>
      <c r="I295"/>
      <c r="J295"/>
      <c r="K295"/>
      <c r="L295"/>
    </row>
    <row r="296" spans="1:12">
      <c r="A296" t="s">
        <v>6609</v>
      </c>
      <c r="B296" t="s">
        <v>6402</v>
      </c>
      <c r="C296" s="172" t="str">
        <f>VLOOKUP(RTARouteStages[[#This Row],[StageCode]],Code2Loc,2,FALSE)</f>
        <v>PANAJI</v>
      </c>
      <c r="D296" s="171" t="s">
        <v>2247</v>
      </c>
      <c r="E296" s="172">
        <v>3</v>
      </c>
      <c r="F296" s="173">
        <v>52</v>
      </c>
      <c r="G296"/>
      <c r="H296"/>
      <c r="I296"/>
      <c r="J296"/>
      <c r="K296"/>
      <c r="L296"/>
    </row>
    <row r="297" spans="1:12">
      <c r="A297" t="s">
        <v>6610</v>
      </c>
      <c r="B297" t="s">
        <v>5881</v>
      </c>
      <c r="C297" s="172" t="str">
        <f>VLOOKUP(RTARouteStages[[#This Row],[StageCode]],Code2Loc,2,FALSE)</f>
        <v>CURCHOREM</v>
      </c>
      <c r="D297" s="171" t="s">
        <v>1048</v>
      </c>
      <c r="E297" s="172">
        <v>1</v>
      </c>
      <c r="F297" s="173"/>
      <c r="G297"/>
      <c r="H297"/>
      <c r="I297"/>
      <c r="J297"/>
      <c r="K297"/>
      <c r="L297"/>
    </row>
    <row r="298" spans="1:12">
      <c r="A298" t="s">
        <v>6610</v>
      </c>
      <c r="B298" t="s">
        <v>5881</v>
      </c>
      <c r="C298" s="172" t="str">
        <f>VLOOKUP(RTARouteStages[[#This Row],[StageCode]],Code2Loc,2,FALSE)</f>
        <v>QUEPEM</v>
      </c>
      <c r="D298" s="171" t="s">
        <v>2424</v>
      </c>
      <c r="E298" s="172">
        <v>6</v>
      </c>
      <c r="F298" s="173"/>
      <c r="G298"/>
      <c r="H298"/>
      <c r="I298"/>
      <c r="J298"/>
      <c r="K298"/>
      <c r="L298"/>
    </row>
    <row r="299" spans="1:12">
      <c r="A299" t="s">
        <v>6611</v>
      </c>
      <c r="B299" t="s">
        <v>5881</v>
      </c>
      <c r="C299" s="172" t="str">
        <f>VLOOKUP(RTARouteStages[[#This Row],[StageCode]],Code2Loc,2,FALSE)</f>
        <v>CURCHOREM</v>
      </c>
      <c r="D299" s="171" t="s">
        <v>1048</v>
      </c>
      <c r="E299" s="172">
        <v>1</v>
      </c>
      <c r="F299" s="173"/>
      <c r="G299"/>
      <c r="H299"/>
      <c r="I299"/>
      <c r="J299"/>
      <c r="K299"/>
      <c r="L299"/>
    </row>
    <row r="300" spans="1:12">
      <c r="A300" t="s">
        <v>6611</v>
      </c>
      <c r="B300" t="s">
        <v>5881</v>
      </c>
      <c r="C300" s="172" t="str">
        <f>VLOOKUP(RTARouteStages[[#This Row],[StageCode]],Code2Loc,2,FALSE)</f>
        <v>RAWANFOND</v>
      </c>
      <c r="D300" s="171" t="s">
        <v>2471</v>
      </c>
      <c r="E300" s="172">
        <v>2</v>
      </c>
      <c r="F300" s="173"/>
      <c r="G300" t="s">
        <v>5725</v>
      </c>
      <c r="H300"/>
      <c r="I300"/>
      <c r="J300"/>
      <c r="K300"/>
      <c r="L300"/>
    </row>
    <row r="301" spans="1:12">
      <c r="A301" t="s">
        <v>6611</v>
      </c>
      <c r="B301" t="s">
        <v>5881</v>
      </c>
      <c r="C301" s="172" t="str">
        <f>VLOOKUP(RTARouteStages[[#This Row],[StageCode]],Code2Loc,2,FALSE)</f>
        <v>QUEPEM</v>
      </c>
      <c r="D301" s="171" t="s">
        <v>2424</v>
      </c>
      <c r="E301" s="172">
        <v>3</v>
      </c>
      <c r="F301" s="173"/>
      <c r="G301" t="s">
        <v>5725</v>
      </c>
      <c r="H301"/>
      <c r="I301"/>
      <c r="J301"/>
      <c r="K301"/>
      <c r="L301"/>
    </row>
    <row r="302" spans="1:12">
      <c r="A302" t="s">
        <v>6611</v>
      </c>
      <c r="B302" t="s">
        <v>5881</v>
      </c>
      <c r="C302" s="172" t="str">
        <f>VLOOKUP(RTARouteStages[[#This Row],[StageCode]],Code2Loc,2,FALSE)</f>
        <v>MARGAO</v>
      </c>
      <c r="D302" s="171" t="s">
        <v>1890</v>
      </c>
      <c r="E302" s="172">
        <v>6</v>
      </c>
      <c r="F302" s="173"/>
      <c r="G302"/>
      <c r="H302"/>
      <c r="I302"/>
      <c r="J302"/>
      <c r="K302"/>
      <c r="L302"/>
    </row>
    <row r="303" spans="1:12">
      <c r="A303" t="s">
        <v>6612</v>
      </c>
      <c r="B303" t="s">
        <v>5881</v>
      </c>
      <c r="C303" s="172" t="str">
        <f>VLOOKUP(RTARouteStages[[#This Row],[StageCode]],Code2Loc,2,FALSE)</f>
        <v>CURCHOREM</v>
      </c>
      <c r="D303" s="171" t="s">
        <v>1048</v>
      </c>
      <c r="E303" s="172">
        <v>1</v>
      </c>
      <c r="F303" s="173"/>
      <c r="G303"/>
      <c r="H303"/>
      <c r="I303"/>
      <c r="J303"/>
      <c r="K303"/>
      <c r="L303"/>
    </row>
    <row r="304" spans="1:12">
      <c r="A304" t="s">
        <v>6612</v>
      </c>
      <c r="B304" t="s">
        <v>5881</v>
      </c>
      <c r="C304" s="172" t="str">
        <f>VLOOKUP(RTARouteStages[[#This Row],[StageCode]],Code2Loc,2,FALSE)</f>
        <v>RIVONA</v>
      </c>
      <c r="D304" s="171" t="s">
        <v>2499</v>
      </c>
      <c r="E304" s="172">
        <v>6</v>
      </c>
      <c r="F304" s="173"/>
      <c r="G304"/>
      <c r="H304"/>
      <c r="I304"/>
      <c r="J304"/>
      <c r="K304"/>
      <c r="L304"/>
    </row>
    <row r="305" spans="1:12">
      <c r="A305" t="s">
        <v>6613</v>
      </c>
      <c r="B305" t="s">
        <v>6403</v>
      </c>
      <c r="C305" s="172" t="str">
        <f>VLOOKUP(RTARouteStages[[#This Row],[StageCode]],Code2Loc,2,FALSE)</f>
        <v>CURCHOREM</v>
      </c>
      <c r="D305" s="171" t="s">
        <v>1048</v>
      </c>
      <c r="E305" s="172">
        <v>1</v>
      </c>
      <c r="F305" s="173">
        <v>0</v>
      </c>
      <c r="G305"/>
      <c r="H305"/>
      <c r="I305"/>
      <c r="J305"/>
      <c r="K305"/>
      <c r="L305"/>
    </row>
    <row r="306" spans="1:12">
      <c r="A306" t="s">
        <v>6613</v>
      </c>
      <c r="B306" t="s">
        <v>6403</v>
      </c>
      <c r="C306" s="172" t="str">
        <f>VLOOKUP(RTARouteStages[[#This Row],[StageCode]],Code2Loc,2,FALSE)</f>
        <v>SHIVAJI CWK</v>
      </c>
      <c r="D306" s="171" t="s">
        <v>2711</v>
      </c>
      <c r="E306" s="172">
        <v>2</v>
      </c>
      <c r="F306" s="173">
        <v>1</v>
      </c>
      <c r="G306"/>
      <c r="H306"/>
      <c r="I306"/>
      <c r="J306"/>
      <c r="K306"/>
      <c r="L306"/>
    </row>
    <row r="307" spans="1:12">
      <c r="A307" t="s">
        <v>6613</v>
      </c>
      <c r="B307" t="s">
        <v>6403</v>
      </c>
      <c r="C307" s="172" t="str">
        <f>VLOOKUP(RTARouteStages[[#This Row],[StageCode]],Code2Loc,2,FALSE)</f>
        <v>CACORA</v>
      </c>
      <c r="D307" s="171" t="s">
        <v>863</v>
      </c>
      <c r="E307" s="172">
        <v>3</v>
      </c>
      <c r="F307" s="173">
        <v>2</v>
      </c>
      <c r="G307"/>
      <c r="H307"/>
      <c r="I307"/>
      <c r="J307"/>
      <c r="K307"/>
      <c r="L307"/>
    </row>
    <row r="308" spans="1:12">
      <c r="A308" t="s">
        <v>6613</v>
      </c>
      <c r="B308" t="s">
        <v>6403</v>
      </c>
      <c r="C308" s="172" t="str">
        <f>VLOOKUP(RTARouteStages[[#This Row],[StageCode]],Code2Loc,2,FALSE)</f>
        <v>CURCH GPC</v>
      </c>
      <c r="D308" s="171" t="s">
        <v>1046</v>
      </c>
      <c r="E308" s="172">
        <v>4</v>
      </c>
      <c r="F308" s="173">
        <v>3</v>
      </c>
      <c r="G308"/>
      <c r="H308"/>
      <c r="I308"/>
      <c r="J308"/>
      <c r="K308"/>
      <c r="L308"/>
    </row>
    <row r="309" spans="1:12">
      <c r="A309" t="s">
        <v>6613</v>
      </c>
      <c r="B309" t="s">
        <v>6403</v>
      </c>
      <c r="C309" s="172" t="str">
        <f>VLOOKUP(RTARouteStages[[#This Row],[StageCode]],Code2Loc,2,FALSE)</f>
        <v>SNG COURT</v>
      </c>
      <c r="D309" s="171" t="s">
        <v>2755</v>
      </c>
      <c r="E309" s="172">
        <v>5</v>
      </c>
      <c r="F309" s="173">
        <v>4</v>
      </c>
      <c r="G309"/>
      <c r="H309"/>
      <c r="I309"/>
      <c r="J309"/>
      <c r="K309"/>
      <c r="L309"/>
    </row>
    <row r="310" spans="1:12">
      <c r="A310" t="s">
        <v>6613</v>
      </c>
      <c r="B310" t="s">
        <v>6403</v>
      </c>
      <c r="C310" s="172" t="str">
        <f>VLOOKUP(RTARouteStages[[#This Row],[StageCode]],Code2Loc,2,FALSE)</f>
        <v>SNG DANDO</v>
      </c>
      <c r="D310" s="171" t="s">
        <v>2757</v>
      </c>
      <c r="E310" s="172">
        <v>6</v>
      </c>
      <c r="F310" s="173">
        <v>5</v>
      </c>
      <c r="G310"/>
      <c r="H310"/>
      <c r="I310"/>
      <c r="J310"/>
      <c r="K310"/>
      <c r="L310"/>
    </row>
    <row r="311" spans="1:12">
      <c r="A311" t="s">
        <v>6613</v>
      </c>
      <c r="B311" t="s">
        <v>6403</v>
      </c>
      <c r="C311" s="172" t="str">
        <f>VLOOKUP(RTARouteStages[[#This Row],[StageCode]],Code2Loc,2,FALSE)</f>
        <v>MASJID/BEND</v>
      </c>
      <c r="D311" s="171" t="s">
        <v>1910</v>
      </c>
      <c r="E311" s="172">
        <v>7</v>
      </c>
      <c r="F311" s="173">
        <v>6</v>
      </c>
      <c r="G311"/>
      <c r="H311"/>
      <c r="I311"/>
      <c r="J311"/>
      <c r="K311"/>
      <c r="L311"/>
    </row>
    <row r="312" spans="1:12">
      <c r="A312" t="s">
        <v>6613</v>
      </c>
      <c r="B312" t="s">
        <v>6403</v>
      </c>
      <c r="C312" s="172" t="str">
        <f>VLOOKUP(RTARouteStages[[#This Row],[StageCode]],Code2Loc,2,FALSE)</f>
        <v>SANGUEM</v>
      </c>
      <c r="D312" s="171" t="s">
        <v>2586</v>
      </c>
      <c r="E312" s="172">
        <v>8</v>
      </c>
      <c r="F312" s="173">
        <v>7</v>
      </c>
      <c r="G312"/>
      <c r="H312"/>
      <c r="I312"/>
      <c r="J312"/>
      <c r="K312"/>
      <c r="L312"/>
    </row>
    <row r="313" spans="1:12">
      <c r="A313" t="s">
        <v>6614</v>
      </c>
      <c r="B313" t="s">
        <v>5881</v>
      </c>
      <c r="C313" s="172" t="str">
        <f>VLOOKUP(RTARouteStages[[#This Row],[StageCode]],Code2Loc,2,FALSE)</f>
        <v>CURCHOREM</v>
      </c>
      <c r="D313" s="171" t="s">
        <v>1048</v>
      </c>
      <c r="E313" s="172">
        <v>1</v>
      </c>
      <c r="F313" s="173"/>
      <c r="G313"/>
      <c r="H313"/>
      <c r="I313"/>
      <c r="J313"/>
      <c r="K313"/>
      <c r="L313"/>
    </row>
    <row r="314" spans="1:12">
      <c r="A314" t="s">
        <v>6614</v>
      </c>
      <c r="B314" t="s">
        <v>5881</v>
      </c>
      <c r="C314" s="172" t="str">
        <f>VLOOKUP(RTARouteStages[[#This Row],[StageCode]],Code2Loc,2,FALSE)</f>
        <v>SANGUEM</v>
      </c>
      <c r="D314" s="171" t="s">
        <v>2586</v>
      </c>
      <c r="E314" s="172">
        <v>2</v>
      </c>
      <c r="F314" s="173"/>
      <c r="G314" t="s">
        <v>5725</v>
      </c>
      <c r="H314"/>
      <c r="I314"/>
      <c r="J314"/>
      <c r="K314"/>
      <c r="L314"/>
    </row>
    <row r="315" spans="1:12">
      <c r="A315" t="s">
        <v>6614</v>
      </c>
      <c r="B315" t="s">
        <v>5881</v>
      </c>
      <c r="C315" s="172" t="str">
        <f>VLOOKUP(RTARouteStages[[#This Row],[StageCode]],Code2Loc,2,FALSE)</f>
        <v>MOLKORNEM</v>
      </c>
      <c r="D315" s="171" t="s">
        <v>1983</v>
      </c>
      <c r="E315" s="172">
        <v>3</v>
      </c>
      <c r="F315" s="173"/>
      <c r="G315" t="s">
        <v>5725</v>
      </c>
      <c r="H315"/>
      <c r="I315"/>
      <c r="J315"/>
      <c r="K315"/>
      <c r="L315"/>
    </row>
    <row r="316" spans="1:12">
      <c r="A316" t="s">
        <v>6614</v>
      </c>
      <c r="B316" t="s">
        <v>5881</v>
      </c>
      <c r="C316" s="172" t="str">
        <f>VLOOKUP(RTARouteStages[[#This Row],[StageCode]],Code2Loc,2,FALSE)</f>
        <v>ZAMBAULIM</v>
      </c>
      <c r="D316" s="171" t="s">
        <v>3181</v>
      </c>
      <c r="E316" s="172">
        <v>6</v>
      </c>
      <c r="F316" s="173"/>
      <c r="G316"/>
      <c r="H316"/>
      <c r="I316"/>
      <c r="J316"/>
      <c r="K316"/>
      <c r="L316"/>
    </row>
    <row r="317" spans="1:12">
      <c r="A317" t="s">
        <v>6471</v>
      </c>
      <c r="B317" t="s">
        <v>5881</v>
      </c>
      <c r="C317" s="172" t="str">
        <f>VLOOKUP(RTARouteStages[[#This Row],[StageCode]],Code2Loc,2,FALSE)</f>
        <v>AGAPUR</v>
      </c>
      <c r="D317" s="171" t="s">
        <v>462</v>
      </c>
      <c r="E317" s="172">
        <v>1</v>
      </c>
      <c r="F317" s="173"/>
      <c r="G317"/>
      <c r="H317"/>
      <c r="I317"/>
      <c r="J317"/>
      <c r="K317"/>
      <c r="L317"/>
    </row>
    <row r="318" spans="1:12">
      <c r="A318" t="s">
        <v>6471</v>
      </c>
      <c r="B318" t="s">
        <v>5881</v>
      </c>
      <c r="C318" s="172" t="str">
        <f>VLOOKUP(RTARouteStages[[#This Row],[StageCode]],Code2Loc,2,FALSE)</f>
        <v>MADKAI</v>
      </c>
      <c r="D318" s="171" t="s">
        <v>1820</v>
      </c>
      <c r="E318" s="172">
        <v>6</v>
      </c>
      <c r="F318" s="173"/>
      <c r="G318"/>
      <c r="H318"/>
      <c r="I318"/>
      <c r="J318"/>
      <c r="K318"/>
      <c r="L318"/>
    </row>
    <row r="319" spans="1:12">
      <c r="A319" t="s">
        <v>6615</v>
      </c>
      <c r="B319" t="s">
        <v>5881</v>
      </c>
      <c r="C319" s="172" t="str">
        <f>VLOOKUP(RTARouteStages[[#This Row],[StageCode]],Code2Loc,2,FALSE)</f>
        <v>CURCHOREM</v>
      </c>
      <c r="D319" s="171" t="s">
        <v>1048</v>
      </c>
      <c r="E319" s="172">
        <v>1</v>
      </c>
      <c r="F319" s="173"/>
      <c r="G319"/>
      <c r="H319"/>
      <c r="I319"/>
      <c r="J319"/>
      <c r="K319"/>
      <c r="L319"/>
    </row>
    <row r="320" spans="1:12">
      <c r="A320" t="s">
        <v>6615</v>
      </c>
      <c r="B320" t="s">
        <v>5881</v>
      </c>
      <c r="C320" s="172" t="str">
        <f>VLOOKUP(RTARouteStages[[#This Row],[StageCode]],Code2Loc,2,FALSE)</f>
        <v>Sulkornem</v>
      </c>
      <c r="D320" s="171" t="s">
        <v>3527</v>
      </c>
      <c r="E320" s="172">
        <v>6</v>
      </c>
      <c r="F320" s="173"/>
      <c r="G320"/>
      <c r="H320"/>
      <c r="I320"/>
      <c r="J320"/>
      <c r="K320"/>
      <c r="L320"/>
    </row>
    <row r="321" spans="1:12">
      <c r="A321" t="s">
        <v>6616</v>
      </c>
      <c r="B321" t="s">
        <v>5881</v>
      </c>
      <c r="C321" s="172" t="str">
        <f>VLOOKUP(RTARouteStages[[#This Row],[StageCode]],Code2Loc,2,FALSE)</f>
        <v>CURCHOREM</v>
      </c>
      <c r="D321" s="171" t="s">
        <v>1048</v>
      </c>
      <c r="E321" s="172">
        <v>1</v>
      </c>
      <c r="F321" s="173"/>
      <c r="G321"/>
      <c r="H321"/>
      <c r="I321"/>
      <c r="J321"/>
      <c r="K321"/>
      <c r="L321"/>
    </row>
    <row r="322" spans="1:12">
      <c r="A322" t="s">
        <v>6616</v>
      </c>
      <c r="B322" t="s">
        <v>5881</v>
      </c>
      <c r="C322" s="172" t="str">
        <f>VLOOKUP(RTARouteStages[[#This Row],[StageCode]],Code2Loc,2,FALSE)</f>
        <v>Sulkornem</v>
      </c>
      <c r="D322" s="171" t="s">
        <v>3527</v>
      </c>
      <c r="E322" s="172">
        <v>2</v>
      </c>
      <c r="F322" s="173"/>
      <c r="G322" t="s">
        <v>5725</v>
      </c>
      <c r="H322"/>
      <c r="I322"/>
      <c r="J322"/>
      <c r="K322"/>
      <c r="L322"/>
    </row>
    <row r="323" spans="1:12">
      <c r="A323" t="s">
        <v>6616</v>
      </c>
      <c r="B323" t="s">
        <v>5881</v>
      </c>
      <c r="C323" s="172" t="str">
        <f>VLOOKUP(RTARouteStages[[#This Row],[StageCode]],Code2Loc,2,FALSE)</f>
        <v>NETURLIM</v>
      </c>
      <c r="D323" s="171" t="s">
        <v>2140</v>
      </c>
      <c r="E323" s="172">
        <v>6</v>
      </c>
      <c r="F323" s="173"/>
      <c r="G323"/>
      <c r="H323"/>
      <c r="I323"/>
      <c r="J323"/>
      <c r="K323"/>
      <c r="L323"/>
    </row>
    <row r="324" spans="1:12">
      <c r="A324" t="s">
        <v>6617</v>
      </c>
      <c r="B324" t="s">
        <v>5881</v>
      </c>
      <c r="C324" s="172" t="str">
        <f>VLOOKUP(RTARouteStages[[#This Row],[StageCode]],Code2Loc,2,FALSE)</f>
        <v>CURCHOREM</v>
      </c>
      <c r="D324" s="171" t="s">
        <v>1048</v>
      </c>
      <c r="E324" s="172">
        <v>1</v>
      </c>
      <c r="F324" s="173"/>
      <c r="G324"/>
      <c r="H324"/>
      <c r="I324"/>
      <c r="J324"/>
      <c r="K324"/>
      <c r="L324"/>
    </row>
    <row r="325" spans="1:12">
      <c r="A325" t="s">
        <v>6617</v>
      </c>
      <c r="B325" t="s">
        <v>5881</v>
      </c>
      <c r="C325" s="172" t="str">
        <f>VLOOKUP(RTARouteStages[[#This Row],[StageCode]],Code2Loc,2,FALSE)</f>
        <v>Sulkornem</v>
      </c>
      <c r="D325" s="171" t="s">
        <v>3527</v>
      </c>
      <c r="E325" s="172">
        <v>2</v>
      </c>
      <c r="F325" s="173"/>
      <c r="G325" t="s">
        <v>5725</v>
      </c>
      <c r="H325"/>
      <c r="I325"/>
      <c r="J325"/>
      <c r="K325"/>
      <c r="L325"/>
    </row>
    <row r="326" spans="1:12">
      <c r="A326" t="s">
        <v>6617</v>
      </c>
      <c r="B326" t="s">
        <v>5881</v>
      </c>
      <c r="C326" s="172" t="str">
        <f>VLOOKUP(RTARouteStages[[#This Row],[StageCode]],Code2Loc,2,FALSE)</f>
        <v>Nunem</v>
      </c>
      <c r="D326" s="171" t="s">
        <v>3504</v>
      </c>
      <c r="E326" s="172">
        <v>6</v>
      </c>
      <c r="F326" s="173"/>
      <c r="G326"/>
      <c r="H326"/>
      <c r="I326"/>
      <c r="J326"/>
      <c r="K326"/>
      <c r="L326"/>
    </row>
    <row r="327" spans="1:12">
      <c r="A327" t="s">
        <v>6618</v>
      </c>
      <c r="B327" t="s">
        <v>5881</v>
      </c>
      <c r="C327" s="172" t="str">
        <f>VLOOKUP(RTARouteStages[[#This Row],[StageCode]],Code2Loc,2,FALSE)</f>
        <v>CURCHOREM</v>
      </c>
      <c r="D327" s="171" t="s">
        <v>1048</v>
      </c>
      <c r="E327" s="172">
        <v>1</v>
      </c>
      <c r="F327" s="173"/>
      <c r="G327"/>
      <c r="H327"/>
      <c r="I327"/>
      <c r="J327"/>
      <c r="K327"/>
      <c r="L327"/>
    </row>
    <row r="328" spans="1:12">
      <c r="A328" t="s">
        <v>6618</v>
      </c>
      <c r="B328" t="s">
        <v>5881</v>
      </c>
      <c r="C328" s="172" t="str">
        <f>VLOOKUP(RTARouteStages[[#This Row],[StageCode]],Code2Loc,2,FALSE)</f>
        <v>SHRISTHAL</v>
      </c>
      <c r="D328" s="171" t="s">
        <v>2719</v>
      </c>
      <c r="E328" s="172">
        <v>6</v>
      </c>
      <c r="F328" s="173"/>
      <c r="G328"/>
      <c r="H328"/>
      <c r="I328"/>
      <c r="J328"/>
      <c r="K328"/>
      <c r="L328"/>
    </row>
    <row r="329" spans="1:12">
      <c r="A329" t="s">
        <v>6619</v>
      </c>
      <c r="B329" t="s">
        <v>5881</v>
      </c>
      <c r="C329" s="172" t="str">
        <f>VLOOKUP(RTARouteStages[[#This Row],[StageCode]],Code2Loc,2,FALSE)</f>
        <v>CURCHOREM</v>
      </c>
      <c r="D329" s="171" t="s">
        <v>1048</v>
      </c>
      <c r="E329" s="172">
        <v>1</v>
      </c>
      <c r="F329" s="173"/>
      <c r="G329"/>
      <c r="H329"/>
      <c r="I329"/>
      <c r="J329"/>
      <c r="K329"/>
      <c r="L329"/>
    </row>
    <row r="330" spans="1:12">
      <c r="A330" t="s">
        <v>6619</v>
      </c>
      <c r="B330" t="s">
        <v>5881</v>
      </c>
      <c r="C330" s="172" t="str">
        <f>VLOOKUP(RTARouteStages[[#This Row],[StageCode]],Code2Loc,2,FALSE)</f>
        <v>UGUEM</v>
      </c>
      <c r="D330" s="171" t="s">
        <v>2980</v>
      </c>
      <c r="E330" s="172">
        <v>6</v>
      </c>
      <c r="F330" s="173"/>
      <c r="G330"/>
      <c r="H330"/>
      <c r="I330"/>
      <c r="J330"/>
      <c r="K330"/>
      <c r="L330"/>
    </row>
    <row r="331" spans="1:12">
      <c r="A331" t="s">
        <v>6620</v>
      </c>
      <c r="B331" t="s">
        <v>5881</v>
      </c>
      <c r="C331" s="172" t="str">
        <f>VLOOKUP(RTARouteStages[[#This Row],[StageCode]],Code2Loc,2,FALSE)</f>
        <v>CURCHOREM</v>
      </c>
      <c r="D331" s="171" t="s">
        <v>1048</v>
      </c>
      <c r="E331" s="172">
        <v>1</v>
      </c>
      <c r="F331" s="173"/>
      <c r="G331"/>
      <c r="H331"/>
      <c r="I331"/>
      <c r="J331"/>
      <c r="K331"/>
      <c r="L331"/>
    </row>
    <row r="332" spans="1:12">
      <c r="A332" t="s">
        <v>6620</v>
      </c>
      <c r="B332" t="s">
        <v>5881</v>
      </c>
      <c r="C332" s="172" t="str">
        <f>VLOOKUP(RTARouteStages[[#This Row],[StageCode]],Code2Loc,2,FALSE)</f>
        <v>VADEM</v>
      </c>
      <c r="D332" s="171" t="s">
        <v>3018</v>
      </c>
      <c r="E332" s="172">
        <v>6</v>
      </c>
      <c r="F332" s="173"/>
      <c r="G332"/>
      <c r="H332"/>
      <c r="I332"/>
      <c r="J332"/>
      <c r="K332"/>
      <c r="L332"/>
    </row>
    <row r="333" spans="1:12">
      <c r="A333" t="s">
        <v>6621</v>
      </c>
      <c r="B333" t="s">
        <v>5881</v>
      </c>
      <c r="C333" s="172" t="str">
        <f>VLOOKUP(RTARouteStages[[#This Row],[StageCode]],Code2Loc,2,FALSE)</f>
        <v>CURCHOREM</v>
      </c>
      <c r="D333" s="171" t="s">
        <v>1048</v>
      </c>
      <c r="E333" s="172">
        <v>1</v>
      </c>
      <c r="F333" s="173"/>
      <c r="G333"/>
      <c r="H333"/>
      <c r="I333"/>
      <c r="J333"/>
      <c r="K333"/>
      <c r="L333"/>
    </row>
    <row r="334" spans="1:12">
      <c r="A334" t="s">
        <v>6621</v>
      </c>
      <c r="B334" t="s">
        <v>5881</v>
      </c>
      <c r="C334" s="172" t="str">
        <f>VLOOKUP(RTARouteStages[[#This Row],[StageCode]],Code2Loc,2,FALSE)</f>
        <v>Voldev</v>
      </c>
      <c r="D334" s="171" t="s">
        <v>3536</v>
      </c>
      <c r="E334" s="172">
        <v>6</v>
      </c>
      <c r="F334" s="173"/>
      <c r="G334"/>
      <c r="H334"/>
      <c r="I334"/>
      <c r="J334"/>
      <c r="K334"/>
      <c r="L334"/>
    </row>
    <row r="335" spans="1:12">
      <c r="A335" t="s">
        <v>6622</v>
      </c>
      <c r="B335" t="s">
        <v>5881</v>
      </c>
      <c r="C335" s="172" t="str">
        <f>VLOOKUP(RTARouteStages[[#This Row],[StageCode]],Code2Loc,2,FALSE)</f>
        <v>CURCHOREM</v>
      </c>
      <c r="D335" s="171" t="s">
        <v>1048</v>
      </c>
      <c r="E335" s="172">
        <v>1</v>
      </c>
      <c r="F335" s="173"/>
      <c r="G335"/>
      <c r="H335"/>
      <c r="I335"/>
      <c r="J335"/>
      <c r="K335"/>
      <c r="L335"/>
    </row>
    <row r="336" spans="1:12">
      <c r="A336" t="s">
        <v>6622</v>
      </c>
      <c r="B336" t="s">
        <v>5881</v>
      </c>
      <c r="C336" s="172" t="str">
        <f>VLOOKUP(RTARouteStages[[#This Row],[StageCode]],Code2Loc,2,FALSE)</f>
        <v>XELVONA</v>
      </c>
      <c r="D336" s="171" t="s">
        <v>3171</v>
      </c>
      <c r="E336" s="172">
        <v>6</v>
      </c>
      <c r="F336" s="173"/>
      <c r="G336"/>
      <c r="H336"/>
      <c r="I336"/>
      <c r="J336"/>
      <c r="K336"/>
      <c r="L336"/>
    </row>
    <row r="337" spans="1:12">
      <c r="A337" t="s">
        <v>6623</v>
      </c>
      <c r="B337" t="s">
        <v>5881</v>
      </c>
      <c r="C337" s="172" t="e">
        <f>VLOOKUP(RTARouteStages[[#This Row],[StageCode]],Code2Loc,2,FALSE)</f>
        <v>#N/A</v>
      </c>
      <c r="D337" s="171" t="s">
        <v>1047</v>
      </c>
      <c r="E337" s="172">
        <v>1</v>
      </c>
      <c r="F337" s="173"/>
      <c r="G337"/>
      <c r="H337"/>
      <c r="I337"/>
      <c r="J337"/>
      <c r="K337"/>
      <c r="L337"/>
    </row>
    <row r="338" spans="1:12">
      <c r="A338" t="s">
        <v>6623</v>
      </c>
      <c r="B338" t="s">
        <v>5881</v>
      </c>
      <c r="C338" s="172" t="str">
        <f>VLOOKUP(RTARouteStages[[#This Row],[StageCode]],Code2Loc,2,FALSE)</f>
        <v>PANAJI</v>
      </c>
      <c r="D338" s="171" t="s">
        <v>2247</v>
      </c>
      <c r="E338" s="172">
        <v>6</v>
      </c>
      <c r="F338" s="173"/>
      <c r="G338"/>
      <c r="H338"/>
      <c r="I338"/>
      <c r="J338"/>
      <c r="K338"/>
      <c r="L338"/>
    </row>
    <row r="339" spans="1:12">
      <c r="A339" t="s">
        <v>6624</v>
      </c>
      <c r="B339" t="s">
        <v>5881</v>
      </c>
      <c r="C339" s="172" t="e">
        <f>VLOOKUP(RTARouteStages[[#This Row],[StageCode]],Code2Loc,2,FALSE)</f>
        <v>#N/A</v>
      </c>
      <c r="D339" s="171" t="s">
        <v>1047</v>
      </c>
      <c r="E339" s="172">
        <v>1</v>
      </c>
      <c r="F339" s="173"/>
      <c r="G339"/>
      <c r="H339"/>
      <c r="I339"/>
      <c r="J339"/>
      <c r="K339"/>
      <c r="L339"/>
    </row>
    <row r="340" spans="1:12">
      <c r="A340" t="s">
        <v>6624</v>
      </c>
      <c r="B340" t="s">
        <v>5881</v>
      </c>
      <c r="C340" s="172" t="str">
        <f>VLOOKUP(RTARouteStages[[#This Row],[StageCode]],Code2Loc,2,FALSE)</f>
        <v>SHIRODA</v>
      </c>
      <c r="D340" s="171" t="s">
        <v>2699</v>
      </c>
      <c r="E340" s="172">
        <v>6</v>
      </c>
      <c r="F340" s="173"/>
      <c r="G340"/>
      <c r="H340"/>
      <c r="I340"/>
      <c r="J340"/>
      <c r="K340"/>
      <c r="L340"/>
    </row>
    <row r="341" spans="1:12">
      <c r="A341" t="s">
        <v>6472</v>
      </c>
      <c r="B341" t="s">
        <v>5881</v>
      </c>
      <c r="C341" s="172" t="str">
        <f>VLOOKUP(RTARouteStages[[#This Row],[StageCode]],Code2Loc,2,FALSE)</f>
        <v>AGAPUR</v>
      </c>
      <c r="D341" s="171" t="s">
        <v>462</v>
      </c>
      <c r="E341" s="172">
        <v>1</v>
      </c>
      <c r="F341" s="173"/>
      <c r="G341"/>
      <c r="H341"/>
      <c r="I341"/>
      <c r="J341"/>
      <c r="K341"/>
      <c r="L341"/>
    </row>
    <row r="342" spans="1:12">
      <c r="A342" t="s">
        <v>6472</v>
      </c>
      <c r="B342" t="s">
        <v>5881</v>
      </c>
      <c r="C342" s="172" t="str">
        <f>VLOOKUP(RTARouteStages[[#This Row],[StageCode]],Code2Loc,2,FALSE)</f>
        <v>PONDA</v>
      </c>
      <c r="D342" s="171" t="s">
        <v>2374</v>
      </c>
      <c r="E342" s="172">
        <v>6</v>
      </c>
      <c r="F342" s="173"/>
      <c r="G342"/>
      <c r="H342"/>
      <c r="I342"/>
      <c r="J342"/>
      <c r="K342"/>
      <c r="L342"/>
    </row>
    <row r="343" spans="1:12">
      <c r="A343" t="s">
        <v>6625</v>
      </c>
      <c r="B343" t="s">
        <v>5881</v>
      </c>
      <c r="C343" s="172" t="str">
        <f>VLOOKUP(RTARouteStages[[#This Row],[StageCode]],Code2Loc,2,FALSE)</f>
        <v>COLVA</v>
      </c>
      <c r="D343" s="171" t="s">
        <v>999</v>
      </c>
      <c r="E343" s="172">
        <v>1</v>
      </c>
      <c r="F343" s="173"/>
      <c r="G343"/>
      <c r="H343"/>
      <c r="I343"/>
      <c r="J343"/>
      <c r="K343"/>
      <c r="L343"/>
    </row>
    <row r="344" spans="1:12">
      <c r="A344" t="s">
        <v>6625</v>
      </c>
      <c r="B344" t="s">
        <v>5881</v>
      </c>
      <c r="C344" s="172" t="str">
        <f>VLOOKUP(RTARouteStages[[#This Row],[StageCode]],Code2Loc,2,FALSE)</f>
        <v>Maria Hall</v>
      </c>
      <c r="D344" s="171" t="s">
        <v>3581</v>
      </c>
      <c r="E344" s="172">
        <v>2</v>
      </c>
      <c r="F344" s="173"/>
      <c r="G344" t="s">
        <v>5725</v>
      </c>
      <c r="H344"/>
      <c r="I344"/>
      <c r="J344"/>
      <c r="K344"/>
      <c r="L344"/>
    </row>
    <row r="345" spans="1:12">
      <c r="A345" t="s">
        <v>6625</v>
      </c>
      <c r="B345" t="s">
        <v>5881</v>
      </c>
      <c r="C345" s="172" t="str">
        <f>VLOOKUP(RTARouteStages[[#This Row],[StageCode]],Code2Loc,2,FALSE)</f>
        <v>MARGAO</v>
      </c>
      <c r="D345" s="171" t="s">
        <v>1890</v>
      </c>
      <c r="E345" s="172">
        <v>6</v>
      </c>
      <c r="F345" s="173"/>
      <c r="G345"/>
      <c r="H345"/>
      <c r="I345"/>
      <c r="J345"/>
      <c r="K345"/>
      <c r="L345"/>
    </row>
    <row r="346" spans="1:12">
      <c r="A346" t="s">
        <v>6626</v>
      </c>
      <c r="B346" t="s">
        <v>5881</v>
      </c>
      <c r="C346" s="172" t="str">
        <f>VLOOKUP(RTARouteStages[[#This Row],[StageCode]],Code2Loc,2,FALSE)</f>
        <v>COLVA</v>
      </c>
      <c r="D346" s="171" t="s">
        <v>999</v>
      </c>
      <c r="E346" s="172">
        <v>1</v>
      </c>
      <c r="F346" s="173"/>
      <c r="G346"/>
      <c r="H346"/>
      <c r="I346"/>
      <c r="J346"/>
      <c r="K346"/>
      <c r="L346"/>
    </row>
    <row r="347" spans="1:12">
      <c r="A347" t="s">
        <v>6626</v>
      </c>
      <c r="B347" t="s">
        <v>5881</v>
      </c>
      <c r="C347" s="172" t="str">
        <f>VLOOKUP(RTARouteStages[[#This Row],[StageCode]],Code2Loc,2,FALSE)</f>
        <v>MARGAO</v>
      </c>
      <c r="D347" s="171" t="s">
        <v>1890</v>
      </c>
      <c r="E347" s="172">
        <v>6</v>
      </c>
      <c r="F347" s="173"/>
      <c r="G347"/>
      <c r="H347"/>
      <c r="I347"/>
      <c r="J347"/>
      <c r="K347"/>
      <c r="L347"/>
    </row>
    <row r="348" spans="1:12">
      <c r="A348" t="s">
        <v>6627</v>
      </c>
      <c r="B348" t="s">
        <v>5881</v>
      </c>
      <c r="C348" s="172" t="str">
        <f>VLOOKUP(RTARouteStages[[#This Row],[StageCode]],Code2Loc,2,FALSE)</f>
        <v>COLVA</v>
      </c>
      <c r="D348" s="171" t="s">
        <v>999</v>
      </c>
      <c r="E348" s="172">
        <v>1</v>
      </c>
      <c r="F348" s="173"/>
      <c r="G348"/>
      <c r="H348"/>
      <c r="I348"/>
      <c r="J348"/>
      <c r="K348"/>
      <c r="L348"/>
    </row>
    <row r="349" spans="1:12">
      <c r="A349" t="s">
        <v>6627</v>
      </c>
      <c r="B349" t="s">
        <v>5881</v>
      </c>
      <c r="C349" s="172" t="e">
        <f>VLOOKUP(RTARouteStages[[#This Row],[StageCode]],Code2Loc,2,FALSE)</f>
        <v>#N/A</v>
      </c>
      <c r="D349" s="171" t="s">
        <v>4721</v>
      </c>
      <c r="E349" s="172">
        <v>2</v>
      </c>
      <c r="F349" s="173"/>
      <c r="G349" t="s">
        <v>5725</v>
      </c>
      <c r="H349"/>
      <c r="I349"/>
      <c r="J349"/>
      <c r="K349"/>
      <c r="L349"/>
    </row>
    <row r="350" spans="1:12">
      <c r="A350" t="s">
        <v>6627</v>
      </c>
      <c r="B350" t="s">
        <v>5881</v>
      </c>
      <c r="C350" s="172" t="str">
        <f>VLOOKUP(RTARouteStages[[#This Row],[StageCode]],Code2Loc,2,FALSE)</f>
        <v>MARGAO</v>
      </c>
      <c r="D350" s="171" t="s">
        <v>1890</v>
      </c>
      <c r="E350" s="172">
        <v>6</v>
      </c>
      <c r="F350" s="173"/>
      <c r="G350"/>
      <c r="H350"/>
      <c r="I350"/>
      <c r="J350"/>
      <c r="K350"/>
      <c r="L350"/>
    </row>
    <row r="351" spans="1:12">
      <c r="A351" t="s">
        <v>6628</v>
      </c>
      <c r="B351" t="s">
        <v>5881</v>
      </c>
      <c r="C351" s="172" t="str">
        <f>VLOOKUP(RTARouteStages[[#This Row],[StageCode]],Code2Loc,2,FALSE)</f>
        <v>Caranzalem</v>
      </c>
      <c r="D351" s="171" t="s">
        <v>889</v>
      </c>
      <c r="E351" s="172">
        <v>1</v>
      </c>
      <c r="F351" s="173"/>
      <c r="G351"/>
      <c r="H351"/>
      <c r="I351"/>
      <c r="J351"/>
      <c r="K351"/>
      <c r="L351"/>
    </row>
    <row r="352" spans="1:12">
      <c r="A352" t="s">
        <v>6628</v>
      </c>
      <c r="B352" t="s">
        <v>5881</v>
      </c>
      <c r="C352" s="172" t="str">
        <f>VLOOKUP(RTARouteStages[[#This Row],[StageCode]],Code2Loc,2,FALSE)</f>
        <v>VALPOI</v>
      </c>
      <c r="D352" s="171" t="s">
        <v>3041</v>
      </c>
      <c r="E352" s="172">
        <v>6</v>
      </c>
      <c r="F352" s="173"/>
      <c r="G352"/>
      <c r="H352"/>
      <c r="I352"/>
      <c r="J352"/>
      <c r="K352"/>
      <c r="L352"/>
    </row>
    <row r="353" spans="1:12">
      <c r="A353" t="s">
        <v>6629</v>
      </c>
      <c r="B353" t="s">
        <v>5881</v>
      </c>
      <c r="C353" s="172" t="e">
        <f>VLOOKUP(RTARouteStages[[#This Row],[StageCode]],Code2Loc,2,FALSE)</f>
        <v>#N/A</v>
      </c>
      <c r="D353" s="171" t="s">
        <v>1059</v>
      </c>
      <c r="E353" s="172">
        <v>1</v>
      </c>
      <c r="F353" s="173"/>
      <c r="G353"/>
      <c r="H353"/>
      <c r="I353"/>
      <c r="J353"/>
      <c r="K353"/>
      <c r="L353"/>
    </row>
    <row r="354" spans="1:12">
      <c r="A354" t="s">
        <v>6629</v>
      </c>
      <c r="B354" t="s">
        <v>5881</v>
      </c>
      <c r="C354" s="172" t="str">
        <f>VLOOKUP(RTARouteStages[[#This Row],[StageCode]],Code2Loc,2,FALSE)</f>
        <v>PONDA</v>
      </c>
      <c r="D354" s="171" t="s">
        <v>2374</v>
      </c>
      <c r="E354" s="172">
        <v>6</v>
      </c>
      <c r="F354" s="173"/>
      <c r="G354"/>
      <c r="H354"/>
      <c r="I354"/>
      <c r="J354"/>
      <c r="K354"/>
      <c r="L354"/>
    </row>
    <row r="355" spans="1:12">
      <c r="A355" t="s">
        <v>6630</v>
      </c>
      <c r="B355" t="s">
        <v>5881</v>
      </c>
      <c r="C355" s="172" t="e">
        <f>VLOOKUP(RTARouteStages[[#This Row],[StageCode]],Code2Loc,2,FALSE)</f>
        <v>#N/A</v>
      </c>
      <c r="D355" s="171" t="s">
        <v>5420</v>
      </c>
      <c r="E355" s="172">
        <v>1</v>
      </c>
      <c r="F355" s="173"/>
      <c r="G355"/>
      <c r="H355"/>
      <c r="I355"/>
      <c r="J355"/>
      <c r="K355"/>
      <c r="L355"/>
    </row>
    <row r="356" spans="1:12">
      <c r="A356" t="s">
        <v>6630</v>
      </c>
      <c r="B356" t="s">
        <v>5881</v>
      </c>
      <c r="C356" s="172" t="str">
        <f>VLOOKUP(RTARouteStages[[#This Row],[StageCode]],Code2Loc,2,FALSE)</f>
        <v>PONDA</v>
      </c>
      <c r="D356" s="171" t="s">
        <v>2374</v>
      </c>
      <c r="E356" s="172">
        <v>6</v>
      </c>
      <c r="F356" s="173"/>
      <c r="G356"/>
      <c r="H356"/>
      <c r="I356"/>
      <c r="J356"/>
      <c r="K356"/>
      <c r="L356"/>
    </row>
    <row r="357" spans="1:12">
      <c r="A357" t="s">
        <v>6631</v>
      </c>
      <c r="B357" t="s">
        <v>5881</v>
      </c>
      <c r="C357" s="172" t="str">
        <f>VLOOKUP(RTARouteStages[[#This Row],[StageCode]],Code2Loc,2,FALSE)</f>
        <v>DABEM</v>
      </c>
      <c r="D357" s="171" t="s">
        <v>1064</v>
      </c>
      <c r="E357" s="172">
        <v>1</v>
      </c>
      <c r="F357" s="173"/>
      <c r="G357"/>
      <c r="H357"/>
      <c r="I357"/>
      <c r="J357"/>
      <c r="K357"/>
      <c r="L357"/>
    </row>
    <row r="358" spans="1:12">
      <c r="A358" t="s">
        <v>6631</v>
      </c>
      <c r="B358" t="s">
        <v>5881</v>
      </c>
      <c r="C358" s="172" t="str">
        <f>VLOOKUP(RTARouteStages[[#This Row],[StageCode]],Code2Loc,2,FALSE)</f>
        <v>MORPIRLA</v>
      </c>
      <c r="D358" s="171" t="s">
        <v>2013</v>
      </c>
      <c r="E358" s="172">
        <v>6</v>
      </c>
      <c r="F358" s="173"/>
      <c r="G358"/>
      <c r="H358"/>
      <c r="I358"/>
      <c r="J358"/>
      <c r="K358"/>
      <c r="L358"/>
    </row>
    <row r="359" spans="1:12">
      <c r="A359" t="s">
        <v>6632</v>
      </c>
      <c r="B359" t="s">
        <v>6455</v>
      </c>
      <c r="C359" s="172" t="str">
        <f>VLOOKUP(RTARouteStages[[#This Row],[StageCode]],Code2Loc,2,FALSE)</f>
        <v>MARGAO</v>
      </c>
      <c r="D359" s="171" t="s">
        <v>1890</v>
      </c>
      <c r="E359" s="172">
        <v>1</v>
      </c>
      <c r="F359" s="173">
        <v>0</v>
      </c>
      <c r="G359"/>
      <c r="H359"/>
      <c r="I359"/>
      <c r="J359"/>
      <c r="K359"/>
      <c r="L359"/>
    </row>
    <row r="360" spans="1:12">
      <c r="A360" t="s">
        <v>6632</v>
      </c>
      <c r="B360" t="s">
        <v>6455</v>
      </c>
      <c r="C360" s="172" t="str">
        <f>VLOOKUP(RTARouteStages[[#This Row],[StageCode]],Code2Loc,2,FALSE)</f>
        <v>MARGAO MKT</v>
      </c>
      <c r="D360" s="171" t="s">
        <v>1892</v>
      </c>
      <c r="E360" s="172">
        <v>2</v>
      </c>
      <c r="F360" s="173">
        <v>2</v>
      </c>
      <c r="G360"/>
      <c r="H360"/>
      <c r="I360"/>
      <c r="J360"/>
      <c r="K360"/>
      <c r="L360"/>
    </row>
    <row r="361" spans="1:12">
      <c r="A361" t="s">
        <v>6632</v>
      </c>
      <c r="B361" t="s">
        <v>6455</v>
      </c>
      <c r="C361" s="172" t="str">
        <f>VLOOKUP(RTARouteStages[[#This Row],[StageCode]],Code2Loc,2,FALSE)</f>
        <v>NAVELIM</v>
      </c>
      <c r="D361" s="171" t="s">
        <v>2120</v>
      </c>
      <c r="E361" s="172">
        <v>3</v>
      </c>
      <c r="F361" s="173">
        <v>4</v>
      </c>
      <c r="G361"/>
      <c r="H361"/>
      <c r="I361"/>
      <c r="J361"/>
      <c r="K361"/>
      <c r="L361"/>
    </row>
    <row r="362" spans="1:12">
      <c r="A362" t="s">
        <v>6632</v>
      </c>
      <c r="B362" t="s">
        <v>6455</v>
      </c>
      <c r="C362" s="172" t="str">
        <f>VLOOKUP(RTARouteStages[[#This Row],[StageCode]],Code2Loc,2,FALSE)</f>
        <v>DHARMAPUR</v>
      </c>
      <c r="D362" s="171" t="s">
        <v>1150</v>
      </c>
      <c r="E362" s="172">
        <v>4</v>
      </c>
      <c r="F362" s="173">
        <v>5</v>
      </c>
      <c r="G362"/>
      <c r="H362"/>
      <c r="I362"/>
      <c r="J362"/>
      <c r="K362"/>
      <c r="L362"/>
    </row>
    <row r="363" spans="1:12">
      <c r="A363" t="s">
        <v>6632</v>
      </c>
      <c r="B363" t="s">
        <v>6455</v>
      </c>
      <c r="C363" s="172" t="str">
        <f>VLOOKUP(RTARouteStages[[#This Row],[StageCode]],Code2Loc,2,FALSE)</f>
        <v>CHINCHINI X</v>
      </c>
      <c r="D363" s="171" t="s">
        <v>953</v>
      </c>
      <c r="E363" s="172">
        <v>5</v>
      </c>
      <c r="F363" s="173">
        <v>7</v>
      </c>
      <c r="G363"/>
      <c r="H363"/>
      <c r="I363"/>
      <c r="J363"/>
      <c r="K363"/>
      <c r="L363"/>
    </row>
    <row r="364" spans="1:12">
      <c r="A364" t="s">
        <v>6632</v>
      </c>
      <c r="B364" t="s">
        <v>6455</v>
      </c>
      <c r="C364" s="172" t="str">
        <f>VLOOKUP(RTARouteStages[[#This Row],[StageCode]],Code2Loc,2,FALSE)</f>
        <v>DANDEWADI</v>
      </c>
      <c r="D364" s="171" t="s">
        <v>1082</v>
      </c>
      <c r="E364" s="172">
        <v>6</v>
      </c>
      <c r="F364" s="173">
        <v>8</v>
      </c>
      <c r="G364"/>
      <c r="H364"/>
      <c r="I364"/>
      <c r="J364"/>
      <c r="K364"/>
      <c r="L364"/>
    </row>
    <row r="365" spans="1:12">
      <c r="A365" t="s">
        <v>6632</v>
      </c>
      <c r="B365" t="s">
        <v>6455</v>
      </c>
      <c r="C365" s="172" t="str">
        <f>VLOOKUP(RTARouteStages[[#This Row],[StageCode]],Code2Loc,2,FALSE)</f>
        <v>PAZARKHAN</v>
      </c>
      <c r="D365" s="171" t="s">
        <v>2306</v>
      </c>
      <c r="E365" s="172">
        <v>7</v>
      </c>
      <c r="F365" s="173">
        <v>11</v>
      </c>
      <c r="G365"/>
      <c r="H365"/>
      <c r="I365"/>
      <c r="J365"/>
      <c r="K365"/>
      <c r="L365"/>
    </row>
    <row r="366" spans="1:12">
      <c r="A366" t="s">
        <v>6632</v>
      </c>
      <c r="B366" t="s">
        <v>6455</v>
      </c>
      <c r="C366" s="172" t="str">
        <f>VLOOKUP(RTARouteStages[[#This Row],[StageCode]],Code2Loc,2,FALSE)</f>
        <v>CUNCOLIM</v>
      </c>
      <c r="D366" s="171" t="s">
        <v>1042</v>
      </c>
      <c r="E366" s="172">
        <v>8</v>
      </c>
      <c r="F366" s="173">
        <v>14</v>
      </c>
      <c r="G366"/>
      <c r="H366"/>
      <c r="I366"/>
      <c r="J366"/>
      <c r="K366"/>
      <c r="L366"/>
    </row>
    <row r="367" spans="1:12">
      <c r="A367" t="s">
        <v>6632</v>
      </c>
      <c r="B367" t="s">
        <v>6455</v>
      </c>
      <c r="C367" s="172" t="str">
        <f>VLOOKUP(RTARouteStages[[#This Row],[StageCode]],Code2Loc,2,FALSE)</f>
        <v>DEMANI</v>
      </c>
      <c r="D367" s="171" t="s">
        <v>1102</v>
      </c>
      <c r="E367" s="172">
        <v>9</v>
      </c>
      <c r="F367" s="173">
        <v>15</v>
      </c>
      <c r="G367"/>
      <c r="H367"/>
      <c r="I367"/>
      <c r="J367"/>
      <c r="K367"/>
      <c r="L367"/>
    </row>
    <row r="368" spans="1:12">
      <c r="A368" t="s">
        <v>6632</v>
      </c>
      <c r="B368" t="s">
        <v>6455</v>
      </c>
      <c r="C368" s="172" t="str">
        <f>VLOOKUP(RTARouteStages[[#This Row],[StageCode]],Code2Loc,2,FALSE)</f>
        <v>BALLI</v>
      </c>
      <c r="D368" s="171" t="s">
        <v>668</v>
      </c>
      <c r="E368" s="172">
        <v>10</v>
      </c>
      <c r="F368" s="173">
        <v>17</v>
      </c>
      <c r="G368"/>
      <c r="H368"/>
      <c r="I368"/>
      <c r="J368"/>
      <c r="K368"/>
      <c r="L368"/>
    </row>
    <row r="369" spans="1:12">
      <c r="A369" t="s">
        <v>6632</v>
      </c>
      <c r="B369" t="s">
        <v>6455</v>
      </c>
      <c r="C369" s="172" t="str">
        <f>VLOOKUP(RTARouteStages[[#This Row],[StageCode]],Code2Loc,2,FALSE)</f>
        <v>COTTA</v>
      </c>
      <c r="D369" s="171" t="s">
        <v>1027</v>
      </c>
      <c r="E369" s="172">
        <v>11</v>
      </c>
      <c r="F369" s="173">
        <v>19</v>
      </c>
      <c r="G369"/>
      <c r="H369"/>
      <c r="I369"/>
      <c r="J369"/>
      <c r="K369"/>
      <c r="L369"/>
    </row>
    <row r="370" spans="1:12">
      <c r="A370" t="s">
        <v>6632</v>
      </c>
      <c r="B370" t="s">
        <v>6455</v>
      </c>
      <c r="C370" s="172" t="str">
        <f>VLOOKUP(RTARouteStages[[#This Row],[StageCode]],Code2Loc,2,FALSE)</f>
        <v>FATORPA</v>
      </c>
      <c r="D370" s="171" t="s">
        <v>1238</v>
      </c>
      <c r="E370" s="172">
        <v>12</v>
      </c>
      <c r="F370" s="173">
        <v>20</v>
      </c>
      <c r="G370"/>
      <c r="H370"/>
      <c r="I370"/>
      <c r="J370"/>
      <c r="K370"/>
      <c r="L370"/>
    </row>
    <row r="371" spans="1:12">
      <c r="A371" t="s">
        <v>6632</v>
      </c>
      <c r="B371" t="s">
        <v>6455</v>
      </c>
      <c r="C371" s="172" t="str">
        <f>VLOOKUP(RTARouteStages[[#This Row],[StageCode]],Code2Loc,2,FALSE)</f>
        <v>VANTEM</v>
      </c>
      <c r="D371" s="171" t="s">
        <v>3046</v>
      </c>
      <c r="E371" s="172">
        <v>13</v>
      </c>
      <c r="F371" s="173">
        <v>22</v>
      </c>
      <c r="G371"/>
      <c r="H371"/>
      <c r="I371"/>
      <c r="J371"/>
      <c r="K371"/>
      <c r="L371"/>
    </row>
    <row r="372" spans="1:12">
      <c r="A372" t="s">
        <v>6632</v>
      </c>
      <c r="B372" t="s">
        <v>6455</v>
      </c>
      <c r="C372" s="172" t="str">
        <f>VLOOKUP(RTARouteStages[[#This Row],[StageCode]],Code2Loc,2,FALSE)</f>
        <v>GALLIM</v>
      </c>
      <c r="D372" s="171" t="s">
        <v>1264</v>
      </c>
      <c r="E372" s="172">
        <v>14</v>
      </c>
      <c r="F372" s="173">
        <v>24</v>
      </c>
      <c r="G372"/>
      <c r="H372"/>
      <c r="I372"/>
      <c r="J372"/>
      <c r="K372"/>
      <c r="L372"/>
    </row>
    <row r="373" spans="1:12">
      <c r="A373" t="s">
        <v>6632</v>
      </c>
      <c r="B373" t="s">
        <v>6455</v>
      </c>
      <c r="C373" s="172" t="str">
        <f>VLOOKUP(RTARouteStages[[#This Row],[StageCode]],Code2Loc,2,FALSE)</f>
        <v>KANIBAG</v>
      </c>
      <c r="D373" s="171" t="s">
        <v>1557</v>
      </c>
      <c r="E373" s="172">
        <v>15</v>
      </c>
      <c r="F373" s="173">
        <v>25</v>
      </c>
      <c r="G373"/>
      <c r="H373"/>
      <c r="I373"/>
      <c r="J373"/>
      <c r="K373"/>
      <c r="L373"/>
    </row>
    <row r="374" spans="1:12">
      <c r="A374" t="s">
        <v>6632</v>
      </c>
      <c r="B374" t="s">
        <v>6455</v>
      </c>
      <c r="C374" s="172" t="str">
        <f>VLOOKUP(RTARouteStages[[#This Row],[StageCode]],Code2Loc,2,FALSE)</f>
        <v>MOLLAR</v>
      </c>
      <c r="D374" s="171" t="s">
        <v>1985</v>
      </c>
      <c r="E374" s="172">
        <v>16</v>
      </c>
      <c r="F374" s="173">
        <v>27</v>
      </c>
      <c r="G374"/>
      <c r="H374"/>
      <c r="I374"/>
      <c r="J374"/>
      <c r="K374"/>
      <c r="L374"/>
    </row>
    <row r="375" spans="1:12">
      <c r="A375" t="s">
        <v>6632</v>
      </c>
      <c r="B375" t="s">
        <v>6455</v>
      </c>
      <c r="C375" s="172" t="str">
        <f>VLOOKUP(RTARouteStages[[#This Row],[StageCode]],Code2Loc,2,FALSE)</f>
        <v>MORPIRLA</v>
      </c>
      <c r="D375" s="171" t="s">
        <v>2013</v>
      </c>
      <c r="E375" s="172">
        <v>17</v>
      </c>
      <c r="F375" s="173">
        <v>28</v>
      </c>
      <c r="G375"/>
      <c r="H375"/>
      <c r="I375"/>
      <c r="J375"/>
      <c r="K375"/>
      <c r="L375"/>
    </row>
    <row r="376" spans="1:12">
      <c r="A376" t="s">
        <v>6632</v>
      </c>
      <c r="B376" t="s">
        <v>6455</v>
      </c>
      <c r="C376" s="172" t="str">
        <f>VLOOKUP(RTARouteStages[[#This Row],[StageCode]],Code2Loc,2,FALSE)</f>
        <v>DABEM</v>
      </c>
      <c r="D376" s="171" t="s">
        <v>1064</v>
      </c>
      <c r="E376" s="172">
        <v>18</v>
      </c>
      <c r="F376" s="173">
        <v>29</v>
      </c>
      <c r="G376"/>
      <c r="H376"/>
      <c r="I376"/>
      <c r="J376"/>
      <c r="K376"/>
      <c r="L376"/>
    </row>
    <row r="377" spans="1:12">
      <c r="A377" t="s">
        <v>6633</v>
      </c>
      <c r="B377" t="s">
        <v>5881</v>
      </c>
      <c r="C377" s="172" t="str">
        <f>VLOOKUP(RTARouteStages[[#This Row],[StageCode]],Code2Loc,2,FALSE)</f>
        <v>DAVARLI</v>
      </c>
      <c r="D377" s="171" t="s">
        <v>3439</v>
      </c>
      <c r="E377" s="172">
        <v>1</v>
      </c>
      <c r="F377" s="173"/>
      <c r="G377"/>
      <c r="H377"/>
      <c r="I377"/>
      <c r="J377"/>
      <c r="K377"/>
      <c r="L377"/>
    </row>
    <row r="378" spans="1:12">
      <c r="A378" t="s">
        <v>6633</v>
      </c>
      <c r="B378" t="s">
        <v>5881</v>
      </c>
      <c r="C378" s="172" t="str">
        <f>VLOOKUP(RTARouteStages[[#This Row],[StageCode]],Code2Loc,2,FALSE)</f>
        <v>MARGAO</v>
      </c>
      <c r="D378" s="171" t="s">
        <v>1890</v>
      </c>
      <c r="E378" s="172">
        <v>6</v>
      </c>
      <c r="F378" s="173"/>
      <c r="G378"/>
      <c r="H378"/>
      <c r="I378"/>
      <c r="J378"/>
      <c r="K378"/>
      <c r="L378"/>
    </row>
    <row r="379" spans="1:12">
      <c r="A379" t="s">
        <v>6634</v>
      </c>
      <c r="B379" t="s">
        <v>5881</v>
      </c>
      <c r="C379" s="172" t="str">
        <f>VLOOKUP(RTARouteStages[[#This Row],[StageCode]],Code2Loc,2,FALSE)</f>
        <v>DON BOSCO</v>
      </c>
      <c r="D379" s="171" t="s">
        <v>1195</v>
      </c>
      <c r="E379" s="172">
        <v>1</v>
      </c>
      <c r="F379" s="173"/>
      <c r="G379"/>
      <c r="H379"/>
      <c r="I379"/>
      <c r="J379"/>
      <c r="K379"/>
      <c r="L379"/>
    </row>
    <row r="380" spans="1:12">
      <c r="A380" t="s">
        <v>6634</v>
      </c>
      <c r="B380" t="s">
        <v>5881</v>
      </c>
      <c r="C380" s="172" t="str">
        <f>VLOOKUP(RTARouteStages[[#This Row],[StageCode]],Code2Loc,2,FALSE)</f>
        <v>PONDA</v>
      </c>
      <c r="D380" s="171" t="s">
        <v>2374</v>
      </c>
      <c r="E380" s="172">
        <v>6</v>
      </c>
      <c r="F380" s="173"/>
      <c r="G380"/>
      <c r="H380"/>
      <c r="I380"/>
      <c r="J380"/>
      <c r="K380"/>
      <c r="L380"/>
    </row>
    <row r="381" spans="1:12">
      <c r="A381" t="s">
        <v>6473</v>
      </c>
      <c r="B381" t="s">
        <v>6389</v>
      </c>
      <c r="C381" s="172" t="str">
        <f>VLOOKUP(RTARouteStages[[#This Row],[StageCode]],Code2Loc,2,FALSE)</f>
        <v>AGAPUR</v>
      </c>
      <c r="D381" s="171" t="s">
        <v>462</v>
      </c>
      <c r="E381" s="172">
        <v>1</v>
      </c>
      <c r="F381" s="173">
        <v>0</v>
      </c>
      <c r="G381"/>
      <c r="H381"/>
      <c r="I381"/>
      <c r="J381"/>
      <c r="K381"/>
      <c r="L381"/>
    </row>
    <row r="382" spans="1:12">
      <c r="A382" t="s">
        <v>6473</v>
      </c>
      <c r="B382" t="s">
        <v>6389</v>
      </c>
      <c r="C382" s="172" t="str">
        <f>VLOOKUP(RTARouteStages[[#This Row],[StageCode]],Code2Loc,2,FALSE)</f>
        <v>ADPAI</v>
      </c>
      <c r="D382" s="171" t="s">
        <v>452</v>
      </c>
      <c r="E382" s="172">
        <v>2</v>
      </c>
      <c r="F382" s="173">
        <v>2</v>
      </c>
      <c r="G382"/>
      <c r="H382"/>
      <c r="I382"/>
      <c r="J382"/>
      <c r="K382"/>
      <c r="L382"/>
    </row>
    <row r="383" spans="1:12">
      <c r="A383" t="s">
        <v>6473</v>
      </c>
      <c r="B383" t="s">
        <v>6389</v>
      </c>
      <c r="C383" s="172" t="str">
        <f>VLOOKUP(RTARouteStages[[#This Row],[StageCode]],Code2Loc,2,FALSE)</f>
        <v>DURBHAT</v>
      </c>
      <c r="D383" s="171" t="s">
        <v>1221</v>
      </c>
      <c r="E383" s="172">
        <v>3</v>
      </c>
      <c r="F383" s="173">
        <v>4</v>
      </c>
      <c r="G383"/>
      <c r="H383"/>
      <c r="I383"/>
      <c r="J383"/>
      <c r="K383"/>
      <c r="L383"/>
    </row>
    <row r="384" spans="1:12">
      <c r="A384" t="s">
        <v>6473</v>
      </c>
      <c r="B384" t="s">
        <v>6389</v>
      </c>
      <c r="C384" s="172" t="str">
        <f>VLOOKUP(RTARouteStages[[#This Row],[StageCode]],Code2Loc,2,FALSE)</f>
        <v>TALAULIM</v>
      </c>
      <c r="D384" s="171" t="s">
        <v>2843</v>
      </c>
      <c r="E384" s="172">
        <v>4</v>
      </c>
      <c r="F384" s="173">
        <v>5</v>
      </c>
      <c r="G384"/>
      <c r="H384"/>
      <c r="I384"/>
      <c r="J384"/>
      <c r="K384"/>
      <c r="L384"/>
    </row>
    <row r="385" spans="1:12">
      <c r="A385" t="s">
        <v>6473</v>
      </c>
      <c r="B385" t="s">
        <v>6389</v>
      </c>
      <c r="C385" s="172" t="str">
        <f>VLOOKUP(RTARouteStages[[#This Row],[StageCode]],Code2Loc,2,FALSE)</f>
        <v>WADDI</v>
      </c>
      <c r="D385" s="171" t="s">
        <v>3147</v>
      </c>
      <c r="E385" s="172">
        <v>5</v>
      </c>
      <c r="F385" s="173">
        <v>6</v>
      </c>
      <c r="G385"/>
      <c r="H385"/>
      <c r="I385"/>
      <c r="J385"/>
      <c r="K385"/>
      <c r="L385"/>
    </row>
    <row r="386" spans="1:12">
      <c r="A386" t="s">
        <v>6473</v>
      </c>
      <c r="B386" t="s">
        <v>6389</v>
      </c>
      <c r="C386" s="172" t="str">
        <f>VLOOKUP(RTARouteStages[[#This Row],[StageCode]],Code2Loc,2,FALSE)</f>
        <v>TAMSHER</v>
      </c>
      <c r="D386" s="171" t="s">
        <v>2865</v>
      </c>
      <c r="E386" s="172">
        <v>6</v>
      </c>
      <c r="F386" s="173">
        <v>8</v>
      </c>
      <c r="G386"/>
      <c r="H386"/>
      <c r="I386"/>
      <c r="J386"/>
      <c r="K386"/>
      <c r="L386"/>
    </row>
    <row r="387" spans="1:12">
      <c r="A387" t="s">
        <v>6473</v>
      </c>
      <c r="B387" t="s">
        <v>6389</v>
      </c>
      <c r="C387" s="172" t="str">
        <f>VLOOKUP(RTARouteStages[[#This Row],[StageCode]],Code2Loc,2,FALSE)</f>
        <v>ADUSHEM</v>
      </c>
      <c r="D387" s="171" t="s">
        <v>454</v>
      </c>
      <c r="E387" s="172">
        <v>7</v>
      </c>
      <c r="F387" s="173">
        <v>9</v>
      </c>
      <c r="G387"/>
      <c r="H387"/>
      <c r="I387"/>
      <c r="J387"/>
      <c r="K387"/>
      <c r="L387"/>
    </row>
    <row r="388" spans="1:12">
      <c r="A388" t="s">
        <v>6473</v>
      </c>
      <c r="B388" t="s">
        <v>6389</v>
      </c>
      <c r="C388" s="172" t="str">
        <f>VLOOKUP(RTARouteStages[[#This Row],[StageCode]],Code2Loc,2,FALSE)</f>
        <v>BORI SKVR</v>
      </c>
      <c r="D388" s="171" t="s">
        <v>831</v>
      </c>
      <c r="E388" s="172">
        <v>8</v>
      </c>
      <c r="F388" s="173">
        <v>10</v>
      </c>
      <c r="G388"/>
      <c r="H388"/>
      <c r="I388"/>
      <c r="J388"/>
      <c r="K388"/>
      <c r="L388"/>
    </row>
    <row r="389" spans="1:12">
      <c r="A389" t="s">
        <v>6473</v>
      </c>
      <c r="B389" t="s">
        <v>6389</v>
      </c>
      <c r="C389" s="172" t="str">
        <f>VLOOKUP(RTARouteStages[[#This Row],[StageCode]],Code2Loc,2,FALSE)</f>
        <v>SAI TMPLE</v>
      </c>
      <c r="D389" s="171" t="s">
        <v>2549</v>
      </c>
      <c r="E389" s="172">
        <v>9</v>
      </c>
      <c r="F389" s="173">
        <v>11</v>
      </c>
      <c r="G389"/>
      <c r="H389"/>
      <c r="I389"/>
      <c r="J389"/>
      <c r="K389"/>
      <c r="L389"/>
    </row>
    <row r="390" spans="1:12">
      <c r="A390" t="s">
        <v>6473</v>
      </c>
      <c r="B390" t="s">
        <v>6389</v>
      </c>
      <c r="C390" s="172" t="str">
        <f>VLOOKUP(RTARouteStages[[#This Row],[StageCode]],Code2Loc,2,FALSE)</f>
        <v>BORI BRDG</v>
      </c>
      <c r="D390" s="171" t="s">
        <v>829</v>
      </c>
      <c r="E390" s="172">
        <v>10</v>
      </c>
      <c r="F390" s="173">
        <v>13</v>
      </c>
      <c r="G390"/>
      <c r="H390"/>
      <c r="I390"/>
      <c r="J390"/>
      <c r="K390"/>
      <c r="L390"/>
    </row>
    <row r="391" spans="1:12">
      <c r="A391" t="s">
        <v>6473</v>
      </c>
      <c r="B391" t="s">
        <v>6389</v>
      </c>
      <c r="C391" s="172" t="str">
        <f>VLOOKUP(RTARouteStages[[#This Row],[StageCode]],Code2Loc,2,FALSE)</f>
        <v>CHWGULE DOK</v>
      </c>
      <c r="D391" s="171" t="s">
        <v>979</v>
      </c>
      <c r="E391" s="172">
        <v>11</v>
      </c>
      <c r="F391" s="173">
        <v>14</v>
      </c>
      <c r="G391"/>
      <c r="H391"/>
      <c r="I391"/>
      <c r="J391"/>
      <c r="K391"/>
      <c r="L391"/>
    </row>
    <row r="392" spans="1:12">
      <c r="A392" t="s">
        <v>6473</v>
      </c>
      <c r="B392" t="s">
        <v>6389</v>
      </c>
      <c r="C392" s="172" t="str">
        <f>VLOOKUP(RTARouteStages[[#This Row],[StageCode]],Code2Loc,2,FALSE)</f>
        <v>LOTULIM</v>
      </c>
      <c r="D392" s="171" t="s">
        <v>1804</v>
      </c>
      <c r="E392" s="172">
        <v>12</v>
      </c>
      <c r="F392" s="173">
        <v>15</v>
      </c>
      <c r="G392"/>
      <c r="H392"/>
      <c r="I392"/>
      <c r="J392"/>
      <c r="K392"/>
      <c r="L392"/>
    </row>
    <row r="393" spans="1:12">
      <c r="A393" t="s">
        <v>6473</v>
      </c>
      <c r="B393" t="s">
        <v>6389</v>
      </c>
      <c r="C393" s="172" t="str">
        <f>VLOOKUP(RTARouteStages[[#This Row],[StageCode]],Code2Loc,2,FALSE)</f>
        <v>ANGDI</v>
      </c>
      <c r="D393" s="171" t="s">
        <v>560</v>
      </c>
      <c r="E393" s="172">
        <v>13</v>
      </c>
      <c r="F393" s="173">
        <v>16</v>
      </c>
      <c r="G393"/>
      <c r="H393"/>
      <c r="I393"/>
      <c r="J393"/>
      <c r="K393"/>
      <c r="L393"/>
    </row>
    <row r="394" spans="1:12">
      <c r="A394" t="s">
        <v>6473</v>
      </c>
      <c r="B394" t="s">
        <v>6389</v>
      </c>
      <c r="C394" s="172" t="str">
        <f>VLOOKUP(RTARouteStages[[#This Row],[StageCode]],Code2Loc,2,FALSE)</f>
        <v>RASSAIM FRY</v>
      </c>
      <c r="D394" s="171" t="s">
        <v>2465</v>
      </c>
      <c r="E394" s="172">
        <v>14</v>
      </c>
      <c r="F394" s="173">
        <v>18</v>
      </c>
      <c r="G394"/>
      <c r="H394"/>
      <c r="I394"/>
      <c r="J394"/>
      <c r="K394"/>
      <c r="L394"/>
    </row>
    <row r="395" spans="1:12">
      <c r="A395" t="s">
        <v>6473</v>
      </c>
      <c r="B395" t="s">
        <v>6389</v>
      </c>
      <c r="C395" s="172" t="str">
        <f>VLOOKUP(RTARouteStages[[#This Row],[StageCode]],Code2Loc,2,FALSE)</f>
        <v>RASSAIM DOK</v>
      </c>
      <c r="D395" s="171" t="s">
        <v>2463</v>
      </c>
      <c r="E395" s="172">
        <v>15</v>
      </c>
      <c r="F395" s="173">
        <v>19</v>
      </c>
      <c r="G395"/>
      <c r="H395"/>
      <c r="I395"/>
      <c r="J395"/>
      <c r="K395"/>
      <c r="L395"/>
    </row>
    <row r="396" spans="1:12">
      <c r="A396" t="s">
        <v>6473</v>
      </c>
      <c r="B396" t="s">
        <v>6389</v>
      </c>
      <c r="C396" s="172" t="str">
        <f>VLOOKUP(RTARouteStages[[#This Row],[StageCode]],Code2Loc,2,FALSE)</f>
        <v>KELOSI</v>
      </c>
      <c r="D396" s="171" t="s">
        <v>1623</v>
      </c>
      <c r="E396" s="172">
        <v>16</v>
      </c>
      <c r="F396" s="173">
        <v>21</v>
      </c>
      <c r="G396"/>
      <c r="H396"/>
      <c r="I396"/>
      <c r="J396"/>
      <c r="K396"/>
      <c r="L396"/>
    </row>
    <row r="397" spans="1:12">
      <c r="A397" t="s">
        <v>6473</v>
      </c>
      <c r="B397" t="s">
        <v>6389</v>
      </c>
      <c r="C397" s="172" t="str">
        <f>VLOOKUP(RTARouteStages[[#This Row],[StageCode]],Code2Loc,2,FALSE)</f>
        <v>CORPAWADA</v>
      </c>
      <c r="D397" s="171" t="s">
        <v>1019</v>
      </c>
      <c r="E397" s="172">
        <v>17</v>
      </c>
      <c r="F397" s="173">
        <v>23</v>
      </c>
      <c r="G397"/>
      <c r="H397"/>
      <c r="I397"/>
      <c r="J397"/>
      <c r="K397"/>
      <c r="L397"/>
    </row>
    <row r="398" spans="1:12">
      <c r="A398" t="s">
        <v>6473</v>
      </c>
      <c r="B398" t="s">
        <v>6389</v>
      </c>
      <c r="C398" s="172" t="str">
        <f>VLOOKUP(RTARouteStages[[#This Row],[StageCode]],Code2Loc,2,FALSE)</f>
        <v>THANA</v>
      </c>
      <c r="D398" s="171" t="s">
        <v>2900</v>
      </c>
      <c r="E398" s="172">
        <v>18</v>
      </c>
      <c r="F398" s="173">
        <v>24</v>
      </c>
      <c r="G398"/>
      <c r="H398"/>
      <c r="I398"/>
      <c r="J398"/>
      <c r="K398"/>
      <c r="L398"/>
    </row>
    <row r="399" spans="1:12">
      <c r="A399" t="s">
        <v>6473</v>
      </c>
      <c r="B399" t="s">
        <v>6389</v>
      </c>
      <c r="C399" s="172" t="str">
        <f>VLOOKUP(RTARouteStages[[#This Row],[StageCode]],Code2Loc,2,FALSE)</f>
        <v>KSRL/BRLA X</v>
      </c>
      <c r="D399" s="171" t="s">
        <v>1726</v>
      </c>
      <c r="E399" s="172">
        <v>19</v>
      </c>
      <c r="F399" s="173">
        <v>27</v>
      </c>
      <c r="G399"/>
      <c r="H399"/>
      <c r="I399"/>
      <c r="J399"/>
      <c r="K399"/>
      <c r="L399"/>
    </row>
    <row r="400" spans="1:12">
      <c r="A400" t="s">
        <v>6473</v>
      </c>
      <c r="B400" t="s">
        <v>6389</v>
      </c>
      <c r="C400" s="172" t="str">
        <f>VLOOKUP(RTARouteStages[[#This Row],[StageCode]],Code2Loc,2,FALSE)</f>
        <v>TITAN</v>
      </c>
      <c r="D400" s="171" t="s">
        <v>2924</v>
      </c>
      <c r="E400" s="172">
        <v>20</v>
      </c>
      <c r="F400" s="173">
        <v>28</v>
      </c>
      <c r="G400"/>
      <c r="H400"/>
      <c r="I400"/>
      <c r="J400"/>
      <c r="K400"/>
      <c r="L400"/>
    </row>
    <row r="401" spans="1:12">
      <c r="A401" t="s">
        <v>6473</v>
      </c>
      <c r="B401" t="s">
        <v>6389</v>
      </c>
      <c r="C401" s="172" t="str">
        <f>VLOOKUP(RTARouteStages[[#This Row],[StageCode]],Code2Loc,2,FALSE)</f>
        <v>CIPLA</v>
      </c>
      <c r="D401" s="171" t="s">
        <v>983</v>
      </c>
      <c r="E401" s="172">
        <v>21</v>
      </c>
      <c r="F401" s="173">
        <v>31</v>
      </c>
      <c r="G401"/>
      <c r="H401"/>
      <c r="I401"/>
      <c r="J401"/>
      <c r="K401"/>
      <c r="L401"/>
    </row>
    <row r="402" spans="1:12">
      <c r="A402" t="s">
        <v>6473</v>
      </c>
      <c r="B402" t="s">
        <v>6389</v>
      </c>
      <c r="C402" s="172" t="str">
        <f>VLOOKUP(RTARouteStages[[#This Row],[StageCode]],Code2Loc,2,FALSE)</f>
        <v>TITAN</v>
      </c>
      <c r="D402" s="171" t="s">
        <v>2924</v>
      </c>
      <c r="E402" s="172">
        <v>22</v>
      </c>
      <c r="F402" s="173">
        <v>34</v>
      </c>
      <c r="G402"/>
      <c r="H402"/>
      <c r="I402"/>
      <c r="J402"/>
      <c r="K402"/>
      <c r="L402"/>
    </row>
    <row r="403" spans="1:12">
      <c r="A403" t="s">
        <v>6473</v>
      </c>
      <c r="B403" t="s">
        <v>6389</v>
      </c>
      <c r="C403" s="172" t="str">
        <f>VLOOKUP(RTARouteStages[[#This Row],[StageCode]],Code2Loc,2,FALSE)</f>
        <v>KSRL/BRLA X</v>
      </c>
      <c r="D403" s="171" t="s">
        <v>1726</v>
      </c>
      <c r="E403" s="172">
        <v>23</v>
      </c>
      <c r="F403" s="173">
        <v>36</v>
      </c>
      <c r="G403"/>
      <c r="H403"/>
      <c r="I403"/>
      <c r="J403"/>
      <c r="K403"/>
      <c r="L403"/>
    </row>
    <row r="404" spans="1:12">
      <c r="A404" t="s">
        <v>6473</v>
      </c>
      <c r="B404" t="s">
        <v>6389</v>
      </c>
      <c r="C404" s="172" t="str">
        <f>VLOOKUP(RTARouteStages[[#This Row],[StageCode]],Code2Loc,2,FALSE)</f>
        <v>PAJENTAR</v>
      </c>
      <c r="D404" s="171" t="s">
        <v>2227</v>
      </c>
      <c r="E404" s="172">
        <v>24</v>
      </c>
      <c r="F404" s="173">
        <v>37</v>
      </c>
      <c r="G404"/>
      <c r="H404"/>
      <c r="I404"/>
      <c r="J404"/>
      <c r="K404"/>
      <c r="L404"/>
    </row>
    <row r="405" spans="1:12">
      <c r="A405" t="s">
        <v>6473</v>
      </c>
      <c r="B405" t="s">
        <v>6389</v>
      </c>
      <c r="C405" s="172" t="str">
        <f>VLOOKUP(RTARouteStages[[#This Row],[StageCode]],Code2Loc,2,FALSE)</f>
        <v>Cortalim</v>
      </c>
      <c r="D405" s="171" t="s">
        <v>1023</v>
      </c>
      <c r="E405" s="172">
        <v>25</v>
      </c>
      <c r="F405" s="173">
        <v>39</v>
      </c>
      <c r="G405"/>
      <c r="H405"/>
      <c r="I405"/>
      <c r="J405"/>
      <c r="K405"/>
      <c r="L405"/>
    </row>
    <row r="406" spans="1:12">
      <c r="A406" t="s">
        <v>6473</v>
      </c>
      <c r="B406" t="s">
        <v>6389</v>
      </c>
      <c r="C406" s="172" t="str">
        <f>VLOOKUP(RTARouteStages[[#This Row],[StageCode]],Code2Loc,2,FALSE)</f>
        <v>AGASSAIM</v>
      </c>
      <c r="D406" s="171" t="s">
        <v>472</v>
      </c>
      <c r="E406" s="172">
        <v>26</v>
      </c>
      <c r="F406" s="173">
        <v>41</v>
      </c>
      <c r="G406"/>
      <c r="H406"/>
      <c r="I406"/>
      <c r="J406"/>
      <c r="K406"/>
      <c r="L406"/>
    </row>
    <row r="407" spans="1:12">
      <c r="A407" t="s">
        <v>6473</v>
      </c>
      <c r="B407" t="s">
        <v>6389</v>
      </c>
      <c r="C407" s="172" t="str">
        <f>VLOOKUP(RTARouteStages[[#This Row],[StageCode]],Code2Loc,2,FALSE)</f>
        <v>PILLAR</v>
      </c>
      <c r="D407" s="171" t="s">
        <v>2332</v>
      </c>
      <c r="E407" s="172">
        <v>27</v>
      </c>
      <c r="F407" s="173">
        <v>43</v>
      </c>
      <c r="G407"/>
      <c r="H407"/>
      <c r="I407"/>
      <c r="J407"/>
      <c r="K407"/>
      <c r="L407"/>
    </row>
    <row r="408" spans="1:12">
      <c r="A408" t="s">
        <v>6473</v>
      </c>
      <c r="B408" t="s">
        <v>6389</v>
      </c>
      <c r="C408" s="172" t="str">
        <f>VLOOKUP(RTARouteStages[[#This Row],[StageCode]],Code2Loc,2,FALSE)</f>
        <v>GOA VELHA</v>
      </c>
      <c r="D408" s="171" t="s">
        <v>1338</v>
      </c>
      <c r="E408" s="172">
        <v>28</v>
      </c>
      <c r="F408" s="173">
        <v>45</v>
      </c>
      <c r="G408"/>
      <c r="H408"/>
      <c r="I408"/>
      <c r="J408"/>
      <c r="K408"/>
      <c r="L408"/>
    </row>
    <row r="409" spans="1:12">
      <c r="A409" t="s">
        <v>6473</v>
      </c>
      <c r="B409" t="s">
        <v>6389</v>
      </c>
      <c r="C409" s="172" t="str">
        <f>VLOOKUP(RTARouteStages[[#This Row],[StageCode]],Code2Loc,2,FALSE)</f>
        <v>SIRDON/ZUAR</v>
      </c>
      <c r="D409" s="171" t="s">
        <v>2739</v>
      </c>
      <c r="E409" s="172">
        <v>29</v>
      </c>
      <c r="F409" s="173">
        <v>47</v>
      </c>
      <c r="G409"/>
      <c r="H409"/>
      <c r="I409"/>
      <c r="J409"/>
      <c r="K409"/>
      <c r="L409"/>
    </row>
    <row r="410" spans="1:12">
      <c r="A410" t="s">
        <v>6473</v>
      </c>
      <c r="B410" t="s">
        <v>6389</v>
      </c>
      <c r="C410" s="172" t="str">
        <f>VLOOKUP(RTARouteStages[[#This Row],[StageCode]],Code2Loc,2,FALSE)</f>
        <v>BAMBOLI W/S</v>
      </c>
      <c r="D410" s="171" t="s">
        <v>676</v>
      </c>
      <c r="E410" s="172">
        <v>30</v>
      </c>
      <c r="F410" s="173">
        <v>49</v>
      </c>
      <c r="G410"/>
      <c r="H410"/>
      <c r="I410"/>
      <c r="J410"/>
      <c r="K410"/>
      <c r="L410"/>
    </row>
    <row r="411" spans="1:12">
      <c r="A411" t="s">
        <v>6473</v>
      </c>
      <c r="B411" t="s">
        <v>6389</v>
      </c>
      <c r="C411" s="172" t="str">
        <f>VLOOKUP(RTARouteStages[[#This Row],[StageCode]],Code2Loc,2,FALSE)</f>
        <v>BAMBOLI GMC</v>
      </c>
      <c r="D411" s="171" t="s">
        <v>674</v>
      </c>
      <c r="E411" s="172">
        <v>31</v>
      </c>
      <c r="F411" s="173">
        <v>51</v>
      </c>
      <c r="G411"/>
      <c r="H411"/>
      <c r="I411"/>
      <c r="J411"/>
      <c r="K411"/>
      <c r="L411"/>
    </row>
    <row r="412" spans="1:12">
      <c r="A412" t="s">
        <v>6473</v>
      </c>
      <c r="B412" t="s">
        <v>6389</v>
      </c>
      <c r="C412" s="172" t="str">
        <f>VLOOKUP(RTARouteStages[[#This Row],[StageCode]],Code2Loc,2,FALSE)</f>
        <v>ST. CRUZ X</v>
      </c>
      <c r="D412" s="171" t="s">
        <v>2789</v>
      </c>
      <c r="E412" s="172">
        <v>32</v>
      </c>
      <c r="F412" s="173">
        <v>52</v>
      </c>
      <c r="G412"/>
      <c r="H412"/>
      <c r="I412"/>
      <c r="J412"/>
      <c r="K412"/>
      <c r="L412"/>
    </row>
    <row r="413" spans="1:12">
      <c r="A413" t="s">
        <v>6473</v>
      </c>
      <c r="B413" t="s">
        <v>6389</v>
      </c>
      <c r="C413" s="172" t="str">
        <f>VLOOKUP(RTARouteStages[[#This Row],[StageCode]],Code2Loc,2,FALSE)</f>
        <v>PANAJI</v>
      </c>
      <c r="D413" s="171" t="s">
        <v>2247</v>
      </c>
      <c r="E413" s="172">
        <v>33</v>
      </c>
      <c r="F413" s="173">
        <v>55</v>
      </c>
      <c r="G413"/>
      <c r="H413"/>
      <c r="I413"/>
      <c r="J413"/>
      <c r="K413"/>
      <c r="L413"/>
    </row>
    <row r="414" spans="1:12">
      <c r="A414" t="s">
        <v>6635</v>
      </c>
      <c r="B414" t="s">
        <v>5881</v>
      </c>
      <c r="C414" s="172" t="str">
        <f>VLOOKUP(RTARouteStages[[#This Row],[StageCode]],Code2Loc,2,FALSE)</f>
        <v>DEVRE</v>
      </c>
      <c r="D414" s="171" t="s">
        <v>1120</v>
      </c>
      <c r="E414" s="172">
        <v>1</v>
      </c>
      <c r="F414" s="173"/>
      <c r="G414"/>
      <c r="H414"/>
      <c r="I414"/>
      <c r="J414"/>
      <c r="K414"/>
      <c r="L414"/>
    </row>
    <row r="415" spans="1:12">
      <c r="A415" t="s">
        <v>6635</v>
      </c>
      <c r="B415" t="s">
        <v>5881</v>
      </c>
      <c r="C415" s="172" t="str">
        <f>VLOOKUP(RTARouteStages[[#This Row],[StageCode]],Code2Loc,2,FALSE)</f>
        <v>SAVORDE TSK</v>
      </c>
      <c r="D415" s="171" t="s">
        <v>2646</v>
      </c>
      <c r="E415" s="172">
        <v>6</v>
      </c>
      <c r="F415" s="173"/>
      <c r="G415"/>
      <c r="H415"/>
      <c r="I415"/>
      <c r="J415"/>
      <c r="K415"/>
      <c r="L415"/>
    </row>
    <row r="416" spans="1:12">
      <c r="A416" t="s">
        <v>6636</v>
      </c>
      <c r="B416" t="s">
        <v>5881</v>
      </c>
      <c r="C416" s="172" t="str">
        <f>VLOOKUP(RTARouteStages[[#This Row],[StageCode]],Code2Loc,2,FALSE)</f>
        <v>Fondegal</v>
      </c>
      <c r="D416" s="171" t="s">
        <v>3532</v>
      </c>
      <c r="E416" s="172">
        <v>1</v>
      </c>
      <c r="F416" s="173"/>
      <c r="G416"/>
      <c r="H416"/>
      <c r="I416"/>
      <c r="J416"/>
      <c r="K416"/>
      <c r="L416"/>
    </row>
    <row r="417" spans="1:12">
      <c r="A417" t="s">
        <v>6636</v>
      </c>
      <c r="B417" t="s">
        <v>5881</v>
      </c>
      <c r="C417" s="172" t="str">
        <f>VLOOKUP(RTARouteStages[[#This Row],[StageCode]],Code2Loc,2,FALSE)</f>
        <v>Housing Board</v>
      </c>
      <c r="D417" s="171" t="s">
        <v>3553</v>
      </c>
      <c r="E417" s="172">
        <v>2</v>
      </c>
      <c r="F417" s="173"/>
      <c r="G417" t="s">
        <v>5725</v>
      </c>
      <c r="H417"/>
      <c r="I417"/>
      <c r="J417"/>
      <c r="K417"/>
      <c r="L417"/>
    </row>
    <row r="418" spans="1:12">
      <c r="A418" t="s">
        <v>6636</v>
      </c>
      <c r="B418" t="s">
        <v>5881</v>
      </c>
      <c r="C418" s="172" t="str">
        <f>VLOOKUP(RTARouteStages[[#This Row],[StageCode]],Code2Loc,2,FALSE)</f>
        <v>MARGAO</v>
      </c>
      <c r="D418" s="171" t="s">
        <v>1890</v>
      </c>
      <c r="E418" s="172">
        <v>6</v>
      </c>
      <c r="F418" s="173"/>
      <c r="G418"/>
      <c r="H418"/>
      <c r="I418"/>
      <c r="J418"/>
      <c r="K418"/>
      <c r="L418"/>
    </row>
    <row r="419" spans="1:12">
      <c r="A419" t="s">
        <v>6637</v>
      </c>
      <c r="B419" t="s">
        <v>5881</v>
      </c>
      <c r="C419" s="172" t="str">
        <f>VLOOKUP(RTARouteStages[[#This Row],[StageCode]],Code2Loc,2,FALSE)</f>
        <v>Fatrade</v>
      </c>
      <c r="D419" s="171" t="s">
        <v>3557</v>
      </c>
      <c r="E419" s="172">
        <v>1</v>
      </c>
      <c r="F419" s="173"/>
      <c r="G419"/>
      <c r="H419"/>
      <c r="I419"/>
      <c r="J419"/>
      <c r="K419"/>
      <c r="L419"/>
    </row>
    <row r="420" spans="1:12">
      <c r="A420" t="s">
        <v>6637</v>
      </c>
      <c r="B420" t="s">
        <v>5881</v>
      </c>
      <c r="C420" s="172" t="str">
        <f>VLOOKUP(RTARouteStages[[#This Row],[StageCode]],Code2Loc,2,FALSE)</f>
        <v>MARGAO</v>
      </c>
      <c r="D420" s="171" t="s">
        <v>1890</v>
      </c>
      <c r="E420" s="172">
        <v>6</v>
      </c>
      <c r="F420" s="173"/>
      <c r="G420"/>
      <c r="H420"/>
      <c r="I420"/>
      <c r="J420"/>
      <c r="K420"/>
      <c r="L420"/>
    </row>
    <row r="421" spans="1:12">
      <c r="A421" t="s">
        <v>6638</v>
      </c>
      <c r="B421" t="s">
        <v>5881</v>
      </c>
      <c r="C421" s="172" t="str">
        <f>VLOOKUP(RTARouteStages[[#This Row],[StageCode]],Code2Loc,2,FALSE)</f>
        <v>FATORPA</v>
      </c>
      <c r="D421" s="171" t="s">
        <v>1238</v>
      </c>
      <c r="E421" s="172">
        <v>1</v>
      </c>
      <c r="F421" s="173"/>
      <c r="G421"/>
      <c r="H421"/>
      <c r="I421"/>
      <c r="J421"/>
      <c r="K421"/>
      <c r="L421"/>
    </row>
    <row r="422" spans="1:12">
      <c r="A422" t="s">
        <v>6639</v>
      </c>
      <c r="B422" t="s">
        <v>5881</v>
      </c>
      <c r="C422" s="172" t="str">
        <f>VLOOKUP(RTARouteStages[[#This Row],[StageCode]],Code2Loc,2,FALSE)</f>
        <v>FATORPA</v>
      </c>
      <c r="D422" s="171" t="s">
        <v>1238</v>
      </c>
      <c r="E422" s="172">
        <v>1</v>
      </c>
      <c r="F422" s="173"/>
      <c r="G422"/>
      <c r="H422"/>
      <c r="I422"/>
      <c r="J422"/>
      <c r="K422"/>
      <c r="L422"/>
    </row>
    <row r="423" spans="1:12">
      <c r="A423" t="s">
        <v>6639</v>
      </c>
      <c r="B423" t="s">
        <v>5881</v>
      </c>
      <c r="C423" s="172" t="str">
        <f>VLOOKUP(RTARouteStages[[#This Row],[StageCode]],Code2Loc,2,FALSE)</f>
        <v>MORPIRLA</v>
      </c>
      <c r="D423" s="171" t="s">
        <v>2013</v>
      </c>
      <c r="E423" s="172">
        <v>6</v>
      </c>
      <c r="F423" s="173"/>
      <c r="G423"/>
      <c r="H423"/>
      <c r="I423"/>
      <c r="J423"/>
      <c r="K423"/>
      <c r="L423"/>
    </row>
    <row r="424" spans="1:12">
      <c r="A424" t="s">
        <v>6640</v>
      </c>
      <c r="B424" t="s">
        <v>5881</v>
      </c>
      <c r="C424" s="172" t="str">
        <f>VLOOKUP(RTARouteStages[[#This Row],[StageCode]],Code2Loc,2,FALSE)</f>
        <v>FATORPA</v>
      </c>
      <c r="D424" s="171" t="s">
        <v>1238</v>
      </c>
      <c r="E424" s="172">
        <v>1</v>
      </c>
      <c r="F424" s="173"/>
      <c r="G424"/>
      <c r="H424"/>
      <c r="I424"/>
      <c r="J424"/>
      <c r="K424"/>
      <c r="L424"/>
    </row>
    <row r="425" spans="1:12">
      <c r="A425" t="s">
        <v>6640</v>
      </c>
      <c r="B425" t="s">
        <v>5881</v>
      </c>
      <c r="C425" s="172" t="str">
        <f>VLOOKUP(RTARouteStages[[#This Row],[StageCode]],Code2Loc,2,FALSE)</f>
        <v>MARGAO</v>
      </c>
      <c r="D425" s="171" t="s">
        <v>1890</v>
      </c>
      <c r="E425" s="172">
        <v>6</v>
      </c>
      <c r="F425" s="173"/>
      <c r="G425"/>
      <c r="H425"/>
      <c r="I425"/>
      <c r="J425"/>
      <c r="K425"/>
      <c r="L425"/>
    </row>
    <row r="426" spans="1:12">
      <c r="A426" t="s">
        <v>6641</v>
      </c>
      <c r="B426" t="s">
        <v>5881</v>
      </c>
      <c r="C426" s="172" t="str">
        <f>VLOOKUP(RTARouteStages[[#This Row],[StageCode]],Code2Loc,2,FALSE)</f>
        <v>FATORPA</v>
      </c>
      <c r="D426" s="171" t="s">
        <v>1238</v>
      </c>
      <c r="E426" s="172">
        <v>1</v>
      </c>
      <c r="F426" s="173"/>
      <c r="G426"/>
      <c r="H426"/>
      <c r="I426"/>
      <c r="J426"/>
      <c r="K426"/>
      <c r="L426"/>
    </row>
    <row r="427" spans="1:12">
      <c r="A427" t="s">
        <v>6641</v>
      </c>
      <c r="B427" t="s">
        <v>5881</v>
      </c>
      <c r="C427" s="172" t="str">
        <f>VLOOKUP(RTARouteStages[[#This Row],[StageCode]],Code2Loc,2,FALSE)</f>
        <v>SANGUEM</v>
      </c>
      <c r="D427" s="171" t="s">
        <v>2586</v>
      </c>
      <c r="E427" s="172">
        <v>6</v>
      </c>
      <c r="F427" s="173"/>
      <c r="G427"/>
      <c r="H427"/>
      <c r="I427"/>
      <c r="J427"/>
      <c r="K427"/>
      <c r="L427"/>
    </row>
    <row r="428" spans="1:12">
      <c r="A428" t="s">
        <v>6642</v>
      </c>
      <c r="B428" t="s">
        <v>5881</v>
      </c>
      <c r="C428" s="172" t="str">
        <f>VLOOKUP(RTARouteStages[[#This Row],[StageCode]],Code2Loc,2,FALSE)</f>
        <v>FATORPA</v>
      </c>
      <c r="D428" s="171" t="s">
        <v>1238</v>
      </c>
      <c r="E428" s="172">
        <v>1</v>
      </c>
      <c r="F428" s="173"/>
      <c r="G428"/>
      <c r="H428"/>
      <c r="I428"/>
      <c r="J428"/>
      <c r="K428"/>
      <c r="L428"/>
    </row>
    <row r="429" spans="1:12">
      <c r="A429" t="s">
        <v>6642</v>
      </c>
      <c r="B429" t="s">
        <v>5881</v>
      </c>
      <c r="C429" s="172" t="str">
        <f>VLOOKUP(RTARouteStages[[#This Row],[StageCode]],Code2Loc,2,FALSE)</f>
        <v>SAVORDE TSK</v>
      </c>
      <c r="D429" s="171" t="s">
        <v>2646</v>
      </c>
      <c r="E429" s="172">
        <v>6</v>
      </c>
      <c r="F429" s="173"/>
      <c r="G429"/>
      <c r="H429"/>
      <c r="I429"/>
      <c r="J429"/>
      <c r="K429"/>
      <c r="L429"/>
    </row>
    <row r="430" spans="1:12">
      <c r="A430" t="s">
        <v>6643</v>
      </c>
      <c r="B430" t="s">
        <v>5881</v>
      </c>
      <c r="C430" s="172" t="e">
        <f>VLOOKUP(RTARouteStages[[#This Row],[StageCode]],Code2Loc,2,FALSE)</f>
        <v>#N/A</v>
      </c>
      <c r="D430" s="171" t="s">
        <v>4898</v>
      </c>
      <c r="E430" s="172">
        <v>1</v>
      </c>
      <c r="F430" s="173"/>
      <c r="G430"/>
      <c r="H430"/>
      <c r="I430"/>
      <c r="J430"/>
      <c r="K430"/>
      <c r="L430"/>
    </row>
    <row r="431" spans="1:12">
      <c r="A431" t="s">
        <v>6643</v>
      </c>
      <c r="B431" t="s">
        <v>5881</v>
      </c>
      <c r="C431" s="172" t="str">
        <f>VLOOKUP(RTARouteStages[[#This Row],[StageCode]],Code2Loc,2,FALSE)</f>
        <v>PONDA</v>
      </c>
      <c r="D431" s="171" t="s">
        <v>2374</v>
      </c>
      <c r="E431" s="172">
        <v>6</v>
      </c>
      <c r="F431" s="173"/>
      <c r="G431"/>
      <c r="H431"/>
      <c r="I431"/>
      <c r="J431"/>
      <c r="K431"/>
      <c r="L431"/>
    </row>
    <row r="432" spans="1:12">
      <c r="A432" t="s">
        <v>6644</v>
      </c>
      <c r="B432" t="s">
        <v>5881</v>
      </c>
      <c r="C432" s="172" t="e">
        <f>VLOOKUP(RTARouteStages[[#This Row],[StageCode]],Code2Loc,2,FALSE)</f>
        <v>#N/A</v>
      </c>
      <c r="D432" s="171" t="s">
        <v>4898</v>
      </c>
      <c r="E432" s="172">
        <v>1</v>
      </c>
      <c r="F432" s="173"/>
      <c r="G432"/>
      <c r="H432"/>
      <c r="I432"/>
      <c r="J432"/>
      <c r="K432"/>
      <c r="L432"/>
    </row>
    <row r="433" spans="1:12">
      <c r="A433" t="s">
        <v>6644</v>
      </c>
      <c r="B433" t="s">
        <v>5881</v>
      </c>
      <c r="C433" s="172" t="str">
        <f>VLOOKUP(RTARouteStages[[#This Row],[StageCode]],Code2Loc,2,FALSE)</f>
        <v>PANAJI</v>
      </c>
      <c r="D433" s="171" t="s">
        <v>2247</v>
      </c>
      <c r="E433" s="172">
        <v>6</v>
      </c>
      <c r="F433" s="173"/>
      <c r="G433"/>
      <c r="H433"/>
      <c r="I433"/>
      <c r="J433"/>
      <c r="K433"/>
      <c r="L433"/>
    </row>
    <row r="434" spans="1:12">
      <c r="A434" t="s">
        <v>6474</v>
      </c>
      <c r="B434" t="s">
        <v>5881</v>
      </c>
      <c r="C434" s="172" t="str">
        <f>VLOOKUP(RTARouteStages[[#This Row],[StageCode]],Code2Loc,2,FALSE)</f>
        <v>AGAPUR</v>
      </c>
      <c r="D434" s="171" t="s">
        <v>462</v>
      </c>
      <c r="E434" s="172">
        <v>1</v>
      </c>
      <c r="F434" s="173"/>
      <c r="G434"/>
      <c r="H434"/>
      <c r="I434"/>
      <c r="J434"/>
      <c r="K434"/>
      <c r="L434"/>
    </row>
    <row r="435" spans="1:12">
      <c r="A435" t="s">
        <v>6474</v>
      </c>
      <c r="B435" t="s">
        <v>5881</v>
      </c>
      <c r="C435" s="172" t="str">
        <f>VLOOKUP(RTARouteStages[[#This Row],[StageCode]],Code2Loc,2,FALSE)</f>
        <v>SAVERDEM</v>
      </c>
      <c r="D435" s="171" t="s">
        <v>2644</v>
      </c>
      <c r="E435" s="172">
        <v>6</v>
      </c>
      <c r="F435" s="173"/>
      <c r="G435"/>
      <c r="H435"/>
      <c r="I435"/>
      <c r="J435"/>
      <c r="K435"/>
      <c r="L435"/>
    </row>
    <row r="436" spans="1:12">
      <c r="A436" t="s">
        <v>6645</v>
      </c>
      <c r="B436" t="s">
        <v>5881</v>
      </c>
      <c r="C436" s="172" t="str">
        <f>VLOOKUP(RTARouteStages[[#This Row],[StageCode]],Code2Loc,2,FALSE)</f>
        <v>Goechebhat</v>
      </c>
      <c r="D436" s="171" t="s">
        <v>3575</v>
      </c>
      <c r="E436" s="172">
        <v>1</v>
      </c>
      <c r="F436" s="173"/>
      <c r="G436"/>
      <c r="H436"/>
      <c r="I436"/>
      <c r="J436"/>
      <c r="K436"/>
      <c r="L436"/>
    </row>
    <row r="437" spans="1:12">
      <c r="A437" t="s">
        <v>6645</v>
      </c>
      <c r="B437" t="s">
        <v>5881</v>
      </c>
      <c r="C437" s="172" t="str">
        <f>VLOOKUP(RTARouteStages[[#This Row],[StageCode]],Code2Loc,2,FALSE)</f>
        <v>MARGAO</v>
      </c>
      <c r="D437" s="171" t="s">
        <v>1890</v>
      </c>
      <c r="E437" s="172">
        <v>6</v>
      </c>
      <c r="F437" s="173"/>
      <c r="G437"/>
      <c r="H437"/>
      <c r="I437"/>
      <c r="J437"/>
      <c r="K437"/>
      <c r="L437"/>
    </row>
    <row r="438" spans="1:12">
      <c r="A438" t="s">
        <v>6646</v>
      </c>
      <c r="B438" t="s">
        <v>5881</v>
      </c>
      <c r="C438" s="172" t="e">
        <f>VLOOKUP(RTARouteStages[[#This Row],[StageCode]],Code2Loc,2,FALSE)</f>
        <v>#N/A</v>
      </c>
      <c r="D438" s="171" t="s">
        <v>4634</v>
      </c>
      <c r="E438" s="172">
        <v>1</v>
      </c>
      <c r="F438" s="173"/>
      <c r="G438"/>
      <c r="H438"/>
      <c r="I438"/>
      <c r="J438"/>
      <c r="K438"/>
      <c r="L438"/>
    </row>
    <row r="439" spans="1:12">
      <c r="A439" t="s">
        <v>6646</v>
      </c>
      <c r="B439" t="s">
        <v>5881</v>
      </c>
      <c r="C439" s="172" t="str">
        <f>VLOOKUP(RTARouteStages[[#This Row],[StageCode]],Code2Loc,2,FALSE)</f>
        <v>MARGAO</v>
      </c>
      <c r="D439" s="171" t="s">
        <v>1890</v>
      </c>
      <c r="E439" s="172">
        <v>6</v>
      </c>
      <c r="F439" s="173"/>
      <c r="G439"/>
      <c r="H439"/>
      <c r="I439"/>
      <c r="J439"/>
      <c r="K439"/>
      <c r="L439"/>
    </row>
    <row r="440" spans="1:12">
      <c r="A440" t="s">
        <v>6647</v>
      </c>
      <c r="B440" t="s">
        <v>6443</v>
      </c>
      <c r="C440" s="172" t="str">
        <f>VLOOKUP(RTARouteStages[[#This Row],[StageCode]],Code2Loc,2,FALSE)</f>
        <v>MARGAO</v>
      </c>
      <c r="D440" s="171" t="s">
        <v>1890</v>
      </c>
      <c r="E440" s="172">
        <v>1</v>
      </c>
      <c r="F440" s="173">
        <v>0</v>
      </c>
      <c r="G440"/>
      <c r="H440"/>
      <c r="I440"/>
      <c r="J440"/>
      <c r="K440"/>
      <c r="L440"/>
    </row>
    <row r="441" spans="1:12">
      <c r="A441" t="s">
        <v>6647</v>
      </c>
      <c r="B441" t="s">
        <v>6443</v>
      </c>
      <c r="C441" s="172" t="str">
        <f>VLOOKUP(RTARouteStages[[#This Row],[StageCode]],Code2Loc,2,FALSE)</f>
        <v>BORDA</v>
      </c>
      <c r="D441" s="171" t="s">
        <v>827</v>
      </c>
      <c r="E441" s="172">
        <v>2</v>
      </c>
      <c r="F441" s="173">
        <v>2</v>
      </c>
      <c r="G441"/>
      <c r="H441"/>
      <c r="I441"/>
      <c r="J441"/>
      <c r="K441"/>
      <c r="L441"/>
    </row>
    <row r="442" spans="1:12">
      <c r="A442" t="s">
        <v>6647</v>
      </c>
      <c r="B442" t="s">
        <v>6443</v>
      </c>
      <c r="C442" s="172" t="str">
        <f>VLOOKUP(RTARouteStages[[#This Row],[StageCode]],Code2Loc,2,FALSE)</f>
        <v>CHWGULE CLG</v>
      </c>
      <c r="D442" s="171" t="s">
        <v>977</v>
      </c>
      <c r="E442" s="172">
        <v>3</v>
      </c>
      <c r="F442" s="173">
        <v>3</v>
      </c>
      <c r="G442"/>
      <c r="H442"/>
      <c r="I442"/>
      <c r="J442"/>
      <c r="K442"/>
      <c r="L442"/>
    </row>
    <row r="443" spans="1:12">
      <c r="A443" t="s">
        <v>6647</v>
      </c>
      <c r="B443" t="s">
        <v>6443</v>
      </c>
      <c r="C443" s="172" t="str">
        <f>VLOOKUP(RTARouteStages[[#This Row],[StageCode]],Code2Loc,2,FALSE)</f>
        <v>SONSODO</v>
      </c>
      <c r="D443" s="171" t="s">
        <v>2783</v>
      </c>
      <c r="E443" s="172">
        <v>4</v>
      </c>
      <c r="F443" s="173">
        <v>4</v>
      </c>
      <c r="G443"/>
      <c r="H443"/>
      <c r="I443"/>
      <c r="J443"/>
      <c r="K443"/>
      <c r="L443"/>
    </row>
    <row r="444" spans="1:12">
      <c r="A444" t="s">
        <v>6647</v>
      </c>
      <c r="B444" t="s">
        <v>6443</v>
      </c>
      <c r="C444" s="172" t="str">
        <f>VLOOKUP(RTARouteStages[[#This Row],[StageCode]],Code2Loc,2,FALSE)</f>
        <v>MAINA</v>
      </c>
      <c r="D444" s="171" t="s">
        <v>1832</v>
      </c>
      <c r="E444" s="172">
        <v>5</v>
      </c>
      <c r="F444" s="173">
        <v>7</v>
      </c>
      <c r="G444"/>
      <c r="H444"/>
      <c r="I444"/>
      <c r="J444"/>
      <c r="K444"/>
      <c r="L444"/>
    </row>
    <row r="445" spans="1:12">
      <c r="A445" t="s">
        <v>6647</v>
      </c>
      <c r="B445" t="s">
        <v>6443</v>
      </c>
      <c r="C445" s="172" t="str">
        <f>VLOOKUP(RTARouteStages[[#This Row],[StageCode]],Code2Loc,2,FALSE)</f>
        <v>CURTORIM</v>
      </c>
      <c r="D445" s="171" t="s">
        <v>1054</v>
      </c>
      <c r="E445" s="172">
        <v>6</v>
      </c>
      <c r="F445" s="173">
        <v>10</v>
      </c>
      <c r="G445"/>
      <c r="H445"/>
      <c r="I445"/>
      <c r="J445"/>
      <c r="K445"/>
      <c r="L445"/>
    </row>
    <row r="446" spans="1:12">
      <c r="A446" t="s">
        <v>6647</v>
      </c>
      <c r="B446" t="s">
        <v>6443</v>
      </c>
      <c r="C446" s="172" t="str">
        <f>VLOOKUP(RTARouteStages[[#This Row],[StageCode]],Code2Loc,2,FALSE)</f>
        <v>CARME CHAPL</v>
      </c>
      <c r="D446" s="171" t="s">
        <v>893</v>
      </c>
      <c r="E446" s="172">
        <v>7</v>
      </c>
      <c r="F446" s="173">
        <v>11</v>
      </c>
      <c r="G446"/>
      <c r="H446"/>
      <c r="I446"/>
      <c r="J446"/>
      <c r="K446"/>
      <c r="L446"/>
    </row>
    <row r="447" spans="1:12">
      <c r="A447" t="s">
        <v>6647</v>
      </c>
      <c r="B447" t="s">
        <v>6443</v>
      </c>
      <c r="C447" s="172" t="str">
        <f>VLOOKUP(RTARouteStages[[#This Row],[StageCode]],Code2Loc,2,FALSE)</f>
        <v>TEMBI</v>
      </c>
      <c r="D447" s="171" t="s">
        <v>2894</v>
      </c>
      <c r="E447" s="172">
        <v>8</v>
      </c>
      <c r="F447" s="173">
        <v>12</v>
      </c>
      <c r="G447"/>
      <c r="H447"/>
      <c r="I447"/>
      <c r="J447"/>
      <c r="K447"/>
      <c r="L447"/>
    </row>
    <row r="448" spans="1:12">
      <c r="A448" t="s">
        <v>6647</v>
      </c>
      <c r="B448" t="s">
        <v>6443</v>
      </c>
      <c r="C448" s="172" t="str">
        <f>VLOOKUP(RTARouteStages[[#This Row],[StageCode]],Code2Loc,2,FALSE)</f>
        <v>MACAZAN</v>
      </c>
      <c r="D448" s="171" t="s">
        <v>1808</v>
      </c>
      <c r="E448" s="172">
        <v>9</v>
      </c>
      <c r="F448" s="173">
        <v>14</v>
      </c>
      <c r="G448"/>
      <c r="H448"/>
      <c r="I448"/>
      <c r="J448"/>
      <c r="K448"/>
      <c r="L448"/>
    </row>
    <row r="449" spans="1:12">
      <c r="A449" t="s">
        <v>6647</v>
      </c>
      <c r="B449" t="s">
        <v>6443</v>
      </c>
      <c r="C449" s="172" t="str">
        <f>VLOOKUP(RTARouteStages[[#This Row],[StageCode]],Code2Loc,2,FALSE)</f>
        <v>ROHINI BHAT</v>
      </c>
      <c r="D449" s="171" t="s">
        <v>2505</v>
      </c>
      <c r="E449" s="172">
        <v>10</v>
      </c>
      <c r="F449" s="173">
        <v>17</v>
      </c>
      <c r="G449"/>
      <c r="H449"/>
      <c r="I449"/>
      <c r="J449"/>
      <c r="K449"/>
      <c r="L449"/>
    </row>
    <row r="450" spans="1:12">
      <c r="A450" t="s">
        <v>6647</v>
      </c>
      <c r="B450" t="s">
        <v>6443</v>
      </c>
      <c r="C450" s="172" t="str">
        <f>VLOOKUP(RTARouteStages[[#This Row],[StageCode]],Code2Loc,2,FALSE)</f>
        <v>GUIRDOLIM</v>
      </c>
      <c r="D450" s="171" t="s">
        <v>1378</v>
      </c>
      <c r="E450" s="172">
        <v>11</v>
      </c>
      <c r="F450" s="173">
        <v>18</v>
      </c>
      <c r="G450"/>
      <c r="H450"/>
      <c r="I450"/>
      <c r="J450"/>
      <c r="K450"/>
      <c r="L450"/>
    </row>
    <row r="451" spans="1:12">
      <c r="A451" t="s">
        <v>6648</v>
      </c>
      <c r="B451" t="s">
        <v>5881</v>
      </c>
      <c r="C451" s="172" t="str">
        <f>VLOOKUP(RTARouteStages[[#This Row],[StageCode]],Code2Loc,2,FALSE)</f>
        <v>HANKHANE</v>
      </c>
      <c r="D451" s="171" t="s">
        <v>1404</v>
      </c>
      <c r="E451" s="172">
        <v>1</v>
      </c>
      <c r="F451" s="173"/>
      <c r="G451"/>
      <c r="H451"/>
      <c r="I451"/>
      <c r="J451"/>
      <c r="K451"/>
      <c r="L451"/>
    </row>
    <row r="452" spans="1:12">
      <c r="A452" t="s">
        <v>6648</v>
      </c>
      <c r="B452" t="s">
        <v>5881</v>
      </c>
      <c r="C452" s="172" t="str">
        <f>VLOOKUP(RTARouteStages[[#This Row],[StageCode]],Code2Loc,2,FALSE)</f>
        <v>SANKHALI</v>
      </c>
      <c r="D452" s="171" t="s">
        <v>2596</v>
      </c>
      <c r="E452" s="172">
        <v>6</v>
      </c>
      <c r="F452" s="173"/>
      <c r="G452"/>
      <c r="H452"/>
      <c r="I452"/>
      <c r="J452"/>
      <c r="K452"/>
      <c r="L452"/>
    </row>
    <row r="453" spans="1:12">
      <c r="A453" t="s">
        <v>6649</v>
      </c>
      <c r="B453" t="s">
        <v>5881</v>
      </c>
      <c r="C453" s="172" t="e">
        <f>VLOOKUP(RTARouteStages[[#This Row],[StageCode]],Code2Loc,2,FALSE)</f>
        <v>#N/A</v>
      </c>
      <c r="D453" s="171" t="s">
        <v>1409</v>
      </c>
      <c r="E453" s="172">
        <v>1</v>
      </c>
      <c r="F453" s="173"/>
      <c r="G453"/>
      <c r="H453"/>
      <c r="I453"/>
      <c r="J453"/>
      <c r="K453"/>
      <c r="L453"/>
    </row>
    <row r="454" spans="1:12">
      <c r="A454" t="s">
        <v>6649</v>
      </c>
      <c r="B454" t="s">
        <v>5881</v>
      </c>
      <c r="C454" s="172" t="str">
        <f>VLOOKUP(RTARouteStages[[#This Row],[StageCode]],Code2Loc,2,FALSE)</f>
        <v>VASCO</v>
      </c>
      <c r="D454" s="171" t="s">
        <v>421</v>
      </c>
      <c r="E454" s="172">
        <v>6</v>
      </c>
      <c r="F454" s="173"/>
      <c r="G454"/>
      <c r="H454"/>
      <c r="I454"/>
      <c r="J454"/>
      <c r="K454"/>
      <c r="L454"/>
    </row>
    <row r="455" spans="1:12">
      <c r="A455" t="s">
        <v>6650</v>
      </c>
      <c r="B455" t="s">
        <v>5881</v>
      </c>
      <c r="C455" s="172" t="e">
        <f>VLOOKUP(RTARouteStages[[#This Row],[StageCode]],Code2Loc,2,FALSE)</f>
        <v>#N/A</v>
      </c>
      <c r="D455" s="171" t="s">
        <v>5180</v>
      </c>
      <c r="E455" s="172">
        <v>1</v>
      </c>
      <c r="F455" s="173"/>
      <c r="G455"/>
      <c r="H455"/>
      <c r="I455"/>
      <c r="J455"/>
      <c r="K455"/>
      <c r="L455"/>
    </row>
    <row r="456" spans="1:12">
      <c r="A456" t="s">
        <v>6650</v>
      </c>
      <c r="B456" t="s">
        <v>5881</v>
      </c>
      <c r="C456" s="172" t="str">
        <f>VLOOKUP(RTARouteStages[[#This Row],[StageCode]],Code2Loc,2,FALSE)</f>
        <v>PANAJI</v>
      </c>
      <c r="D456" s="171" t="s">
        <v>2247</v>
      </c>
      <c r="E456" s="172">
        <v>6</v>
      </c>
      <c r="F456" s="173"/>
      <c r="G456"/>
      <c r="H456"/>
      <c r="I456"/>
      <c r="J456"/>
      <c r="K456"/>
      <c r="L456"/>
    </row>
    <row r="457" spans="1:12">
      <c r="A457" t="s">
        <v>6651</v>
      </c>
      <c r="B457" t="s">
        <v>5881</v>
      </c>
      <c r="C457" s="172" t="str">
        <f>VLOOKUP(RTARouteStages[[#This Row],[StageCode]],Code2Loc,2,FALSE)</f>
        <v>Housing Board</v>
      </c>
      <c r="D457" s="171" t="s">
        <v>3553</v>
      </c>
      <c r="E457" s="172">
        <v>1</v>
      </c>
      <c r="F457" s="173"/>
      <c r="G457"/>
      <c r="H457"/>
      <c r="I457"/>
      <c r="J457"/>
      <c r="K457"/>
      <c r="L457"/>
    </row>
    <row r="458" spans="1:12">
      <c r="A458" t="s">
        <v>6651</v>
      </c>
      <c r="B458" t="s">
        <v>5881</v>
      </c>
      <c r="C458" s="172" t="str">
        <f>VLOOKUP(RTARouteStages[[#This Row],[StageCode]],Code2Loc,2,FALSE)</f>
        <v>MARGAO</v>
      </c>
      <c r="D458" s="171" t="s">
        <v>1890</v>
      </c>
      <c r="E458" s="172">
        <v>6</v>
      </c>
      <c r="F458" s="173"/>
      <c r="G458"/>
      <c r="H458"/>
      <c r="I458"/>
      <c r="J458"/>
      <c r="K458"/>
      <c r="L458"/>
    </row>
    <row r="459" spans="1:12">
      <c r="A459" t="s">
        <v>6652</v>
      </c>
      <c r="B459" t="s">
        <v>5881</v>
      </c>
      <c r="C459" s="172" t="str">
        <f>VLOOKUP(RTARouteStages[[#This Row],[StageCode]],Code2Loc,2,FALSE)</f>
        <v>HARBOUR</v>
      </c>
      <c r="D459" s="171" t="s">
        <v>1410</v>
      </c>
      <c r="E459" s="172">
        <v>1</v>
      </c>
      <c r="F459" s="173"/>
      <c r="G459"/>
      <c r="H459"/>
      <c r="I459"/>
      <c r="J459"/>
      <c r="K459"/>
      <c r="L459"/>
    </row>
    <row r="460" spans="1:12">
      <c r="A460" t="s">
        <v>6652</v>
      </c>
      <c r="B460" t="s">
        <v>5881</v>
      </c>
      <c r="C460" s="172" t="str">
        <f>VLOOKUP(RTARouteStages[[#This Row],[StageCode]],Code2Loc,2,FALSE)</f>
        <v>MARCEL</v>
      </c>
      <c r="D460" s="171" t="s">
        <v>1886</v>
      </c>
      <c r="E460" s="172">
        <v>6</v>
      </c>
      <c r="F460" s="173"/>
      <c r="G460"/>
      <c r="H460"/>
      <c r="I460"/>
      <c r="J460"/>
      <c r="K460"/>
      <c r="L460"/>
    </row>
    <row r="461" spans="1:12">
      <c r="A461" t="s">
        <v>6653</v>
      </c>
      <c r="B461" t="s">
        <v>6404</v>
      </c>
      <c r="C461" s="172" t="str">
        <f>VLOOKUP(RTARouteStages[[#This Row],[StageCode]],Code2Loc,2,FALSE)</f>
        <v>HARBOUR</v>
      </c>
      <c r="D461" s="171" t="s">
        <v>1410</v>
      </c>
      <c r="E461" s="172">
        <v>1</v>
      </c>
      <c r="F461" s="173">
        <v>0</v>
      </c>
      <c r="G461"/>
      <c r="H461"/>
      <c r="I461"/>
      <c r="J461"/>
      <c r="K461"/>
      <c r="L461"/>
    </row>
    <row r="462" spans="1:12">
      <c r="A462" t="s">
        <v>6653</v>
      </c>
      <c r="B462" t="s">
        <v>6404</v>
      </c>
      <c r="C462" s="172" t="str">
        <f>VLOOKUP(RTARouteStages[[#This Row],[StageCode]],Code2Loc,2,FALSE)</f>
        <v>SADA</v>
      </c>
      <c r="D462" s="171" t="s">
        <v>2525</v>
      </c>
      <c r="E462" s="172">
        <v>2</v>
      </c>
      <c r="F462" s="173">
        <v>2</v>
      </c>
      <c r="G462"/>
      <c r="H462"/>
      <c r="I462"/>
      <c r="J462"/>
      <c r="K462"/>
      <c r="L462"/>
    </row>
    <row r="463" spans="1:12">
      <c r="A463" t="s">
        <v>6653</v>
      </c>
      <c r="B463" t="s">
        <v>6404</v>
      </c>
      <c r="C463" s="172" t="str">
        <f>VLOOKUP(RTARouteStages[[#This Row],[StageCode]],Code2Loc,2,FALSE)</f>
        <v>VASCO</v>
      </c>
      <c r="D463" s="171" t="s">
        <v>421</v>
      </c>
      <c r="E463" s="172">
        <v>3</v>
      </c>
      <c r="F463" s="173">
        <v>4</v>
      </c>
      <c r="G463"/>
      <c r="H463"/>
      <c r="I463"/>
      <c r="J463"/>
      <c r="K463"/>
      <c r="L463"/>
    </row>
    <row r="464" spans="1:12">
      <c r="A464" t="s">
        <v>6653</v>
      </c>
      <c r="B464" t="s">
        <v>6404</v>
      </c>
      <c r="C464" s="172" t="str">
        <f>VLOOKUP(RTARouteStages[[#This Row],[StageCode]],Code2Loc,2,FALSE)</f>
        <v>SHIPYARD</v>
      </c>
      <c r="D464" s="171" t="s">
        <v>2690</v>
      </c>
      <c r="E464" s="172">
        <v>4</v>
      </c>
      <c r="F464" s="173">
        <v>5</v>
      </c>
      <c r="G464"/>
      <c r="H464"/>
      <c r="I464"/>
      <c r="J464"/>
      <c r="K464"/>
      <c r="L464"/>
    </row>
    <row r="465" spans="1:12">
      <c r="A465" t="s">
        <v>6653</v>
      </c>
      <c r="B465" t="s">
        <v>6404</v>
      </c>
      <c r="C465" s="172" t="str">
        <f>VLOOKUP(RTARouteStages[[#This Row],[StageCode]],Code2Loc,2,FALSE)</f>
        <v>VADEM</v>
      </c>
      <c r="D465" s="171" t="s">
        <v>3018</v>
      </c>
      <c r="E465" s="172">
        <v>5</v>
      </c>
      <c r="F465" s="173">
        <v>6</v>
      </c>
      <c r="G465"/>
      <c r="H465"/>
      <c r="I465"/>
      <c r="J465"/>
      <c r="K465"/>
      <c r="L465"/>
    </row>
    <row r="466" spans="1:12">
      <c r="A466" t="s">
        <v>6653</v>
      </c>
      <c r="B466" t="s">
        <v>6404</v>
      </c>
      <c r="C466" s="172" t="str">
        <f>VLOOKUP(RTARouteStages[[#This Row],[StageCode]],Code2Loc,2,FALSE)</f>
        <v>CHICALIM</v>
      </c>
      <c r="D466" s="171" t="s">
        <v>943</v>
      </c>
      <c r="E466" s="172">
        <v>6</v>
      </c>
      <c r="F466" s="173">
        <v>8</v>
      </c>
      <c r="G466"/>
      <c r="H466"/>
      <c r="I466"/>
      <c r="J466"/>
      <c r="K466"/>
      <c r="L466"/>
    </row>
    <row r="467" spans="1:12">
      <c r="A467" t="s">
        <v>6653</v>
      </c>
      <c r="B467" t="s">
        <v>6404</v>
      </c>
      <c r="C467" s="172" t="str">
        <f>VLOOKUP(RTARouteStages[[#This Row],[StageCode]],Code2Loc,2,FALSE)</f>
        <v>DABOLI</v>
      </c>
      <c r="D467" s="171" t="s">
        <v>1068</v>
      </c>
      <c r="E467" s="172">
        <v>7</v>
      </c>
      <c r="F467" s="173">
        <v>10</v>
      </c>
      <c r="G467"/>
      <c r="H467"/>
      <c r="I467"/>
      <c r="J467"/>
      <c r="K467"/>
      <c r="L467"/>
    </row>
    <row r="468" spans="1:12">
      <c r="A468" t="s">
        <v>6653</v>
      </c>
      <c r="B468" t="s">
        <v>6404</v>
      </c>
      <c r="C468" s="172" t="str">
        <f>VLOOKUP(RTARouteStages[[#This Row],[StageCode]],Code2Loc,2,FALSE)</f>
        <v>ZUYAR</v>
      </c>
      <c r="D468" s="171" t="s">
        <v>3199</v>
      </c>
      <c r="E468" s="172">
        <v>8</v>
      </c>
      <c r="F468" s="173">
        <v>11</v>
      </c>
      <c r="G468"/>
      <c r="H468"/>
      <c r="I468"/>
      <c r="J468"/>
      <c r="K468"/>
      <c r="L468"/>
    </row>
    <row r="469" spans="1:12">
      <c r="A469" t="s">
        <v>6653</v>
      </c>
      <c r="B469" t="s">
        <v>6404</v>
      </c>
      <c r="C469" s="172" t="str">
        <f>VLOOKUP(RTARouteStages[[#This Row],[StageCode]],Code2Loc,2,FALSE)</f>
        <v>ZAREER</v>
      </c>
      <c r="D469" s="171" t="s">
        <v>3187</v>
      </c>
      <c r="E469" s="172">
        <v>9</v>
      </c>
      <c r="F469" s="173">
        <v>13</v>
      </c>
      <c r="G469"/>
      <c r="H469"/>
      <c r="I469"/>
      <c r="J469"/>
      <c r="K469"/>
      <c r="L469"/>
    </row>
    <row r="470" spans="1:12">
      <c r="A470" t="s">
        <v>6653</v>
      </c>
      <c r="B470" t="s">
        <v>6404</v>
      </c>
      <c r="C470" s="172" t="str">
        <f>VLOOKUP(RTARouteStages[[#This Row],[StageCode]],Code2Loc,2,FALSE)</f>
        <v>S CONVENT</v>
      </c>
      <c r="D470" s="171" t="s">
        <v>2511</v>
      </c>
      <c r="E470" s="172">
        <v>10</v>
      </c>
      <c r="F470" s="173">
        <v>15</v>
      </c>
      <c r="G470"/>
      <c r="H470"/>
      <c r="I470"/>
      <c r="J470"/>
      <c r="K470"/>
      <c r="L470"/>
    </row>
    <row r="471" spans="1:12">
      <c r="A471" t="s">
        <v>6653</v>
      </c>
      <c r="B471" t="s">
        <v>6404</v>
      </c>
      <c r="C471" s="172" t="str">
        <f>VLOOKUP(RTARouteStages[[#This Row],[StageCode]],Code2Loc,2,FALSE)</f>
        <v>SANCOALE</v>
      </c>
      <c r="D471" s="171" t="s">
        <v>2578</v>
      </c>
      <c r="E471" s="172">
        <v>11</v>
      </c>
      <c r="F471" s="173">
        <v>16</v>
      </c>
      <c r="G471"/>
      <c r="H471"/>
      <c r="I471"/>
      <c r="J471"/>
      <c r="K471"/>
      <c r="L471"/>
    </row>
    <row r="472" spans="1:12">
      <c r="A472" t="s">
        <v>6653</v>
      </c>
      <c r="B472" t="s">
        <v>6404</v>
      </c>
      <c r="C472" s="172" t="str">
        <f>VLOOKUP(RTARouteStages[[#This Row],[StageCode]],Code2Loc,2,FALSE)</f>
        <v>Cortalim</v>
      </c>
      <c r="D472" s="171" t="s">
        <v>1023</v>
      </c>
      <c r="E472" s="172">
        <v>12</v>
      </c>
      <c r="F472" s="173">
        <v>18</v>
      </c>
      <c r="G472"/>
      <c r="H472"/>
      <c r="I472"/>
      <c r="J472"/>
      <c r="K472"/>
      <c r="L472"/>
    </row>
    <row r="473" spans="1:12">
      <c r="A473" t="s">
        <v>6653</v>
      </c>
      <c r="B473" t="s">
        <v>6404</v>
      </c>
      <c r="C473" s="172" t="str">
        <f>VLOOKUP(RTARouteStages[[#This Row],[StageCode]],Code2Loc,2,FALSE)</f>
        <v>THANA</v>
      </c>
      <c r="D473" s="171" t="s">
        <v>2900</v>
      </c>
      <c r="E473" s="172">
        <v>13</v>
      </c>
      <c r="F473" s="173">
        <v>19</v>
      </c>
      <c r="G473"/>
      <c r="H473"/>
      <c r="I473"/>
      <c r="J473"/>
      <c r="K473"/>
      <c r="L473"/>
    </row>
    <row r="474" spans="1:12">
      <c r="A474" t="s">
        <v>6653</v>
      </c>
      <c r="B474" t="s">
        <v>6404</v>
      </c>
      <c r="C474" s="172" t="str">
        <f>VLOOKUP(RTARouteStages[[#This Row],[StageCode]],Code2Loc,2,FALSE)</f>
        <v>CORPAWADA</v>
      </c>
      <c r="D474" s="171" t="s">
        <v>1019</v>
      </c>
      <c r="E474" s="172">
        <v>14</v>
      </c>
      <c r="F474" s="173">
        <v>20</v>
      </c>
      <c r="G474"/>
      <c r="H474"/>
      <c r="I474"/>
      <c r="J474"/>
      <c r="K474"/>
      <c r="L474"/>
    </row>
    <row r="475" spans="1:12">
      <c r="A475" t="s">
        <v>6653</v>
      </c>
      <c r="B475" t="s">
        <v>6404</v>
      </c>
      <c r="C475" s="172" t="str">
        <f>VLOOKUP(RTARouteStages[[#This Row],[StageCode]],Code2Loc,2,FALSE)</f>
        <v>KELOSI</v>
      </c>
      <c r="D475" s="171" t="s">
        <v>1623</v>
      </c>
      <c r="E475" s="172">
        <v>15</v>
      </c>
      <c r="F475" s="173">
        <v>22</v>
      </c>
      <c r="G475"/>
      <c r="H475"/>
      <c r="I475"/>
      <c r="J475"/>
      <c r="K475"/>
      <c r="L475"/>
    </row>
    <row r="476" spans="1:12">
      <c r="A476" t="s">
        <v>6653</v>
      </c>
      <c r="B476" t="s">
        <v>6404</v>
      </c>
      <c r="C476" s="172" t="str">
        <f>VLOOKUP(RTARouteStages[[#This Row],[StageCode]],Code2Loc,2,FALSE)</f>
        <v>RASSAIM DOK</v>
      </c>
      <c r="D476" s="171" t="s">
        <v>2463</v>
      </c>
      <c r="E476" s="172">
        <v>16</v>
      </c>
      <c r="F476" s="173">
        <v>24</v>
      </c>
      <c r="G476"/>
      <c r="H476"/>
      <c r="I476"/>
      <c r="J476"/>
      <c r="K476"/>
      <c r="L476"/>
    </row>
    <row r="477" spans="1:12">
      <c r="A477" t="s">
        <v>6653</v>
      </c>
      <c r="B477" t="s">
        <v>6404</v>
      </c>
      <c r="C477" s="172" t="str">
        <f>VLOOKUP(RTARouteStages[[#This Row],[StageCode]],Code2Loc,2,FALSE)</f>
        <v>RASSAIM FRY</v>
      </c>
      <c r="D477" s="171" t="s">
        <v>2465</v>
      </c>
      <c r="E477" s="172">
        <v>17</v>
      </c>
      <c r="F477" s="173">
        <v>25</v>
      </c>
      <c r="G477"/>
      <c r="H477"/>
      <c r="I477"/>
      <c r="J477"/>
      <c r="K477"/>
      <c r="L477"/>
    </row>
    <row r="478" spans="1:12">
      <c r="A478" t="s">
        <v>6653</v>
      </c>
      <c r="B478" t="s">
        <v>6404</v>
      </c>
      <c r="C478" s="172" t="str">
        <f>VLOOKUP(RTARouteStages[[#This Row],[StageCode]],Code2Loc,2,FALSE)</f>
        <v>ANGDI</v>
      </c>
      <c r="D478" s="171" t="s">
        <v>560</v>
      </c>
      <c r="E478" s="172">
        <v>18</v>
      </c>
      <c r="F478" s="173">
        <v>27</v>
      </c>
      <c r="G478"/>
      <c r="H478"/>
      <c r="I478"/>
      <c r="J478"/>
      <c r="K478"/>
      <c r="L478"/>
    </row>
    <row r="479" spans="1:12">
      <c r="A479" t="s">
        <v>6653</v>
      </c>
      <c r="B479" t="s">
        <v>6404</v>
      </c>
      <c r="C479" s="172" t="str">
        <f>VLOOKUP(RTARouteStages[[#This Row],[StageCode]],Code2Loc,2,FALSE)</f>
        <v>LOTULIM</v>
      </c>
      <c r="D479" s="171" t="s">
        <v>1804</v>
      </c>
      <c r="E479" s="172">
        <v>19</v>
      </c>
      <c r="F479" s="173">
        <v>28</v>
      </c>
      <c r="G479"/>
      <c r="H479"/>
      <c r="I479"/>
      <c r="J479"/>
      <c r="K479"/>
      <c r="L479"/>
    </row>
    <row r="480" spans="1:12">
      <c r="A480" t="s">
        <v>6653</v>
      </c>
      <c r="B480" t="s">
        <v>6404</v>
      </c>
      <c r="C480" s="172" t="str">
        <f>VLOOKUP(RTARouteStages[[#This Row],[StageCode]],Code2Loc,2,FALSE)</f>
        <v>CHWGULE DOK</v>
      </c>
      <c r="D480" s="171" t="s">
        <v>979</v>
      </c>
      <c r="E480" s="172">
        <v>20</v>
      </c>
      <c r="F480" s="173">
        <v>29</v>
      </c>
      <c r="G480"/>
      <c r="H480"/>
      <c r="I480"/>
      <c r="J480"/>
      <c r="K480"/>
      <c r="L480"/>
    </row>
    <row r="481" spans="1:12">
      <c r="A481" t="s">
        <v>6653</v>
      </c>
      <c r="B481" t="s">
        <v>6404</v>
      </c>
      <c r="C481" s="172" t="str">
        <f>VLOOKUP(RTARouteStages[[#This Row],[StageCode]],Code2Loc,2,FALSE)</f>
        <v>BORI BRDG</v>
      </c>
      <c r="D481" s="171" t="s">
        <v>829</v>
      </c>
      <c r="E481" s="172">
        <v>21</v>
      </c>
      <c r="F481" s="173">
        <v>30</v>
      </c>
      <c r="G481"/>
      <c r="H481"/>
      <c r="I481"/>
      <c r="J481"/>
      <c r="K481"/>
      <c r="L481"/>
    </row>
    <row r="482" spans="1:12">
      <c r="A482" t="s">
        <v>6653</v>
      </c>
      <c r="B482" t="s">
        <v>6404</v>
      </c>
      <c r="C482" s="172" t="str">
        <f>VLOOKUP(RTARouteStages[[#This Row],[StageCode]],Code2Loc,2,FALSE)</f>
        <v>SAI TMPLE</v>
      </c>
      <c r="D482" s="171" t="s">
        <v>2549</v>
      </c>
      <c r="E482" s="172">
        <v>22</v>
      </c>
      <c r="F482" s="173">
        <v>32</v>
      </c>
      <c r="G482"/>
      <c r="H482"/>
      <c r="I482"/>
      <c r="J482"/>
      <c r="K482"/>
      <c r="L482"/>
    </row>
    <row r="483" spans="1:12">
      <c r="A483" t="s">
        <v>6653</v>
      </c>
      <c r="B483" t="s">
        <v>6404</v>
      </c>
      <c r="C483" s="172" t="str">
        <f>VLOOKUP(RTARouteStages[[#This Row],[StageCode]],Code2Loc,2,FALSE)</f>
        <v>BORI SKVR</v>
      </c>
      <c r="D483" s="171" t="s">
        <v>831</v>
      </c>
      <c r="E483" s="172">
        <v>23</v>
      </c>
      <c r="F483" s="173">
        <v>33</v>
      </c>
      <c r="G483"/>
      <c r="H483"/>
      <c r="I483"/>
      <c r="J483"/>
      <c r="K483"/>
      <c r="L483"/>
    </row>
    <row r="484" spans="1:12">
      <c r="A484" t="s">
        <v>6653</v>
      </c>
      <c r="B484" t="s">
        <v>6404</v>
      </c>
      <c r="C484" s="172" t="str">
        <f>VLOOKUP(RTARouteStages[[#This Row],[StageCode]],Code2Loc,2,FALSE)</f>
        <v>TOP COLA</v>
      </c>
      <c r="D484" s="171" t="s">
        <v>2940</v>
      </c>
      <c r="E484" s="172">
        <v>24</v>
      </c>
      <c r="F484" s="173">
        <v>34</v>
      </c>
      <c r="G484"/>
      <c r="H484"/>
      <c r="I484"/>
      <c r="J484"/>
      <c r="K484"/>
      <c r="L484"/>
    </row>
    <row r="485" spans="1:12">
      <c r="A485" t="s">
        <v>6653</v>
      </c>
      <c r="B485" t="s">
        <v>6404</v>
      </c>
      <c r="C485" s="172" t="str">
        <f>VLOOKUP(RTARouteStages[[#This Row],[StageCode]],Code2Loc,2,FALSE)</f>
        <v>DHAVLI</v>
      </c>
      <c r="D485" s="171" t="s">
        <v>1160</v>
      </c>
      <c r="E485" s="172">
        <v>25</v>
      </c>
      <c r="F485" s="173">
        <v>36</v>
      </c>
      <c r="G485"/>
      <c r="H485"/>
      <c r="I485"/>
      <c r="J485"/>
      <c r="K485"/>
      <c r="L485"/>
    </row>
    <row r="486" spans="1:12">
      <c r="A486" t="s">
        <v>6653</v>
      </c>
      <c r="B486" t="s">
        <v>6404</v>
      </c>
      <c r="C486" s="172" t="str">
        <f>VLOOKUP(RTARouteStages[[#This Row],[StageCode]],Code2Loc,2,FALSE)</f>
        <v>PONDA</v>
      </c>
      <c r="D486" s="171" t="s">
        <v>2374</v>
      </c>
      <c r="E486" s="172">
        <v>26</v>
      </c>
      <c r="F486" s="173">
        <v>38</v>
      </c>
      <c r="G486"/>
      <c r="H486"/>
      <c r="I486"/>
      <c r="J486"/>
      <c r="K486"/>
      <c r="L486"/>
    </row>
    <row r="487" spans="1:12">
      <c r="A487" t="s">
        <v>6654</v>
      </c>
      <c r="B487" t="s">
        <v>6444</v>
      </c>
      <c r="C487" s="172" t="str">
        <f>VLOOKUP(RTARouteStages[[#This Row],[StageCode]],Code2Loc,2,FALSE)</f>
        <v>VASCO</v>
      </c>
      <c r="D487" s="171" t="s">
        <v>421</v>
      </c>
      <c r="E487" s="172">
        <v>1</v>
      </c>
      <c r="F487" s="173">
        <v>0</v>
      </c>
      <c r="G487"/>
      <c r="H487"/>
      <c r="I487"/>
      <c r="J487"/>
      <c r="K487"/>
      <c r="L487"/>
    </row>
    <row r="488" spans="1:12">
      <c r="A488" t="s">
        <v>6654</v>
      </c>
      <c r="B488" t="s">
        <v>6444</v>
      </c>
      <c r="C488" s="172" t="str">
        <f>VLOOKUP(RTARouteStages[[#This Row],[StageCode]],Code2Loc,2,FALSE)</f>
        <v>SADA</v>
      </c>
      <c r="D488" s="171" t="s">
        <v>2525</v>
      </c>
      <c r="E488" s="172">
        <v>2</v>
      </c>
      <c r="F488" s="173">
        <v>2</v>
      </c>
      <c r="G488"/>
      <c r="H488"/>
      <c r="I488"/>
      <c r="J488"/>
      <c r="K488"/>
      <c r="L488"/>
    </row>
    <row r="489" spans="1:12">
      <c r="A489" t="s">
        <v>6654</v>
      </c>
      <c r="B489" t="s">
        <v>6444</v>
      </c>
      <c r="C489" s="172" t="str">
        <f>VLOOKUP(RTARouteStages[[#This Row],[StageCode]],Code2Loc,2,FALSE)</f>
        <v>HARBOUR</v>
      </c>
      <c r="D489" s="171" t="s">
        <v>1410</v>
      </c>
      <c r="E489" s="172">
        <v>3</v>
      </c>
      <c r="F489" s="173">
        <v>4</v>
      </c>
      <c r="G489"/>
      <c r="H489"/>
      <c r="I489"/>
      <c r="J489"/>
      <c r="K489"/>
      <c r="L489"/>
    </row>
    <row r="490" spans="1:12">
      <c r="A490" t="s">
        <v>6457</v>
      </c>
      <c r="B490" t="s">
        <v>5881</v>
      </c>
      <c r="C490" s="172" t="str">
        <f>VLOOKUP(RTARouteStages[[#This Row],[StageCode]],Code2Loc,2,FALSE)</f>
        <v>Ambaji</v>
      </c>
      <c r="D490" s="171" t="s">
        <v>3587</v>
      </c>
      <c r="E490" s="172">
        <v>1</v>
      </c>
      <c r="F490" s="173"/>
      <c r="G490"/>
      <c r="H490"/>
      <c r="I490"/>
      <c r="J490"/>
      <c r="K490"/>
      <c r="L490"/>
    </row>
    <row r="491" spans="1:12">
      <c r="A491" t="s">
        <v>6457</v>
      </c>
      <c r="B491" t="s">
        <v>5881</v>
      </c>
      <c r="C491" s="172" t="str">
        <f>VLOOKUP(RTARouteStages[[#This Row],[StageCode]],Code2Loc,2,FALSE)</f>
        <v>MARGAO</v>
      </c>
      <c r="D491" s="171" t="s">
        <v>1890</v>
      </c>
      <c r="E491" s="172">
        <v>6</v>
      </c>
      <c r="F491" s="173"/>
      <c r="G491"/>
      <c r="H491"/>
      <c r="I491"/>
      <c r="J491"/>
      <c r="K491"/>
      <c r="L491"/>
    </row>
    <row r="492" spans="1:12">
      <c r="A492" t="s">
        <v>6475</v>
      </c>
      <c r="B492" t="s">
        <v>5881</v>
      </c>
      <c r="C492" s="172" t="str">
        <f>VLOOKUP(RTARouteStages[[#This Row],[StageCode]],Code2Loc,2,FALSE)</f>
        <v>AGAPUR</v>
      </c>
      <c r="D492" s="171" t="s">
        <v>462</v>
      </c>
      <c r="E492" s="172">
        <v>1</v>
      </c>
      <c r="F492" s="173"/>
      <c r="G492"/>
      <c r="H492"/>
      <c r="I492"/>
      <c r="J492"/>
      <c r="K492"/>
      <c r="L492"/>
    </row>
    <row r="493" spans="1:12">
      <c r="A493" t="s">
        <v>6475</v>
      </c>
      <c r="B493" t="s">
        <v>5881</v>
      </c>
      <c r="C493" s="172" t="str">
        <f>VLOOKUP(RTARouteStages[[#This Row],[StageCode]],Code2Loc,2,FALSE)</f>
        <v>UNDIR</v>
      </c>
      <c r="D493" s="171" t="s">
        <v>2984</v>
      </c>
      <c r="E493" s="172">
        <v>2</v>
      </c>
      <c r="F493" s="173"/>
      <c r="G493" t="s">
        <v>5725</v>
      </c>
      <c r="H493"/>
      <c r="I493"/>
      <c r="J493"/>
      <c r="K493"/>
      <c r="L493"/>
    </row>
    <row r="494" spans="1:12">
      <c r="A494" t="s">
        <v>6475</v>
      </c>
      <c r="B494" t="s">
        <v>5881</v>
      </c>
      <c r="C494" s="172" t="e">
        <f>VLOOKUP(RTARouteStages[[#This Row],[StageCode]],Code2Loc,2,FALSE)</f>
        <v>#N/A</v>
      </c>
      <c r="D494" s="171" t="s">
        <v>5126</v>
      </c>
      <c r="E494" s="172">
        <v>3</v>
      </c>
      <c r="F494" s="173"/>
      <c r="G494" t="s">
        <v>5725</v>
      </c>
      <c r="H494"/>
      <c r="I494"/>
      <c r="J494"/>
      <c r="K494"/>
      <c r="L494"/>
    </row>
    <row r="495" spans="1:12">
      <c r="A495" t="s">
        <v>6475</v>
      </c>
      <c r="B495" t="s">
        <v>5881</v>
      </c>
      <c r="C495" s="172" t="str">
        <f>VLOOKUP(RTARouteStages[[#This Row],[StageCode]],Code2Loc,2,FALSE)</f>
        <v>PONDA</v>
      </c>
      <c r="D495" s="171" t="s">
        <v>2374</v>
      </c>
      <c r="E495" s="172">
        <v>6</v>
      </c>
      <c r="F495" s="173"/>
      <c r="G495"/>
      <c r="H495"/>
      <c r="I495"/>
      <c r="J495"/>
      <c r="K495"/>
      <c r="L495"/>
    </row>
    <row r="496" spans="1:12">
      <c r="A496" t="s">
        <v>6655</v>
      </c>
      <c r="B496" t="s">
        <v>5881</v>
      </c>
      <c r="C496" s="172" t="str">
        <f>VLOOKUP(RTARouteStages[[#This Row],[StageCode]],Code2Loc,2,FALSE)</f>
        <v>HARVALE</v>
      </c>
      <c r="D496" s="171" t="s">
        <v>1414</v>
      </c>
      <c r="E496" s="172">
        <v>1</v>
      </c>
      <c r="F496" s="173"/>
      <c r="G496"/>
      <c r="H496"/>
      <c r="I496"/>
      <c r="J496"/>
      <c r="K496"/>
      <c r="L496"/>
    </row>
    <row r="497" spans="1:12">
      <c r="A497" t="s">
        <v>6655</v>
      </c>
      <c r="B497" t="s">
        <v>5881</v>
      </c>
      <c r="C497" s="172" t="str">
        <f>VLOOKUP(RTARouteStages[[#This Row],[StageCode]],Code2Loc,2,FALSE)</f>
        <v>MAPUSA</v>
      </c>
      <c r="D497" s="171" t="s">
        <v>1882</v>
      </c>
      <c r="E497" s="172">
        <v>6</v>
      </c>
      <c r="F497" s="173"/>
      <c r="G497"/>
      <c r="H497"/>
      <c r="I497"/>
      <c r="J497"/>
      <c r="K497"/>
      <c r="L497"/>
    </row>
    <row r="498" spans="1:12">
      <c r="A498" t="s">
        <v>6656</v>
      </c>
      <c r="B498" t="s">
        <v>5881</v>
      </c>
      <c r="C498" s="172" t="str">
        <f>VLOOKUP(RTARouteStages[[#This Row],[StageCode]],Code2Loc,2,FALSE)</f>
        <v>HARVALE</v>
      </c>
      <c r="D498" s="171" t="s">
        <v>1414</v>
      </c>
      <c r="E498" s="172">
        <v>1</v>
      </c>
      <c r="F498" s="173"/>
      <c r="G498"/>
      <c r="H498"/>
      <c r="I498"/>
      <c r="J498"/>
      <c r="K498"/>
      <c r="L498"/>
    </row>
    <row r="499" spans="1:12">
      <c r="A499" t="s">
        <v>6656</v>
      </c>
      <c r="B499" t="s">
        <v>5881</v>
      </c>
      <c r="C499" s="172" t="str">
        <f>VLOOKUP(RTARouteStages[[#This Row],[StageCode]],Code2Loc,2,FALSE)</f>
        <v>SARVAN</v>
      </c>
      <c r="D499" s="171" t="s">
        <v>2602</v>
      </c>
      <c r="E499" s="172">
        <v>2</v>
      </c>
      <c r="F499" s="173"/>
      <c r="G499" t="s">
        <v>5725</v>
      </c>
      <c r="H499"/>
      <c r="I499"/>
      <c r="J499"/>
      <c r="K499"/>
      <c r="L499"/>
    </row>
    <row r="500" spans="1:12">
      <c r="A500" t="s">
        <v>6656</v>
      </c>
      <c r="B500" t="s">
        <v>5881</v>
      </c>
      <c r="C500" s="172" t="str">
        <f>VLOOKUP(RTARouteStages[[#This Row],[StageCode]],Code2Loc,2,FALSE)</f>
        <v>MAPUSA</v>
      </c>
      <c r="D500" s="171" t="s">
        <v>1882</v>
      </c>
      <c r="E500" s="172">
        <v>6</v>
      </c>
      <c r="F500" s="173"/>
      <c r="G500"/>
      <c r="H500"/>
      <c r="I500"/>
      <c r="J500"/>
      <c r="K500"/>
      <c r="L500"/>
    </row>
    <row r="501" spans="1:12">
      <c r="A501" t="s">
        <v>6657</v>
      </c>
      <c r="B501" t="s">
        <v>5881</v>
      </c>
      <c r="C501" s="172" t="str">
        <f>VLOOKUP(RTARouteStages[[#This Row],[StageCode]],Code2Loc,2,FALSE)</f>
        <v>HARVALE</v>
      </c>
      <c r="D501" s="171" t="s">
        <v>1414</v>
      </c>
      <c r="E501" s="172">
        <v>1</v>
      </c>
      <c r="F501" s="173"/>
      <c r="G501"/>
      <c r="H501"/>
      <c r="I501"/>
      <c r="J501"/>
      <c r="K501"/>
      <c r="L501"/>
    </row>
    <row r="502" spans="1:12">
      <c r="A502" t="s">
        <v>6657</v>
      </c>
      <c r="B502" t="s">
        <v>5881</v>
      </c>
      <c r="C502" s="172" t="str">
        <f>VLOOKUP(RTARouteStages[[#This Row],[StageCode]],Code2Loc,2,FALSE)</f>
        <v>SARVAN</v>
      </c>
      <c r="D502" s="171" t="s">
        <v>2602</v>
      </c>
      <c r="E502" s="172">
        <v>2</v>
      </c>
      <c r="F502" s="173"/>
      <c r="G502" t="s">
        <v>5725</v>
      </c>
      <c r="H502"/>
      <c r="I502"/>
      <c r="J502"/>
      <c r="K502"/>
      <c r="L502"/>
    </row>
    <row r="503" spans="1:12">
      <c r="A503" t="s">
        <v>6657</v>
      </c>
      <c r="B503" t="s">
        <v>5881</v>
      </c>
      <c r="C503" s="172" t="str">
        <f>VLOOKUP(RTARouteStages[[#This Row],[StageCode]],Code2Loc,2,FALSE)</f>
        <v>Saramanas</v>
      </c>
      <c r="D503" s="171" t="s">
        <v>3460</v>
      </c>
      <c r="E503" s="172">
        <v>6</v>
      </c>
      <c r="F503" s="173"/>
      <c r="G503"/>
      <c r="H503"/>
      <c r="I503"/>
      <c r="J503"/>
      <c r="K503"/>
      <c r="L503"/>
    </row>
    <row r="504" spans="1:12">
      <c r="A504" t="s">
        <v>6658</v>
      </c>
      <c r="B504" t="s">
        <v>5881</v>
      </c>
      <c r="C504" s="172" t="str">
        <f>VLOOKUP(RTARouteStages[[#This Row],[StageCode]],Code2Loc,2,FALSE)</f>
        <v>HONDA VADAK</v>
      </c>
      <c r="D504" s="171" t="s">
        <v>1448</v>
      </c>
      <c r="E504" s="172">
        <v>1</v>
      </c>
      <c r="F504" s="173"/>
      <c r="G504"/>
      <c r="H504"/>
      <c r="I504"/>
      <c r="J504"/>
      <c r="K504"/>
      <c r="L504"/>
    </row>
    <row r="505" spans="1:12">
      <c r="A505" t="s">
        <v>6658</v>
      </c>
      <c r="B505" t="s">
        <v>5881</v>
      </c>
      <c r="C505" s="172" t="str">
        <f>VLOOKUP(RTARouteStages[[#This Row],[StageCode]],Code2Loc,2,FALSE)</f>
        <v>PANAJI</v>
      </c>
      <c r="D505" s="171" t="s">
        <v>2247</v>
      </c>
      <c r="E505" s="172">
        <v>6</v>
      </c>
      <c r="F505" s="173"/>
      <c r="G505"/>
      <c r="H505"/>
      <c r="I505"/>
      <c r="J505"/>
      <c r="K505"/>
      <c r="L505"/>
    </row>
    <row r="506" spans="1:12">
      <c r="A506" t="s">
        <v>6659</v>
      </c>
      <c r="B506" t="s">
        <v>6445</v>
      </c>
      <c r="C506" s="172" t="str">
        <f>VLOOKUP(RTARouteStages[[#This Row],[StageCode]],Code2Loc,2,FALSE)</f>
        <v>VALPOI</v>
      </c>
      <c r="D506" s="171" t="s">
        <v>3041</v>
      </c>
      <c r="E506" s="172">
        <v>1</v>
      </c>
      <c r="F506" s="173">
        <v>0</v>
      </c>
      <c r="G506"/>
      <c r="H506"/>
      <c r="I506"/>
      <c r="J506"/>
      <c r="K506"/>
      <c r="L506"/>
    </row>
    <row r="507" spans="1:12">
      <c r="A507" t="s">
        <v>6659</v>
      </c>
      <c r="B507" t="s">
        <v>6445</v>
      </c>
      <c r="C507" s="172" t="str">
        <f>VLOOKUP(RTARouteStages[[#This Row],[StageCode]],Code2Loc,2,FALSE)</f>
        <v>COPARDE X</v>
      </c>
      <c r="D507" s="171" t="s">
        <v>1013</v>
      </c>
      <c r="E507" s="172">
        <v>2</v>
      </c>
      <c r="F507" s="173">
        <v>2</v>
      </c>
      <c r="G507"/>
      <c r="H507"/>
      <c r="I507"/>
      <c r="J507"/>
      <c r="K507"/>
      <c r="L507"/>
    </row>
    <row r="508" spans="1:12">
      <c r="A508" t="s">
        <v>6659</v>
      </c>
      <c r="B508" t="s">
        <v>6445</v>
      </c>
      <c r="C508" s="172" t="str">
        <f>VLOOKUP(RTARouteStages[[#This Row],[StageCode]],Code2Loc,2,FALSE)</f>
        <v>HEDODE</v>
      </c>
      <c r="D508" s="171" t="s">
        <v>1432</v>
      </c>
      <c r="E508" s="172">
        <v>3</v>
      </c>
      <c r="F508" s="173">
        <v>3</v>
      </c>
      <c r="G508"/>
      <c r="H508"/>
      <c r="I508"/>
      <c r="J508"/>
      <c r="K508"/>
      <c r="L508"/>
    </row>
    <row r="509" spans="1:12">
      <c r="A509" t="s">
        <v>6659</v>
      </c>
      <c r="B509" t="s">
        <v>6445</v>
      </c>
      <c r="C509" s="172" t="str">
        <f>VLOOKUP(RTARouteStages[[#This Row],[StageCode]],Code2Loc,2,FALSE)</f>
        <v>PALI</v>
      </c>
      <c r="D509" s="171" t="s">
        <v>2235</v>
      </c>
      <c r="E509" s="172">
        <v>4</v>
      </c>
      <c r="F509" s="173">
        <v>6</v>
      </c>
      <c r="G509"/>
      <c r="H509"/>
      <c r="I509"/>
      <c r="J509"/>
      <c r="K509"/>
      <c r="L509"/>
    </row>
    <row r="510" spans="1:12">
      <c r="A510" t="s">
        <v>6659</v>
      </c>
      <c r="B510" t="s">
        <v>6445</v>
      </c>
      <c r="C510" s="172" t="str">
        <f>VLOOKUP(RTARouteStages[[#This Row],[StageCode]],Code2Loc,2,FALSE)</f>
        <v>THANE</v>
      </c>
      <c r="D510" s="171" t="s">
        <v>2902</v>
      </c>
      <c r="E510" s="172">
        <v>5</v>
      </c>
      <c r="F510" s="173">
        <v>9</v>
      </c>
      <c r="G510"/>
      <c r="H510"/>
      <c r="I510"/>
      <c r="J510"/>
      <c r="K510"/>
      <c r="L510"/>
    </row>
    <row r="511" spans="1:12">
      <c r="A511" t="s">
        <v>6659</v>
      </c>
      <c r="B511" t="s">
        <v>6445</v>
      </c>
      <c r="C511" s="172" t="str">
        <f>VLOOKUP(RTARouteStages[[#This Row],[StageCode]],Code2Loc,2,FALSE)</f>
        <v>CHARAVNE X</v>
      </c>
      <c r="D511" s="171" t="s">
        <v>931</v>
      </c>
      <c r="E511" s="172">
        <v>6</v>
      </c>
      <c r="F511" s="173">
        <v>10</v>
      </c>
      <c r="G511"/>
      <c r="H511"/>
      <c r="I511"/>
      <c r="J511"/>
      <c r="K511"/>
      <c r="L511"/>
    </row>
    <row r="512" spans="1:12">
      <c r="A512" t="s">
        <v>6659</v>
      </c>
      <c r="B512" t="s">
        <v>6445</v>
      </c>
      <c r="C512" s="172" t="str">
        <f>VLOOKUP(RTARouteStages[[#This Row],[StageCode]],Code2Loc,2,FALSE)</f>
        <v>HIVRE</v>
      </c>
      <c r="D512" s="171" t="s">
        <v>1438</v>
      </c>
      <c r="E512" s="172">
        <v>7</v>
      </c>
      <c r="F512" s="173">
        <v>13</v>
      </c>
      <c r="G512"/>
      <c r="H512"/>
      <c r="I512"/>
      <c r="J512"/>
      <c r="K512"/>
      <c r="L512"/>
    </row>
    <row r="513" spans="1:12">
      <c r="A513" t="s">
        <v>6660</v>
      </c>
      <c r="B513" t="s">
        <v>5881</v>
      </c>
      <c r="C513" s="172" t="str">
        <f>VLOOKUP(RTARouteStages[[#This Row],[StageCode]],Code2Loc,2,FALSE)</f>
        <v>Illa de RAL</v>
      </c>
      <c r="D513" s="171" t="s">
        <v>3571</v>
      </c>
      <c r="E513" s="172">
        <v>1</v>
      </c>
      <c r="F513" s="173"/>
      <c r="G513"/>
      <c r="H513"/>
      <c r="I513"/>
      <c r="J513"/>
      <c r="K513"/>
      <c r="L513"/>
    </row>
    <row r="514" spans="1:12">
      <c r="A514" t="s">
        <v>6660</v>
      </c>
      <c r="B514" t="s">
        <v>5881</v>
      </c>
      <c r="C514" s="172" t="str">
        <f>VLOOKUP(RTARouteStages[[#This Row],[StageCode]],Code2Loc,2,FALSE)</f>
        <v>MARGAO</v>
      </c>
      <c r="D514" s="171" t="s">
        <v>1890</v>
      </c>
      <c r="E514" s="172">
        <v>6</v>
      </c>
      <c r="F514" s="173"/>
      <c r="G514"/>
      <c r="H514"/>
      <c r="I514"/>
      <c r="J514"/>
      <c r="K514"/>
      <c r="L514"/>
    </row>
    <row r="515" spans="1:12">
      <c r="A515" t="s">
        <v>6661</v>
      </c>
      <c r="B515" t="s">
        <v>5881</v>
      </c>
      <c r="C515" s="172" t="str">
        <f>VLOOKUP(RTARouteStages[[#This Row],[StageCode]],Code2Loc,2,FALSE)</f>
        <v>Kadem</v>
      </c>
      <c r="D515" s="171" t="s">
        <v>3593</v>
      </c>
      <c r="E515" s="172">
        <v>1</v>
      </c>
      <c r="F515" s="173"/>
      <c r="G515"/>
      <c r="H515"/>
      <c r="I515"/>
      <c r="J515"/>
      <c r="K515"/>
      <c r="L515"/>
    </row>
    <row r="516" spans="1:12">
      <c r="A516" t="s">
        <v>6661</v>
      </c>
      <c r="B516" t="s">
        <v>5881</v>
      </c>
      <c r="C516" s="172" t="str">
        <f>VLOOKUP(RTARouteStages[[#This Row],[StageCode]],Code2Loc,2,FALSE)</f>
        <v>MARGAO</v>
      </c>
      <c r="D516" s="171" t="s">
        <v>1890</v>
      </c>
      <c r="E516" s="172">
        <v>6</v>
      </c>
      <c r="F516" s="173"/>
      <c r="G516"/>
      <c r="H516"/>
      <c r="I516"/>
      <c r="J516"/>
      <c r="K516"/>
      <c r="L516"/>
    </row>
    <row r="517" spans="1:12">
      <c r="A517" t="s">
        <v>6662</v>
      </c>
      <c r="B517" t="s">
        <v>5881</v>
      </c>
      <c r="C517" s="172" t="e">
        <f>VLOOKUP(RTARouteStages[[#This Row],[StageCode]],Code2Loc,2,FALSE)</f>
        <v>#N/A</v>
      </c>
      <c r="D517" s="171" t="s">
        <v>4909</v>
      </c>
      <c r="E517" s="172">
        <v>1</v>
      </c>
      <c r="F517" s="173"/>
      <c r="G517"/>
      <c r="H517"/>
      <c r="I517"/>
      <c r="J517"/>
      <c r="K517"/>
      <c r="L517"/>
    </row>
    <row r="518" spans="1:12">
      <c r="A518" t="s">
        <v>6662</v>
      </c>
      <c r="B518" t="s">
        <v>5881</v>
      </c>
      <c r="C518" s="172" t="str">
        <f>VLOOKUP(RTARouteStages[[#This Row],[StageCode]],Code2Loc,2,FALSE)</f>
        <v>MARGAO</v>
      </c>
      <c r="D518" s="171" t="s">
        <v>1890</v>
      </c>
      <c r="E518" s="172">
        <v>6</v>
      </c>
      <c r="F518" s="173"/>
      <c r="G518"/>
      <c r="H518"/>
      <c r="I518"/>
      <c r="J518"/>
      <c r="K518"/>
      <c r="L518"/>
    </row>
    <row r="519" spans="1:12">
      <c r="A519" t="s">
        <v>6663</v>
      </c>
      <c r="B519" t="s">
        <v>5881</v>
      </c>
      <c r="C519" s="172" t="e">
        <f>VLOOKUP(RTARouteStages[[#This Row],[StageCode]],Code2Loc,2,FALSE)</f>
        <v>#N/A</v>
      </c>
      <c r="D519" s="171" t="s">
        <v>4909</v>
      </c>
      <c r="E519" s="172">
        <v>1</v>
      </c>
      <c r="F519" s="173"/>
      <c r="G519"/>
      <c r="H519"/>
      <c r="I519"/>
      <c r="J519"/>
      <c r="K519"/>
      <c r="L519"/>
    </row>
    <row r="520" spans="1:12">
      <c r="A520" t="s">
        <v>6663</v>
      </c>
      <c r="B520" t="s">
        <v>5881</v>
      </c>
      <c r="C520" s="172" t="str">
        <f>VLOOKUP(RTARouteStages[[#This Row],[StageCode]],Code2Loc,2,FALSE)</f>
        <v>SHIRODA</v>
      </c>
      <c r="D520" s="171" t="s">
        <v>2699</v>
      </c>
      <c r="E520" s="172">
        <v>6</v>
      </c>
      <c r="F520" s="173"/>
      <c r="G520"/>
      <c r="H520"/>
      <c r="I520"/>
      <c r="J520"/>
      <c r="K520"/>
      <c r="L520"/>
    </row>
    <row r="521" spans="1:12">
      <c r="A521" t="s">
        <v>6664</v>
      </c>
      <c r="B521" t="s">
        <v>5881</v>
      </c>
      <c r="C521" s="172" t="e">
        <f>VLOOKUP(RTARouteStages[[#This Row],[StageCode]],Code2Loc,2,FALSE)</f>
        <v>#N/A</v>
      </c>
      <c r="D521" s="171" t="s">
        <v>5143</v>
      </c>
      <c r="E521" s="172">
        <v>1</v>
      </c>
      <c r="F521" s="173"/>
      <c r="G521"/>
      <c r="H521"/>
      <c r="I521"/>
      <c r="J521"/>
      <c r="K521"/>
      <c r="L521"/>
    </row>
    <row r="522" spans="1:12">
      <c r="A522" t="s">
        <v>6664</v>
      </c>
      <c r="B522" t="s">
        <v>5881</v>
      </c>
      <c r="C522" s="172" t="str">
        <f>VLOOKUP(RTARouteStages[[#This Row],[StageCode]],Code2Loc,2,FALSE)</f>
        <v>PONDA</v>
      </c>
      <c r="D522" s="171" t="s">
        <v>2374</v>
      </c>
      <c r="E522" s="172">
        <v>6</v>
      </c>
      <c r="F522" s="173"/>
      <c r="G522"/>
      <c r="H522"/>
      <c r="I522"/>
      <c r="J522"/>
      <c r="K522"/>
      <c r="L522"/>
    </row>
    <row r="523" spans="1:12">
      <c r="A523" t="s">
        <v>6476</v>
      </c>
      <c r="B523" t="s">
        <v>5881</v>
      </c>
      <c r="C523" s="172" t="str">
        <f>VLOOKUP(RTARouteStages[[#This Row],[StageCode]],Code2Loc,2,FALSE)</f>
        <v>AIRPORT</v>
      </c>
      <c r="D523" s="171" t="s">
        <v>480</v>
      </c>
      <c r="E523" s="172">
        <v>1</v>
      </c>
      <c r="F523" s="173"/>
      <c r="G523"/>
      <c r="H523"/>
      <c r="I523"/>
      <c r="J523"/>
      <c r="K523"/>
      <c r="L523"/>
    </row>
    <row r="524" spans="1:12">
      <c r="A524" t="s">
        <v>6476</v>
      </c>
      <c r="B524" t="s">
        <v>5881</v>
      </c>
      <c r="C524" s="172" t="str">
        <f>VLOOKUP(RTARouteStages[[#This Row],[StageCode]],Code2Loc,2,FALSE)</f>
        <v>BAINA</v>
      </c>
      <c r="D524" s="171" t="s">
        <v>664</v>
      </c>
      <c r="E524" s="172">
        <v>6</v>
      </c>
      <c r="F524" s="173"/>
      <c r="G524"/>
      <c r="H524"/>
      <c r="I524"/>
      <c r="J524"/>
      <c r="K524"/>
      <c r="L524"/>
    </row>
    <row r="525" spans="1:12">
      <c r="A525" t="s">
        <v>6665</v>
      </c>
      <c r="B525" t="s">
        <v>5881</v>
      </c>
      <c r="C525" s="172" t="str">
        <f>VLOOKUP(RTARouteStages[[#This Row],[StageCode]],Code2Loc,2,FALSE)</f>
        <v>Kundai Industrial Estate</v>
      </c>
      <c r="D525" s="171" t="s">
        <v>1774</v>
      </c>
      <c r="E525" s="172">
        <v>1</v>
      </c>
      <c r="F525" s="173"/>
      <c r="G525"/>
      <c r="H525"/>
      <c r="I525"/>
      <c r="J525"/>
      <c r="K525"/>
      <c r="L525"/>
    </row>
    <row r="526" spans="1:12">
      <c r="A526" t="s">
        <v>6665</v>
      </c>
      <c r="B526" t="s">
        <v>5881</v>
      </c>
      <c r="C526" s="172" t="str">
        <f>VLOOKUP(RTARouteStages[[#This Row],[StageCode]],Code2Loc,2,FALSE)</f>
        <v>Kumbharjua Gawant</v>
      </c>
      <c r="D526" s="171" t="s">
        <v>1754</v>
      </c>
      <c r="E526" s="172">
        <v>6</v>
      </c>
      <c r="F526" s="173"/>
      <c r="G526"/>
      <c r="H526"/>
      <c r="I526"/>
      <c r="J526"/>
      <c r="K526"/>
      <c r="L526"/>
    </row>
    <row r="527" spans="1:12">
      <c r="A527" t="s">
        <v>6666</v>
      </c>
      <c r="B527" t="s">
        <v>5881</v>
      </c>
      <c r="C527" s="172" t="str">
        <f>VLOOKUP(RTARouteStages[[#This Row],[StageCode]],Code2Loc,2,FALSE)</f>
        <v>Kundai Industrial Estate</v>
      </c>
      <c r="D527" s="171" t="s">
        <v>1774</v>
      </c>
      <c r="E527" s="172">
        <v>1</v>
      </c>
      <c r="F527" s="173"/>
      <c r="G527"/>
      <c r="H527"/>
      <c r="I527"/>
      <c r="J527"/>
      <c r="K527"/>
      <c r="L527"/>
    </row>
    <row r="528" spans="1:12">
      <c r="A528" t="s">
        <v>6666</v>
      </c>
      <c r="B528" t="s">
        <v>5881</v>
      </c>
      <c r="C528" s="172" t="e">
        <f>VLOOKUP(RTARouteStages[[#This Row],[StageCode]],Code2Loc,2,FALSE)</f>
        <v>#N/A</v>
      </c>
      <c r="D528" s="171" t="s">
        <v>5127</v>
      </c>
      <c r="E528" s="172">
        <v>6</v>
      </c>
      <c r="F528" s="173"/>
      <c r="G528"/>
      <c r="H528"/>
      <c r="I528"/>
      <c r="J528"/>
      <c r="K528"/>
      <c r="L528"/>
    </row>
    <row r="529" spans="1:12">
      <c r="A529" t="s">
        <v>6667</v>
      </c>
      <c r="B529" t="s">
        <v>5881</v>
      </c>
      <c r="C529" s="172" t="str">
        <f>VLOOKUP(RTARouteStages[[#This Row],[StageCode]],Code2Loc,2,FALSE)</f>
        <v>Kundai Industrial Estate</v>
      </c>
      <c r="D529" s="171" t="s">
        <v>1774</v>
      </c>
      <c r="E529" s="172">
        <v>1</v>
      </c>
      <c r="F529" s="173"/>
      <c r="G529"/>
      <c r="H529"/>
      <c r="I529"/>
      <c r="J529"/>
      <c r="K529"/>
      <c r="L529"/>
    </row>
    <row r="530" spans="1:12">
      <c r="A530" t="s">
        <v>6667</v>
      </c>
      <c r="B530" t="s">
        <v>5881</v>
      </c>
      <c r="C530" s="172" t="str">
        <f>VLOOKUP(RTARouteStages[[#This Row],[StageCode]],Code2Loc,2,FALSE)</f>
        <v>PONDA</v>
      </c>
      <c r="D530" s="171" t="s">
        <v>2374</v>
      </c>
      <c r="E530" s="172">
        <v>6</v>
      </c>
      <c r="F530" s="173"/>
      <c r="G530"/>
      <c r="H530"/>
      <c r="I530"/>
      <c r="J530"/>
      <c r="K530"/>
      <c r="L530"/>
    </row>
    <row r="531" spans="1:12">
      <c r="A531" t="s">
        <v>6668</v>
      </c>
      <c r="B531" t="s">
        <v>5881</v>
      </c>
      <c r="C531" s="172" t="str">
        <f>VLOOKUP(RTARouteStages[[#This Row],[StageCode]],Code2Loc,2,FALSE)</f>
        <v>Kundai Industrial Estate</v>
      </c>
      <c r="D531" s="171" t="s">
        <v>1774</v>
      </c>
      <c r="E531" s="172">
        <v>1</v>
      </c>
      <c r="F531" s="173"/>
      <c r="G531"/>
      <c r="H531"/>
      <c r="I531"/>
      <c r="J531"/>
      <c r="K531"/>
      <c r="L531"/>
    </row>
    <row r="532" spans="1:12">
      <c r="A532" t="s">
        <v>6668</v>
      </c>
      <c r="B532" t="s">
        <v>5881</v>
      </c>
      <c r="C532" s="172" t="str">
        <f>VLOOKUP(RTARouteStages[[#This Row],[StageCode]],Code2Loc,2,FALSE)</f>
        <v>PONDA</v>
      </c>
      <c r="D532" s="171" t="s">
        <v>2374</v>
      </c>
      <c r="E532" s="172">
        <v>2</v>
      </c>
      <c r="F532" s="173"/>
      <c r="G532" t="s">
        <v>5725</v>
      </c>
      <c r="H532"/>
      <c r="I532"/>
      <c r="J532"/>
      <c r="K532"/>
      <c r="L532"/>
    </row>
    <row r="533" spans="1:12">
      <c r="A533" t="s">
        <v>6668</v>
      </c>
      <c r="B533" t="s">
        <v>5881</v>
      </c>
      <c r="C533" s="172" t="str">
        <f>VLOOKUP(RTARouteStages[[#This Row],[StageCode]],Code2Loc,2,FALSE)</f>
        <v>PONDA</v>
      </c>
      <c r="D533" s="171" t="s">
        <v>2374</v>
      </c>
      <c r="E533" s="172">
        <v>6</v>
      </c>
      <c r="F533" s="173"/>
      <c r="G533" t="s">
        <v>5725</v>
      </c>
      <c r="H533"/>
      <c r="I533"/>
      <c r="J533"/>
      <c r="K533"/>
      <c r="L533"/>
    </row>
    <row r="534" spans="1:12">
      <c r="A534" t="s">
        <v>6669</v>
      </c>
      <c r="B534" t="s">
        <v>5881</v>
      </c>
      <c r="C534" s="172" t="str">
        <f>VLOOKUP(RTARouteStages[[#This Row],[StageCode]],Code2Loc,2,FALSE)</f>
        <v>Kundai Industrial Estate</v>
      </c>
      <c r="D534" s="171" t="s">
        <v>1774</v>
      </c>
      <c r="E534" s="172">
        <v>1</v>
      </c>
      <c r="F534" s="173"/>
      <c r="G534"/>
      <c r="H534"/>
      <c r="I534"/>
      <c r="J534"/>
      <c r="K534"/>
      <c r="L534"/>
    </row>
    <row r="535" spans="1:12">
      <c r="A535" t="s">
        <v>6669</v>
      </c>
      <c r="B535" t="s">
        <v>5881</v>
      </c>
      <c r="C535" s="172" t="str">
        <f>VLOOKUP(RTARouteStages[[#This Row],[StageCode]],Code2Loc,2,FALSE)</f>
        <v>UNDIR</v>
      </c>
      <c r="D535" s="171" t="s">
        <v>2984</v>
      </c>
      <c r="E535" s="172">
        <v>6</v>
      </c>
      <c r="F535" s="173"/>
      <c r="G535"/>
      <c r="H535"/>
      <c r="I535"/>
      <c r="J535"/>
      <c r="K535"/>
      <c r="L535"/>
    </row>
    <row r="536" spans="1:12">
      <c r="A536" t="s">
        <v>6670</v>
      </c>
      <c r="B536" t="s">
        <v>5881</v>
      </c>
      <c r="C536" s="172" t="str">
        <f>VLOOKUP(RTARouteStages[[#This Row],[StageCode]],Code2Loc,2,FALSE)</f>
        <v>KUNDAI</v>
      </c>
      <c r="D536" s="171" t="s">
        <v>1770</v>
      </c>
      <c r="E536" s="172">
        <v>1</v>
      </c>
      <c r="F536" s="173"/>
      <c r="G536"/>
      <c r="H536"/>
      <c r="I536"/>
      <c r="J536"/>
      <c r="K536"/>
      <c r="L536"/>
    </row>
    <row r="537" spans="1:12">
      <c r="A537" t="s">
        <v>6670</v>
      </c>
      <c r="B537" t="s">
        <v>5881</v>
      </c>
      <c r="C537" s="172" t="str">
        <f>VLOOKUP(RTARouteStages[[#This Row],[StageCode]],Code2Loc,2,FALSE)</f>
        <v>KUMBHARJUA</v>
      </c>
      <c r="D537" s="171" t="s">
        <v>1752</v>
      </c>
      <c r="E537" s="172">
        <v>6</v>
      </c>
      <c r="F537" s="173"/>
      <c r="G537"/>
      <c r="H537"/>
      <c r="I537"/>
      <c r="J537"/>
      <c r="K537"/>
      <c r="L537"/>
    </row>
    <row r="538" spans="1:12">
      <c r="A538" t="s">
        <v>6671</v>
      </c>
      <c r="B538" t="s">
        <v>5881</v>
      </c>
      <c r="C538" s="172" t="str">
        <f>VLOOKUP(RTARouteStages[[#This Row],[StageCode]],Code2Loc,2,FALSE)</f>
        <v>KUNDAI</v>
      </c>
      <c r="D538" s="171" t="s">
        <v>1770</v>
      </c>
      <c r="E538" s="172">
        <v>1</v>
      </c>
      <c r="F538" s="173"/>
      <c r="G538" t="s">
        <v>5725</v>
      </c>
      <c r="H538"/>
      <c r="I538"/>
      <c r="J538"/>
      <c r="K538"/>
      <c r="L538"/>
    </row>
    <row r="539" spans="1:12">
      <c r="A539" t="s">
        <v>6671</v>
      </c>
      <c r="B539" t="s">
        <v>5881</v>
      </c>
      <c r="C539" s="172" t="e">
        <f>VLOOKUP(RTARouteStages[[#This Row],[StageCode]],Code2Loc,2,FALSE)</f>
        <v>#N/A</v>
      </c>
      <c r="D539" s="171" t="s">
        <v>1887</v>
      </c>
      <c r="E539" s="172">
        <v>2</v>
      </c>
      <c r="F539" s="173"/>
      <c r="G539" t="s">
        <v>5725</v>
      </c>
      <c r="H539"/>
      <c r="I539"/>
      <c r="J539"/>
      <c r="K539"/>
      <c r="L539"/>
    </row>
    <row r="540" spans="1:12">
      <c r="A540" t="s">
        <v>6671</v>
      </c>
      <c r="B540" t="s">
        <v>5881</v>
      </c>
      <c r="C540" s="172" t="str">
        <f>VLOOKUP(RTARouteStages[[#This Row],[StageCode]],Code2Loc,2,FALSE)</f>
        <v>KUNDAI</v>
      </c>
      <c r="D540" s="171" t="s">
        <v>1770</v>
      </c>
      <c r="E540" s="172">
        <v>3</v>
      </c>
      <c r="F540" s="173"/>
      <c r="G540" t="s">
        <v>5725</v>
      </c>
      <c r="H540"/>
      <c r="I540"/>
      <c r="J540"/>
      <c r="K540"/>
      <c r="L540"/>
    </row>
    <row r="541" spans="1:12">
      <c r="A541" t="s">
        <v>6671</v>
      </c>
      <c r="B541" t="s">
        <v>5881</v>
      </c>
      <c r="C541" s="172" t="str">
        <f>VLOOKUP(RTARouteStages[[#This Row],[StageCode]],Code2Loc,2,FALSE)</f>
        <v>Kumbharjua Gawant</v>
      </c>
      <c r="D541" s="171" t="s">
        <v>1754</v>
      </c>
      <c r="E541" s="172">
        <v>6</v>
      </c>
      <c r="F541" s="173"/>
      <c r="G541"/>
      <c r="H541"/>
      <c r="I541"/>
      <c r="J541"/>
      <c r="K541"/>
      <c r="L541"/>
    </row>
    <row r="542" spans="1:12">
      <c r="A542" t="s">
        <v>6672</v>
      </c>
      <c r="B542" t="s">
        <v>5881</v>
      </c>
      <c r="C542" s="172" t="str">
        <f>VLOOKUP(RTARouteStages[[#This Row],[StageCode]],Code2Loc,2,FALSE)</f>
        <v>KUNDAI</v>
      </c>
      <c r="D542" s="171" t="s">
        <v>1770</v>
      </c>
      <c r="E542" s="172">
        <v>1</v>
      </c>
      <c r="F542" s="173"/>
      <c r="G542"/>
      <c r="H542"/>
      <c r="I542"/>
      <c r="J542"/>
      <c r="K542"/>
      <c r="L542"/>
    </row>
    <row r="543" spans="1:12">
      <c r="A543" t="s">
        <v>6672</v>
      </c>
      <c r="B543" t="s">
        <v>5881</v>
      </c>
      <c r="C543" s="172" t="str">
        <f>VLOOKUP(RTARouteStages[[#This Row],[StageCode]],Code2Loc,2,FALSE)</f>
        <v>PONDA</v>
      </c>
      <c r="D543" s="171" t="s">
        <v>2374</v>
      </c>
      <c r="E543" s="172">
        <v>6</v>
      </c>
      <c r="F543" s="173"/>
      <c r="G543"/>
      <c r="H543"/>
      <c r="I543"/>
      <c r="J543"/>
      <c r="K543"/>
      <c r="L543"/>
    </row>
    <row r="544" spans="1:12">
      <c r="A544" t="s">
        <v>6673</v>
      </c>
      <c r="B544" t="s">
        <v>5881</v>
      </c>
      <c r="C544" s="172" t="str">
        <f>VLOOKUP(RTARouteStages[[#This Row],[StageCode]],Code2Loc,2,FALSE)</f>
        <v>KHADKI</v>
      </c>
      <c r="D544" s="171" t="s">
        <v>1648</v>
      </c>
      <c r="E544" s="172">
        <v>1</v>
      </c>
      <c r="F544" s="173"/>
      <c r="G544"/>
      <c r="H544"/>
      <c r="I544"/>
      <c r="J544"/>
      <c r="K544"/>
      <c r="L544"/>
    </row>
    <row r="545" spans="1:12">
      <c r="A545" t="s">
        <v>6674</v>
      </c>
      <c r="B545" t="s">
        <v>5881</v>
      </c>
      <c r="C545" s="172" t="str">
        <f>VLOOKUP(RTARouteStages[[#This Row],[StageCode]],Code2Loc,2,FALSE)</f>
        <v>KHADKI</v>
      </c>
      <c r="D545" s="171" t="s">
        <v>1648</v>
      </c>
      <c r="E545" s="172">
        <v>1</v>
      </c>
      <c r="F545" s="173"/>
      <c r="G545"/>
      <c r="H545"/>
      <c r="I545"/>
      <c r="J545"/>
      <c r="K545"/>
      <c r="L545"/>
    </row>
    <row r="546" spans="1:12">
      <c r="A546" t="s">
        <v>6674</v>
      </c>
      <c r="B546" t="s">
        <v>5881</v>
      </c>
      <c r="C546" s="172" t="str">
        <f>VLOOKUP(RTARouteStages[[#This Row],[StageCode]],Code2Loc,2,FALSE)</f>
        <v>PANAJI</v>
      </c>
      <c r="D546" s="171" t="s">
        <v>2247</v>
      </c>
      <c r="E546" s="172">
        <v>6</v>
      </c>
      <c r="F546" s="173"/>
      <c r="G546"/>
      <c r="H546"/>
      <c r="I546"/>
      <c r="J546"/>
      <c r="K546"/>
      <c r="L546"/>
    </row>
    <row r="547" spans="1:12">
      <c r="A547" t="s">
        <v>6477</v>
      </c>
      <c r="B547" t="s">
        <v>5881</v>
      </c>
      <c r="C547" s="172" t="e">
        <f>VLOOKUP(RTARouteStages[[#This Row],[StageCode]],Code2Loc,2,FALSE)</f>
        <v>#N/A</v>
      </c>
      <c r="D547" s="171" t="s">
        <v>5541</v>
      </c>
      <c r="E547" s="172">
        <v>1</v>
      </c>
      <c r="F547" s="173"/>
      <c r="G547"/>
      <c r="H547"/>
      <c r="I547"/>
      <c r="J547"/>
      <c r="K547"/>
      <c r="L547"/>
    </row>
    <row r="548" spans="1:12">
      <c r="A548" t="s">
        <v>6477</v>
      </c>
      <c r="B548" t="s">
        <v>5881</v>
      </c>
      <c r="C548" s="172" t="str">
        <f>VLOOKUP(RTARouteStages[[#This Row],[StageCode]],Code2Loc,2,FALSE)</f>
        <v>PONDA</v>
      </c>
      <c r="D548" s="171" t="s">
        <v>2374</v>
      </c>
      <c r="E548" s="172">
        <v>6</v>
      </c>
      <c r="F548" s="173"/>
      <c r="G548"/>
      <c r="H548"/>
      <c r="I548"/>
      <c r="J548"/>
      <c r="K548"/>
      <c r="L548"/>
    </row>
    <row r="549" spans="1:12">
      <c r="A549" t="s">
        <v>6675</v>
      </c>
      <c r="B549" t="s">
        <v>5881</v>
      </c>
      <c r="C549" s="172" t="str">
        <f>VLOOKUP(RTARouteStages[[#This Row],[StageCode]],Code2Loc,2,FALSE)</f>
        <v>Khandola Ferry</v>
      </c>
      <c r="D549" s="171" t="s">
        <v>1660</v>
      </c>
      <c r="E549" s="172">
        <v>1</v>
      </c>
      <c r="F549" s="173"/>
      <c r="G549"/>
      <c r="H549"/>
      <c r="I549"/>
      <c r="J549"/>
      <c r="K549"/>
      <c r="L549"/>
    </row>
    <row r="550" spans="1:12">
      <c r="A550" t="s">
        <v>6675</v>
      </c>
      <c r="B550" t="s">
        <v>5881</v>
      </c>
      <c r="C550" s="172" t="e">
        <f>VLOOKUP(RTARouteStages[[#This Row],[StageCode]],Code2Loc,2,FALSE)</f>
        <v>#N/A</v>
      </c>
      <c r="D550" s="171" t="s">
        <v>575</v>
      </c>
      <c r="E550" s="172">
        <v>2</v>
      </c>
      <c r="F550" s="173"/>
      <c r="G550" t="s">
        <v>5725</v>
      </c>
      <c r="H550"/>
      <c r="I550"/>
      <c r="J550"/>
      <c r="K550"/>
      <c r="L550"/>
    </row>
    <row r="551" spans="1:12">
      <c r="A551" t="s">
        <v>6675</v>
      </c>
      <c r="B551" t="s">
        <v>5881</v>
      </c>
      <c r="C551" s="172" t="str">
        <f>VLOOKUP(RTARouteStages[[#This Row],[StageCode]],Code2Loc,2,FALSE)</f>
        <v>VOLVOI</v>
      </c>
      <c r="D551" s="171" t="s">
        <v>3141</v>
      </c>
      <c r="E551" s="172">
        <v>3</v>
      </c>
      <c r="F551" s="173"/>
      <c r="G551" t="s">
        <v>5725</v>
      </c>
      <c r="H551"/>
      <c r="I551"/>
      <c r="J551"/>
      <c r="K551"/>
      <c r="L551"/>
    </row>
    <row r="552" spans="1:12">
      <c r="A552" t="s">
        <v>6675</v>
      </c>
      <c r="B552" t="s">
        <v>5881</v>
      </c>
      <c r="C552" s="172" t="str">
        <f>VLOOKUP(RTARouteStages[[#This Row],[StageCode]],Code2Loc,2,FALSE)</f>
        <v>Khandola Ferry</v>
      </c>
      <c r="D552" s="171" t="s">
        <v>1660</v>
      </c>
      <c r="E552" s="172">
        <v>6</v>
      </c>
      <c r="F552" s="173"/>
      <c r="G552"/>
      <c r="H552"/>
      <c r="I552"/>
      <c r="J552"/>
      <c r="K552"/>
      <c r="L552"/>
    </row>
    <row r="553" spans="1:12">
      <c r="A553" t="s">
        <v>6676</v>
      </c>
      <c r="B553" t="s">
        <v>5881</v>
      </c>
      <c r="C553" s="172" t="str">
        <f>VLOOKUP(RTARouteStages[[#This Row],[StageCode]],Code2Loc,2,FALSE)</f>
        <v>Khandola Ferry</v>
      </c>
      <c r="D553" s="171" t="s">
        <v>1660</v>
      </c>
      <c r="E553" s="172">
        <v>1</v>
      </c>
      <c r="F553" s="173"/>
      <c r="G553"/>
      <c r="H553"/>
      <c r="I553"/>
      <c r="J553"/>
      <c r="K553"/>
      <c r="L553"/>
    </row>
    <row r="554" spans="1:12">
      <c r="A554" t="s">
        <v>6676</v>
      </c>
      <c r="B554" t="s">
        <v>5881</v>
      </c>
      <c r="C554" s="172" t="str">
        <f>VLOOKUP(RTARouteStages[[#This Row],[StageCode]],Code2Loc,2,FALSE)</f>
        <v>BANASTARI</v>
      </c>
      <c r="D554" s="171" t="s">
        <v>680</v>
      </c>
      <c r="E554" s="172">
        <v>2</v>
      </c>
      <c r="F554" s="173"/>
      <c r="G554" t="s">
        <v>5725</v>
      </c>
      <c r="H554"/>
      <c r="I554"/>
      <c r="J554"/>
      <c r="K554"/>
      <c r="L554"/>
    </row>
    <row r="555" spans="1:12">
      <c r="A555" t="s">
        <v>6676</v>
      </c>
      <c r="B555" t="s">
        <v>5881</v>
      </c>
      <c r="C555" s="172" t="e">
        <f>VLOOKUP(RTARouteStages[[#This Row],[StageCode]],Code2Loc,2,FALSE)</f>
        <v>#N/A</v>
      </c>
      <c r="D555" s="171" t="s">
        <v>1887</v>
      </c>
      <c r="E555" s="172">
        <v>3</v>
      </c>
      <c r="F555" s="173"/>
      <c r="G555" t="s">
        <v>5725</v>
      </c>
      <c r="H555"/>
      <c r="I555"/>
      <c r="J555"/>
      <c r="K555"/>
      <c r="L555"/>
    </row>
    <row r="556" spans="1:12">
      <c r="A556" t="s">
        <v>6676</v>
      </c>
      <c r="B556" t="s">
        <v>5881</v>
      </c>
      <c r="C556" s="172" t="str">
        <f>VLOOKUP(RTARouteStages[[#This Row],[StageCode]],Code2Loc,2,FALSE)</f>
        <v>Khandola Ferry</v>
      </c>
      <c r="D556" s="171" t="s">
        <v>1660</v>
      </c>
      <c r="E556" s="172">
        <v>6</v>
      </c>
      <c r="F556" s="173"/>
      <c r="G556"/>
      <c r="H556"/>
      <c r="I556"/>
      <c r="J556"/>
      <c r="K556"/>
      <c r="L556"/>
    </row>
    <row r="557" spans="1:12">
      <c r="A557" t="s">
        <v>6677</v>
      </c>
      <c r="B557" t="s">
        <v>5881</v>
      </c>
      <c r="C557" s="172" t="str">
        <f>VLOOKUP(RTARouteStages[[#This Row],[StageCode]],Code2Loc,2,FALSE)</f>
        <v>Khandola Ferry</v>
      </c>
      <c r="D557" s="171" t="s">
        <v>1660</v>
      </c>
      <c r="E557" s="172">
        <v>1</v>
      </c>
      <c r="F557" s="173"/>
      <c r="G557"/>
      <c r="H557"/>
      <c r="I557"/>
      <c r="J557"/>
      <c r="K557"/>
      <c r="L557"/>
    </row>
    <row r="558" spans="1:12">
      <c r="A558" t="s">
        <v>6677</v>
      </c>
      <c r="B558" t="s">
        <v>5881</v>
      </c>
      <c r="C558" s="172" t="str">
        <f>VLOOKUP(RTARouteStages[[#This Row],[StageCode]],Code2Loc,2,FALSE)</f>
        <v>PONDA</v>
      </c>
      <c r="D558" s="171" t="s">
        <v>2374</v>
      </c>
      <c r="E558" s="172">
        <v>6</v>
      </c>
      <c r="F558" s="173"/>
      <c r="G558"/>
      <c r="H558"/>
      <c r="I558"/>
      <c r="J558"/>
      <c r="K558"/>
      <c r="L558"/>
    </row>
    <row r="559" spans="1:12">
      <c r="A559" t="s">
        <v>6678</v>
      </c>
      <c r="B559" t="s">
        <v>5881</v>
      </c>
      <c r="C559" s="172" t="str">
        <f>VLOOKUP(RTARouteStages[[#This Row],[StageCode]],Code2Loc,2,FALSE)</f>
        <v>Khandola</v>
      </c>
      <c r="D559" s="171" t="s">
        <v>1658</v>
      </c>
      <c r="E559" s="172">
        <v>1</v>
      </c>
      <c r="F559" s="173"/>
      <c r="G559"/>
      <c r="H559"/>
      <c r="I559"/>
      <c r="J559"/>
      <c r="K559"/>
      <c r="L559"/>
    </row>
    <row r="560" spans="1:12">
      <c r="A560" t="s">
        <v>6678</v>
      </c>
      <c r="B560" t="s">
        <v>5881</v>
      </c>
      <c r="C560" s="172" t="str">
        <f>VLOOKUP(RTARouteStages[[#This Row],[StageCode]],Code2Loc,2,FALSE)</f>
        <v>MARGAO</v>
      </c>
      <c r="D560" s="171" t="s">
        <v>1890</v>
      </c>
      <c r="E560" s="172">
        <v>6</v>
      </c>
      <c r="F560" s="173"/>
      <c r="G560"/>
      <c r="H560"/>
      <c r="I560"/>
      <c r="J560"/>
      <c r="K560"/>
      <c r="L560"/>
    </row>
    <row r="561" spans="1:12">
      <c r="A561" t="s">
        <v>6679</v>
      </c>
      <c r="B561" t="s">
        <v>5881</v>
      </c>
      <c r="C561" s="172" t="str">
        <f>VLOOKUP(RTARouteStages[[#This Row],[StageCode]],Code2Loc,2,FALSE)</f>
        <v>Kirbhat</v>
      </c>
      <c r="D561" s="171" t="s">
        <v>3559</v>
      </c>
      <c r="E561" s="172">
        <v>1</v>
      </c>
      <c r="F561" s="173"/>
      <c r="G561"/>
      <c r="H561"/>
      <c r="I561"/>
      <c r="J561"/>
      <c r="K561"/>
      <c r="L561"/>
    </row>
    <row r="562" spans="1:12">
      <c r="A562" t="s">
        <v>6679</v>
      </c>
      <c r="B562" t="s">
        <v>5881</v>
      </c>
      <c r="C562" s="172" t="str">
        <f>VLOOKUP(RTARouteStages[[#This Row],[StageCode]],Code2Loc,2,FALSE)</f>
        <v>MARGAO</v>
      </c>
      <c r="D562" s="171" t="s">
        <v>1890</v>
      </c>
      <c r="E562" s="172">
        <v>6</v>
      </c>
      <c r="F562" s="173"/>
      <c r="G562"/>
      <c r="H562"/>
      <c r="I562"/>
      <c r="J562"/>
      <c r="K562"/>
      <c r="L562"/>
    </row>
    <row r="563" spans="1:12">
      <c r="A563" t="s">
        <v>6680</v>
      </c>
      <c r="B563" t="s">
        <v>5881</v>
      </c>
      <c r="C563" s="172" t="str">
        <f>VLOOKUP(RTARouteStages[[#This Row],[StageCode]],Code2Loc,2,FALSE)</f>
        <v>KALAY</v>
      </c>
      <c r="D563" s="171" t="s">
        <v>1535</v>
      </c>
      <c r="E563" s="172">
        <v>1</v>
      </c>
      <c r="F563" s="173"/>
      <c r="G563"/>
      <c r="H563"/>
      <c r="I563"/>
      <c r="J563"/>
      <c r="K563"/>
      <c r="L563"/>
    </row>
    <row r="564" spans="1:12">
      <c r="A564" t="s">
        <v>6680</v>
      </c>
      <c r="B564" t="s">
        <v>5881</v>
      </c>
      <c r="C564" s="172" t="str">
        <f>VLOOKUP(RTARouteStages[[#This Row],[StageCode]],Code2Loc,2,FALSE)</f>
        <v>SANGUEM</v>
      </c>
      <c r="D564" s="171" t="s">
        <v>2586</v>
      </c>
      <c r="E564" s="172">
        <v>6</v>
      </c>
      <c r="F564" s="173"/>
      <c r="G564"/>
      <c r="H564"/>
      <c r="I564"/>
      <c r="J564"/>
      <c r="K564"/>
      <c r="L564"/>
    </row>
    <row r="565" spans="1:12">
      <c r="A565" t="s">
        <v>6681</v>
      </c>
      <c r="B565" t="s">
        <v>5881</v>
      </c>
      <c r="C565" s="172" t="str">
        <f>VLOOKUP(RTARouteStages[[#This Row],[StageCode]],Code2Loc,2,FALSE)</f>
        <v>Kumbharjua Gawant</v>
      </c>
      <c r="D565" s="171" t="s">
        <v>1754</v>
      </c>
      <c r="E565" s="172">
        <v>1</v>
      </c>
      <c r="F565" s="173"/>
      <c r="G565"/>
      <c r="H565"/>
      <c r="I565"/>
      <c r="J565"/>
      <c r="K565"/>
      <c r="L565"/>
    </row>
    <row r="566" spans="1:12">
      <c r="A566" t="s">
        <v>6681</v>
      </c>
      <c r="B566" t="s">
        <v>5881</v>
      </c>
      <c r="C566" s="172" t="str">
        <f>VLOOKUP(RTARouteStages[[#This Row],[StageCode]],Code2Loc,2,FALSE)</f>
        <v>KUMBHARJUA</v>
      </c>
      <c r="D566" s="171" t="s">
        <v>1752</v>
      </c>
      <c r="E566" s="172">
        <v>6</v>
      </c>
      <c r="F566" s="173"/>
      <c r="G566"/>
      <c r="H566"/>
      <c r="I566"/>
      <c r="J566"/>
      <c r="K566"/>
      <c r="L566"/>
    </row>
    <row r="567" spans="1:12">
      <c r="A567" t="s">
        <v>6682</v>
      </c>
      <c r="B567" t="s">
        <v>5881</v>
      </c>
      <c r="C567" s="172" t="str">
        <f>VLOOKUP(RTARouteStages[[#This Row],[StageCode]],Code2Loc,2,FALSE)</f>
        <v>Kumbharjua Gawant</v>
      </c>
      <c r="D567" s="171" t="s">
        <v>1754</v>
      </c>
      <c r="E567" s="172">
        <v>1</v>
      </c>
      <c r="F567" s="173"/>
      <c r="G567"/>
      <c r="H567"/>
      <c r="I567"/>
      <c r="J567"/>
      <c r="K567"/>
      <c r="L567"/>
    </row>
    <row r="568" spans="1:12">
      <c r="A568" t="s">
        <v>6682</v>
      </c>
      <c r="B568" t="s">
        <v>5881</v>
      </c>
      <c r="C568" s="172" t="str">
        <f>VLOOKUP(RTARouteStages[[#This Row],[StageCode]],Code2Loc,2,FALSE)</f>
        <v>PONDA</v>
      </c>
      <c r="D568" s="171" t="s">
        <v>2374</v>
      </c>
      <c r="E568" s="172">
        <v>6</v>
      </c>
      <c r="F568" s="173"/>
      <c r="G568"/>
      <c r="H568"/>
      <c r="I568"/>
      <c r="J568"/>
      <c r="K568"/>
      <c r="L568"/>
    </row>
    <row r="569" spans="1:12">
      <c r="A569" t="s">
        <v>6683</v>
      </c>
      <c r="B569" t="s">
        <v>5881</v>
      </c>
      <c r="C569" s="172" t="str">
        <f>VLOOKUP(RTARouteStages[[#This Row],[StageCode]],Code2Loc,2,FALSE)</f>
        <v>KARMALI</v>
      </c>
      <c r="D569" s="171" t="s">
        <v>1587</v>
      </c>
      <c r="E569" s="172">
        <v>1</v>
      </c>
      <c r="F569" s="173"/>
      <c r="G569"/>
      <c r="H569"/>
      <c r="I569"/>
      <c r="J569"/>
      <c r="K569"/>
      <c r="L569"/>
    </row>
    <row r="570" spans="1:12">
      <c r="A570" t="s">
        <v>6683</v>
      </c>
      <c r="B570" t="s">
        <v>5881</v>
      </c>
      <c r="C570" s="172" t="str">
        <f>VLOOKUP(RTARouteStages[[#This Row],[StageCode]],Code2Loc,2,FALSE)</f>
        <v>PONDA</v>
      </c>
      <c r="D570" s="171" t="s">
        <v>2374</v>
      </c>
      <c r="E570" s="172">
        <v>6</v>
      </c>
      <c r="F570" s="173"/>
      <c r="G570"/>
      <c r="H570"/>
      <c r="I570"/>
      <c r="J570"/>
      <c r="K570"/>
      <c r="L570"/>
    </row>
    <row r="571" spans="1:12">
      <c r="A571" t="s">
        <v>6684</v>
      </c>
      <c r="B571" t="s">
        <v>5881</v>
      </c>
      <c r="C571" s="172" t="str">
        <f>VLOOKUP(RTARouteStages[[#This Row],[StageCode]],Code2Loc,2,FALSE)</f>
        <v>KARMALI</v>
      </c>
      <c r="D571" s="171" t="s">
        <v>1587</v>
      </c>
      <c r="E571" s="172">
        <v>1</v>
      </c>
      <c r="F571" s="173"/>
      <c r="G571"/>
      <c r="H571"/>
      <c r="I571"/>
      <c r="J571"/>
      <c r="K571"/>
      <c r="L571"/>
    </row>
    <row r="572" spans="1:12">
      <c r="A572" t="s">
        <v>6684</v>
      </c>
      <c r="B572" t="s">
        <v>5881</v>
      </c>
      <c r="C572" s="172" t="str">
        <f>VLOOKUP(RTARouteStages[[#This Row],[StageCode]],Code2Loc,2,FALSE)</f>
        <v>VALPOI</v>
      </c>
      <c r="D572" s="171" t="s">
        <v>3041</v>
      </c>
      <c r="E572" s="172">
        <v>6</v>
      </c>
      <c r="F572" s="173"/>
      <c r="G572"/>
      <c r="H572"/>
      <c r="I572"/>
      <c r="J572"/>
      <c r="K572"/>
      <c r="L572"/>
    </row>
    <row r="573" spans="1:12">
      <c r="A573" t="s">
        <v>6478</v>
      </c>
      <c r="B573" t="s">
        <v>5881</v>
      </c>
      <c r="C573" s="172" t="str">
        <f>VLOOKUP(RTARouteStages[[#This Row],[StageCode]],Code2Loc,2,FALSE)</f>
        <v>AKHADA</v>
      </c>
      <c r="D573" s="171" t="s">
        <v>497</v>
      </c>
      <c r="E573" s="172">
        <v>1</v>
      </c>
      <c r="F573" s="173"/>
      <c r="G573"/>
      <c r="H573"/>
      <c r="I573"/>
      <c r="J573"/>
      <c r="K573"/>
      <c r="L573"/>
    </row>
    <row r="574" spans="1:12">
      <c r="A574" t="s">
        <v>6478</v>
      </c>
      <c r="B574" t="s">
        <v>5881</v>
      </c>
      <c r="C574" s="172" t="str">
        <f>VLOOKUP(RTARouteStages[[#This Row],[StageCode]],Code2Loc,2,FALSE)</f>
        <v>PONDA</v>
      </c>
      <c r="D574" s="171" t="s">
        <v>2374</v>
      </c>
      <c r="E574" s="172">
        <v>6</v>
      </c>
      <c r="F574" s="173"/>
      <c r="G574"/>
      <c r="H574"/>
      <c r="I574"/>
      <c r="J574"/>
      <c r="K574"/>
      <c r="L574"/>
    </row>
    <row r="575" spans="1:12">
      <c r="A575" t="s">
        <v>6685</v>
      </c>
      <c r="B575" t="s">
        <v>5881</v>
      </c>
      <c r="C575" s="172" t="str">
        <f>VLOOKUP(RTARouteStages[[#This Row],[StageCode]],Code2Loc,2,FALSE)</f>
        <v>KUMBHARJUA</v>
      </c>
      <c r="D575" s="171" t="s">
        <v>1752</v>
      </c>
      <c r="E575" s="172">
        <v>1</v>
      </c>
      <c r="F575" s="173"/>
      <c r="G575"/>
      <c r="H575"/>
      <c r="I575"/>
      <c r="J575"/>
      <c r="K575"/>
      <c r="L575"/>
    </row>
    <row r="576" spans="1:12">
      <c r="A576" t="s">
        <v>6685</v>
      </c>
      <c r="B576" t="s">
        <v>5881</v>
      </c>
      <c r="C576" s="172" t="str">
        <f>VLOOKUP(RTARouteStages[[#This Row],[StageCode]],Code2Loc,2,FALSE)</f>
        <v>BANASTARI</v>
      </c>
      <c r="D576" s="171" t="s">
        <v>680</v>
      </c>
      <c r="E576" s="172">
        <v>2</v>
      </c>
      <c r="F576" s="173"/>
      <c r="G576" t="s">
        <v>5725</v>
      </c>
      <c r="H576"/>
      <c r="I576"/>
      <c r="J576"/>
      <c r="K576"/>
      <c r="L576"/>
    </row>
    <row r="577" spans="1:12">
      <c r="A577" t="s">
        <v>6685</v>
      </c>
      <c r="B577" t="s">
        <v>5881</v>
      </c>
      <c r="C577" s="172" t="str">
        <f>VLOOKUP(RTARouteStages[[#This Row],[StageCode]],Code2Loc,2,FALSE)</f>
        <v>PONDA</v>
      </c>
      <c r="D577" s="171" t="s">
        <v>2374</v>
      </c>
      <c r="E577" s="172">
        <v>6</v>
      </c>
      <c r="F577" s="173"/>
      <c r="G577"/>
      <c r="H577"/>
      <c r="I577"/>
      <c r="J577"/>
      <c r="K577"/>
      <c r="L577"/>
    </row>
    <row r="578" spans="1:12">
      <c r="A578" t="s">
        <v>6686</v>
      </c>
      <c r="B578" t="s">
        <v>5881</v>
      </c>
      <c r="C578" s="172" t="str">
        <f>VLOOKUP(RTARouteStages[[#This Row],[StageCode]],Code2Loc,2,FALSE)</f>
        <v>KUMBHARJUA</v>
      </c>
      <c r="D578" s="171" t="s">
        <v>1752</v>
      </c>
      <c r="E578" s="172">
        <v>1</v>
      </c>
      <c r="F578" s="173"/>
      <c r="G578"/>
      <c r="H578"/>
      <c r="I578"/>
      <c r="J578"/>
      <c r="K578"/>
      <c r="L578"/>
    </row>
    <row r="579" spans="1:12">
      <c r="A579" t="s">
        <v>6686</v>
      </c>
      <c r="B579" t="s">
        <v>5881</v>
      </c>
      <c r="C579" s="172" t="str">
        <f>VLOOKUP(RTARouteStages[[#This Row],[StageCode]],Code2Loc,2,FALSE)</f>
        <v>MARGAO</v>
      </c>
      <c r="D579" s="171" t="s">
        <v>1890</v>
      </c>
      <c r="E579" s="172">
        <v>6</v>
      </c>
      <c r="F579" s="173"/>
      <c r="G579"/>
      <c r="H579"/>
      <c r="I579"/>
      <c r="J579"/>
      <c r="K579"/>
      <c r="L579"/>
    </row>
    <row r="580" spans="1:12">
      <c r="A580" t="s">
        <v>6687</v>
      </c>
      <c r="B580" t="s">
        <v>5881</v>
      </c>
      <c r="C580" s="172" t="str">
        <f>VLOOKUP(RTARouteStages[[#This Row],[StageCode]],Code2Loc,2,FALSE)</f>
        <v>KUMBHARJUA</v>
      </c>
      <c r="D580" s="171" t="s">
        <v>1752</v>
      </c>
      <c r="E580" s="172">
        <v>1</v>
      </c>
      <c r="F580" s="173"/>
      <c r="G580"/>
      <c r="H580"/>
      <c r="I580"/>
      <c r="J580"/>
      <c r="K580"/>
      <c r="L580"/>
    </row>
    <row r="581" spans="1:12">
      <c r="A581" t="s">
        <v>6687</v>
      </c>
      <c r="B581" t="s">
        <v>5881</v>
      </c>
      <c r="C581" s="172" t="str">
        <f>VLOOKUP(RTARouteStages[[#This Row],[StageCode]],Code2Loc,2,FALSE)</f>
        <v>PONDA</v>
      </c>
      <c r="D581" s="171" t="s">
        <v>2374</v>
      </c>
      <c r="E581" s="172">
        <v>6</v>
      </c>
      <c r="F581" s="173"/>
      <c r="G581"/>
      <c r="H581"/>
      <c r="I581"/>
      <c r="J581"/>
      <c r="K581"/>
      <c r="L581"/>
    </row>
    <row r="582" spans="1:12">
      <c r="A582" t="s">
        <v>6688</v>
      </c>
      <c r="B582" t="s">
        <v>5881</v>
      </c>
      <c r="C582" s="172" t="str">
        <f>VLOOKUP(RTARouteStages[[#This Row],[StageCode]],Code2Loc,2,FALSE)</f>
        <v>KUMBHARJUA</v>
      </c>
      <c r="D582" s="171" t="s">
        <v>1752</v>
      </c>
      <c r="E582" s="172">
        <v>1</v>
      </c>
      <c r="F582" s="173"/>
      <c r="G582"/>
      <c r="H582"/>
      <c r="I582"/>
      <c r="J582"/>
      <c r="K582"/>
      <c r="L582"/>
    </row>
    <row r="583" spans="1:12">
      <c r="A583" t="s">
        <v>6688</v>
      </c>
      <c r="B583" t="s">
        <v>5881</v>
      </c>
      <c r="C583" s="172" t="str">
        <f>VLOOKUP(RTARouteStages[[#This Row],[StageCode]],Code2Loc,2,FALSE)</f>
        <v>PANAJI</v>
      </c>
      <c r="D583" s="171" t="s">
        <v>2247</v>
      </c>
      <c r="E583" s="172">
        <v>6</v>
      </c>
      <c r="F583" s="173"/>
      <c r="G583"/>
      <c r="H583"/>
      <c r="I583"/>
      <c r="J583"/>
      <c r="K583"/>
      <c r="L583"/>
    </row>
    <row r="584" spans="1:12">
      <c r="A584" t="s">
        <v>6689</v>
      </c>
      <c r="B584" t="s">
        <v>5881</v>
      </c>
      <c r="C584" s="172" t="str">
        <f>VLOOKUP(RTARouteStages[[#This Row],[StageCode]],Code2Loc,2,FALSE)</f>
        <v>KHANGUINIM</v>
      </c>
      <c r="D584" s="171" t="s">
        <v>1664</v>
      </c>
      <c r="E584" s="172">
        <v>1</v>
      </c>
      <c r="F584" s="173"/>
      <c r="G584"/>
      <c r="H584"/>
      <c r="I584"/>
      <c r="J584"/>
      <c r="K584"/>
      <c r="L584"/>
    </row>
    <row r="585" spans="1:12">
      <c r="A585" t="s">
        <v>6689</v>
      </c>
      <c r="B585" t="s">
        <v>5881</v>
      </c>
      <c r="C585" s="172" t="str">
        <f>VLOOKUP(RTARouteStages[[#This Row],[StageCode]],Code2Loc,2,FALSE)</f>
        <v>MARGAO</v>
      </c>
      <c r="D585" s="171" t="s">
        <v>1890</v>
      </c>
      <c r="E585" s="172">
        <v>6</v>
      </c>
      <c r="F585" s="173"/>
      <c r="G585"/>
      <c r="H585"/>
      <c r="I585"/>
      <c r="J585"/>
      <c r="K585"/>
      <c r="L585"/>
    </row>
    <row r="586" spans="1:12">
      <c r="A586" t="s">
        <v>6690</v>
      </c>
      <c r="B586" t="s">
        <v>5881</v>
      </c>
      <c r="C586" s="172" t="e">
        <f>VLOOKUP(RTARouteStages[[#This Row],[StageCode]],Code2Loc,2,FALSE)</f>
        <v>#N/A</v>
      </c>
      <c r="D586" s="171" t="s">
        <v>4932</v>
      </c>
      <c r="E586" s="172">
        <v>1</v>
      </c>
      <c r="F586" s="173"/>
      <c r="G586"/>
      <c r="H586"/>
      <c r="I586"/>
      <c r="J586"/>
      <c r="K586"/>
      <c r="L586"/>
    </row>
    <row r="587" spans="1:12">
      <c r="A587" t="s">
        <v>6690</v>
      </c>
      <c r="B587" t="s">
        <v>5881</v>
      </c>
      <c r="C587" s="172" t="str">
        <f>VLOOKUP(RTARouteStages[[#This Row],[StageCode]],Code2Loc,2,FALSE)</f>
        <v>PONDA</v>
      </c>
      <c r="D587" s="171" t="s">
        <v>2374</v>
      </c>
      <c r="E587" s="172">
        <v>6</v>
      </c>
      <c r="F587" s="173"/>
      <c r="G587"/>
      <c r="H587"/>
      <c r="I587"/>
      <c r="J587"/>
      <c r="K587"/>
      <c r="L587"/>
    </row>
    <row r="588" spans="1:12">
      <c r="A588" t="s">
        <v>6691</v>
      </c>
      <c r="B588" t="s">
        <v>5881</v>
      </c>
      <c r="C588" s="172" t="e">
        <f>VLOOKUP(RTARouteStages[[#This Row],[StageCode]],Code2Loc,2,FALSE)</f>
        <v>#N/A</v>
      </c>
      <c r="D588" s="171" t="s">
        <v>4932</v>
      </c>
      <c r="E588" s="172">
        <v>1</v>
      </c>
      <c r="F588" s="173"/>
      <c r="G588"/>
      <c r="H588"/>
      <c r="I588"/>
      <c r="J588"/>
      <c r="K588"/>
      <c r="L588"/>
    </row>
    <row r="589" spans="1:12">
      <c r="A589" t="s">
        <v>6691</v>
      </c>
      <c r="B589" t="s">
        <v>5881</v>
      </c>
      <c r="C589" s="172" t="str">
        <f>VLOOKUP(RTARouteStages[[#This Row],[StageCode]],Code2Loc,2,FALSE)</f>
        <v>PANAJI</v>
      </c>
      <c r="D589" s="171" t="s">
        <v>2247</v>
      </c>
      <c r="E589" s="172">
        <v>6</v>
      </c>
      <c r="F589" s="173"/>
      <c r="G589"/>
      <c r="H589"/>
      <c r="I589"/>
      <c r="J589"/>
      <c r="K589"/>
      <c r="L589"/>
    </row>
    <row r="590" spans="1:12">
      <c r="A590" t="s">
        <v>6692</v>
      </c>
      <c r="B590" t="s">
        <v>5881</v>
      </c>
      <c r="C590" s="172" t="str">
        <f>VLOOKUP(RTARouteStages[[#This Row],[StageCode]],Code2Loc,2,FALSE)</f>
        <v>KERI</v>
      </c>
      <c r="D590" s="171" t="s">
        <v>1638</v>
      </c>
      <c r="E590" s="172">
        <v>1</v>
      </c>
      <c r="F590" s="173"/>
      <c r="G590"/>
      <c r="H590"/>
      <c r="I590"/>
      <c r="J590"/>
      <c r="K590"/>
      <c r="L590"/>
    </row>
    <row r="591" spans="1:12">
      <c r="A591" t="s">
        <v>6692</v>
      </c>
      <c r="B591" t="s">
        <v>5881</v>
      </c>
      <c r="C591" s="172" t="e">
        <f>VLOOKUP(RTARouteStages[[#This Row],[StageCode]],Code2Loc,2,FALSE)</f>
        <v>#N/A</v>
      </c>
      <c r="D591" s="171" t="s">
        <v>575</v>
      </c>
      <c r="E591" s="172">
        <v>2</v>
      </c>
      <c r="F591" s="173"/>
      <c r="G591" t="s">
        <v>5725</v>
      </c>
      <c r="H591"/>
      <c r="I591"/>
      <c r="J591"/>
      <c r="K591"/>
      <c r="L591"/>
    </row>
    <row r="592" spans="1:12">
      <c r="A592" t="s">
        <v>6692</v>
      </c>
      <c r="B592" t="s">
        <v>5881</v>
      </c>
      <c r="C592" s="172" t="str">
        <f>VLOOKUP(RTARouteStages[[#This Row],[StageCode]],Code2Loc,2,FALSE)</f>
        <v>KERI</v>
      </c>
      <c r="D592" s="171" t="s">
        <v>1638</v>
      </c>
      <c r="E592" s="172">
        <v>6</v>
      </c>
      <c r="F592" s="173"/>
      <c r="G592"/>
      <c r="H592"/>
      <c r="I592"/>
      <c r="J592"/>
      <c r="K592"/>
      <c r="L592"/>
    </row>
    <row r="593" spans="1:12">
      <c r="A593" t="s">
        <v>6693</v>
      </c>
      <c r="B593" t="s">
        <v>5881</v>
      </c>
      <c r="C593" s="172" t="str">
        <f>VLOOKUP(RTARouteStages[[#This Row],[StageCode]],Code2Loc,2,FALSE)</f>
        <v>KERI</v>
      </c>
      <c r="D593" s="171" t="s">
        <v>1638</v>
      </c>
      <c r="E593" s="172">
        <v>1</v>
      </c>
      <c r="F593" s="173"/>
      <c r="G593"/>
      <c r="H593"/>
      <c r="I593"/>
      <c r="J593"/>
      <c r="K593"/>
      <c r="L593"/>
    </row>
    <row r="594" spans="1:12">
      <c r="A594" t="s">
        <v>6693</v>
      </c>
      <c r="B594" t="s">
        <v>5881</v>
      </c>
      <c r="C594" s="172" t="str">
        <f>VLOOKUP(RTARouteStages[[#This Row],[StageCode]],Code2Loc,2,FALSE)</f>
        <v>BANASTARI</v>
      </c>
      <c r="D594" s="171" t="s">
        <v>680</v>
      </c>
      <c r="E594" s="172">
        <v>2</v>
      </c>
      <c r="F594" s="173"/>
      <c r="G594" t="s">
        <v>5725</v>
      </c>
      <c r="H594"/>
      <c r="I594"/>
      <c r="J594"/>
      <c r="K594"/>
      <c r="L594"/>
    </row>
    <row r="595" spans="1:12">
      <c r="A595" t="s">
        <v>6693</v>
      </c>
      <c r="B595" t="s">
        <v>5881</v>
      </c>
      <c r="C595" s="172" t="str">
        <f>VLOOKUP(RTARouteStages[[#This Row],[StageCode]],Code2Loc,2,FALSE)</f>
        <v>KERI</v>
      </c>
      <c r="D595" s="171" t="s">
        <v>1638</v>
      </c>
      <c r="E595" s="172">
        <v>6</v>
      </c>
      <c r="F595" s="173"/>
      <c r="G595"/>
      <c r="H595"/>
      <c r="I595"/>
      <c r="J595"/>
      <c r="K595"/>
      <c r="L595"/>
    </row>
    <row r="596" spans="1:12">
      <c r="A596" t="s">
        <v>6694</v>
      </c>
      <c r="B596" t="s">
        <v>5881</v>
      </c>
      <c r="C596" s="172" t="str">
        <f>VLOOKUP(RTARouteStages[[#This Row],[StageCode]],Code2Loc,2,FALSE)</f>
        <v>KERI</v>
      </c>
      <c r="D596" s="171" t="s">
        <v>1638</v>
      </c>
      <c r="E596" s="172">
        <v>1</v>
      </c>
      <c r="F596" s="173"/>
      <c r="G596"/>
      <c r="H596"/>
      <c r="I596"/>
      <c r="J596"/>
      <c r="K596"/>
      <c r="L596"/>
    </row>
    <row r="597" spans="1:12">
      <c r="A597" t="s">
        <v>6694</v>
      </c>
      <c r="B597" t="s">
        <v>5881</v>
      </c>
      <c r="C597" s="172" t="str">
        <f>VLOOKUP(RTARouteStages[[#This Row],[StageCode]],Code2Loc,2,FALSE)</f>
        <v>BANASTARI</v>
      </c>
      <c r="D597" s="171" t="s">
        <v>680</v>
      </c>
      <c r="E597" s="172">
        <v>2</v>
      </c>
      <c r="F597" s="173"/>
      <c r="G597" t="s">
        <v>5725</v>
      </c>
      <c r="H597"/>
      <c r="I597"/>
      <c r="J597"/>
      <c r="K597"/>
      <c r="L597"/>
    </row>
    <row r="598" spans="1:12">
      <c r="A598" t="s">
        <v>6694</v>
      </c>
      <c r="B598" t="s">
        <v>5881</v>
      </c>
      <c r="C598" s="172" t="e">
        <f>VLOOKUP(RTARouteStages[[#This Row],[StageCode]],Code2Loc,2,FALSE)</f>
        <v>#N/A</v>
      </c>
      <c r="D598" s="171" t="s">
        <v>1887</v>
      </c>
      <c r="E598" s="172">
        <v>3</v>
      </c>
      <c r="F598" s="173"/>
      <c r="G598" t="s">
        <v>5725</v>
      </c>
      <c r="H598"/>
      <c r="I598"/>
      <c r="J598"/>
      <c r="K598"/>
      <c r="L598"/>
    </row>
    <row r="599" spans="1:12">
      <c r="A599" t="s">
        <v>6694</v>
      </c>
      <c r="B599" t="s">
        <v>5881</v>
      </c>
      <c r="C599" s="172" t="str">
        <f>VLOOKUP(RTARouteStages[[#This Row],[StageCode]],Code2Loc,2,FALSE)</f>
        <v>KERI</v>
      </c>
      <c r="D599" s="171" t="s">
        <v>1638</v>
      </c>
      <c r="E599" s="172">
        <v>6</v>
      </c>
      <c r="F599" s="173"/>
      <c r="G599"/>
      <c r="H599"/>
      <c r="I599"/>
      <c r="J599"/>
      <c r="K599"/>
      <c r="L599"/>
    </row>
    <row r="600" spans="1:12">
      <c r="A600" t="s">
        <v>6479</v>
      </c>
      <c r="B600" t="s">
        <v>5881</v>
      </c>
      <c r="C600" s="172" t="str">
        <f>VLOOKUP(RTARouteStages[[#This Row],[StageCode]],Code2Loc,2,FALSE)</f>
        <v>AMBELI</v>
      </c>
      <c r="D600" s="171" t="s">
        <v>527</v>
      </c>
      <c r="E600" s="172">
        <v>1</v>
      </c>
      <c r="F600" s="173"/>
      <c r="G600"/>
      <c r="H600"/>
      <c r="I600"/>
      <c r="J600"/>
      <c r="K600"/>
      <c r="L600"/>
    </row>
    <row r="601" spans="1:12">
      <c r="A601" t="s">
        <v>6479</v>
      </c>
      <c r="B601" t="s">
        <v>5881</v>
      </c>
      <c r="C601" s="172" t="str">
        <f>VLOOKUP(RTARouteStages[[#This Row],[StageCode]],Code2Loc,2,FALSE)</f>
        <v>ASSOLNA</v>
      </c>
      <c r="D601" s="171" t="s">
        <v>624</v>
      </c>
      <c r="E601" s="172">
        <v>2</v>
      </c>
      <c r="F601" s="173"/>
      <c r="G601" t="s">
        <v>5725</v>
      </c>
      <c r="H601"/>
      <c r="I601"/>
      <c r="J601"/>
      <c r="K601"/>
      <c r="L601"/>
    </row>
    <row r="602" spans="1:12">
      <c r="A602" t="s">
        <v>6479</v>
      </c>
      <c r="B602" t="s">
        <v>5881</v>
      </c>
      <c r="C602" s="172" t="str">
        <f>VLOOKUP(RTARouteStages[[#This Row],[StageCode]],Code2Loc,2,FALSE)</f>
        <v>CHINCHINI X</v>
      </c>
      <c r="D602" s="171" t="s">
        <v>953</v>
      </c>
      <c r="E602" s="172">
        <v>3</v>
      </c>
      <c r="F602" s="173"/>
      <c r="G602" t="s">
        <v>5725</v>
      </c>
      <c r="H602"/>
      <c r="I602"/>
      <c r="J602"/>
      <c r="K602"/>
      <c r="L602"/>
    </row>
    <row r="603" spans="1:12">
      <c r="A603" t="s">
        <v>6479</v>
      </c>
      <c r="B603" t="s">
        <v>5881</v>
      </c>
      <c r="C603" s="172" t="str">
        <f>VLOOKUP(RTARouteStages[[#This Row],[StageCode]],Code2Loc,2,FALSE)</f>
        <v>MARGAO</v>
      </c>
      <c r="D603" s="171" t="s">
        <v>1890</v>
      </c>
      <c r="E603" s="172">
        <v>6</v>
      </c>
      <c r="F603" s="173"/>
      <c r="G603"/>
      <c r="H603"/>
      <c r="I603"/>
      <c r="J603"/>
      <c r="K603"/>
      <c r="L603"/>
    </row>
    <row r="604" spans="1:12">
      <c r="A604" t="s">
        <v>6695</v>
      </c>
      <c r="B604" t="s">
        <v>6446</v>
      </c>
      <c r="C604" s="172" t="str">
        <f>VLOOKUP(RTARouteStages[[#This Row],[StageCode]],Code2Loc,2,FALSE)</f>
        <v>PANAJI</v>
      </c>
      <c r="D604" s="171" t="s">
        <v>2247</v>
      </c>
      <c r="E604" s="172">
        <v>1</v>
      </c>
      <c r="F604" s="173">
        <v>0</v>
      </c>
      <c r="G604"/>
      <c r="H604"/>
      <c r="I604"/>
      <c r="J604"/>
      <c r="K604"/>
      <c r="L604"/>
    </row>
    <row r="605" spans="1:12">
      <c r="A605" t="s">
        <v>6695</v>
      </c>
      <c r="B605" t="s">
        <v>6446</v>
      </c>
      <c r="C605" s="172" t="str">
        <f>VLOOKUP(RTARouteStages[[#This Row],[StageCode]],Code2Loc,2,FALSE)</f>
        <v>SAI SERVICE</v>
      </c>
      <c r="D605" s="171" t="s">
        <v>2547</v>
      </c>
      <c r="E605" s="172">
        <v>2</v>
      </c>
      <c r="F605" s="173">
        <v>2</v>
      </c>
      <c r="G605"/>
      <c r="H605"/>
      <c r="I605"/>
      <c r="J605"/>
      <c r="K605"/>
      <c r="L605"/>
    </row>
    <row r="606" spans="1:12">
      <c r="A606" t="s">
        <v>6695</v>
      </c>
      <c r="B606" t="s">
        <v>6446</v>
      </c>
      <c r="C606" s="172" t="str">
        <f>VLOOKUP(RTARouteStages[[#This Row],[StageCode]],Code2Loc,2,FALSE)</f>
        <v>TIN BLD/COL</v>
      </c>
      <c r="D606" s="171" t="s">
        <v>2912</v>
      </c>
      <c r="E606" s="172">
        <v>3</v>
      </c>
      <c r="F606" s="173">
        <v>3</v>
      </c>
      <c r="G606"/>
      <c r="H606"/>
      <c r="I606"/>
      <c r="J606"/>
      <c r="K606"/>
      <c r="L606"/>
    </row>
    <row r="607" spans="1:12">
      <c r="A607" t="s">
        <v>6695</v>
      </c>
      <c r="B607" t="s">
        <v>6446</v>
      </c>
      <c r="C607" s="172" t="str">
        <f>VLOOKUP(RTARouteStages[[#This Row],[StageCode]],Code2Loc,2,FALSE)</f>
        <v>GULYAKADE</v>
      </c>
      <c r="D607" s="171" t="s">
        <v>1390</v>
      </c>
      <c r="E607" s="172">
        <v>4</v>
      </c>
      <c r="F607" s="173">
        <v>4</v>
      </c>
      <c r="G607"/>
      <c r="H607"/>
      <c r="I607"/>
      <c r="J607"/>
      <c r="K607"/>
      <c r="L607"/>
    </row>
    <row r="608" spans="1:12">
      <c r="A608" t="s">
        <v>6695</v>
      </c>
      <c r="B608" t="s">
        <v>6446</v>
      </c>
      <c r="C608" s="172" t="str">
        <f>VLOOKUP(RTARouteStages[[#This Row],[StageCode]],Code2Loc,2,FALSE)</f>
        <v>PRV COPEL</v>
      </c>
      <c r="D608" s="171" t="s">
        <v>2408</v>
      </c>
      <c r="E608" s="172">
        <v>5</v>
      </c>
      <c r="F608" s="173">
        <v>5</v>
      </c>
      <c r="G608"/>
      <c r="H608"/>
      <c r="I608"/>
      <c r="J608"/>
      <c r="K608"/>
      <c r="L608"/>
    </row>
    <row r="609" spans="1:12">
      <c r="A609" t="s">
        <v>6695</v>
      </c>
      <c r="B609" t="s">
        <v>6446</v>
      </c>
      <c r="C609" s="172" t="str">
        <f>VLOOKUP(RTARouteStages[[#This Row],[StageCode]],Code2Loc,2,FALSE)</f>
        <v>PRV WADAKAD</v>
      </c>
      <c r="D609" s="171" t="s">
        <v>2410</v>
      </c>
      <c r="E609" s="172">
        <v>6</v>
      </c>
      <c r="F609" s="173">
        <v>6</v>
      </c>
      <c r="G609"/>
      <c r="H609"/>
      <c r="I609"/>
      <c r="J609"/>
      <c r="K609"/>
      <c r="L609"/>
    </row>
    <row r="610" spans="1:12">
      <c r="A610" t="s">
        <v>6695</v>
      </c>
      <c r="B610" t="s">
        <v>6446</v>
      </c>
      <c r="C610" s="172" t="str">
        <f>VLOOKUP(RTARouteStages[[#This Row],[StageCode]],Code2Loc,2,FALSE)</f>
        <v>PRV BAZAR</v>
      </c>
      <c r="D610" s="171" t="s">
        <v>2406</v>
      </c>
      <c r="E610" s="172">
        <v>7</v>
      </c>
      <c r="F610" s="173">
        <v>7</v>
      </c>
      <c r="G610"/>
      <c r="H610"/>
      <c r="I610"/>
      <c r="J610"/>
      <c r="K610"/>
      <c r="L610"/>
    </row>
    <row r="611" spans="1:12">
      <c r="A611" t="s">
        <v>6695</v>
      </c>
      <c r="B611" t="s">
        <v>6446</v>
      </c>
      <c r="C611" s="172" t="str">
        <f>VLOOKUP(RTARouteStages[[#This Row],[StageCode]],Code2Loc,2,FALSE)</f>
        <v>GIRI CROSS</v>
      </c>
      <c r="D611" s="171" t="s">
        <v>1328</v>
      </c>
      <c r="E611" s="172">
        <v>8</v>
      </c>
      <c r="F611" s="173">
        <v>8</v>
      </c>
      <c r="G611"/>
      <c r="H611"/>
      <c r="I611"/>
      <c r="J611"/>
      <c r="K611"/>
      <c r="L611"/>
    </row>
    <row r="612" spans="1:12">
      <c r="A612" t="s">
        <v>6695</v>
      </c>
      <c r="B612" t="s">
        <v>6446</v>
      </c>
      <c r="C612" s="172" t="str">
        <f>VLOOKUP(RTARouteStages[[#This Row],[StageCode]],Code2Loc,2,FALSE)</f>
        <v>GREEN PARK</v>
      </c>
      <c r="D612" s="171" t="s">
        <v>1366</v>
      </c>
      <c r="E612" s="172">
        <v>9</v>
      </c>
      <c r="F612" s="173">
        <v>9</v>
      </c>
      <c r="G612"/>
      <c r="H612"/>
      <c r="I612"/>
      <c r="J612"/>
      <c r="K612"/>
      <c r="L612"/>
    </row>
    <row r="613" spans="1:12">
      <c r="A613" t="s">
        <v>6695</v>
      </c>
      <c r="B613" t="s">
        <v>6446</v>
      </c>
      <c r="C613" s="172" t="str">
        <f>VLOOKUP(RTARouteStages[[#This Row],[StageCode]],Code2Loc,2,FALSE)</f>
        <v>GIRI CHAPEL</v>
      </c>
      <c r="D613" s="171" t="s">
        <v>1326</v>
      </c>
      <c r="E613" s="172">
        <v>10</v>
      </c>
      <c r="F613" s="173">
        <v>10</v>
      </c>
      <c r="G613"/>
      <c r="H613"/>
      <c r="I613"/>
      <c r="J613"/>
      <c r="K613"/>
      <c r="L613"/>
    </row>
    <row r="614" spans="1:12">
      <c r="A614" t="s">
        <v>6695</v>
      </c>
      <c r="B614" t="s">
        <v>6446</v>
      </c>
      <c r="C614" s="172" t="str">
        <f>VLOOKUP(RTARouteStages[[#This Row],[StageCode]],Code2Loc,2,FALSE)</f>
        <v>MAPUSA</v>
      </c>
      <c r="D614" s="171" t="s">
        <v>1882</v>
      </c>
      <c r="E614" s="172">
        <v>11</v>
      </c>
      <c r="F614" s="173">
        <v>12</v>
      </c>
      <c r="G614"/>
      <c r="H614"/>
      <c r="I614"/>
      <c r="J614"/>
      <c r="K614"/>
      <c r="L614"/>
    </row>
    <row r="615" spans="1:12">
      <c r="A615" t="s">
        <v>6695</v>
      </c>
      <c r="B615" t="s">
        <v>6446</v>
      </c>
      <c r="C615" s="172" t="str">
        <f>VLOOKUP(RTARouteStages[[#This Row],[StageCode]],Code2Loc,2,FALSE)</f>
        <v>MPS COURT</v>
      </c>
      <c r="D615" s="171" t="s">
        <v>2017</v>
      </c>
      <c r="E615" s="172">
        <v>12</v>
      </c>
      <c r="F615" s="173">
        <v>13</v>
      </c>
      <c r="G615"/>
      <c r="H615"/>
      <c r="I615"/>
      <c r="J615"/>
      <c r="K615"/>
      <c r="L615"/>
    </row>
    <row r="616" spans="1:12">
      <c r="A616" t="s">
        <v>6695</v>
      </c>
      <c r="B616" t="s">
        <v>6446</v>
      </c>
      <c r="C616" s="172" t="str">
        <f>VLOOKUP(RTARouteStages[[#This Row],[StageCode]],Code2Loc,2,FALSE)</f>
        <v>DULER</v>
      </c>
      <c r="D616" s="171" t="s">
        <v>1217</v>
      </c>
      <c r="E616" s="172">
        <v>13</v>
      </c>
      <c r="F616" s="173">
        <v>14</v>
      </c>
      <c r="G616"/>
      <c r="H616"/>
      <c r="I616"/>
      <c r="J616"/>
      <c r="K616"/>
      <c r="L616"/>
    </row>
    <row r="617" spans="1:12">
      <c r="A617" t="s">
        <v>6695</v>
      </c>
      <c r="B617" t="s">
        <v>6446</v>
      </c>
      <c r="C617" s="172" t="str">
        <f>VLOOKUP(RTARouteStages[[#This Row],[StageCode]],Code2Loc,2,FALSE)</f>
        <v>PDEM/KRWDA</v>
      </c>
      <c r="D617" s="171" t="s">
        <v>2308</v>
      </c>
      <c r="E617" s="172">
        <v>14</v>
      </c>
      <c r="F617" s="173">
        <v>15</v>
      </c>
      <c r="G617"/>
      <c r="H617"/>
      <c r="I617"/>
      <c r="J617"/>
      <c r="K617"/>
      <c r="L617"/>
    </row>
    <row r="618" spans="1:12">
      <c r="A618" t="s">
        <v>6695</v>
      </c>
      <c r="B618" t="s">
        <v>6446</v>
      </c>
      <c r="C618" s="172" t="str">
        <f>VLOOKUP(RTARouteStages[[#This Row],[StageCode]],Code2Loc,2,FALSE)</f>
        <v>KARASWADA</v>
      </c>
      <c r="D618" s="171" t="s">
        <v>1579</v>
      </c>
      <c r="E618" s="172">
        <v>15</v>
      </c>
      <c r="F618" s="173">
        <v>16</v>
      </c>
      <c r="G618"/>
      <c r="H618"/>
      <c r="I618"/>
      <c r="J618"/>
      <c r="K618"/>
      <c r="L618"/>
    </row>
    <row r="619" spans="1:12">
      <c r="A619" t="s">
        <v>6695</v>
      </c>
      <c r="B619" t="s">
        <v>6446</v>
      </c>
      <c r="C619" s="172" t="str">
        <f>VLOOKUP(RTARouteStages[[#This Row],[StageCode]],Code2Loc,2,FALSE)</f>
        <v>C HUSIG BRD</v>
      </c>
      <c r="D619" s="171" t="s">
        <v>851</v>
      </c>
      <c r="E619" s="172">
        <v>16</v>
      </c>
      <c r="F619" s="173">
        <v>18</v>
      </c>
      <c r="G619"/>
      <c r="H619"/>
      <c r="I619"/>
      <c r="J619"/>
      <c r="K619"/>
      <c r="L619"/>
    </row>
    <row r="620" spans="1:12">
      <c r="A620" t="s">
        <v>6695</v>
      </c>
      <c r="B620" t="s">
        <v>6446</v>
      </c>
      <c r="C620" s="172" t="str">
        <f>VLOOKUP(RTARouteStages[[#This Row],[StageCode]],Code2Loc,2,FALSE)</f>
        <v>BINANI</v>
      </c>
      <c r="D620" s="171" t="s">
        <v>805</v>
      </c>
      <c r="E620" s="172">
        <v>17</v>
      </c>
      <c r="F620" s="173">
        <v>19</v>
      </c>
      <c r="G620"/>
      <c r="H620"/>
      <c r="I620"/>
      <c r="J620"/>
      <c r="K620"/>
      <c r="L620"/>
    </row>
    <row r="621" spans="1:12">
      <c r="A621" t="s">
        <v>6695</v>
      </c>
      <c r="B621" t="s">
        <v>6446</v>
      </c>
      <c r="C621" s="172" t="str">
        <f>VLOOKUP(RTARouteStages[[#This Row],[StageCode]],Code2Loc,2,FALSE)</f>
        <v>COLVALE</v>
      </c>
      <c r="D621" s="171" t="s">
        <v>1001</v>
      </c>
      <c r="E621" s="172">
        <v>18</v>
      </c>
      <c r="F621" s="173">
        <v>20</v>
      </c>
      <c r="G621"/>
      <c r="H621"/>
      <c r="I621"/>
      <c r="J621"/>
      <c r="K621"/>
      <c r="L621"/>
    </row>
    <row r="622" spans="1:12">
      <c r="A622" t="s">
        <v>6695</v>
      </c>
      <c r="B622" t="s">
        <v>6446</v>
      </c>
      <c r="C622" s="172" t="str">
        <f>VLOOKUP(RTARouteStages[[#This Row],[StageCode]],Code2Loc,2,FALSE)</f>
        <v>MAHAKHAJAN</v>
      </c>
      <c r="D622" s="171" t="s">
        <v>1828</v>
      </c>
      <c r="E622" s="172">
        <v>19</v>
      </c>
      <c r="F622" s="173">
        <v>21</v>
      </c>
      <c r="G622"/>
      <c r="H622"/>
      <c r="I622"/>
      <c r="J622"/>
      <c r="K622"/>
      <c r="L622"/>
    </row>
    <row r="623" spans="1:12">
      <c r="A623" t="s">
        <v>6695</v>
      </c>
      <c r="B623" t="s">
        <v>6446</v>
      </c>
      <c r="C623" s="172" t="str">
        <f>VLOOKUP(RTARouteStages[[#This Row],[StageCode]],Code2Loc,2,FALSE)</f>
        <v>DHARGAL</v>
      </c>
      <c r="D623" s="171" t="s">
        <v>1142</v>
      </c>
      <c r="E623" s="172">
        <v>20</v>
      </c>
      <c r="F623" s="173">
        <v>22</v>
      </c>
      <c r="G623"/>
      <c r="H623"/>
      <c r="I623"/>
      <c r="J623"/>
      <c r="K623"/>
      <c r="L623"/>
    </row>
    <row r="624" spans="1:12">
      <c r="A624" t="s">
        <v>6695</v>
      </c>
      <c r="B624" t="s">
        <v>6446</v>
      </c>
      <c r="C624" s="172" t="str">
        <f>VLOOKUP(RTARouteStages[[#This Row],[StageCode]],Code2Loc,2,FALSE)</f>
        <v>KULAN</v>
      </c>
      <c r="D624" s="171" t="s">
        <v>1744</v>
      </c>
      <c r="E624" s="172">
        <v>21</v>
      </c>
      <c r="F624" s="173">
        <v>24</v>
      </c>
      <c r="G624"/>
      <c r="H624"/>
      <c r="I624"/>
      <c r="J624"/>
      <c r="K624"/>
      <c r="L624"/>
    </row>
    <row r="625" spans="1:12">
      <c r="A625" t="s">
        <v>6695</v>
      </c>
      <c r="B625" t="s">
        <v>6446</v>
      </c>
      <c r="C625" s="172" t="str">
        <f>VLOOKUP(RTARouteStages[[#This Row],[StageCode]],Code2Loc,2,FALSE)</f>
        <v>OSHELBAG</v>
      </c>
      <c r="D625" s="171" t="s">
        <v>2197</v>
      </c>
      <c r="E625" s="172">
        <v>22</v>
      </c>
      <c r="F625" s="173">
        <v>25</v>
      </c>
      <c r="G625"/>
      <c r="H625"/>
      <c r="I625"/>
      <c r="J625"/>
      <c r="K625"/>
      <c r="L625"/>
    </row>
    <row r="626" spans="1:12">
      <c r="A626" t="s">
        <v>6695</v>
      </c>
      <c r="B626" t="s">
        <v>6446</v>
      </c>
      <c r="C626" s="172" t="str">
        <f>VLOOKUP(RTARouteStages[[#This Row],[StageCode]],Code2Loc,2,FALSE)</f>
        <v>WALPE</v>
      </c>
      <c r="D626" s="171" t="s">
        <v>3153</v>
      </c>
      <c r="E626" s="172">
        <v>23</v>
      </c>
      <c r="F626" s="173">
        <v>26</v>
      </c>
      <c r="G626"/>
      <c r="H626"/>
      <c r="I626"/>
      <c r="J626"/>
      <c r="K626"/>
      <c r="L626"/>
    </row>
    <row r="627" spans="1:12">
      <c r="A627" t="s">
        <v>6695</v>
      </c>
      <c r="B627" t="s">
        <v>6446</v>
      </c>
      <c r="C627" s="172" t="str">
        <f>VLOOKUP(RTARouteStages[[#This Row],[StageCode]],Code2Loc,2,FALSE)</f>
        <v>WALPE COLGE</v>
      </c>
      <c r="D627" s="171" t="s">
        <v>3155</v>
      </c>
      <c r="E627" s="172">
        <v>24</v>
      </c>
      <c r="F627" s="173">
        <v>27</v>
      </c>
      <c r="G627"/>
      <c r="H627"/>
      <c r="I627"/>
      <c r="J627"/>
      <c r="K627"/>
      <c r="L627"/>
    </row>
    <row r="628" spans="1:12">
      <c r="A628" t="s">
        <v>6695</v>
      </c>
      <c r="B628" t="s">
        <v>6446</v>
      </c>
      <c r="C628" s="172" t="str">
        <f>VLOOKUP(RTARouteStages[[#This Row],[StageCode]],Code2Loc,2,FALSE)</f>
        <v>MALPE</v>
      </c>
      <c r="D628" s="171" t="s">
        <v>1856</v>
      </c>
      <c r="E628" s="172">
        <v>25</v>
      </c>
      <c r="F628" s="173">
        <v>28</v>
      </c>
      <c r="G628"/>
      <c r="H628"/>
      <c r="I628"/>
      <c r="J628"/>
      <c r="K628"/>
      <c r="L628"/>
    </row>
    <row r="629" spans="1:12">
      <c r="A629" t="s">
        <v>6695</v>
      </c>
      <c r="B629" t="s">
        <v>6446</v>
      </c>
      <c r="C629" s="172" t="str">
        <f>VLOOKUP(RTARouteStages[[#This Row],[StageCode]],Code2Loc,2,FALSE)</f>
        <v>PEDNE</v>
      </c>
      <c r="D629" s="171" t="s">
        <v>2312</v>
      </c>
      <c r="E629" s="172">
        <v>26</v>
      </c>
      <c r="F629" s="173">
        <v>30</v>
      </c>
      <c r="G629"/>
      <c r="H629"/>
      <c r="I629"/>
      <c r="J629"/>
      <c r="K629"/>
      <c r="L629"/>
    </row>
    <row r="630" spans="1:12">
      <c r="A630" t="s">
        <v>6695</v>
      </c>
      <c r="B630" t="s">
        <v>6446</v>
      </c>
      <c r="C630" s="172" t="str">
        <f>VLOOKUP(RTARouteStages[[#This Row],[StageCode]],Code2Loc,2,FALSE)</f>
        <v>PARASHTE</v>
      </c>
      <c r="D630" s="171" t="s">
        <v>2277</v>
      </c>
      <c r="E630" s="172">
        <v>27</v>
      </c>
      <c r="F630" s="173">
        <v>32</v>
      </c>
      <c r="G630"/>
      <c r="H630"/>
      <c r="I630"/>
      <c r="J630"/>
      <c r="K630"/>
      <c r="L630"/>
    </row>
    <row r="631" spans="1:12">
      <c r="A631" t="s">
        <v>6695</v>
      </c>
      <c r="B631" t="s">
        <v>6446</v>
      </c>
      <c r="C631" s="172" t="str">
        <f>VLOOKUP(RTARouteStages[[#This Row],[StageCode]],Code2Loc,2,FALSE)</f>
        <v>KALOBA TMP</v>
      </c>
      <c r="D631" s="171" t="s">
        <v>1543</v>
      </c>
      <c r="E631" s="172">
        <v>28</v>
      </c>
      <c r="F631" s="173">
        <v>33</v>
      </c>
      <c r="G631"/>
      <c r="H631"/>
      <c r="I631"/>
      <c r="J631"/>
      <c r="K631"/>
      <c r="L631"/>
    </row>
    <row r="632" spans="1:12">
      <c r="A632" t="s">
        <v>6695</v>
      </c>
      <c r="B632" t="s">
        <v>6446</v>
      </c>
      <c r="C632" s="172" t="str">
        <f>VLOOKUP(RTARouteStages[[#This Row],[StageCode]],Code2Loc,2,FALSE)</f>
        <v>GOLIBA TMP</v>
      </c>
      <c r="D632" s="171" t="s">
        <v>1352</v>
      </c>
      <c r="E632" s="172">
        <v>29</v>
      </c>
      <c r="F632" s="173">
        <v>35</v>
      </c>
      <c r="G632"/>
      <c r="H632"/>
      <c r="I632"/>
      <c r="J632"/>
      <c r="K632"/>
      <c r="L632"/>
    </row>
    <row r="633" spans="1:12">
      <c r="A633" t="s">
        <v>6695</v>
      </c>
      <c r="B633" t="s">
        <v>6446</v>
      </c>
      <c r="C633" s="172" t="str">
        <f>VLOOKUP(RTARouteStages[[#This Row],[StageCode]],Code2Loc,2,FALSE)</f>
        <v>KONADI</v>
      </c>
      <c r="D633" s="171" t="s">
        <v>1702</v>
      </c>
      <c r="E633" s="172">
        <v>30</v>
      </c>
      <c r="F633" s="173">
        <v>37</v>
      </c>
      <c r="G633"/>
      <c r="H633"/>
      <c r="I633"/>
      <c r="J633"/>
      <c r="K633"/>
      <c r="L633"/>
    </row>
    <row r="634" spans="1:12">
      <c r="A634" t="s">
        <v>6695</v>
      </c>
      <c r="B634" t="s">
        <v>6446</v>
      </c>
      <c r="C634" s="172" t="str">
        <f>VLOOKUP(RTARouteStages[[#This Row],[StageCode]],Code2Loc,2,FALSE)</f>
        <v>DEVSU</v>
      </c>
      <c r="D634" s="171" t="s">
        <v>1122</v>
      </c>
      <c r="E634" s="172">
        <v>31</v>
      </c>
      <c r="F634" s="173">
        <v>38</v>
      </c>
      <c r="G634"/>
      <c r="H634"/>
      <c r="I634"/>
      <c r="J634"/>
      <c r="K634"/>
      <c r="L634"/>
    </row>
    <row r="635" spans="1:12">
      <c r="A635" t="s">
        <v>6695</v>
      </c>
      <c r="B635" t="s">
        <v>6446</v>
      </c>
      <c r="C635" s="172" t="str">
        <f>VLOOKUP(RTARouteStages[[#This Row],[StageCode]],Code2Loc,2,FALSE)</f>
        <v>KORGAO</v>
      </c>
      <c r="D635" s="171" t="s">
        <v>1714</v>
      </c>
      <c r="E635" s="172">
        <v>32</v>
      </c>
      <c r="F635" s="173">
        <v>40</v>
      </c>
      <c r="G635"/>
      <c r="H635"/>
      <c r="I635"/>
      <c r="J635"/>
      <c r="K635"/>
      <c r="L635"/>
    </row>
    <row r="636" spans="1:12">
      <c r="A636" t="s">
        <v>6695</v>
      </c>
      <c r="B636" t="s">
        <v>6446</v>
      </c>
      <c r="C636" s="172" t="str">
        <f>VLOOKUP(RTARouteStages[[#This Row],[StageCode]],Code2Loc,2,FALSE)</f>
        <v>BHATWADI</v>
      </c>
      <c r="D636" s="171" t="s">
        <v>774</v>
      </c>
      <c r="E636" s="172">
        <v>33</v>
      </c>
      <c r="F636" s="173">
        <v>42</v>
      </c>
      <c r="G636"/>
      <c r="H636"/>
      <c r="I636"/>
      <c r="J636"/>
      <c r="K636"/>
      <c r="L636"/>
    </row>
    <row r="637" spans="1:12">
      <c r="A637" t="s">
        <v>6695</v>
      </c>
      <c r="B637" t="s">
        <v>6446</v>
      </c>
      <c r="C637" s="172" t="str">
        <f>VLOOKUP(RTARouteStages[[#This Row],[StageCode]],Code2Loc,2,FALSE)</f>
        <v>HARMAL</v>
      </c>
      <c r="D637" s="171" t="s">
        <v>1412</v>
      </c>
      <c r="E637" s="172">
        <v>34</v>
      </c>
      <c r="F637" s="173">
        <v>44</v>
      </c>
      <c r="G637"/>
      <c r="H637"/>
      <c r="I637"/>
      <c r="J637"/>
      <c r="K637"/>
      <c r="L637"/>
    </row>
    <row r="638" spans="1:12">
      <c r="A638" t="s">
        <v>6695</v>
      </c>
      <c r="B638" t="s">
        <v>6446</v>
      </c>
      <c r="C638" s="172" t="str">
        <f>VLOOKUP(RTARouteStages[[#This Row],[StageCode]],Code2Loc,2,FALSE)</f>
        <v>PALYE</v>
      </c>
      <c r="D638" s="171" t="s">
        <v>2245</v>
      </c>
      <c r="E638" s="172">
        <v>35</v>
      </c>
      <c r="F638" s="173">
        <v>46</v>
      </c>
      <c r="G638"/>
      <c r="H638"/>
      <c r="I638"/>
      <c r="J638"/>
      <c r="K638"/>
      <c r="L638"/>
    </row>
    <row r="639" spans="1:12">
      <c r="A639" t="s">
        <v>6695</v>
      </c>
      <c r="B639" t="s">
        <v>6446</v>
      </c>
      <c r="C639" s="172" t="str">
        <f>VLOOKUP(RTARouteStages[[#This Row],[StageCode]],Code2Loc,2,FALSE)</f>
        <v>KIRANPANI</v>
      </c>
      <c r="D639" s="171" t="s">
        <v>1692</v>
      </c>
      <c r="E639" s="172">
        <v>36</v>
      </c>
      <c r="F639" s="173">
        <v>48</v>
      </c>
      <c r="G639"/>
      <c r="H639"/>
      <c r="I639"/>
      <c r="J639"/>
      <c r="K639"/>
      <c r="L639"/>
    </row>
    <row r="640" spans="1:12">
      <c r="A640" t="s">
        <v>6695</v>
      </c>
      <c r="B640" t="s">
        <v>6446</v>
      </c>
      <c r="C640" s="172" t="str">
        <f>VLOOKUP(RTARouteStages[[#This Row],[StageCode]],Code2Loc,2,FALSE)</f>
        <v>KERI TEMPLE</v>
      </c>
      <c r="D640" s="171" t="s">
        <v>1642</v>
      </c>
      <c r="E640" s="172">
        <v>37</v>
      </c>
      <c r="F640" s="173">
        <v>49</v>
      </c>
      <c r="G640"/>
      <c r="H640"/>
      <c r="I640"/>
      <c r="J640"/>
      <c r="K640"/>
      <c r="L640"/>
    </row>
    <row r="641" spans="1:12">
      <c r="A641" t="s">
        <v>6695</v>
      </c>
      <c r="B641" t="s">
        <v>6446</v>
      </c>
      <c r="C641" s="172" t="str">
        <f>VLOOKUP(RTARouteStages[[#This Row],[StageCode]],Code2Loc,2,FALSE)</f>
        <v>KERI CHURCH</v>
      </c>
      <c r="D641" s="171" t="s">
        <v>1640</v>
      </c>
      <c r="E641" s="172">
        <v>38</v>
      </c>
      <c r="F641" s="173">
        <v>50</v>
      </c>
      <c r="G641"/>
      <c r="H641"/>
      <c r="I641"/>
      <c r="J641"/>
      <c r="K641"/>
      <c r="L641"/>
    </row>
    <row r="642" spans="1:12">
      <c r="A642" t="s">
        <v>6695</v>
      </c>
      <c r="B642" t="s">
        <v>6446</v>
      </c>
      <c r="C642" s="172" t="str">
        <f>VLOOKUP(RTARouteStages[[#This Row],[StageCode]],Code2Loc,2,FALSE)</f>
        <v>KRI PANCHYT</v>
      </c>
      <c r="D642" s="171" t="s">
        <v>1724</v>
      </c>
      <c r="E642" s="172">
        <v>39</v>
      </c>
      <c r="F642" s="173">
        <v>51</v>
      </c>
      <c r="G642"/>
      <c r="H642"/>
      <c r="I642"/>
      <c r="J642"/>
      <c r="K642"/>
      <c r="L642"/>
    </row>
    <row r="643" spans="1:12">
      <c r="A643" t="s">
        <v>6695</v>
      </c>
      <c r="B643" t="s">
        <v>6446</v>
      </c>
      <c r="C643" s="172" t="str">
        <f>VLOOKUP(RTARouteStages[[#This Row],[StageCode]],Code2Loc,2,FALSE)</f>
        <v>KERI</v>
      </c>
      <c r="D643" s="171" t="s">
        <v>1638</v>
      </c>
      <c r="E643" s="172">
        <v>40</v>
      </c>
      <c r="F643" s="173">
        <v>52</v>
      </c>
      <c r="G643"/>
      <c r="H643"/>
      <c r="I643"/>
      <c r="J643"/>
      <c r="K643"/>
      <c r="L643"/>
    </row>
    <row r="644" spans="1:12">
      <c r="A644" t="s">
        <v>6696</v>
      </c>
      <c r="B644" t="s">
        <v>5881</v>
      </c>
      <c r="C644" s="172" t="str">
        <f>VLOOKUP(RTARouteStages[[#This Row],[StageCode]],Code2Loc,2,FALSE)</f>
        <v>KERI</v>
      </c>
      <c r="D644" s="171" t="s">
        <v>1638</v>
      </c>
      <c r="E644" s="172">
        <v>1</v>
      </c>
      <c r="F644" s="173"/>
      <c r="G644"/>
      <c r="H644"/>
      <c r="I644"/>
      <c r="J644"/>
      <c r="K644"/>
      <c r="L644"/>
    </row>
    <row r="645" spans="1:12">
      <c r="A645" t="s">
        <v>6696</v>
      </c>
      <c r="B645" t="s">
        <v>5881</v>
      </c>
      <c r="C645" s="172" t="str">
        <f>VLOOKUP(RTARouteStages[[#This Row],[StageCode]],Code2Loc,2,FALSE)</f>
        <v>RAVAN FATA</v>
      </c>
      <c r="D645" s="171" t="s">
        <v>2467</v>
      </c>
      <c r="E645" s="172">
        <v>6</v>
      </c>
      <c r="F645" s="173"/>
      <c r="G645"/>
      <c r="H645"/>
      <c r="I645"/>
      <c r="J645"/>
      <c r="K645"/>
      <c r="L645"/>
    </row>
    <row r="646" spans="1:12">
      <c r="A646" t="s">
        <v>6697</v>
      </c>
      <c r="B646" t="s">
        <v>5881</v>
      </c>
      <c r="C646" s="172" t="str">
        <f>VLOOKUP(RTARouteStages[[#This Row],[StageCode]],Code2Loc,2,FALSE)</f>
        <v>KERI</v>
      </c>
      <c r="D646" s="171" t="s">
        <v>1638</v>
      </c>
      <c r="E646" s="172">
        <v>1</v>
      </c>
      <c r="F646" s="173"/>
      <c r="G646"/>
      <c r="H646"/>
      <c r="I646"/>
      <c r="J646"/>
      <c r="K646"/>
      <c r="L646"/>
    </row>
    <row r="647" spans="1:12">
      <c r="A647" t="s">
        <v>6697</v>
      </c>
      <c r="B647" t="s">
        <v>5881</v>
      </c>
      <c r="C647" s="172" t="str">
        <f>VLOOKUP(RTARouteStages[[#This Row],[StageCode]],Code2Loc,2,FALSE)</f>
        <v>SANKHALI</v>
      </c>
      <c r="D647" s="171" t="s">
        <v>2596</v>
      </c>
      <c r="E647" s="172">
        <v>6</v>
      </c>
      <c r="F647" s="173"/>
      <c r="G647"/>
      <c r="H647"/>
      <c r="I647"/>
      <c r="J647"/>
      <c r="K647"/>
      <c r="L647"/>
    </row>
    <row r="648" spans="1:12">
      <c r="A648" t="s">
        <v>6698</v>
      </c>
      <c r="B648" t="s">
        <v>5881</v>
      </c>
      <c r="C648" s="172" t="e">
        <f>VLOOKUP(RTARouteStages[[#This Row],[StageCode]],Code2Loc,2,FALSE)</f>
        <v>#N/A</v>
      </c>
      <c r="D648" s="171" t="s">
        <v>5255</v>
      </c>
      <c r="E648" s="172">
        <v>1</v>
      </c>
      <c r="F648" s="173"/>
      <c r="G648"/>
      <c r="H648"/>
      <c r="I648"/>
      <c r="J648"/>
      <c r="K648"/>
      <c r="L648"/>
    </row>
    <row r="649" spans="1:12">
      <c r="A649" t="s">
        <v>6698</v>
      </c>
      <c r="B649" t="s">
        <v>5881</v>
      </c>
      <c r="C649" s="172" t="str">
        <f>VLOOKUP(RTARouteStages[[#This Row],[StageCode]],Code2Loc,2,FALSE)</f>
        <v>PONDA</v>
      </c>
      <c r="D649" s="171" t="s">
        <v>2374</v>
      </c>
      <c r="E649" s="172">
        <v>6</v>
      </c>
      <c r="F649" s="173"/>
      <c r="G649"/>
      <c r="H649"/>
      <c r="I649"/>
      <c r="J649"/>
      <c r="K649"/>
      <c r="L649"/>
    </row>
    <row r="650" spans="1:12">
      <c r="A650" t="s">
        <v>6699</v>
      </c>
      <c r="B650" t="s">
        <v>5881</v>
      </c>
      <c r="C650" s="172" t="e">
        <f>VLOOKUP(RTARouteStages[[#This Row],[StageCode]],Code2Loc,2,FALSE)</f>
        <v>#N/A</v>
      </c>
      <c r="D650" s="171" t="s">
        <v>4655</v>
      </c>
      <c r="E650" s="172">
        <v>1</v>
      </c>
      <c r="F650" s="173"/>
      <c r="G650"/>
      <c r="H650"/>
      <c r="I650"/>
      <c r="J650"/>
      <c r="K650"/>
      <c r="L650"/>
    </row>
    <row r="651" spans="1:12">
      <c r="A651" t="s">
        <v>6699</v>
      </c>
      <c r="B651" t="s">
        <v>5881</v>
      </c>
      <c r="C651" s="172" t="str">
        <f>VLOOKUP(RTARouteStages[[#This Row],[StageCode]],Code2Loc,2,FALSE)</f>
        <v>Kevon</v>
      </c>
      <c r="D651" s="171" t="s">
        <v>3518</v>
      </c>
      <c r="E651" s="172">
        <v>6</v>
      </c>
      <c r="F651" s="173"/>
      <c r="G651"/>
      <c r="H651"/>
      <c r="I651"/>
      <c r="J651"/>
      <c r="K651"/>
      <c r="L651"/>
    </row>
    <row r="652" spans="1:12">
      <c r="A652" t="s">
        <v>6700</v>
      </c>
      <c r="B652" t="s">
        <v>5881</v>
      </c>
      <c r="C652" s="172" t="str">
        <f>VLOOKUP(RTARouteStages[[#This Row],[StageCode]],Code2Loc,2,FALSE)</f>
        <v>Kevon</v>
      </c>
      <c r="D652" s="171" t="s">
        <v>3518</v>
      </c>
      <c r="E652" s="172">
        <v>1</v>
      </c>
      <c r="F652" s="173"/>
      <c r="G652"/>
      <c r="H652"/>
      <c r="I652"/>
      <c r="J652"/>
      <c r="K652"/>
      <c r="L652"/>
    </row>
    <row r="653" spans="1:12">
      <c r="A653" t="s">
        <v>6700</v>
      </c>
      <c r="B653" t="s">
        <v>5881</v>
      </c>
      <c r="C653" s="172" t="str">
        <f>VLOOKUP(RTARouteStages[[#This Row],[StageCode]],Code2Loc,2,FALSE)</f>
        <v>MARGAO</v>
      </c>
      <c r="D653" s="171" t="s">
        <v>1890</v>
      </c>
      <c r="E653" s="172">
        <v>6</v>
      </c>
      <c r="F653" s="173"/>
      <c r="G653"/>
      <c r="H653"/>
      <c r="I653"/>
      <c r="J653"/>
      <c r="K653"/>
      <c r="L653"/>
    </row>
    <row r="654" spans="1:12">
      <c r="A654" t="s">
        <v>6701</v>
      </c>
      <c r="B654" t="s">
        <v>5881</v>
      </c>
      <c r="C654" s="172" t="str">
        <f>VLOOKUP(RTARouteStages[[#This Row],[StageCode]],Code2Loc,2,FALSE)</f>
        <v>Kevon</v>
      </c>
      <c r="D654" s="171" t="s">
        <v>3518</v>
      </c>
      <c r="E654" s="172">
        <v>1</v>
      </c>
      <c r="F654" s="173"/>
      <c r="G654"/>
      <c r="H654"/>
      <c r="I654"/>
      <c r="J654"/>
      <c r="K654"/>
      <c r="L654"/>
    </row>
    <row r="655" spans="1:12">
      <c r="A655" t="s">
        <v>6701</v>
      </c>
      <c r="B655" t="s">
        <v>5881</v>
      </c>
      <c r="C655" s="172" t="e">
        <f>VLOOKUP(RTARouteStages[[#This Row],[StageCode]],Code2Loc,2,FALSE)</f>
        <v>#N/A</v>
      </c>
      <c r="D655" s="171" t="s">
        <v>4651</v>
      </c>
      <c r="E655" s="172">
        <v>6</v>
      </c>
      <c r="F655" s="173"/>
      <c r="G655"/>
      <c r="H655"/>
      <c r="I655"/>
      <c r="J655"/>
      <c r="K655"/>
      <c r="L655"/>
    </row>
    <row r="656" spans="1:12">
      <c r="A656" t="s">
        <v>6702</v>
      </c>
      <c r="B656" t="s">
        <v>5881</v>
      </c>
      <c r="C656" s="172" t="str">
        <f>VLOOKUP(RTARouteStages[[#This Row],[StageCode]],Code2Loc,2,FALSE)</f>
        <v>Kevon</v>
      </c>
      <c r="D656" s="171" t="s">
        <v>3518</v>
      </c>
      <c r="E656" s="172">
        <v>1</v>
      </c>
      <c r="F656" s="173"/>
      <c r="G656"/>
      <c r="H656"/>
      <c r="I656"/>
      <c r="J656"/>
      <c r="K656"/>
      <c r="L656"/>
    </row>
    <row r="657" spans="1:12">
      <c r="A657" t="s">
        <v>6702</v>
      </c>
      <c r="B657" t="s">
        <v>5881</v>
      </c>
      <c r="C657" s="172" t="str">
        <f>VLOOKUP(RTARouteStages[[#This Row],[StageCode]],Code2Loc,2,FALSE)</f>
        <v>VADEM</v>
      </c>
      <c r="D657" s="171" t="s">
        <v>3018</v>
      </c>
      <c r="E657" s="172">
        <v>6</v>
      </c>
      <c r="F657" s="173"/>
      <c r="G657"/>
      <c r="H657"/>
      <c r="I657"/>
      <c r="J657"/>
      <c r="K657"/>
      <c r="L657"/>
    </row>
    <row r="658" spans="1:12">
      <c r="A658" t="s">
        <v>6703</v>
      </c>
      <c r="B658" t="s">
        <v>5881</v>
      </c>
      <c r="C658" s="172" t="str">
        <f>VLOOKUP(RTARouteStages[[#This Row],[StageCode]],Code2Loc,2,FALSE)</f>
        <v>Kholpewadi</v>
      </c>
      <c r="D658" s="171" t="s">
        <v>3482</v>
      </c>
      <c r="E658" s="172">
        <v>1</v>
      </c>
      <c r="F658" s="173"/>
      <c r="G658"/>
      <c r="H658"/>
      <c r="I658"/>
      <c r="J658"/>
      <c r="K658"/>
      <c r="L658"/>
    </row>
    <row r="659" spans="1:12">
      <c r="A659" t="s">
        <v>6703</v>
      </c>
      <c r="B659" t="s">
        <v>5881</v>
      </c>
      <c r="C659" s="172" t="str">
        <f>VLOOKUP(RTARouteStages[[#This Row],[StageCode]],Code2Loc,2,FALSE)</f>
        <v>DODAMARG</v>
      </c>
      <c r="D659" s="171" t="s">
        <v>1191</v>
      </c>
      <c r="E659" s="172">
        <v>2</v>
      </c>
      <c r="F659" s="173"/>
      <c r="G659" t="s">
        <v>5725</v>
      </c>
      <c r="H659"/>
      <c r="I659"/>
      <c r="J659"/>
      <c r="K659"/>
      <c r="L659"/>
    </row>
    <row r="660" spans="1:12">
      <c r="A660" t="s">
        <v>6703</v>
      </c>
      <c r="B660" t="s">
        <v>5881</v>
      </c>
      <c r="C660" s="172" t="str">
        <f>VLOOKUP(RTARouteStages[[#This Row],[StageCode]],Code2Loc,2,FALSE)</f>
        <v>MAPUSA</v>
      </c>
      <c r="D660" s="171" t="s">
        <v>1882</v>
      </c>
      <c r="E660" s="172">
        <v>6</v>
      </c>
      <c r="F660" s="173"/>
      <c r="G660"/>
      <c r="H660"/>
      <c r="I660"/>
      <c r="J660"/>
      <c r="K660"/>
      <c r="L660"/>
    </row>
    <row r="661" spans="1:12">
      <c r="A661" t="s">
        <v>6704</v>
      </c>
      <c r="B661" t="s">
        <v>5881</v>
      </c>
      <c r="C661" s="172" t="str">
        <f>VLOOKUP(RTARouteStages[[#This Row],[StageCode]],Code2Loc,2,FALSE)</f>
        <v>Kholpewadi</v>
      </c>
      <c r="D661" s="171" t="s">
        <v>3482</v>
      </c>
      <c r="E661" s="172">
        <v>1</v>
      </c>
      <c r="F661" s="173"/>
      <c r="G661"/>
      <c r="H661"/>
      <c r="I661"/>
      <c r="J661"/>
      <c r="K661"/>
      <c r="L661"/>
    </row>
    <row r="662" spans="1:12">
      <c r="A662" t="s">
        <v>6704</v>
      </c>
      <c r="B662" t="s">
        <v>5881</v>
      </c>
      <c r="C662" s="172" t="str">
        <f>VLOOKUP(RTARouteStages[[#This Row],[StageCode]],Code2Loc,2,FALSE)</f>
        <v>MAPUSA</v>
      </c>
      <c r="D662" s="171" t="s">
        <v>1882</v>
      </c>
      <c r="E662" s="172">
        <v>6</v>
      </c>
      <c r="F662" s="173"/>
      <c r="G662"/>
      <c r="H662"/>
      <c r="I662"/>
      <c r="J662"/>
      <c r="K662"/>
      <c r="L662"/>
    </row>
    <row r="663" spans="1:12">
      <c r="A663" t="s">
        <v>6480</v>
      </c>
      <c r="B663" t="s">
        <v>5881</v>
      </c>
      <c r="C663" s="172" t="str">
        <f>VLOOKUP(RTARouteStages[[#This Row],[StageCode]],Code2Loc,2,FALSE)</f>
        <v>AMBELI</v>
      </c>
      <c r="D663" s="171" t="s">
        <v>527</v>
      </c>
      <c r="E663" s="172">
        <v>1</v>
      </c>
      <c r="F663" s="173"/>
      <c r="G663"/>
      <c r="H663"/>
      <c r="I663"/>
      <c r="J663"/>
      <c r="K663"/>
      <c r="L663"/>
    </row>
    <row r="664" spans="1:12">
      <c r="A664" t="s">
        <v>6480</v>
      </c>
      <c r="B664" t="s">
        <v>5881</v>
      </c>
      <c r="C664" s="172" t="str">
        <f>VLOOKUP(RTARouteStages[[#This Row],[StageCode]],Code2Loc,2,FALSE)</f>
        <v>MARGAO</v>
      </c>
      <c r="D664" s="171" t="s">
        <v>1890</v>
      </c>
      <c r="E664" s="172">
        <v>6</v>
      </c>
      <c r="F664" s="173"/>
      <c r="G664"/>
      <c r="H664"/>
      <c r="I664"/>
      <c r="J664"/>
      <c r="K664"/>
      <c r="L664"/>
    </row>
    <row r="665" spans="1:12">
      <c r="A665" t="s">
        <v>6705</v>
      </c>
      <c r="B665" t="s">
        <v>5881</v>
      </c>
      <c r="C665" s="172" t="str">
        <f>VLOOKUP(RTARouteStages[[#This Row],[StageCode]],Code2Loc,2,FALSE)</f>
        <v>Kholpewadi</v>
      </c>
      <c r="D665" s="171" t="s">
        <v>3482</v>
      </c>
      <c r="E665" s="172">
        <v>1</v>
      </c>
      <c r="F665" s="173"/>
      <c r="G665"/>
      <c r="H665"/>
      <c r="I665"/>
      <c r="J665"/>
      <c r="K665"/>
      <c r="L665"/>
    </row>
    <row r="666" spans="1:12">
      <c r="A666" t="s">
        <v>6705</v>
      </c>
      <c r="B666" t="s">
        <v>5881</v>
      </c>
      <c r="C666" s="172" t="str">
        <f>VLOOKUP(RTARouteStages[[#This Row],[StageCode]],Code2Loc,2,FALSE)</f>
        <v>SANKHALI</v>
      </c>
      <c r="D666" s="171" t="s">
        <v>2596</v>
      </c>
      <c r="E666" s="172">
        <v>6</v>
      </c>
      <c r="F666" s="173"/>
      <c r="G666"/>
      <c r="H666"/>
      <c r="I666"/>
      <c r="J666"/>
      <c r="K666"/>
      <c r="L666"/>
    </row>
    <row r="667" spans="1:12">
      <c r="A667" t="s">
        <v>6706</v>
      </c>
      <c r="B667" t="s">
        <v>5881</v>
      </c>
      <c r="C667" s="172" t="str">
        <f>VLOOKUP(RTARouteStages[[#This Row],[StageCode]],Code2Loc,2,FALSE)</f>
        <v>LADFE</v>
      </c>
      <c r="D667" s="171" t="s">
        <v>1784</v>
      </c>
      <c r="E667" s="172">
        <v>1</v>
      </c>
      <c r="F667" s="173"/>
      <c r="G667"/>
      <c r="H667"/>
      <c r="I667"/>
      <c r="J667"/>
      <c r="K667"/>
      <c r="L667"/>
    </row>
    <row r="668" spans="1:12">
      <c r="A668" t="s">
        <v>6706</v>
      </c>
      <c r="B668" t="s">
        <v>5881</v>
      </c>
      <c r="C668" s="172" t="str">
        <f>VLOOKUP(RTARouteStages[[#This Row],[StageCode]],Code2Loc,2,FALSE)</f>
        <v>MAULINGE</v>
      </c>
      <c r="D668" s="171" t="s">
        <v>1919</v>
      </c>
      <c r="E668" s="172">
        <v>6</v>
      </c>
      <c r="F668" s="173"/>
      <c r="G668"/>
      <c r="H668"/>
      <c r="I668"/>
      <c r="J668"/>
      <c r="K668"/>
      <c r="L668"/>
    </row>
    <row r="669" spans="1:12">
      <c r="A669" t="s">
        <v>6707</v>
      </c>
      <c r="B669" t="s">
        <v>5881</v>
      </c>
      <c r="C669" s="172" t="str">
        <f>VLOOKUP(RTARouteStages[[#This Row],[StageCode]],Code2Loc,2,FALSE)</f>
        <v>Malkarnem</v>
      </c>
      <c r="D669" s="171" t="s">
        <v>3506</v>
      </c>
      <c r="E669" s="172">
        <v>1</v>
      </c>
      <c r="F669" s="173"/>
      <c r="G669"/>
      <c r="H669"/>
      <c r="I669"/>
      <c r="J669"/>
      <c r="K669"/>
      <c r="L669"/>
    </row>
    <row r="670" spans="1:12">
      <c r="A670" t="s">
        <v>6707</v>
      </c>
      <c r="B670" t="s">
        <v>5881</v>
      </c>
      <c r="C670" s="172" t="str">
        <f>VLOOKUP(RTARouteStages[[#This Row],[StageCode]],Code2Loc,2,FALSE)</f>
        <v>MARGAO</v>
      </c>
      <c r="D670" s="171" t="s">
        <v>1890</v>
      </c>
      <c r="E670" s="172">
        <v>6</v>
      </c>
      <c r="F670" s="173"/>
      <c r="G670"/>
      <c r="H670"/>
      <c r="I670"/>
      <c r="J670"/>
      <c r="K670"/>
      <c r="L670"/>
    </row>
    <row r="671" spans="1:12">
      <c r="A671" t="s">
        <v>6708</v>
      </c>
      <c r="B671" t="s">
        <v>5881</v>
      </c>
      <c r="C671" s="172" t="str">
        <f>VLOOKUP(RTARouteStages[[#This Row],[StageCode]],Code2Loc,2,FALSE)</f>
        <v>MAINA</v>
      </c>
      <c r="D671" s="171" t="s">
        <v>1832</v>
      </c>
      <c r="E671" s="172">
        <v>1</v>
      </c>
      <c r="F671" s="173"/>
      <c r="G671"/>
      <c r="H671"/>
      <c r="I671"/>
      <c r="J671"/>
      <c r="K671"/>
      <c r="L671"/>
    </row>
    <row r="672" spans="1:12">
      <c r="A672" t="s">
        <v>6708</v>
      </c>
      <c r="B672" t="s">
        <v>5881</v>
      </c>
      <c r="C672" s="172" t="str">
        <f>VLOOKUP(RTARouteStages[[#This Row],[StageCode]],Code2Loc,2,FALSE)</f>
        <v>SANKHALI</v>
      </c>
      <c r="D672" s="171" t="s">
        <v>2596</v>
      </c>
      <c r="E672" s="172">
        <v>6</v>
      </c>
      <c r="F672" s="173"/>
      <c r="G672"/>
      <c r="H672"/>
      <c r="I672"/>
      <c r="J672"/>
      <c r="K672"/>
      <c r="L672"/>
    </row>
    <row r="673" spans="1:12">
      <c r="A673" t="s">
        <v>6709</v>
      </c>
      <c r="B673" t="s">
        <v>5881</v>
      </c>
      <c r="C673" s="172" t="e">
        <f>VLOOKUP(RTARouteStages[[#This Row],[StageCode]],Code2Loc,2,FALSE)</f>
        <v>#N/A</v>
      </c>
      <c r="D673" s="171" t="s">
        <v>1881</v>
      </c>
      <c r="E673" s="172">
        <v>1</v>
      </c>
      <c r="F673" s="173"/>
      <c r="G673"/>
      <c r="H673"/>
      <c r="I673"/>
      <c r="J673"/>
      <c r="K673"/>
      <c r="L673"/>
    </row>
    <row r="674" spans="1:12">
      <c r="A674" t="s">
        <v>6709</v>
      </c>
      <c r="B674" t="s">
        <v>5881</v>
      </c>
      <c r="C674" s="172" t="str">
        <f>VLOOKUP(RTARouteStages[[#This Row],[StageCode]],Code2Loc,2,FALSE)</f>
        <v>PONDA</v>
      </c>
      <c r="D674" s="171" t="s">
        <v>2374</v>
      </c>
      <c r="E674" s="172">
        <v>6</v>
      </c>
      <c r="F674" s="173"/>
      <c r="G674"/>
      <c r="H674"/>
      <c r="I674"/>
      <c r="J674"/>
      <c r="K674"/>
      <c r="L674"/>
    </row>
    <row r="675" spans="1:12">
      <c r="A675" t="s">
        <v>6710</v>
      </c>
      <c r="B675" t="s">
        <v>5881</v>
      </c>
      <c r="C675" s="172" t="e">
        <f>VLOOKUP(RTARouteStages[[#This Row],[StageCode]],Code2Loc,2,FALSE)</f>
        <v>#N/A</v>
      </c>
      <c r="D675" s="171" t="s">
        <v>1885</v>
      </c>
      <c r="E675" s="172">
        <v>1</v>
      </c>
      <c r="F675" s="173"/>
      <c r="G675"/>
      <c r="H675"/>
      <c r="I675"/>
      <c r="J675"/>
      <c r="K675"/>
      <c r="L675"/>
    </row>
    <row r="676" spans="1:12">
      <c r="A676" t="s">
        <v>6710</v>
      </c>
      <c r="B676" t="s">
        <v>5881</v>
      </c>
      <c r="C676" s="172" t="e">
        <f>VLOOKUP(RTARouteStages[[#This Row],[StageCode]],Code2Loc,2,FALSE)</f>
        <v>#N/A</v>
      </c>
      <c r="D676" s="171" t="s">
        <v>735</v>
      </c>
      <c r="E676" s="172">
        <v>2</v>
      </c>
      <c r="F676" s="173"/>
      <c r="G676" t="s">
        <v>5725</v>
      </c>
      <c r="H676"/>
      <c r="I676"/>
      <c r="J676"/>
      <c r="K676"/>
      <c r="L676"/>
    </row>
    <row r="677" spans="1:12">
      <c r="A677" t="s">
        <v>6710</v>
      </c>
      <c r="B677" t="s">
        <v>5881</v>
      </c>
      <c r="C677" s="172" t="str">
        <f>VLOOKUP(RTARouteStages[[#This Row],[StageCode]],Code2Loc,2,FALSE)</f>
        <v>VOLVOI</v>
      </c>
      <c r="D677" s="171" t="s">
        <v>3141</v>
      </c>
      <c r="E677" s="172">
        <v>6</v>
      </c>
      <c r="F677" s="173"/>
      <c r="G677"/>
      <c r="H677"/>
      <c r="I677"/>
      <c r="J677"/>
      <c r="K677"/>
      <c r="L677"/>
    </row>
    <row r="678" spans="1:12">
      <c r="A678" t="s">
        <v>6711</v>
      </c>
      <c r="B678" t="s">
        <v>5881</v>
      </c>
      <c r="C678" s="172" t="e">
        <f>VLOOKUP(RTARouteStages[[#This Row],[StageCode]],Code2Loc,2,FALSE)</f>
        <v>#N/A</v>
      </c>
      <c r="D678" s="171" t="s">
        <v>1885</v>
      </c>
      <c r="E678" s="172">
        <v>1</v>
      </c>
      <c r="F678" s="173"/>
      <c r="G678"/>
      <c r="H678"/>
      <c r="I678"/>
      <c r="J678"/>
      <c r="K678"/>
      <c r="L678"/>
    </row>
    <row r="679" spans="1:12">
      <c r="A679" t="s">
        <v>6711</v>
      </c>
      <c r="B679" t="s">
        <v>5881</v>
      </c>
      <c r="C679" s="172" t="str">
        <f>VLOOKUP(RTARouteStages[[#This Row],[StageCode]],Code2Loc,2,FALSE)</f>
        <v>PONDA</v>
      </c>
      <c r="D679" s="171" t="s">
        <v>2374</v>
      </c>
      <c r="E679" s="172">
        <v>6</v>
      </c>
      <c r="F679" s="173"/>
      <c r="G679"/>
      <c r="H679"/>
      <c r="I679"/>
      <c r="J679"/>
      <c r="K679"/>
      <c r="L679"/>
    </row>
    <row r="680" spans="1:12">
      <c r="A680" t="s">
        <v>6712</v>
      </c>
      <c r="B680" t="s">
        <v>5881</v>
      </c>
      <c r="C680" s="172" t="e">
        <f>VLOOKUP(RTARouteStages[[#This Row],[StageCode]],Code2Loc,2,FALSE)</f>
        <v>#N/A</v>
      </c>
      <c r="D680" s="171" t="s">
        <v>1885</v>
      </c>
      <c r="E680" s="172">
        <v>1</v>
      </c>
      <c r="F680" s="173"/>
      <c r="G680"/>
      <c r="H680"/>
      <c r="I680"/>
      <c r="J680"/>
      <c r="K680"/>
      <c r="L680"/>
    </row>
    <row r="681" spans="1:12">
      <c r="A681" t="s">
        <v>6712</v>
      </c>
      <c r="B681" t="s">
        <v>5881</v>
      </c>
      <c r="C681" s="172" t="str">
        <f>VLOOKUP(RTARouteStages[[#This Row],[StageCode]],Code2Loc,2,FALSE)</f>
        <v>USGAO</v>
      </c>
      <c r="D681" s="171" t="s">
        <v>3000</v>
      </c>
      <c r="E681" s="172">
        <v>6</v>
      </c>
      <c r="F681" s="173"/>
      <c r="G681"/>
      <c r="H681"/>
      <c r="I681"/>
      <c r="J681"/>
      <c r="K681"/>
      <c r="L681"/>
    </row>
    <row r="682" spans="1:12">
      <c r="A682" t="s">
        <v>6713</v>
      </c>
      <c r="B682" t="s">
        <v>5881</v>
      </c>
      <c r="C682" s="172" t="e">
        <f>VLOOKUP(RTARouteStages[[#This Row],[StageCode]],Code2Loc,2,FALSE)</f>
        <v>#N/A</v>
      </c>
      <c r="D682" s="171" t="s">
        <v>1885</v>
      </c>
      <c r="E682" s="172">
        <v>1</v>
      </c>
      <c r="F682" s="173"/>
      <c r="G682"/>
      <c r="H682"/>
      <c r="I682"/>
      <c r="J682"/>
      <c r="K682"/>
      <c r="L682"/>
    </row>
    <row r="683" spans="1:12">
      <c r="A683" t="s">
        <v>6713</v>
      </c>
      <c r="B683" t="s">
        <v>5881</v>
      </c>
      <c r="C683" s="172" t="str">
        <f>VLOOKUP(RTARouteStages[[#This Row],[StageCode]],Code2Loc,2,FALSE)</f>
        <v>VAGURME</v>
      </c>
      <c r="D683" s="171" t="s">
        <v>3030</v>
      </c>
      <c r="E683" s="172">
        <v>6</v>
      </c>
      <c r="F683" s="173"/>
      <c r="G683"/>
      <c r="H683"/>
      <c r="I683"/>
      <c r="J683"/>
      <c r="K683"/>
      <c r="L683"/>
    </row>
    <row r="684" spans="1:12">
      <c r="A684" t="s">
        <v>6714</v>
      </c>
      <c r="B684" t="s">
        <v>5881</v>
      </c>
      <c r="C684" s="172" t="e">
        <f>VLOOKUP(RTARouteStages[[#This Row],[StageCode]],Code2Loc,2,FALSE)</f>
        <v>#N/A</v>
      </c>
      <c r="D684" s="171" t="s">
        <v>1887</v>
      </c>
      <c r="E684" s="172">
        <v>1</v>
      </c>
      <c r="F684" s="173"/>
      <c r="G684"/>
      <c r="H684"/>
      <c r="I684"/>
      <c r="J684"/>
      <c r="K684"/>
      <c r="L684"/>
    </row>
    <row r="685" spans="1:12">
      <c r="A685" t="s">
        <v>6714</v>
      </c>
      <c r="B685" t="s">
        <v>5881</v>
      </c>
      <c r="C685" s="172" t="str">
        <f>VLOOKUP(RTARouteStages[[#This Row],[StageCode]],Code2Loc,2,FALSE)</f>
        <v>PONDA</v>
      </c>
      <c r="D685" s="171" t="s">
        <v>2374</v>
      </c>
      <c r="E685" s="172">
        <v>6</v>
      </c>
      <c r="F685" s="173"/>
      <c r="G685"/>
      <c r="H685"/>
      <c r="I685"/>
      <c r="J685"/>
      <c r="K685"/>
      <c r="L685"/>
    </row>
    <row r="686" spans="1:12">
      <c r="A686" t="s">
        <v>6481</v>
      </c>
      <c r="B686" t="s">
        <v>5881</v>
      </c>
      <c r="C686" s="172" t="str">
        <f>VLOOKUP(RTARouteStages[[#This Row],[StageCode]],Code2Loc,2,FALSE)</f>
        <v>AMBELI</v>
      </c>
      <c r="D686" s="171" t="s">
        <v>527</v>
      </c>
      <c r="E686" s="172">
        <v>1</v>
      </c>
      <c r="F686" s="173"/>
      <c r="G686"/>
      <c r="H686"/>
      <c r="I686"/>
      <c r="J686"/>
      <c r="K686"/>
      <c r="L686"/>
    </row>
    <row r="687" spans="1:12">
      <c r="A687" t="s">
        <v>6481</v>
      </c>
      <c r="B687" t="s">
        <v>5881</v>
      </c>
      <c r="C687" s="172" t="str">
        <f>VLOOKUP(RTARouteStages[[#This Row],[StageCode]],Code2Loc,2,FALSE)</f>
        <v>Tariwado</v>
      </c>
      <c r="D687" s="171" t="s">
        <v>3583</v>
      </c>
      <c r="E687" s="172">
        <v>2</v>
      </c>
      <c r="F687" s="173"/>
      <c r="G687" t="s">
        <v>5725</v>
      </c>
      <c r="H687"/>
      <c r="I687"/>
      <c r="J687"/>
      <c r="K687"/>
      <c r="L687"/>
    </row>
    <row r="688" spans="1:12">
      <c r="A688" t="s">
        <v>6481</v>
      </c>
      <c r="B688" t="s">
        <v>5881</v>
      </c>
      <c r="C688" s="172" t="str">
        <f>VLOOKUP(RTARouteStages[[#This Row],[StageCode]],Code2Loc,2,FALSE)</f>
        <v>MARGAO</v>
      </c>
      <c r="D688" s="171" t="s">
        <v>1890</v>
      </c>
      <c r="E688" s="172">
        <v>6</v>
      </c>
      <c r="F688" s="173"/>
      <c r="G688"/>
      <c r="H688"/>
      <c r="I688"/>
      <c r="J688"/>
      <c r="K688"/>
      <c r="L688"/>
    </row>
    <row r="689" spans="1:12">
      <c r="A689" t="s">
        <v>6715</v>
      </c>
      <c r="B689" t="s">
        <v>5881</v>
      </c>
      <c r="C689" s="172" t="e">
        <f>VLOOKUP(RTARouteStages[[#This Row],[StageCode]],Code2Loc,2,FALSE)</f>
        <v>#N/A</v>
      </c>
      <c r="D689" s="171" t="s">
        <v>5374</v>
      </c>
      <c r="E689" s="172">
        <v>1</v>
      </c>
      <c r="F689" s="173"/>
      <c r="G689"/>
      <c r="H689"/>
      <c r="I689"/>
      <c r="J689"/>
      <c r="K689"/>
      <c r="L689"/>
    </row>
    <row r="690" spans="1:12">
      <c r="A690" t="s">
        <v>6715</v>
      </c>
      <c r="B690" t="s">
        <v>5881</v>
      </c>
      <c r="C690" s="172" t="str">
        <f>VLOOKUP(RTARouteStages[[#This Row],[StageCode]],Code2Loc,2,FALSE)</f>
        <v>MADKAI</v>
      </c>
      <c r="D690" s="171" t="s">
        <v>1820</v>
      </c>
      <c r="E690" s="172">
        <v>6</v>
      </c>
      <c r="F690" s="173"/>
      <c r="G690"/>
      <c r="H690"/>
      <c r="I690"/>
      <c r="J690"/>
      <c r="K690"/>
      <c r="L690"/>
    </row>
    <row r="691" spans="1:12">
      <c r="A691" t="s">
        <v>6716</v>
      </c>
      <c r="B691" t="s">
        <v>5881</v>
      </c>
      <c r="C691" s="172" t="str">
        <f>VLOOKUP(RTARouteStages[[#This Row],[StageCode]],Code2Loc,2,FALSE)</f>
        <v>MPT Colony</v>
      </c>
      <c r="D691" s="171" t="s">
        <v>3514</v>
      </c>
      <c r="E691" s="172">
        <v>1</v>
      </c>
      <c r="F691" s="173"/>
      <c r="G691"/>
      <c r="H691"/>
      <c r="I691"/>
      <c r="J691"/>
      <c r="K691"/>
      <c r="L691"/>
    </row>
    <row r="692" spans="1:12">
      <c r="A692" t="s">
        <v>6716</v>
      </c>
      <c r="B692" t="s">
        <v>5881</v>
      </c>
      <c r="C692" s="172" t="str">
        <f>VLOOKUP(RTARouteStages[[#This Row],[StageCode]],Code2Loc,2,FALSE)</f>
        <v>MARGAO</v>
      </c>
      <c r="D692" s="171" t="s">
        <v>1890</v>
      </c>
      <c r="E692" s="172">
        <v>6</v>
      </c>
      <c r="F692" s="173"/>
      <c r="G692"/>
      <c r="H692"/>
      <c r="I692"/>
      <c r="J692"/>
      <c r="K692"/>
      <c r="L692"/>
    </row>
    <row r="693" spans="1:12">
      <c r="A693" t="s">
        <v>6717</v>
      </c>
      <c r="B693" t="s">
        <v>5881</v>
      </c>
      <c r="C693" s="172" t="str">
        <f>VLOOKUP(RTARouteStages[[#This Row],[StageCode]],Code2Loc,2,FALSE)</f>
        <v>MPT Colony</v>
      </c>
      <c r="D693" s="171" t="s">
        <v>3514</v>
      </c>
      <c r="E693" s="172">
        <v>1</v>
      </c>
      <c r="F693" s="173"/>
      <c r="G693"/>
      <c r="H693"/>
      <c r="I693"/>
      <c r="J693"/>
      <c r="K693"/>
      <c r="L693"/>
    </row>
    <row r="694" spans="1:12">
      <c r="A694" t="s">
        <v>6717</v>
      </c>
      <c r="B694" t="s">
        <v>5881</v>
      </c>
      <c r="C694" s="172" t="str">
        <f>VLOOKUP(RTARouteStages[[#This Row],[StageCode]],Code2Loc,2,FALSE)</f>
        <v>VASCO</v>
      </c>
      <c r="D694" s="171" t="s">
        <v>421</v>
      </c>
      <c r="E694" s="172">
        <v>6</v>
      </c>
      <c r="F694" s="173"/>
      <c r="G694"/>
      <c r="H694"/>
      <c r="I694"/>
      <c r="J694"/>
      <c r="K694"/>
      <c r="L694"/>
    </row>
    <row r="695" spans="1:12">
      <c r="A695" t="s">
        <v>6718</v>
      </c>
      <c r="B695" t="s">
        <v>5881</v>
      </c>
      <c r="C695" s="172" t="str">
        <f>VLOOKUP(RTARouteStages[[#This Row],[StageCode]],Code2Loc,2,FALSE)</f>
        <v>MADKAI</v>
      </c>
      <c r="D695" s="171" t="s">
        <v>1820</v>
      </c>
      <c r="E695" s="172">
        <v>1</v>
      </c>
      <c r="F695" s="173"/>
      <c r="G695"/>
      <c r="H695"/>
      <c r="I695"/>
      <c r="J695"/>
      <c r="K695"/>
      <c r="L695"/>
    </row>
    <row r="696" spans="1:12">
      <c r="A696" t="s">
        <v>6718</v>
      </c>
      <c r="B696" t="s">
        <v>5881</v>
      </c>
      <c r="C696" s="172" t="e">
        <f>VLOOKUP(RTARouteStages[[#This Row],[StageCode]],Code2Loc,2,FALSE)</f>
        <v>#N/A</v>
      </c>
      <c r="D696" s="171" t="s">
        <v>5144</v>
      </c>
      <c r="E696" s="172">
        <v>2</v>
      </c>
      <c r="F696" s="173"/>
      <c r="G696" t="s">
        <v>5725</v>
      </c>
      <c r="H696"/>
      <c r="I696"/>
      <c r="J696"/>
      <c r="K696"/>
      <c r="L696"/>
    </row>
    <row r="697" spans="1:12">
      <c r="A697" t="s">
        <v>6718</v>
      </c>
      <c r="B697" t="s">
        <v>5881</v>
      </c>
      <c r="C697" s="172" t="str">
        <f>VLOOKUP(RTARouteStages[[#This Row],[StageCode]],Code2Loc,2,FALSE)</f>
        <v>KUNDAI</v>
      </c>
      <c r="D697" s="171" t="s">
        <v>1770</v>
      </c>
      <c r="E697" s="172">
        <v>3</v>
      </c>
      <c r="F697" s="173"/>
      <c r="G697" t="s">
        <v>5725</v>
      </c>
      <c r="H697"/>
      <c r="I697"/>
      <c r="J697"/>
      <c r="K697"/>
      <c r="L697"/>
    </row>
    <row r="698" spans="1:12">
      <c r="A698" t="s">
        <v>6718</v>
      </c>
      <c r="B698" t="s">
        <v>5881</v>
      </c>
      <c r="C698" s="172" t="e">
        <f>VLOOKUP(RTARouteStages[[#This Row],[StageCode]],Code2Loc,2,FALSE)</f>
        <v>#N/A</v>
      </c>
      <c r="D698" s="171" t="s">
        <v>5145</v>
      </c>
      <c r="E698" s="172">
        <v>4</v>
      </c>
      <c r="F698" s="173"/>
      <c r="G698" t="s">
        <v>5725</v>
      </c>
      <c r="H698"/>
      <c r="I698"/>
      <c r="J698"/>
      <c r="K698"/>
      <c r="L698"/>
    </row>
    <row r="699" spans="1:12">
      <c r="A699" t="s">
        <v>6718</v>
      </c>
      <c r="B699" t="s">
        <v>5881</v>
      </c>
      <c r="C699" s="172" t="e">
        <f>VLOOKUP(RTARouteStages[[#This Row],[StageCode]],Code2Loc,2,FALSE)</f>
        <v>#N/A</v>
      </c>
      <c r="D699" s="171" t="s">
        <v>1887</v>
      </c>
      <c r="E699" s="172">
        <v>5</v>
      </c>
      <c r="F699" s="173"/>
      <c r="G699" t="s">
        <v>5725</v>
      </c>
      <c r="H699"/>
      <c r="I699"/>
      <c r="J699"/>
      <c r="K699"/>
      <c r="L699"/>
    </row>
    <row r="700" spans="1:12">
      <c r="A700" t="s">
        <v>6718</v>
      </c>
      <c r="B700" t="s">
        <v>5881</v>
      </c>
      <c r="C700" s="172" t="str">
        <f>VLOOKUP(RTARouteStages[[#This Row],[StageCode]],Code2Loc,2,FALSE)</f>
        <v>PONDA</v>
      </c>
      <c r="D700" s="171" t="s">
        <v>2374</v>
      </c>
      <c r="E700" s="172">
        <v>6</v>
      </c>
      <c r="F700" s="173"/>
      <c r="G700"/>
      <c r="H700"/>
      <c r="I700"/>
      <c r="J700"/>
      <c r="K700"/>
      <c r="L700"/>
    </row>
    <row r="701" spans="1:12">
      <c r="A701" t="s">
        <v>6719</v>
      </c>
      <c r="B701" t="s">
        <v>5881</v>
      </c>
      <c r="C701" s="172" t="str">
        <f>VLOOKUP(RTARouteStages[[#This Row],[StageCode]],Code2Loc,2,FALSE)</f>
        <v>MADKAI</v>
      </c>
      <c r="D701" s="171" t="s">
        <v>1820</v>
      </c>
      <c r="E701" s="172">
        <v>1</v>
      </c>
      <c r="F701" s="173"/>
      <c r="G701"/>
      <c r="H701"/>
      <c r="I701"/>
      <c r="J701"/>
      <c r="K701"/>
      <c r="L701"/>
    </row>
    <row r="702" spans="1:12">
      <c r="A702" t="s">
        <v>6719</v>
      </c>
      <c r="B702" t="s">
        <v>5881</v>
      </c>
      <c r="C702" s="172" t="e">
        <f>VLOOKUP(RTARouteStages[[#This Row],[StageCode]],Code2Loc,2,FALSE)</f>
        <v>#N/A</v>
      </c>
      <c r="D702" s="171" t="s">
        <v>5143</v>
      </c>
      <c r="E702" s="172">
        <v>2</v>
      </c>
      <c r="F702" s="173"/>
      <c r="G702" t="s">
        <v>5725</v>
      </c>
      <c r="H702"/>
      <c r="I702"/>
      <c r="J702"/>
      <c r="K702"/>
      <c r="L702"/>
    </row>
    <row r="703" spans="1:12">
      <c r="A703" t="s">
        <v>6719</v>
      </c>
      <c r="B703" t="s">
        <v>5881</v>
      </c>
      <c r="C703" s="172" t="str">
        <f>VLOOKUP(RTARouteStages[[#This Row],[StageCode]],Code2Loc,2,FALSE)</f>
        <v>PONDA</v>
      </c>
      <c r="D703" s="171" t="s">
        <v>2374</v>
      </c>
      <c r="E703" s="172">
        <v>6</v>
      </c>
      <c r="F703" s="173"/>
      <c r="G703"/>
      <c r="H703"/>
      <c r="I703"/>
      <c r="J703"/>
      <c r="K703"/>
      <c r="L703"/>
    </row>
    <row r="704" spans="1:12">
      <c r="A704" t="s">
        <v>6720</v>
      </c>
      <c r="B704" t="s">
        <v>5881</v>
      </c>
      <c r="C704" s="172" t="str">
        <f>VLOOKUP(RTARouteStages[[#This Row],[StageCode]],Code2Loc,2,FALSE)</f>
        <v>MADKAI</v>
      </c>
      <c r="D704" s="171" t="s">
        <v>1820</v>
      </c>
      <c r="E704" s="172">
        <v>1</v>
      </c>
      <c r="F704" s="173"/>
      <c r="G704"/>
      <c r="H704"/>
      <c r="I704"/>
      <c r="J704"/>
      <c r="K704"/>
      <c r="L704"/>
    </row>
    <row r="705" spans="1:12">
      <c r="A705" t="s">
        <v>6720</v>
      </c>
      <c r="B705" t="s">
        <v>5881</v>
      </c>
      <c r="C705" s="172" t="str">
        <f>VLOOKUP(RTARouteStages[[#This Row],[StageCode]],Code2Loc,2,FALSE)</f>
        <v>KUNDAI</v>
      </c>
      <c r="D705" s="171" t="s">
        <v>1770</v>
      </c>
      <c r="E705" s="172">
        <v>2</v>
      </c>
      <c r="F705" s="173"/>
      <c r="G705" t="s">
        <v>5725</v>
      </c>
      <c r="H705"/>
      <c r="I705"/>
      <c r="J705"/>
      <c r="K705"/>
      <c r="L705"/>
    </row>
    <row r="706" spans="1:12">
      <c r="A706" t="s">
        <v>6720</v>
      </c>
      <c r="B706" t="s">
        <v>5881</v>
      </c>
      <c r="C706" s="172" t="str">
        <f>VLOOKUP(RTARouteStages[[#This Row],[StageCode]],Code2Loc,2,FALSE)</f>
        <v>PONDA</v>
      </c>
      <c r="D706" s="171" t="s">
        <v>2374</v>
      </c>
      <c r="E706" s="172">
        <v>6</v>
      </c>
      <c r="F706" s="173"/>
      <c r="G706"/>
      <c r="H706"/>
      <c r="I706"/>
      <c r="J706"/>
      <c r="K706"/>
      <c r="L706"/>
    </row>
    <row r="707" spans="1:12">
      <c r="A707" t="s">
        <v>6721</v>
      </c>
      <c r="B707" t="s">
        <v>5881</v>
      </c>
      <c r="C707" s="172" t="str">
        <f>VLOOKUP(RTARouteStages[[#This Row],[StageCode]],Code2Loc,2,FALSE)</f>
        <v>MADKAI</v>
      </c>
      <c r="D707" s="171" t="s">
        <v>1820</v>
      </c>
      <c r="E707" s="172">
        <v>1</v>
      </c>
      <c r="F707" s="173"/>
      <c r="G707"/>
      <c r="H707"/>
      <c r="I707"/>
      <c r="J707"/>
      <c r="K707"/>
      <c r="L707"/>
    </row>
    <row r="708" spans="1:12">
      <c r="A708" t="s">
        <v>6721</v>
      </c>
      <c r="B708" t="s">
        <v>5881</v>
      </c>
      <c r="C708" s="172" t="e">
        <f>VLOOKUP(RTARouteStages[[#This Row],[StageCode]],Code2Loc,2,FALSE)</f>
        <v>#N/A</v>
      </c>
      <c r="D708" s="171" t="s">
        <v>1887</v>
      </c>
      <c r="E708" s="172">
        <v>2</v>
      </c>
      <c r="F708" s="173"/>
      <c r="G708" t="s">
        <v>5725</v>
      </c>
      <c r="H708"/>
      <c r="I708"/>
      <c r="J708"/>
      <c r="K708"/>
      <c r="L708"/>
    </row>
    <row r="709" spans="1:12">
      <c r="A709" t="s">
        <v>6721</v>
      </c>
      <c r="B709" t="s">
        <v>5881</v>
      </c>
      <c r="C709" s="172" t="str">
        <f>VLOOKUP(RTARouteStages[[#This Row],[StageCode]],Code2Loc,2,FALSE)</f>
        <v>PRIOL</v>
      </c>
      <c r="D709" s="171" t="s">
        <v>2402</v>
      </c>
      <c r="E709" s="172">
        <v>3</v>
      </c>
      <c r="F709" s="173"/>
      <c r="G709" t="s">
        <v>5725</v>
      </c>
      <c r="H709"/>
      <c r="I709"/>
      <c r="J709"/>
      <c r="K709"/>
      <c r="L709"/>
    </row>
    <row r="710" spans="1:12">
      <c r="A710" t="s">
        <v>6721</v>
      </c>
      <c r="B710" t="s">
        <v>5881</v>
      </c>
      <c r="C710" s="172" t="str">
        <f>VLOOKUP(RTARouteStages[[#This Row],[StageCode]],Code2Loc,2,FALSE)</f>
        <v>PONDA</v>
      </c>
      <c r="D710" s="171" t="s">
        <v>2374</v>
      </c>
      <c r="E710" s="172">
        <v>6</v>
      </c>
      <c r="F710" s="173"/>
      <c r="G710"/>
      <c r="H710"/>
      <c r="I710"/>
      <c r="J710"/>
      <c r="K710"/>
      <c r="L710"/>
    </row>
    <row r="711" spans="1:12">
      <c r="A711" t="s">
        <v>6722</v>
      </c>
      <c r="B711" t="s">
        <v>5881</v>
      </c>
      <c r="C711" s="172" t="str">
        <f>VLOOKUP(RTARouteStages[[#This Row],[StageCode]],Code2Loc,2,FALSE)</f>
        <v>MADKAI</v>
      </c>
      <c r="D711" s="171" t="s">
        <v>1820</v>
      </c>
      <c r="E711" s="172">
        <v>1</v>
      </c>
      <c r="F711" s="173"/>
      <c r="G711"/>
      <c r="H711"/>
      <c r="I711"/>
      <c r="J711"/>
      <c r="K711"/>
      <c r="L711"/>
    </row>
    <row r="712" spans="1:12">
      <c r="A712" t="s">
        <v>6722</v>
      </c>
      <c r="B712" t="s">
        <v>5881</v>
      </c>
      <c r="C712" s="172" t="str">
        <f>VLOOKUP(RTARouteStages[[#This Row],[StageCode]],Code2Loc,2,FALSE)</f>
        <v>MARGAO</v>
      </c>
      <c r="D712" s="171" t="s">
        <v>1890</v>
      </c>
      <c r="E712" s="172">
        <v>6</v>
      </c>
      <c r="F712" s="173"/>
      <c r="G712"/>
      <c r="H712"/>
      <c r="I712"/>
      <c r="J712"/>
      <c r="K712"/>
      <c r="L712"/>
    </row>
    <row r="713" spans="1:12">
      <c r="A713" t="s">
        <v>6723</v>
      </c>
      <c r="B713" t="s">
        <v>5881</v>
      </c>
      <c r="C713" s="172" t="str">
        <f>VLOOKUP(RTARouteStages[[#This Row],[StageCode]],Code2Loc,2,FALSE)</f>
        <v>MADKAI</v>
      </c>
      <c r="D713" s="171" t="s">
        <v>1820</v>
      </c>
      <c r="E713" s="172">
        <v>1</v>
      </c>
      <c r="F713" s="173"/>
      <c r="G713"/>
      <c r="H713"/>
      <c r="I713"/>
      <c r="J713"/>
      <c r="K713"/>
      <c r="L713"/>
    </row>
    <row r="714" spans="1:12">
      <c r="A714" t="s">
        <v>6723</v>
      </c>
      <c r="B714" t="s">
        <v>5881</v>
      </c>
      <c r="C714" s="172" t="e">
        <f>VLOOKUP(RTARouteStages[[#This Row],[StageCode]],Code2Loc,2,FALSE)</f>
        <v>#N/A</v>
      </c>
      <c r="D714" s="171" t="s">
        <v>5127</v>
      </c>
      <c r="E714" s="172">
        <v>2</v>
      </c>
      <c r="F714" s="173"/>
      <c r="G714" t="s">
        <v>5725</v>
      </c>
      <c r="H714"/>
      <c r="I714"/>
      <c r="J714"/>
      <c r="K714"/>
      <c r="L714"/>
    </row>
    <row r="715" spans="1:12">
      <c r="A715" t="s">
        <v>6723</v>
      </c>
      <c r="B715" t="s">
        <v>5881</v>
      </c>
      <c r="C715" s="172" t="str">
        <f>VLOOKUP(RTARouteStages[[#This Row],[StageCode]],Code2Loc,2,FALSE)</f>
        <v>PONDA</v>
      </c>
      <c r="D715" s="171" t="s">
        <v>2374</v>
      </c>
      <c r="E715" s="172">
        <v>6</v>
      </c>
      <c r="F715" s="173"/>
      <c r="G715"/>
      <c r="H715"/>
      <c r="I715"/>
      <c r="J715"/>
      <c r="K715"/>
      <c r="L715"/>
    </row>
    <row r="716" spans="1:12">
      <c r="A716" t="s">
        <v>6724</v>
      </c>
      <c r="B716" t="s">
        <v>5881</v>
      </c>
      <c r="C716" s="172" t="str">
        <f>VLOOKUP(RTARouteStages[[#This Row],[StageCode]],Code2Loc,2,FALSE)</f>
        <v>MADKAI</v>
      </c>
      <c r="D716" s="171" t="s">
        <v>1820</v>
      </c>
      <c r="E716" s="172">
        <v>1</v>
      </c>
      <c r="F716" s="173"/>
      <c r="G716"/>
      <c r="H716"/>
      <c r="I716"/>
      <c r="J716"/>
      <c r="K716"/>
      <c r="L716"/>
    </row>
    <row r="717" spans="1:12">
      <c r="A717" t="s">
        <v>6724</v>
      </c>
      <c r="B717" t="s">
        <v>5881</v>
      </c>
      <c r="C717" s="172" t="str">
        <f>VLOOKUP(RTARouteStages[[#This Row],[StageCode]],Code2Loc,2,FALSE)</f>
        <v>PONDA</v>
      </c>
      <c r="D717" s="171" t="s">
        <v>2374</v>
      </c>
      <c r="E717" s="172">
        <v>6</v>
      </c>
      <c r="F717" s="173"/>
      <c r="G717"/>
      <c r="H717"/>
      <c r="I717"/>
      <c r="J717"/>
      <c r="K717"/>
      <c r="L717"/>
    </row>
    <row r="718" spans="1:12">
      <c r="A718" t="s">
        <v>6482</v>
      </c>
      <c r="B718" t="s">
        <v>5881</v>
      </c>
      <c r="C718" s="172" t="str">
        <f>VLOOKUP(RTARouteStages[[#This Row],[StageCode]],Code2Loc,2,FALSE)</f>
        <v>AMONA</v>
      </c>
      <c r="D718" s="171" t="s">
        <v>544</v>
      </c>
      <c r="E718" s="172">
        <v>1</v>
      </c>
      <c r="F718" s="173"/>
      <c r="G718"/>
      <c r="H718"/>
      <c r="I718"/>
      <c r="J718"/>
      <c r="K718"/>
      <c r="L718"/>
    </row>
    <row r="719" spans="1:12">
      <c r="A719" t="s">
        <v>6482</v>
      </c>
      <c r="B719" t="s">
        <v>5881</v>
      </c>
      <c r="C719" s="172" t="str">
        <f>VLOOKUP(RTARouteStages[[#This Row],[StageCode]],Code2Loc,2,FALSE)</f>
        <v>PANAJI</v>
      </c>
      <c r="D719" s="171" t="s">
        <v>2247</v>
      </c>
      <c r="E719" s="172">
        <v>6</v>
      </c>
      <c r="F719" s="173"/>
      <c r="G719"/>
      <c r="H719"/>
      <c r="I719"/>
      <c r="J719"/>
      <c r="K719"/>
      <c r="L719"/>
    </row>
    <row r="720" spans="1:12">
      <c r="A720" t="s">
        <v>6725</v>
      </c>
      <c r="B720" t="s">
        <v>5881</v>
      </c>
      <c r="C720" s="172" t="str">
        <f>VLOOKUP(RTARouteStages[[#This Row],[StageCode]],Code2Loc,2,FALSE)</f>
        <v>MADKAI</v>
      </c>
      <c r="D720" s="171" t="s">
        <v>1820</v>
      </c>
      <c r="E720" s="172">
        <v>1</v>
      </c>
      <c r="F720" s="173"/>
      <c r="G720"/>
      <c r="H720"/>
      <c r="I720"/>
      <c r="J720"/>
      <c r="K720"/>
      <c r="L720"/>
    </row>
    <row r="721" spans="1:12">
      <c r="A721" t="s">
        <v>6725</v>
      </c>
      <c r="B721" t="s">
        <v>5881</v>
      </c>
      <c r="C721" s="172" t="str">
        <f>VLOOKUP(RTARouteStages[[#This Row],[StageCode]],Code2Loc,2,FALSE)</f>
        <v>PANAJI</v>
      </c>
      <c r="D721" s="171" t="s">
        <v>2247</v>
      </c>
      <c r="E721" s="172">
        <v>6</v>
      </c>
      <c r="F721" s="173"/>
      <c r="G721"/>
      <c r="H721"/>
      <c r="I721"/>
      <c r="J721"/>
      <c r="K721"/>
      <c r="L721"/>
    </row>
    <row r="722" spans="1:12">
      <c r="A722" t="s">
        <v>6726</v>
      </c>
      <c r="B722" t="s">
        <v>5881</v>
      </c>
      <c r="C722" s="172" t="str">
        <f>VLOOKUP(RTARouteStages[[#This Row],[StageCode]],Code2Loc,2,FALSE)</f>
        <v>MADKAI</v>
      </c>
      <c r="D722" s="171" t="s">
        <v>1820</v>
      </c>
      <c r="E722" s="172">
        <v>1</v>
      </c>
      <c r="F722" s="173"/>
      <c r="G722"/>
      <c r="H722"/>
      <c r="I722"/>
      <c r="J722"/>
      <c r="K722"/>
      <c r="L722"/>
    </row>
    <row r="723" spans="1:12">
      <c r="A723" t="s">
        <v>6726</v>
      </c>
      <c r="B723" t="s">
        <v>5881</v>
      </c>
      <c r="C723" s="172" t="e">
        <f>VLOOKUP(RTARouteStages[[#This Row],[StageCode]],Code2Loc,2,FALSE)</f>
        <v>#N/A</v>
      </c>
      <c r="D723" s="171" t="s">
        <v>2454</v>
      </c>
      <c r="E723" s="172">
        <v>2</v>
      </c>
      <c r="F723" s="173"/>
      <c r="G723" t="s">
        <v>5725</v>
      </c>
      <c r="H723"/>
      <c r="I723"/>
      <c r="J723"/>
      <c r="K723"/>
      <c r="L723"/>
    </row>
    <row r="724" spans="1:12">
      <c r="A724" t="s">
        <v>6726</v>
      </c>
      <c r="B724" t="s">
        <v>5881</v>
      </c>
      <c r="C724" s="172" t="e">
        <f>VLOOKUP(RTARouteStages[[#This Row],[StageCode]],Code2Loc,2,FALSE)</f>
        <v>#N/A</v>
      </c>
      <c r="D724" s="171" t="s">
        <v>5143</v>
      </c>
      <c r="E724" s="172">
        <v>3</v>
      </c>
      <c r="F724" s="173"/>
      <c r="G724" t="s">
        <v>5725</v>
      </c>
      <c r="H724"/>
      <c r="I724"/>
      <c r="J724"/>
      <c r="K724"/>
      <c r="L724"/>
    </row>
    <row r="725" spans="1:12">
      <c r="A725" t="s">
        <v>6726</v>
      </c>
      <c r="B725" t="s">
        <v>5881</v>
      </c>
      <c r="C725" s="172" t="str">
        <f>VLOOKUP(RTARouteStages[[#This Row],[StageCode]],Code2Loc,2,FALSE)</f>
        <v>PONDA</v>
      </c>
      <c r="D725" s="171" t="s">
        <v>2374</v>
      </c>
      <c r="E725" s="172">
        <v>6</v>
      </c>
      <c r="F725" s="173"/>
      <c r="G725"/>
      <c r="H725"/>
      <c r="I725"/>
      <c r="J725"/>
      <c r="K725"/>
      <c r="L725"/>
    </row>
    <row r="726" spans="1:12">
      <c r="A726" t="s">
        <v>6727</v>
      </c>
      <c r="B726" t="s">
        <v>5881</v>
      </c>
      <c r="C726" s="172" t="str">
        <f>VLOOKUP(RTARouteStages[[#This Row],[StageCode]],Code2Loc,2,FALSE)</f>
        <v>MADKAI</v>
      </c>
      <c r="D726" s="171" t="s">
        <v>1820</v>
      </c>
      <c r="E726" s="172">
        <v>1</v>
      </c>
      <c r="F726" s="173"/>
      <c r="G726"/>
      <c r="H726"/>
      <c r="I726"/>
      <c r="J726"/>
      <c r="K726"/>
      <c r="L726"/>
    </row>
    <row r="727" spans="1:12">
      <c r="A727" t="s">
        <v>6727</v>
      </c>
      <c r="B727" t="s">
        <v>5881</v>
      </c>
      <c r="C727" s="172" t="str">
        <f>VLOOKUP(RTARouteStages[[#This Row],[StageCode]],Code2Loc,2,FALSE)</f>
        <v>UNDIR</v>
      </c>
      <c r="D727" s="171" t="s">
        <v>2984</v>
      </c>
      <c r="E727" s="172">
        <v>6</v>
      </c>
      <c r="F727" s="173"/>
      <c r="G727"/>
      <c r="H727"/>
      <c r="I727"/>
      <c r="J727"/>
      <c r="K727"/>
      <c r="L727"/>
    </row>
    <row r="728" spans="1:12">
      <c r="A728" t="s">
        <v>6728</v>
      </c>
      <c r="B728" t="s">
        <v>5881</v>
      </c>
      <c r="C728" s="172" t="str">
        <f>VLOOKUP(RTARouteStages[[#This Row],[StageCode]],Code2Loc,2,FALSE)</f>
        <v>MENKURE</v>
      </c>
      <c r="D728" s="171" t="s">
        <v>1939</v>
      </c>
      <c r="E728" s="172">
        <v>1</v>
      </c>
      <c r="F728" s="173"/>
      <c r="G728"/>
      <c r="H728"/>
      <c r="I728"/>
      <c r="J728"/>
      <c r="K728"/>
      <c r="L728"/>
    </row>
    <row r="729" spans="1:12">
      <c r="A729" t="s">
        <v>6728</v>
      </c>
      <c r="B729" t="s">
        <v>5881</v>
      </c>
      <c r="C729" s="172" t="str">
        <f>VLOOKUP(RTARouteStages[[#This Row],[StageCode]],Code2Loc,2,FALSE)</f>
        <v>PONDA</v>
      </c>
      <c r="D729" s="171" t="s">
        <v>2374</v>
      </c>
      <c r="E729" s="172">
        <v>6</v>
      </c>
      <c r="F729" s="173"/>
      <c r="G729"/>
      <c r="H729"/>
      <c r="I729"/>
      <c r="J729"/>
      <c r="K729"/>
      <c r="L729"/>
    </row>
    <row r="730" spans="1:12">
      <c r="A730" t="s">
        <v>6729</v>
      </c>
      <c r="B730" t="s">
        <v>5881</v>
      </c>
      <c r="C730" s="172" t="str">
        <f>VLOOKUP(RTARouteStages[[#This Row],[StageCode]],Code2Loc,2,FALSE)</f>
        <v>MAJORDA</v>
      </c>
      <c r="D730" s="171" t="s">
        <v>1838</v>
      </c>
      <c r="E730" s="172">
        <v>1</v>
      </c>
      <c r="F730" s="173"/>
      <c r="G730"/>
      <c r="H730"/>
      <c r="I730"/>
      <c r="J730"/>
      <c r="K730"/>
      <c r="L730"/>
    </row>
    <row r="731" spans="1:12">
      <c r="A731" t="s">
        <v>6729</v>
      </c>
      <c r="B731" t="s">
        <v>5881</v>
      </c>
      <c r="C731" s="172" t="str">
        <f>VLOOKUP(RTARouteStages[[#This Row],[StageCode]],Code2Loc,2,FALSE)</f>
        <v>MARGAO</v>
      </c>
      <c r="D731" s="171" t="s">
        <v>1890</v>
      </c>
      <c r="E731" s="172">
        <v>6</v>
      </c>
      <c r="F731" s="173"/>
      <c r="G731"/>
      <c r="H731"/>
      <c r="I731"/>
      <c r="J731"/>
      <c r="K731"/>
      <c r="L731"/>
    </row>
    <row r="732" spans="1:12">
      <c r="A732" t="s">
        <v>6730</v>
      </c>
      <c r="B732" t="s">
        <v>5881</v>
      </c>
      <c r="C732" s="172" t="str">
        <f>VLOOKUP(RTARouteStages[[#This Row],[StageCode]],Code2Loc,2,FALSE)</f>
        <v>MAJORDA</v>
      </c>
      <c r="D732" s="171" t="s">
        <v>1838</v>
      </c>
      <c r="E732" s="172">
        <v>1</v>
      </c>
      <c r="F732" s="173"/>
      <c r="G732"/>
      <c r="H732"/>
      <c r="I732"/>
      <c r="J732"/>
      <c r="K732"/>
      <c r="L732"/>
    </row>
    <row r="733" spans="1:12">
      <c r="A733" t="s">
        <v>6730</v>
      </c>
      <c r="B733" t="s">
        <v>5881</v>
      </c>
      <c r="C733" s="172" t="e">
        <f>VLOOKUP(RTARouteStages[[#This Row],[StageCode]],Code2Loc,2,FALSE)</f>
        <v>#N/A</v>
      </c>
      <c r="D733" s="171" t="s">
        <v>4813</v>
      </c>
      <c r="E733" s="172">
        <v>2</v>
      </c>
      <c r="F733" s="173"/>
      <c r="G733" t="s">
        <v>5725</v>
      </c>
      <c r="H733"/>
      <c r="I733"/>
      <c r="J733"/>
      <c r="K733"/>
      <c r="L733"/>
    </row>
    <row r="734" spans="1:12">
      <c r="A734" t="s">
        <v>6730</v>
      </c>
      <c r="B734" t="s">
        <v>5881</v>
      </c>
      <c r="C734" s="172" t="str">
        <f>VLOOKUP(RTARouteStages[[#This Row],[StageCode]],Code2Loc,2,FALSE)</f>
        <v>MARGAO</v>
      </c>
      <c r="D734" s="171" t="s">
        <v>1890</v>
      </c>
      <c r="E734" s="172">
        <v>6</v>
      </c>
      <c r="F734" s="173"/>
      <c r="G734"/>
      <c r="H734"/>
      <c r="I734"/>
      <c r="J734"/>
      <c r="K734"/>
      <c r="L734"/>
    </row>
    <row r="735" spans="1:12">
      <c r="A735" t="s">
        <v>6731</v>
      </c>
      <c r="B735" t="s">
        <v>5881</v>
      </c>
      <c r="C735" s="172" t="str">
        <f>VLOOKUP(RTARouteStages[[#This Row],[StageCode]],Code2Loc,2,FALSE)</f>
        <v>Muskaurem (Tisk)</v>
      </c>
      <c r="D735" s="171" t="s">
        <v>3525</v>
      </c>
      <c r="E735" s="172">
        <v>1</v>
      </c>
      <c r="F735" s="173"/>
      <c r="G735"/>
      <c r="H735"/>
      <c r="I735"/>
      <c r="J735"/>
      <c r="K735"/>
      <c r="L735"/>
    </row>
    <row r="736" spans="1:12">
      <c r="A736" t="s">
        <v>6731</v>
      </c>
      <c r="B736" t="s">
        <v>5881</v>
      </c>
      <c r="C736" s="172" t="str">
        <f>VLOOKUP(RTARouteStages[[#This Row],[StageCode]],Code2Loc,2,FALSE)</f>
        <v>MARGAO</v>
      </c>
      <c r="D736" s="171" t="s">
        <v>1890</v>
      </c>
      <c r="E736" s="172">
        <v>6</v>
      </c>
      <c r="F736" s="173"/>
      <c r="G736"/>
      <c r="H736"/>
      <c r="I736"/>
      <c r="J736"/>
      <c r="K736"/>
      <c r="L736"/>
    </row>
    <row r="737" spans="1:12">
      <c r="A737" t="s">
        <v>6732</v>
      </c>
      <c r="B737" t="s">
        <v>5881</v>
      </c>
      <c r="C737" s="172" t="str">
        <f>VLOOKUP(RTARouteStages[[#This Row],[StageCode]],Code2Loc,2,FALSE)</f>
        <v>MOLKOPON</v>
      </c>
      <c r="D737" s="171" t="s">
        <v>1981</v>
      </c>
      <c r="E737" s="172">
        <v>1</v>
      </c>
      <c r="F737" s="173"/>
      <c r="G737"/>
      <c r="H737"/>
      <c r="I737"/>
      <c r="J737"/>
      <c r="K737"/>
      <c r="L737"/>
    </row>
    <row r="738" spans="1:12">
      <c r="A738" t="s">
        <v>6732</v>
      </c>
      <c r="B738" t="s">
        <v>5881</v>
      </c>
      <c r="C738" s="172" t="str">
        <f>VLOOKUP(RTARouteStages[[#This Row],[StageCode]],Code2Loc,2,FALSE)</f>
        <v>Cortalim</v>
      </c>
      <c r="D738" s="171" t="s">
        <v>1023</v>
      </c>
      <c r="E738" s="172">
        <v>2</v>
      </c>
      <c r="F738" s="173"/>
      <c r="G738" t="s">
        <v>5725</v>
      </c>
      <c r="H738"/>
      <c r="I738"/>
      <c r="J738"/>
      <c r="K738"/>
      <c r="L738"/>
    </row>
    <row r="739" spans="1:12">
      <c r="A739" t="s">
        <v>6732</v>
      </c>
      <c r="B739" t="s">
        <v>5881</v>
      </c>
      <c r="C739" s="172" t="str">
        <f>VLOOKUP(RTARouteStages[[#This Row],[StageCode]],Code2Loc,2,FALSE)</f>
        <v>SANGUEM</v>
      </c>
      <c r="D739" s="171" t="s">
        <v>2586</v>
      </c>
      <c r="E739" s="172">
        <v>6</v>
      </c>
      <c r="F739" s="173"/>
      <c r="G739"/>
      <c r="H739"/>
      <c r="I739"/>
      <c r="J739"/>
      <c r="K739"/>
      <c r="L739"/>
    </row>
    <row r="740" spans="1:12">
      <c r="A740" t="s">
        <v>6733</v>
      </c>
      <c r="B740" t="s">
        <v>6447</v>
      </c>
      <c r="C740" s="172" t="str">
        <f>VLOOKUP(RTARouteStages[[#This Row],[StageCode]],Code2Loc,2,FALSE)</f>
        <v>MARGAO</v>
      </c>
      <c r="D740" s="171" t="s">
        <v>1890</v>
      </c>
      <c r="E740" s="172">
        <v>1</v>
      </c>
      <c r="F740" s="173">
        <v>0</v>
      </c>
      <c r="G740"/>
      <c r="H740"/>
      <c r="I740"/>
      <c r="J740"/>
      <c r="K740"/>
      <c r="L740"/>
    </row>
    <row r="741" spans="1:12">
      <c r="A741" t="s">
        <v>6733</v>
      </c>
      <c r="B741" t="s">
        <v>6447</v>
      </c>
      <c r="C741" s="172" t="str">
        <f>VLOOKUP(RTARouteStages[[#This Row],[StageCode]],Code2Loc,2,FALSE)</f>
        <v>MARGAO MKT</v>
      </c>
      <c r="D741" s="171" t="s">
        <v>1892</v>
      </c>
      <c r="E741" s="172">
        <v>2</v>
      </c>
      <c r="F741" s="173">
        <v>2</v>
      </c>
      <c r="G741"/>
      <c r="H741"/>
      <c r="I741"/>
      <c r="J741"/>
      <c r="K741"/>
      <c r="L741"/>
    </row>
    <row r="742" spans="1:12">
      <c r="A742" t="s">
        <v>6733</v>
      </c>
      <c r="B742" t="s">
        <v>6447</v>
      </c>
      <c r="C742" s="172" t="str">
        <f>VLOOKUP(RTARouteStages[[#This Row],[StageCode]],Code2Loc,2,FALSE)</f>
        <v>PAJIFOND</v>
      </c>
      <c r="D742" s="171" t="s">
        <v>2229</v>
      </c>
      <c r="E742" s="172">
        <v>3</v>
      </c>
      <c r="F742" s="173">
        <v>3</v>
      </c>
      <c r="G742"/>
      <c r="H742"/>
      <c r="I742"/>
      <c r="J742"/>
      <c r="K742"/>
      <c r="L742"/>
    </row>
    <row r="743" spans="1:12">
      <c r="A743" t="s">
        <v>6733</v>
      </c>
      <c r="B743" t="s">
        <v>6447</v>
      </c>
      <c r="C743" s="172" t="str">
        <f>VLOOKUP(RTARouteStages[[#This Row],[StageCode]],Code2Loc,2,FALSE)</f>
        <v>A.PWER HUSE</v>
      </c>
      <c r="D743" s="171" t="s">
        <v>440</v>
      </c>
      <c r="E743" s="172">
        <v>4</v>
      </c>
      <c r="F743" s="173">
        <v>4</v>
      </c>
      <c r="G743"/>
      <c r="H743"/>
      <c r="I743"/>
      <c r="J743"/>
      <c r="K743"/>
      <c r="L743"/>
    </row>
    <row r="744" spans="1:12">
      <c r="A744" t="s">
        <v>6733</v>
      </c>
      <c r="B744" t="s">
        <v>6447</v>
      </c>
      <c r="C744" s="172" t="str">
        <f>VLOOKUP(RTARouteStages[[#This Row],[StageCode]],Code2Loc,2,FALSE)</f>
        <v>RAWANFOND</v>
      </c>
      <c r="D744" s="171" t="s">
        <v>2471</v>
      </c>
      <c r="E744" s="172">
        <v>5</v>
      </c>
      <c r="F744" s="173">
        <v>5</v>
      </c>
      <c r="G744"/>
      <c r="H744"/>
      <c r="I744"/>
      <c r="J744"/>
      <c r="K744"/>
      <c r="L744"/>
    </row>
    <row r="745" spans="1:12">
      <c r="A745" t="s">
        <v>6733</v>
      </c>
      <c r="B745" t="s">
        <v>6447</v>
      </c>
      <c r="C745" s="172" t="str">
        <f>VLOOKUP(RTARouteStages[[#This Row],[StageCode]],Code2Loc,2,FALSE)</f>
        <v>MES COLLEGE</v>
      </c>
      <c r="D745" s="171" t="s">
        <v>1945</v>
      </c>
      <c r="E745" s="172">
        <v>6</v>
      </c>
      <c r="F745" s="173">
        <v>6</v>
      </c>
      <c r="G745"/>
      <c r="H745"/>
      <c r="I745"/>
      <c r="J745"/>
      <c r="K745"/>
      <c r="L745"/>
    </row>
    <row r="746" spans="1:12">
      <c r="A746" t="s">
        <v>6733</v>
      </c>
      <c r="B746" t="s">
        <v>6447</v>
      </c>
      <c r="C746" s="172" t="str">
        <f>VLOOKUP(RTARouteStages[[#This Row],[StageCode]],Code2Loc,2,FALSE)</f>
        <v>GANPATI TMP</v>
      </c>
      <c r="D746" s="171" t="s">
        <v>1280</v>
      </c>
      <c r="E746" s="172">
        <v>7</v>
      </c>
      <c r="F746" s="173">
        <v>7</v>
      </c>
      <c r="G746"/>
      <c r="H746"/>
      <c r="I746"/>
      <c r="J746"/>
      <c r="K746"/>
      <c r="L746"/>
    </row>
    <row r="747" spans="1:12">
      <c r="A747" t="s">
        <v>6733</v>
      </c>
      <c r="B747" t="s">
        <v>6447</v>
      </c>
      <c r="C747" s="172" t="str">
        <f>VLOOKUP(RTARouteStages[[#This Row],[StageCode]],Code2Loc,2,FALSE)</f>
        <v>LAKAKI/PALI</v>
      </c>
      <c r="D747" s="171" t="s">
        <v>1786</v>
      </c>
      <c r="E747" s="172">
        <v>8</v>
      </c>
      <c r="F747" s="173">
        <v>8</v>
      </c>
      <c r="G747"/>
      <c r="H747"/>
      <c r="I747"/>
      <c r="J747"/>
      <c r="K747"/>
      <c r="L747"/>
    </row>
    <row r="748" spans="1:12">
      <c r="A748" t="s">
        <v>6733</v>
      </c>
      <c r="B748" t="s">
        <v>6447</v>
      </c>
      <c r="C748" s="172" t="str">
        <f>VLOOKUP(RTARouteStages[[#This Row],[StageCode]],Code2Loc,2,FALSE)</f>
        <v>DON KHURIS</v>
      </c>
      <c r="D748" s="171" t="s">
        <v>1201</v>
      </c>
      <c r="E748" s="172">
        <v>9</v>
      </c>
      <c r="F748" s="173">
        <v>9</v>
      </c>
      <c r="G748"/>
      <c r="H748"/>
      <c r="I748"/>
      <c r="J748"/>
      <c r="K748"/>
      <c r="L748"/>
    </row>
    <row r="749" spans="1:12">
      <c r="A749" t="s">
        <v>6733</v>
      </c>
      <c r="B749" t="s">
        <v>6447</v>
      </c>
      <c r="C749" s="172" t="str">
        <f>VLOOKUP(RTARouteStages[[#This Row],[StageCode]],Code2Loc,2,FALSE)</f>
        <v>PADRIBHAT</v>
      </c>
      <c r="D749" s="171" t="s">
        <v>2217</v>
      </c>
      <c r="E749" s="172">
        <v>10</v>
      </c>
      <c r="F749" s="173">
        <v>10</v>
      </c>
      <c r="G749"/>
      <c r="H749"/>
      <c r="I749"/>
      <c r="J749"/>
      <c r="K749"/>
      <c r="L749"/>
    </row>
    <row r="750" spans="1:12">
      <c r="A750" t="s">
        <v>6733</v>
      </c>
      <c r="B750" t="s">
        <v>6447</v>
      </c>
      <c r="C750" s="172" t="str">
        <f>VLOOKUP(RTARouteStages[[#This Row],[StageCode]],Code2Loc,2,FALSE)</f>
        <v>GUDI</v>
      </c>
      <c r="D750" s="171" t="s">
        <v>1376</v>
      </c>
      <c r="E750" s="172">
        <v>11</v>
      </c>
      <c r="F750" s="173">
        <v>11</v>
      </c>
      <c r="G750"/>
      <c r="H750"/>
      <c r="I750"/>
      <c r="J750"/>
      <c r="K750"/>
      <c r="L750"/>
    </row>
    <row r="751" spans="1:12">
      <c r="A751" t="s">
        <v>6733</v>
      </c>
      <c r="B751" t="s">
        <v>6447</v>
      </c>
      <c r="C751" s="172" t="str">
        <f>VLOOKUP(RTARouteStages[[#This Row],[StageCode]],Code2Loc,2,FALSE)</f>
        <v>CHAD.TMP AG</v>
      </c>
      <c r="D751" s="171" t="s">
        <v>913</v>
      </c>
      <c r="E751" s="172">
        <v>12</v>
      </c>
      <c r="F751" s="173">
        <v>12</v>
      </c>
      <c r="G751"/>
      <c r="H751"/>
      <c r="I751"/>
      <c r="J751"/>
      <c r="K751"/>
      <c r="L751"/>
    </row>
    <row r="752" spans="1:12">
      <c r="A752" t="s">
        <v>6733</v>
      </c>
      <c r="B752" t="s">
        <v>6447</v>
      </c>
      <c r="C752" s="172" t="str">
        <f>VLOOKUP(RTARouteStages[[#This Row],[StageCode]],Code2Loc,2,FALSE)</f>
        <v>PARODA</v>
      </c>
      <c r="D752" s="171" t="s">
        <v>2279</v>
      </c>
      <c r="E752" s="172">
        <v>13</v>
      </c>
      <c r="F752" s="173">
        <v>14</v>
      </c>
      <c r="G752"/>
      <c r="H752"/>
      <c r="I752"/>
      <c r="J752"/>
      <c r="K752"/>
      <c r="L752"/>
    </row>
    <row r="753" spans="1:12">
      <c r="A753" t="s">
        <v>6733</v>
      </c>
      <c r="B753" t="s">
        <v>6447</v>
      </c>
      <c r="C753" s="172" t="str">
        <f>VLOOKUP(RTARouteStages[[#This Row],[StageCode]],Code2Loc,2,FALSE)</f>
        <v>QUEPEM</v>
      </c>
      <c r="D753" s="171" t="s">
        <v>2424</v>
      </c>
      <c r="E753" s="172">
        <v>14</v>
      </c>
      <c r="F753" s="173">
        <v>17</v>
      </c>
      <c r="G753"/>
      <c r="H753"/>
      <c r="I753"/>
      <c r="J753"/>
      <c r="K753"/>
      <c r="L753"/>
    </row>
    <row r="754" spans="1:12">
      <c r="A754" t="s">
        <v>6733</v>
      </c>
      <c r="B754" t="s">
        <v>6447</v>
      </c>
      <c r="C754" s="172" t="str">
        <f>VLOOKUP(RTARouteStages[[#This Row],[StageCode]],Code2Loc,2,FALSE)</f>
        <v>QPM COURT</v>
      </c>
      <c r="D754" s="171" t="s">
        <v>2422</v>
      </c>
      <c r="E754" s="172">
        <v>15</v>
      </c>
      <c r="F754" s="173">
        <v>18</v>
      </c>
      <c r="G754"/>
      <c r="H754"/>
      <c r="I754"/>
      <c r="J754"/>
      <c r="K754"/>
      <c r="L754"/>
    </row>
    <row r="755" spans="1:12">
      <c r="A755" t="s">
        <v>6733</v>
      </c>
      <c r="B755" t="s">
        <v>6447</v>
      </c>
      <c r="C755" s="172" t="str">
        <f>VLOOKUP(RTARouteStages[[#This Row],[StageCode]],Code2Loc,2,FALSE)</f>
        <v>TILAMOL</v>
      </c>
      <c r="D755" s="171" t="s">
        <v>2908</v>
      </c>
      <c r="E755" s="172">
        <v>16</v>
      </c>
      <c r="F755" s="173">
        <v>19</v>
      </c>
      <c r="G755"/>
      <c r="H755"/>
      <c r="I755"/>
      <c r="J755"/>
      <c r="K755"/>
      <c r="L755"/>
    </row>
    <row r="756" spans="1:12">
      <c r="A756" t="s">
        <v>6733</v>
      </c>
      <c r="B756" t="s">
        <v>6447</v>
      </c>
      <c r="C756" s="172" t="str">
        <f>VLOOKUP(RTARouteStages[[#This Row],[StageCode]],Code2Loc,2,FALSE)</f>
        <v>SOMSWR TMP</v>
      </c>
      <c r="D756" s="171" t="s">
        <v>2769</v>
      </c>
      <c r="E756" s="172">
        <v>17</v>
      </c>
      <c r="F756" s="173">
        <v>22</v>
      </c>
      <c r="G756"/>
      <c r="H756"/>
      <c r="I756"/>
      <c r="J756"/>
      <c r="K756"/>
      <c r="L756"/>
    </row>
    <row r="757" spans="1:12">
      <c r="A757" t="s">
        <v>6733</v>
      </c>
      <c r="B757" t="s">
        <v>6447</v>
      </c>
      <c r="C757" s="172" t="str">
        <f>VLOOKUP(RTARouteStages[[#This Row],[StageCode]],Code2Loc,2,FALSE)</f>
        <v>SIRVOI</v>
      </c>
      <c r="D757" s="171" t="s">
        <v>2749</v>
      </c>
      <c r="E757" s="172">
        <v>18</v>
      </c>
      <c r="F757" s="173">
        <v>23</v>
      </c>
      <c r="G757"/>
      <c r="H757"/>
      <c r="I757"/>
      <c r="J757"/>
      <c r="K757"/>
      <c r="L757"/>
    </row>
    <row r="758" spans="1:12">
      <c r="A758" t="s">
        <v>6733</v>
      </c>
      <c r="B758" t="s">
        <v>6447</v>
      </c>
      <c r="C758" s="172" t="str">
        <f>VLOOKUP(RTARouteStages[[#This Row],[StageCode]],Code2Loc,2,FALSE)</f>
        <v>ZAMBAULIM</v>
      </c>
      <c r="D758" s="171" t="s">
        <v>3181</v>
      </c>
      <c r="E758" s="172">
        <v>19</v>
      </c>
      <c r="F758" s="173">
        <v>24</v>
      </c>
      <c r="G758"/>
      <c r="H758"/>
      <c r="I758"/>
      <c r="J758"/>
      <c r="K758"/>
      <c r="L758"/>
    </row>
    <row r="759" spans="1:12">
      <c r="A759" t="s">
        <v>6733</v>
      </c>
      <c r="B759" t="s">
        <v>6447</v>
      </c>
      <c r="C759" s="172" t="str">
        <f>VLOOKUP(RTARouteStages[[#This Row],[StageCode]],Code2Loc,2,FALSE)</f>
        <v>RIVONA CHRC</v>
      </c>
      <c r="D759" s="171" t="s">
        <v>2501</v>
      </c>
      <c r="E759" s="172">
        <v>20</v>
      </c>
      <c r="F759" s="173">
        <v>25</v>
      </c>
      <c r="G759"/>
      <c r="H759"/>
      <c r="I759"/>
      <c r="J759"/>
      <c r="K759"/>
      <c r="L759"/>
    </row>
    <row r="760" spans="1:12">
      <c r="A760" t="s">
        <v>6733</v>
      </c>
      <c r="B760" t="s">
        <v>6447</v>
      </c>
      <c r="C760" s="172" t="str">
        <f>VLOOKUP(RTARouteStages[[#This Row],[StageCode]],Code2Loc,2,FALSE)</f>
        <v>RIVONA</v>
      </c>
      <c r="D760" s="171" t="s">
        <v>2499</v>
      </c>
      <c r="E760" s="172">
        <v>21</v>
      </c>
      <c r="F760" s="173">
        <v>27</v>
      </c>
      <c r="G760"/>
      <c r="H760"/>
      <c r="I760"/>
      <c r="J760"/>
      <c r="K760"/>
      <c r="L760"/>
    </row>
    <row r="761" spans="1:12">
      <c r="A761" t="s">
        <v>6733</v>
      </c>
      <c r="B761" t="s">
        <v>6447</v>
      </c>
      <c r="C761" s="172" t="str">
        <f>VLOOKUP(RTARouteStages[[#This Row],[StageCode]],Code2Loc,2,FALSE)</f>
        <v>MOLKORNEM</v>
      </c>
      <c r="D761" s="171" t="s">
        <v>1983</v>
      </c>
      <c r="E761" s="172">
        <v>22</v>
      </c>
      <c r="F761" s="173">
        <v>30</v>
      </c>
      <c r="G761"/>
      <c r="H761"/>
      <c r="I761"/>
      <c r="J761"/>
      <c r="K761"/>
      <c r="L761"/>
    </row>
    <row r="762" spans="1:12">
      <c r="A762" t="s">
        <v>6733</v>
      </c>
      <c r="B762" t="s">
        <v>6447</v>
      </c>
      <c r="C762" s="172" t="str">
        <f>VLOOKUP(RTARouteStages[[#This Row],[StageCode]],Code2Loc,2,FALSE)</f>
        <v>BENNE</v>
      </c>
      <c r="D762" s="171" t="s">
        <v>726</v>
      </c>
      <c r="E762" s="172">
        <v>23</v>
      </c>
      <c r="F762" s="173">
        <v>32</v>
      </c>
      <c r="G762"/>
      <c r="H762"/>
      <c r="I762"/>
      <c r="J762"/>
      <c r="K762"/>
      <c r="L762"/>
    </row>
    <row r="763" spans="1:12">
      <c r="A763" t="s">
        <v>6733</v>
      </c>
      <c r="B763" t="s">
        <v>6447</v>
      </c>
      <c r="C763" s="172" t="str">
        <f>VLOOKUP(RTARouteStages[[#This Row],[StageCode]],Code2Loc,2,FALSE)</f>
        <v>MOLKOPON</v>
      </c>
      <c r="D763" s="171" t="s">
        <v>1981</v>
      </c>
      <c r="E763" s="172">
        <v>24</v>
      </c>
      <c r="F763" s="173">
        <v>34</v>
      </c>
      <c r="G763"/>
      <c r="H763"/>
      <c r="I763"/>
      <c r="J763"/>
      <c r="K763"/>
      <c r="L763"/>
    </row>
    <row r="764" spans="1:12">
      <c r="A764" t="s">
        <v>6734</v>
      </c>
      <c r="B764" t="s">
        <v>5881</v>
      </c>
      <c r="C764" s="172" t="str">
        <f>VLOOKUP(RTARouteStages[[#This Row],[StageCode]],Code2Loc,2,FALSE)</f>
        <v>MOLKOPON</v>
      </c>
      <c r="D764" s="171" t="s">
        <v>1981</v>
      </c>
      <c r="E764" s="172">
        <v>1</v>
      </c>
      <c r="F764" s="173"/>
      <c r="G764"/>
      <c r="H764"/>
      <c r="I764"/>
      <c r="J764"/>
      <c r="K764"/>
      <c r="L764"/>
    </row>
    <row r="765" spans="1:12">
      <c r="A765" t="s">
        <v>6734</v>
      </c>
      <c r="B765" t="s">
        <v>5881</v>
      </c>
      <c r="C765" s="172" t="str">
        <f>VLOOKUP(RTARouteStages[[#This Row],[StageCode]],Code2Loc,2,FALSE)</f>
        <v>SANGUEM</v>
      </c>
      <c r="D765" s="171" t="s">
        <v>2586</v>
      </c>
      <c r="E765" s="172">
        <v>6</v>
      </c>
      <c r="F765" s="173"/>
      <c r="G765"/>
      <c r="H765"/>
      <c r="I765"/>
      <c r="J765"/>
      <c r="K765"/>
      <c r="L765"/>
    </row>
    <row r="766" spans="1:12">
      <c r="A766" t="s">
        <v>6483</v>
      </c>
      <c r="B766" t="s">
        <v>5881</v>
      </c>
      <c r="C766" s="172" t="e">
        <f>VLOOKUP(RTARouteStages[[#This Row],[StageCode]],Code2Loc,2,FALSE)</f>
        <v>#N/A</v>
      </c>
      <c r="D766" s="171" t="s">
        <v>543</v>
      </c>
      <c r="E766" s="172">
        <v>1</v>
      </c>
      <c r="F766" s="173"/>
      <c r="G766"/>
      <c r="H766"/>
      <c r="I766"/>
      <c r="J766"/>
      <c r="K766"/>
      <c r="L766"/>
    </row>
    <row r="767" spans="1:12">
      <c r="A767" t="s">
        <v>6483</v>
      </c>
      <c r="B767" t="s">
        <v>5881</v>
      </c>
      <c r="C767" s="172" t="str">
        <f>VLOOKUP(RTARouteStages[[#This Row],[StageCode]],Code2Loc,2,FALSE)</f>
        <v>BANASTARI</v>
      </c>
      <c r="D767" s="171" t="s">
        <v>680</v>
      </c>
      <c r="E767" s="172">
        <v>2</v>
      </c>
      <c r="F767" s="173"/>
      <c r="G767" t="s">
        <v>5725</v>
      </c>
      <c r="H767"/>
      <c r="I767"/>
      <c r="J767"/>
      <c r="K767"/>
      <c r="L767"/>
    </row>
    <row r="768" spans="1:12">
      <c r="A768" t="s">
        <v>6483</v>
      </c>
      <c r="B768" t="s">
        <v>5881</v>
      </c>
      <c r="C768" s="172" t="str">
        <f>VLOOKUP(RTARouteStages[[#This Row],[StageCode]],Code2Loc,2,FALSE)</f>
        <v>PONDA</v>
      </c>
      <c r="D768" s="171" t="s">
        <v>2374</v>
      </c>
      <c r="E768" s="172">
        <v>6</v>
      </c>
      <c r="F768" s="173"/>
      <c r="G768"/>
      <c r="H768"/>
      <c r="I768"/>
      <c r="J768"/>
      <c r="K768"/>
      <c r="L768"/>
    </row>
    <row r="769" spans="1:12">
      <c r="A769" t="s">
        <v>6735</v>
      </c>
      <c r="B769" t="s">
        <v>5881</v>
      </c>
      <c r="C769" s="172" t="str">
        <f>VLOOKUP(RTARouteStages[[#This Row],[StageCode]],Code2Loc,2,FALSE)</f>
        <v>MOLKORNEM</v>
      </c>
      <c r="D769" s="171" t="s">
        <v>1983</v>
      </c>
      <c r="E769" s="172">
        <v>1</v>
      </c>
      <c r="F769" s="173"/>
      <c r="G769"/>
      <c r="H769"/>
      <c r="I769"/>
      <c r="J769"/>
      <c r="K769"/>
      <c r="L769"/>
    </row>
    <row r="770" spans="1:12">
      <c r="A770" t="s">
        <v>6735</v>
      </c>
      <c r="B770" t="s">
        <v>5881</v>
      </c>
      <c r="C770" s="172" t="str">
        <f>VLOOKUP(RTARouteStages[[#This Row],[StageCode]],Code2Loc,2,FALSE)</f>
        <v>DEUNAMOL</v>
      </c>
      <c r="D770" s="171" t="s">
        <v>1108</v>
      </c>
      <c r="E770" s="172">
        <v>2</v>
      </c>
      <c r="F770" s="173"/>
      <c r="G770" t="s">
        <v>5725</v>
      </c>
      <c r="H770"/>
      <c r="I770"/>
      <c r="J770"/>
      <c r="K770"/>
      <c r="L770"/>
    </row>
    <row r="771" spans="1:12">
      <c r="A771" t="s">
        <v>6735</v>
      </c>
      <c r="B771" t="s">
        <v>5881</v>
      </c>
      <c r="C771" s="172" t="str">
        <f>VLOOKUP(RTARouteStages[[#This Row],[StageCode]],Code2Loc,2,FALSE)</f>
        <v>SANGUEM</v>
      </c>
      <c r="D771" s="171" t="s">
        <v>2586</v>
      </c>
      <c r="E771" s="172">
        <v>6</v>
      </c>
      <c r="F771" s="173"/>
      <c r="G771"/>
      <c r="H771"/>
      <c r="I771"/>
      <c r="J771"/>
      <c r="K771"/>
      <c r="L771"/>
    </row>
    <row r="772" spans="1:12">
      <c r="A772" t="s">
        <v>6736</v>
      </c>
      <c r="B772" t="s">
        <v>5881</v>
      </c>
      <c r="C772" s="172" t="str">
        <f>VLOOKUP(RTARouteStages[[#This Row],[StageCode]],Code2Loc,2,FALSE)</f>
        <v>MOLKORNEM</v>
      </c>
      <c r="D772" s="171" t="s">
        <v>1983</v>
      </c>
      <c r="E772" s="172">
        <v>1</v>
      </c>
      <c r="F772" s="173"/>
      <c r="G772"/>
      <c r="H772"/>
      <c r="I772"/>
      <c r="J772"/>
      <c r="K772"/>
      <c r="L772"/>
    </row>
    <row r="773" spans="1:12">
      <c r="A773" t="s">
        <v>6736</v>
      </c>
      <c r="B773" t="s">
        <v>5881</v>
      </c>
      <c r="C773" s="172" t="str">
        <f>VLOOKUP(RTARouteStages[[#This Row],[StageCode]],Code2Loc,2,FALSE)</f>
        <v>Pontemol</v>
      </c>
      <c r="D773" s="171" t="s">
        <v>3516</v>
      </c>
      <c r="E773" s="172">
        <v>6</v>
      </c>
      <c r="F773" s="173"/>
      <c r="G773"/>
      <c r="H773"/>
      <c r="I773"/>
      <c r="J773"/>
      <c r="K773"/>
      <c r="L773"/>
    </row>
    <row r="774" spans="1:12">
      <c r="A774" t="s">
        <v>6737</v>
      </c>
      <c r="B774" t="s">
        <v>5881</v>
      </c>
      <c r="C774" s="172" t="str">
        <f>VLOOKUP(RTARouteStages[[#This Row],[StageCode]],Code2Loc,2,FALSE)</f>
        <v>MOLKORNEM</v>
      </c>
      <c r="D774" s="171" t="s">
        <v>1983</v>
      </c>
      <c r="E774" s="172">
        <v>1</v>
      </c>
      <c r="F774" s="173"/>
      <c r="G774"/>
      <c r="H774"/>
      <c r="I774"/>
      <c r="J774"/>
      <c r="K774"/>
      <c r="L774"/>
    </row>
    <row r="775" spans="1:12">
      <c r="A775" t="s">
        <v>6737</v>
      </c>
      <c r="B775" t="s">
        <v>5881</v>
      </c>
      <c r="C775" s="172" t="str">
        <f>VLOOKUP(RTARouteStages[[#This Row],[StageCode]],Code2Loc,2,FALSE)</f>
        <v>SANGUEM</v>
      </c>
      <c r="D775" s="171" t="s">
        <v>2586</v>
      </c>
      <c r="E775" s="172">
        <v>6</v>
      </c>
      <c r="F775" s="173"/>
      <c r="G775"/>
      <c r="H775"/>
      <c r="I775"/>
      <c r="J775"/>
      <c r="K775"/>
      <c r="L775"/>
    </row>
    <row r="776" spans="1:12">
      <c r="A776" t="s">
        <v>6738</v>
      </c>
      <c r="B776" t="s">
        <v>6448</v>
      </c>
      <c r="C776" s="172" t="str">
        <f>VLOOKUP(RTARouteStages[[#This Row],[StageCode]],Code2Loc,2,FALSE)</f>
        <v>PONDA</v>
      </c>
      <c r="D776" s="171" t="s">
        <v>2374</v>
      </c>
      <c r="E776" s="172">
        <v>1</v>
      </c>
      <c r="F776" s="173">
        <v>0</v>
      </c>
      <c r="G776"/>
      <c r="H776"/>
      <c r="I776"/>
      <c r="J776"/>
      <c r="K776"/>
      <c r="L776"/>
    </row>
    <row r="777" spans="1:12">
      <c r="A777" t="s">
        <v>6738</v>
      </c>
      <c r="B777" t="s">
        <v>6448</v>
      </c>
      <c r="C777" s="172" t="str">
        <f>VLOOKUP(RTARouteStages[[#This Row],[StageCode]],Code2Loc,2,FALSE)</f>
        <v>UPPER BAZAR</v>
      </c>
      <c r="D777" s="171" t="s">
        <v>2990</v>
      </c>
      <c r="E777" s="172">
        <v>2</v>
      </c>
      <c r="F777" s="173">
        <v>1</v>
      </c>
      <c r="G777"/>
      <c r="H777"/>
      <c r="I777"/>
      <c r="J777"/>
      <c r="K777"/>
      <c r="L777"/>
    </row>
    <row r="778" spans="1:12">
      <c r="A778" t="s">
        <v>6738</v>
      </c>
      <c r="B778" t="s">
        <v>6448</v>
      </c>
      <c r="C778" s="172" t="str">
        <f>VLOOKUP(RTARouteStages[[#This Row],[StageCode]],Code2Loc,2,FALSE)</f>
        <v>CURTI</v>
      </c>
      <c r="D778" s="171" t="s">
        <v>1052</v>
      </c>
      <c r="E778" s="172">
        <v>3</v>
      </c>
      <c r="F778" s="173">
        <v>3</v>
      </c>
      <c r="G778"/>
      <c r="H778"/>
      <c r="I778"/>
      <c r="J778"/>
      <c r="K778"/>
      <c r="L778"/>
    </row>
    <row r="779" spans="1:12">
      <c r="A779" t="s">
        <v>6738</v>
      </c>
      <c r="B779" t="s">
        <v>6448</v>
      </c>
      <c r="C779" s="172" t="str">
        <f>VLOOKUP(RTARouteStages[[#This Row],[StageCode]],Code2Loc,2,FALSE)</f>
        <v>KHANDEPAR</v>
      </c>
      <c r="D779" s="171" t="s">
        <v>1654</v>
      </c>
      <c r="E779" s="172">
        <v>4</v>
      </c>
      <c r="F779" s="173">
        <v>4</v>
      </c>
      <c r="G779"/>
      <c r="H779"/>
      <c r="I779"/>
      <c r="J779"/>
      <c r="K779"/>
      <c r="L779"/>
    </row>
    <row r="780" spans="1:12">
      <c r="A780" t="s">
        <v>6738</v>
      </c>
      <c r="B780" t="s">
        <v>6448</v>
      </c>
      <c r="C780" s="172" t="str">
        <f>VLOOKUP(RTARouteStages[[#This Row],[StageCode]],Code2Loc,2,FALSE)</f>
        <v>CHWGUL W/S</v>
      </c>
      <c r="D780" s="171" t="s">
        <v>975</v>
      </c>
      <c r="E780" s="172">
        <v>5</v>
      </c>
      <c r="F780" s="173">
        <v>5</v>
      </c>
      <c r="G780"/>
      <c r="H780"/>
      <c r="I780"/>
      <c r="J780"/>
      <c r="K780"/>
      <c r="L780"/>
    </row>
    <row r="781" spans="1:12">
      <c r="A781" t="s">
        <v>6738</v>
      </c>
      <c r="B781" t="s">
        <v>6448</v>
      </c>
      <c r="C781" s="172" t="str">
        <f>VLOOKUP(RTARouteStages[[#This Row],[StageCode]],Code2Loc,2,FALSE)</f>
        <v>HOLY CROSS</v>
      </c>
      <c r="D781" s="171" t="s">
        <v>1442</v>
      </c>
      <c r="E781" s="172">
        <v>6</v>
      </c>
      <c r="F781" s="173">
        <v>7</v>
      </c>
      <c r="G781"/>
      <c r="H781"/>
      <c r="I781"/>
      <c r="J781"/>
      <c r="K781"/>
      <c r="L781"/>
    </row>
    <row r="782" spans="1:12">
      <c r="A782" t="s">
        <v>6738</v>
      </c>
      <c r="B782" t="s">
        <v>6448</v>
      </c>
      <c r="C782" s="172" t="str">
        <f>VLOOKUP(RTARouteStages[[#This Row],[StageCode]],Code2Loc,2,FALSE)</f>
        <v>NESTLE</v>
      </c>
      <c r="D782" s="171" t="s">
        <v>2136</v>
      </c>
      <c r="E782" s="172">
        <v>7</v>
      </c>
      <c r="F782" s="173">
        <v>8</v>
      </c>
      <c r="G782"/>
      <c r="H782"/>
      <c r="I782"/>
      <c r="J782"/>
      <c r="K782"/>
      <c r="L782"/>
    </row>
    <row r="783" spans="1:12">
      <c r="A783" t="s">
        <v>6738</v>
      </c>
      <c r="B783" t="s">
        <v>6448</v>
      </c>
      <c r="C783" s="172" t="str">
        <f>VLOOKUP(RTARouteStages[[#This Row],[StageCode]],Code2Loc,2,FALSE)</f>
        <v>MRF</v>
      </c>
      <c r="D783" s="171" t="s">
        <v>2020</v>
      </c>
      <c r="E783" s="172">
        <v>8</v>
      </c>
      <c r="F783" s="173">
        <v>9</v>
      </c>
      <c r="G783"/>
      <c r="H783"/>
      <c r="I783"/>
      <c r="J783"/>
      <c r="K783"/>
      <c r="L783"/>
    </row>
    <row r="784" spans="1:12">
      <c r="A784" t="s">
        <v>6738</v>
      </c>
      <c r="B784" t="s">
        <v>6448</v>
      </c>
      <c r="C784" s="172" t="str">
        <f>VLOOKUP(RTARouteStages[[#This Row],[StageCode]],Code2Loc,2,FALSE)</f>
        <v>USGAO TISK</v>
      </c>
      <c r="D784" s="171" t="s">
        <v>3002</v>
      </c>
      <c r="E784" s="172">
        <v>9</v>
      </c>
      <c r="F784" s="173">
        <v>10</v>
      </c>
      <c r="G784"/>
      <c r="H784"/>
      <c r="I784"/>
      <c r="J784"/>
      <c r="K784"/>
      <c r="L784"/>
    </row>
    <row r="785" spans="1:12">
      <c r="A785" t="s">
        <v>6738</v>
      </c>
      <c r="B785" t="s">
        <v>6448</v>
      </c>
      <c r="C785" s="172" t="str">
        <f>VLOOKUP(RTARouteStages[[#This Row],[StageCode]],Code2Loc,2,FALSE)</f>
        <v>SUGAR FCTRY</v>
      </c>
      <c r="D785" s="171" t="s">
        <v>2815</v>
      </c>
      <c r="E785" s="172">
        <v>10</v>
      </c>
      <c r="F785" s="173">
        <v>12</v>
      </c>
      <c r="G785"/>
      <c r="H785"/>
      <c r="I785"/>
      <c r="J785"/>
      <c r="K785"/>
      <c r="L785"/>
    </row>
    <row r="786" spans="1:12">
      <c r="A786" t="s">
        <v>6738</v>
      </c>
      <c r="B786" t="s">
        <v>6448</v>
      </c>
      <c r="C786" s="172" t="str">
        <f>VLOOKUP(RTARouteStages[[#This Row],[StageCode]],Code2Loc,2,FALSE)</f>
        <v>DHARBANDORA</v>
      </c>
      <c r="D786" s="171" t="s">
        <v>1140</v>
      </c>
      <c r="E786" s="172">
        <v>11</v>
      </c>
      <c r="F786" s="173">
        <v>15</v>
      </c>
      <c r="G786"/>
      <c r="H786"/>
      <c r="I786"/>
      <c r="J786"/>
      <c r="K786"/>
      <c r="L786"/>
    </row>
    <row r="787" spans="1:12">
      <c r="A787" t="s">
        <v>6738</v>
      </c>
      <c r="B787" t="s">
        <v>6448</v>
      </c>
      <c r="C787" s="172" t="str">
        <f>VLOOKUP(RTARouteStages[[#This Row],[StageCode]],Code2Loc,2,FALSE)</f>
        <v>DHABA</v>
      </c>
      <c r="D787" s="171" t="s">
        <v>1126</v>
      </c>
      <c r="E787" s="172">
        <v>12</v>
      </c>
      <c r="F787" s="173">
        <v>16</v>
      </c>
      <c r="G787"/>
      <c r="H787"/>
      <c r="I787"/>
      <c r="J787"/>
      <c r="K787"/>
      <c r="L787"/>
    </row>
    <row r="788" spans="1:12">
      <c r="A788" t="s">
        <v>6738</v>
      </c>
      <c r="B788" t="s">
        <v>6448</v>
      </c>
      <c r="C788" s="172" t="str">
        <f>VLOOKUP(RTARouteStages[[#This Row],[StageCode]],Code2Loc,2,FALSE)</f>
        <v>SUKTALEM</v>
      </c>
      <c r="D788" s="171" t="s">
        <v>2819</v>
      </c>
      <c r="E788" s="172">
        <v>13</v>
      </c>
      <c r="F788" s="173">
        <v>18</v>
      </c>
      <c r="G788"/>
      <c r="H788"/>
      <c r="I788"/>
      <c r="J788"/>
      <c r="K788"/>
      <c r="L788"/>
    </row>
    <row r="789" spans="1:12">
      <c r="A789" t="s">
        <v>6738</v>
      </c>
      <c r="B789" t="s">
        <v>6448</v>
      </c>
      <c r="C789" s="172" t="str">
        <f>VLOOKUP(RTARouteStages[[#This Row],[StageCode]],Code2Loc,2,FALSE)</f>
        <v>DHATFARM</v>
      </c>
      <c r="D789" s="171" t="s">
        <v>1156</v>
      </c>
      <c r="E789" s="172">
        <v>14</v>
      </c>
      <c r="F789" s="173">
        <v>20</v>
      </c>
      <c r="G789"/>
      <c r="H789"/>
      <c r="I789"/>
      <c r="J789"/>
      <c r="K789"/>
      <c r="L789"/>
    </row>
    <row r="790" spans="1:12">
      <c r="A790" t="s">
        <v>6738</v>
      </c>
      <c r="B790" t="s">
        <v>6448</v>
      </c>
      <c r="C790" s="172" t="str">
        <f>VLOOKUP(RTARouteStages[[#This Row],[StageCode]],Code2Loc,2,FALSE)</f>
        <v>MOLLEM</v>
      </c>
      <c r="D790" s="171" t="s">
        <v>1987</v>
      </c>
      <c r="E790" s="172">
        <v>15</v>
      </c>
      <c r="F790" s="173">
        <v>26</v>
      </c>
      <c r="G790"/>
      <c r="H790"/>
      <c r="I790"/>
      <c r="J790"/>
      <c r="K790"/>
      <c r="L790"/>
    </row>
    <row r="791" spans="1:12">
      <c r="A791" t="s">
        <v>6739</v>
      </c>
      <c r="B791" t="s">
        <v>5881</v>
      </c>
      <c r="C791" s="172" t="str">
        <f>VLOOKUP(RTARouteStages[[#This Row],[StageCode]],Code2Loc,2,FALSE)</f>
        <v>Mobor</v>
      </c>
      <c r="D791" s="171" t="s">
        <v>3567</v>
      </c>
      <c r="E791" s="172">
        <v>1</v>
      </c>
      <c r="F791" s="173"/>
      <c r="G791"/>
      <c r="H791"/>
      <c r="I791"/>
      <c r="J791"/>
      <c r="K791"/>
      <c r="L791"/>
    </row>
    <row r="792" spans="1:12">
      <c r="A792" t="s">
        <v>6739</v>
      </c>
      <c r="B792" t="s">
        <v>5881</v>
      </c>
      <c r="C792" s="172" t="str">
        <f>VLOOKUP(RTARouteStages[[#This Row],[StageCode]],Code2Loc,2,FALSE)</f>
        <v>MARGAO</v>
      </c>
      <c r="D792" s="171" t="s">
        <v>1890</v>
      </c>
      <c r="E792" s="172">
        <v>6</v>
      </c>
      <c r="F792" s="173"/>
      <c r="G792"/>
      <c r="H792"/>
      <c r="I792"/>
      <c r="J792"/>
      <c r="K792"/>
      <c r="L792"/>
    </row>
    <row r="793" spans="1:12">
      <c r="A793" t="s">
        <v>6740</v>
      </c>
      <c r="B793" t="s">
        <v>5881</v>
      </c>
      <c r="C793" s="172" t="str">
        <f>VLOOKUP(RTARouteStages[[#This Row],[StageCode]],Code2Loc,2,FALSE)</f>
        <v>MORLE COLNY</v>
      </c>
      <c r="D793" s="171" t="s">
        <v>2007</v>
      </c>
      <c r="E793" s="172">
        <v>1</v>
      </c>
      <c r="F793" s="173"/>
      <c r="G793"/>
      <c r="H793"/>
      <c r="I793"/>
      <c r="J793"/>
      <c r="K793"/>
      <c r="L793"/>
    </row>
    <row r="794" spans="1:12">
      <c r="A794" t="s">
        <v>6740</v>
      </c>
      <c r="B794" t="s">
        <v>5881</v>
      </c>
      <c r="C794" s="172" t="str">
        <f>VLOOKUP(RTARouteStages[[#This Row],[StageCode]],Code2Loc,2,FALSE)</f>
        <v>HONDA</v>
      </c>
      <c r="D794" s="171" t="s">
        <v>1446</v>
      </c>
      <c r="E794" s="172">
        <v>2</v>
      </c>
      <c r="F794" s="173"/>
      <c r="G794" t="s">
        <v>5725</v>
      </c>
      <c r="H794"/>
      <c r="I794"/>
      <c r="J794"/>
      <c r="K794"/>
      <c r="L794"/>
    </row>
    <row r="795" spans="1:12">
      <c r="A795" t="s">
        <v>6740</v>
      </c>
      <c r="B795" t="s">
        <v>5881</v>
      </c>
      <c r="C795" s="172" t="str">
        <f>VLOOKUP(RTARouteStages[[#This Row],[StageCode]],Code2Loc,2,FALSE)</f>
        <v>PANAJI</v>
      </c>
      <c r="D795" s="171" t="s">
        <v>2247</v>
      </c>
      <c r="E795" s="172">
        <v>6</v>
      </c>
      <c r="F795" s="173"/>
      <c r="G795"/>
      <c r="H795"/>
      <c r="I795"/>
      <c r="J795"/>
      <c r="K795"/>
      <c r="L795"/>
    </row>
    <row r="796" spans="1:12">
      <c r="A796" t="s">
        <v>6741</v>
      </c>
      <c r="B796" t="s">
        <v>5881</v>
      </c>
      <c r="C796" s="172" t="str">
        <f>VLOOKUP(RTARouteStages[[#This Row],[StageCode]],Code2Loc,2,FALSE)</f>
        <v>MORLE COLNY</v>
      </c>
      <c r="D796" s="171" t="s">
        <v>2007</v>
      </c>
      <c r="E796" s="172">
        <v>1</v>
      </c>
      <c r="F796" s="173"/>
      <c r="G796"/>
      <c r="H796"/>
      <c r="I796"/>
      <c r="J796"/>
      <c r="K796"/>
      <c r="L796"/>
    </row>
    <row r="797" spans="1:12">
      <c r="A797" t="s">
        <v>6741</v>
      </c>
      <c r="B797" t="s">
        <v>5881</v>
      </c>
      <c r="C797" s="172" t="str">
        <f>VLOOKUP(RTARouteStages[[#This Row],[StageCode]],Code2Loc,2,FALSE)</f>
        <v>PANAJI</v>
      </c>
      <c r="D797" s="171" t="s">
        <v>2247</v>
      </c>
      <c r="E797" s="172">
        <v>6</v>
      </c>
      <c r="F797" s="173"/>
      <c r="G797"/>
      <c r="H797"/>
      <c r="I797"/>
      <c r="J797"/>
      <c r="K797"/>
      <c r="L797"/>
    </row>
    <row r="798" spans="1:12">
      <c r="A798" t="s">
        <v>6742</v>
      </c>
      <c r="B798" t="s">
        <v>5881</v>
      </c>
      <c r="C798" s="172" t="e">
        <f>VLOOKUP(RTARouteStages[[#This Row],[StageCode]],Code2Loc,2,FALSE)</f>
        <v>#N/A</v>
      </c>
      <c r="D798" s="171" t="s">
        <v>5519</v>
      </c>
      <c r="E798" s="172">
        <v>1</v>
      </c>
      <c r="F798" s="173"/>
      <c r="G798"/>
      <c r="H798"/>
      <c r="I798"/>
      <c r="J798"/>
      <c r="K798"/>
      <c r="L798"/>
    </row>
    <row r="799" spans="1:12">
      <c r="A799" t="s">
        <v>6742</v>
      </c>
      <c r="B799" t="s">
        <v>5881</v>
      </c>
      <c r="C799" s="172" t="e">
        <f>VLOOKUP(RTARouteStages[[#This Row],[StageCode]],Code2Loc,2,FALSE)</f>
        <v>#N/A</v>
      </c>
      <c r="D799" s="171" t="s">
        <v>5519</v>
      </c>
      <c r="E799" s="172">
        <v>6</v>
      </c>
      <c r="F799" s="173"/>
      <c r="G799"/>
      <c r="H799"/>
      <c r="I799"/>
      <c r="J799"/>
      <c r="K799"/>
      <c r="L799"/>
    </row>
    <row r="800" spans="1:12">
      <c r="A800" t="s">
        <v>6743</v>
      </c>
      <c r="B800" t="s">
        <v>5881</v>
      </c>
      <c r="C800" s="172" t="str">
        <f>VLOOKUP(RTARouteStages[[#This Row],[StageCode]],Code2Loc,2,FALSE)</f>
        <v>MALPAN</v>
      </c>
      <c r="D800" s="171" t="s">
        <v>1854</v>
      </c>
      <c r="E800" s="172">
        <v>1</v>
      </c>
      <c r="F800" s="173"/>
      <c r="G800"/>
      <c r="H800"/>
      <c r="I800"/>
      <c r="J800"/>
      <c r="K800"/>
      <c r="L800"/>
    </row>
    <row r="801" spans="1:12">
      <c r="A801" t="s">
        <v>6743</v>
      </c>
      <c r="B801" t="s">
        <v>5881</v>
      </c>
      <c r="C801" s="172" t="str">
        <f>VLOOKUP(RTARouteStages[[#This Row],[StageCode]],Code2Loc,2,FALSE)</f>
        <v>VALPOI</v>
      </c>
      <c r="D801" s="171" t="s">
        <v>3041</v>
      </c>
      <c r="E801" s="172">
        <v>6</v>
      </c>
      <c r="F801" s="173"/>
      <c r="G801"/>
      <c r="H801"/>
      <c r="I801"/>
      <c r="J801"/>
      <c r="K801"/>
      <c r="L801"/>
    </row>
    <row r="802" spans="1:12">
      <c r="A802" t="s">
        <v>6744</v>
      </c>
      <c r="B802" t="s">
        <v>5881</v>
      </c>
      <c r="C802" s="172" t="str">
        <f>VLOOKUP(RTARouteStages[[#This Row],[StageCode]],Code2Loc,2,FALSE)</f>
        <v>MORPIRLA</v>
      </c>
      <c r="D802" s="171" t="s">
        <v>2013</v>
      </c>
      <c r="E802" s="172">
        <v>1</v>
      </c>
      <c r="F802" s="173"/>
      <c r="G802"/>
      <c r="H802"/>
      <c r="I802"/>
      <c r="J802"/>
      <c r="K802"/>
      <c r="L802"/>
    </row>
    <row r="803" spans="1:12">
      <c r="A803" t="s">
        <v>6744</v>
      </c>
      <c r="B803" t="s">
        <v>5881</v>
      </c>
      <c r="C803" s="172" t="str">
        <f>VLOOKUP(RTARouteStages[[#This Row],[StageCode]],Code2Loc,2,FALSE)</f>
        <v>MARGAO</v>
      </c>
      <c r="D803" s="171" t="s">
        <v>1890</v>
      </c>
      <c r="E803" s="172">
        <v>6</v>
      </c>
      <c r="F803" s="173"/>
      <c r="G803"/>
      <c r="H803"/>
      <c r="I803"/>
      <c r="J803"/>
      <c r="K803"/>
      <c r="L803"/>
    </row>
    <row r="804" spans="1:12">
      <c r="A804" t="s">
        <v>6484</v>
      </c>
      <c r="B804" t="s">
        <v>5881</v>
      </c>
      <c r="C804" s="172" t="e">
        <f>VLOOKUP(RTARouteStages[[#This Row],[StageCode]],Code2Loc,2,FALSE)</f>
        <v>#N/A</v>
      </c>
      <c r="D804" s="171" t="s">
        <v>543</v>
      </c>
      <c r="E804" s="172">
        <v>1</v>
      </c>
      <c r="F804" s="173"/>
      <c r="G804"/>
      <c r="H804"/>
      <c r="I804"/>
      <c r="J804"/>
      <c r="K804"/>
      <c r="L804"/>
    </row>
    <row r="805" spans="1:12">
      <c r="A805" t="s">
        <v>6484</v>
      </c>
      <c r="B805" t="s">
        <v>5881</v>
      </c>
      <c r="C805" s="172" t="str">
        <f>VLOOKUP(RTARouteStages[[#This Row],[StageCode]],Code2Loc,2,FALSE)</f>
        <v>PONDA</v>
      </c>
      <c r="D805" s="171" t="s">
        <v>2374</v>
      </c>
      <c r="E805" s="172">
        <v>6</v>
      </c>
      <c r="F805" s="173"/>
      <c r="G805"/>
      <c r="H805"/>
      <c r="I805"/>
      <c r="J805"/>
      <c r="K805"/>
      <c r="L805"/>
    </row>
    <row r="806" spans="1:12">
      <c r="A806" t="s">
        <v>6745</v>
      </c>
      <c r="B806" t="s">
        <v>5881</v>
      </c>
      <c r="C806" s="172" t="str">
        <f>VLOOKUP(RTARouteStages[[#This Row],[StageCode]],Code2Loc,2,FALSE)</f>
        <v>MAPUSA</v>
      </c>
      <c r="D806" s="171" t="s">
        <v>1882</v>
      </c>
      <c r="E806" s="172">
        <v>1</v>
      </c>
      <c r="F806" s="173"/>
      <c r="G806"/>
      <c r="H806"/>
      <c r="I806"/>
      <c r="J806"/>
      <c r="K806"/>
      <c r="L806"/>
    </row>
    <row r="807" spans="1:12">
      <c r="A807" t="s">
        <v>6745</v>
      </c>
      <c r="B807" t="s">
        <v>5881</v>
      </c>
      <c r="C807" s="172" t="str">
        <f>VLOOKUP(RTARouteStages[[#This Row],[StageCode]],Code2Loc,2,FALSE)</f>
        <v>DODAMARG</v>
      </c>
      <c r="D807" s="171" t="s">
        <v>1191</v>
      </c>
      <c r="E807" s="172">
        <v>2</v>
      </c>
      <c r="F807" s="173"/>
      <c r="G807" t="s">
        <v>5725</v>
      </c>
      <c r="H807"/>
      <c r="I807"/>
      <c r="J807"/>
      <c r="K807"/>
      <c r="L807"/>
    </row>
    <row r="808" spans="1:12">
      <c r="A808" t="s">
        <v>6745</v>
      </c>
      <c r="B808" t="s">
        <v>5881</v>
      </c>
      <c r="C808" s="172" t="str">
        <f>VLOOKUP(RTARouteStages[[#This Row],[StageCode]],Code2Loc,2,FALSE)</f>
        <v>SAL</v>
      </c>
      <c r="D808" s="171" t="s">
        <v>3738</v>
      </c>
      <c r="E808" s="172">
        <v>6</v>
      </c>
      <c r="F808" s="173"/>
      <c r="G808"/>
      <c r="H808"/>
      <c r="I808"/>
      <c r="J808"/>
      <c r="K808"/>
      <c r="L808"/>
    </row>
    <row r="809" spans="1:12">
      <c r="A809" t="s">
        <v>6746</v>
      </c>
      <c r="B809" t="s">
        <v>5881</v>
      </c>
      <c r="C809" s="172" t="str">
        <f>VLOOKUP(RTARouteStages[[#This Row],[StageCode]],Code2Loc,2,FALSE)</f>
        <v>MAPUSA</v>
      </c>
      <c r="D809" s="171" t="s">
        <v>1882</v>
      </c>
      <c r="E809" s="172">
        <v>1</v>
      </c>
      <c r="F809" s="173"/>
      <c r="G809"/>
      <c r="H809"/>
      <c r="I809"/>
      <c r="J809"/>
      <c r="K809"/>
      <c r="L809"/>
    </row>
    <row r="810" spans="1:12">
      <c r="A810" t="s">
        <v>6746</v>
      </c>
      <c r="B810" t="s">
        <v>5881</v>
      </c>
      <c r="C810" s="172" t="str">
        <f>VLOOKUP(RTARouteStages[[#This Row],[StageCode]],Code2Loc,2,FALSE)</f>
        <v xml:space="preserve">Podocem </v>
      </c>
      <c r="D810" s="171" t="s">
        <v>3486</v>
      </c>
      <c r="E810" s="172">
        <v>6</v>
      </c>
      <c r="F810" s="173"/>
      <c r="G810"/>
      <c r="H810"/>
      <c r="I810"/>
      <c r="J810"/>
      <c r="K810"/>
      <c r="L810"/>
    </row>
    <row r="811" spans="1:12">
      <c r="A811" t="s">
        <v>6747</v>
      </c>
      <c r="B811" t="s">
        <v>5881</v>
      </c>
      <c r="C811" s="172" t="str">
        <f>VLOOKUP(RTARouteStages[[#This Row],[StageCode]],Code2Loc,2,FALSE)</f>
        <v>MAPUSA</v>
      </c>
      <c r="D811" s="171" t="s">
        <v>1882</v>
      </c>
      <c r="E811" s="172">
        <v>1</v>
      </c>
      <c r="F811" s="173"/>
      <c r="G811"/>
      <c r="H811"/>
      <c r="I811"/>
      <c r="J811"/>
      <c r="K811"/>
      <c r="L811"/>
    </row>
    <row r="812" spans="1:12">
      <c r="A812" t="s">
        <v>6747</v>
      </c>
      <c r="B812" t="s">
        <v>5881</v>
      </c>
      <c r="C812" s="172" t="str">
        <f>VLOOKUP(RTARouteStages[[#This Row],[StageCode]],Code2Loc,2,FALSE)</f>
        <v>PONDA</v>
      </c>
      <c r="D812" s="171" t="s">
        <v>2374</v>
      </c>
      <c r="E812" s="172">
        <v>6</v>
      </c>
      <c r="F812" s="173"/>
      <c r="G812"/>
      <c r="H812"/>
      <c r="I812"/>
      <c r="J812"/>
      <c r="K812"/>
      <c r="L812"/>
    </row>
    <row r="813" spans="1:12">
      <c r="A813" t="s">
        <v>6748</v>
      </c>
      <c r="B813" t="s">
        <v>6405</v>
      </c>
      <c r="C813" s="172" t="str">
        <f>VLOOKUP(RTARouteStages[[#This Row],[StageCode]],Code2Loc,2,FALSE)</f>
        <v>MAPUSA</v>
      </c>
      <c r="D813" s="171" t="s">
        <v>1882</v>
      </c>
      <c r="E813" s="172">
        <v>1</v>
      </c>
      <c r="F813" s="173">
        <v>0</v>
      </c>
      <c r="G813"/>
      <c r="H813"/>
      <c r="I813"/>
      <c r="J813"/>
      <c r="K813"/>
      <c r="L813"/>
    </row>
    <row r="814" spans="1:12">
      <c r="A814" t="s">
        <v>6748</v>
      </c>
      <c r="B814" t="s">
        <v>6405</v>
      </c>
      <c r="C814" s="172" t="str">
        <f>VLOOKUP(RTARouteStages[[#This Row],[StageCode]],Code2Loc,2,FALSE)</f>
        <v>PANAJI</v>
      </c>
      <c r="D814" s="171" t="s">
        <v>2247</v>
      </c>
      <c r="E814" s="172">
        <v>2</v>
      </c>
      <c r="F814" s="173">
        <v>12</v>
      </c>
      <c r="G814"/>
      <c r="H814"/>
      <c r="I814"/>
      <c r="J814"/>
      <c r="K814"/>
      <c r="L814"/>
    </row>
    <row r="815" spans="1:12">
      <c r="A815" t="s">
        <v>6749</v>
      </c>
      <c r="B815" t="s">
        <v>5881</v>
      </c>
      <c r="C815" s="172" t="str">
        <f>VLOOKUP(RTARouteStages[[#This Row],[StageCode]],Code2Loc,2,FALSE)</f>
        <v>MAPUSA</v>
      </c>
      <c r="D815" s="171" t="s">
        <v>1882</v>
      </c>
      <c r="E815" s="172">
        <v>1</v>
      </c>
      <c r="F815" s="173"/>
      <c r="G815"/>
      <c r="H815"/>
      <c r="I815"/>
      <c r="J815"/>
      <c r="K815"/>
      <c r="L815"/>
    </row>
    <row r="816" spans="1:12">
      <c r="A816" t="s">
        <v>6749</v>
      </c>
      <c r="B816" t="s">
        <v>5881</v>
      </c>
      <c r="C816" s="172" t="str">
        <f>VLOOKUP(RTARouteStages[[#This Row],[StageCode]],Code2Loc,2,FALSE)</f>
        <v>RIVE</v>
      </c>
      <c r="D816" s="171" t="s">
        <v>2497</v>
      </c>
      <c r="E816" s="172">
        <v>6</v>
      </c>
      <c r="F816" s="173"/>
      <c r="G816"/>
      <c r="H816"/>
      <c r="I816"/>
      <c r="J816"/>
      <c r="K816"/>
      <c r="L816"/>
    </row>
    <row r="817" spans="1:12">
      <c r="A817" t="s">
        <v>6750</v>
      </c>
      <c r="B817" t="s">
        <v>5881</v>
      </c>
      <c r="C817" s="172" t="str">
        <f>VLOOKUP(RTARouteStages[[#This Row],[StageCode]],Code2Loc,2,FALSE)</f>
        <v>MAPUSA</v>
      </c>
      <c r="D817" s="171" t="s">
        <v>1882</v>
      </c>
      <c r="E817" s="172">
        <v>1</v>
      </c>
      <c r="F817" s="173"/>
      <c r="G817"/>
      <c r="H817"/>
      <c r="I817"/>
      <c r="J817"/>
      <c r="K817"/>
      <c r="L817"/>
    </row>
    <row r="818" spans="1:12">
      <c r="A818" t="s">
        <v>6750</v>
      </c>
      <c r="B818" t="s">
        <v>5881</v>
      </c>
      <c r="C818" s="172" t="str">
        <f>VLOOKUP(RTARouteStages[[#This Row],[StageCode]],Code2Loc,2,FALSE)</f>
        <v>SAL</v>
      </c>
      <c r="D818" s="171" t="s">
        <v>2558</v>
      </c>
      <c r="E818" s="172">
        <v>6</v>
      </c>
      <c r="F818" s="173"/>
      <c r="G818"/>
      <c r="H818"/>
      <c r="I818"/>
      <c r="J818"/>
      <c r="K818"/>
      <c r="L818"/>
    </row>
    <row r="819" spans="1:12">
      <c r="A819" t="s">
        <v>6751</v>
      </c>
      <c r="B819" t="s">
        <v>5881</v>
      </c>
      <c r="C819" s="172" t="str">
        <f>VLOOKUP(RTARouteStages[[#This Row],[StageCode]],Code2Loc,2,FALSE)</f>
        <v>MAPUSA</v>
      </c>
      <c r="D819" s="171" t="s">
        <v>1882</v>
      </c>
      <c r="E819" s="172">
        <v>1</v>
      </c>
      <c r="F819" s="173"/>
      <c r="G819"/>
      <c r="H819"/>
      <c r="I819"/>
      <c r="J819"/>
      <c r="K819"/>
      <c r="L819"/>
    </row>
    <row r="820" spans="1:12">
      <c r="A820" t="s">
        <v>6751</v>
      </c>
      <c r="B820" t="s">
        <v>5881</v>
      </c>
      <c r="C820" s="172" t="str">
        <f>VLOOKUP(RTARouteStages[[#This Row],[StageCode]],Code2Loc,2,FALSE)</f>
        <v>Shikeri</v>
      </c>
      <c r="D820" s="171" t="s">
        <v>3458</v>
      </c>
      <c r="E820" s="172">
        <v>6</v>
      </c>
      <c r="F820" s="173"/>
      <c r="G820"/>
      <c r="H820"/>
      <c r="I820"/>
      <c r="J820"/>
      <c r="K820"/>
      <c r="L820"/>
    </row>
    <row r="821" spans="1:12">
      <c r="A821" t="s">
        <v>6752</v>
      </c>
      <c r="B821" t="s">
        <v>5881</v>
      </c>
      <c r="C821" s="172" t="str">
        <f>VLOOKUP(RTARouteStages[[#This Row],[StageCode]],Code2Loc,2,FALSE)</f>
        <v>MAPUSA</v>
      </c>
      <c r="D821" s="171" t="s">
        <v>1882</v>
      </c>
      <c r="E821" s="172">
        <v>1</v>
      </c>
      <c r="F821" s="173"/>
      <c r="G821"/>
      <c r="H821"/>
      <c r="I821"/>
      <c r="J821"/>
      <c r="K821"/>
      <c r="L821"/>
    </row>
    <row r="822" spans="1:12">
      <c r="A822" t="s">
        <v>6752</v>
      </c>
      <c r="B822" t="s">
        <v>5881</v>
      </c>
      <c r="C822" s="172" t="str">
        <f>VLOOKUP(RTARouteStages[[#This Row],[StageCode]],Code2Loc,2,FALSE)</f>
        <v>SANKHALI</v>
      </c>
      <c r="D822" s="171" t="s">
        <v>2596</v>
      </c>
      <c r="E822" s="172">
        <v>6</v>
      </c>
      <c r="F822" s="173"/>
      <c r="G822"/>
      <c r="H822"/>
      <c r="I822"/>
      <c r="J822"/>
      <c r="K822"/>
      <c r="L822"/>
    </row>
    <row r="823" spans="1:12">
      <c r="A823" t="s">
        <v>6753</v>
      </c>
      <c r="B823" t="s">
        <v>5881</v>
      </c>
      <c r="C823" s="172" t="str">
        <f>VLOOKUP(RTARouteStages[[#This Row],[StageCode]],Code2Loc,2,FALSE)</f>
        <v>MAPUSA</v>
      </c>
      <c r="D823" s="171" t="s">
        <v>1882</v>
      </c>
      <c r="E823" s="172">
        <v>1</v>
      </c>
      <c r="F823" s="173"/>
      <c r="G823"/>
      <c r="H823"/>
      <c r="I823"/>
      <c r="J823"/>
      <c r="K823"/>
      <c r="L823"/>
    </row>
    <row r="824" spans="1:12">
      <c r="A824" t="s">
        <v>6753</v>
      </c>
      <c r="B824" t="s">
        <v>5881</v>
      </c>
      <c r="C824" s="172" t="str">
        <f>VLOOKUP(RTARouteStages[[#This Row],[StageCode]],Code2Loc,2,FALSE)</f>
        <v>SAL</v>
      </c>
      <c r="D824" s="171" t="s">
        <v>3738</v>
      </c>
      <c r="E824" s="172">
        <v>6</v>
      </c>
      <c r="F824" s="173"/>
      <c r="G824"/>
      <c r="H824"/>
      <c r="I824"/>
      <c r="J824"/>
      <c r="K824"/>
      <c r="L824"/>
    </row>
    <row r="825" spans="1:12">
      <c r="A825" t="s">
        <v>6754</v>
      </c>
      <c r="B825" t="s">
        <v>5881</v>
      </c>
      <c r="C825" s="172" t="str">
        <f>VLOOKUP(RTARouteStages[[#This Row],[StageCode]],Code2Loc,2,FALSE)</f>
        <v>MAPUSA</v>
      </c>
      <c r="D825" s="171" t="s">
        <v>1882</v>
      </c>
      <c r="E825" s="172">
        <v>1</v>
      </c>
      <c r="F825" s="173"/>
      <c r="G825"/>
      <c r="H825"/>
      <c r="I825"/>
      <c r="J825"/>
      <c r="K825"/>
      <c r="L825"/>
    </row>
    <row r="826" spans="1:12">
      <c r="A826" t="s">
        <v>6754</v>
      </c>
      <c r="B826" t="s">
        <v>5881</v>
      </c>
      <c r="C826" s="172" t="str">
        <f>VLOOKUP(RTARouteStages[[#This Row],[StageCode]],Code2Loc,2,FALSE)</f>
        <v>USGAO</v>
      </c>
      <c r="D826" s="171" t="s">
        <v>3000</v>
      </c>
      <c r="E826" s="172">
        <v>6</v>
      </c>
      <c r="F826" s="173"/>
      <c r="G826"/>
      <c r="H826"/>
      <c r="I826"/>
      <c r="J826"/>
      <c r="K826"/>
      <c r="L826"/>
    </row>
    <row r="827" spans="1:12">
      <c r="A827" t="s">
        <v>6458</v>
      </c>
      <c r="B827" t="s">
        <v>5881</v>
      </c>
      <c r="C827" s="172" t="str">
        <f>VLOOKUP(RTARouteStages[[#This Row],[StageCode]],Code2Loc,2,FALSE)</f>
        <v>Ambaji</v>
      </c>
      <c r="D827" s="171" t="s">
        <v>3587</v>
      </c>
      <c r="E827" s="172">
        <v>1</v>
      </c>
      <c r="F827" s="173"/>
      <c r="G827"/>
      <c r="H827"/>
      <c r="I827"/>
      <c r="J827"/>
      <c r="K827"/>
      <c r="L827"/>
    </row>
    <row r="828" spans="1:12">
      <c r="A828" t="s">
        <v>6458</v>
      </c>
      <c r="B828" t="s">
        <v>5881</v>
      </c>
      <c r="C828" s="172" t="str">
        <f>VLOOKUP(RTARouteStages[[#This Row],[StageCode]],Code2Loc,2,FALSE)</f>
        <v>Virbhat</v>
      </c>
      <c r="D828" s="171" t="s">
        <v>3585</v>
      </c>
      <c r="E828" s="172">
        <v>2</v>
      </c>
      <c r="F828" s="173"/>
      <c r="G828" t="s">
        <v>5725</v>
      </c>
      <c r="H828"/>
      <c r="I828"/>
      <c r="J828"/>
      <c r="K828"/>
      <c r="L828"/>
    </row>
    <row r="829" spans="1:12">
      <c r="A829" t="s">
        <v>6458</v>
      </c>
      <c r="B829" t="s">
        <v>5881</v>
      </c>
      <c r="C829" s="172" t="str">
        <f>VLOOKUP(RTARouteStages[[#This Row],[StageCode]],Code2Loc,2,FALSE)</f>
        <v>MARGAO</v>
      </c>
      <c r="D829" s="171" t="s">
        <v>1890</v>
      </c>
      <c r="E829" s="172">
        <v>6</v>
      </c>
      <c r="F829" s="173"/>
      <c r="G829"/>
      <c r="H829"/>
      <c r="I829"/>
      <c r="J829"/>
      <c r="K829"/>
      <c r="L829"/>
    </row>
    <row r="830" spans="1:12">
      <c r="A830" t="s">
        <v>6485</v>
      </c>
      <c r="B830" t="s">
        <v>5881</v>
      </c>
      <c r="C830" s="172" t="str">
        <f>VLOOKUP(RTARouteStages[[#This Row],[StageCode]],Code2Loc,2,FALSE)</f>
        <v>Ambika Nagar</v>
      </c>
      <c r="D830" s="171" t="s">
        <v>3472</v>
      </c>
      <c r="E830" s="172">
        <v>1</v>
      </c>
      <c r="F830" s="173"/>
      <c r="G830"/>
      <c r="H830"/>
      <c r="I830"/>
      <c r="J830"/>
      <c r="K830"/>
      <c r="L830"/>
    </row>
    <row r="831" spans="1:12">
      <c r="A831" t="s">
        <v>6485</v>
      </c>
      <c r="B831" t="s">
        <v>5881</v>
      </c>
      <c r="C831" s="172" t="str">
        <f>VLOOKUP(RTARouteStages[[#This Row],[StageCode]],Code2Loc,2,FALSE)</f>
        <v>PONDA</v>
      </c>
      <c r="D831" s="171" t="s">
        <v>2374</v>
      </c>
      <c r="E831" s="172">
        <v>6</v>
      </c>
      <c r="F831" s="173"/>
      <c r="G831"/>
      <c r="H831"/>
      <c r="I831"/>
      <c r="J831"/>
      <c r="K831"/>
      <c r="L831"/>
    </row>
    <row r="832" spans="1:12">
      <c r="A832" t="s">
        <v>6755</v>
      </c>
      <c r="B832" t="s">
        <v>6406</v>
      </c>
      <c r="C832" s="172" t="str">
        <f>VLOOKUP(RTARouteStages[[#This Row],[StageCode]],Code2Loc,2,FALSE)</f>
        <v>MAPUSA</v>
      </c>
      <c r="D832" s="171" t="s">
        <v>1882</v>
      </c>
      <c r="E832" s="172">
        <v>1</v>
      </c>
      <c r="F832" s="173">
        <v>0</v>
      </c>
      <c r="G832"/>
      <c r="H832"/>
      <c r="I832"/>
      <c r="J832"/>
      <c r="K832"/>
      <c r="L832"/>
    </row>
    <row r="833" spans="1:12">
      <c r="A833" t="s">
        <v>6755</v>
      </c>
      <c r="B833" t="s">
        <v>6406</v>
      </c>
      <c r="C833" s="172" t="str">
        <f>VLOOKUP(RTARouteStages[[#This Row],[StageCode]],Code2Loc,2,FALSE)</f>
        <v>MPS COURT</v>
      </c>
      <c r="D833" s="171" t="s">
        <v>2017</v>
      </c>
      <c r="E833" s="172">
        <v>2</v>
      </c>
      <c r="F833" s="173">
        <v>1</v>
      </c>
      <c r="G833"/>
      <c r="H833"/>
      <c r="I833"/>
      <c r="J833"/>
      <c r="K833"/>
      <c r="L833"/>
    </row>
    <row r="834" spans="1:12">
      <c r="A834" t="s">
        <v>6755</v>
      </c>
      <c r="B834" t="s">
        <v>6406</v>
      </c>
      <c r="C834" s="172" t="str">
        <f>VLOOKUP(RTARouteStages[[#This Row],[StageCode]],Code2Loc,2,FALSE)</f>
        <v>DULER</v>
      </c>
      <c r="D834" s="171" t="s">
        <v>1217</v>
      </c>
      <c r="E834" s="172">
        <v>3</v>
      </c>
      <c r="F834" s="173">
        <v>2</v>
      </c>
      <c r="G834"/>
      <c r="H834"/>
      <c r="I834"/>
      <c r="J834"/>
      <c r="K834"/>
      <c r="L834"/>
    </row>
    <row r="835" spans="1:12">
      <c r="A835" t="s">
        <v>6755</v>
      </c>
      <c r="B835" t="s">
        <v>6406</v>
      </c>
      <c r="C835" s="172" t="str">
        <f>VLOOKUP(RTARouteStages[[#This Row],[StageCode]],Code2Loc,2,FALSE)</f>
        <v>PDEM/KRWDA</v>
      </c>
      <c r="D835" s="171" t="s">
        <v>2308</v>
      </c>
      <c r="E835" s="172">
        <v>4</v>
      </c>
      <c r="F835" s="173">
        <v>3</v>
      </c>
      <c r="G835"/>
      <c r="H835"/>
      <c r="I835"/>
      <c r="J835"/>
      <c r="K835"/>
      <c r="L835"/>
    </row>
    <row r="836" spans="1:12">
      <c r="A836" t="s">
        <v>6755</v>
      </c>
      <c r="B836" t="s">
        <v>6406</v>
      </c>
      <c r="C836" s="172" t="str">
        <f>VLOOKUP(RTARouteStages[[#This Row],[StageCode]],Code2Loc,2,FALSE)</f>
        <v>KARASWADA</v>
      </c>
      <c r="D836" s="171" t="s">
        <v>1579</v>
      </c>
      <c r="E836" s="172">
        <v>5</v>
      </c>
      <c r="F836" s="173">
        <v>4</v>
      </c>
      <c r="G836"/>
      <c r="H836"/>
      <c r="I836"/>
      <c r="J836"/>
      <c r="K836"/>
      <c r="L836"/>
    </row>
    <row r="837" spans="1:12">
      <c r="A837" t="s">
        <v>6755</v>
      </c>
      <c r="B837" t="s">
        <v>6406</v>
      </c>
      <c r="C837" s="172" t="str">
        <f>VLOOKUP(RTARouteStages[[#This Row],[StageCode]],Code2Loc,2,FALSE)</f>
        <v>MADEL</v>
      </c>
      <c r="D837" s="171" t="s">
        <v>1814</v>
      </c>
      <c r="E837" s="172">
        <v>6</v>
      </c>
      <c r="F837" s="173">
        <v>5</v>
      </c>
      <c r="G837"/>
      <c r="H837"/>
      <c r="I837"/>
      <c r="J837"/>
      <c r="K837"/>
      <c r="L837"/>
    </row>
    <row r="838" spans="1:12">
      <c r="A838" t="s">
        <v>6755</v>
      </c>
      <c r="B838" t="s">
        <v>6406</v>
      </c>
      <c r="C838" s="172" t="str">
        <f>VLOOKUP(RTARouteStages[[#This Row],[StageCode]],Code2Loc,2,FALSE)</f>
        <v>TIVIM</v>
      </c>
      <c r="D838" s="171" t="s">
        <v>2930</v>
      </c>
      <c r="E838" s="172">
        <v>7</v>
      </c>
      <c r="F838" s="173">
        <v>6</v>
      </c>
      <c r="G838"/>
      <c r="H838"/>
      <c r="I838"/>
      <c r="J838"/>
      <c r="K838"/>
      <c r="L838"/>
    </row>
    <row r="839" spans="1:12">
      <c r="A839" t="s">
        <v>6755</v>
      </c>
      <c r="B839" t="s">
        <v>6406</v>
      </c>
      <c r="C839" s="172" t="str">
        <f>VLOOKUP(RTARouteStages[[#This Row],[StageCode]],Code2Loc,2,FALSE)</f>
        <v>TIVI GROUND</v>
      </c>
      <c r="D839" s="171" t="s">
        <v>2928</v>
      </c>
      <c r="E839" s="172">
        <v>8</v>
      </c>
      <c r="F839" s="173">
        <v>7</v>
      </c>
      <c r="G839"/>
      <c r="H839"/>
      <c r="I839"/>
      <c r="J839"/>
      <c r="K839"/>
      <c r="L839"/>
    </row>
    <row r="840" spans="1:12">
      <c r="A840" t="s">
        <v>6755</v>
      </c>
      <c r="B840" t="s">
        <v>6406</v>
      </c>
      <c r="C840" s="172" t="str">
        <f>VLOOKUP(RTARouteStages[[#This Row],[StageCode]],Code2Loc,2,FALSE)</f>
        <v>CANSA BRD</v>
      </c>
      <c r="D840" s="171" t="s">
        <v>883</v>
      </c>
      <c r="E840" s="172">
        <v>9</v>
      </c>
      <c r="F840" s="173">
        <v>8</v>
      </c>
      <c r="G840"/>
      <c r="H840"/>
      <c r="I840"/>
      <c r="J840"/>
      <c r="K840"/>
      <c r="L840"/>
    </row>
    <row r="841" spans="1:12">
      <c r="A841" t="s">
        <v>6755</v>
      </c>
      <c r="B841" t="s">
        <v>6406</v>
      </c>
      <c r="C841" s="172" t="str">
        <f>VLOOKUP(RTARouteStages[[#This Row],[StageCode]],Code2Loc,2,FALSE)</f>
        <v>SIRSAI RLY</v>
      </c>
      <c r="D841" s="171" t="s">
        <v>2743</v>
      </c>
      <c r="E841" s="172">
        <v>10</v>
      </c>
      <c r="F841" s="173">
        <v>9</v>
      </c>
      <c r="G841"/>
      <c r="H841"/>
      <c r="I841"/>
      <c r="J841"/>
      <c r="K841"/>
      <c r="L841"/>
    </row>
    <row r="842" spans="1:12">
      <c r="A842" t="s">
        <v>6755</v>
      </c>
      <c r="B842" t="s">
        <v>6406</v>
      </c>
      <c r="C842" s="172" t="str">
        <f>VLOOKUP(RTARouteStages[[#This Row],[StageCode]],Code2Loc,2,FALSE)</f>
        <v>SIRSAI COPL</v>
      </c>
      <c r="D842" s="171" t="s">
        <v>2741</v>
      </c>
      <c r="E842" s="172">
        <v>11</v>
      </c>
      <c r="F842" s="173">
        <v>10</v>
      </c>
      <c r="G842"/>
      <c r="H842"/>
      <c r="I842"/>
      <c r="J842"/>
      <c r="K842"/>
      <c r="L842"/>
    </row>
    <row r="843" spans="1:12">
      <c r="A843" t="s">
        <v>6755</v>
      </c>
      <c r="B843" t="s">
        <v>6406</v>
      </c>
      <c r="C843" s="172" t="str">
        <f>VLOOKUP(RTARouteStages[[#This Row],[StageCode]],Code2Loc,2,FALSE)</f>
        <v>CLERRA SCOL</v>
      </c>
      <c r="D843" s="171" t="s">
        <v>985</v>
      </c>
      <c r="E843" s="172">
        <v>12</v>
      </c>
      <c r="F843" s="173">
        <v>11</v>
      </c>
      <c r="G843"/>
      <c r="H843"/>
      <c r="I843"/>
      <c r="J843"/>
      <c r="K843"/>
      <c r="L843"/>
    </row>
    <row r="844" spans="1:12">
      <c r="A844" t="s">
        <v>6755</v>
      </c>
      <c r="B844" t="s">
        <v>6406</v>
      </c>
      <c r="C844" s="172" t="str">
        <f>VLOOKUP(RTARouteStages[[#This Row],[StageCode]],Code2Loc,2,FALSE)</f>
        <v>ASSNODA</v>
      </c>
      <c r="D844" s="171" t="s">
        <v>616</v>
      </c>
      <c r="E844" s="172">
        <v>13</v>
      </c>
      <c r="F844" s="173">
        <v>12</v>
      </c>
      <c r="G844"/>
      <c r="H844"/>
      <c r="I844"/>
      <c r="J844"/>
      <c r="K844"/>
      <c r="L844"/>
    </row>
    <row r="845" spans="1:12">
      <c r="A845" t="s">
        <v>6755</v>
      </c>
      <c r="B845" t="s">
        <v>6406</v>
      </c>
      <c r="C845" s="172" t="str">
        <f>VLOOKUP(RTARouteStages[[#This Row],[StageCode]],Code2Loc,2,FALSE)</f>
        <v>MULGAO B/S</v>
      </c>
      <c r="D845" s="171" t="s">
        <v>2036</v>
      </c>
      <c r="E845" s="172">
        <v>14</v>
      </c>
      <c r="F845" s="173">
        <v>14</v>
      </c>
      <c r="G845"/>
      <c r="H845"/>
      <c r="I845"/>
      <c r="J845"/>
      <c r="K845"/>
      <c r="L845"/>
    </row>
    <row r="846" spans="1:12">
      <c r="A846" t="s">
        <v>6755</v>
      </c>
      <c r="B846" t="s">
        <v>6406</v>
      </c>
      <c r="C846" s="172" t="str">
        <f>VLOOKUP(RTARouteStages[[#This Row],[StageCode]],Code2Loc,2,FALSE)</f>
        <v>MULGAO TMP</v>
      </c>
      <c r="D846" s="171" t="s">
        <v>2038</v>
      </c>
      <c r="E846" s="172">
        <v>15</v>
      </c>
      <c r="F846" s="173">
        <v>16</v>
      </c>
      <c r="G846"/>
      <c r="H846"/>
      <c r="I846"/>
      <c r="J846"/>
      <c r="K846"/>
      <c r="L846"/>
    </row>
    <row r="847" spans="1:12">
      <c r="A847" t="s">
        <v>6755</v>
      </c>
      <c r="B847" t="s">
        <v>6406</v>
      </c>
      <c r="C847" s="172" t="str">
        <f>VLOOKUP(RTARouteStages[[#This Row],[StageCode]],Code2Loc,2,FALSE)</f>
        <v>VALSHI</v>
      </c>
      <c r="D847" s="171" t="s">
        <v>3043</v>
      </c>
      <c r="E847" s="172">
        <v>16</v>
      </c>
      <c r="F847" s="173">
        <v>17</v>
      </c>
      <c r="G847"/>
      <c r="H847"/>
      <c r="I847"/>
      <c r="J847"/>
      <c r="K847"/>
      <c r="L847"/>
    </row>
    <row r="848" spans="1:12">
      <c r="A848" t="s">
        <v>6755</v>
      </c>
      <c r="B848" t="s">
        <v>6406</v>
      </c>
      <c r="C848" s="172" t="str">
        <f>VLOOKUP(RTARouteStages[[#This Row],[StageCode]],Code2Loc,2,FALSE)</f>
        <v>BICHOLIM</v>
      </c>
      <c r="D848" s="171" t="s">
        <v>420</v>
      </c>
      <c r="E848" s="172">
        <v>17</v>
      </c>
      <c r="F848" s="173">
        <v>18</v>
      </c>
      <c r="G848"/>
      <c r="H848"/>
      <c r="I848"/>
      <c r="J848"/>
      <c r="K848"/>
      <c r="L848"/>
    </row>
    <row r="849" spans="1:12">
      <c r="A849" t="s">
        <v>6755</v>
      </c>
      <c r="B849" t="s">
        <v>6406</v>
      </c>
      <c r="C849" s="172" t="str">
        <f>VLOOKUP(RTARouteStages[[#This Row],[StageCode]],Code2Loc,2,FALSE)</f>
        <v>ZATYE COLGE</v>
      </c>
      <c r="D849" s="171" t="s">
        <v>3191</v>
      </c>
      <c r="E849" s="172">
        <v>18</v>
      </c>
      <c r="F849" s="173">
        <v>20</v>
      </c>
      <c r="G849"/>
      <c r="H849"/>
      <c r="I849"/>
      <c r="J849"/>
      <c r="K849"/>
      <c r="L849"/>
    </row>
    <row r="850" spans="1:12">
      <c r="A850" t="s">
        <v>6755</v>
      </c>
      <c r="B850" t="s">
        <v>6406</v>
      </c>
      <c r="C850" s="172" t="str">
        <f>VLOOKUP(RTARouteStages[[#This Row],[StageCode]],Code2Loc,2,FALSE)</f>
        <v>SARVAN X</v>
      </c>
      <c r="D850" s="171" t="s">
        <v>2604</v>
      </c>
      <c r="E850" s="172">
        <v>19</v>
      </c>
      <c r="F850" s="173">
        <v>22</v>
      </c>
      <c r="G850"/>
      <c r="H850"/>
      <c r="I850"/>
      <c r="J850"/>
      <c r="K850"/>
      <c r="L850"/>
    </row>
    <row r="851" spans="1:12">
      <c r="A851" t="s">
        <v>6755</v>
      </c>
      <c r="B851" t="s">
        <v>6406</v>
      </c>
      <c r="C851" s="172" t="str">
        <f>VLOOKUP(RTARouteStages[[#This Row],[StageCode]],Code2Loc,2,FALSE)</f>
        <v>ADHAR HSPTL</v>
      </c>
      <c r="D851" s="171" t="s">
        <v>446</v>
      </c>
      <c r="E851" s="172">
        <v>20</v>
      </c>
      <c r="F851" s="173">
        <v>23</v>
      </c>
      <c r="G851"/>
      <c r="H851"/>
      <c r="I851"/>
      <c r="J851"/>
      <c r="K851"/>
      <c r="L851"/>
    </row>
    <row r="852" spans="1:12">
      <c r="A852" t="s">
        <v>6755</v>
      </c>
      <c r="B852" t="s">
        <v>6406</v>
      </c>
      <c r="C852" s="172" t="str">
        <f>VLOOKUP(RTARouteStages[[#This Row],[StageCode]],Code2Loc,2,FALSE)</f>
        <v>VIJAY NAGAR</v>
      </c>
      <c r="D852" s="171" t="s">
        <v>3109</v>
      </c>
      <c r="E852" s="172">
        <v>21</v>
      </c>
      <c r="F852" s="173">
        <v>24</v>
      </c>
      <c r="G852"/>
      <c r="H852"/>
      <c r="I852"/>
      <c r="J852"/>
      <c r="K852"/>
      <c r="L852"/>
    </row>
    <row r="853" spans="1:12">
      <c r="A853" t="s">
        <v>6755</v>
      </c>
      <c r="B853" t="s">
        <v>6406</v>
      </c>
      <c r="C853" s="172" t="str">
        <f>VLOOKUP(RTARouteStages[[#This Row],[StageCode]],Code2Loc,2,FALSE)</f>
        <v>KARAPUR TSK</v>
      </c>
      <c r="D853" s="171" t="s">
        <v>1577</v>
      </c>
      <c r="E853" s="172">
        <v>22</v>
      </c>
      <c r="F853" s="173">
        <v>25</v>
      </c>
      <c r="G853"/>
      <c r="H853"/>
      <c r="I853"/>
      <c r="J853"/>
      <c r="K853"/>
      <c r="L853"/>
    </row>
    <row r="854" spans="1:12">
      <c r="A854" t="s">
        <v>6755</v>
      </c>
      <c r="B854" t="s">
        <v>6406</v>
      </c>
      <c r="C854" s="172" t="str">
        <f>VLOOKUP(RTARouteStages[[#This Row],[StageCode]],Code2Loc,2,FALSE)</f>
        <v>SANKHALI</v>
      </c>
      <c r="D854" s="171" t="s">
        <v>2596</v>
      </c>
      <c r="E854" s="172">
        <v>23</v>
      </c>
      <c r="F854" s="173">
        <v>26</v>
      </c>
      <c r="G854"/>
      <c r="H854"/>
      <c r="I854"/>
      <c r="J854"/>
      <c r="K854"/>
      <c r="L854"/>
    </row>
    <row r="855" spans="1:12">
      <c r="A855" t="s">
        <v>6755</v>
      </c>
      <c r="B855" t="s">
        <v>6406</v>
      </c>
      <c r="C855" s="172" t="str">
        <f>VLOOKUP(RTARouteStages[[#This Row],[StageCode]],Code2Loc,2,FALSE)</f>
        <v>HOUSIN BRD</v>
      </c>
      <c r="D855" s="171" t="s">
        <v>1454</v>
      </c>
      <c r="E855" s="172">
        <v>24</v>
      </c>
      <c r="F855" s="173">
        <v>28</v>
      </c>
      <c r="G855"/>
      <c r="H855"/>
      <c r="I855"/>
      <c r="J855"/>
      <c r="K855"/>
      <c r="L855"/>
    </row>
    <row r="856" spans="1:12">
      <c r="A856" t="s">
        <v>6755</v>
      </c>
      <c r="B856" t="s">
        <v>6406</v>
      </c>
      <c r="C856" s="172" t="str">
        <f>VLOOKUP(RTARouteStages[[#This Row],[StageCode]],Code2Loc,2,FALSE)</f>
        <v>HARVALE</v>
      </c>
      <c r="D856" s="171" t="s">
        <v>1414</v>
      </c>
      <c r="E856" s="172">
        <v>25</v>
      </c>
      <c r="F856" s="173">
        <v>29</v>
      </c>
      <c r="G856"/>
      <c r="H856"/>
      <c r="I856"/>
      <c r="J856"/>
      <c r="K856"/>
      <c r="L856"/>
    </row>
    <row r="857" spans="1:12">
      <c r="A857" t="s">
        <v>6755</v>
      </c>
      <c r="B857" t="s">
        <v>6406</v>
      </c>
      <c r="C857" s="172" t="str">
        <f>VLOOKUP(RTARouteStages[[#This Row],[StageCode]],Code2Loc,2,FALSE)</f>
        <v>PRATAP NAGR</v>
      </c>
      <c r="D857" s="171" t="s">
        <v>2396</v>
      </c>
      <c r="E857" s="172">
        <v>26</v>
      </c>
      <c r="F857" s="173">
        <v>30</v>
      </c>
      <c r="G857"/>
      <c r="H857"/>
      <c r="I857"/>
      <c r="J857"/>
      <c r="K857"/>
      <c r="L857"/>
    </row>
    <row r="858" spans="1:12">
      <c r="A858" t="s">
        <v>6755</v>
      </c>
      <c r="B858" t="s">
        <v>6406</v>
      </c>
      <c r="C858" s="172" t="str">
        <f>VLOOKUP(RTARouteStages[[#This Row],[StageCode]],Code2Loc,2,FALSE)</f>
        <v>SUPACHI PUD</v>
      </c>
      <c r="D858" s="171" t="s">
        <v>2823</v>
      </c>
      <c r="E858" s="172">
        <v>27</v>
      </c>
      <c r="F858" s="173">
        <v>31</v>
      </c>
      <c r="G858"/>
      <c r="H858"/>
      <c r="I858"/>
      <c r="J858"/>
      <c r="K858"/>
      <c r="L858"/>
    </row>
    <row r="859" spans="1:12">
      <c r="A859" t="s">
        <v>6755</v>
      </c>
      <c r="B859" t="s">
        <v>6406</v>
      </c>
      <c r="C859" s="172" t="str">
        <f>VLOOKUP(RTARouteStages[[#This Row],[StageCode]],Code2Loc,2,FALSE)</f>
        <v>HONDA</v>
      </c>
      <c r="D859" s="171" t="s">
        <v>1446</v>
      </c>
      <c r="E859" s="172">
        <v>28</v>
      </c>
      <c r="F859" s="173">
        <v>32</v>
      </c>
      <c r="G859"/>
      <c r="H859"/>
      <c r="I859"/>
      <c r="J859"/>
      <c r="K859"/>
      <c r="L859"/>
    </row>
    <row r="860" spans="1:12">
      <c r="A860" t="s">
        <v>6755</v>
      </c>
      <c r="B860" t="s">
        <v>6406</v>
      </c>
      <c r="C860" s="172" t="str">
        <f>VLOOKUP(RTARouteStages[[#This Row],[StageCode]],Code2Loc,2,FALSE)</f>
        <v>HONDA VADAK</v>
      </c>
      <c r="D860" s="171" t="s">
        <v>1448</v>
      </c>
      <c r="E860" s="172">
        <v>29</v>
      </c>
      <c r="F860" s="173">
        <v>33</v>
      </c>
      <c r="G860"/>
      <c r="H860"/>
      <c r="I860"/>
      <c r="J860"/>
      <c r="K860"/>
      <c r="L860"/>
    </row>
    <row r="861" spans="1:12">
      <c r="A861" t="s">
        <v>6755</v>
      </c>
      <c r="B861" t="s">
        <v>6406</v>
      </c>
      <c r="C861" s="172" t="str">
        <f>VLOOKUP(RTARouteStages[[#This Row],[StageCode]],Code2Loc,2,FALSE)</f>
        <v>ACGL/SALELI</v>
      </c>
      <c r="D861" s="171" t="s">
        <v>442</v>
      </c>
      <c r="E861" s="172">
        <v>30</v>
      </c>
      <c r="F861" s="173">
        <v>35</v>
      </c>
      <c r="G861"/>
      <c r="H861"/>
      <c r="I861"/>
      <c r="J861"/>
      <c r="K861"/>
      <c r="L861"/>
    </row>
    <row r="862" spans="1:12">
      <c r="A862" t="s">
        <v>6755</v>
      </c>
      <c r="B862" t="s">
        <v>6406</v>
      </c>
      <c r="C862" s="172" t="str">
        <f>VLOOKUP(RTARouteStages[[#This Row],[StageCode]],Code2Loc,2,FALSE)</f>
        <v>BHUIPAL</v>
      </c>
      <c r="D862" s="171" t="s">
        <v>790</v>
      </c>
      <c r="E862" s="172">
        <v>31</v>
      </c>
      <c r="F862" s="173">
        <v>36</v>
      </c>
      <c r="G862"/>
      <c r="H862"/>
      <c r="I862"/>
      <c r="J862"/>
      <c r="K862"/>
      <c r="L862"/>
    </row>
    <row r="863" spans="1:12">
      <c r="A863" t="s">
        <v>6755</v>
      </c>
      <c r="B863" t="s">
        <v>6406</v>
      </c>
      <c r="C863" s="172" t="str">
        <f>VLOOKUP(RTARouteStages[[#This Row],[StageCode]],Code2Loc,2,FALSE)</f>
        <v>KUMARKHAN</v>
      </c>
      <c r="D863" s="171" t="s">
        <v>1746</v>
      </c>
      <c r="E863" s="172">
        <v>32</v>
      </c>
      <c r="F863" s="173">
        <v>37</v>
      </c>
      <c r="G863"/>
      <c r="H863"/>
      <c r="I863"/>
      <c r="J863"/>
      <c r="K863"/>
      <c r="L863"/>
    </row>
    <row r="864" spans="1:12">
      <c r="A864" t="s">
        <v>6755</v>
      </c>
      <c r="B864" t="s">
        <v>6406</v>
      </c>
      <c r="C864" s="172" t="str">
        <f>VLOOKUP(RTARouteStages[[#This Row],[StageCode]],Code2Loc,2,FALSE)</f>
        <v>REDIGHAT</v>
      </c>
      <c r="D864" s="171" t="s">
        <v>2483</v>
      </c>
      <c r="E864" s="172">
        <v>33</v>
      </c>
      <c r="F864" s="173">
        <v>39</v>
      </c>
      <c r="G864"/>
      <c r="H864"/>
      <c r="I864"/>
      <c r="J864"/>
      <c r="K864"/>
      <c r="L864"/>
    </row>
    <row r="865" spans="1:12">
      <c r="A865" t="s">
        <v>6755</v>
      </c>
      <c r="B865" t="s">
        <v>6406</v>
      </c>
      <c r="C865" s="172" t="str">
        <f>VLOOKUP(RTARouteStages[[#This Row],[StageCode]],Code2Loc,2,FALSE)</f>
        <v>NGVE/N.CROS</v>
      </c>
      <c r="D865" s="171" t="s">
        <v>2151</v>
      </c>
      <c r="E865" s="172">
        <v>34</v>
      </c>
      <c r="F865" s="173">
        <v>41</v>
      </c>
      <c r="G865"/>
      <c r="H865"/>
      <c r="I865"/>
      <c r="J865"/>
      <c r="K865"/>
      <c r="L865"/>
    </row>
    <row r="866" spans="1:12">
      <c r="A866" t="s">
        <v>6755</v>
      </c>
      <c r="B866" t="s">
        <v>6406</v>
      </c>
      <c r="C866" s="172" t="str">
        <f>VLOOKUP(RTARouteStages[[#This Row],[StageCode]],Code2Loc,2,FALSE)</f>
        <v>VALPOI</v>
      </c>
      <c r="D866" s="171" t="s">
        <v>3041</v>
      </c>
      <c r="E866" s="172">
        <v>35</v>
      </c>
      <c r="F866" s="173">
        <v>42</v>
      </c>
      <c r="G866"/>
      <c r="H866"/>
      <c r="I866"/>
      <c r="J866"/>
      <c r="K866"/>
      <c r="L866"/>
    </row>
    <row r="867" spans="1:12">
      <c r="A867" t="s">
        <v>6756</v>
      </c>
      <c r="B867" t="s">
        <v>5881</v>
      </c>
      <c r="C867" s="172" t="str">
        <f>VLOOKUP(RTARouteStages[[#This Row],[StageCode]],Code2Loc,2,FALSE)</f>
        <v>MAPUSA</v>
      </c>
      <c r="D867" s="171" t="s">
        <v>1882</v>
      </c>
      <c r="E867" s="172">
        <v>1</v>
      </c>
      <c r="F867" s="173"/>
      <c r="G867"/>
      <c r="H867"/>
      <c r="I867"/>
      <c r="J867"/>
      <c r="K867"/>
      <c r="L867"/>
    </row>
    <row r="868" spans="1:12">
      <c r="A868" t="s">
        <v>6756</v>
      </c>
      <c r="B868" t="s">
        <v>5881</v>
      </c>
      <c r="C868" s="172" t="str">
        <f>VLOOKUP(RTARouteStages[[#This Row],[StageCode]],Code2Loc,2,FALSE)</f>
        <v>VANTEM</v>
      </c>
      <c r="D868" s="171" t="s">
        <v>3046</v>
      </c>
      <c r="E868" s="172">
        <v>6</v>
      </c>
      <c r="F868" s="173"/>
      <c r="G868"/>
      <c r="H868"/>
      <c r="I868"/>
      <c r="J868"/>
      <c r="K868"/>
      <c r="L868"/>
    </row>
    <row r="869" spans="1:12">
      <c r="A869" t="s">
        <v>6757</v>
      </c>
      <c r="B869" t="s">
        <v>5881</v>
      </c>
      <c r="C869" s="172" t="str">
        <f>VLOOKUP(RTARouteStages[[#This Row],[StageCode]],Code2Loc,2,FALSE)</f>
        <v>MAPUSA</v>
      </c>
      <c r="D869" s="171" t="s">
        <v>1882</v>
      </c>
      <c r="E869" s="172">
        <v>1</v>
      </c>
      <c r="F869" s="173"/>
      <c r="G869"/>
      <c r="H869"/>
      <c r="I869"/>
      <c r="J869"/>
      <c r="K869"/>
      <c r="L869"/>
    </row>
    <row r="870" spans="1:12">
      <c r="A870" t="s">
        <v>6757</v>
      </c>
      <c r="B870" t="s">
        <v>5881</v>
      </c>
      <c r="C870" s="172" t="str">
        <f>VLOOKUP(RTARouteStages[[#This Row],[StageCode]],Code2Loc,2,FALSE)</f>
        <v>VANTEM</v>
      </c>
      <c r="D870" s="171" t="s">
        <v>3046</v>
      </c>
      <c r="E870" s="172">
        <v>2</v>
      </c>
      <c r="F870" s="173"/>
      <c r="G870" t="s">
        <v>5725</v>
      </c>
      <c r="H870"/>
      <c r="I870"/>
      <c r="J870"/>
      <c r="K870"/>
      <c r="L870"/>
    </row>
    <row r="871" spans="1:12">
      <c r="A871" t="s">
        <v>6757</v>
      </c>
      <c r="B871" t="s">
        <v>5881</v>
      </c>
      <c r="C871" s="172" t="str">
        <f>VLOOKUP(RTARouteStages[[#This Row],[StageCode]],Code2Loc,2,FALSE)</f>
        <v>Panshem</v>
      </c>
      <c r="D871" s="171" t="s">
        <v>3470</v>
      </c>
      <c r="E871" s="172">
        <v>6</v>
      </c>
      <c r="F871" s="173"/>
      <c r="G871"/>
      <c r="H871"/>
      <c r="I871"/>
      <c r="J871"/>
      <c r="K871"/>
      <c r="L871"/>
    </row>
    <row r="872" spans="1:12">
      <c r="A872" t="s">
        <v>6758</v>
      </c>
      <c r="B872" t="s">
        <v>5881</v>
      </c>
      <c r="C872" s="172" t="str">
        <f>VLOOKUP(RTARouteStages[[#This Row],[StageCode]],Code2Loc,2,FALSE)</f>
        <v>MAPUSA</v>
      </c>
      <c r="D872" s="171" t="s">
        <v>1882</v>
      </c>
      <c r="E872" s="172">
        <v>1</v>
      </c>
      <c r="F872" s="173"/>
      <c r="G872"/>
      <c r="H872"/>
      <c r="I872"/>
      <c r="J872"/>
      <c r="K872"/>
      <c r="L872"/>
    </row>
    <row r="873" spans="1:12">
      <c r="A873" t="s">
        <v>6758</v>
      </c>
      <c r="B873" t="s">
        <v>5881</v>
      </c>
      <c r="C873" s="172" t="str">
        <f>VLOOKUP(RTARouteStages[[#This Row],[StageCode]],Code2Loc,2,FALSE)</f>
        <v>VIRDI</v>
      </c>
      <c r="D873" s="171" t="s">
        <v>3119</v>
      </c>
      <c r="E873" s="172">
        <v>6</v>
      </c>
      <c r="F873" s="173"/>
      <c r="G873"/>
      <c r="H873"/>
      <c r="I873"/>
      <c r="J873"/>
      <c r="K873"/>
      <c r="L873"/>
    </row>
    <row r="874" spans="1:12">
      <c r="A874" t="s">
        <v>6759</v>
      </c>
      <c r="B874" t="s">
        <v>6449</v>
      </c>
      <c r="C874" s="172" t="str">
        <f>VLOOKUP(RTARouteStages[[#This Row],[StageCode]],Code2Loc,2,FALSE)</f>
        <v>PONDA</v>
      </c>
      <c r="D874" s="171" t="s">
        <v>2374</v>
      </c>
      <c r="E874" s="172">
        <v>1</v>
      </c>
      <c r="F874" s="173">
        <v>28</v>
      </c>
      <c r="G874"/>
      <c r="H874"/>
      <c r="I874"/>
      <c r="J874"/>
      <c r="K874"/>
      <c r="L874"/>
    </row>
    <row r="875" spans="1:12">
      <c r="A875" t="s">
        <v>6759</v>
      </c>
      <c r="B875" t="s">
        <v>6449</v>
      </c>
      <c r="C875" s="172" t="str">
        <f>VLOOKUP(RTARouteStages[[#This Row],[StageCode]],Code2Loc,2,FALSE)</f>
        <v>UPPER BAZAR</v>
      </c>
      <c r="D875" s="171" t="s">
        <v>2990</v>
      </c>
      <c r="E875" s="172">
        <v>2</v>
      </c>
      <c r="F875" s="173">
        <v>29</v>
      </c>
      <c r="G875"/>
      <c r="H875"/>
      <c r="I875"/>
      <c r="J875"/>
      <c r="K875"/>
      <c r="L875"/>
    </row>
    <row r="876" spans="1:12">
      <c r="A876" t="s">
        <v>6759</v>
      </c>
      <c r="B876" t="s">
        <v>6449</v>
      </c>
      <c r="C876" s="172" t="str">
        <f>VLOOKUP(RTARouteStages[[#This Row],[StageCode]],Code2Loc,2,FALSE)</f>
        <v>CURTI</v>
      </c>
      <c r="D876" s="171" t="s">
        <v>1052</v>
      </c>
      <c r="E876" s="172">
        <v>3</v>
      </c>
      <c r="F876" s="173">
        <v>31</v>
      </c>
      <c r="G876"/>
      <c r="H876"/>
      <c r="I876"/>
      <c r="J876"/>
      <c r="K876"/>
      <c r="L876"/>
    </row>
    <row r="877" spans="1:12">
      <c r="A877" t="s">
        <v>6759</v>
      </c>
      <c r="B877" t="s">
        <v>6449</v>
      </c>
      <c r="C877" s="172" t="str">
        <f>VLOOKUP(RTARouteStages[[#This Row],[StageCode]],Code2Loc,2,FALSE)</f>
        <v>APEWAL</v>
      </c>
      <c r="D877" s="171" t="s">
        <v>576</v>
      </c>
      <c r="E877" s="172">
        <v>4</v>
      </c>
      <c r="F877" s="173">
        <v>33</v>
      </c>
      <c r="G877"/>
      <c r="H877"/>
      <c r="I877"/>
      <c r="J877"/>
      <c r="K877"/>
      <c r="L877"/>
    </row>
    <row r="878" spans="1:12">
      <c r="A878" t="s">
        <v>6759</v>
      </c>
      <c r="B878" t="s">
        <v>6449</v>
      </c>
      <c r="C878" s="172" t="str">
        <f>VLOOKUP(RTARouteStages[[#This Row],[StageCode]],Code2Loc,2,FALSE)</f>
        <v>KARMANE</v>
      </c>
      <c r="D878" s="171" t="s">
        <v>1589</v>
      </c>
      <c r="E878" s="172">
        <v>5</v>
      </c>
      <c r="F878" s="173">
        <v>34</v>
      </c>
      <c r="G878"/>
      <c r="H878"/>
      <c r="I878"/>
      <c r="J878"/>
      <c r="K878"/>
      <c r="L878"/>
    </row>
    <row r="879" spans="1:12">
      <c r="A879" t="s">
        <v>6759</v>
      </c>
      <c r="B879" t="s">
        <v>6449</v>
      </c>
      <c r="C879" s="172" t="str">
        <f>VLOOKUP(RTARouteStages[[#This Row],[StageCode]],Code2Loc,2,FALSE)</f>
        <v>ARLA</v>
      </c>
      <c r="D879" s="171" t="s">
        <v>590</v>
      </c>
      <c r="E879" s="172">
        <v>6</v>
      </c>
      <c r="F879" s="173">
        <v>35</v>
      </c>
      <c r="G879"/>
      <c r="H879"/>
      <c r="I879"/>
      <c r="J879"/>
      <c r="K879"/>
      <c r="L879"/>
    </row>
    <row r="880" spans="1:12">
      <c r="A880" t="s">
        <v>6759</v>
      </c>
      <c r="B880" t="s">
        <v>6449</v>
      </c>
      <c r="C880" s="172" t="str">
        <f>VLOOKUP(RTARouteStages[[#This Row],[StageCode]],Code2Loc,2,FALSE)</f>
        <v>V KERI</v>
      </c>
      <c r="D880" s="171" t="s">
        <v>3008</v>
      </c>
      <c r="E880" s="172">
        <v>7</v>
      </c>
      <c r="F880" s="173">
        <v>36</v>
      </c>
      <c r="G880"/>
      <c r="H880"/>
      <c r="I880"/>
      <c r="J880"/>
      <c r="K880"/>
      <c r="L880"/>
    </row>
    <row r="881" spans="1:12">
      <c r="A881" t="s">
        <v>6759</v>
      </c>
      <c r="B881" t="s">
        <v>6449</v>
      </c>
      <c r="C881" s="172" t="str">
        <f>VLOOKUP(RTARouteStages[[#This Row],[StageCode]],Code2Loc,2,FALSE)</f>
        <v>VELKASI</v>
      </c>
      <c r="D881" s="171" t="s">
        <v>3073</v>
      </c>
      <c r="E881" s="172">
        <v>8</v>
      </c>
      <c r="F881" s="173">
        <v>37</v>
      </c>
      <c r="G881"/>
      <c r="H881"/>
      <c r="I881"/>
      <c r="J881"/>
      <c r="K881"/>
      <c r="L881"/>
    </row>
    <row r="882" spans="1:12">
      <c r="A882" t="s">
        <v>6759</v>
      </c>
      <c r="B882" t="s">
        <v>6449</v>
      </c>
      <c r="C882" s="172" t="str">
        <f>VLOOKUP(RTARouteStages[[#This Row],[StageCode]],Code2Loc,2,FALSE)</f>
        <v>SADYAR HALI</v>
      </c>
      <c r="D882" s="171" t="s">
        <v>2537</v>
      </c>
      <c r="E882" s="172">
        <v>9</v>
      </c>
      <c r="F882" s="173">
        <v>40</v>
      </c>
      <c r="G882"/>
      <c r="H882"/>
      <c r="I882"/>
      <c r="J882"/>
      <c r="K882"/>
      <c r="L882"/>
    </row>
    <row r="883" spans="1:12">
      <c r="A883" t="s">
        <v>6759</v>
      </c>
      <c r="B883" t="s">
        <v>6449</v>
      </c>
      <c r="C883" s="172" t="str">
        <f>VLOOKUP(RTARouteStages[[#This Row],[StageCode]],Code2Loc,2,FALSE)</f>
        <v>CHAIEWADA</v>
      </c>
      <c r="D883" s="171" t="s">
        <v>917</v>
      </c>
      <c r="E883" s="172">
        <v>10</v>
      </c>
      <c r="F883" s="173">
        <v>41</v>
      </c>
      <c r="G883"/>
      <c r="H883"/>
      <c r="I883"/>
      <c r="J883"/>
      <c r="K883"/>
      <c r="L883"/>
    </row>
    <row r="884" spans="1:12">
      <c r="A884" t="s">
        <v>6759</v>
      </c>
      <c r="B884" t="s">
        <v>6449</v>
      </c>
      <c r="C884" s="172" t="str">
        <f>VLOOKUP(RTARouteStages[[#This Row],[StageCode]],Code2Loc,2,FALSE)</f>
        <v>VEREM</v>
      </c>
      <c r="D884" s="171" t="s">
        <v>3083</v>
      </c>
      <c r="E884" s="172">
        <v>11</v>
      </c>
      <c r="F884" s="173">
        <v>43</v>
      </c>
      <c r="G884"/>
      <c r="H884"/>
      <c r="I884"/>
      <c r="J884"/>
      <c r="K884"/>
      <c r="L884"/>
    </row>
    <row r="885" spans="1:12">
      <c r="A885" t="s">
        <v>6759</v>
      </c>
      <c r="B885" t="s">
        <v>6449</v>
      </c>
      <c r="C885" s="172" t="str">
        <f>VLOOKUP(RTARouteStages[[#This Row],[StageCode]],Code2Loc,2,FALSE)</f>
        <v>VOLVOI</v>
      </c>
      <c r="D885" s="171" t="s">
        <v>3141</v>
      </c>
      <c r="E885" s="172">
        <v>12</v>
      </c>
      <c r="F885" s="173">
        <v>44</v>
      </c>
      <c r="G885"/>
      <c r="H885"/>
      <c r="I885"/>
      <c r="J885"/>
      <c r="K885"/>
      <c r="L885"/>
    </row>
    <row r="886" spans="1:12">
      <c r="A886" t="s">
        <v>6759</v>
      </c>
      <c r="B886" t="s">
        <v>6449</v>
      </c>
      <c r="C886" s="172" t="str">
        <f>VLOOKUP(RTARouteStages[[#This Row],[StageCode]],Code2Loc,2,FALSE)</f>
        <v>SATERI BHAT</v>
      </c>
      <c r="D886" s="171" t="s">
        <v>2614</v>
      </c>
      <c r="E886" s="172">
        <v>13</v>
      </c>
      <c r="F886" s="173">
        <v>45</v>
      </c>
      <c r="G886"/>
      <c r="H886"/>
      <c r="I886"/>
      <c r="J886"/>
      <c r="K886"/>
      <c r="L886"/>
    </row>
    <row r="887" spans="1:12">
      <c r="A887" t="s">
        <v>6759</v>
      </c>
      <c r="B887" t="s">
        <v>6449</v>
      </c>
      <c r="C887" s="172" t="str">
        <f>VLOOKUP(RTARouteStages[[#This Row],[StageCode]],Code2Loc,2,FALSE)</f>
        <v>SAVAI</v>
      </c>
      <c r="D887" s="171" t="s">
        <v>2636</v>
      </c>
      <c r="E887" s="172">
        <v>14</v>
      </c>
      <c r="F887" s="173">
        <v>46</v>
      </c>
      <c r="G887"/>
      <c r="H887"/>
      <c r="I887"/>
      <c r="J887"/>
      <c r="K887"/>
      <c r="L887"/>
    </row>
    <row r="888" spans="1:12">
      <c r="A888" t="s">
        <v>6759</v>
      </c>
      <c r="B888" t="s">
        <v>6449</v>
      </c>
      <c r="C888" s="172" t="str">
        <f>VLOOKUP(RTARouteStages[[#This Row],[StageCode]],Code2Loc,2,FALSE)</f>
        <v>GHANO</v>
      </c>
      <c r="D888" s="171" t="s">
        <v>1312</v>
      </c>
      <c r="E888" s="172">
        <v>15</v>
      </c>
      <c r="F888" s="173">
        <v>49</v>
      </c>
      <c r="G888"/>
      <c r="H888"/>
      <c r="I888"/>
      <c r="J888"/>
      <c r="K888"/>
      <c r="L888"/>
    </row>
    <row r="889" spans="1:12">
      <c r="A889" t="s">
        <v>6759</v>
      </c>
      <c r="B889" t="s">
        <v>6449</v>
      </c>
      <c r="C889" s="172" t="str">
        <f>VLOOKUP(RTARouteStages[[#This Row],[StageCode]],Code2Loc,2,FALSE)</f>
        <v>BETKI</v>
      </c>
      <c r="D889" s="171" t="s">
        <v>736</v>
      </c>
      <c r="E889" s="172">
        <v>16</v>
      </c>
      <c r="F889" s="173">
        <v>51</v>
      </c>
      <c r="G889"/>
      <c r="H889"/>
      <c r="I889"/>
      <c r="J889"/>
      <c r="K889"/>
      <c r="L889"/>
    </row>
    <row r="890" spans="1:12">
      <c r="A890" t="s">
        <v>6759</v>
      </c>
      <c r="B890" t="s">
        <v>6449</v>
      </c>
      <c r="C890" s="172" t="str">
        <f>VLOOKUP(RTARouteStages[[#This Row],[StageCode]],Code2Loc,2,FALSE)</f>
        <v>BETKI HSPTL</v>
      </c>
      <c r="D890" s="171" t="s">
        <v>738</v>
      </c>
      <c r="E890" s="172">
        <v>17</v>
      </c>
      <c r="F890" s="173">
        <v>52</v>
      </c>
      <c r="G890"/>
      <c r="H890"/>
      <c r="I890"/>
      <c r="J890"/>
      <c r="K890"/>
      <c r="L890"/>
    </row>
    <row r="891" spans="1:12">
      <c r="A891" t="s">
        <v>6759</v>
      </c>
      <c r="B891" t="s">
        <v>6449</v>
      </c>
      <c r="C891" s="172" t="str">
        <f>VLOOKUP(RTARouteStages[[#This Row],[StageCode]],Code2Loc,2,FALSE)</f>
        <v>TAMSULI</v>
      </c>
      <c r="D891" s="171" t="s">
        <v>2867</v>
      </c>
      <c r="E891" s="172">
        <v>18</v>
      </c>
      <c r="F891" s="173">
        <v>53</v>
      </c>
      <c r="G891"/>
      <c r="H891"/>
      <c r="I891"/>
      <c r="J891"/>
      <c r="K891"/>
      <c r="L891"/>
    </row>
    <row r="892" spans="1:12">
      <c r="A892" t="s">
        <v>6759</v>
      </c>
      <c r="B892" t="s">
        <v>6449</v>
      </c>
      <c r="C892" s="172" t="str">
        <f>VLOOKUP(RTARouteStages[[#This Row],[StageCode]],Code2Loc,2,FALSE)</f>
        <v>MARCEL</v>
      </c>
      <c r="D892" s="171" t="s">
        <v>1886</v>
      </c>
      <c r="E892" s="172">
        <v>19</v>
      </c>
      <c r="F892" s="173">
        <v>55</v>
      </c>
      <c r="G892"/>
      <c r="H892"/>
      <c r="I892"/>
      <c r="J892"/>
      <c r="K892"/>
      <c r="L892"/>
    </row>
    <row r="893" spans="1:12">
      <c r="A893" t="s">
        <v>6760</v>
      </c>
      <c r="B893" t="s">
        <v>5881</v>
      </c>
      <c r="C893" s="172" t="str">
        <f>VLOOKUP(RTARouteStages[[#This Row],[StageCode]],Code2Loc,2,FALSE)</f>
        <v>MARCEL</v>
      </c>
      <c r="D893" s="171" t="s">
        <v>1886</v>
      </c>
      <c r="E893" s="172">
        <v>1</v>
      </c>
      <c r="F893" s="173"/>
      <c r="G893"/>
      <c r="H893"/>
      <c r="I893"/>
      <c r="J893"/>
      <c r="K893"/>
      <c r="L893"/>
    </row>
    <row r="894" spans="1:12">
      <c r="A894" t="s">
        <v>6760</v>
      </c>
      <c r="B894" t="s">
        <v>5881</v>
      </c>
      <c r="C894" s="172" t="str">
        <f>VLOOKUP(RTARouteStages[[#This Row],[StageCode]],Code2Loc,2,FALSE)</f>
        <v>SANKHALI</v>
      </c>
      <c r="D894" s="171" t="s">
        <v>2596</v>
      </c>
      <c r="E894" s="172">
        <v>6</v>
      </c>
      <c r="F894" s="173"/>
      <c r="G894"/>
      <c r="H894"/>
      <c r="I894"/>
      <c r="J894"/>
      <c r="K894"/>
      <c r="L894"/>
    </row>
    <row r="895" spans="1:12">
      <c r="A895" t="s">
        <v>6761</v>
      </c>
      <c r="B895" t="s">
        <v>5881</v>
      </c>
      <c r="C895" s="172" t="str">
        <f>VLOOKUP(RTARouteStages[[#This Row],[StageCode]],Code2Loc,2,FALSE)</f>
        <v>MARGAO</v>
      </c>
      <c r="D895" s="171" t="s">
        <v>1890</v>
      </c>
      <c r="E895" s="172">
        <v>1</v>
      </c>
      <c r="F895" s="173"/>
      <c r="G895"/>
      <c r="H895"/>
      <c r="I895"/>
      <c r="J895"/>
      <c r="K895"/>
      <c r="L895"/>
    </row>
    <row r="896" spans="1:12">
      <c r="A896" t="s">
        <v>6762</v>
      </c>
      <c r="B896" t="s">
        <v>5881</v>
      </c>
      <c r="C896" s="172" t="str">
        <f>VLOOKUP(RTARouteStages[[#This Row],[StageCode]],Code2Loc,2,FALSE)</f>
        <v>MARGAO</v>
      </c>
      <c r="D896" s="171" t="s">
        <v>1890</v>
      </c>
      <c r="E896" s="172">
        <v>1</v>
      </c>
      <c r="F896" s="173"/>
      <c r="G896"/>
      <c r="H896"/>
      <c r="I896"/>
      <c r="J896"/>
      <c r="K896"/>
      <c r="L896"/>
    </row>
    <row r="897" spans="1:12">
      <c r="A897" t="s">
        <v>6762</v>
      </c>
      <c r="B897" t="s">
        <v>5881</v>
      </c>
      <c r="C897" s="172" t="str">
        <f>VLOOKUP(RTARouteStages[[#This Row],[StageCode]],Code2Loc,2,FALSE)</f>
        <v>CANACONA</v>
      </c>
      <c r="D897" s="171" t="s">
        <v>877</v>
      </c>
      <c r="E897" s="172">
        <v>2</v>
      </c>
      <c r="F897" s="173"/>
      <c r="G897" t="s">
        <v>5725</v>
      </c>
      <c r="H897"/>
      <c r="I897"/>
      <c r="J897"/>
      <c r="K897"/>
      <c r="L897"/>
    </row>
    <row r="898" spans="1:12">
      <c r="A898" t="s">
        <v>6762</v>
      </c>
      <c r="B898" t="s">
        <v>5881</v>
      </c>
      <c r="C898" s="172" t="str">
        <f>VLOOKUP(RTARouteStages[[#This Row],[StageCode]],Code2Loc,2,FALSE)</f>
        <v>PARTGAL</v>
      </c>
      <c r="D898" s="171" t="s">
        <v>2287</v>
      </c>
      <c r="E898" s="172">
        <v>6</v>
      </c>
      <c r="F898" s="173"/>
      <c r="G898"/>
      <c r="H898"/>
      <c r="I898"/>
      <c r="J898"/>
      <c r="K898"/>
      <c r="L898"/>
    </row>
    <row r="899" spans="1:12">
      <c r="A899" t="s">
        <v>6763</v>
      </c>
      <c r="B899" t="s">
        <v>6407</v>
      </c>
      <c r="C899" s="172" t="str">
        <f>VLOOKUP(RTARouteStages[[#This Row],[StageCode]],Code2Loc,2,FALSE)</f>
        <v>MARGAO</v>
      </c>
      <c r="D899" s="171" t="s">
        <v>1890</v>
      </c>
      <c r="E899" s="172">
        <v>1</v>
      </c>
      <c r="F899" s="173">
        <v>0</v>
      </c>
      <c r="G899"/>
      <c r="H899"/>
      <c r="I899"/>
      <c r="J899"/>
      <c r="K899"/>
      <c r="L899"/>
    </row>
    <row r="900" spans="1:12">
      <c r="A900" t="s">
        <v>6763</v>
      </c>
      <c r="B900" t="s">
        <v>6407</v>
      </c>
      <c r="C900" s="172" t="str">
        <f>VLOOKUP(RTARouteStages[[#This Row],[StageCode]],Code2Loc,2,FALSE)</f>
        <v>NUVEM</v>
      </c>
      <c r="D900" s="171" t="s">
        <v>2173</v>
      </c>
      <c r="E900" s="172">
        <v>2</v>
      </c>
      <c r="F900" s="173">
        <v>3</v>
      </c>
      <c r="G900"/>
      <c r="H900"/>
      <c r="I900"/>
      <c r="J900"/>
      <c r="K900"/>
      <c r="L900"/>
    </row>
    <row r="901" spans="1:12">
      <c r="A901" t="s">
        <v>6763</v>
      </c>
      <c r="B901" t="s">
        <v>6407</v>
      </c>
      <c r="C901" s="172" t="str">
        <f>VLOOKUP(RTARouteStages[[#This Row],[StageCode]],Code2Loc,2,FALSE)</f>
        <v>MURIDA/CLTA</v>
      </c>
      <c r="D901" s="171" t="s">
        <v>2052</v>
      </c>
      <c r="E901" s="172">
        <v>3</v>
      </c>
      <c r="F901" s="173">
        <v>4</v>
      </c>
      <c r="G901"/>
      <c r="H901"/>
      <c r="I901"/>
      <c r="J901"/>
      <c r="K901"/>
      <c r="L901"/>
    </row>
    <row r="902" spans="1:12">
      <c r="A902" t="s">
        <v>6763</v>
      </c>
      <c r="B902" t="s">
        <v>6407</v>
      </c>
      <c r="C902" s="172" t="str">
        <f>VLOOKUP(RTARouteStages[[#This Row],[StageCode]],Code2Loc,2,FALSE)</f>
        <v>RAILWAY X</v>
      </c>
      <c r="D902" s="171" t="s">
        <v>2445</v>
      </c>
      <c r="E902" s="172">
        <v>4</v>
      </c>
      <c r="F902" s="173">
        <v>6</v>
      </c>
      <c r="G902"/>
      <c r="H902"/>
      <c r="I902"/>
      <c r="J902"/>
      <c r="K902"/>
      <c r="L902"/>
    </row>
    <row r="903" spans="1:12">
      <c r="A903" t="s">
        <v>6763</v>
      </c>
      <c r="B903" t="s">
        <v>6407</v>
      </c>
      <c r="C903" s="172" t="str">
        <f>VLOOKUP(RTARouteStages[[#This Row],[StageCode]],Code2Loc,2,FALSE)</f>
        <v>MAJORDA</v>
      </c>
      <c r="D903" s="171" t="s">
        <v>1838</v>
      </c>
      <c r="E903" s="172">
        <v>5</v>
      </c>
      <c r="F903" s="173">
        <v>7</v>
      </c>
      <c r="G903"/>
      <c r="H903"/>
      <c r="I903"/>
      <c r="J903"/>
      <c r="K903"/>
      <c r="L903"/>
    </row>
    <row r="904" spans="1:12">
      <c r="A904" t="s">
        <v>6763</v>
      </c>
      <c r="B904" t="s">
        <v>6407</v>
      </c>
      <c r="C904" s="172" t="str">
        <f>VLOOKUP(RTARouteStages[[#This Row],[StageCode]],Code2Loc,2,FALSE)</f>
        <v>UTTORDA</v>
      </c>
      <c r="D904" s="171" t="s">
        <v>3006</v>
      </c>
      <c r="E904" s="172">
        <v>6</v>
      </c>
      <c r="F904" s="173">
        <v>9</v>
      </c>
      <c r="G904"/>
      <c r="H904"/>
      <c r="I904"/>
      <c r="J904"/>
      <c r="K904"/>
      <c r="L904"/>
    </row>
    <row r="905" spans="1:12">
      <c r="A905" t="s">
        <v>6763</v>
      </c>
      <c r="B905" t="s">
        <v>6407</v>
      </c>
      <c r="C905" s="172" t="str">
        <f>VLOOKUP(RTARouteStages[[#This Row],[StageCode]],Code2Loc,2,FALSE)</f>
        <v>AROSSIM</v>
      </c>
      <c r="D905" s="171" t="s">
        <v>598</v>
      </c>
      <c r="E905" s="172">
        <v>7</v>
      </c>
      <c r="F905" s="173">
        <v>10</v>
      </c>
      <c r="G905"/>
      <c r="H905"/>
      <c r="I905"/>
      <c r="J905"/>
      <c r="K905"/>
      <c r="L905"/>
    </row>
    <row r="906" spans="1:12">
      <c r="A906" t="s">
        <v>6763</v>
      </c>
      <c r="B906" t="s">
        <v>6407</v>
      </c>
      <c r="C906" s="172" t="str">
        <f>VLOOKUP(RTARouteStages[[#This Row],[StageCode]],Code2Loc,2,FALSE)</f>
        <v>CANSAULIM</v>
      </c>
      <c r="D906" s="171" t="s">
        <v>885</v>
      </c>
      <c r="E906" s="172">
        <v>8</v>
      </c>
      <c r="F906" s="173">
        <v>12</v>
      </c>
      <c r="G906" t="s">
        <v>5725</v>
      </c>
      <c r="H906"/>
      <c r="I906"/>
      <c r="J906"/>
      <c r="K906"/>
      <c r="L906"/>
    </row>
    <row r="907" spans="1:12">
      <c r="A907" t="s">
        <v>6763</v>
      </c>
      <c r="B907" t="s">
        <v>6407</v>
      </c>
      <c r="C907" s="172" t="str">
        <f>VLOOKUP(RTARouteStages[[#This Row],[StageCode]],Code2Loc,2,FALSE)</f>
        <v>VELSAO</v>
      </c>
      <c r="D907" s="171" t="s">
        <v>3075</v>
      </c>
      <c r="E907" s="172">
        <v>9</v>
      </c>
      <c r="F907" s="173">
        <v>14</v>
      </c>
      <c r="G907"/>
      <c r="H907"/>
      <c r="I907"/>
      <c r="J907"/>
      <c r="K907"/>
      <c r="L907"/>
    </row>
    <row r="908" spans="1:12">
      <c r="A908" t="s">
        <v>6763</v>
      </c>
      <c r="B908" t="s">
        <v>6407</v>
      </c>
      <c r="C908" s="172" t="str">
        <f>VLOOKUP(RTARouteStages[[#This Row],[StageCode]],Code2Loc,2,FALSE)</f>
        <v>VELSAO B/S</v>
      </c>
      <c r="D908" s="171" t="s">
        <v>3077</v>
      </c>
      <c r="E908" s="172">
        <v>10</v>
      </c>
      <c r="F908" s="173">
        <v>15</v>
      </c>
      <c r="G908"/>
      <c r="H908"/>
      <c r="I908"/>
      <c r="J908"/>
      <c r="K908"/>
      <c r="L908"/>
    </row>
    <row r="909" spans="1:12">
      <c r="A909" t="s">
        <v>6763</v>
      </c>
      <c r="B909" t="s">
        <v>6407</v>
      </c>
      <c r="C909" s="172" t="str">
        <f>VLOOKUP(RTARouteStages[[#This Row],[StageCode]],Code2Loc,2,FALSE)</f>
        <v>DMDR TMP/MR</v>
      </c>
      <c r="D909" s="171" t="s">
        <v>1189</v>
      </c>
      <c r="E909" s="172">
        <v>11</v>
      </c>
      <c r="F909" s="173">
        <v>16</v>
      </c>
      <c r="G909"/>
      <c r="H909"/>
      <c r="I909"/>
      <c r="J909"/>
      <c r="K909"/>
      <c r="L909"/>
    </row>
    <row r="910" spans="1:12">
      <c r="A910" t="s">
        <v>6763</v>
      </c>
      <c r="B910" t="s">
        <v>6407</v>
      </c>
      <c r="C910" s="172" t="str">
        <f>VLOOKUP(RTARouteStages[[#This Row],[StageCode]],Code2Loc,2,FALSE)</f>
        <v>UPAS NAGAR</v>
      </c>
      <c r="D910" s="171" t="s">
        <v>2988</v>
      </c>
      <c r="E910" s="172">
        <v>12</v>
      </c>
      <c r="F910" s="173">
        <v>17</v>
      </c>
      <c r="G910"/>
      <c r="H910"/>
      <c r="I910"/>
      <c r="J910"/>
      <c r="K910"/>
      <c r="L910"/>
    </row>
    <row r="911" spans="1:12">
      <c r="A911" t="s">
        <v>6763</v>
      </c>
      <c r="B911" t="s">
        <v>6407</v>
      </c>
      <c r="C911" s="172" t="str">
        <f>VLOOKUP(RTARouteStages[[#This Row],[StageCode]],Code2Loc,2,FALSE)</f>
        <v>ZUARINAGAR</v>
      </c>
      <c r="D911" s="171" t="s">
        <v>3197</v>
      </c>
      <c r="E911" s="172">
        <v>13</v>
      </c>
      <c r="F911" s="173">
        <v>18</v>
      </c>
      <c r="G911"/>
      <c r="H911"/>
      <c r="I911"/>
      <c r="J911"/>
      <c r="K911"/>
      <c r="L911"/>
    </row>
    <row r="912" spans="1:12">
      <c r="A912" t="s">
        <v>6763</v>
      </c>
      <c r="B912" t="s">
        <v>6407</v>
      </c>
      <c r="C912" s="172" t="str">
        <f>VLOOKUP(RTARouteStages[[#This Row],[StageCode]],Code2Loc,2,FALSE)</f>
        <v>ZHARI</v>
      </c>
      <c r="D912" s="171" t="s">
        <v>3193</v>
      </c>
      <c r="E912" s="172">
        <v>14</v>
      </c>
      <c r="F912" s="173">
        <v>19</v>
      </c>
      <c r="G912"/>
      <c r="H912"/>
      <c r="I912"/>
      <c r="J912"/>
      <c r="K912"/>
      <c r="L912"/>
    </row>
    <row r="913" spans="1:12">
      <c r="A913" t="s">
        <v>6763</v>
      </c>
      <c r="B913" t="s">
        <v>6407</v>
      </c>
      <c r="C913" s="172" t="str">
        <f>VLOOKUP(RTARouteStages[[#This Row],[StageCode]],Code2Loc,2,FALSE)</f>
        <v>BIRLA</v>
      </c>
      <c r="D913" s="171" t="s">
        <v>807</v>
      </c>
      <c r="E913" s="172">
        <v>15</v>
      </c>
      <c r="F913" s="173">
        <v>20</v>
      </c>
      <c r="G913"/>
      <c r="H913"/>
      <c r="I913"/>
      <c r="J913"/>
      <c r="K913"/>
      <c r="L913"/>
    </row>
    <row r="914" spans="1:12">
      <c r="A914" t="s">
        <v>6763</v>
      </c>
      <c r="B914" t="s">
        <v>6407</v>
      </c>
      <c r="C914" s="172" t="str">
        <f>VLOOKUP(RTARouteStages[[#This Row],[StageCode]],Code2Loc,2,FALSE)</f>
        <v>MES COLLEGE</v>
      </c>
      <c r="D914" s="171" t="s">
        <v>1945</v>
      </c>
      <c r="E914" s="172">
        <v>16</v>
      </c>
      <c r="F914" s="173">
        <v>21</v>
      </c>
      <c r="G914"/>
      <c r="H914"/>
      <c r="I914"/>
      <c r="J914"/>
      <c r="K914"/>
      <c r="L914"/>
    </row>
    <row r="915" spans="1:12">
      <c r="A915" t="s">
        <v>6763</v>
      </c>
      <c r="B915" t="s">
        <v>6407</v>
      </c>
      <c r="C915" s="172" t="str">
        <f>VLOOKUP(RTARouteStages[[#This Row],[StageCode]],Code2Loc,2,FALSE)</f>
        <v>DABOLIM</v>
      </c>
      <c r="D915" s="171" t="s">
        <v>1070</v>
      </c>
      <c r="E915" s="172">
        <v>17</v>
      </c>
      <c r="F915" s="173">
        <v>22</v>
      </c>
      <c r="G915"/>
      <c r="H915"/>
      <c r="I915"/>
      <c r="J915"/>
      <c r="K915"/>
      <c r="L915"/>
    </row>
    <row r="916" spans="1:12">
      <c r="A916" t="s">
        <v>6763</v>
      </c>
      <c r="B916" t="s">
        <v>6407</v>
      </c>
      <c r="C916" s="172" t="str">
        <f>VLOOKUP(RTARouteStages[[#This Row],[StageCode]],Code2Loc,2,FALSE)</f>
        <v>AIRPORT</v>
      </c>
      <c r="D916" s="171" t="s">
        <v>480</v>
      </c>
      <c r="E916" s="172">
        <v>18</v>
      </c>
      <c r="F916" s="173">
        <v>23</v>
      </c>
      <c r="G916"/>
      <c r="H916"/>
      <c r="I916"/>
      <c r="J916"/>
      <c r="K916"/>
      <c r="L916"/>
    </row>
    <row r="917" spans="1:12">
      <c r="A917" t="s">
        <v>6763</v>
      </c>
      <c r="B917" t="s">
        <v>6407</v>
      </c>
      <c r="C917" s="172" t="str">
        <f>VLOOKUP(RTARouteStages[[#This Row],[StageCode]],Code2Loc,2,FALSE)</f>
        <v>VIDYA/RIGIN</v>
      </c>
      <c r="D917" s="171" t="s">
        <v>3105</v>
      </c>
      <c r="E917" s="172">
        <v>19</v>
      </c>
      <c r="F917" s="173">
        <v>24</v>
      </c>
      <c r="G917"/>
      <c r="H917"/>
      <c r="I917"/>
      <c r="J917"/>
      <c r="K917"/>
      <c r="L917"/>
    </row>
    <row r="918" spans="1:12">
      <c r="A918" t="s">
        <v>6763</v>
      </c>
      <c r="B918" t="s">
        <v>6407</v>
      </c>
      <c r="C918" s="172" t="str">
        <f>VLOOKUP(RTARouteStages[[#This Row],[StageCode]],Code2Loc,2,FALSE)</f>
        <v>CHICALIM</v>
      </c>
      <c r="D918" s="171" t="s">
        <v>943</v>
      </c>
      <c r="E918" s="172">
        <v>20</v>
      </c>
      <c r="F918" s="173">
        <v>25</v>
      </c>
      <c r="G918"/>
      <c r="H918"/>
      <c r="I918"/>
      <c r="J918"/>
      <c r="K918"/>
      <c r="L918"/>
    </row>
    <row r="919" spans="1:12">
      <c r="A919" t="s">
        <v>6763</v>
      </c>
      <c r="B919" t="s">
        <v>6407</v>
      </c>
      <c r="C919" s="172" t="str">
        <f>VLOOKUP(RTARouteStages[[#This Row],[StageCode]],Code2Loc,2,FALSE)</f>
        <v>VADEM</v>
      </c>
      <c r="D919" s="171" t="s">
        <v>3018</v>
      </c>
      <c r="E919" s="172">
        <v>21</v>
      </c>
      <c r="F919" s="173">
        <v>27</v>
      </c>
      <c r="G919"/>
      <c r="H919"/>
      <c r="I919"/>
      <c r="J919"/>
      <c r="K919"/>
      <c r="L919"/>
    </row>
    <row r="920" spans="1:12">
      <c r="A920" t="s">
        <v>6763</v>
      </c>
      <c r="B920" t="s">
        <v>6407</v>
      </c>
      <c r="C920" s="172" t="str">
        <f>VLOOKUP(RTARouteStages[[#This Row],[StageCode]],Code2Loc,2,FALSE)</f>
        <v>SHIPYARD</v>
      </c>
      <c r="D920" s="171" t="s">
        <v>2690</v>
      </c>
      <c r="E920" s="172">
        <v>22</v>
      </c>
      <c r="F920" s="173">
        <v>28</v>
      </c>
      <c r="G920"/>
      <c r="H920"/>
      <c r="I920"/>
      <c r="J920"/>
      <c r="K920"/>
      <c r="L920"/>
    </row>
    <row r="921" spans="1:12">
      <c r="A921" t="s">
        <v>6763</v>
      </c>
      <c r="B921" t="s">
        <v>6407</v>
      </c>
      <c r="C921" s="172" t="str">
        <f>VLOOKUP(RTARouteStages[[#This Row],[StageCode]],Code2Loc,2,FALSE)</f>
        <v>VASCO</v>
      </c>
      <c r="D921" s="171" t="s">
        <v>421</v>
      </c>
      <c r="E921" s="172">
        <v>23</v>
      </c>
      <c r="F921" s="173">
        <v>29</v>
      </c>
      <c r="G921"/>
      <c r="H921"/>
      <c r="I921"/>
      <c r="J921"/>
      <c r="K921"/>
      <c r="L921"/>
    </row>
    <row r="922" spans="1:12">
      <c r="A922" t="s">
        <v>6764</v>
      </c>
      <c r="B922" t="s">
        <v>5881</v>
      </c>
      <c r="C922" s="172" t="str">
        <f>VLOOKUP(RTARouteStages[[#This Row],[StageCode]],Code2Loc,2,FALSE)</f>
        <v>MARGAO</v>
      </c>
      <c r="D922" s="171" t="s">
        <v>1890</v>
      </c>
      <c r="E922" s="172">
        <v>1</v>
      </c>
      <c r="F922" s="173"/>
      <c r="G922"/>
      <c r="H922"/>
      <c r="I922"/>
      <c r="J922"/>
      <c r="K922"/>
      <c r="L922"/>
    </row>
    <row r="923" spans="1:12">
      <c r="A923" t="s">
        <v>6764</v>
      </c>
      <c r="B923" t="s">
        <v>5881</v>
      </c>
      <c r="C923" s="172" t="str">
        <f>VLOOKUP(RTARouteStages[[#This Row],[StageCode]],Code2Loc,2,FALSE)</f>
        <v>CANSAULIM</v>
      </c>
      <c r="D923" s="171" t="s">
        <v>885</v>
      </c>
      <c r="E923" s="172">
        <v>2</v>
      </c>
      <c r="F923" s="173"/>
      <c r="G923" t="s">
        <v>5725</v>
      </c>
      <c r="H923"/>
      <c r="I923"/>
      <c r="J923"/>
      <c r="K923"/>
      <c r="L923"/>
    </row>
    <row r="924" spans="1:12">
      <c r="A924" t="s">
        <v>6764</v>
      </c>
      <c r="B924" t="s">
        <v>5881</v>
      </c>
      <c r="C924" s="172" t="str">
        <f>VLOOKUP(RTARouteStages[[#This Row],[StageCode]],Code2Loc,2,FALSE)</f>
        <v>ZUARINAGAR</v>
      </c>
      <c r="D924" s="171" t="s">
        <v>3197</v>
      </c>
      <c r="E924" s="172">
        <v>3</v>
      </c>
      <c r="F924" s="173"/>
      <c r="G924" t="s">
        <v>5725</v>
      </c>
      <c r="H924"/>
      <c r="I924"/>
      <c r="J924"/>
      <c r="K924"/>
      <c r="L924"/>
    </row>
    <row r="925" spans="1:12">
      <c r="A925" t="s">
        <v>6764</v>
      </c>
      <c r="B925" t="s">
        <v>5881</v>
      </c>
      <c r="C925" s="172" t="str">
        <f>VLOOKUP(RTARouteStages[[#This Row],[StageCode]],Code2Loc,2,FALSE)</f>
        <v>VERNA IND</v>
      </c>
      <c r="D925" s="171" t="s">
        <v>3091</v>
      </c>
      <c r="E925" s="172">
        <v>6</v>
      </c>
      <c r="F925" s="173"/>
      <c r="G925"/>
      <c r="H925"/>
      <c r="I925"/>
      <c r="J925"/>
      <c r="K925"/>
      <c r="L925"/>
    </row>
    <row r="926" spans="1:12">
      <c r="A926" t="s">
        <v>6486</v>
      </c>
      <c r="B926" t="s">
        <v>5881</v>
      </c>
      <c r="C926" s="172" t="str">
        <f>VLOOKUP(RTARouteStages[[#This Row],[StageCode]],Code2Loc,2,FALSE)</f>
        <v>A/P Colony</v>
      </c>
      <c r="D926" s="171" t="s">
        <v>3464</v>
      </c>
      <c r="E926" s="172">
        <v>1</v>
      </c>
      <c r="F926" s="173"/>
      <c r="G926"/>
      <c r="H926"/>
      <c r="I926"/>
      <c r="J926"/>
      <c r="K926"/>
      <c r="L926"/>
    </row>
    <row r="927" spans="1:12">
      <c r="A927" t="s">
        <v>6486</v>
      </c>
      <c r="B927" t="s">
        <v>5881</v>
      </c>
      <c r="C927" s="172" t="str">
        <f>VLOOKUP(RTARouteStages[[#This Row],[StageCode]],Code2Loc,2,FALSE)</f>
        <v>SANKHALI</v>
      </c>
      <c r="D927" s="171" t="s">
        <v>2596</v>
      </c>
      <c r="E927" s="172">
        <v>6</v>
      </c>
      <c r="F927" s="173"/>
      <c r="G927"/>
      <c r="H927"/>
      <c r="I927"/>
      <c r="J927"/>
      <c r="K927"/>
      <c r="L927"/>
    </row>
    <row r="928" spans="1:12">
      <c r="A928" t="s">
        <v>6765</v>
      </c>
      <c r="B928" t="s">
        <v>6407</v>
      </c>
      <c r="C928" s="172" t="str">
        <f>VLOOKUP(RTARouteStages[[#This Row],[StageCode]],Code2Loc,2,FALSE)</f>
        <v>MARGAO</v>
      </c>
      <c r="D928" s="171" t="s">
        <v>1890</v>
      </c>
      <c r="E928" s="172">
        <v>1</v>
      </c>
      <c r="F928" s="173">
        <v>0</v>
      </c>
      <c r="G928"/>
      <c r="H928"/>
      <c r="I928"/>
      <c r="J928"/>
      <c r="K928"/>
      <c r="L928"/>
    </row>
    <row r="929" spans="1:12">
      <c r="A929" t="s">
        <v>6765</v>
      </c>
      <c r="B929" t="s">
        <v>6407</v>
      </c>
      <c r="C929" s="172" t="str">
        <f>VLOOKUP(RTARouteStages[[#This Row],[StageCode]],Code2Loc,2,FALSE)</f>
        <v>NUVEM</v>
      </c>
      <c r="D929" s="171" t="s">
        <v>2173</v>
      </c>
      <c r="E929" s="172">
        <v>2</v>
      </c>
      <c r="F929" s="173">
        <v>3</v>
      </c>
      <c r="G929"/>
      <c r="H929"/>
      <c r="I929"/>
      <c r="J929"/>
      <c r="K929"/>
      <c r="L929"/>
    </row>
    <row r="930" spans="1:12">
      <c r="A930" t="s">
        <v>6765</v>
      </c>
      <c r="B930" t="s">
        <v>6407</v>
      </c>
      <c r="C930" s="172" t="str">
        <f>VLOOKUP(RTARouteStages[[#This Row],[StageCode]],Code2Loc,2,FALSE)</f>
        <v>MURIDA/CLTA</v>
      </c>
      <c r="D930" s="171" t="s">
        <v>2052</v>
      </c>
      <c r="E930" s="172">
        <v>3</v>
      </c>
      <c r="F930" s="173">
        <v>4</v>
      </c>
      <c r="G930"/>
      <c r="H930"/>
      <c r="I930"/>
      <c r="J930"/>
      <c r="K930"/>
      <c r="L930"/>
    </row>
    <row r="931" spans="1:12">
      <c r="A931" t="s">
        <v>6765</v>
      </c>
      <c r="B931" t="s">
        <v>6407</v>
      </c>
      <c r="C931" s="172" t="str">
        <f>VLOOKUP(RTARouteStages[[#This Row],[StageCode]],Code2Loc,2,FALSE)</f>
        <v>RAILWAY X</v>
      </c>
      <c r="D931" s="171" t="s">
        <v>2445</v>
      </c>
      <c r="E931" s="172">
        <v>4</v>
      </c>
      <c r="F931" s="173">
        <v>6</v>
      </c>
      <c r="G931"/>
      <c r="H931"/>
      <c r="I931"/>
      <c r="J931"/>
      <c r="K931"/>
      <c r="L931"/>
    </row>
    <row r="932" spans="1:12">
      <c r="A932" t="s">
        <v>6765</v>
      </c>
      <c r="B932" t="s">
        <v>6407</v>
      </c>
      <c r="C932" s="172" t="str">
        <f>VLOOKUP(RTARouteStages[[#This Row],[StageCode]],Code2Loc,2,FALSE)</f>
        <v>MAJORDA</v>
      </c>
      <c r="D932" s="171" t="s">
        <v>1838</v>
      </c>
      <c r="E932" s="172">
        <v>5</v>
      </c>
      <c r="F932" s="173">
        <v>7</v>
      </c>
      <c r="G932"/>
      <c r="H932"/>
      <c r="I932"/>
      <c r="J932"/>
      <c r="K932"/>
      <c r="L932"/>
    </row>
    <row r="933" spans="1:12">
      <c r="A933" t="s">
        <v>6765</v>
      </c>
      <c r="B933" t="s">
        <v>6407</v>
      </c>
      <c r="C933" s="172" t="str">
        <f>VLOOKUP(RTARouteStages[[#This Row],[StageCode]],Code2Loc,2,FALSE)</f>
        <v>UTTORDA</v>
      </c>
      <c r="D933" s="171" t="s">
        <v>3006</v>
      </c>
      <c r="E933" s="172">
        <v>6</v>
      </c>
      <c r="F933" s="173">
        <v>9</v>
      </c>
      <c r="G933"/>
      <c r="H933"/>
      <c r="I933"/>
      <c r="J933"/>
      <c r="K933"/>
      <c r="L933"/>
    </row>
    <row r="934" spans="1:12">
      <c r="A934" t="s">
        <v>6765</v>
      </c>
      <c r="B934" t="s">
        <v>6407</v>
      </c>
      <c r="C934" s="172" t="str">
        <f>VLOOKUP(RTARouteStages[[#This Row],[StageCode]],Code2Loc,2,FALSE)</f>
        <v>AROSSIM</v>
      </c>
      <c r="D934" s="171" t="s">
        <v>598</v>
      </c>
      <c r="E934" s="172">
        <v>7</v>
      </c>
      <c r="F934" s="173">
        <v>10</v>
      </c>
      <c r="G934"/>
      <c r="H934"/>
      <c r="I934"/>
      <c r="J934"/>
      <c r="K934"/>
      <c r="L934"/>
    </row>
    <row r="935" spans="1:12">
      <c r="A935" t="s">
        <v>6765</v>
      </c>
      <c r="B935" t="s">
        <v>6407</v>
      </c>
      <c r="C935" s="172" t="str">
        <f>VLOOKUP(RTARouteStages[[#This Row],[StageCode]],Code2Loc,2,FALSE)</f>
        <v>CANSAULIM</v>
      </c>
      <c r="D935" s="171" t="s">
        <v>885</v>
      </c>
      <c r="E935" s="172">
        <v>8</v>
      </c>
      <c r="F935" s="173">
        <v>12</v>
      </c>
      <c r="G935" t="s">
        <v>5725</v>
      </c>
      <c r="H935"/>
      <c r="I935"/>
      <c r="J935"/>
      <c r="K935"/>
      <c r="L935"/>
    </row>
    <row r="936" spans="1:12">
      <c r="A936" t="s">
        <v>6765</v>
      </c>
      <c r="B936" t="s">
        <v>6407</v>
      </c>
      <c r="C936" s="172" t="str">
        <f>VLOOKUP(RTARouteStages[[#This Row],[StageCode]],Code2Loc,2,FALSE)</f>
        <v>VELSAO</v>
      </c>
      <c r="D936" s="171" t="s">
        <v>3075</v>
      </c>
      <c r="E936" s="172">
        <v>9</v>
      </c>
      <c r="F936" s="173">
        <v>14</v>
      </c>
      <c r="G936"/>
      <c r="H936"/>
      <c r="I936"/>
      <c r="J936"/>
      <c r="K936"/>
      <c r="L936"/>
    </row>
    <row r="937" spans="1:12">
      <c r="A937" t="s">
        <v>6765</v>
      </c>
      <c r="B937" t="s">
        <v>6407</v>
      </c>
      <c r="C937" s="172" t="str">
        <f>VLOOKUP(RTARouteStages[[#This Row],[StageCode]],Code2Loc,2,FALSE)</f>
        <v>VELSAO B/S</v>
      </c>
      <c r="D937" s="171" t="s">
        <v>3077</v>
      </c>
      <c r="E937" s="172">
        <v>10</v>
      </c>
      <c r="F937" s="173">
        <v>15</v>
      </c>
      <c r="G937"/>
      <c r="H937"/>
      <c r="I937"/>
      <c r="J937"/>
      <c r="K937"/>
      <c r="L937"/>
    </row>
    <row r="938" spans="1:12">
      <c r="A938" t="s">
        <v>6765</v>
      </c>
      <c r="B938" t="s">
        <v>6407</v>
      </c>
      <c r="C938" s="172" t="str">
        <f>VLOOKUP(RTARouteStages[[#This Row],[StageCode]],Code2Loc,2,FALSE)</f>
        <v>DMDR TMP/MR</v>
      </c>
      <c r="D938" s="171" t="s">
        <v>1189</v>
      </c>
      <c r="E938" s="172">
        <v>11</v>
      </c>
      <c r="F938" s="173">
        <v>16</v>
      </c>
      <c r="G938"/>
      <c r="H938"/>
      <c r="I938"/>
      <c r="J938"/>
      <c r="K938"/>
      <c r="L938"/>
    </row>
    <row r="939" spans="1:12">
      <c r="A939" t="s">
        <v>6765</v>
      </c>
      <c r="B939" t="s">
        <v>6407</v>
      </c>
      <c r="C939" s="172" t="str">
        <f>VLOOKUP(RTARouteStages[[#This Row],[StageCode]],Code2Loc,2,FALSE)</f>
        <v>UPAS NAGAR</v>
      </c>
      <c r="D939" s="171" t="s">
        <v>2988</v>
      </c>
      <c r="E939" s="172">
        <v>12</v>
      </c>
      <c r="F939" s="173">
        <v>17</v>
      </c>
      <c r="G939"/>
      <c r="H939"/>
      <c r="I939"/>
      <c r="J939"/>
      <c r="K939"/>
      <c r="L939"/>
    </row>
    <row r="940" spans="1:12">
      <c r="A940" t="s">
        <v>6765</v>
      </c>
      <c r="B940" t="s">
        <v>6407</v>
      </c>
      <c r="C940" s="172" t="str">
        <f>VLOOKUP(RTARouteStages[[#This Row],[StageCode]],Code2Loc,2,FALSE)</f>
        <v>ZUARINAGAR</v>
      </c>
      <c r="D940" s="171" t="s">
        <v>3197</v>
      </c>
      <c r="E940" s="172">
        <v>13</v>
      </c>
      <c r="F940" s="173">
        <v>18</v>
      </c>
      <c r="G940" t="s">
        <v>5725</v>
      </c>
      <c r="H940"/>
      <c r="I940"/>
      <c r="J940"/>
      <c r="K940"/>
      <c r="L940"/>
    </row>
    <row r="941" spans="1:12">
      <c r="A941" t="s">
        <v>6765</v>
      </c>
      <c r="B941" t="s">
        <v>6407</v>
      </c>
      <c r="C941" s="172" t="str">
        <f>VLOOKUP(RTARouteStages[[#This Row],[StageCode]],Code2Loc,2,FALSE)</f>
        <v>ZHARI</v>
      </c>
      <c r="D941" s="171" t="s">
        <v>3193</v>
      </c>
      <c r="E941" s="172">
        <v>14</v>
      </c>
      <c r="F941" s="173">
        <v>19</v>
      </c>
      <c r="G941"/>
      <c r="H941"/>
      <c r="I941"/>
      <c r="J941"/>
      <c r="K941"/>
      <c r="L941"/>
    </row>
    <row r="942" spans="1:12">
      <c r="A942" t="s">
        <v>6765</v>
      </c>
      <c r="B942" t="s">
        <v>6407</v>
      </c>
      <c r="C942" s="172" t="str">
        <f>VLOOKUP(RTARouteStages[[#This Row],[StageCode]],Code2Loc,2,FALSE)</f>
        <v>BIRLA</v>
      </c>
      <c r="D942" s="171" t="s">
        <v>807</v>
      </c>
      <c r="E942" s="172">
        <v>15</v>
      </c>
      <c r="F942" s="173">
        <v>20</v>
      </c>
      <c r="G942"/>
      <c r="H942"/>
      <c r="I942"/>
      <c r="J942"/>
      <c r="K942"/>
      <c r="L942"/>
    </row>
    <row r="943" spans="1:12">
      <c r="A943" t="s">
        <v>6765</v>
      </c>
      <c r="B943" t="s">
        <v>6407</v>
      </c>
      <c r="C943" s="172" t="str">
        <f>VLOOKUP(RTARouteStages[[#This Row],[StageCode]],Code2Loc,2,FALSE)</f>
        <v>MES COLLEGE</v>
      </c>
      <c r="D943" s="171" t="s">
        <v>1945</v>
      </c>
      <c r="E943" s="172">
        <v>16</v>
      </c>
      <c r="F943" s="173">
        <v>21</v>
      </c>
      <c r="G943"/>
      <c r="H943"/>
      <c r="I943"/>
      <c r="J943"/>
      <c r="K943"/>
      <c r="L943"/>
    </row>
    <row r="944" spans="1:12">
      <c r="A944" t="s">
        <v>6765</v>
      </c>
      <c r="B944" t="s">
        <v>6407</v>
      </c>
      <c r="C944" s="172" t="str">
        <f>VLOOKUP(RTARouteStages[[#This Row],[StageCode]],Code2Loc,2,FALSE)</f>
        <v>DABOLIM</v>
      </c>
      <c r="D944" s="171" t="s">
        <v>1070</v>
      </c>
      <c r="E944" s="172">
        <v>17</v>
      </c>
      <c r="F944" s="173">
        <v>22</v>
      </c>
      <c r="G944"/>
      <c r="H944"/>
      <c r="I944"/>
      <c r="J944"/>
      <c r="K944"/>
      <c r="L944"/>
    </row>
    <row r="945" spans="1:12">
      <c r="A945" t="s">
        <v>6765</v>
      </c>
      <c r="B945" t="s">
        <v>6407</v>
      </c>
      <c r="C945" s="172" t="str">
        <f>VLOOKUP(RTARouteStages[[#This Row],[StageCode]],Code2Loc,2,FALSE)</f>
        <v>AIRPORT</v>
      </c>
      <c r="D945" s="171" t="s">
        <v>480</v>
      </c>
      <c r="E945" s="172">
        <v>18</v>
      </c>
      <c r="F945" s="173">
        <v>23</v>
      </c>
      <c r="G945"/>
      <c r="H945"/>
      <c r="I945"/>
      <c r="J945"/>
      <c r="K945"/>
      <c r="L945"/>
    </row>
    <row r="946" spans="1:12">
      <c r="A946" t="s">
        <v>6765</v>
      </c>
      <c r="B946" t="s">
        <v>6407</v>
      </c>
      <c r="C946" s="172" t="str">
        <f>VLOOKUP(RTARouteStages[[#This Row],[StageCode]],Code2Loc,2,FALSE)</f>
        <v>VIDYA/RIGIN</v>
      </c>
      <c r="D946" s="171" t="s">
        <v>3105</v>
      </c>
      <c r="E946" s="172">
        <v>19</v>
      </c>
      <c r="F946" s="173">
        <v>24</v>
      </c>
      <c r="G946"/>
      <c r="H946"/>
      <c r="I946"/>
      <c r="J946"/>
      <c r="K946"/>
      <c r="L946"/>
    </row>
    <row r="947" spans="1:12">
      <c r="A947" t="s">
        <v>6765</v>
      </c>
      <c r="B947" t="s">
        <v>6407</v>
      </c>
      <c r="C947" s="172" t="str">
        <f>VLOOKUP(RTARouteStages[[#This Row],[StageCode]],Code2Loc,2,FALSE)</f>
        <v>CHICALIM</v>
      </c>
      <c r="D947" s="171" t="s">
        <v>943</v>
      </c>
      <c r="E947" s="172">
        <v>20</v>
      </c>
      <c r="F947" s="173">
        <v>25</v>
      </c>
      <c r="G947"/>
      <c r="H947"/>
      <c r="I947"/>
      <c r="J947"/>
      <c r="K947"/>
      <c r="L947"/>
    </row>
    <row r="948" spans="1:12">
      <c r="A948" t="s">
        <v>6765</v>
      </c>
      <c r="B948" t="s">
        <v>6407</v>
      </c>
      <c r="C948" s="172" t="str">
        <f>VLOOKUP(RTARouteStages[[#This Row],[StageCode]],Code2Loc,2,FALSE)</f>
        <v>VADEM</v>
      </c>
      <c r="D948" s="171" t="s">
        <v>3018</v>
      </c>
      <c r="E948" s="172">
        <v>21</v>
      </c>
      <c r="F948" s="173">
        <v>27</v>
      </c>
      <c r="G948"/>
      <c r="H948"/>
      <c r="I948"/>
      <c r="J948"/>
      <c r="K948"/>
      <c r="L948"/>
    </row>
    <row r="949" spans="1:12">
      <c r="A949" t="s">
        <v>6765</v>
      </c>
      <c r="B949" t="s">
        <v>6407</v>
      </c>
      <c r="C949" s="172" t="str">
        <f>VLOOKUP(RTARouteStages[[#This Row],[StageCode]],Code2Loc,2,FALSE)</f>
        <v>SHIPYARD</v>
      </c>
      <c r="D949" s="171" t="s">
        <v>2690</v>
      </c>
      <c r="E949" s="172">
        <v>22</v>
      </c>
      <c r="F949" s="173">
        <v>28</v>
      </c>
      <c r="G949"/>
      <c r="H949"/>
      <c r="I949"/>
      <c r="J949"/>
      <c r="K949"/>
      <c r="L949"/>
    </row>
    <row r="950" spans="1:12">
      <c r="A950" t="s">
        <v>6765</v>
      </c>
      <c r="B950" t="s">
        <v>6407</v>
      </c>
      <c r="C950" s="172" t="str">
        <f>VLOOKUP(RTARouteStages[[#This Row],[StageCode]],Code2Loc,2,FALSE)</f>
        <v>VASCO</v>
      </c>
      <c r="D950" s="171" t="s">
        <v>421</v>
      </c>
      <c r="E950" s="172">
        <v>23</v>
      </c>
      <c r="F950" s="173">
        <v>29</v>
      </c>
      <c r="G950"/>
      <c r="H950"/>
      <c r="I950"/>
      <c r="J950"/>
      <c r="K950"/>
      <c r="L950"/>
    </row>
    <row r="951" spans="1:12">
      <c r="A951" t="s">
        <v>6766</v>
      </c>
      <c r="B951" t="s">
        <v>5881</v>
      </c>
      <c r="C951" s="172" t="str">
        <f>VLOOKUP(RTARouteStages[[#This Row],[StageCode]],Code2Loc,2,FALSE)</f>
        <v>MARGAO</v>
      </c>
      <c r="D951" s="171" t="s">
        <v>1890</v>
      </c>
      <c r="E951" s="172">
        <v>1</v>
      </c>
      <c r="F951" s="173"/>
      <c r="G951"/>
      <c r="H951"/>
      <c r="I951"/>
      <c r="J951"/>
      <c r="K951"/>
      <c r="L951"/>
    </row>
    <row r="952" spans="1:12">
      <c r="A952" t="s">
        <v>6766</v>
      </c>
      <c r="B952" t="s">
        <v>5881</v>
      </c>
      <c r="C952" s="172" t="str">
        <f>VLOOKUP(RTARouteStages[[#This Row],[StageCode]],Code2Loc,2,FALSE)</f>
        <v>DAVARLI</v>
      </c>
      <c r="D952" s="171" t="s">
        <v>3439</v>
      </c>
      <c r="E952" s="172">
        <v>2</v>
      </c>
      <c r="F952" s="173"/>
      <c r="G952" t="s">
        <v>5725</v>
      </c>
      <c r="H952"/>
      <c r="I952"/>
      <c r="J952"/>
      <c r="K952"/>
      <c r="L952"/>
    </row>
    <row r="953" spans="1:12">
      <c r="A953" t="s">
        <v>6766</v>
      </c>
      <c r="B953" t="s">
        <v>5881</v>
      </c>
      <c r="C953" s="172" t="str">
        <f>VLOOKUP(RTARouteStages[[#This Row],[StageCode]],Code2Loc,2,FALSE)</f>
        <v>SAVORDE TSK</v>
      </c>
      <c r="D953" s="171" t="s">
        <v>2646</v>
      </c>
      <c r="E953" s="172">
        <v>6</v>
      </c>
      <c r="F953" s="173"/>
      <c r="G953"/>
      <c r="H953"/>
      <c r="I953"/>
      <c r="J953"/>
      <c r="K953"/>
      <c r="L953"/>
    </row>
    <row r="954" spans="1:12">
      <c r="A954" t="s">
        <v>6767</v>
      </c>
      <c r="B954" t="s">
        <v>5881</v>
      </c>
      <c r="C954" s="172" t="str">
        <f>VLOOKUP(RTARouteStages[[#This Row],[StageCode]],Code2Loc,2,FALSE)</f>
        <v>MARGAO</v>
      </c>
      <c r="D954" s="171" t="s">
        <v>1890</v>
      </c>
      <c r="E954" s="172">
        <v>1</v>
      </c>
      <c r="F954" s="173"/>
      <c r="G954"/>
      <c r="H954"/>
      <c r="I954"/>
      <c r="J954"/>
      <c r="K954"/>
      <c r="L954"/>
    </row>
    <row r="955" spans="1:12">
      <c r="A955" t="s">
        <v>6767</v>
      </c>
      <c r="B955" t="s">
        <v>5881</v>
      </c>
      <c r="C955" s="172" t="str">
        <f>VLOOKUP(RTARouteStages[[#This Row],[StageCode]],Code2Loc,2,FALSE)</f>
        <v>Guoli</v>
      </c>
      <c r="D955" s="171" t="s">
        <v>3550</v>
      </c>
      <c r="E955" s="172">
        <v>2</v>
      </c>
      <c r="F955" s="173"/>
      <c r="G955" t="s">
        <v>5725</v>
      </c>
      <c r="H955"/>
      <c r="I955"/>
      <c r="J955"/>
      <c r="K955"/>
      <c r="L955"/>
    </row>
    <row r="956" spans="1:12">
      <c r="A956" t="s">
        <v>6767</v>
      </c>
      <c r="B956" t="s">
        <v>5881</v>
      </c>
      <c r="C956" s="172" t="str">
        <f>VLOOKUP(RTARouteStages[[#This Row],[StageCode]],Code2Loc,2,FALSE)</f>
        <v>SAVORDE TSK</v>
      </c>
      <c r="D956" s="171" t="s">
        <v>2646</v>
      </c>
      <c r="E956" s="172">
        <v>6</v>
      </c>
      <c r="F956" s="173"/>
      <c r="G956"/>
      <c r="H956"/>
      <c r="I956"/>
      <c r="J956"/>
      <c r="K956"/>
      <c r="L956"/>
    </row>
    <row r="957" spans="1:12">
      <c r="A957" t="s">
        <v>6768</v>
      </c>
      <c r="B957" t="s">
        <v>5881</v>
      </c>
      <c r="C957" s="172" t="str">
        <f>VLOOKUP(RTARouteStages[[#This Row],[StageCode]],Code2Loc,2,FALSE)</f>
        <v>MARGAO</v>
      </c>
      <c r="D957" s="171" t="s">
        <v>1890</v>
      </c>
      <c r="E957" s="172">
        <v>1</v>
      </c>
      <c r="F957" s="173"/>
      <c r="G957"/>
      <c r="H957"/>
      <c r="I957"/>
      <c r="J957"/>
      <c r="K957"/>
      <c r="L957"/>
    </row>
    <row r="958" spans="1:12">
      <c r="A958" t="s">
        <v>6768</v>
      </c>
      <c r="B958" t="s">
        <v>5881</v>
      </c>
      <c r="C958" s="172" t="str">
        <f>VLOOKUP(RTARouteStages[[#This Row],[StageCode]],Code2Loc,2,FALSE)</f>
        <v>LOTULIM</v>
      </c>
      <c r="D958" s="171" t="s">
        <v>1804</v>
      </c>
      <c r="E958" s="172">
        <v>2</v>
      </c>
      <c r="F958" s="173"/>
      <c r="G958" t="s">
        <v>5725</v>
      </c>
      <c r="H958"/>
      <c r="I958"/>
      <c r="J958"/>
      <c r="K958"/>
      <c r="L958"/>
    </row>
    <row r="959" spans="1:12">
      <c r="A959" t="s">
        <v>6768</v>
      </c>
      <c r="B959" t="s">
        <v>5881</v>
      </c>
      <c r="C959" s="172" t="str">
        <f>VLOOKUP(RTARouteStages[[#This Row],[StageCode]],Code2Loc,2,FALSE)</f>
        <v>TITAN</v>
      </c>
      <c r="D959" s="171" t="s">
        <v>2924</v>
      </c>
      <c r="E959" s="172">
        <v>6</v>
      </c>
      <c r="F959" s="173"/>
      <c r="G959"/>
      <c r="H959"/>
      <c r="I959"/>
      <c r="J959"/>
      <c r="K959"/>
      <c r="L959"/>
    </row>
    <row r="960" spans="1:12">
      <c r="A960" t="s">
        <v>6769</v>
      </c>
      <c r="B960" t="s">
        <v>5881</v>
      </c>
      <c r="C960" s="172" t="str">
        <f>VLOOKUP(RTARouteStages[[#This Row],[StageCode]],Code2Loc,2,FALSE)</f>
        <v>MARGAO</v>
      </c>
      <c r="D960" s="171" t="s">
        <v>1890</v>
      </c>
      <c r="E960" s="172">
        <v>1</v>
      </c>
      <c r="F960" s="173"/>
      <c r="G960"/>
      <c r="H960"/>
      <c r="I960"/>
      <c r="J960"/>
      <c r="K960"/>
      <c r="L960"/>
    </row>
    <row r="961" spans="1:12">
      <c r="A961" t="s">
        <v>6769</v>
      </c>
      <c r="B961" t="s">
        <v>5881</v>
      </c>
      <c r="C961" s="172" t="str">
        <f>VLOOKUP(RTARouteStages[[#This Row],[StageCode]],Code2Loc,2,FALSE)</f>
        <v>MAJORDA</v>
      </c>
      <c r="D961" s="171" t="s">
        <v>1838</v>
      </c>
      <c r="E961" s="172">
        <v>2</v>
      </c>
      <c r="F961" s="173"/>
      <c r="G961" t="s">
        <v>5725</v>
      </c>
      <c r="H961"/>
      <c r="I961"/>
      <c r="J961"/>
      <c r="K961"/>
      <c r="L961"/>
    </row>
    <row r="962" spans="1:12">
      <c r="A962" t="s">
        <v>6769</v>
      </c>
      <c r="B962" t="s">
        <v>5881</v>
      </c>
      <c r="C962" s="172" t="str">
        <f>VLOOKUP(RTARouteStages[[#This Row],[StageCode]],Code2Loc,2,FALSE)</f>
        <v>ZUARINAGAR</v>
      </c>
      <c r="D962" s="171" t="s">
        <v>3197</v>
      </c>
      <c r="E962" s="172">
        <v>6</v>
      </c>
      <c r="F962" s="173"/>
      <c r="G962"/>
      <c r="H962"/>
      <c r="I962"/>
      <c r="J962"/>
      <c r="K962"/>
      <c r="L962"/>
    </row>
    <row r="963" spans="1:12">
      <c r="A963" t="s">
        <v>6770</v>
      </c>
      <c r="B963" t="s">
        <v>5881</v>
      </c>
      <c r="C963" s="172" t="str">
        <f>VLOOKUP(RTARouteStages[[#This Row],[StageCode]],Code2Loc,2,FALSE)</f>
        <v>MARGAO</v>
      </c>
      <c r="D963" s="171" t="s">
        <v>1890</v>
      </c>
      <c r="E963" s="172">
        <v>1</v>
      </c>
      <c r="F963" s="173"/>
      <c r="G963"/>
      <c r="H963"/>
      <c r="I963"/>
      <c r="J963"/>
      <c r="K963"/>
      <c r="L963"/>
    </row>
    <row r="964" spans="1:12">
      <c r="A964" t="s">
        <v>6770</v>
      </c>
      <c r="B964" t="s">
        <v>5881</v>
      </c>
      <c r="C964" s="172" t="str">
        <f>VLOOKUP(RTARouteStages[[#This Row],[StageCode]],Code2Loc,2,FALSE)</f>
        <v>MARGAO</v>
      </c>
      <c r="D964" s="171" t="s">
        <v>1890</v>
      </c>
      <c r="E964" s="172">
        <v>6</v>
      </c>
      <c r="F964" s="173"/>
      <c r="G964"/>
      <c r="H964"/>
      <c r="I964"/>
      <c r="J964"/>
      <c r="K964"/>
      <c r="L964"/>
    </row>
    <row r="965" spans="1:12">
      <c r="A965" t="s">
        <v>6771</v>
      </c>
      <c r="B965" t="s">
        <v>5881</v>
      </c>
      <c r="C965" s="172" t="str">
        <f>VLOOKUP(RTARouteStages[[#This Row],[StageCode]],Code2Loc,2,FALSE)</f>
        <v>MARGAO</v>
      </c>
      <c r="D965" s="171" t="s">
        <v>1890</v>
      </c>
      <c r="E965" s="172">
        <v>1</v>
      </c>
      <c r="F965" s="173"/>
      <c r="G965"/>
      <c r="H965"/>
      <c r="I965"/>
      <c r="J965"/>
      <c r="K965"/>
      <c r="L965"/>
    </row>
    <row r="966" spans="1:12">
      <c r="A966" t="s">
        <v>6771</v>
      </c>
      <c r="B966" t="s">
        <v>5881</v>
      </c>
      <c r="C966" s="172" t="e">
        <f>VLOOKUP(RTARouteStages[[#This Row],[StageCode]],Code2Loc,2,FALSE)</f>
        <v>#N/A</v>
      </c>
      <c r="D966" s="171" t="s">
        <v>2043</v>
      </c>
      <c r="E966" s="172">
        <v>6</v>
      </c>
      <c r="F966" s="173"/>
      <c r="G966"/>
      <c r="H966"/>
      <c r="I966"/>
      <c r="J966"/>
      <c r="K966"/>
      <c r="L966"/>
    </row>
    <row r="967" spans="1:12">
      <c r="A967" t="s">
        <v>6772</v>
      </c>
      <c r="B967" t="s">
        <v>5881</v>
      </c>
      <c r="C967" s="172" t="str">
        <f>VLOOKUP(RTARouteStages[[#This Row],[StageCode]],Code2Loc,2,FALSE)</f>
        <v>MARGAO</v>
      </c>
      <c r="D967" s="171" t="s">
        <v>1890</v>
      </c>
      <c r="E967" s="172">
        <v>1</v>
      </c>
      <c r="F967" s="173"/>
      <c r="G967"/>
      <c r="H967"/>
      <c r="I967"/>
      <c r="J967"/>
      <c r="K967"/>
      <c r="L967"/>
    </row>
    <row r="968" spans="1:12">
      <c r="A968" t="s">
        <v>6772</v>
      </c>
      <c r="B968" t="s">
        <v>5881</v>
      </c>
      <c r="C968" s="172" t="str">
        <f>VLOOKUP(RTARouteStages[[#This Row],[StageCode]],Code2Loc,2,FALSE)</f>
        <v>NUSI ACADMY</v>
      </c>
      <c r="D968" s="171" t="s">
        <v>2171</v>
      </c>
      <c r="E968" s="172">
        <v>2</v>
      </c>
      <c r="F968" s="173"/>
      <c r="G968" t="s">
        <v>5725</v>
      </c>
      <c r="H968"/>
      <c r="I968"/>
      <c r="J968"/>
      <c r="K968"/>
      <c r="L968"/>
    </row>
    <row r="969" spans="1:12">
      <c r="A969" t="s">
        <v>6772</v>
      </c>
      <c r="B969" t="s">
        <v>5881</v>
      </c>
      <c r="C969" s="172" t="str">
        <f>VLOOKUP(RTARouteStages[[#This Row],[StageCode]],Code2Loc,2,FALSE)</f>
        <v>SAVORDE TSK</v>
      </c>
      <c r="D969" s="171" t="s">
        <v>2646</v>
      </c>
      <c r="E969" s="172">
        <v>6</v>
      </c>
      <c r="F969" s="173"/>
      <c r="G969"/>
      <c r="H969"/>
      <c r="I969"/>
      <c r="J969"/>
      <c r="K969"/>
      <c r="L969"/>
    </row>
    <row r="970" spans="1:12">
      <c r="A970" t="s">
        <v>6773</v>
      </c>
      <c r="B970" t="s">
        <v>6408</v>
      </c>
      <c r="C970" s="172" t="str">
        <f>VLOOKUP(RTARouteStages[[#This Row],[StageCode]],Code2Loc,2,FALSE)</f>
        <v>MARGAO</v>
      </c>
      <c r="D970" s="171" t="s">
        <v>1890</v>
      </c>
      <c r="E970" s="172">
        <v>1</v>
      </c>
      <c r="F970" s="173">
        <v>0</v>
      </c>
      <c r="G970"/>
      <c r="H970"/>
      <c r="I970"/>
      <c r="J970"/>
      <c r="K970"/>
      <c r="L970"/>
    </row>
    <row r="971" spans="1:12">
      <c r="A971" t="s">
        <v>6773</v>
      </c>
      <c r="B971" t="s">
        <v>6408</v>
      </c>
      <c r="C971" s="172" t="str">
        <f>VLOOKUP(RTARouteStages[[#This Row],[StageCode]],Code2Loc,2,FALSE)</f>
        <v>MARGAO MKT</v>
      </c>
      <c r="D971" s="171" t="s">
        <v>1892</v>
      </c>
      <c r="E971" s="172">
        <v>2</v>
      </c>
      <c r="F971" s="173">
        <v>2</v>
      </c>
      <c r="G971"/>
      <c r="H971"/>
      <c r="I971"/>
      <c r="J971"/>
      <c r="K971"/>
      <c r="L971"/>
    </row>
    <row r="972" spans="1:12">
      <c r="A972" t="s">
        <v>6773</v>
      </c>
      <c r="B972" t="s">
        <v>6408</v>
      </c>
      <c r="C972" s="172" t="str">
        <f>VLOOKUP(RTARouteStages[[#This Row],[StageCode]],Code2Loc,2,FALSE)</f>
        <v>PAJIFOND</v>
      </c>
      <c r="D972" s="171" t="s">
        <v>2229</v>
      </c>
      <c r="E972" s="172">
        <v>3</v>
      </c>
      <c r="F972" s="173">
        <v>3</v>
      </c>
      <c r="G972"/>
      <c r="H972"/>
      <c r="I972"/>
      <c r="J972"/>
      <c r="K972"/>
      <c r="L972"/>
    </row>
    <row r="973" spans="1:12">
      <c r="A973" t="s">
        <v>6773</v>
      </c>
      <c r="B973" t="s">
        <v>6408</v>
      </c>
      <c r="C973" s="172" t="str">
        <f>VLOOKUP(RTARouteStages[[#This Row],[StageCode]],Code2Loc,2,FALSE)</f>
        <v>A.PWER HUSE</v>
      </c>
      <c r="D973" s="171" t="s">
        <v>440</v>
      </c>
      <c r="E973" s="172">
        <v>4</v>
      </c>
      <c r="F973" s="173">
        <v>4</v>
      </c>
      <c r="G973"/>
      <c r="H973"/>
      <c r="I973"/>
      <c r="J973"/>
      <c r="K973"/>
      <c r="L973"/>
    </row>
    <row r="974" spans="1:12">
      <c r="A974" t="s">
        <v>6773</v>
      </c>
      <c r="B974" t="s">
        <v>6408</v>
      </c>
      <c r="C974" s="172" t="str">
        <f>VLOOKUP(RTARouteStages[[#This Row],[StageCode]],Code2Loc,2,FALSE)</f>
        <v>RAWANFOND</v>
      </c>
      <c r="D974" s="171" t="s">
        <v>2471</v>
      </c>
      <c r="E974" s="172">
        <v>5</v>
      </c>
      <c r="F974" s="173">
        <v>5</v>
      </c>
      <c r="G974"/>
      <c r="H974"/>
      <c r="I974"/>
      <c r="J974"/>
      <c r="K974"/>
      <c r="L974"/>
    </row>
    <row r="975" spans="1:12">
      <c r="A975" t="s">
        <v>6773</v>
      </c>
      <c r="B975" t="s">
        <v>6408</v>
      </c>
      <c r="C975" s="172" t="str">
        <f>VLOOKUP(RTARouteStages[[#This Row],[StageCode]],Code2Loc,2,FALSE)</f>
        <v>MES COLLEGE</v>
      </c>
      <c r="D975" s="171" t="s">
        <v>1945</v>
      </c>
      <c r="E975" s="172">
        <v>6</v>
      </c>
      <c r="F975" s="173">
        <v>6</v>
      </c>
      <c r="G975"/>
      <c r="H975"/>
      <c r="I975"/>
      <c r="J975"/>
      <c r="K975"/>
      <c r="L975"/>
    </row>
    <row r="976" spans="1:12">
      <c r="A976" t="s">
        <v>6773</v>
      </c>
      <c r="B976" t="s">
        <v>6408</v>
      </c>
      <c r="C976" s="172" t="str">
        <f>VLOOKUP(RTARouteStages[[#This Row],[StageCode]],Code2Loc,2,FALSE)</f>
        <v>GANPATI TMP</v>
      </c>
      <c r="D976" s="171" t="s">
        <v>1280</v>
      </c>
      <c r="E976" s="172">
        <v>7</v>
      </c>
      <c r="F976" s="173">
        <v>7</v>
      </c>
      <c r="G976"/>
      <c r="H976"/>
      <c r="I976"/>
      <c r="J976"/>
      <c r="K976"/>
      <c r="L976"/>
    </row>
    <row r="977" spans="1:12">
      <c r="A977" t="s">
        <v>6773</v>
      </c>
      <c r="B977" t="s">
        <v>6408</v>
      </c>
      <c r="C977" s="172" t="str">
        <f>VLOOKUP(RTARouteStages[[#This Row],[StageCode]],Code2Loc,2,FALSE)</f>
        <v>LAKAKI/PALI</v>
      </c>
      <c r="D977" s="171" t="s">
        <v>1786</v>
      </c>
      <c r="E977" s="172">
        <v>8</v>
      </c>
      <c r="F977" s="173">
        <v>8</v>
      </c>
      <c r="G977"/>
      <c r="H977"/>
      <c r="I977"/>
      <c r="J977"/>
      <c r="K977"/>
      <c r="L977"/>
    </row>
    <row r="978" spans="1:12">
      <c r="A978" t="s">
        <v>6773</v>
      </c>
      <c r="B978" t="s">
        <v>6408</v>
      </c>
      <c r="C978" s="172" t="str">
        <f>VLOOKUP(RTARouteStages[[#This Row],[StageCode]],Code2Loc,2,FALSE)</f>
        <v>DON KHURIS</v>
      </c>
      <c r="D978" s="171" t="s">
        <v>1201</v>
      </c>
      <c r="E978" s="172">
        <v>9</v>
      </c>
      <c r="F978" s="173">
        <v>9</v>
      </c>
      <c r="G978"/>
      <c r="H978"/>
      <c r="I978"/>
      <c r="J978"/>
      <c r="K978"/>
      <c r="L978"/>
    </row>
    <row r="979" spans="1:12">
      <c r="A979" t="s">
        <v>6773</v>
      </c>
      <c r="B979" t="s">
        <v>6408</v>
      </c>
      <c r="C979" s="172" t="str">
        <f>VLOOKUP(RTARouteStages[[#This Row],[StageCode]],Code2Loc,2,FALSE)</f>
        <v>PADRIBHAT</v>
      </c>
      <c r="D979" s="171" t="s">
        <v>2217</v>
      </c>
      <c r="E979" s="172">
        <v>10</v>
      </c>
      <c r="F979" s="173">
        <v>10</v>
      </c>
      <c r="G979"/>
      <c r="H979"/>
      <c r="I979"/>
      <c r="J979"/>
      <c r="K979"/>
      <c r="L979"/>
    </row>
    <row r="980" spans="1:12">
      <c r="A980" t="s">
        <v>6773</v>
      </c>
      <c r="B980" t="s">
        <v>6408</v>
      </c>
      <c r="C980" s="172" t="str">
        <f>VLOOKUP(RTARouteStages[[#This Row],[StageCode]],Code2Loc,2,FALSE)</f>
        <v>GUDI</v>
      </c>
      <c r="D980" s="171" t="s">
        <v>1376</v>
      </c>
      <c r="E980" s="172">
        <v>11</v>
      </c>
      <c r="F980" s="173">
        <v>11</v>
      </c>
      <c r="G980"/>
      <c r="H980"/>
      <c r="I980"/>
      <c r="J980"/>
      <c r="K980"/>
      <c r="L980"/>
    </row>
    <row r="981" spans="1:12">
      <c r="A981" t="s">
        <v>6773</v>
      </c>
      <c r="B981" t="s">
        <v>6408</v>
      </c>
      <c r="C981" s="172" t="str">
        <f>VLOOKUP(RTARouteStages[[#This Row],[StageCode]],Code2Loc,2,FALSE)</f>
        <v>CHAD.TMP AG</v>
      </c>
      <c r="D981" s="171" t="s">
        <v>913</v>
      </c>
      <c r="E981" s="172">
        <v>12</v>
      </c>
      <c r="F981" s="173">
        <v>12</v>
      </c>
      <c r="G981"/>
      <c r="H981"/>
      <c r="I981"/>
      <c r="J981"/>
      <c r="K981"/>
      <c r="L981"/>
    </row>
    <row r="982" spans="1:12">
      <c r="A982" t="s">
        <v>6773</v>
      </c>
      <c r="B982" t="s">
        <v>6408</v>
      </c>
      <c r="C982" s="172" t="str">
        <f>VLOOKUP(RTARouteStages[[#This Row],[StageCode]],Code2Loc,2,FALSE)</f>
        <v>PARODA</v>
      </c>
      <c r="D982" s="171" t="s">
        <v>2279</v>
      </c>
      <c r="E982" s="172">
        <v>13</v>
      </c>
      <c r="F982" s="173">
        <v>14</v>
      </c>
      <c r="G982"/>
      <c r="H982"/>
      <c r="I982"/>
      <c r="J982"/>
      <c r="K982"/>
      <c r="L982"/>
    </row>
    <row r="983" spans="1:12">
      <c r="A983" t="s">
        <v>6773</v>
      </c>
      <c r="B983" t="s">
        <v>6408</v>
      </c>
      <c r="C983" s="172" t="str">
        <f>VLOOKUP(RTARouteStages[[#This Row],[StageCode]],Code2Loc,2,FALSE)</f>
        <v>QUEPEM</v>
      </c>
      <c r="D983" s="171" t="s">
        <v>2424</v>
      </c>
      <c r="E983" s="172">
        <v>14</v>
      </c>
      <c r="F983" s="173">
        <v>17</v>
      </c>
      <c r="G983"/>
      <c r="H983"/>
      <c r="I983"/>
      <c r="J983"/>
      <c r="K983"/>
      <c r="L983"/>
    </row>
    <row r="984" spans="1:12">
      <c r="A984" t="s">
        <v>6773</v>
      </c>
      <c r="B984" t="s">
        <v>6408</v>
      </c>
      <c r="C984" s="172" t="str">
        <f>VLOOKUP(RTARouteStages[[#This Row],[StageCode]],Code2Loc,2,FALSE)</f>
        <v>QPM COURT</v>
      </c>
      <c r="D984" s="171" t="s">
        <v>2422</v>
      </c>
      <c r="E984" s="172">
        <v>15</v>
      </c>
      <c r="F984" s="173">
        <v>18</v>
      </c>
      <c r="G984"/>
      <c r="H984"/>
      <c r="I984"/>
      <c r="J984"/>
      <c r="K984"/>
      <c r="L984"/>
    </row>
    <row r="985" spans="1:12">
      <c r="A985" t="s">
        <v>6773</v>
      </c>
      <c r="B985" t="s">
        <v>6408</v>
      </c>
      <c r="C985" s="172" t="str">
        <f>VLOOKUP(RTARouteStages[[#This Row],[StageCode]],Code2Loc,2,FALSE)</f>
        <v>TILAMOL</v>
      </c>
      <c r="D985" s="171" t="s">
        <v>2908</v>
      </c>
      <c r="E985" s="172">
        <v>16</v>
      </c>
      <c r="F985" s="173">
        <v>19</v>
      </c>
      <c r="G985"/>
      <c r="H985"/>
      <c r="I985"/>
      <c r="J985"/>
      <c r="K985"/>
      <c r="L985"/>
    </row>
    <row r="986" spans="1:12">
      <c r="A986" t="s">
        <v>6773</v>
      </c>
      <c r="B986" t="s">
        <v>6408</v>
      </c>
      <c r="C986" s="172" t="str">
        <f>VLOOKUP(RTARouteStages[[#This Row],[StageCode]],Code2Loc,2,FALSE)</f>
        <v>TANKI</v>
      </c>
      <c r="D986" s="171" t="s">
        <v>2869</v>
      </c>
      <c r="E986" s="172">
        <v>17</v>
      </c>
      <c r="F986" s="173">
        <v>21</v>
      </c>
      <c r="G986"/>
      <c r="H986"/>
      <c r="I986"/>
      <c r="J986"/>
      <c r="K986"/>
      <c r="L986"/>
    </row>
    <row r="987" spans="1:12">
      <c r="A987" t="s">
        <v>6773</v>
      </c>
      <c r="B987" t="s">
        <v>6408</v>
      </c>
      <c r="C987" s="172" t="str">
        <f>VLOOKUP(RTARouteStages[[#This Row],[StageCode]],Code2Loc,2,FALSE)</f>
        <v>KAKUMADDI</v>
      </c>
      <c r="D987" s="171" t="s">
        <v>1531</v>
      </c>
      <c r="E987" s="172">
        <v>18</v>
      </c>
      <c r="F987" s="173">
        <v>22</v>
      </c>
      <c r="G987"/>
      <c r="H987"/>
      <c r="I987"/>
      <c r="J987"/>
      <c r="K987"/>
      <c r="L987"/>
    </row>
    <row r="988" spans="1:12">
      <c r="A988" t="s">
        <v>6773</v>
      </c>
      <c r="B988" t="s">
        <v>6408</v>
      </c>
      <c r="C988" s="172" t="str">
        <f>VLOOKUP(RTARouteStages[[#This Row],[StageCode]],Code2Loc,2,FALSE)</f>
        <v>BANSAI</v>
      </c>
      <c r="D988" s="171" t="s">
        <v>694</v>
      </c>
      <c r="E988" s="172">
        <v>19</v>
      </c>
      <c r="F988" s="173">
        <v>23</v>
      </c>
      <c r="G988"/>
      <c r="H988"/>
      <c r="I988"/>
      <c r="J988"/>
      <c r="K988"/>
      <c r="L988"/>
    </row>
    <row r="989" spans="1:12">
      <c r="A989" t="s">
        <v>6773</v>
      </c>
      <c r="B989" t="s">
        <v>6408</v>
      </c>
      <c r="C989" s="172" t="str">
        <f>VLOOKUP(RTARouteStages[[#This Row],[StageCode]],Code2Loc,2,FALSE)</f>
        <v>CURCHOREM</v>
      </c>
      <c r="D989" s="171" t="s">
        <v>1048</v>
      </c>
      <c r="E989" s="172">
        <v>20</v>
      </c>
      <c r="F989" s="173">
        <v>24</v>
      </c>
      <c r="G989"/>
      <c r="H989"/>
      <c r="I989"/>
      <c r="J989"/>
      <c r="K989"/>
      <c r="L989"/>
    </row>
    <row r="990" spans="1:12">
      <c r="A990" t="s">
        <v>6773</v>
      </c>
      <c r="B990" t="s">
        <v>6408</v>
      </c>
      <c r="C990" s="172" t="str">
        <f>VLOOKUP(RTARouteStages[[#This Row],[StageCode]],Code2Loc,2,FALSE)</f>
        <v>SHIVAJI CWK</v>
      </c>
      <c r="D990" s="171" t="s">
        <v>2711</v>
      </c>
      <c r="E990" s="172">
        <v>21</v>
      </c>
      <c r="F990" s="173">
        <v>25</v>
      </c>
      <c r="G990"/>
      <c r="H990"/>
      <c r="I990"/>
      <c r="J990"/>
      <c r="K990"/>
      <c r="L990"/>
    </row>
    <row r="991" spans="1:12">
      <c r="A991" t="s">
        <v>6773</v>
      </c>
      <c r="B991" t="s">
        <v>6408</v>
      </c>
      <c r="C991" s="172" t="str">
        <f>VLOOKUP(RTARouteStages[[#This Row],[StageCode]],Code2Loc,2,FALSE)</f>
        <v>CACORA</v>
      </c>
      <c r="D991" s="171" t="s">
        <v>863</v>
      </c>
      <c r="E991" s="172">
        <v>22</v>
      </c>
      <c r="F991" s="173">
        <v>26</v>
      </c>
      <c r="G991"/>
      <c r="H991"/>
      <c r="I991"/>
      <c r="J991"/>
      <c r="K991"/>
      <c r="L991"/>
    </row>
    <row r="992" spans="1:12">
      <c r="A992" t="s">
        <v>6773</v>
      </c>
      <c r="B992" t="s">
        <v>6408</v>
      </c>
      <c r="C992" s="172" t="str">
        <f>VLOOKUP(RTARouteStages[[#This Row],[StageCode]],Code2Loc,2,FALSE)</f>
        <v>CURCH GPC</v>
      </c>
      <c r="D992" s="171" t="s">
        <v>1046</v>
      </c>
      <c r="E992" s="172">
        <v>23</v>
      </c>
      <c r="F992" s="173">
        <v>27</v>
      </c>
      <c r="G992"/>
      <c r="H992"/>
      <c r="I992"/>
      <c r="J992"/>
      <c r="K992"/>
      <c r="L992"/>
    </row>
    <row r="993" spans="1:12">
      <c r="A993" t="s">
        <v>6773</v>
      </c>
      <c r="B993" t="s">
        <v>6408</v>
      </c>
      <c r="C993" s="172" t="str">
        <f>VLOOKUP(RTARouteStages[[#This Row],[StageCode]],Code2Loc,2,FALSE)</f>
        <v>SNG COURT</v>
      </c>
      <c r="D993" s="171" t="s">
        <v>2755</v>
      </c>
      <c r="E993" s="172">
        <v>24</v>
      </c>
      <c r="F993" s="173">
        <v>28</v>
      </c>
      <c r="G993"/>
      <c r="H993"/>
      <c r="I993"/>
      <c r="J993"/>
      <c r="K993"/>
      <c r="L993"/>
    </row>
    <row r="994" spans="1:12">
      <c r="A994" t="s">
        <v>6773</v>
      </c>
      <c r="B994" t="s">
        <v>6408</v>
      </c>
      <c r="C994" s="172" t="str">
        <f>VLOOKUP(RTARouteStages[[#This Row],[StageCode]],Code2Loc,2,FALSE)</f>
        <v>SNG DANDO</v>
      </c>
      <c r="D994" s="171" t="s">
        <v>2757</v>
      </c>
      <c r="E994" s="172">
        <v>25</v>
      </c>
      <c r="F994" s="173">
        <v>29</v>
      </c>
      <c r="G994"/>
      <c r="H994"/>
      <c r="I994"/>
      <c r="J994"/>
      <c r="K994"/>
      <c r="L994"/>
    </row>
    <row r="995" spans="1:12">
      <c r="A995" t="s">
        <v>6773</v>
      </c>
      <c r="B995" t="s">
        <v>6408</v>
      </c>
      <c r="C995" s="172" t="str">
        <f>VLOOKUP(RTARouteStages[[#This Row],[StageCode]],Code2Loc,2,FALSE)</f>
        <v>MASJID/BEND</v>
      </c>
      <c r="D995" s="171" t="s">
        <v>1910</v>
      </c>
      <c r="E995" s="172">
        <v>26</v>
      </c>
      <c r="F995" s="173">
        <v>30</v>
      </c>
      <c r="G995"/>
      <c r="H995"/>
      <c r="I995"/>
      <c r="J995"/>
      <c r="K995"/>
      <c r="L995"/>
    </row>
    <row r="996" spans="1:12">
      <c r="A996" t="s">
        <v>6773</v>
      </c>
      <c r="B996" t="s">
        <v>6408</v>
      </c>
      <c r="C996" s="172" t="str">
        <f>VLOOKUP(RTARouteStages[[#This Row],[StageCode]],Code2Loc,2,FALSE)</f>
        <v>SANGUEM</v>
      </c>
      <c r="D996" s="171" t="s">
        <v>2586</v>
      </c>
      <c r="E996" s="172">
        <v>27</v>
      </c>
      <c r="F996" s="173">
        <v>31</v>
      </c>
      <c r="G996"/>
      <c r="H996"/>
      <c r="I996"/>
      <c r="J996"/>
      <c r="K996"/>
      <c r="L996"/>
    </row>
    <row r="997" spans="1:12">
      <c r="A997" t="s">
        <v>6773</v>
      </c>
      <c r="B997" t="s">
        <v>6408</v>
      </c>
      <c r="C997" s="172" t="str">
        <f>VLOOKUP(RTARouteStages[[#This Row],[StageCode]],Code2Loc,2,FALSE)</f>
        <v>PAJIMOL</v>
      </c>
      <c r="D997" s="171" t="s">
        <v>2231</v>
      </c>
      <c r="E997" s="172">
        <v>28</v>
      </c>
      <c r="F997" s="173">
        <v>33</v>
      </c>
      <c r="G997"/>
      <c r="H997"/>
      <c r="I997"/>
      <c r="J997"/>
      <c r="K997"/>
      <c r="L997"/>
    </row>
    <row r="998" spans="1:12">
      <c r="A998" t="s">
        <v>6773</v>
      </c>
      <c r="B998" t="s">
        <v>6408</v>
      </c>
      <c r="C998" s="172" t="str">
        <f>VLOOKUP(RTARouteStages[[#This Row],[StageCode]],Code2Loc,2,FALSE)</f>
        <v>UGUEM</v>
      </c>
      <c r="D998" s="171" t="s">
        <v>2980</v>
      </c>
      <c r="E998" s="172">
        <v>29</v>
      </c>
      <c r="F998" s="173">
        <v>35</v>
      </c>
      <c r="G998"/>
      <c r="H998"/>
      <c r="I998"/>
      <c r="J998"/>
      <c r="K998"/>
      <c r="L998"/>
    </row>
    <row r="999" spans="1:12">
      <c r="A999" t="s">
        <v>6773</v>
      </c>
      <c r="B999" t="s">
        <v>6408</v>
      </c>
      <c r="C999" s="172" t="str">
        <f>VLOOKUP(RTARouteStages[[#This Row],[StageCode]],Code2Loc,2,FALSE)</f>
        <v>DESSAIWADA</v>
      </c>
      <c r="D999" s="171" t="s">
        <v>1104</v>
      </c>
      <c r="E999" s="172">
        <v>30</v>
      </c>
      <c r="F999" s="173">
        <v>36</v>
      </c>
      <c r="G999"/>
      <c r="H999"/>
      <c r="I999"/>
      <c r="J999"/>
      <c r="K999"/>
      <c r="L999"/>
    </row>
    <row r="1000" spans="1:12">
      <c r="A1000" t="s">
        <v>6773</v>
      </c>
      <c r="B1000" t="s">
        <v>6408</v>
      </c>
      <c r="C1000" s="172" t="str">
        <f>VLOOKUP(RTARouteStages[[#This Row],[StageCode]],Code2Loc,2,FALSE)</f>
        <v>VALKINI</v>
      </c>
      <c r="D1000" s="171" t="s">
        <v>3039</v>
      </c>
      <c r="E1000" s="172">
        <v>31</v>
      </c>
      <c r="F1000" s="173">
        <v>38</v>
      </c>
      <c r="G1000"/>
      <c r="H1000"/>
      <c r="I1000"/>
      <c r="J1000"/>
      <c r="K1000"/>
      <c r="L1000"/>
    </row>
    <row r="1001" spans="1:12">
      <c r="A1001" t="s">
        <v>6773</v>
      </c>
      <c r="B1001" t="s">
        <v>6408</v>
      </c>
      <c r="C1001" s="172" t="str">
        <f>VLOOKUP(RTARouteStages[[#This Row],[StageCode]],Code2Loc,2,FALSE)</f>
        <v>BARAZAN TSK</v>
      </c>
      <c r="D1001" s="171" t="s">
        <v>704</v>
      </c>
      <c r="E1001" s="172">
        <v>32</v>
      </c>
      <c r="F1001" s="173">
        <v>41</v>
      </c>
      <c r="G1001"/>
      <c r="H1001"/>
      <c r="I1001"/>
      <c r="J1001"/>
      <c r="K1001"/>
      <c r="L1001"/>
    </row>
    <row r="1002" spans="1:12">
      <c r="A1002" t="s">
        <v>6773</v>
      </c>
      <c r="B1002" t="s">
        <v>6408</v>
      </c>
      <c r="C1002" s="172" t="str">
        <f>VLOOKUP(RTARouteStages[[#This Row],[StageCode]],Code2Loc,2,FALSE)</f>
        <v>BHATI</v>
      </c>
      <c r="D1002" s="171" t="s">
        <v>766</v>
      </c>
      <c r="E1002" s="172">
        <v>33</v>
      </c>
      <c r="F1002" s="173">
        <v>43</v>
      </c>
      <c r="G1002"/>
      <c r="H1002"/>
      <c r="I1002"/>
      <c r="J1002"/>
      <c r="K1002"/>
      <c r="L1002"/>
    </row>
    <row r="1003" spans="1:12">
      <c r="A1003" t="s">
        <v>6773</v>
      </c>
      <c r="B1003" t="s">
        <v>6408</v>
      </c>
      <c r="C1003" s="172" t="str">
        <f>VLOOKUP(RTARouteStages[[#This Row],[StageCode]],Code2Loc,2,FALSE)</f>
        <v>MALLIKARJUN</v>
      </c>
      <c r="D1003" s="171" t="s">
        <v>1850</v>
      </c>
      <c r="E1003" s="172">
        <v>34</v>
      </c>
      <c r="F1003" s="173">
        <v>45</v>
      </c>
      <c r="G1003"/>
      <c r="H1003"/>
      <c r="I1003"/>
      <c r="J1003"/>
      <c r="K1003"/>
      <c r="L1003"/>
    </row>
    <row r="1004" spans="1:12">
      <c r="A1004" t="s">
        <v>6773</v>
      </c>
      <c r="B1004" t="s">
        <v>6408</v>
      </c>
      <c r="C1004" s="172" t="str">
        <f>VLOOKUP(RTARouteStages[[#This Row],[StageCode]],Code2Loc,2,FALSE)</f>
        <v>VILLIAN</v>
      </c>
      <c r="D1004" s="171" t="s">
        <v>3117</v>
      </c>
      <c r="E1004" s="172">
        <v>35</v>
      </c>
      <c r="F1004" s="173">
        <v>46</v>
      </c>
      <c r="G1004"/>
      <c r="H1004"/>
      <c r="I1004"/>
      <c r="J1004"/>
      <c r="K1004"/>
      <c r="L1004"/>
    </row>
    <row r="1005" spans="1:12">
      <c r="A1005" t="s">
        <v>6773</v>
      </c>
      <c r="B1005" t="s">
        <v>6408</v>
      </c>
      <c r="C1005" s="172" t="str">
        <f>VLOOKUP(RTARouteStages[[#This Row],[StageCode]],Code2Loc,2,FALSE)</f>
        <v>VALSHI</v>
      </c>
      <c r="D1005" s="171" t="s">
        <v>3043</v>
      </c>
      <c r="E1005" s="172">
        <v>36</v>
      </c>
      <c r="F1005" s="173">
        <v>50</v>
      </c>
      <c r="G1005"/>
      <c r="H1005"/>
      <c r="I1005"/>
      <c r="J1005"/>
      <c r="K1005"/>
      <c r="L1005"/>
    </row>
    <row r="1006" spans="1:12">
      <c r="A1006" t="s">
        <v>6773</v>
      </c>
      <c r="B1006" t="s">
        <v>6408</v>
      </c>
      <c r="C1006" s="172" t="str">
        <f>VLOOKUP(RTARouteStages[[#This Row],[StageCode]],Code2Loc,2,FALSE)</f>
        <v>VADE COLONY</v>
      </c>
      <c r="D1006" s="171" t="s">
        <v>3016</v>
      </c>
      <c r="E1006" s="172">
        <v>37</v>
      </c>
      <c r="F1006" s="173">
        <v>54</v>
      </c>
      <c r="G1006"/>
      <c r="H1006"/>
      <c r="I1006"/>
      <c r="J1006"/>
      <c r="K1006"/>
      <c r="L1006"/>
    </row>
    <row r="1007" spans="1:12">
      <c r="A1007" t="s">
        <v>6773</v>
      </c>
      <c r="B1007" t="s">
        <v>6408</v>
      </c>
      <c r="C1007" s="172" t="str">
        <f>VLOOKUP(RTARouteStages[[#This Row],[StageCode]],Code2Loc,2,FALSE)</f>
        <v>PORTEM</v>
      </c>
      <c r="D1007" s="171" t="s">
        <v>2386</v>
      </c>
      <c r="E1007" s="172">
        <v>38</v>
      </c>
      <c r="F1007" s="173">
        <v>56</v>
      </c>
      <c r="G1007"/>
      <c r="H1007"/>
      <c r="I1007"/>
      <c r="J1007"/>
      <c r="K1007"/>
      <c r="L1007"/>
    </row>
    <row r="1008" spans="1:12">
      <c r="A1008" t="s">
        <v>6773</v>
      </c>
      <c r="B1008" t="s">
        <v>6408</v>
      </c>
      <c r="C1008" s="172" t="str">
        <f>VLOOKUP(RTARouteStages[[#This Row],[StageCode]],Code2Loc,2,FALSE)</f>
        <v>HANUMAN TMP</v>
      </c>
      <c r="D1008" s="171" t="s">
        <v>1408</v>
      </c>
      <c r="E1008" s="172">
        <v>39</v>
      </c>
      <c r="F1008" s="173">
        <v>58</v>
      </c>
      <c r="G1008"/>
      <c r="H1008"/>
      <c r="I1008"/>
      <c r="J1008"/>
      <c r="K1008"/>
      <c r="L1008"/>
    </row>
    <row r="1009" spans="1:12">
      <c r="A1009" t="s">
        <v>6773</v>
      </c>
      <c r="B1009" t="s">
        <v>6408</v>
      </c>
      <c r="C1009" s="172" t="str">
        <f>VLOOKUP(RTARouteStages[[#This Row],[StageCode]],Code2Loc,2,FALSE)</f>
        <v>VICHUNDRE X</v>
      </c>
      <c r="D1009" s="171" t="s">
        <v>3101</v>
      </c>
      <c r="E1009" s="172">
        <v>40</v>
      </c>
      <c r="F1009" s="173">
        <v>60</v>
      </c>
      <c r="G1009"/>
      <c r="H1009"/>
      <c r="I1009"/>
      <c r="J1009"/>
      <c r="K1009"/>
      <c r="L1009"/>
    </row>
    <row r="1010" spans="1:12">
      <c r="A1010" t="s">
        <v>6773</v>
      </c>
      <c r="B1010" t="s">
        <v>6408</v>
      </c>
      <c r="C1010" s="172" t="str">
        <f>VLOOKUP(RTARouteStages[[#This Row],[StageCode]],Code2Loc,2,FALSE)</f>
        <v>NETURLIM</v>
      </c>
      <c r="D1010" s="171" t="s">
        <v>2140</v>
      </c>
      <c r="E1010" s="172">
        <v>41</v>
      </c>
      <c r="F1010" s="173">
        <v>61</v>
      </c>
      <c r="G1010"/>
      <c r="H1010"/>
      <c r="I1010"/>
      <c r="J1010"/>
      <c r="K1010"/>
      <c r="L1010"/>
    </row>
    <row r="1011" spans="1:12">
      <c r="A1011" t="s">
        <v>6774</v>
      </c>
      <c r="B1011" t="s">
        <v>6409</v>
      </c>
      <c r="C1011" s="172" t="str">
        <f>VLOOKUP(RTARouteStages[[#This Row],[StageCode]],Code2Loc,2,FALSE)</f>
        <v>MARGAO</v>
      </c>
      <c r="D1011" s="171" t="s">
        <v>1890</v>
      </c>
      <c r="E1011" s="172">
        <v>1</v>
      </c>
      <c r="F1011" s="173">
        <v>0</v>
      </c>
      <c r="G1011"/>
      <c r="H1011"/>
      <c r="I1011"/>
      <c r="J1011"/>
      <c r="K1011"/>
      <c r="L1011"/>
    </row>
    <row r="1012" spans="1:12">
      <c r="A1012" t="s">
        <v>6774</v>
      </c>
      <c r="B1012" t="s">
        <v>6409</v>
      </c>
      <c r="C1012" s="172" t="str">
        <f>VLOOKUP(RTARouteStages[[#This Row],[StageCode]],Code2Loc,2,FALSE)</f>
        <v>NUVEM</v>
      </c>
      <c r="D1012" s="171" t="s">
        <v>2173</v>
      </c>
      <c r="E1012" s="172">
        <v>2</v>
      </c>
      <c r="F1012" s="173">
        <v>3</v>
      </c>
      <c r="G1012"/>
      <c r="H1012"/>
      <c r="I1012"/>
      <c r="J1012"/>
      <c r="K1012"/>
      <c r="L1012"/>
    </row>
    <row r="1013" spans="1:12">
      <c r="A1013" t="s">
        <v>6774</v>
      </c>
      <c r="B1013" t="s">
        <v>6409</v>
      </c>
      <c r="C1013" s="172" t="str">
        <f>VLOOKUP(RTARouteStages[[#This Row],[StageCode]],Code2Loc,2,FALSE)</f>
        <v>RUMDER</v>
      </c>
      <c r="D1013" s="171" t="s">
        <v>2509</v>
      </c>
      <c r="E1013" s="172">
        <v>3</v>
      </c>
      <c r="F1013" s="173">
        <v>4</v>
      </c>
      <c r="G1013"/>
      <c r="H1013"/>
      <c r="I1013"/>
      <c r="J1013"/>
      <c r="K1013"/>
      <c r="L1013"/>
    </row>
    <row r="1014" spans="1:12">
      <c r="A1014" t="s">
        <v>6774</v>
      </c>
      <c r="B1014" t="s">
        <v>6409</v>
      </c>
      <c r="C1014" s="172" t="str">
        <f>VLOOKUP(RTARouteStages[[#This Row],[StageCode]],Code2Loc,2,FALSE)</f>
        <v>AGNEL ASHRM</v>
      </c>
      <c r="D1014" s="171" t="s">
        <v>476</v>
      </c>
      <c r="E1014" s="172">
        <v>4</v>
      </c>
      <c r="F1014" s="173">
        <v>6</v>
      </c>
      <c r="G1014"/>
      <c r="H1014"/>
      <c r="I1014"/>
      <c r="J1014"/>
      <c r="K1014"/>
      <c r="L1014"/>
    </row>
    <row r="1015" spans="1:12">
      <c r="A1015" t="s">
        <v>6774</v>
      </c>
      <c r="B1015" t="s">
        <v>6409</v>
      </c>
      <c r="C1015" s="172" t="str">
        <f>VLOOKUP(RTARouteStages[[#This Row],[StageCode]],Code2Loc,2,FALSE)</f>
        <v>SONAULIM</v>
      </c>
      <c r="D1015" s="171" t="s">
        <v>2777</v>
      </c>
      <c r="E1015" s="172">
        <v>5</v>
      </c>
      <c r="F1015" s="173">
        <v>7</v>
      </c>
      <c r="G1015"/>
      <c r="H1015"/>
      <c r="I1015"/>
      <c r="J1015"/>
      <c r="K1015"/>
      <c r="L1015"/>
    </row>
    <row r="1016" spans="1:12">
      <c r="A1016" t="s">
        <v>6774</v>
      </c>
      <c r="B1016" t="s">
        <v>6409</v>
      </c>
      <c r="C1016" s="172" t="str">
        <f>VLOOKUP(RTARouteStages[[#This Row],[StageCode]],Code2Loc,2,FALSE)</f>
        <v>VERNA</v>
      </c>
      <c r="D1016" s="171" t="s">
        <v>3089</v>
      </c>
      <c r="E1016" s="172">
        <v>6</v>
      </c>
      <c r="F1016" s="173">
        <v>8</v>
      </c>
      <c r="G1016"/>
      <c r="H1016"/>
      <c r="I1016"/>
      <c r="J1016"/>
      <c r="K1016"/>
      <c r="L1016"/>
    </row>
    <row r="1017" spans="1:12">
      <c r="A1017" t="s">
        <v>6774</v>
      </c>
      <c r="B1017" t="s">
        <v>6409</v>
      </c>
      <c r="C1017" s="172" t="str">
        <f>VLOOKUP(RTARouteStages[[#This Row],[StageCode]],Code2Loc,2,FALSE)</f>
        <v>PIRNI</v>
      </c>
      <c r="D1017" s="171" t="s">
        <v>2340</v>
      </c>
      <c r="E1017" s="172">
        <v>7</v>
      </c>
      <c r="F1017" s="173">
        <v>10</v>
      </c>
      <c r="G1017"/>
      <c r="H1017"/>
      <c r="I1017"/>
      <c r="J1017"/>
      <c r="K1017"/>
      <c r="L1017"/>
    </row>
    <row r="1018" spans="1:12">
      <c r="A1018" t="s">
        <v>6774</v>
      </c>
      <c r="B1018" t="s">
        <v>6409</v>
      </c>
      <c r="C1018" s="172" t="str">
        <f>VLOOKUP(RTARouteStages[[#This Row],[StageCode]],Code2Loc,2,FALSE)</f>
        <v>TITAN</v>
      </c>
      <c r="D1018" s="171" t="s">
        <v>2924</v>
      </c>
      <c r="E1018" s="172">
        <v>8</v>
      </c>
      <c r="F1018" s="173">
        <v>11</v>
      </c>
      <c r="G1018"/>
      <c r="H1018"/>
      <c r="I1018"/>
      <c r="J1018"/>
      <c r="K1018"/>
      <c r="L1018"/>
    </row>
    <row r="1019" spans="1:12">
      <c r="A1019" t="s">
        <v>6774</v>
      </c>
      <c r="B1019" t="s">
        <v>6409</v>
      </c>
      <c r="C1019" s="172" t="str">
        <f>VLOOKUP(RTARouteStages[[#This Row],[StageCode]],Code2Loc,2,FALSE)</f>
        <v>CIPLA</v>
      </c>
      <c r="D1019" s="171" t="s">
        <v>983</v>
      </c>
      <c r="E1019" s="172">
        <v>9</v>
      </c>
      <c r="F1019" s="173">
        <v>14</v>
      </c>
      <c r="G1019"/>
      <c r="H1019"/>
      <c r="I1019"/>
      <c r="J1019"/>
      <c r="K1019"/>
      <c r="L1019"/>
    </row>
    <row r="1020" spans="1:12">
      <c r="A1020" t="s">
        <v>6774</v>
      </c>
      <c r="B1020" t="s">
        <v>6409</v>
      </c>
      <c r="C1020" s="172" t="str">
        <f>VLOOKUP(RTARouteStages[[#This Row],[StageCode]],Code2Loc,2,FALSE)</f>
        <v>TITAN</v>
      </c>
      <c r="D1020" s="171" t="s">
        <v>2924</v>
      </c>
      <c r="E1020" s="172">
        <v>10</v>
      </c>
      <c r="F1020" s="173">
        <v>17</v>
      </c>
      <c r="G1020"/>
      <c r="H1020"/>
      <c r="I1020"/>
      <c r="J1020"/>
      <c r="K1020"/>
      <c r="L1020"/>
    </row>
    <row r="1021" spans="1:12">
      <c r="A1021" t="s">
        <v>6774</v>
      </c>
      <c r="B1021" t="s">
        <v>6409</v>
      </c>
      <c r="C1021" s="172" t="str">
        <f>VLOOKUP(RTARouteStages[[#This Row],[StageCode]],Code2Loc,2,FALSE)</f>
        <v>KSRL/BRLA X</v>
      </c>
      <c r="D1021" s="171" t="s">
        <v>1726</v>
      </c>
      <c r="E1021" s="172">
        <v>11</v>
      </c>
      <c r="F1021" s="173">
        <v>18</v>
      </c>
      <c r="G1021"/>
      <c r="H1021"/>
      <c r="I1021"/>
      <c r="J1021"/>
      <c r="K1021"/>
      <c r="L1021"/>
    </row>
    <row r="1022" spans="1:12">
      <c r="A1022" t="s">
        <v>6774</v>
      </c>
      <c r="B1022" t="s">
        <v>6409</v>
      </c>
      <c r="C1022" s="172" t="str">
        <f>VLOOKUP(RTARouteStages[[#This Row],[StageCode]],Code2Loc,2,FALSE)</f>
        <v>THANA</v>
      </c>
      <c r="D1022" s="171" t="s">
        <v>2900</v>
      </c>
      <c r="E1022" s="172">
        <v>12</v>
      </c>
      <c r="F1022" s="173">
        <v>21</v>
      </c>
      <c r="G1022"/>
      <c r="H1022"/>
      <c r="I1022"/>
      <c r="J1022"/>
      <c r="K1022"/>
      <c r="L1022"/>
    </row>
    <row r="1023" spans="1:12">
      <c r="A1023" t="s">
        <v>6774</v>
      </c>
      <c r="B1023" t="s">
        <v>6409</v>
      </c>
      <c r="C1023" s="172" t="str">
        <f>VLOOKUP(RTARouteStages[[#This Row],[StageCode]],Code2Loc,2,FALSE)</f>
        <v>CORPAWADA</v>
      </c>
      <c r="D1023" s="171" t="s">
        <v>1019</v>
      </c>
      <c r="E1023" s="172">
        <v>13</v>
      </c>
      <c r="F1023" s="173">
        <v>22</v>
      </c>
      <c r="G1023"/>
      <c r="H1023"/>
      <c r="I1023"/>
      <c r="J1023"/>
      <c r="K1023"/>
      <c r="L1023"/>
    </row>
    <row r="1024" spans="1:12">
      <c r="A1024" t="s">
        <v>6774</v>
      </c>
      <c r="B1024" t="s">
        <v>6409</v>
      </c>
      <c r="C1024" s="172" t="str">
        <f>VLOOKUP(RTARouteStages[[#This Row],[StageCode]],Code2Loc,2,FALSE)</f>
        <v>KELOSI</v>
      </c>
      <c r="D1024" s="171" t="s">
        <v>1623</v>
      </c>
      <c r="E1024" s="172">
        <v>14</v>
      </c>
      <c r="F1024" s="173">
        <v>24</v>
      </c>
      <c r="G1024"/>
      <c r="H1024"/>
      <c r="I1024"/>
      <c r="J1024"/>
      <c r="K1024"/>
      <c r="L1024"/>
    </row>
    <row r="1025" spans="1:12">
      <c r="A1025" t="s">
        <v>6774</v>
      </c>
      <c r="B1025" t="s">
        <v>6409</v>
      </c>
      <c r="C1025" s="172" t="str">
        <f>VLOOKUP(RTARouteStages[[#This Row],[StageCode]],Code2Loc,2,FALSE)</f>
        <v>RASSAIM DOK</v>
      </c>
      <c r="D1025" s="171" t="s">
        <v>2463</v>
      </c>
      <c r="E1025" s="172">
        <v>15</v>
      </c>
      <c r="F1025" s="173">
        <v>26</v>
      </c>
      <c r="G1025"/>
      <c r="H1025"/>
      <c r="I1025"/>
      <c r="J1025"/>
      <c r="K1025"/>
      <c r="L1025"/>
    </row>
    <row r="1026" spans="1:12">
      <c r="A1026" t="s">
        <v>6774</v>
      </c>
      <c r="B1026" t="s">
        <v>6409</v>
      </c>
      <c r="C1026" s="172" t="str">
        <f>VLOOKUP(RTARouteStages[[#This Row],[StageCode]],Code2Loc,2,FALSE)</f>
        <v>RASSAIM FRY</v>
      </c>
      <c r="D1026" s="171" t="s">
        <v>2465</v>
      </c>
      <c r="E1026" s="172">
        <v>16</v>
      </c>
      <c r="F1026" s="173">
        <v>27</v>
      </c>
      <c r="G1026"/>
      <c r="H1026"/>
      <c r="I1026"/>
      <c r="J1026"/>
      <c r="K1026"/>
      <c r="L1026"/>
    </row>
    <row r="1027" spans="1:12">
      <c r="A1027" t="s">
        <v>6774</v>
      </c>
      <c r="B1027" t="s">
        <v>6409</v>
      </c>
      <c r="C1027" s="172" t="str">
        <f>VLOOKUP(RTARouteStages[[#This Row],[StageCode]],Code2Loc,2,FALSE)</f>
        <v>ANGDI</v>
      </c>
      <c r="D1027" s="171" t="s">
        <v>560</v>
      </c>
      <c r="E1027" s="172">
        <v>17</v>
      </c>
      <c r="F1027" s="173">
        <v>29</v>
      </c>
      <c r="G1027"/>
      <c r="H1027"/>
      <c r="I1027"/>
      <c r="J1027"/>
      <c r="K1027"/>
      <c r="L1027"/>
    </row>
    <row r="1028" spans="1:12">
      <c r="A1028" t="s">
        <v>6774</v>
      </c>
      <c r="B1028" t="s">
        <v>6409</v>
      </c>
      <c r="C1028" s="172" t="str">
        <f>VLOOKUP(RTARouteStages[[#This Row],[StageCode]],Code2Loc,2,FALSE)</f>
        <v>LOTULIM</v>
      </c>
      <c r="D1028" s="171" t="s">
        <v>1804</v>
      </c>
      <c r="E1028" s="172">
        <v>18</v>
      </c>
      <c r="F1028" s="173">
        <v>30</v>
      </c>
      <c r="G1028"/>
      <c r="H1028"/>
      <c r="I1028"/>
      <c r="J1028"/>
      <c r="K1028"/>
      <c r="L1028"/>
    </row>
    <row r="1029" spans="1:12">
      <c r="A1029" t="s">
        <v>6774</v>
      </c>
      <c r="B1029" t="s">
        <v>6409</v>
      </c>
      <c r="C1029" s="172" t="str">
        <f>VLOOKUP(RTARouteStages[[#This Row],[StageCode]],Code2Loc,2,FALSE)</f>
        <v>CHWGULE DOK</v>
      </c>
      <c r="D1029" s="171" t="s">
        <v>979</v>
      </c>
      <c r="E1029" s="172">
        <v>19</v>
      </c>
      <c r="F1029" s="173">
        <v>31</v>
      </c>
      <c r="G1029"/>
      <c r="H1029"/>
      <c r="I1029"/>
      <c r="J1029"/>
      <c r="K1029"/>
      <c r="L1029"/>
    </row>
    <row r="1030" spans="1:12">
      <c r="A1030" t="s">
        <v>6774</v>
      </c>
      <c r="B1030" t="s">
        <v>6409</v>
      </c>
      <c r="C1030" s="172" t="str">
        <f>VLOOKUP(RTARouteStages[[#This Row],[StageCode]],Code2Loc,2,FALSE)</f>
        <v>BORI BRDG</v>
      </c>
      <c r="D1030" s="171" t="s">
        <v>829</v>
      </c>
      <c r="E1030" s="172">
        <v>20</v>
      </c>
      <c r="F1030" s="173">
        <v>32</v>
      </c>
      <c r="G1030"/>
      <c r="H1030"/>
      <c r="I1030"/>
      <c r="J1030"/>
      <c r="K1030"/>
      <c r="L1030"/>
    </row>
    <row r="1031" spans="1:12">
      <c r="A1031" t="s">
        <v>6774</v>
      </c>
      <c r="B1031" t="s">
        <v>6409</v>
      </c>
      <c r="C1031" s="172" t="str">
        <f>VLOOKUP(RTARouteStages[[#This Row],[StageCode]],Code2Loc,2,FALSE)</f>
        <v>SAI TMPLE</v>
      </c>
      <c r="D1031" s="171" t="s">
        <v>2549</v>
      </c>
      <c r="E1031" s="172">
        <v>21</v>
      </c>
      <c r="F1031" s="173">
        <v>34</v>
      </c>
      <c r="G1031"/>
      <c r="H1031"/>
      <c r="I1031"/>
      <c r="J1031"/>
      <c r="K1031"/>
      <c r="L1031"/>
    </row>
    <row r="1032" spans="1:12">
      <c r="A1032" t="s">
        <v>6774</v>
      </c>
      <c r="B1032" t="s">
        <v>6409</v>
      </c>
      <c r="C1032" s="172" t="str">
        <f>VLOOKUP(RTARouteStages[[#This Row],[StageCode]],Code2Loc,2,FALSE)</f>
        <v>BORI SKVR</v>
      </c>
      <c r="D1032" s="171" t="s">
        <v>831</v>
      </c>
      <c r="E1032" s="172">
        <v>22</v>
      </c>
      <c r="F1032" s="173">
        <v>35</v>
      </c>
      <c r="G1032"/>
      <c r="H1032"/>
      <c r="I1032"/>
      <c r="J1032"/>
      <c r="K1032"/>
      <c r="L1032"/>
    </row>
    <row r="1033" spans="1:12">
      <c r="A1033" t="s">
        <v>6774</v>
      </c>
      <c r="B1033" t="s">
        <v>6409</v>
      </c>
      <c r="C1033" s="172" t="str">
        <f>VLOOKUP(RTARouteStages[[#This Row],[StageCode]],Code2Loc,2,FALSE)</f>
        <v>TOP COLA</v>
      </c>
      <c r="D1033" s="171" t="s">
        <v>2940</v>
      </c>
      <c r="E1033" s="172">
        <v>23</v>
      </c>
      <c r="F1033" s="173">
        <v>36</v>
      </c>
      <c r="G1033"/>
      <c r="H1033"/>
      <c r="I1033"/>
      <c r="J1033"/>
      <c r="K1033"/>
      <c r="L1033"/>
    </row>
    <row r="1034" spans="1:12">
      <c r="A1034" t="s">
        <v>6774</v>
      </c>
      <c r="B1034" t="s">
        <v>6409</v>
      </c>
      <c r="C1034" s="172" t="str">
        <f>VLOOKUP(RTARouteStages[[#This Row],[StageCode]],Code2Loc,2,FALSE)</f>
        <v>DHAVLI</v>
      </c>
      <c r="D1034" s="171" t="s">
        <v>1160</v>
      </c>
      <c r="E1034" s="172">
        <v>24</v>
      </c>
      <c r="F1034" s="173">
        <v>38</v>
      </c>
      <c r="G1034"/>
      <c r="H1034"/>
      <c r="I1034"/>
      <c r="J1034"/>
      <c r="K1034"/>
      <c r="L1034"/>
    </row>
    <row r="1035" spans="1:12">
      <c r="A1035" t="s">
        <v>6774</v>
      </c>
      <c r="B1035" t="s">
        <v>6409</v>
      </c>
      <c r="C1035" s="172" t="str">
        <f>VLOOKUP(RTARouteStages[[#This Row],[StageCode]],Code2Loc,2,FALSE)</f>
        <v>PONDA</v>
      </c>
      <c r="D1035" s="171" t="s">
        <v>2374</v>
      </c>
      <c r="E1035" s="172">
        <v>25</v>
      </c>
      <c r="F1035" s="173">
        <v>40</v>
      </c>
      <c r="G1035"/>
      <c r="H1035"/>
      <c r="I1035"/>
      <c r="J1035"/>
      <c r="K1035"/>
      <c r="L1035"/>
    </row>
    <row r="1036" spans="1:12">
      <c r="A1036" t="s">
        <v>6487</v>
      </c>
      <c r="B1036" t="s">
        <v>5881</v>
      </c>
      <c r="C1036" s="172" t="str">
        <f>VLOOKUP(RTARouteStages[[#This Row],[StageCode]],Code2Loc,2,FALSE)</f>
        <v>ASSOLDA</v>
      </c>
      <c r="D1036" s="171" t="s">
        <v>620</v>
      </c>
      <c r="E1036" s="172">
        <v>1</v>
      </c>
      <c r="F1036" s="173"/>
      <c r="G1036"/>
      <c r="H1036"/>
      <c r="I1036"/>
      <c r="J1036"/>
      <c r="K1036"/>
      <c r="L1036"/>
    </row>
    <row r="1037" spans="1:12">
      <c r="A1037" t="s">
        <v>6487</v>
      </c>
      <c r="B1037" t="s">
        <v>5881</v>
      </c>
      <c r="C1037" s="172" t="str">
        <f>VLOOKUP(RTARouteStages[[#This Row],[StageCode]],Code2Loc,2,FALSE)</f>
        <v>MARGAO</v>
      </c>
      <c r="D1037" s="171" t="s">
        <v>1890</v>
      </c>
      <c r="E1037" s="172">
        <v>6</v>
      </c>
      <c r="F1037" s="173"/>
      <c r="G1037"/>
      <c r="H1037"/>
      <c r="I1037"/>
      <c r="J1037"/>
      <c r="K1037"/>
      <c r="L1037"/>
    </row>
    <row r="1038" spans="1:12">
      <c r="A1038" t="s">
        <v>6775</v>
      </c>
      <c r="B1038" t="s">
        <v>6410</v>
      </c>
      <c r="C1038" s="172" t="str">
        <f>VLOOKUP(RTARouteStages[[#This Row],[StageCode]],Code2Loc,2,FALSE)</f>
        <v>MARGAO</v>
      </c>
      <c r="D1038" s="171" t="s">
        <v>1890</v>
      </c>
      <c r="E1038" s="172">
        <v>1</v>
      </c>
      <c r="F1038" s="173">
        <v>0</v>
      </c>
      <c r="G1038"/>
      <c r="H1038"/>
      <c r="I1038"/>
      <c r="J1038"/>
      <c r="K1038"/>
      <c r="L1038"/>
    </row>
    <row r="1039" spans="1:12">
      <c r="A1039" t="s">
        <v>6775</v>
      </c>
      <c r="B1039" t="s">
        <v>6410</v>
      </c>
      <c r="C1039" s="172" t="str">
        <f>VLOOKUP(RTARouteStages[[#This Row],[StageCode]],Code2Loc,2,FALSE)</f>
        <v>NUVEM</v>
      </c>
      <c r="D1039" s="171" t="s">
        <v>2173</v>
      </c>
      <c r="E1039" s="172">
        <v>2</v>
      </c>
      <c r="F1039" s="173">
        <v>3</v>
      </c>
      <c r="G1039"/>
      <c r="H1039"/>
      <c r="I1039"/>
      <c r="J1039"/>
      <c r="K1039"/>
      <c r="L1039"/>
    </row>
    <row r="1040" spans="1:12">
      <c r="A1040" t="s">
        <v>6775</v>
      </c>
      <c r="B1040" t="s">
        <v>6410</v>
      </c>
      <c r="C1040" s="172" t="str">
        <f>VLOOKUP(RTARouteStages[[#This Row],[StageCode]],Code2Loc,2,FALSE)</f>
        <v>RUMDER</v>
      </c>
      <c r="D1040" s="171" t="s">
        <v>2509</v>
      </c>
      <c r="E1040" s="172">
        <v>3</v>
      </c>
      <c r="F1040" s="173">
        <v>4</v>
      </c>
      <c r="G1040"/>
      <c r="H1040"/>
      <c r="I1040"/>
      <c r="J1040"/>
      <c r="K1040"/>
      <c r="L1040"/>
    </row>
    <row r="1041" spans="1:12">
      <c r="A1041" t="s">
        <v>6775</v>
      </c>
      <c r="B1041" t="s">
        <v>6410</v>
      </c>
      <c r="C1041" s="172" t="str">
        <f>VLOOKUP(RTARouteStages[[#This Row],[StageCode]],Code2Loc,2,FALSE)</f>
        <v>AGNEL ASHRM</v>
      </c>
      <c r="D1041" s="171" t="s">
        <v>476</v>
      </c>
      <c r="E1041" s="172">
        <v>4</v>
      </c>
      <c r="F1041" s="173">
        <v>6</v>
      </c>
      <c r="G1041"/>
      <c r="H1041"/>
      <c r="I1041"/>
      <c r="J1041"/>
      <c r="K1041"/>
      <c r="L1041"/>
    </row>
    <row r="1042" spans="1:12">
      <c r="A1042" t="s">
        <v>6775</v>
      </c>
      <c r="B1042" t="s">
        <v>6410</v>
      </c>
      <c r="C1042" s="172" t="str">
        <f>VLOOKUP(RTARouteStages[[#This Row],[StageCode]],Code2Loc,2,FALSE)</f>
        <v>SONAULIM</v>
      </c>
      <c r="D1042" s="171" t="s">
        <v>2777</v>
      </c>
      <c r="E1042" s="172">
        <v>5</v>
      </c>
      <c r="F1042" s="173">
        <v>7</v>
      </c>
      <c r="G1042"/>
      <c r="H1042"/>
      <c r="I1042"/>
      <c r="J1042"/>
      <c r="K1042"/>
      <c r="L1042"/>
    </row>
    <row r="1043" spans="1:12">
      <c r="A1043" t="s">
        <v>6775</v>
      </c>
      <c r="B1043" t="s">
        <v>6410</v>
      </c>
      <c r="C1043" s="172" t="str">
        <f>VLOOKUP(RTARouteStages[[#This Row],[StageCode]],Code2Loc,2,FALSE)</f>
        <v>VERNA</v>
      </c>
      <c r="D1043" s="171" t="s">
        <v>3089</v>
      </c>
      <c r="E1043" s="172">
        <v>6</v>
      </c>
      <c r="F1043" s="173">
        <v>8</v>
      </c>
      <c r="G1043"/>
      <c r="H1043"/>
      <c r="I1043"/>
      <c r="J1043"/>
      <c r="K1043"/>
      <c r="L1043"/>
    </row>
    <row r="1044" spans="1:12">
      <c r="A1044" t="s">
        <v>6775</v>
      </c>
      <c r="B1044" t="s">
        <v>6410</v>
      </c>
      <c r="C1044" s="172" t="str">
        <f>VLOOKUP(RTARouteStages[[#This Row],[StageCode]],Code2Loc,2,FALSE)</f>
        <v>PIRNI</v>
      </c>
      <c r="D1044" s="171" t="s">
        <v>2340</v>
      </c>
      <c r="E1044" s="172">
        <v>7</v>
      </c>
      <c r="F1044" s="173">
        <v>10</v>
      </c>
      <c r="G1044"/>
      <c r="H1044"/>
      <c r="I1044"/>
      <c r="J1044"/>
      <c r="K1044"/>
      <c r="L1044"/>
    </row>
    <row r="1045" spans="1:12">
      <c r="A1045" t="s">
        <v>6775</v>
      </c>
      <c r="B1045" t="s">
        <v>6410</v>
      </c>
      <c r="C1045" s="172" t="str">
        <f>VLOOKUP(RTARouteStages[[#This Row],[StageCode]],Code2Loc,2,FALSE)</f>
        <v>TITAN</v>
      </c>
      <c r="D1045" s="171" t="s">
        <v>2924</v>
      </c>
      <c r="E1045" s="172">
        <v>8</v>
      </c>
      <c r="F1045" s="173">
        <v>11</v>
      </c>
      <c r="G1045"/>
      <c r="H1045"/>
      <c r="I1045"/>
      <c r="J1045"/>
      <c r="K1045"/>
      <c r="L1045"/>
    </row>
    <row r="1046" spans="1:12">
      <c r="A1046" t="s">
        <v>6775</v>
      </c>
      <c r="B1046" t="s">
        <v>6410</v>
      </c>
      <c r="C1046" s="172" t="str">
        <f>VLOOKUP(RTARouteStages[[#This Row],[StageCode]],Code2Loc,2,FALSE)</f>
        <v>KSRL/BRLA X</v>
      </c>
      <c r="D1046" s="171" t="s">
        <v>1726</v>
      </c>
      <c r="E1046" s="172">
        <v>9</v>
      </c>
      <c r="F1046" s="173">
        <v>12</v>
      </c>
      <c r="G1046"/>
      <c r="H1046"/>
      <c r="I1046"/>
      <c r="J1046"/>
      <c r="K1046"/>
      <c r="L1046"/>
    </row>
    <row r="1047" spans="1:12">
      <c r="A1047" t="s">
        <v>6775</v>
      </c>
      <c r="B1047" t="s">
        <v>6410</v>
      </c>
      <c r="C1047" s="172" t="str">
        <f>VLOOKUP(RTARouteStages[[#This Row],[StageCode]],Code2Loc,2,FALSE)</f>
        <v>PAJENTAR</v>
      </c>
      <c r="D1047" s="171" t="s">
        <v>2227</v>
      </c>
      <c r="E1047" s="172">
        <v>10</v>
      </c>
      <c r="F1047" s="173">
        <v>13</v>
      </c>
      <c r="G1047"/>
      <c r="H1047"/>
      <c r="I1047"/>
      <c r="J1047"/>
      <c r="K1047"/>
      <c r="L1047"/>
    </row>
    <row r="1048" spans="1:12">
      <c r="A1048" t="s">
        <v>6775</v>
      </c>
      <c r="B1048" t="s">
        <v>6410</v>
      </c>
      <c r="C1048" s="172" t="str">
        <f>VLOOKUP(RTARouteStages[[#This Row],[StageCode]],Code2Loc,2,FALSE)</f>
        <v>Cortalim</v>
      </c>
      <c r="D1048" s="171" t="s">
        <v>1023</v>
      </c>
      <c r="E1048" s="172">
        <v>11</v>
      </c>
      <c r="F1048" s="173">
        <v>15</v>
      </c>
      <c r="G1048"/>
      <c r="H1048"/>
      <c r="I1048"/>
      <c r="J1048"/>
      <c r="K1048"/>
      <c r="L1048"/>
    </row>
    <row r="1049" spans="1:12">
      <c r="A1049" t="s">
        <v>6775</v>
      </c>
      <c r="B1049" t="s">
        <v>6410</v>
      </c>
      <c r="C1049" s="172" t="str">
        <f>VLOOKUP(RTARouteStages[[#This Row],[StageCode]],Code2Loc,2,FALSE)</f>
        <v>AGASSAIM</v>
      </c>
      <c r="D1049" s="171" t="s">
        <v>472</v>
      </c>
      <c r="E1049" s="172">
        <v>12</v>
      </c>
      <c r="F1049" s="173">
        <v>17</v>
      </c>
      <c r="G1049"/>
      <c r="H1049"/>
      <c r="I1049"/>
      <c r="J1049"/>
      <c r="K1049"/>
      <c r="L1049"/>
    </row>
    <row r="1050" spans="1:12">
      <c r="A1050" t="s">
        <v>6775</v>
      </c>
      <c r="B1050" t="s">
        <v>6410</v>
      </c>
      <c r="C1050" s="172" t="str">
        <f>VLOOKUP(RTARouteStages[[#This Row],[StageCode]],Code2Loc,2,FALSE)</f>
        <v>PILLAR</v>
      </c>
      <c r="D1050" s="171" t="s">
        <v>2332</v>
      </c>
      <c r="E1050" s="172">
        <v>13</v>
      </c>
      <c r="F1050" s="173">
        <v>19</v>
      </c>
      <c r="G1050"/>
      <c r="H1050"/>
      <c r="I1050"/>
      <c r="J1050"/>
      <c r="K1050"/>
      <c r="L1050"/>
    </row>
    <row r="1051" spans="1:12">
      <c r="A1051" t="s">
        <v>6775</v>
      </c>
      <c r="B1051" t="s">
        <v>6410</v>
      </c>
      <c r="C1051" s="172" t="str">
        <f>VLOOKUP(RTARouteStages[[#This Row],[StageCode]],Code2Loc,2,FALSE)</f>
        <v>GOA VELHA</v>
      </c>
      <c r="D1051" s="171" t="s">
        <v>1338</v>
      </c>
      <c r="E1051" s="172">
        <v>14</v>
      </c>
      <c r="F1051" s="173">
        <v>21</v>
      </c>
      <c r="G1051"/>
      <c r="H1051"/>
      <c r="I1051"/>
      <c r="J1051"/>
      <c r="K1051"/>
      <c r="L1051"/>
    </row>
    <row r="1052" spans="1:12">
      <c r="A1052" t="s">
        <v>6775</v>
      </c>
      <c r="B1052" t="s">
        <v>6410</v>
      </c>
      <c r="C1052" s="172" t="str">
        <f>VLOOKUP(RTARouteStages[[#This Row],[StageCode]],Code2Loc,2,FALSE)</f>
        <v>SIRDON/ZUAR</v>
      </c>
      <c r="D1052" s="171" t="s">
        <v>2739</v>
      </c>
      <c r="E1052" s="172">
        <v>15</v>
      </c>
      <c r="F1052" s="173">
        <v>23</v>
      </c>
      <c r="G1052"/>
      <c r="H1052"/>
      <c r="I1052"/>
      <c r="J1052"/>
      <c r="K1052"/>
      <c r="L1052"/>
    </row>
    <row r="1053" spans="1:12">
      <c r="A1053" t="s">
        <v>6775</v>
      </c>
      <c r="B1053" t="s">
        <v>6410</v>
      </c>
      <c r="C1053" s="172" t="str">
        <f>VLOOKUP(RTARouteStages[[#This Row],[StageCode]],Code2Loc,2,FALSE)</f>
        <v>BAMBOLI W/S</v>
      </c>
      <c r="D1053" s="171" t="s">
        <v>676</v>
      </c>
      <c r="E1053" s="172">
        <v>16</v>
      </c>
      <c r="F1053" s="173">
        <v>25</v>
      </c>
      <c r="G1053"/>
      <c r="H1053"/>
      <c r="I1053"/>
      <c r="J1053"/>
      <c r="K1053"/>
      <c r="L1053"/>
    </row>
    <row r="1054" spans="1:12">
      <c r="A1054" t="s">
        <v>6775</v>
      </c>
      <c r="B1054" t="s">
        <v>6410</v>
      </c>
      <c r="C1054" s="172" t="str">
        <f>VLOOKUP(RTARouteStages[[#This Row],[StageCode]],Code2Loc,2,FALSE)</f>
        <v>BAMBOLI GMC</v>
      </c>
      <c r="D1054" s="171" t="s">
        <v>674</v>
      </c>
      <c r="E1054" s="172">
        <v>17</v>
      </c>
      <c r="F1054" s="173">
        <v>27</v>
      </c>
      <c r="G1054"/>
      <c r="H1054"/>
      <c r="I1054"/>
      <c r="J1054"/>
      <c r="K1054"/>
      <c r="L1054"/>
    </row>
    <row r="1055" spans="1:12">
      <c r="A1055" t="s">
        <v>6775</v>
      </c>
      <c r="B1055" t="s">
        <v>6410</v>
      </c>
      <c r="C1055" s="172" t="str">
        <f>VLOOKUP(RTARouteStages[[#This Row],[StageCode]],Code2Loc,2,FALSE)</f>
        <v>ST. CRUZ X</v>
      </c>
      <c r="D1055" s="171" t="s">
        <v>2789</v>
      </c>
      <c r="E1055" s="172">
        <v>18</v>
      </c>
      <c r="F1055" s="173">
        <v>28</v>
      </c>
      <c r="G1055"/>
      <c r="H1055"/>
      <c r="I1055"/>
      <c r="J1055"/>
      <c r="K1055"/>
      <c r="L1055"/>
    </row>
    <row r="1056" spans="1:12">
      <c r="A1056" t="s">
        <v>6775</v>
      </c>
      <c r="B1056" t="s">
        <v>6410</v>
      </c>
      <c r="C1056" s="172" t="str">
        <f>VLOOKUP(RTARouteStages[[#This Row],[StageCode]],Code2Loc,2,FALSE)</f>
        <v>PANAJI</v>
      </c>
      <c r="D1056" s="171" t="s">
        <v>2247</v>
      </c>
      <c r="E1056" s="172">
        <v>19</v>
      </c>
      <c r="F1056" s="173">
        <v>31</v>
      </c>
      <c r="G1056"/>
      <c r="H1056"/>
      <c r="I1056"/>
      <c r="J1056"/>
      <c r="K1056"/>
      <c r="L1056"/>
    </row>
    <row r="1057" spans="1:12">
      <c r="A1057" t="s">
        <v>6776</v>
      </c>
      <c r="B1057" t="s">
        <v>5881</v>
      </c>
      <c r="C1057" s="172" t="str">
        <f>VLOOKUP(RTARouteStages[[#This Row],[StageCode]],Code2Loc,2,FALSE)</f>
        <v>MARGAO</v>
      </c>
      <c r="D1057" s="171" t="s">
        <v>1890</v>
      </c>
      <c r="E1057" s="172">
        <v>1</v>
      </c>
      <c r="F1057" s="173"/>
      <c r="G1057"/>
      <c r="H1057"/>
      <c r="I1057"/>
      <c r="J1057"/>
      <c r="K1057"/>
      <c r="L1057"/>
    </row>
    <row r="1058" spans="1:12">
      <c r="A1058" t="s">
        <v>6776</v>
      </c>
      <c r="B1058" t="s">
        <v>5881</v>
      </c>
      <c r="C1058" s="172" t="str">
        <f>VLOOKUP(RTARouteStages[[#This Row],[StageCode]],Code2Loc,2,FALSE)</f>
        <v>PARTGAL</v>
      </c>
      <c r="D1058" s="171" t="s">
        <v>2287</v>
      </c>
      <c r="E1058" s="172">
        <v>6</v>
      </c>
      <c r="F1058" s="173"/>
      <c r="G1058"/>
      <c r="H1058"/>
      <c r="I1058"/>
      <c r="J1058"/>
      <c r="K1058"/>
      <c r="L1058"/>
    </row>
    <row r="1059" spans="1:12">
      <c r="A1059" t="s">
        <v>6777</v>
      </c>
      <c r="B1059" t="s">
        <v>5881</v>
      </c>
      <c r="C1059" s="172" t="str">
        <f>VLOOKUP(RTARouteStages[[#This Row],[StageCode]],Code2Loc,2,FALSE)</f>
        <v>MARGAO</v>
      </c>
      <c r="D1059" s="171" t="s">
        <v>1890</v>
      </c>
      <c r="E1059" s="172">
        <v>1</v>
      </c>
      <c r="F1059" s="173"/>
      <c r="G1059"/>
      <c r="H1059"/>
      <c r="I1059"/>
      <c r="J1059"/>
      <c r="K1059"/>
      <c r="L1059"/>
    </row>
    <row r="1060" spans="1:12">
      <c r="A1060" t="s">
        <v>6777</v>
      </c>
      <c r="B1060" t="s">
        <v>5881</v>
      </c>
      <c r="C1060" s="172" t="str">
        <f>VLOOKUP(RTARouteStages[[#This Row],[StageCode]],Code2Loc,2,FALSE)</f>
        <v>Pontemol</v>
      </c>
      <c r="D1060" s="171" t="s">
        <v>3516</v>
      </c>
      <c r="E1060" s="172">
        <v>6</v>
      </c>
      <c r="F1060" s="173"/>
      <c r="G1060"/>
      <c r="H1060"/>
      <c r="I1060"/>
      <c r="J1060"/>
      <c r="K1060"/>
      <c r="L1060"/>
    </row>
    <row r="1061" spans="1:12">
      <c r="A1061" t="s">
        <v>6778</v>
      </c>
      <c r="B1061" t="s">
        <v>5881</v>
      </c>
      <c r="C1061" s="172" t="str">
        <f>VLOOKUP(RTARouteStages[[#This Row],[StageCode]],Code2Loc,2,FALSE)</f>
        <v>MARGAO</v>
      </c>
      <c r="D1061" s="171" t="s">
        <v>1890</v>
      </c>
      <c r="E1061" s="172">
        <v>1</v>
      </c>
      <c r="F1061" s="173"/>
      <c r="G1061"/>
      <c r="H1061"/>
      <c r="I1061"/>
      <c r="J1061"/>
      <c r="K1061"/>
      <c r="L1061"/>
    </row>
    <row r="1062" spans="1:12">
      <c r="A1062" t="s">
        <v>6778</v>
      </c>
      <c r="B1062" t="s">
        <v>5881</v>
      </c>
      <c r="C1062" s="172" t="str">
        <f>VLOOKUP(RTARouteStages[[#This Row],[StageCode]],Code2Loc,2,FALSE)</f>
        <v>RAI</v>
      </c>
      <c r="D1062" s="171" t="s">
        <v>2437</v>
      </c>
      <c r="E1062" s="172">
        <v>6</v>
      </c>
      <c r="F1062" s="173"/>
      <c r="G1062"/>
      <c r="H1062"/>
      <c r="I1062"/>
      <c r="J1062"/>
      <c r="K1062"/>
      <c r="L1062"/>
    </row>
    <row r="1063" spans="1:12">
      <c r="A1063" t="s">
        <v>6779</v>
      </c>
      <c r="B1063" t="s">
        <v>5881</v>
      </c>
      <c r="C1063" s="172" t="str">
        <f>VLOOKUP(RTARouteStages[[#This Row],[StageCode]],Code2Loc,2,FALSE)</f>
        <v>MARGAO</v>
      </c>
      <c r="D1063" s="171" t="s">
        <v>1890</v>
      </c>
      <c r="E1063" s="172">
        <v>1</v>
      </c>
      <c r="F1063" s="173"/>
      <c r="G1063"/>
      <c r="H1063"/>
      <c r="I1063"/>
      <c r="J1063"/>
      <c r="K1063"/>
      <c r="L1063"/>
    </row>
    <row r="1064" spans="1:12">
      <c r="A1064" t="s">
        <v>6779</v>
      </c>
      <c r="B1064" t="s">
        <v>5881</v>
      </c>
      <c r="C1064" s="172" t="str">
        <f>VLOOKUP(RTARouteStages[[#This Row],[StageCode]],Code2Loc,2,FALSE)</f>
        <v>RAI</v>
      </c>
      <c r="D1064" s="171" t="s">
        <v>2437</v>
      </c>
      <c r="E1064" s="172">
        <v>2</v>
      </c>
      <c r="F1064" s="173"/>
      <c r="G1064" t="s">
        <v>5725</v>
      </c>
      <c r="H1064"/>
      <c r="I1064"/>
      <c r="J1064"/>
      <c r="K1064"/>
      <c r="L1064"/>
    </row>
    <row r="1065" spans="1:12">
      <c r="A1065" t="s">
        <v>6779</v>
      </c>
      <c r="B1065" t="s">
        <v>5881</v>
      </c>
      <c r="C1065" s="172" t="str">
        <f>VLOOKUP(RTARouteStages[[#This Row],[StageCode]],Code2Loc,2,FALSE)</f>
        <v>Rachol</v>
      </c>
      <c r="D1065" s="171" t="s">
        <v>3569</v>
      </c>
      <c r="E1065" s="172">
        <v>6</v>
      </c>
      <c r="F1065" s="173"/>
      <c r="G1065"/>
      <c r="H1065"/>
      <c r="I1065"/>
      <c r="J1065"/>
      <c r="K1065"/>
      <c r="L1065"/>
    </row>
    <row r="1066" spans="1:12">
      <c r="A1066" t="s">
        <v>6780</v>
      </c>
      <c r="B1066" t="s">
        <v>5881</v>
      </c>
      <c r="C1066" s="172" t="str">
        <f>VLOOKUP(RTARouteStages[[#This Row],[StageCode]],Code2Loc,2,FALSE)</f>
        <v>MARGAO</v>
      </c>
      <c r="D1066" s="171" t="s">
        <v>1890</v>
      </c>
      <c r="E1066" s="172">
        <v>1</v>
      </c>
      <c r="F1066" s="173"/>
      <c r="G1066"/>
      <c r="H1066"/>
      <c r="I1066"/>
      <c r="J1066"/>
      <c r="K1066"/>
      <c r="L1066"/>
    </row>
    <row r="1067" spans="1:12">
      <c r="A1067" t="s">
        <v>6780</v>
      </c>
      <c r="B1067" t="s">
        <v>5881</v>
      </c>
      <c r="C1067" t="str">
        <f>VLOOKUP(RTARouteStages[[#This Row],[StageCode]],Code2Loc,2,FALSE)</f>
        <v>Rachol</v>
      </c>
      <c r="D1067" s="171" t="s">
        <v>3569</v>
      </c>
      <c r="E1067">
        <v>6</v>
      </c>
      <c r="F1067" s="173"/>
      <c r="G1067"/>
      <c r="H1067"/>
      <c r="I1067"/>
      <c r="J1067"/>
      <c r="K1067"/>
      <c r="L1067"/>
    </row>
    <row r="1068" spans="1:12">
      <c r="A1068" t="s">
        <v>6781</v>
      </c>
      <c r="B1068" t="s">
        <v>5881</v>
      </c>
      <c r="C1068" t="str">
        <f>VLOOKUP(RTARouteStages[[#This Row],[StageCode]],Code2Loc,2,FALSE)</f>
        <v>MARGAO</v>
      </c>
      <c r="D1068" s="171" t="s">
        <v>1890</v>
      </c>
      <c r="E1068">
        <v>1</v>
      </c>
      <c r="F1068" s="173"/>
      <c r="G1068"/>
      <c r="H1068"/>
      <c r="I1068"/>
      <c r="J1068"/>
      <c r="K1068"/>
      <c r="L1068"/>
    </row>
    <row r="1069" spans="1:12">
      <c r="A1069" t="s">
        <v>6781</v>
      </c>
      <c r="B1069" t="s">
        <v>5881</v>
      </c>
      <c r="C1069" t="str">
        <f>VLOOKUP(RTARouteStages[[#This Row],[StageCode]],Code2Loc,2,FALSE)</f>
        <v>RASSAIM DOK</v>
      </c>
      <c r="D1069" s="171" t="s">
        <v>2463</v>
      </c>
      <c r="E1069">
        <v>6</v>
      </c>
      <c r="F1069" s="173"/>
      <c r="G1069"/>
      <c r="H1069"/>
      <c r="I1069"/>
      <c r="J1069"/>
      <c r="K1069"/>
      <c r="L1069"/>
    </row>
    <row r="1070" spans="1:12">
      <c r="A1070" t="s">
        <v>6782</v>
      </c>
      <c r="B1070" t="s">
        <v>6411</v>
      </c>
      <c r="C1070" t="str">
        <f>VLOOKUP(RTARouteStages[[#This Row],[StageCode]],Code2Loc,2,FALSE)</f>
        <v>MARGAO</v>
      </c>
      <c r="D1070" s="171" t="s">
        <v>1890</v>
      </c>
      <c r="E1070">
        <v>1</v>
      </c>
      <c r="F1070" s="173">
        <v>0</v>
      </c>
      <c r="G1070"/>
      <c r="H1070"/>
      <c r="I1070"/>
      <c r="J1070"/>
      <c r="K1070"/>
      <c r="L1070"/>
    </row>
    <row r="1071" spans="1:12">
      <c r="A1071" t="s">
        <v>6782</v>
      </c>
      <c r="B1071" t="s">
        <v>6411</v>
      </c>
      <c r="C1071" t="str">
        <f>VLOOKUP(RTARouteStages[[#This Row],[StageCode]],Code2Loc,2,FALSE)</f>
        <v>MARGAO MKT</v>
      </c>
      <c r="D1071" s="171" t="s">
        <v>1892</v>
      </c>
      <c r="E1071">
        <v>2</v>
      </c>
      <c r="F1071" s="173">
        <v>2</v>
      </c>
      <c r="G1071"/>
      <c r="H1071"/>
      <c r="I1071"/>
      <c r="J1071"/>
      <c r="K1071"/>
      <c r="L1071"/>
    </row>
    <row r="1072" spans="1:12">
      <c r="A1072" t="s">
        <v>6782</v>
      </c>
      <c r="B1072" t="s">
        <v>6411</v>
      </c>
      <c r="C1072" t="str">
        <f>VLOOKUP(RTARouteStages[[#This Row],[StageCode]],Code2Loc,2,FALSE)</f>
        <v>PAJIFOND</v>
      </c>
      <c r="D1072" s="171" t="s">
        <v>2229</v>
      </c>
      <c r="E1072">
        <v>3</v>
      </c>
      <c r="F1072" s="173">
        <v>3</v>
      </c>
      <c r="G1072"/>
      <c r="H1072"/>
      <c r="I1072"/>
      <c r="J1072"/>
      <c r="K1072"/>
      <c r="L1072"/>
    </row>
    <row r="1073" spans="1:12">
      <c r="A1073" t="s">
        <v>6782</v>
      </c>
      <c r="B1073" t="s">
        <v>6411</v>
      </c>
      <c r="C1073" t="str">
        <f>VLOOKUP(RTARouteStages[[#This Row],[StageCode]],Code2Loc,2,FALSE)</f>
        <v>A.PWER HUSE</v>
      </c>
      <c r="D1073" s="171" t="s">
        <v>440</v>
      </c>
      <c r="E1073">
        <v>4</v>
      </c>
      <c r="F1073" s="173">
        <v>4</v>
      </c>
      <c r="G1073"/>
      <c r="H1073"/>
      <c r="I1073"/>
      <c r="J1073"/>
      <c r="K1073"/>
      <c r="L1073"/>
    </row>
    <row r="1074" spans="1:12">
      <c r="A1074" t="s">
        <v>6782</v>
      </c>
      <c r="B1074" t="s">
        <v>6411</v>
      </c>
      <c r="C1074" t="str">
        <f>VLOOKUP(RTARouteStages[[#This Row],[StageCode]],Code2Loc,2,FALSE)</f>
        <v>RAWANFOND</v>
      </c>
      <c r="D1074" s="171" t="s">
        <v>2471</v>
      </c>
      <c r="E1074">
        <v>5</v>
      </c>
      <c r="F1074" s="173">
        <v>5</v>
      </c>
      <c r="G1074" t="s">
        <v>5725</v>
      </c>
      <c r="H1074"/>
      <c r="I1074"/>
      <c r="J1074"/>
      <c r="K1074"/>
      <c r="L1074"/>
    </row>
    <row r="1075" spans="1:12">
      <c r="A1075" t="s">
        <v>6782</v>
      </c>
      <c r="B1075" t="s">
        <v>6411</v>
      </c>
      <c r="C1075" t="str">
        <f>VLOOKUP(RTARouteStages[[#This Row],[StageCode]],Code2Loc,2,FALSE)</f>
        <v>MES COLLEGE</v>
      </c>
      <c r="D1075" s="171" t="s">
        <v>1945</v>
      </c>
      <c r="E1075">
        <v>6</v>
      </c>
      <c r="F1075" s="173">
        <v>6</v>
      </c>
      <c r="G1075"/>
      <c r="H1075"/>
      <c r="I1075"/>
      <c r="J1075"/>
      <c r="K1075"/>
      <c r="L1075"/>
    </row>
    <row r="1076" spans="1:12">
      <c r="A1076" t="s">
        <v>6782</v>
      </c>
      <c r="B1076" t="s">
        <v>6411</v>
      </c>
      <c r="C1076" t="str">
        <f>VLOOKUP(RTARouteStages[[#This Row],[StageCode]],Code2Loc,2,FALSE)</f>
        <v>GANPATI TMP</v>
      </c>
      <c r="D1076" s="171" t="s">
        <v>1280</v>
      </c>
      <c r="E1076">
        <v>7</v>
      </c>
      <c r="F1076" s="173">
        <v>7</v>
      </c>
      <c r="G1076"/>
      <c r="H1076"/>
      <c r="I1076"/>
      <c r="J1076"/>
      <c r="K1076"/>
      <c r="L1076"/>
    </row>
    <row r="1077" spans="1:12">
      <c r="A1077" t="s">
        <v>6782</v>
      </c>
      <c r="B1077" t="s">
        <v>6411</v>
      </c>
      <c r="C1077" t="str">
        <f>VLOOKUP(RTARouteStages[[#This Row],[StageCode]],Code2Loc,2,FALSE)</f>
        <v>LAKAKI/PALI</v>
      </c>
      <c r="D1077" s="171" t="s">
        <v>1786</v>
      </c>
      <c r="E1077">
        <v>8</v>
      </c>
      <c r="F1077" s="173">
        <v>8</v>
      </c>
      <c r="G1077"/>
      <c r="H1077"/>
      <c r="I1077"/>
      <c r="J1077"/>
      <c r="K1077"/>
      <c r="L1077"/>
    </row>
    <row r="1078" spans="1:12">
      <c r="A1078" t="s">
        <v>6782</v>
      </c>
      <c r="B1078" t="s">
        <v>6411</v>
      </c>
      <c r="C1078" t="str">
        <f>VLOOKUP(RTARouteStages[[#This Row],[StageCode]],Code2Loc,2,FALSE)</f>
        <v>DON KHURIS</v>
      </c>
      <c r="D1078" s="171" t="s">
        <v>1201</v>
      </c>
      <c r="E1078">
        <v>9</v>
      </c>
      <c r="F1078" s="173">
        <v>9</v>
      </c>
      <c r="G1078"/>
      <c r="H1078"/>
      <c r="I1078"/>
      <c r="J1078"/>
      <c r="K1078"/>
      <c r="L1078"/>
    </row>
    <row r="1079" spans="1:12">
      <c r="A1079" t="s">
        <v>6782</v>
      </c>
      <c r="B1079" t="s">
        <v>6411</v>
      </c>
      <c r="C1079" t="str">
        <f>VLOOKUP(RTARouteStages[[#This Row],[StageCode]],Code2Loc,2,FALSE)</f>
        <v>PADRIBHAT</v>
      </c>
      <c r="D1079" s="171" t="s">
        <v>2217</v>
      </c>
      <c r="E1079">
        <v>10</v>
      </c>
      <c r="F1079" s="173">
        <v>10</v>
      </c>
      <c r="G1079"/>
      <c r="H1079"/>
      <c r="I1079"/>
      <c r="J1079"/>
      <c r="K1079"/>
      <c r="L1079"/>
    </row>
    <row r="1080" spans="1:12">
      <c r="A1080" t="s">
        <v>6782</v>
      </c>
      <c r="B1080" t="s">
        <v>6411</v>
      </c>
      <c r="C1080" t="str">
        <f>VLOOKUP(RTARouteStages[[#This Row],[StageCode]],Code2Loc,2,FALSE)</f>
        <v>GUDI</v>
      </c>
      <c r="D1080" s="171" t="s">
        <v>1376</v>
      </c>
      <c r="E1080">
        <v>11</v>
      </c>
      <c r="F1080" s="173">
        <v>11</v>
      </c>
      <c r="G1080"/>
      <c r="H1080"/>
      <c r="I1080"/>
      <c r="J1080"/>
      <c r="K1080"/>
      <c r="L1080"/>
    </row>
    <row r="1081" spans="1:12">
      <c r="A1081" t="s">
        <v>6782</v>
      </c>
      <c r="B1081" t="s">
        <v>6411</v>
      </c>
      <c r="C1081" t="str">
        <f>VLOOKUP(RTARouteStages[[#This Row],[StageCode]],Code2Loc,2,FALSE)</f>
        <v>CHAD.TMP AG</v>
      </c>
      <c r="D1081" s="171" t="s">
        <v>913</v>
      </c>
      <c r="E1081">
        <v>12</v>
      </c>
      <c r="F1081" s="173">
        <v>12</v>
      </c>
      <c r="G1081"/>
      <c r="H1081"/>
      <c r="I1081"/>
      <c r="J1081"/>
      <c r="K1081"/>
      <c r="L1081"/>
    </row>
    <row r="1082" spans="1:12">
      <c r="A1082" t="s">
        <v>6782</v>
      </c>
      <c r="B1082" t="s">
        <v>6411</v>
      </c>
      <c r="C1082" t="str">
        <f>VLOOKUP(RTARouteStages[[#This Row],[StageCode]],Code2Loc,2,FALSE)</f>
        <v>PARODA</v>
      </c>
      <c r="D1082" s="171" t="s">
        <v>2279</v>
      </c>
      <c r="E1082">
        <v>13</v>
      </c>
      <c r="F1082" s="173">
        <v>14</v>
      </c>
      <c r="G1082"/>
      <c r="H1082"/>
      <c r="I1082"/>
      <c r="J1082"/>
      <c r="K1082"/>
      <c r="L1082"/>
    </row>
    <row r="1083" spans="1:12">
      <c r="A1083" t="s">
        <v>6782</v>
      </c>
      <c r="B1083" t="s">
        <v>6411</v>
      </c>
      <c r="C1083" t="str">
        <f>VLOOKUP(RTARouteStages[[#This Row],[StageCode]],Code2Loc,2,FALSE)</f>
        <v>QUEPEM</v>
      </c>
      <c r="D1083" s="171" t="s">
        <v>2424</v>
      </c>
      <c r="E1083">
        <v>14</v>
      </c>
      <c r="F1083" s="173">
        <v>17</v>
      </c>
      <c r="G1083" t="s">
        <v>5725</v>
      </c>
      <c r="H1083"/>
      <c r="I1083"/>
      <c r="J1083"/>
      <c r="K1083"/>
      <c r="L1083"/>
    </row>
    <row r="1084" spans="1:12">
      <c r="A1084" t="s">
        <v>6782</v>
      </c>
      <c r="B1084" t="s">
        <v>6411</v>
      </c>
      <c r="C1084" t="str">
        <f>VLOOKUP(RTARouteStages[[#This Row],[StageCode]],Code2Loc,2,FALSE)</f>
        <v>QPM COURT</v>
      </c>
      <c r="D1084" s="171" t="s">
        <v>2422</v>
      </c>
      <c r="E1084">
        <v>15</v>
      </c>
      <c r="F1084" s="173">
        <v>18</v>
      </c>
      <c r="G1084"/>
      <c r="H1084"/>
      <c r="I1084"/>
      <c r="J1084"/>
      <c r="K1084"/>
      <c r="L1084"/>
    </row>
    <row r="1085" spans="1:12">
      <c r="A1085" t="s">
        <v>6782</v>
      </c>
      <c r="B1085" t="s">
        <v>6411</v>
      </c>
      <c r="C1085" t="str">
        <f>VLOOKUP(RTARouteStages[[#This Row],[StageCode]],Code2Loc,2,FALSE)</f>
        <v>TILAMOL</v>
      </c>
      <c r="D1085" s="171" t="s">
        <v>2908</v>
      </c>
      <c r="E1085">
        <v>16</v>
      </c>
      <c r="F1085" s="173">
        <v>19</v>
      </c>
      <c r="G1085"/>
      <c r="H1085"/>
      <c r="I1085"/>
      <c r="J1085"/>
      <c r="K1085"/>
      <c r="L1085"/>
    </row>
    <row r="1086" spans="1:12">
      <c r="A1086" t="s">
        <v>6782</v>
      </c>
      <c r="B1086" t="s">
        <v>6411</v>
      </c>
      <c r="C1086" t="str">
        <f>VLOOKUP(RTARouteStages[[#This Row],[StageCode]],Code2Loc,2,FALSE)</f>
        <v>TANKI</v>
      </c>
      <c r="D1086" s="171" t="s">
        <v>2869</v>
      </c>
      <c r="E1086">
        <v>17</v>
      </c>
      <c r="F1086" s="173">
        <v>21</v>
      </c>
      <c r="G1086"/>
      <c r="H1086"/>
      <c r="I1086"/>
      <c r="J1086"/>
      <c r="K1086"/>
      <c r="L1086"/>
    </row>
    <row r="1087" spans="1:12">
      <c r="A1087" t="s">
        <v>6782</v>
      </c>
      <c r="B1087" t="s">
        <v>6411</v>
      </c>
      <c r="C1087" t="str">
        <f>VLOOKUP(RTARouteStages[[#This Row],[StageCode]],Code2Loc,2,FALSE)</f>
        <v>KAKUMADDI</v>
      </c>
      <c r="D1087" s="171" t="s">
        <v>1531</v>
      </c>
      <c r="E1087">
        <v>18</v>
      </c>
      <c r="F1087" s="173">
        <v>22</v>
      </c>
      <c r="G1087"/>
      <c r="H1087"/>
      <c r="I1087"/>
      <c r="J1087"/>
      <c r="K1087"/>
      <c r="L1087"/>
    </row>
    <row r="1088" spans="1:12">
      <c r="A1088" t="s">
        <v>6782</v>
      </c>
      <c r="B1088" t="s">
        <v>6411</v>
      </c>
      <c r="C1088" t="str">
        <f>VLOOKUP(RTARouteStages[[#This Row],[StageCode]],Code2Loc,2,FALSE)</f>
        <v>BANSAI</v>
      </c>
      <c r="D1088" s="171" t="s">
        <v>694</v>
      </c>
      <c r="E1088">
        <v>19</v>
      </c>
      <c r="F1088" s="173">
        <v>23</v>
      </c>
      <c r="G1088"/>
      <c r="H1088"/>
      <c r="I1088"/>
      <c r="J1088"/>
      <c r="K1088"/>
      <c r="L1088"/>
    </row>
    <row r="1089" spans="1:12">
      <c r="A1089" t="s">
        <v>6782</v>
      </c>
      <c r="B1089" t="s">
        <v>6411</v>
      </c>
      <c r="C1089" t="str">
        <f>VLOOKUP(RTARouteStages[[#This Row],[StageCode]],Code2Loc,2,FALSE)</f>
        <v>CURCHOREM</v>
      </c>
      <c r="D1089" s="171" t="s">
        <v>1048</v>
      </c>
      <c r="E1089">
        <v>20</v>
      </c>
      <c r="F1089" s="173">
        <v>24</v>
      </c>
      <c r="G1089"/>
      <c r="H1089"/>
      <c r="I1089"/>
      <c r="J1089"/>
      <c r="K1089"/>
      <c r="L1089"/>
    </row>
    <row r="1090" spans="1:12">
      <c r="A1090" t="s">
        <v>6782</v>
      </c>
      <c r="B1090" t="s">
        <v>6411</v>
      </c>
      <c r="C1090" t="str">
        <f>VLOOKUP(RTARouteStages[[#This Row],[StageCode]],Code2Loc,2,FALSE)</f>
        <v>SHIVAJI CWK</v>
      </c>
      <c r="D1090" s="171" t="s">
        <v>2711</v>
      </c>
      <c r="E1090">
        <v>21</v>
      </c>
      <c r="F1090" s="173">
        <v>25</v>
      </c>
      <c r="G1090"/>
      <c r="H1090"/>
      <c r="I1090"/>
      <c r="J1090"/>
      <c r="K1090"/>
      <c r="L1090"/>
    </row>
    <row r="1091" spans="1:12">
      <c r="A1091" t="s">
        <v>6782</v>
      </c>
      <c r="B1091" t="s">
        <v>6411</v>
      </c>
      <c r="C1091" t="str">
        <f>VLOOKUP(RTARouteStages[[#This Row],[StageCode]],Code2Loc,2,FALSE)</f>
        <v>CACORA</v>
      </c>
      <c r="D1091" s="171" t="s">
        <v>863</v>
      </c>
      <c r="E1091">
        <v>22</v>
      </c>
      <c r="F1091" s="173">
        <v>26</v>
      </c>
      <c r="G1091"/>
      <c r="H1091"/>
      <c r="I1091"/>
      <c r="J1091"/>
      <c r="K1091"/>
      <c r="L1091"/>
    </row>
    <row r="1092" spans="1:12">
      <c r="A1092" t="s">
        <v>6782</v>
      </c>
      <c r="B1092" t="s">
        <v>6411</v>
      </c>
      <c r="C1092" t="str">
        <f>VLOOKUP(RTARouteStages[[#This Row],[StageCode]],Code2Loc,2,FALSE)</f>
        <v>CURCH GPC</v>
      </c>
      <c r="D1092" s="171" t="s">
        <v>1046</v>
      </c>
      <c r="E1092">
        <v>23</v>
      </c>
      <c r="F1092" s="173">
        <v>27</v>
      </c>
      <c r="G1092"/>
      <c r="H1092"/>
      <c r="I1092"/>
      <c r="J1092"/>
      <c r="K1092"/>
      <c r="L1092"/>
    </row>
    <row r="1093" spans="1:12">
      <c r="A1093" t="s">
        <v>6782</v>
      </c>
      <c r="B1093" t="s">
        <v>6411</v>
      </c>
      <c r="C1093" t="str">
        <f>VLOOKUP(RTARouteStages[[#This Row],[StageCode]],Code2Loc,2,FALSE)</f>
        <v>SNG COURT</v>
      </c>
      <c r="D1093" s="171" t="s">
        <v>2755</v>
      </c>
      <c r="E1093">
        <v>24</v>
      </c>
      <c r="F1093" s="173">
        <v>28</v>
      </c>
      <c r="G1093"/>
      <c r="H1093"/>
      <c r="I1093"/>
      <c r="J1093"/>
      <c r="K1093"/>
      <c r="L1093"/>
    </row>
    <row r="1094" spans="1:12">
      <c r="A1094" t="s">
        <v>6782</v>
      </c>
      <c r="B1094" t="s">
        <v>6411</v>
      </c>
      <c r="C1094" t="str">
        <f>VLOOKUP(RTARouteStages[[#This Row],[StageCode]],Code2Loc,2,FALSE)</f>
        <v>SNG DANDO</v>
      </c>
      <c r="D1094" s="171" t="s">
        <v>2757</v>
      </c>
      <c r="E1094">
        <v>25</v>
      </c>
      <c r="F1094" s="173">
        <v>29</v>
      </c>
      <c r="G1094"/>
      <c r="H1094"/>
      <c r="I1094"/>
      <c r="J1094"/>
      <c r="K1094"/>
      <c r="L1094"/>
    </row>
    <row r="1095" spans="1:12">
      <c r="A1095" t="s">
        <v>6782</v>
      </c>
      <c r="B1095" t="s">
        <v>6411</v>
      </c>
      <c r="C1095" t="str">
        <f>VLOOKUP(RTARouteStages[[#This Row],[StageCode]],Code2Loc,2,FALSE)</f>
        <v>MASJID/BEND</v>
      </c>
      <c r="D1095" s="171" t="s">
        <v>1910</v>
      </c>
      <c r="E1095">
        <v>26</v>
      </c>
      <c r="F1095" s="173">
        <v>30</v>
      </c>
      <c r="G1095"/>
      <c r="H1095"/>
      <c r="I1095"/>
      <c r="J1095"/>
      <c r="K1095"/>
      <c r="L1095"/>
    </row>
    <row r="1096" spans="1:12">
      <c r="A1096" t="s">
        <v>6782</v>
      </c>
      <c r="B1096" t="s">
        <v>6411</v>
      </c>
      <c r="C1096" t="str">
        <f>VLOOKUP(RTARouteStages[[#This Row],[StageCode]],Code2Loc,2,FALSE)</f>
        <v>SANGUEM</v>
      </c>
      <c r="D1096" s="171" t="s">
        <v>2586</v>
      </c>
      <c r="E1096">
        <v>27</v>
      </c>
      <c r="F1096" s="173">
        <v>31</v>
      </c>
      <c r="G1096"/>
      <c r="H1096"/>
      <c r="I1096"/>
      <c r="J1096"/>
      <c r="K1096"/>
      <c r="L1096"/>
    </row>
    <row r="1097" spans="1:12">
      <c r="A1097" t="s">
        <v>6783</v>
      </c>
      <c r="B1097" t="s">
        <v>5881</v>
      </c>
      <c r="C1097" t="str">
        <f>VLOOKUP(RTARouteStages[[#This Row],[StageCode]],Code2Loc,2,FALSE)</f>
        <v>MARGAO</v>
      </c>
      <c r="D1097" s="171" t="s">
        <v>1890</v>
      </c>
      <c r="E1097">
        <v>1</v>
      </c>
      <c r="F1097" s="173"/>
      <c r="G1097"/>
      <c r="H1097"/>
      <c r="I1097"/>
      <c r="J1097"/>
      <c r="K1097"/>
      <c r="L1097"/>
    </row>
    <row r="1098" spans="1:12">
      <c r="A1098" t="s">
        <v>6783</v>
      </c>
      <c r="B1098" t="s">
        <v>5881</v>
      </c>
      <c r="C1098" t="str">
        <f>VLOOKUP(RTARouteStages[[#This Row],[StageCode]],Code2Loc,2,FALSE)</f>
        <v>RIVONA</v>
      </c>
      <c r="D1098" s="171" t="s">
        <v>2499</v>
      </c>
      <c r="E1098">
        <v>6</v>
      </c>
      <c r="F1098" s="173"/>
      <c r="G1098"/>
      <c r="H1098"/>
      <c r="I1098"/>
      <c r="J1098"/>
      <c r="K1098"/>
      <c r="L1098"/>
    </row>
    <row r="1099" spans="1:12">
      <c r="A1099" t="s">
        <v>6784</v>
      </c>
      <c r="B1099" t="s">
        <v>5881</v>
      </c>
      <c r="C1099" t="str">
        <f>VLOOKUP(RTARouteStages[[#This Row],[StageCode]],Code2Loc,2,FALSE)</f>
        <v>MARGAO</v>
      </c>
      <c r="D1099" s="171" t="s">
        <v>1890</v>
      </c>
      <c r="E1099">
        <v>1</v>
      </c>
      <c r="F1099" s="173"/>
      <c r="G1099"/>
      <c r="H1099"/>
      <c r="I1099"/>
      <c r="J1099"/>
      <c r="K1099"/>
      <c r="L1099"/>
    </row>
    <row r="1100" spans="1:12">
      <c r="A1100" t="s">
        <v>6784</v>
      </c>
      <c r="B1100" t="s">
        <v>5881</v>
      </c>
      <c r="C1100" t="str">
        <f>VLOOKUP(RTARouteStages[[#This Row],[StageCode]],Code2Loc,2,FALSE)</f>
        <v>SACVAR</v>
      </c>
      <c r="D1100" s="171" t="s">
        <v>2523</v>
      </c>
      <c r="E1100">
        <v>6</v>
      </c>
      <c r="F1100" s="173"/>
      <c r="G1100"/>
      <c r="H1100"/>
      <c r="I1100"/>
      <c r="J1100"/>
      <c r="K1100"/>
      <c r="L1100"/>
    </row>
    <row r="1101" spans="1:12">
      <c r="A1101" t="s">
        <v>6488</v>
      </c>
      <c r="B1101" t="s">
        <v>5881</v>
      </c>
      <c r="C1101" t="str">
        <f>VLOOKUP(RTARouteStages[[#This Row],[StageCode]],Code2Loc,2,FALSE)</f>
        <v>ASSOLNA</v>
      </c>
      <c r="D1101" s="171" t="s">
        <v>624</v>
      </c>
      <c r="E1101">
        <v>1</v>
      </c>
      <c r="F1101" s="173"/>
      <c r="G1101"/>
      <c r="H1101"/>
      <c r="I1101"/>
      <c r="J1101"/>
      <c r="K1101"/>
      <c r="L1101"/>
    </row>
    <row r="1102" spans="1:12">
      <c r="A1102" t="s">
        <v>6488</v>
      </c>
      <c r="B1102" t="s">
        <v>5881</v>
      </c>
      <c r="C1102" t="str">
        <f>VLOOKUP(RTARouteStages[[#This Row],[StageCode]],Code2Loc,2,FALSE)</f>
        <v>MARGAO</v>
      </c>
      <c r="D1102" s="171" t="s">
        <v>1890</v>
      </c>
      <c r="E1102">
        <v>6</v>
      </c>
      <c r="F1102" s="173"/>
      <c r="G1102"/>
      <c r="H1102"/>
      <c r="I1102"/>
      <c r="J1102"/>
      <c r="K1102"/>
      <c r="L1102"/>
    </row>
    <row r="1103" spans="1:12">
      <c r="A1103" t="s">
        <v>6785</v>
      </c>
      <c r="B1103" t="s">
        <v>5881</v>
      </c>
      <c r="C1103" t="str">
        <f>VLOOKUP(RTARouteStages[[#This Row],[StageCode]],Code2Loc,2,FALSE)</f>
        <v>MARGAO</v>
      </c>
      <c r="D1103" s="171" t="s">
        <v>1890</v>
      </c>
      <c r="E1103">
        <v>1</v>
      </c>
      <c r="F1103" s="173"/>
      <c r="G1103"/>
      <c r="H1103"/>
      <c r="I1103"/>
      <c r="J1103"/>
      <c r="K1103"/>
      <c r="L1103"/>
    </row>
    <row r="1104" spans="1:12">
      <c r="A1104" t="s">
        <v>6785</v>
      </c>
      <c r="B1104" t="s">
        <v>5881</v>
      </c>
      <c r="C1104" t="e">
        <f>VLOOKUP(RTARouteStages[[#This Row],[StageCode]],Code2Loc,2,FALSE)</f>
        <v>#N/A</v>
      </c>
      <c r="D1104" s="171" t="s">
        <v>4185</v>
      </c>
      <c r="E1104">
        <v>2</v>
      </c>
      <c r="F1104" s="173"/>
      <c r="G1104" t="s">
        <v>5725</v>
      </c>
      <c r="H1104"/>
      <c r="I1104"/>
      <c r="J1104"/>
      <c r="K1104"/>
      <c r="L1104"/>
    </row>
    <row r="1105" spans="1:12">
      <c r="A1105" t="s">
        <v>6785</v>
      </c>
      <c r="B1105" t="s">
        <v>5881</v>
      </c>
      <c r="C1105" t="str">
        <f>VLOOKUP(RTARouteStages[[#This Row],[StageCode]],Code2Loc,2,FALSE)</f>
        <v>VASCO</v>
      </c>
      <c r="D1105" s="171" t="s">
        <v>421</v>
      </c>
      <c r="E1105">
        <v>6</v>
      </c>
      <c r="F1105" s="173"/>
      <c r="G1105"/>
      <c r="H1105"/>
      <c r="I1105"/>
      <c r="J1105"/>
      <c r="K1105"/>
      <c r="L1105"/>
    </row>
    <row r="1106" spans="1:12">
      <c r="A1106" t="s">
        <v>6786</v>
      </c>
      <c r="B1106" t="s">
        <v>5881</v>
      </c>
      <c r="C1106" t="str">
        <f>VLOOKUP(RTARouteStages[[#This Row],[StageCode]],Code2Loc,2,FALSE)</f>
        <v>MARGAO</v>
      </c>
      <c r="D1106" s="171" t="s">
        <v>1890</v>
      </c>
      <c r="E1106">
        <v>1</v>
      </c>
      <c r="F1106" s="173"/>
      <c r="G1106"/>
      <c r="H1106"/>
      <c r="I1106"/>
      <c r="J1106"/>
      <c r="K1106"/>
      <c r="L1106"/>
    </row>
    <row r="1107" spans="1:12">
      <c r="A1107" t="s">
        <v>6786</v>
      </c>
      <c r="B1107" t="s">
        <v>5881</v>
      </c>
      <c r="C1107" t="str">
        <f>VLOOKUP(RTARouteStages[[#This Row],[StageCode]],Code2Loc,2,FALSE)</f>
        <v>Seraulim</v>
      </c>
      <c r="D1107" s="171" t="s">
        <v>3508</v>
      </c>
      <c r="E1107">
        <v>2</v>
      </c>
      <c r="F1107" s="173"/>
      <c r="G1107" t="s">
        <v>5725</v>
      </c>
      <c r="H1107"/>
      <c r="I1107"/>
      <c r="J1107"/>
      <c r="K1107"/>
      <c r="L1107"/>
    </row>
    <row r="1108" spans="1:12">
      <c r="A1108" t="s">
        <v>6786</v>
      </c>
      <c r="B1108" t="s">
        <v>5881</v>
      </c>
      <c r="C1108" t="str">
        <f>VLOOKUP(RTARouteStages[[#This Row],[StageCode]],Code2Loc,2,FALSE)</f>
        <v>CANSAULIM</v>
      </c>
      <c r="D1108" s="171" t="s">
        <v>885</v>
      </c>
      <c r="E1108">
        <v>3</v>
      </c>
      <c r="F1108" s="173"/>
      <c r="G1108" t="s">
        <v>5725</v>
      </c>
      <c r="H1108"/>
      <c r="I1108"/>
      <c r="J1108"/>
      <c r="K1108"/>
      <c r="L1108"/>
    </row>
    <row r="1109" spans="1:12">
      <c r="A1109" t="s">
        <v>6786</v>
      </c>
      <c r="B1109" t="s">
        <v>5881</v>
      </c>
      <c r="C1109" t="str">
        <f>VLOOKUP(RTARouteStages[[#This Row],[StageCode]],Code2Loc,2,FALSE)</f>
        <v>MANGOR HILL VASCO</v>
      </c>
      <c r="D1109" s="171" t="s">
        <v>3441</v>
      </c>
      <c r="E1109">
        <v>4</v>
      </c>
      <c r="F1109" s="173"/>
      <c r="G1109" t="s">
        <v>5725</v>
      </c>
      <c r="H1109"/>
      <c r="I1109"/>
      <c r="J1109"/>
      <c r="K1109"/>
      <c r="L1109"/>
    </row>
    <row r="1110" spans="1:12">
      <c r="A1110" t="s">
        <v>6786</v>
      </c>
      <c r="B1110" t="s">
        <v>5881</v>
      </c>
      <c r="C1110" t="str">
        <f>VLOOKUP(RTARouteStages[[#This Row],[StageCode]],Code2Loc,2,FALSE)</f>
        <v>VASCO</v>
      </c>
      <c r="D1110" s="171" t="s">
        <v>421</v>
      </c>
      <c r="E1110">
        <v>6</v>
      </c>
      <c r="F1110" s="173"/>
      <c r="G1110"/>
      <c r="H1110"/>
      <c r="I1110"/>
      <c r="J1110"/>
      <c r="K1110"/>
      <c r="L1110"/>
    </row>
    <row r="1111" spans="1:12">
      <c r="A1111" t="s">
        <v>6787</v>
      </c>
      <c r="B1111" t="s">
        <v>6411</v>
      </c>
      <c r="C1111" t="str">
        <f>VLOOKUP(RTARouteStages[[#This Row],[StageCode]],Code2Loc,2,FALSE)</f>
        <v>MARGAO</v>
      </c>
      <c r="D1111" s="171" t="s">
        <v>1890</v>
      </c>
      <c r="E1111">
        <v>1</v>
      </c>
      <c r="F1111" s="173">
        <v>0</v>
      </c>
      <c r="G1111"/>
      <c r="H1111"/>
      <c r="I1111"/>
      <c r="J1111"/>
      <c r="K1111"/>
      <c r="L1111"/>
    </row>
    <row r="1112" spans="1:12">
      <c r="A1112" t="s">
        <v>6787</v>
      </c>
      <c r="B1112" t="s">
        <v>6411</v>
      </c>
      <c r="C1112" t="str">
        <f>VLOOKUP(RTARouteStages[[#This Row],[StageCode]],Code2Loc,2,FALSE)</f>
        <v>MARGAO MKT</v>
      </c>
      <c r="D1112" s="171" t="s">
        <v>1892</v>
      </c>
      <c r="E1112">
        <v>2</v>
      </c>
      <c r="F1112" s="173">
        <v>2</v>
      </c>
      <c r="G1112"/>
      <c r="H1112"/>
      <c r="I1112"/>
      <c r="J1112"/>
      <c r="K1112"/>
      <c r="L1112"/>
    </row>
    <row r="1113" spans="1:12">
      <c r="A1113" t="s">
        <v>6787</v>
      </c>
      <c r="B1113" t="s">
        <v>6411</v>
      </c>
      <c r="C1113" t="str">
        <f>VLOOKUP(RTARouteStages[[#This Row],[StageCode]],Code2Loc,2,FALSE)</f>
        <v>PAJIFOND</v>
      </c>
      <c r="D1113" s="171" t="s">
        <v>2229</v>
      </c>
      <c r="E1113">
        <v>3</v>
      </c>
      <c r="F1113" s="173">
        <v>3</v>
      </c>
      <c r="G1113"/>
      <c r="H1113"/>
      <c r="I1113"/>
      <c r="J1113"/>
      <c r="K1113"/>
      <c r="L1113"/>
    </row>
    <row r="1114" spans="1:12">
      <c r="A1114" t="s">
        <v>6787</v>
      </c>
      <c r="B1114" t="s">
        <v>6411</v>
      </c>
      <c r="C1114" t="str">
        <f>VLOOKUP(RTARouteStages[[#This Row],[StageCode]],Code2Loc,2,FALSE)</f>
        <v>A.PWER HUSE</v>
      </c>
      <c r="D1114" s="171" t="s">
        <v>440</v>
      </c>
      <c r="E1114">
        <v>4</v>
      </c>
      <c r="F1114" s="173">
        <v>4</v>
      </c>
      <c r="G1114"/>
      <c r="H1114"/>
      <c r="I1114"/>
      <c r="J1114"/>
      <c r="K1114"/>
      <c r="L1114"/>
    </row>
    <row r="1115" spans="1:12">
      <c r="A1115" t="s">
        <v>6787</v>
      </c>
      <c r="B1115" t="s">
        <v>6411</v>
      </c>
      <c r="C1115" t="str">
        <f>VLOOKUP(RTARouteStages[[#This Row],[StageCode]],Code2Loc,2,FALSE)</f>
        <v>RAWANFOND</v>
      </c>
      <c r="D1115" s="171" t="s">
        <v>2471</v>
      </c>
      <c r="E1115">
        <v>5</v>
      </c>
      <c r="F1115" s="173">
        <v>5</v>
      </c>
      <c r="G1115"/>
      <c r="H1115"/>
      <c r="I1115"/>
      <c r="J1115"/>
      <c r="K1115"/>
      <c r="L1115"/>
    </row>
    <row r="1116" spans="1:12">
      <c r="A1116" t="s">
        <v>6787</v>
      </c>
      <c r="B1116" t="s">
        <v>6411</v>
      </c>
      <c r="C1116" t="str">
        <f>VLOOKUP(RTARouteStages[[#This Row],[StageCode]],Code2Loc,2,FALSE)</f>
        <v>MES COLLEGE</v>
      </c>
      <c r="D1116" s="171" t="s">
        <v>1945</v>
      </c>
      <c r="E1116">
        <v>6</v>
      </c>
      <c r="F1116" s="173">
        <v>6</v>
      </c>
      <c r="G1116"/>
      <c r="H1116"/>
      <c r="I1116"/>
      <c r="J1116"/>
      <c r="K1116"/>
      <c r="L1116"/>
    </row>
    <row r="1117" spans="1:12">
      <c r="A1117" t="s">
        <v>6787</v>
      </c>
      <c r="B1117" t="s">
        <v>6411</v>
      </c>
      <c r="C1117" t="str">
        <f>VLOOKUP(RTARouteStages[[#This Row],[StageCode]],Code2Loc,2,FALSE)</f>
        <v>GANPATI TMP</v>
      </c>
      <c r="D1117" s="171" t="s">
        <v>1280</v>
      </c>
      <c r="E1117">
        <v>7</v>
      </c>
      <c r="F1117" s="173">
        <v>7</v>
      </c>
      <c r="G1117"/>
      <c r="H1117"/>
      <c r="I1117"/>
      <c r="J1117"/>
      <c r="K1117"/>
      <c r="L1117"/>
    </row>
    <row r="1118" spans="1:12">
      <c r="A1118" t="s">
        <v>6787</v>
      </c>
      <c r="B1118" t="s">
        <v>6411</v>
      </c>
      <c r="C1118" t="str">
        <f>VLOOKUP(RTARouteStages[[#This Row],[StageCode]],Code2Loc,2,FALSE)</f>
        <v>LAKAKI/PALI</v>
      </c>
      <c r="D1118" s="171" t="s">
        <v>1786</v>
      </c>
      <c r="E1118">
        <v>8</v>
      </c>
      <c r="F1118" s="173">
        <v>8</v>
      </c>
      <c r="G1118"/>
      <c r="H1118"/>
      <c r="I1118"/>
      <c r="J1118"/>
      <c r="K1118"/>
      <c r="L1118"/>
    </row>
    <row r="1119" spans="1:12">
      <c r="A1119" t="s">
        <v>6787</v>
      </c>
      <c r="B1119" t="s">
        <v>6411</v>
      </c>
      <c r="C1119" t="str">
        <f>VLOOKUP(RTARouteStages[[#This Row],[StageCode]],Code2Loc,2,FALSE)</f>
        <v>DON KHURIS</v>
      </c>
      <c r="D1119" s="171" t="s">
        <v>1201</v>
      </c>
      <c r="E1119">
        <v>9</v>
      </c>
      <c r="F1119" s="173">
        <v>9</v>
      </c>
      <c r="G1119"/>
      <c r="H1119"/>
      <c r="I1119"/>
      <c r="J1119"/>
      <c r="K1119"/>
      <c r="L1119"/>
    </row>
    <row r="1120" spans="1:12">
      <c r="A1120" t="s">
        <v>6787</v>
      </c>
      <c r="B1120" t="s">
        <v>6411</v>
      </c>
      <c r="C1120" t="str">
        <f>VLOOKUP(RTARouteStages[[#This Row],[StageCode]],Code2Loc,2,FALSE)</f>
        <v>PADRIBHAT</v>
      </c>
      <c r="D1120" s="171" t="s">
        <v>2217</v>
      </c>
      <c r="E1120">
        <v>10</v>
      </c>
      <c r="F1120" s="173">
        <v>10</v>
      </c>
      <c r="G1120"/>
      <c r="H1120"/>
      <c r="I1120"/>
      <c r="J1120"/>
      <c r="K1120"/>
      <c r="L1120"/>
    </row>
    <row r="1121" spans="1:12">
      <c r="A1121" t="s">
        <v>6787</v>
      </c>
      <c r="B1121" t="s">
        <v>6411</v>
      </c>
      <c r="C1121" t="str">
        <f>VLOOKUP(RTARouteStages[[#This Row],[StageCode]],Code2Loc,2,FALSE)</f>
        <v>GUDI</v>
      </c>
      <c r="D1121" s="171" t="s">
        <v>1376</v>
      </c>
      <c r="E1121">
        <v>11</v>
      </c>
      <c r="F1121" s="173">
        <v>11</v>
      </c>
      <c r="G1121"/>
      <c r="H1121"/>
      <c r="I1121"/>
      <c r="J1121"/>
      <c r="K1121"/>
      <c r="L1121"/>
    </row>
    <row r="1122" spans="1:12">
      <c r="A1122" t="s">
        <v>6787</v>
      </c>
      <c r="B1122" t="s">
        <v>6411</v>
      </c>
      <c r="C1122" t="str">
        <f>VLOOKUP(RTARouteStages[[#This Row],[StageCode]],Code2Loc,2,FALSE)</f>
        <v>CHAD.TMP AG</v>
      </c>
      <c r="D1122" s="171" t="s">
        <v>913</v>
      </c>
      <c r="E1122">
        <v>12</v>
      </c>
      <c r="F1122" s="173">
        <v>12</v>
      </c>
      <c r="G1122"/>
      <c r="H1122"/>
      <c r="I1122"/>
      <c r="J1122"/>
      <c r="K1122"/>
      <c r="L1122"/>
    </row>
    <row r="1123" spans="1:12">
      <c r="A1123" t="s">
        <v>6787</v>
      </c>
      <c r="B1123" t="s">
        <v>6411</v>
      </c>
      <c r="C1123" t="str">
        <f>VLOOKUP(RTARouteStages[[#This Row],[StageCode]],Code2Loc,2,FALSE)</f>
        <v>PARODA</v>
      </c>
      <c r="D1123" s="171" t="s">
        <v>2279</v>
      </c>
      <c r="E1123">
        <v>13</v>
      </c>
      <c r="F1123" s="173">
        <v>14</v>
      </c>
      <c r="G1123"/>
      <c r="H1123"/>
      <c r="I1123"/>
      <c r="J1123"/>
      <c r="K1123"/>
      <c r="L1123"/>
    </row>
    <row r="1124" spans="1:12">
      <c r="A1124" t="s">
        <v>6787</v>
      </c>
      <c r="B1124" t="s">
        <v>6411</v>
      </c>
      <c r="C1124" t="str">
        <f>VLOOKUP(RTARouteStages[[#This Row],[StageCode]],Code2Loc,2,FALSE)</f>
        <v>QUEPEM</v>
      </c>
      <c r="D1124" s="171" t="s">
        <v>2424</v>
      </c>
      <c r="E1124">
        <v>14</v>
      </c>
      <c r="F1124" s="173">
        <v>17</v>
      </c>
      <c r="G1124"/>
      <c r="H1124"/>
      <c r="I1124"/>
      <c r="J1124"/>
      <c r="K1124"/>
      <c r="L1124"/>
    </row>
    <row r="1125" spans="1:12">
      <c r="A1125" t="s">
        <v>6787</v>
      </c>
      <c r="B1125" t="s">
        <v>6411</v>
      </c>
      <c r="C1125" t="str">
        <f>VLOOKUP(RTARouteStages[[#This Row],[StageCode]],Code2Loc,2,FALSE)</f>
        <v>QPM COURT</v>
      </c>
      <c r="D1125" s="171" t="s">
        <v>2422</v>
      </c>
      <c r="E1125">
        <v>15</v>
      </c>
      <c r="F1125" s="173">
        <v>18</v>
      </c>
      <c r="G1125"/>
      <c r="H1125"/>
      <c r="I1125"/>
      <c r="J1125"/>
      <c r="K1125"/>
      <c r="L1125"/>
    </row>
    <row r="1126" spans="1:12">
      <c r="A1126" t="s">
        <v>6787</v>
      </c>
      <c r="B1126" t="s">
        <v>6411</v>
      </c>
      <c r="C1126" t="str">
        <f>VLOOKUP(RTARouteStages[[#This Row],[StageCode]],Code2Loc,2,FALSE)</f>
        <v>TILAMOL</v>
      </c>
      <c r="D1126" s="171" t="s">
        <v>2908</v>
      </c>
      <c r="E1126">
        <v>16</v>
      </c>
      <c r="F1126" s="173">
        <v>19</v>
      </c>
      <c r="G1126"/>
      <c r="H1126"/>
      <c r="I1126"/>
      <c r="J1126"/>
      <c r="K1126"/>
      <c r="L1126"/>
    </row>
    <row r="1127" spans="1:12">
      <c r="A1127" t="s">
        <v>6787</v>
      </c>
      <c r="B1127" t="s">
        <v>6411</v>
      </c>
      <c r="C1127" t="str">
        <f>VLOOKUP(RTARouteStages[[#This Row],[StageCode]],Code2Loc,2,FALSE)</f>
        <v>TANKI</v>
      </c>
      <c r="D1127" s="171" t="s">
        <v>2869</v>
      </c>
      <c r="E1127">
        <v>17</v>
      </c>
      <c r="F1127" s="173">
        <v>21</v>
      </c>
      <c r="G1127"/>
      <c r="H1127"/>
      <c r="I1127"/>
      <c r="J1127"/>
      <c r="K1127"/>
      <c r="L1127"/>
    </row>
    <row r="1128" spans="1:12">
      <c r="A1128" t="s">
        <v>6787</v>
      </c>
      <c r="B1128" t="s">
        <v>6411</v>
      </c>
      <c r="C1128" t="str">
        <f>VLOOKUP(RTARouteStages[[#This Row],[StageCode]],Code2Loc,2,FALSE)</f>
        <v>KAKUMADDI</v>
      </c>
      <c r="D1128" s="171" t="s">
        <v>1531</v>
      </c>
      <c r="E1128">
        <v>18</v>
      </c>
      <c r="F1128" s="173">
        <v>22</v>
      </c>
      <c r="G1128"/>
      <c r="H1128"/>
      <c r="I1128"/>
      <c r="J1128"/>
      <c r="K1128"/>
      <c r="L1128"/>
    </row>
    <row r="1129" spans="1:12">
      <c r="A1129" t="s">
        <v>6787</v>
      </c>
      <c r="B1129" t="s">
        <v>6411</v>
      </c>
      <c r="C1129" t="str">
        <f>VLOOKUP(RTARouteStages[[#This Row],[StageCode]],Code2Loc,2,FALSE)</f>
        <v>BANSAI</v>
      </c>
      <c r="D1129" s="171" t="s">
        <v>694</v>
      </c>
      <c r="E1129">
        <v>19</v>
      </c>
      <c r="F1129" s="173">
        <v>23</v>
      </c>
      <c r="G1129"/>
      <c r="H1129"/>
      <c r="I1129"/>
      <c r="J1129"/>
      <c r="K1129"/>
      <c r="L1129"/>
    </row>
    <row r="1130" spans="1:12">
      <c r="A1130" t="s">
        <v>6787</v>
      </c>
      <c r="B1130" t="s">
        <v>6411</v>
      </c>
      <c r="C1130" t="str">
        <f>VLOOKUP(RTARouteStages[[#This Row],[StageCode]],Code2Loc,2,FALSE)</f>
        <v>CURCHOREM</v>
      </c>
      <c r="D1130" s="171" t="s">
        <v>1048</v>
      </c>
      <c r="E1130">
        <v>20</v>
      </c>
      <c r="F1130" s="173">
        <v>24</v>
      </c>
      <c r="G1130"/>
      <c r="H1130"/>
      <c r="I1130"/>
      <c r="J1130"/>
      <c r="K1130"/>
      <c r="L1130"/>
    </row>
    <row r="1131" spans="1:12">
      <c r="A1131" t="s">
        <v>6787</v>
      </c>
      <c r="B1131" t="s">
        <v>6411</v>
      </c>
      <c r="C1131" t="str">
        <f>VLOOKUP(RTARouteStages[[#This Row],[StageCode]],Code2Loc,2,FALSE)</f>
        <v>SHIVAJI CWK</v>
      </c>
      <c r="D1131" s="171" t="s">
        <v>2711</v>
      </c>
      <c r="E1131">
        <v>21</v>
      </c>
      <c r="F1131" s="173">
        <v>25</v>
      </c>
      <c r="G1131"/>
      <c r="H1131"/>
      <c r="I1131"/>
      <c r="J1131"/>
      <c r="K1131"/>
      <c r="L1131"/>
    </row>
    <row r="1132" spans="1:12">
      <c r="A1132" t="s">
        <v>6787</v>
      </c>
      <c r="B1132" t="s">
        <v>6411</v>
      </c>
      <c r="C1132" t="str">
        <f>VLOOKUP(RTARouteStages[[#This Row],[StageCode]],Code2Loc,2,FALSE)</f>
        <v>CACORA</v>
      </c>
      <c r="D1132" s="171" t="s">
        <v>863</v>
      </c>
      <c r="E1132">
        <v>22</v>
      </c>
      <c r="F1132" s="173">
        <v>26</v>
      </c>
      <c r="G1132"/>
      <c r="H1132"/>
      <c r="I1132"/>
      <c r="J1132"/>
      <c r="K1132"/>
      <c r="L1132"/>
    </row>
    <row r="1133" spans="1:12">
      <c r="A1133" t="s">
        <v>6787</v>
      </c>
      <c r="B1133" t="s">
        <v>6411</v>
      </c>
      <c r="C1133" t="str">
        <f>VLOOKUP(RTARouteStages[[#This Row],[StageCode]],Code2Loc,2,FALSE)</f>
        <v>CURCH GPC</v>
      </c>
      <c r="D1133" s="171" t="s">
        <v>1046</v>
      </c>
      <c r="E1133">
        <v>23</v>
      </c>
      <c r="F1133" s="173">
        <v>27</v>
      </c>
      <c r="G1133"/>
      <c r="H1133"/>
      <c r="I1133"/>
      <c r="J1133"/>
      <c r="K1133"/>
      <c r="L1133"/>
    </row>
    <row r="1134" spans="1:12">
      <c r="A1134" t="s">
        <v>6787</v>
      </c>
      <c r="B1134" t="s">
        <v>6411</v>
      </c>
      <c r="C1134" t="str">
        <f>VLOOKUP(RTARouteStages[[#This Row],[StageCode]],Code2Loc,2,FALSE)</f>
        <v>SNG COURT</v>
      </c>
      <c r="D1134" s="171" t="s">
        <v>2755</v>
      </c>
      <c r="E1134">
        <v>24</v>
      </c>
      <c r="F1134" s="173">
        <v>28</v>
      </c>
      <c r="G1134"/>
      <c r="H1134"/>
      <c r="I1134"/>
      <c r="J1134"/>
      <c r="K1134"/>
      <c r="L1134"/>
    </row>
    <row r="1135" spans="1:12">
      <c r="A1135" t="s">
        <v>6787</v>
      </c>
      <c r="B1135" t="s">
        <v>6411</v>
      </c>
      <c r="C1135" t="str">
        <f>VLOOKUP(RTARouteStages[[#This Row],[StageCode]],Code2Loc,2,FALSE)</f>
        <v>SNG DANDO</v>
      </c>
      <c r="D1135" s="171" t="s">
        <v>2757</v>
      </c>
      <c r="E1135">
        <v>25</v>
      </c>
      <c r="F1135" s="173">
        <v>29</v>
      </c>
      <c r="G1135"/>
      <c r="H1135"/>
      <c r="I1135"/>
      <c r="J1135"/>
      <c r="K1135"/>
      <c r="L1135"/>
    </row>
    <row r="1136" spans="1:12">
      <c r="A1136" t="s">
        <v>6787</v>
      </c>
      <c r="B1136" t="s">
        <v>6411</v>
      </c>
      <c r="C1136" t="str">
        <f>VLOOKUP(RTARouteStages[[#This Row],[StageCode]],Code2Loc,2,FALSE)</f>
        <v>MASJID/BEND</v>
      </c>
      <c r="D1136" s="171" t="s">
        <v>1910</v>
      </c>
      <c r="E1136">
        <v>26</v>
      </c>
      <c r="F1136" s="173">
        <v>30</v>
      </c>
      <c r="G1136"/>
      <c r="H1136"/>
      <c r="I1136"/>
      <c r="J1136"/>
      <c r="K1136"/>
      <c r="L1136"/>
    </row>
    <row r="1137" spans="1:12">
      <c r="A1137" t="s">
        <v>6787</v>
      </c>
      <c r="B1137" t="s">
        <v>6411</v>
      </c>
      <c r="C1137" t="str">
        <f>VLOOKUP(RTARouteStages[[#This Row],[StageCode]],Code2Loc,2,FALSE)</f>
        <v>SANGUEM</v>
      </c>
      <c r="D1137" s="171" t="s">
        <v>2586</v>
      </c>
      <c r="E1137">
        <v>27</v>
      </c>
      <c r="F1137" s="173">
        <v>31</v>
      </c>
      <c r="G1137"/>
      <c r="H1137"/>
      <c r="I1137"/>
      <c r="J1137"/>
      <c r="K1137"/>
      <c r="L1137"/>
    </row>
    <row r="1138" spans="1:12">
      <c r="A1138" t="s">
        <v>6788</v>
      </c>
      <c r="B1138" t="s">
        <v>5881</v>
      </c>
      <c r="C1138" t="str">
        <f>VLOOKUP(RTARouteStages[[#This Row],[StageCode]],Code2Loc,2,FALSE)</f>
        <v>MARGAO</v>
      </c>
      <c r="D1138" s="171" t="s">
        <v>1890</v>
      </c>
      <c r="E1138">
        <v>1</v>
      </c>
      <c r="F1138" s="173"/>
      <c r="G1138"/>
      <c r="H1138"/>
      <c r="I1138"/>
      <c r="J1138"/>
      <c r="K1138"/>
      <c r="L1138"/>
    </row>
    <row r="1139" spans="1:12">
      <c r="A1139" t="s">
        <v>6788</v>
      </c>
      <c r="B1139" t="s">
        <v>5881</v>
      </c>
      <c r="C1139" t="e">
        <f>VLOOKUP(RTARouteStages[[#This Row],[StageCode]],Code2Loc,2,FALSE)</f>
        <v>#N/A</v>
      </c>
      <c r="D1139" s="171" t="s">
        <v>2704</v>
      </c>
      <c r="E1139">
        <v>6</v>
      </c>
      <c r="F1139" s="173"/>
      <c r="G1139"/>
      <c r="H1139"/>
      <c r="I1139"/>
      <c r="J1139"/>
      <c r="K1139"/>
      <c r="L1139"/>
    </row>
    <row r="1140" spans="1:12">
      <c r="A1140" t="s">
        <v>6789</v>
      </c>
      <c r="B1140" t="s">
        <v>5881</v>
      </c>
      <c r="C1140" t="str">
        <f>VLOOKUP(RTARouteStages[[#This Row],[StageCode]],Code2Loc,2,FALSE)</f>
        <v>MARGAO</v>
      </c>
      <c r="D1140" s="171" t="s">
        <v>1890</v>
      </c>
      <c r="E1140">
        <v>1</v>
      </c>
      <c r="F1140" s="173"/>
      <c r="G1140"/>
      <c r="H1140"/>
      <c r="I1140"/>
      <c r="J1140"/>
      <c r="K1140"/>
      <c r="L1140"/>
    </row>
    <row r="1141" spans="1:12">
      <c r="A1141" t="s">
        <v>6789</v>
      </c>
      <c r="B1141" t="s">
        <v>5881</v>
      </c>
      <c r="C1141" t="str">
        <f>VLOOKUP(RTARouteStages[[#This Row],[StageCode]],Code2Loc,2,FALSE)</f>
        <v>St Jose de Areal</v>
      </c>
      <c r="D1141" s="171" t="s">
        <v>3534</v>
      </c>
      <c r="E1141">
        <v>6</v>
      </c>
      <c r="F1141" s="173"/>
      <c r="G1141"/>
      <c r="H1141"/>
      <c r="I1141"/>
      <c r="J1141"/>
      <c r="K1141"/>
      <c r="L1141"/>
    </row>
    <row r="1142" spans="1:12">
      <c r="A1142" t="s">
        <v>6790</v>
      </c>
      <c r="B1142" t="s">
        <v>5881</v>
      </c>
      <c r="C1142" t="str">
        <f>VLOOKUP(RTARouteStages[[#This Row],[StageCode]],Code2Loc,2,FALSE)</f>
        <v>MARGAO</v>
      </c>
      <c r="D1142" s="171" t="s">
        <v>1890</v>
      </c>
      <c r="E1142">
        <v>1</v>
      </c>
      <c r="F1142" s="173"/>
      <c r="G1142"/>
      <c r="H1142"/>
      <c r="I1142"/>
      <c r="J1142"/>
      <c r="K1142"/>
      <c r="L1142"/>
    </row>
    <row r="1143" spans="1:12">
      <c r="A1143" t="s">
        <v>6790</v>
      </c>
      <c r="B1143" t="s">
        <v>5881</v>
      </c>
      <c r="C1143" t="str">
        <f>VLOOKUP(RTARouteStages[[#This Row],[StageCode]],Code2Loc,2,FALSE)</f>
        <v>SONSODO</v>
      </c>
      <c r="D1143" s="171" t="s">
        <v>2783</v>
      </c>
      <c r="E1143">
        <v>2</v>
      </c>
      <c r="F1143" s="173"/>
      <c r="G1143" t="s">
        <v>5725</v>
      </c>
      <c r="H1143"/>
      <c r="I1143"/>
      <c r="J1143"/>
      <c r="K1143"/>
      <c r="L1143"/>
    </row>
    <row r="1144" spans="1:12">
      <c r="A1144" t="s">
        <v>6790</v>
      </c>
      <c r="B1144" t="s">
        <v>5881</v>
      </c>
      <c r="C1144" t="str">
        <f>VLOOKUP(RTARouteStages[[#This Row],[StageCode]],Code2Loc,2,FALSE)</f>
        <v>Rachol</v>
      </c>
      <c r="D1144" s="171" t="s">
        <v>3569</v>
      </c>
      <c r="E1144">
        <v>6</v>
      </c>
      <c r="F1144" s="173"/>
      <c r="G1144"/>
      <c r="H1144"/>
      <c r="I1144"/>
      <c r="J1144"/>
      <c r="K1144"/>
      <c r="L1144"/>
    </row>
    <row r="1145" spans="1:12">
      <c r="A1145" t="s">
        <v>6791</v>
      </c>
      <c r="B1145" t="s">
        <v>6412</v>
      </c>
      <c r="C1145" t="str">
        <f>VLOOKUP(RTARouteStages[[#This Row],[StageCode]],Code2Loc,2,FALSE)</f>
        <v>MARGAO</v>
      </c>
      <c r="D1145" s="171" t="s">
        <v>1890</v>
      </c>
      <c r="E1145">
        <v>1</v>
      </c>
      <c r="F1145" s="173">
        <v>0</v>
      </c>
      <c r="G1145"/>
      <c r="H1145"/>
      <c r="I1145"/>
      <c r="J1145"/>
      <c r="K1145"/>
      <c r="L1145"/>
    </row>
    <row r="1146" spans="1:12">
      <c r="A1146" t="s">
        <v>6791</v>
      </c>
      <c r="B1146" t="s">
        <v>6412</v>
      </c>
      <c r="C1146" t="str">
        <f>VLOOKUP(RTARouteStages[[#This Row],[StageCode]],Code2Loc,2,FALSE)</f>
        <v>FATORDA</v>
      </c>
      <c r="D1146" s="171" t="s">
        <v>1236</v>
      </c>
      <c r="E1146">
        <v>2</v>
      </c>
      <c r="F1146" s="173">
        <v>1</v>
      </c>
      <c r="G1146"/>
      <c r="H1146"/>
      <c r="I1146"/>
      <c r="J1146"/>
      <c r="K1146"/>
      <c r="L1146"/>
    </row>
    <row r="1147" spans="1:12">
      <c r="A1147" t="s">
        <v>6791</v>
      </c>
      <c r="B1147" t="s">
        <v>6412</v>
      </c>
      <c r="C1147" t="str">
        <f>VLOOKUP(RTARouteStages[[#This Row],[StageCode]],Code2Loc,2,FALSE)</f>
        <v>MARGAO PWD</v>
      </c>
      <c r="D1147" s="171" t="s">
        <v>1894</v>
      </c>
      <c r="E1147">
        <v>3</v>
      </c>
      <c r="F1147" s="173">
        <v>2</v>
      </c>
      <c r="G1147"/>
      <c r="H1147"/>
      <c r="I1147"/>
      <c r="J1147"/>
      <c r="K1147"/>
      <c r="L1147"/>
    </row>
    <row r="1148" spans="1:12">
      <c r="A1148" t="s">
        <v>6791</v>
      </c>
      <c r="B1148" t="s">
        <v>6412</v>
      </c>
      <c r="C1148" t="str">
        <f>VLOOKUP(RTARouteStages[[#This Row],[StageCode]],Code2Loc,2,FALSE)</f>
        <v>ARLEM</v>
      </c>
      <c r="D1148" s="171" t="s">
        <v>592</v>
      </c>
      <c r="E1148">
        <v>4</v>
      </c>
      <c r="F1148" s="173">
        <v>3</v>
      </c>
      <c r="G1148"/>
      <c r="H1148"/>
      <c r="I1148"/>
      <c r="J1148"/>
      <c r="K1148"/>
      <c r="L1148"/>
    </row>
    <row r="1149" spans="1:12">
      <c r="A1149" t="s">
        <v>6791</v>
      </c>
      <c r="B1149" t="s">
        <v>6412</v>
      </c>
      <c r="C1149" t="str">
        <f>VLOOKUP(RTARouteStages[[#This Row],[StageCode]],Code2Loc,2,FALSE)</f>
        <v>RAI AMYAKDE</v>
      </c>
      <c r="D1149" s="171" t="s">
        <v>2439</v>
      </c>
      <c r="E1149">
        <v>5</v>
      </c>
      <c r="F1149" s="173">
        <v>5</v>
      </c>
      <c r="G1149"/>
      <c r="H1149"/>
      <c r="I1149"/>
      <c r="J1149"/>
      <c r="K1149"/>
      <c r="L1149"/>
    </row>
    <row r="1150" spans="1:12">
      <c r="A1150" t="s">
        <v>6791</v>
      </c>
      <c r="B1150" t="s">
        <v>6412</v>
      </c>
      <c r="C1150" t="str">
        <f>VLOOKUP(RTARouteStages[[#This Row],[StageCode]],Code2Loc,2,FALSE)</f>
        <v>RAI</v>
      </c>
      <c r="D1150" s="171" t="s">
        <v>2437</v>
      </c>
      <c r="E1150">
        <v>6</v>
      </c>
      <c r="F1150" s="173">
        <v>6</v>
      </c>
      <c r="G1150"/>
      <c r="H1150"/>
      <c r="I1150"/>
      <c r="J1150"/>
      <c r="K1150"/>
      <c r="L1150"/>
    </row>
    <row r="1151" spans="1:12">
      <c r="A1151" t="s">
        <v>6791</v>
      </c>
      <c r="B1151" t="s">
        <v>6412</v>
      </c>
      <c r="C1151" t="str">
        <f>VLOOKUP(RTARouteStages[[#This Row],[StageCode]],Code2Loc,2,FALSE)</f>
        <v>TEMBER</v>
      </c>
      <c r="D1151" s="171" t="s">
        <v>2892</v>
      </c>
      <c r="E1151">
        <v>7</v>
      </c>
      <c r="F1151" s="173">
        <v>7</v>
      </c>
      <c r="G1151"/>
      <c r="H1151"/>
      <c r="I1151"/>
      <c r="J1151"/>
      <c r="K1151"/>
      <c r="L1151"/>
    </row>
    <row r="1152" spans="1:12">
      <c r="A1152" t="s">
        <v>6791</v>
      </c>
      <c r="B1152" t="s">
        <v>6412</v>
      </c>
      <c r="C1152" t="str">
        <f>VLOOKUP(RTARouteStages[[#This Row],[StageCode]],Code2Loc,2,FALSE)</f>
        <v>AMORA</v>
      </c>
      <c r="D1152" s="171" t="s">
        <v>548</v>
      </c>
      <c r="E1152">
        <v>8</v>
      </c>
      <c r="F1152" s="173">
        <v>8</v>
      </c>
      <c r="G1152"/>
      <c r="H1152"/>
      <c r="I1152"/>
      <c r="J1152"/>
      <c r="K1152"/>
      <c r="L1152"/>
    </row>
    <row r="1153" spans="1:12">
      <c r="A1153" t="s">
        <v>6791</v>
      </c>
      <c r="B1153" t="s">
        <v>6412</v>
      </c>
      <c r="C1153" t="str">
        <f>VLOOKUP(RTARouteStages[[#This Row],[StageCode]],Code2Loc,2,FALSE)</f>
        <v>CHWGULE DOK</v>
      </c>
      <c r="D1153" s="171" t="s">
        <v>979</v>
      </c>
      <c r="E1153">
        <v>9</v>
      </c>
      <c r="F1153" s="173">
        <v>9</v>
      </c>
      <c r="G1153"/>
      <c r="H1153"/>
      <c r="I1153"/>
      <c r="J1153"/>
      <c r="K1153"/>
      <c r="L1153"/>
    </row>
    <row r="1154" spans="1:12">
      <c r="A1154" t="s">
        <v>6791</v>
      </c>
      <c r="B1154" t="s">
        <v>6412</v>
      </c>
      <c r="C1154" t="str">
        <f>VLOOKUP(RTARouteStages[[#This Row],[StageCode]],Code2Loc,2,FALSE)</f>
        <v>BORI BRDG</v>
      </c>
      <c r="D1154" s="171" t="s">
        <v>829</v>
      </c>
      <c r="E1154">
        <v>10</v>
      </c>
      <c r="F1154" s="173">
        <v>10</v>
      </c>
      <c r="G1154"/>
      <c r="H1154"/>
      <c r="I1154"/>
      <c r="J1154"/>
      <c r="K1154"/>
      <c r="L1154"/>
    </row>
    <row r="1155" spans="1:12">
      <c r="A1155" t="s">
        <v>6791</v>
      </c>
      <c r="B1155" t="s">
        <v>6412</v>
      </c>
      <c r="C1155" t="str">
        <f>VLOOKUP(RTARouteStages[[#This Row],[StageCode]],Code2Loc,2,FALSE)</f>
        <v>TARVALEM</v>
      </c>
      <c r="D1155" s="171" t="s">
        <v>2880</v>
      </c>
      <c r="E1155">
        <v>11</v>
      </c>
      <c r="F1155" s="173">
        <v>11</v>
      </c>
      <c r="G1155"/>
      <c r="H1155"/>
      <c r="I1155"/>
      <c r="J1155"/>
      <c r="K1155"/>
      <c r="L1155"/>
    </row>
    <row r="1156" spans="1:12">
      <c r="A1156" t="s">
        <v>6791</v>
      </c>
      <c r="B1156" t="s">
        <v>6412</v>
      </c>
      <c r="C1156" t="str">
        <f>VLOOKUP(RTARouteStages[[#This Row],[StageCode]],Code2Loc,2,FALSE)</f>
        <v>VAZEM</v>
      </c>
      <c r="D1156" s="171" t="s">
        <v>3063</v>
      </c>
      <c r="E1156">
        <v>12</v>
      </c>
      <c r="F1156" s="173">
        <v>12</v>
      </c>
      <c r="G1156"/>
      <c r="H1156"/>
      <c r="I1156"/>
      <c r="J1156"/>
      <c r="K1156"/>
      <c r="L1156"/>
    </row>
    <row r="1157" spans="1:12">
      <c r="A1157" t="s">
        <v>6791</v>
      </c>
      <c r="B1157" t="s">
        <v>6412</v>
      </c>
      <c r="C1157" t="str">
        <f>VLOOKUP(RTARouteStages[[#This Row],[StageCode]],Code2Loc,2,FALSE)</f>
        <v>SHIRODA</v>
      </c>
      <c r="D1157" s="171" t="s">
        <v>2699</v>
      </c>
      <c r="E1157">
        <v>13</v>
      </c>
      <c r="F1157" s="173">
        <v>14</v>
      </c>
      <c r="G1157"/>
      <c r="H1157"/>
      <c r="I1157"/>
      <c r="J1157"/>
      <c r="K1157"/>
      <c r="L1157"/>
    </row>
    <row r="1158" spans="1:12">
      <c r="A1158" t="s">
        <v>6792</v>
      </c>
      <c r="B1158" t="s">
        <v>5881</v>
      </c>
      <c r="C1158" t="str">
        <f>VLOOKUP(RTARouteStages[[#This Row],[StageCode]],Code2Loc,2,FALSE)</f>
        <v>MARGAO</v>
      </c>
      <c r="D1158" s="171" t="s">
        <v>1890</v>
      </c>
      <c r="E1158">
        <v>1</v>
      </c>
      <c r="F1158" s="173"/>
      <c r="G1158"/>
      <c r="H1158"/>
      <c r="I1158"/>
      <c r="J1158"/>
      <c r="K1158"/>
      <c r="L1158"/>
    </row>
    <row r="1159" spans="1:12">
      <c r="A1159" t="s">
        <v>6792</v>
      </c>
      <c r="B1159" t="s">
        <v>5881</v>
      </c>
      <c r="C1159" t="str">
        <f>VLOOKUP(RTARouteStages[[#This Row],[StageCode]],Code2Loc,2,FALSE)</f>
        <v>SAVORDE TSK</v>
      </c>
      <c r="D1159" s="171" t="s">
        <v>2646</v>
      </c>
      <c r="E1159">
        <v>6</v>
      </c>
      <c r="F1159" s="173"/>
      <c r="G1159"/>
      <c r="H1159"/>
      <c r="I1159"/>
      <c r="J1159"/>
      <c r="K1159"/>
      <c r="L1159"/>
    </row>
    <row r="1160" spans="1:12">
      <c r="A1160" t="s">
        <v>6793</v>
      </c>
      <c r="B1160" t="s">
        <v>5881</v>
      </c>
      <c r="C1160" t="str">
        <f>VLOOKUP(RTARouteStages[[#This Row],[StageCode]],Code2Loc,2,FALSE)</f>
        <v>MARGAO</v>
      </c>
      <c r="D1160" s="171" t="s">
        <v>1890</v>
      </c>
      <c r="E1160">
        <v>1</v>
      </c>
      <c r="F1160" s="173"/>
      <c r="G1160"/>
      <c r="H1160"/>
      <c r="I1160"/>
      <c r="J1160"/>
      <c r="K1160"/>
      <c r="L1160"/>
    </row>
    <row r="1161" spans="1:12">
      <c r="A1161" t="s">
        <v>6793</v>
      </c>
      <c r="B1161" t="s">
        <v>5881</v>
      </c>
      <c r="C1161" t="str">
        <f>VLOOKUP(RTARouteStages[[#This Row],[StageCode]],Code2Loc,2,FALSE)</f>
        <v>SAVERDEM</v>
      </c>
      <c r="D1161" s="171" t="s">
        <v>2644</v>
      </c>
      <c r="E1161">
        <v>6</v>
      </c>
      <c r="F1161" s="173"/>
      <c r="G1161"/>
      <c r="H1161"/>
      <c r="I1161"/>
      <c r="J1161"/>
      <c r="K1161"/>
      <c r="L1161"/>
    </row>
    <row r="1162" spans="1:12">
      <c r="A1162" t="s">
        <v>6794</v>
      </c>
      <c r="B1162" t="s">
        <v>5881</v>
      </c>
      <c r="C1162" t="str">
        <f>VLOOKUP(RTARouteStages[[#This Row],[StageCode]],Code2Loc,2,FALSE)</f>
        <v>MARGAO</v>
      </c>
      <c r="D1162" s="171" t="s">
        <v>1890</v>
      </c>
      <c r="E1162">
        <v>1</v>
      </c>
      <c r="F1162" s="173"/>
      <c r="G1162"/>
      <c r="H1162"/>
      <c r="I1162"/>
      <c r="J1162"/>
      <c r="K1162"/>
      <c r="L1162"/>
    </row>
    <row r="1163" spans="1:12">
      <c r="A1163" t="s">
        <v>6794</v>
      </c>
      <c r="B1163" t="s">
        <v>5881</v>
      </c>
      <c r="C1163" t="str">
        <f>VLOOKUP(RTARouteStages[[#This Row],[StageCode]],Code2Loc,2,FALSE)</f>
        <v>TALAULIM</v>
      </c>
      <c r="D1163" s="171" t="s">
        <v>2843</v>
      </c>
      <c r="E1163">
        <v>6</v>
      </c>
      <c r="F1163" s="173"/>
      <c r="G1163"/>
      <c r="H1163"/>
      <c r="I1163"/>
      <c r="J1163"/>
      <c r="K1163"/>
      <c r="L1163"/>
    </row>
    <row r="1164" spans="1:12">
      <c r="A1164" t="s">
        <v>6489</v>
      </c>
      <c r="B1164" t="s">
        <v>5881</v>
      </c>
      <c r="C1164" t="str">
        <f>VLOOKUP(RTARouteStages[[#This Row],[StageCode]],Code2Loc,2,FALSE)</f>
        <v>Assordem</v>
      </c>
      <c r="D1164" s="171" t="s">
        <v>3476</v>
      </c>
      <c r="E1164">
        <v>1</v>
      </c>
      <c r="F1164" s="173"/>
      <c r="G1164"/>
      <c r="H1164"/>
      <c r="I1164"/>
      <c r="J1164"/>
      <c r="K1164"/>
      <c r="L1164"/>
    </row>
    <row r="1165" spans="1:12">
      <c r="A1165" t="s">
        <v>6489</v>
      </c>
      <c r="B1165" t="s">
        <v>5881</v>
      </c>
      <c r="C1165" t="str">
        <f>VLOOKUP(RTARouteStages[[#This Row],[StageCode]],Code2Loc,2,FALSE)</f>
        <v>SAVORDE TSK</v>
      </c>
      <c r="D1165" s="171" t="s">
        <v>2646</v>
      </c>
      <c r="E1165">
        <v>6</v>
      </c>
      <c r="F1165" s="173"/>
      <c r="G1165"/>
      <c r="H1165"/>
      <c r="I1165"/>
      <c r="J1165"/>
      <c r="K1165"/>
      <c r="L1165"/>
    </row>
    <row r="1166" spans="1:12">
      <c r="A1166" t="s">
        <v>6795</v>
      </c>
      <c r="B1166" t="s">
        <v>5881</v>
      </c>
      <c r="C1166" t="str">
        <f>VLOOKUP(RTARouteStages[[#This Row],[StageCode]],Code2Loc,2,FALSE)</f>
        <v>MARGAO</v>
      </c>
      <c r="D1166" s="171" t="s">
        <v>1890</v>
      </c>
      <c r="E1166">
        <v>1</v>
      </c>
      <c r="F1166" s="173"/>
      <c r="G1166"/>
      <c r="H1166"/>
      <c r="I1166"/>
      <c r="J1166"/>
      <c r="K1166"/>
      <c r="L1166"/>
    </row>
    <row r="1167" spans="1:12">
      <c r="A1167" t="s">
        <v>6795</v>
      </c>
      <c r="B1167" t="s">
        <v>5881</v>
      </c>
      <c r="C1167" t="str">
        <f>VLOOKUP(RTARouteStages[[#This Row],[StageCode]],Code2Loc,2,FALSE)</f>
        <v>TALPAN</v>
      </c>
      <c r="D1167" s="171" t="s">
        <v>2849</v>
      </c>
      <c r="E1167">
        <v>6</v>
      </c>
      <c r="F1167" s="173"/>
      <c r="G1167"/>
      <c r="H1167"/>
      <c r="I1167"/>
      <c r="J1167"/>
      <c r="K1167"/>
      <c r="L1167"/>
    </row>
    <row r="1168" spans="1:12">
      <c r="A1168" t="s">
        <v>6796</v>
      </c>
      <c r="B1168" t="s">
        <v>5881</v>
      </c>
      <c r="C1168" t="str">
        <f>VLOOKUP(RTARouteStages[[#This Row],[StageCode]],Code2Loc,2,FALSE)</f>
        <v>MARGAO</v>
      </c>
      <c r="D1168" s="171" t="s">
        <v>1890</v>
      </c>
      <c r="E1168">
        <v>1</v>
      </c>
      <c r="F1168" s="173"/>
      <c r="G1168"/>
      <c r="H1168"/>
      <c r="I1168"/>
      <c r="J1168"/>
      <c r="K1168"/>
      <c r="L1168"/>
    </row>
    <row r="1169" spans="1:12">
      <c r="A1169" t="s">
        <v>6796</v>
      </c>
      <c r="B1169" t="s">
        <v>5881</v>
      </c>
      <c r="C1169" t="e">
        <f>VLOOKUP(RTARouteStages[[#This Row],[StageCode]],Code2Loc,2,FALSE)</f>
        <v>#N/A</v>
      </c>
      <c r="D1169" s="171" t="s">
        <v>2937</v>
      </c>
      <c r="E1169">
        <v>6</v>
      </c>
      <c r="F1169" s="173"/>
      <c r="G1169"/>
      <c r="H1169"/>
      <c r="I1169"/>
      <c r="J1169"/>
      <c r="K1169"/>
      <c r="L1169"/>
    </row>
    <row r="1170" spans="1:12">
      <c r="A1170" t="s">
        <v>6797</v>
      </c>
      <c r="B1170" t="s">
        <v>5881</v>
      </c>
      <c r="C1170" t="str">
        <f>VLOOKUP(RTARouteStages[[#This Row],[StageCode]],Code2Loc,2,FALSE)</f>
        <v>MARGAO</v>
      </c>
      <c r="D1170" s="171" t="s">
        <v>1890</v>
      </c>
      <c r="E1170">
        <v>1</v>
      </c>
      <c r="F1170" s="173"/>
      <c r="G1170"/>
      <c r="H1170"/>
      <c r="I1170"/>
      <c r="J1170"/>
      <c r="K1170"/>
      <c r="L1170"/>
    </row>
    <row r="1171" spans="1:12">
      <c r="A1171" t="s">
        <v>6797</v>
      </c>
      <c r="B1171" t="s">
        <v>5881</v>
      </c>
      <c r="C1171" t="str">
        <f>VLOOKUP(RTARouteStages[[#This Row],[StageCode]],Code2Loc,2,FALSE)</f>
        <v>TITAN</v>
      </c>
      <c r="D1171" s="171" t="s">
        <v>2924</v>
      </c>
      <c r="E1171">
        <v>6</v>
      </c>
      <c r="F1171" s="173"/>
      <c r="G1171"/>
      <c r="H1171"/>
      <c r="I1171"/>
      <c r="J1171"/>
      <c r="K1171"/>
      <c r="L1171"/>
    </row>
    <row r="1172" spans="1:12">
      <c r="A1172" t="s">
        <v>6798</v>
      </c>
      <c r="B1172" t="s">
        <v>6413</v>
      </c>
      <c r="C1172" t="str">
        <f>VLOOKUP(RTARouteStages[[#This Row],[StageCode]],Code2Loc,2,FALSE)</f>
        <v>MARGAO</v>
      </c>
      <c r="D1172" s="171" t="s">
        <v>1890</v>
      </c>
      <c r="E1172">
        <v>1</v>
      </c>
      <c r="F1172" s="173">
        <v>0</v>
      </c>
      <c r="G1172"/>
      <c r="H1172"/>
      <c r="I1172"/>
      <c r="J1172"/>
      <c r="K1172"/>
      <c r="L1172"/>
    </row>
    <row r="1173" spans="1:12">
      <c r="A1173" t="s">
        <v>6798</v>
      </c>
      <c r="B1173" t="s">
        <v>6413</v>
      </c>
      <c r="C1173" t="str">
        <f>VLOOKUP(RTARouteStages[[#This Row],[StageCode]],Code2Loc,2,FALSE)</f>
        <v>MARGAO MKT</v>
      </c>
      <c r="D1173" s="171" t="s">
        <v>1892</v>
      </c>
      <c r="E1173">
        <v>2</v>
      </c>
      <c r="F1173" s="173">
        <v>2</v>
      </c>
      <c r="G1173"/>
      <c r="H1173"/>
      <c r="I1173"/>
      <c r="J1173"/>
      <c r="K1173"/>
      <c r="L1173"/>
    </row>
    <row r="1174" spans="1:12">
      <c r="A1174" t="s">
        <v>6798</v>
      </c>
      <c r="B1174" t="s">
        <v>6413</v>
      </c>
      <c r="C1174" t="str">
        <f>VLOOKUP(RTARouteStages[[#This Row],[StageCode]],Code2Loc,2,FALSE)</f>
        <v>PAJIFOND</v>
      </c>
      <c r="D1174" s="171" t="s">
        <v>2229</v>
      </c>
      <c r="E1174">
        <v>3</v>
      </c>
      <c r="F1174" s="173">
        <v>3</v>
      </c>
      <c r="G1174"/>
      <c r="H1174"/>
      <c r="I1174"/>
      <c r="J1174"/>
      <c r="K1174"/>
      <c r="L1174"/>
    </row>
    <row r="1175" spans="1:12">
      <c r="A1175" t="s">
        <v>6798</v>
      </c>
      <c r="B1175" t="s">
        <v>6413</v>
      </c>
      <c r="C1175" t="str">
        <f>VLOOKUP(RTARouteStages[[#This Row],[StageCode]],Code2Loc,2,FALSE)</f>
        <v>A.PWER HUSE</v>
      </c>
      <c r="D1175" s="171" t="s">
        <v>440</v>
      </c>
      <c r="E1175">
        <v>4</v>
      </c>
      <c r="F1175" s="173">
        <v>4</v>
      </c>
      <c r="G1175"/>
      <c r="H1175"/>
      <c r="I1175"/>
      <c r="J1175"/>
      <c r="K1175"/>
      <c r="L1175"/>
    </row>
    <row r="1176" spans="1:12">
      <c r="A1176" t="s">
        <v>6798</v>
      </c>
      <c r="B1176" t="s">
        <v>6413</v>
      </c>
      <c r="C1176" t="str">
        <f>VLOOKUP(RTARouteStages[[#This Row],[StageCode]],Code2Loc,2,FALSE)</f>
        <v>RAWANFOND</v>
      </c>
      <c r="D1176" s="171" t="s">
        <v>2471</v>
      </c>
      <c r="E1176">
        <v>5</v>
      </c>
      <c r="F1176" s="173">
        <v>5</v>
      </c>
      <c r="G1176"/>
      <c r="H1176"/>
      <c r="I1176"/>
      <c r="J1176"/>
      <c r="K1176"/>
      <c r="L1176"/>
    </row>
    <row r="1177" spans="1:12">
      <c r="A1177" t="s">
        <v>6798</v>
      </c>
      <c r="B1177" t="s">
        <v>6413</v>
      </c>
      <c r="C1177" t="str">
        <f>VLOOKUP(RTARouteStages[[#This Row],[StageCode]],Code2Loc,2,FALSE)</f>
        <v>MES COLLEGE</v>
      </c>
      <c r="D1177" s="171" t="s">
        <v>1945</v>
      </c>
      <c r="E1177">
        <v>6</v>
      </c>
      <c r="F1177" s="173">
        <v>6</v>
      </c>
      <c r="G1177"/>
      <c r="H1177"/>
      <c r="I1177"/>
      <c r="J1177"/>
      <c r="K1177"/>
      <c r="L1177"/>
    </row>
    <row r="1178" spans="1:12">
      <c r="A1178" t="s">
        <v>6798</v>
      </c>
      <c r="B1178" t="s">
        <v>6413</v>
      </c>
      <c r="C1178" t="str">
        <f>VLOOKUP(RTARouteStages[[#This Row],[StageCode]],Code2Loc,2,FALSE)</f>
        <v>GANPATI TMP</v>
      </c>
      <c r="D1178" s="171" t="s">
        <v>1280</v>
      </c>
      <c r="E1178">
        <v>7</v>
      </c>
      <c r="F1178" s="173">
        <v>7</v>
      </c>
      <c r="G1178"/>
      <c r="H1178"/>
      <c r="I1178"/>
      <c r="J1178"/>
      <c r="K1178"/>
      <c r="L1178"/>
    </row>
    <row r="1179" spans="1:12">
      <c r="A1179" t="s">
        <v>6798</v>
      </c>
      <c r="B1179" t="s">
        <v>6413</v>
      </c>
      <c r="C1179" t="str">
        <f>VLOOKUP(RTARouteStages[[#This Row],[StageCode]],Code2Loc,2,FALSE)</f>
        <v>LAKAKI/PALI</v>
      </c>
      <c r="D1179" s="171" t="s">
        <v>1786</v>
      </c>
      <c r="E1179">
        <v>8</v>
      </c>
      <c r="F1179" s="173">
        <v>8</v>
      </c>
      <c r="G1179"/>
      <c r="H1179"/>
      <c r="I1179"/>
      <c r="J1179"/>
      <c r="K1179"/>
      <c r="L1179"/>
    </row>
    <row r="1180" spans="1:12">
      <c r="A1180" t="s">
        <v>6798</v>
      </c>
      <c r="B1180" t="s">
        <v>6413</v>
      </c>
      <c r="C1180" t="str">
        <f>VLOOKUP(RTARouteStages[[#This Row],[StageCode]],Code2Loc,2,FALSE)</f>
        <v>DON KHURIS</v>
      </c>
      <c r="D1180" s="171" t="s">
        <v>1201</v>
      </c>
      <c r="E1180">
        <v>9</v>
      </c>
      <c r="F1180" s="173">
        <v>9</v>
      </c>
      <c r="G1180"/>
      <c r="H1180"/>
      <c r="I1180"/>
      <c r="J1180"/>
      <c r="K1180"/>
      <c r="L1180"/>
    </row>
    <row r="1181" spans="1:12">
      <c r="A1181" t="s">
        <v>6798</v>
      </c>
      <c r="B1181" t="s">
        <v>6413</v>
      </c>
      <c r="C1181" t="str">
        <f>VLOOKUP(RTARouteStages[[#This Row],[StageCode]],Code2Loc,2,FALSE)</f>
        <v>PADRIBHAT</v>
      </c>
      <c r="D1181" s="171" t="s">
        <v>2217</v>
      </c>
      <c r="E1181">
        <v>10</v>
      </c>
      <c r="F1181" s="173">
        <v>10</v>
      </c>
      <c r="G1181"/>
      <c r="H1181"/>
      <c r="I1181"/>
      <c r="J1181"/>
      <c r="K1181"/>
      <c r="L1181"/>
    </row>
    <row r="1182" spans="1:12">
      <c r="A1182" t="s">
        <v>6798</v>
      </c>
      <c r="B1182" t="s">
        <v>6413</v>
      </c>
      <c r="C1182" t="str">
        <f>VLOOKUP(RTARouteStages[[#This Row],[StageCode]],Code2Loc,2,FALSE)</f>
        <v>GUDI</v>
      </c>
      <c r="D1182" s="171" t="s">
        <v>1376</v>
      </c>
      <c r="E1182">
        <v>11</v>
      </c>
      <c r="F1182" s="173">
        <v>11</v>
      </c>
      <c r="G1182"/>
      <c r="H1182"/>
      <c r="I1182"/>
      <c r="J1182"/>
      <c r="K1182"/>
      <c r="L1182"/>
    </row>
    <row r="1183" spans="1:12">
      <c r="A1183" t="s">
        <v>6798</v>
      </c>
      <c r="B1183" t="s">
        <v>6413</v>
      </c>
      <c r="C1183" t="str">
        <f>VLOOKUP(RTARouteStages[[#This Row],[StageCode]],Code2Loc,2,FALSE)</f>
        <v>CHAD.TMP AG</v>
      </c>
      <c r="D1183" s="171" t="s">
        <v>913</v>
      </c>
      <c r="E1183">
        <v>12</v>
      </c>
      <c r="F1183" s="173">
        <v>12</v>
      </c>
      <c r="G1183"/>
      <c r="H1183"/>
      <c r="I1183"/>
      <c r="J1183"/>
      <c r="K1183"/>
      <c r="L1183"/>
    </row>
    <row r="1184" spans="1:12">
      <c r="A1184" t="s">
        <v>6798</v>
      </c>
      <c r="B1184" t="s">
        <v>6413</v>
      </c>
      <c r="C1184" t="str">
        <f>VLOOKUP(RTARouteStages[[#This Row],[StageCode]],Code2Loc,2,FALSE)</f>
        <v>PARODA</v>
      </c>
      <c r="D1184" s="171" t="s">
        <v>2279</v>
      </c>
      <c r="E1184">
        <v>13</v>
      </c>
      <c r="F1184" s="173">
        <v>14</v>
      </c>
      <c r="G1184"/>
      <c r="H1184"/>
      <c r="I1184"/>
      <c r="J1184"/>
      <c r="K1184"/>
      <c r="L1184"/>
    </row>
    <row r="1185" spans="1:12">
      <c r="A1185" t="s">
        <v>6798</v>
      </c>
      <c r="B1185" t="s">
        <v>6413</v>
      </c>
      <c r="C1185" t="str">
        <f>VLOOKUP(RTARouteStages[[#This Row],[StageCode]],Code2Loc,2,FALSE)</f>
        <v>QUEPEM</v>
      </c>
      <c r="D1185" s="171" t="s">
        <v>2424</v>
      </c>
      <c r="E1185">
        <v>14</v>
      </c>
      <c r="F1185" s="173">
        <v>17</v>
      </c>
      <c r="G1185"/>
      <c r="H1185"/>
      <c r="I1185"/>
      <c r="J1185"/>
      <c r="K1185"/>
      <c r="L1185"/>
    </row>
    <row r="1186" spans="1:12">
      <c r="A1186" t="s">
        <v>6798</v>
      </c>
      <c r="B1186" t="s">
        <v>6413</v>
      </c>
      <c r="C1186" t="str">
        <f>VLOOKUP(RTARouteStages[[#This Row],[StageCode]],Code2Loc,2,FALSE)</f>
        <v>QPM COURT</v>
      </c>
      <c r="D1186" s="171" t="s">
        <v>2422</v>
      </c>
      <c r="E1186">
        <v>15</v>
      </c>
      <c r="F1186" s="173">
        <v>18</v>
      </c>
      <c r="G1186"/>
      <c r="H1186"/>
      <c r="I1186"/>
      <c r="J1186"/>
      <c r="K1186"/>
      <c r="L1186"/>
    </row>
    <row r="1187" spans="1:12">
      <c r="A1187" t="s">
        <v>6798</v>
      </c>
      <c r="B1187" t="s">
        <v>6413</v>
      </c>
      <c r="C1187" t="str">
        <f>VLOOKUP(RTARouteStages[[#This Row],[StageCode]],Code2Loc,2,FALSE)</f>
        <v>TILAMOL</v>
      </c>
      <c r="D1187" s="171" t="s">
        <v>2908</v>
      </c>
      <c r="E1187">
        <v>16</v>
      </c>
      <c r="F1187" s="173">
        <v>19</v>
      </c>
      <c r="G1187"/>
      <c r="H1187"/>
      <c r="I1187"/>
      <c r="J1187"/>
      <c r="K1187"/>
      <c r="L1187"/>
    </row>
    <row r="1188" spans="1:12">
      <c r="A1188" t="s">
        <v>6798</v>
      </c>
      <c r="B1188" t="s">
        <v>6413</v>
      </c>
      <c r="C1188" t="str">
        <f>VLOOKUP(RTARouteStages[[#This Row],[StageCode]],Code2Loc,2,FALSE)</f>
        <v>TANKI</v>
      </c>
      <c r="D1188" s="171" t="s">
        <v>2869</v>
      </c>
      <c r="E1188">
        <v>17</v>
      </c>
      <c r="F1188" s="173">
        <v>21</v>
      </c>
      <c r="G1188"/>
      <c r="H1188"/>
      <c r="I1188"/>
      <c r="J1188"/>
      <c r="K1188"/>
      <c r="L1188"/>
    </row>
    <row r="1189" spans="1:12">
      <c r="A1189" t="s">
        <v>6798</v>
      </c>
      <c r="B1189" t="s">
        <v>6413</v>
      </c>
      <c r="C1189" t="str">
        <f>VLOOKUP(RTARouteStages[[#This Row],[StageCode]],Code2Loc,2,FALSE)</f>
        <v>KAKUMADDI</v>
      </c>
      <c r="D1189" s="171" t="s">
        <v>1531</v>
      </c>
      <c r="E1189">
        <v>18</v>
      </c>
      <c r="F1189" s="173">
        <v>22</v>
      </c>
      <c r="G1189"/>
      <c r="H1189"/>
      <c r="I1189"/>
      <c r="J1189"/>
      <c r="K1189"/>
      <c r="L1189"/>
    </row>
    <row r="1190" spans="1:12">
      <c r="A1190" t="s">
        <v>6798</v>
      </c>
      <c r="B1190" t="s">
        <v>6413</v>
      </c>
      <c r="C1190" t="str">
        <f>VLOOKUP(RTARouteStages[[#This Row],[StageCode]],Code2Loc,2,FALSE)</f>
        <v>BANSAI</v>
      </c>
      <c r="D1190" s="171" t="s">
        <v>694</v>
      </c>
      <c r="E1190">
        <v>19</v>
      </c>
      <c r="F1190" s="173">
        <v>23</v>
      </c>
      <c r="G1190"/>
      <c r="H1190"/>
      <c r="I1190"/>
      <c r="J1190"/>
      <c r="K1190"/>
      <c r="L1190"/>
    </row>
    <row r="1191" spans="1:12">
      <c r="A1191" t="s">
        <v>6798</v>
      </c>
      <c r="B1191" t="s">
        <v>6413</v>
      </c>
      <c r="C1191" t="str">
        <f>VLOOKUP(RTARouteStages[[#This Row],[StageCode]],Code2Loc,2,FALSE)</f>
        <v>CURCHOREM</v>
      </c>
      <c r="D1191" s="171" t="s">
        <v>1048</v>
      </c>
      <c r="E1191">
        <v>20</v>
      </c>
      <c r="F1191" s="173">
        <v>24</v>
      </c>
      <c r="G1191"/>
      <c r="H1191"/>
      <c r="I1191"/>
      <c r="J1191"/>
      <c r="K1191"/>
      <c r="L1191"/>
    </row>
    <row r="1192" spans="1:12">
      <c r="A1192" t="s">
        <v>6798</v>
      </c>
      <c r="B1192" t="s">
        <v>6413</v>
      </c>
      <c r="C1192" t="str">
        <f>VLOOKUP(RTARouteStages[[#This Row],[StageCode]],Code2Loc,2,FALSE)</f>
        <v>SHIVAJI CWK</v>
      </c>
      <c r="D1192" s="171" t="s">
        <v>2711</v>
      </c>
      <c r="E1192">
        <v>21</v>
      </c>
      <c r="F1192" s="173">
        <v>25</v>
      </c>
      <c r="G1192"/>
      <c r="H1192"/>
      <c r="I1192"/>
      <c r="J1192"/>
      <c r="K1192"/>
      <c r="L1192"/>
    </row>
    <row r="1193" spans="1:12">
      <c r="A1193" t="s">
        <v>6798</v>
      </c>
      <c r="B1193" t="s">
        <v>6413</v>
      </c>
      <c r="C1193" t="str">
        <f>VLOOKUP(RTARouteStages[[#This Row],[StageCode]],Code2Loc,2,FALSE)</f>
        <v>CACORA</v>
      </c>
      <c r="D1193" s="171" t="s">
        <v>863</v>
      </c>
      <c r="E1193">
        <v>22</v>
      </c>
      <c r="F1193" s="173">
        <v>26</v>
      </c>
      <c r="G1193"/>
      <c r="H1193"/>
      <c r="I1193"/>
      <c r="J1193"/>
      <c r="K1193"/>
      <c r="L1193"/>
    </row>
    <row r="1194" spans="1:12">
      <c r="A1194" t="s">
        <v>6798</v>
      </c>
      <c r="B1194" t="s">
        <v>6413</v>
      </c>
      <c r="C1194" t="str">
        <f>VLOOKUP(RTARouteStages[[#This Row],[StageCode]],Code2Loc,2,FALSE)</f>
        <v>CURCH GPC</v>
      </c>
      <c r="D1194" s="171" t="s">
        <v>1046</v>
      </c>
      <c r="E1194">
        <v>23</v>
      </c>
      <c r="F1194" s="173">
        <v>27</v>
      </c>
      <c r="G1194"/>
      <c r="H1194"/>
      <c r="I1194"/>
      <c r="J1194"/>
      <c r="K1194"/>
      <c r="L1194"/>
    </row>
    <row r="1195" spans="1:12">
      <c r="A1195" t="s">
        <v>6798</v>
      </c>
      <c r="B1195" t="s">
        <v>6413</v>
      </c>
      <c r="C1195" t="str">
        <f>VLOOKUP(RTARouteStages[[#This Row],[StageCode]],Code2Loc,2,FALSE)</f>
        <v>SNG COURT</v>
      </c>
      <c r="D1195" s="171" t="s">
        <v>2755</v>
      </c>
      <c r="E1195">
        <v>24</v>
      </c>
      <c r="F1195" s="173">
        <v>28</v>
      </c>
      <c r="G1195"/>
      <c r="H1195"/>
      <c r="I1195"/>
      <c r="J1195"/>
      <c r="K1195"/>
      <c r="L1195"/>
    </row>
    <row r="1196" spans="1:12">
      <c r="A1196" t="s">
        <v>6798</v>
      </c>
      <c r="B1196" t="s">
        <v>6413</v>
      </c>
      <c r="C1196" t="str">
        <f>VLOOKUP(RTARouteStages[[#This Row],[StageCode]],Code2Loc,2,FALSE)</f>
        <v>SNG DANDO</v>
      </c>
      <c r="D1196" s="171" t="s">
        <v>2757</v>
      </c>
      <c r="E1196">
        <v>25</v>
      </c>
      <c r="F1196" s="173">
        <v>29</v>
      </c>
      <c r="G1196"/>
      <c r="H1196"/>
      <c r="I1196"/>
      <c r="J1196"/>
      <c r="K1196"/>
      <c r="L1196"/>
    </row>
    <row r="1197" spans="1:12">
      <c r="A1197" t="s">
        <v>6798</v>
      </c>
      <c r="B1197" t="s">
        <v>6413</v>
      </c>
      <c r="C1197" t="str">
        <f>VLOOKUP(RTARouteStages[[#This Row],[StageCode]],Code2Loc,2,FALSE)</f>
        <v>MASJID/BEND</v>
      </c>
      <c r="D1197" s="171" t="s">
        <v>1910</v>
      </c>
      <c r="E1197">
        <v>26</v>
      </c>
      <c r="F1197" s="173">
        <v>30</v>
      </c>
      <c r="G1197"/>
      <c r="H1197"/>
      <c r="I1197"/>
      <c r="J1197"/>
      <c r="K1197"/>
      <c r="L1197"/>
    </row>
    <row r="1198" spans="1:12">
      <c r="A1198" t="s">
        <v>6798</v>
      </c>
      <c r="B1198" t="s">
        <v>6413</v>
      </c>
      <c r="C1198" t="str">
        <f>VLOOKUP(RTARouteStages[[#This Row],[StageCode]],Code2Loc,2,FALSE)</f>
        <v>SANGUEM</v>
      </c>
      <c r="D1198" s="171" t="s">
        <v>2586</v>
      </c>
      <c r="E1198">
        <v>27</v>
      </c>
      <c r="F1198" s="173">
        <v>31</v>
      </c>
      <c r="G1198"/>
      <c r="H1198"/>
      <c r="I1198"/>
      <c r="J1198"/>
      <c r="K1198"/>
      <c r="L1198"/>
    </row>
    <row r="1199" spans="1:12">
      <c r="A1199" t="s">
        <v>6798</v>
      </c>
      <c r="B1199" t="s">
        <v>6413</v>
      </c>
      <c r="C1199" t="str">
        <f>VLOOKUP(RTARouteStages[[#This Row],[StageCode]],Code2Loc,2,FALSE)</f>
        <v>PAJIMOL</v>
      </c>
      <c r="D1199" s="171" t="s">
        <v>2231</v>
      </c>
      <c r="E1199">
        <v>28</v>
      </c>
      <c r="F1199" s="173">
        <v>33</v>
      </c>
      <c r="G1199"/>
      <c r="H1199"/>
      <c r="I1199"/>
      <c r="J1199"/>
      <c r="K1199"/>
      <c r="L1199"/>
    </row>
    <row r="1200" spans="1:12">
      <c r="A1200" t="s">
        <v>6798</v>
      </c>
      <c r="B1200" t="s">
        <v>6413</v>
      </c>
      <c r="C1200" t="str">
        <f>VLOOKUP(RTARouteStages[[#This Row],[StageCode]],Code2Loc,2,FALSE)</f>
        <v>UGUEM</v>
      </c>
      <c r="D1200" s="171" t="s">
        <v>2980</v>
      </c>
      <c r="E1200">
        <v>29</v>
      </c>
      <c r="F1200" s="173">
        <v>35</v>
      </c>
      <c r="G1200"/>
      <c r="H1200"/>
      <c r="I1200"/>
      <c r="J1200"/>
      <c r="K1200"/>
      <c r="L1200"/>
    </row>
    <row r="1201" spans="1:12">
      <c r="A1201" t="s">
        <v>6799</v>
      </c>
      <c r="B1201" t="s">
        <v>5881</v>
      </c>
      <c r="C1201" t="str">
        <f>VLOOKUP(RTARouteStages[[#This Row],[StageCode]],Code2Loc,2,FALSE)</f>
        <v>MARGAO</v>
      </c>
      <c r="D1201" s="171" t="s">
        <v>1890</v>
      </c>
      <c r="E1201">
        <v>1</v>
      </c>
      <c r="F1201" s="173"/>
      <c r="G1201"/>
      <c r="H1201"/>
      <c r="I1201"/>
      <c r="J1201"/>
      <c r="K1201"/>
      <c r="L1201"/>
    </row>
    <row r="1202" spans="1:12">
      <c r="A1202" t="s">
        <v>6799</v>
      </c>
      <c r="B1202" t="s">
        <v>5881</v>
      </c>
      <c r="C1202" t="str">
        <f>VLOOKUP(RTARouteStages[[#This Row],[StageCode]],Code2Loc,2,FALSE)</f>
        <v>UNDIR</v>
      </c>
      <c r="D1202" s="171" t="s">
        <v>2984</v>
      </c>
      <c r="E1202">
        <v>6</v>
      </c>
      <c r="F1202" s="173"/>
      <c r="G1202"/>
      <c r="H1202"/>
      <c r="I1202"/>
      <c r="J1202"/>
      <c r="K1202"/>
      <c r="L1202"/>
    </row>
    <row r="1203" spans="1:12">
      <c r="A1203" t="s">
        <v>6800</v>
      </c>
      <c r="B1203" t="s">
        <v>5881</v>
      </c>
      <c r="C1203" t="str">
        <f>VLOOKUP(RTARouteStages[[#This Row],[StageCode]],Code2Loc,2,FALSE)</f>
        <v>MARGAO</v>
      </c>
      <c r="D1203" s="171" t="s">
        <v>1890</v>
      </c>
      <c r="E1203">
        <v>1</v>
      </c>
      <c r="F1203" s="173"/>
      <c r="G1203"/>
      <c r="H1203"/>
      <c r="I1203"/>
      <c r="J1203"/>
      <c r="K1203"/>
      <c r="L1203"/>
    </row>
    <row r="1204" spans="1:12">
      <c r="A1204" t="s">
        <v>6800</v>
      </c>
      <c r="B1204" t="s">
        <v>5881</v>
      </c>
      <c r="C1204" t="str">
        <f>VLOOKUP(RTARouteStages[[#This Row],[StageCode]],Code2Loc,2,FALSE)</f>
        <v>VADEM</v>
      </c>
      <c r="D1204" s="171" t="s">
        <v>3018</v>
      </c>
      <c r="E1204">
        <v>6</v>
      </c>
      <c r="F1204" s="173"/>
      <c r="G1204"/>
      <c r="H1204"/>
      <c r="I1204"/>
      <c r="J1204"/>
      <c r="K1204"/>
      <c r="L1204"/>
    </row>
    <row r="1205" spans="1:12">
      <c r="A1205" t="s">
        <v>6801</v>
      </c>
      <c r="B1205" t="s">
        <v>5881</v>
      </c>
      <c r="C1205" t="str">
        <f>VLOOKUP(RTARouteStages[[#This Row],[StageCode]],Code2Loc,2,FALSE)</f>
        <v>MARGAO</v>
      </c>
      <c r="D1205" s="171" t="s">
        <v>1890</v>
      </c>
      <c r="E1205">
        <v>1</v>
      </c>
      <c r="F1205" s="173"/>
      <c r="G1205"/>
      <c r="H1205"/>
      <c r="I1205"/>
      <c r="J1205"/>
      <c r="K1205"/>
      <c r="L1205"/>
    </row>
    <row r="1206" spans="1:12">
      <c r="A1206" t="s">
        <v>6801</v>
      </c>
      <c r="B1206" t="s">
        <v>5881</v>
      </c>
      <c r="C1206" t="str">
        <f>VLOOKUP(RTARouteStages[[#This Row],[StageCode]],Code2Loc,2,FALSE)</f>
        <v>VELIM</v>
      </c>
      <c r="D1206" s="171" t="s">
        <v>3069</v>
      </c>
      <c r="E1206">
        <v>6</v>
      </c>
      <c r="F1206" s="173"/>
      <c r="G1206"/>
      <c r="H1206"/>
      <c r="I1206"/>
      <c r="J1206"/>
      <c r="K1206"/>
      <c r="L1206"/>
    </row>
    <row r="1207" spans="1:12">
      <c r="A1207" t="s">
        <v>6802</v>
      </c>
      <c r="B1207" t="s">
        <v>5881</v>
      </c>
      <c r="C1207" t="str">
        <f>VLOOKUP(RTARouteStages[[#This Row],[StageCode]],Code2Loc,2,FALSE)</f>
        <v>MARGAO</v>
      </c>
      <c r="D1207" s="171" t="s">
        <v>1890</v>
      </c>
      <c r="E1207">
        <v>1</v>
      </c>
      <c r="F1207" s="173"/>
      <c r="G1207"/>
      <c r="H1207"/>
      <c r="I1207"/>
      <c r="J1207"/>
      <c r="K1207"/>
      <c r="L1207"/>
    </row>
    <row r="1208" spans="1:12">
      <c r="A1208" t="s">
        <v>6802</v>
      </c>
      <c r="B1208" t="s">
        <v>5881</v>
      </c>
      <c r="C1208" t="str">
        <f>VLOOKUP(RTARouteStages[[#This Row],[StageCode]],Code2Loc,2,FALSE)</f>
        <v>VILLIAN</v>
      </c>
      <c r="D1208" s="171" t="s">
        <v>3117</v>
      </c>
      <c r="E1208">
        <v>6</v>
      </c>
      <c r="F1208" s="173"/>
      <c r="G1208"/>
      <c r="H1208"/>
      <c r="I1208"/>
      <c r="J1208"/>
      <c r="K1208"/>
      <c r="L1208"/>
    </row>
    <row r="1209" spans="1:12">
      <c r="A1209" t="s">
        <v>6803</v>
      </c>
      <c r="B1209" t="s">
        <v>5881</v>
      </c>
      <c r="C1209" t="str">
        <f>VLOOKUP(RTARouteStages[[#This Row],[StageCode]],Code2Loc,2,FALSE)</f>
        <v>MARGAO</v>
      </c>
      <c r="D1209" s="171" t="s">
        <v>1890</v>
      </c>
      <c r="E1209">
        <v>1</v>
      </c>
      <c r="F1209" s="173"/>
      <c r="G1209"/>
      <c r="H1209"/>
      <c r="I1209"/>
      <c r="J1209"/>
      <c r="K1209"/>
      <c r="L1209"/>
    </row>
    <row r="1210" spans="1:12">
      <c r="A1210" t="s">
        <v>6803</v>
      </c>
      <c r="B1210" t="s">
        <v>5881</v>
      </c>
      <c r="C1210" t="str">
        <f>VLOOKUP(RTARouteStages[[#This Row],[StageCode]],Code2Loc,2,FALSE)</f>
        <v>VANTEM</v>
      </c>
      <c r="D1210" s="171" t="s">
        <v>3046</v>
      </c>
      <c r="E1210">
        <v>6</v>
      </c>
      <c r="F1210" s="173"/>
      <c r="G1210"/>
      <c r="H1210"/>
      <c r="I1210"/>
      <c r="J1210"/>
      <c r="K1210"/>
      <c r="L1210"/>
    </row>
    <row r="1211" spans="1:12">
      <c r="A1211" t="s">
        <v>6804</v>
      </c>
      <c r="B1211" t="s">
        <v>5881</v>
      </c>
      <c r="C1211" t="str">
        <f>VLOOKUP(RTARouteStages[[#This Row],[StageCode]],Code2Loc,2,FALSE)</f>
        <v>MARGAO</v>
      </c>
      <c r="D1211" s="171" t="s">
        <v>1890</v>
      </c>
      <c r="E1211">
        <v>1</v>
      </c>
      <c r="F1211" s="173"/>
      <c r="G1211"/>
      <c r="H1211"/>
      <c r="I1211"/>
      <c r="J1211"/>
      <c r="K1211"/>
      <c r="L1211"/>
    </row>
    <row r="1212" spans="1:12">
      <c r="A1212" t="s">
        <v>6804</v>
      </c>
      <c r="B1212" t="s">
        <v>5881</v>
      </c>
      <c r="C1212" t="str">
        <f>VLOOKUP(RTARouteStages[[#This Row],[StageCode]],Code2Loc,2,FALSE)</f>
        <v>VERNA</v>
      </c>
      <c r="D1212" s="171" t="s">
        <v>3089</v>
      </c>
      <c r="E1212">
        <v>2</v>
      </c>
      <c r="F1212" s="173"/>
      <c r="G1212" t="s">
        <v>5725</v>
      </c>
      <c r="H1212"/>
      <c r="I1212"/>
      <c r="J1212"/>
      <c r="K1212"/>
      <c r="L1212"/>
    </row>
    <row r="1213" spans="1:12">
      <c r="A1213" t="s">
        <v>6804</v>
      </c>
      <c r="B1213" t="s">
        <v>5881</v>
      </c>
      <c r="C1213" t="str">
        <f>VLOOKUP(RTARouteStages[[#This Row],[StageCode]],Code2Loc,2,FALSE)</f>
        <v>ZUARINAGAR</v>
      </c>
      <c r="D1213" s="171" t="s">
        <v>3197</v>
      </c>
      <c r="E1213">
        <v>6</v>
      </c>
      <c r="F1213" s="173"/>
      <c r="G1213"/>
      <c r="H1213"/>
      <c r="I1213"/>
      <c r="J1213"/>
      <c r="K1213"/>
      <c r="L1213"/>
    </row>
    <row r="1214" spans="1:12">
      <c r="A1214" t="s">
        <v>6490</v>
      </c>
      <c r="B1214" t="s">
        <v>5881</v>
      </c>
      <c r="C1214" t="str">
        <f>VLOOKUP(RTARouteStages[[#This Row],[StageCode]],Code2Loc,2,FALSE)</f>
        <v>BARCE</v>
      </c>
      <c r="D1214" s="171" t="s">
        <v>3285</v>
      </c>
      <c r="E1214">
        <v>1</v>
      </c>
      <c r="F1214" s="173"/>
      <c r="G1214"/>
      <c r="H1214"/>
      <c r="I1214"/>
      <c r="J1214"/>
      <c r="K1214"/>
      <c r="L1214"/>
    </row>
    <row r="1215" spans="1:12">
      <c r="A1215" t="s">
        <v>6490</v>
      </c>
      <c r="B1215" t="s">
        <v>5881</v>
      </c>
      <c r="C1215" t="str">
        <f>VLOOKUP(RTARouteStages[[#This Row],[StageCode]],Code2Loc,2,FALSE)</f>
        <v>KHM</v>
      </c>
      <c r="D1215" s="171" t="s">
        <v>3551</v>
      </c>
      <c r="E1215">
        <v>2</v>
      </c>
      <c r="F1215" s="173"/>
      <c r="G1215" t="s">
        <v>5725</v>
      </c>
      <c r="H1215"/>
      <c r="I1215"/>
      <c r="J1215"/>
      <c r="K1215"/>
      <c r="L1215"/>
    </row>
    <row r="1216" spans="1:12">
      <c r="A1216" t="s">
        <v>6490</v>
      </c>
      <c r="B1216" t="s">
        <v>5881</v>
      </c>
      <c r="C1216" t="str">
        <f>VLOOKUP(RTARouteStages[[#This Row],[StageCode]],Code2Loc,2,FALSE)</f>
        <v>MARGAO</v>
      </c>
      <c r="D1216" s="171" t="s">
        <v>1890</v>
      </c>
      <c r="E1216">
        <v>6</v>
      </c>
      <c r="F1216" s="173"/>
      <c r="G1216"/>
      <c r="H1216"/>
      <c r="I1216"/>
      <c r="J1216"/>
      <c r="K1216"/>
      <c r="L1216"/>
    </row>
    <row r="1217" spans="1:12">
      <c r="A1217" t="s">
        <v>6805</v>
      </c>
      <c r="B1217" t="s">
        <v>6414</v>
      </c>
      <c r="C1217" t="str">
        <f>VLOOKUP(RTARouteStages[[#This Row],[StageCode]],Code2Loc,2,FALSE)</f>
        <v>MARGAO</v>
      </c>
      <c r="D1217" s="171" t="s">
        <v>1890</v>
      </c>
      <c r="E1217">
        <v>1</v>
      </c>
      <c r="F1217" s="173">
        <v>0</v>
      </c>
      <c r="G1217"/>
      <c r="H1217"/>
      <c r="I1217"/>
      <c r="J1217"/>
      <c r="K1217"/>
      <c r="L1217"/>
    </row>
    <row r="1218" spans="1:12">
      <c r="A1218" t="s">
        <v>6805</v>
      </c>
      <c r="B1218" t="s">
        <v>6414</v>
      </c>
      <c r="C1218" t="str">
        <f>VLOOKUP(RTARouteStages[[#This Row],[StageCode]],Code2Loc,2,FALSE)</f>
        <v>NUVEM</v>
      </c>
      <c r="D1218" s="171" t="s">
        <v>2173</v>
      </c>
      <c r="E1218">
        <v>2</v>
      </c>
      <c r="F1218" s="173">
        <v>3</v>
      </c>
      <c r="G1218"/>
      <c r="H1218"/>
      <c r="I1218"/>
      <c r="J1218"/>
      <c r="K1218"/>
      <c r="L1218"/>
    </row>
    <row r="1219" spans="1:12">
      <c r="A1219" t="s">
        <v>6805</v>
      </c>
      <c r="B1219" t="s">
        <v>6414</v>
      </c>
      <c r="C1219" t="str">
        <f>VLOOKUP(RTARouteStages[[#This Row],[StageCode]],Code2Loc,2,FALSE)</f>
        <v>RUMDER</v>
      </c>
      <c r="D1219" s="171" t="s">
        <v>2509</v>
      </c>
      <c r="E1219">
        <v>3</v>
      </c>
      <c r="F1219" s="173">
        <v>4</v>
      </c>
      <c r="G1219"/>
      <c r="H1219"/>
      <c r="I1219"/>
      <c r="J1219"/>
      <c r="K1219"/>
      <c r="L1219"/>
    </row>
    <row r="1220" spans="1:12">
      <c r="A1220" t="s">
        <v>6805</v>
      </c>
      <c r="B1220" t="s">
        <v>6414</v>
      </c>
      <c r="C1220" t="str">
        <f>VLOOKUP(RTARouteStages[[#This Row],[StageCode]],Code2Loc,2,FALSE)</f>
        <v>AGNEL ASHRM</v>
      </c>
      <c r="D1220" s="171" t="s">
        <v>476</v>
      </c>
      <c r="E1220">
        <v>4</v>
      </c>
      <c r="F1220" s="173">
        <v>6</v>
      </c>
      <c r="G1220"/>
      <c r="H1220"/>
      <c r="I1220"/>
      <c r="J1220"/>
      <c r="K1220"/>
      <c r="L1220"/>
    </row>
    <row r="1221" spans="1:12">
      <c r="A1221" t="s">
        <v>6805</v>
      </c>
      <c r="B1221" t="s">
        <v>6414</v>
      </c>
      <c r="C1221" t="str">
        <f>VLOOKUP(RTARouteStages[[#This Row],[StageCode]],Code2Loc,2,FALSE)</f>
        <v>SONAULIM</v>
      </c>
      <c r="D1221" s="171" t="s">
        <v>2777</v>
      </c>
      <c r="E1221">
        <v>5</v>
      </c>
      <c r="F1221" s="173">
        <v>7</v>
      </c>
      <c r="G1221"/>
      <c r="H1221"/>
      <c r="I1221"/>
      <c r="J1221"/>
      <c r="K1221"/>
      <c r="L1221"/>
    </row>
    <row r="1222" spans="1:12">
      <c r="A1222" t="s">
        <v>6805</v>
      </c>
      <c r="B1222" t="s">
        <v>6414</v>
      </c>
      <c r="C1222" t="str">
        <f>VLOOKUP(RTARouteStages[[#This Row],[StageCode]],Code2Loc,2,FALSE)</f>
        <v>VERNA</v>
      </c>
      <c r="D1222" s="171" t="s">
        <v>3089</v>
      </c>
      <c r="E1222">
        <v>6</v>
      </c>
      <c r="F1222" s="173">
        <v>8</v>
      </c>
      <c r="G1222"/>
      <c r="H1222"/>
      <c r="I1222"/>
      <c r="J1222"/>
      <c r="K1222"/>
      <c r="L1222"/>
    </row>
    <row r="1223" spans="1:12">
      <c r="A1223" t="s">
        <v>6805</v>
      </c>
      <c r="B1223" t="s">
        <v>6414</v>
      </c>
      <c r="C1223" t="str">
        <f>VLOOKUP(RTARouteStages[[#This Row],[StageCode]],Code2Loc,2,FALSE)</f>
        <v>PIRNI</v>
      </c>
      <c r="D1223" s="171" t="s">
        <v>2340</v>
      </c>
      <c r="E1223">
        <v>7</v>
      </c>
      <c r="F1223" s="173">
        <v>10</v>
      </c>
      <c r="G1223"/>
      <c r="H1223"/>
      <c r="I1223"/>
      <c r="J1223"/>
      <c r="K1223"/>
      <c r="L1223"/>
    </row>
    <row r="1224" spans="1:12">
      <c r="A1224" t="s">
        <v>6805</v>
      </c>
      <c r="B1224" t="s">
        <v>6414</v>
      </c>
      <c r="C1224" t="str">
        <f>VLOOKUP(RTARouteStages[[#This Row],[StageCode]],Code2Loc,2,FALSE)</f>
        <v>TITAN</v>
      </c>
      <c r="D1224" s="171" t="s">
        <v>2924</v>
      </c>
      <c r="E1224">
        <v>8</v>
      </c>
      <c r="F1224" s="173">
        <v>11</v>
      </c>
      <c r="G1224"/>
      <c r="H1224"/>
      <c r="I1224"/>
      <c r="J1224"/>
      <c r="K1224"/>
      <c r="L1224"/>
    </row>
    <row r="1225" spans="1:12">
      <c r="A1225" t="s">
        <v>6805</v>
      </c>
      <c r="B1225" t="s">
        <v>6414</v>
      </c>
      <c r="C1225" t="str">
        <f>VLOOKUP(RTARouteStages[[#This Row],[StageCode]],Code2Loc,2,FALSE)</f>
        <v>KSRL/BRLA X</v>
      </c>
      <c r="D1225" s="171" t="s">
        <v>1726</v>
      </c>
      <c r="E1225">
        <v>9</v>
      </c>
      <c r="F1225" s="173">
        <v>12</v>
      </c>
      <c r="G1225"/>
      <c r="H1225"/>
      <c r="I1225"/>
      <c r="J1225"/>
      <c r="K1225"/>
      <c r="L1225"/>
    </row>
    <row r="1226" spans="1:12">
      <c r="A1226" t="s">
        <v>6805</v>
      </c>
      <c r="B1226" t="s">
        <v>6414</v>
      </c>
      <c r="C1226" t="str">
        <f>VLOOKUP(RTARouteStages[[#This Row],[StageCode]],Code2Loc,2,FALSE)</f>
        <v>THANA</v>
      </c>
      <c r="D1226" s="171" t="s">
        <v>2900</v>
      </c>
      <c r="E1226">
        <v>10</v>
      </c>
      <c r="F1226" s="173">
        <v>15</v>
      </c>
      <c r="G1226"/>
      <c r="H1226"/>
      <c r="I1226"/>
      <c r="J1226"/>
      <c r="K1226"/>
      <c r="L1226"/>
    </row>
    <row r="1227" spans="1:12">
      <c r="A1227" t="s">
        <v>6805</v>
      </c>
      <c r="B1227" t="s">
        <v>6414</v>
      </c>
      <c r="C1227" t="str">
        <f>VLOOKUP(RTARouteStages[[#This Row],[StageCode]],Code2Loc,2,FALSE)</f>
        <v>Cortalim</v>
      </c>
      <c r="D1227" s="171" t="s">
        <v>1023</v>
      </c>
      <c r="E1227">
        <v>11</v>
      </c>
      <c r="F1227" s="173">
        <v>16</v>
      </c>
      <c r="G1227"/>
      <c r="H1227"/>
      <c r="I1227"/>
      <c r="J1227"/>
      <c r="K1227"/>
      <c r="L1227"/>
    </row>
    <row r="1228" spans="1:12">
      <c r="A1228" t="s">
        <v>6805</v>
      </c>
      <c r="B1228" t="s">
        <v>6414</v>
      </c>
      <c r="C1228" t="str">
        <f>VLOOKUP(RTARouteStages[[#This Row],[StageCode]],Code2Loc,2,FALSE)</f>
        <v>SANCOALE</v>
      </c>
      <c r="D1228" s="171" t="s">
        <v>2578</v>
      </c>
      <c r="E1228">
        <v>12</v>
      </c>
      <c r="F1228" s="173">
        <v>18</v>
      </c>
      <c r="G1228"/>
      <c r="H1228"/>
      <c r="I1228"/>
      <c r="J1228"/>
      <c r="K1228"/>
      <c r="L1228"/>
    </row>
    <row r="1229" spans="1:12">
      <c r="A1229" t="s">
        <v>6805</v>
      </c>
      <c r="B1229" t="s">
        <v>6414</v>
      </c>
      <c r="C1229" t="str">
        <f>VLOOKUP(RTARouteStages[[#This Row],[StageCode]],Code2Loc,2,FALSE)</f>
        <v>S CONVENT</v>
      </c>
      <c r="D1229" s="171" t="s">
        <v>2511</v>
      </c>
      <c r="E1229">
        <v>13</v>
      </c>
      <c r="F1229" s="173">
        <v>19</v>
      </c>
      <c r="G1229"/>
      <c r="H1229"/>
      <c r="I1229"/>
      <c r="J1229"/>
      <c r="K1229"/>
      <c r="L1229"/>
    </row>
    <row r="1230" spans="1:12">
      <c r="A1230" t="s">
        <v>6805</v>
      </c>
      <c r="B1230" t="s">
        <v>6414</v>
      </c>
      <c r="C1230" t="str">
        <f>VLOOKUP(RTARouteStages[[#This Row],[StageCode]],Code2Loc,2,FALSE)</f>
        <v>ZAREER</v>
      </c>
      <c r="D1230" s="171" t="s">
        <v>3187</v>
      </c>
      <c r="E1230">
        <v>14</v>
      </c>
      <c r="F1230" s="173">
        <v>21</v>
      </c>
      <c r="G1230"/>
      <c r="H1230"/>
      <c r="I1230"/>
      <c r="J1230"/>
      <c r="K1230"/>
      <c r="L1230"/>
    </row>
    <row r="1231" spans="1:12">
      <c r="A1231" t="s">
        <v>6805</v>
      </c>
      <c r="B1231" t="s">
        <v>6414</v>
      </c>
      <c r="C1231" t="str">
        <f>VLOOKUP(RTARouteStages[[#This Row],[StageCode]],Code2Loc,2,FALSE)</f>
        <v>ZUYAR</v>
      </c>
      <c r="D1231" s="171" t="s">
        <v>3199</v>
      </c>
      <c r="E1231">
        <v>15</v>
      </c>
      <c r="F1231" s="173">
        <v>23</v>
      </c>
      <c r="G1231"/>
      <c r="H1231"/>
      <c r="I1231"/>
      <c r="J1231"/>
      <c r="K1231"/>
      <c r="L1231"/>
    </row>
    <row r="1232" spans="1:12">
      <c r="A1232" t="s">
        <v>6805</v>
      </c>
      <c r="B1232" t="s">
        <v>6414</v>
      </c>
      <c r="C1232" t="str">
        <f>VLOOKUP(RTARouteStages[[#This Row],[StageCode]],Code2Loc,2,FALSE)</f>
        <v>DABOLI</v>
      </c>
      <c r="D1232" s="171" t="s">
        <v>1068</v>
      </c>
      <c r="E1232">
        <v>16</v>
      </c>
      <c r="F1232" s="173">
        <v>24</v>
      </c>
      <c r="G1232"/>
      <c r="H1232"/>
      <c r="I1232"/>
      <c r="J1232"/>
      <c r="K1232"/>
      <c r="L1232"/>
    </row>
    <row r="1233" spans="1:12">
      <c r="A1233" t="s">
        <v>6805</v>
      </c>
      <c r="B1233" t="s">
        <v>6414</v>
      </c>
      <c r="C1233" t="str">
        <f>VLOOKUP(RTARouteStages[[#This Row],[StageCode]],Code2Loc,2,FALSE)</f>
        <v>CHICALIM</v>
      </c>
      <c r="D1233" s="171" t="s">
        <v>943</v>
      </c>
      <c r="E1233">
        <v>17</v>
      </c>
      <c r="F1233" s="173">
        <v>26</v>
      </c>
      <c r="G1233"/>
      <c r="H1233"/>
      <c r="I1233"/>
      <c r="J1233"/>
      <c r="K1233"/>
      <c r="L1233"/>
    </row>
    <row r="1234" spans="1:12">
      <c r="A1234" t="s">
        <v>6805</v>
      </c>
      <c r="B1234" t="s">
        <v>6414</v>
      </c>
      <c r="C1234" t="str">
        <f>VLOOKUP(RTARouteStages[[#This Row],[StageCode]],Code2Loc,2,FALSE)</f>
        <v>VADEM</v>
      </c>
      <c r="D1234" s="171" t="s">
        <v>3018</v>
      </c>
      <c r="E1234">
        <v>18</v>
      </c>
      <c r="F1234" s="173">
        <v>28</v>
      </c>
      <c r="G1234"/>
      <c r="H1234"/>
      <c r="I1234"/>
      <c r="J1234"/>
      <c r="K1234"/>
      <c r="L1234"/>
    </row>
    <row r="1235" spans="1:12">
      <c r="A1235" t="s">
        <v>6805</v>
      </c>
      <c r="B1235" t="s">
        <v>6414</v>
      </c>
      <c r="C1235" t="str">
        <f>VLOOKUP(RTARouteStages[[#This Row],[StageCode]],Code2Loc,2,FALSE)</f>
        <v>SHIPYARD</v>
      </c>
      <c r="D1235" s="171" t="s">
        <v>2690</v>
      </c>
      <c r="E1235">
        <v>19</v>
      </c>
      <c r="F1235" s="173">
        <v>29</v>
      </c>
      <c r="G1235"/>
      <c r="H1235"/>
      <c r="I1235"/>
      <c r="J1235"/>
      <c r="K1235"/>
      <c r="L1235"/>
    </row>
    <row r="1236" spans="1:12">
      <c r="A1236" t="s">
        <v>6805</v>
      </c>
      <c r="B1236" t="s">
        <v>6414</v>
      </c>
      <c r="C1236" t="str">
        <f>VLOOKUP(RTARouteStages[[#This Row],[StageCode]],Code2Loc,2,FALSE)</f>
        <v>VASCO</v>
      </c>
      <c r="D1236" s="171" t="s">
        <v>421</v>
      </c>
      <c r="E1236">
        <v>20</v>
      </c>
      <c r="F1236" s="173">
        <v>30</v>
      </c>
      <c r="G1236"/>
      <c r="H1236"/>
      <c r="I1236"/>
      <c r="J1236"/>
      <c r="K1236"/>
      <c r="L1236"/>
    </row>
    <row r="1237" spans="1:12">
      <c r="A1237" t="s">
        <v>6806</v>
      </c>
      <c r="B1237" t="s">
        <v>5881</v>
      </c>
      <c r="C1237" t="str">
        <f>VLOOKUP(RTARouteStages[[#This Row],[StageCode]],Code2Loc,2,FALSE)</f>
        <v>MARGAO</v>
      </c>
      <c r="D1237" s="171" t="s">
        <v>1890</v>
      </c>
      <c r="E1237">
        <v>1</v>
      </c>
      <c r="F1237" s="173"/>
      <c r="G1237"/>
      <c r="H1237"/>
      <c r="I1237"/>
      <c r="J1237"/>
      <c r="K1237"/>
      <c r="L1237"/>
    </row>
    <row r="1238" spans="1:12">
      <c r="A1238" t="s">
        <v>6806</v>
      </c>
      <c r="B1238" t="s">
        <v>5881</v>
      </c>
      <c r="C1238" t="str">
        <f>VLOOKUP(RTARouteStages[[#This Row],[StageCode]],Code2Loc,2,FALSE)</f>
        <v>ZUARINAGAR</v>
      </c>
      <c r="D1238" s="171" t="s">
        <v>3197</v>
      </c>
      <c r="E1238">
        <v>6</v>
      </c>
      <c r="F1238" s="173"/>
      <c r="G1238"/>
      <c r="H1238"/>
      <c r="I1238"/>
      <c r="J1238"/>
      <c r="K1238"/>
      <c r="L1238"/>
    </row>
    <row r="1239" spans="1:12">
      <c r="A1239" t="s">
        <v>6807</v>
      </c>
      <c r="B1239" t="s">
        <v>5881</v>
      </c>
      <c r="C1239" t="e">
        <f>VLOOKUP(RTARouteStages[[#This Row],[StageCode]],Code2Loc,2,FALSE)</f>
        <v>#N/A</v>
      </c>
      <c r="D1239" s="171" t="s">
        <v>4991</v>
      </c>
      <c r="E1239">
        <v>1</v>
      </c>
      <c r="F1239" s="173"/>
      <c r="G1239"/>
      <c r="H1239"/>
      <c r="I1239"/>
      <c r="J1239"/>
      <c r="K1239"/>
      <c r="L1239"/>
    </row>
    <row r="1240" spans="1:12">
      <c r="A1240" t="s">
        <v>6807</v>
      </c>
      <c r="B1240" t="s">
        <v>5881</v>
      </c>
      <c r="C1240" t="str">
        <f>VLOOKUP(RTARouteStages[[#This Row],[StageCode]],Code2Loc,2,FALSE)</f>
        <v>PONDA</v>
      </c>
      <c r="D1240" s="171" t="s">
        <v>2374</v>
      </c>
      <c r="E1240">
        <v>6</v>
      </c>
      <c r="F1240" s="173"/>
      <c r="G1240"/>
      <c r="H1240"/>
      <c r="I1240"/>
      <c r="J1240"/>
      <c r="K1240"/>
      <c r="L1240"/>
    </row>
    <row r="1241" spans="1:12">
      <c r="A1241" t="s">
        <v>6808</v>
      </c>
      <c r="B1241" t="s">
        <v>5881</v>
      </c>
      <c r="C1241" t="e">
        <f>VLOOKUP(RTARouteStages[[#This Row],[StageCode]],Code2Loc,2,FALSE)</f>
        <v>#N/A</v>
      </c>
      <c r="D1241" s="171" t="s">
        <v>4991</v>
      </c>
      <c r="E1241">
        <v>1</v>
      </c>
      <c r="F1241" s="173"/>
      <c r="G1241"/>
      <c r="H1241"/>
      <c r="I1241"/>
      <c r="J1241"/>
      <c r="K1241"/>
      <c r="L1241"/>
    </row>
    <row r="1242" spans="1:12">
      <c r="A1242" t="s">
        <v>6808</v>
      </c>
      <c r="B1242" t="s">
        <v>5881</v>
      </c>
      <c r="C1242" t="str">
        <f>VLOOKUP(RTARouteStages[[#This Row],[StageCode]],Code2Loc,2,FALSE)</f>
        <v>SAVERDEM</v>
      </c>
      <c r="D1242" s="171" t="s">
        <v>2644</v>
      </c>
      <c r="E1242">
        <v>6</v>
      </c>
      <c r="F1242" s="173"/>
      <c r="G1242"/>
      <c r="H1242"/>
      <c r="I1242"/>
      <c r="J1242"/>
      <c r="K1242"/>
      <c r="L1242"/>
    </row>
    <row r="1243" spans="1:12">
      <c r="A1243" t="s">
        <v>6809</v>
      </c>
      <c r="B1243" t="s">
        <v>5881</v>
      </c>
      <c r="C1243" t="str">
        <f>VLOOKUP(RTARouteStages[[#This Row],[StageCode]],Code2Loc,2,FALSE)</f>
        <v>NARVA</v>
      </c>
      <c r="D1243" s="171" t="s">
        <v>2106</v>
      </c>
      <c r="E1243">
        <v>1</v>
      </c>
      <c r="F1243" s="173"/>
      <c r="G1243"/>
      <c r="H1243"/>
      <c r="I1243"/>
      <c r="J1243"/>
      <c r="K1243"/>
      <c r="L1243"/>
    </row>
    <row r="1244" spans="1:12">
      <c r="A1244" t="s">
        <v>6809</v>
      </c>
      <c r="B1244" t="s">
        <v>5881</v>
      </c>
      <c r="C1244" t="str">
        <f>VLOOKUP(RTARouteStages[[#This Row],[StageCode]],Code2Loc,2,FALSE)</f>
        <v>PANAJI</v>
      </c>
      <c r="D1244" s="171" t="s">
        <v>2247</v>
      </c>
      <c r="E1244">
        <v>6</v>
      </c>
      <c r="F1244" s="173"/>
      <c r="G1244"/>
      <c r="H1244"/>
      <c r="I1244"/>
      <c r="J1244"/>
      <c r="K1244"/>
      <c r="L1244"/>
    </row>
    <row r="1245" spans="1:12">
      <c r="A1245" t="s">
        <v>6810</v>
      </c>
      <c r="B1245" t="s">
        <v>5881</v>
      </c>
      <c r="C1245" t="str">
        <f>VLOOKUP(RTARouteStages[[#This Row],[StageCode]],Code2Loc,2,FALSE)</f>
        <v>NANELI</v>
      </c>
      <c r="D1245" s="171" t="s">
        <v>2092</v>
      </c>
      <c r="E1245">
        <v>1</v>
      </c>
      <c r="F1245" s="173"/>
      <c r="G1245"/>
      <c r="H1245"/>
      <c r="I1245"/>
      <c r="J1245"/>
      <c r="K1245"/>
      <c r="L1245"/>
    </row>
    <row r="1246" spans="1:12">
      <c r="A1246" t="s">
        <v>6810</v>
      </c>
      <c r="B1246" t="s">
        <v>5881</v>
      </c>
      <c r="C1246" t="str">
        <f>VLOOKUP(RTARouteStages[[#This Row],[StageCode]],Code2Loc,2,FALSE)</f>
        <v>VALPOI</v>
      </c>
      <c r="D1246" s="171" t="s">
        <v>3041</v>
      </c>
      <c r="E1246">
        <v>6</v>
      </c>
      <c r="F1246" s="173"/>
      <c r="G1246"/>
      <c r="H1246"/>
      <c r="I1246"/>
      <c r="J1246"/>
      <c r="K1246"/>
      <c r="L1246"/>
    </row>
    <row r="1247" spans="1:12">
      <c r="A1247" t="s">
        <v>6811</v>
      </c>
      <c r="B1247" t="s">
        <v>5881</v>
      </c>
      <c r="C1247" t="str">
        <f>VLOOKUP(RTARouteStages[[#This Row],[StageCode]],Code2Loc,2,FALSE)</f>
        <v>NETURLIM</v>
      </c>
      <c r="D1247" s="171" t="s">
        <v>2140</v>
      </c>
      <c r="E1247">
        <v>1</v>
      </c>
      <c r="F1247" s="173"/>
      <c r="G1247"/>
      <c r="H1247"/>
      <c r="I1247"/>
      <c r="J1247"/>
      <c r="K1247"/>
      <c r="L1247"/>
    </row>
    <row r="1248" spans="1:12">
      <c r="A1248" t="s">
        <v>6811</v>
      </c>
      <c r="B1248" t="s">
        <v>5881</v>
      </c>
      <c r="C1248" t="str">
        <f>VLOOKUP(RTARouteStages[[#This Row],[StageCode]],Code2Loc,2,FALSE)</f>
        <v>SANGUEM</v>
      </c>
      <c r="D1248" s="171" t="s">
        <v>2586</v>
      </c>
      <c r="E1248">
        <v>6</v>
      </c>
      <c r="F1248" s="173"/>
      <c r="G1248"/>
      <c r="H1248"/>
      <c r="I1248"/>
      <c r="J1248"/>
      <c r="K1248"/>
      <c r="L1248"/>
    </row>
    <row r="1249" spans="1:12">
      <c r="A1249" t="s">
        <v>6812</v>
      </c>
      <c r="B1249" t="s">
        <v>5881</v>
      </c>
      <c r="C1249" t="str">
        <f>VLOOKUP(RTARouteStages[[#This Row],[StageCode]],Code2Loc,2,FALSE)</f>
        <v>NETURLIM</v>
      </c>
      <c r="D1249" s="171" t="s">
        <v>2140</v>
      </c>
      <c r="E1249">
        <v>1</v>
      </c>
      <c r="F1249" s="173"/>
      <c r="G1249"/>
      <c r="H1249"/>
      <c r="I1249"/>
      <c r="J1249"/>
      <c r="K1249"/>
      <c r="L1249"/>
    </row>
    <row r="1250" spans="1:12">
      <c r="A1250" t="s">
        <v>6812</v>
      </c>
      <c r="B1250" t="s">
        <v>5881</v>
      </c>
      <c r="C1250" t="str">
        <f>VLOOKUP(RTARouteStages[[#This Row],[StageCode]],Code2Loc,2,FALSE)</f>
        <v>SAVORDE TSK</v>
      </c>
      <c r="D1250" s="171" t="s">
        <v>2646</v>
      </c>
      <c r="E1250">
        <v>6</v>
      </c>
      <c r="F1250" s="173"/>
      <c r="G1250"/>
      <c r="H1250"/>
      <c r="I1250"/>
      <c r="J1250"/>
      <c r="K1250"/>
      <c r="L1250"/>
    </row>
    <row r="1251" spans="1:12">
      <c r="A1251" t="s">
        <v>6813</v>
      </c>
      <c r="B1251" t="s">
        <v>5881</v>
      </c>
      <c r="C1251" t="str">
        <f>VLOOKUP(RTARouteStages[[#This Row],[StageCode]],Code2Loc,2,FALSE)</f>
        <v>NETURLIM</v>
      </c>
      <c r="D1251" s="171" t="s">
        <v>2140</v>
      </c>
      <c r="E1251">
        <v>1</v>
      </c>
      <c r="F1251" s="173"/>
      <c r="G1251"/>
      <c r="H1251"/>
      <c r="I1251"/>
      <c r="J1251"/>
      <c r="K1251"/>
      <c r="L1251"/>
    </row>
    <row r="1252" spans="1:12">
      <c r="A1252" t="s">
        <v>6813</v>
      </c>
      <c r="B1252" t="s">
        <v>5881</v>
      </c>
      <c r="C1252" t="str">
        <f>VLOOKUP(RTARouteStages[[#This Row],[StageCode]],Code2Loc,2,FALSE)</f>
        <v>VADEM</v>
      </c>
      <c r="D1252" s="171" t="s">
        <v>3018</v>
      </c>
      <c r="E1252">
        <v>2</v>
      </c>
      <c r="F1252" s="173"/>
      <c r="G1252" t="s">
        <v>5725</v>
      </c>
      <c r="H1252"/>
      <c r="I1252"/>
      <c r="J1252"/>
      <c r="K1252"/>
      <c r="L1252"/>
    </row>
    <row r="1253" spans="1:12">
      <c r="A1253" t="s">
        <v>6813</v>
      </c>
      <c r="B1253" t="s">
        <v>5881</v>
      </c>
      <c r="C1253" t="str">
        <f>VLOOKUP(RTARouteStages[[#This Row],[StageCode]],Code2Loc,2,FALSE)</f>
        <v>SANGUEM</v>
      </c>
      <c r="D1253" s="171" t="s">
        <v>2586</v>
      </c>
      <c r="E1253">
        <v>6</v>
      </c>
      <c r="F1253" s="173"/>
      <c r="G1253"/>
      <c r="H1253"/>
      <c r="I1253"/>
      <c r="J1253"/>
      <c r="K1253"/>
      <c r="L1253"/>
    </row>
    <row r="1254" spans="1:12">
      <c r="A1254" t="s">
        <v>6814</v>
      </c>
      <c r="B1254" t="s">
        <v>5881</v>
      </c>
      <c r="C1254" t="str">
        <f>VLOOKUP(RTARouteStages[[#This Row],[StageCode]],Code2Loc,2,FALSE)</f>
        <v>Nerul</v>
      </c>
      <c r="D1254" s="171" t="s">
        <v>3494</v>
      </c>
      <c r="E1254">
        <v>1</v>
      </c>
      <c r="F1254" s="173"/>
      <c r="G1254"/>
      <c r="H1254"/>
      <c r="I1254"/>
      <c r="J1254"/>
      <c r="K1254"/>
      <c r="L1254"/>
    </row>
    <row r="1255" spans="1:12">
      <c r="A1255" t="s">
        <v>6814</v>
      </c>
      <c r="B1255" t="s">
        <v>5881</v>
      </c>
      <c r="C1255" t="str">
        <f>VLOOKUP(RTARouteStages[[#This Row],[StageCode]],Code2Loc,2,FALSE)</f>
        <v>PANAJI</v>
      </c>
      <c r="D1255" s="171" t="s">
        <v>2247</v>
      </c>
      <c r="E1255">
        <v>6</v>
      </c>
      <c r="F1255" s="173"/>
      <c r="G1255"/>
      <c r="H1255"/>
      <c r="I1255"/>
      <c r="J1255"/>
      <c r="K1255"/>
      <c r="L1255"/>
    </row>
    <row r="1256" spans="1:12">
      <c r="A1256" t="s">
        <v>6491</v>
      </c>
      <c r="B1256" t="s">
        <v>5881</v>
      </c>
      <c r="C1256" t="str">
        <f>VLOOKUP(RTARouteStages[[#This Row],[StageCode]],Code2Loc,2,FALSE)</f>
        <v>BICHOLIM</v>
      </c>
      <c r="D1256" s="171" t="s">
        <v>420</v>
      </c>
      <c r="E1256">
        <v>1</v>
      </c>
      <c r="F1256" s="173"/>
      <c r="G1256"/>
      <c r="H1256"/>
      <c r="I1256"/>
      <c r="J1256"/>
      <c r="K1256"/>
      <c r="L1256"/>
    </row>
    <row r="1257" spans="1:12">
      <c r="A1257" t="s">
        <v>6815</v>
      </c>
      <c r="B1257" t="s">
        <v>5881</v>
      </c>
      <c r="C1257" t="str">
        <f>VLOOKUP(RTARouteStages[[#This Row],[StageCode]],Code2Loc,2,FALSE)</f>
        <v>NEW VADDEM</v>
      </c>
      <c r="D1257" s="171" t="s">
        <v>422</v>
      </c>
      <c r="E1257">
        <v>1</v>
      </c>
      <c r="F1257" s="173"/>
      <c r="G1257"/>
      <c r="H1257"/>
      <c r="I1257"/>
      <c r="J1257"/>
      <c r="K1257"/>
      <c r="L1257"/>
    </row>
    <row r="1258" spans="1:12">
      <c r="A1258" t="s">
        <v>6815</v>
      </c>
      <c r="B1258" t="s">
        <v>5881</v>
      </c>
      <c r="C1258" t="str">
        <f>VLOOKUP(RTARouteStages[[#This Row],[StageCode]],Code2Loc,2,FALSE)</f>
        <v>VASCO</v>
      </c>
      <c r="D1258" s="171" t="s">
        <v>421</v>
      </c>
      <c r="E1258">
        <v>6</v>
      </c>
      <c r="F1258" s="173"/>
      <c r="G1258"/>
      <c r="H1258"/>
      <c r="I1258"/>
      <c r="J1258"/>
      <c r="K1258"/>
      <c r="L1258"/>
    </row>
    <row r="1259" spans="1:12">
      <c r="A1259" t="s">
        <v>6816</v>
      </c>
      <c r="B1259" t="s">
        <v>5881</v>
      </c>
      <c r="C1259" t="e">
        <f>VLOOKUP(RTARouteStages[[#This Row],[StageCode]],Code2Loc,2,FALSE)</f>
        <v>#N/A</v>
      </c>
      <c r="D1259" s="171" t="s">
        <v>5453</v>
      </c>
      <c r="E1259">
        <v>1</v>
      </c>
      <c r="F1259" s="173"/>
      <c r="G1259"/>
      <c r="H1259"/>
      <c r="I1259"/>
      <c r="J1259"/>
      <c r="K1259"/>
      <c r="L1259"/>
    </row>
    <row r="1260" spans="1:12">
      <c r="A1260" t="s">
        <v>6816</v>
      </c>
      <c r="B1260" t="s">
        <v>5881</v>
      </c>
      <c r="C1260" t="str">
        <f>VLOOKUP(RTARouteStages[[#This Row],[StageCode]],Code2Loc,2,FALSE)</f>
        <v>SAVERDEM</v>
      </c>
      <c r="D1260" s="171" t="s">
        <v>2644</v>
      </c>
      <c r="E1260">
        <v>6</v>
      </c>
      <c r="F1260" s="173"/>
      <c r="G1260"/>
      <c r="H1260"/>
      <c r="I1260"/>
      <c r="J1260"/>
      <c r="K1260"/>
      <c r="L1260"/>
    </row>
    <row r="1261" spans="1:12">
      <c r="A1261" t="s">
        <v>6817</v>
      </c>
      <c r="B1261" t="s">
        <v>5881</v>
      </c>
      <c r="C1261" t="e">
        <f>VLOOKUP(RTARouteStages[[#This Row],[StageCode]],Code2Loc,2,FALSE)</f>
        <v>#N/A</v>
      </c>
      <c r="D1261" s="171" t="s">
        <v>2184</v>
      </c>
      <c r="E1261">
        <v>1</v>
      </c>
      <c r="F1261" s="173"/>
      <c r="G1261"/>
      <c r="H1261"/>
      <c r="I1261"/>
      <c r="J1261"/>
      <c r="K1261"/>
      <c r="L1261"/>
    </row>
    <row r="1262" spans="1:12">
      <c r="A1262" t="s">
        <v>6817</v>
      </c>
      <c r="B1262" t="s">
        <v>5881</v>
      </c>
      <c r="C1262" t="e">
        <f>VLOOKUP(RTARouteStages[[#This Row],[StageCode]],Code2Loc,2,FALSE)</f>
        <v>#N/A</v>
      </c>
      <c r="D1262" s="171" t="s">
        <v>2595</v>
      </c>
      <c r="E1262">
        <v>6</v>
      </c>
      <c r="F1262" s="173"/>
      <c r="G1262"/>
      <c r="H1262"/>
      <c r="I1262"/>
      <c r="J1262"/>
      <c r="K1262"/>
      <c r="L1262"/>
    </row>
    <row r="1263" spans="1:12">
      <c r="A1263" t="s">
        <v>6818</v>
      </c>
      <c r="B1263" t="s">
        <v>5881</v>
      </c>
      <c r="C1263" t="e">
        <f>VLOOKUP(RTARouteStages[[#This Row],[StageCode]],Code2Loc,2,FALSE)</f>
        <v>#N/A</v>
      </c>
      <c r="D1263" s="171" t="s">
        <v>2220</v>
      </c>
      <c r="E1263">
        <v>1</v>
      </c>
      <c r="F1263" s="173"/>
      <c r="G1263"/>
      <c r="H1263"/>
      <c r="I1263"/>
      <c r="J1263"/>
      <c r="K1263"/>
      <c r="L1263"/>
    </row>
    <row r="1264" spans="1:12">
      <c r="A1264" t="s">
        <v>6818</v>
      </c>
      <c r="B1264" t="s">
        <v>5881</v>
      </c>
      <c r="C1264" t="str">
        <f>VLOOKUP(RTARouteStages[[#This Row],[StageCode]],Code2Loc,2,FALSE)</f>
        <v>PONDA</v>
      </c>
      <c r="D1264" s="171" t="s">
        <v>2374</v>
      </c>
      <c r="E1264">
        <v>6</v>
      </c>
      <c r="F1264" s="173"/>
      <c r="G1264"/>
      <c r="H1264"/>
      <c r="I1264"/>
      <c r="J1264"/>
      <c r="K1264"/>
      <c r="L1264"/>
    </row>
    <row r="1265" spans="1:12">
      <c r="A1265" t="s">
        <v>6819</v>
      </c>
      <c r="B1265" t="s">
        <v>5881</v>
      </c>
      <c r="C1265" t="e">
        <f>VLOOKUP(RTARouteStages[[#This Row],[StageCode]],Code2Loc,2,FALSE)</f>
        <v>#N/A</v>
      </c>
      <c r="D1265" s="171" t="s">
        <v>5127</v>
      </c>
      <c r="E1265">
        <v>1</v>
      </c>
      <c r="F1265" s="173"/>
      <c r="G1265"/>
      <c r="H1265"/>
      <c r="I1265"/>
      <c r="J1265"/>
      <c r="K1265"/>
      <c r="L1265"/>
    </row>
    <row r="1266" spans="1:12">
      <c r="A1266" t="s">
        <v>6819</v>
      </c>
      <c r="B1266" t="s">
        <v>5881</v>
      </c>
      <c r="C1266" t="e">
        <f>VLOOKUP(RTARouteStages[[#This Row],[StageCode]],Code2Loc,2,FALSE)</f>
        <v>#N/A</v>
      </c>
      <c r="D1266" s="171" t="s">
        <v>1887</v>
      </c>
      <c r="E1266">
        <v>2</v>
      </c>
      <c r="F1266" s="173"/>
      <c r="G1266" t="s">
        <v>5725</v>
      </c>
      <c r="H1266"/>
      <c r="I1266"/>
      <c r="J1266"/>
      <c r="K1266"/>
      <c r="L1266"/>
    </row>
    <row r="1267" spans="1:12">
      <c r="A1267" t="s">
        <v>6819</v>
      </c>
      <c r="B1267" t="s">
        <v>5881</v>
      </c>
      <c r="C1267" t="str">
        <f>VLOOKUP(RTARouteStages[[#This Row],[StageCode]],Code2Loc,2,FALSE)</f>
        <v>PONDA</v>
      </c>
      <c r="D1267" s="171" t="s">
        <v>2374</v>
      </c>
      <c r="E1267">
        <v>6</v>
      </c>
      <c r="F1267" s="173"/>
      <c r="G1267"/>
      <c r="H1267"/>
      <c r="I1267"/>
      <c r="J1267"/>
      <c r="K1267"/>
      <c r="L1267"/>
    </row>
    <row r="1268" spans="1:12">
      <c r="A1268" t="s">
        <v>6820</v>
      </c>
      <c r="B1268" t="s">
        <v>5881</v>
      </c>
      <c r="C1268" t="e">
        <f>VLOOKUP(RTARouteStages[[#This Row],[StageCode]],Code2Loc,2,FALSE)</f>
        <v>#N/A</v>
      </c>
      <c r="D1268" s="171" t="s">
        <v>5127</v>
      </c>
      <c r="E1268">
        <v>1</v>
      </c>
      <c r="F1268" s="173"/>
      <c r="G1268"/>
      <c r="H1268"/>
      <c r="I1268"/>
      <c r="J1268"/>
      <c r="K1268"/>
      <c r="L1268"/>
    </row>
    <row r="1269" spans="1:12">
      <c r="A1269" t="s">
        <v>6820</v>
      </c>
      <c r="B1269" t="s">
        <v>5881</v>
      </c>
      <c r="C1269" t="str">
        <f>VLOOKUP(RTARouteStages[[#This Row],[StageCode]],Code2Loc,2,FALSE)</f>
        <v>PONDA</v>
      </c>
      <c r="D1269" s="171" t="s">
        <v>2374</v>
      </c>
      <c r="E1269">
        <v>6</v>
      </c>
      <c r="F1269" s="173"/>
      <c r="G1269"/>
      <c r="H1269"/>
      <c r="I1269"/>
      <c r="J1269"/>
      <c r="K1269"/>
      <c r="L1269"/>
    </row>
    <row r="1270" spans="1:12">
      <c r="A1270" t="s">
        <v>6821</v>
      </c>
      <c r="B1270" t="s">
        <v>5881</v>
      </c>
      <c r="C1270" t="str">
        <f>VLOOKUP(RTARouteStages[[#This Row],[StageCode]],Code2Loc,2,FALSE)</f>
        <v>PANCHWADI</v>
      </c>
      <c r="D1270" s="171" t="s">
        <v>2261</v>
      </c>
      <c r="E1270">
        <v>1</v>
      </c>
      <c r="F1270" s="173"/>
      <c r="G1270"/>
      <c r="H1270"/>
      <c r="I1270"/>
      <c r="J1270"/>
      <c r="K1270"/>
      <c r="L1270"/>
    </row>
    <row r="1271" spans="1:12">
      <c r="A1271" t="s">
        <v>6821</v>
      </c>
      <c r="B1271" t="s">
        <v>5881</v>
      </c>
      <c r="C1271" t="e">
        <f>VLOOKUP(RTARouteStages[[#This Row],[StageCode]],Code2Loc,2,FALSE)</f>
        <v>#N/A</v>
      </c>
      <c r="D1271" s="171" t="s">
        <v>5511</v>
      </c>
      <c r="E1271">
        <v>6</v>
      </c>
      <c r="F1271" s="173"/>
      <c r="G1271"/>
      <c r="H1271"/>
      <c r="I1271"/>
      <c r="J1271"/>
      <c r="K1271"/>
      <c r="L1271"/>
    </row>
    <row r="1272" spans="1:12">
      <c r="A1272" t="s">
        <v>6822</v>
      </c>
      <c r="B1272" t="s">
        <v>5881</v>
      </c>
      <c r="C1272" t="str">
        <f>VLOOKUP(RTARouteStages[[#This Row],[StageCode]],Code2Loc,2,FALSE)</f>
        <v>PANCHWADI</v>
      </c>
      <c r="D1272" s="171" t="s">
        <v>2261</v>
      </c>
      <c r="E1272">
        <v>1</v>
      </c>
      <c r="F1272" s="173"/>
      <c r="G1272"/>
      <c r="H1272"/>
      <c r="I1272"/>
      <c r="J1272"/>
      <c r="K1272"/>
      <c r="L1272"/>
    </row>
    <row r="1273" spans="1:12">
      <c r="A1273" t="s">
        <v>6822</v>
      </c>
      <c r="B1273" t="s">
        <v>5881</v>
      </c>
      <c r="C1273" t="str">
        <f>VLOOKUP(RTARouteStages[[#This Row],[StageCode]],Code2Loc,2,FALSE)</f>
        <v>SAVERDEM</v>
      </c>
      <c r="D1273" s="171" t="s">
        <v>2644</v>
      </c>
      <c r="E1273">
        <v>6</v>
      </c>
      <c r="F1273" s="173"/>
      <c r="G1273"/>
      <c r="H1273"/>
      <c r="I1273"/>
      <c r="J1273"/>
      <c r="K1273"/>
      <c r="L1273"/>
    </row>
    <row r="1274" spans="1:12">
      <c r="A1274" t="s">
        <v>6823</v>
      </c>
      <c r="B1274" t="s">
        <v>5881</v>
      </c>
      <c r="C1274" t="str">
        <f>VLOOKUP(RTARouteStages[[#This Row],[StageCode]],Code2Loc,2,FALSE)</f>
        <v>PAZ</v>
      </c>
      <c r="D1274" s="171" t="s">
        <v>2304</v>
      </c>
      <c r="E1274">
        <v>1</v>
      </c>
      <c r="F1274" s="173"/>
      <c r="G1274"/>
      <c r="H1274"/>
      <c r="I1274"/>
      <c r="J1274"/>
      <c r="K1274"/>
      <c r="L1274"/>
    </row>
    <row r="1275" spans="1:12">
      <c r="A1275" t="s">
        <v>6823</v>
      </c>
      <c r="B1275" t="s">
        <v>5881</v>
      </c>
      <c r="C1275" t="str">
        <f>VLOOKUP(RTARouteStages[[#This Row],[StageCode]],Code2Loc,2,FALSE)</f>
        <v>PANAJI</v>
      </c>
      <c r="D1275" s="171" t="s">
        <v>2247</v>
      </c>
      <c r="E1275">
        <v>6</v>
      </c>
      <c r="F1275" s="173"/>
      <c r="G1275"/>
      <c r="H1275"/>
      <c r="I1275"/>
      <c r="J1275"/>
      <c r="K1275"/>
      <c r="L1275"/>
    </row>
    <row r="1276" spans="1:12">
      <c r="A1276" t="s">
        <v>6824</v>
      </c>
      <c r="B1276" t="s">
        <v>5881</v>
      </c>
      <c r="C1276" t="str">
        <f>VLOOKUP(RTARouteStages[[#This Row],[StageCode]],Code2Loc,2,FALSE)</f>
        <v>PAZ</v>
      </c>
      <c r="D1276" s="171" t="s">
        <v>2304</v>
      </c>
      <c r="E1276">
        <v>1</v>
      </c>
      <c r="F1276" s="173"/>
      <c r="G1276"/>
      <c r="H1276"/>
      <c r="I1276"/>
      <c r="J1276"/>
      <c r="K1276"/>
      <c r="L1276"/>
    </row>
    <row r="1277" spans="1:12">
      <c r="A1277" t="s">
        <v>6824</v>
      </c>
      <c r="B1277" t="s">
        <v>5881</v>
      </c>
      <c r="C1277" t="str">
        <f>VLOOKUP(RTARouteStages[[#This Row],[StageCode]],Code2Loc,2,FALSE)</f>
        <v>SHIRODA</v>
      </c>
      <c r="D1277" s="171" t="s">
        <v>2699</v>
      </c>
      <c r="E1277">
        <v>6</v>
      </c>
      <c r="F1277" s="173"/>
      <c r="G1277"/>
      <c r="H1277"/>
      <c r="I1277"/>
      <c r="J1277"/>
      <c r="K1277"/>
      <c r="L1277"/>
    </row>
    <row r="1278" spans="1:12">
      <c r="A1278" t="s">
        <v>6492</v>
      </c>
      <c r="B1278" t="s">
        <v>5881</v>
      </c>
      <c r="C1278" t="str">
        <f>VLOOKUP(RTARouteStages[[#This Row],[StageCode]],Code2Loc,2,FALSE)</f>
        <v>BICHOLIM</v>
      </c>
      <c r="D1278" s="171" t="s">
        <v>420</v>
      </c>
      <c r="E1278">
        <v>1</v>
      </c>
      <c r="F1278" s="173"/>
      <c r="G1278"/>
      <c r="H1278"/>
      <c r="I1278"/>
      <c r="J1278"/>
      <c r="K1278"/>
      <c r="L1278"/>
    </row>
    <row r="1279" spans="1:12">
      <c r="A1279" t="s">
        <v>6492</v>
      </c>
      <c r="B1279" t="s">
        <v>5881</v>
      </c>
      <c r="C1279" t="e">
        <f>VLOOKUP(RTARouteStages[[#This Row],[StageCode]],Code2Loc,2,FALSE)</f>
        <v>#N/A</v>
      </c>
      <c r="D1279" s="171" t="s">
        <v>543</v>
      </c>
      <c r="E1279">
        <v>2</v>
      </c>
      <c r="F1279" s="173"/>
      <c r="G1279" t="s">
        <v>5725</v>
      </c>
      <c r="H1279"/>
      <c r="I1279"/>
      <c r="J1279"/>
      <c r="K1279"/>
      <c r="L1279"/>
    </row>
    <row r="1280" spans="1:12">
      <c r="A1280" t="s">
        <v>6492</v>
      </c>
      <c r="B1280" t="s">
        <v>5881</v>
      </c>
      <c r="C1280" t="e">
        <f>VLOOKUP(RTARouteStages[[#This Row],[StageCode]],Code2Loc,2,FALSE)</f>
        <v>#N/A</v>
      </c>
      <c r="D1280" s="171" t="s">
        <v>2234</v>
      </c>
      <c r="E1280">
        <v>3</v>
      </c>
      <c r="F1280" s="173"/>
      <c r="G1280" t="s">
        <v>5725</v>
      </c>
      <c r="H1280"/>
      <c r="I1280"/>
      <c r="J1280"/>
      <c r="K1280"/>
      <c r="L1280"/>
    </row>
    <row r="1281" spans="1:12">
      <c r="A1281" t="s">
        <v>6492</v>
      </c>
      <c r="B1281" t="s">
        <v>5881</v>
      </c>
      <c r="C1281" t="str">
        <f>VLOOKUP(RTARouteStages[[#This Row],[StageCode]],Code2Loc,2,FALSE)</f>
        <v>USGAO</v>
      </c>
      <c r="D1281" s="171" t="s">
        <v>3000</v>
      </c>
      <c r="E1281">
        <v>6</v>
      </c>
      <c r="F1281" s="173"/>
      <c r="G1281"/>
      <c r="H1281"/>
      <c r="I1281"/>
      <c r="J1281"/>
      <c r="K1281"/>
      <c r="L1281"/>
    </row>
    <row r="1282" spans="1:12">
      <c r="A1282" t="s">
        <v>6825</v>
      </c>
      <c r="B1282" t="s">
        <v>5881</v>
      </c>
      <c r="C1282" t="str">
        <f>VLOOKUP(RTARouteStages[[#This Row],[StageCode]],Code2Loc,2,FALSE)</f>
        <v xml:space="preserve">Podocem </v>
      </c>
      <c r="D1282" s="171" t="s">
        <v>3486</v>
      </c>
      <c r="E1282">
        <v>1</v>
      </c>
      <c r="F1282" s="173"/>
      <c r="G1282"/>
      <c r="H1282"/>
      <c r="I1282"/>
      <c r="J1282"/>
      <c r="K1282"/>
      <c r="L1282"/>
    </row>
    <row r="1283" spans="1:12">
      <c r="A1283" t="s">
        <v>6825</v>
      </c>
      <c r="B1283" t="s">
        <v>5881</v>
      </c>
      <c r="C1283" t="str">
        <f>VLOOKUP(RTARouteStages[[#This Row],[StageCode]],Code2Loc,2,FALSE)</f>
        <v>BHATWADI</v>
      </c>
      <c r="D1283" s="171" t="s">
        <v>774</v>
      </c>
      <c r="E1283">
        <v>2</v>
      </c>
      <c r="F1283" s="173"/>
      <c r="G1283" t="s">
        <v>5725</v>
      </c>
      <c r="H1283"/>
      <c r="I1283"/>
      <c r="J1283"/>
      <c r="K1283"/>
      <c r="L1283"/>
    </row>
    <row r="1284" spans="1:12">
      <c r="A1284" t="s">
        <v>6825</v>
      </c>
      <c r="B1284" t="s">
        <v>5881</v>
      </c>
      <c r="C1284" t="str">
        <f>VLOOKUP(RTARouteStages[[#This Row],[StageCode]],Code2Loc,2,FALSE)</f>
        <v>Zariwada</v>
      </c>
      <c r="D1284" s="171" t="s">
        <v>3488</v>
      </c>
      <c r="E1284">
        <v>3</v>
      </c>
      <c r="F1284" s="173"/>
      <c r="G1284" t="s">
        <v>5725</v>
      </c>
      <c r="H1284"/>
      <c r="I1284"/>
      <c r="J1284"/>
      <c r="K1284"/>
      <c r="L1284"/>
    </row>
    <row r="1285" spans="1:12">
      <c r="A1285" t="s">
        <v>6825</v>
      </c>
      <c r="B1285" t="s">
        <v>5881</v>
      </c>
      <c r="C1285" t="str">
        <f>VLOOKUP(RTARouteStages[[#This Row],[StageCode]],Code2Loc,2,FALSE)</f>
        <v>SANKHALI</v>
      </c>
      <c r="D1285" s="171" t="s">
        <v>2596</v>
      </c>
      <c r="E1285">
        <v>6</v>
      </c>
      <c r="F1285" s="173"/>
      <c r="G1285"/>
      <c r="H1285"/>
      <c r="I1285"/>
      <c r="J1285"/>
      <c r="K1285"/>
      <c r="L1285"/>
    </row>
    <row r="1286" spans="1:12">
      <c r="A1286" t="s">
        <v>6826</v>
      </c>
      <c r="B1286" t="s">
        <v>5881</v>
      </c>
      <c r="C1286" t="str">
        <f>VLOOKUP(RTARouteStages[[#This Row],[StageCode]],Code2Loc,2,FALSE)</f>
        <v>PADELI</v>
      </c>
      <c r="D1286" s="171" t="s">
        <v>2215</v>
      </c>
      <c r="E1286">
        <v>1</v>
      </c>
      <c r="F1286" s="173"/>
      <c r="G1286"/>
      <c r="H1286"/>
      <c r="I1286"/>
      <c r="J1286"/>
      <c r="K1286"/>
      <c r="L1286"/>
    </row>
    <row r="1287" spans="1:12">
      <c r="A1287" t="s">
        <v>6826</v>
      </c>
      <c r="B1287" t="s">
        <v>5881</v>
      </c>
      <c r="C1287" t="str">
        <f>VLOOKUP(RTARouteStages[[#This Row],[StageCode]],Code2Loc,2,FALSE)</f>
        <v>VALPOI</v>
      </c>
      <c r="D1287" s="171" t="s">
        <v>3041</v>
      </c>
      <c r="E1287">
        <v>6</v>
      </c>
      <c r="F1287" s="173"/>
      <c r="G1287"/>
      <c r="H1287"/>
      <c r="I1287"/>
      <c r="J1287"/>
      <c r="K1287"/>
      <c r="L1287"/>
    </row>
    <row r="1288" spans="1:12">
      <c r="A1288" t="s">
        <v>6827</v>
      </c>
      <c r="B1288" t="s">
        <v>5881</v>
      </c>
      <c r="C1288" t="str">
        <f>VLOOKUP(RTARouteStages[[#This Row],[StageCode]],Code2Loc,2,FALSE)</f>
        <v>PRIOL</v>
      </c>
      <c r="D1288" s="171" t="s">
        <v>2402</v>
      </c>
      <c r="E1288">
        <v>1</v>
      </c>
      <c r="F1288" s="173"/>
      <c r="G1288"/>
      <c r="H1288"/>
      <c r="I1288"/>
      <c r="J1288"/>
      <c r="K1288"/>
      <c r="L1288"/>
    </row>
    <row r="1289" spans="1:12">
      <c r="A1289" t="s">
        <v>6827</v>
      </c>
      <c r="B1289" t="s">
        <v>5881</v>
      </c>
      <c r="C1289" t="str">
        <f>VLOOKUP(RTARouteStages[[#This Row],[StageCode]],Code2Loc,2,FALSE)</f>
        <v>PONDA</v>
      </c>
      <c r="D1289" s="171" t="s">
        <v>2374</v>
      </c>
      <c r="E1289">
        <v>6</v>
      </c>
      <c r="F1289" s="173"/>
      <c r="G1289"/>
      <c r="H1289"/>
      <c r="I1289"/>
      <c r="J1289"/>
      <c r="K1289"/>
      <c r="L1289"/>
    </row>
    <row r="1290" spans="1:12">
      <c r="A1290" t="s">
        <v>6828</v>
      </c>
      <c r="B1290" t="s">
        <v>5881</v>
      </c>
      <c r="C1290" t="e">
        <f>VLOOKUP(RTARouteStages[[#This Row],[StageCode]],Code2Loc,2,FALSE)</f>
        <v>#N/A</v>
      </c>
      <c r="D1290" s="171" t="s">
        <v>2335</v>
      </c>
      <c r="E1290">
        <v>1</v>
      </c>
      <c r="F1290" s="173"/>
      <c r="G1290"/>
      <c r="H1290"/>
      <c r="I1290"/>
      <c r="J1290"/>
      <c r="K1290"/>
      <c r="L1290"/>
    </row>
    <row r="1291" spans="1:12">
      <c r="A1291" t="s">
        <v>6828</v>
      </c>
      <c r="B1291" t="s">
        <v>5881</v>
      </c>
      <c r="C1291" t="str">
        <f>VLOOKUP(RTARouteStages[[#This Row],[StageCode]],Code2Loc,2,FALSE)</f>
        <v>SAVERDEM</v>
      </c>
      <c r="D1291" s="171" t="s">
        <v>2644</v>
      </c>
      <c r="E1291">
        <v>6</v>
      </c>
      <c r="F1291" s="173"/>
      <c r="G1291"/>
      <c r="H1291"/>
      <c r="I1291"/>
      <c r="J1291"/>
      <c r="K1291"/>
      <c r="L1291"/>
    </row>
    <row r="1292" spans="1:12">
      <c r="A1292" t="s">
        <v>6829</v>
      </c>
      <c r="B1292" t="s">
        <v>5881</v>
      </c>
      <c r="C1292" t="str">
        <f>VLOOKUP(RTARouteStages[[#This Row],[StageCode]],Code2Loc,2,FALSE)</f>
        <v>PAIKUL</v>
      </c>
      <c r="D1292" s="171" t="s">
        <v>2221</v>
      </c>
      <c r="E1292">
        <v>1</v>
      </c>
      <c r="F1292" s="173"/>
      <c r="G1292"/>
      <c r="H1292"/>
      <c r="I1292"/>
      <c r="J1292"/>
      <c r="K1292"/>
      <c r="L1292"/>
    </row>
    <row r="1293" spans="1:12">
      <c r="A1293" t="s">
        <v>6830</v>
      </c>
      <c r="B1293" t="s">
        <v>5881</v>
      </c>
      <c r="C1293" t="str">
        <f>VLOOKUP(RTARouteStages[[#This Row],[StageCode]],Code2Loc,2,FALSE)</f>
        <v>PAIKUL</v>
      </c>
      <c r="D1293" s="171" t="s">
        <v>2221</v>
      </c>
      <c r="E1293">
        <v>1</v>
      </c>
      <c r="F1293" s="173"/>
      <c r="G1293"/>
      <c r="H1293"/>
      <c r="I1293"/>
      <c r="J1293"/>
      <c r="K1293"/>
      <c r="L1293"/>
    </row>
    <row r="1294" spans="1:12">
      <c r="A1294" t="s">
        <v>6830</v>
      </c>
      <c r="B1294" t="s">
        <v>5881</v>
      </c>
      <c r="C1294" t="str">
        <f>VLOOKUP(RTARouteStages[[#This Row],[StageCode]],Code2Loc,2,FALSE)</f>
        <v>PONDA</v>
      </c>
      <c r="D1294" s="171" t="s">
        <v>2374</v>
      </c>
      <c r="E1294">
        <v>6</v>
      </c>
      <c r="F1294" s="173"/>
      <c r="G1294"/>
      <c r="H1294"/>
      <c r="I1294"/>
      <c r="J1294"/>
      <c r="K1294"/>
      <c r="L1294"/>
    </row>
    <row r="1295" spans="1:12">
      <c r="A1295" t="s">
        <v>6831</v>
      </c>
      <c r="B1295" t="s">
        <v>5881</v>
      </c>
      <c r="C1295" t="str">
        <f>VLOOKUP(RTARouteStages[[#This Row],[StageCode]],Code2Loc,2,FALSE)</f>
        <v>PALE</v>
      </c>
      <c r="D1295" s="171" t="s">
        <v>2233</v>
      </c>
      <c r="E1295">
        <v>1</v>
      </c>
      <c r="F1295" s="173"/>
      <c r="G1295"/>
      <c r="H1295"/>
      <c r="I1295"/>
      <c r="J1295"/>
      <c r="K1295"/>
      <c r="L1295"/>
    </row>
    <row r="1296" spans="1:12">
      <c r="A1296" t="s">
        <v>6831</v>
      </c>
      <c r="B1296" t="s">
        <v>5881</v>
      </c>
      <c r="C1296" t="str">
        <f>VLOOKUP(RTARouteStages[[#This Row],[StageCode]],Code2Loc,2,FALSE)</f>
        <v>PONDA</v>
      </c>
      <c r="D1296" s="171" t="s">
        <v>2374</v>
      </c>
      <c r="E1296">
        <v>6</v>
      </c>
      <c r="F1296" s="173"/>
      <c r="G1296"/>
      <c r="H1296"/>
      <c r="I1296"/>
      <c r="J1296"/>
      <c r="K1296"/>
      <c r="L1296"/>
    </row>
    <row r="1297" spans="1:12">
      <c r="A1297" t="s">
        <v>6832</v>
      </c>
      <c r="B1297" t="s">
        <v>5881</v>
      </c>
      <c r="C1297" t="str">
        <f>VLOOKUP(RTARouteStages[[#This Row],[StageCode]],Code2Loc,2,FALSE)</f>
        <v>PILGAO</v>
      </c>
      <c r="D1297" s="171" t="s">
        <v>2330</v>
      </c>
      <c r="E1297">
        <v>1</v>
      </c>
      <c r="F1297" s="173"/>
      <c r="G1297"/>
      <c r="H1297"/>
      <c r="I1297"/>
      <c r="J1297"/>
      <c r="K1297"/>
      <c r="L1297"/>
    </row>
    <row r="1298" spans="1:12">
      <c r="A1298" t="s">
        <v>6832</v>
      </c>
      <c r="B1298" t="s">
        <v>5881</v>
      </c>
      <c r="C1298" t="str">
        <f>VLOOKUP(RTARouteStages[[#This Row],[StageCode]],Code2Loc,2,FALSE)</f>
        <v>PILGAO</v>
      </c>
      <c r="D1298" s="171" t="s">
        <v>2330</v>
      </c>
      <c r="E1298">
        <v>6</v>
      </c>
      <c r="F1298" s="173"/>
      <c r="G1298"/>
      <c r="H1298"/>
      <c r="I1298"/>
      <c r="J1298"/>
      <c r="K1298"/>
      <c r="L1298"/>
    </row>
    <row r="1299" spans="1:12">
      <c r="A1299" t="s">
        <v>6833</v>
      </c>
      <c r="B1299" t="s">
        <v>5881</v>
      </c>
      <c r="C1299" t="str">
        <f>VLOOKUP(RTARouteStages[[#This Row],[StageCode]],Code2Loc,2,FALSE)</f>
        <v>PILGAO</v>
      </c>
      <c r="D1299" s="171" t="s">
        <v>2330</v>
      </c>
      <c r="E1299">
        <v>1</v>
      </c>
      <c r="F1299" s="173"/>
      <c r="G1299"/>
      <c r="H1299"/>
      <c r="I1299"/>
      <c r="J1299"/>
      <c r="K1299"/>
      <c r="L1299"/>
    </row>
    <row r="1300" spans="1:12">
      <c r="A1300" t="s">
        <v>6833</v>
      </c>
      <c r="B1300" t="s">
        <v>5881</v>
      </c>
      <c r="C1300" t="str">
        <f>VLOOKUP(RTARouteStages[[#This Row],[StageCode]],Code2Loc,2,FALSE)</f>
        <v>Saramanas</v>
      </c>
      <c r="D1300" s="171" t="s">
        <v>3460</v>
      </c>
      <c r="E1300">
        <v>6</v>
      </c>
      <c r="F1300" s="173"/>
      <c r="G1300"/>
      <c r="H1300"/>
      <c r="I1300"/>
      <c r="J1300"/>
      <c r="K1300"/>
      <c r="L1300"/>
    </row>
    <row r="1301" spans="1:12">
      <c r="A1301" t="s">
        <v>6834</v>
      </c>
      <c r="B1301" t="s">
        <v>5881</v>
      </c>
      <c r="C1301" t="str">
        <f>VLOOKUP(RTARouteStages[[#This Row],[StageCode]],Code2Loc,2,FALSE)</f>
        <v>PIRNA</v>
      </c>
      <c r="D1301" s="171" t="s">
        <v>2338</v>
      </c>
      <c r="E1301">
        <v>1</v>
      </c>
      <c r="F1301" s="173"/>
      <c r="G1301"/>
      <c r="H1301"/>
      <c r="I1301"/>
      <c r="J1301"/>
      <c r="K1301"/>
      <c r="L1301"/>
    </row>
    <row r="1302" spans="1:12">
      <c r="A1302" t="s">
        <v>6834</v>
      </c>
      <c r="B1302" t="s">
        <v>5881</v>
      </c>
      <c r="C1302" t="str">
        <f>VLOOKUP(RTARouteStages[[#This Row],[StageCode]],Code2Loc,2,FALSE)</f>
        <v>PONDA</v>
      </c>
      <c r="D1302" s="171" t="s">
        <v>2374</v>
      </c>
      <c r="E1302">
        <v>6</v>
      </c>
      <c r="F1302" s="173"/>
      <c r="G1302"/>
      <c r="H1302"/>
      <c r="I1302"/>
      <c r="J1302"/>
      <c r="K1302"/>
      <c r="L1302"/>
    </row>
    <row r="1303" spans="1:12">
      <c r="A1303" t="s">
        <v>6493</v>
      </c>
      <c r="B1303" t="s">
        <v>5881</v>
      </c>
      <c r="C1303" t="str">
        <f>VLOOKUP(RTARouteStages[[#This Row],[StageCode]],Code2Loc,2,FALSE)</f>
        <v>BICHOLIM</v>
      </c>
      <c r="D1303" s="171" t="s">
        <v>420</v>
      </c>
      <c r="E1303">
        <v>1</v>
      </c>
      <c r="F1303" s="173"/>
      <c r="G1303"/>
      <c r="H1303"/>
      <c r="I1303"/>
      <c r="J1303"/>
      <c r="K1303"/>
      <c r="L1303"/>
    </row>
    <row r="1304" spans="1:12">
      <c r="A1304" t="s">
        <v>6493</v>
      </c>
      <c r="B1304" t="s">
        <v>5881</v>
      </c>
      <c r="C1304" t="str">
        <f>VLOOKUP(RTARouteStages[[#This Row],[StageCode]],Code2Loc,2,FALSE)</f>
        <v>Chorao</v>
      </c>
      <c r="D1304" s="171" t="s">
        <v>419</v>
      </c>
      <c r="E1304">
        <v>6</v>
      </c>
      <c r="F1304" s="173"/>
      <c r="G1304"/>
      <c r="H1304"/>
      <c r="I1304"/>
      <c r="J1304"/>
      <c r="K1304"/>
      <c r="L1304"/>
    </row>
    <row r="1305" spans="1:12">
      <c r="A1305" t="s">
        <v>6835</v>
      </c>
      <c r="B1305" t="s">
        <v>5881</v>
      </c>
      <c r="C1305" t="str">
        <f>VLOOKUP(RTARouteStages[[#This Row],[StageCode]],Code2Loc,2,FALSE)</f>
        <v>PONDA</v>
      </c>
      <c r="D1305" s="171" t="s">
        <v>2374</v>
      </c>
      <c r="E1305">
        <v>1</v>
      </c>
      <c r="F1305" s="173"/>
      <c r="G1305"/>
      <c r="H1305"/>
      <c r="I1305"/>
      <c r="J1305"/>
      <c r="K1305"/>
      <c r="L1305"/>
    </row>
    <row r="1306" spans="1:12">
      <c r="A1306" t="s">
        <v>6836</v>
      </c>
      <c r="B1306" t="s">
        <v>5881</v>
      </c>
      <c r="C1306" t="str">
        <f>VLOOKUP(RTARouteStages[[#This Row],[StageCode]],Code2Loc,2,FALSE)</f>
        <v>PONDA</v>
      </c>
      <c r="D1306" s="171" t="s">
        <v>2374</v>
      </c>
      <c r="E1306">
        <v>1</v>
      </c>
      <c r="F1306" s="173"/>
      <c r="G1306"/>
      <c r="H1306"/>
      <c r="I1306"/>
      <c r="J1306"/>
      <c r="K1306"/>
      <c r="L1306"/>
    </row>
    <row r="1307" spans="1:12">
      <c r="A1307" t="s">
        <v>6836</v>
      </c>
      <c r="B1307" t="s">
        <v>5881</v>
      </c>
      <c r="C1307" t="str">
        <f>VLOOKUP(RTARouteStages[[#This Row],[StageCode]],Code2Loc,2,FALSE)</f>
        <v>AGAPUR</v>
      </c>
      <c r="D1307" s="171" t="s">
        <v>462</v>
      </c>
      <c r="E1307">
        <v>2</v>
      </c>
      <c r="F1307" s="173"/>
      <c r="G1307" t="s">
        <v>5725</v>
      </c>
      <c r="H1307"/>
      <c r="I1307"/>
      <c r="J1307"/>
      <c r="K1307"/>
      <c r="L1307"/>
    </row>
    <row r="1308" spans="1:12">
      <c r="A1308" t="s">
        <v>6836</v>
      </c>
      <c r="B1308" t="s">
        <v>5881</v>
      </c>
      <c r="C1308" t="e">
        <f>VLOOKUP(RTARouteStages[[#This Row],[StageCode]],Code2Loc,2,FALSE)</f>
        <v>#N/A</v>
      </c>
      <c r="D1308" s="171" t="s">
        <v>4938</v>
      </c>
      <c r="E1308">
        <v>3</v>
      </c>
      <c r="F1308" s="173"/>
      <c r="G1308" t="s">
        <v>5725</v>
      </c>
      <c r="H1308"/>
      <c r="I1308"/>
      <c r="J1308"/>
      <c r="K1308"/>
      <c r="L1308"/>
    </row>
    <row r="1309" spans="1:12">
      <c r="A1309" t="s">
        <v>6836</v>
      </c>
      <c r="B1309" t="s">
        <v>5881</v>
      </c>
      <c r="C1309" t="str">
        <f>VLOOKUP(RTARouteStages[[#This Row],[StageCode]],Code2Loc,2,FALSE)</f>
        <v>PONDA</v>
      </c>
      <c r="D1309" s="171" t="s">
        <v>2374</v>
      </c>
      <c r="E1309">
        <v>6</v>
      </c>
      <c r="F1309" s="173"/>
      <c r="G1309"/>
      <c r="H1309"/>
      <c r="I1309"/>
      <c r="J1309"/>
      <c r="K1309"/>
      <c r="L1309"/>
    </row>
    <row r="1310" spans="1:12">
      <c r="A1310" t="s">
        <v>6837</v>
      </c>
      <c r="B1310" t="s">
        <v>5881</v>
      </c>
      <c r="C1310" t="str">
        <f>VLOOKUP(RTARouteStages[[#This Row],[StageCode]],Code2Loc,2,FALSE)</f>
        <v>PONDA</v>
      </c>
      <c r="D1310" s="171" t="s">
        <v>2374</v>
      </c>
      <c r="E1310">
        <v>1</v>
      </c>
      <c r="F1310" s="173"/>
      <c r="G1310"/>
      <c r="H1310"/>
      <c r="I1310"/>
      <c r="J1310"/>
      <c r="K1310"/>
      <c r="L1310"/>
    </row>
    <row r="1311" spans="1:12">
      <c r="A1311" t="s">
        <v>6837</v>
      </c>
      <c r="B1311" t="s">
        <v>5881</v>
      </c>
      <c r="C1311" t="str">
        <f>VLOOKUP(RTARouteStages[[#This Row],[StageCode]],Code2Loc,2,FALSE)</f>
        <v>AGAPUR</v>
      </c>
      <c r="D1311" s="171" t="s">
        <v>462</v>
      </c>
      <c r="E1311">
        <v>2</v>
      </c>
      <c r="F1311" s="173"/>
      <c r="G1311" t="s">
        <v>5725</v>
      </c>
      <c r="H1311"/>
      <c r="I1311"/>
      <c r="J1311"/>
      <c r="K1311"/>
      <c r="L1311"/>
    </row>
    <row r="1312" spans="1:12">
      <c r="A1312" t="s">
        <v>6837</v>
      </c>
      <c r="B1312" t="s">
        <v>5881</v>
      </c>
      <c r="C1312" t="str">
        <f>VLOOKUP(RTARouteStages[[#This Row],[StageCode]],Code2Loc,2,FALSE)</f>
        <v>PONDA</v>
      </c>
      <c r="D1312" s="171" t="s">
        <v>2374</v>
      </c>
      <c r="E1312">
        <v>6</v>
      </c>
      <c r="F1312" s="173"/>
      <c r="G1312"/>
      <c r="H1312"/>
      <c r="I1312"/>
      <c r="J1312"/>
      <c r="K1312"/>
      <c r="L1312"/>
    </row>
    <row r="1313" spans="1:12">
      <c r="A1313" t="s">
        <v>6838</v>
      </c>
      <c r="B1313" t="s">
        <v>5881</v>
      </c>
      <c r="C1313" t="str">
        <f>VLOOKUP(RTARouteStages[[#This Row],[StageCode]],Code2Loc,2,FALSE)</f>
        <v>PONDA</v>
      </c>
      <c r="D1313" s="171" t="s">
        <v>2374</v>
      </c>
      <c r="E1313">
        <v>1</v>
      </c>
      <c r="F1313" s="173"/>
      <c r="G1313"/>
      <c r="H1313"/>
      <c r="I1313"/>
      <c r="J1313"/>
      <c r="K1313"/>
      <c r="L1313"/>
    </row>
    <row r="1314" spans="1:12">
      <c r="A1314" t="s">
        <v>6838</v>
      </c>
      <c r="B1314" t="s">
        <v>5881</v>
      </c>
      <c r="C1314" t="e">
        <f>VLOOKUP(RTARouteStages[[#This Row],[StageCode]],Code2Loc,2,FALSE)</f>
        <v>#N/A</v>
      </c>
      <c r="D1314" s="171" t="s">
        <v>575</v>
      </c>
      <c r="E1314">
        <v>2</v>
      </c>
      <c r="F1314" s="173"/>
      <c r="G1314" t="s">
        <v>5725</v>
      </c>
      <c r="H1314"/>
      <c r="I1314"/>
      <c r="J1314"/>
      <c r="K1314"/>
      <c r="L1314"/>
    </row>
    <row r="1315" spans="1:12">
      <c r="A1315" t="s">
        <v>6838</v>
      </c>
      <c r="B1315" t="s">
        <v>5881</v>
      </c>
      <c r="C1315" t="str">
        <f>VLOOKUP(RTARouteStages[[#This Row],[StageCode]],Code2Loc,2,FALSE)</f>
        <v>PONDA</v>
      </c>
      <c r="D1315" s="171" t="s">
        <v>2374</v>
      </c>
      <c r="E1315">
        <v>6</v>
      </c>
      <c r="F1315" s="173"/>
      <c r="G1315"/>
      <c r="H1315"/>
      <c r="I1315"/>
      <c r="J1315"/>
      <c r="K1315"/>
      <c r="L1315"/>
    </row>
    <row r="1316" spans="1:12">
      <c r="A1316" t="s">
        <v>6839</v>
      </c>
      <c r="B1316" t="s">
        <v>5881</v>
      </c>
      <c r="C1316" t="str">
        <f>VLOOKUP(RTARouteStages[[#This Row],[StageCode]],Code2Loc,2,FALSE)</f>
        <v>PONDA</v>
      </c>
      <c r="D1316" s="171" t="s">
        <v>2374</v>
      </c>
      <c r="E1316">
        <v>1</v>
      </c>
      <c r="F1316" s="173"/>
      <c r="G1316"/>
      <c r="H1316"/>
      <c r="I1316"/>
      <c r="J1316"/>
      <c r="K1316"/>
      <c r="L1316"/>
    </row>
    <row r="1317" spans="1:12">
      <c r="A1317" t="s">
        <v>6839</v>
      </c>
      <c r="B1317" t="s">
        <v>5881</v>
      </c>
      <c r="C1317" t="e">
        <f>VLOOKUP(RTARouteStages[[#This Row],[StageCode]],Code2Loc,2,FALSE)</f>
        <v>#N/A</v>
      </c>
      <c r="D1317" s="171" t="s">
        <v>575</v>
      </c>
      <c r="E1317">
        <v>2</v>
      </c>
      <c r="F1317" s="173"/>
      <c r="G1317" t="s">
        <v>5725</v>
      </c>
      <c r="H1317"/>
      <c r="I1317"/>
      <c r="J1317"/>
      <c r="K1317"/>
      <c r="L1317"/>
    </row>
    <row r="1318" spans="1:12">
      <c r="A1318" t="s">
        <v>6839</v>
      </c>
      <c r="B1318" t="s">
        <v>5881</v>
      </c>
      <c r="C1318" t="e">
        <f>VLOOKUP(RTARouteStages[[#This Row],[StageCode]],Code2Loc,2,FALSE)</f>
        <v>#N/A</v>
      </c>
      <c r="D1318" s="171" t="s">
        <v>4977</v>
      </c>
      <c r="E1318">
        <v>3</v>
      </c>
      <c r="F1318" s="173"/>
      <c r="G1318" t="s">
        <v>5725</v>
      </c>
      <c r="H1318"/>
      <c r="I1318"/>
      <c r="J1318"/>
      <c r="K1318"/>
      <c r="L1318"/>
    </row>
    <row r="1319" spans="1:12">
      <c r="A1319" t="s">
        <v>6839</v>
      </c>
      <c r="B1319" t="s">
        <v>5881</v>
      </c>
      <c r="C1319" t="str">
        <f>VLOOKUP(RTARouteStages[[#This Row],[StageCode]],Code2Loc,2,FALSE)</f>
        <v>PONDA</v>
      </c>
      <c r="D1319" s="171" t="s">
        <v>2374</v>
      </c>
      <c r="E1319">
        <v>6</v>
      </c>
      <c r="F1319" s="173"/>
      <c r="G1319"/>
      <c r="H1319"/>
      <c r="I1319"/>
      <c r="J1319"/>
      <c r="K1319"/>
      <c r="L1319"/>
    </row>
    <row r="1320" spans="1:12">
      <c r="A1320" t="s">
        <v>6840</v>
      </c>
      <c r="B1320" t="s">
        <v>5881</v>
      </c>
      <c r="C1320" t="str">
        <f>VLOOKUP(RTARouteStages[[#This Row],[StageCode]],Code2Loc,2,FALSE)</f>
        <v>PONDA</v>
      </c>
      <c r="D1320" s="171" t="s">
        <v>2374</v>
      </c>
      <c r="E1320">
        <v>1</v>
      </c>
      <c r="F1320" s="173"/>
      <c r="G1320"/>
      <c r="H1320"/>
      <c r="I1320"/>
      <c r="J1320"/>
      <c r="K1320"/>
      <c r="L1320"/>
    </row>
    <row r="1321" spans="1:12">
      <c r="A1321" t="s">
        <v>6840</v>
      </c>
      <c r="B1321" t="s">
        <v>5881</v>
      </c>
      <c r="C1321" t="str">
        <f>VLOOKUP(RTARouteStages[[#This Row],[StageCode]],Code2Loc,2,FALSE)</f>
        <v>Bethoda</v>
      </c>
      <c r="D1321" s="171" t="s">
        <v>730</v>
      </c>
      <c r="E1321">
        <v>2</v>
      </c>
      <c r="F1321" s="173"/>
      <c r="G1321" t="s">
        <v>5725</v>
      </c>
      <c r="H1321"/>
      <c r="I1321"/>
      <c r="J1321"/>
      <c r="K1321"/>
      <c r="L1321"/>
    </row>
    <row r="1322" spans="1:12">
      <c r="A1322" t="s">
        <v>6840</v>
      </c>
      <c r="B1322" t="s">
        <v>5881</v>
      </c>
      <c r="C1322" t="e">
        <f>VLOOKUP(RTARouteStages[[#This Row],[StageCode]],Code2Loc,2,FALSE)</f>
        <v>#N/A</v>
      </c>
      <c r="D1322" s="171" t="s">
        <v>1059</v>
      </c>
      <c r="E1322">
        <v>3</v>
      </c>
      <c r="F1322" s="173"/>
      <c r="G1322" t="s">
        <v>5725</v>
      </c>
      <c r="H1322"/>
      <c r="I1322"/>
      <c r="J1322"/>
      <c r="K1322"/>
      <c r="L1322"/>
    </row>
    <row r="1323" spans="1:12">
      <c r="A1323" t="s">
        <v>6840</v>
      </c>
      <c r="B1323" t="s">
        <v>5881</v>
      </c>
      <c r="C1323" t="str">
        <f>VLOOKUP(RTARouteStages[[#This Row],[StageCode]],Code2Loc,2,FALSE)</f>
        <v>DHARBANDORA</v>
      </c>
      <c r="D1323" s="171" t="s">
        <v>1140</v>
      </c>
      <c r="E1323">
        <v>4</v>
      </c>
      <c r="F1323" s="173"/>
      <c r="G1323" t="s">
        <v>5725</v>
      </c>
      <c r="H1323"/>
      <c r="I1323"/>
      <c r="J1323"/>
      <c r="K1323"/>
      <c r="L1323"/>
    </row>
    <row r="1324" spans="1:12">
      <c r="A1324" t="s">
        <v>6840</v>
      </c>
      <c r="B1324" t="s">
        <v>5881</v>
      </c>
      <c r="C1324" t="str">
        <f>VLOOKUP(RTARouteStages[[#This Row],[StageCode]],Code2Loc,2,FALSE)</f>
        <v>USGAO</v>
      </c>
      <c r="D1324" s="171" t="s">
        <v>3000</v>
      </c>
      <c r="E1324">
        <v>5</v>
      </c>
      <c r="F1324" s="173"/>
      <c r="G1324" t="s">
        <v>5725</v>
      </c>
      <c r="H1324"/>
      <c r="I1324"/>
      <c r="J1324"/>
      <c r="K1324"/>
      <c r="L1324"/>
    </row>
    <row r="1325" spans="1:12">
      <c r="A1325" t="s">
        <v>6840</v>
      </c>
      <c r="B1325" t="s">
        <v>5881</v>
      </c>
      <c r="C1325" t="str">
        <f>VLOOKUP(RTARouteStages[[#This Row],[StageCode]],Code2Loc,2,FALSE)</f>
        <v>PONDA</v>
      </c>
      <c r="D1325" s="171" t="s">
        <v>2374</v>
      </c>
      <c r="E1325">
        <v>6</v>
      </c>
      <c r="F1325" s="173"/>
      <c r="G1325"/>
      <c r="H1325"/>
      <c r="I1325"/>
      <c r="J1325"/>
      <c r="K1325"/>
      <c r="L1325"/>
    </row>
    <row r="1326" spans="1:12">
      <c r="A1326" t="s">
        <v>6841</v>
      </c>
      <c r="B1326" t="s">
        <v>5881</v>
      </c>
      <c r="C1326" t="str">
        <f>VLOOKUP(RTARouteStages[[#This Row],[StageCode]],Code2Loc,2,FALSE)</f>
        <v>PONDA</v>
      </c>
      <c r="D1326" s="171" t="s">
        <v>2374</v>
      </c>
      <c r="E1326">
        <v>1</v>
      </c>
      <c r="F1326" s="173"/>
      <c r="G1326"/>
      <c r="H1326"/>
      <c r="I1326"/>
      <c r="J1326"/>
      <c r="K1326"/>
      <c r="L1326"/>
    </row>
    <row r="1327" spans="1:12">
      <c r="A1327" t="s">
        <v>6841</v>
      </c>
      <c r="B1327" t="s">
        <v>5881</v>
      </c>
      <c r="C1327" t="str">
        <f>VLOOKUP(RTARouteStages[[#This Row],[StageCode]],Code2Loc,2,FALSE)</f>
        <v>BANASTARI</v>
      </c>
      <c r="D1327" s="171" t="s">
        <v>680</v>
      </c>
      <c r="E1327">
        <v>2</v>
      </c>
      <c r="F1327" s="173"/>
      <c r="G1327" t="s">
        <v>5725</v>
      </c>
      <c r="H1327"/>
      <c r="I1327"/>
      <c r="J1327"/>
      <c r="K1327"/>
      <c r="L1327"/>
    </row>
    <row r="1328" spans="1:12">
      <c r="A1328" t="s">
        <v>6841</v>
      </c>
      <c r="B1328" t="s">
        <v>5881</v>
      </c>
      <c r="C1328" t="e">
        <f>VLOOKUP(RTARouteStages[[#This Row],[StageCode]],Code2Loc,2,FALSE)</f>
        <v>#N/A</v>
      </c>
      <c r="D1328" s="171" t="s">
        <v>1887</v>
      </c>
      <c r="E1328">
        <v>3</v>
      </c>
      <c r="F1328" s="173"/>
      <c r="G1328" t="s">
        <v>5725</v>
      </c>
      <c r="H1328"/>
      <c r="I1328"/>
      <c r="J1328"/>
      <c r="K1328"/>
      <c r="L1328"/>
    </row>
    <row r="1329" spans="1:12">
      <c r="A1329" t="s">
        <v>6841</v>
      </c>
      <c r="B1329" t="s">
        <v>5881</v>
      </c>
      <c r="C1329" t="str">
        <f>VLOOKUP(RTARouteStages[[#This Row],[StageCode]],Code2Loc,2,FALSE)</f>
        <v>PONDA</v>
      </c>
      <c r="D1329" s="171" t="s">
        <v>2374</v>
      </c>
      <c r="E1329">
        <v>6</v>
      </c>
      <c r="F1329" s="173"/>
      <c r="G1329"/>
      <c r="H1329"/>
      <c r="I1329"/>
      <c r="J1329"/>
      <c r="K1329"/>
      <c r="L1329"/>
    </row>
    <row r="1330" spans="1:12">
      <c r="A1330" t="s">
        <v>6842</v>
      </c>
      <c r="B1330" t="s">
        <v>5881</v>
      </c>
      <c r="C1330" t="str">
        <f>VLOOKUP(RTARouteStages[[#This Row],[StageCode]],Code2Loc,2,FALSE)</f>
        <v>PONDA</v>
      </c>
      <c r="D1330" s="171" t="s">
        <v>2374</v>
      </c>
      <c r="E1330">
        <v>1</v>
      </c>
      <c r="F1330" s="173"/>
      <c r="G1330"/>
      <c r="H1330"/>
      <c r="I1330"/>
      <c r="J1330"/>
      <c r="K1330"/>
      <c r="L1330"/>
    </row>
    <row r="1331" spans="1:12">
      <c r="A1331" t="s">
        <v>6842</v>
      </c>
      <c r="B1331" t="s">
        <v>5881</v>
      </c>
      <c r="C1331" t="str">
        <f>VLOOKUP(RTARouteStages[[#This Row],[StageCode]],Code2Loc,2,FALSE)</f>
        <v>BANASTARI</v>
      </c>
      <c r="D1331" s="171" t="s">
        <v>680</v>
      </c>
      <c r="E1331">
        <v>2</v>
      </c>
      <c r="F1331" s="173"/>
      <c r="G1331" t="s">
        <v>5725</v>
      </c>
      <c r="H1331"/>
      <c r="I1331"/>
      <c r="J1331"/>
      <c r="K1331"/>
      <c r="L1331"/>
    </row>
    <row r="1332" spans="1:12">
      <c r="A1332" t="s">
        <v>6842</v>
      </c>
      <c r="B1332" t="s">
        <v>5881</v>
      </c>
      <c r="C1332" t="str">
        <f>VLOOKUP(RTARouteStages[[#This Row],[StageCode]],Code2Loc,2,FALSE)</f>
        <v>PONDA</v>
      </c>
      <c r="D1332" s="171" t="s">
        <v>2374</v>
      </c>
      <c r="E1332">
        <v>6</v>
      </c>
      <c r="F1332" s="173"/>
      <c r="G1332"/>
      <c r="H1332"/>
      <c r="I1332"/>
      <c r="J1332"/>
      <c r="K1332"/>
      <c r="L1332"/>
    </row>
    <row r="1333" spans="1:12">
      <c r="A1333" t="s">
        <v>6843</v>
      </c>
      <c r="B1333" t="s">
        <v>5881</v>
      </c>
      <c r="C1333" t="str">
        <f>VLOOKUP(RTARouteStages[[#This Row],[StageCode]],Code2Loc,2,FALSE)</f>
        <v>PONDA</v>
      </c>
      <c r="D1333" s="171" t="s">
        <v>2374</v>
      </c>
      <c r="E1333">
        <v>1</v>
      </c>
      <c r="F1333" s="173"/>
      <c r="G1333"/>
      <c r="H1333"/>
      <c r="I1333"/>
      <c r="J1333"/>
      <c r="K1333"/>
      <c r="L1333"/>
    </row>
    <row r="1334" spans="1:12">
      <c r="A1334" t="s">
        <v>6843</v>
      </c>
      <c r="B1334" t="s">
        <v>5881</v>
      </c>
      <c r="C1334" t="str">
        <f>VLOOKUP(RTARouteStages[[#This Row],[StageCode]],Code2Loc,2,FALSE)</f>
        <v>DHARBANDORA</v>
      </c>
      <c r="D1334" s="171" t="s">
        <v>1140</v>
      </c>
      <c r="E1334">
        <v>2</v>
      </c>
      <c r="F1334" s="173"/>
      <c r="G1334" t="s">
        <v>5725</v>
      </c>
      <c r="H1334"/>
      <c r="I1334"/>
      <c r="J1334"/>
      <c r="K1334"/>
      <c r="L1334"/>
    </row>
    <row r="1335" spans="1:12">
      <c r="A1335" t="s">
        <v>6843</v>
      </c>
      <c r="B1335" t="s">
        <v>5881</v>
      </c>
      <c r="C1335" t="str">
        <f>VLOOKUP(RTARouteStages[[#This Row],[StageCode]],Code2Loc,2,FALSE)</f>
        <v>SAVERDEM</v>
      </c>
      <c r="D1335" s="171" t="s">
        <v>2644</v>
      </c>
      <c r="E1335">
        <v>6</v>
      </c>
      <c r="F1335" s="173"/>
      <c r="G1335"/>
      <c r="H1335"/>
      <c r="I1335"/>
      <c r="J1335"/>
      <c r="K1335"/>
      <c r="L1335"/>
    </row>
    <row r="1336" spans="1:12">
      <c r="A1336" t="s">
        <v>6844</v>
      </c>
      <c r="B1336" t="s">
        <v>5881</v>
      </c>
      <c r="C1336" t="str">
        <f>VLOOKUP(RTARouteStages[[#This Row],[StageCode]],Code2Loc,2,FALSE)</f>
        <v>PONDA</v>
      </c>
      <c r="D1336" s="171" t="s">
        <v>2374</v>
      </c>
      <c r="E1336">
        <v>1</v>
      </c>
      <c r="F1336" s="173"/>
      <c r="G1336"/>
      <c r="H1336"/>
      <c r="I1336"/>
      <c r="J1336"/>
      <c r="K1336"/>
      <c r="L1336"/>
    </row>
    <row r="1337" spans="1:12">
      <c r="A1337" t="s">
        <v>6844</v>
      </c>
      <c r="B1337" t="s">
        <v>5881</v>
      </c>
      <c r="C1337" t="e">
        <f>VLOOKUP(RTARouteStages[[#This Row],[StageCode]],Code2Loc,2,FALSE)</f>
        <v>#N/A</v>
      </c>
      <c r="D1337" s="171" t="s">
        <v>5126</v>
      </c>
      <c r="E1337">
        <v>2</v>
      </c>
      <c r="F1337" s="173"/>
      <c r="G1337" t="s">
        <v>5725</v>
      </c>
      <c r="H1337"/>
      <c r="I1337"/>
      <c r="J1337"/>
      <c r="K1337"/>
      <c r="L1337"/>
    </row>
    <row r="1338" spans="1:12">
      <c r="A1338" t="s">
        <v>6844</v>
      </c>
      <c r="B1338" t="s">
        <v>5881</v>
      </c>
      <c r="C1338" t="str">
        <f>VLOOKUP(RTARouteStages[[#This Row],[StageCode]],Code2Loc,2,FALSE)</f>
        <v>PONDA</v>
      </c>
      <c r="D1338" s="171" t="s">
        <v>2374</v>
      </c>
      <c r="E1338">
        <v>6</v>
      </c>
      <c r="F1338" s="173"/>
      <c r="G1338"/>
      <c r="H1338"/>
      <c r="I1338"/>
      <c r="J1338"/>
      <c r="K1338"/>
      <c r="L1338"/>
    </row>
    <row r="1339" spans="1:12">
      <c r="A1339" t="s">
        <v>6494</v>
      </c>
      <c r="B1339" t="s">
        <v>5881</v>
      </c>
      <c r="C1339" t="str">
        <f>VLOOKUP(RTARouteStages[[#This Row],[StageCode]],Code2Loc,2,FALSE)</f>
        <v>BICHOLIM</v>
      </c>
      <c r="D1339" s="171" t="s">
        <v>420</v>
      </c>
      <c r="E1339">
        <v>1</v>
      </c>
      <c r="F1339" s="173"/>
      <c r="G1339"/>
      <c r="H1339"/>
      <c r="I1339"/>
      <c r="J1339"/>
      <c r="K1339"/>
      <c r="L1339"/>
    </row>
    <row r="1340" spans="1:12">
      <c r="A1340" t="s">
        <v>6494</v>
      </c>
      <c r="B1340" t="s">
        <v>5881</v>
      </c>
      <c r="C1340" t="e">
        <f>VLOOKUP(RTARouteStages[[#This Row],[StageCode]],Code2Loc,2,FALSE)</f>
        <v>#N/A</v>
      </c>
      <c r="D1340" s="171" t="s">
        <v>1445</v>
      </c>
      <c r="E1340">
        <v>2</v>
      </c>
      <c r="F1340" s="173"/>
      <c r="G1340" t="s">
        <v>5725</v>
      </c>
      <c r="H1340"/>
      <c r="I1340"/>
      <c r="J1340"/>
      <c r="K1340"/>
      <c r="L1340"/>
    </row>
    <row r="1341" spans="1:12">
      <c r="A1341" t="s">
        <v>6494</v>
      </c>
      <c r="B1341" t="s">
        <v>5881</v>
      </c>
      <c r="C1341" t="e">
        <f>VLOOKUP(RTARouteStages[[#This Row],[StageCode]],Code2Loc,2,FALSE)</f>
        <v>#N/A</v>
      </c>
      <c r="D1341" s="171" t="s">
        <v>2232</v>
      </c>
      <c r="E1341">
        <v>3</v>
      </c>
      <c r="F1341" s="173"/>
      <c r="G1341" t="s">
        <v>5725</v>
      </c>
      <c r="H1341"/>
      <c r="I1341"/>
      <c r="J1341"/>
      <c r="K1341"/>
      <c r="L1341"/>
    </row>
    <row r="1342" spans="1:12">
      <c r="A1342" t="s">
        <v>6494</v>
      </c>
      <c r="B1342" t="s">
        <v>5881</v>
      </c>
      <c r="C1342" t="str">
        <f>VLOOKUP(RTARouteStages[[#This Row],[StageCode]],Code2Loc,2,FALSE)</f>
        <v>PONDA</v>
      </c>
      <c r="D1342" s="171" t="s">
        <v>2374</v>
      </c>
      <c r="E1342">
        <v>6</v>
      </c>
      <c r="F1342" s="173"/>
      <c r="G1342"/>
      <c r="H1342"/>
      <c r="I1342"/>
      <c r="J1342"/>
      <c r="K1342"/>
      <c r="L1342"/>
    </row>
    <row r="1343" spans="1:12">
      <c r="A1343" t="s">
        <v>6845</v>
      </c>
      <c r="B1343" t="s">
        <v>5881</v>
      </c>
      <c r="C1343" t="str">
        <f>VLOOKUP(RTARouteStages[[#This Row],[StageCode]],Code2Loc,2,FALSE)</f>
        <v>PONDA</v>
      </c>
      <c r="D1343" s="171" t="s">
        <v>2374</v>
      </c>
      <c r="E1343">
        <v>1</v>
      </c>
      <c r="F1343" s="173"/>
      <c r="G1343"/>
      <c r="H1343"/>
      <c r="I1343"/>
      <c r="J1343"/>
      <c r="K1343"/>
      <c r="L1343"/>
    </row>
    <row r="1344" spans="1:12">
      <c r="A1344" t="s">
        <v>6845</v>
      </c>
      <c r="B1344" t="s">
        <v>5881</v>
      </c>
      <c r="C1344" t="e">
        <f>VLOOKUP(RTARouteStages[[#This Row],[StageCode]],Code2Loc,2,FALSE)</f>
        <v>#N/A</v>
      </c>
      <c r="D1344" s="171" t="s">
        <v>5126</v>
      </c>
      <c r="E1344">
        <v>2</v>
      </c>
      <c r="F1344" s="173"/>
      <c r="G1344" t="s">
        <v>5725</v>
      </c>
      <c r="H1344"/>
      <c r="I1344"/>
      <c r="J1344"/>
      <c r="K1344"/>
      <c r="L1344"/>
    </row>
    <row r="1345" spans="1:12">
      <c r="A1345" t="s">
        <v>6845</v>
      </c>
      <c r="B1345" t="s">
        <v>5881</v>
      </c>
      <c r="C1345" t="str">
        <f>VLOOKUP(RTARouteStages[[#This Row],[StageCode]],Code2Loc,2,FALSE)</f>
        <v>UNDIR</v>
      </c>
      <c r="D1345" s="171" t="s">
        <v>2984</v>
      </c>
      <c r="E1345">
        <v>6</v>
      </c>
      <c r="F1345" s="173"/>
      <c r="G1345"/>
      <c r="H1345"/>
      <c r="I1345"/>
      <c r="J1345"/>
      <c r="K1345"/>
      <c r="L1345"/>
    </row>
    <row r="1346" spans="1:12">
      <c r="A1346" t="s">
        <v>6846</v>
      </c>
      <c r="B1346" t="s">
        <v>5881</v>
      </c>
      <c r="C1346" t="str">
        <f>VLOOKUP(RTARouteStages[[#This Row],[StageCode]],Code2Loc,2,FALSE)</f>
        <v>PONDA</v>
      </c>
      <c r="D1346" s="171" t="s">
        <v>2374</v>
      </c>
      <c r="E1346">
        <v>1</v>
      </c>
      <c r="F1346" s="173"/>
      <c r="G1346"/>
      <c r="H1346"/>
      <c r="I1346"/>
      <c r="J1346"/>
      <c r="K1346"/>
      <c r="L1346"/>
    </row>
    <row r="1347" spans="1:12">
      <c r="A1347" t="s">
        <v>6846</v>
      </c>
      <c r="B1347" t="s">
        <v>5881</v>
      </c>
      <c r="C1347" t="str">
        <f>VLOOKUP(RTARouteStages[[#This Row],[StageCode]],Code2Loc,2,FALSE)</f>
        <v>Kundai Industrial Estate</v>
      </c>
      <c r="D1347" s="171" t="s">
        <v>1774</v>
      </c>
      <c r="E1347">
        <v>2</v>
      </c>
      <c r="F1347" s="173"/>
      <c r="G1347" t="s">
        <v>5725</v>
      </c>
      <c r="H1347"/>
      <c r="I1347"/>
      <c r="J1347"/>
      <c r="K1347"/>
      <c r="L1347"/>
    </row>
    <row r="1348" spans="1:12">
      <c r="A1348" t="s">
        <v>6846</v>
      </c>
      <c r="B1348" t="s">
        <v>5881</v>
      </c>
      <c r="C1348" t="e">
        <f>VLOOKUP(RTARouteStages[[#This Row],[StageCode]],Code2Loc,2,FALSE)</f>
        <v>#N/A</v>
      </c>
      <c r="D1348" s="171" t="s">
        <v>1887</v>
      </c>
      <c r="E1348">
        <v>3</v>
      </c>
      <c r="F1348" s="173"/>
      <c r="G1348" t="s">
        <v>5725</v>
      </c>
      <c r="H1348"/>
      <c r="I1348"/>
      <c r="J1348"/>
      <c r="K1348"/>
      <c r="L1348"/>
    </row>
    <row r="1349" spans="1:12">
      <c r="A1349" t="s">
        <v>6846</v>
      </c>
      <c r="B1349" t="s">
        <v>5881</v>
      </c>
      <c r="C1349" t="str">
        <f>VLOOKUP(RTARouteStages[[#This Row],[StageCode]],Code2Loc,2,FALSE)</f>
        <v>PONDA</v>
      </c>
      <c r="D1349" s="171" t="s">
        <v>2374</v>
      </c>
      <c r="E1349">
        <v>6</v>
      </c>
      <c r="F1349" s="173"/>
      <c r="G1349"/>
      <c r="H1349"/>
      <c r="I1349"/>
      <c r="J1349"/>
      <c r="K1349"/>
      <c r="L1349"/>
    </row>
    <row r="1350" spans="1:12">
      <c r="A1350" t="s">
        <v>6847</v>
      </c>
      <c r="B1350" t="s">
        <v>5881</v>
      </c>
      <c r="C1350" t="str">
        <f>VLOOKUP(RTARouteStages[[#This Row],[StageCode]],Code2Loc,2,FALSE)</f>
        <v>PONDA</v>
      </c>
      <c r="D1350" s="171" t="s">
        <v>2374</v>
      </c>
      <c r="E1350">
        <v>1</v>
      </c>
      <c r="F1350" s="173"/>
      <c r="G1350"/>
      <c r="H1350"/>
      <c r="I1350"/>
      <c r="J1350"/>
      <c r="K1350"/>
      <c r="L1350"/>
    </row>
    <row r="1351" spans="1:12">
      <c r="A1351" t="s">
        <v>6847</v>
      </c>
      <c r="B1351" t="s">
        <v>5881</v>
      </c>
      <c r="C1351" t="str">
        <f>VLOOKUP(RTARouteStages[[#This Row],[StageCode]],Code2Loc,2,FALSE)</f>
        <v>Kundai Industrial Estate</v>
      </c>
      <c r="D1351" s="171" t="s">
        <v>1774</v>
      </c>
      <c r="E1351">
        <v>2</v>
      </c>
      <c r="F1351" s="173"/>
      <c r="G1351" t="s">
        <v>5725</v>
      </c>
      <c r="H1351"/>
      <c r="I1351"/>
      <c r="J1351"/>
      <c r="K1351"/>
      <c r="L1351"/>
    </row>
    <row r="1352" spans="1:12">
      <c r="A1352" t="s">
        <v>6847</v>
      </c>
      <c r="B1352" t="s">
        <v>5881</v>
      </c>
      <c r="C1352" t="str">
        <f>VLOOKUP(RTARouteStages[[#This Row],[StageCode]],Code2Loc,2,FALSE)</f>
        <v>PONDA</v>
      </c>
      <c r="D1352" s="171" t="s">
        <v>2374</v>
      </c>
      <c r="E1352">
        <v>6</v>
      </c>
      <c r="F1352" s="173"/>
      <c r="G1352"/>
      <c r="H1352"/>
      <c r="I1352"/>
      <c r="J1352"/>
      <c r="K1352"/>
      <c r="L1352"/>
    </row>
    <row r="1353" spans="1:12">
      <c r="A1353" t="s">
        <v>6848</v>
      </c>
      <c r="B1353" t="s">
        <v>5881</v>
      </c>
      <c r="C1353" t="str">
        <f>VLOOKUP(RTARouteStages[[#This Row],[StageCode]],Code2Loc,2,FALSE)</f>
        <v>PONDA</v>
      </c>
      <c r="D1353" s="171" t="s">
        <v>2374</v>
      </c>
      <c r="E1353">
        <v>1</v>
      </c>
      <c r="F1353" s="173"/>
      <c r="G1353"/>
      <c r="H1353"/>
      <c r="I1353"/>
      <c r="J1353"/>
      <c r="K1353"/>
      <c r="L1353"/>
    </row>
    <row r="1354" spans="1:12">
      <c r="A1354" t="s">
        <v>6848</v>
      </c>
      <c r="B1354" t="s">
        <v>5881</v>
      </c>
      <c r="C1354" t="str">
        <f>VLOOKUP(RTARouteStages[[#This Row],[StageCode]],Code2Loc,2,FALSE)</f>
        <v>Kundai Industrial Estate</v>
      </c>
      <c r="D1354" s="171" t="s">
        <v>1774</v>
      </c>
      <c r="E1354">
        <v>2</v>
      </c>
      <c r="F1354" s="173"/>
      <c r="G1354" t="s">
        <v>5725</v>
      </c>
      <c r="H1354"/>
      <c r="I1354"/>
      <c r="J1354"/>
      <c r="K1354"/>
      <c r="L1354"/>
    </row>
    <row r="1355" spans="1:12">
      <c r="A1355" t="s">
        <v>6848</v>
      </c>
      <c r="B1355" t="s">
        <v>5881</v>
      </c>
      <c r="C1355" t="str">
        <f>VLOOKUP(RTARouteStages[[#This Row],[StageCode]],Code2Loc,2,FALSE)</f>
        <v>PANAJI</v>
      </c>
      <c r="D1355" s="171" t="s">
        <v>2247</v>
      </c>
      <c r="E1355">
        <v>6</v>
      </c>
      <c r="F1355" s="173"/>
      <c r="G1355"/>
      <c r="H1355"/>
      <c r="I1355"/>
      <c r="J1355"/>
      <c r="K1355"/>
      <c r="L1355"/>
    </row>
    <row r="1356" spans="1:12">
      <c r="A1356" t="s">
        <v>6849</v>
      </c>
      <c r="B1356" t="s">
        <v>5881</v>
      </c>
      <c r="C1356" t="str">
        <f>VLOOKUP(RTARouteStages[[#This Row],[StageCode]],Code2Loc,2,FALSE)</f>
        <v>PONDA</v>
      </c>
      <c r="D1356" s="171" t="s">
        <v>2374</v>
      </c>
      <c r="E1356">
        <v>1</v>
      </c>
      <c r="F1356" s="173"/>
      <c r="G1356"/>
      <c r="H1356"/>
      <c r="I1356"/>
      <c r="J1356"/>
      <c r="K1356"/>
      <c r="L1356"/>
    </row>
    <row r="1357" spans="1:12">
      <c r="A1357" t="s">
        <v>6849</v>
      </c>
      <c r="B1357" t="s">
        <v>5881</v>
      </c>
      <c r="C1357" t="str">
        <f>VLOOKUP(RTARouteStages[[#This Row],[StageCode]],Code2Loc,2,FALSE)</f>
        <v>KERI</v>
      </c>
      <c r="D1357" s="171" t="s">
        <v>1638</v>
      </c>
      <c r="E1357">
        <v>2</v>
      </c>
      <c r="F1357" s="173"/>
      <c r="G1357" t="s">
        <v>5725</v>
      </c>
      <c r="H1357"/>
      <c r="I1357"/>
      <c r="J1357"/>
      <c r="K1357"/>
      <c r="L1357"/>
    </row>
    <row r="1358" spans="1:12">
      <c r="A1358" t="s">
        <v>6849</v>
      </c>
      <c r="B1358" t="s">
        <v>5881</v>
      </c>
      <c r="C1358" t="str">
        <f>VLOOKUP(RTARouteStages[[#This Row],[StageCode]],Code2Loc,2,FALSE)</f>
        <v>VOLVOI</v>
      </c>
      <c r="D1358" s="171" t="s">
        <v>3141</v>
      </c>
      <c r="E1358">
        <v>6</v>
      </c>
      <c r="F1358" s="173"/>
      <c r="G1358"/>
      <c r="H1358"/>
      <c r="I1358"/>
      <c r="J1358"/>
      <c r="K1358"/>
      <c r="L1358"/>
    </row>
    <row r="1359" spans="1:12">
      <c r="A1359" t="s">
        <v>6850</v>
      </c>
      <c r="B1359" t="s">
        <v>5881</v>
      </c>
      <c r="C1359" t="str">
        <f>VLOOKUP(RTARouteStages[[#This Row],[StageCode]],Code2Loc,2,FALSE)</f>
        <v>PONDA</v>
      </c>
      <c r="D1359" s="171" t="s">
        <v>2374</v>
      </c>
      <c r="E1359">
        <v>1</v>
      </c>
      <c r="F1359" s="173"/>
      <c r="G1359"/>
      <c r="H1359"/>
      <c r="I1359"/>
      <c r="J1359"/>
      <c r="K1359"/>
      <c r="L1359"/>
    </row>
    <row r="1360" spans="1:12">
      <c r="A1360" t="s">
        <v>6850</v>
      </c>
      <c r="B1360" t="s">
        <v>5881</v>
      </c>
      <c r="C1360" t="str">
        <f>VLOOKUP(RTARouteStages[[#This Row],[StageCode]],Code2Loc,2,FALSE)</f>
        <v>KERI</v>
      </c>
      <c r="D1360" s="171" t="s">
        <v>1638</v>
      </c>
      <c r="E1360">
        <v>2</v>
      </c>
      <c r="F1360" s="173"/>
      <c r="G1360" t="s">
        <v>5725</v>
      </c>
      <c r="H1360"/>
      <c r="I1360"/>
      <c r="J1360"/>
      <c r="K1360"/>
      <c r="L1360"/>
    </row>
    <row r="1361" spans="1:12">
      <c r="A1361" t="s">
        <v>6850</v>
      </c>
      <c r="B1361" t="s">
        <v>5881</v>
      </c>
      <c r="C1361" t="str">
        <f>VLOOKUP(RTARouteStages[[#This Row],[StageCode]],Code2Loc,2,FALSE)</f>
        <v>VOLVOI</v>
      </c>
      <c r="D1361" s="171" t="s">
        <v>3141</v>
      </c>
      <c r="E1361">
        <v>3</v>
      </c>
      <c r="F1361" s="173"/>
      <c r="G1361" t="s">
        <v>5725</v>
      </c>
      <c r="H1361"/>
      <c r="I1361"/>
      <c r="J1361"/>
      <c r="K1361"/>
      <c r="L1361"/>
    </row>
    <row r="1362" spans="1:12">
      <c r="A1362" t="s">
        <v>6850</v>
      </c>
      <c r="B1362" t="s">
        <v>5881</v>
      </c>
      <c r="C1362" t="e">
        <f>VLOOKUP(RTARouteStages[[#This Row],[StageCode]],Code2Loc,2,FALSE)</f>
        <v>#N/A</v>
      </c>
      <c r="D1362" s="171" t="s">
        <v>1885</v>
      </c>
      <c r="E1362">
        <v>4</v>
      </c>
      <c r="F1362" s="173"/>
      <c r="G1362" t="s">
        <v>5725</v>
      </c>
      <c r="H1362"/>
      <c r="I1362"/>
      <c r="J1362"/>
      <c r="K1362"/>
      <c r="L1362"/>
    </row>
    <row r="1363" spans="1:12">
      <c r="A1363" t="s">
        <v>6850</v>
      </c>
      <c r="B1363" t="s">
        <v>5881</v>
      </c>
      <c r="C1363" t="e">
        <f>VLOOKUP(RTARouteStages[[#This Row],[StageCode]],Code2Loc,2,FALSE)</f>
        <v>#N/A</v>
      </c>
      <c r="D1363" s="171" t="s">
        <v>5381</v>
      </c>
      <c r="E1363">
        <v>6</v>
      </c>
      <c r="F1363" s="173"/>
      <c r="G1363"/>
      <c r="H1363"/>
      <c r="I1363"/>
      <c r="J1363"/>
      <c r="K1363"/>
      <c r="L1363"/>
    </row>
    <row r="1364" spans="1:12">
      <c r="A1364" t="s">
        <v>6851</v>
      </c>
      <c r="B1364" t="s">
        <v>5881</v>
      </c>
      <c r="C1364" t="str">
        <f>VLOOKUP(RTARouteStages[[#This Row],[StageCode]],Code2Loc,2,FALSE)</f>
        <v>PONDA</v>
      </c>
      <c r="D1364" s="171" t="s">
        <v>2374</v>
      </c>
      <c r="E1364">
        <v>1</v>
      </c>
      <c r="F1364" s="173"/>
      <c r="G1364"/>
      <c r="H1364"/>
      <c r="I1364"/>
      <c r="J1364"/>
      <c r="K1364"/>
      <c r="L1364"/>
    </row>
    <row r="1365" spans="1:12">
      <c r="A1365" t="s">
        <v>6851</v>
      </c>
      <c r="B1365" t="s">
        <v>5881</v>
      </c>
      <c r="C1365" t="e">
        <f>VLOOKUP(RTARouteStages[[#This Row],[StageCode]],Code2Loc,2,FALSE)</f>
        <v>#N/A</v>
      </c>
      <c r="D1365" s="171" t="s">
        <v>5221</v>
      </c>
      <c r="E1365">
        <v>2</v>
      </c>
      <c r="F1365" s="173"/>
      <c r="G1365" t="s">
        <v>5725</v>
      </c>
      <c r="H1365"/>
      <c r="I1365"/>
      <c r="J1365"/>
      <c r="K1365"/>
      <c r="L1365"/>
    </row>
    <row r="1366" spans="1:12">
      <c r="A1366" t="s">
        <v>6851</v>
      </c>
      <c r="B1366" t="s">
        <v>5881</v>
      </c>
      <c r="C1366" t="str">
        <f>VLOOKUP(RTARouteStages[[#This Row],[StageCode]],Code2Loc,2,FALSE)</f>
        <v>PONDA</v>
      </c>
      <c r="D1366" s="171" t="s">
        <v>2374</v>
      </c>
      <c r="E1366">
        <v>6</v>
      </c>
      <c r="F1366" s="173"/>
      <c r="G1366"/>
      <c r="H1366"/>
      <c r="I1366"/>
      <c r="J1366"/>
      <c r="K1366"/>
      <c r="L1366"/>
    </row>
    <row r="1367" spans="1:12">
      <c r="A1367" t="s">
        <v>6852</v>
      </c>
      <c r="B1367" t="s">
        <v>5881</v>
      </c>
      <c r="C1367" t="str">
        <f>VLOOKUP(RTARouteStages[[#This Row],[StageCode]],Code2Loc,2,FALSE)</f>
        <v>PONDA</v>
      </c>
      <c r="D1367" s="171" t="s">
        <v>2374</v>
      </c>
      <c r="E1367">
        <v>1</v>
      </c>
      <c r="F1367" s="173"/>
      <c r="G1367"/>
      <c r="H1367"/>
      <c r="I1367"/>
      <c r="J1367"/>
      <c r="K1367"/>
      <c r="L1367"/>
    </row>
    <row r="1368" spans="1:12">
      <c r="A1368" t="s">
        <v>6852</v>
      </c>
      <c r="B1368" t="s">
        <v>5881</v>
      </c>
      <c r="C1368" t="e">
        <f>VLOOKUP(RTARouteStages[[#This Row],[StageCode]],Code2Loc,2,FALSE)</f>
        <v>#N/A</v>
      </c>
      <c r="D1368" s="171" t="s">
        <v>5221</v>
      </c>
      <c r="E1368">
        <v>2</v>
      </c>
      <c r="F1368" s="173"/>
      <c r="G1368" t="s">
        <v>5725</v>
      </c>
      <c r="H1368"/>
      <c r="I1368"/>
      <c r="J1368"/>
      <c r="K1368"/>
      <c r="L1368"/>
    </row>
    <row r="1369" spans="1:12">
      <c r="A1369" t="s">
        <v>6852</v>
      </c>
      <c r="B1369" t="s">
        <v>5881</v>
      </c>
      <c r="C1369" t="str">
        <f>VLOOKUP(RTARouteStages[[#This Row],[StageCode]],Code2Loc,2,FALSE)</f>
        <v>VOLVOI</v>
      </c>
      <c r="D1369" s="171" t="s">
        <v>3141</v>
      </c>
      <c r="E1369">
        <v>6</v>
      </c>
      <c r="F1369" s="173"/>
      <c r="G1369"/>
      <c r="H1369"/>
      <c r="I1369"/>
      <c r="J1369"/>
      <c r="K1369"/>
      <c r="L1369"/>
    </row>
    <row r="1370" spans="1:12">
      <c r="A1370" t="s">
        <v>6853</v>
      </c>
      <c r="B1370" t="s">
        <v>5881</v>
      </c>
      <c r="C1370" t="str">
        <f>VLOOKUP(RTARouteStages[[#This Row],[StageCode]],Code2Loc,2,FALSE)</f>
        <v>PONDA</v>
      </c>
      <c r="D1370" s="171" t="s">
        <v>2374</v>
      </c>
      <c r="E1370">
        <v>1</v>
      </c>
      <c r="F1370" s="173"/>
      <c r="G1370"/>
      <c r="H1370"/>
      <c r="I1370"/>
      <c r="J1370"/>
      <c r="K1370"/>
      <c r="L1370"/>
    </row>
    <row r="1371" spans="1:12">
      <c r="A1371" t="s">
        <v>6853</v>
      </c>
      <c r="B1371" t="s">
        <v>5881</v>
      </c>
      <c r="C1371" t="str">
        <f>VLOOKUP(RTARouteStages[[#This Row],[StageCode]],Code2Loc,2,FALSE)</f>
        <v>MADKAI</v>
      </c>
      <c r="D1371" s="171" t="s">
        <v>1820</v>
      </c>
      <c r="E1371">
        <v>2</v>
      </c>
      <c r="F1371" s="173"/>
      <c r="G1371" t="s">
        <v>5725</v>
      </c>
      <c r="H1371"/>
      <c r="I1371"/>
      <c r="J1371"/>
      <c r="K1371"/>
      <c r="L1371"/>
    </row>
    <row r="1372" spans="1:12">
      <c r="A1372" t="s">
        <v>6853</v>
      </c>
      <c r="B1372" t="s">
        <v>5881</v>
      </c>
      <c r="C1372" t="str">
        <f>VLOOKUP(RTARouteStages[[#This Row],[StageCode]],Code2Loc,2,FALSE)</f>
        <v>PONDA</v>
      </c>
      <c r="D1372" s="171" t="s">
        <v>2374</v>
      </c>
      <c r="E1372">
        <v>6</v>
      </c>
      <c r="F1372" s="173"/>
      <c r="G1372"/>
      <c r="H1372"/>
      <c r="I1372"/>
      <c r="J1372"/>
      <c r="K1372"/>
      <c r="L1372"/>
    </row>
    <row r="1373" spans="1:12">
      <c r="A1373" t="s">
        <v>6854</v>
      </c>
      <c r="B1373" t="s">
        <v>5881</v>
      </c>
      <c r="C1373" t="str">
        <f>VLOOKUP(RTARouteStages[[#This Row],[StageCode]],Code2Loc,2,FALSE)</f>
        <v>PONDA</v>
      </c>
      <c r="D1373" s="171" t="s">
        <v>2374</v>
      </c>
      <c r="E1373">
        <v>1</v>
      </c>
      <c r="F1373" s="173"/>
      <c r="G1373"/>
      <c r="H1373"/>
      <c r="I1373"/>
      <c r="J1373"/>
      <c r="K1373"/>
      <c r="L1373"/>
    </row>
    <row r="1374" spans="1:12">
      <c r="A1374" t="s">
        <v>6854</v>
      </c>
      <c r="B1374" t="s">
        <v>5881</v>
      </c>
      <c r="C1374" t="str">
        <f>VLOOKUP(RTARouteStages[[#This Row],[StageCode]],Code2Loc,2,FALSE)</f>
        <v>MARGAO</v>
      </c>
      <c r="D1374" s="171" t="s">
        <v>1890</v>
      </c>
      <c r="E1374">
        <v>2</v>
      </c>
      <c r="F1374" s="173"/>
      <c r="G1374" t="s">
        <v>5725</v>
      </c>
      <c r="H1374"/>
      <c r="I1374"/>
      <c r="J1374"/>
      <c r="K1374"/>
      <c r="L1374"/>
    </row>
    <row r="1375" spans="1:12">
      <c r="A1375" t="s">
        <v>6854</v>
      </c>
      <c r="B1375" t="s">
        <v>5881</v>
      </c>
      <c r="C1375" t="str">
        <f>VLOOKUP(RTARouteStages[[#This Row],[StageCode]],Code2Loc,2,FALSE)</f>
        <v>PONDA</v>
      </c>
      <c r="D1375" s="171" t="s">
        <v>2374</v>
      </c>
      <c r="E1375">
        <v>6</v>
      </c>
      <c r="F1375" s="173"/>
      <c r="G1375"/>
      <c r="H1375"/>
      <c r="I1375"/>
      <c r="J1375"/>
      <c r="K1375"/>
      <c r="L1375"/>
    </row>
    <row r="1376" spans="1:12">
      <c r="A1376" t="s">
        <v>6459</v>
      </c>
      <c r="B1376" t="s">
        <v>5881</v>
      </c>
      <c r="C1376" t="str">
        <f>VLOOKUP(RTARouteStages[[#This Row],[StageCode]],Code2Loc,2,FALSE)</f>
        <v>AMBAULIM</v>
      </c>
      <c r="D1376" s="171" t="s">
        <v>519</v>
      </c>
      <c r="E1376">
        <v>6</v>
      </c>
      <c r="F1376" s="173"/>
      <c r="G1376"/>
      <c r="H1376"/>
      <c r="I1376"/>
      <c r="J1376"/>
      <c r="K1376"/>
      <c r="L1376"/>
    </row>
    <row r="1377" spans="1:12">
      <c r="A1377" t="s">
        <v>6495</v>
      </c>
      <c r="B1377" t="s">
        <v>5881</v>
      </c>
      <c r="C1377" t="str">
        <f>VLOOKUP(RTARouteStages[[#This Row],[StageCode]],Code2Loc,2,FALSE)</f>
        <v>BICHOLIM</v>
      </c>
      <c r="D1377" s="171" t="s">
        <v>420</v>
      </c>
      <c r="E1377">
        <v>1</v>
      </c>
      <c r="F1377" s="173"/>
      <c r="G1377"/>
      <c r="H1377"/>
      <c r="I1377"/>
      <c r="J1377"/>
      <c r="K1377"/>
      <c r="L1377"/>
    </row>
    <row r="1378" spans="1:12">
      <c r="A1378" t="s">
        <v>6495</v>
      </c>
      <c r="B1378" t="s">
        <v>5881</v>
      </c>
      <c r="C1378" t="e">
        <f>VLOOKUP(RTARouteStages[[#This Row],[StageCode]],Code2Loc,2,FALSE)</f>
        <v>#N/A</v>
      </c>
      <c r="D1378" s="171" t="s">
        <v>1445</v>
      </c>
      <c r="E1378">
        <v>2</v>
      </c>
      <c r="F1378" s="173"/>
      <c r="G1378" t="s">
        <v>5725</v>
      </c>
      <c r="H1378"/>
      <c r="I1378"/>
      <c r="J1378"/>
      <c r="K1378"/>
      <c r="L1378"/>
    </row>
    <row r="1379" spans="1:12">
      <c r="A1379" t="s">
        <v>6495</v>
      </c>
      <c r="B1379" t="s">
        <v>5881</v>
      </c>
      <c r="C1379" t="e">
        <f>VLOOKUP(RTARouteStages[[#This Row],[StageCode]],Code2Loc,2,FALSE)</f>
        <v>#N/A</v>
      </c>
      <c r="D1379" s="171" t="s">
        <v>2234</v>
      </c>
      <c r="E1379">
        <v>3</v>
      </c>
      <c r="F1379" s="173"/>
      <c r="G1379" t="s">
        <v>5725</v>
      </c>
      <c r="H1379"/>
      <c r="I1379"/>
      <c r="J1379"/>
      <c r="K1379"/>
      <c r="L1379"/>
    </row>
    <row r="1380" spans="1:12">
      <c r="A1380" t="s">
        <v>6495</v>
      </c>
      <c r="B1380" t="s">
        <v>5881</v>
      </c>
      <c r="C1380" t="str">
        <f>VLOOKUP(RTARouteStages[[#This Row],[StageCode]],Code2Loc,2,FALSE)</f>
        <v>PONDA</v>
      </c>
      <c r="D1380" s="171" t="s">
        <v>2374</v>
      </c>
      <c r="E1380">
        <v>6</v>
      </c>
      <c r="F1380" s="173"/>
      <c r="G1380"/>
      <c r="H1380"/>
      <c r="I1380"/>
      <c r="J1380"/>
      <c r="K1380"/>
      <c r="L1380"/>
    </row>
    <row r="1381" spans="1:12">
      <c r="A1381" t="s">
        <v>6855</v>
      </c>
      <c r="B1381" t="s">
        <v>5881</v>
      </c>
      <c r="C1381" t="str">
        <f>VLOOKUP(RTARouteStages[[#This Row],[StageCode]],Code2Loc,2,FALSE)</f>
        <v>PONDA</v>
      </c>
      <c r="D1381" s="171" t="s">
        <v>2374</v>
      </c>
      <c r="E1381">
        <v>1</v>
      </c>
      <c r="F1381" s="173"/>
      <c r="G1381"/>
      <c r="H1381"/>
      <c r="I1381"/>
      <c r="J1381"/>
      <c r="K1381"/>
      <c r="L1381"/>
    </row>
    <row r="1382" spans="1:12">
      <c r="A1382" t="s">
        <v>6855</v>
      </c>
      <c r="B1382" t="s">
        <v>5881</v>
      </c>
      <c r="C1382" t="e">
        <f>VLOOKUP(RTARouteStages[[#This Row],[StageCode]],Code2Loc,2,FALSE)</f>
        <v>#N/A</v>
      </c>
      <c r="D1382" s="171" t="s">
        <v>2160</v>
      </c>
      <c r="E1382">
        <v>2</v>
      </c>
      <c r="F1382" s="173"/>
      <c r="G1382" t="s">
        <v>5725</v>
      </c>
      <c r="H1382"/>
      <c r="I1382"/>
      <c r="J1382"/>
      <c r="K1382"/>
      <c r="L1382"/>
    </row>
    <row r="1383" spans="1:12">
      <c r="A1383" t="s">
        <v>6855</v>
      </c>
      <c r="B1383" t="s">
        <v>5881</v>
      </c>
      <c r="C1383" t="str">
        <f>VLOOKUP(RTARouteStages[[#This Row],[StageCode]],Code2Loc,2,FALSE)</f>
        <v>SAVERDEM</v>
      </c>
      <c r="D1383" s="171" t="s">
        <v>2644</v>
      </c>
      <c r="E1383">
        <v>6</v>
      </c>
      <c r="F1383" s="173"/>
      <c r="G1383"/>
      <c r="H1383"/>
      <c r="I1383"/>
      <c r="J1383"/>
      <c r="K1383"/>
      <c r="L1383"/>
    </row>
    <row r="1384" spans="1:12">
      <c r="A1384" t="s">
        <v>6856</v>
      </c>
      <c r="B1384" t="s">
        <v>5881</v>
      </c>
      <c r="C1384" t="str">
        <f>VLOOKUP(RTARouteStages[[#This Row],[StageCode]],Code2Loc,2,FALSE)</f>
        <v>PONDA</v>
      </c>
      <c r="D1384" s="171" t="s">
        <v>2374</v>
      </c>
      <c r="E1384">
        <v>1</v>
      </c>
      <c r="F1384" s="173"/>
      <c r="G1384"/>
      <c r="H1384"/>
      <c r="I1384"/>
      <c r="J1384"/>
      <c r="K1384"/>
      <c r="L1384"/>
    </row>
    <row r="1385" spans="1:12">
      <c r="A1385" t="s">
        <v>6856</v>
      </c>
      <c r="B1385" t="s">
        <v>5881</v>
      </c>
      <c r="C1385" t="str">
        <f>VLOOKUP(RTARouteStages[[#This Row],[StageCode]],Code2Loc,2,FALSE)</f>
        <v>PRIOL</v>
      </c>
      <c r="D1385" s="171" t="s">
        <v>2402</v>
      </c>
      <c r="E1385">
        <v>2</v>
      </c>
      <c r="F1385" s="173"/>
      <c r="G1385" t="s">
        <v>5725</v>
      </c>
      <c r="H1385"/>
      <c r="I1385"/>
      <c r="J1385"/>
      <c r="K1385"/>
      <c r="L1385"/>
    </row>
    <row r="1386" spans="1:12">
      <c r="A1386" t="s">
        <v>6856</v>
      </c>
      <c r="B1386" t="s">
        <v>5881</v>
      </c>
      <c r="C1386" t="e">
        <f>VLOOKUP(RTARouteStages[[#This Row],[StageCode]],Code2Loc,2,FALSE)</f>
        <v>#N/A</v>
      </c>
      <c r="D1386" s="171" t="s">
        <v>1887</v>
      </c>
      <c r="E1386">
        <v>3</v>
      </c>
      <c r="F1386" s="173"/>
      <c r="G1386" t="s">
        <v>5725</v>
      </c>
      <c r="H1386"/>
      <c r="I1386"/>
      <c r="J1386"/>
      <c r="K1386"/>
      <c r="L1386"/>
    </row>
    <row r="1387" spans="1:12">
      <c r="A1387" t="s">
        <v>6856</v>
      </c>
      <c r="B1387" t="s">
        <v>5881</v>
      </c>
      <c r="C1387" t="str">
        <f>VLOOKUP(RTARouteStages[[#This Row],[StageCode]],Code2Loc,2,FALSE)</f>
        <v>PANAJI</v>
      </c>
      <c r="D1387" s="171" t="s">
        <v>2247</v>
      </c>
      <c r="E1387">
        <v>6</v>
      </c>
      <c r="F1387" s="173"/>
      <c r="G1387"/>
      <c r="H1387"/>
      <c r="I1387"/>
      <c r="J1387"/>
      <c r="K1387"/>
      <c r="L1387"/>
    </row>
    <row r="1388" spans="1:12">
      <c r="A1388" t="s">
        <v>6857</v>
      </c>
      <c r="B1388" t="s">
        <v>5881</v>
      </c>
      <c r="C1388" t="str">
        <f>VLOOKUP(RTARouteStages[[#This Row],[StageCode]],Code2Loc,2,FALSE)</f>
        <v>PONDA</v>
      </c>
      <c r="D1388" s="171" t="s">
        <v>2374</v>
      </c>
      <c r="E1388">
        <v>1</v>
      </c>
      <c r="F1388" s="173"/>
      <c r="G1388"/>
      <c r="H1388"/>
      <c r="I1388"/>
      <c r="J1388"/>
      <c r="K1388"/>
      <c r="L1388"/>
    </row>
    <row r="1389" spans="1:12">
      <c r="A1389" t="s">
        <v>6857</v>
      </c>
      <c r="B1389" t="s">
        <v>5881</v>
      </c>
      <c r="C1389" t="str">
        <f>VLOOKUP(RTARouteStages[[#This Row],[StageCode]],Code2Loc,2,FALSE)</f>
        <v>PRIOL</v>
      </c>
      <c r="D1389" s="171" t="s">
        <v>2402</v>
      </c>
      <c r="E1389">
        <v>2</v>
      </c>
      <c r="F1389" s="173"/>
      <c r="G1389" t="s">
        <v>5725</v>
      </c>
      <c r="H1389"/>
      <c r="I1389"/>
      <c r="J1389"/>
      <c r="K1389"/>
      <c r="L1389"/>
    </row>
    <row r="1390" spans="1:12">
      <c r="A1390" t="s">
        <v>6857</v>
      </c>
      <c r="B1390" t="s">
        <v>5881</v>
      </c>
      <c r="C1390" t="str">
        <f>VLOOKUP(RTARouteStages[[#This Row],[StageCode]],Code2Loc,2,FALSE)</f>
        <v>PANAJI</v>
      </c>
      <c r="D1390" s="171" t="s">
        <v>2247</v>
      </c>
      <c r="E1390">
        <v>6</v>
      </c>
      <c r="F1390" s="173"/>
      <c r="G1390"/>
      <c r="H1390"/>
      <c r="I1390"/>
      <c r="J1390"/>
      <c r="K1390"/>
      <c r="L1390"/>
    </row>
    <row r="1391" spans="1:12">
      <c r="A1391" t="s">
        <v>6858</v>
      </c>
      <c r="B1391" t="s">
        <v>5881</v>
      </c>
      <c r="C1391" t="str">
        <f>VLOOKUP(RTARouteStages[[#This Row],[StageCode]],Code2Loc,2,FALSE)</f>
        <v>PONDA</v>
      </c>
      <c r="D1391" s="171" t="s">
        <v>2374</v>
      </c>
      <c r="E1391">
        <v>1</v>
      </c>
      <c r="F1391" s="173"/>
      <c r="G1391"/>
      <c r="H1391"/>
      <c r="I1391"/>
      <c r="J1391"/>
      <c r="K1391"/>
      <c r="L1391"/>
    </row>
    <row r="1392" spans="1:12">
      <c r="A1392" t="s">
        <v>6858</v>
      </c>
      <c r="B1392" t="s">
        <v>5881</v>
      </c>
      <c r="C1392" t="str">
        <f>VLOOKUP(RTARouteStages[[#This Row],[StageCode]],Code2Loc,2,FALSE)</f>
        <v>PONDA</v>
      </c>
      <c r="D1392" s="171" t="s">
        <v>2374</v>
      </c>
      <c r="E1392">
        <v>6</v>
      </c>
      <c r="F1392" s="173"/>
      <c r="G1392"/>
      <c r="H1392"/>
      <c r="I1392"/>
      <c r="J1392"/>
      <c r="K1392"/>
      <c r="L1392"/>
    </row>
    <row r="1393" spans="1:12">
      <c r="A1393" t="s">
        <v>6859</v>
      </c>
      <c r="B1393" t="s">
        <v>6450</v>
      </c>
      <c r="C1393" t="str">
        <f>VLOOKUP(RTARouteStages[[#This Row],[StageCode]],Code2Loc,2,FALSE)</f>
        <v>PANAJI</v>
      </c>
      <c r="D1393" s="171" t="s">
        <v>2247</v>
      </c>
      <c r="E1393">
        <v>1</v>
      </c>
      <c r="F1393" s="173">
        <v>0</v>
      </c>
      <c r="G1393"/>
      <c r="H1393"/>
      <c r="I1393"/>
      <c r="J1393"/>
      <c r="K1393"/>
      <c r="L1393"/>
    </row>
    <row r="1394" spans="1:12">
      <c r="A1394" t="s">
        <v>6859</v>
      </c>
      <c r="B1394" t="s">
        <v>6450</v>
      </c>
      <c r="C1394" t="str">
        <f>VLOOKUP(RTARouteStages[[#This Row],[StageCode]],Code2Loc,2,FALSE)</f>
        <v>R. PATTO</v>
      </c>
      <c r="D1394" s="171" t="s">
        <v>2434</v>
      </c>
      <c r="E1394">
        <v>2</v>
      </c>
      <c r="F1394" s="173">
        <v>2</v>
      </c>
      <c r="G1394"/>
      <c r="H1394"/>
      <c r="I1394"/>
      <c r="J1394"/>
      <c r="K1394"/>
      <c r="L1394"/>
    </row>
    <row r="1395" spans="1:12">
      <c r="A1395" t="s">
        <v>6859</v>
      </c>
      <c r="B1395" t="s">
        <v>6450</v>
      </c>
      <c r="C1395" t="str">
        <f>VLOOKUP(RTARouteStages[[#This Row],[StageCode]],Code2Loc,2,FALSE)</f>
        <v>RBDR FERRY</v>
      </c>
      <c r="D1395" s="171" t="s">
        <v>2473</v>
      </c>
      <c r="E1395">
        <v>3</v>
      </c>
      <c r="F1395" s="173">
        <v>3</v>
      </c>
      <c r="G1395"/>
      <c r="H1395"/>
      <c r="I1395"/>
      <c r="J1395"/>
      <c r="K1395"/>
      <c r="L1395"/>
    </row>
    <row r="1396" spans="1:12">
      <c r="A1396" t="s">
        <v>6859</v>
      </c>
      <c r="B1396" t="s">
        <v>6450</v>
      </c>
      <c r="C1396" t="str">
        <f>VLOOKUP(RTARouteStages[[#This Row],[StageCode]],Code2Loc,2,FALSE)</f>
        <v>RIBANDAR</v>
      </c>
      <c r="D1396" s="171" t="s">
        <v>2493</v>
      </c>
      <c r="E1396">
        <v>4</v>
      </c>
      <c r="F1396" s="173">
        <v>4</v>
      </c>
      <c r="G1396"/>
      <c r="H1396"/>
      <c r="I1396"/>
      <c r="J1396"/>
      <c r="K1396"/>
      <c r="L1396"/>
    </row>
    <row r="1397" spans="1:12">
      <c r="A1397" t="s">
        <v>6859</v>
      </c>
      <c r="B1397" t="s">
        <v>6450</v>
      </c>
      <c r="C1397" t="str">
        <f>VLOOKUP(RTARouteStages[[#This Row],[StageCode]],Code2Loc,2,FALSE)</f>
        <v>RBDR SCHOOL</v>
      </c>
      <c r="D1397" s="171" t="s">
        <v>2475</v>
      </c>
      <c r="E1397">
        <v>5</v>
      </c>
      <c r="F1397" s="173">
        <v>5</v>
      </c>
      <c r="G1397"/>
      <c r="H1397"/>
      <c r="I1397"/>
      <c r="J1397"/>
      <c r="K1397"/>
      <c r="L1397"/>
    </row>
    <row r="1398" spans="1:12">
      <c r="A1398" t="s">
        <v>6859</v>
      </c>
      <c r="B1398" t="s">
        <v>6450</v>
      </c>
      <c r="C1398" t="str">
        <f>VLOOKUP(RTARouteStages[[#This Row],[StageCode]],Code2Loc,2,FALSE)</f>
        <v>ST.PEDRO</v>
      </c>
      <c r="D1398" s="171" t="s">
        <v>2801</v>
      </c>
      <c r="E1398">
        <v>6</v>
      </c>
      <c r="F1398" s="173">
        <v>6</v>
      </c>
      <c r="G1398"/>
      <c r="H1398"/>
      <c r="I1398"/>
      <c r="J1398"/>
      <c r="K1398"/>
      <c r="L1398"/>
    </row>
    <row r="1399" spans="1:12">
      <c r="A1399" t="s">
        <v>6859</v>
      </c>
      <c r="B1399" t="s">
        <v>6450</v>
      </c>
      <c r="C1399" t="str">
        <f>VLOOKUP(RTARouteStages[[#This Row],[StageCode]],Code2Loc,2,FALSE)</f>
        <v>BAINGINI</v>
      </c>
      <c r="D1399" s="171" t="s">
        <v>666</v>
      </c>
      <c r="E1399">
        <v>7</v>
      </c>
      <c r="F1399" s="173">
        <v>7</v>
      </c>
      <c r="G1399"/>
      <c r="H1399"/>
      <c r="I1399"/>
      <c r="J1399"/>
      <c r="K1399"/>
      <c r="L1399"/>
    </row>
    <row r="1400" spans="1:12">
      <c r="A1400" t="s">
        <v>6859</v>
      </c>
      <c r="B1400" t="s">
        <v>6450</v>
      </c>
      <c r="C1400" t="str">
        <f>VLOOKUP(RTARouteStages[[#This Row],[StageCode]],Code2Loc,2,FALSE)</f>
        <v>OLD GOA</v>
      </c>
      <c r="D1400" s="171" t="s">
        <v>2185</v>
      </c>
      <c r="E1400">
        <v>8</v>
      </c>
      <c r="F1400" s="173">
        <v>9</v>
      </c>
      <c r="G1400"/>
      <c r="H1400"/>
      <c r="I1400"/>
      <c r="J1400"/>
      <c r="K1400"/>
      <c r="L1400"/>
    </row>
    <row r="1401" spans="1:12">
      <c r="A1401" t="s">
        <v>6859</v>
      </c>
      <c r="B1401" t="s">
        <v>6450</v>
      </c>
      <c r="C1401" t="str">
        <f>VLOOKUP(RTARouteStages[[#This Row],[StageCode]],Code2Loc,2,FALSE)</f>
        <v>CORLI PUMP</v>
      </c>
      <c r="D1401" s="171" t="s">
        <v>1015</v>
      </c>
      <c r="E1401">
        <v>9</v>
      </c>
      <c r="F1401" s="173">
        <v>11</v>
      </c>
      <c r="G1401"/>
      <c r="H1401"/>
      <c r="I1401"/>
      <c r="J1401"/>
      <c r="K1401"/>
      <c r="L1401"/>
    </row>
    <row r="1402" spans="1:12">
      <c r="A1402" t="s">
        <v>6859</v>
      </c>
      <c r="B1402" t="s">
        <v>6450</v>
      </c>
      <c r="C1402" t="str">
        <f>VLOOKUP(RTARouteStages[[#This Row],[StageCode]],Code2Loc,2,FALSE)</f>
        <v>CORLIM</v>
      </c>
      <c r="D1402" s="171" t="s">
        <v>1017</v>
      </c>
      <c r="E1402">
        <v>10</v>
      </c>
      <c r="F1402" s="173">
        <v>12</v>
      </c>
      <c r="G1402"/>
      <c r="H1402"/>
      <c r="I1402"/>
      <c r="J1402"/>
      <c r="K1402"/>
      <c r="L1402"/>
    </row>
    <row r="1403" spans="1:12">
      <c r="A1403" t="s">
        <v>6859</v>
      </c>
      <c r="B1403" t="s">
        <v>6450</v>
      </c>
      <c r="C1403" t="str">
        <f>VLOOKUP(RTARouteStages[[#This Row],[StageCode]],Code2Loc,2,FALSE)</f>
        <v>DHULAPI</v>
      </c>
      <c r="D1403" s="171" t="s">
        <v>1162</v>
      </c>
      <c r="E1403">
        <v>11</v>
      </c>
      <c r="F1403" s="173">
        <v>13</v>
      </c>
      <c r="G1403"/>
      <c r="H1403"/>
      <c r="I1403"/>
      <c r="J1403"/>
      <c r="K1403"/>
      <c r="L1403"/>
    </row>
    <row r="1404" spans="1:12">
      <c r="A1404" t="s">
        <v>6859</v>
      </c>
      <c r="B1404" t="s">
        <v>6450</v>
      </c>
      <c r="C1404" t="str">
        <f>VLOOKUP(RTARouteStages[[#This Row],[StageCode]],Code2Loc,2,FALSE)</f>
        <v>BANASTARI</v>
      </c>
      <c r="D1404" s="171" t="s">
        <v>680</v>
      </c>
      <c r="E1404">
        <v>12</v>
      </c>
      <c r="F1404" s="173">
        <v>14</v>
      </c>
      <c r="G1404"/>
      <c r="H1404"/>
      <c r="I1404"/>
      <c r="J1404"/>
      <c r="K1404"/>
      <c r="L1404"/>
    </row>
    <row r="1405" spans="1:12">
      <c r="A1405" t="s">
        <v>6859</v>
      </c>
      <c r="B1405" t="s">
        <v>6450</v>
      </c>
      <c r="C1405" t="str">
        <f>VLOOKUP(RTARouteStages[[#This Row],[StageCode]],Code2Loc,2,FALSE)</f>
        <v>BHOMA</v>
      </c>
      <c r="D1405" s="171" t="s">
        <v>788</v>
      </c>
      <c r="E1405">
        <v>13</v>
      </c>
      <c r="F1405" s="173">
        <v>16</v>
      </c>
      <c r="G1405"/>
      <c r="H1405"/>
      <c r="I1405"/>
      <c r="J1405"/>
      <c r="K1405"/>
      <c r="L1405"/>
    </row>
    <row r="1406" spans="1:12">
      <c r="A1406" t="s">
        <v>6859</v>
      </c>
      <c r="B1406" t="s">
        <v>6450</v>
      </c>
      <c r="C1406" t="str">
        <f>VLOOKUP(RTARouteStages[[#This Row],[StageCode]],Code2Loc,2,FALSE)</f>
        <v>KUNDAI</v>
      </c>
      <c r="D1406" s="171" t="s">
        <v>1770</v>
      </c>
      <c r="E1406">
        <v>14</v>
      </c>
      <c r="F1406" s="173">
        <v>18</v>
      </c>
      <c r="G1406"/>
      <c r="H1406"/>
      <c r="I1406"/>
      <c r="J1406"/>
      <c r="K1406"/>
      <c r="L1406"/>
    </row>
    <row r="1407" spans="1:12">
      <c r="A1407" t="s">
        <v>6859</v>
      </c>
      <c r="B1407" t="s">
        <v>6450</v>
      </c>
      <c r="C1407" t="str">
        <f>VLOOKUP(RTARouteStages[[#This Row],[StageCode]],Code2Loc,2,FALSE)</f>
        <v>MANGESHI</v>
      </c>
      <c r="D1407" s="171" t="s">
        <v>1874</v>
      </c>
      <c r="E1407">
        <v>15</v>
      </c>
      <c r="F1407" s="173">
        <v>20</v>
      </c>
      <c r="G1407"/>
      <c r="H1407"/>
      <c r="I1407"/>
      <c r="J1407"/>
      <c r="K1407"/>
      <c r="L1407"/>
    </row>
    <row r="1408" spans="1:12">
      <c r="A1408" t="s">
        <v>6859</v>
      </c>
      <c r="B1408" t="s">
        <v>6450</v>
      </c>
      <c r="C1408" t="str">
        <f>VLOOKUP(RTARouteStages[[#This Row],[StageCode]],Code2Loc,2,FALSE)</f>
        <v>MARDOL</v>
      </c>
      <c r="D1408" s="171" t="s">
        <v>1888</v>
      </c>
      <c r="E1408">
        <v>16</v>
      </c>
      <c r="F1408" s="173">
        <v>21</v>
      </c>
      <c r="G1408"/>
      <c r="H1408"/>
      <c r="I1408"/>
      <c r="J1408"/>
      <c r="K1408"/>
      <c r="L1408"/>
    </row>
    <row r="1409" spans="1:12">
      <c r="A1409" t="s">
        <v>6859</v>
      </c>
      <c r="B1409" t="s">
        <v>6450</v>
      </c>
      <c r="C1409" t="str">
        <f>VLOOKUP(RTARouteStages[[#This Row],[StageCode]],Code2Loc,2,FALSE)</f>
        <v>PATYEKADE</v>
      </c>
      <c r="D1409" s="171" t="s">
        <v>2301</v>
      </c>
      <c r="E1409">
        <v>17</v>
      </c>
      <c r="F1409" s="173">
        <v>23</v>
      </c>
      <c r="G1409"/>
      <c r="H1409"/>
      <c r="I1409"/>
      <c r="J1409"/>
      <c r="K1409"/>
      <c r="L1409"/>
    </row>
    <row r="1410" spans="1:12">
      <c r="A1410" t="s">
        <v>6859</v>
      </c>
      <c r="B1410" t="s">
        <v>6450</v>
      </c>
      <c r="C1410" t="str">
        <f>VLOOKUP(RTARouteStages[[#This Row],[StageCode]],Code2Loc,2,FALSE)</f>
        <v>FARMAGUDI</v>
      </c>
      <c r="D1410" s="171" t="s">
        <v>1234</v>
      </c>
      <c r="E1410">
        <v>18</v>
      </c>
      <c r="F1410" s="173">
        <v>25</v>
      </c>
      <c r="G1410"/>
      <c r="H1410"/>
      <c r="I1410"/>
      <c r="J1410"/>
      <c r="K1410"/>
      <c r="L1410"/>
    </row>
    <row r="1411" spans="1:12">
      <c r="A1411" t="s">
        <v>6859</v>
      </c>
      <c r="B1411" t="s">
        <v>6450</v>
      </c>
      <c r="C1411" t="str">
        <f>VLOOKUP(RTARouteStages[[#This Row],[StageCode]],Code2Loc,2,FALSE)</f>
        <v>FMD CIRCLE</v>
      </c>
      <c r="D1411" s="171" t="s">
        <v>1244</v>
      </c>
      <c r="E1411">
        <v>19</v>
      </c>
      <c r="F1411" s="173">
        <v>26</v>
      </c>
      <c r="G1411"/>
      <c r="H1411"/>
      <c r="I1411"/>
      <c r="J1411"/>
      <c r="K1411"/>
      <c r="L1411"/>
    </row>
    <row r="1412" spans="1:12">
      <c r="A1412" t="s">
        <v>6859</v>
      </c>
      <c r="B1412" t="s">
        <v>6450</v>
      </c>
      <c r="C1412" t="str">
        <f>VLOOKUP(RTARouteStages[[#This Row],[StageCode]],Code2Loc,2,FALSE)</f>
        <v>PONDA</v>
      </c>
      <c r="D1412" s="171" t="s">
        <v>2374</v>
      </c>
      <c r="E1412">
        <v>20</v>
      </c>
      <c r="F1412" s="173">
        <v>28</v>
      </c>
      <c r="G1412"/>
      <c r="H1412"/>
      <c r="I1412"/>
      <c r="J1412"/>
      <c r="K1412"/>
      <c r="L1412"/>
    </row>
    <row r="1413" spans="1:12">
      <c r="A1413" t="s">
        <v>6860</v>
      </c>
      <c r="B1413" t="s">
        <v>5881</v>
      </c>
      <c r="C1413" t="str">
        <f>VLOOKUP(RTARouteStages[[#This Row],[StageCode]],Code2Loc,2,FALSE)</f>
        <v>PONDA</v>
      </c>
      <c r="D1413" s="171" t="s">
        <v>2374</v>
      </c>
      <c r="E1413">
        <v>1</v>
      </c>
      <c r="F1413" s="173"/>
      <c r="G1413"/>
      <c r="H1413"/>
      <c r="I1413"/>
      <c r="J1413"/>
      <c r="K1413"/>
      <c r="L1413"/>
    </row>
    <row r="1414" spans="1:12">
      <c r="A1414" t="s">
        <v>6860</v>
      </c>
      <c r="B1414" t="s">
        <v>5881</v>
      </c>
      <c r="C1414" t="str">
        <f>VLOOKUP(RTARouteStages[[#This Row],[StageCode]],Code2Loc,2,FALSE)</f>
        <v>RASSAIM DOK</v>
      </c>
      <c r="D1414" s="171" t="s">
        <v>2463</v>
      </c>
      <c r="E1414">
        <v>6</v>
      </c>
      <c r="F1414" s="173"/>
      <c r="G1414"/>
      <c r="H1414"/>
      <c r="I1414"/>
      <c r="J1414"/>
      <c r="K1414"/>
      <c r="L1414"/>
    </row>
    <row r="1415" spans="1:12">
      <c r="A1415" t="s">
        <v>6861</v>
      </c>
      <c r="B1415" t="s">
        <v>5881</v>
      </c>
      <c r="C1415" t="str">
        <f>VLOOKUP(RTARouteStages[[#This Row],[StageCode]],Code2Loc,2,FALSE)</f>
        <v>PONDA</v>
      </c>
      <c r="D1415" s="171" t="s">
        <v>2374</v>
      </c>
      <c r="E1415">
        <v>1</v>
      </c>
      <c r="F1415" s="173"/>
      <c r="G1415"/>
      <c r="H1415"/>
      <c r="I1415"/>
      <c r="J1415"/>
      <c r="K1415"/>
      <c r="L1415"/>
    </row>
    <row r="1416" spans="1:12">
      <c r="A1416" t="s">
        <v>6861</v>
      </c>
      <c r="B1416" t="s">
        <v>5881</v>
      </c>
      <c r="C1416" t="str">
        <f>VLOOKUP(RTARouteStages[[#This Row],[StageCode]],Code2Loc,2,FALSE)</f>
        <v>SAL</v>
      </c>
      <c r="D1416" s="171" t="s">
        <v>2558</v>
      </c>
      <c r="E1416">
        <v>6</v>
      </c>
      <c r="F1416" s="173"/>
      <c r="G1416"/>
      <c r="H1416"/>
      <c r="I1416"/>
      <c r="J1416"/>
      <c r="K1416"/>
      <c r="L1416"/>
    </row>
    <row r="1417" spans="1:12">
      <c r="A1417" t="s">
        <v>6862</v>
      </c>
      <c r="B1417" t="s">
        <v>5881</v>
      </c>
      <c r="C1417" t="str">
        <f>VLOOKUP(RTARouteStages[[#This Row],[StageCode]],Code2Loc,2,FALSE)</f>
        <v>PONDA</v>
      </c>
      <c r="D1417" s="171" t="s">
        <v>2374</v>
      </c>
      <c r="E1417">
        <v>1</v>
      </c>
      <c r="F1417" s="173"/>
      <c r="G1417"/>
      <c r="H1417"/>
      <c r="I1417"/>
      <c r="J1417"/>
      <c r="K1417"/>
      <c r="L1417"/>
    </row>
    <row r="1418" spans="1:12">
      <c r="A1418" t="s">
        <v>6862</v>
      </c>
      <c r="B1418" t="s">
        <v>5881</v>
      </c>
      <c r="C1418" t="e">
        <f>VLOOKUP(RTARouteStages[[#This Row],[StageCode]],Code2Loc,2,FALSE)</f>
        <v>#N/A</v>
      </c>
      <c r="D1418" s="171" t="s">
        <v>2595</v>
      </c>
      <c r="E1418">
        <v>6</v>
      </c>
      <c r="F1418" s="173"/>
      <c r="G1418"/>
      <c r="H1418"/>
      <c r="I1418"/>
      <c r="J1418"/>
      <c r="K1418"/>
      <c r="L1418"/>
    </row>
    <row r="1419" spans="1:12">
      <c r="A1419" t="s">
        <v>6863</v>
      </c>
      <c r="B1419" t="s">
        <v>5881</v>
      </c>
      <c r="C1419" t="str">
        <f>VLOOKUP(RTARouteStages[[#This Row],[StageCode]],Code2Loc,2,FALSE)</f>
        <v>PONDA</v>
      </c>
      <c r="D1419" s="171" t="s">
        <v>2374</v>
      </c>
      <c r="E1419">
        <v>1</v>
      </c>
      <c r="F1419" s="173"/>
      <c r="G1419"/>
      <c r="H1419"/>
      <c r="I1419"/>
      <c r="J1419"/>
      <c r="K1419"/>
      <c r="L1419"/>
    </row>
    <row r="1420" spans="1:12">
      <c r="A1420" t="s">
        <v>6863</v>
      </c>
      <c r="B1420" t="s">
        <v>5881</v>
      </c>
      <c r="C1420" t="e">
        <f>VLOOKUP(RTARouteStages[[#This Row],[StageCode]],Code2Loc,2,FALSE)</f>
        <v>#N/A</v>
      </c>
      <c r="D1420" s="171" t="s">
        <v>5511</v>
      </c>
      <c r="E1420">
        <v>6</v>
      </c>
      <c r="F1420" s="173"/>
      <c r="G1420"/>
      <c r="H1420"/>
      <c r="I1420"/>
      <c r="J1420"/>
      <c r="K1420"/>
      <c r="L1420"/>
    </row>
    <row r="1421" spans="1:12">
      <c r="A1421" t="s">
        <v>6864</v>
      </c>
      <c r="B1421" t="s">
        <v>5881</v>
      </c>
      <c r="C1421" t="str">
        <f>VLOOKUP(RTARouteStages[[#This Row],[StageCode]],Code2Loc,2,FALSE)</f>
        <v>PONDA</v>
      </c>
      <c r="D1421" s="171" t="s">
        <v>2374</v>
      </c>
      <c r="E1421">
        <v>1</v>
      </c>
      <c r="F1421" s="173"/>
      <c r="G1421"/>
      <c r="H1421"/>
      <c r="I1421"/>
      <c r="J1421"/>
      <c r="K1421"/>
      <c r="L1421"/>
    </row>
    <row r="1422" spans="1:12">
      <c r="A1422" t="s">
        <v>6864</v>
      </c>
      <c r="B1422" t="s">
        <v>5881</v>
      </c>
      <c r="C1422" t="e">
        <f>VLOOKUP(RTARouteStages[[#This Row],[StageCode]],Code2Loc,2,FALSE)</f>
        <v>#N/A</v>
      </c>
      <c r="D1422" s="171" t="s">
        <v>5381</v>
      </c>
      <c r="E1422">
        <v>6</v>
      </c>
      <c r="F1422" s="173"/>
      <c r="G1422"/>
      <c r="H1422"/>
      <c r="I1422"/>
      <c r="J1422"/>
      <c r="K1422"/>
      <c r="L1422"/>
    </row>
    <row r="1423" spans="1:12">
      <c r="A1423" t="s">
        <v>6496</v>
      </c>
      <c r="B1423" t="s">
        <v>5881</v>
      </c>
      <c r="C1423" t="str">
        <f>VLOOKUP(RTARouteStages[[#This Row],[StageCode]],Code2Loc,2,FALSE)</f>
        <v>BICHOLIM</v>
      </c>
      <c r="D1423" s="171" t="s">
        <v>420</v>
      </c>
      <c r="E1423">
        <v>1</v>
      </c>
      <c r="F1423" s="173"/>
      <c r="G1423"/>
      <c r="H1423"/>
      <c r="I1423"/>
      <c r="J1423"/>
      <c r="K1423"/>
      <c r="L1423"/>
    </row>
    <row r="1424" spans="1:12">
      <c r="A1424" t="s">
        <v>6496</v>
      </c>
      <c r="B1424" t="s">
        <v>5881</v>
      </c>
      <c r="C1424" t="str">
        <f>VLOOKUP(RTARouteStages[[#This Row],[StageCode]],Code2Loc,2,FALSE)</f>
        <v>Honda tisk</v>
      </c>
      <c r="D1424" s="171" t="s">
        <v>3478</v>
      </c>
      <c r="E1424">
        <v>2</v>
      </c>
      <c r="F1424" s="173"/>
      <c r="G1424" t="s">
        <v>5725</v>
      </c>
      <c r="H1424"/>
      <c r="I1424"/>
      <c r="J1424"/>
      <c r="K1424"/>
      <c r="L1424"/>
    </row>
    <row r="1425" spans="1:12">
      <c r="A1425" t="s">
        <v>6496</v>
      </c>
      <c r="B1425" t="s">
        <v>5881</v>
      </c>
      <c r="C1425" t="str">
        <f>VLOOKUP(RTARouteStages[[#This Row],[StageCode]],Code2Loc,2,FALSE)</f>
        <v>PONDA</v>
      </c>
      <c r="D1425" s="171" t="s">
        <v>2374</v>
      </c>
      <c r="E1425">
        <v>6</v>
      </c>
      <c r="F1425" s="173"/>
      <c r="G1425"/>
      <c r="H1425"/>
      <c r="I1425"/>
      <c r="J1425"/>
      <c r="K1425"/>
      <c r="L1425"/>
    </row>
    <row r="1426" spans="1:12">
      <c r="A1426" t="s">
        <v>6865</v>
      </c>
      <c r="B1426" t="s">
        <v>5881</v>
      </c>
      <c r="C1426" t="str">
        <f>VLOOKUP(RTARouteStages[[#This Row],[StageCode]],Code2Loc,2,FALSE)</f>
        <v>PONDA</v>
      </c>
      <c r="D1426" s="171" t="s">
        <v>2374</v>
      </c>
      <c r="E1426">
        <v>1</v>
      </c>
      <c r="F1426" s="173"/>
      <c r="G1426"/>
      <c r="H1426"/>
      <c r="I1426"/>
      <c r="J1426"/>
      <c r="K1426"/>
      <c r="L1426"/>
    </row>
    <row r="1427" spans="1:12">
      <c r="A1427" t="s">
        <v>6865</v>
      </c>
      <c r="B1427" t="s">
        <v>5881</v>
      </c>
      <c r="C1427" t="str">
        <f>VLOOKUP(RTARouteStages[[#This Row],[StageCode]],Code2Loc,2,FALSE)</f>
        <v>SANGUEM</v>
      </c>
      <c r="D1427" s="171" t="s">
        <v>2586</v>
      </c>
      <c r="E1427">
        <v>6</v>
      </c>
      <c r="F1427" s="173"/>
      <c r="G1427"/>
      <c r="H1427"/>
      <c r="I1427"/>
      <c r="J1427"/>
      <c r="K1427"/>
      <c r="L1427"/>
    </row>
    <row r="1428" spans="1:12">
      <c r="A1428" t="s">
        <v>6866</v>
      </c>
      <c r="B1428" t="s">
        <v>5881</v>
      </c>
      <c r="C1428" t="str">
        <f>VLOOKUP(RTARouteStages[[#This Row],[StageCode]],Code2Loc,2,FALSE)</f>
        <v>PONDA</v>
      </c>
      <c r="D1428" s="171" t="s">
        <v>2374</v>
      </c>
      <c r="E1428">
        <v>1</v>
      </c>
      <c r="F1428" s="173"/>
      <c r="G1428"/>
      <c r="H1428"/>
      <c r="I1428"/>
      <c r="J1428"/>
      <c r="K1428"/>
      <c r="L1428"/>
    </row>
    <row r="1429" spans="1:12">
      <c r="A1429" t="s">
        <v>6866</v>
      </c>
      <c r="B1429" t="s">
        <v>5881</v>
      </c>
      <c r="C1429" t="e">
        <f>VLOOKUP(RTARouteStages[[#This Row],[StageCode]],Code2Loc,2,FALSE)</f>
        <v>#N/A</v>
      </c>
      <c r="D1429" s="171" t="s">
        <v>2704</v>
      </c>
      <c r="E1429">
        <v>6</v>
      </c>
      <c r="F1429" s="173"/>
      <c r="G1429"/>
      <c r="H1429"/>
      <c r="I1429"/>
      <c r="J1429"/>
      <c r="K1429"/>
      <c r="L1429"/>
    </row>
    <row r="1430" spans="1:12">
      <c r="A1430" t="s">
        <v>6867</v>
      </c>
      <c r="B1430" t="s">
        <v>6415</v>
      </c>
      <c r="C1430" t="str">
        <f>VLOOKUP(RTARouteStages[[#This Row],[StageCode]],Code2Loc,2,FALSE)</f>
        <v>PONDA</v>
      </c>
      <c r="D1430" s="171" t="s">
        <v>2374</v>
      </c>
      <c r="E1430">
        <v>1</v>
      </c>
      <c r="F1430" s="173">
        <v>0</v>
      </c>
      <c r="G1430"/>
      <c r="H1430"/>
      <c r="I1430"/>
      <c r="J1430"/>
      <c r="K1430"/>
      <c r="L1430"/>
    </row>
    <row r="1431" spans="1:12">
      <c r="A1431" t="s">
        <v>6867</v>
      </c>
      <c r="B1431" t="s">
        <v>6415</v>
      </c>
      <c r="C1431" t="str">
        <f>VLOOKUP(RTARouteStages[[#This Row],[StageCode]],Code2Loc,2,FALSE)</f>
        <v>CURTI</v>
      </c>
      <c r="D1431" s="171" t="s">
        <v>1052</v>
      </c>
      <c r="E1431">
        <v>2</v>
      </c>
      <c r="F1431" s="173">
        <v>3</v>
      </c>
      <c r="G1431"/>
      <c r="H1431"/>
      <c r="I1431"/>
      <c r="J1431"/>
      <c r="K1431"/>
      <c r="L1431"/>
    </row>
    <row r="1432" spans="1:12">
      <c r="A1432" t="s">
        <v>6867</v>
      </c>
      <c r="B1432" t="s">
        <v>6415</v>
      </c>
      <c r="C1432" t="str">
        <f>VLOOKUP(RTARouteStages[[#This Row],[StageCode]],Code2Loc,2,FALSE)</f>
        <v>KHANDEPAR</v>
      </c>
      <c r="D1432" s="171" t="s">
        <v>1654</v>
      </c>
      <c r="E1432">
        <v>3</v>
      </c>
      <c r="F1432" s="173">
        <v>6</v>
      </c>
      <c r="G1432"/>
      <c r="H1432"/>
      <c r="I1432"/>
      <c r="J1432"/>
      <c r="K1432"/>
      <c r="L1432"/>
    </row>
    <row r="1433" spans="1:12">
      <c r="A1433" t="s">
        <v>6867</v>
      </c>
      <c r="B1433" t="s">
        <v>6415</v>
      </c>
      <c r="C1433" t="str">
        <f>VLOOKUP(RTARouteStages[[#This Row],[StageCode]],Code2Loc,2,FALSE)</f>
        <v>NESTLE</v>
      </c>
      <c r="D1433" s="171" t="s">
        <v>2136</v>
      </c>
      <c r="E1433">
        <v>4</v>
      </c>
      <c r="F1433" s="173">
        <v>8</v>
      </c>
      <c r="G1433"/>
      <c r="H1433"/>
      <c r="I1433"/>
      <c r="J1433"/>
      <c r="K1433"/>
      <c r="L1433"/>
    </row>
    <row r="1434" spans="1:12">
      <c r="A1434" t="s">
        <v>6867</v>
      </c>
      <c r="B1434" t="s">
        <v>6415</v>
      </c>
      <c r="C1434" t="str">
        <f>VLOOKUP(RTARouteStages[[#This Row],[StageCode]],Code2Loc,2,FALSE)</f>
        <v>MRF</v>
      </c>
      <c r="D1434" s="171" t="s">
        <v>2020</v>
      </c>
      <c r="E1434">
        <v>5</v>
      </c>
      <c r="F1434" s="173">
        <v>9</v>
      </c>
      <c r="G1434"/>
      <c r="H1434"/>
      <c r="I1434"/>
      <c r="J1434"/>
      <c r="K1434"/>
      <c r="L1434"/>
    </row>
    <row r="1435" spans="1:12">
      <c r="A1435" t="s">
        <v>6867</v>
      </c>
      <c r="B1435" t="s">
        <v>6415</v>
      </c>
      <c r="C1435" t="str">
        <f>VLOOKUP(RTARouteStages[[#This Row],[StageCode]],Code2Loc,2,FALSE)</f>
        <v>USGAO TISK</v>
      </c>
      <c r="D1435" s="171" t="s">
        <v>3002</v>
      </c>
      <c r="E1435">
        <v>6</v>
      </c>
      <c r="F1435" s="173">
        <v>11</v>
      </c>
      <c r="G1435"/>
      <c r="H1435"/>
      <c r="I1435"/>
      <c r="J1435"/>
      <c r="K1435"/>
      <c r="L1435"/>
    </row>
    <row r="1436" spans="1:12">
      <c r="A1436" t="s">
        <v>6867</v>
      </c>
      <c r="B1436" t="s">
        <v>6415</v>
      </c>
      <c r="C1436" t="str">
        <f>VLOOKUP(RTARouteStages[[#This Row],[StageCode]],Code2Loc,2,FALSE)</f>
        <v>PALWADA</v>
      </c>
      <c r="D1436" s="171" t="s">
        <v>3367</v>
      </c>
      <c r="E1436">
        <v>7</v>
      </c>
      <c r="F1436" s="173">
        <v>13</v>
      </c>
      <c r="G1436"/>
      <c r="H1436"/>
      <c r="I1436"/>
      <c r="J1436"/>
      <c r="K1436"/>
      <c r="L1436"/>
    </row>
    <row r="1437" spans="1:12">
      <c r="A1437" t="s">
        <v>6867</v>
      </c>
      <c r="B1437" t="s">
        <v>6415</v>
      </c>
      <c r="C1437" t="str">
        <f>VLOOKUP(RTARouteStages[[#This Row],[StageCode]],Code2Loc,2,FALSE)</f>
        <v>USGAO</v>
      </c>
      <c r="D1437" s="171" t="s">
        <v>3000</v>
      </c>
      <c r="E1437">
        <v>8</v>
      </c>
      <c r="F1437" s="173">
        <v>15</v>
      </c>
      <c r="G1437"/>
      <c r="H1437"/>
      <c r="I1437"/>
      <c r="J1437"/>
      <c r="K1437"/>
      <c r="L1437"/>
    </row>
    <row r="1438" spans="1:12">
      <c r="A1438" t="s">
        <v>6867</v>
      </c>
      <c r="B1438" t="s">
        <v>6415</v>
      </c>
      <c r="C1438" t="str">
        <f>VLOOKUP(RTARouteStages[[#This Row],[StageCode]],Code2Loc,2,FALSE)</f>
        <v>BHAMAI</v>
      </c>
      <c r="D1438" s="171" t="s">
        <v>762</v>
      </c>
      <c r="E1438">
        <v>9</v>
      </c>
      <c r="F1438" s="173">
        <v>17</v>
      </c>
      <c r="G1438"/>
      <c r="H1438"/>
      <c r="I1438"/>
      <c r="J1438"/>
      <c r="K1438"/>
      <c r="L1438"/>
    </row>
    <row r="1439" spans="1:12">
      <c r="A1439" t="s">
        <v>6867</v>
      </c>
      <c r="B1439" t="s">
        <v>6415</v>
      </c>
      <c r="C1439" t="str">
        <f>VLOOKUP(RTARouteStages[[#This Row],[StageCode]],Code2Loc,2,FALSE)</f>
        <v>PALI</v>
      </c>
      <c r="D1439" s="171" t="s">
        <v>2235</v>
      </c>
      <c r="E1439">
        <v>10</v>
      </c>
      <c r="F1439" s="173">
        <v>21</v>
      </c>
      <c r="G1439"/>
      <c r="H1439"/>
      <c r="I1439"/>
      <c r="J1439"/>
      <c r="K1439"/>
      <c r="L1439"/>
    </row>
    <row r="1440" spans="1:12">
      <c r="A1440" t="s">
        <v>6867</v>
      </c>
      <c r="B1440" t="s">
        <v>6415</v>
      </c>
      <c r="C1440" t="str">
        <f>VLOOKUP(RTARouteStages[[#This Row],[StageCode]],Code2Loc,2,FALSE)</f>
        <v>VELGUEM</v>
      </c>
      <c r="D1440" s="171" t="s">
        <v>3067</v>
      </c>
      <c r="E1440">
        <v>11</v>
      </c>
      <c r="F1440" s="173">
        <v>23</v>
      </c>
      <c r="G1440"/>
      <c r="H1440"/>
      <c r="I1440"/>
      <c r="J1440"/>
      <c r="K1440"/>
      <c r="L1440"/>
    </row>
    <row r="1441" spans="1:12">
      <c r="A1441" t="s">
        <v>6867</v>
      </c>
      <c r="B1441" t="s">
        <v>6415</v>
      </c>
      <c r="C1441" t="str">
        <f>VLOOKUP(RTARouteStages[[#This Row],[StageCode]],Code2Loc,2,FALSE)</f>
        <v>SURLA</v>
      </c>
      <c r="D1441" s="171" t="s">
        <v>2825</v>
      </c>
      <c r="E1441">
        <v>12</v>
      </c>
      <c r="F1441" s="173">
        <v>25</v>
      </c>
      <c r="G1441"/>
      <c r="H1441"/>
      <c r="I1441"/>
      <c r="J1441"/>
      <c r="K1441"/>
      <c r="L1441"/>
    </row>
    <row r="1442" spans="1:12">
      <c r="A1442" t="s">
        <v>6867</v>
      </c>
      <c r="B1442" t="s">
        <v>6415</v>
      </c>
      <c r="C1442" t="str">
        <f>VLOOKUP(RTARouteStages[[#This Row],[StageCode]],Code2Loc,2,FALSE)</f>
        <v>DIGNEM</v>
      </c>
      <c r="D1442" s="171" t="s">
        <v>3369</v>
      </c>
      <c r="E1442">
        <v>13</v>
      </c>
      <c r="F1442" s="173">
        <v>27</v>
      </c>
      <c r="G1442"/>
      <c r="H1442"/>
      <c r="I1442"/>
      <c r="J1442"/>
      <c r="K1442"/>
      <c r="L1442"/>
    </row>
    <row r="1443" spans="1:12">
      <c r="A1443" t="s">
        <v>6867</v>
      </c>
      <c r="B1443" t="s">
        <v>6415</v>
      </c>
      <c r="C1443" t="str">
        <f>VLOOKUP(RTARouteStages[[#This Row],[StageCode]],Code2Loc,2,FALSE)</f>
        <v>HONDA</v>
      </c>
      <c r="D1443" s="171" t="s">
        <v>1446</v>
      </c>
      <c r="E1443">
        <v>14</v>
      </c>
      <c r="F1443" s="173">
        <v>30</v>
      </c>
      <c r="G1443"/>
      <c r="H1443"/>
      <c r="I1443"/>
      <c r="J1443"/>
      <c r="K1443"/>
      <c r="L1443"/>
    </row>
    <row r="1444" spans="1:12">
      <c r="A1444" t="s">
        <v>6867</v>
      </c>
      <c r="B1444" t="s">
        <v>6415</v>
      </c>
      <c r="C1444" t="str">
        <f>VLOOKUP(RTARouteStages[[#This Row],[StageCode]],Code2Loc,2,FALSE)</f>
        <v>HARVALE</v>
      </c>
      <c r="D1444" s="171" t="s">
        <v>1414</v>
      </c>
      <c r="E1444">
        <v>15</v>
      </c>
      <c r="F1444" s="173">
        <v>33</v>
      </c>
      <c r="G1444"/>
      <c r="H1444"/>
      <c r="I1444"/>
      <c r="J1444"/>
      <c r="K1444"/>
      <c r="L1444"/>
    </row>
    <row r="1445" spans="1:12">
      <c r="A1445" t="s">
        <v>6867</v>
      </c>
      <c r="B1445" t="s">
        <v>6415</v>
      </c>
      <c r="C1445" t="str">
        <f>VLOOKUP(RTARouteStages[[#This Row],[StageCode]],Code2Loc,2,FALSE)</f>
        <v>SANKHALI</v>
      </c>
      <c r="D1445" s="171" t="s">
        <v>2596</v>
      </c>
      <c r="E1445">
        <v>16</v>
      </c>
      <c r="F1445" s="173">
        <v>35</v>
      </c>
      <c r="G1445"/>
      <c r="H1445"/>
      <c r="I1445"/>
      <c r="J1445"/>
      <c r="K1445"/>
      <c r="L1445"/>
    </row>
    <row r="1446" spans="1:12">
      <c r="A1446" t="s">
        <v>6868</v>
      </c>
      <c r="B1446" t="s">
        <v>5881</v>
      </c>
      <c r="C1446" t="str">
        <f>VLOOKUP(RTARouteStages[[#This Row],[StageCode]],Code2Loc,2,FALSE)</f>
        <v>PONDA</v>
      </c>
      <c r="D1446" s="171" t="s">
        <v>2374</v>
      </c>
      <c r="E1446">
        <v>1</v>
      </c>
      <c r="F1446" s="173"/>
      <c r="G1446"/>
      <c r="H1446"/>
      <c r="I1446"/>
      <c r="J1446"/>
      <c r="K1446"/>
      <c r="L1446"/>
    </row>
    <row r="1447" spans="1:12">
      <c r="A1447" t="s">
        <v>6868</v>
      </c>
      <c r="B1447" t="s">
        <v>5881</v>
      </c>
      <c r="C1447" t="e">
        <f>VLOOKUP(RTARouteStages[[#This Row],[StageCode]],Code2Loc,2,FALSE)</f>
        <v>#N/A</v>
      </c>
      <c r="D1447" s="171" t="s">
        <v>4944</v>
      </c>
      <c r="E1447">
        <v>6</v>
      </c>
      <c r="F1447" s="173"/>
      <c r="G1447"/>
      <c r="H1447"/>
      <c r="I1447"/>
      <c r="J1447"/>
      <c r="K1447"/>
      <c r="L1447"/>
    </row>
    <row r="1448" spans="1:12">
      <c r="A1448" t="s">
        <v>6869</v>
      </c>
      <c r="B1448" t="s">
        <v>5881</v>
      </c>
      <c r="C1448" t="str">
        <f>VLOOKUP(RTARouteStages[[#This Row],[StageCode]],Code2Loc,2,FALSE)</f>
        <v>PONDA</v>
      </c>
      <c r="D1448" s="171" t="s">
        <v>2374</v>
      </c>
      <c r="E1448">
        <v>1</v>
      </c>
      <c r="F1448" s="173"/>
      <c r="G1448"/>
      <c r="H1448"/>
      <c r="I1448"/>
      <c r="J1448"/>
      <c r="K1448"/>
      <c r="L1448"/>
    </row>
    <row r="1449" spans="1:12">
      <c r="A1449" t="s">
        <v>6869</v>
      </c>
      <c r="B1449" t="s">
        <v>5881</v>
      </c>
      <c r="C1449" t="str">
        <f>VLOOKUP(RTARouteStages[[#This Row],[StageCode]],Code2Loc,2,FALSE)</f>
        <v>Shelpe</v>
      </c>
      <c r="D1449" s="171" t="s">
        <v>3496</v>
      </c>
      <c r="E1449">
        <v>6</v>
      </c>
      <c r="F1449" s="173"/>
      <c r="G1449"/>
      <c r="H1449"/>
      <c r="I1449"/>
      <c r="J1449"/>
      <c r="K1449"/>
      <c r="L1449"/>
    </row>
    <row r="1450" spans="1:12">
      <c r="A1450" t="s">
        <v>6870</v>
      </c>
      <c r="B1450" t="s">
        <v>6416</v>
      </c>
      <c r="C1450" t="str">
        <f>VLOOKUP(RTARouteStages[[#This Row],[StageCode]],Code2Loc,2,FALSE)</f>
        <v>PONDA</v>
      </c>
      <c r="D1450" s="171" t="s">
        <v>2374</v>
      </c>
      <c r="E1450">
        <v>1</v>
      </c>
      <c r="F1450" s="173">
        <v>0</v>
      </c>
      <c r="G1450"/>
      <c r="H1450"/>
      <c r="I1450"/>
      <c r="J1450"/>
      <c r="K1450"/>
      <c r="L1450"/>
    </row>
    <row r="1451" spans="1:12">
      <c r="A1451" t="s">
        <v>6870</v>
      </c>
      <c r="B1451" t="s">
        <v>6416</v>
      </c>
      <c r="C1451" t="str">
        <f>VLOOKUP(RTARouteStages[[#This Row],[StageCode]],Code2Loc,2,FALSE)</f>
        <v>DHAVLI</v>
      </c>
      <c r="D1451" s="171" t="s">
        <v>1160</v>
      </c>
      <c r="E1451">
        <v>2</v>
      </c>
      <c r="F1451" s="173">
        <v>2</v>
      </c>
      <c r="G1451"/>
      <c r="H1451"/>
      <c r="I1451"/>
      <c r="J1451"/>
      <c r="K1451"/>
      <c r="L1451"/>
    </row>
    <row r="1452" spans="1:12">
      <c r="A1452" t="s">
        <v>6870</v>
      </c>
      <c r="B1452" t="s">
        <v>6416</v>
      </c>
      <c r="C1452" t="str">
        <f>VLOOKUP(RTARouteStages[[#This Row],[StageCode]],Code2Loc,2,FALSE)</f>
        <v>TOP COLA</v>
      </c>
      <c r="D1452" s="171" t="s">
        <v>2940</v>
      </c>
      <c r="E1452">
        <v>3</v>
      </c>
      <c r="F1452" s="173">
        <v>4</v>
      </c>
      <c r="G1452"/>
      <c r="H1452"/>
      <c r="I1452"/>
      <c r="J1452"/>
      <c r="K1452"/>
      <c r="L1452"/>
    </row>
    <row r="1453" spans="1:12">
      <c r="A1453" t="s">
        <v>6870</v>
      </c>
      <c r="B1453" t="s">
        <v>6416</v>
      </c>
      <c r="C1453" t="str">
        <f>VLOOKUP(RTARouteStages[[#This Row],[StageCode]],Code2Loc,2,FALSE)</f>
        <v>BORI SKVR</v>
      </c>
      <c r="D1453" s="171" t="s">
        <v>831</v>
      </c>
      <c r="E1453">
        <v>4</v>
      </c>
      <c r="F1453" s="173">
        <v>5</v>
      </c>
      <c r="G1453"/>
      <c r="H1453"/>
      <c r="I1453"/>
      <c r="J1453"/>
      <c r="K1453"/>
      <c r="L1453"/>
    </row>
    <row r="1454" spans="1:12">
      <c r="A1454" t="s">
        <v>6870</v>
      </c>
      <c r="B1454" t="s">
        <v>6416</v>
      </c>
      <c r="C1454" t="str">
        <f>VLOOKUP(RTARouteStages[[#This Row],[StageCode]],Code2Loc,2,FALSE)</f>
        <v>SAI TMPLE</v>
      </c>
      <c r="D1454" s="171" t="s">
        <v>2549</v>
      </c>
      <c r="E1454">
        <v>5</v>
      </c>
      <c r="F1454" s="173">
        <v>6</v>
      </c>
      <c r="G1454"/>
      <c r="H1454"/>
      <c r="I1454"/>
      <c r="J1454"/>
      <c r="K1454"/>
      <c r="L1454"/>
    </row>
    <row r="1455" spans="1:12">
      <c r="A1455" t="s">
        <v>6870</v>
      </c>
      <c r="B1455" t="s">
        <v>6416</v>
      </c>
      <c r="C1455" t="str">
        <f>VLOOKUP(RTARouteStages[[#This Row],[StageCode]],Code2Loc,2,FALSE)</f>
        <v>BORI BRDG</v>
      </c>
      <c r="D1455" s="171" t="s">
        <v>829</v>
      </c>
      <c r="E1455">
        <v>6</v>
      </c>
      <c r="F1455" s="173">
        <v>8</v>
      </c>
      <c r="G1455"/>
      <c r="H1455"/>
      <c r="I1455"/>
      <c r="J1455"/>
      <c r="K1455"/>
      <c r="L1455"/>
    </row>
    <row r="1456" spans="1:12">
      <c r="A1456" t="s">
        <v>6870</v>
      </c>
      <c r="B1456" t="s">
        <v>6416</v>
      </c>
      <c r="C1456" t="str">
        <f>VLOOKUP(RTARouteStages[[#This Row],[StageCode]],Code2Loc,2,FALSE)</f>
        <v>TARVALEM</v>
      </c>
      <c r="D1456" s="171" t="s">
        <v>2880</v>
      </c>
      <c r="E1456">
        <v>7</v>
      </c>
      <c r="F1456" s="173">
        <v>9</v>
      </c>
      <c r="G1456"/>
      <c r="H1456"/>
      <c r="I1456"/>
      <c r="J1456"/>
      <c r="K1456"/>
      <c r="L1456"/>
    </row>
    <row r="1457" spans="1:12">
      <c r="A1457" t="s">
        <v>6870</v>
      </c>
      <c r="B1457" t="s">
        <v>6416</v>
      </c>
      <c r="C1457" t="str">
        <f>VLOOKUP(RTARouteStages[[#This Row],[StageCode]],Code2Loc,2,FALSE)</f>
        <v>VAZEM</v>
      </c>
      <c r="D1457" s="171" t="s">
        <v>3063</v>
      </c>
      <c r="E1457">
        <v>8</v>
      </c>
      <c r="F1457" s="173">
        <v>10</v>
      </c>
      <c r="G1457"/>
      <c r="H1457"/>
      <c r="I1457"/>
      <c r="J1457"/>
      <c r="K1457"/>
      <c r="L1457"/>
    </row>
    <row r="1458" spans="1:12">
      <c r="A1458" t="s">
        <v>6870</v>
      </c>
      <c r="B1458" t="s">
        <v>6416</v>
      </c>
      <c r="C1458" t="str">
        <f>VLOOKUP(RTARouteStages[[#This Row],[StageCode]],Code2Loc,2,FALSE)</f>
        <v>SHIRODA</v>
      </c>
      <c r="D1458" s="171" t="s">
        <v>2699</v>
      </c>
      <c r="E1458">
        <v>9</v>
      </c>
      <c r="F1458" s="173">
        <v>12</v>
      </c>
      <c r="G1458"/>
      <c r="H1458"/>
      <c r="I1458"/>
      <c r="J1458"/>
      <c r="K1458"/>
      <c r="L1458"/>
    </row>
    <row r="1459" spans="1:12">
      <c r="A1459" t="s">
        <v>6871</v>
      </c>
      <c r="B1459" t="s">
        <v>5881</v>
      </c>
      <c r="C1459" t="str">
        <f>VLOOKUP(RTARouteStages[[#This Row],[StageCode]],Code2Loc,2,FALSE)</f>
        <v>PONDA</v>
      </c>
      <c r="D1459" s="171" t="s">
        <v>2374</v>
      </c>
      <c r="E1459">
        <v>1</v>
      </c>
      <c r="F1459" s="173"/>
      <c r="G1459"/>
      <c r="H1459"/>
      <c r="I1459"/>
      <c r="J1459"/>
      <c r="K1459"/>
      <c r="L1459"/>
    </row>
    <row r="1460" spans="1:12">
      <c r="A1460" t="s">
        <v>6871</v>
      </c>
      <c r="B1460" t="s">
        <v>5881</v>
      </c>
      <c r="C1460" t="e">
        <f>VLOOKUP(RTARouteStages[[#This Row],[StageCode]],Code2Loc,2,FALSE)</f>
        <v>#N/A</v>
      </c>
      <c r="D1460" s="171" t="s">
        <v>2790</v>
      </c>
      <c r="E1460">
        <v>6</v>
      </c>
      <c r="F1460" s="173"/>
      <c r="G1460"/>
      <c r="H1460"/>
      <c r="I1460"/>
      <c r="J1460"/>
      <c r="K1460"/>
      <c r="L1460"/>
    </row>
    <row r="1461" spans="1:12">
      <c r="A1461" t="s">
        <v>6872</v>
      </c>
      <c r="B1461" t="s">
        <v>6417</v>
      </c>
      <c r="C1461" t="str">
        <f>VLOOKUP(RTARouteStages[[#This Row],[StageCode]],Code2Loc,2,FALSE)</f>
        <v>PONDA</v>
      </c>
      <c r="D1461" s="171" t="s">
        <v>2374</v>
      </c>
      <c r="E1461">
        <v>1</v>
      </c>
      <c r="F1461" s="173">
        <v>0</v>
      </c>
      <c r="G1461"/>
      <c r="H1461"/>
      <c r="I1461"/>
      <c r="J1461"/>
      <c r="K1461"/>
      <c r="L1461"/>
    </row>
    <row r="1462" spans="1:12">
      <c r="A1462" t="s">
        <v>6872</v>
      </c>
      <c r="B1462" t="s">
        <v>6417</v>
      </c>
      <c r="C1462" t="str">
        <f>VLOOKUP(RTARouteStages[[#This Row],[StageCode]],Code2Loc,2,FALSE)</f>
        <v>CURTI</v>
      </c>
      <c r="D1462" s="171" t="s">
        <v>1052</v>
      </c>
      <c r="E1462">
        <v>2</v>
      </c>
      <c r="F1462" s="173">
        <v>3</v>
      </c>
      <c r="G1462"/>
      <c r="H1462"/>
      <c r="I1462"/>
      <c r="J1462"/>
      <c r="K1462"/>
      <c r="L1462"/>
    </row>
    <row r="1463" spans="1:12">
      <c r="A1463" t="s">
        <v>6872</v>
      </c>
      <c r="B1463" t="s">
        <v>6417</v>
      </c>
      <c r="C1463" t="str">
        <f>VLOOKUP(RTARouteStages[[#This Row],[StageCode]],Code2Loc,2,FALSE)</f>
        <v>KHANDEPAR</v>
      </c>
      <c r="D1463" s="171" t="s">
        <v>1654</v>
      </c>
      <c r="E1463">
        <v>3</v>
      </c>
      <c r="F1463" s="173">
        <v>6</v>
      </c>
      <c r="G1463"/>
      <c r="H1463"/>
      <c r="I1463"/>
      <c r="J1463"/>
      <c r="K1463"/>
      <c r="L1463"/>
    </row>
    <row r="1464" spans="1:12">
      <c r="A1464" t="s">
        <v>6872</v>
      </c>
      <c r="B1464" t="s">
        <v>6417</v>
      </c>
      <c r="C1464" t="str">
        <f>VLOOKUP(RTARouteStages[[#This Row],[StageCode]],Code2Loc,2,FALSE)</f>
        <v>NESTLE</v>
      </c>
      <c r="D1464" s="171" t="s">
        <v>2136</v>
      </c>
      <c r="E1464">
        <v>4</v>
      </c>
      <c r="F1464" s="173">
        <v>8</v>
      </c>
      <c r="G1464"/>
      <c r="H1464"/>
      <c r="I1464"/>
      <c r="J1464"/>
      <c r="K1464"/>
      <c r="L1464"/>
    </row>
    <row r="1465" spans="1:12">
      <c r="A1465" t="s">
        <v>6872</v>
      </c>
      <c r="B1465" t="s">
        <v>6417</v>
      </c>
      <c r="C1465" t="str">
        <f>VLOOKUP(RTARouteStages[[#This Row],[StageCode]],Code2Loc,2,FALSE)</f>
        <v>MRF</v>
      </c>
      <c r="D1465" s="171" t="s">
        <v>2020</v>
      </c>
      <c r="E1465">
        <v>5</v>
      </c>
      <c r="F1465" s="173">
        <v>9</v>
      </c>
      <c r="G1465"/>
      <c r="H1465"/>
      <c r="I1465"/>
      <c r="J1465"/>
      <c r="K1465"/>
      <c r="L1465"/>
    </row>
    <row r="1466" spans="1:12">
      <c r="A1466" t="s">
        <v>6872</v>
      </c>
      <c r="B1466" t="s">
        <v>6417</v>
      </c>
      <c r="C1466" t="str">
        <f>VLOOKUP(RTARouteStages[[#This Row],[StageCode]],Code2Loc,2,FALSE)</f>
        <v>USGAO TISK</v>
      </c>
      <c r="D1466" s="171" t="s">
        <v>3002</v>
      </c>
      <c r="E1466">
        <v>6</v>
      </c>
      <c r="F1466" s="173">
        <v>11</v>
      </c>
      <c r="G1466"/>
      <c r="H1466"/>
      <c r="I1466"/>
      <c r="J1466"/>
      <c r="K1466"/>
      <c r="L1466"/>
    </row>
    <row r="1467" spans="1:12">
      <c r="A1467" t="s">
        <v>6872</v>
      </c>
      <c r="B1467" t="s">
        <v>6417</v>
      </c>
      <c r="C1467" t="str">
        <f>VLOOKUP(RTARouteStages[[#This Row],[StageCode]],Code2Loc,2,FALSE)</f>
        <v>PALWADA</v>
      </c>
      <c r="D1467" s="171" t="s">
        <v>3367</v>
      </c>
      <c r="E1467">
        <v>7</v>
      </c>
      <c r="F1467" s="173">
        <v>13</v>
      </c>
      <c r="G1467"/>
      <c r="H1467"/>
      <c r="I1467"/>
      <c r="J1467"/>
      <c r="K1467"/>
      <c r="L1467"/>
    </row>
    <row r="1468" spans="1:12">
      <c r="A1468" t="s">
        <v>6872</v>
      </c>
      <c r="B1468" t="s">
        <v>6417</v>
      </c>
      <c r="C1468" t="str">
        <f>VLOOKUP(RTARouteStages[[#This Row],[StageCode]],Code2Loc,2,FALSE)</f>
        <v>USGAO</v>
      </c>
      <c r="D1468" s="171" t="s">
        <v>3000</v>
      </c>
      <c r="E1468">
        <v>8</v>
      </c>
      <c r="F1468" s="173">
        <v>15</v>
      </c>
      <c r="G1468"/>
      <c r="H1468"/>
      <c r="I1468"/>
      <c r="J1468"/>
      <c r="K1468"/>
      <c r="L1468"/>
    </row>
    <row r="1469" spans="1:12">
      <c r="A1469" t="s">
        <v>6872</v>
      </c>
      <c r="B1469" t="s">
        <v>6417</v>
      </c>
      <c r="C1469" t="str">
        <f>VLOOKUP(RTARouteStages[[#This Row],[StageCode]],Code2Loc,2,FALSE)</f>
        <v>BHAMAI</v>
      </c>
      <c r="D1469" s="171" t="s">
        <v>762</v>
      </c>
      <c r="E1469">
        <v>9</v>
      </c>
      <c r="F1469" s="173">
        <v>17</v>
      </c>
      <c r="G1469"/>
      <c r="H1469"/>
      <c r="I1469"/>
      <c r="J1469"/>
      <c r="K1469"/>
      <c r="L1469"/>
    </row>
    <row r="1470" spans="1:12">
      <c r="A1470" t="s">
        <v>6872</v>
      </c>
      <c r="B1470" t="s">
        <v>6417</v>
      </c>
      <c r="C1470" t="str">
        <f>VLOOKUP(RTARouteStages[[#This Row],[StageCode]],Code2Loc,2,FALSE)</f>
        <v>PALI</v>
      </c>
      <c r="D1470" s="171" t="s">
        <v>2235</v>
      </c>
      <c r="E1470">
        <v>10</v>
      </c>
      <c r="F1470" s="173">
        <v>21</v>
      </c>
      <c r="G1470"/>
      <c r="H1470"/>
      <c r="I1470"/>
      <c r="J1470"/>
      <c r="K1470"/>
      <c r="L1470"/>
    </row>
    <row r="1471" spans="1:12">
      <c r="A1471" t="s">
        <v>6872</v>
      </c>
      <c r="B1471" t="s">
        <v>6417</v>
      </c>
      <c r="C1471" t="str">
        <f>VLOOKUP(RTARouteStages[[#This Row],[StageCode]],Code2Loc,2,FALSE)</f>
        <v>VELGUEM</v>
      </c>
      <c r="D1471" s="171" t="s">
        <v>3067</v>
      </c>
      <c r="E1471">
        <v>11</v>
      </c>
      <c r="F1471" s="173">
        <v>23</v>
      </c>
      <c r="G1471"/>
      <c r="H1471"/>
      <c r="I1471"/>
      <c r="J1471"/>
      <c r="K1471"/>
      <c r="L1471"/>
    </row>
    <row r="1472" spans="1:12">
      <c r="A1472" t="s">
        <v>6872</v>
      </c>
      <c r="B1472" t="s">
        <v>6417</v>
      </c>
      <c r="C1472" t="str">
        <f>VLOOKUP(RTARouteStages[[#This Row],[StageCode]],Code2Loc,2,FALSE)</f>
        <v>SURLA</v>
      </c>
      <c r="D1472" s="171" t="s">
        <v>2825</v>
      </c>
      <c r="E1472">
        <v>12</v>
      </c>
      <c r="F1472" s="173">
        <v>25</v>
      </c>
      <c r="G1472"/>
      <c r="H1472"/>
      <c r="I1472"/>
      <c r="J1472"/>
      <c r="K1472"/>
      <c r="L1472"/>
    </row>
    <row r="1473" spans="1:12">
      <c r="A1473" t="s">
        <v>6873</v>
      </c>
      <c r="B1473" t="s">
        <v>5881</v>
      </c>
      <c r="C1473" t="str">
        <f>VLOOKUP(RTARouteStages[[#This Row],[StageCode]],Code2Loc,2,FALSE)</f>
        <v>PONDA</v>
      </c>
      <c r="D1473" s="171" t="s">
        <v>2374</v>
      </c>
      <c r="E1473">
        <v>1</v>
      </c>
      <c r="F1473" s="173"/>
      <c r="G1473"/>
      <c r="H1473"/>
      <c r="I1473"/>
      <c r="J1473"/>
      <c r="K1473"/>
      <c r="L1473"/>
    </row>
    <row r="1474" spans="1:12">
      <c r="A1474" t="s">
        <v>6873</v>
      </c>
      <c r="B1474" t="s">
        <v>5881</v>
      </c>
      <c r="C1474" t="e">
        <f>VLOOKUP(RTARouteStages[[#This Row],[StageCode]],Code2Loc,2,FALSE)</f>
        <v>#N/A</v>
      </c>
      <c r="D1474" s="171" t="s">
        <v>2824</v>
      </c>
      <c r="E1474">
        <v>6</v>
      </c>
      <c r="F1474" s="173"/>
      <c r="G1474"/>
      <c r="H1474"/>
      <c r="I1474"/>
      <c r="J1474"/>
      <c r="K1474"/>
      <c r="L1474"/>
    </row>
    <row r="1475" spans="1:12">
      <c r="A1475" t="s">
        <v>6874</v>
      </c>
      <c r="B1475" t="s">
        <v>5881</v>
      </c>
      <c r="C1475" t="str">
        <f>VLOOKUP(RTARouteStages[[#This Row],[StageCode]],Code2Loc,2,FALSE)</f>
        <v>PONDA</v>
      </c>
      <c r="D1475" s="171" t="s">
        <v>2374</v>
      </c>
      <c r="E1475">
        <v>1</v>
      </c>
      <c r="F1475" s="173"/>
      <c r="G1475"/>
      <c r="H1475"/>
      <c r="I1475"/>
      <c r="J1475"/>
      <c r="K1475"/>
      <c r="L1475"/>
    </row>
    <row r="1476" spans="1:12">
      <c r="A1476" t="s">
        <v>6874</v>
      </c>
      <c r="B1476" t="s">
        <v>5881</v>
      </c>
      <c r="C1476" t="str">
        <f>VLOOKUP(RTARouteStages[[#This Row],[StageCode]],Code2Loc,2,FALSE)</f>
        <v>SAVERDEM</v>
      </c>
      <c r="D1476" s="171" t="s">
        <v>2644</v>
      </c>
      <c r="E1476">
        <v>6</v>
      </c>
      <c r="F1476" s="173"/>
      <c r="G1476"/>
      <c r="H1476"/>
      <c r="I1476"/>
      <c r="J1476"/>
      <c r="K1476"/>
      <c r="L1476"/>
    </row>
    <row r="1477" spans="1:12">
      <c r="A1477" t="s">
        <v>6497</v>
      </c>
      <c r="B1477" t="s">
        <v>5881</v>
      </c>
      <c r="C1477" t="str">
        <f>VLOOKUP(RTARouteStages[[#This Row],[StageCode]],Code2Loc,2,FALSE)</f>
        <v>BICHOLIM</v>
      </c>
      <c r="D1477" s="171" t="s">
        <v>420</v>
      </c>
      <c r="E1477">
        <v>1</v>
      </c>
      <c r="F1477" s="173"/>
      <c r="G1477"/>
      <c r="H1477"/>
      <c r="I1477"/>
      <c r="J1477"/>
      <c r="K1477"/>
      <c r="L1477"/>
    </row>
    <row r="1478" spans="1:12">
      <c r="A1478" t="s">
        <v>6497</v>
      </c>
      <c r="B1478" t="s">
        <v>5881</v>
      </c>
      <c r="C1478" t="str">
        <f>VLOOKUP(RTARouteStages[[#This Row],[StageCode]],Code2Loc,2,FALSE)</f>
        <v>Kelbai wada</v>
      </c>
      <c r="D1478" s="171" t="s">
        <v>3502</v>
      </c>
      <c r="E1478">
        <v>2</v>
      </c>
      <c r="F1478" s="173"/>
      <c r="G1478" t="s">
        <v>5725</v>
      </c>
      <c r="H1478"/>
      <c r="I1478"/>
      <c r="J1478"/>
      <c r="K1478"/>
      <c r="L1478"/>
    </row>
    <row r="1479" spans="1:12">
      <c r="A1479" t="s">
        <v>6497</v>
      </c>
      <c r="B1479" t="s">
        <v>5881</v>
      </c>
      <c r="C1479" t="str">
        <f>VLOOKUP(RTARouteStages[[#This Row],[StageCode]],Code2Loc,2,FALSE)</f>
        <v>NARVA</v>
      </c>
      <c r="D1479" s="171" t="s">
        <v>2106</v>
      </c>
      <c r="E1479">
        <v>6</v>
      </c>
      <c r="F1479" s="173"/>
      <c r="G1479"/>
      <c r="H1479"/>
      <c r="I1479"/>
      <c r="J1479"/>
      <c r="K1479"/>
      <c r="L1479"/>
    </row>
    <row r="1480" spans="1:12">
      <c r="A1480" t="s">
        <v>6875</v>
      </c>
      <c r="B1480" t="s">
        <v>5881</v>
      </c>
      <c r="C1480" t="str">
        <f>VLOOKUP(RTARouteStages[[#This Row],[StageCode]],Code2Loc,2,FALSE)</f>
        <v>PONDA</v>
      </c>
      <c r="D1480" s="171" t="s">
        <v>2374</v>
      </c>
      <c r="E1480">
        <v>1</v>
      </c>
      <c r="F1480" s="173"/>
      <c r="G1480"/>
      <c r="H1480"/>
      <c r="I1480"/>
      <c r="J1480"/>
      <c r="K1480"/>
      <c r="L1480"/>
    </row>
    <row r="1481" spans="1:12">
      <c r="A1481" t="s">
        <v>6875</v>
      </c>
      <c r="B1481" t="s">
        <v>5881</v>
      </c>
      <c r="C1481" t="e">
        <f>VLOOKUP(RTARouteStages[[#This Row],[StageCode]],Code2Loc,2,FALSE)</f>
        <v>#N/A</v>
      </c>
      <c r="D1481" s="171" t="s">
        <v>4955</v>
      </c>
      <c r="E1481">
        <v>6</v>
      </c>
      <c r="F1481" s="173"/>
      <c r="G1481"/>
      <c r="H1481"/>
      <c r="I1481"/>
      <c r="J1481"/>
      <c r="K1481"/>
      <c r="L1481"/>
    </row>
    <row r="1482" spans="1:12">
      <c r="A1482" t="s">
        <v>6876</v>
      </c>
      <c r="B1482" t="s">
        <v>5881</v>
      </c>
      <c r="C1482" t="str">
        <f>VLOOKUP(RTARouteStages[[#This Row],[StageCode]],Code2Loc,2,FALSE)</f>
        <v>PONDA</v>
      </c>
      <c r="D1482" s="171" t="s">
        <v>2374</v>
      </c>
      <c r="E1482">
        <v>1</v>
      </c>
      <c r="F1482" s="173"/>
      <c r="G1482"/>
      <c r="H1482"/>
      <c r="I1482"/>
      <c r="J1482"/>
      <c r="K1482"/>
      <c r="L1482"/>
    </row>
    <row r="1483" spans="1:12">
      <c r="A1483" t="s">
        <v>6876</v>
      </c>
      <c r="B1483" t="s">
        <v>5881</v>
      </c>
      <c r="C1483" t="e">
        <f>VLOOKUP(RTARouteStages[[#This Row],[StageCode]],Code2Loc,2,FALSE)</f>
        <v>#N/A</v>
      </c>
      <c r="D1483" s="171" t="s">
        <v>2937</v>
      </c>
      <c r="E1483">
        <v>6</v>
      </c>
      <c r="F1483" s="173"/>
      <c r="G1483"/>
      <c r="H1483"/>
      <c r="I1483"/>
      <c r="J1483"/>
      <c r="K1483"/>
      <c r="L1483"/>
    </row>
    <row r="1484" spans="1:12">
      <c r="A1484" t="s">
        <v>6877</v>
      </c>
      <c r="B1484" t="s">
        <v>5881</v>
      </c>
      <c r="C1484" t="str">
        <f>VLOOKUP(RTARouteStages[[#This Row],[StageCode]],Code2Loc,2,FALSE)</f>
        <v>PONDA</v>
      </c>
      <c r="D1484" s="171" t="s">
        <v>2374</v>
      </c>
      <c r="E1484">
        <v>1</v>
      </c>
      <c r="F1484" s="173"/>
      <c r="G1484"/>
      <c r="H1484"/>
      <c r="I1484"/>
      <c r="J1484"/>
      <c r="K1484"/>
      <c r="L1484"/>
    </row>
    <row r="1485" spans="1:12">
      <c r="A1485" t="s">
        <v>6877</v>
      </c>
      <c r="B1485" t="s">
        <v>5881</v>
      </c>
      <c r="C1485" t="str">
        <f>VLOOKUP(RTARouteStages[[#This Row],[StageCode]],Code2Loc,2,FALSE)</f>
        <v>Tiral (Usgao)</v>
      </c>
      <c r="D1485" s="171" t="s">
        <v>3474</v>
      </c>
      <c r="E1485">
        <v>6</v>
      </c>
      <c r="F1485" s="173"/>
      <c r="G1485"/>
      <c r="H1485"/>
      <c r="I1485"/>
      <c r="J1485"/>
      <c r="K1485"/>
      <c r="L1485"/>
    </row>
    <row r="1486" spans="1:12">
      <c r="A1486" t="s">
        <v>6878</v>
      </c>
      <c r="B1486" t="s">
        <v>5881</v>
      </c>
      <c r="C1486" t="str">
        <f>VLOOKUP(RTARouteStages[[#This Row],[StageCode]],Code2Loc,2,FALSE)</f>
        <v>PONDA</v>
      </c>
      <c r="D1486" s="171" t="s">
        <v>2374</v>
      </c>
      <c r="E1486">
        <v>1</v>
      </c>
      <c r="F1486" s="173"/>
      <c r="G1486"/>
      <c r="H1486"/>
      <c r="I1486"/>
      <c r="J1486"/>
      <c r="K1486"/>
      <c r="L1486"/>
    </row>
    <row r="1487" spans="1:12">
      <c r="A1487" t="s">
        <v>6878</v>
      </c>
      <c r="B1487" t="s">
        <v>5881</v>
      </c>
      <c r="C1487" t="str">
        <f>VLOOKUP(RTARouteStages[[#This Row],[StageCode]],Code2Loc,2,FALSE)</f>
        <v>USGAO</v>
      </c>
      <c r="D1487" s="171" t="s">
        <v>3000</v>
      </c>
      <c r="E1487">
        <v>6</v>
      </c>
      <c r="F1487" s="173"/>
      <c r="G1487"/>
      <c r="H1487"/>
      <c r="I1487"/>
      <c r="J1487"/>
      <c r="K1487"/>
      <c r="L1487"/>
    </row>
    <row r="1488" spans="1:12">
      <c r="A1488" t="s">
        <v>6879</v>
      </c>
      <c r="B1488" t="s">
        <v>5881</v>
      </c>
      <c r="C1488" t="str">
        <f>VLOOKUP(RTARouteStages[[#This Row],[StageCode]],Code2Loc,2,FALSE)</f>
        <v>PONDA</v>
      </c>
      <c r="D1488" s="171" t="s">
        <v>2374</v>
      </c>
      <c r="E1488">
        <v>1</v>
      </c>
      <c r="F1488" s="173"/>
      <c r="G1488"/>
      <c r="H1488"/>
      <c r="I1488"/>
      <c r="J1488"/>
      <c r="K1488"/>
      <c r="L1488"/>
    </row>
    <row r="1489" spans="1:12">
      <c r="A1489" t="s">
        <v>6879</v>
      </c>
      <c r="B1489" t="s">
        <v>5881</v>
      </c>
      <c r="C1489" t="str">
        <f>VLOOKUP(RTARouteStages[[#This Row],[StageCode]],Code2Loc,2,FALSE)</f>
        <v>USGAO</v>
      </c>
      <c r="D1489" s="171" t="s">
        <v>3000</v>
      </c>
      <c r="E1489">
        <v>5</v>
      </c>
      <c r="F1489" s="173"/>
      <c r="G1489" t="s">
        <v>5725</v>
      </c>
      <c r="H1489"/>
      <c r="I1489"/>
      <c r="J1489"/>
      <c r="K1489"/>
      <c r="L1489"/>
    </row>
    <row r="1490" spans="1:12">
      <c r="A1490" t="s">
        <v>6879</v>
      </c>
      <c r="B1490" t="s">
        <v>5881</v>
      </c>
      <c r="C1490" t="str">
        <f>VLOOKUP(RTARouteStages[[#This Row],[StageCode]],Code2Loc,2,FALSE)</f>
        <v>PONDA</v>
      </c>
      <c r="D1490" s="171" t="s">
        <v>2374</v>
      </c>
      <c r="E1490">
        <v>6</v>
      </c>
      <c r="F1490" s="173"/>
      <c r="G1490"/>
      <c r="H1490"/>
      <c r="I1490"/>
      <c r="J1490"/>
      <c r="K1490"/>
      <c r="L1490"/>
    </row>
    <row r="1491" spans="1:12">
      <c r="A1491" t="s">
        <v>6880</v>
      </c>
      <c r="B1491" t="s">
        <v>5881</v>
      </c>
      <c r="C1491" t="str">
        <f>VLOOKUP(RTARouteStages[[#This Row],[StageCode]],Code2Loc,2,FALSE)</f>
        <v>PONDA</v>
      </c>
      <c r="D1491" s="171" t="s">
        <v>2374</v>
      </c>
      <c r="E1491">
        <v>1</v>
      </c>
      <c r="F1491" s="173"/>
      <c r="G1491"/>
      <c r="H1491"/>
      <c r="I1491"/>
      <c r="J1491"/>
      <c r="K1491"/>
      <c r="L1491"/>
    </row>
    <row r="1492" spans="1:12">
      <c r="A1492" t="s">
        <v>6880</v>
      </c>
      <c r="B1492" t="s">
        <v>5881</v>
      </c>
      <c r="C1492" t="str">
        <f>VLOOKUP(RTARouteStages[[#This Row],[StageCode]],Code2Loc,2,FALSE)</f>
        <v>VELGUEM</v>
      </c>
      <c r="D1492" s="171" t="s">
        <v>3067</v>
      </c>
      <c r="E1492">
        <v>6</v>
      </c>
      <c r="F1492" s="173"/>
      <c r="G1492"/>
      <c r="H1492"/>
      <c r="I1492"/>
      <c r="J1492"/>
      <c r="K1492"/>
      <c r="L1492"/>
    </row>
    <row r="1493" spans="1:12">
      <c r="A1493" t="s">
        <v>6881</v>
      </c>
      <c r="B1493" t="s">
        <v>6418</v>
      </c>
      <c r="C1493" t="str">
        <f>VLOOKUP(RTARouteStages[[#This Row],[StageCode]],Code2Loc,2,FALSE)</f>
        <v>PONDA</v>
      </c>
      <c r="D1493" s="171" t="s">
        <v>2374</v>
      </c>
      <c r="E1493">
        <v>1</v>
      </c>
      <c r="F1493" s="173">
        <v>0</v>
      </c>
      <c r="G1493"/>
      <c r="H1493"/>
      <c r="I1493"/>
      <c r="J1493"/>
      <c r="K1493"/>
      <c r="L1493"/>
    </row>
    <row r="1494" spans="1:12">
      <c r="A1494" t="s">
        <v>6881</v>
      </c>
      <c r="B1494" t="s">
        <v>6418</v>
      </c>
      <c r="C1494" t="str">
        <f>VLOOKUP(RTARouteStages[[#This Row],[StageCode]],Code2Loc,2,FALSE)</f>
        <v>PONDA TISK</v>
      </c>
      <c r="D1494" s="171" t="s">
        <v>2376</v>
      </c>
      <c r="E1494">
        <v>2</v>
      </c>
      <c r="F1494" s="173">
        <v>1</v>
      </c>
      <c r="G1494"/>
      <c r="H1494"/>
      <c r="I1494"/>
      <c r="J1494"/>
      <c r="K1494"/>
      <c r="L1494"/>
    </row>
    <row r="1495" spans="1:12">
      <c r="A1495" t="s">
        <v>6881</v>
      </c>
      <c r="B1495" t="s">
        <v>6418</v>
      </c>
      <c r="C1495" t="str">
        <f>VLOOKUP(RTARouteStages[[#This Row],[StageCode]],Code2Loc,2,FALSE)</f>
        <v>KAPILESHWAR</v>
      </c>
      <c r="D1495" s="171" t="s">
        <v>1567</v>
      </c>
      <c r="E1495">
        <v>3</v>
      </c>
      <c r="F1495" s="173">
        <v>3</v>
      </c>
      <c r="G1495"/>
      <c r="H1495"/>
      <c r="I1495"/>
      <c r="J1495"/>
      <c r="K1495"/>
      <c r="L1495"/>
    </row>
    <row r="1496" spans="1:12">
      <c r="A1496" t="s">
        <v>6881</v>
      </c>
      <c r="B1496" t="s">
        <v>6418</v>
      </c>
      <c r="C1496" t="str">
        <f>VLOOKUP(RTARouteStages[[#This Row],[StageCode]],Code2Loc,2,FALSE)</f>
        <v>DON KHAMB</v>
      </c>
      <c r="D1496" s="171" t="s">
        <v>1199</v>
      </c>
      <c r="E1496">
        <v>4</v>
      </c>
      <c r="F1496" s="173">
        <v>4</v>
      </c>
      <c r="G1496"/>
      <c r="H1496"/>
      <c r="I1496"/>
      <c r="J1496"/>
      <c r="K1496"/>
      <c r="L1496"/>
    </row>
    <row r="1497" spans="1:12">
      <c r="A1497" t="s">
        <v>6881</v>
      </c>
      <c r="B1497" t="s">
        <v>6418</v>
      </c>
      <c r="C1497" t="str">
        <f>VLOOKUP(RTARouteStages[[#This Row],[StageCode]],Code2Loc,2,FALSE)</f>
        <v>KAVLE TEMPL</v>
      </c>
      <c r="D1497" s="171" t="s">
        <v>1611</v>
      </c>
      <c r="E1497">
        <v>5</v>
      </c>
      <c r="F1497" s="173">
        <v>5</v>
      </c>
      <c r="G1497"/>
      <c r="H1497"/>
      <c r="I1497"/>
      <c r="J1497"/>
      <c r="K1497"/>
      <c r="L1497"/>
    </row>
    <row r="1498" spans="1:12">
      <c r="A1498" t="s">
        <v>6881</v>
      </c>
      <c r="B1498" t="s">
        <v>6418</v>
      </c>
      <c r="C1498" t="str">
        <f>VLOOKUP(RTARouteStages[[#This Row],[StageCode]],Code2Loc,2,FALSE)</f>
        <v>RAMNATHI</v>
      </c>
      <c r="D1498" s="171" t="s">
        <v>2455</v>
      </c>
      <c r="E1498">
        <v>6</v>
      </c>
      <c r="F1498" s="173">
        <v>6</v>
      </c>
      <c r="G1498"/>
      <c r="H1498"/>
      <c r="I1498"/>
      <c r="J1498"/>
      <c r="K1498"/>
      <c r="L1498"/>
    </row>
    <row r="1499" spans="1:12">
      <c r="A1499" t="s">
        <v>6881</v>
      </c>
      <c r="B1499" t="s">
        <v>6418</v>
      </c>
      <c r="C1499" t="str">
        <f>VLOOKUP(RTARouteStages[[#This Row],[StageCode]],Code2Loc,2,FALSE)</f>
        <v>SACVAR</v>
      </c>
      <c r="D1499" s="171" t="s">
        <v>2523</v>
      </c>
      <c r="E1499">
        <v>7</v>
      </c>
      <c r="F1499" s="173">
        <v>7</v>
      </c>
      <c r="G1499"/>
      <c r="H1499"/>
      <c r="I1499"/>
      <c r="J1499"/>
      <c r="K1499"/>
      <c r="L1499"/>
    </row>
    <row r="1500" spans="1:12">
      <c r="A1500" t="s">
        <v>6881</v>
      </c>
      <c r="B1500" t="s">
        <v>6418</v>
      </c>
      <c r="C1500" t="str">
        <f>VLOOKUP(RTARouteStages[[#This Row],[StageCode]],Code2Loc,2,FALSE)</f>
        <v>TOLULE</v>
      </c>
      <c r="D1500" s="171" t="s">
        <v>2936</v>
      </c>
      <c r="E1500">
        <v>8</v>
      </c>
      <c r="F1500" s="173">
        <v>8</v>
      </c>
      <c r="G1500"/>
      <c r="H1500"/>
      <c r="I1500"/>
      <c r="J1500"/>
      <c r="K1500"/>
      <c r="L1500"/>
    </row>
    <row r="1501" spans="1:12">
      <c r="A1501" t="s">
        <v>6881</v>
      </c>
      <c r="B1501" t="s">
        <v>6418</v>
      </c>
      <c r="C1501" t="str">
        <f>VLOOKUP(RTARouteStages[[#This Row],[StageCode]],Code2Loc,2,FALSE)</f>
        <v>KHARWADE</v>
      </c>
      <c r="D1501" s="171" t="s">
        <v>1668</v>
      </c>
      <c r="E1501">
        <v>9</v>
      </c>
      <c r="F1501" s="173">
        <v>9</v>
      </c>
      <c r="G1501"/>
      <c r="H1501"/>
      <c r="I1501"/>
      <c r="J1501"/>
      <c r="K1501"/>
      <c r="L1501"/>
    </row>
    <row r="1502" spans="1:12">
      <c r="A1502" t="s">
        <v>6881</v>
      </c>
      <c r="B1502" t="s">
        <v>6418</v>
      </c>
      <c r="C1502" t="str">
        <f>VLOOKUP(RTARouteStages[[#This Row],[StageCode]],Code2Loc,2,FALSE)</f>
        <v>UNDIR TEMPL</v>
      </c>
      <c r="D1502" s="171" t="s">
        <v>2986</v>
      </c>
      <c r="E1502">
        <v>10</v>
      </c>
      <c r="F1502" s="173">
        <v>10</v>
      </c>
      <c r="G1502"/>
      <c r="H1502"/>
      <c r="I1502"/>
      <c r="J1502"/>
      <c r="K1502"/>
      <c r="L1502"/>
    </row>
    <row r="1503" spans="1:12">
      <c r="A1503" t="s">
        <v>6881</v>
      </c>
      <c r="B1503" t="s">
        <v>6418</v>
      </c>
      <c r="C1503" t="str">
        <f>VLOOKUP(RTARouteStages[[#This Row],[StageCode]],Code2Loc,2,FALSE)</f>
        <v>UNDIR</v>
      </c>
      <c r="D1503" s="171" t="s">
        <v>2984</v>
      </c>
      <c r="E1503">
        <v>11</v>
      </c>
      <c r="F1503" s="173">
        <v>11</v>
      </c>
      <c r="G1503"/>
      <c r="H1503"/>
      <c r="I1503"/>
      <c r="J1503"/>
      <c r="K1503"/>
      <c r="L1503"/>
    </row>
    <row r="1504" spans="1:12">
      <c r="A1504" t="s">
        <v>6882</v>
      </c>
      <c r="B1504" t="s">
        <v>5881</v>
      </c>
      <c r="C1504" t="str">
        <f>VLOOKUP(RTARouteStages[[#This Row],[StageCode]],Code2Loc,2,FALSE)</f>
        <v>PONDA</v>
      </c>
      <c r="D1504" s="171" t="s">
        <v>2374</v>
      </c>
      <c r="E1504">
        <v>1</v>
      </c>
      <c r="F1504" s="173"/>
      <c r="G1504"/>
      <c r="H1504"/>
      <c r="I1504"/>
      <c r="J1504"/>
      <c r="K1504"/>
      <c r="L1504"/>
    </row>
    <row r="1505" spans="1:12">
      <c r="A1505" t="s">
        <v>6882</v>
      </c>
      <c r="B1505" t="s">
        <v>5881</v>
      </c>
      <c r="C1505" t="e">
        <f>VLOOKUP(RTARouteStages[[#This Row],[StageCode]],Code2Loc,2,FALSE)</f>
        <v>#N/A</v>
      </c>
      <c r="D1505" s="171" t="s">
        <v>4945</v>
      </c>
      <c r="E1505">
        <v>6</v>
      </c>
      <c r="F1505" s="173"/>
      <c r="G1505"/>
      <c r="H1505"/>
      <c r="I1505"/>
      <c r="J1505"/>
      <c r="K1505"/>
      <c r="L1505"/>
    </row>
    <row r="1506" spans="1:12">
      <c r="A1506" t="s">
        <v>6883</v>
      </c>
      <c r="B1506" t="s">
        <v>6419</v>
      </c>
      <c r="C1506" t="str">
        <f>VLOOKUP(RTARouteStages[[#This Row],[StageCode]],Code2Loc,2,FALSE)</f>
        <v>PONDA</v>
      </c>
      <c r="D1506" s="171" t="s">
        <v>2374</v>
      </c>
      <c r="E1506">
        <v>1</v>
      </c>
      <c r="F1506" s="173">
        <v>0</v>
      </c>
      <c r="G1506"/>
      <c r="H1506"/>
      <c r="I1506"/>
      <c r="J1506"/>
      <c r="K1506"/>
      <c r="L1506"/>
    </row>
    <row r="1507" spans="1:12">
      <c r="A1507" t="s">
        <v>6883</v>
      </c>
      <c r="B1507" t="s">
        <v>6419</v>
      </c>
      <c r="C1507" t="str">
        <f>VLOOKUP(RTARouteStages[[#This Row],[StageCode]],Code2Loc,2,FALSE)</f>
        <v>UPPER BAZAR</v>
      </c>
      <c r="D1507" s="171" t="s">
        <v>2990</v>
      </c>
      <c r="E1507">
        <v>2</v>
      </c>
      <c r="F1507" s="173">
        <v>1</v>
      </c>
      <c r="G1507"/>
      <c r="H1507"/>
      <c r="I1507"/>
      <c r="J1507"/>
      <c r="K1507"/>
      <c r="L1507"/>
    </row>
    <row r="1508" spans="1:12">
      <c r="A1508" t="s">
        <v>6883</v>
      </c>
      <c r="B1508" t="s">
        <v>6419</v>
      </c>
      <c r="C1508" t="str">
        <f>VLOOKUP(RTARouteStages[[#This Row],[StageCode]],Code2Loc,2,FALSE)</f>
        <v>CURTI</v>
      </c>
      <c r="D1508" s="171" t="s">
        <v>1052</v>
      </c>
      <c r="E1508">
        <v>3</v>
      </c>
      <c r="F1508" s="173">
        <v>3</v>
      </c>
      <c r="G1508"/>
      <c r="H1508"/>
      <c r="I1508"/>
      <c r="J1508"/>
      <c r="K1508"/>
      <c r="L1508"/>
    </row>
    <row r="1509" spans="1:12">
      <c r="A1509" t="s">
        <v>6883</v>
      </c>
      <c r="B1509" t="s">
        <v>6419</v>
      </c>
      <c r="C1509" t="str">
        <f>VLOOKUP(RTARouteStages[[#This Row],[StageCode]],Code2Loc,2,FALSE)</f>
        <v>KHANDEPAR</v>
      </c>
      <c r="D1509" s="171" t="s">
        <v>1654</v>
      </c>
      <c r="E1509">
        <v>4</v>
      </c>
      <c r="F1509" s="173">
        <v>4</v>
      </c>
      <c r="G1509"/>
      <c r="H1509"/>
      <c r="I1509"/>
      <c r="J1509"/>
      <c r="K1509"/>
      <c r="L1509"/>
    </row>
    <row r="1510" spans="1:12">
      <c r="A1510" t="s">
        <v>6883</v>
      </c>
      <c r="B1510" t="s">
        <v>6419</v>
      </c>
      <c r="C1510" t="str">
        <f>VLOOKUP(RTARouteStages[[#This Row],[StageCode]],Code2Loc,2,FALSE)</f>
        <v>KDPR S. TMP</v>
      </c>
      <c r="D1510" s="171" t="s">
        <v>1617</v>
      </c>
      <c r="E1510">
        <v>5</v>
      </c>
      <c r="F1510" s="173">
        <v>6</v>
      </c>
      <c r="G1510"/>
      <c r="H1510"/>
      <c r="I1510"/>
      <c r="J1510"/>
      <c r="K1510"/>
      <c r="L1510"/>
    </row>
    <row r="1511" spans="1:12">
      <c r="A1511" t="s">
        <v>6883</v>
      </c>
      <c r="B1511" t="s">
        <v>6419</v>
      </c>
      <c r="C1511" t="str">
        <f>VLOOKUP(RTARouteStages[[#This Row],[StageCode]],Code2Loc,2,FALSE)</f>
        <v>MARICO</v>
      </c>
      <c r="D1511" s="171" t="s">
        <v>1896</v>
      </c>
      <c r="E1511">
        <v>6</v>
      </c>
      <c r="F1511" s="173">
        <v>8</v>
      </c>
      <c r="G1511"/>
      <c r="H1511"/>
      <c r="I1511"/>
      <c r="J1511"/>
      <c r="K1511"/>
      <c r="L1511"/>
    </row>
    <row r="1512" spans="1:12">
      <c r="A1512" t="s">
        <v>6883</v>
      </c>
      <c r="B1512" t="s">
        <v>6419</v>
      </c>
      <c r="C1512" t="str">
        <f>VLOOKUP(RTARouteStages[[#This Row],[StageCode]],Code2Loc,2,FALSE)</f>
        <v>MURDI</v>
      </c>
      <c r="D1512" s="171" t="s">
        <v>2046</v>
      </c>
      <c r="E1512">
        <v>7</v>
      </c>
      <c r="F1512" s="173">
        <v>9</v>
      </c>
      <c r="G1512"/>
      <c r="H1512"/>
      <c r="I1512"/>
      <c r="J1512"/>
      <c r="K1512"/>
      <c r="L1512"/>
    </row>
    <row r="1513" spans="1:12">
      <c r="A1513" t="s">
        <v>6883</v>
      </c>
      <c r="B1513" t="s">
        <v>6419</v>
      </c>
      <c r="C1513" t="str">
        <f>VLOOKUP(RTARouteStages[[#This Row],[StageCode]],Code2Loc,2,FALSE)</f>
        <v>VAGURME</v>
      </c>
      <c r="D1513" s="171" t="s">
        <v>3030</v>
      </c>
      <c r="E1513">
        <v>8</v>
      </c>
      <c r="F1513" s="173">
        <v>12</v>
      </c>
      <c r="G1513"/>
      <c r="H1513"/>
      <c r="I1513"/>
      <c r="J1513"/>
      <c r="K1513"/>
      <c r="L1513"/>
    </row>
    <row r="1514" spans="1:12">
      <c r="A1514" t="s">
        <v>6884</v>
      </c>
      <c r="B1514" t="s">
        <v>5881</v>
      </c>
      <c r="C1514" t="str">
        <f>VLOOKUP(RTARouteStages[[#This Row],[StageCode]],Code2Loc,2,FALSE)</f>
        <v>PONDA</v>
      </c>
      <c r="D1514" s="171" t="s">
        <v>2374</v>
      </c>
      <c r="E1514">
        <v>1</v>
      </c>
      <c r="F1514" s="173"/>
      <c r="G1514"/>
      <c r="H1514"/>
      <c r="I1514"/>
      <c r="J1514"/>
      <c r="K1514"/>
      <c r="L1514"/>
    </row>
    <row r="1515" spans="1:12">
      <c r="A1515" t="s">
        <v>6884</v>
      </c>
      <c r="B1515" t="s">
        <v>5881</v>
      </c>
      <c r="C1515" t="str">
        <f>VLOOKUP(RTARouteStages[[#This Row],[StageCode]],Code2Loc,2,FALSE)</f>
        <v>VAGURME</v>
      </c>
      <c r="D1515" s="171" t="s">
        <v>3030</v>
      </c>
      <c r="E1515">
        <v>2</v>
      </c>
      <c r="F1515" s="173"/>
      <c r="G1515" t="s">
        <v>5725</v>
      </c>
      <c r="H1515"/>
      <c r="I1515"/>
      <c r="J1515"/>
      <c r="K1515"/>
      <c r="L1515"/>
    </row>
    <row r="1516" spans="1:12">
      <c r="A1516" t="s">
        <v>6884</v>
      </c>
      <c r="B1516" t="s">
        <v>5881</v>
      </c>
      <c r="C1516" t="e">
        <f>VLOOKUP(RTARouteStages[[#This Row],[StageCode]],Code2Loc,2,FALSE)</f>
        <v>#N/A</v>
      </c>
      <c r="D1516" s="171" t="s">
        <v>5381</v>
      </c>
      <c r="E1516">
        <v>6</v>
      </c>
      <c r="F1516" s="173"/>
      <c r="G1516"/>
      <c r="H1516"/>
      <c r="I1516"/>
      <c r="J1516"/>
      <c r="K1516"/>
      <c r="L1516"/>
    </row>
    <row r="1517" spans="1:12">
      <c r="A1517" t="s">
        <v>6498</v>
      </c>
      <c r="B1517" t="s">
        <v>5881</v>
      </c>
      <c r="C1517" t="str">
        <f>VLOOKUP(RTARouteStages[[#This Row],[StageCode]],Code2Loc,2,FALSE)</f>
        <v>BICHOLIM</v>
      </c>
      <c r="D1517" s="171" t="s">
        <v>420</v>
      </c>
      <c r="E1517">
        <v>1</v>
      </c>
      <c r="F1517" s="173"/>
      <c r="G1517"/>
      <c r="H1517"/>
      <c r="I1517"/>
      <c r="J1517"/>
      <c r="K1517"/>
      <c r="L1517"/>
    </row>
    <row r="1518" spans="1:12">
      <c r="A1518" t="s">
        <v>6498</v>
      </c>
      <c r="B1518" t="s">
        <v>5881</v>
      </c>
      <c r="C1518" t="str">
        <f>VLOOKUP(RTARouteStages[[#This Row],[StageCode]],Code2Loc,2,FALSE)</f>
        <v>KUDCHIRE</v>
      </c>
      <c r="D1518" s="171" t="s">
        <v>1734</v>
      </c>
      <c r="E1518">
        <v>6</v>
      </c>
      <c r="F1518" s="173"/>
      <c r="G1518"/>
      <c r="H1518"/>
      <c r="I1518"/>
      <c r="J1518"/>
      <c r="K1518"/>
      <c r="L1518"/>
    </row>
    <row r="1519" spans="1:12">
      <c r="A1519" t="s">
        <v>6885</v>
      </c>
      <c r="B1519" t="s">
        <v>5881</v>
      </c>
      <c r="C1519" t="str">
        <f>VLOOKUP(RTARouteStages[[#This Row],[StageCode]],Code2Loc,2,FALSE)</f>
        <v>PONDA</v>
      </c>
      <c r="D1519" s="171" t="s">
        <v>2374</v>
      </c>
      <c r="E1519">
        <v>1</v>
      </c>
      <c r="F1519" s="173"/>
      <c r="G1519"/>
      <c r="H1519"/>
      <c r="I1519"/>
      <c r="J1519"/>
      <c r="K1519"/>
      <c r="L1519"/>
    </row>
    <row r="1520" spans="1:12">
      <c r="A1520" t="s">
        <v>6885</v>
      </c>
      <c r="B1520" t="s">
        <v>5881</v>
      </c>
      <c r="C1520" t="str">
        <f>VLOOKUP(RTARouteStages[[#This Row],[StageCode]],Code2Loc,2,FALSE)</f>
        <v>VAGURME</v>
      </c>
      <c r="D1520" s="171" t="s">
        <v>3030</v>
      </c>
      <c r="E1520">
        <v>3</v>
      </c>
      <c r="F1520" s="173"/>
      <c r="G1520" t="s">
        <v>5725</v>
      </c>
      <c r="H1520"/>
      <c r="I1520"/>
      <c r="J1520"/>
      <c r="K1520"/>
      <c r="L1520"/>
    </row>
    <row r="1521" spans="1:12">
      <c r="A1521" t="s">
        <v>6885</v>
      </c>
      <c r="B1521" t="s">
        <v>5881</v>
      </c>
      <c r="C1521" t="e">
        <f>VLOOKUP(RTARouteStages[[#This Row],[StageCode]],Code2Loc,2,FALSE)</f>
        <v>#N/A</v>
      </c>
      <c r="D1521" s="171" t="s">
        <v>5574</v>
      </c>
      <c r="E1521">
        <v>4</v>
      </c>
      <c r="F1521" s="173"/>
      <c r="G1521" t="s">
        <v>5725</v>
      </c>
      <c r="H1521"/>
      <c r="I1521"/>
      <c r="J1521"/>
      <c r="K1521"/>
      <c r="L1521"/>
    </row>
    <row r="1522" spans="1:12">
      <c r="A1522" t="s">
        <v>6885</v>
      </c>
      <c r="B1522" t="s">
        <v>5881</v>
      </c>
      <c r="C1522" t="str">
        <f>VLOOKUP(RTARouteStages[[#This Row],[StageCode]],Code2Loc,2,FALSE)</f>
        <v>VOLVOI</v>
      </c>
      <c r="D1522" s="171" t="s">
        <v>3141</v>
      </c>
      <c r="E1522">
        <v>6</v>
      </c>
      <c r="F1522" s="173"/>
      <c r="G1522"/>
      <c r="H1522"/>
      <c r="I1522"/>
      <c r="J1522"/>
      <c r="K1522"/>
      <c r="L1522"/>
    </row>
    <row r="1523" spans="1:12">
      <c r="A1523" t="s">
        <v>6886</v>
      </c>
      <c r="B1523" t="s">
        <v>5881</v>
      </c>
      <c r="C1523" t="str">
        <f>VLOOKUP(RTARouteStages[[#This Row],[StageCode]],Code2Loc,2,FALSE)</f>
        <v>PONDA</v>
      </c>
      <c r="D1523" s="171" t="s">
        <v>2374</v>
      </c>
      <c r="E1523">
        <v>1</v>
      </c>
      <c r="F1523" s="173"/>
      <c r="G1523"/>
      <c r="H1523"/>
      <c r="I1523"/>
      <c r="J1523"/>
      <c r="K1523"/>
      <c r="L1523"/>
    </row>
    <row r="1524" spans="1:12">
      <c r="A1524" t="s">
        <v>6886</v>
      </c>
      <c r="B1524" t="s">
        <v>5881</v>
      </c>
      <c r="C1524" t="str">
        <f>VLOOKUP(RTARouteStages[[#This Row],[StageCode]],Code2Loc,2,FALSE)</f>
        <v>VALPOI</v>
      </c>
      <c r="D1524" s="171" t="s">
        <v>3041</v>
      </c>
      <c r="E1524">
        <v>6</v>
      </c>
      <c r="F1524" s="173"/>
      <c r="G1524"/>
      <c r="H1524"/>
      <c r="I1524"/>
      <c r="J1524"/>
      <c r="K1524"/>
      <c r="L1524"/>
    </row>
    <row r="1525" spans="1:12">
      <c r="A1525" t="s">
        <v>6887</v>
      </c>
      <c r="B1525" t="s">
        <v>6420</v>
      </c>
      <c r="C1525" t="str">
        <f>VLOOKUP(RTARouteStages[[#This Row],[StageCode]],Code2Loc,2,FALSE)</f>
        <v>PONDA</v>
      </c>
      <c r="D1525" s="171" t="s">
        <v>2374</v>
      </c>
      <c r="E1525">
        <v>1</v>
      </c>
      <c r="F1525" s="173">
        <v>0</v>
      </c>
      <c r="G1525"/>
      <c r="H1525"/>
      <c r="I1525"/>
      <c r="J1525"/>
      <c r="K1525"/>
      <c r="L1525"/>
    </row>
    <row r="1526" spans="1:12">
      <c r="A1526" t="s">
        <v>6887</v>
      </c>
      <c r="B1526" t="s">
        <v>6420</v>
      </c>
      <c r="C1526" t="str">
        <f>VLOOKUP(RTARouteStages[[#This Row],[StageCode]],Code2Loc,2,FALSE)</f>
        <v>UPPER BAZAR</v>
      </c>
      <c r="D1526" s="171" t="s">
        <v>2990</v>
      </c>
      <c r="E1526">
        <v>2</v>
      </c>
      <c r="F1526" s="173">
        <v>1</v>
      </c>
      <c r="G1526"/>
      <c r="H1526"/>
      <c r="I1526"/>
      <c r="J1526"/>
      <c r="K1526"/>
      <c r="L1526"/>
    </row>
    <row r="1527" spans="1:12">
      <c r="A1527" t="s">
        <v>6887</v>
      </c>
      <c r="B1527" t="s">
        <v>6420</v>
      </c>
      <c r="C1527" t="str">
        <f>VLOOKUP(RTARouteStages[[#This Row],[StageCode]],Code2Loc,2,FALSE)</f>
        <v>CURTI</v>
      </c>
      <c r="D1527" s="171" t="s">
        <v>1052</v>
      </c>
      <c r="E1527">
        <v>3</v>
      </c>
      <c r="F1527" s="173">
        <v>3</v>
      </c>
      <c r="G1527"/>
      <c r="H1527"/>
      <c r="I1527"/>
      <c r="J1527"/>
      <c r="K1527"/>
      <c r="L1527"/>
    </row>
    <row r="1528" spans="1:12">
      <c r="A1528" t="s">
        <v>6887</v>
      </c>
      <c r="B1528" t="s">
        <v>6420</v>
      </c>
      <c r="C1528" t="str">
        <f>VLOOKUP(RTARouteStages[[#This Row],[StageCode]],Code2Loc,2,FALSE)</f>
        <v>APEWAL</v>
      </c>
      <c r="D1528" s="171" t="s">
        <v>576</v>
      </c>
      <c r="E1528">
        <v>4</v>
      </c>
      <c r="F1528" s="173">
        <v>5</v>
      </c>
      <c r="G1528"/>
      <c r="H1528"/>
      <c r="I1528"/>
      <c r="J1528"/>
      <c r="K1528"/>
      <c r="L1528"/>
    </row>
    <row r="1529" spans="1:12">
      <c r="A1529" t="s">
        <v>6887</v>
      </c>
      <c r="B1529" t="s">
        <v>6420</v>
      </c>
      <c r="C1529" t="str">
        <f>VLOOKUP(RTARouteStages[[#This Row],[StageCode]],Code2Loc,2,FALSE)</f>
        <v>KARMANE</v>
      </c>
      <c r="D1529" s="171" t="s">
        <v>1589</v>
      </c>
      <c r="E1529">
        <v>5</v>
      </c>
      <c r="F1529" s="173">
        <v>6</v>
      </c>
      <c r="G1529"/>
      <c r="H1529"/>
      <c r="I1529"/>
      <c r="J1529"/>
      <c r="K1529"/>
      <c r="L1529"/>
    </row>
    <row r="1530" spans="1:12">
      <c r="A1530" t="s">
        <v>6887</v>
      </c>
      <c r="B1530" t="s">
        <v>6420</v>
      </c>
      <c r="C1530" t="str">
        <f>VLOOKUP(RTARouteStages[[#This Row],[StageCode]],Code2Loc,2,FALSE)</f>
        <v>ARLA</v>
      </c>
      <c r="D1530" s="171" t="s">
        <v>590</v>
      </c>
      <c r="E1530">
        <v>6</v>
      </c>
      <c r="F1530" s="173">
        <v>7</v>
      </c>
      <c r="G1530"/>
      <c r="H1530"/>
      <c r="I1530"/>
      <c r="J1530"/>
      <c r="K1530"/>
      <c r="L1530"/>
    </row>
    <row r="1531" spans="1:12">
      <c r="A1531" t="s">
        <v>6887</v>
      </c>
      <c r="B1531" t="s">
        <v>6420</v>
      </c>
      <c r="C1531" t="str">
        <f>VLOOKUP(RTARouteStages[[#This Row],[StageCode]],Code2Loc,2,FALSE)</f>
        <v>V KERI</v>
      </c>
      <c r="D1531" s="171" t="s">
        <v>3008</v>
      </c>
      <c r="E1531">
        <v>7</v>
      </c>
      <c r="F1531" s="173">
        <v>8</v>
      </c>
      <c r="G1531"/>
      <c r="H1531"/>
      <c r="I1531"/>
      <c r="J1531"/>
      <c r="K1531"/>
      <c r="L1531"/>
    </row>
    <row r="1532" spans="1:12">
      <c r="A1532" t="s">
        <v>6887</v>
      </c>
      <c r="B1532" t="s">
        <v>6420</v>
      </c>
      <c r="C1532" t="str">
        <f>VLOOKUP(RTARouteStages[[#This Row],[StageCode]],Code2Loc,2,FALSE)</f>
        <v>VELKASI</v>
      </c>
      <c r="D1532" s="171" t="s">
        <v>3073</v>
      </c>
      <c r="E1532">
        <v>8</v>
      </c>
      <c r="F1532" s="173">
        <v>9</v>
      </c>
      <c r="G1532"/>
      <c r="H1532"/>
      <c r="I1532"/>
      <c r="J1532"/>
      <c r="K1532"/>
      <c r="L1532"/>
    </row>
    <row r="1533" spans="1:12">
      <c r="A1533" t="s">
        <v>6887</v>
      </c>
      <c r="B1533" t="s">
        <v>6420</v>
      </c>
      <c r="C1533" t="str">
        <f>VLOOKUP(RTARouteStages[[#This Row],[StageCode]],Code2Loc,2,FALSE)</f>
        <v>SADYAR HALI</v>
      </c>
      <c r="D1533" s="171" t="s">
        <v>2537</v>
      </c>
      <c r="E1533">
        <v>9</v>
      </c>
      <c r="F1533" s="173">
        <v>12</v>
      </c>
      <c r="G1533"/>
      <c r="H1533"/>
      <c r="I1533"/>
      <c r="J1533"/>
      <c r="K1533"/>
      <c r="L1533"/>
    </row>
    <row r="1534" spans="1:12">
      <c r="A1534" t="s">
        <v>6887</v>
      </c>
      <c r="B1534" t="s">
        <v>6420</v>
      </c>
      <c r="C1534" t="str">
        <f>VLOOKUP(RTARouteStages[[#This Row],[StageCode]],Code2Loc,2,FALSE)</f>
        <v>CHAIEWADA</v>
      </c>
      <c r="D1534" s="171" t="s">
        <v>917</v>
      </c>
      <c r="E1534">
        <v>10</v>
      </c>
      <c r="F1534" s="173">
        <v>13</v>
      </c>
      <c r="G1534"/>
      <c r="H1534"/>
      <c r="I1534"/>
      <c r="J1534"/>
      <c r="K1534"/>
      <c r="L1534"/>
    </row>
    <row r="1535" spans="1:12">
      <c r="A1535" t="s">
        <v>6887</v>
      </c>
      <c r="B1535" t="s">
        <v>6420</v>
      </c>
      <c r="C1535" t="str">
        <f>VLOOKUP(RTARouteStages[[#This Row],[StageCode]],Code2Loc,2,FALSE)</f>
        <v>VEREM</v>
      </c>
      <c r="D1535" s="171" t="s">
        <v>3083</v>
      </c>
      <c r="E1535">
        <v>11</v>
      </c>
      <c r="F1535" s="173">
        <v>17</v>
      </c>
      <c r="G1535"/>
      <c r="H1535"/>
      <c r="I1535"/>
      <c r="J1535"/>
      <c r="K1535"/>
      <c r="L1535"/>
    </row>
    <row r="1536" spans="1:12">
      <c r="A1536" t="s">
        <v>6887</v>
      </c>
      <c r="B1536" t="s">
        <v>6420</v>
      </c>
      <c r="C1536" t="str">
        <f>VLOOKUP(RTARouteStages[[#This Row],[StageCode]],Code2Loc,2,FALSE)</f>
        <v>VOLVOI</v>
      </c>
      <c r="D1536" s="171" t="s">
        <v>3141</v>
      </c>
      <c r="E1536">
        <v>12</v>
      </c>
      <c r="F1536" s="173">
        <v>18</v>
      </c>
      <c r="G1536"/>
      <c r="H1536"/>
      <c r="I1536"/>
      <c r="J1536"/>
      <c r="K1536"/>
      <c r="L1536"/>
    </row>
    <row r="1537" spans="1:12">
      <c r="A1537" t="s">
        <v>6888</v>
      </c>
      <c r="B1537" t="s">
        <v>5881</v>
      </c>
      <c r="C1537" t="str">
        <f>VLOOKUP(RTARouteStages[[#This Row],[StageCode]],Code2Loc,2,FALSE)</f>
        <v>PONDA</v>
      </c>
      <c r="D1537" s="171" t="s">
        <v>2374</v>
      </c>
      <c r="E1537">
        <v>1</v>
      </c>
      <c r="F1537" s="173"/>
      <c r="G1537"/>
      <c r="H1537"/>
      <c r="I1537"/>
      <c r="J1537"/>
      <c r="K1537"/>
      <c r="L1537"/>
    </row>
    <row r="1538" spans="1:12">
      <c r="A1538" t="s">
        <v>6888</v>
      </c>
      <c r="B1538" t="s">
        <v>5881</v>
      </c>
      <c r="C1538" t="str">
        <f>VLOOKUP(RTARouteStages[[#This Row],[StageCode]],Code2Loc,2,FALSE)</f>
        <v>VIRDI</v>
      </c>
      <c r="D1538" s="171" t="s">
        <v>3119</v>
      </c>
      <c r="E1538">
        <v>6</v>
      </c>
      <c r="F1538" s="173"/>
      <c r="G1538"/>
      <c r="H1538"/>
      <c r="I1538"/>
      <c r="J1538"/>
      <c r="K1538"/>
      <c r="L1538"/>
    </row>
    <row r="1539" spans="1:12">
      <c r="A1539" t="s">
        <v>6889</v>
      </c>
      <c r="B1539" t="s">
        <v>6451</v>
      </c>
      <c r="C1539" t="str">
        <f>VLOOKUP(RTARouteStages[[#This Row],[StageCode]],Code2Loc,2,FALSE)</f>
        <v>VASCO</v>
      </c>
      <c r="D1539" s="171" t="s">
        <v>421</v>
      </c>
      <c r="E1539">
        <v>1</v>
      </c>
      <c r="F1539" s="173">
        <v>0</v>
      </c>
      <c r="G1539"/>
      <c r="H1539"/>
      <c r="I1539"/>
      <c r="J1539"/>
      <c r="K1539"/>
      <c r="L1539"/>
    </row>
    <row r="1540" spans="1:12">
      <c r="A1540" t="s">
        <v>6889</v>
      </c>
      <c r="B1540" t="s">
        <v>6451</v>
      </c>
      <c r="C1540" t="str">
        <f>VLOOKUP(RTARouteStages[[#This Row],[StageCode]],Code2Loc,2,FALSE)</f>
        <v>SHIPYARD</v>
      </c>
      <c r="D1540" s="171" t="s">
        <v>2690</v>
      </c>
      <c r="E1540">
        <v>2</v>
      </c>
      <c r="F1540" s="173">
        <v>1</v>
      </c>
      <c r="G1540"/>
      <c r="H1540"/>
      <c r="I1540"/>
      <c r="J1540"/>
      <c r="K1540"/>
      <c r="L1540"/>
    </row>
    <row r="1541" spans="1:12">
      <c r="A1541" t="s">
        <v>6889</v>
      </c>
      <c r="B1541" t="s">
        <v>6451</v>
      </c>
      <c r="C1541" t="str">
        <f>VLOOKUP(RTARouteStages[[#This Row],[StageCode]],Code2Loc,2,FALSE)</f>
        <v>VADEM</v>
      </c>
      <c r="D1541" s="171" t="s">
        <v>3018</v>
      </c>
      <c r="E1541">
        <v>3</v>
      </c>
      <c r="F1541" s="173">
        <v>2</v>
      </c>
      <c r="G1541"/>
      <c r="H1541"/>
      <c r="I1541"/>
      <c r="J1541"/>
      <c r="K1541"/>
      <c r="L1541"/>
    </row>
    <row r="1542" spans="1:12">
      <c r="A1542" t="s">
        <v>6889</v>
      </c>
      <c r="B1542" t="s">
        <v>6451</v>
      </c>
      <c r="C1542" t="str">
        <f>VLOOKUP(RTARouteStages[[#This Row],[StageCode]],Code2Loc,2,FALSE)</f>
        <v>CHICALIM</v>
      </c>
      <c r="D1542" s="171" t="s">
        <v>943</v>
      </c>
      <c r="E1542">
        <v>4</v>
      </c>
      <c r="F1542" s="173">
        <v>4</v>
      </c>
      <c r="G1542"/>
      <c r="H1542"/>
      <c r="I1542"/>
      <c r="J1542"/>
      <c r="K1542"/>
      <c r="L1542"/>
    </row>
    <row r="1543" spans="1:12">
      <c r="A1543" t="s">
        <v>6889</v>
      </c>
      <c r="B1543" t="s">
        <v>6451</v>
      </c>
      <c r="C1543" t="str">
        <f>VLOOKUP(RTARouteStages[[#This Row],[StageCode]],Code2Loc,2,FALSE)</f>
        <v>DABOLI</v>
      </c>
      <c r="D1543" s="171" t="s">
        <v>1068</v>
      </c>
      <c r="E1543">
        <v>5</v>
      </c>
      <c r="F1543" s="173">
        <v>6</v>
      </c>
      <c r="G1543"/>
      <c r="H1543"/>
      <c r="I1543"/>
      <c r="J1543"/>
      <c r="K1543"/>
      <c r="L1543"/>
    </row>
    <row r="1544" spans="1:12">
      <c r="A1544" t="s">
        <v>6889</v>
      </c>
      <c r="B1544" t="s">
        <v>6451</v>
      </c>
      <c r="C1544" t="str">
        <f>VLOOKUP(RTARouteStages[[#This Row],[StageCode]],Code2Loc,2,FALSE)</f>
        <v>ZUYAR</v>
      </c>
      <c r="D1544" s="171" t="s">
        <v>3199</v>
      </c>
      <c r="E1544">
        <v>6</v>
      </c>
      <c r="F1544" s="173">
        <v>7</v>
      </c>
      <c r="G1544"/>
      <c r="H1544"/>
      <c r="I1544"/>
      <c r="J1544"/>
      <c r="K1544"/>
      <c r="L1544"/>
    </row>
    <row r="1545" spans="1:12">
      <c r="A1545" t="s">
        <v>6889</v>
      </c>
      <c r="B1545" t="s">
        <v>6451</v>
      </c>
      <c r="C1545" t="str">
        <f>VLOOKUP(RTARouteStages[[#This Row],[StageCode]],Code2Loc,2,FALSE)</f>
        <v>ZAREER</v>
      </c>
      <c r="D1545" s="171" t="s">
        <v>3187</v>
      </c>
      <c r="E1545">
        <v>7</v>
      </c>
      <c r="F1545" s="173">
        <v>9</v>
      </c>
      <c r="G1545"/>
      <c r="H1545"/>
      <c r="I1545"/>
      <c r="J1545"/>
      <c r="K1545"/>
      <c r="L1545"/>
    </row>
    <row r="1546" spans="1:12">
      <c r="A1546" t="s">
        <v>6889</v>
      </c>
      <c r="B1546" t="s">
        <v>6451</v>
      </c>
      <c r="C1546" t="str">
        <f>VLOOKUP(RTARouteStages[[#This Row],[StageCode]],Code2Loc,2,FALSE)</f>
        <v>S CONVENT</v>
      </c>
      <c r="D1546" s="171" t="s">
        <v>2511</v>
      </c>
      <c r="E1546">
        <v>8</v>
      </c>
      <c r="F1546" s="173">
        <v>11</v>
      </c>
      <c r="G1546"/>
      <c r="H1546"/>
      <c r="I1546"/>
      <c r="J1546"/>
      <c r="K1546"/>
      <c r="L1546"/>
    </row>
    <row r="1547" spans="1:12">
      <c r="A1547" t="s">
        <v>6889</v>
      </c>
      <c r="B1547" t="s">
        <v>6451</v>
      </c>
      <c r="C1547" t="str">
        <f>VLOOKUP(RTARouteStages[[#This Row],[StageCode]],Code2Loc,2,FALSE)</f>
        <v>SANCOALE</v>
      </c>
      <c r="D1547" s="171" t="s">
        <v>2578</v>
      </c>
      <c r="E1547">
        <v>9</v>
      </c>
      <c r="F1547" s="173">
        <v>12</v>
      </c>
      <c r="G1547"/>
      <c r="H1547"/>
      <c r="I1547"/>
      <c r="J1547"/>
      <c r="K1547"/>
      <c r="L1547"/>
    </row>
    <row r="1548" spans="1:12">
      <c r="A1548" t="s">
        <v>6889</v>
      </c>
      <c r="B1548" t="s">
        <v>6451</v>
      </c>
      <c r="C1548" t="str">
        <f>VLOOKUP(RTARouteStages[[#This Row],[StageCode]],Code2Loc,2,FALSE)</f>
        <v>Cortalim</v>
      </c>
      <c r="D1548" s="171" t="s">
        <v>1023</v>
      </c>
      <c r="E1548">
        <v>10</v>
      </c>
      <c r="F1548" s="173">
        <v>14</v>
      </c>
      <c r="G1548"/>
      <c r="H1548"/>
      <c r="I1548"/>
      <c r="J1548"/>
      <c r="K1548"/>
      <c r="L1548"/>
    </row>
    <row r="1549" spans="1:12">
      <c r="A1549" t="s">
        <v>6889</v>
      </c>
      <c r="B1549" t="s">
        <v>6451</v>
      </c>
      <c r="C1549" t="str">
        <f>VLOOKUP(RTARouteStages[[#This Row],[StageCode]],Code2Loc,2,FALSE)</f>
        <v>THANA</v>
      </c>
      <c r="D1549" s="171" t="s">
        <v>2900</v>
      </c>
      <c r="E1549">
        <v>11</v>
      </c>
      <c r="F1549" s="173">
        <v>15</v>
      </c>
      <c r="G1549"/>
      <c r="H1549"/>
      <c r="I1549"/>
      <c r="J1549"/>
      <c r="K1549"/>
      <c r="L1549"/>
    </row>
    <row r="1550" spans="1:12">
      <c r="A1550" t="s">
        <v>6889</v>
      </c>
      <c r="B1550" t="s">
        <v>6451</v>
      </c>
      <c r="C1550" t="str">
        <f>VLOOKUP(RTARouteStages[[#This Row],[StageCode]],Code2Loc,2,FALSE)</f>
        <v>CORPAWADA</v>
      </c>
      <c r="D1550" s="171" t="s">
        <v>1019</v>
      </c>
      <c r="E1550">
        <v>12</v>
      </c>
      <c r="F1550" s="173">
        <v>16</v>
      </c>
      <c r="G1550"/>
      <c r="H1550"/>
      <c r="I1550"/>
      <c r="J1550"/>
      <c r="K1550"/>
      <c r="L1550"/>
    </row>
    <row r="1551" spans="1:12">
      <c r="A1551" t="s">
        <v>6889</v>
      </c>
      <c r="B1551" t="s">
        <v>6451</v>
      </c>
      <c r="C1551" t="str">
        <f>VLOOKUP(RTARouteStages[[#This Row],[StageCode]],Code2Loc,2,FALSE)</f>
        <v>KELOSI</v>
      </c>
      <c r="D1551" s="171" t="s">
        <v>1623</v>
      </c>
      <c r="E1551">
        <v>13</v>
      </c>
      <c r="F1551" s="173">
        <v>18</v>
      </c>
      <c r="G1551"/>
      <c r="H1551"/>
      <c r="I1551"/>
      <c r="J1551"/>
      <c r="K1551"/>
      <c r="L1551"/>
    </row>
    <row r="1552" spans="1:12">
      <c r="A1552" t="s">
        <v>6889</v>
      </c>
      <c r="B1552" t="s">
        <v>6451</v>
      </c>
      <c r="C1552" t="str">
        <f>VLOOKUP(RTARouteStages[[#This Row],[StageCode]],Code2Loc,2,FALSE)</f>
        <v>RASSAIM DOK</v>
      </c>
      <c r="D1552" s="171" t="s">
        <v>2463</v>
      </c>
      <c r="E1552">
        <v>14</v>
      </c>
      <c r="F1552" s="173">
        <v>20</v>
      </c>
      <c r="G1552"/>
      <c r="H1552"/>
      <c r="I1552"/>
      <c r="J1552"/>
      <c r="K1552"/>
      <c r="L1552"/>
    </row>
    <row r="1553" spans="1:12">
      <c r="A1553" t="s">
        <v>6889</v>
      </c>
      <c r="B1553" t="s">
        <v>6451</v>
      </c>
      <c r="C1553" t="str">
        <f>VLOOKUP(RTARouteStages[[#This Row],[StageCode]],Code2Loc,2,FALSE)</f>
        <v>RASSAIM FRY</v>
      </c>
      <c r="D1553" s="171" t="s">
        <v>2465</v>
      </c>
      <c r="E1553">
        <v>15</v>
      </c>
      <c r="F1553" s="173">
        <v>21</v>
      </c>
      <c r="G1553"/>
      <c r="H1553"/>
      <c r="I1553"/>
      <c r="J1553"/>
      <c r="K1553"/>
      <c r="L1553"/>
    </row>
    <row r="1554" spans="1:12">
      <c r="A1554" t="s">
        <v>6889</v>
      </c>
      <c r="B1554" t="s">
        <v>6451</v>
      </c>
      <c r="C1554" t="str">
        <f>VLOOKUP(RTARouteStages[[#This Row],[StageCode]],Code2Loc,2,FALSE)</f>
        <v>ANGDI</v>
      </c>
      <c r="D1554" s="171" t="s">
        <v>560</v>
      </c>
      <c r="E1554">
        <v>16</v>
      </c>
      <c r="F1554" s="173">
        <v>23</v>
      </c>
      <c r="G1554"/>
      <c r="H1554"/>
      <c r="I1554"/>
      <c r="J1554"/>
      <c r="K1554"/>
      <c r="L1554"/>
    </row>
    <row r="1555" spans="1:12">
      <c r="A1555" t="s">
        <v>6889</v>
      </c>
      <c r="B1555" t="s">
        <v>6451</v>
      </c>
      <c r="C1555" t="str">
        <f>VLOOKUP(RTARouteStages[[#This Row],[StageCode]],Code2Loc,2,FALSE)</f>
        <v>LOTULIM</v>
      </c>
      <c r="D1555" s="171" t="s">
        <v>1804</v>
      </c>
      <c r="E1555">
        <v>17</v>
      </c>
      <c r="F1555" s="173">
        <v>24</v>
      </c>
      <c r="G1555"/>
      <c r="H1555"/>
      <c r="I1555"/>
      <c r="J1555"/>
      <c r="K1555"/>
      <c r="L1555"/>
    </row>
    <row r="1556" spans="1:12">
      <c r="A1556" t="s">
        <v>6889</v>
      </c>
      <c r="B1556" t="s">
        <v>6451</v>
      </c>
      <c r="C1556" t="str">
        <f>VLOOKUP(RTARouteStages[[#This Row],[StageCode]],Code2Loc,2,FALSE)</f>
        <v>CHWGULE DOK</v>
      </c>
      <c r="D1556" s="171" t="s">
        <v>979</v>
      </c>
      <c r="E1556">
        <v>18</v>
      </c>
      <c r="F1556" s="173">
        <v>25</v>
      </c>
      <c r="G1556"/>
      <c r="H1556"/>
      <c r="I1556"/>
      <c r="J1556"/>
      <c r="K1556"/>
      <c r="L1556"/>
    </row>
    <row r="1557" spans="1:12">
      <c r="A1557" t="s">
        <v>6889</v>
      </c>
      <c r="B1557" t="s">
        <v>6451</v>
      </c>
      <c r="C1557" t="str">
        <f>VLOOKUP(RTARouteStages[[#This Row],[StageCode]],Code2Loc,2,FALSE)</f>
        <v>BORI BRDG</v>
      </c>
      <c r="D1557" s="171" t="s">
        <v>829</v>
      </c>
      <c r="E1557">
        <v>19</v>
      </c>
      <c r="F1557" s="173">
        <v>26</v>
      </c>
      <c r="G1557"/>
      <c r="H1557"/>
      <c r="I1557"/>
      <c r="J1557"/>
      <c r="K1557"/>
      <c r="L1557"/>
    </row>
    <row r="1558" spans="1:12">
      <c r="A1558" t="s">
        <v>6889</v>
      </c>
      <c r="B1558" t="s">
        <v>6451</v>
      </c>
      <c r="C1558" t="str">
        <f>VLOOKUP(RTARouteStages[[#This Row],[StageCode]],Code2Loc,2,FALSE)</f>
        <v>SAI TMPLE</v>
      </c>
      <c r="D1558" s="171" t="s">
        <v>2549</v>
      </c>
      <c r="E1558">
        <v>20</v>
      </c>
      <c r="F1558" s="173">
        <v>28</v>
      </c>
      <c r="G1558"/>
      <c r="H1558"/>
      <c r="I1558"/>
      <c r="J1558"/>
      <c r="K1558"/>
      <c r="L1558"/>
    </row>
    <row r="1559" spans="1:12">
      <c r="A1559" t="s">
        <v>6889</v>
      </c>
      <c r="B1559" t="s">
        <v>6451</v>
      </c>
      <c r="C1559" t="str">
        <f>VLOOKUP(RTARouteStages[[#This Row],[StageCode]],Code2Loc,2,FALSE)</f>
        <v>BORI SKVR</v>
      </c>
      <c r="D1559" s="171" t="s">
        <v>831</v>
      </c>
      <c r="E1559">
        <v>21</v>
      </c>
      <c r="F1559" s="173">
        <v>29</v>
      </c>
      <c r="G1559"/>
      <c r="H1559"/>
      <c r="I1559"/>
      <c r="J1559"/>
      <c r="K1559"/>
      <c r="L1559"/>
    </row>
    <row r="1560" spans="1:12">
      <c r="A1560" t="s">
        <v>6889</v>
      </c>
      <c r="B1560" t="s">
        <v>6451</v>
      </c>
      <c r="C1560" t="str">
        <f>VLOOKUP(RTARouteStages[[#This Row],[StageCode]],Code2Loc,2,FALSE)</f>
        <v>TOP COLA</v>
      </c>
      <c r="D1560" s="171" t="s">
        <v>2940</v>
      </c>
      <c r="E1560">
        <v>22</v>
      </c>
      <c r="F1560" s="173">
        <v>30</v>
      </c>
      <c r="G1560"/>
      <c r="H1560"/>
      <c r="I1560"/>
      <c r="J1560"/>
      <c r="K1560"/>
      <c r="L1560"/>
    </row>
    <row r="1561" spans="1:12">
      <c r="A1561" t="s">
        <v>6889</v>
      </c>
      <c r="B1561" t="s">
        <v>6451</v>
      </c>
      <c r="C1561" t="str">
        <f>VLOOKUP(RTARouteStages[[#This Row],[StageCode]],Code2Loc,2,FALSE)</f>
        <v>DHAVLI</v>
      </c>
      <c r="D1561" s="171" t="s">
        <v>1160</v>
      </c>
      <c r="E1561">
        <v>23</v>
      </c>
      <c r="F1561" s="173">
        <v>32</v>
      </c>
      <c r="G1561"/>
      <c r="H1561"/>
      <c r="I1561"/>
      <c r="J1561"/>
      <c r="K1561"/>
      <c r="L1561"/>
    </row>
    <row r="1562" spans="1:12">
      <c r="A1562" t="s">
        <v>6889</v>
      </c>
      <c r="B1562" t="s">
        <v>6451</v>
      </c>
      <c r="C1562" t="str">
        <f>VLOOKUP(RTARouteStages[[#This Row],[StageCode]],Code2Loc,2,FALSE)</f>
        <v>PONDA</v>
      </c>
      <c r="D1562" s="171" t="s">
        <v>2374</v>
      </c>
      <c r="E1562">
        <v>24</v>
      </c>
      <c r="F1562" s="173">
        <v>34</v>
      </c>
      <c r="G1562"/>
      <c r="H1562"/>
      <c r="I1562"/>
      <c r="J1562"/>
      <c r="K1562"/>
      <c r="L1562"/>
    </row>
    <row r="1563" spans="1:12">
      <c r="A1563" t="s">
        <v>6890</v>
      </c>
      <c r="B1563" t="s">
        <v>5881</v>
      </c>
      <c r="C1563" t="str">
        <f>VLOOKUP(RTARouteStages[[#This Row],[StageCode]],Code2Loc,2,FALSE)</f>
        <v>PONDA</v>
      </c>
      <c r="D1563" s="171" t="s">
        <v>2374</v>
      </c>
      <c r="E1563">
        <v>1</v>
      </c>
      <c r="F1563" s="173"/>
      <c r="G1563"/>
      <c r="H1563"/>
      <c r="I1563"/>
      <c r="J1563"/>
      <c r="K1563"/>
      <c r="L1563"/>
    </row>
    <row r="1564" spans="1:12">
      <c r="A1564" t="s">
        <v>6890</v>
      </c>
      <c r="B1564" t="s">
        <v>5881</v>
      </c>
      <c r="C1564" t="str">
        <f>VLOOKUP(RTARouteStages[[#This Row],[StageCode]],Code2Loc,2,FALSE)</f>
        <v>XELPE/HSPTL</v>
      </c>
      <c r="D1564" s="171" t="s">
        <v>3169</v>
      </c>
      <c r="E1564">
        <v>6</v>
      </c>
      <c r="F1564" s="173"/>
      <c r="G1564"/>
      <c r="H1564"/>
      <c r="I1564"/>
      <c r="J1564"/>
      <c r="K1564"/>
      <c r="L1564"/>
    </row>
    <row r="1565" spans="1:12">
      <c r="A1565" t="s">
        <v>6891</v>
      </c>
      <c r="B1565" t="s">
        <v>5881</v>
      </c>
      <c r="C1565" t="str">
        <f>VLOOKUP(RTARouteStages[[#This Row],[StageCode]],Code2Loc,2,FALSE)</f>
        <v>PANAJI</v>
      </c>
      <c r="D1565" s="171" t="s">
        <v>2247</v>
      </c>
      <c r="E1565">
        <v>6</v>
      </c>
      <c r="F1565" s="173"/>
      <c r="G1565"/>
      <c r="H1565"/>
      <c r="I1565"/>
      <c r="J1565"/>
      <c r="K1565"/>
      <c r="L1565"/>
    </row>
    <row r="1566" spans="1:12">
      <c r="A1566" t="s">
        <v>6892</v>
      </c>
      <c r="B1566" t="s">
        <v>6421</v>
      </c>
      <c r="C1566" t="str">
        <f>VLOOKUP(RTARouteStages[[#This Row],[StageCode]],Code2Loc,2,FALSE)</f>
        <v>PANAJI</v>
      </c>
      <c r="D1566" s="171" t="s">
        <v>2247</v>
      </c>
      <c r="E1566">
        <v>1</v>
      </c>
      <c r="F1566" s="173">
        <v>0</v>
      </c>
      <c r="G1566"/>
      <c r="H1566"/>
      <c r="I1566"/>
      <c r="J1566"/>
      <c r="K1566"/>
      <c r="L1566"/>
    </row>
    <row r="1567" spans="1:12">
      <c r="A1567" t="s">
        <v>6892</v>
      </c>
      <c r="B1567" t="s">
        <v>6421</v>
      </c>
      <c r="C1567" t="str">
        <f>VLOOKUP(RTARouteStages[[#This Row],[StageCode]],Code2Loc,2,FALSE)</f>
        <v>SAI SERVICE</v>
      </c>
      <c r="D1567" s="171" t="s">
        <v>2547</v>
      </c>
      <c r="E1567">
        <v>2</v>
      </c>
      <c r="F1567" s="173">
        <v>2</v>
      </c>
      <c r="G1567"/>
      <c r="H1567"/>
      <c r="I1567"/>
      <c r="J1567"/>
      <c r="K1567"/>
      <c r="L1567"/>
    </row>
    <row r="1568" spans="1:12">
      <c r="A1568" t="s">
        <v>6892</v>
      </c>
      <c r="B1568" t="s">
        <v>6421</v>
      </c>
      <c r="C1568" t="str">
        <f>VLOOKUP(RTARouteStages[[#This Row],[StageCode]],Code2Loc,2,FALSE)</f>
        <v>TIN BLD/COL</v>
      </c>
      <c r="D1568" s="171" t="s">
        <v>2912</v>
      </c>
      <c r="E1568">
        <v>3</v>
      </c>
      <c r="F1568" s="173">
        <v>3</v>
      </c>
      <c r="G1568"/>
      <c r="H1568"/>
      <c r="I1568"/>
      <c r="J1568"/>
      <c r="K1568"/>
      <c r="L1568"/>
    </row>
    <row r="1569" spans="1:12">
      <c r="A1569" t="s">
        <v>6892</v>
      </c>
      <c r="B1569" t="s">
        <v>6421</v>
      </c>
      <c r="C1569" t="str">
        <f>VLOOKUP(RTARouteStages[[#This Row],[StageCode]],Code2Loc,2,FALSE)</f>
        <v>GULYAKADE</v>
      </c>
      <c r="D1569" s="171" t="s">
        <v>1390</v>
      </c>
      <c r="E1569">
        <v>4</v>
      </c>
      <c r="F1569" s="173">
        <v>4</v>
      </c>
      <c r="G1569"/>
      <c r="H1569"/>
      <c r="I1569"/>
      <c r="J1569"/>
      <c r="K1569"/>
      <c r="L1569"/>
    </row>
    <row r="1570" spans="1:12">
      <c r="A1570" t="s">
        <v>6892</v>
      </c>
      <c r="B1570" t="s">
        <v>6421</v>
      </c>
      <c r="C1570" t="str">
        <f>VLOOKUP(RTARouteStages[[#This Row],[StageCode]],Code2Loc,2,FALSE)</f>
        <v>PRV COPEL</v>
      </c>
      <c r="D1570" s="171" t="s">
        <v>2408</v>
      </c>
      <c r="E1570">
        <v>5</v>
      </c>
      <c r="F1570" s="173">
        <v>5</v>
      </c>
      <c r="G1570"/>
      <c r="H1570"/>
      <c r="I1570"/>
      <c r="J1570"/>
      <c r="K1570"/>
      <c r="L1570"/>
    </row>
    <row r="1571" spans="1:12">
      <c r="A1571" t="s">
        <v>6892</v>
      </c>
      <c r="B1571" t="s">
        <v>6421</v>
      </c>
      <c r="C1571" t="str">
        <f>VLOOKUP(RTARouteStages[[#This Row],[StageCode]],Code2Loc,2,FALSE)</f>
        <v>PRV WADAKAD</v>
      </c>
      <c r="D1571" s="171" t="s">
        <v>2410</v>
      </c>
      <c r="E1571">
        <v>6</v>
      </c>
      <c r="F1571" s="173">
        <v>6</v>
      </c>
      <c r="G1571"/>
      <c r="H1571"/>
      <c r="I1571"/>
      <c r="J1571"/>
      <c r="K1571"/>
      <c r="L1571"/>
    </row>
    <row r="1572" spans="1:12">
      <c r="A1572" t="s">
        <v>6892</v>
      </c>
      <c r="B1572" t="s">
        <v>6421</v>
      </c>
      <c r="C1572" t="str">
        <f>VLOOKUP(RTARouteStages[[#This Row],[StageCode]],Code2Loc,2,FALSE)</f>
        <v>PRV BAZAR</v>
      </c>
      <c r="D1572" s="171" t="s">
        <v>2406</v>
      </c>
      <c r="E1572">
        <v>7</v>
      </c>
      <c r="F1572" s="173">
        <v>7</v>
      </c>
      <c r="G1572"/>
      <c r="H1572"/>
      <c r="I1572"/>
      <c r="J1572"/>
      <c r="K1572"/>
      <c r="L1572"/>
    </row>
    <row r="1573" spans="1:12">
      <c r="A1573" t="s">
        <v>6892</v>
      </c>
      <c r="B1573" t="s">
        <v>6421</v>
      </c>
      <c r="C1573" t="str">
        <f>VLOOKUP(RTARouteStages[[#This Row],[StageCode]],Code2Loc,2,FALSE)</f>
        <v>GIRI CROSS</v>
      </c>
      <c r="D1573" s="171" t="s">
        <v>1328</v>
      </c>
      <c r="E1573">
        <v>8</v>
      </c>
      <c r="F1573" s="173">
        <v>8</v>
      </c>
      <c r="G1573"/>
      <c r="H1573"/>
      <c r="I1573"/>
      <c r="J1573"/>
      <c r="K1573"/>
      <c r="L1573"/>
    </row>
    <row r="1574" spans="1:12">
      <c r="A1574" t="s">
        <v>6892</v>
      </c>
      <c r="B1574" t="s">
        <v>6421</v>
      </c>
      <c r="C1574" t="str">
        <f>VLOOKUP(RTARouteStages[[#This Row],[StageCode]],Code2Loc,2,FALSE)</f>
        <v>GREEN PARK</v>
      </c>
      <c r="D1574" s="171" t="s">
        <v>1366</v>
      </c>
      <c r="E1574">
        <v>9</v>
      </c>
      <c r="F1574" s="173">
        <v>9</v>
      </c>
      <c r="G1574" t="s">
        <v>5725</v>
      </c>
      <c r="H1574"/>
      <c r="I1574"/>
      <c r="J1574"/>
      <c r="K1574"/>
      <c r="L1574"/>
    </row>
    <row r="1575" spans="1:12">
      <c r="A1575" t="s">
        <v>6892</v>
      </c>
      <c r="B1575" t="s">
        <v>6421</v>
      </c>
      <c r="C1575" t="str">
        <f>VLOOKUP(RTARouteStages[[#This Row],[StageCode]],Code2Loc,2,FALSE)</f>
        <v>GIRI CHAPEL</v>
      </c>
      <c r="D1575" s="171" t="s">
        <v>1326</v>
      </c>
      <c r="E1575">
        <v>10</v>
      </c>
      <c r="F1575" s="173">
        <v>10</v>
      </c>
      <c r="G1575"/>
      <c r="H1575"/>
      <c r="I1575"/>
      <c r="J1575"/>
      <c r="K1575"/>
      <c r="L1575"/>
    </row>
    <row r="1576" spans="1:12">
      <c r="A1576" t="s">
        <v>6892</v>
      </c>
      <c r="B1576" t="s">
        <v>6421</v>
      </c>
      <c r="C1576" t="str">
        <f>VLOOKUP(RTARouteStages[[#This Row],[StageCode]],Code2Loc,2,FALSE)</f>
        <v>MAPUSA</v>
      </c>
      <c r="D1576" s="171" t="s">
        <v>1882</v>
      </c>
      <c r="E1576">
        <v>11</v>
      </c>
      <c r="F1576" s="173">
        <v>12</v>
      </c>
      <c r="G1576"/>
      <c r="H1576"/>
      <c r="I1576"/>
      <c r="J1576"/>
      <c r="K1576"/>
      <c r="L1576"/>
    </row>
    <row r="1577" spans="1:12">
      <c r="A1577" t="s">
        <v>6892</v>
      </c>
      <c r="B1577" t="s">
        <v>6421</v>
      </c>
      <c r="C1577" t="str">
        <f>VLOOKUP(RTARouteStages[[#This Row],[StageCode]],Code2Loc,2,FALSE)</f>
        <v>MPS COURT</v>
      </c>
      <c r="D1577" s="171" t="s">
        <v>2017</v>
      </c>
      <c r="E1577">
        <v>12</v>
      </c>
      <c r="F1577" s="173">
        <v>13</v>
      </c>
      <c r="G1577"/>
      <c r="H1577"/>
      <c r="I1577"/>
      <c r="J1577"/>
      <c r="K1577"/>
      <c r="L1577"/>
    </row>
    <row r="1578" spans="1:12">
      <c r="A1578" t="s">
        <v>6892</v>
      </c>
      <c r="B1578" t="s">
        <v>6421</v>
      </c>
      <c r="C1578" t="str">
        <f>VLOOKUP(RTARouteStages[[#This Row],[StageCode]],Code2Loc,2,FALSE)</f>
        <v>DULER</v>
      </c>
      <c r="D1578" s="171" t="s">
        <v>1217</v>
      </c>
      <c r="E1578">
        <v>13</v>
      </c>
      <c r="F1578" s="173">
        <v>14</v>
      </c>
      <c r="G1578"/>
      <c r="H1578"/>
      <c r="I1578"/>
      <c r="J1578"/>
      <c r="K1578"/>
      <c r="L1578"/>
    </row>
    <row r="1579" spans="1:12">
      <c r="A1579" t="s">
        <v>6892</v>
      </c>
      <c r="B1579" t="s">
        <v>6421</v>
      </c>
      <c r="C1579" t="str">
        <f>VLOOKUP(RTARouteStages[[#This Row],[StageCode]],Code2Loc,2,FALSE)</f>
        <v>PDEM/KRWDA</v>
      </c>
      <c r="D1579" s="171" t="s">
        <v>2308</v>
      </c>
      <c r="E1579">
        <v>14</v>
      </c>
      <c r="F1579" s="173">
        <v>15</v>
      </c>
      <c r="G1579"/>
      <c r="H1579"/>
      <c r="I1579"/>
      <c r="J1579"/>
      <c r="K1579"/>
      <c r="L1579"/>
    </row>
    <row r="1580" spans="1:12">
      <c r="A1580" t="s">
        <v>6892</v>
      </c>
      <c r="B1580" t="s">
        <v>6421</v>
      </c>
      <c r="C1580" t="str">
        <f>VLOOKUP(RTARouteStages[[#This Row],[StageCode]],Code2Loc,2,FALSE)</f>
        <v>KARASWADA</v>
      </c>
      <c r="D1580" s="171" t="s">
        <v>1579</v>
      </c>
      <c r="E1580">
        <v>15</v>
      </c>
      <c r="F1580" s="173">
        <v>16</v>
      </c>
      <c r="G1580" t="s">
        <v>5725</v>
      </c>
      <c r="H1580"/>
      <c r="I1580"/>
      <c r="J1580"/>
      <c r="K1580"/>
      <c r="L1580"/>
    </row>
    <row r="1581" spans="1:12">
      <c r="A1581" t="s">
        <v>6892</v>
      </c>
      <c r="B1581" t="s">
        <v>6421</v>
      </c>
      <c r="C1581" t="str">
        <f>VLOOKUP(RTARouteStages[[#This Row],[StageCode]],Code2Loc,2,FALSE)</f>
        <v>MADEL</v>
      </c>
      <c r="D1581" s="171" t="s">
        <v>1814</v>
      </c>
      <c r="E1581">
        <v>16</v>
      </c>
      <c r="F1581" s="173">
        <v>17</v>
      </c>
      <c r="G1581"/>
      <c r="H1581"/>
      <c r="I1581"/>
      <c r="J1581"/>
      <c r="K1581"/>
      <c r="L1581"/>
    </row>
    <row r="1582" spans="1:12">
      <c r="A1582" t="s">
        <v>6892</v>
      </c>
      <c r="B1582" t="s">
        <v>6421</v>
      </c>
      <c r="C1582" t="str">
        <f>VLOOKUP(RTARouteStages[[#This Row],[StageCode]],Code2Loc,2,FALSE)</f>
        <v>TIVIM</v>
      </c>
      <c r="D1582" s="171" t="s">
        <v>2930</v>
      </c>
      <c r="E1582">
        <v>17</v>
      </c>
      <c r="F1582" s="173">
        <v>18</v>
      </c>
      <c r="G1582"/>
      <c r="H1582"/>
      <c r="I1582"/>
      <c r="J1582"/>
      <c r="K1582"/>
      <c r="L1582"/>
    </row>
    <row r="1583" spans="1:12">
      <c r="A1583" t="s">
        <v>6892</v>
      </c>
      <c r="B1583" t="s">
        <v>6421</v>
      </c>
      <c r="C1583" t="str">
        <f>VLOOKUP(RTARouteStages[[#This Row],[StageCode]],Code2Loc,2,FALSE)</f>
        <v>TIVI GROUND</v>
      </c>
      <c r="D1583" s="171" t="s">
        <v>2928</v>
      </c>
      <c r="E1583">
        <v>18</v>
      </c>
      <c r="F1583" s="173">
        <v>19</v>
      </c>
      <c r="G1583"/>
      <c r="H1583"/>
      <c r="I1583"/>
      <c r="J1583"/>
      <c r="K1583"/>
      <c r="L1583"/>
    </row>
    <row r="1584" spans="1:12">
      <c r="A1584" t="s">
        <v>6892</v>
      </c>
      <c r="B1584" t="s">
        <v>6421</v>
      </c>
      <c r="C1584" t="str">
        <f>VLOOKUP(RTARouteStages[[#This Row],[StageCode]],Code2Loc,2,FALSE)</f>
        <v>CANSA BRD</v>
      </c>
      <c r="D1584" s="171" t="s">
        <v>883</v>
      </c>
      <c r="E1584">
        <v>19</v>
      </c>
      <c r="F1584" s="173">
        <v>20</v>
      </c>
      <c r="G1584"/>
      <c r="H1584"/>
      <c r="I1584"/>
      <c r="J1584"/>
      <c r="K1584"/>
      <c r="L1584"/>
    </row>
    <row r="1585" spans="1:12">
      <c r="A1585" t="s">
        <v>6892</v>
      </c>
      <c r="B1585" t="s">
        <v>6421</v>
      </c>
      <c r="C1585" t="str">
        <f>VLOOKUP(RTARouteStages[[#This Row],[StageCode]],Code2Loc,2,FALSE)</f>
        <v>SIRSAI RLY</v>
      </c>
      <c r="D1585" s="171" t="s">
        <v>2743</v>
      </c>
      <c r="E1585">
        <v>20</v>
      </c>
      <c r="F1585" s="173">
        <v>21</v>
      </c>
      <c r="G1585"/>
      <c r="H1585"/>
      <c r="I1585"/>
      <c r="J1585"/>
      <c r="K1585"/>
      <c r="L1585"/>
    </row>
    <row r="1586" spans="1:12">
      <c r="A1586" t="s">
        <v>6892</v>
      </c>
      <c r="B1586" t="s">
        <v>6421</v>
      </c>
      <c r="C1586" t="str">
        <f>VLOOKUP(RTARouteStages[[#This Row],[StageCode]],Code2Loc,2,FALSE)</f>
        <v>SIRSAI COPL</v>
      </c>
      <c r="D1586" s="171" t="s">
        <v>2741</v>
      </c>
      <c r="E1586">
        <v>21</v>
      </c>
      <c r="F1586" s="173">
        <v>22</v>
      </c>
      <c r="G1586"/>
      <c r="H1586"/>
      <c r="I1586"/>
      <c r="J1586"/>
      <c r="K1586"/>
      <c r="L1586"/>
    </row>
    <row r="1587" spans="1:12">
      <c r="A1587" t="s">
        <v>6892</v>
      </c>
      <c r="B1587" t="s">
        <v>6421</v>
      </c>
      <c r="C1587" t="str">
        <f>VLOOKUP(RTARouteStages[[#This Row],[StageCode]],Code2Loc,2,FALSE)</f>
        <v>CLERRA SCOL</v>
      </c>
      <c r="D1587" s="171" t="s">
        <v>985</v>
      </c>
      <c r="E1587">
        <v>22</v>
      </c>
      <c r="F1587" s="173">
        <v>23</v>
      </c>
      <c r="G1587"/>
      <c r="H1587"/>
      <c r="I1587"/>
      <c r="J1587"/>
      <c r="K1587"/>
      <c r="L1587"/>
    </row>
    <row r="1588" spans="1:12">
      <c r="A1588" t="s">
        <v>6892</v>
      </c>
      <c r="B1588" t="s">
        <v>6421</v>
      </c>
      <c r="C1588" t="str">
        <f>VLOOKUP(RTARouteStages[[#This Row],[StageCode]],Code2Loc,2,FALSE)</f>
        <v>ASSNODA</v>
      </c>
      <c r="D1588" s="171" t="s">
        <v>616</v>
      </c>
      <c r="E1588">
        <v>23</v>
      </c>
      <c r="F1588" s="173">
        <v>24</v>
      </c>
      <c r="G1588"/>
      <c r="H1588"/>
      <c r="I1588"/>
      <c r="J1588"/>
      <c r="K1588"/>
      <c r="L1588"/>
    </row>
    <row r="1589" spans="1:12">
      <c r="A1589" t="s">
        <v>6892</v>
      </c>
      <c r="B1589" t="s">
        <v>6421</v>
      </c>
      <c r="C1589" t="str">
        <f>VLOOKUP(RTARouteStages[[#This Row],[StageCode]],Code2Loc,2,FALSE)</f>
        <v>MULGAO B/S</v>
      </c>
      <c r="D1589" s="171" t="s">
        <v>2036</v>
      </c>
      <c r="E1589">
        <v>24</v>
      </c>
      <c r="F1589" s="173">
        <v>26</v>
      </c>
      <c r="G1589"/>
      <c r="H1589"/>
      <c r="I1589"/>
      <c r="J1589"/>
      <c r="K1589"/>
      <c r="L1589"/>
    </row>
    <row r="1590" spans="1:12">
      <c r="A1590" t="s">
        <v>6892</v>
      </c>
      <c r="B1590" t="s">
        <v>6421</v>
      </c>
      <c r="C1590" t="str">
        <f>VLOOKUP(RTARouteStages[[#This Row],[StageCode]],Code2Loc,2,FALSE)</f>
        <v>MULGAO TMP</v>
      </c>
      <c r="D1590" s="171" t="s">
        <v>2038</v>
      </c>
      <c r="E1590">
        <v>25</v>
      </c>
      <c r="F1590" s="173">
        <v>28</v>
      </c>
      <c r="G1590"/>
      <c r="H1590"/>
      <c r="I1590"/>
      <c r="J1590"/>
      <c r="K1590"/>
      <c r="L1590"/>
    </row>
    <row r="1591" spans="1:12">
      <c r="A1591" t="s">
        <v>6892</v>
      </c>
      <c r="B1591" t="s">
        <v>6421</v>
      </c>
      <c r="C1591" t="str">
        <f>VLOOKUP(RTARouteStages[[#This Row],[StageCode]],Code2Loc,2,FALSE)</f>
        <v>VALSHI</v>
      </c>
      <c r="D1591" s="171" t="s">
        <v>3043</v>
      </c>
      <c r="E1591">
        <v>26</v>
      </c>
      <c r="F1591" s="173">
        <v>29</v>
      </c>
      <c r="G1591"/>
      <c r="H1591"/>
      <c r="I1591"/>
      <c r="J1591"/>
      <c r="K1591"/>
      <c r="L1591"/>
    </row>
    <row r="1592" spans="1:12">
      <c r="A1592" t="s">
        <v>6892</v>
      </c>
      <c r="B1592" t="s">
        <v>6421</v>
      </c>
      <c r="C1592" t="str">
        <f>VLOOKUP(RTARouteStages[[#This Row],[StageCode]],Code2Loc,2,FALSE)</f>
        <v>BICHOLIM</v>
      </c>
      <c r="D1592" s="171" t="s">
        <v>420</v>
      </c>
      <c r="E1592">
        <v>27</v>
      </c>
      <c r="F1592" s="173">
        <v>30</v>
      </c>
      <c r="G1592"/>
      <c r="H1592"/>
      <c r="I1592"/>
      <c r="J1592"/>
      <c r="K1592"/>
      <c r="L1592"/>
    </row>
    <row r="1593" spans="1:12">
      <c r="A1593" t="s">
        <v>6892</v>
      </c>
      <c r="B1593" t="s">
        <v>6421</v>
      </c>
      <c r="C1593" t="str">
        <f>VLOOKUP(RTARouteStages[[#This Row],[StageCode]],Code2Loc,2,FALSE)</f>
        <v>ZATYE COLGE</v>
      </c>
      <c r="D1593" s="171" t="s">
        <v>3191</v>
      </c>
      <c r="E1593">
        <v>28</v>
      </c>
      <c r="F1593" s="173">
        <v>32</v>
      </c>
      <c r="G1593"/>
      <c r="H1593"/>
      <c r="I1593"/>
      <c r="J1593"/>
      <c r="K1593"/>
      <c r="L1593"/>
    </row>
    <row r="1594" spans="1:12">
      <c r="A1594" t="s">
        <v>6892</v>
      </c>
      <c r="B1594" t="s">
        <v>6421</v>
      </c>
      <c r="C1594" t="str">
        <f>VLOOKUP(RTARouteStages[[#This Row],[StageCode]],Code2Loc,2,FALSE)</f>
        <v>SARVAN X</v>
      </c>
      <c r="D1594" s="171" t="s">
        <v>2604</v>
      </c>
      <c r="E1594">
        <v>29</v>
      </c>
      <c r="F1594" s="173">
        <v>34</v>
      </c>
      <c r="G1594"/>
      <c r="H1594"/>
      <c r="I1594"/>
      <c r="J1594"/>
      <c r="K1594"/>
      <c r="L1594"/>
    </row>
    <row r="1595" spans="1:12">
      <c r="A1595" t="s">
        <v>6892</v>
      </c>
      <c r="B1595" t="s">
        <v>6421</v>
      </c>
      <c r="C1595" t="str">
        <f>VLOOKUP(RTARouteStages[[#This Row],[StageCode]],Code2Loc,2,FALSE)</f>
        <v>ADHAR HSPTL</v>
      </c>
      <c r="D1595" s="171" t="s">
        <v>446</v>
      </c>
      <c r="E1595">
        <v>30</v>
      </c>
      <c r="F1595" s="173">
        <v>35</v>
      </c>
      <c r="G1595"/>
      <c r="H1595"/>
      <c r="I1595"/>
      <c r="J1595"/>
      <c r="K1595"/>
      <c r="L1595"/>
    </row>
    <row r="1596" spans="1:12">
      <c r="A1596" t="s">
        <v>6892</v>
      </c>
      <c r="B1596" t="s">
        <v>6421</v>
      </c>
      <c r="C1596" t="str">
        <f>VLOOKUP(RTARouteStages[[#This Row],[StageCode]],Code2Loc,2,FALSE)</f>
        <v>VIJAY NAGAR</v>
      </c>
      <c r="D1596" s="171" t="s">
        <v>3109</v>
      </c>
      <c r="E1596">
        <v>31</v>
      </c>
      <c r="F1596" s="173">
        <v>36</v>
      </c>
      <c r="G1596"/>
      <c r="H1596"/>
      <c r="I1596"/>
      <c r="J1596"/>
      <c r="K1596"/>
      <c r="L1596"/>
    </row>
    <row r="1597" spans="1:12">
      <c r="A1597" t="s">
        <v>6892</v>
      </c>
      <c r="B1597" t="s">
        <v>6421</v>
      </c>
      <c r="C1597" t="str">
        <f>VLOOKUP(RTARouteStages[[#This Row],[StageCode]],Code2Loc,2,FALSE)</f>
        <v>KARAPUR TSK</v>
      </c>
      <c r="D1597" s="171" t="s">
        <v>1577</v>
      </c>
      <c r="E1597">
        <v>32</v>
      </c>
      <c r="F1597" s="173">
        <v>37</v>
      </c>
      <c r="G1597"/>
      <c r="H1597"/>
      <c r="I1597"/>
      <c r="J1597"/>
      <c r="K1597"/>
      <c r="L1597"/>
    </row>
    <row r="1598" spans="1:12">
      <c r="A1598" t="s">
        <v>6892</v>
      </c>
      <c r="B1598" t="s">
        <v>6421</v>
      </c>
      <c r="C1598" t="str">
        <f>VLOOKUP(RTARouteStages[[#This Row],[StageCode]],Code2Loc,2,FALSE)</f>
        <v>SANKHALI</v>
      </c>
      <c r="D1598" s="171" t="s">
        <v>2596</v>
      </c>
      <c r="E1598">
        <v>33</v>
      </c>
      <c r="F1598" s="173">
        <v>38</v>
      </c>
      <c r="G1598"/>
      <c r="H1598"/>
      <c r="I1598"/>
      <c r="J1598"/>
      <c r="K1598"/>
      <c r="L1598"/>
    </row>
    <row r="1599" spans="1:12">
      <c r="A1599" t="s">
        <v>6892</v>
      </c>
      <c r="B1599" t="s">
        <v>6421</v>
      </c>
      <c r="C1599" t="str">
        <f>VLOOKUP(RTARouteStages[[#This Row],[StageCode]],Code2Loc,2,FALSE)</f>
        <v>HOUSIN BRD</v>
      </c>
      <c r="D1599" s="171" t="s">
        <v>1454</v>
      </c>
      <c r="E1599">
        <v>34</v>
      </c>
      <c r="F1599" s="173">
        <v>40</v>
      </c>
      <c r="G1599"/>
      <c r="H1599"/>
      <c r="I1599"/>
      <c r="J1599"/>
      <c r="K1599"/>
      <c r="L1599"/>
    </row>
    <row r="1600" spans="1:12">
      <c r="A1600" t="s">
        <v>6892</v>
      </c>
      <c r="B1600" t="s">
        <v>6421</v>
      </c>
      <c r="C1600" t="str">
        <f>VLOOKUP(RTARouteStages[[#This Row],[StageCode]],Code2Loc,2,FALSE)</f>
        <v>HARVALE</v>
      </c>
      <c r="D1600" s="171" t="s">
        <v>1414</v>
      </c>
      <c r="E1600">
        <v>35</v>
      </c>
      <c r="F1600" s="173">
        <v>41</v>
      </c>
      <c r="G1600"/>
      <c r="H1600"/>
      <c r="I1600"/>
      <c r="J1600"/>
      <c r="K1600"/>
      <c r="L1600"/>
    </row>
    <row r="1601" spans="1:12">
      <c r="A1601" t="s">
        <v>6892</v>
      </c>
      <c r="B1601" t="s">
        <v>6421</v>
      </c>
      <c r="C1601" t="str">
        <f>VLOOKUP(RTARouteStages[[#This Row],[StageCode]],Code2Loc,2,FALSE)</f>
        <v>PRATAP NAGR</v>
      </c>
      <c r="D1601" s="171" t="s">
        <v>2396</v>
      </c>
      <c r="E1601">
        <v>36</v>
      </c>
      <c r="F1601" s="173">
        <v>42</v>
      </c>
      <c r="G1601"/>
      <c r="H1601"/>
      <c r="I1601"/>
      <c r="J1601"/>
      <c r="K1601"/>
      <c r="L1601"/>
    </row>
    <row r="1602" spans="1:12">
      <c r="A1602" t="s">
        <v>6892</v>
      </c>
      <c r="B1602" t="s">
        <v>6421</v>
      </c>
      <c r="C1602" t="str">
        <f>VLOOKUP(RTARouteStages[[#This Row],[StageCode]],Code2Loc,2,FALSE)</f>
        <v>SUPACHI PUD</v>
      </c>
      <c r="D1602" s="171" t="s">
        <v>2823</v>
      </c>
      <c r="E1602">
        <v>37</v>
      </c>
      <c r="F1602" s="173">
        <v>43</v>
      </c>
      <c r="G1602"/>
      <c r="H1602"/>
      <c r="I1602"/>
      <c r="J1602"/>
      <c r="K1602"/>
      <c r="L1602"/>
    </row>
    <row r="1603" spans="1:12">
      <c r="A1603" t="s">
        <v>6892</v>
      </c>
      <c r="B1603" t="s">
        <v>6421</v>
      </c>
      <c r="C1603" t="str">
        <f>VLOOKUP(RTARouteStages[[#This Row],[StageCode]],Code2Loc,2,FALSE)</f>
        <v>HONDA</v>
      </c>
      <c r="D1603" s="171" t="s">
        <v>1446</v>
      </c>
      <c r="E1603">
        <v>38</v>
      </c>
      <c r="F1603" s="173">
        <v>44</v>
      </c>
      <c r="G1603"/>
      <c r="H1603"/>
      <c r="I1603"/>
      <c r="J1603"/>
      <c r="K1603"/>
      <c r="L1603"/>
    </row>
    <row r="1604" spans="1:12">
      <c r="A1604" t="s">
        <v>6892</v>
      </c>
      <c r="B1604" t="s">
        <v>6421</v>
      </c>
      <c r="C1604" t="str">
        <f>VLOOKUP(RTARouteStages[[#This Row],[StageCode]],Code2Loc,2,FALSE)</f>
        <v>HONDA VADAK</v>
      </c>
      <c r="D1604" s="171" t="s">
        <v>1448</v>
      </c>
      <c r="E1604">
        <v>39</v>
      </c>
      <c r="F1604" s="173">
        <v>45</v>
      </c>
      <c r="G1604"/>
      <c r="H1604"/>
      <c r="I1604"/>
      <c r="J1604"/>
      <c r="K1604"/>
      <c r="L1604"/>
    </row>
    <row r="1605" spans="1:12">
      <c r="A1605" t="s">
        <v>6892</v>
      </c>
      <c r="B1605" t="s">
        <v>6421</v>
      </c>
      <c r="C1605" t="str">
        <f>VLOOKUP(RTARouteStages[[#This Row],[StageCode]],Code2Loc,2,FALSE)</f>
        <v>ACGL/SALELI</v>
      </c>
      <c r="D1605" s="171" t="s">
        <v>442</v>
      </c>
      <c r="E1605">
        <v>40</v>
      </c>
      <c r="F1605" s="173">
        <v>47</v>
      </c>
      <c r="G1605"/>
      <c r="H1605"/>
      <c r="I1605"/>
      <c r="J1605"/>
      <c r="K1605"/>
      <c r="L1605"/>
    </row>
    <row r="1606" spans="1:12">
      <c r="A1606" t="s">
        <v>6892</v>
      </c>
      <c r="B1606" t="s">
        <v>6421</v>
      </c>
      <c r="C1606" t="str">
        <f>VLOOKUP(RTARouteStages[[#This Row],[StageCode]],Code2Loc,2,FALSE)</f>
        <v>BHUIPAL</v>
      </c>
      <c r="D1606" s="171" t="s">
        <v>790</v>
      </c>
      <c r="E1606">
        <v>41</v>
      </c>
      <c r="F1606" s="173">
        <v>48</v>
      </c>
      <c r="G1606"/>
      <c r="H1606"/>
      <c r="I1606"/>
      <c r="J1606"/>
      <c r="K1606"/>
      <c r="L1606"/>
    </row>
    <row r="1607" spans="1:12">
      <c r="A1607" t="s">
        <v>6892</v>
      </c>
      <c r="B1607" t="s">
        <v>6421</v>
      </c>
      <c r="C1607" t="str">
        <f>VLOOKUP(RTARouteStages[[#This Row],[StageCode]],Code2Loc,2,FALSE)</f>
        <v>KUMARKHAN</v>
      </c>
      <c r="D1607" s="171" t="s">
        <v>1746</v>
      </c>
      <c r="E1607">
        <v>42</v>
      </c>
      <c r="F1607" s="173">
        <v>49</v>
      </c>
      <c r="G1607"/>
      <c r="H1607"/>
      <c r="I1607"/>
      <c r="J1607"/>
      <c r="K1607"/>
      <c r="L1607"/>
    </row>
    <row r="1608" spans="1:12">
      <c r="A1608" t="s">
        <v>6892</v>
      </c>
      <c r="B1608" t="s">
        <v>6421</v>
      </c>
      <c r="C1608" t="str">
        <f>VLOOKUP(RTARouteStages[[#This Row],[StageCode]],Code2Loc,2,FALSE)</f>
        <v>REDIGHAT</v>
      </c>
      <c r="D1608" s="171" t="s">
        <v>2483</v>
      </c>
      <c r="E1608">
        <v>43</v>
      </c>
      <c r="F1608" s="173">
        <v>51</v>
      </c>
      <c r="G1608"/>
      <c r="H1608"/>
      <c r="I1608"/>
      <c r="J1608"/>
      <c r="K1608"/>
      <c r="L1608"/>
    </row>
    <row r="1609" spans="1:12">
      <c r="A1609" t="s">
        <v>6892</v>
      </c>
      <c r="B1609" t="s">
        <v>6421</v>
      </c>
      <c r="C1609" t="str">
        <f>VLOOKUP(RTARouteStages[[#This Row],[StageCode]],Code2Loc,2,FALSE)</f>
        <v>NGVE/N.CROS</v>
      </c>
      <c r="D1609" s="171" t="s">
        <v>2151</v>
      </c>
      <c r="E1609">
        <v>44</v>
      </c>
      <c r="F1609" s="173">
        <v>53</v>
      </c>
      <c r="G1609"/>
      <c r="H1609"/>
      <c r="I1609"/>
      <c r="J1609"/>
      <c r="K1609"/>
      <c r="L1609"/>
    </row>
    <row r="1610" spans="1:12">
      <c r="A1610" t="s">
        <v>6892</v>
      </c>
      <c r="B1610" t="s">
        <v>6421</v>
      </c>
      <c r="C1610" t="str">
        <f>VLOOKUP(RTARouteStages[[#This Row],[StageCode]],Code2Loc,2,FALSE)</f>
        <v>VALPOI</v>
      </c>
      <c r="D1610" s="171" t="s">
        <v>3041</v>
      </c>
      <c r="E1610">
        <v>45</v>
      </c>
      <c r="F1610" s="173">
        <v>54</v>
      </c>
      <c r="G1610"/>
      <c r="H1610"/>
      <c r="I1610"/>
      <c r="J1610"/>
      <c r="K1610"/>
      <c r="L1610"/>
    </row>
    <row r="1611" spans="1:12">
      <c r="A1611" t="s">
        <v>6893</v>
      </c>
      <c r="B1611" t="s">
        <v>5881</v>
      </c>
      <c r="C1611" t="str">
        <f>VLOOKUP(RTARouteStages[[#This Row],[StageCode]],Code2Loc,2,FALSE)</f>
        <v>PANAJI</v>
      </c>
      <c r="D1611" s="171" t="s">
        <v>2247</v>
      </c>
      <c r="E1611">
        <v>1</v>
      </c>
      <c r="F1611" s="173"/>
      <c r="G1611"/>
      <c r="H1611"/>
      <c r="I1611"/>
      <c r="J1611"/>
      <c r="K1611"/>
      <c r="L1611"/>
    </row>
    <row r="1612" spans="1:12">
      <c r="A1612" t="s">
        <v>6893</v>
      </c>
      <c r="B1612" t="s">
        <v>5881</v>
      </c>
      <c r="C1612" t="str">
        <f>VLOOKUP(RTARouteStages[[#This Row],[StageCode]],Code2Loc,2,FALSE)</f>
        <v>Mapusa Bye-pass</v>
      </c>
      <c r="D1612" s="171" t="s">
        <v>3480</v>
      </c>
      <c r="E1612">
        <v>2</v>
      </c>
      <c r="F1612" s="173"/>
      <c r="G1612" t="s">
        <v>5725</v>
      </c>
      <c r="H1612"/>
      <c r="I1612"/>
      <c r="J1612"/>
      <c r="K1612"/>
      <c r="L1612"/>
    </row>
    <row r="1613" spans="1:12">
      <c r="A1613" t="s">
        <v>6893</v>
      </c>
      <c r="B1613" t="s">
        <v>5881</v>
      </c>
      <c r="C1613" t="str">
        <f>VLOOKUP(RTARouteStages[[#This Row],[StageCode]],Code2Loc,2,FALSE)</f>
        <v>VALPOI</v>
      </c>
      <c r="D1613" s="171" t="s">
        <v>3041</v>
      </c>
      <c r="E1613">
        <v>6</v>
      </c>
      <c r="F1613" s="173"/>
      <c r="G1613"/>
      <c r="H1613"/>
      <c r="I1613"/>
      <c r="J1613"/>
      <c r="K1613"/>
      <c r="L1613"/>
    </row>
    <row r="1614" spans="1:12">
      <c r="A1614" t="s">
        <v>6894</v>
      </c>
      <c r="B1614" t="s">
        <v>5881</v>
      </c>
      <c r="C1614" t="str">
        <f>VLOOKUP(RTARouteStages[[#This Row],[StageCode]],Code2Loc,2,FALSE)</f>
        <v>PANAJI</v>
      </c>
      <c r="D1614" s="171" t="s">
        <v>2247</v>
      </c>
      <c r="E1614">
        <v>1</v>
      </c>
      <c r="F1614" s="173"/>
      <c r="G1614"/>
      <c r="H1614"/>
      <c r="I1614"/>
      <c r="J1614"/>
      <c r="K1614"/>
      <c r="L1614"/>
    </row>
    <row r="1615" spans="1:12">
      <c r="A1615" t="s">
        <v>6894</v>
      </c>
      <c r="B1615" t="s">
        <v>5881</v>
      </c>
      <c r="C1615" t="str">
        <f>VLOOKUP(RTARouteStages[[#This Row],[StageCode]],Code2Loc,2,FALSE)</f>
        <v>Panaji Bye pass</v>
      </c>
      <c r="D1615" s="171" t="s">
        <v>3498</v>
      </c>
      <c r="E1615">
        <v>2</v>
      </c>
      <c r="F1615" s="173"/>
      <c r="G1615" t="s">
        <v>5725</v>
      </c>
      <c r="H1615"/>
      <c r="I1615"/>
      <c r="J1615"/>
      <c r="K1615"/>
      <c r="L1615"/>
    </row>
    <row r="1616" spans="1:12">
      <c r="A1616" t="s">
        <v>6894</v>
      </c>
      <c r="B1616" t="s">
        <v>5881</v>
      </c>
      <c r="C1616" t="str">
        <f>VLOOKUP(RTARouteStages[[#This Row],[StageCode]],Code2Loc,2,FALSE)</f>
        <v>PANAJI</v>
      </c>
      <c r="D1616" s="171" t="s">
        <v>2247</v>
      </c>
      <c r="E1616">
        <v>6</v>
      </c>
      <c r="F1616" s="173"/>
      <c r="G1616"/>
      <c r="H1616"/>
      <c r="I1616"/>
      <c r="J1616"/>
      <c r="K1616"/>
      <c r="L1616"/>
    </row>
    <row r="1617" spans="1:12">
      <c r="A1617" t="s">
        <v>6499</v>
      </c>
      <c r="B1617" t="s">
        <v>5881</v>
      </c>
      <c r="C1617" t="str">
        <f>VLOOKUP(RTARouteStages[[#This Row],[StageCode]],Code2Loc,2,FALSE)</f>
        <v>BICHOLIM</v>
      </c>
      <c r="D1617" s="171" t="s">
        <v>420</v>
      </c>
      <c r="E1617">
        <v>1</v>
      </c>
      <c r="F1617" s="173"/>
      <c r="G1617"/>
      <c r="H1617"/>
      <c r="I1617"/>
      <c r="J1617"/>
      <c r="K1617"/>
      <c r="L1617"/>
    </row>
    <row r="1618" spans="1:12">
      <c r="A1618" t="s">
        <v>6499</v>
      </c>
      <c r="B1618" t="s">
        <v>5881</v>
      </c>
      <c r="C1618" t="str">
        <f>VLOOKUP(RTARouteStages[[#This Row],[StageCode]],Code2Loc,2,FALSE)</f>
        <v>KUDNE</v>
      </c>
      <c r="D1618" s="171" t="s">
        <v>1740</v>
      </c>
      <c r="E1618">
        <v>2</v>
      </c>
      <c r="F1618" s="173"/>
      <c r="G1618" t="s">
        <v>5725</v>
      </c>
      <c r="H1618"/>
      <c r="I1618"/>
      <c r="J1618"/>
      <c r="K1618"/>
      <c r="L1618"/>
    </row>
    <row r="1619" spans="1:12">
      <c r="A1619" t="s">
        <v>6499</v>
      </c>
      <c r="B1619" t="s">
        <v>5881</v>
      </c>
      <c r="C1619" t="str">
        <f>VLOOKUP(RTARouteStages[[#This Row],[StageCode]],Code2Loc,2,FALSE)</f>
        <v>NAVELIM</v>
      </c>
      <c r="D1619" s="171" t="s">
        <v>2120</v>
      </c>
      <c r="E1619">
        <v>3</v>
      </c>
      <c r="F1619" s="173"/>
      <c r="G1619" t="s">
        <v>5725</v>
      </c>
      <c r="H1619"/>
      <c r="I1619"/>
      <c r="J1619"/>
      <c r="K1619"/>
      <c r="L1619"/>
    </row>
    <row r="1620" spans="1:12">
      <c r="A1620" t="s">
        <v>6499</v>
      </c>
      <c r="B1620" t="s">
        <v>5881</v>
      </c>
      <c r="C1620" t="str">
        <f>VLOOKUP(RTARouteStages[[#This Row],[StageCode]],Code2Loc,2,FALSE)</f>
        <v>PONDA</v>
      </c>
      <c r="D1620" s="171" t="s">
        <v>2374</v>
      </c>
      <c r="E1620">
        <v>6</v>
      </c>
      <c r="F1620" s="173"/>
      <c r="G1620"/>
      <c r="H1620"/>
      <c r="I1620"/>
      <c r="J1620"/>
      <c r="K1620"/>
      <c r="L1620"/>
    </row>
    <row r="1621" spans="1:12">
      <c r="A1621" t="s">
        <v>6895</v>
      </c>
      <c r="B1621" t="s">
        <v>5881</v>
      </c>
      <c r="C1621" t="str">
        <f>VLOOKUP(RTARouteStages[[#This Row],[StageCode]],Code2Loc,2,FALSE)</f>
        <v>PANAJI</v>
      </c>
      <c r="D1621" s="171" t="s">
        <v>2247</v>
      </c>
      <c r="E1621">
        <v>1</v>
      </c>
      <c r="F1621" s="173"/>
      <c r="G1621"/>
      <c r="H1621"/>
      <c r="I1621"/>
      <c r="J1621"/>
      <c r="K1621"/>
      <c r="L1621"/>
    </row>
    <row r="1622" spans="1:12">
      <c r="A1622" t="s">
        <v>6895</v>
      </c>
      <c r="B1622" t="s">
        <v>5881</v>
      </c>
      <c r="C1622" t="str">
        <f>VLOOKUP(RTARouteStages[[#This Row],[StageCode]],Code2Loc,2,FALSE)</f>
        <v>Panaji Bye pass</v>
      </c>
      <c r="D1622" s="171" t="s">
        <v>3498</v>
      </c>
      <c r="E1622">
        <v>2</v>
      </c>
      <c r="F1622" s="173"/>
      <c r="G1622" t="s">
        <v>5725</v>
      </c>
      <c r="H1622"/>
      <c r="I1622"/>
      <c r="J1622"/>
      <c r="K1622"/>
      <c r="L1622"/>
    </row>
    <row r="1623" spans="1:12">
      <c r="A1623" t="s">
        <v>6895</v>
      </c>
      <c r="B1623" t="s">
        <v>5881</v>
      </c>
      <c r="C1623" t="str">
        <f>VLOOKUP(RTARouteStages[[#This Row],[StageCode]],Code2Loc,2,FALSE)</f>
        <v>VALPOI</v>
      </c>
      <c r="D1623" s="171" t="s">
        <v>3041</v>
      </c>
      <c r="E1623">
        <v>6</v>
      </c>
      <c r="F1623" s="173"/>
      <c r="G1623"/>
      <c r="H1623"/>
      <c r="I1623"/>
      <c r="J1623"/>
      <c r="K1623"/>
      <c r="L1623"/>
    </row>
    <row r="1624" spans="1:12">
      <c r="A1624" t="s">
        <v>6896</v>
      </c>
      <c r="B1624" t="s">
        <v>6422</v>
      </c>
      <c r="C1624" t="str">
        <f>VLOOKUP(RTARouteStages[[#This Row],[StageCode]],Code2Loc,2,FALSE)</f>
        <v>PANAJI</v>
      </c>
      <c r="D1624" s="171" t="s">
        <v>2247</v>
      </c>
      <c r="E1624">
        <v>1</v>
      </c>
      <c r="F1624" s="173">
        <v>0</v>
      </c>
      <c r="G1624"/>
      <c r="H1624"/>
      <c r="I1624"/>
      <c r="J1624"/>
      <c r="K1624"/>
      <c r="L1624"/>
    </row>
    <row r="1625" spans="1:12">
      <c r="A1625" t="s">
        <v>6896</v>
      </c>
      <c r="B1625" t="s">
        <v>6422</v>
      </c>
      <c r="C1625" t="str">
        <f>VLOOKUP(RTARouteStages[[#This Row],[StageCode]],Code2Loc,2,FALSE)</f>
        <v>CHURCH</v>
      </c>
      <c r="D1625" s="171" t="s">
        <v>971</v>
      </c>
      <c r="E1625">
        <v>2</v>
      </c>
      <c r="F1625" s="173">
        <v>2</v>
      </c>
      <c r="G1625"/>
      <c r="H1625"/>
      <c r="I1625"/>
      <c r="J1625"/>
      <c r="K1625"/>
      <c r="L1625"/>
    </row>
    <row r="1626" spans="1:12">
      <c r="A1626" t="s">
        <v>6896</v>
      </c>
      <c r="B1626" t="s">
        <v>6422</v>
      </c>
      <c r="C1626" t="str">
        <f>VLOOKUP(RTARouteStages[[#This Row],[StageCode]],Code2Loc,2,FALSE)</f>
        <v>A.I. RADIO</v>
      </c>
      <c r="D1626" s="171" t="s">
        <v>436</v>
      </c>
      <c r="E1626">
        <v>3</v>
      </c>
      <c r="F1626" s="173">
        <v>3</v>
      </c>
      <c r="G1626"/>
      <c r="H1626"/>
      <c r="I1626"/>
      <c r="J1626"/>
      <c r="K1626"/>
      <c r="L1626"/>
    </row>
    <row r="1627" spans="1:12">
      <c r="A1627" t="s">
        <v>6896</v>
      </c>
      <c r="B1627" t="s">
        <v>6422</v>
      </c>
      <c r="C1627" t="str">
        <f>VLOOKUP(RTARouteStages[[#This Row],[StageCode]],Code2Loc,2,FALSE)</f>
        <v>ALTINHO</v>
      </c>
      <c r="D1627" s="171" t="s">
        <v>513</v>
      </c>
      <c r="E1627">
        <v>4</v>
      </c>
      <c r="F1627" s="173">
        <v>4</v>
      </c>
      <c r="G1627"/>
      <c r="H1627"/>
      <c r="I1627"/>
      <c r="J1627"/>
      <c r="K1627"/>
      <c r="L1627"/>
    </row>
    <row r="1628" spans="1:12">
      <c r="A1628" t="s">
        <v>6896</v>
      </c>
      <c r="B1628" t="s">
        <v>6422</v>
      </c>
      <c r="C1628" t="str">
        <f>VLOOKUP(RTARouteStages[[#This Row],[StageCode]],Code2Loc,2,FALSE)</f>
        <v>CAMPAL</v>
      </c>
      <c r="D1628" s="171" t="s">
        <v>869</v>
      </c>
      <c r="E1628">
        <v>5</v>
      </c>
      <c r="F1628" s="173">
        <v>6</v>
      </c>
      <c r="G1628"/>
      <c r="H1628"/>
      <c r="I1628"/>
      <c r="J1628"/>
      <c r="K1628"/>
      <c r="L1628"/>
    </row>
    <row r="1629" spans="1:12">
      <c r="A1629" t="s">
        <v>6896</v>
      </c>
      <c r="B1629" t="s">
        <v>6422</v>
      </c>
      <c r="C1629" t="str">
        <f>VLOOKUP(RTARouteStages[[#This Row],[StageCode]],Code2Loc,2,FALSE)</f>
        <v>PANAJI MKT</v>
      </c>
      <c r="D1629" s="171" t="s">
        <v>2251</v>
      </c>
      <c r="E1629">
        <v>6</v>
      </c>
      <c r="F1629" s="173">
        <v>7</v>
      </c>
      <c r="G1629"/>
      <c r="H1629"/>
      <c r="I1629"/>
      <c r="J1629"/>
      <c r="K1629"/>
      <c r="L1629"/>
    </row>
    <row r="1630" spans="1:12">
      <c r="A1630" t="s">
        <v>6896</v>
      </c>
      <c r="B1630" t="s">
        <v>6422</v>
      </c>
      <c r="C1630" t="str">
        <f>VLOOKUP(RTARouteStages[[#This Row],[StageCode]],Code2Loc,2,FALSE)</f>
        <v>PANAJI</v>
      </c>
      <c r="D1630" s="171" t="s">
        <v>2247</v>
      </c>
      <c r="E1630">
        <v>7</v>
      </c>
      <c r="F1630" s="173">
        <v>8</v>
      </c>
      <c r="G1630"/>
      <c r="H1630"/>
      <c r="I1630"/>
      <c r="J1630"/>
      <c r="K1630"/>
      <c r="L1630"/>
    </row>
    <row r="1631" spans="1:12">
      <c r="A1631" t="s">
        <v>6897</v>
      </c>
      <c r="B1631" t="s">
        <v>6423</v>
      </c>
      <c r="C1631" t="str">
        <f>VLOOKUP(RTARouteStages[[#This Row],[StageCode]],Code2Loc,2,FALSE)</f>
        <v>PANAJI</v>
      </c>
      <c r="D1631" s="171" t="s">
        <v>2247</v>
      </c>
      <c r="E1631">
        <v>1</v>
      </c>
      <c r="F1631" s="173">
        <v>0</v>
      </c>
      <c r="G1631"/>
      <c r="H1631"/>
      <c r="I1631"/>
      <c r="J1631"/>
      <c r="K1631"/>
      <c r="L1631"/>
    </row>
    <row r="1632" spans="1:12">
      <c r="A1632" t="s">
        <v>6897</v>
      </c>
      <c r="B1632" t="s">
        <v>6423</v>
      </c>
      <c r="C1632" t="str">
        <f>VLOOKUP(RTARouteStages[[#This Row],[StageCode]],Code2Loc,2,FALSE)</f>
        <v>SAI SERVICE</v>
      </c>
      <c r="D1632" s="171" t="s">
        <v>2547</v>
      </c>
      <c r="E1632">
        <v>2</v>
      </c>
      <c r="F1632" s="173">
        <v>2</v>
      </c>
      <c r="G1632"/>
      <c r="H1632"/>
      <c r="I1632"/>
      <c r="J1632"/>
      <c r="K1632"/>
      <c r="L1632"/>
    </row>
    <row r="1633" spans="1:12">
      <c r="A1633" t="s">
        <v>6897</v>
      </c>
      <c r="B1633" t="s">
        <v>6423</v>
      </c>
      <c r="C1633" t="str">
        <f>VLOOKUP(RTARouteStages[[#This Row],[StageCode]],Code2Loc,2,FALSE)</f>
        <v>TIN BLD/COL</v>
      </c>
      <c r="D1633" s="171" t="s">
        <v>2912</v>
      </c>
      <c r="E1633">
        <v>3</v>
      </c>
      <c r="F1633" s="173">
        <v>3</v>
      </c>
      <c r="G1633"/>
      <c r="H1633"/>
      <c r="I1633"/>
      <c r="J1633"/>
      <c r="K1633"/>
      <c r="L1633"/>
    </row>
    <row r="1634" spans="1:12">
      <c r="A1634" t="s">
        <v>6897</v>
      </c>
      <c r="B1634" t="s">
        <v>6423</v>
      </c>
      <c r="C1634" t="str">
        <f>VLOOKUP(RTARouteStages[[#This Row],[StageCode]],Code2Loc,2,FALSE)</f>
        <v>GULYAKADE</v>
      </c>
      <c r="D1634" s="171" t="s">
        <v>1390</v>
      </c>
      <c r="E1634">
        <v>4</v>
      </c>
      <c r="F1634" s="173">
        <v>4</v>
      </c>
      <c r="G1634"/>
      <c r="H1634"/>
      <c r="I1634"/>
      <c r="J1634"/>
      <c r="K1634"/>
      <c r="L1634"/>
    </row>
    <row r="1635" spans="1:12">
      <c r="A1635" t="s">
        <v>6897</v>
      </c>
      <c r="B1635" t="s">
        <v>6423</v>
      </c>
      <c r="C1635" t="str">
        <f>VLOOKUP(RTARouteStages[[#This Row],[StageCode]],Code2Loc,2,FALSE)</f>
        <v>PRV COPEL</v>
      </c>
      <c r="D1635" s="171" t="s">
        <v>2408</v>
      </c>
      <c r="E1635">
        <v>5</v>
      </c>
      <c r="F1635" s="173">
        <v>5</v>
      </c>
      <c r="G1635"/>
      <c r="H1635"/>
      <c r="I1635"/>
      <c r="J1635"/>
      <c r="K1635"/>
      <c r="L1635"/>
    </row>
    <row r="1636" spans="1:12">
      <c r="A1636" t="s">
        <v>6897</v>
      </c>
      <c r="B1636" t="s">
        <v>6423</v>
      </c>
      <c r="C1636" t="str">
        <f>VLOOKUP(RTARouteStages[[#This Row],[StageCode]],Code2Loc,2,FALSE)</f>
        <v>PRV WADAKAD</v>
      </c>
      <c r="D1636" s="171" t="s">
        <v>2410</v>
      </c>
      <c r="E1636">
        <v>6</v>
      </c>
      <c r="F1636" s="173">
        <v>6</v>
      </c>
      <c r="G1636"/>
      <c r="H1636"/>
      <c r="I1636"/>
      <c r="J1636"/>
      <c r="K1636"/>
      <c r="L1636"/>
    </row>
    <row r="1637" spans="1:12">
      <c r="A1637" t="s">
        <v>6897</v>
      </c>
      <c r="B1637" t="s">
        <v>6423</v>
      </c>
      <c r="C1637" t="str">
        <f>VLOOKUP(RTARouteStages[[#This Row],[StageCode]],Code2Loc,2,FALSE)</f>
        <v>PRV BAZAR</v>
      </c>
      <c r="D1637" s="171" t="s">
        <v>2406</v>
      </c>
      <c r="E1637">
        <v>7</v>
      </c>
      <c r="F1637" s="173">
        <v>7</v>
      </c>
      <c r="G1637"/>
      <c r="H1637"/>
      <c r="I1637"/>
      <c r="J1637"/>
      <c r="K1637"/>
      <c r="L1637"/>
    </row>
    <row r="1638" spans="1:12">
      <c r="A1638" t="s">
        <v>6897</v>
      </c>
      <c r="B1638" t="s">
        <v>6423</v>
      </c>
      <c r="C1638" t="str">
        <f>VLOOKUP(RTARouteStages[[#This Row],[StageCode]],Code2Loc,2,FALSE)</f>
        <v>GIRI CROSS</v>
      </c>
      <c r="D1638" s="171" t="s">
        <v>1328</v>
      </c>
      <c r="E1638">
        <v>8</v>
      </c>
      <c r="F1638" s="173">
        <v>8</v>
      </c>
      <c r="G1638"/>
      <c r="H1638"/>
      <c r="I1638"/>
      <c r="J1638"/>
      <c r="K1638"/>
      <c r="L1638"/>
    </row>
    <row r="1639" spans="1:12">
      <c r="A1639" t="s">
        <v>6897</v>
      </c>
      <c r="B1639" t="s">
        <v>6423</v>
      </c>
      <c r="C1639" t="str">
        <f>VLOOKUP(RTARouteStages[[#This Row],[StageCode]],Code2Loc,2,FALSE)</f>
        <v>GREEN PARK</v>
      </c>
      <c r="D1639" s="171" t="s">
        <v>1366</v>
      </c>
      <c r="E1639">
        <v>9</v>
      </c>
      <c r="F1639" s="173">
        <v>9</v>
      </c>
      <c r="G1639"/>
      <c r="H1639"/>
      <c r="I1639"/>
      <c r="J1639"/>
      <c r="K1639"/>
      <c r="L1639"/>
    </row>
    <row r="1640" spans="1:12">
      <c r="A1640" t="s">
        <v>6897</v>
      </c>
      <c r="B1640" t="s">
        <v>6423</v>
      </c>
      <c r="C1640" t="str">
        <f>VLOOKUP(RTARouteStages[[#This Row],[StageCode]],Code2Loc,2,FALSE)</f>
        <v>GIRI CHAPEL</v>
      </c>
      <c r="D1640" s="171" t="s">
        <v>1326</v>
      </c>
      <c r="E1640">
        <v>10</v>
      </c>
      <c r="F1640" s="173">
        <v>10</v>
      </c>
      <c r="G1640"/>
      <c r="H1640"/>
      <c r="I1640"/>
      <c r="J1640"/>
      <c r="K1640"/>
      <c r="L1640"/>
    </row>
    <row r="1641" spans="1:12">
      <c r="A1641" t="s">
        <v>6897</v>
      </c>
      <c r="B1641" t="s">
        <v>6423</v>
      </c>
      <c r="C1641" t="str">
        <f>VLOOKUP(RTARouteStages[[#This Row],[StageCode]],Code2Loc,2,FALSE)</f>
        <v>MAPUSA</v>
      </c>
      <c r="D1641" s="171" t="s">
        <v>1882</v>
      </c>
      <c r="E1641">
        <v>11</v>
      </c>
      <c r="F1641" s="173">
        <v>12</v>
      </c>
      <c r="G1641"/>
      <c r="H1641"/>
      <c r="I1641"/>
      <c r="J1641"/>
      <c r="K1641"/>
      <c r="L1641"/>
    </row>
    <row r="1642" spans="1:12">
      <c r="A1642" t="s">
        <v>6897</v>
      </c>
      <c r="B1642" t="s">
        <v>6423</v>
      </c>
      <c r="C1642" t="str">
        <f>VLOOKUP(RTARouteStages[[#This Row],[StageCode]],Code2Loc,2,FALSE)</f>
        <v>MPS COURT</v>
      </c>
      <c r="D1642" s="171" t="s">
        <v>2017</v>
      </c>
      <c r="E1642">
        <v>12</v>
      </c>
      <c r="F1642" s="173">
        <v>13</v>
      </c>
      <c r="G1642"/>
      <c r="H1642"/>
      <c r="I1642"/>
      <c r="J1642"/>
      <c r="K1642"/>
      <c r="L1642"/>
    </row>
    <row r="1643" spans="1:12">
      <c r="A1643" t="s">
        <v>6897</v>
      </c>
      <c r="B1643" t="s">
        <v>6423</v>
      </c>
      <c r="C1643" t="str">
        <f>VLOOKUP(RTARouteStages[[#This Row],[StageCode]],Code2Loc,2,FALSE)</f>
        <v>DULER</v>
      </c>
      <c r="D1643" s="171" t="s">
        <v>1217</v>
      </c>
      <c r="E1643">
        <v>13</v>
      </c>
      <c r="F1643" s="173">
        <v>14</v>
      </c>
      <c r="G1643"/>
      <c r="H1643"/>
      <c r="I1643"/>
      <c r="J1643"/>
      <c r="K1643"/>
      <c r="L1643"/>
    </row>
    <row r="1644" spans="1:12">
      <c r="A1644" t="s">
        <v>6897</v>
      </c>
      <c r="B1644" t="s">
        <v>6423</v>
      </c>
      <c r="C1644" t="str">
        <f>VLOOKUP(RTARouteStages[[#This Row],[StageCode]],Code2Loc,2,FALSE)</f>
        <v>PDEM/KRWDA</v>
      </c>
      <c r="D1644" s="171" t="s">
        <v>2308</v>
      </c>
      <c r="E1644">
        <v>14</v>
      </c>
      <c r="F1644" s="173">
        <v>15</v>
      </c>
      <c r="G1644"/>
      <c r="H1644"/>
      <c r="I1644"/>
      <c r="J1644"/>
      <c r="K1644"/>
      <c r="L1644"/>
    </row>
    <row r="1645" spans="1:12">
      <c r="A1645" t="s">
        <v>6897</v>
      </c>
      <c r="B1645" t="s">
        <v>6423</v>
      </c>
      <c r="C1645" t="str">
        <f>VLOOKUP(RTARouteStages[[#This Row],[StageCode]],Code2Loc,2,FALSE)</f>
        <v>KARASWADA</v>
      </c>
      <c r="D1645" s="171" t="s">
        <v>1579</v>
      </c>
      <c r="E1645">
        <v>15</v>
      </c>
      <c r="F1645" s="173">
        <v>16</v>
      </c>
      <c r="G1645"/>
      <c r="H1645"/>
      <c r="I1645"/>
      <c r="J1645"/>
      <c r="K1645"/>
      <c r="L1645"/>
    </row>
    <row r="1646" spans="1:12">
      <c r="A1646" t="s">
        <v>6897</v>
      </c>
      <c r="B1646" t="s">
        <v>6423</v>
      </c>
      <c r="C1646" t="str">
        <f>VLOOKUP(RTARouteStages[[#This Row],[StageCode]],Code2Loc,2,FALSE)</f>
        <v>MADEL</v>
      </c>
      <c r="D1646" s="171" t="s">
        <v>1814</v>
      </c>
      <c r="E1646">
        <v>16</v>
      </c>
      <c r="F1646" s="173">
        <v>17</v>
      </c>
      <c r="G1646"/>
      <c r="H1646"/>
      <c r="I1646"/>
      <c r="J1646"/>
      <c r="K1646"/>
      <c r="L1646"/>
    </row>
    <row r="1647" spans="1:12">
      <c r="A1647" t="s">
        <v>6897</v>
      </c>
      <c r="B1647" t="s">
        <v>6423</v>
      </c>
      <c r="C1647" t="str">
        <f>VLOOKUP(RTARouteStages[[#This Row],[StageCode]],Code2Loc,2,FALSE)</f>
        <v>TIVIM</v>
      </c>
      <c r="D1647" s="171" t="s">
        <v>2930</v>
      </c>
      <c r="E1647">
        <v>17</v>
      </c>
      <c r="F1647" s="173">
        <v>18</v>
      </c>
      <c r="G1647"/>
      <c r="H1647"/>
      <c r="I1647"/>
      <c r="J1647"/>
      <c r="K1647"/>
      <c r="L1647"/>
    </row>
    <row r="1648" spans="1:12">
      <c r="A1648" t="s">
        <v>6897</v>
      </c>
      <c r="B1648" t="s">
        <v>6423</v>
      </c>
      <c r="C1648" t="str">
        <f>VLOOKUP(RTARouteStages[[#This Row],[StageCode]],Code2Loc,2,FALSE)</f>
        <v>TIVI GROUND</v>
      </c>
      <c r="D1648" s="171" t="s">
        <v>2928</v>
      </c>
      <c r="E1648">
        <v>18</v>
      </c>
      <c r="F1648" s="173">
        <v>19</v>
      </c>
      <c r="G1648"/>
      <c r="H1648"/>
      <c r="I1648"/>
      <c r="J1648"/>
      <c r="K1648"/>
      <c r="L1648"/>
    </row>
    <row r="1649" spans="1:12">
      <c r="A1649" t="s">
        <v>6897</v>
      </c>
      <c r="B1649" t="s">
        <v>6423</v>
      </c>
      <c r="C1649" t="str">
        <f>VLOOKUP(RTARouteStages[[#This Row],[StageCode]],Code2Loc,2,FALSE)</f>
        <v>CANSA BRD</v>
      </c>
      <c r="D1649" s="171" t="s">
        <v>883</v>
      </c>
      <c r="E1649">
        <v>19</v>
      </c>
      <c r="F1649" s="173">
        <v>20</v>
      </c>
      <c r="G1649"/>
      <c r="H1649"/>
      <c r="I1649"/>
      <c r="J1649"/>
      <c r="K1649"/>
      <c r="L1649"/>
    </row>
    <row r="1650" spans="1:12">
      <c r="A1650" t="s">
        <v>6897</v>
      </c>
      <c r="B1650" t="s">
        <v>6423</v>
      </c>
      <c r="C1650" t="str">
        <f>VLOOKUP(RTARouteStages[[#This Row],[StageCode]],Code2Loc,2,FALSE)</f>
        <v>SIRSAI RLY</v>
      </c>
      <c r="D1650" s="171" t="s">
        <v>2743</v>
      </c>
      <c r="E1650">
        <v>20</v>
      </c>
      <c r="F1650" s="173">
        <v>21</v>
      </c>
      <c r="G1650"/>
      <c r="H1650"/>
      <c r="I1650"/>
      <c r="J1650"/>
      <c r="K1650"/>
      <c r="L1650"/>
    </row>
    <row r="1651" spans="1:12">
      <c r="A1651" t="s">
        <v>6897</v>
      </c>
      <c r="B1651" t="s">
        <v>6423</v>
      </c>
      <c r="C1651" t="str">
        <f>VLOOKUP(RTARouteStages[[#This Row],[StageCode]],Code2Loc,2,FALSE)</f>
        <v>SIRSAI COPL</v>
      </c>
      <c r="D1651" s="171" t="s">
        <v>2741</v>
      </c>
      <c r="E1651">
        <v>21</v>
      </c>
      <c r="F1651" s="173">
        <v>22</v>
      </c>
      <c r="G1651"/>
      <c r="H1651"/>
      <c r="I1651"/>
      <c r="J1651"/>
      <c r="K1651"/>
      <c r="L1651"/>
    </row>
    <row r="1652" spans="1:12">
      <c r="A1652" t="s">
        <v>6897</v>
      </c>
      <c r="B1652" t="s">
        <v>6423</v>
      </c>
      <c r="C1652" t="str">
        <f>VLOOKUP(RTARouteStages[[#This Row],[StageCode]],Code2Loc,2,FALSE)</f>
        <v>CLERRA SCOL</v>
      </c>
      <c r="D1652" s="171" t="s">
        <v>985</v>
      </c>
      <c r="E1652">
        <v>22</v>
      </c>
      <c r="F1652" s="173">
        <v>23</v>
      </c>
      <c r="G1652"/>
      <c r="H1652"/>
      <c r="I1652"/>
      <c r="J1652"/>
      <c r="K1652"/>
      <c r="L1652"/>
    </row>
    <row r="1653" spans="1:12">
      <c r="A1653" t="s">
        <v>6897</v>
      </c>
      <c r="B1653" t="s">
        <v>6423</v>
      </c>
      <c r="C1653" t="str">
        <f>VLOOKUP(RTARouteStages[[#This Row],[StageCode]],Code2Loc,2,FALSE)</f>
        <v>ASSNODA</v>
      </c>
      <c r="D1653" s="171" t="s">
        <v>616</v>
      </c>
      <c r="E1653">
        <v>23</v>
      </c>
      <c r="F1653" s="173">
        <v>24</v>
      </c>
      <c r="G1653"/>
      <c r="H1653"/>
      <c r="I1653"/>
      <c r="J1653"/>
      <c r="K1653"/>
      <c r="L1653"/>
    </row>
    <row r="1654" spans="1:12">
      <c r="A1654" t="s">
        <v>6897</v>
      </c>
      <c r="B1654" t="s">
        <v>6423</v>
      </c>
      <c r="C1654" t="str">
        <f>VLOOKUP(RTARouteStages[[#This Row],[StageCode]],Code2Loc,2,FALSE)</f>
        <v>NANORA</v>
      </c>
      <c r="D1654" s="171" t="s">
        <v>2100</v>
      </c>
      <c r="E1654">
        <v>24</v>
      </c>
      <c r="F1654" s="173">
        <v>27</v>
      </c>
      <c r="G1654"/>
      <c r="H1654"/>
      <c r="I1654"/>
      <c r="J1654"/>
      <c r="K1654"/>
      <c r="L1654"/>
    </row>
    <row r="1655" spans="1:12">
      <c r="A1655" t="s">
        <v>6897</v>
      </c>
      <c r="B1655" t="s">
        <v>6423</v>
      </c>
      <c r="C1655" t="str">
        <f>VLOOKUP(RTARouteStages[[#This Row],[StageCode]],Code2Loc,2,FALSE)</f>
        <v>KASARPAL</v>
      </c>
      <c r="D1655" s="171" t="s">
        <v>1603</v>
      </c>
      <c r="E1655">
        <v>25</v>
      </c>
      <c r="F1655" s="173">
        <v>30</v>
      </c>
      <c r="G1655"/>
      <c r="H1655"/>
      <c r="I1655"/>
      <c r="J1655"/>
      <c r="K1655"/>
      <c r="L1655"/>
    </row>
    <row r="1656" spans="1:12">
      <c r="A1656" t="s">
        <v>6897</v>
      </c>
      <c r="B1656" t="s">
        <v>6423</v>
      </c>
      <c r="C1656" t="str">
        <f>VLOOKUP(RTARouteStages[[#This Row],[StageCode]],Code2Loc,2,FALSE)</f>
        <v>GA DDMRG</v>
      </c>
      <c r="D1656" s="171" t="s">
        <v>1254</v>
      </c>
      <c r="E1656">
        <v>26</v>
      </c>
      <c r="F1656" s="173">
        <v>31</v>
      </c>
      <c r="G1656"/>
      <c r="H1656"/>
      <c r="I1656"/>
      <c r="J1656"/>
      <c r="K1656"/>
      <c r="L1656"/>
    </row>
    <row r="1657" spans="1:12">
      <c r="A1657" t="s">
        <v>6897</v>
      </c>
      <c r="B1657" t="s">
        <v>6423</v>
      </c>
      <c r="C1657" t="str">
        <f>VLOOKUP(RTARouteStages[[#This Row],[StageCode]],Code2Loc,2,FALSE)</f>
        <v>GOA BORDER</v>
      </c>
      <c r="D1657" s="171" t="s">
        <v>1332</v>
      </c>
      <c r="E1657">
        <v>27</v>
      </c>
      <c r="F1657" s="173">
        <v>35</v>
      </c>
      <c r="G1657"/>
      <c r="H1657"/>
      <c r="I1657"/>
      <c r="J1657"/>
      <c r="K1657"/>
      <c r="L1657"/>
    </row>
    <row r="1658" spans="1:12">
      <c r="A1658" t="s">
        <v>6897</v>
      </c>
      <c r="B1658" t="s">
        <v>6423</v>
      </c>
      <c r="C1658" t="str">
        <f>VLOOKUP(RTARouteStages[[#This Row],[StageCode]],Code2Loc,2,FALSE)</f>
        <v>DODAMARG</v>
      </c>
      <c r="D1658" s="171" t="s">
        <v>1191</v>
      </c>
      <c r="E1658">
        <v>28</v>
      </c>
      <c r="F1658" s="173">
        <v>36</v>
      </c>
      <c r="G1658"/>
      <c r="H1658"/>
      <c r="I1658"/>
      <c r="J1658"/>
      <c r="K1658"/>
      <c r="L1658"/>
    </row>
    <row r="1659" spans="1:12">
      <c r="A1659" t="s">
        <v>6897</v>
      </c>
      <c r="B1659" t="s">
        <v>6423</v>
      </c>
      <c r="C1659" t="str">
        <f>VLOOKUP(RTARouteStages[[#This Row],[StageCode]],Code2Loc,2,FALSE)</f>
        <v>KUMYAMAL</v>
      </c>
      <c r="D1659" s="171" t="s">
        <v>1768</v>
      </c>
      <c r="E1659">
        <v>29</v>
      </c>
      <c r="F1659" s="173">
        <v>37</v>
      </c>
      <c r="G1659"/>
      <c r="H1659"/>
      <c r="I1659"/>
      <c r="J1659"/>
      <c r="K1659"/>
      <c r="L1659"/>
    </row>
    <row r="1660" spans="1:12">
      <c r="A1660" t="s">
        <v>6897</v>
      </c>
      <c r="B1660" t="s">
        <v>6423</v>
      </c>
      <c r="C1660" t="str">
        <f>VLOOKUP(RTARouteStages[[#This Row],[StageCode]],Code2Loc,2,FALSE)</f>
        <v>SAL</v>
      </c>
      <c r="D1660" s="171" t="s">
        <v>2558</v>
      </c>
      <c r="E1660">
        <v>30</v>
      </c>
      <c r="F1660" s="173">
        <v>40</v>
      </c>
      <c r="G1660"/>
      <c r="H1660"/>
      <c r="I1660"/>
      <c r="J1660"/>
      <c r="K1660"/>
      <c r="L1660"/>
    </row>
    <row r="1661" spans="1:12">
      <c r="A1661" t="s">
        <v>6898</v>
      </c>
      <c r="B1661" t="s">
        <v>5881</v>
      </c>
      <c r="C1661" t="str">
        <f>VLOOKUP(RTARouteStages[[#This Row],[StageCode]],Code2Loc,2,FALSE)</f>
        <v>PANAJI</v>
      </c>
      <c r="D1661" s="171" t="s">
        <v>2247</v>
      </c>
      <c r="E1661">
        <v>1</v>
      </c>
      <c r="F1661" s="173"/>
      <c r="G1661"/>
      <c r="H1661"/>
      <c r="I1661"/>
      <c r="J1661"/>
      <c r="K1661"/>
      <c r="L1661"/>
    </row>
    <row r="1662" spans="1:12">
      <c r="A1662" t="s">
        <v>6898</v>
      </c>
      <c r="B1662" t="s">
        <v>5881</v>
      </c>
      <c r="C1662" t="e">
        <f>VLOOKUP(RTARouteStages[[#This Row],[StageCode]],Code2Loc,2,FALSE)</f>
        <v>#N/A</v>
      </c>
      <c r="D1662" s="171" t="s">
        <v>2595</v>
      </c>
      <c r="E1662">
        <v>6</v>
      </c>
      <c r="F1662" s="173"/>
      <c r="G1662"/>
      <c r="H1662"/>
      <c r="I1662"/>
      <c r="J1662"/>
      <c r="K1662"/>
      <c r="L1662"/>
    </row>
    <row r="1663" spans="1:12">
      <c r="A1663" t="s">
        <v>6899</v>
      </c>
      <c r="B1663" t="s">
        <v>5881</v>
      </c>
      <c r="C1663" t="str">
        <f>VLOOKUP(RTARouteStages[[#This Row],[StageCode]],Code2Loc,2,FALSE)</f>
        <v>PANAJI</v>
      </c>
      <c r="D1663" s="171" t="s">
        <v>2247</v>
      </c>
      <c r="E1663">
        <v>1</v>
      </c>
      <c r="F1663" s="173"/>
      <c r="G1663"/>
      <c r="H1663"/>
      <c r="I1663"/>
      <c r="J1663"/>
      <c r="K1663"/>
      <c r="L1663"/>
    </row>
    <row r="1664" spans="1:12">
      <c r="A1664" t="s">
        <v>6899</v>
      </c>
      <c r="B1664" t="s">
        <v>5881</v>
      </c>
      <c r="C1664" t="e">
        <f>VLOOKUP(RTARouteStages[[#This Row],[StageCode]],Code2Loc,2,FALSE)</f>
        <v>#N/A</v>
      </c>
      <c r="D1664" s="171" t="s">
        <v>5511</v>
      </c>
      <c r="E1664">
        <v>6</v>
      </c>
      <c r="F1664" s="173"/>
      <c r="G1664"/>
      <c r="H1664"/>
      <c r="I1664"/>
      <c r="J1664"/>
      <c r="K1664"/>
      <c r="L1664"/>
    </row>
    <row r="1665" spans="1:12">
      <c r="A1665" t="s">
        <v>6900</v>
      </c>
      <c r="B1665" t="s">
        <v>5881</v>
      </c>
      <c r="C1665" t="str">
        <f>VLOOKUP(RTARouteStages[[#This Row],[StageCode]],Code2Loc,2,FALSE)</f>
        <v>PANAJI</v>
      </c>
      <c r="D1665" s="171" t="s">
        <v>2247</v>
      </c>
      <c r="E1665">
        <v>1</v>
      </c>
      <c r="F1665" s="173"/>
      <c r="G1665"/>
      <c r="H1665"/>
      <c r="I1665"/>
      <c r="J1665"/>
      <c r="K1665"/>
      <c r="L1665"/>
    </row>
    <row r="1666" spans="1:12">
      <c r="A1666" t="s">
        <v>6900</v>
      </c>
      <c r="B1666" t="s">
        <v>5881</v>
      </c>
      <c r="C1666" t="str">
        <f>VLOOKUP(RTARouteStages[[#This Row],[StageCode]],Code2Loc,2,FALSE)</f>
        <v>Sarvan Bye pass</v>
      </c>
      <c r="D1666" s="171" t="s">
        <v>3500</v>
      </c>
      <c r="E1666">
        <v>2</v>
      </c>
      <c r="F1666" s="173"/>
      <c r="G1666" t="s">
        <v>5725</v>
      </c>
      <c r="H1666"/>
      <c r="I1666"/>
      <c r="J1666"/>
      <c r="K1666"/>
      <c r="L1666"/>
    </row>
    <row r="1667" spans="1:12">
      <c r="A1667" t="s">
        <v>6900</v>
      </c>
      <c r="B1667" t="s">
        <v>5881</v>
      </c>
      <c r="C1667" t="str">
        <f>VLOOKUP(RTARouteStages[[#This Row],[StageCode]],Code2Loc,2,FALSE)</f>
        <v>MAYEM LAKE</v>
      </c>
      <c r="D1667" s="171" t="s">
        <v>1931</v>
      </c>
      <c r="E1667">
        <v>3</v>
      </c>
      <c r="F1667" s="173"/>
      <c r="G1667" t="s">
        <v>5725</v>
      </c>
      <c r="H1667"/>
      <c r="I1667"/>
      <c r="J1667"/>
      <c r="K1667"/>
      <c r="L1667"/>
    </row>
    <row r="1668" spans="1:12">
      <c r="A1668" t="s">
        <v>6900</v>
      </c>
      <c r="B1668" t="s">
        <v>5881</v>
      </c>
      <c r="C1668" t="str">
        <f>VLOOKUP(RTARouteStages[[#This Row],[StageCode]],Code2Loc,2,FALSE)</f>
        <v>SANKHALI</v>
      </c>
      <c r="D1668" s="171" t="s">
        <v>2596</v>
      </c>
      <c r="E1668">
        <v>6</v>
      </c>
      <c r="F1668" s="173"/>
      <c r="G1668"/>
      <c r="H1668"/>
      <c r="I1668"/>
      <c r="J1668"/>
      <c r="K1668"/>
      <c r="L1668"/>
    </row>
    <row r="1669" spans="1:12">
      <c r="A1669" t="s">
        <v>6901</v>
      </c>
      <c r="B1669" t="s">
        <v>5881</v>
      </c>
      <c r="C1669" t="str">
        <f>VLOOKUP(RTARouteStages[[#This Row],[StageCode]],Code2Loc,2,FALSE)</f>
        <v>PANAJI</v>
      </c>
      <c r="D1669" s="171" t="s">
        <v>2247</v>
      </c>
      <c r="E1669">
        <v>1</v>
      </c>
      <c r="F1669" s="173"/>
      <c r="G1669"/>
      <c r="H1669"/>
      <c r="I1669"/>
      <c r="J1669"/>
      <c r="K1669"/>
      <c r="L1669"/>
    </row>
    <row r="1670" spans="1:12">
      <c r="A1670" t="s">
        <v>6901</v>
      </c>
      <c r="B1670" t="s">
        <v>5881</v>
      </c>
      <c r="C1670" t="str">
        <f>VLOOKUP(RTARouteStages[[#This Row],[StageCode]],Code2Loc,2,FALSE)</f>
        <v>SIRSODE</v>
      </c>
      <c r="D1670" s="171" t="s">
        <v>2745</v>
      </c>
      <c r="E1670">
        <v>6</v>
      </c>
      <c r="F1670" s="173"/>
      <c r="G1670"/>
      <c r="H1670"/>
      <c r="I1670"/>
      <c r="J1670"/>
      <c r="K1670"/>
      <c r="L1670"/>
    </row>
    <row r="1671" spans="1:12">
      <c r="A1671" t="s">
        <v>6902</v>
      </c>
      <c r="B1671" t="s">
        <v>6424</v>
      </c>
      <c r="C1671" t="str">
        <f>VLOOKUP(RTARouteStages[[#This Row],[StageCode]],Code2Loc,2,FALSE)</f>
        <v>PANAJI</v>
      </c>
      <c r="D1671" s="171" t="s">
        <v>2247</v>
      </c>
      <c r="E1671">
        <v>1</v>
      </c>
      <c r="F1671" s="173">
        <v>0</v>
      </c>
      <c r="G1671"/>
      <c r="H1671"/>
      <c r="I1671"/>
      <c r="J1671"/>
      <c r="K1671"/>
      <c r="L1671"/>
    </row>
    <row r="1672" spans="1:12">
      <c r="A1672" t="s">
        <v>6902</v>
      </c>
      <c r="B1672" t="s">
        <v>6424</v>
      </c>
      <c r="C1672" t="str">
        <f>VLOOKUP(RTARouteStages[[#This Row],[StageCode]],Code2Loc,2,FALSE)</f>
        <v>SAI SERVICE</v>
      </c>
      <c r="D1672" s="171" t="s">
        <v>2547</v>
      </c>
      <c r="E1672">
        <v>2</v>
      </c>
      <c r="F1672" s="173">
        <v>2</v>
      </c>
      <c r="G1672"/>
      <c r="H1672"/>
      <c r="I1672"/>
      <c r="J1672"/>
      <c r="K1672"/>
      <c r="L1672"/>
    </row>
    <row r="1673" spans="1:12">
      <c r="A1673" t="s">
        <v>6902</v>
      </c>
      <c r="B1673" t="s">
        <v>6424</v>
      </c>
      <c r="C1673" t="str">
        <f>VLOOKUP(RTARouteStages[[#This Row],[StageCode]],Code2Loc,2,FALSE)</f>
        <v>TIN BLD/COL</v>
      </c>
      <c r="D1673" s="171" t="s">
        <v>2912</v>
      </c>
      <c r="E1673">
        <v>3</v>
      </c>
      <c r="F1673" s="173">
        <v>3</v>
      </c>
      <c r="G1673"/>
      <c r="H1673"/>
      <c r="I1673"/>
      <c r="J1673"/>
      <c r="K1673"/>
      <c r="L1673"/>
    </row>
    <row r="1674" spans="1:12">
      <c r="A1674" t="s">
        <v>6902</v>
      </c>
      <c r="B1674" t="s">
        <v>6424</v>
      </c>
      <c r="C1674" t="str">
        <f>VLOOKUP(RTARouteStages[[#This Row],[StageCode]],Code2Loc,2,FALSE)</f>
        <v>GULYAKADE</v>
      </c>
      <c r="D1674" s="171" t="s">
        <v>1390</v>
      </c>
      <c r="E1674">
        <v>4</v>
      </c>
      <c r="F1674" s="173">
        <v>4</v>
      </c>
      <c r="G1674"/>
      <c r="H1674"/>
      <c r="I1674"/>
      <c r="J1674"/>
      <c r="K1674"/>
      <c r="L1674"/>
    </row>
    <row r="1675" spans="1:12">
      <c r="A1675" t="s">
        <v>6902</v>
      </c>
      <c r="B1675" t="s">
        <v>6424</v>
      </c>
      <c r="C1675" t="str">
        <f>VLOOKUP(RTARouteStages[[#This Row],[StageCode]],Code2Loc,2,FALSE)</f>
        <v>PRV COPEL</v>
      </c>
      <c r="D1675" s="171" t="s">
        <v>2408</v>
      </c>
      <c r="E1675">
        <v>5</v>
      </c>
      <c r="F1675" s="173">
        <v>5</v>
      </c>
      <c r="G1675"/>
      <c r="H1675"/>
      <c r="I1675"/>
      <c r="J1675"/>
      <c r="K1675"/>
      <c r="L1675"/>
    </row>
    <row r="1676" spans="1:12">
      <c r="A1676" t="s">
        <v>6902</v>
      </c>
      <c r="B1676" t="s">
        <v>6424</v>
      </c>
      <c r="C1676" t="str">
        <f>VLOOKUP(RTARouteStages[[#This Row],[StageCode]],Code2Loc,2,FALSE)</f>
        <v>PRV WADAKAD</v>
      </c>
      <c r="D1676" s="171" t="s">
        <v>2410</v>
      </c>
      <c r="E1676">
        <v>6</v>
      </c>
      <c r="F1676" s="173">
        <v>6</v>
      </c>
      <c r="G1676"/>
      <c r="H1676"/>
      <c r="I1676"/>
      <c r="J1676"/>
      <c r="K1676"/>
      <c r="L1676"/>
    </row>
    <row r="1677" spans="1:12">
      <c r="A1677" t="s">
        <v>6902</v>
      </c>
      <c r="B1677" t="s">
        <v>6424</v>
      </c>
      <c r="C1677" t="str">
        <f>VLOOKUP(RTARouteStages[[#This Row],[StageCode]],Code2Loc,2,FALSE)</f>
        <v>PRV BAZAR</v>
      </c>
      <c r="D1677" s="171" t="s">
        <v>2406</v>
      </c>
      <c r="E1677">
        <v>7</v>
      </c>
      <c r="F1677" s="173">
        <v>7</v>
      </c>
      <c r="G1677"/>
      <c r="H1677"/>
      <c r="I1677"/>
      <c r="J1677"/>
      <c r="K1677"/>
      <c r="L1677"/>
    </row>
    <row r="1678" spans="1:12">
      <c r="A1678" t="s">
        <v>6902</v>
      </c>
      <c r="B1678" t="s">
        <v>6424</v>
      </c>
      <c r="C1678" t="str">
        <f>VLOOKUP(RTARouteStages[[#This Row],[StageCode]],Code2Loc,2,FALSE)</f>
        <v>GIRI CROSS</v>
      </c>
      <c r="D1678" s="171" t="s">
        <v>1328</v>
      </c>
      <c r="E1678">
        <v>8</v>
      </c>
      <c r="F1678" s="173">
        <v>8</v>
      </c>
      <c r="G1678"/>
      <c r="H1678"/>
      <c r="I1678"/>
      <c r="J1678"/>
      <c r="K1678"/>
      <c r="L1678"/>
    </row>
    <row r="1679" spans="1:12">
      <c r="A1679" t="s">
        <v>6902</v>
      </c>
      <c r="B1679" t="s">
        <v>6424</v>
      </c>
      <c r="C1679" t="str">
        <f>VLOOKUP(RTARouteStages[[#This Row],[StageCode]],Code2Loc,2,FALSE)</f>
        <v>GREEN PARK</v>
      </c>
      <c r="D1679" s="171" t="s">
        <v>1366</v>
      </c>
      <c r="E1679">
        <v>9</v>
      </c>
      <c r="F1679" s="173">
        <v>9</v>
      </c>
      <c r="G1679"/>
      <c r="H1679"/>
      <c r="I1679"/>
      <c r="J1679"/>
      <c r="K1679"/>
      <c r="L1679"/>
    </row>
    <row r="1680" spans="1:12">
      <c r="A1680" t="s">
        <v>6902</v>
      </c>
      <c r="B1680" t="s">
        <v>6424</v>
      </c>
      <c r="C1680" t="str">
        <f>VLOOKUP(RTARouteStages[[#This Row],[StageCode]],Code2Loc,2,FALSE)</f>
        <v>GIRI CHAPEL</v>
      </c>
      <c r="D1680" s="171" t="s">
        <v>1326</v>
      </c>
      <c r="E1680">
        <v>10</v>
      </c>
      <c r="F1680" s="173">
        <v>10</v>
      </c>
      <c r="G1680"/>
      <c r="H1680"/>
      <c r="I1680"/>
      <c r="J1680"/>
      <c r="K1680"/>
      <c r="L1680"/>
    </row>
    <row r="1681" spans="1:12">
      <c r="A1681" t="s">
        <v>6902</v>
      </c>
      <c r="B1681" t="s">
        <v>6424</v>
      </c>
      <c r="C1681" t="str">
        <f>VLOOKUP(RTARouteStages[[#This Row],[StageCode]],Code2Loc,2,FALSE)</f>
        <v>MAPUSA</v>
      </c>
      <c r="D1681" s="171" t="s">
        <v>1882</v>
      </c>
      <c r="E1681">
        <v>11</v>
      </c>
      <c r="F1681" s="173">
        <v>12</v>
      </c>
      <c r="G1681"/>
      <c r="H1681"/>
      <c r="I1681"/>
      <c r="J1681"/>
      <c r="K1681"/>
      <c r="L1681"/>
    </row>
    <row r="1682" spans="1:12">
      <c r="A1682" t="s">
        <v>6902</v>
      </c>
      <c r="B1682" t="s">
        <v>6424</v>
      </c>
      <c r="C1682" t="str">
        <f>VLOOKUP(RTARouteStages[[#This Row],[StageCode]],Code2Loc,2,FALSE)</f>
        <v>MPS COURT</v>
      </c>
      <c r="D1682" s="171" t="s">
        <v>2017</v>
      </c>
      <c r="E1682">
        <v>12</v>
      </c>
      <c r="F1682" s="173">
        <v>13</v>
      </c>
      <c r="G1682"/>
      <c r="H1682"/>
      <c r="I1682"/>
      <c r="J1682"/>
      <c r="K1682"/>
      <c r="L1682"/>
    </row>
    <row r="1683" spans="1:12">
      <c r="A1683" t="s">
        <v>6902</v>
      </c>
      <c r="B1683" t="s">
        <v>6424</v>
      </c>
      <c r="C1683" t="str">
        <f>VLOOKUP(RTARouteStages[[#This Row],[StageCode]],Code2Loc,2,FALSE)</f>
        <v>DULER</v>
      </c>
      <c r="D1683" s="171" t="s">
        <v>1217</v>
      </c>
      <c r="E1683">
        <v>13</v>
      </c>
      <c r="F1683" s="173">
        <v>14</v>
      </c>
      <c r="G1683"/>
      <c r="H1683"/>
      <c r="I1683"/>
      <c r="J1683"/>
      <c r="K1683"/>
      <c r="L1683"/>
    </row>
    <row r="1684" spans="1:12">
      <c r="A1684" t="s">
        <v>6902</v>
      </c>
      <c r="B1684" t="s">
        <v>6424</v>
      </c>
      <c r="C1684" t="str">
        <f>VLOOKUP(RTARouteStages[[#This Row],[StageCode]],Code2Loc,2,FALSE)</f>
        <v>PDEM/KRWDA</v>
      </c>
      <c r="D1684" s="171" t="s">
        <v>2308</v>
      </c>
      <c r="E1684">
        <v>14</v>
      </c>
      <c r="F1684" s="173">
        <v>15</v>
      </c>
      <c r="G1684"/>
      <c r="H1684"/>
      <c r="I1684"/>
      <c r="J1684"/>
      <c r="K1684"/>
      <c r="L1684"/>
    </row>
    <row r="1685" spans="1:12">
      <c r="A1685" t="s">
        <v>6902</v>
      </c>
      <c r="B1685" t="s">
        <v>6424</v>
      </c>
      <c r="C1685" t="str">
        <f>VLOOKUP(RTARouteStages[[#This Row],[StageCode]],Code2Loc,2,FALSE)</f>
        <v>KARASWADA</v>
      </c>
      <c r="D1685" s="171" t="s">
        <v>1579</v>
      </c>
      <c r="E1685">
        <v>15</v>
      </c>
      <c r="F1685" s="173">
        <v>16</v>
      </c>
      <c r="G1685"/>
      <c r="H1685"/>
      <c r="I1685"/>
      <c r="J1685"/>
      <c r="K1685"/>
      <c r="L1685"/>
    </row>
    <row r="1686" spans="1:12">
      <c r="A1686" t="s">
        <v>6902</v>
      </c>
      <c r="B1686" t="s">
        <v>6424</v>
      </c>
      <c r="C1686" t="str">
        <f>VLOOKUP(RTARouteStages[[#This Row],[StageCode]],Code2Loc,2,FALSE)</f>
        <v>MADEL</v>
      </c>
      <c r="D1686" s="171" t="s">
        <v>1814</v>
      </c>
      <c r="E1686">
        <v>16</v>
      </c>
      <c r="F1686" s="173">
        <v>17</v>
      </c>
      <c r="G1686"/>
      <c r="H1686"/>
      <c r="I1686"/>
      <c r="J1686"/>
      <c r="K1686"/>
      <c r="L1686"/>
    </row>
    <row r="1687" spans="1:12">
      <c r="A1687" t="s">
        <v>6902</v>
      </c>
      <c r="B1687" t="s">
        <v>6424</v>
      </c>
      <c r="C1687" t="str">
        <f>VLOOKUP(RTARouteStages[[#This Row],[StageCode]],Code2Loc,2,FALSE)</f>
        <v>TIVIM</v>
      </c>
      <c r="D1687" s="171" t="s">
        <v>2930</v>
      </c>
      <c r="E1687">
        <v>17</v>
      </c>
      <c r="F1687" s="173">
        <v>18</v>
      </c>
      <c r="G1687"/>
      <c r="H1687"/>
      <c r="I1687"/>
      <c r="J1687"/>
      <c r="K1687"/>
      <c r="L1687"/>
    </row>
    <row r="1688" spans="1:12">
      <c r="A1688" t="s">
        <v>6902</v>
      </c>
      <c r="B1688" t="s">
        <v>6424</v>
      </c>
      <c r="C1688" t="str">
        <f>VLOOKUP(RTARouteStages[[#This Row],[StageCode]],Code2Loc,2,FALSE)</f>
        <v>TIVI GROUND</v>
      </c>
      <c r="D1688" s="171" t="s">
        <v>2928</v>
      </c>
      <c r="E1688">
        <v>18</v>
      </c>
      <c r="F1688" s="173">
        <v>19</v>
      </c>
      <c r="G1688"/>
      <c r="H1688"/>
      <c r="I1688"/>
      <c r="J1688"/>
      <c r="K1688"/>
      <c r="L1688"/>
    </row>
    <row r="1689" spans="1:12">
      <c r="A1689" t="s">
        <v>6902</v>
      </c>
      <c r="B1689" t="s">
        <v>6424</v>
      </c>
      <c r="C1689" t="str">
        <f>VLOOKUP(RTARouteStages[[#This Row],[StageCode]],Code2Loc,2,FALSE)</f>
        <v>CANSA BRD</v>
      </c>
      <c r="D1689" s="171" t="s">
        <v>883</v>
      </c>
      <c r="E1689">
        <v>19</v>
      </c>
      <c r="F1689" s="173">
        <v>20</v>
      </c>
      <c r="G1689"/>
      <c r="H1689"/>
      <c r="I1689"/>
      <c r="J1689"/>
      <c r="K1689"/>
      <c r="L1689"/>
    </row>
    <row r="1690" spans="1:12">
      <c r="A1690" t="s">
        <v>6902</v>
      </c>
      <c r="B1690" t="s">
        <v>6424</v>
      </c>
      <c r="C1690" t="str">
        <f>VLOOKUP(RTARouteStages[[#This Row],[StageCode]],Code2Loc,2,FALSE)</f>
        <v>SIRSAI RLY</v>
      </c>
      <c r="D1690" s="171" t="s">
        <v>2743</v>
      </c>
      <c r="E1690">
        <v>20</v>
      </c>
      <c r="F1690" s="173">
        <v>21</v>
      </c>
      <c r="G1690"/>
      <c r="H1690"/>
      <c r="I1690"/>
      <c r="J1690"/>
      <c r="K1690"/>
      <c r="L1690"/>
    </row>
    <row r="1691" spans="1:12">
      <c r="A1691" t="s">
        <v>6902</v>
      </c>
      <c r="B1691" t="s">
        <v>6424</v>
      </c>
      <c r="C1691" t="str">
        <f>VLOOKUP(RTARouteStages[[#This Row],[StageCode]],Code2Loc,2,FALSE)</f>
        <v>SIRSAI COPL</v>
      </c>
      <c r="D1691" s="171" t="s">
        <v>2741</v>
      </c>
      <c r="E1691">
        <v>21</v>
      </c>
      <c r="F1691" s="173">
        <v>22</v>
      </c>
      <c r="G1691"/>
      <c r="H1691"/>
      <c r="I1691"/>
      <c r="J1691"/>
      <c r="K1691"/>
      <c r="L1691"/>
    </row>
    <row r="1692" spans="1:12">
      <c r="A1692" t="s">
        <v>6902</v>
      </c>
      <c r="B1692" t="s">
        <v>6424</v>
      </c>
      <c r="C1692" t="str">
        <f>VLOOKUP(RTARouteStages[[#This Row],[StageCode]],Code2Loc,2,FALSE)</f>
        <v>CLERRA SCOL</v>
      </c>
      <c r="D1692" s="171" t="s">
        <v>985</v>
      </c>
      <c r="E1692">
        <v>22</v>
      </c>
      <c r="F1692" s="173">
        <v>23</v>
      </c>
      <c r="G1692"/>
      <c r="H1692"/>
      <c r="I1692"/>
      <c r="J1692"/>
      <c r="K1692"/>
      <c r="L1692"/>
    </row>
    <row r="1693" spans="1:12">
      <c r="A1693" t="s">
        <v>6902</v>
      </c>
      <c r="B1693" t="s">
        <v>6424</v>
      </c>
      <c r="C1693" t="str">
        <f>VLOOKUP(RTARouteStages[[#This Row],[StageCode]],Code2Loc,2,FALSE)</f>
        <v>ASSNODA</v>
      </c>
      <c r="D1693" s="171" t="s">
        <v>616</v>
      </c>
      <c r="E1693">
        <v>23</v>
      </c>
      <c r="F1693" s="173">
        <v>24</v>
      </c>
      <c r="G1693"/>
      <c r="H1693"/>
      <c r="I1693"/>
      <c r="J1693"/>
      <c r="K1693"/>
      <c r="L1693"/>
    </row>
    <row r="1694" spans="1:12">
      <c r="A1694" t="s">
        <v>6902</v>
      </c>
      <c r="B1694" t="s">
        <v>6424</v>
      </c>
      <c r="C1694" t="str">
        <f>VLOOKUP(RTARouteStages[[#This Row],[StageCode]],Code2Loc,2,FALSE)</f>
        <v>MULGAO B/S</v>
      </c>
      <c r="D1694" s="171" t="s">
        <v>2036</v>
      </c>
      <c r="E1694">
        <v>24</v>
      </c>
      <c r="F1694" s="173">
        <v>26</v>
      </c>
      <c r="G1694"/>
      <c r="H1694"/>
      <c r="I1694"/>
      <c r="J1694"/>
      <c r="K1694"/>
      <c r="L1694"/>
    </row>
    <row r="1695" spans="1:12">
      <c r="A1695" t="s">
        <v>6902</v>
      </c>
      <c r="B1695" t="s">
        <v>6424</v>
      </c>
      <c r="C1695" t="str">
        <f>VLOOKUP(RTARouteStages[[#This Row],[StageCode]],Code2Loc,2,FALSE)</f>
        <v>MULGAO TMP</v>
      </c>
      <c r="D1695" s="171" t="s">
        <v>2038</v>
      </c>
      <c r="E1695">
        <v>25</v>
      </c>
      <c r="F1695" s="173">
        <v>28</v>
      </c>
      <c r="G1695"/>
      <c r="H1695"/>
      <c r="I1695"/>
      <c r="J1695"/>
      <c r="K1695"/>
      <c r="L1695"/>
    </row>
    <row r="1696" spans="1:12">
      <c r="A1696" t="s">
        <v>6902</v>
      </c>
      <c r="B1696" t="s">
        <v>6424</v>
      </c>
      <c r="C1696" t="str">
        <f>VLOOKUP(RTARouteStages[[#This Row],[StageCode]],Code2Loc,2,FALSE)</f>
        <v>VALSHI</v>
      </c>
      <c r="D1696" s="171" t="s">
        <v>3043</v>
      </c>
      <c r="E1696">
        <v>26</v>
      </c>
      <c r="F1696" s="173">
        <v>29</v>
      </c>
      <c r="G1696"/>
      <c r="H1696"/>
      <c r="I1696"/>
      <c r="J1696"/>
      <c r="K1696"/>
      <c r="L1696"/>
    </row>
    <row r="1697" spans="1:12">
      <c r="A1697" t="s">
        <v>6902</v>
      </c>
      <c r="B1697" t="s">
        <v>6424</v>
      </c>
      <c r="C1697" t="str">
        <f>VLOOKUP(RTARouteStages[[#This Row],[StageCode]],Code2Loc,2,FALSE)</f>
        <v>BICHOLIM</v>
      </c>
      <c r="D1697" s="171" t="s">
        <v>420</v>
      </c>
      <c r="E1697">
        <v>27</v>
      </c>
      <c r="F1697" s="173">
        <v>30</v>
      </c>
      <c r="G1697"/>
      <c r="H1697"/>
      <c r="I1697"/>
      <c r="J1697"/>
      <c r="K1697"/>
      <c r="L1697"/>
    </row>
    <row r="1698" spans="1:12">
      <c r="A1698" t="s">
        <v>6902</v>
      </c>
      <c r="B1698" t="s">
        <v>6424</v>
      </c>
      <c r="C1698" t="str">
        <f>VLOOKUP(RTARouteStages[[#This Row],[StageCode]],Code2Loc,2,FALSE)</f>
        <v>ZATYE COLGE</v>
      </c>
      <c r="D1698" s="171" t="s">
        <v>3191</v>
      </c>
      <c r="E1698">
        <v>28</v>
      </c>
      <c r="F1698" s="173">
        <v>32</v>
      </c>
      <c r="G1698"/>
      <c r="H1698"/>
      <c r="I1698"/>
      <c r="J1698"/>
      <c r="K1698"/>
      <c r="L1698"/>
    </row>
    <row r="1699" spans="1:12">
      <c r="A1699" t="s">
        <v>6902</v>
      </c>
      <c r="B1699" t="s">
        <v>6424</v>
      </c>
      <c r="C1699" t="str">
        <f>VLOOKUP(RTARouteStages[[#This Row],[StageCode]],Code2Loc,2,FALSE)</f>
        <v>SARVAN X</v>
      </c>
      <c r="D1699" s="171" t="s">
        <v>2604</v>
      </c>
      <c r="E1699">
        <v>29</v>
      </c>
      <c r="F1699" s="173">
        <v>34</v>
      </c>
      <c r="G1699"/>
      <c r="H1699"/>
      <c r="I1699"/>
      <c r="J1699"/>
      <c r="K1699"/>
      <c r="L1699"/>
    </row>
    <row r="1700" spans="1:12">
      <c r="A1700" t="s">
        <v>6902</v>
      </c>
      <c r="B1700" t="s">
        <v>6424</v>
      </c>
      <c r="C1700" t="str">
        <f>VLOOKUP(RTARouteStages[[#This Row],[StageCode]],Code2Loc,2,FALSE)</f>
        <v>ADHAR HSPTL</v>
      </c>
      <c r="D1700" s="171" t="s">
        <v>446</v>
      </c>
      <c r="E1700">
        <v>30</v>
      </c>
      <c r="F1700" s="173">
        <v>35</v>
      </c>
      <c r="G1700"/>
      <c r="H1700"/>
      <c r="I1700"/>
      <c r="J1700"/>
      <c r="K1700"/>
      <c r="L1700"/>
    </row>
    <row r="1701" spans="1:12">
      <c r="A1701" t="s">
        <v>6902</v>
      </c>
      <c r="B1701" t="s">
        <v>6424</v>
      </c>
      <c r="C1701" t="str">
        <f>VLOOKUP(RTARouteStages[[#This Row],[StageCode]],Code2Loc,2,FALSE)</f>
        <v>VIJAY NAGAR</v>
      </c>
      <c r="D1701" s="171" t="s">
        <v>3109</v>
      </c>
      <c r="E1701">
        <v>31</v>
      </c>
      <c r="F1701" s="173">
        <v>36</v>
      </c>
      <c r="G1701"/>
      <c r="H1701"/>
      <c r="I1701"/>
      <c r="J1701"/>
      <c r="K1701"/>
      <c r="L1701"/>
    </row>
    <row r="1702" spans="1:12">
      <c r="A1702" t="s">
        <v>6902</v>
      </c>
      <c r="B1702" t="s">
        <v>6424</v>
      </c>
      <c r="C1702" t="str">
        <f>VLOOKUP(RTARouteStages[[#This Row],[StageCode]],Code2Loc,2,FALSE)</f>
        <v>KARAPUR TSK</v>
      </c>
      <c r="D1702" s="171" t="s">
        <v>1577</v>
      </c>
      <c r="E1702">
        <v>32</v>
      </c>
      <c r="F1702" s="173">
        <v>37</v>
      </c>
      <c r="G1702"/>
      <c r="H1702"/>
      <c r="I1702"/>
      <c r="J1702"/>
      <c r="K1702"/>
      <c r="L1702"/>
    </row>
    <row r="1703" spans="1:12">
      <c r="A1703" t="s">
        <v>6902</v>
      </c>
      <c r="B1703" t="s">
        <v>6424</v>
      </c>
      <c r="C1703" t="str">
        <f>VLOOKUP(RTARouteStages[[#This Row],[StageCode]],Code2Loc,2,FALSE)</f>
        <v>SANKHALI</v>
      </c>
      <c r="D1703" s="171" t="s">
        <v>2596</v>
      </c>
      <c r="E1703">
        <v>33</v>
      </c>
      <c r="F1703" s="173">
        <v>38</v>
      </c>
      <c r="G1703"/>
      <c r="H1703"/>
      <c r="I1703"/>
      <c r="J1703"/>
      <c r="K1703"/>
      <c r="L1703"/>
    </row>
    <row r="1704" spans="1:12">
      <c r="A1704" t="s">
        <v>6903</v>
      </c>
      <c r="B1704" t="s">
        <v>6425</v>
      </c>
      <c r="C1704" t="str">
        <f>VLOOKUP(RTARouteStages[[#This Row],[StageCode]],Code2Loc,2,FALSE)</f>
        <v>PANAJI</v>
      </c>
      <c r="D1704" s="171" t="s">
        <v>2247</v>
      </c>
      <c r="E1704">
        <v>1</v>
      </c>
      <c r="F1704" s="173">
        <v>0</v>
      </c>
      <c r="G1704"/>
      <c r="H1704"/>
      <c r="I1704"/>
      <c r="J1704"/>
      <c r="K1704"/>
      <c r="L1704"/>
    </row>
    <row r="1705" spans="1:12">
      <c r="A1705" t="s">
        <v>6903</v>
      </c>
      <c r="B1705" t="s">
        <v>6425</v>
      </c>
      <c r="C1705" t="str">
        <f>VLOOKUP(RTARouteStages[[#This Row],[StageCode]],Code2Loc,2,FALSE)</f>
        <v>ST. CRUZ X</v>
      </c>
      <c r="D1705" s="171" t="s">
        <v>2789</v>
      </c>
      <c r="E1705">
        <v>2</v>
      </c>
      <c r="F1705" s="173">
        <v>3</v>
      </c>
      <c r="G1705"/>
      <c r="H1705"/>
      <c r="I1705"/>
      <c r="J1705"/>
      <c r="K1705"/>
      <c r="L1705"/>
    </row>
    <row r="1706" spans="1:12">
      <c r="A1706" t="s">
        <v>6903</v>
      </c>
      <c r="B1706" t="s">
        <v>6425</v>
      </c>
      <c r="C1706" t="str">
        <f>VLOOKUP(RTARouteStages[[#This Row],[StageCode]],Code2Loc,2,FALSE)</f>
        <v>BAMBOLI GMC</v>
      </c>
      <c r="D1706" s="171" t="s">
        <v>674</v>
      </c>
      <c r="E1706">
        <v>3</v>
      </c>
      <c r="F1706" s="173">
        <v>4</v>
      </c>
      <c r="G1706"/>
      <c r="H1706"/>
      <c r="I1706"/>
      <c r="J1706"/>
      <c r="K1706"/>
      <c r="L1706"/>
    </row>
    <row r="1707" spans="1:12">
      <c r="A1707" t="s">
        <v>6903</v>
      </c>
      <c r="B1707" t="s">
        <v>6425</v>
      </c>
      <c r="C1707" t="str">
        <f>VLOOKUP(RTARouteStages[[#This Row],[StageCode]],Code2Loc,2,FALSE)</f>
        <v>BAMBOLI W/S</v>
      </c>
      <c r="D1707" s="171" t="s">
        <v>676</v>
      </c>
      <c r="E1707">
        <v>4</v>
      </c>
      <c r="F1707" s="173">
        <v>6</v>
      </c>
      <c r="G1707"/>
      <c r="H1707"/>
      <c r="I1707"/>
      <c r="J1707"/>
      <c r="K1707"/>
      <c r="L1707"/>
    </row>
    <row r="1708" spans="1:12">
      <c r="A1708" t="s">
        <v>6903</v>
      </c>
      <c r="B1708" t="s">
        <v>6425</v>
      </c>
      <c r="C1708" t="str">
        <f>VLOOKUP(RTARouteStages[[#This Row],[StageCode]],Code2Loc,2,FALSE)</f>
        <v>SIRDON/ZUAR</v>
      </c>
      <c r="D1708" s="171" t="s">
        <v>2739</v>
      </c>
      <c r="E1708">
        <v>5</v>
      </c>
      <c r="F1708" s="173">
        <v>8</v>
      </c>
      <c r="G1708"/>
      <c r="H1708"/>
      <c r="I1708"/>
      <c r="J1708"/>
      <c r="K1708"/>
      <c r="L1708"/>
    </row>
    <row r="1709" spans="1:12">
      <c r="A1709" t="s">
        <v>6903</v>
      </c>
      <c r="B1709" t="s">
        <v>6425</v>
      </c>
      <c r="C1709" t="str">
        <f>VLOOKUP(RTARouteStages[[#This Row],[StageCode]],Code2Loc,2,FALSE)</f>
        <v>GOA VELHA</v>
      </c>
      <c r="D1709" s="171" t="s">
        <v>1338</v>
      </c>
      <c r="E1709">
        <v>6</v>
      </c>
      <c r="F1709" s="173">
        <v>10</v>
      </c>
      <c r="G1709"/>
      <c r="H1709"/>
      <c r="I1709"/>
      <c r="J1709"/>
      <c r="K1709"/>
      <c r="L1709"/>
    </row>
    <row r="1710" spans="1:12">
      <c r="A1710" t="s">
        <v>6903</v>
      </c>
      <c r="B1710" t="s">
        <v>6425</v>
      </c>
      <c r="C1710" t="str">
        <f>VLOOKUP(RTARouteStages[[#This Row],[StageCode]],Code2Loc,2,FALSE)</f>
        <v>PILLAR</v>
      </c>
      <c r="D1710" s="171" t="s">
        <v>2332</v>
      </c>
      <c r="E1710">
        <v>7</v>
      </c>
      <c r="F1710" s="173">
        <v>12</v>
      </c>
      <c r="G1710"/>
      <c r="H1710"/>
      <c r="I1710"/>
      <c r="J1710"/>
      <c r="K1710"/>
      <c r="L1710"/>
    </row>
    <row r="1711" spans="1:12">
      <c r="A1711" t="s">
        <v>6903</v>
      </c>
      <c r="B1711" t="s">
        <v>6425</v>
      </c>
      <c r="C1711" t="str">
        <f>VLOOKUP(RTARouteStages[[#This Row],[StageCode]],Code2Loc,2,FALSE)</f>
        <v>AGASSAIM</v>
      </c>
      <c r="D1711" s="171" t="s">
        <v>472</v>
      </c>
      <c r="E1711">
        <v>8</v>
      </c>
      <c r="F1711" s="173">
        <v>14</v>
      </c>
      <c r="G1711"/>
      <c r="H1711"/>
      <c r="I1711"/>
      <c r="J1711"/>
      <c r="K1711"/>
      <c r="L1711"/>
    </row>
    <row r="1712" spans="1:12">
      <c r="A1712" t="s">
        <v>6903</v>
      </c>
      <c r="B1712" t="s">
        <v>6425</v>
      </c>
      <c r="C1712" t="str">
        <f>VLOOKUP(RTARouteStages[[#This Row],[StageCode]],Code2Loc,2,FALSE)</f>
        <v>Cortalim</v>
      </c>
      <c r="D1712" s="171" t="s">
        <v>1023</v>
      </c>
      <c r="E1712">
        <v>9</v>
      </c>
      <c r="F1712" s="173">
        <v>16</v>
      </c>
      <c r="G1712"/>
      <c r="H1712"/>
      <c r="I1712"/>
      <c r="J1712"/>
      <c r="K1712"/>
      <c r="L1712"/>
    </row>
    <row r="1713" spans="1:12">
      <c r="A1713" t="s">
        <v>6903</v>
      </c>
      <c r="B1713" t="s">
        <v>6425</v>
      </c>
      <c r="C1713" t="str">
        <f>VLOOKUP(RTARouteStages[[#This Row],[StageCode]],Code2Loc,2,FALSE)</f>
        <v>PAJENTAR</v>
      </c>
      <c r="D1713" s="171" t="s">
        <v>2227</v>
      </c>
      <c r="E1713">
        <v>10</v>
      </c>
      <c r="F1713" s="173">
        <v>18</v>
      </c>
      <c r="G1713"/>
      <c r="H1713"/>
      <c r="I1713"/>
      <c r="J1713"/>
      <c r="K1713"/>
      <c r="L1713"/>
    </row>
    <row r="1714" spans="1:12">
      <c r="A1714" t="s">
        <v>6903</v>
      </c>
      <c r="B1714" t="s">
        <v>6425</v>
      </c>
      <c r="C1714" t="str">
        <f>VLOOKUP(RTARouteStages[[#This Row],[StageCode]],Code2Loc,2,FALSE)</f>
        <v>KSRL/BRLA X</v>
      </c>
      <c r="D1714" s="171" t="s">
        <v>1726</v>
      </c>
      <c r="E1714">
        <v>11</v>
      </c>
      <c r="F1714" s="173">
        <v>19</v>
      </c>
      <c r="G1714"/>
      <c r="H1714"/>
      <c r="I1714"/>
      <c r="J1714"/>
      <c r="K1714"/>
      <c r="L1714"/>
    </row>
    <row r="1715" spans="1:12">
      <c r="A1715" t="s">
        <v>6903</v>
      </c>
      <c r="B1715" t="s">
        <v>6425</v>
      </c>
      <c r="C1715" t="str">
        <f>VLOOKUP(RTARouteStages[[#This Row],[StageCode]],Code2Loc,2,FALSE)</f>
        <v>TITAN</v>
      </c>
      <c r="D1715" s="171" t="s">
        <v>2924</v>
      </c>
      <c r="E1715">
        <v>12</v>
      </c>
      <c r="F1715" s="173">
        <v>20</v>
      </c>
      <c r="G1715"/>
      <c r="H1715"/>
      <c r="I1715"/>
      <c r="J1715"/>
      <c r="K1715"/>
      <c r="L1715"/>
    </row>
    <row r="1716" spans="1:12">
      <c r="A1716" t="s">
        <v>6903</v>
      </c>
      <c r="B1716" t="s">
        <v>6425</v>
      </c>
      <c r="C1716" t="str">
        <f>VLOOKUP(RTARouteStages[[#This Row],[StageCode]],Code2Loc,2,FALSE)</f>
        <v>CIPLA</v>
      </c>
      <c r="D1716" s="171" t="s">
        <v>983</v>
      </c>
      <c r="E1716">
        <v>13</v>
      </c>
      <c r="F1716" s="173">
        <v>23</v>
      </c>
      <c r="G1716"/>
      <c r="H1716"/>
      <c r="I1716"/>
      <c r="J1716"/>
      <c r="K1716"/>
      <c r="L1716"/>
    </row>
    <row r="1717" spans="1:12">
      <c r="A1717" t="s">
        <v>6903</v>
      </c>
      <c r="B1717" t="s">
        <v>6425</v>
      </c>
      <c r="C1717" t="str">
        <f>VLOOKUP(RTARouteStages[[#This Row],[StageCode]],Code2Loc,2,FALSE)</f>
        <v>TITAN</v>
      </c>
      <c r="D1717" s="171" t="s">
        <v>2924</v>
      </c>
      <c r="E1717">
        <v>14</v>
      </c>
      <c r="F1717" s="173">
        <v>26</v>
      </c>
      <c r="G1717"/>
      <c r="H1717"/>
      <c r="I1717"/>
      <c r="J1717"/>
      <c r="K1717"/>
      <c r="L1717"/>
    </row>
    <row r="1718" spans="1:12">
      <c r="A1718" t="s">
        <v>6903</v>
      </c>
      <c r="B1718" t="s">
        <v>6425</v>
      </c>
      <c r="C1718" t="str">
        <f>VLOOKUP(RTARouteStages[[#This Row],[StageCode]],Code2Loc,2,FALSE)</f>
        <v>KSRL/BRLA X</v>
      </c>
      <c r="D1718" s="171" t="s">
        <v>1726</v>
      </c>
      <c r="E1718">
        <v>15</v>
      </c>
      <c r="F1718" s="173">
        <v>27</v>
      </c>
      <c r="G1718"/>
      <c r="H1718"/>
      <c r="I1718"/>
      <c r="J1718"/>
      <c r="K1718"/>
      <c r="L1718"/>
    </row>
    <row r="1719" spans="1:12">
      <c r="A1719" t="s">
        <v>6903</v>
      </c>
      <c r="B1719" t="s">
        <v>6425</v>
      </c>
      <c r="C1719" t="str">
        <f>VLOOKUP(RTARouteStages[[#This Row],[StageCode]],Code2Loc,2,FALSE)</f>
        <v>THANA</v>
      </c>
      <c r="D1719" s="171" t="s">
        <v>2900</v>
      </c>
      <c r="E1719">
        <v>16</v>
      </c>
      <c r="F1719" s="173">
        <v>30</v>
      </c>
      <c r="G1719"/>
      <c r="H1719"/>
      <c r="I1719"/>
      <c r="J1719"/>
      <c r="K1719"/>
      <c r="L1719"/>
    </row>
    <row r="1720" spans="1:12">
      <c r="A1720" t="s">
        <v>6903</v>
      </c>
      <c r="B1720" t="s">
        <v>6425</v>
      </c>
      <c r="C1720" t="str">
        <f>VLOOKUP(RTARouteStages[[#This Row],[StageCode]],Code2Loc,2,FALSE)</f>
        <v>CORPAWADA</v>
      </c>
      <c r="D1720" s="171" t="s">
        <v>1019</v>
      </c>
      <c r="E1720">
        <v>17</v>
      </c>
      <c r="F1720" s="173">
        <v>31</v>
      </c>
      <c r="G1720"/>
      <c r="H1720"/>
      <c r="I1720"/>
      <c r="J1720"/>
      <c r="K1720"/>
      <c r="L1720"/>
    </row>
    <row r="1721" spans="1:12">
      <c r="A1721" t="s">
        <v>6903</v>
      </c>
      <c r="B1721" t="s">
        <v>6425</v>
      </c>
      <c r="C1721" t="str">
        <f>VLOOKUP(RTARouteStages[[#This Row],[StageCode]],Code2Loc,2,FALSE)</f>
        <v>KELOSI</v>
      </c>
      <c r="D1721" s="171" t="s">
        <v>1623</v>
      </c>
      <c r="E1721">
        <v>18</v>
      </c>
      <c r="F1721" s="173">
        <v>33</v>
      </c>
      <c r="G1721"/>
      <c r="H1721"/>
      <c r="I1721"/>
      <c r="J1721"/>
      <c r="K1721"/>
      <c r="L1721"/>
    </row>
    <row r="1722" spans="1:12">
      <c r="A1722" t="s">
        <v>6903</v>
      </c>
      <c r="B1722" t="s">
        <v>6425</v>
      </c>
      <c r="C1722" t="str">
        <f>VLOOKUP(RTARouteStages[[#This Row],[StageCode]],Code2Loc,2,FALSE)</f>
        <v>RASSAIM DOK</v>
      </c>
      <c r="D1722" s="171" t="s">
        <v>2463</v>
      </c>
      <c r="E1722">
        <v>19</v>
      </c>
      <c r="F1722" s="173">
        <v>35</v>
      </c>
      <c r="G1722"/>
      <c r="H1722"/>
      <c r="I1722"/>
      <c r="J1722"/>
      <c r="K1722"/>
      <c r="L1722"/>
    </row>
    <row r="1723" spans="1:12">
      <c r="A1723" t="s">
        <v>6903</v>
      </c>
      <c r="B1723" t="s">
        <v>6425</v>
      </c>
      <c r="C1723" t="str">
        <f>VLOOKUP(RTARouteStages[[#This Row],[StageCode]],Code2Loc,2,FALSE)</f>
        <v>RASSAIM FRY</v>
      </c>
      <c r="D1723" s="171" t="s">
        <v>2465</v>
      </c>
      <c r="E1723">
        <v>20</v>
      </c>
      <c r="F1723" s="173">
        <v>36</v>
      </c>
      <c r="G1723"/>
      <c r="H1723"/>
      <c r="I1723"/>
      <c r="J1723"/>
      <c r="K1723"/>
      <c r="L1723"/>
    </row>
    <row r="1724" spans="1:12">
      <c r="A1724" t="s">
        <v>6903</v>
      </c>
      <c r="B1724" t="s">
        <v>6425</v>
      </c>
      <c r="C1724" t="str">
        <f>VLOOKUP(RTARouteStages[[#This Row],[StageCode]],Code2Loc,2,FALSE)</f>
        <v>ANGDI</v>
      </c>
      <c r="D1724" s="171" t="s">
        <v>560</v>
      </c>
      <c r="E1724">
        <v>21</v>
      </c>
      <c r="F1724" s="173">
        <v>38</v>
      </c>
      <c r="G1724"/>
      <c r="H1724"/>
      <c r="I1724"/>
      <c r="J1724"/>
      <c r="K1724"/>
      <c r="L1724"/>
    </row>
    <row r="1725" spans="1:12">
      <c r="A1725" t="s">
        <v>6903</v>
      </c>
      <c r="B1725" t="s">
        <v>6425</v>
      </c>
      <c r="C1725" t="str">
        <f>VLOOKUP(RTARouteStages[[#This Row],[StageCode]],Code2Loc,2,FALSE)</f>
        <v>LOTULIM</v>
      </c>
      <c r="D1725" s="171" t="s">
        <v>1804</v>
      </c>
      <c r="E1725">
        <v>22</v>
      </c>
      <c r="F1725" s="173">
        <v>39</v>
      </c>
      <c r="G1725"/>
      <c r="H1725"/>
      <c r="I1725"/>
      <c r="J1725"/>
      <c r="K1725"/>
      <c r="L1725"/>
    </row>
    <row r="1726" spans="1:12">
      <c r="A1726" t="s">
        <v>6903</v>
      </c>
      <c r="B1726" t="s">
        <v>6425</v>
      </c>
      <c r="C1726" t="str">
        <f>VLOOKUP(RTARouteStages[[#This Row],[StageCode]],Code2Loc,2,FALSE)</f>
        <v>CHWGULE DOK</v>
      </c>
      <c r="D1726" s="171" t="s">
        <v>979</v>
      </c>
      <c r="E1726">
        <v>23</v>
      </c>
      <c r="F1726" s="173">
        <v>40</v>
      </c>
      <c r="G1726"/>
      <c r="H1726"/>
      <c r="I1726"/>
      <c r="J1726"/>
      <c r="K1726"/>
      <c r="L1726"/>
    </row>
    <row r="1727" spans="1:12">
      <c r="A1727" t="s">
        <v>6903</v>
      </c>
      <c r="B1727" t="s">
        <v>6425</v>
      </c>
      <c r="C1727" t="str">
        <f>VLOOKUP(RTARouteStages[[#This Row],[StageCode]],Code2Loc,2,FALSE)</f>
        <v>BORI BRDG</v>
      </c>
      <c r="D1727" s="171" t="s">
        <v>829</v>
      </c>
      <c r="E1727">
        <v>24</v>
      </c>
      <c r="F1727" s="173">
        <v>41</v>
      </c>
      <c r="G1727"/>
      <c r="H1727"/>
      <c r="I1727"/>
      <c r="J1727"/>
      <c r="K1727"/>
      <c r="L1727"/>
    </row>
    <row r="1728" spans="1:12">
      <c r="A1728" t="s">
        <v>6903</v>
      </c>
      <c r="B1728" t="s">
        <v>6425</v>
      </c>
      <c r="C1728" t="str">
        <f>VLOOKUP(RTARouteStages[[#This Row],[StageCode]],Code2Loc,2,FALSE)</f>
        <v>TARVALEM</v>
      </c>
      <c r="D1728" s="171" t="s">
        <v>2880</v>
      </c>
      <c r="E1728">
        <v>25</v>
      </c>
      <c r="F1728" s="173">
        <v>42</v>
      </c>
      <c r="G1728"/>
      <c r="H1728"/>
      <c r="I1728"/>
      <c r="J1728"/>
      <c r="K1728"/>
      <c r="L1728"/>
    </row>
    <row r="1729" spans="1:12">
      <c r="A1729" t="s">
        <v>6903</v>
      </c>
      <c r="B1729" t="s">
        <v>6425</v>
      </c>
      <c r="C1729" t="str">
        <f>VLOOKUP(RTARouteStages[[#This Row],[StageCode]],Code2Loc,2,FALSE)</f>
        <v>VAZEM</v>
      </c>
      <c r="D1729" s="171" t="s">
        <v>3063</v>
      </c>
      <c r="E1729">
        <v>26</v>
      </c>
      <c r="F1729" s="173">
        <v>43</v>
      </c>
      <c r="G1729"/>
      <c r="H1729"/>
      <c r="I1729"/>
      <c r="J1729"/>
      <c r="K1729"/>
      <c r="L1729"/>
    </row>
    <row r="1730" spans="1:12">
      <c r="A1730" t="s">
        <v>6903</v>
      </c>
      <c r="B1730" t="s">
        <v>6425</v>
      </c>
      <c r="C1730" t="str">
        <f>VLOOKUP(RTARouteStages[[#This Row],[StageCode]],Code2Loc,2,FALSE)</f>
        <v>SHIRODA</v>
      </c>
      <c r="D1730" s="171" t="s">
        <v>2699</v>
      </c>
      <c r="E1730">
        <v>27</v>
      </c>
      <c r="F1730" s="173">
        <v>45</v>
      </c>
      <c r="G1730"/>
      <c r="H1730"/>
      <c r="I1730"/>
      <c r="J1730"/>
      <c r="K1730"/>
      <c r="L1730"/>
    </row>
    <row r="1731" spans="1:12">
      <c r="A1731" t="s">
        <v>6904</v>
      </c>
      <c r="B1731" t="s">
        <v>5881</v>
      </c>
      <c r="C1731" t="str">
        <f>VLOOKUP(RTARouteStages[[#This Row],[StageCode]],Code2Loc,2,FALSE)</f>
        <v>PANAJI</v>
      </c>
      <c r="D1731" s="171" t="s">
        <v>2247</v>
      </c>
      <c r="E1731">
        <v>1</v>
      </c>
      <c r="F1731" s="173"/>
      <c r="G1731"/>
      <c r="H1731"/>
      <c r="I1731"/>
      <c r="J1731"/>
      <c r="K1731"/>
      <c r="L1731"/>
    </row>
    <row r="1732" spans="1:12">
      <c r="A1732" t="s">
        <v>6904</v>
      </c>
      <c r="B1732" t="s">
        <v>5881</v>
      </c>
      <c r="C1732" t="str">
        <f>VLOOKUP(RTARouteStages[[#This Row],[StageCode]],Code2Loc,2,FALSE)</f>
        <v>SARVAN</v>
      </c>
      <c r="D1732" s="171" t="s">
        <v>2602</v>
      </c>
      <c r="E1732">
        <v>2</v>
      </c>
      <c r="F1732" s="173"/>
      <c r="G1732" t="s">
        <v>5725</v>
      </c>
      <c r="H1732"/>
      <c r="I1732"/>
      <c r="J1732"/>
      <c r="K1732"/>
      <c r="L1732"/>
    </row>
    <row r="1733" spans="1:12">
      <c r="A1733" t="s">
        <v>6904</v>
      </c>
      <c r="B1733" t="s">
        <v>5881</v>
      </c>
      <c r="C1733" t="str">
        <f>VLOOKUP(RTARouteStages[[#This Row],[StageCode]],Code2Loc,2,FALSE)</f>
        <v>KARAPUR</v>
      </c>
      <c r="D1733" s="171" t="s">
        <v>1573</v>
      </c>
      <c r="E1733">
        <v>3</v>
      </c>
      <c r="F1733" s="173"/>
      <c r="G1733" t="s">
        <v>5725</v>
      </c>
      <c r="H1733"/>
      <c r="I1733"/>
      <c r="J1733"/>
      <c r="K1733"/>
      <c r="L1733"/>
    </row>
    <row r="1734" spans="1:12">
      <c r="A1734" t="s">
        <v>6904</v>
      </c>
      <c r="B1734" t="s">
        <v>5881</v>
      </c>
      <c r="C1734" t="str">
        <f>VLOOKUP(RTARouteStages[[#This Row],[StageCode]],Code2Loc,2,FALSE)</f>
        <v>SANKHALI</v>
      </c>
      <c r="D1734" s="171" t="s">
        <v>2596</v>
      </c>
      <c r="E1734">
        <v>6</v>
      </c>
      <c r="F1734" s="173"/>
      <c r="G1734"/>
      <c r="H1734"/>
      <c r="I1734"/>
      <c r="J1734"/>
      <c r="K1734"/>
      <c r="L1734"/>
    </row>
    <row r="1735" spans="1:12">
      <c r="A1735" t="s">
        <v>6500</v>
      </c>
      <c r="B1735" t="s">
        <v>5881</v>
      </c>
      <c r="C1735" t="str">
        <f>VLOOKUP(RTARouteStages[[#This Row],[StageCode]],Code2Loc,2,FALSE)</f>
        <v>BICHOLIM</v>
      </c>
      <c r="D1735" s="171" t="s">
        <v>420</v>
      </c>
      <c r="E1735">
        <v>1</v>
      </c>
      <c r="F1735" s="173"/>
      <c r="G1735"/>
      <c r="H1735"/>
      <c r="I1735"/>
      <c r="J1735"/>
      <c r="K1735"/>
      <c r="L1735"/>
    </row>
    <row r="1736" spans="1:12">
      <c r="A1736" t="s">
        <v>6500</v>
      </c>
      <c r="B1736" t="s">
        <v>5881</v>
      </c>
      <c r="C1736" t="e">
        <f>VLOOKUP(RTARouteStages[[#This Row],[StageCode]],Code2Loc,2,FALSE)</f>
        <v>#N/A</v>
      </c>
      <c r="D1736" s="171" t="s">
        <v>5098</v>
      </c>
      <c r="E1736">
        <v>2</v>
      </c>
      <c r="F1736" s="173"/>
      <c r="G1736" t="s">
        <v>5725</v>
      </c>
      <c r="H1736"/>
      <c r="I1736"/>
      <c r="J1736"/>
      <c r="K1736"/>
      <c r="L1736"/>
    </row>
    <row r="1737" spans="1:12">
      <c r="A1737" t="s">
        <v>6500</v>
      </c>
      <c r="B1737" t="s">
        <v>5881</v>
      </c>
      <c r="C1737" t="e">
        <f>VLOOKUP(RTARouteStages[[#This Row],[StageCode]],Code2Loc,2,FALSE)</f>
        <v>#N/A</v>
      </c>
      <c r="D1737" s="171" t="s">
        <v>2117</v>
      </c>
      <c r="E1737">
        <v>3</v>
      </c>
      <c r="F1737" s="173"/>
      <c r="G1737" t="s">
        <v>5725</v>
      </c>
      <c r="H1737"/>
      <c r="I1737"/>
      <c r="J1737"/>
      <c r="K1737"/>
      <c r="L1737"/>
    </row>
    <row r="1738" spans="1:12">
      <c r="A1738" t="s">
        <v>6500</v>
      </c>
      <c r="B1738" t="s">
        <v>5881</v>
      </c>
      <c r="C1738" t="str">
        <f>VLOOKUP(RTARouteStages[[#This Row],[StageCode]],Code2Loc,2,FALSE)</f>
        <v>PONDA</v>
      </c>
      <c r="D1738" s="171" t="s">
        <v>2374</v>
      </c>
      <c r="E1738">
        <v>6</v>
      </c>
      <c r="F1738" s="173"/>
      <c r="G1738"/>
      <c r="H1738"/>
      <c r="I1738"/>
      <c r="J1738"/>
      <c r="K1738"/>
      <c r="L1738"/>
    </row>
    <row r="1739" spans="1:12">
      <c r="A1739" t="s">
        <v>6905</v>
      </c>
      <c r="B1739" t="s">
        <v>5881</v>
      </c>
      <c r="C1739" t="str">
        <f>VLOOKUP(RTARouteStages[[#This Row],[StageCode]],Code2Loc,2,FALSE)</f>
        <v>PANAJI</v>
      </c>
      <c r="D1739" s="171" t="s">
        <v>2247</v>
      </c>
      <c r="E1739">
        <v>1</v>
      </c>
      <c r="F1739" s="173"/>
      <c r="G1739"/>
      <c r="H1739"/>
      <c r="I1739"/>
      <c r="J1739"/>
      <c r="K1739"/>
      <c r="L1739"/>
    </row>
    <row r="1740" spans="1:12">
      <c r="A1740" t="s">
        <v>6905</v>
      </c>
      <c r="B1740" t="s">
        <v>5881</v>
      </c>
      <c r="C1740" t="str">
        <f>VLOOKUP(RTARouteStages[[#This Row],[StageCode]],Code2Loc,2,FALSE)</f>
        <v>SAVERDEM</v>
      </c>
      <c r="D1740" s="171" t="s">
        <v>2644</v>
      </c>
      <c r="E1740">
        <v>6</v>
      </c>
      <c r="F1740" s="173"/>
      <c r="G1740"/>
      <c r="H1740"/>
      <c r="I1740"/>
      <c r="J1740"/>
      <c r="K1740"/>
      <c r="L1740"/>
    </row>
    <row r="1741" spans="1:12">
      <c r="A1741" t="s">
        <v>6906</v>
      </c>
      <c r="B1741" t="s">
        <v>6423</v>
      </c>
      <c r="C1741" t="str">
        <f>VLOOKUP(RTARouteStages[[#This Row],[StageCode]],Code2Loc,2,FALSE)</f>
        <v>PANAJI</v>
      </c>
      <c r="D1741" s="171" t="s">
        <v>2247</v>
      </c>
      <c r="E1741">
        <v>1</v>
      </c>
      <c r="F1741" s="173">
        <v>0</v>
      </c>
      <c r="G1741"/>
      <c r="H1741"/>
      <c r="I1741"/>
      <c r="J1741"/>
      <c r="K1741"/>
      <c r="L1741"/>
    </row>
    <row r="1742" spans="1:12">
      <c r="A1742" t="s">
        <v>6906</v>
      </c>
      <c r="B1742" t="s">
        <v>6423</v>
      </c>
      <c r="C1742" t="str">
        <f>VLOOKUP(RTARouteStages[[#This Row],[StageCode]],Code2Loc,2,FALSE)</f>
        <v>SAI SERVICE</v>
      </c>
      <c r="D1742" s="171" t="s">
        <v>2547</v>
      </c>
      <c r="E1742">
        <v>2</v>
      </c>
      <c r="F1742" s="173">
        <v>2</v>
      </c>
      <c r="G1742"/>
      <c r="H1742"/>
      <c r="I1742"/>
      <c r="J1742"/>
      <c r="K1742"/>
      <c r="L1742"/>
    </row>
    <row r="1743" spans="1:12">
      <c r="A1743" t="s">
        <v>6906</v>
      </c>
      <c r="B1743" t="s">
        <v>6423</v>
      </c>
      <c r="C1743" t="str">
        <f>VLOOKUP(RTARouteStages[[#This Row],[StageCode]],Code2Loc,2,FALSE)</f>
        <v>TIN BLD/COL</v>
      </c>
      <c r="D1743" s="171" t="s">
        <v>2912</v>
      </c>
      <c r="E1743">
        <v>3</v>
      </c>
      <c r="F1743" s="173">
        <v>3</v>
      </c>
      <c r="G1743"/>
      <c r="H1743"/>
      <c r="I1743"/>
      <c r="J1743"/>
      <c r="K1743"/>
      <c r="L1743"/>
    </row>
    <row r="1744" spans="1:12">
      <c r="A1744" t="s">
        <v>6906</v>
      </c>
      <c r="B1744" t="s">
        <v>6423</v>
      </c>
      <c r="C1744" t="str">
        <f>VLOOKUP(RTARouteStages[[#This Row],[StageCode]],Code2Loc,2,FALSE)</f>
        <v>GULYAKADE</v>
      </c>
      <c r="D1744" s="171" t="s">
        <v>1390</v>
      </c>
      <c r="E1744">
        <v>4</v>
      </c>
      <c r="F1744" s="173">
        <v>4</v>
      </c>
      <c r="G1744"/>
      <c r="H1744"/>
      <c r="I1744"/>
      <c r="J1744"/>
      <c r="K1744"/>
      <c r="L1744"/>
    </row>
    <row r="1745" spans="1:12">
      <c r="A1745" t="s">
        <v>6906</v>
      </c>
      <c r="B1745" t="s">
        <v>6423</v>
      </c>
      <c r="C1745" t="str">
        <f>VLOOKUP(RTARouteStages[[#This Row],[StageCode]],Code2Loc,2,FALSE)</f>
        <v>PRV COPEL</v>
      </c>
      <c r="D1745" s="171" t="s">
        <v>2408</v>
      </c>
      <c r="E1745">
        <v>5</v>
      </c>
      <c r="F1745" s="173">
        <v>5</v>
      </c>
      <c r="G1745"/>
      <c r="H1745"/>
      <c r="I1745"/>
      <c r="J1745"/>
      <c r="K1745"/>
      <c r="L1745"/>
    </row>
    <row r="1746" spans="1:12">
      <c r="A1746" t="s">
        <v>6906</v>
      </c>
      <c r="B1746" t="s">
        <v>6423</v>
      </c>
      <c r="C1746" t="str">
        <f>VLOOKUP(RTARouteStages[[#This Row],[StageCode]],Code2Loc,2,FALSE)</f>
        <v>PRV WADAKAD</v>
      </c>
      <c r="D1746" s="171" t="s">
        <v>2410</v>
      </c>
      <c r="E1746">
        <v>6</v>
      </c>
      <c r="F1746" s="173">
        <v>6</v>
      </c>
      <c r="G1746"/>
      <c r="H1746"/>
      <c r="I1746"/>
      <c r="J1746"/>
      <c r="K1746"/>
      <c r="L1746"/>
    </row>
    <row r="1747" spans="1:12">
      <c r="A1747" t="s">
        <v>6906</v>
      </c>
      <c r="B1747" t="s">
        <v>6423</v>
      </c>
      <c r="C1747" t="str">
        <f>VLOOKUP(RTARouteStages[[#This Row],[StageCode]],Code2Loc,2,FALSE)</f>
        <v>PRV BAZAR</v>
      </c>
      <c r="D1747" s="171" t="s">
        <v>2406</v>
      </c>
      <c r="E1747">
        <v>7</v>
      </c>
      <c r="F1747" s="173">
        <v>7</v>
      </c>
      <c r="G1747"/>
      <c r="H1747"/>
      <c r="I1747"/>
      <c r="J1747"/>
      <c r="K1747"/>
      <c r="L1747"/>
    </row>
    <row r="1748" spans="1:12">
      <c r="A1748" t="s">
        <v>6906</v>
      </c>
      <c r="B1748" t="s">
        <v>6423</v>
      </c>
      <c r="C1748" t="str">
        <f>VLOOKUP(RTARouteStages[[#This Row],[StageCode]],Code2Loc,2,FALSE)</f>
        <v>GIRI CROSS</v>
      </c>
      <c r="D1748" s="171" t="s">
        <v>1328</v>
      </c>
      <c r="E1748">
        <v>8</v>
      </c>
      <c r="F1748" s="173">
        <v>8</v>
      </c>
      <c r="G1748"/>
      <c r="H1748"/>
      <c r="I1748"/>
      <c r="J1748"/>
      <c r="K1748"/>
      <c r="L1748"/>
    </row>
    <row r="1749" spans="1:12">
      <c r="A1749" t="s">
        <v>6906</v>
      </c>
      <c r="B1749" t="s">
        <v>6423</v>
      </c>
      <c r="C1749" t="str">
        <f>VLOOKUP(RTARouteStages[[#This Row],[StageCode]],Code2Loc,2,FALSE)</f>
        <v>GREEN PARK</v>
      </c>
      <c r="D1749" s="171" t="s">
        <v>1366</v>
      </c>
      <c r="E1749">
        <v>9</v>
      </c>
      <c r="F1749" s="173">
        <v>9</v>
      </c>
      <c r="G1749"/>
      <c r="H1749"/>
      <c r="I1749"/>
      <c r="J1749"/>
      <c r="K1749"/>
      <c r="L1749"/>
    </row>
    <row r="1750" spans="1:12">
      <c r="A1750" t="s">
        <v>6906</v>
      </c>
      <c r="B1750" t="s">
        <v>6423</v>
      </c>
      <c r="C1750" t="str">
        <f>VLOOKUP(RTARouteStages[[#This Row],[StageCode]],Code2Loc,2,FALSE)</f>
        <v>GIRI CHAPEL</v>
      </c>
      <c r="D1750" s="171" t="s">
        <v>1326</v>
      </c>
      <c r="E1750">
        <v>10</v>
      </c>
      <c r="F1750" s="173">
        <v>10</v>
      </c>
      <c r="G1750"/>
      <c r="H1750"/>
      <c r="I1750"/>
      <c r="J1750"/>
      <c r="K1750"/>
      <c r="L1750"/>
    </row>
    <row r="1751" spans="1:12">
      <c r="A1751" t="s">
        <v>6906</v>
      </c>
      <c r="B1751" t="s">
        <v>6423</v>
      </c>
      <c r="C1751" t="str">
        <f>VLOOKUP(RTARouteStages[[#This Row],[StageCode]],Code2Loc,2,FALSE)</f>
        <v>MAPUSA</v>
      </c>
      <c r="D1751" s="171" t="s">
        <v>1882</v>
      </c>
      <c r="E1751">
        <v>11</v>
      </c>
      <c r="F1751" s="173">
        <v>12</v>
      </c>
      <c r="G1751"/>
      <c r="H1751"/>
      <c r="I1751"/>
      <c r="J1751"/>
      <c r="K1751"/>
      <c r="L1751"/>
    </row>
    <row r="1752" spans="1:12">
      <c r="A1752" t="s">
        <v>6906</v>
      </c>
      <c r="B1752" t="s">
        <v>6423</v>
      </c>
      <c r="C1752" t="str">
        <f>VLOOKUP(RTARouteStages[[#This Row],[StageCode]],Code2Loc,2,FALSE)</f>
        <v>MPS COURT</v>
      </c>
      <c r="D1752" s="171" t="s">
        <v>2017</v>
      </c>
      <c r="E1752">
        <v>12</v>
      </c>
      <c r="F1752" s="173">
        <v>13</v>
      </c>
      <c r="G1752"/>
      <c r="H1752"/>
      <c r="I1752"/>
      <c r="J1752"/>
      <c r="K1752"/>
      <c r="L1752"/>
    </row>
    <row r="1753" spans="1:12">
      <c r="A1753" t="s">
        <v>6906</v>
      </c>
      <c r="B1753" t="s">
        <v>6423</v>
      </c>
      <c r="C1753" t="str">
        <f>VLOOKUP(RTARouteStages[[#This Row],[StageCode]],Code2Loc,2,FALSE)</f>
        <v>DULER</v>
      </c>
      <c r="D1753" s="171" t="s">
        <v>1217</v>
      </c>
      <c r="E1753">
        <v>13</v>
      </c>
      <c r="F1753" s="173">
        <v>14</v>
      </c>
      <c r="G1753"/>
      <c r="H1753"/>
      <c r="I1753"/>
      <c r="J1753"/>
      <c r="K1753"/>
      <c r="L1753"/>
    </row>
    <row r="1754" spans="1:12">
      <c r="A1754" t="s">
        <v>6906</v>
      </c>
      <c r="B1754" t="s">
        <v>6423</v>
      </c>
      <c r="C1754" t="str">
        <f>VLOOKUP(RTARouteStages[[#This Row],[StageCode]],Code2Loc,2,FALSE)</f>
        <v>PDEM/KRWDA</v>
      </c>
      <c r="D1754" s="171" t="s">
        <v>2308</v>
      </c>
      <c r="E1754">
        <v>14</v>
      </c>
      <c r="F1754" s="173">
        <v>15</v>
      </c>
      <c r="G1754"/>
      <c r="H1754"/>
      <c r="I1754"/>
      <c r="J1754"/>
      <c r="K1754"/>
      <c r="L1754"/>
    </row>
    <row r="1755" spans="1:12">
      <c r="A1755" t="s">
        <v>6906</v>
      </c>
      <c r="B1755" t="s">
        <v>6423</v>
      </c>
      <c r="C1755" t="str">
        <f>VLOOKUP(RTARouteStages[[#This Row],[StageCode]],Code2Loc,2,FALSE)</f>
        <v>KARASWADA</v>
      </c>
      <c r="D1755" s="171" t="s">
        <v>1579</v>
      </c>
      <c r="E1755">
        <v>15</v>
      </c>
      <c r="F1755" s="173">
        <v>16</v>
      </c>
      <c r="G1755"/>
      <c r="H1755"/>
      <c r="I1755"/>
      <c r="J1755"/>
      <c r="K1755"/>
      <c r="L1755"/>
    </row>
    <row r="1756" spans="1:12">
      <c r="A1756" t="s">
        <v>6906</v>
      </c>
      <c r="B1756" t="s">
        <v>6423</v>
      </c>
      <c r="C1756" t="str">
        <f>VLOOKUP(RTARouteStages[[#This Row],[StageCode]],Code2Loc,2,FALSE)</f>
        <v>MADEL</v>
      </c>
      <c r="D1756" s="171" t="s">
        <v>1814</v>
      </c>
      <c r="E1756">
        <v>16</v>
      </c>
      <c r="F1756" s="173">
        <v>17</v>
      </c>
      <c r="G1756"/>
      <c r="H1756"/>
      <c r="I1756"/>
      <c r="J1756"/>
      <c r="K1756"/>
      <c r="L1756"/>
    </row>
    <row r="1757" spans="1:12">
      <c r="A1757" t="s">
        <v>6906</v>
      </c>
      <c r="B1757" t="s">
        <v>6423</v>
      </c>
      <c r="C1757" t="str">
        <f>VLOOKUP(RTARouteStages[[#This Row],[StageCode]],Code2Loc,2,FALSE)</f>
        <v>TIVIM</v>
      </c>
      <c r="D1757" s="171" t="s">
        <v>2930</v>
      </c>
      <c r="E1757">
        <v>17</v>
      </c>
      <c r="F1757" s="173">
        <v>18</v>
      </c>
      <c r="G1757"/>
      <c r="H1757"/>
      <c r="I1757"/>
      <c r="J1757"/>
      <c r="K1757"/>
      <c r="L1757"/>
    </row>
    <row r="1758" spans="1:12">
      <c r="A1758" t="s">
        <v>6906</v>
      </c>
      <c r="B1758" t="s">
        <v>6423</v>
      </c>
      <c r="C1758" t="str">
        <f>VLOOKUP(RTARouteStages[[#This Row],[StageCode]],Code2Loc,2,FALSE)</f>
        <v>TIVI GROUND</v>
      </c>
      <c r="D1758" s="171" t="s">
        <v>2928</v>
      </c>
      <c r="E1758">
        <v>18</v>
      </c>
      <c r="F1758" s="173">
        <v>19</v>
      </c>
      <c r="G1758"/>
      <c r="H1758"/>
      <c r="I1758"/>
      <c r="J1758"/>
      <c r="K1758"/>
      <c r="L1758"/>
    </row>
    <row r="1759" spans="1:12">
      <c r="A1759" t="s">
        <v>6906</v>
      </c>
      <c r="B1759" t="s">
        <v>6423</v>
      </c>
      <c r="C1759" t="str">
        <f>VLOOKUP(RTARouteStages[[#This Row],[StageCode]],Code2Loc,2,FALSE)</f>
        <v>CANSA BRD</v>
      </c>
      <c r="D1759" s="171" t="s">
        <v>883</v>
      </c>
      <c r="E1759">
        <v>19</v>
      </c>
      <c r="F1759" s="173">
        <v>20</v>
      </c>
      <c r="G1759"/>
      <c r="H1759"/>
      <c r="I1759"/>
      <c r="J1759"/>
      <c r="K1759"/>
      <c r="L1759"/>
    </row>
    <row r="1760" spans="1:12">
      <c r="A1760" t="s">
        <v>6906</v>
      </c>
      <c r="B1760" t="s">
        <v>6423</v>
      </c>
      <c r="C1760" t="str">
        <f>VLOOKUP(RTARouteStages[[#This Row],[StageCode]],Code2Loc,2,FALSE)</f>
        <v>SIRSAI RLY</v>
      </c>
      <c r="D1760" s="171" t="s">
        <v>2743</v>
      </c>
      <c r="E1760">
        <v>20</v>
      </c>
      <c r="F1760" s="173">
        <v>21</v>
      </c>
      <c r="G1760"/>
      <c r="H1760"/>
      <c r="I1760"/>
      <c r="J1760"/>
      <c r="K1760"/>
      <c r="L1760"/>
    </row>
    <row r="1761" spans="1:12">
      <c r="A1761" t="s">
        <v>6906</v>
      </c>
      <c r="B1761" t="s">
        <v>6423</v>
      </c>
      <c r="C1761" t="str">
        <f>VLOOKUP(RTARouteStages[[#This Row],[StageCode]],Code2Loc,2,FALSE)</f>
        <v>SIRSAI COPL</v>
      </c>
      <c r="D1761" s="171" t="s">
        <v>2741</v>
      </c>
      <c r="E1761">
        <v>21</v>
      </c>
      <c r="F1761" s="173">
        <v>22</v>
      </c>
      <c r="G1761"/>
      <c r="H1761"/>
      <c r="I1761"/>
      <c r="J1761"/>
      <c r="K1761"/>
      <c r="L1761"/>
    </row>
    <row r="1762" spans="1:12">
      <c r="A1762" t="s">
        <v>6906</v>
      </c>
      <c r="B1762" t="s">
        <v>6423</v>
      </c>
      <c r="C1762" t="str">
        <f>VLOOKUP(RTARouteStages[[#This Row],[StageCode]],Code2Loc,2,FALSE)</f>
        <v>CLERRA SCOL</v>
      </c>
      <c r="D1762" s="171" t="s">
        <v>985</v>
      </c>
      <c r="E1762">
        <v>22</v>
      </c>
      <c r="F1762" s="173">
        <v>23</v>
      </c>
      <c r="G1762"/>
      <c r="H1762"/>
      <c r="I1762"/>
      <c r="J1762"/>
      <c r="K1762"/>
      <c r="L1762"/>
    </row>
    <row r="1763" spans="1:12">
      <c r="A1763" t="s">
        <v>6906</v>
      </c>
      <c r="B1763" t="s">
        <v>6423</v>
      </c>
      <c r="C1763" t="str">
        <f>VLOOKUP(RTARouteStages[[#This Row],[StageCode]],Code2Loc,2,FALSE)</f>
        <v>ASSNODA</v>
      </c>
      <c r="D1763" s="171" t="s">
        <v>616</v>
      </c>
      <c r="E1763">
        <v>23</v>
      </c>
      <c r="F1763" s="173">
        <v>24</v>
      </c>
      <c r="G1763"/>
      <c r="H1763"/>
      <c r="I1763"/>
      <c r="J1763"/>
      <c r="K1763"/>
      <c r="L1763"/>
    </row>
    <row r="1764" spans="1:12">
      <c r="A1764" t="s">
        <v>6906</v>
      </c>
      <c r="B1764" t="s">
        <v>6423</v>
      </c>
      <c r="C1764" t="str">
        <f>VLOOKUP(RTARouteStages[[#This Row],[StageCode]],Code2Loc,2,FALSE)</f>
        <v>NANORA</v>
      </c>
      <c r="D1764" s="171" t="s">
        <v>2100</v>
      </c>
      <c r="E1764">
        <v>24</v>
      </c>
      <c r="F1764" s="173">
        <v>27</v>
      </c>
      <c r="G1764"/>
      <c r="H1764"/>
      <c r="I1764"/>
      <c r="J1764"/>
      <c r="K1764"/>
      <c r="L1764"/>
    </row>
    <row r="1765" spans="1:12">
      <c r="A1765" t="s">
        <v>6906</v>
      </c>
      <c r="B1765" t="s">
        <v>6423</v>
      </c>
      <c r="C1765" t="str">
        <f>VLOOKUP(RTARouteStages[[#This Row],[StageCode]],Code2Loc,2,FALSE)</f>
        <v>KASARPAL</v>
      </c>
      <c r="D1765" s="171" t="s">
        <v>1603</v>
      </c>
      <c r="E1765">
        <v>25</v>
      </c>
      <c r="F1765" s="173">
        <v>30</v>
      </c>
      <c r="G1765"/>
      <c r="H1765"/>
      <c r="I1765"/>
      <c r="J1765"/>
      <c r="K1765"/>
      <c r="L1765"/>
    </row>
    <row r="1766" spans="1:12">
      <c r="A1766" t="s">
        <v>6906</v>
      </c>
      <c r="B1766" t="s">
        <v>6423</v>
      </c>
      <c r="C1766" t="str">
        <f>VLOOKUP(RTARouteStages[[#This Row],[StageCode]],Code2Loc,2,FALSE)</f>
        <v>GA DDMRG</v>
      </c>
      <c r="D1766" s="171" t="s">
        <v>1254</v>
      </c>
      <c r="E1766">
        <v>26</v>
      </c>
      <c r="F1766" s="173">
        <v>31</v>
      </c>
      <c r="G1766"/>
      <c r="H1766"/>
      <c r="I1766"/>
      <c r="J1766"/>
      <c r="K1766"/>
      <c r="L1766"/>
    </row>
    <row r="1767" spans="1:12">
      <c r="A1767" t="s">
        <v>6906</v>
      </c>
      <c r="B1767" t="s">
        <v>6423</v>
      </c>
      <c r="C1767" t="str">
        <f>VLOOKUP(RTARouteStages[[#This Row],[StageCode]],Code2Loc,2,FALSE)</f>
        <v>GOA BORDER</v>
      </c>
      <c r="D1767" s="171" t="s">
        <v>1332</v>
      </c>
      <c r="E1767">
        <v>27</v>
      </c>
      <c r="F1767" s="173">
        <v>35</v>
      </c>
      <c r="G1767"/>
      <c r="H1767"/>
      <c r="I1767"/>
      <c r="J1767"/>
      <c r="K1767"/>
      <c r="L1767"/>
    </row>
    <row r="1768" spans="1:12">
      <c r="A1768" t="s">
        <v>6906</v>
      </c>
      <c r="B1768" t="s">
        <v>6423</v>
      </c>
      <c r="C1768" t="str">
        <f>VLOOKUP(RTARouteStages[[#This Row],[StageCode]],Code2Loc,2,FALSE)</f>
        <v>DODAMARG</v>
      </c>
      <c r="D1768" s="171" t="s">
        <v>1191</v>
      </c>
      <c r="E1768">
        <v>28</v>
      </c>
      <c r="F1768" s="173">
        <v>36</v>
      </c>
      <c r="G1768"/>
      <c r="H1768"/>
      <c r="I1768"/>
      <c r="J1768"/>
      <c r="K1768"/>
      <c r="L1768"/>
    </row>
    <row r="1769" spans="1:12">
      <c r="A1769" t="s">
        <v>6906</v>
      </c>
      <c r="B1769" t="s">
        <v>6423</v>
      </c>
      <c r="C1769" t="str">
        <f>VLOOKUP(RTARouteStages[[#This Row],[StageCode]],Code2Loc,2,FALSE)</f>
        <v>KUMYAMAL</v>
      </c>
      <c r="D1769" s="171" t="s">
        <v>1768</v>
      </c>
      <c r="E1769">
        <v>29</v>
      </c>
      <c r="F1769" s="173">
        <v>37</v>
      </c>
      <c r="G1769"/>
      <c r="H1769"/>
      <c r="I1769"/>
      <c r="J1769"/>
      <c r="K1769"/>
      <c r="L1769"/>
    </row>
    <row r="1770" spans="1:12">
      <c r="A1770" t="s">
        <v>6906</v>
      </c>
      <c r="B1770" t="s">
        <v>6423</v>
      </c>
      <c r="C1770" t="str">
        <f>VLOOKUP(RTARouteStages[[#This Row],[StageCode]],Code2Loc,2,FALSE)</f>
        <v>SAL</v>
      </c>
      <c r="D1770" s="171" t="s">
        <v>2558</v>
      </c>
      <c r="E1770">
        <v>30</v>
      </c>
      <c r="F1770" s="173">
        <v>40</v>
      </c>
      <c r="G1770"/>
      <c r="H1770"/>
      <c r="I1770"/>
      <c r="J1770"/>
      <c r="K1770"/>
      <c r="L1770"/>
    </row>
    <row r="1771" spans="1:12">
      <c r="A1771" t="s">
        <v>6907</v>
      </c>
      <c r="B1771" t="s">
        <v>5881</v>
      </c>
      <c r="C1771" t="str">
        <f>VLOOKUP(RTARouteStages[[#This Row],[StageCode]],Code2Loc,2,FALSE)</f>
        <v>PANAJI</v>
      </c>
      <c r="D1771" s="171" t="s">
        <v>2247</v>
      </c>
      <c r="E1771">
        <v>1</v>
      </c>
      <c r="F1771" s="173"/>
      <c r="G1771"/>
      <c r="H1771"/>
      <c r="I1771"/>
      <c r="J1771"/>
      <c r="K1771"/>
      <c r="L1771"/>
    </row>
    <row r="1772" spans="1:12">
      <c r="A1772" t="s">
        <v>6907</v>
      </c>
      <c r="B1772" t="s">
        <v>5881</v>
      </c>
      <c r="C1772" t="e">
        <f>VLOOKUP(RTARouteStages[[#This Row],[StageCode]],Code2Loc,2,FALSE)</f>
        <v>#N/A</v>
      </c>
      <c r="D1772" s="171" t="s">
        <v>4977</v>
      </c>
      <c r="E1772">
        <v>6</v>
      </c>
      <c r="F1772" s="173"/>
      <c r="G1772"/>
      <c r="H1772"/>
      <c r="I1772"/>
      <c r="J1772"/>
      <c r="K1772"/>
      <c r="L1772"/>
    </row>
    <row r="1773" spans="1:12">
      <c r="A1773" t="s">
        <v>6908</v>
      </c>
      <c r="B1773" t="s">
        <v>5881</v>
      </c>
      <c r="C1773" t="str">
        <f>VLOOKUP(RTARouteStages[[#This Row],[StageCode]],Code2Loc,2,FALSE)</f>
        <v>PANAJI</v>
      </c>
      <c r="D1773" s="171" t="s">
        <v>2247</v>
      </c>
      <c r="E1773">
        <v>1</v>
      </c>
      <c r="F1773" s="173"/>
      <c r="G1773"/>
      <c r="H1773"/>
      <c r="I1773"/>
      <c r="J1773"/>
      <c r="K1773"/>
      <c r="L1773"/>
    </row>
    <row r="1774" spans="1:12">
      <c r="A1774" t="s">
        <v>6908</v>
      </c>
      <c r="B1774" t="s">
        <v>5881</v>
      </c>
      <c r="C1774" t="str">
        <f>VLOOKUP(RTARouteStages[[#This Row],[StageCode]],Code2Loc,2,FALSE)</f>
        <v>USGAO</v>
      </c>
      <c r="D1774" s="171" t="s">
        <v>3000</v>
      </c>
      <c r="E1774">
        <v>6</v>
      </c>
      <c r="F1774" s="173"/>
      <c r="G1774"/>
      <c r="H1774"/>
      <c r="I1774"/>
      <c r="J1774"/>
      <c r="K1774"/>
      <c r="L1774"/>
    </row>
    <row r="1775" spans="1:12">
      <c r="A1775" t="s">
        <v>6909</v>
      </c>
      <c r="B1775" t="s">
        <v>6426</v>
      </c>
      <c r="C1775" t="str">
        <f>VLOOKUP(RTARouteStages[[#This Row],[StageCode]],Code2Loc,2,FALSE)</f>
        <v>PANAJI</v>
      </c>
      <c r="D1775" s="171" t="s">
        <v>2247</v>
      </c>
      <c r="E1775">
        <v>1</v>
      </c>
      <c r="F1775" s="173">
        <v>0</v>
      </c>
      <c r="G1775"/>
      <c r="H1775"/>
      <c r="I1775"/>
      <c r="J1775"/>
      <c r="K1775"/>
      <c r="L1775"/>
    </row>
    <row r="1776" spans="1:12">
      <c r="A1776" t="s">
        <v>6909</v>
      </c>
      <c r="B1776" t="s">
        <v>6426</v>
      </c>
      <c r="C1776" t="str">
        <f>VLOOKUP(RTARouteStages[[#This Row],[StageCode]],Code2Loc,2,FALSE)</f>
        <v>PANAJI MKT</v>
      </c>
      <c r="D1776" s="171" t="s">
        <v>2251</v>
      </c>
      <c r="E1776">
        <v>2</v>
      </c>
      <c r="F1776" s="173">
        <v>1</v>
      </c>
      <c r="G1776"/>
      <c r="H1776"/>
      <c r="I1776"/>
      <c r="J1776"/>
      <c r="K1776"/>
      <c r="L1776"/>
    </row>
    <row r="1777" spans="1:12">
      <c r="A1777" t="s">
        <v>6909</v>
      </c>
      <c r="B1777" t="s">
        <v>6426</v>
      </c>
      <c r="C1777" t="str">
        <f>VLOOKUP(RTARouteStages[[#This Row],[StageCode]],Code2Loc,2,FALSE)</f>
        <v>CAMPAL</v>
      </c>
      <c r="D1777" s="171" t="s">
        <v>869</v>
      </c>
      <c r="E1777">
        <v>3</v>
      </c>
      <c r="F1777" s="173">
        <v>2</v>
      </c>
      <c r="G1777"/>
      <c r="H1777"/>
      <c r="I1777"/>
      <c r="J1777"/>
      <c r="K1777"/>
      <c r="L1777"/>
    </row>
    <row r="1778" spans="1:12">
      <c r="A1778" t="s">
        <v>6909</v>
      </c>
      <c r="B1778" t="s">
        <v>6426</v>
      </c>
      <c r="C1778" t="str">
        <f>VLOOKUP(RTARouteStages[[#This Row],[StageCode]],Code2Loc,2,FALSE)</f>
        <v>ALTINHO</v>
      </c>
      <c r="D1778" s="171" t="s">
        <v>513</v>
      </c>
      <c r="E1778">
        <v>4</v>
      </c>
      <c r="F1778" s="173">
        <v>4</v>
      </c>
      <c r="G1778"/>
      <c r="H1778"/>
      <c r="I1778"/>
      <c r="J1778"/>
      <c r="K1778"/>
      <c r="L1778"/>
    </row>
    <row r="1779" spans="1:12">
      <c r="A1779" t="s">
        <v>6909</v>
      </c>
      <c r="B1779" t="s">
        <v>6426</v>
      </c>
      <c r="C1779" t="str">
        <f>VLOOKUP(RTARouteStages[[#This Row],[StageCode]],Code2Loc,2,FALSE)</f>
        <v>A.I. RADIO</v>
      </c>
      <c r="D1779" s="171" t="s">
        <v>436</v>
      </c>
      <c r="E1779">
        <v>5</v>
      </c>
      <c r="F1779" s="173">
        <v>5</v>
      </c>
      <c r="G1779"/>
      <c r="H1779"/>
      <c r="I1779"/>
      <c r="J1779"/>
      <c r="K1779"/>
      <c r="L1779"/>
    </row>
    <row r="1780" spans="1:12">
      <c r="A1780" t="s">
        <v>6909</v>
      </c>
      <c r="B1780" t="s">
        <v>6426</v>
      </c>
      <c r="C1780" t="str">
        <f>VLOOKUP(RTARouteStages[[#This Row],[StageCode]],Code2Loc,2,FALSE)</f>
        <v>CHURCH</v>
      </c>
      <c r="D1780" s="171" t="s">
        <v>971</v>
      </c>
      <c r="E1780">
        <v>6</v>
      </c>
      <c r="F1780" s="173">
        <v>6</v>
      </c>
      <c r="G1780"/>
      <c r="H1780"/>
      <c r="I1780"/>
      <c r="J1780"/>
      <c r="K1780"/>
      <c r="L1780"/>
    </row>
    <row r="1781" spans="1:12">
      <c r="A1781" t="s">
        <v>6909</v>
      </c>
      <c r="B1781" t="s">
        <v>6426</v>
      </c>
      <c r="C1781" t="str">
        <f>VLOOKUP(RTARouteStages[[#This Row],[StageCode]],Code2Loc,2,FALSE)</f>
        <v>PANAJI</v>
      </c>
      <c r="D1781" s="171" t="s">
        <v>2247</v>
      </c>
      <c r="E1781">
        <v>7</v>
      </c>
      <c r="F1781" s="173">
        <v>8</v>
      </c>
      <c r="G1781"/>
      <c r="H1781"/>
      <c r="I1781"/>
      <c r="J1781"/>
      <c r="K1781"/>
      <c r="L1781"/>
    </row>
    <row r="1782" spans="1:12">
      <c r="A1782" t="s">
        <v>6909</v>
      </c>
      <c r="B1782" t="s">
        <v>6426</v>
      </c>
      <c r="C1782" t="str">
        <f>VLOOKUP(RTARouteStages[[#This Row],[StageCode]],Code2Loc,2,FALSE)</f>
        <v>R. PATTO</v>
      </c>
      <c r="D1782" s="171" t="s">
        <v>2434</v>
      </c>
      <c r="E1782">
        <v>8</v>
      </c>
      <c r="F1782" s="173">
        <v>10</v>
      </c>
      <c r="G1782"/>
      <c r="H1782"/>
      <c r="I1782"/>
      <c r="J1782"/>
      <c r="K1782"/>
      <c r="L1782"/>
    </row>
    <row r="1783" spans="1:12">
      <c r="A1783" t="s">
        <v>6909</v>
      </c>
      <c r="B1783" t="s">
        <v>6426</v>
      </c>
      <c r="C1783" t="str">
        <f>VLOOKUP(RTARouteStages[[#This Row],[StageCode]],Code2Loc,2,FALSE)</f>
        <v>RBDR FERRY</v>
      </c>
      <c r="D1783" s="171" t="s">
        <v>2473</v>
      </c>
      <c r="E1783">
        <v>9</v>
      </c>
      <c r="F1783" s="173">
        <v>11</v>
      </c>
      <c r="G1783"/>
      <c r="H1783"/>
      <c r="I1783"/>
      <c r="J1783"/>
      <c r="K1783"/>
      <c r="L1783"/>
    </row>
    <row r="1784" spans="1:12">
      <c r="A1784" t="s">
        <v>6909</v>
      </c>
      <c r="B1784" t="s">
        <v>6426</v>
      </c>
      <c r="C1784" t="str">
        <f>VLOOKUP(RTARouteStages[[#This Row],[StageCode]],Code2Loc,2,FALSE)</f>
        <v>RIBANDAR</v>
      </c>
      <c r="D1784" s="171" t="s">
        <v>2493</v>
      </c>
      <c r="E1784">
        <v>10</v>
      </c>
      <c r="F1784" s="173">
        <v>12</v>
      </c>
      <c r="G1784"/>
      <c r="H1784"/>
      <c r="I1784"/>
      <c r="J1784"/>
      <c r="K1784"/>
      <c r="L1784"/>
    </row>
    <row r="1785" spans="1:12">
      <c r="A1785" t="s">
        <v>6909</v>
      </c>
      <c r="B1785" t="s">
        <v>6426</v>
      </c>
      <c r="C1785" t="str">
        <f>VLOOKUP(RTARouteStages[[#This Row],[StageCode]],Code2Loc,2,FALSE)</f>
        <v>RBDR SCHOOL</v>
      </c>
      <c r="D1785" s="171" t="s">
        <v>2475</v>
      </c>
      <c r="E1785">
        <v>11</v>
      </c>
      <c r="F1785" s="173">
        <v>13</v>
      </c>
      <c r="G1785"/>
      <c r="H1785"/>
      <c r="I1785"/>
      <c r="J1785"/>
      <c r="K1785"/>
      <c r="L1785"/>
    </row>
    <row r="1786" spans="1:12">
      <c r="A1786" t="s">
        <v>6909</v>
      </c>
      <c r="B1786" t="s">
        <v>6426</v>
      </c>
      <c r="C1786" t="str">
        <f>VLOOKUP(RTARouteStages[[#This Row],[StageCode]],Code2Loc,2,FALSE)</f>
        <v>ST.PEDRO</v>
      </c>
      <c r="D1786" s="171" t="s">
        <v>2801</v>
      </c>
      <c r="E1786">
        <v>12</v>
      </c>
      <c r="F1786" s="173">
        <v>14</v>
      </c>
      <c r="G1786"/>
      <c r="H1786"/>
      <c r="I1786"/>
      <c r="J1786"/>
      <c r="K1786"/>
      <c r="L1786"/>
    </row>
    <row r="1787" spans="1:12">
      <c r="A1787" t="s">
        <v>6909</v>
      </c>
      <c r="B1787" t="s">
        <v>6426</v>
      </c>
      <c r="C1787" t="str">
        <f>VLOOKUP(RTARouteStages[[#This Row],[StageCode]],Code2Loc,2,FALSE)</f>
        <v>BAINGINI</v>
      </c>
      <c r="D1787" s="171" t="s">
        <v>666</v>
      </c>
      <c r="E1787">
        <v>13</v>
      </c>
      <c r="F1787" s="173">
        <v>15</v>
      </c>
      <c r="G1787"/>
      <c r="H1787"/>
      <c r="I1787"/>
      <c r="J1787"/>
      <c r="K1787"/>
      <c r="L1787"/>
    </row>
    <row r="1788" spans="1:12">
      <c r="A1788" t="s">
        <v>6909</v>
      </c>
      <c r="B1788" t="s">
        <v>6426</v>
      </c>
      <c r="C1788" t="str">
        <f>VLOOKUP(RTARouteStages[[#This Row],[StageCode]],Code2Loc,2,FALSE)</f>
        <v>OLD GOA</v>
      </c>
      <c r="D1788" s="171" t="s">
        <v>2185</v>
      </c>
      <c r="E1788">
        <v>14</v>
      </c>
      <c r="F1788" s="173">
        <v>17</v>
      </c>
      <c r="G1788"/>
      <c r="H1788"/>
      <c r="I1788"/>
      <c r="J1788"/>
      <c r="K1788"/>
      <c r="L1788"/>
    </row>
    <row r="1789" spans="1:12">
      <c r="A1789" t="s">
        <v>6909</v>
      </c>
      <c r="B1789" t="s">
        <v>6426</v>
      </c>
      <c r="C1789" t="str">
        <f>VLOOKUP(RTARouteStages[[#This Row],[StageCode]],Code2Loc,2,FALSE)</f>
        <v>CORLI PUMP</v>
      </c>
      <c r="D1789" s="171" t="s">
        <v>1015</v>
      </c>
      <c r="E1789">
        <v>15</v>
      </c>
      <c r="F1789" s="173">
        <v>19</v>
      </c>
      <c r="G1789"/>
      <c r="H1789"/>
      <c r="I1789"/>
      <c r="J1789"/>
      <c r="K1789"/>
      <c r="L1789"/>
    </row>
    <row r="1790" spans="1:12">
      <c r="A1790" t="s">
        <v>6909</v>
      </c>
      <c r="B1790" t="s">
        <v>6426</v>
      </c>
      <c r="C1790" t="str">
        <f>VLOOKUP(RTARouteStages[[#This Row],[StageCode]],Code2Loc,2,FALSE)</f>
        <v>CORLIM</v>
      </c>
      <c r="D1790" s="171" t="s">
        <v>1017</v>
      </c>
      <c r="E1790">
        <v>16</v>
      </c>
      <c r="F1790" s="173">
        <v>20</v>
      </c>
      <c r="G1790"/>
      <c r="H1790"/>
      <c r="I1790"/>
      <c r="J1790"/>
      <c r="K1790"/>
      <c r="L1790"/>
    </row>
    <row r="1791" spans="1:12">
      <c r="A1791" t="s">
        <v>6909</v>
      </c>
      <c r="B1791" t="s">
        <v>6426</v>
      </c>
      <c r="C1791" t="str">
        <f>VLOOKUP(RTARouteStages[[#This Row],[StageCode]],Code2Loc,2,FALSE)</f>
        <v>DHULAPI</v>
      </c>
      <c r="D1791" s="171" t="s">
        <v>1162</v>
      </c>
      <c r="E1791">
        <v>17</v>
      </c>
      <c r="F1791" s="173">
        <v>21</v>
      </c>
      <c r="G1791"/>
      <c r="H1791"/>
      <c r="I1791"/>
      <c r="J1791"/>
      <c r="K1791"/>
      <c r="L1791"/>
    </row>
    <row r="1792" spans="1:12">
      <c r="A1792" t="s">
        <v>6909</v>
      </c>
      <c r="B1792" t="s">
        <v>6426</v>
      </c>
      <c r="C1792" t="str">
        <f>VLOOKUP(RTARouteStages[[#This Row],[StageCode]],Code2Loc,2,FALSE)</f>
        <v>BANASTARI</v>
      </c>
      <c r="D1792" s="171" t="s">
        <v>680</v>
      </c>
      <c r="E1792">
        <v>18</v>
      </c>
      <c r="F1792" s="173">
        <v>22</v>
      </c>
      <c r="G1792"/>
      <c r="H1792"/>
      <c r="I1792"/>
      <c r="J1792"/>
      <c r="K1792"/>
      <c r="L1792"/>
    </row>
    <row r="1793" spans="1:12">
      <c r="A1793" t="s">
        <v>6909</v>
      </c>
      <c r="B1793" t="s">
        <v>6426</v>
      </c>
      <c r="C1793" t="str">
        <f>VLOOKUP(RTARouteStages[[#This Row],[StageCode]],Code2Loc,2,FALSE)</f>
        <v>BHOMA</v>
      </c>
      <c r="D1793" s="171" t="s">
        <v>788</v>
      </c>
      <c r="E1793">
        <v>19</v>
      </c>
      <c r="F1793" s="173">
        <v>24</v>
      </c>
      <c r="G1793"/>
      <c r="H1793"/>
      <c r="I1793"/>
      <c r="J1793"/>
      <c r="K1793"/>
      <c r="L1793"/>
    </row>
    <row r="1794" spans="1:12">
      <c r="A1794" t="s">
        <v>6909</v>
      </c>
      <c r="B1794" t="s">
        <v>6426</v>
      </c>
      <c r="C1794" t="str">
        <f>VLOOKUP(RTARouteStages[[#This Row],[StageCode]],Code2Loc,2,FALSE)</f>
        <v>KUNDAI</v>
      </c>
      <c r="D1794" s="171" t="s">
        <v>1770</v>
      </c>
      <c r="E1794">
        <v>20</v>
      </c>
      <c r="F1794" s="173">
        <v>26</v>
      </c>
      <c r="G1794"/>
      <c r="H1794"/>
      <c r="I1794"/>
      <c r="J1794"/>
      <c r="K1794"/>
      <c r="L1794"/>
    </row>
    <row r="1795" spans="1:12">
      <c r="A1795" t="s">
        <v>6909</v>
      </c>
      <c r="B1795" t="s">
        <v>6426</v>
      </c>
      <c r="C1795" t="str">
        <f>VLOOKUP(RTARouteStages[[#This Row],[StageCode]],Code2Loc,2,FALSE)</f>
        <v>MANGESHI</v>
      </c>
      <c r="D1795" s="171" t="s">
        <v>1874</v>
      </c>
      <c r="E1795">
        <v>21</v>
      </c>
      <c r="F1795" s="173">
        <v>28</v>
      </c>
      <c r="G1795"/>
      <c r="H1795"/>
      <c r="I1795"/>
      <c r="J1795"/>
      <c r="K1795"/>
      <c r="L1795"/>
    </row>
    <row r="1796" spans="1:12">
      <c r="A1796" t="s">
        <v>6909</v>
      </c>
      <c r="B1796" t="s">
        <v>6426</v>
      </c>
      <c r="C1796" t="str">
        <f>VLOOKUP(RTARouteStages[[#This Row],[StageCode]],Code2Loc,2,FALSE)</f>
        <v>MARDOL</v>
      </c>
      <c r="D1796" s="171" t="s">
        <v>1888</v>
      </c>
      <c r="E1796">
        <v>22</v>
      </c>
      <c r="F1796" s="173">
        <v>29</v>
      </c>
      <c r="G1796"/>
      <c r="H1796"/>
      <c r="I1796"/>
      <c r="J1796"/>
      <c r="K1796"/>
      <c r="L1796"/>
    </row>
    <row r="1797" spans="1:12">
      <c r="A1797" t="s">
        <v>6909</v>
      </c>
      <c r="B1797" t="s">
        <v>6426</v>
      </c>
      <c r="C1797" t="str">
        <f>VLOOKUP(RTARouteStages[[#This Row],[StageCode]],Code2Loc,2,FALSE)</f>
        <v>PATYEKADE</v>
      </c>
      <c r="D1797" s="171" t="s">
        <v>2301</v>
      </c>
      <c r="E1797">
        <v>23</v>
      </c>
      <c r="F1797" s="173">
        <v>31</v>
      </c>
      <c r="G1797"/>
      <c r="H1797"/>
      <c r="I1797"/>
      <c r="J1797"/>
      <c r="K1797"/>
      <c r="L1797"/>
    </row>
    <row r="1798" spans="1:12">
      <c r="A1798" t="s">
        <v>6909</v>
      </c>
      <c r="B1798" t="s">
        <v>6426</v>
      </c>
      <c r="C1798" t="str">
        <f>VLOOKUP(RTARouteStages[[#This Row],[StageCode]],Code2Loc,2,FALSE)</f>
        <v>FARMAGUDI</v>
      </c>
      <c r="D1798" s="171" t="s">
        <v>1234</v>
      </c>
      <c r="E1798">
        <v>24</v>
      </c>
      <c r="F1798" s="173">
        <v>33</v>
      </c>
      <c r="G1798"/>
      <c r="H1798"/>
      <c r="I1798"/>
      <c r="J1798"/>
      <c r="K1798"/>
      <c r="L1798"/>
    </row>
    <row r="1799" spans="1:12">
      <c r="A1799" t="s">
        <v>6909</v>
      </c>
      <c r="B1799" t="s">
        <v>6426</v>
      </c>
      <c r="C1799" t="str">
        <f>VLOOKUP(RTARouteStages[[#This Row],[StageCode]],Code2Loc,2,FALSE)</f>
        <v>FMD CIRCLE</v>
      </c>
      <c r="D1799" s="171" t="s">
        <v>1244</v>
      </c>
      <c r="E1799">
        <v>25</v>
      </c>
      <c r="F1799" s="173">
        <v>34</v>
      </c>
      <c r="G1799"/>
      <c r="H1799"/>
      <c r="I1799"/>
      <c r="J1799"/>
      <c r="K1799"/>
      <c r="L1799"/>
    </row>
    <row r="1800" spans="1:12">
      <c r="A1800" t="s">
        <v>6909</v>
      </c>
      <c r="B1800" t="s">
        <v>6426</v>
      </c>
      <c r="C1800" t="str">
        <f>VLOOKUP(RTARouteStages[[#This Row],[StageCode]],Code2Loc,2,FALSE)</f>
        <v>PONDA</v>
      </c>
      <c r="D1800" s="171" t="s">
        <v>2374</v>
      </c>
      <c r="E1800">
        <v>26</v>
      </c>
      <c r="F1800" s="173">
        <v>36</v>
      </c>
      <c r="G1800"/>
      <c r="H1800"/>
      <c r="I1800"/>
      <c r="J1800"/>
      <c r="K1800"/>
      <c r="L1800"/>
    </row>
    <row r="1801" spans="1:12">
      <c r="A1801" t="s">
        <v>6909</v>
      </c>
      <c r="B1801" t="s">
        <v>6426</v>
      </c>
      <c r="C1801" t="str">
        <f>VLOOKUP(RTARouteStages[[#This Row],[StageCode]],Code2Loc,2,FALSE)</f>
        <v>UPPER BAZAR</v>
      </c>
      <c r="D1801" s="171" t="s">
        <v>2990</v>
      </c>
      <c r="E1801">
        <v>27</v>
      </c>
      <c r="F1801" s="173">
        <v>37</v>
      </c>
      <c r="G1801"/>
      <c r="H1801"/>
      <c r="I1801"/>
      <c r="J1801"/>
      <c r="K1801"/>
      <c r="L1801"/>
    </row>
    <row r="1802" spans="1:12">
      <c r="A1802" t="s">
        <v>6909</v>
      </c>
      <c r="B1802" t="s">
        <v>6426</v>
      </c>
      <c r="C1802" t="str">
        <f>VLOOKUP(RTARouteStages[[#This Row],[StageCode]],Code2Loc,2,FALSE)</f>
        <v>CURTI</v>
      </c>
      <c r="D1802" s="171" t="s">
        <v>1052</v>
      </c>
      <c r="E1802">
        <v>28</v>
      </c>
      <c r="F1802" s="173">
        <v>39</v>
      </c>
      <c r="G1802"/>
      <c r="H1802"/>
      <c r="I1802"/>
      <c r="J1802"/>
      <c r="K1802"/>
      <c r="L1802"/>
    </row>
    <row r="1803" spans="1:12">
      <c r="A1803" t="s">
        <v>6909</v>
      </c>
      <c r="B1803" t="s">
        <v>6426</v>
      </c>
      <c r="C1803" t="str">
        <f>VLOOKUP(RTARouteStages[[#This Row],[StageCode]],Code2Loc,2,FALSE)</f>
        <v>KHANDEPAR</v>
      </c>
      <c r="D1803" s="171" t="s">
        <v>1654</v>
      </c>
      <c r="E1803">
        <v>29</v>
      </c>
      <c r="F1803" s="173">
        <v>40</v>
      </c>
      <c r="G1803"/>
      <c r="H1803"/>
      <c r="I1803"/>
      <c r="J1803"/>
      <c r="K1803"/>
      <c r="L1803"/>
    </row>
    <row r="1804" spans="1:12">
      <c r="A1804" t="s">
        <v>6909</v>
      </c>
      <c r="B1804" t="s">
        <v>6426</v>
      </c>
      <c r="C1804" t="str">
        <f>VLOOKUP(RTARouteStages[[#This Row],[StageCode]],Code2Loc,2,FALSE)</f>
        <v>KDPR S. TMP</v>
      </c>
      <c r="D1804" s="171" t="s">
        <v>1617</v>
      </c>
      <c r="E1804">
        <v>30</v>
      </c>
      <c r="F1804" s="173">
        <v>42</v>
      </c>
      <c r="G1804"/>
      <c r="H1804"/>
      <c r="I1804"/>
      <c r="J1804"/>
      <c r="K1804"/>
      <c r="L1804"/>
    </row>
    <row r="1805" spans="1:12">
      <c r="A1805" t="s">
        <v>6909</v>
      </c>
      <c r="B1805" t="s">
        <v>6426</v>
      </c>
      <c r="C1805" t="str">
        <f>VLOOKUP(RTARouteStages[[#This Row],[StageCode]],Code2Loc,2,FALSE)</f>
        <v>MARICO</v>
      </c>
      <c r="D1805" s="171" t="s">
        <v>1896</v>
      </c>
      <c r="E1805">
        <v>31</v>
      </c>
      <c r="F1805" s="173">
        <v>44</v>
      </c>
      <c r="G1805"/>
      <c r="H1805"/>
      <c r="I1805"/>
      <c r="J1805"/>
      <c r="K1805"/>
      <c r="L1805"/>
    </row>
    <row r="1806" spans="1:12">
      <c r="A1806" t="s">
        <v>6909</v>
      </c>
      <c r="B1806" t="s">
        <v>6426</v>
      </c>
      <c r="C1806" t="str">
        <f>VLOOKUP(RTARouteStages[[#This Row],[StageCode]],Code2Loc,2,FALSE)</f>
        <v>MURDI</v>
      </c>
      <c r="D1806" s="171" t="s">
        <v>2046</v>
      </c>
      <c r="E1806">
        <v>32</v>
      </c>
      <c r="F1806" s="173">
        <v>45</v>
      </c>
      <c r="G1806"/>
      <c r="H1806"/>
      <c r="I1806"/>
      <c r="J1806"/>
      <c r="K1806"/>
      <c r="L1806"/>
    </row>
    <row r="1807" spans="1:12">
      <c r="A1807" t="s">
        <v>6909</v>
      </c>
      <c r="B1807" t="s">
        <v>6426</v>
      </c>
      <c r="C1807" t="str">
        <f>VLOOKUP(RTARouteStages[[#This Row],[StageCode]],Code2Loc,2,FALSE)</f>
        <v>VAGURME</v>
      </c>
      <c r="D1807" s="171" t="s">
        <v>3030</v>
      </c>
      <c r="E1807">
        <v>33</v>
      </c>
      <c r="F1807" s="173">
        <v>48</v>
      </c>
      <c r="G1807"/>
      <c r="H1807"/>
      <c r="I1807"/>
      <c r="J1807"/>
      <c r="K1807"/>
      <c r="L1807"/>
    </row>
    <row r="1808" spans="1:12">
      <c r="A1808" t="s">
        <v>6910</v>
      </c>
      <c r="B1808" t="s">
        <v>6427</v>
      </c>
      <c r="C1808" t="str">
        <f>VLOOKUP(RTARouteStages[[#This Row],[StageCode]],Code2Loc,2,FALSE)</f>
        <v>PANAJI</v>
      </c>
      <c r="D1808" s="171" t="s">
        <v>2247</v>
      </c>
      <c r="E1808">
        <v>1</v>
      </c>
      <c r="F1808" s="173">
        <v>0</v>
      </c>
      <c r="G1808"/>
      <c r="H1808"/>
      <c r="I1808"/>
      <c r="J1808"/>
      <c r="K1808"/>
      <c r="L1808"/>
    </row>
    <row r="1809" spans="1:12">
      <c r="A1809" t="s">
        <v>6910</v>
      </c>
      <c r="B1809" t="s">
        <v>6427</v>
      </c>
      <c r="C1809" t="str">
        <f>VLOOKUP(RTARouteStages[[#This Row],[StageCode]],Code2Loc,2,FALSE)</f>
        <v>R. PATTO</v>
      </c>
      <c r="D1809" s="171" t="s">
        <v>2434</v>
      </c>
      <c r="E1809">
        <v>2</v>
      </c>
      <c r="F1809" s="173">
        <v>2</v>
      </c>
      <c r="G1809"/>
      <c r="H1809"/>
      <c r="I1809"/>
      <c r="J1809"/>
      <c r="K1809"/>
      <c r="L1809"/>
    </row>
    <row r="1810" spans="1:12">
      <c r="A1810" t="s">
        <v>6910</v>
      </c>
      <c r="B1810" t="s">
        <v>6427</v>
      </c>
      <c r="C1810" t="str">
        <f>VLOOKUP(RTARouteStages[[#This Row],[StageCode]],Code2Loc,2,FALSE)</f>
        <v>RBDR FERRY</v>
      </c>
      <c r="D1810" s="171" t="s">
        <v>2473</v>
      </c>
      <c r="E1810">
        <v>3</v>
      </c>
      <c r="F1810" s="173">
        <v>3</v>
      </c>
      <c r="G1810"/>
      <c r="H1810"/>
      <c r="I1810"/>
      <c r="J1810"/>
      <c r="K1810"/>
      <c r="L1810"/>
    </row>
    <row r="1811" spans="1:12">
      <c r="A1811" t="s">
        <v>6910</v>
      </c>
      <c r="B1811" t="s">
        <v>6427</v>
      </c>
      <c r="C1811" t="str">
        <f>VLOOKUP(RTARouteStages[[#This Row],[StageCode]],Code2Loc,2,FALSE)</f>
        <v>RIBANDAR</v>
      </c>
      <c r="D1811" s="171" t="s">
        <v>2493</v>
      </c>
      <c r="E1811">
        <v>4</v>
      </c>
      <c r="F1811" s="173">
        <v>4</v>
      </c>
      <c r="G1811"/>
      <c r="H1811"/>
      <c r="I1811"/>
      <c r="J1811"/>
      <c r="K1811"/>
      <c r="L1811"/>
    </row>
    <row r="1812" spans="1:12">
      <c r="A1812" t="s">
        <v>6910</v>
      </c>
      <c r="B1812" t="s">
        <v>6427</v>
      </c>
      <c r="C1812" t="str">
        <f>VLOOKUP(RTARouteStages[[#This Row],[StageCode]],Code2Loc,2,FALSE)</f>
        <v>RBDR SCHOOL</v>
      </c>
      <c r="D1812" s="171" t="s">
        <v>2475</v>
      </c>
      <c r="E1812">
        <v>5</v>
      </c>
      <c r="F1812" s="173">
        <v>5</v>
      </c>
      <c r="G1812"/>
      <c r="H1812"/>
      <c r="I1812"/>
      <c r="J1812"/>
      <c r="K1812"/>
      <c r="L1812"/>
    </row>
    <row r="1813" spans="1:12">
      <c r="A1813" t="s">
        <v>6910</v>
      </c>
      <c r="B1813" t="s">
        <v>6427</v>
      </c>
      <c r="C1813" t="str">
        <f>VLOOKUP(RTARouteStages[[#This Row],[StageCode]],Code2Loc,2,FALSE)</f>
        <v>ST.PEDRO</v>
      </c>
      <c r="D1813" s="171" t="s">
        <v>2801</v>
      </c>
      <c r="E1813">
        <v>6</v>
      </c>
      <c r="F1813" s="173">
        <v>6</v>
      </c>
      <c r="G1813"/>
      <c r="H1813"/>
      <c r="I1813"/>
      <c r="J1813"/>
      <c r="K1813"/>
      <c r="L1813"/>
    </row>
    <row r="1814" spans="1:12">
      <c r="A1814" t="s">
        <v>6910</v>
      </c>
      <c r="B1814" t="s">
        <v>6427</v>
      </c>
      <c r="C1814" t="str">
        <f>VLOOKUP(RTARouteStages[[#This Row],[StageCode]],Code2Loc,2,FALSE)</f>
        <v>BAINGINI</v>
      </c>
      <c r="D1814" s="171" t="s">
        <v>666</v>
      </c>
      <c r="E1814">
        <v>7</v>
      </c>
      <c r="F1814" s="173">
        <v>7</v>
      </c>
      <c r="G1814"/>
      <c r="H1814"/>
      <c r="I1814"/>
      <c r="J1814"/>
      <c r="K1814"/>
      <c r="L1814"/>
    </row>
    <row r="1815" spans="1:12">
      <c r="A1815" t="s">
        <v>6910</v>
      </c>
      <c r="B1815" t="s">
        <v>6427</v>
      </c>
      <c r="C1815" t="str">
        <f>VLOOKUP(RTARouteStages[[#This Row],[StageCode]],Code2Loc,2,FALSE)</f>
        <v>OLD GOA</v>
      </c>
      <c r="D1815" s="171" t="s">
        <v>2185</v>
      </c>
      <c r="E1815">
        <v>8</v>
      </c>
      <c r="F1815" s="173">
        <v>9</v>
      </c>
      <c r="G1815"/>
      <c r="H1815"/>
      <c r="I1815"/>
      <c r="J1815"/>
      <c r="K1815"/>
      <c r="L1815"/>
    </row>
    <row r="1816" spans="1:12">
      <c r="A1816" t="s">
        <v>6910</v>
      </c>
      <c r="B1816" t="s">
        <v>6427</v>
      </c>
      <c r="C1816" t="str">
        <f>VLOOKUP(RTARouteStages[[#This Row],[StageCode]],Code2Loc,2,FALSE)</f>
        <v>CORLI PUMP</v>
      </c>
      <c r="D1816" s="171" t="s">
        <v>1015</v>
      </c>
      <c r="E1816">
        <v>9</v>
      </c>
      <c r="F1816" s="173">
        <v>11</v>
      </c>
      <c r="G1816"/>
      <c r="H1816"/>
      <c r="I1816"/>
      <c r="J1816"/>
      <c r="K1816"/>
      <c r="L1816"/>
    </row>
    <row r="1817" spans="1:12">
      <c r="A1817" t="s">
        <v>6910</v>
      </c>
      <c r="B1817" t="s">
        <v>6427</v>
      </c>
      <c r="C1817" t="str">
        <f>VLOOKUP(RTARouteStages[[#This Row],[StageCode]],Code2Loc,2,FALSE)</f>
        <v>CORLIM</v>
      </c>
      <c r="D1817" s="171" t="s">
        <v>1017</v>
      </c>
      <c r="E1817">
        <v>10</v>
      </c>
      <c r="F1817" s="173">
        <v>12</v>
      </c>
      <c r="G1817"/>
      <c r="H1817"/>
      <c r="I1817"/>
      <c r="J1817"/>
      <c r="K1817"/>
      <c r="L1817"/>
    </row>
    <row r="1818" spans="1:12">
      <c r="A1818" t="s">
        <v>6910</v>
      </c>
      <c r="B1818" t="s">
        <v>6427</v>
      </c>
      <c r="C1818" t="str">
        <f>VLOOKUP(RTARouteStages[[#This Row],[StageCode]],Code2Loc,2,FALSE)</f>
        <v>DHULAPI</v>
      </c>
      <c r="D1818" s="171" t="s">
        <v>1162</v>
      </c>
      <c r="E1818">
        <v>11</v>
      </c>
      <c r="F1818" s="173">
        <v>13</v>
      </c>
      <c r="G1818"/>
      <c r="H1818"/>
      <c r="I1818"/>
      <c r="J1818"/>
      <c r="K1818"/>
      <c r="L1818"/>
    </row>
    <row r="1819" spans="1:12">
      <c r="A1819" t="s">
        <v>6910</v>
      </c>
      <c r="B1819" t="s">
        <v>6427</v>
      </c>
      <c r="C1819" t="str">
        <f>VLOOKUP(RTARouteStages[[#This Row],[StageCode]],Code2Loc,2,FALSE)</f>
        <v>BANASTARI</v>
      </c>
      <c r="D1819" s="171" t="s">
        <v>680</v>
      </c>
      <c r="E1819">
        <v>12</v>
      </c>
      <c r="F1819" s="173">
        <v>14</v>
      </c>
      <c r="G1819"/>
      <c r="H1819"/>
      <c r="I1819"/>
      <c r="J1819"/>
      <c r="K1819"/>
      <c r="L1819"/>
    </row>
    <row r="1820" spans="1:12">
      <c r="A1820" t="s">
        <v>6910</v>
      </c>
      <c r="B1820" t="s">
        <v>6427</v>
      </c>
      <c r="C1820" t="str">
        <f>VLOOKUP(RTARouteStages[[#This Row],[StageCode]],Code2Loc,2,FALSE)</f>
        <v>TIVRE BUILD</v>
      </c>
      <c r="D1820" s="171" t="s">
        <v>2932</v>
      </c>
      <c r="E1820">
        <v>13</v>
      </c>
      <c r="F1820" s="173">
        <v>15</v>
      </c>
      <c r="G1820"/>
      <c r="H1820"/>
      <c r="I1820"/>
      <c r="J1820"/>
      <c r="K1820"/>
      <c r="L1820"/>
    </row>
    <row r="1821" spans="1:12">
      <c r="A1821" t="s">
        <v>6910</v>
      </c>
      <c r="B1821" t="s">
        <v>6427</v>
      </c>
      <c r="C1821" t="str">
        <f>VLOOKUP(RTARouteStages[[#This Row],[StageCode]],Code2Loc,2,FALSE)</f>
        <v>TIVREM</v>
      </c>
      <c r="D1821" s="171" t="s">
        <v>2934</v>
      </c>
      <c r="E1821">
        <v>14</v>
      </c>
      <c r="F1821" s="173">
        <v>16</v>
      </c>
      <c r="G1821"/>
      <c r="H1821"/>
      <c r="I1821"/>
      <c r="J1821"/>
      <c r="K1821"/>
      <c r="L1821"/>
    </row>
    <row r="1822" spans="1:12">
      <c r="A1822" t="s">
        <v>6910</v>
      </c>
      <c r="B1822" t="s">
        <v>6427</v>
      </c>
      <c r="C1822" t="str">
        <f>VLOOKUP(RTARouteStages[[#This Row],[StageCode]],Code2Loc,2,FALSE)</f>
        <v>MARCEL</v>
      </c>
      <c r="D1822" s="171" t="s">
        <v>1886</v>
      </c>
      <c r="E1822">
        <v>15</v>
      </c>
      <c r="F1822" s="173">
        <v>18</v>
      </c>
      <c r="G1822"/>
      <c r="H1822"/>
      <c r="I1822"/>
      <c r="J1822"/>
      <c r="K1822"/>
      <c r="L1822"/>
    </row>
    <row r="1823" spans="1:12">
      <c r="A1823" t="s">
        <v>6910</v>
      </c>
      <c r="B1823" t="s">
        <v>6427</v>
      </c>
      <c r="C1823" t="str">
        <f>VLOOKUP(RTARouteStages[[#This Row],[StageCode]],Code2Loc,2,FALSE)</f>
        <v>KANDOL TMP</v>
      </c>
      <c r="D1823" s="171" t="s">
        <v>1553</v>
      </c>
      <c r="E1823">
        <v>16</v>
      </c>
      <c r="F1823" s="173">
        <v>19</v>
      </c>
      <c r="G1823"/>
      <c r="H1823"/>
      <c r="I1823"/>
      <c r="J1823"/>
      <c r="K1823"/>
      <c r="L1823"/>
    </row>
    <row r="1824" spans="1:12">
      <c r="A1824" t="s">
        <v>6910</v>
      </c>
      <c r="B1824" t="s">
        <v>6427</v>
      </c>
      <c r="C1824" t="str">
        <f>VLOOKUP(RTARouteStages[[#This Row],[StageCode]],Code2Loc,2,FALSE)</f>
        <v>AMONA</v>
      </c>
      <c r="D1824" s="171" t="s">
        <v>544</v>
      </c>
      <c r="E1824">
        <v>17</v>
      </c>
      <c r="F1824" s="173">
        <v>20</v>
      </c>
      <c r="G1824"/>
      <c r="H1824"/>
      <c r="I1824"/>
      <c r="J1824"/>
      <c r="K1824"/>
      <c r="L1824"/>
    </row>
    <row r="1825" spans="1:12">
      <c r="A1825" t="s">
        <v>6910</v>
      </c>
      <c r="B1825" t="s">
        <v>6427</v>
      </c>
      <c r="C1825" t="str">
        <f>VLOOKUP(RTARouteStages[[#This Row],[StageCode]],Code2Loc,2,FALSE)</f>
        <v>SEZA GATE</v>
      </c>
      <c r="D1825" s="171" t="s">
        <v>2668</v>
      </c>
      <c r="E1825">
        <v>18</v>
      </c>
      <c r="F1825" s="173">
        <v>21</v>
      </c>
      <c r="G1825"/>
      <c r="H1825"/>
      <c r="I1825"/>
      <c r="J1825"/>
      <c r="K1825"/>
      <c r="L1825"/>
    </row>
    <row r="1826" spans="1:12">
      <c r="A1826" t="s">
        <v>6910</v>
      </c>
      <c r="B1826" t="s">
        <v>6427</v>
      </c>
      <c r="C1826" t="str">
        <f>VLOOKUP(RTARouteStages[[#This Row],[StageCode]],Code2Loc,2,FALSE)</f>
        <v>NAVELIM</v>
      </c>
      <c r="D1826" s="171" t="s">
        <v>2120</v>
      </c>
      <c r="E1826">
        <v>19</v>
      </c>
      <c r="F1826" s="173">
        <v>22</v>
      </c>
      <c r="G1826"/>
      <c r="H1826"/>
      <c r="I1826"/>
      <c r="J1826"/>
      <c r="K1826"/>
      <c r="L1826"/>
    </row>
    <row r="1827" spans="1:12">
      <c r="A1827" t="s">
        <v>6910</v>
      </c>
      <c r="B1827" t="s">
        <v>6427</v>
      </c>
      <c r="C1827" t="str">
        <f>VLOOKUP(RTARouteStages[[#This Row],[StageCode]],Code2Loc,2,FALSE)</f>
        <v>NAVELIM</v>
      </c>
      <c r="D1827" s="171" t="s">
        <v>2120</v>
      </c>
      <c r="E1827">
        <v>20</v>
      </c>
      <c r="F1827" s="173">
        <v>23</v>
      </c>
      <c r="G1827"/>
      <c r="H1827"/>
      <c r="I1827"/>
      <c r="J1827"/>
      <c r="K1827"/>
      <c r="L1827"/>
    </row>
    <row r="1828" spans="1:12">
      <c r="A1828" t="s">
        <v>6910</v>
      </c>
      <c r="B1828" t="s">
        <v>6427</v>
      </c>
      <c r="C1828" t="str">
        <f>VLOOKUP(RTARouteStages[[#This Row],[StageCode]],Code2Loc,2,FALSE)</f>
        <v>KUDNE</v>
      </c>
      <c r="D1828" s="171" t="s">
        <v>1740</v>
      </c>
      <c r="E1828">
        <v>21</v>
      </c>
      <c r="F1828" s="173">
        <v>25</v>
      </c>
      <c r="G1828"/>
      <c r="H1828"/>
      <c r="I1828"/>
      <c r="J1828"/>
      <c r="K1828"/>
      <c r="L1828"/>
    </row>
    <row r="1829" spans="1:12">
      <c r="A1829" t="s">
        <v>6910</v>
      </c>
      <c r="B1829" t="s">
        <v>6427</v>
      </c>
      <c r="C1829" t="str">
        <f>VLOOKUP(RTARouteStages[[#This Row],[StageCode]],Code2Loc,2,FALSE)</f>
        <v>GAWTHAN</v>
      </c>
      <c r="D1829" s="171" t="s">
        <v>1306</v>
      </c>
      <c r="E1829">
        <v>22</v>
      </c>
      <c r="F1829" s="173">
        <v>27</v>
      </c>
      <c r="G1829"/>
      <c r="H1829"/>
      <c r="I1829"/>
      <c r="J1829"/>
      <c r="K1829"/>
      <c r="L1829"/>
    </row>
    <row r="1830" spans="1:12">
      <c r="A1830" t="s">
        <v>6910</v>
      </c>
      <c r="B1830" t="s">
        <v>6427</v>
      </c>
      <c r="C1830" t="str">
        <f>VLOOKUP(RTARouteStages[[#This Row],[StageCode]],Code2Loc,2,FALSE)</f>
        <v>SANKHALI</v>
      </c>
      <c r="D1830" s="171" t="s">
        <v>2596</v>
      </c>
      <c r="E1830">
        <v>23</v>
      </c>
      <c r="F1830" s="173">
        <v>28</v>
      </c>
      <c r="G1830"/>
      <c r="H1830"/>
      <c r="I1830"/>
      <c r="J1830"/>
      <c r="K1830"/>
      <c r="L1830"/>
    </row>
    <row r="1831" spans="1:12">
      <c r="A1831" t="s">
        <v>6910</v>
      </c>
      <c r="B1831" t="s">
        <v>6427</v>
      </c>
      <c r="C1831" t="str">
        <f>VLOOKUP(RTARouteStages[[#This Row],[StageCode]],Code2Loc,2,FALSE)</f>
        <v>HOUSIN BRD</v>
      </c>
      <c r="D1831" s="171" t="s">
        <v>1454</v>
      </c>
      <c r="E1831">
        <v>24</v>
      </c>
      <c r="F1831" s="173">
        <v>30</v>
      </c>
      <c r="G1831"/>
      <c r="H1831"/>
      <c r="I1831"/>
      <c r="J1831"/>
      <c r="K1831"/>
      <c r="L1831"/>
    </row>
    <row r="1832" spans="1:12">
      <c r="A1832" t="s">
        <v>6910</v>
      </c>
      <c r="B1832" t="s">
        <v>6427</v>
      </c>
      <c r="C1832" t="str">
        <f>VLOOKUP(RTARouteStages[[#This Row],[StageCode]],Code2Loc,2,FALSE)</f>
        <v>HARVALE</v>
      </c>
      <c r="D1832" s="171" t="s">
        <v>1414</v>
      </c>
      <c r="E1832">
        <v>25</v>
      </c>
      <c r="F1832" s="173">
        <v>31</v>
      </c>
      <c r="G1832"/>
      <c r="H1832"/>
      <c r="I1832"/>
      <c r="J1832"/>
      <c r="K1832"/>
      <c r="L1832"/>
    </row>
    <row r="1833" spans="1:12">
      <c r="A1833" t="s">
        <v>6910</v>
      </c>
      <c r="B1833" t="s">
        <v>6427</v>
      </c>
      <c r="C1833" t="str">
        <f>VLOOKUP(RTARouteStages[[#This Row],[StageCode]],Code2Loc,2,FALSE)</f>
        <v>PRATAP NAGR</v>
      </c>
      <c r="D1833" s="171" t="s">
        <v>2396</v>
      </c>
      <c r="E1833">
        <v>26</v>
      </c>
      <c r="F1833" s="173">
        <v>32</v>
      </c>
      <c r="G1833"/>
      <c r="H1833"/>
      <c r="I1833"/>
      <c r="J1833"/>
      <c r="K1833"/>
      <c r="L1833"/>
    </row>
    <row r="1834" spans="1:12">
      <c r="A1834" t="s">
        <v>6910</v>
      </c>
      <c r="B1834" t="s">
        <v>6427</v>
      </c>
      <c r="C1834" t="str">
        <f>VLOOKUP(RTARouteStages[[#This Row],[StageCode]],Code2Loc,2,FALSE)</f>
        <v>SUPACHI PUD</v>
      </c>
      <c r="D1834" s="171" t="s">
        <v>2823</v>
      </c>
      <c r="E1834">
        <v>27</v>
      </c>
      <c r="F1834" s="173">
        <v>33</v>
      </c>
      <c r="G1834"/>
      <c r="H1834"/>
      <c r="I1834"/>
      <c r="J1834"/>
      <c r="K1834"/>
      <c r="L1834"/>
    </row>
    <row r="1835" spans="1:12">
      <c r="A1835" t="s">
        <v>6910</v>
      </c>
      <c r="B1835" t="s">
        <v>6427</v>
      </c>
      <c r="C1835" t="str">
        <f>VLOOKUP(RTARouteStages[[#This Row],[StageCode]],Code2Loc,2,FALSE)</f>
        <v>HONDA</v>
      </c>
      <c r="D1835" s="171" t="s">
        <v>1446</v>
      </c>
      <c r="E1835">
        <v>28</v>
      </c>
      <c r="F1835" s="173">
        <v>34</v>
      </c>
      <c r="G1835"/>
      <c r="H1835"/>
      <c r="I1835"/>
      <c r="J1835"/>
      <c r="K1835"/>
      <c r="L1835"/>
    </row>
    <row r="1836" spans="1:12">
      <c r="A1836" t="s">
        <v>6910</v>
      </c>
      <c r="B1836" t="s">
        <v>6427</v>
      </c>
      <c r="C1836" t="str">
        <f>VLOOKUP(RTARouteStages[[#This Row],[StageCode]],Code2Loc,2,FALSE)</f>
        <v>HONDA VADAK</v>
      </c>
      <c r="D1836" s="171" t="s">
        <v>1448</v>
      </c>
      <c r="E1836">
        <v>29</v>
      </c>
      <c r="F1836" s="173">
        <v>35</v>
      </c>
      <c r="G1836"/>
      <c r="H1836"/>
      <c r="I1836"/>
      <c r="J1836"/>
      <c r="K1836"/>
      <c r="L1836"/>
    </row>
    <row r="1837" spans="1:12">
      <c r="A1837" t="s">
        <v>6910</v>
      </c>
      <c r="B1837" t="s">
        <v>6427</v>
      </c>
      <c r="C1837" t="str">
        <f>VLOOKUP(RTARouteStages[[#This Row],[StageCode]],Code2Loc,2,FALSE)</f>
        <v>ACGL/SALELI</v>
      </c>
      <c r="D1837" s="171" t="s">
        <v>442</v>
      </c>
      <c r="E1837">
        <v>30</v>
      </c>
      <c r="F1837" s="173">
        <v>37</v>
      </c>
      <c r="G1837"/>
      <c r="H1837"/>
      <c r="I1837"/>
      <c r="J1837"/>
      <c r="K1837"/>
      <c r="L1837"/>
    </row>
    <row r="1838" spans="1:12">
      <c r="A1838" t="s">
        <v>6910</v>
      </c>
      <c r="B1838" t="s">
        <v>6427</v>
      </c>
      <c r="C1838" t="str">
        <f>VLOOKUP(RTARouteStages[[#This Row],[StageCode]],Code2Loc,2,FALSE)</f>
        <v>BHUIPAL</v>
      </c>
      <c r="D1838" s="171" t="s">
        <v>790</v>
      </c>
      <c r="E1838">
        <v>31</v>
      </c>
      <c r="F1838" s="173">
        <v>38</v>
      </c>
      <c r="G1838"/>
      <c r="H1838"/>
      <c r="I1838"/>
      <c r="J1838"/>
      <c r="K1838"/>
      <c r="L1838"/>
    </row>
    <row r="1839" spans="1:12">
      <c r="A1839" t="s">
        <v>6910</v>
      </c>
      <c r="B1839" t="s">
        <v>6427</v>
      </c>
      <c r="C1839" t="str">
        <f>VLOOKUP(RTARouteStages[[#This Row],[StageCode]],Code2Loc,2,FALSE)</f>
        <v>KUMARKHAN</v>
      </c>
      <c r="D1839" s="171" t="s">
        <v>1746</v>
      </c>
      <c r="E1839">
        <v>32</v>
      </c>
      <c r="F1839" s="173">
        <v>39</v>
      </c>
      <c r="G1839"/>
      <c r="H1839"/>
      <c r="I1839"/>
      <c r="J1839"/>
      <c r="K1839"/>
      <c r="L1839"/>
    </row>
    <row r="1840" spans="1:12">
      <c r="A1840" t="s">
        <v>6910</v>
      </c>
      <c r="B1840" t="s">
        <v>6427</v>
      </c>
      <c r="C1840" t="str">
        <f>VLOOKUP(RTARouteStages[[#This Row],[StageCode]],Code2Loc,2,FALSE)</f>
        <v>REDIGHAT</v>
      </c>
      <c r="D1840" s="171" t="s">
        <v>2483</v>
      </c>
      <c r="E1840">
        <v>33</v>
      </c>
      <c r="F1840" s="173">
        <v>41</v>
      </c>
      <c r="G1840"/>
      <c r="H1840"/>
      <c r="I1840"/>
      <c r="J1840"/>
      <c r="K1840"/>
      <c r="L1840"/>
    </row>
    <row r="1841" spans="1:12">
      <c r="A1841" t="s">
        <v>6910</v>
      </c>
      <c r="B1841" t="s">
        <v>6427</v>
      </c>
      <c r="C1841" t="str">
        <f>VLOOKUP(RTARouteStages[[#This Row],[StageCode]],Code2Loc,2,FALSE)</f>
        <v>NGVE/N.CROS</v>
      </c>
      <c r="D1841" s="171" t="s">
        <v>2151</v>
      </c>
      <c r="E1841">
        <v>34</v>
      </c>
      <c r="F1841" s="173">
        <v>43</v>
      </c>
      <c r="G1841"/>
      <c r="H1841"/>
      <c r="I1841"/>
      <c r="J1841"/>
      <c r="K1841"/>
      <c r="L1841"/>
    </row>
    <row r="1842" spans="1:12">
      <c r="A1842" t="s">
        <v>6910</v>
      </c>
      <c r="B1842" t="s">
        <v>6427</v>
      </c>
      <c r="C1842" t="str">
        <f>VLOOKUP(RTARouteStages[[#This Row],[StageCode]],Code2Loc,2,FALSE)</f>
        <v>VALPOI</v>
      </c>
      <c r="D1842" s="171" t="s">
        <v>3041</v>
      </c>
      <c r="E1842">
        <v>35</v>
      </c>
      <c r="F1842" s="173">
        <v>44</v>
      </c>
      <c r="G1842"/>
      <c r="H1842"/>
      <c r="I1842"/>
      <c r="J1842"/>
      <c r="K1842"/>
      <c r="L1842"/>
    </row>
    <row r="1843" spans="1:12">
      <c r="A1843" t="s">
        <v>6911</v>
      </c>
      <c r="B1843" t="s">
        <v>6428</v>
      </c>
      <c r="C1843" t="str">
        <f>VLOOKUP(RTARouteStages[[#This Row],[StageCode]],Code2Loc,2,FALSE)</f>
        <v>PANAJI</v>
      </c>
      <c r="D1843" s="171" t="s">
        <v>2247</v>
      </c>
      <c r="E1843">
        <v>1</v>
      </c>
      <c r="F1843" s="173">
        <v>0</v>
      </c>
      <c r="G1843"/>
      <c r="H1843"/>
      <c r="I1843"/>
      <c r="J1843"/>
      <c r="K1843"/>
      <c r="L1843"/>
    </row>
    <row r="1844" spans="1:12">
      <c r="A1844" t="s">
        <v>6911</v>
      </c>
      <c r="B1844" t="s">
        <v>6428</v>
      </c>
      <c r="C1844" t="str">
        <f>VLOOKUP(RTARouteStages[[#This Row],[StageCode]],Code2Loc,2,FALSE)</f>
        <v>R. PATTO</v>
      </c>
      <c r="D1844" s="171" t="s">
        <v>2434</v>
      </c>
      <c r="E1844">
        <v>2</v>
      </c>
      <c r="F1844" s="173">
        <v>2</v>
      </c>
      <c r="G1844"/>
      <c r="H1844"/>
      <c r="I1844"/>
      <c r="J1844"/>
      <c r="K1844"/>
      <c r="L1844"/>
    </row>
    <row r="1845" spans="1:12">
      <c r="A1845" t="s">
        <v>6911</v>
      </c>
      <c r="B1845" t="s">
        <v>6428</v>
      </c>
      <c r="C1845" t="str">
        <f>VLOOKUP(RTARouteStages[[#This Row],[StageCode]],Code2Loc,2,FALSE)</f>
        <v>RBDR FERRY</v>
      </c>
      <c r="D1845" s="171" t="s">
        <v>2473</v>
      </c>
      <c r="E1845">
        <v>3</v>
      </c>
      <c r="F1845" s="173">
        <v>3</v>
      </c>
      <c r="G1845"/>
      <c r="H1845"/>
      <c r="I1845"/>
      <c r="J1845"/>
      <c r="K1845"/>
      <c r="L1845"/>
    </row>
    <row r="1846" spans="1:12">
      <c r="A1846" t="s">
        <v>6911</v>
      </c>
      <c r="B1846" t="s">
        <v>6428</v>
      </c>
      <c r="C1846" t="str">
        <f>VLOOKUP(RTARouteStages[[#This Row],[StageCode]],Code2Loc,2,FALSE)</f>
        <v>RIBANDAR</v>
      </c>
      <c r="D1846" s="171" t="s">
        <v>2493</v>
      </c>
      <c r="E1846">
        <v>4</v>
      </c>
      <c r="F1846" s="173">
        <v>4</v>
      </c>
      <c r="G1846"/>
      <c r="H1846"/>
      <c r="I1846"/>
      <c r="J1846"/>
      <c r="K1846"/>
      <c r="L1846"/>
    </row>
    <row r="1847" spans="1:12">
      <c r="A1847" t="s">
        <v>6911</v>
      </c>
      <c r="B1847" t="s">
        <v>6428</v>
      </c>
      <c r="C1847" t="str">
        <f>VLOOKUP(RTARouteStages[[#This Row],[StageCode]],Code2Loc,2,FALSE)</f>
        <v>RBDR SCHOOL</v>
      </c>
      <c r="D1847" s="171" t="s">
        <v>2475</v>
      </c>
      <c r="E1847">
        <v>5</v>
      </c>
      <c r="F1847" s="173">
        <v>5</v>
      </c>
      <c r="G1847"/>
      <c r="H1847"/>
      <c r="I1847"/>
      <c r="J1847"/>
      <c r="K1847"/>
      <c r="L1847"/>
    </row>
    <row r="1848" spans="1:12">
      <c r="A1848" t="s">
        <v>6911</v>
      </c>
      <c r="B1848" t="s">
        <v>6428</v>
      </c>
      <c r="C1848" t="str">
        <f>VLOOKUP(RTARouteStages[[#This Row],[StageCode]],Code2Loc,2,FALSE)</f>
        <v>ST.PEDRO</v>
      </c>
      <c r="D1848" s="171" t="s">
        <v>2801</v>
      </c>
      <c r="E1848">
        <v>6</v>
      </c>
      <c r="F1848" s="173">
        <v>6</v>
      </c>
      <c r="G1848"/>
      <c r="H1848"/>
      <c r="I1848"/>
      <c r="J1848"/>
      <c r="K1848"/>
      <c r="L1848"/>
    </row>
    <row r="1849" spans="1:12">
      <c r="A1849" t="s">
        <v>6911</v>
      </c>
      <c r="B1849" t="s">
        <v>6428</v>
      </c>
      <c r="C1849" t="str">
        <f>VLOOKUP(RTARouteStages[[#This Row],[StageCode]],Code2Loc,2,FALSE)</f>
        <v>BAINGINI</v>
      </c>
      <c r="D1849" s="171" t="s">
        <v>666</v>
      </c>
      <c r="E1849">
        <v>7</v>
      </c>
      <c r="F1849" s="173">
        <v>7</v>
      </c>
      <c r="G1849"/>
      <c r="H1849"/>
      <c r="I1849"/>
      <c r="J1849"/>
      <c r="K1849"/>
      <c r="L1849"/>
    </row>
    <row r="1850" spans="1:12">
      <c r="A1850" t="s">
        <v>6911</v>
      </c>
      <c r="B1850" t="s">
        <v>6428</v>
      </c>
      <c r="C1850" t="str">
        <f>VLOOKUP(RTARouteStages[[#This Row],[StageCode]],Code2Loc,2,FALSE)</f>
        <v>OLD GOA</v>
      </c>
      <c r="D1850" s="171" t="s">
        <v>2185</v>
      </c>
      <c r="E1850">
        <v>8</v>
      </c>
      <c r="F1850" s="173">
        <v>9</v>
      </c>
      <c r="G1850"/>
      <c r="H1850"/>
      <c r="I1850"/>
      <c r="J1850"/>
      <c r="K1850"/>
      <c r="L1850"/>
    </row>
    <row r="1851" spans="1:12">
      <c r="A1851" t="s">
        <v>6911</v>
      </c>
      <c r="B1851" t="s">
        <v>6428</v>
      </c>
      <c r="C1851" t="str">
        <f>VLOOKUP(RTARouteStages[[#This Row],[StageCode]],Code2Loc,2,FALSE)</f>
        <v>CORLI PUMP</v>
      </c>
      <c r="D1851" s="171" t="s">
        <v>1015</v>
      </c>
      <c r="E1851">
        <v>9</v>
      </c>
      <c r="F1851" s="173">
        <v>11</v>
      </c>
      <c r="G1851"/>
      <c r="H1851"/>
      <c r="I1851"/>
      <c r="J1851"/>
      <c r="K1851"/>
      <c r="L1851"/>
    </row>
    <row r="1852" spans="1:12">
      <c r="A1852" t="s">
        <v>6911</v>
      </c>
      <c r="B1852" t="s">
        <v>6428</v>
      </c>
      <c r="C1852" t="str">
        <f>VLOOKUP(RTARouteStages[[#This Row],[StageCode]],Code2Loc,2,FALSE)</f>
        <v>CORLIM</v>
      </c>
      <c r="D1852" s="171" t="s">
        <v>1017</v>
      </c>
      <c r="E1852">
        <v>10</v>
      </c>
      <c r="F1852" s="173">
        <v>12</v>
      </c>
      <c r="G1852"/>
      <c r="H1852"/>
      <c r="I1852"/>
      <c r="J1852"/>
      <c r="K1852"/>
      <c r="L1852"/>
    </row>
    <row r="1853" spans="1:12">
      <c r="A1853" t="s">
        <v>6911</v>
      </c>
      <c r="B1853" t="s">
        <v>6428</v>
      </c>
      <c r="C1853" t="str">
        <f>VLOOKUP(RTARouteStages[[#This Row],[StageCode]],Code2Loc,2,FALSE)</f>
        <v>DHULAPI</v>
      </c>
      <c r="D1853" s="171" t="s">
        <v>1162</v>
      </c>
      <c r="E1853">
        <v>11</v>
      </c>
      <c r="F1853" s="173">
        <v>13</v>
      </c>
      <c r="G1853"/>
      <c r="H1853"/>
      <c r="I1853"/>
      <c r="J1853"/>
      <c r="K1853"/>
      <c r="L1853"/>
    </row>
    <row r="1854" spans="1:12">
      <c r="A1854" t="s">
        <v>6911</v>
      </c>
      <c r="B1854" t="s">
        <v>6428</v>
      </c>
      <c r="C1854" t="str">
        <f>VLOOKUP(RTARouteStages[[#This Row],[StageCode]],Code2Loc,2,FALSE)</f>
        <v>BANASTARI</v>
      </c>
      <c r="D1854" s="171" t="s">
        <v>680</v>
      </c>
      <c r="E1854">
        <v>12</v>
      </c>
      <c r="F1854" s="173">
        <v>14</v>
      </c>
      <c r="G1854"/>
      <c r="H1854"/>
      <c r="I1854"/>
      <c r="J1854"/>
      <c r="K1854"/>
      <c r="L1854"/>
    </row>
    <row r="1855" spans="1:12">
      <c r="A1855" t="s">
        <v>6911</v>
      </c>
      <c r="B1855" t="s">
        <v>6428</v>
      </c>
      <c r="C1855" t="str">
        <f>VLOOKUP(RTARouteStages[[#This Row],[StageCode]],Code2Loc,2,FALSE)</f>
        <v>TIVRE BUILD</v>
      </c>
      <c r="D1855" s="171" t="s">
        <v>2932</v>
      </c>
      <c r="E1855">
        <v>13</v>
      </c>
      <c r="F1855" s="173">
        <v>15</v>
      </c>
      <c r="G1855"/>
      <c r="H1855"/>
      <c r="I1855"/>
      <c r="J1855"/>
      <c r="K1855"/>
      <c r="L1855"/>
    </row>
    <row r="1856" spans="1:12">
      <c r="A1856" t="s">
        <v>6911</v>
      </c>
      <c r="B1856" t="s">
        <v>6428</v>
      </c>
      <c r="C1856" t="str">
        <f>VLOOKUP(RTARouteStages[[#This Row],[StageCode]],Code2Loc,2,FALSE)</f>
        <v>TIVREM</v>
      </c>
      <c r="D1856" s="171" t="s">
        <v>2934</v>
      </c>
      <c r="E1856">
        <v>14</v>
      </c>
      <c r="F1856" s="173">
        <v>16</v>
      </c>
      <c r="G1856"/>
      <c r="H1856"/>
      <c r="I1856"/>
      <c r="J1856"/>
      <c r="K1856"/>
      <c r="L1856"/>
    </row>
    <row r="1857" spans="1:12">
      <c r="A1857" t="s">
        <v>6911</v>
      </c>
      <c r="B1857" t="s">
        <v>6428</v>
      </c>
      <c r="C1857" t="str">
        <f>VLOOKUP(RTARouteStages[[#This Row],[StageCode]],Code2Loc,2,FALSE)</f>
        <v>MARCEL</v>
      </c>
      <c r="D1857" s="171" t="s">
        <v>1886</v>
      </c>
      <c r="E1857">
        <v>15</v>
      </c>
      <c r="F1857" s="173">
        <v>18</v>
      </c>
      <c r="G1857"/>
      <c r="H1857"/>
      <c r="I1857"/>
      <c r="J1857"/>
      <c r="K1857"/>
      <c r="L1857"/>
    </row>
    <row r="1858" spans="1:12">
      <c r="A1858" t="s">
        <v>6911</v>
      </c>
      <c r="B1858" t="s">
        <v>6428</v>
      </c>
      <c r="C1858" t="str">
        <f>VLOOKUP(RTARouteStages[[#This Row],[StageCode]],Code2Loc,2,FALSE)</f>
        <v>TAMSULI</v>
      </c>
      <c r="D1858" s="171" t="s">
        <v>2867</v>
      </c>
      <c r="E1858">
        <v>16</v>
      </c>
      <c r="F1858" s="173">
        <v>20</v>
      </c>
      <c r="G1858"/>
      <c r="H1858"/>
      <c r="I1858"/>
      <c r="J1858"/>
      <c r="K1858"/>
      <c r="L1858"/>
    </row>
    <row r="1859" spans="1:12">
      <c r="A1859" t="s">
        <v>6911</v>
      </c>
      <c r="B1859" t="s">
        <v>6428</v>
      </c>
      <c r="C1859" t="str">
        <f>VLOOKUP(RTARouteStages[[#This Row],[StageCode]],Code2Loc,2,FALSE)</f>
        <v>BETKI HSPTL</v>
      </c>
      <c r="D1859" s="171" t="s">
        <v>738</v>
      </c>
      <c r="E1859">
        <v>17</v>
      </c>
      <c r="F1859" s="173">
        <v>21</v>
      </c>
      <c r="G1859"/>
      <c r="H1859"/>
      <c r="I1859"/>
      <c r="J1859"/>
      <c r="K1859"/>
      <c r="L1859"/>
    </row>
    <row r="1860" spans="1:12">
      <c r="A1860" t="s">
        <v>6911</v>
      </c>
      <c r="B1860" t="s">
        <v>6428</v>
      </c>
      <c r="C1860" t="str">
        <f>VLOOKUP(RTARouteStages[[#This Row],[StageCode]],Code2Loc,2,FALSE)</f>
        <v>BETKI</v>
      </c>
      <c r="D1860" s="171" t="s">
        <v>736</v>
      </c>
      <c r="E1860">
        <v>18</v>
      </c>
      <c r="F1860" s="173">
        <v>22</v>
      </c>
      <c r="G1860"/>
      <c r="H1860"/>
      <c r="I1860"/>
      <c r="J1860"/>
      <c r="K1860"/>
      <c r="L1860"/>
    </row>
    <row r="1861" spans="1:12">
      <c r="A1861" t="s">
        <v>6911</v>
      </c>
      <c r="B1861" t="s">
        <v>6428</v>
      </c>
      <c r="C1861" t="str">
        <f>VLOOKUP(RTARouteStages[[#This Row],[StageCode]],Code2Loc,2,FALSE)</f>
        <v>GHANO</v>
      </c>
      <c r="D1861" s="171" t="s">
        <v>1312</v>
      </c>
      <c r="E1861">
        <v>19</v>
      </c>
      <c r="F1861" s="173">
        <v>24</v>
      </c>
      <c r="G1861"/>
      <c r="H1861"/>
      <c r="I1861"/>
      <c r="J1861"/>
      <c r="K1861"/>
      <c r="L1861"/>
    </row>
    <row r="1862" spans="1:12">
      <c r="A1862" t="s">
        <v>6911</v>
      </c>
      <c r="B1862" t="s">
        <v>6428</v>
      </c>
      <c r="C1862" t="str">
        <f>VLOOKUP(RTARouteStages[[#This Row],[StageCode]],Code2Loc,2,FALSE)</f>
        <v>SAVAI</v>
      </c>
      <c r="D1862" s="171" t="s">
        <v>2636</v>
      </c>
      <c r="E1862">
        <v>20</v>
      </c>
      <c r="F1862" s="173">
        <v>27</v>
      </c>
      <c r="G1862"/>
      <c r="H1862"/>
      <c r="I1862"/>
      <c r="J1862"/>
      <c r="K1862"/>
      <c r="L1862"/>
    </row>
    <row r="1863" spans="1:12">
      <c r="A1863" t="s">
        <v>6911</v>
      </c>
      <c r="B1863" t="s">
        <v>6428</v>
      </c>
      <c r="C1863" t="str">
        <f>VLOOKUP(RTARouteStages[[#This Row],[StageCode]],Code2Loc,2,FALSE)</f>
        <v>SATERI BHAT</v>
      </c>
      <c r="D1863" s="171" t="s">
        <v>2614</v>
      </c>
      <c r="E1863">
        <v>21</v>
      </c>
      <c r="F1863" s="173">
        <v>28</v>
      </c>
      <c r="G1863"/>
      <c r="H1863"/>
      <c r="I1863"/>
      <c r="J1863"/>
      <c r="K1863"/>
      <c r="L1863"/>
    </row>
    <row r="1864" spans="1:12">
      <c r="A1864" t="s">
        <v>6911</v>
      </c>
      <c r="B1864" t="s">
        <v>6428</v>
      </c>
      <c r="C1864" t="str">
        <f>VLOOKUP(RTARouteStages[[#This Row],[StageCode]],Code2Loc,2,FALSE)</f>
        <v>VOLVOI</v>
      </c>
      <c r="D1864" s="171" t="s">
        <v>3141</v>
      </c>
      <c r="E1864">
        <v>22</v>
      </c>
      <c r="F1864" s="173">
        <v>29</v>
      </c>
      <c r="G1864"/>
      <c r="H1864"/>
      <c r="I1864"/>
      <c r="J1864"/>
      <c r="K1864"/>
      <c r="L1864"/>
    </row>
    <row r="1865" spans="1:12">
      <c r="A1865" t="s">
        <v>6912</v>
      </c>
      <c r="B1865" t="s">
        <v>6429</v>
      </c>
      <c r="C1865" t="str">
        <f>VLOOKUP(RTARouteStages[[#This Row],[StageCode]],Code2Loc,2,FALSE)</f>
        <v>PANAJI</v>
      </c>
      <c r="D1865" s="171" t="s">
        <v>2247</v>
      </c>
      <c r="E1865">
        <v>1</v>
      </c>
      <c r="F1865" s="173">
        <v>0</v>
      </c>
      <c r="G1865"/>
      <c r="H1865"/>
      <c r="I1865"/>
      <c r="J1865"/>
      <c r="K1865"/>
      <c r="L1865"/>
    </row>
    <row r="1866" spans="1:12">
      <c r="A1866" t="s">
        <v>6912</v>
      </c>
      <c r="B1866" t="s">
        <v>6429</v>
      </c>
      <c r="C1866" t="str">
        <f>VLOOKUP(RTARouteStages[[#This Row],[StageCode]],Code2Loc,2,FALSE)</f>
        <v>R. PATTO</v>
      </c>
      <c r="D1866" s="171" t="s">
        <v>2434</v>
      </c>
      <c r="E1866">
        <v>2</v>
      </c>
      <c r="F1866" s="173">
        <v>2</v>
      </c>
      <c r="G1866"/>
      <c r="H1866"/>
      <c r="I1866"/>
      <c r="J1866"/>
      <c r="K1866"/>
      <c r="L1866"/>
    </row>
    <row r="1867" spans="1:12">
      <c r="A1867" t="s">
        <v>6912</v>
      </c>
      <c r="B1867" t="s">
        <v>6429</v>
      </c>
      <c r="C1867" t="str">
        <f>VLOOKUP(RTARouteStages[[#This Row],[StageCode]],Code2Loc,2,FALSE)</f>
        <v>RBDR FERRY</v>
      </c>
      <c r="D1867" s="171" t="s">
        <v>2473</v>
      </c>
      <c r="E1867">
        <v>3</v>
      </c>
      <c r="F1867" s="173">
        <v>3</v>
      </c>
      <c r="G1867"/>
      <c r="H1867"/>
      <c r="I1867"/>
      <c r="J1867"/>
      <c r="K1867"/>
      <c r="L1867"/>
    </row>
    <row r="1868" spans="1:12">
      <c r="A1868" t="s">
        <v>6912</v>
      </c>
      <c r="B1868" t="s">
        <v>6429</v>
      </c>
      <c r="C1868" t="str">
        <f>VLOOKUP(RTARouteStages[[#This Row],[StageCode]],Code2Loc,2,FALSE)</f>
        <v>RIBANDAR</v>
      </c>
      <c r="D1868" s="171" t="s">
        <v>2493</v>
      </c>
      <c r="E1868">
        <v>4</v>
      </c>
      <c r="F1868" s="173">
        <v>4</v>
      </c>
      <c r="G1868"/>
      <c r="H1868"/>
      <c r="I1868"/>
      <c r="J1868"/>
      <c r="K1868"/>
      <c r="L1868"/>
    </row>
    <row r="1869" spans="1:12">
      <c r="A1869" t="s">
        <v>6912</v>
      </c>
      <c r="B1869" t="s">
        <v>6429</v>
      </c>
      <c r="C1869" t="str">
        <f>VLOOKUP(RTARouteStages[[#This Row],[StageCode]],Code2Loc,2,FALSE)</f>
        <v>RBDR SCHOOL</v>
      </c>
      <c r="D1869" s="171" t="s">
        <v>2475</v>
      </c>
      <c r="E1869">
        <v>5</v>
      </c>
      <c r="F1869" s="173">
        <v>5</v>
      </c>
      <c r="G1869"/>
      <c r="H1869"/>
      <c r="I1869"/>
      <c r="J1869"/>
      <c r="K1869"/>
      <c r="L1869"/>
    </row>
    <row r="1870" spans="1:12">
      <c r="A1870" t="s">
        <v>6912</v>
      </c>
      <c r="B1870" t="s">
        <v>6429</v>
      </c>
      <c r="C1870" t="str">
        <f>VLOOKUP(RTARouteStages[[#This Row],[StageCode]],Code2Loc,2,FALSE)</f>
        <v>ST.PEDRO</v>
      </c>
      <c r="D1870" s="171" t="s">
        <v>2801</v>
      </c>
      <c r="E1870">
        <v>6</v>
      </c>
      <c r="F1870" s="173">
        <v>6</v>
      </c>
      <c r="G1870"/>
      <c r="H1870"/>
      <c r="I1870"/>
      <c r="J1870"/>
      <c r="K1870"/>
      <c r="L1870"/>
    </row>
    <row r="1871" spans="1:12">
      <c r="A1871" t="s">
        <v>6912</v>
      </c>
      <c r="B1871" t="s">
        <v>6429</v>
      </c>
      <c r="C1871" t="str">
        <f>VLOOKUP(RTARouteStages[[#This Row],[StageCode]],Code2Loc,2,FALSE)</f>
        <v>BAINGINI</v>
      </c>
      <c r="D1871" s="171" t="s">
        <v>666</v>
      </c>
      <c r="E1871">
        <v>7</v>
      </c>
      <c r="F1871" s="173">
        <v>7</v>
      </c>
      <c r="G1871"/>
      <c r="H1871"/>
      <c r="I1871"/>
      <c r="J1871"/>
      <c r="K1871"/>
      <c r="L1871"/>
    </row>
    <row r="1872" spans="1:12">
      <c r="A1872" t="s">
        <v>6912</v>
      </c>
      <c r="B1872" t="s">
        <v>6429</v>
      </c>
      <c r="C1872" t="str">
        <f>VLOOKUP(RTARouteStages[[#This Row],[StageCode]],Code2Loc,2,FALSE)</f>
        <v>OLD GOA</v>
      </c>
      <c r="D1872" s="171" t="s">
        <v>2185</v>
      </c>
      <c r="E1872">
        <v>8</v>
      </c>
      <c r="F1872" s="173">
        <v>9</v>
      </c>
      <c r="G1872"/>
      <c r="H1872"/>
      <c r="I1872"/>
      <c r="J1872"/>
      <c r="K1872"/>
      <c r="L1872"/>
    </row>
    <row r="1873" spans="1:12">
      <c r="A1873" t="s">
        <v>6912</v>
      </c>
      <c r="B1873" t="s">
        <v>6429</v>
      </c>
      <c r="C1873" t="str">
        <f>VLOOKUP(RTARouteStages[[#This Row],[StageCode]],Code2Loc,2,FALSE)</f>
        <v>CORLI PUMP</v>
      </c>
      <c r="D1873" s="171" t="s">
        <v>1015</v>
      </c>
      <c r="E1873">
        <v>9</v>
      </c>
      <c r="F1873" s="173">
        <v>11</v>
      </c>
      <c r="G1873"/>
      <c r="H1873"/>
      <c r="I1873"/>
      <c r="J1873"/>
      <c r="K1873"/>
      <c r="L1873"/>
    </row>
    <row r="1874" spans="1:12">
      <c r="A1874" t="s">
        <v>6912</v>
      </c>
      <c r="B1874" t="s">
        <v>6429</v>
      </c>
      <c r="C1874" t="str">
        <f>VLOOKUP(RTARouteStages[[#This Row],[StageCode]],Code2Loc,2,FALSE)</f>
        <v>CORLIM</v>
      </c>
      <c r="D1874" s="171" t="s">
        <v>1017</v>
      </c>
      <c r="E1874">
        <v>10</v>
      </c>
      <c r="F1874" s="173">
        <v>12</v>
      </c>
      <c r="G1874"/>
      <c r="H1874"/>
      <c r="I1874"/>
      <c r="J1874"/>
      <c r="K1874"/>
      <c r="L1874"/>
    </row>
    <row r="1875" spans="1:12">
      <c r="A1875" t="s">
        <v>6912</v>
      </c>
      <c r="B1875" t="s">
        <v>6429</v>
      </c>
      <c r="C1875" t="str">
        <f>VLOOKUP(RTARouteStages[[#This Row],[StageCode]],Code2Loc,2,FALSE)</f>
        <v>DHULAPI</v>
      </c>
      <c r="D1875" s="171" t="s">
        <v>1162</v>
      </c>
      <c r="E1875">
        <v>11</v>
      </c>
      <c r="F1875" s="173">
        <v>13</v>
      </c>
      <c r="G1875"/>
      <c r="H1875"/>
      <c r="I1875"/>
      <c r="J1875"/>
      <c r="K1875"/>
      <c r="L1875"/>
    </row>
    <row r="1876" spans="1:12">
      <c r="A1876" t="s">
        <v>6912</v>
      </c>
      <c r="B1876" t="s">
        <v>6429</v>
      </c>
      <c r="C1876" t="str">
        <f>VLOOKUP(RTARouteStages[[#This Row],[StageCode]],Code2Loc,2,FALSE)</f>
        <v>BANASTARI</v>
      </c>
      <c r="D1876" s="171" t="s">
        <v>680</v>
      </c>
      <c r="E1876">
        <v>12</v>
      </c>
      <c r="F1876" s="173">
        <v>14</v>
      </c>
      <c r="G1876"/>
      <c r="H1876"/>
      <c r="I1876"/>
      <c r="J1876"/>
      <c r="K1876"/>
      <c r="L1876"/>
    </row>
    <row r="1877" spans="1:12">
      <c r="A1877" t="s">
        <v>6912</v>
      </c>
      <c r="B1877" t="s">
        <v>6429</v>
      </c>
      <c r="C1877" t="str">
        <f>VLOOKUP(RTARouteStages[[#This Row],[StageCode]],Code2Loc,2,FALSE)</f>
        <v>TIVRE BUILD</v>
      </c>
      <c r="D1877" s="171" t="s">
        <v>2932</v>
      </c>
      <c r="E1877">
        <v>13</v>
      </c>
      <c r="F1877" s="173">
        <v>15</v>
      </c>
      <c r="G1877"/>
      <c r="H1877"/>
      <c r="I1877"/>
      <c r="J1877"/>
      <c r="K1877"/>
      <c r="L1877"/>
    </row>
    <row r="1878" spans="1:12">
      <c r="A1878" t="s">
        <v>6912</v>
      </c>
      <c r="B1878" t="s">
        <v>6429</v>
      </c>
      <c r="C1878" t="str">
        <f>VLOOKUP(RTARouteStages[[#This Row],[StageCode]],Code2Loc,2,FALSE)</f>
        <v>TIVREM</v>
      </c>
      <c r="D1878" s="171" t="s">
        <v>2934</v>
      </c>
      <c r="E1878">
        <v>14</v>
      </c>
      <c r="F1878" s="173">
        <v>16</v>
      </c>
      <c r="G1878"/>
      <c r="H1878"/>
      <c r="I1878"/>
      <c r="J1878"/>
      <c r="K1878"/>
      <c r="L1878"/>
    </row>
    <row r="1879" spans="1:12">
      <c r="A1879" t="s">
        <v>6912</v>
      </c>
      <c r="B1879" t="s">
        <v>6429</v>
      </c>
      <c r="C1879" t="str">
        <f>VLOOKUP(RTARouteStages[[#This Row],[StageCode]],Code2Loc,2,FALSE)</f>
        <v>MARCEL</v>
      </c>
      <c r="D1879" s="171" t="s">
        <v>1886</v>
      </c>
      <c r="E1879">
        <v>15</v>
      </c>
      <c r="F1879" s="173">
        <v>18</v>
      </c>
      <c r="G1879"/>
      <c r="H1879"/>
      <c r="I1879"/>
      <c r="J1879"/>
      <c r="K1879"/>
      <c r="L1879"/>
    </row>
    <row r="1880" spans="1:12">
      <c r="A1880" t="s">
        <v>6912</v>
      </c>
      <c r="B1880" t="s">
        <v>6429</v>
      </c>
      <c r="C1880" t="str">
        <f>VLOOKUP(RTARouteStages[[#This Row],[StageCode]],Code2Loc,2,FALSE)</f>
        <v>KANDOL TMP</v>
      </c>
      <c r="D1880" s="171" t="s">
        <v>1553</v>
      </c>
      <c r="E1880">
        <v>16</v>
      </c>
      <c r="F1880" s="173">
        <v>19</v>
      </c>
      <c r="G1880"/>
      <c r="H1880"/>
      <c r="I1880"/>
      <c r="J1880"/>
      <c r="K1880"/>
      <c r="L1880"/>
    </row>
    <row r="1881" spans="1:12">
      <c r="A1881" t="s">
        <v>6912</v>
      </c>
      <c r="B1881" t="s">
        <v>6429</v>
      </c>
      <c r="C1881" t="str">
        <f>VLOOKUP(RTARouteStages[[#This Row],[StageCode]],Code2Loc,2,FALSE)</f>
        <v>AMONA</v>
      </c>
      <c r="D1881" s="171" t="s">
        <v>544</v>
      </c>
      <c r="E1881">
        <v>17</v>
      </c>
      <c r="F1881" s="173">
        <v>20</v>
      </c>
      <c r="G1881"/>
      <c r="H1881"/>
      <c r="I1881"/>
      <c r="J1881"/>
      <c r="K1881"/>
      <c r="L1881"/>
    </row>
    <row r="1882" spans="1:12">
      <c r="A1882" t="s">
        <v>6912</v>
      </c>
      <c r="B1882" t="s">
        <v>6429</v>
      </c>
      <c r="C1882" t="str">
        <f>VLOOKUP(RTARouteStages[[#This Row],[StageCode]],Code2Loc,2,FALSE)</f>
        <v>SEZA GATE</v>
      </c>
      <c r="D1882" s="171" t="s">
        <v>2668</v>
      </c>
      <c r="E1882">
        <v>18</v>
      </c>
      <c r="F1882" s="173">
        <v>21</v>
      </c>
      <c r="G1882"/>
      <c r="H1882"/>
      <c r="I1882"/>
      <c r="J1882"/>
      <c r="K1882"/>
      <c r="L1882"/>
    </row>
    <row r="1883" spans="1:12">
      <c r="A1883" t="s">
        <v>6912</v>
      </c>
      <c r="B1883" t="s">
        <v>6429</v>
      </c>
      <c r="C1883" t="str">
        <f>VLOOKUP(RTARouteStages[[#This Row],[StageCode]],Code2Loc,2,FALSE)</f>
        <v>NHAVELI TMP</v>
      </c>
      <c r="D1883" s="171" t="s">
        <v>2155</v>
      </c>
      <c r="E1883">
        <v>19</v>
      </c>
      <c r="F1883" s="173">
        <v>22</v>
      </c>
      <c r="G1883"/>
      <c r="H1883"/>
      <c r="I1883"/>
      <c r="J1883"/>
      <c r="K1883"/>
      <c r="L1883"/>
    </row>
    <row r="1884" spans="1:12">
      <c r="A1884" t="s">
        <v>6912</v>
      </c>
      <c r="B1884" t="s">
        <v>6429</v>
      </c>
      <c r="C1884" t="str">
        <f>VLOOKUP(RTARouteStages[[#This Row],[StageCode]],Code2Loc,2,FALSE)</f>
        <v>NHAVELI</v>
      </c>
      <c r="D1884" s="171" t="s">
        <v>2153</v>
      </c>
      <c r="E1884">
        <v>20</v>
      </c>
      <c r="F1884" s="173">
        <v>23</v>
      </c>
      <c r="G1884"/>
      <c r="H1884"/>
      <c r="I1884"/>
      <c r="J1884"/>
      <c r="K1884"/>
      <c r="L1884"/>
    </row>
    <row r="1885" spans="1:12">
      <c r="A1885" t="s">
        <v>6912</v>
      </c>
      <c r="B1885" t="s">
        <v>6429</v>
      </c>
      <c r="C1885" t="str">
        <f>VLOOKUP(RTARouteStages[[#This Row],[StageCode]],Code2Loc,2,FALSE)</f>
        <v>KUDNE</v>
      </c>
      <c r="D1885" s="171" t="s">
        <v>1740</v>
      </c>
      <c r="E1885">
        <v>21</v>
      </c>
      <c r="F1885" s="173">
        <v>25</v>
      </c>
      <c r="G1885"/>
      <c r="H1885"/>
      <c r="I1885"/>
      <c r="J1885"/>
      <c r="K1885"/>
      <c r="L1885"/>
    </row>
    <row r="1886" spans="1:12">
      <c r="A1886" t="s">
        <v>6912</v>
      </c>
      <c r="B1886" t="s">
        <v>6429</v>
      </c>
      <c r="C1886" t="str">
        <f>VLOOKUP(RTARouteStages[[#This Row],[StageCode]],Code2Loc,2,FALSE)</f>
        <v>GAWTHAN</v>
      </c>
      <c r="D1886" s="171" t="s">
        <v>1306</v>
      </c>
      <c r="E1886">
        <v>22</v>
      </c>
      <c r="F1886" s="173">
        <v>27</v>
      </c>
      <c r="G1886"/>
      <c r="H1886"/>
      <c r="I1886"/>
      <c r="J1886"/>
      <c r="K1886"/>
      <c r="L1886"/>
    </row>
    <row r="1887" spans="1:12">
      <c r="A1887" t="s">
        <v>6912</v>
      </c>
      <c r="B1887" t="s">
        <v>6429</v>
      </c>
      <c r="C1887" t="str">
        <f>VLOOKUP(RTARouteStages[[#This Row],[StageCode]],Code2Loc,2,FALSE)</f>
        <v>SANKHALI</v>
      </c>
      <c r="D1887" s="171" t="s">
        <v>2596</v>
      </c>
      <c r="E1887">
        <v>23</v>
      </c>
      <c r="F1887" s="173">
        <v>28</v>
      </c>
      <c r="G1887"/>
      <c r="H1887"/>
      <c r="I1887"/>
      <c r="J1887"/>
      <c r="K1887"/>
      <c r="L1887"/>
    </row>
    <row r="1888" spans="1:12">
      <c r="A1888" t="s">
        <v>6912</v>
      </c>
      <c r="B1888" t="s">
        <v>6429</v>
      </c>
      <c r="C1888" t="str">
        <f>VLOOKUP(RTARouteStages[[#This Row],[StageCode]],Code2Loc,2,FALSE)</f>
        <v>DEULWADA</v>
      </c>
      <c r="D1888" s="171" t="s">
        <v>1106</v>
      </c>
      <c r="E1888">
        <v>24</v>
      </c>
      <c r="F1888" s="173">
        <v>31</v>
      </c>
      <c r="G1888"/>
      <c r="H1888"/>
      <c r="I1888"/>
      <c r="J1888"/>
      <c r="K1888"/>
      <c r="L1888"/>
    </row>
    <row r="1889" spans="1:12">
      <c r="A1889" t="s">
        <v>6912</v>
      </c>
      <c r="B1889" t="s">
        <v>6429</v>
      </c>
      <c r="C1889" t="str">
        <f>VLOOKUP(RTARouteStages[[#This Row],[StageCode]],Code2Loc,2,FALSE)</f>
        <v>KAREKHAJAN</v>
      </c>
      <c r="D1889" s="171" t="s">
        <v>1583</v>
      </c>
      <c r="E1889">
        <v>25</v>
      </c>
      <c r="F1889" s="173">
        <v>32</v>
      </c>
      <c r="G1889"/>
      <c r="H1889"/>
      <c r="I1889"/>
      <c r="J1889"/>
      <c r="K1889"/>
      <c r="L1889"/>
    </row>
    <row r="1890" spans="1:12">
      <c r="A1890" t="s">
        <v>6912</v>
      </c>
      <c r="B1890" t="s">
        <v>6429</v>
      </c>
      <c r="C1890" t="str">
        <f>VLOOKUP(RTARouteStages[[#This Row],[StageCode]],Code2Loc,2,FALSE)</f>
        <v>VIRDI</v>
      </c>
      <c r="D1890" s="171" t="s">
        <v>3119</v>
      </c>
      <c r="E1890">
        <v>26</v>
      </c>
      <c r="F1890" s="173">
        <v>33</v>
      </c>
      <c r="G1890"/>
      <c r="H1890"/>
      <c r="I1890"/>
      <c r="J1890"/>
      <c r="K1890"/>
      <c r="L1890"/>
    </row>
    <row r="1891" spans="1:12">
      <c r="A1891" t="s">
        <v>6913</v>
      </c>
      <c r="B1891" t="s">
        <v>5881</v>
      </c>
      <c r="C1891" t="str">
        <f>VLOOKUP(RTARouteStages[[#This Row],[StageCode]],Code2Loc,2,FALSE)</f>
        <v>PANAJI</v>
      </c>
      <c r="D1891" s="171" t="s">
        <v>2247</v>
      </c>
      <c r="E1891">
        <v>1</v>
      </c>
      <c r="F1891" s="173"/>
      <c r="G1891"/>
      <c r="H1891"/>
      <c r="I1891"/>
      <c r="J1891"/>
      <c r="K1891"/>
      <c r="L1891"/>
    </row>
    <row r="1892" spans="1:12">
      <c r="A1892" t="s">
        <v>6913</v>
      </c>
      <c r="B1892" t="s">
        <v>5881</v>
      </c>
      <c r="C1892" t="str">
        <f>VLOOKUP(RTARouteStages[[#This Row],[StageCode]],Code2Loc,2,FALSE)</f>
        <v>XELVONA</v>
      </c>
      <c r="D1892" s="171" t="s">
        <v>3171</v>
      </c>
      <c r="E1892">
        <v>6</v>
      </c>
      <c r="F1892" s="173"/>
      <c r="G1892"/>
      <c r="H1892"/>
      <c r="I1892"/>
      <c r="J1892"/>
      <c r="K1892"/>
      <c r="L1892"/>
    </row>
    <row r="1893" spans="1:12">
      <c r="A1893" t="s">
        <v>6914</v>
      </c>
      <c r="B1893" t="s">
        <v>5881</v>
      </c>
      <c r="C1893" t="str">
        <f>VLOOKUP(RTARouteStages[[#This Row],[StageCode]],Code2Loc,2,FALSE)</f>
        <v>RAI</v>
      </c>
      <c r="D1893" s="171" t="s">
        <v>2437</v>
      </c>
      <c r="E1893">
        <v>1</v>
      </c>
      <c r="F1893" s="173"/>
      <c r="G1893"/>
      <c r="H1893"/>
      <c r="I1893"/>
      <c r="J1893"/>
      <c r="K1893"/>
      <c r="L1893"/>
    </row>
    <row r="1894" spans="1:12">
      <c r="A1894" t="s">
        <v>6914</v>
      </c>
      <c r="B1894" t="s">
        <v>5881</v>
      </c>
      <c r="C1894" t="str">
        <f>VLOOKUP(RTARouteStages[[#This Row],[StageCode]],Code2Loc,2,FALSE)</f>
        <v>RASSAIM DOK</v>
      </c>
      <c r="D1894" s="171" t="s">
        <v>2463</v>
      </c>
      <c r="E1894">
        <v>6</v>
      </c>
      <c r="F1894" s="173"/>
      <c r="G1894"/>
      <c r="H1894"/>
      <c r="I1894"/>
      <c r="J1894"/>
      <c r="K1894"/>
      <c r="L1894"/>
    </row>
    <row r="1895" spans="1:12">
      <c r="A1895" t="s">
        <v>6501</v>
      </c>
      <c r="B1895" t="s">
        <v>5881</v>
      </c>
      <c r="C1895" t="str">
        <f>VLOOKUP(RTARouteStages[[#This Row],[StageCode]],Code2Loc,2,FALSE)</f>
        <v>BICHOLIM</v>
      </c>
      <c r="D1895" s="171" t="s">
        <v>420</v>
      </c>
      <c r="E1895">
        <v>1</v>
      </c>
      <c r="F1895" s="173"/>
      <c r="G1895"/>
      <c r="H1895"/>
      <c r="I1895"/>
      <c r="J1895"/>
      <c r="K1895"/>
      <c r="L1895"/>
    </row>
    <row r="1896" spans="1:12">
      <c r="A1896" t="s">
        <v>6501</v>
      </c>
      <c r="B1896" t="s">
        <v>5881</v>
      </c>
      <c r="C1896" t="str">
        <f>VLOOKUP(RTARouteStages[[#This Row],[StageCode]],Code2Loc,2,FALSE)</f>
        <v>LADFE</v>
      </c>
      <c r="D1896" s="171" t="s">
        <v>1784</v>
      </c>
      <c r="E1896">
        <v>6</v>
      </c>
      <c r="F1896" s="173"/>
      <c r="G1896"/>
      <c r="H1896"/>
      <c r="I1896"/>
      <c r="J1896"/>
      <c r="K1896"/>
      <c r="L1896"/>
    </row>
    <row r="1897" spans="1:12">
      <c r="A1897" t="s">
        <v>6915</v>
      </c>
      <c r="B1897" t="s">
        <v>5881</v>
      </c>
      <c r="C1897" t="str">
        <f>VLOOKUP(RTARouteStages[[#This Row],[StageCode]],Code2Loc,2,FALSE)</f>
        <v>RAVAN FATA</v>
      </c>
      <c r="D1897" s="171" t="s">
        <v>2467</v>
      </c>
      <c r="E1897">
        <v>1</v>
      </c>
      <c r="F1897" s="173"/>
      <c r="G1897"/>
      <c r="H1897"/>
      <c r="I1897"/>
      <c r="J1897"/>
      <c r="K1897"/>
      <c r="L1897"/>
    </row>
    <row r="1898" spans="1:12">
      <c r="A1898" t="s">
        <v>6915</v>
      </c>
      <c r="B1898" t="s">
        <v>5881</v>
      </c>
      <c r="C1898" t="str">
        <f>VLOOKUP(RTARouteStages[[#This Row],[StageCode]],Code2Loc,2,FALSE)</f>
        <v>SANKHALI</v>
      </c>
      <c r="D1898" s="171" t="s">
        <v>2596</v>
      </c>
      <c r="E1898">
        <v>6</v>
      </c>
      <c r="F1898" s="173"/>
      <c r="G1898"/>
      <c r="H1898"/>
      <c r="I1898"/>
      <c r="J1898"/>
      <c r="K1898"/>
      <c r="L1898"/>
    </row>
    <row r="1899" spans="1:12">
      <c r="A1899" t="s">
        <v>6916</v>
      </c>
      <c r="B1899" t="s">
        <v>5881</v>
      </c>
      <c r="C1899" t="str">
        <f>VLOOKUP(RTARouteStages[[#This Row],[StageCode]],Code2Loc,2,FALSE)</f>
        <v>RIVE</v>
      </c>
      <c r="D1899" s="171" t="s">
        <v>2497</v>
      </c>
      <c r="E1899">
        <v>1</v>
      </c>
      <c r="F1899" s="173"/>
      <c r="G1899"/>
      <c r="H1899"/>
      <c r="I1899"/>
      <c r="J1899"/>
      <c r="K1899"/>
      <c r="L1899"/>
    </row>
    <row r="1900" spans="1:12">
      <c r="A1900" t="s">
        <v>6916</v>
      </c>
      <c r="B1900" t="s">
        <v>5881</v>
      </c>
      <c r="C1900" t="str">
        <f>VLOOKUP(RTARouteStages[[#This Row],[StageCode]],Code2Loc,2,FALSE)</f>
        <v>VALPOI</v>
      </c>
      <c r="D1900" s="171" t="s">
        <v>3041</v>
      </c>
      <c r="E1900">
        <v>6</v>
      </c>
      <c r="F1900" s="173"/>
      <c r="G1900"/>
      <c r="H1900"/>
      <c r="I1900"/>
      <c r="J1900"/>
      <c r="K1900"/>
      <c r="L1900"/>
    </row>
    <row r="1901" spans="1:12">
      <c r="A1901" t="s">
        <v>6917</v>
      </c>
      <c r="B1901" t="s">
        <v>5881</v>
      </c>
      <c r="C1901" t="e">
        <f>VLOOKUP(RTARouteStages[[#This Row],[StageCode]],Code2Loc,2,FALSE)</f>
        <v>#N/A</v>
      </c>
      <c r="D1901" s="171" t="s">
        <v>5381</v>
      </c>
      <c r="E1901">
        <v>1</v>
      </c>
      <c r="F1901" s="173"/>
      <c r="G1901"/>
      <c r="H1901"/>
      <c r="I1901"/>
      <c r="J1901"/>
      <c r="K1901"/>
      <c r="L1901"/>
    </row>
    <row r="1902" spans="1:12">
      <c r="A1902" t="s">
        <v>6917</v>
      </c>
      <c r="B1902" t="s">
        <v>5881</v>
      </c>
      <c r="C1902" t="str">
        <f>VLOOKUP(RTARouteStages[[#This Row],[StageCode]],Code2Loc,2,FALSE)</f>
        <v>KERI</v>
      </c>
      <c r="D1902" s="171" t="s">
        <v>1638</v>
      </c>
      <c r="E1902">
        <v>2</v>
      </c>
      <c r="F1902" s="173"/>
      <c r="G1902" t="s">
        <v>5725</v>
      </c>
      <c r="H1902"/>
      <c r="I1902"/>
      <c r="J1902"/>
      <c r="K1902"/>
      <c r="L1902"/>
    </row>
    <row r="1903" spans="1:12">
      <c r="A1903" t="s">
        <v>6917</v>
      </c>
      <c r="B1903" t="s">
        <v>5881</v>
      </c>
      <c r="C1903" t="str">
        <f>VLOOKUP(RTARouteStages[[#This Row],[StageCode]],Code2Loc,2,FALSE)</f>
        <v>VOLVOI</v>
      </c>
      <c r="D1903" s="171" t="s">
        <v>3141</v>
      </c>
      <c r="E1903">
        <v>6</v>
      </c>
      <c r="F1903" s="173"/>
      <c r="G1903"/>
      <c r="H1903"/>
      <c r="I1903"/>
      <c r="J1903"/>
      <c r="K1903"/>
      <c r="L1903"/>
    </row>
    <row r="1904" spans="1:12">
      <c r="A1904" t="s">
        <v>6918</v>
      </c>
      <c r="B1904" t="s">
        <v>5881</v>
      </c>
      <c r="C1904" t="str">
        <f>VLOOKUP(RTARouteStages[[#This Row],[StageCode]],Code2Loc,2,FALSE)</f>
        <v>SANCOALE</v>
      </c>
      <c r="D1904" s="171" t="s">
        <v>2578</v>
      </c>
      <c r="E1904">
        <v>1</v>
      </c>
      <c r="F1904" s="173"/>
      <c r="G1904"/>
      <c r="H1904"/>
      <c r="I1904"/>
      <c r="J1904"/>
      <c r="K1904"/>
      <c r="L1904"/>
    </row>
    <row r="1905" spans="1:12">
      <c r="A1905" t="s">
        <v>6918</v>
      </c>
      <c r="B1905" t="s">
        <v>5881</v>
      </c>
      <c r="C1905" t="e">
        <f>VLOOKUP(RTARouteStages[[#This Row],[StageCode]],Code2Loc,2,FALSE)</f>
        <v>#N/A</v>
      </c>
      <c r="D1905" s="171" t="s">
        <v>4111</v>
      </c>
      <c r="E1905">
        <v>2</v>
      </c>
      <c r="F1905" s="173"/>
      <c r="G1905" t="s">
        <v>5725</v>
      </c>
      <c r="H1905"/>
      <c r="I1905"/>
      <c r="J1905"/>
      <c r="K1905"/>
      <c r="L1905"/>
    </row>
    <row r="1906" spans="1:12">
      <c r="A1906" t="s">
        <v>6918</v>
      </c>
      <c r="B1906" t="s">
        <v>5881</v>
      </c>
      <c r="C1906" t="str">
        <f>VLOOKUP(RTARouteStages[[#This Row],[StageCode]],Code2Loc,2,FALSE)</f>
        <v>THANA</v>
      </c>
      <c r="D1906" s="171" t="s">
        <v>2900</v>
      </c>
      <c r="E1906">
        <v>3</v>
      </c>
      <c r="F1906" s="173"/>
      <c r="G1906" t="s">
        <v>5725</v>
      </c>
      <c r="H1906"/>
      <c r="I1906"/>
      <c r="J1906"/>
      <c r="K1906"/>
      <c r="L1906"/>
    </row>
    <row r="1907" spans="1:12">
      <c r="A1907" t="s">
        <v>6918</v>
      </c>
      <c r="B1907" t="s">
        <v>5881</v>
      </c>
      <c r="C1907" t="str">
        <f>VLOOKUP(RTARouteStages[[#This Row],[StageCode]],Code2Loc,2,FALSE)</f>
        <v>TITAN</v>
      </c>
      <c r="D1907" s="171" t="s">
        <v>2924</v>
      </c>
      <c r="E1907">
        <v>6</v>
      </c>
      <c r="F1907" s="173"/>
      <c r="G1907"/>
      <c r="H1907"/>
      <c r="I1907"/>
      <c r="J1907"/>
      <c r="K1907"/>
      <c r="L1907"/>
    </row>
    <row r="1908" spans="1:12">
      <c r="A1908" t="s">
        <v>6919</v>
      </c>
      <c r="B1908" t="s">
        <v>5881</v>
      </c>
      <c r="C1908" t="str">
        <f>VLOOKUP(RTARouteStages[[#This Row],[StageCode]],Code2Loc,2,FALSE)</f>
        <v>SANCOALE</v>
      </c>
      <c r="D1908" s="171" t="s">
        <v>2578</v>
      </c>
      <c r="E1908">
        <v>1</v>
      </c>
      <c r="F1908" s="173"/>
      <c r="G1908"/>
      <c r="H1908"/>
      <c r="I1908"/>
      <c r="J1908"/>
      <c r="K1908"/>
      <c r="L1908"/>
    </row>
    <row r="1909" spans="1:12">
      <c r="A1909" t="s">
        <v>6919</v>
      </c>
      <c r="B1909" t="s">
        <v>5881</v>
      </c>
      <c r="C1909" t="str">
        <f>VLOOKUP(RTARouteStages[[#This Row],[StageCode]],Code2Loc,2,FALSE)</f>
        <v>TITAN</v>
      </c>
      <c r="D1909" s="171" t="s">
        <v>2924</v>
      </c>
      <c r="E1909">
        <v>6</v>
      </c>
      <c r="F1909" s="173"/>
      <c r="G1909"/>
      <c r="H1909"/>
      <c r="I1909"/>
      <c r="J1909"/>
      <c r="K1909"/>
      <c r="L1909"/>
    </row>
    <row r="1910" spans="1:12">
      <c r="A1910" t="s">
        <v>6920</v>
      </c>
      <c r="B1910" t="s">
        <v>5881</v>
      </c>
      <c r="C1910" t="e">
        <f>VLOOKUP(RTARouteStages[[#This Row],[StageCode]],Code2Loc,2,FALSE)</f>
        <v>#N/A</v>
      </c>
      <c r="D1910" s="171" t="s">
        <v>4119</v>
      </c>
      <c r="E1910">
        <v>1</v>
      </c>
      <c r="F1910" s="173"/>
      <c r="G1910"/>
      <c r="H1910"/>
      <c r="I1910"/>
      <c r="J1910"/>
      <c r="K1910"/>
      <c r="L1910"/>
    </row>
    <row r="1911" spans="1:12">
      <c r="A1911" t="s">
        <v>6920</v>
      </c>
      <c r="B1911" t="s">
        <v>5881</v>
      </c>
      <c r="C1911" t="str">
        <f>VLOOKUP(RTARouteStages[[#This Row],[StageCode]],Code2Loc,2,FALSE)</f>
        <v>Cortalim</v>
      </c>
      <c r="D1911" s="171" t="s">
        <v>1023</v>
      </c>
      <c r="E1911">
        <v>2</v>
      </c>
      <c r="F1911" s="173"/>
      <c r="G1911" t="s">
        <v>5725</v>
      </c>
      <c r="H1911"/>
      <c r="I1911"/>
      <c r="J1911"/>
      <c r="K1911"/>
      <c r="L1911"/>
    </row>
    <row r="1912" spans="1:12">
      <c r="A1912" t="s">
        <v>6920</v>
      </c>
      <c r="B1912" t="s">
        <v>5881</v>
      </c>
      <c r="C1912" t="str">
        <f>VLOOKUP(RTARouteStages[[#This Row],[StageCode]],Code2Loc,2,FALSE)</f>
        <v>VERNA IND</v>
      </c>
      <c r="D1912" s="171" t="s">
        <v>3091</v>
      </c>
      <c r="E1912">
        <v>6</v>
      </c>
      <c r="F1912" s="173"/>
      <c r="G1912"/>
      <c r="H1912"/>
      <c r="I1912"/>
      <c r="J1912"/>
      <c r="K1912"/>
      <c r="L1912"/>
    </row>
    <row r="1913" spans="1:12">
      <c r="A1913" t="s">
        <v>6921</v>
      </c>
      <c r="B1913" t="s">
        <v>5881</v>
      </c>
      <c r="C1913" t="e">
        <f>VLOOKUP(RTARouteStages[[#This Row],[StageCode]],Code2Loc,2,FALSE)</f>
        <v>#N/A</v>
      </c>
      <c r="D1913" s="171" t="s">
        <v>4119</v>
      </c>
      <c r="E1913">
        <v>1</v>
      </c>
      <c r="F1913" s="173"/>
      <c r="G1913"/>
      <c r="H1913"/>
      <c r="I1913"/>
      <c r="J1913"/>
      <c r="K1913"/>
      <c r="L1913"/>
    </row>
    <row r="1914" spans="1:12">
      <c r="A1914" t="s">
        <v>6921</v>
      </c>
      <c r="B1914" t="s">
        <v>5881</v>
      </c>
      <c r="C1914" t="str">
        <f>VLOOKUP(RTARouteStages[[#This Row],[StageCode]],Code2Loc,2,FALSE)</f>
        <v>Cortalim</v>
      </c>
      <c r="D1914" s="171" t="s">
        <v>1023</v>
      </c>
      <c r="E1914">
        <v>2</v>
      </c>
      <c r="F1914" s="173"/>
      <c r="G1914" t="s">
        <v>5725</v>
      </c>
      <c r="H1914"/>
      <c r="I1914"/>
      <c r="J1914"/>
      <c r="K1914"/>
      <c r="L1914"/>
    </row>
    <row r="1915" spans="1:12">
      <c r="A1915" t="s">
        <v>6921</v>
      </c>
      <c r="B1915" t="s">
        <v>5881</v>
      </c>
      <c r="C1915" t="str">
        <f>VLOOKUP(RTARouteStages[[#This Row],[StageCode]],Code2Loc,2,FALSE)</f>
        <v>VASCO</v>
      </c>
      <c r="D1915" s="171" t="s">
        <v>421</v>
      </c>
      <c r="E1915">
        <v>6</v>
      </c>
      <c r="F1915" s="173"/>
      <c r="G1915"/>
      <c r="H1915"/>
      <c r="I1915"/>
      <c r="J1915"/>
      <c r="K1915"/>
      <c r="L1915"/>
    </row>
    <row r="1916" spans="1:12">
      <c r="A1916" t="s">
        <v>6922</v>
      </c>
      <c r="B1916" t="s">
        <v>5881</v>
      </c>
      <c r="C1916" t="str">
        <f>VLOOKUP(RTARouteStages[[#This Row],[StageCode]],Code2Loc,2,FALSE)</f>
        <v>SANGUEM</v>
      </c>
      <c r="D1916" s="171" t="s">
        <v>2586</v>
      </c>
      <c r="E1916">
        <v>1</v>
      </c>
      <c r="F1916" s="173"/>
      <c r="G1916"/>
      <c r="H1916"/>
      <c r="I1916"/>
      <c r="J1916"/>
      <c r="K1916"/>
      <c r="L1916"/>
    </row>
    <row r="1917" spans="1:12">
      <c r="A1917" t="s">
        <v>6923</v>
      </c>
      <c r="B1917" t="s">
        <v>5881</v>
      </c>
      <c r="C1917" t="str">
        <f>VLOOKUP(RTARouteStages[[#This Row],[StageCode]],Code2Loc,2,FALSE)</f>
        <v>SANGUEM</v>
      </c>
      <c r="D1917" s="171" t="s">
        <v>2586</v>
      </c>
      <c r="E1917">
        <v>1</v>
      </c>
      <c r="F1917" s="173"/>
      <c r="G1917"/>
      <c r="H1917"/>
      <c r="I1917"/>
      <c r="J1917"/>
      <c r="K1917"/>
      <c r="L1917"/>
    </row>
    <row r="1918" spans="1:12">
      <c r="A1918" t="s">
        <v>6923</v>
      </c>
      <c r="B1918" t="s">
        <v>5881</v>
      </c>
      <c r="C1918" t="str">
        <f>VLOOKUP(RTARouteStages[[#This Row],[StageCode]],Code2Loc,2,FALSE)</f>
        <v>SOLIEM</v>
      </c>
      <c r="D1918" s="171" t="s">
        <v>2763</v>
      </c>
      <c r="E1918">
        <v>6</v>
      </c>
      <c r="F1918" s="173"/>
      <c r="G1918"/>
      <c r="H1918"/>
      <c r="I1918"/>
      <c r="J1918"/>
      <c r="K1918"/>
      <c r="L1918"/>
    </row>
    <row r="1919" spans="1:12">
      <c r="A1919" t="s">
        <v>6924</v>
      </c>
      <c r="B1919" t="s">
        <v>5881</v>
      </c>
      <c r="C1919" t="str">
        <f>VLOOKUP(RTARouteStages[[#This Row],[StageCode]],Code2Loc,2,FALSE)</f>
        <v>SANGUEM</v>
      </c>
      <c r="D1919" s="171" t="s">
        <v>2586</v>
      </c>
      <c r="E1919">
        <v>1</v>
      </c>
      <c r="F1919" s="173"/>
      <c r="G1919"/>
      <c r="H1919"/>
      <c r="I1919"/>
      <c r="J1919"/>
      <c r="K1919"/>
      <c r="L1919"/>
    </row>
    <row r="1920" spans="1:12">
      <c r="A1920" t="s">
        <v>6924</v>
      </c>
      <c r="B1920" t="s">
        <v>5881</v>
      </c>
      <c r="C1920" t="str">
        <f>VLOOKUP(RTARouteStages[[#This Row],[StageCode]],Code2Loc,2,FALSE)</f>
        <v>SAVORDE TSK</v>
      </c>
      <c r="D1920" s="171" t="s">
        <v>2646</v>
      </c>
      <c r="E1920">
        <v>6</v>
      </c>
      <c r="F1920" s="173"/>
      <c r="G1920"/>
      <c r="H1920"/>
      <c r="I1920"/>
      <c r="J1920"/>
      <c r="K1920"/>
      <c r="L1920"/>
    </row>
    <row r="1921" spans="1:12">
      <c r="A1921" t="s">
        <v>6502</v>
      </c>
      <c r="B1921" t="s">
        <v>5881</v>
      </c>
      <c r="C1921" t="str">
        <f>VLOOKUP(RTARouteStages[[#This Row],[StageCode]],Code2Loc,2,FALSE)</f>
        <v>BICHOLIM</v>
      </c>
      <c r="D1921" s="171" t="s">
        <v>420</v>
      </c>
      <c r="E1921">
        <v>1</v>
      </c>
      <c r="F1921" s="173"/>
      <c r="G1921"/>
      <c r="H1921"/>
      <c r="I1921"/>
      <c r="J1921"/>
      <c r="K1921"/>
      <c r="L1921"/>
    </row>
    <row r="1922" spans="1:12">
      <c r="A1922" t="s">
        <v>6502</v>
      </c>
      <c r="B1922" t="s">
        <v>5881</v>
      </c>
      <c r="C1922" t="e">
        <f>VLOOKUP(RTARouteStages[[#This Row],[StageCode]],Code2Loc,2,FALSE)</f>
        <v>#N/A</v>
      </c>
      <c r="D1922" s="171" t="s">
        <v>1885</v>
      </c>
      <c r="E1922">
        <v>6</v>
      </c>
      <c r="F1922" s="173"/>
      <c r="G1922"/>
      <c r="H1922"/>
      <c r="I1922"/>
      <c r="J1922"/>
      <c r="K1922"/>
      <c r="L1922"/>
    </row>
    <row r="1923" spans="1:12">
      <c r="A1923" t="s">
        <v>6925</v>
      </c>
      <c r="B1923" t="s">
        <v>5881</v>
      </c>
      <c r="C1923" t="str">
        <f>VLOOKUP(RTARouteStages[[#This Row],[StageCode]],Code2Loc,2,FALSE)</f>
        <v>SANGUEM</v>
      </c>
      <c r="D1923" s="171" t="s">
        <v>2586</v>
      </c>
      <c r="E1923">
        <v>1</v>
      </c>
      <c r="F1923" s="173"/>
      <c r="G1923"/>
      <c r="H1923"/>
      <c r="I1923"/>
      <c r="J1923"/>
      <c r="K1923"/>
      <c r="L1923"/>
    </row>
    <row r="1924" spans="1:12">
      <c r="A1924" t="s">
        <v>6925</v>
      </c>
      <c r="B1924" t="s">
        <v>5881</v>
      </c>
      <c r="C1924" t="str">
        <f>VLOOKUP(RTARouteStages[[#This Row],[StageCode]],Code2Loc,2,FALSE)</f>
        <v>UGUEM</v>
      </c>
      <c r="D1924" s="171" t="s">
        <v>2980</v>
      </c>
      <c r="E1924">
        <v>6</v>
      </c>
      <c r="F1924" s="173"/>
      <c r="G1924"/>
      <c r="H1924"/>
      <c r="I1924"/>
      <c r="J1924"/>
      <c r="K1924"/>
      <c r="L1924"/>
    </row>
    <row r="1925" spans="1:12">
      <c r="A1925" t="s">
        <v>6926</v>
      </c>
      <c r="B1925" t="s">
        <v>5881</v>
      </c>
      <c r="C1925" t="str">
        <f>VLOOKUP(RTARouteStages[[#This Row],[StageCode]],Code2Loc,2,FALSE)</f>
        <v>SANGUEM</v>
      </c>
      <c r="D1925" s="171" t="s">
        <v>2586</v>
      </c>
      <c r="E1925">
        <v>1</v>
      </c>
      <c r="F1925" s="173"/>
      <c r="G1925"/>
      <c r="H1925"/>
      <c r="I1925"/>
      <c r="J1925"/>
      <c r="K1925"/>
      <c r="L1925"/>
    </row>
    <row r="1926" spans="1:12">
      <c r="A1926" t="s">
        <v>6926</v>
      </c>
      <c r="B1926" t="s">
        <v>5881</v>
      </c>
      <c r="C1926" t="str">
        <f>VLOOKUP(RTARouteStages[[#This Row],[StageCode]],Code2Loc,2,FALSE)</f>
        <v>VADEM</v>
      </c>
      <c r="D1926" s="171" t="s">
        <v>3018</v>
      </c>
      <c r="E1926">
        <v>6</v>
      </c>
      <c r="F1926" s="173"/>
      <c r="G1926"/>
      <c r="H1926"/>
      <c r="I1926"/>
      <c r="J1926"/>
      <c r="K1926"/>
      <c r="L1926"/>
    </row>
    <row r="1927" spans="1:12">
      <c r="A1927" t="s">
        <v>6927</v>
      </c>
      <c r="B1927" t="s">
        <v>6452</v>
      </c>
      <c r="C1927" t="str">
        <f>VLOOKUP(RTARouteStages[[#This Row],[StageCode]],Code2Loc,2,FALSE)</f>
        <v>VALPOI</v>
      </c>
      <c r="D1927" s="171" t="s">
        <v>3041</v>
      </c>
      <c r="E1927">
        <v>1</v>
      </c>
      <c r="F1927" s="173">
        <v>0</v>
      </c>
      <c r="G1927"/>
      <c r="H1927"/>
      <c r="I1927"/>
      <c r="J1927"/>
      <c r="K1927"/>
      <c r="L1927"/>
    </row>
    <row r="1928" spans="1:12">
      <c r="A1928" t="s">
        <v>6927</v>
      </c>
      <c r="B1928" t="s">
        <v>6452</v>
      </c>
      <c r="C1928" t="str">
        <f>VLOOKUP(RTARouteStages[[#This Row],[StageCode]],Code2Loc,2,FALSE)</f>
        <v>SONAL CROSS</v>
      </c>
      <c r="D1928" s="171" t="s">
        <v>2773</v>
      </c>
      <c r="E1928">
        <v>2</v>
      </c>
      <c r="F1928" s="173">
        <v>2</v>
      </c>
      <c r="G1928"/>
      <c r="H1928"/>
      <c r="I1928"/>
      <c r="J1928"/>
      <c r="K1928"/>
      <c r="L1928"/>
    </row>
    <row r="1929" spans="1:12">
      <c r="A1929" t="s">
        <v>6927</v>
      </c>
      <c r="B1929" t="s">
        <v>6452</v>
      </c>
      <c r="C1929" t="str">
        <f>VLOOKUP(RTARouteStages[[#This Row],[StageCode]],Code2Loc,2,FALSE)</f>
        <v>NAGARGAO</v>
      </c>
      <c r="D1929" s="171" t="s">
        <v>2076</v>
      </c>
      <c r="E1929">
        <v>3</v>
      </c>
      <c r="F1929" s="173">
        <v>4</v>
      </c>
      <c r="G1929"/>
      <c r="H1929"/>
      <c r="I1929"/>
      <c r="J1929"/>
      <c r="K1929"/>
      <c r="L1929"/>
    </row>
    <row r="1930" spans="1:12">
      <c r="A1930" t="s">
        <v>6927</v>
      </c>
      <c r="B1930" t="s">
        <v>6452</v>
      </c>
      <c r="C1930" t="str">
        <f>VLOOKUP(RTARouteStages[[#This Row],[StageCode]],Code2Loc,2,FALSE)</f>
        <v>KARMALI</v>
      </c>
      <c r="D1930" s="171" t="s">
        <v>1587</v>
      </c>
      <c r="E1930">
        <v>4</v>
      </c>
      <c r="F1930" s="173">
        <v>7</v>
      </c>
      <c r="G1930" t="s">
        <v>5725</v>
      </c>
      <c r="H1930"/>
      <c r="I1930"/>
      <c r="J1930"/>
      <c r="K1930"/>
      <c r="L1930"/>
    </row>
    <row r="1931" spans="1:12">
      <c r="A1931" t="s">
        <v>6927</v>
      </c>
      <c r="B1931" t="s">
        <v>6452</v>
      </c>
      <c r="C1931" t="str">
        <f>VLOOKUP(RTARouteStages[[#This Row],[StageCode]],Code2Loc,2,FALSE)</f>
        <v>SHLEP</v>
      </c>
      <c r="D1931" s="171" t="s">
        <v>2715</v>
      </c>
      <c r="E1931">
        <v>5</v>
      </c>
      <c r="F1931" s="173">
        <v>9</v>
      </c>
      <c r="G1931"/>
      <c r="H1931"/>
      <c r="I1931"/>
      <c r="J1931"/>
      <c r="K1931"/>
      <c r="L1931"/>
    </row>
    <row r="1932" spans="1:12">
      <c r="A1932" t="s">
        <v>6927</v>
      </c>
      <c r="B1932" t="s">
        <v>6452</v>
      </c>
      <c r="C1932" t="str">
        <f>VLOOKUP(RTARouteStages[[#This Row],[StageCode]],Code2Loc,2,FALSE)</f>
        <v>SHIGNE</v>
      </c>
      <c r="D1932" s="171" t="s">
        <v>2686</v>
      </c>
      <c r="E1932">
        <v>6</v>
      </c>
      <c r="F1932" s="173">
        <v>11</v>
      </c>
      <c r="G1932"/>
      <c r="H1932"/>
      <c r="I1932"/>
      <c r="J1932"/>
      <c r="K1932"/>
      <c r="L1932"/>
    </row>
    <row r="1933" spans="1:12">
      <c r="A1933" t="s">
        <v>6928</v>
      </c>
      <c r="B1933" t="s">
        <v>5881</v>
      </c>
      <c r="C1933" t="str">
        <f>VLOOKUP(RTARouteStages[[#This Row],[StageCode]],Code2Loc,2,FALSE)</f>
        <v>SHIGNE</v>
      </c>
      <c r="D1933" s="171" t="s">
        <v>2686</v>
      </c>
      <c r="E1933">
        <v>1</v>
      </c>
      <c r="F1933" s="173"/>
      <c r="G1933"/>
      <c r="H1933"/>
      <c r="I1933"/>
      <c r="J1933"/>
      <c r="K1933"/>
      <c r="L1933"/>
    </row>
    <row r="1934" spans="1:12">
      <c r="A1934" t="s">
        <v>6928</v>
      </c>
      <c r="B1934" t="s">
        <v>5881</v>
      </c>
      <c r="C1934" t="str">
        <f>VLOOKUP(RTARouteStages[[#This Row],[StageCode]],Code2Loc,2,FALSE)</f>
        <v>SANKHALI</v>
      </c>
      <c r="D1934" s="171" t="s">
        <v>2596</v>
      </c>
      <c r="E1934">
        <v>6</v>
      </c>
      <c r="F1934" s="173"/>
      <c r="G1934"/>
      <c r="H1934"/>
      <c r="I1934"/>
      <c r="J1934"/>
      <c r="K1934"/>
      <c r="L1934"/>
    </row>
    <row r="1935" spans="1:12">
      <c r="A1935" t="s">
        <v>6929</v>
      </c>
      <c r="B1935" t="s">
        <v>6452</v>
      </c>
      <c r="C1935" t="str">
        <f>VLOOKUP(RTARouteStages[[#This Row],[StageCode]],Code2Loc,2,FALSE)</f>
        <v>VALPOI</v>
      </c>
      <c r="D1935" s="171" t="s">
        <v>3041</v>
      </c>
      <c r="E1935">
        <v>1</v>
      </c>
      <c r="F1935" s="173">
        <v>0</v>
      </c>
      <c r="G1935"/>
      <c r="H1935"/>
      <c r="I1935"/>
      <c r="J1935"/>
      <c r="K1935"/>
      <c r="L1935"/>
    </row>
    <row r="1936" spans="1:12">
      <c r="A1936" t="s">
        <v>6929</v>
      </c>
      <c r="B1936" t="s">
        <v>6452</v>
      </c>
      <c r="C1936" t="str">
        <f>VLOOKUP(RTARouteStages[[#This Row],[StageCode]],Code2Loc,2,FALSE)</f>
        <v>SONAL CROSS</v>
      </c>
      <c r="D1936" s="171" t="s">
        <v>2773</v>
      </c>
      <c r="E1936">
        <v>2</v>
      </c>
      <c r="F1936" s="173">
        <v>2</v>
      </c>
      <c r="G1936"/>
      <c r="H1936"/>
      <c r="I1936"/>
      <c r="J1936"/>
      <c r="K1936"/>
      <c r="L1936"/>
    </row>
    <row r="1937" spans="1:12">
      <c r="A1937" t="s">
        <v>6929</v>
      </c>
      <c r="B1937" t="s">
        <v>6452</v>
      </c>
      <c r="C1937" t="str">
        <f>VLOOKUP(RTARouteStages[[#This Row],[StageCode]],Code2Loc,2,FALSE)</f>
        <v>NAGARGAO</v>
      </c>
      <c r="D1937" s="171" t="s">
        <v>2076</v>
      </c>
      <c r="E1937">
        <v>3</v>
      </c>
      <c r="F1937" s="173">
        <v>4</v>
      </c>
      <c r="G1937"/>
      <c r="H1937"/>
      <c r="I1937"/>
      <c r="J1937"/>
      <c r="K1937"/>
      <c r="L1937"/>
    </row>
    <row r="1938" spans="1:12">
      <c r="A1938" t="s">
        <v>6929</v>
      </c>
      <c r="B1938" t="s">
        <v>6452</v>
      </c>
      <c r="C1938" t="str">
        <f>VLOOKUP(RTARouteStages[[#This Row],[StageCode]],Code2Loc,2,FALSE)</f>
        <v>KARMALI</v>
      </c>
      <c r="D1938" s="171" t="s">
        <v>1587</v>
      </c>
      <c r="E1938">
        <v>4</v>
      </c>
      <c r="F1938" s="173">
        <v>7</v>
      </c>
      <c r="G1938"/>
      <c r="H1938"/>
      <c r="I1938"/>
      <c r="J1938"/>
      <c r="K1938"/>
      <c r="L1938"/>
    </row>
    <row r="1939" spans="1:12">
      <c r="A1939" t="s">
        <v>6929</v>
      </c>
      <c r="B1939" t="s">
        <v>6452</v>
      </c>
      <c r="C1939" t="str">
        <f>VLOOKUP(RTARouteStages[[#This Row],[StageCode]],Code2Loc,2,FALSE)</f>
        <v>SHLEP</v>
      </c>
      <c r="D1939" s="171" t="s">
        <v>2715</v>
      </c>
      <c r="E1939">
        <v>5</v>
      </c>
      <c r="F1939" s="173">
        <v>9</v>
      </c>
      <c r="G1939"/>
      <c r="H1939"/>
      <c r="I1939"/>
      <c r="J1939"/>
      <c r="K1939"/>
      <c r="L1939"/>
    </row>
    <row r="1940" spans="1:12">
      <c r="A1940" t="s">
        <v>6929</v>
      </c>
      <c r="B1940" t="s">
        <v>6452</v>
      </c>
      <c r="C1940" t="str">
        <f>VLOOKUP(RTARouteStages[[#This Row],[StageCode]],Code2Loc,2,FALSE)</f>
        <v>SHIGNE</v>
      </c>
      <c r="D1940" s="171" t="s">
        <v>2686</v>
      </c>
      <c r="E1940">
        <v>6</v>
      </c>
      <c r="F1940" s="173">
        <v>11</v>
      </c>
      <c r="G1940"/>
      <c r="H1940"/>
      <c r="I1940"/>
      <c r="J1940"/>
      <c r="K1940"/>
      <c r="L1940"/>
    </row>
    <row r="1941" spans="1:12">
      <c r="A1941" t="s">
        <v>6930</v>
      </c>
      <c r="B1941" t="s">
        <v>5881</v>
      </c>
      <c r="C1941" t="str">
        <f>VLOOKUP(RTARouteStages[[#This Row],[StageCode]],Code2Loc,2,FALSE)</f>
        <v>Shiroli</v>
      </c>
      <c r="D1941" s="171" t="s">
        <v>3462</v>
      </c>
      <c r="E1941">
        <v>1</v>
      </c>
      <c r="F1941" s="173"/>
      <c r="G1941"/>
      <c r="H1941"/>
      <c r="I1941"/>
      <c r="J1941"/>
      <c r="K1941"/>
      <c r="L1941"/>
    </row>
    <row r="1942" spans="1:12">
      <c r="A1942" t="s">
        <v>6930</v>
      </c>
      <c r="B1942" t="s">
        <v>5881</v>
      </c>
      <c r="C1942" t="str">
        <f>VLOOKUP(RTARouteStages[[#This Row],[StageCode]],Code2Loc,2,FALSE)</f>
        <v>SANKHALI</v>
      </c>
      <c r="D1942" s="171" t="s">
        <v>2596</v>
      </c>
      <c r="E1942">
        <v>6</v>
      </c>
      <c r="F1942" s="173"/>
      <c r="G1942"/>
      <c r="H1942"/>
      <c r="I1942"/>
      <c r="J1942"/>
      <c r="K1942"/>
      <c r="L1942"/>
    </row>
    <row r="1943" spans="1:12">
      <c r="A1943" t="s">
        <v>6931</v>
      </c>
      <c r="B1943" t="s">
        <v>5881</v>
      </c>
      <c r="C1943" t="str">
        <f>VLOOKUP(RTARouteStages[[#This Row],[StageCode]],Code2Loc,2,FALSE)</f>
        <v>Shiroli</v>
      </c>
      <c r="D1943" s="171" t="s">
        <v>3462</v>
      </c>
      <c r="E1943">
        <v>1</v>
      </c>
      <c r="F1943" s="173"/>
      <c r="G1943"/>
      <c r="H1943"/>
      <c r="I1943"/>
      <c r="J1943"/>
      <c r="K1943"/>
      <c r="L1943"/>
    </row>
    <row r="1944" spans="1:12">
      <c r="A1944" t="s">
        <v>6931</v>
      </c>
      <c r="B1944" t="s">
        <v>5881</v>
      </c>
      <c r="C1944" t="str">
        <f>VLOOKUP(RTARouteStages[[#This Row],[StageCode]],Code2Loc,2,FALSE)</f>
        <v>VALPOI</v>
      </c>
      <c r="D1944" s="171" t="s">
        <v>3041</v>
      </c>
      <c r="E1944">
        <v>6</v>
      </c>
      <c r="F1944" s="173"/>
      <c r="G1944"/>
      <c r="H1944"/>
      <c r="I1944"/>
      <c r="J1944"/>
      <c r="K1944"/>
      <c r="L1944"/>
    </row>
    <row r="1945" spans="1:12">
      <c r="A1945" t="s">
        <v>6932</v>
      </c>
      <c r="B1945" t="s">
        <v>5881</v>
      </c>
      <c r="C1945" t="str">
        <f>VLOOKUP(RTARouteStages[[#This Row],[StageCode]],Code2Loc,2,FALSE)</f>
        <v>SIRSODE</v>
      </c>
      <c r="D1945" s="171" t="s">
        <v>2745</v>
      </c>
      <c r="E1945">
        <v>1</v>
      </c>
      <c r="F1945" s="173"/>
      <c r="G1945"/>
      <c r="H1945"/>
      <c r="I1945"/>
      <c r="J1945"/>
      <c r="K1945"/>
      <c r="L1945"/>
    </row>
    <row r="1946" spans="1:12">
      <c r="A1946" t="s">
        <v>6932</v>
      </c>
      <c r="B1946" t="s">
        <v>5881</v>
      </c>
      <c r="C1946" t="str">
        <f>VLOOKUP(RTARouteStages[[#This Row],[StageCode]],Code2Loc,2,FALSE)</f>
        <v>VALPOI</v>
      </c>
      <c r="D1946" s="171" t="s">
        <v>3041</v>
      </c>
      <c r="E1946">
        <v>6</v>
      </c>
      <c r="F1946" s="173"/>
      <c r="G1946"/>
      <c r="H1946"/>
      <c r="I1946"/>
      <c r="J1946"/>
      <c r="K1946"/>
      <c r="L1946"/>
    </row>
    <row r="1947" spans="1:12">
      <c r="A1947" t="s">
        <v>6933</v>
      </c>
      <c r="B1947" t="s">
        <v>5881</v>
      </c>
      <c r="C1947" t="str">
        <f>VLOOKUP(RTARouteStages[[#This Row],[StageCode]],Code2Loc,2,FALSE)</f>
        <v>SANKHALI</v>
      </c>
      <c r="D1947" s="171" t="s">
        <v>2596</v>
      </c>
      <c r="E1947">
        <v>1</v>
      </c>
      <c r="F1947" s="173"/>
      <c r="G1947"/>
      <c r="H1947"/>
      <c r="I1947"/>
      <c r="J1947"/>
      <c r="K1947"/>
      <c r="L1947"/>
    </row>
    <row r="1948" spans="1:12">
      <c r="A1948" t="s">
        <v>6934</v>
      </c>
      <c r="B1948" t="s">
        <v>5881</v>
      </c>
      <c r="C1948" t="str">
        <f>VLOOKUP(RTARouteStages[[#This Row],[StageCode]],Code2Loc,2,FALSE)</f>
        <v>SANKHALI</v>
      </c>
      <c r="D1948" s="171" t="s">
        <v>2596</v>
      </c>
      <c r="E1948">
        <v>1</v>
      </c>
      <c r="F1948" s="173"/>
      <c r="G1948"/>
      <c r="H1948"/>
      <c r="I1948"/>
      <c r="J1948"/>
      <c r="K1948"/>
      <c r="L1948"/>
    </row>
    <row r="1949" spans="1:12">
      <c r="A1949" t="s">
        <v>6934</v>
      </c>
      <c r="B1949" t="s">
        <v>5881</v>
      </c>
      <c r="C1949" t="str">
        <f>VLOOKUP(RTARouteStages[[#This Row],[StageCode]],Code2Loc,2,FALSE)</f>
        <v>Kumbharkhan</v>
      </c>
      <c r="D1949" s="171" t="s">
        <v>3490</v>
      </c>
      <c r="E1949">
        <v>2</v>
      </c>
      <c r="F1949" s="173"/>
      <c r="G1949" t="s">
        <v>5725</v>
      </c>
      <c r="H1949"/>
      <c r="I1949"/>
      <c r="J1949"/>
      <c r="K1949"/>
      <c r="L1949"/>
    </row>
    <row r="1950" spans="1:12">
      <c r="A1950" t="s">
        <v>6934</v>
      </c>
      <c r="B1950" t="s">
        <v>5881</v>
      </c>
      <c r="C1950" t="str">
        <f>VLOOKUP(RTARouteStages[[#This Row],[StageCode]],Code2Loc,2,FALSE)</f>
        <v>VALPOI</v>
      </c>
      <c r="D1950" s="171" t="s">
        <v>3041</v>
      </c>
      <c r="E1950">
        <v>6</v>
      </c>
      <c r="F1950" s="173"/>
      <c r="G1950"/>
      <c r="H1950"/>
      <c r="I1950"/>
      <c r="J1950"/>
      <c r="K1950"/>
      <c r="L1950"/>
    </row>
    <row r="1951" spans="1:12">
      <c r="A1951" t="s">
        <v>6503</v>
      </c>
      <c r="B1951" t="s">
        <v>5881</v>
      </c>
      <c r="C1951" t="str">
        <f>VLOOKUP(RTARouteStages[[#This Row],[StageCode]],Code2Loc,2,FALSE)</f>
        <v>BICHOLIM</v>
      </c>
      <c r="D1951" s="171" t="s">
        <v>420</v>
      </c>
      <c r="E1951">
        <v>1</v>
      </c>
      <c r="F1951" s="173"/>
      <c r="G1951"/>
      <c r="H1951"/>
      <c r="I1951"/>
      <c r="J1951"/>
      <c r="K1951"/>
      <c r="L1951"/>
    </row>
    <row r="1952" spans="1:12">
      <c r="A1952" t="s">
        <v>6503</v>
      </c>
      <c r="B1952" t="s">
        <v>5881</v>
      </c>
      <c r="C1952" t="e">
        <f>VLOOKUP(RTARouteStages[[#This Row],[StageCode]],Code2Loc,2,FALSE)</f>
        <v>#N/A</v>
      </c>
      <c r="D1952" s="171" t="s">
        <v>1885</v>
      </c>
      <c r="E1952">
        <v>2</v>
      </c>
      <c r="F1952" s="173"/>
      <c r="G1952" t="s">
        <v>5725</v>
      </c>
      <c r="H1952"/>
      <c r="I1952"/>
      <c r="J1952"/>
      <c r="K1952"/>
      <c r="L1952"/>
    </row>
    <row r="1953" spans="1:12">
      <c r="A1953" t="s">
        <v>6503</v>
      </c>
      <c r="B1953" t="s">
        <v>5881</v>
      </c>
      <c r="C1953" t="e">
        <f>VLOOKUP(RTARouteStages[[#This Row],[StageCode]],Code2Loc,2,FALSE)</f>
        <v>#N/A</v>
      </c>
      <c r="D1953" s="171" t="s">
        <v>2595</v>
      </c>
      <c r="E1953">
        <v>6</v>
      </c>
      <c r="F1953" s="173"/>
      <c r="G1953"/>
      <c r="H1953"/>
      <c r="I1953"/>
      <c r="J1953"/>
      <c r="K1953"/>
      <c r="L1953"/>
    </row>
    <row r="1954" spans="1:12">
      <c r="A1954" t="s">
        <v>6935</v>
      </c>
      <c r="B1954" t="s">
        <v>5881</v>
      </c>
      <c r="C1954" t="str">
        <f>VLOOKUP(RTARouteStages[[#This Row],[StageCode]],Code2Loc,2,FALSE)</f>
        <v>SANKHALI</v>
      </c>
      <c r="D1954" s="171" t="s">
        <v>2596</v>
      </c>
      <c r="E1954">
        <v>1</v>
      </c>
      <c r="F1954" s="173"/>
      <c r="G1954"/>
      <c r="H1954"/>
      <c r="I1954"/>
      <c r="J1954"/>
      <c r="K1954"/>
      <c r="L1954"/>
    </row>
    <row r="1955" spans="1:12">
      <c r="A1955" t="s">
        <v>6935</v>
      </c>
      <c r="B1955" t="s">
        <v>5881</v>
      </c>
      <c r="C1955" t="str">
        <f>VLOOKUP(RTARouteStages[[#This Row],[StageCode]],Code2Loc,2,FALSE)</f>
        <v>VELGUEM</v>
      </c>
      <c r="D1955" s="171" t="s">
        <v>3067</v>
      </c>
      <c r="E1955">
        <v>6</v>
      </c>
      <c r="F1955" s="173"/>
      <c r="G1955"/>
      <c r="H1955"/>
      <c r="I1955"/>
      <c r="J1955"/>
      <c r="K1955"/>
      <c r="L1955"/>
    </row>
    <row r="1956" spans="1:12">
      <c r="A1956" t="s">
        <v>6936</v>
      </c>
      <c r="B1956" t="s">
        <v>6430</v>
      </c>
      <c r="C1956" t="str">
        <f>VLOOKUP(RTARouteStages[[#This Row],[StageCode]],Code2Loc,2,FALSE)</f>
        <v>SANKHALI</v>
      </c>
      <c r="D1956" s="171" t="s">
        <v>2596</v>
      </c>
      <c r="E1956">
        <v>1</v>
      </c>
      <c r="F1956" s="173">
        <v>0</v>
      </c>
      <c r="G1956"/>
      <c r="H1956"/>
      <c r="I1956"/>
      <c r="J1956"/>
      <c r="K1956"/>
      <c r="L1956"/>
    </row>
    <row r="1957" spans="1:12">
      <c r="A1957" t="s">
        <v>6936</v>
      </c>
      <c r="B1957" t="s">
        <v>6430</v>
      </c>
      <c r="C1957" t="str">
        <f>VLOOKUP(RTARouteStages[[#This Row],[StageCode]],Code2Loc,2,FALSE)</f>
        <v>HOUSIN BRD</v>
      </c>
      <c r="D1957" s="171" t="s">
        <v>1454</v>
      </c>
      <c r="E1957">
        <v>2</v>
      </c>
      <c r="F1957" s="173">
        <v>2</v>
      </c>
      <c r="G1957"/>
      <c r="H1957"/>
      <c r="I1957"/>
      <c r="J1957"/>
      <c r="K1957"/>
      <c r="L1957"/>
    </row>
    <row r="1958" spans="1:12">
      <c r="A1958" t="s">
        <v>6936</v>
      </c>
      <c r="B1958" t="s">
        <v>6430</v>
      </c>
      <c r="C1958" t="str">
        <f>VLOOKUP(RTARouteStages[[#This Row],[StageCode]],Code2Loc,2,FALSE)</f>
        <v>HARVALE</v>
      </c>
      <c r="D1958" s="171" t="s">
        <v>1414</v>
      </c>
      <c r="E1958">
        <v>3</v>
      </c>
      <c r="F1958" s="173">
        <v>3</v>
      </c>
      <c r="G1958"/>
      <c r="H1958"/>
      <c r="I1958"/>
      <c r="J1958"/>
      <c r="K1958"/>
      <c r="L1958"/>
    </row>
    <row r="1959" spans="1:12">
      <c r="A1959" t="s">
        <v>6936</v>
      </c>
      <c r="B1959" t="s">
        <v>6430</v>
      </c>
      <c r="C1959" t="str">
        <f>VLOOKUP(RTARouteStages[[#This Row],[StageCode]],Code2Loc,2,FALSE)</f>
        <v>PRATAP NAGR</v>
      </c>
      <c r="D1959" s="171" t="s">
        <v>2396</v>
      </c>
      <c r="E1959">
        <v>4</v>
      </c>
      <c r="F1959" s="173">
        <v>4</v>
      </c>
      <c r="G1959"/>
      <c r="H1959"/>
      <c r="I1959"/>
      <c r="J1959"/>
      <c r="K1959"/>
      <c r="L1959"/>
    </row>
    <row r="1960" spans="1:12">
      <c r="A1960" t="s">
        <v>6936</v>
      </c>
      <c r="B1960" t="s">
        <v>6430</v>
      </c>
      <c r="C1960" t="str">
        <f>VLOOKUP(RTARouteStages[[#This Row],[StageCode]],Code2Loc,2,FALSE)</f>
        <v>SUPACHI PUD</v>
      </c>
      <c r="D1960" s="171" t="s">
        <v>2823</v>
      </c>
      <c r="E1960">
        <v>5</v>
      </c>
      <c r="F1960" s="173">
        <v>5</v>
      </c>
      <c r="G1960"/>
      <c r="H1960"/>
      <c r="I1960"/>
      <c r="J1960"/>
      <c r="K1960"/>
      <c r="L1960"/>
    </row>
    <row r="1961" spans="1:12">
      <c r="A1961" t="s">
        <v>6936</v>
      </c>
      <c r="B1961" t="s">
        <v>6430</v>
      </c>
      <c r="C1961" t="str">
        <f>VLOOKUP(RTARouteStages[[#This Row],[StageCode]],Code2Loc,2,FALSE)</f>
        <v>HONDA</v>
      </c>
      <c r="D1961" s="171" t="s">
        <v>1446</v>
      </c>
      <c r="E1961">
        <v>6</v>
      </c>
      <c r="F1961" s="173">
        <v>6</v>
      </c>
      <c r="G1961"/>
      <c r="H1961"/>
      <c r="I1961"/>
      <c r="J1961"/>
      <c r="K1961"/>
      <c r="L1961"/>
    </row>
    <row r="1962" spans="1:12">
      <c r="A1962" t="s">
        <v>6936</v>
      </c>
      <c r="B1962" t="s">
        <v>6430</v>
      </c>
      <c r="C1962" t="str">
        <f>VLOOKUP(RTARouteStages[[#This Row],[StageCode]],Code2Loc,2,FALSE)</f>
        <v>HONDA VADAK</v>
      </c>
      <c r="D1962" s="171" t="s">
        <v>1448</v>
      </c>
      <c r="E1962">
        <v>7</v>
      </c>
      <c r="F1962" s="173">
        <v>7</v>
      </c>
      <c r="G1962"/>
      <c r="H1962"/>
      <c r="I1962"/>
      <c r="J1962"/>
      <c r="K1962"/>
      <c r="L1962"/>
    </row>
    <row r="1963" spans="1:12">
      <c r="A1963" t="s">
        <v>6936</v>
      </c>
      <c r="B1963" t="s">
        <v>6430</v>
      </c>
      <c r="C1963" t="str">
        <f>VLOOKUP(RTARouteStages[[#This Row],[StageCode]],Code2Loc,2,FALSE)</f>
        <v>PISSURLEM</v>
      </c>
      <c r="D1963" s="171" t="s">
        <v>2342</v>
      </c>
      <c r="E1963">
        <v>8</v>
      </c>
      <c r="F1963" s="173">
        <v>10</v>
      </c>
      <c r="G1963"/>
      <c r="H1963"/>
      <c r="I1963"/>
      <c r="J1963"/>
      <c r="K1963"/>
      <c r="L1963"/>
    </row>
    <row r="1964" spans="1:12">
      <c r="A1964" t="s">
        <v>6936</v>
      </c>
      <c r="B1964" t="s">
        <v>6430</v>
      </c>
      <c r="C1964" t="str">
        <f>VLOOKUP(RTARouteStages[[#This Row],[StageCode]],Code2Loc,2,FALSE)</f>
        <v>SHIGNE</v>
      </c>
      <c r="D1964" s="171" t="s">
        <v>2686</v>
      </c>
      <c r="E1964">
        <v>9</v>
      </c>
      <c r="F1964" s="173">
        <v>11</v>
      </c>
      <c r="G1964"/>
      <c r="H1964"/>
      <c r="I1964"/>
      <c r="J1964"/>
      <c r="K1964"/>
      <c r="L1964"/>
    </row>
    <row r="1965" spans="1:12">
      <c r="A1965" t="s">
        <v>6936</v>
      </c>
      <c r="B1965" t="s">
        <v>6430</v>
      </c>
      <c r="C1965" t="str">
        <f>VLOOKUP(RTARouteStages[[#This Row],[StageCode]],Code2Loc,2,FALSE)</f>
        <v>VAGURE</v>
      </c>
      <c r="D1965" s="171" t="s">
        <v>3028</v>
      </c>
      <c r="E1965">
        <v>10</v>
      </c>
      <c r="F1965" s="173">
        <v>12</v>
      </c>
      <c r="G1965"/>
      <c r="H1965"/>
      <c r="I1965"/>
      <c r="J1965"/>
      <c r="K1965"/>
      <c r="L1965"/>
    </row>
    <row r="1966" spans="1:12">
      <c r="A1966" t="s">
        <v>6936</v>
      </c>
      <c r="B1966" t="s">
        <v>6430</v>
      </c>
      <c r="C1966" t="str">
        <f>VLOOKUP(RTARouteStages[[#This Row],[StageCode]],Code2Loc,2,FALSE)</f>
        <v>ADVOI</v>
      </c>
      <c r="D1966" s="171" t="s">
        <v>458</v>
      </c>
      <c r="E1966">
        <v>11</v>
      </c>
      <c r="F1966" s="173">
        <v>14</v>
      </c>
      <c r="G1966"/>
      <c r="H1966"/>
      <c r="I1966"/>
      <c r="J1966"/>
      <c r="K1966"/>
      <c r="L1966"/>
    </row>
    <row r="1967" spans="1:12">
      <c r="A1967" t="s">
        <v>6936</v>
      </c>
      <c r="B1967" t="s">
        <v>6430</v>
      </c>
      <c r="C1967" t="str">
        <f>VLOOKUP(RTARouteStages[[#This Row],[StageCode]],Code2Loc,2,FALSE)</f>
        <v>MHADAI</v>
      </c>
      <c r="D1967" s="171" t="s">
        <v>1949</v>
      </c>
      <c r="E1967">
        <v>12</v>
      </c>
      <c r="F1967" s="173">
        <v>15</v>
      </c>
      <c r="G1967"/>
      <c r="H1967"/>
      <c r="I1967"/>
      <c r="J1967"/>
      <c r="K1967"/>
      <c r="L1967"/>
    </row>
    <row r="1968" spans="1:12">
      <c r="A1968" t="s">
        <v>6936</v>
      </c>
      <c r="B1968" t="s">
        <v>6430</v>
      </c>
      <c r="C1968" t="str">
        <f>VLOOKUP(RTARouteStages[[#This Row],[StageCode]],Code2Loc,2,FALSE)</f>
        <v>PADELI</v>
      </c>
      <c r="D1968" s="171" t="s">
        <v>2215</v>
      </c>
      <c r="E1968">
        <v>13</v>
      </c>
      <c r="F1968" s="173">
        <v>18</v>
      </c>
      <c r="G1968"/>
      <c r="H1968"/>
      <c r="I1968"/>
      <c r="J1968"/>
      <c r="K1968"/>
      <c r="L1968"/>
    </row>
    <row r="1969" spans="1:12">
      <c r="A1969" t="s">
        <v>6936</v>
      </c>
      <c r="B1969" t="s">
        <v>6430</v>
      </c>
      <c r="C1969" t="str">
        <f>VLOOKUP(RTARouteStages[[#This Row],[StageCode]],Code2Loc,2,FALSE)</f>
        <v>BHIRONDA</v>
      </c>
      <c r="D1969" s="171" t="s">
        <v>784</v>
      </c>
      <c r="E1969">
        <v>14</v>
      </c>
      <c r="F1969" s="173">
        <v>20</v>
      </c>
      <c r="G1969"/>
      <c r="H1969"/>
      <c r="I1969"/>
      <c r="J1969"/>
      <c r="K1969"/>
      <c r="L1969"/>
    </row>
    <row r="1970" spans="1:12">
      <c r="A1970" t="s">
        <v>6936</v>
      </c>
      <c r="B1970" t="s">
        <v>6430</v>
      </c>
      <c r="C1970" t="str">
        <f>VLOOKUP(RTARouteStages[[#This Row],[StageCode]],Code2Loc,2,FALSE)</f>
        <v>SAVARSHE</v>
      </c>
      <c r="D1970" s="171" t="s">
        <v>2642</v>
      </c>
      <c r="E1970">
        <v>15</v>
      </c>
      <c r="F1970" s="173">
        <v>22</v>
      </c>
      <c r="G1970"/>
      <c r="H1970"/>
      <c r="I1970"/>
      <c r="J1970"/>
      <c r="K1970"/>
      <c r="L1970"/>
    </row>
    <row r="1971" spans="1:12">
      <c r="A1971" t="s">
        <v>6936</v>
      </c>
      <c r="B1971" t="s">
        <v>6430</v>
      </c>
      <c r="C1971" t="str">
        <f>VLOOKUP(RTARouteStages[[#This Row],[StageCode]],Code2Loc,2,FALSE)</f>
        <v>ASSOLEM JNC</v>
      </c>
      <c r="D1971" s="171" t="s">
        <v>622</v>
      </c>
      <c r="E1971">
        <v>16</v>
      </c>
      <c r="F1971" s="173">
        <v>23</v>
      </c>
      <c r="G1971"/>
      <c r="H1971"/>
      <c r="I1971"/>
      <c r="J1971"/>
      <c r="K1971"/>
      <c r="L1971"/>
    </row>
    <row r="1972" spans="1:12">
      <c r="A1972" t="s">
        <v>6936</v>
      </c>
      <c r="B1972" t="s">
        <v>6430</v>
      </c>
      <c r="C1972" t="str">
        <f>VLOOKUP(RTARouteStages[[#This Row],[StageCode]],Code2Loc,2,FALSE)</f>
        <v>NANUS</v>
      </c>
      <c r="D1972" s="171" t="s">
        <v>2102</v>
      </c>
      <c r="E1972">
        <v>17</v>
      </c>
      <c r="F1972" s="173">
        <v>24</v>
      </c>
      <c r="G1972"/>
      <c r="H1972"/>
      <c r="I1972"/>
      <c r="J1972"/>
      <c r="K1972"/>
      <c r="L1972"/>
    </row>
    <row r="1973" spans="1:12">
      <c r="A1973" t="s">
        <v>6936</v>
      </c>
      <c r="B1973" t="s">
        <v>6430</v>
      </c>
      <c r="C1973" t="str">
        <f>VLOOKUP(RTARouteStages[[#This Row],[StageCode]],Code2Loc,2,FALSE)</f>
        <v>B.WADA/NX</v>
      </c>
      <c r="D1973" s="171" t="s">
        <v>644</v>
      </c>
      <c r="E1973">
        <v>18</v>
      </c>
      <c r="F1973" s="173">
        <v>26</v>
      </c>
      <c r="G1973"/>
      <c r="H1973"/>
      <c r="I1973"/>
      <c r="J1973"/>
      <c r="K1973"/>
      <c r="L1973"/>
    </row>
    <row r="1974" spans="1:12">
      <c r="A1974" t="s">
        <v>6936</v>
      </c>
      <c r="B1974" t="s">
        <v>6430</v>
      </c>
      <c r="C1974" t="str">
        <f>VLOOKUP(RTARouteStages[[#This Row],[StageCode]],Code2Loc,2,FALSE)</f>
        <v>VALPOI</v>
      </c>
      <c r="D1974" s="171" t="s">
        <v>3041</v>
      </c>
      <c r="E1974">
        <v>19</v>
      </c>
      <c r="F1974" s="173">
        <v>27</v>
      </c>
      <c r="G1974"/>
      <c r="H1974"/>
      <c r="I1974"/>
      <c r="J1974"/>
      <c r="K1974"/>
      <c r="L1974"/>
    </row>
    <row r="1975" spans="1:12">
      <c r="A1975" t="s">
        <v>6937</v>
      </c>
      <c r="B1975" t="s">
        <v>5881</v>
      </c>
      <c r="C1975" t="str">
        <f>VLOOKUP(RTARouteStages[[#This Row],[StageCode]],Code2Loc,2,FALSE)</f>
        <v>SANKHALI</v>
      </c>
      <c r="D1975" s="171" t="s">
        <v>2596</v>
      </c>
      <c r="E1975">
        <v>1</v>
      </c>
      <c r="F1975" s="173"/>
      <c r="G1975"/>
      <c r="H1975"/>
      <c r="I1975"/>
      <c r="J1975"/>
      <c r="K1975"/>
      <c r="L1975"/>
    </row>
    <row r="1976" spans="1:12">
      <c r="A1976" t="s">
        <v>6937</v>
      </c>
      <c r="B1976" t="s">
        <v>5881</v>
      </c>
      <c r="C1976" t="str">
        <f>VLOOKUP(RTARouteStages[[#This Row],[StageCode]],Code2Loc,2,FALSE)</f>
        <v>VIRDI</v>
      </c>
      <c r="D1976" s="171" t="s">
        <v>3119</v>
      </c>
      <c r="E1976">
        <v>6</v>
      </c>
      <c r="F1976" s="173"/>
      <c r="G1976"/>
      <c r="H1976"/>
      <c r="I1976"/>
      <c r="J1976"/>
      <c r="K1976"/>
      <c r="L1976"/>
    </row>
    <row r="1977" spans="1:12">
      <c r="A1977" t="s">
        <v>6938</v>
      </c>
      <c r="B1977" t="s">
        <v>5881</v>
      </c>
      <c r="C1977" t="str">
        <f>VLOOKUP(RTARouteStages[[#This Row],[StageCode]],Code2Loc,2,FALSE)</f>
        <v>SONAL</v>
      </c>
      <c r="D1977" s="171" t="s">
        <v>2771</v>
      </c>
      <c r="E1977">
        <v>1</v>
      </c>
      <c r="F1977" s="173"/>
      <c r="G1977"/>
      <c r="H1977"/>
      <c r="I1977"/>
      <c r="J1977"/>
      <c r="K1977"/>
      <c r="L1977"/>
    </row>
    <row r="1978" spans="1:12">
      <c r="A1978" t="s">
        <v>6938</v>
      </c>
      <c r="B1978" t="s">
        <v>5881</v>
      </c>
      <c r="C1978" t="str">
        <f>VLOOKUP(RTARouteStages[[#This Row],[StageCode]],Code2Loc,2,FALSE)</f>
        <v>VALPOI</v>
      </c>
      <c r="D1978" s="171" t="s">
        <v>3041</v>
      </c>
      <c r="E1978">
        <v>6</v>
      </c>
      <c r="F1978" s="173"/>
      <c r="G1978"/>
      <c r="H1978"/>
      <c r="I1978"/>
      <c r="J1978"/>
      <c r="K1978"/>
      <c r="L1978"/>
    </row>
    <row r="1979" spans="1:12">
      <c r="A1979" t="s">
        <v>6939</v>
      </c>
      <c r="B1979" t="s">
        <v>5881</v>
      </c>
      <c r="C1979" t="e">
        <f>VLOOKUP(RTARouteStages[[#This Row],[StageCode]],Code2Loc,2,FALSE)</f>
        <v>#N/A</v>
      </c>
      <c r="D1979" s="171" t="s">
        <v>4944</v>
      </c>
      <c r="E1979">
        <v>1</v>
      </c>
      <c r="F1979" s="173"/>
      <c r="G1979"/>
      <c r="H1979"/>
      <c r="I1979"/>
      <c r="J1979"/>
      <c r="K1979"/>
      <c r="L1979"/>
    </row>
    <row r="1980" spans="1:12">
      <c r="A1980" t="s">
        <v>6939</v>
      </c>
      <c r="B1980" t="s">
        <v>5881</v>
      </c>
      <c r="C1980" t="e">
        <f>VLOOKUP(RTARouteStages[[#This Row],[StageCode]],Code2Loc,2,FALSE)</f>
        <v>#N/A</v>
      </c>
      <c r="D1980" s="171" t="s">
        <v>4945</v>
      </c>
      <c r="E1980">
        <v>6</v>
      </c>
      <c r="F1980" s="173"/>
      <c r="G1980"/>
      <c r="H1980"/>
      <c r="I1980"/>
      <c r="J1980"/>
      <c r="K1980"/>
      <c r="L1980"/>
    </row>
    <row r="1981" spans="1:12">
      <c r="A1981" t="s">
        <v>6940</v>
      </c>
      <c r="B1981" t="s">
        <v>5881</v>
      </c>
      <c r="C1981" t="str">
        <f>VLOOKUP(RTARouteStages[[#This Row],[StageCode]],Code2Loc,2,FALSE)</f>
        <v>SHIRODA</v>
      </c>
      <c r="D1981" s="171" t="s">
        <v>2699</v>
      </c>
      <c r="E1981">
        <v>1</v>
      </c>
      <c r="F1981" s="173"/>
      <c r="G1981"/>
      <c r="H1981"/>
      <c r="I1981"/>
      <c r="J1981"/>
      <c r="K1981"/>
      <c r="L1981"/>
    </row>
    <row r="1982" spans="1:12">
      <c r="A1982" t="s">
        <v>6940</v>
      </c>
      <c r="B1982" t="s">
        <v>5881</v>
      </c>
      <c r="C1982" t="str">
        <f>VLOOKUP(RTARouteStages[[#This Row],[StageCode]],Code2Loc,2,FALSE)</f>
        <v>SAVERDEM</v>
      </c>
      <c r="D1982" s="171" t="s">
        <v>2644</v>
      </c>
      <c r="E1982">
        <v>6</v>
      </c>
      <c r="F1982" s="173"/>
      <c r="G1982"/>
      <c r="H1982"/>
      <c r="I1982"/>
      <c r="J1982"/>
      <c r="K1982"/>
      <c r="L1982"/>
    </row>
    <row r="1983" spans="1:12">
      <c r="A1983" t="s">
        <v>6941</v>
      </c>
      <c r="B1983" t="s">
        <v>5881</v>
      </c>
      <c r="C1983" t="str">
        <f>VLOOKUP(RTARouteStages[[#This Row],[StageCode]],Code2Loc,2,FALSE)</f>
        <v>SAVORDE TSK</v>
      </c>
      <c r="D1983" s="171" t="s">
        <v>2646</v>
      </c>
      <c r="E1983">
        <v>1</v>
      </c>
      <c r="F1983" s="173"/>
      <c r="G1983"/>
      <c r="H1983"/>
      <c r="I1983"/>
      <c r="J1983"/>
      <c r="K1983"/>
      <c r="L1983"/>
    </row>
    <row r="1984" spans="1:12">
      <c r="A1984" t="s">
        <v>6942</v>
      </c>
      <c r="B1984" t="s">
        <v>5881</v>
      </c>
      <c r="C1984" t="str">
        <f>VLOOKUP(RTARouteStages[[#This Row],[StageCode]],Code2Loc,2,FALSE)</f>
        <v>SAVORDE TSK</v>
      </c>
      <c r="D1984" s="171" t="s">
        <v>2646</v>
      </c>
      <c r="E1984">
        <v>1</v>
      </c>
      <c r="F1984" s="173"/>
      <c r="G1984"/>
      <c r="H1984"/>
      <c r="I1984"/>
      <c r="J1984"/>
      <c r="K1984"/>
      <c r="L1984"/>
    </row>
    <row r="1985" spans="1:12">
      <c r="A1985" t="s">
        <v>6942</v>
      </c>
      <c r="B1985" t="s">
        <v>5881</v>
      </c>
      <c r="C1985" t="str">
        <f>VLOOKUP(RTARouteStages[[#This Row],[StageCode]],Code2Loc,2,FALSE)</f>
        <v>VADEM</v>
      </c>
      <c r="D1985" s="171" t="s">
        <v>3018</v>
      </c>
      <c r="E1985">
        <v>6</v>
      </c>
      <c r="F1985" s="173"/>
      <c r="G1985"/>
      <c r="H1985"/>
      <c r="I1985"/>
      <c r="J1985"/>
      <c r="K1985"/>
      <c r="L1985"/>
    </row>
    <row r="1986" spans="1:12">
      <c r="A1986" t="s">
        <v>6943</v>
      </c>
      <c r="B1986" t="s">
        <v>5881</v>
      </c>
      <c r="C1986" t="str">
        <f>VLOOKUP(RTARouteStages[[#This Row],[StageCode]],Code2Loc,2,FALSE)</f>
        <v>SAVORDE TSK</v>
      </c>
      <c r="D1986" s="171" t="s">
        <v>2646</v>
      </c>
      <c r="E1986">
        <v>1</v>
      </c>
      <c r="F1986" s="173"/>
      <c r="G1986"/>
      <c r="H1986"/>
      <c r="I1986"/>
      <c r="J1986"/>
      <c r="K1986"/>
      <c r="L1986"/>
    </row>
    <row r="1987" spans="1:12">
      <c r="A1987" t="s">
        <v>6943</v>
      </c>
      <c r="B1987" t="s">
        <v>5881</v>
      </c>
      <c r="C1987" t="str">
        <f>VLOOKUP(RTARouteStages[[#This Row],[StageCode]],Code2Loc,2,FALSE)</f>
        <v>VALPOI</v>
      </c>
      <c r="D1987" s="171" t="s">
        <v>3041</v>
      </c>
      <c r="E1987">
        <v>6</v>
      </c>
      <c r="F1987" s="173"/>
      <c r="G1987"/>
      <c r="H1987"/>
      <c r="I1987"/>
      <c r="J1987"/>
      <c r="K1987"/>
      <c r="L1987"/>
    </row>
    <row r="1988" spans="1:12">
      <c r="A1988" t="s">
        <v>6944</v>
      </c>
      <c r="B1988" t="s">
        <v>5881</v>
      </c>
      <c r="C1988" t="str">
        <f>VLOOKUP(RTARouteStages[[#This Row],[StageCode]],Code2Loc,2,FALSE)</f>
        <v>SAVARSHE</v>
      </c>
      <c r="D1988" s="171" t="s">
        <v>2642</v>
      </c>
      <c r="E1988">
        <v>1</v>
      </c>
      <c r="F1988" s="173"/>
      <c r="G1988"/>
      <c r="H1988"/>
      <c r="I1988"/>
      <c r="J1988"/>
      <c r="K1988"/>
      <c r="L1988"/>
    </row>
    <row r="1989" spans="1:12">
      <c r="A1989" t="s">
        <v>6944</v>
      </c>
      <c r="B1989" t="s">
        <v>5881</v>
      </c>
      <c r="C1989" t="str">
        <f>VLOOKUP(RTARouteStages[[#This Row],[StageCode]],Code2Loc,2,FALSE)</f>
        <v>VALPOI</v>
      </c>
      <c r="D1989" s="171" t="s">
        <v>3041</v>
      </c>
      <c r="E1989">
        <v>6</v>
      </c>
      <c r="F1989" s="173"/>
      <c r="G1989"/>
      <c r="H1989"/>
      <c r="I1989"/>
      <c r="J1989"/>
      <c r="K1989"/>
      <c r="L1989"/>
    </row>
    <row r="1990" spans="1:12">
      <c r="A1990" t="s">
        <v>6504</v>
      </c>
      <c r="B1990" t="s">
        <v>6390</v>
      </c>
      <c r="C1990" t="str">
        <f>VLOOKUP(RTARouteStages[[#This Row],[StageCode]],Code2Loc,2,FALSE)</f>
        <v>BICHOLIM</v>
      </c>
      <c r="D1990" s="171" t="s">
        <v>420</v>
      </c>
      <c r="E1990">
        <v>1</v>
      </c>
      <c r="F1990" s="173">
        <v>0</v>
      </c>
      <c r="G1990"/>
      <c r="H1990"/>
      <c r="I1990"/>
      <c r="J1990"/>
      <c r="K1990"/>
      <c r="L1990"/>
    </row>
    <row r="1991" spans="1:12">
      <c r="A1991" t="s">
        <v>6504</v>
      </c>
      <c r="B1991" t="s">
        <v>6390</v>
      </c>
      <c r="C1991" t="str">
        <f>VLOOKUP(RTARouteStages[[#This Row],[StageCode]],Code2Loc,2,FALSE)</f>
        <v>POLYTECNIC</v>
      </c>
      <c r="D1991" s="171" t="s">
        <v>2368</v>
      </c>
      <c r="E1991">
        <v>2</v>
      </c>
      <c r="F1991" s="173">
        <v>2</v>
      </c>
      <c r="G1991"/>
      <c r="H1991"/>
      <c r="I1991"/>
      <c r="J1991"/>
      <c r="K1991"/>
      <c r="L1991"/>
    </row>
    <row r="1992" spans="1:12">
      <c r="A1992" t="s">
        <v>6504</v>
      </c>
      <c r="B1992" t="s">
        <v>6390</v>
      </c>
      <c r="C1992" t="str">
        <f>VLOOKUP(RTARouteStages[[#This Row],[StageCode]],Code2Loc,2,FALSE)</f>
        <v>WADYAR</v>
      </c>
      <c r="D1992" s="171" t="s">
        <v>3151</v>
      </c>
      <c r="E1992">
        <v>3</v>
      </c>
      <c r="F1992" s="173">
        <v>3</v>
      </c>
      <c r="G1992"/>
      <c r="H1992"/>
      <c r="I1992"/>
      <c r="J1992"/>
      <c r="K1992"/>
      <c r="L1992"/>
    </row>
    <row r="1993" spans="1:12">
      <c r="A1993" t="s">
        <v>6504</v>
      </c>
      <c r="B1993" t="s">
        <v>6390</v>
      </c>
      <c r="C1993" t="str">
        <f>VLOOKUP(RTARouteStages[[#This Row],[StageCode]],Code2Loc,2,FALSE)</f>
        <v>MAYE TISK</v>
      </c>
      <c r="D1993" s="171" t="s">
        <v>1927</v>
      </c>
      <c r="E1993">
        <v>4</v>
      </c>
      <c r="F1993" s="173">
        <v>5</v>
      </c>
      <c r="G1993"/>
      <c r="H1993"/>
      <c r="I1993"/>
      <c r="J1993"/>
      <c r="K1993"/>
      <c r="L1993"/>
    </row>
    <row r="1994" spans="1:12">
      <c r="A1994" t="s">
        <v>6504</v>
      </c>
      <c r="B1994" t="s">
        <v>6390</v>
      </c>
      <c r="C1994" t="str">
        <f>VLOOKUP(RTARouteStages[[#This Row],[StageCode]],Code2Loc,2,FALSE)</f>
        <v>BHAVKAI</v>
      </c>
      <c r="D1994" s="171" t="s">
        <v>778</v>
      </c>
      <c r="E1994">
        <v>5</v>
      </c>
      <c r="F1994" s="173">
        <v>6</v>
      </c>
      <c r="G1994"/>
      <c r="H1994"/>
      <c r="I1994"/>
      <c r="J1994"/>
      <c r="K1994"/>
      <c r="L1994"/>
    </row>
    <row r="1995" spans="1:12">
      <c r="A1995" t="s">
        <v>6504</v>
      </c>
      <c r="B1995" t="s">
        <v>6390</v>
      </c>
      <c r="C1995" t="str">
        <f>VLOOKUP(RTARouteStages[[#This Row],[StageCode]],Code2Loc,2,FALSE)</f>
        <v>VAINGINE</v>
      </c>
      <c r="D1995" s="171" t="s">
        <v>3036</v>
      </c>
      <c r="E1995">
        <v>6</v>
      </c>
      <c r="F1995" s="173">
        <v>7</v>
      </c>
      <c r="G1995"/>
      <c r="H1995"/>
      <c r="I1995"/>
      <c r="J1995"/>
      <c r="K1995"/>
      <c r="L1995"/>
    </row>
    <row r="1996" spans="1:12">
      <c r="A1996" t="s">
        <v>6504</v>
      </c>
      <c r="B1996" t="s">
        <v>6390</v>
      </c>
      <c r="C1996" t="str">
        <f>VLOOKUP(RTARouteStages[[#This Row],[StageCode]],Code2Loc,2,FALSE)</f>
        <v>TIKHAJAN</v>
      </c>
      <c r="D1996" s="171" t="s">
        <v>2904</v>
      </c>
      <c r="E1996">
        <v>7</v>
      </c>
      <c r="F1996" s="173">
        <v>8</v>
      </c>
      <c r="G1996"/>
      <c r="H1996"/>
      <c r="I1996"/>
      <c r="J1996"/>
      <c r="K1996"/>
      <c r="L1996"/>
    </row>
    <row r="1997" spans="1:12">
      <c r="A1997" t="s">
        <v>6504</v>
      </c>
      <c r="B1997" t="s">
        <v>6390</v>
      </c>
      <c r="C1997" t="str">
        <f>VLOOKUP(RTARouteStages[[#This Row],[StageCode]],Code2Loc,2,FALSE)</f>
        <v>SADETIR</v>
      </c>
      <c r="D1997" s="171" t="s">
        <v>2529</v>
      </c>
      <c r="E1997">
        <v>8</v>
      </c>
      <c r="F1997" s="173">
        <v>9</v>
      </c>
      <c r="G1997"/>
      <c r="H1997"/>
      <c r="I1997"/>
      <c r="J1997"/>
      <c r="K1997"/>
      <c r="L1997"/>
    </row>
    <row r="1998" spans="1:12">
      <c r="A1998" t="s">
        <v>6504</v>
      </c>
      <c r="B1998" t="s">
        <v>6390</v>
      </c>
      <c r="C1998" t="str">
        <f>VLOOKUP(RTARouteStages[[#This Row],[StageCode]],Code2Loc,2,FALSE)</f>
        <v>SAUD CHURCH</v>
      </c>
      <c r="D1998" s="171" t="s">
        <v>2630</v>
      </c>
      <c r="E1998">
        <v>9</v>
      </c>
      <c r="F1998" s="173">
        <v>11</v>
      </c>
      <c r="G1998"/>
      <c r="H1998"/>
      <c r="I1998"/>
      <c r="J1998"/>
      <c r="K1998"/>
      <c r="L1998"/>
    </row>
    <row r="1999" spans="1:12">
      <c r="A1999" t="s">
        <v>6504</v>
      </c>
      <c r="B1999" t="s">
        <v>6390</v>
      </c>
      <c r="C1999" t="str">
        <f>VLOOKUP(RTARouteStages[[#This Row],[StageCode]],Code2Loc,2,FALSE)</f>
        <v>DEVGIN</v>
      </c>
      <c r="D1999" s="171" t="s">
        <v>1114</v>
      </c>
      <c r="E1999">
        <v>10</v>
      </c>
      <c r="F1999" s="173">
        <v>12</v>
      </c>
      <c r="G1999"/>
      <c r="H1999"/>
      <c r="I1999"/>
      <c r="J1999"/>
      <c r="K1999"/>
      <c r="L1999"/>
    </row>
    <row r="2000" spans="1:12">
      <c r="A2000" t="s">
        <v>6504</v>
      </c>
      <c r="B2000" t="s">
        <v>6390</v>
      </c>
      <c r="C2000" t="str">
        <f>VLOOKUP(RTARouteStages[[#This Row],[StageCode]],Code2Loc,2,FALSE)</f>
        <v>CHEMRAN</v>
      </c>
      <c r="D2000" s="171" t="s">
        <v>941</v>
      </c>
      <c r="E2000">
        <v>11</v>
      </c>
      <c r="F2000" s="173">
        <v>14</v>
      </c>
      <c r="G2000"/>
      <c r="H2000"/>
      <c r="I2000"/>
      <c r="J2000"/>
      <c r="K2000"/>
      <c r="L2000"/>
    </row>
    <row r="2001" spans="1:12">
      <c r="A2001" t="s">
        <v>6504</v>
      </c>
      <c r="B2001" t="s">
        <v>6390</v>
      </c>
      <c r="C2001" t="str">
        <f>VLOOKUP(RTARouteStages[[#This Row],[StageCode]],Code2Loc,2,FALSE)</f>
        <v>MADEL</v>
      </c>
      <c r="D2001" s="171" t="s">
        <v>1814</v>
      </c>
      <c r="E2001">
        <v>12</v>
      </c>
      <c r="F2001" s="173">
        <v>16</v>
      </c>
      <c r="G2001"/>
      <c r="H2001"/>
      <c r="I2001"/>
      <c r="J2001"/>
      <c r="K2001"/>
      <c r="L2001"/>
    </row>
    <row r="2002" spans="1:12">
      <c r="A2002" t="s">
        <v>6945</v>
      </c>
      <c r="B2002" t="s">
        <v>6453</v>
      </c>
      <c r="C2002" t="str">
        <f>VLOOKUP(RTARouteStages[[#This Row],[StageCode]],Code2Loc,2,FALSE)</f>
        <v>VALPOI</v>
      </c>
      <c r="D2002" s="171" t="s">
        <v>3041</v>
      </c>
      <c r="E2002">
        <v>1</v>
      </c>
      <c r="F2002" s="173">
        <v>0</v>
      </c>
      <c r="G2002"/>
      <c r="H2002"/>
      <c r="I2002"/>
      <c r="J2002"/>
      <c r="K2002"/>
      <c r="L2002"/>
    </row>
    <row r="2003" spans="1:12">
      <c r="A2003" t="s">
        <v>6945</v>
      </c>
      <c r="B2003" t="s">
        <v>6453</v>
      </c>
      <c r="C2003" t="str">
        <f>VLOOKUP(RTARouteStages[[#This Row],[StageCode]],Code2Loc,2,FALSE)</f>
        <v>VELUS</v>
      </c>
      <c r="D2003" s="171" t="s">
        <v>3079</v>
      </c>
      <c r="E2003">
        <v>2</v>
      </c>
      <c r="F2003" s="173">
        <v>1</v>
      </c>
      <c r="G2003"/>
      <c r="H2003"/>
      <c r="I2003"/>
      <c r="J2003"/>
      <c r="K2003"/>
      <c r="L2003"/>
    </row>
    <row r="2004" spans="1:12">
      <c r="A2004" t="s">
        <v>6945</v>
      </c>
      <c r="B2004" t="s">
        <v>6453</v>
      </c>
      <c r="C2004" t="str">
        <f>VLOOKUP(RTARouteStages[[#This Row],[StageCode]],Code2Loc,2,FALSE)</f>
        <v>COPARDE X</v>
      </c>
      <c r="D2004" s="171" t="s">
        <v>1013</v>
      </c>
      <c r="E2004">
        <v>3</v>
      </c>
      <c r="F2004" s="173">
        <v>2</v>
      </c>
      <c r="G2004"/>
      <c r="H2004"/>
      <c r="I2004"/>
      <c r="J2004"/>
      <c r="K2004"/>
      <c r="L2004"/>
    </row>
    <row r="2005" spans="1:12">
      <c r="A2005" t="s">
        <v>6945</v>
      </c>
      <c r="B2005" t="s">
        <v>6453</v>
      </c>
      <c r="C2005" t="str">
        <f>VLOOKUP(RTARouteStages[[#This Row],[StageCode]],Code2Loc,2,FALSE)</f>
        <v>HEDODE</v>
      </c>
      <c r="D2005" s="171" t="s">
        <v>1432</v>
      </c>
      <c r="E2005">
        <v>4</v>
      </c>
      <c r="F2005" s="173">
        <v>3</v>
      </c>
      <c r="G2005"/>
      <c r="H2005"/>
      <c r="I2005"/>
      <c r="J2005"/>
      <c r="K2005"/>
      <c r="L2005"/>
    </row>
    <row r="2006" spans="1:12">
      <c r="A2006" t="s">
        <v>6945</v>
      </c>
      <c r="B2006" t="s">
        <v>6453</v>
      </c>
      <c r="C2006" t="str">
        <f>VLOOKUP(RTARouteStages[[#This Row],[StageCode]],Code2Loc,2,FALSE)</f>
        <v>PALE</v>
      </c>
      <c r="D2006" s="171" t="s">
        <v>2233</v>
      </c>
      <c r="E2006">
        <v>5</v>
      </c>
      <c r="F2006" s="173">
        <v>6</v>
      </c>
      <c r="G2006"/>
      <c r="H2006"/>
      <c r="I2006"/>
      <c r="J2006"/>
      <c r="K2006"/>
      <c r="L2006"/>
    </row>
    <row r="2007" spans="1:12">
      <c r="A2007" t="s">
        <v>6945</v>
      </c>
      <c r="B2007" t="s">
        <v>6453</v>
      </c>
      <c r="C2007" t="str">
        <f>VLOOKUP(RTARouteStages[[#This Row],[StageCode]],Code2Loc,2,FALSE)</f>
        <v>THANE</v>
      </c>
      <c r="D2007" s="171" t="s">
        <v>2902</v>
      </c>
      <c r="E2007">
        <v>6</v>
      </c>
      <c r="F2007" s="173">
        <v>9</v>
      </c>
      <c r="G2007"/>
      <c r="H2007"/>
      <c r="I2007"/>
      <c r="J2007"/>
      <c r="K2007"/>
      <c r="L2007"/>
    </row>
    <row r="2008" spans="1:12">
      <c r="A2008" t="s">
        <v>6946</v>
      </c>
      <c r="B2008" t="s">
        <v>5881</v>
      </c>
      <c r="C2008" t="str">
        <f>VLOOKUP(RTARouteStages[[#This Row],[StageCode]],Code2Loc,2,FALSE)</f>
        <v>TITAN</v>
      </c>
      <c r="D2008" s="171" t="s">
        <v>2924</v>
      </c>
      <c r="E2008">
        <v>1</v>
      </c>
      <c r="F2008" s="173"/>
      <c r="G2008"/>
      <c r="H2008"/>
      <c r="I2008"/>
      <c r="J2008"/>
      <c r="K2008"/>
      <c r="L2008"/>
    </row>
    <row r="2009" spans="1:12">
      <c r="A2009" t="s">
        <v>6946</v>
      </c>
      <c r="B2009" t="s">
        <v>5881</v>
      </c>
      <c r="C2009" t="str">
        <f>VLOOKUP(RTARouteStages[[#This Row],[StageCode]],Code2Loc,2,FALSE)</f>
        <v>CIPLA</v>
      </c>
      <c r="D2009" s="171" t="s">
        <v>983</v>
      </c>
      <c r="E2009">
        <v>2</v>
      </c>
      <c r="F2009" s="173"/>
      <c r="G2009" t="s">
        <v>5725</v>
      </c>
      <c r="H2009"/>
      <c r="I2009"/>
      <c r="J2009"/>
      <c r="K2009"/>
      <c r="L2009"/>
    </row>
    <row r="2010" spans="1:12">
      <c r="A2010" t="s">
        <v>6946</v>
      </c>
      <c r="B2010" t="s">
        <v>5881</v>
      </c>
      <c r="C2010" t="str">
        <f>VLOOKUP(RTARouteStages[[#This Row],[StageCode]],Code2Loc,2,FALSE)</f>
        <v>VASCO</v>
      </c>
      <c r="D2010" s="171" t="s">
        <v>421</v>
      </c>
      <c r="E2010">
        <v>6</v>
      </c>
      <c r="F2010" s="173"/>
      <c r="G2010"/>
      <c r="H2010"/>
      <c r="I2010"/>
      <c r="J2010"/>
      <c r="K2010"/>
      <c r="L2010"/>
    </row>
    <row r="2011" spans="1:12">
      <c r="A2011" t="s">
        <v>6947</v>
      </c>
      <c r="B2011" t="s">
        <v>5881</v>
      </c>
      <c r="C2011" t="str">
        <f>VLOOKUP(RTARouteStages[[#This Row],[StageCode]],Code2Loc,2,FALSE)</f>
        <v>TITAN</v>
      </c>
      <c r="D2011" s="171" t="s">
        <v>2924</v>
      </c>
      <c r="E2011">
        <v>1</v>
      </c>
      <c r="F2011" s="173"/>
      <c r="G2011"/>
      <c r="H2011"/>
      <c r="I2011"/>
      <c r="J2011"/>
      <c r="K2011"/>
      <c r="L2011"/>
    </row>
    <row r="2012" spans="1:12">
      <c r="A2012" t="s">
        <v>6947</v>
      </c>
      <c r="B2012" t="s">
        <v>5881</v>
      </c>
      <c r="C2012" t="str">
        <f>VLOOKUP(RTARouteStages[[#This Row],[StageCode]],Code2Loc,2,FALSE)</f>
        <v>SANCOALE</v>
      </c>
      <c r="D2012" s="171" t="s">
        <v>2578</v>
      </c>
      <c r="E2012">
        <v>2</v>
      </c>
      <c r="F2012" s="173"/>
      <c r="G2012" t="s">
        <v>5725</v>
      </c>
      <c r="H2012"/>
      <c r="I2012"/>
      <c r="J2012"/>
      <c r="K2012"/>
      <c r="L2012"/>
    </row>
    <row r="2013" spans="1:12">
      <c r="A2013" t="s">
        <v>6947</v>
      </c>
      <c r="B2013" t="s">
        <v>5881</v>
      </c>
      <c r="C2013" t="str">
        <f>VLOOKUP(RTARouteStages[[#This Row],[StageCode]],Code2Loc,2,FALSE)</f>
        <v>VASCO</v>
      </c>
      <c r="D2013" s="171" t="s">
        <v>421</v>
      </c>
      <c r="E2013">
        <v>6</v>
      </c>
      <c r="F2013" s="173"/>
      <c r="G2013"/>
      <c r="H2013"/>
      <c r="I2013"/>
      <c r="J2013"/>
      <c r="K2013"/>
      <c r="L2013"/>
    </row>
    <row r="2014" spans="1:12">
      <c r="A2014" t="s">
        <v>6948</v>
      </c>
      <c r="B2014" t="s">
        <v>5881</v>
      </c>
      <c r="C2014" t="str">
        <f>VLOOKUP(RTARouteStages[[#This Row],[StageCode]],Code2Loc,2,FALSE)</f>
        <v>TITAN</v>
      </c>
      <c r="D2014" s="171" t="s">
        <v>2924</v>
      </c>
      <c r="E2014">
        <v>1</v>
      </c>
      <c r="F2014" s="173"/>
      <c r="G2014"/>
      <c r="H2014"/>
      <c r="I2014"/>
      <c r="J2014"/>
      <c r="K2014"/>
      <c r="L2014"/>
    </row>
    <row r="2015" spans="1:12">
      <c r="A2015" t="s">
        <v>6948</v>
      </c>
      <c r="B2015" t="s">
        <v>5881</v>
      </c>
      <c r="C2015" t="str">
        <f>VLOOKUP(RTARouteStages[[#This Row],[StageCode]],Code2Loc,2,FALSE)</f>
        <v>VASCO</v>
      </c>
      <c r="D2015" s="171" t="s">
        <v>421</v>
      </c>
      <c r="E2015">
        <v>6</v>
      </c>
      <c r="F2015" s="173"/>
      <c r="G2015"/>
      <c r="H2015"/>
      <c r="I2015"/>
      <c r="J2015"/>
      <c r="K2015"/>
      <c r="L2015"/>
    </row>
    <row r="2016" spans="1:12">
      <c r="A2016" t="s">
        <v>6949</v>
      </c>
      <c r="B2016" t="s">
        <v>5881</v>
      </c>
      <c r="C2016" t="str">
        <f>VLOOKUP(RTARouteStages[[#This Row],[StageCode]],Code2Loc,2,FALSE)</f>
        <v>UGUEM</v>
      </c>
      <c r="D2016" s="171" t="s">
        <v>2980</v>
      </c>
      <c r="E2016">
        <v>1</v>
      </c>
      <c r="F2016" s="173"/>
      <c r="G2016"/>
      <c r="H2016"/>
      <c r="I2016"/>
      <c r="J2016"/>
      <c r="K2016"/>
      <c r="L2016"/>
    </row>
    <row r="2017" spans="1:12">
      <c r="A2017" t="s">
        <v>6950</v>
      </c>
      <c r="B2017" t="s">
        <v>5881</v>
      </c>
      <c r="C2017" t="str">
        <f>VLOOKUP(RTARouteStages[[#This Row],[StageCode]],Code2Loc,2,FALSE)</f>
        <v>USGAO</v>
      </c>
      <c r="D2017" s="171" t="s">
        <v>3000</v>
      </c>
      <c r="E2017">
        <v>1</v>
      </c>
      <c r="F2017" s="173"/>
      <c r="G2017"/>
      <c r="H2017"/>
      <c r="I2017"/>
      <c r="J2017"/>
      <c r="K2017"/>
      <c r="L2017"/>
    </row>
    <row r="2018" spans="1:12">
      <c r="A2018" t="s">
        <v>6950</v>
      </c>
      <c r="B2018" t="s">
        <v>5881</v>
      </c>
      <c r="C2018" t="e">
        <f>VLOOKUP(RTARouteStages[[#This Row],[StageCode]],Code2Loc,2,FALSE)</f>
        <v>#N/A</v>
      </c>
      <c r="D2018" s="171" t="s">
        <v>4945</v>
      </c>
      <c r="E2018">
        <v>6</v>
      </c>
      <c r="F2018" s="173"/>
      <c r="G2018"/>
      <c r="H2018"/>
      <c r="I2018"/>
      <c r="J2018"/>
      <c r="K2018"/>
      <c r="L2018"/>
    </row>
    <row r="2019" spans="1:12">
      <c r="A2019" t="s">
        <v>6951</v>
      </c>
      <c r="B2019" t="s">
        <v>5881</v>
      </c>
      <c r="C2019" t="e">
        <f>VLOOKUP(RTARouteStages[[#This Row],[StageCode]],Code2Loc,2,FALSE)</f>
        <v>#N/A</v>
      </c>
      <c r="D2019" s="171" t="s">
        <v>3062</v>
      </c>
      <c r="E2019">
        <v>1</v>
      </c>
      <c r="F2019" s="173"/>
      <c r="G2019"/>
      <c r="H2019"/>
      <c r="I2019"/>
      <c r="J2019"/>
      <c r="K2019"/>
      <c r="L2019"/>
    </row>
    <row r="2020" spans="1:12">
      <c r="A2020" t="s">
        <v>6951</v>
      </c>
      <c r="B2020" t="s">
        <v>5881</v>
      </c>
      <c r="C2020" t="str">
        <f>VLOOKUP(RTARouteStages[[#This Row],[StageCode]],Code2Loc,2,FALSE)</f>
        <v>VASCO</v>
      </c>
      <c r="D2020" s="171" t="s">
        <v>421</v>
      </c>
      <c r="E2020">
        <v>6</v>
      </c>
      <c r="F2020" s="173"/>
      <c r="G2020"/>
      <c r="H2020"/>
      <c r="I2020"/>
      <c r="J2020"/>
      <c r="K2020"/>
      <c r="L2020"/>
    </row>
    <row r="2021" spans="1:12">
      <c r="A2021" t="s">
        <v>6952</v>
      </c>
      <c r="B2021" t="s">
        <v>5881</v>
      </c>
      <c r="C2021" t="str">
        <f>VLOOKUP(RTARouteStages[[#This Row],[StageCode]],Code2Loc,2,FALSE)</f>
        <v>VAGURME</v>
      </c>
      <c r="D2021" s="171" t="s">
        <v>3030</v>
      </c>
      <c r="E2021">
        <v>1</v>
      </c>
      <c r="F2021" s="173"/>
      <c r="G2021"/>
      <c r="H2021"/>
      <c r="I2021"/>
      <c r="J2021"/>
      <c r="K2021"/>
      <c r="L2021"/>
    </row>
    <row r="2022" spans="1:12">
      <c r="A2022" t="s">
        <v>6952</v>
      </c>
      <c r="B2022" t="s">
        <v>5881</v>
      </c>
      <c r="C2022" t="str">
        <f>VLOOKUP(RTARouteStages[[#This Row],[StageCode]],Code2Loc,2,FALSE)</f>
        <v>VOLVOI</v>
      </c>
      <c r="D2022" s="171" t="s">
        <v>3141</v>
      </c>
      <c r="E2022">
        <v>6</v>
      </c>
      <c r="F2022" s="173"/>
      <c r="G2022"/>
      <c r="H2022"/>
      <c r="I2022"/>
      <c r="J2022"/>
      <c r="K2022"/>
      <c r="L2022"/>
    </row>
    <row r="2023" spans="1:12">
      <c r="A2023" t="s">
        <v>6953</v>
      </c>
      <c r="B2023" t="s">
        <v>5881</v>
      </c>
      <c r="C2023" t="str">
        <f>VLOOKUP(RTARouteStages[[#This Row],[StageCode]],Code2Loc,2,FALSE)</f>
        <v>VALPOI</v>
      </c>
      <c r="D2023" s="171" t="s">
        <v>3041</v>
      </c>
      <c r="E2023">
        <v>1</v>
      </c>
      <c r="F2023" s="173"/>
      <c r="G2023"/>
      <c r="H2023"/>
      <c r="I2023"/>
      <c r="J2023"/>
      <c r="K2023"/>
      <c r="L2023"/>
    </row>
    <row r="2024" spans="1:12">
      <c r="A2024" t="s">
        <v>6953</v>
      </c>
      <c r="B2024" t="s">
        <v>5881</v>
      </c>
      <c r="C2024" t="str">
        <f>VLOOKUP(RTARouteStages[[#This Row],[StageCode]],Code2Loc,2,FALSE)</f>
        <v>XELPE/HSPTL</v>
      </c>
      <c r="D2024" s="171" t="s">
        <v>3169</v>
      </c>
      <c r="E2024">
        <v>6</v>
      </c>
      <c r="F2024" s="173"/>
      <c r="G2024"/>
      <c r="H2024"/>
      <c r="I2024"/>
      <c r="J2024"/>
      <c r="K2024"/>
      <c r="L2024"/>
    </row>
    <row r="2025" spans="1:12">
      <c r="A2025" t="s">
        <v>6954</v>
      </c>
      <c r="B2025" t="s">
        <v>6431</v>
      </c>
      <c r="C2025" t="str">
        <f>VLOOKUP(RTARouteStages[[#This Row],[StageCode]],Code2Loc,2,FALSE)</f>
        <v>VALPOI</v>
      </c>
      <c r="D2025" s="171" t="s">
        <v>3041</v>
      </c>
      <c r="E2025">
        <v>1</v>
      </c>
      <c r="F2025" s="173">
        <v>0</v>
      </c>
      <c r="G2025"/>
      <c r="H2025"/>
      <c r="I2025"/>
      <c r="J2025"/>
      <c r="K2025"/>
      <c r="L2025"/>
    </row>
    <row r="2026" spans="1:12">
      <c r="A2026" t="s">
        <v>6954</v>
      </c>
      <c r="B2026" t="s">
        <v>6431</v>
      </c>
      <c r="C2026" t="str">
        <f>VLOOKUP(RTARouteStages[[#This Row],[StageCode]],Code2Loc,2,FALSE)</f>
        <v>CHINCHMALA</v>
      </c>
      <c r="D2026" s="171" t="s">
        <v>955</v>
      </c>
      <c r="E2026">
        <v>2</v>
      </c>
      <c r="F2026" s="173">
        <v>2</v>
      </c>
      <c r="G2026"/>
      <c r="H2026"/>
      <c r="I2026"/>
      <c r="J2026"/>
      <c r="K2026"/>
      <c r="L2026"/>
    </row>
    <row r="2027" spans="1:12">
      <c r="A2027" t="s">
        <v>6954</v>
      </c>
      <c r="B2027" t="s">
        <v>6431</v>
      </c>
      <c r="C2027" t="str">
        <f>VLOOKUP(RTARouteStages[[#This Row],[StageCode]],Code2Loc,2,FALSE)</f>
        <v>MHAUSHI</v>
      </c>
      <c r="D2027" s="171" t="s">
        <v>1957</v>
      </c>
      <c r="E2027">
        <v>3</v>
      </c>
      <c r="F2027" s="173">
        <v>4</v>
      </c>
      <c r="G2027"/>
      <c r="H2027"/>
      <c r="I2027"/>
      <c r="J2027"/>
      <c r="K2027"/>
      <c r="L2027"/>
    </row>
    <row r="2028" spans="1:12">
      <c r="A2028" t="s">
        <v>6954</v>
      </c>
      <c r="B2028" t="s">
        <v>6431</v>
      </c>
      <c r="C2028" t="str">
        <f>VLOOKUP(RTARouteStages[[#This Row],[StageCode]],Code2Loc,2,FALSE)</f>
        <v>DABEM</v>
      </c>
      <c r="D2028" s="171" t="s">
        <v>1064</v>
      </c>
      <c r="E2028">
        <v>4</v>
      </c>
      <c r="F2028" s="173">
        <v>6</v>
      </c>
      <c r="G2028"/>
      <c r="H2028"/>
      <c r="I2028"/>
      <c r="J2028"/>
      <c r="K2028"/>
      <c r="L2028"/>
    </row>
    <row r="2029" spans="1:12">
      <c r="A2029" t="s">
        <v>6954</v>
      </c>
      <c r="B2029" t="s">
        <v>6431</v>
      </c>
      <c r="C2029" t="str">
        <f>VLOOKUP(RTARouteStages[[#This Row],[StageCode]],Code2Loc,2,FALSE)</f>
        <v>ZARME</v>
      </c>
      <c r="D2029" s="171" t="s">
        <v>3189</v>
      </c>
      <c r="E2029">
        <v>5</v>
      </c>
      <c r="F2029" s="173">
        <v>8</v>
      </c>
      <c r="G2029"/>
      <c r="H2029"/>
      <c r="I2029"/>
      <c r="J2029"/>
      <c r="K2029"/>
      <c r="L2029"/>
    </row>
    <row r="2030" spans="1:12">
      <c r="A2030" t="s">
        <v>6460</v>
      </c>
      <c r="B2030" t="s">
        <v>5881</v>
      </c>
      <c r="C2030" t="str">
        <f>VLOOKUP(RTARouteStages[[#This Row],[StageCode]],Code2Loc,2,FALSE)</f>
        <v>AMBAULIM</v>
      </c>
      <c r="D2030" s="171" t="s">
        <v>519</v>
      </c>
      <c r="E2030">
        <v>1</v>
      </c>
      <c r="F2030" s="173"/>
      <c r="G2030"/>
      <c r="H2030"/>
      <c r="I2030"/>
      <c r="J2030"/>
      <c r="K2030"/>
      <c r="L2030"/>
    </row>
    <row r="2031" spans="1:12">
      <c r="A2031" t="s">
        <v>6460</v>
      </c>
      <c r="B2031" t="s">
        <v>5881</v>
      </c>
      <c r="C2031" t="str">
        <f>VLOOKUP(RTARouteStages[[#This Row],[StageCode]],Code2Loc,2,FALSE)</f>
        <v>CURCHOREM</v>
      </c>
      <c r="D2031" s="171" t="s">
        <v>1048</v>
      </c>
      <c r="E2031">
        <v>6</v>
      </c>
      <c r="F2031" s="173"/>
      <c r="G2031"/>
      <c r="H2031"/>
      <c r="I2031"/>
      <c r="J2031"/>
      <c r="K2031"/>
      <c r="L2031"/>
    </row>
    <row r="2032" spans="1:12">
      <c r="A2032" t="s">
        <v>6505</v>
      </c>
      <c r="B2032" t="s">
        <v>6433</v>
      </c>
      <c r="C2032" t="str">
        <f>VLOOKUP(RTARouteStages[[#This Row],[StageCode]],Code2Loc,2,FALSE)</f>
        <v>MAPUSA</v>
      </c>
      <c r="D2032" s="171" t="s">
        <v>1882</v>
      </c>
      <c r="E2032">
        <v>1</v>
      </c>
      <c r="F2032" s="173">
        <v>0</v>
      </c>
      <c r="G2032"/>
      <c r="H2032"/>
      <c r="I2032"/>
      <c r="J2032"/>
      <c r="K2032"/>
      <c r="L2032"/>
    </row>
    <row r="2033" spans="1:12">
      <c r="A2033" t="s">
        <v>6505</v>
      </c>
      <c r="B2033" t="s">
        <v>6433</v>
      </c>
      <c r="C2033" t="str">
        <f>VLOOKUP(RTARouteStages[[#This Row],[StageCode]],Code2Loc,2,FALSE)</f>
        <v>MPS COURT</v>
      </c>
      <c r="D2033" s="171" t="s">
        <v>2017</v>
      </c>
      <c r="E2033">
        <v>2</v>
      </c>
      <c r="F2033" s="173">
        <v>1</v>
      </c>
      <c r="G2033"/>
      <c r="H2033"/>
      <c r="I2033"/>
      <c r="J2033"/>
      <c r="K2033"/>
      <c r="L2033"/>
    </row>
    <row r="2034" spans="1:12">
      <c r="A2034" t="s">
        <v>6505</v>
      </c>
      <c r="B2034" t="s">
        <v>6433</v>
      </c>
      <c r="C2034" t="str">
        <f>VLOOKUP(RTARouteStages[[#This Row],[StageCode]],Code2Loc,2,FALSE)</f>
        <v>DULER</v>
      </c>
      <c r="D2034" s="171" t="s">
        <v>1217</v>
      </c>
      <c r="E2034">
        <v>3</v>
      </c>
      <c r="F2034" s="173">
        <v>2</v>
      </c>
      <c r="G2034"/>
      <c r="H2034"/>
      <c r="I2034"/>
      <c r="J2034"/>
      <c r="K2034"/>
      <c r="L2034"/>
    </row>
    <row r="2035" spans="1:12">
      <c r="A2035" t="s">
        <v>6505</v>
      </c>
      <c r="B2035" t="s">
        <v>6433</v>
      </c>
      <c r="C2035" t="str">
        <f>VLOOKUP(RTARouteStages[[#This Row],[StageCode]],Code2Loc,2,FALSE)</f>
        <v>PDEM/KRWDA</v>
      </c>
      <c r="D2035" s="171" t="s">
        <v>2308</v>
      </c>
      <c r="E2035">
        <v>4</v>
      </c>
      <c r="F2035" s="173">
        <v>3</v>
      </c>
      <c r="G2035"/>
      <c r="H2035"/>
      <c r="I2035"/>
      <c r="J2035"/>
      <c r="K2035"/>
      <c r="L2035"/>
    </row>
    <row r="2036" spans="1:12">
      <c r="A2036" t="s">
        <v>6505</v>
      </c>
      <c r="B2036" t="s">
        <v>6433</v>
      </c>
      <c r="C2036" t="str">
        <f>VLOOKUP(RTARouteStages[[#This Row],[StageCode]],Code2Loc,2,FALSE)</f>
        <v>KARASWADA</v>
      </c>
      <c r="D2036" s="171" t="s">
        <v>1579</v>
      </c>
      <c r="E2036">
        <v>5</v>
      </c>
      <c r="F2036" s="173">
        <v>4</v>
      </c>
      <c r="G2036"/>
      <c r="H2036"/>
      <c r="I2036"/>
      <c r="J2036"/>
      <c r="K2036"/>
      <c r="L2036"/>
    </row>
    <row r="2037" spans="1:12">
      <c r="A2037" t="s">
        <v>6505</v>
      </c>
      <c r="B2037" t="s">
        <v>6433</v>
      </c>
      <c r="C2037" t="str">
        <f>VLOOKUP(RTARouteStages[[#This Row],[StageCode]],Code2Loc,2,FALSE)</f>
        <v>MADEL</v>
      </c>
      <c r="D2037" s="171" t="s">
        <v>1814</v>
      </c>
      <c r="E2037">
        <v>6</v>
      </c>
      <c r="F2037" s="173">
        <v>5</v>
      </c>
      <c r="G2037"/>
      <c r="H2037"/>
      <c r="I2037"/>
      <c r="J2037"/>
      <c r="K2037"/>
      <c r="L2037"/>
    </row>
    <row r="2038" spans="1:12">
      <c r="A2038" t="s">
        <v>6505</v>
      </c>
      <c r="B2038" t="s">
        <v>6433</v>
      </c>
      <c r="C2038" t="str">
        <f>VLOOKUP(RTARouteStages[[#This Row],[StageCode]],Code2Loc,2,FALSE)</f>
        <v>TIVIM</v>
      </c>
      <c r="D2038" s="171" t="s">
        <v>2930</v>
      </c>
      <c r="E2038">
        <v>7</v>
      </c>
      <c r="F2038" s="173">
        <v>6</v>
      </c>
      <c r="G2038"/>
      <c r="H2038"/>
      <c r="I2038"/>
      <c r="J2038"/>
      <c r="K2038"/>
      <c r="L2038"/>
    </row>
    <row r="2039" spans="1:12">
      <c r="A2039" t="s">
        <v>6505</v>
      </c>
      <c r="B2039" t="s">
        <v>6433</v>
      </c>
      <c r="C2039" t="str">
        <f>VLOOKUP(RTARouteStages[[#This Row],[StageCode]],Code2Loc,2,FALSE)</f>
        <v>TIVI GROUND</v>
      </c>
      <c r="D2039" s="171" t="s">
        <v>2928</v>
      </c>
      <c r="E2039">
        <v>8</v>
      </c>
      <c r="F2039" s="173">
        <v>7</v>
      </c>
      <c r="G2039"/>
      <c r="H2039"/>
      <c r="I2039"/>
      <c r="J2039"/>
      <c r="K2039"/>
      <c r="L2039"/>
    </row>
    <row r="2040" spans="1:12">
      <c r="A2040" t="s">
        <v>6505</v>
      </c>
      <c r="B2040" t="s">
        <v>6433</v>
      </c>
      <c r="C2040" t="str">
        <f>VLOOKUP(RTARouteStages[[#This Row],[StageCode]],Code2Loc,2,FALSE)</f>
        <v>CANSA BRD</v>
      </c>
      <c r="D2040" s="171" t="s">
        <v>883</v>
      </c>
      <c r="E2040">
        <v>9</v>
      </c>
      <c r="F2040" s="173">
        <v>8</v>
      </c>
      <c r="G2040"/>
      <c r="H2040"/>
      <c r="I2040"/>
      <c r="J2040"/>
      <c r="K2040"/>
      <c r="L2040"/>
    </row>
    <row r="2041" spans="1:12">
      <c r="A2041" t="s">
        <v>6505</v>
      </c>
      <c r="B2041" t="s">
        <v>6433</v>
      </c>
      <c r="C2041" t="str">
        <f>VLOOKUP(RTARouteStages[[#This Row],[StageCode]],Code2Loc,2,FALSE)</f>
        <v>SIRSAI RLY</v>
      </c>
      <c r="D2041" s="171" t="s">
        <v>2743</v>
      </c>
      <c r="E2041">
        <v>10</v>
      </c>
      <c r="F2041" s="173">
        <v>9</v>
      </c>
      <c r="G2041"/>
      <c r="H2041"/>
      <c r="I2041"/>
      <c r="J2041"/>
      <c r="K2041"/>
      <c r="L2041"/>
    </row>
    <row r="2042" spans="1:12">
      <c r="A2042" t="s">
        <v>6505</v>
      </c>
      <c r="B2042" t="s">
        <v>6433</v>
      </c>
      <c r="C2042" t="str">
        <f>VLOOKUP(RTARouteStages[[#This Row],[StageCode]],Code2Loc,2,FALSE)</f>
        <v>SIRSAI COPL</v>
      </c>
      <c r="D2042" s="171" t="s">
        <v>2741</v>
      </c>
      <c r="E2042">
        <v>11</v>
      </c>
      <c r="F2042" s="173">
        <v>10</v>
      </c>
      <c r="G2042"/>
      <c r="H2042"/>
      <c r="I2042"/>
      <c r="J2042"/>
      <c r="K2042"/>
      <c r="L2042"/>
    </row>
    <row r="2043" spans="1:12">
      <c r="A2043" t="s">
        <v>6505</v>
      </c>
      <c r="B2043" t="s">
        <v>6433</v>
      </c>
      <c r="C2043" t="str">
        <f>VLOOKUP(RTARouteStages[[#This Row],[StageCode]],Code2Loc,2,FALSE)</f>
        <v>CLERRA SCOL</v>
      </c>
      <c r="D2043" s="171" t="s">
        <v>985</v>
      </c>
      <c r="E2043">
        <v>12</v>
      </c>
      <c r="F2043" s="173">
        <v>11</v>
      </c>
      <c r="G2043"/>
      <c r="H2043"/>
      <c r="I2043"/>
      <c r="J2043"/>
      <c r="K2043"/>
      <c r="L2043"/>
    </row>
    <row r="2044" spans="1:12">
      <c r="A2044" t="s">
        <v>6505</v>
      </c>
      <c r="B2044" t="s">
        <v>6433</v>
      </c>
      <c r="C2044" t="str">
        <f>VLOOKUP(RTARouteStages[[#This Row],[StageCode]],Code2Loc,2,FALSE)</f>
        <v>ASSNODA</v>
      </c>
      <c r="D2044" s="171" t="s">
        <v>616</v>
      </c>
      <c r="E2044">
        <v>13</v>
      </c>
      <c r="F2044" s="173">
        <v>12</v>
      </c>
      <c r="G2044"/>
      <c r="H2044"/>
      <c r="I2044"/>
      <c r="J2044"/>
      <c r="K2044"/>
      <c r="L2044"/>
    </row>
    <row r="2045" spans="1:12">
      <c r="A2045" t="s">
        <v>6505</v>
      </c>
      <c r="B2045" t="s">
        <v>6433</v>
      </c>
      <c r="C2045" t="str">
        <f>VLOOKUP(RTARouteStages[[#This Row],[StageCode]],Code2Loc,2,FALSE)</f>
        <v>MULGAO B/S</v>
      </c>
      <c r="D2045" s="171" t="s">
        <v>2036</v>
      </c>
      <c r="E2045">
        <v>14</v>
      </c>
      <c r="F2045" s="173">
        <v>14</v>
      </c>
      <c r="G2045"/>
      <c r="H2045"/>
      <c r="I2045"/>
      <c r="J2045"/>
      <c r="K2045"/>
      <c r="L2045"/>
    </row>
    <row r="2046" spans="1:12">
      <c r="A2046" t="s">
        <v>6505</v>
      </c>
      <c r="B2046" t="s">
        <v>6433</v>
      </c>
      <c r="C2046" t="str">
        <f>VLOOKUP(RTARouteStages[[#This Row],[StageCode]],Code2Loc,2,FALSE)</f>
        <v>MULGAO TMP</v>
      </c>
      <c r="D2046" s="171" t="s">
        <v>2038</v>
      </c>
      <c r="E2046">
        <v>15</v>
      </c>
      <c r="F2046" s="173">
        <v>16</v>
      </c>
      <c r="G2046"/>
      <c r="H2046"/>
      <c r="I2046"/>
      <c r="J2046"/>
      <c r="K2046"/>
      <c r="L2046"/>
    </row>
    <row r="2047" spans="1:12">
      <c r="A2047" t="s">
        <v>6505</v>
      </c>
      <c r="B2047" t="s">
        <v>6433</v>
      </c>
      <c r="C2047" t="str">
        <f>VLOOKUP(RTARouteStages[[#This Row],[StageCode]],Code2Loc,2,FALSE)</f>
        <v>VALSHI</v>
      </c>
      <c r="D2047" s="171" t="s">
        <v>3043</v>
      </c>
      <c r="E2047">
        <v>16</v>
      </c>
      <c r="F2047" s="173">
        <v>17</v>
      </c>
      <c r="G2047"/>
      <c r="H2047"/>
      <c r="I2047"/>
      <c r="J2047"/>
      <c r="K2047"/>
      <c r="L2047"/>
    </row>
    <row r="2048" spans="1:12">
      <c r="A2048" t="s">
        <v>6505</v>
      </c>
      <c r="B2048" t="s">
        <v>6433</v>
      </c>
      <c r="C2048" t="str">
        <f>VLOOKUP(RTARouteStages[[#This Row],[StageCode]],Code2Loc,2,FALSE)</f>
        <v>BICHOLIM</v>
      </c>
      <c r="D2048" s="171" t="s">
        <v>420</v>
      </c>
      <c r="E2048">
        <v>17</v>
      </c>
      <c r="F2048" s="173">
        <v>18</v>
      </c>
      <c r="G2048"/>
      <c r="H2048"/>
      <c r="I2048"/>
      <c r="J2048"/>
      <c r="K2048"/>
      <c r="L2048"/>
    </row>
    <row r="2049" spans="1:12">
      <c r="A2049" t="s">
        <v>6955</v>
      </c>
      <c r="B2049" t="s">
        <v>5881</v>
      </c>
      <c r="C2049" t="str">
        <f>VLOOKUP(RTARouteStages[[#This Row],[StageCode]],Code2Loc,2,FALSE)</f>
        <v>VERNA IND</v>
      </c>
      <c r="D2049" s="171" t="s">
        <v>3091</v>
      </c>
      <c r="E2049">
        <v>1</v>
      </c>
      <c r="F2049" s="173"/>
      <c r="G2049"/>
      <c r="H2049"/>
      <c r="I2049"/>
      <c r="J2049"/>
      <c r="K2049"/>
      <c r="L2049"/>
    </row>
    <row r="2050" spans="1:12">
      <c r="A2050" t="s">
        <v>6955</v>
      </c>
      <c r="B2050" t="s">
        <v>5881</v>
      </c>
      <c r="C2050" t="str">
        <f>VLOOKUP(RTARouteStages[[#This Row],[StageCode]],Code2Loc,2,FALSE)</f>
        <v>CHICALIM</v>
      </c>
      <c r="D2050" s="171" t="s">
        <v>943</v>
      </c>
      <c r="E2050">
        <v>2</v>
      </c>
      <c r="F2050" s="173"/>
      <c r="G2050" t="s">
        <v>5725</v>
      </c>
      <c r="H2050"/>
      <c r="I2050"/>
      <c r="J2050"/>
      <c r="K2050"/>
      <c r="L2050"/>
    </row>
    <row r="2051" spans="1:12">
      <c r="A2051" t="s">
        <v>6955</v>
      </c>
      <c r="B2051" t="s">
        <v>5881</v>
      </c>
      <c r="C2051" t="str">
        <f>VLOOKUP(RTARouteStages[[#This Row],[StageCode]],Code2Loc,2,FALSE)</f>
        <v>VASCO</v>
      </c>
      <c r="D2051" s="171" t="s">
        <v>421</v>
      </c>
      <c r="E2051">
        <v>6</v>
      </c>
      <c r="F2051" s="173"/>
      <c r="G2051"/>
      <c r="H2051"/>
      <c r="I2051"/>
      <c r="J2051"/>
      <c r="K2051"/>
      <c r="L2051"/>
    </row>
    <row r="2052" spans="1:12">
      <c r="A2052" t="s">
        <v>6956</v>
      </c>
      <c r="B2052" t="s">
        <v>5881</v>
      </c>
      <c r="C2052" t="str">
        <f>VLOOKUP(RTARouteStages[[#This Row],[StageCode]],Code2Loc,2,FALSE)</f>
        <v>VERNA IND</v>
      </c>
      <c r="D2052" s="171" t="s">
        <v>3091</v>
      </c>
      <c r="E2052">
        <v>1</v>
      </c>
      <c r="F2052" s="173"/>
      <c r="G2052"/>
      <c r="H2052"/>
      <c r="I2052"/>
      <c r="J2052"/>
      <c r="K2052"/>
      <c r="L2052"/>
    </row>
    <row r="2053" spans="1:12">
      <c r="A2053" t="s">
        <v>6956</v>
      </c>
      <c r="B2053" t="s">
        <v>5881</v>
      </c>
      <c r="C2053" t="str">
        <f>VLOOKUP(RTARouteStages[[#This Row],[StageCode]],Code2Loc,2,FALSE)</f>
        <v>Cortalim</v>
      </c>
      <c r="D2053" s="171" t="s">
        <v>1023</v>
      </c>
      <c r="E2053">
        <v>2</v>
      </c>
      <c r="F2053" s="173"/>
      <c r="G2053" t="s">
        <v>5725</v>
      </c>
      <c r="H2053"/>
      <c r="I2053"/>
      <c r="J2053"/>
      <c r="K2053"/>
      <c r="L2053"/>
    </row>
    <row r="2054" spans="1:12">
      <c r="A2054" t="s">
        <v>6956</v>
      </c>
      <c r="B2054" t="s">
        <v>5881</v>
      </c>
      <c r="C2054" t="str">
        <f>VLOOKUP(RTARouteStages[[#This Row],[StageCode]],Code2Loc,2,FALSE)</f>
        <v>SANCOALE</v>
      </c>
      <c r="D2054" s="171" t="s">
        <v>2578</v>
      </c>
      <c r="E2054">
        <v>3</v>
      </c>
      <c r="F2054" s="173"/>
      <c r="G2054" t="s">
        <v>5725</v>
      </c>
      <c r="H2054"/>
      <c r="I2054"/>
      <c r="J2054"/>
      <c r="K2054"/>
      <c r="L2054"/>
    </row>
    <row r="2055" spans="1:12">
      <c r="A2055" t="s">
        <v>6956</v>
      </c>
      <c r="B2055" t="s">
        <v>5881</v>
      </c>
      <c r="C2055" t="str">
        <f>VLOOKUP(RTARouteStages[[#This Row],[StageCode]],Code2Loc,2,FALSE)</f>
        <v>VASCO</v>
      </c>
      <c r="D2055" s="171" t="s">
        <v>421</v>
      </c>
      <c r="E2055">
        <v>6</v>
      </c>
      <c r="F2055" s="173"/>
      <c r="G2055"/>
      <c r="H2055"/>
      <c r="I2055"/>
      <c r="J2055"/>
      <c r="K2055"/>
      <c r="L2055"/>
    </row>
    <row r="2056" spans="1:12">
      <c r="A2056" t="s">
        <v>6957</v>
      </c>
      <c r="B2056" t="s">
        <v>5881</v>
      </c>
      <c r="C2056" t="str">
        <f>VLOOKUP(RTARouteStages[[#This Row],[StageCode]],Code2Loc,2,FALSE)</f>
        <v>VERNA IND</v>
      </c>
      <c r="D2056" s="171" t="s">
        <v>3091</v>
      </c>
      <c r="E2056">
        <v>1</v>
      </c>
      <c r="F2056" s="173"/>
      <c r="G2056"/>
      <c r="H2056"/>
      <c r="I2056"/>
      <c r="J2056"/>
      <c r="K2056"/>
      <c r="L2056"/>
    </row>
    <row r="2057" spans="1:12">
      <c r="A2057" t="s">
        <v>6957</v>
      </c>
      <c r="B2057" t="s">
        <v>5881</v>
      </c>
      <c r="C2057" t="str">
        <f>VLOOKUP(RTARouteStages[[#This Row],[StageCode]],Code2Loc,2,FALSE)</f>
        <v>MAYARGAL</v>
      </c>
      <c r="D2057" s="171" t="s">
        <v>1923</v>
      </c>
      <c r="E2057">
        <v>2</v>
      </c>
      <c r="F2057" s="173"/>
      <c r="G2057" t="s">
        <v>5725</v>
      </c>
      <c r="H2057"/>
      <c r="I2057"/>
      <c r="J2057"/>
      <c r="K2057"/>
      <c r="L2057"/>
    </row>
    <row r="2058" spans="1:12">
      <c r="A2058" t="s">
        <v>6957</v>
      </c>
      <c r="B2058" t="s">
        <v>5881</v>
      </c>
      <c r="C2058" t="str">
        <f>VLOOKUP(RTARouteStages[[#This Row],[StageCode]],Code2Loc,2,FALSE)</f>
        <v>VASCO</v>
      </c>
      <c r="D2058" s="171" t="s">
        <v>421</v>
      </c>
      <c r="E2058">
        <v>6</v>
      </c>
      <c r="F2058" s="173"/>
      <c r="G2058"/>
      <c r="H2058"/>
      <c r="I2058"/>
      <c r="J2058"/>
      <c r="K2058"/>
      <c r="L2058"/>
    </row>
    <row r="2059" spans="1:12">
      <c r="A2059" t="s">
        <v>6958</v>
      </c>
      <c r="B2059" t="s">
        <v>5881</v>
      </c>
      <c r="C2059" t="str">
        <f>VLOOKUP(RTARouteStages[[#This Row],[StageCode]],Code2Loc,2,FALSE)</f>
        <v>VERNA IND</v>
      </c>
      <c r="D2059" s="171" t="s">
        <v>3091</v>
      </c>
      <c r="E2059">
        <v>1</v>
      </c>
      <c r="F2059" s="173"/>
      <c r="G2059"/>
      <c r="H2059"/>
      <c r="I2059"/>
      <c r="J2059"/>
      <c r="K2059"/>
      <c r="L2059"/>
    </row>
    <row r="2060" spans="1:12">
      <c r="A2060" t="s">
        <v>6958</v>
      </c>
      <c r="B2060" t="s">
        <v>5881</v>
      </c>
      <c r="C2060" t="str">
        <f>VLOOKUP(RTARouteStages[[#This Row],[StageCode]],Code2Loc,2,FALSE)</f>
        <v>MES COLLEGE</v>
      </c>
      <c r="D2060" s="171" t="s">
        <v>1945</v>
      </c>
      <c r="E2060">
        <v>2</v>
      </c>
      <c r="F2060" s="173"/>
      <c r="G2060" t="s">
        <v>5725</v>
      </c>
      <c r="H2060"/>
      <c r="I2060"/>
      <c r="J2060"/>
      <c r="K2060"/>
      <c r="L2060"/>
    </row>
    <row r="2061" spans="1:12">
      <c r="A2061" t="s">
        <v>6958</v>
      </c>
      <c r="B2061" t="s">
        <v>5881</v>
      </c>
      <c r="C2061" t="str">
        <f>VLOOKUP(RTARouteStages[[#This Row],[StageCode]],Code2Loc,2,FALSE)</f>
        <v>VASCO</v>
      </c>
      <c r="D2061" s="171" t="s">
        <v>421</v>
      </c>
      <c r="E2061">
        <v>6</v>
      </c>
      <c r="F2061" s="173"/>
      <c r="G2061"/>
      <c r="H2061"/>
      <c r="I2061"/>
      <c r="J2061"/>
      <c r="K2061"/>
      <c r="L2061"/>
    </row>
    <row r="2062" spans="1:12">
      <c r="A2062" t="s">
        <v>6959</v>
      </c>
      <c r="B2062" t="s">
        <v>5881</v>
      </c>
      <c r="C2062" t="str">
        <f>VLOOKUP(RTARouteStages[[#This Row],[StageCode]],Code2Loc,2,FALSE)</f>
        <v>VERNA IND</v>
      </c>
      <c r="D2062" s="171" t="s">
        <v>3091</v>
      </c>
      <c r="E2062">
        <v>1</v>
      </c>
      <c r="F2062" s="173"/>
      <c r="G2062"/>
      <c r="H2062"/>
      <c r="I2062"/>
      <c r="J2062"/>
      <c r="K2062"/>
      <c r="L2062"/>
    </row>
    <row r="2063" spans="1:12">
      <c r="A2063" t="s">
        <v>6959</v>
      </c>
      <c r="B2063" t="s">
        <v>5881</v>
      </c>
      <c r="C2063" t="str">
        <f>VLOOKUP(RTARouteStages[[#This Row],[StageCode]],Code2Loc,2,FALSE)</f>
        <v>MANGOR HILL VASCO</v>
      </c>
      <c r="D2063" s="171" t="s">
        <v>3441</v>
      </c>
      <c r="E2063">
        <v>2</v>
      </c>
      <c r="F2063" s="173"/>
      <c r="G2063" t="s">
        <v>5725</v>
      </c>
      <c r="H2063"/>
      <c r="I2063"/>
      <c r="J2063"/>
      <c r="K2063"/>
      <c r="L2063"/>
    </row>
    <row r="2064" spans="1:12">
      <c r="A2064" t="s">
        <v>6959</v>
      </c>
      <c r="B2064" t="s">
        <v>5881</v>
      </c>
      <c r="C2064" t="str">
        <f>VLOOKUP(RTARouteStages[[#This Row],[StageCode]],Code2Loc,2,FALSE)</f>
        <v>VASCO</v>
      </c>
      <c r="D2064" s="171" t="s">
        <v>421</v>
      </c>
      <c r="E2064">
        <v>6</v>
      </c>
      <c r="F2064" s="173"/>
      <c r="G2064"/>
      <c r="H2064"/>
      <c r="I2064"/>
      <c r="J2064"/>
      <c r="K2064"/>
      <c r="L2064"/>
    </row>
    <row r="2065" spans="1:12">
      <c r="A2065" t="s">
        <v>6960</v>
      </c>
      <c r="B2065" t="s">
        <v>5881</v>
      </c>
      <c r="C2065" t="str">
        <f>VLOOKUP(RTARouteStages[[#This Row],[StageCode]],Code2Loc,2,FALSE)</f>
        <v>VERNA IND</v>
      </c>
      <c r="D2065" s="171" t="s">
        <v>3091</v>
      </c>
      <c r="E2065">
        <v>1</v>
      </c>
      <c r="F2065" s="173"/>
      <c r="G2065"/>
      <c r="H2065"/>
      <c r="I2065"/>
      <c r="J2065"/>
      <c r="K2065"/>
      <c r="L2065"/>
    </row>
    <row r="2066" spans="1:12">
      <c r="A2066" t="s">
        <v>6960</v>
      </c>
      <c r="B2066" t="s">
        <v>5881</v>
      </c>
      <c r="C2066" t="e">
        <f>VLOOKUP(RTARouteStages[[#This Row],[StageCode]],Code2Loc,2,FALSE)</f>
        <v>#N/A</v>
      </c>
      <c r="D2066" s="171" t="s">
        <v>4120</v>
      </c>
      <c r="E2066">
        <v>2</v>
      </c>
      <c r="F2066" s="173"/>
      <c r="G2066" t="s">
        <v>5725</v>
      </c>
      <c r="H2066"/>
      <c r="I2066"/>
      <c r="J2066"/>
      <c r="K2066"/>
      <c r="L2066"/>
    </row>
    <row r="2067" spans="1:12">
      <c r="A2067" t="s">
        <v>6960</v>
      </c>
      <c r="B2067" t="s">
        <v>5881</v>
      </c>
      <c r="C2067" t="str">
        <f>VLOOKUP(RTARouteStages[[#This Row],[StageCode]],Code2Loc,2,FALSE)</f>
        <v>VASCO</v>
      </c>
      <c r="D2067" s="171" t="s">
        <v>421</v>
      </c>
      <c r="E2067">
        <v>6</v>
      </c>
      <c r="F2067" s="173"/>
      <c r="G2067"/>
      <c r="H2067"/>
      <c r="I2067"/>
      <c r="J2067"/>
      <c r="K2067"/>
      <c r="L2067"/>
    </row>
    <row r="2068" spans="1:12">
      <c r="A2068" t="s">
        <v>6961</v>
      </c>
      <c r="B2068" t="s">
        <v>5881</v>
      </c>
      <c r="C2068" t="str">
        <f>VLOOKUP(RTARouteStages[[#This Row],[StageCode]],Code2Loc,2,FALSE)</f>
        <v>VERNA IND</v>
      </c>
      <c r="D2068" s="171" t="s">
        <v>3091</v>
      </c>
      <c r="E2068">
        <v>1</v>
      </c>
      <c r="F2068" s="173"/>
      <c r="G2068"/>
      <c r="H2068"/>
      <c r="I2068"/>
      <c r="J2068"/>
      <c r="K2068"/>
      <c r="L2068"/>
    </row>
    <row r="2069" spans="1:12">
      <c r="A2069" t="s">
        <v>6961</v>
      </c>
      <c r="B2069" t="s">
        <v>5881</v>
      </c>
      <c r="C2069" t="str">
        <f>VLOOKUP(RTARouteStages[[#This Row],[StageCode]],Code2Loc,2,FALSE)</f>
        <v>SANCOALE</v>
      </c>
      <c r="D2069" s="171" t="s">
        <v>2578</v>
      </c>
      <c r="E2069">
        <v>2</v>
      </c>
      <c r="F2069" s="173"/>
      <c r="G2069" t="s">
        <v>5725</v>
      </c>
      <c r="H2069"/>
      <c r="I2069"/>
      <c r="J2069"/>
      <c r="K2069"/>
      <c r="L2069"/>
    </row>
    <row r="2070" spans="1:12">
      <c r="A2070" t="s">
        <v>6961</v>
      </c>
      <c r="B2070" t="s">
        <v>5881</v>
      </c>
      <c r="C2070" t="str">
        <f>VLOOKUP(RTARouteStages[[#This Row],[StageCode]],Code2Loc,2,FALSE)</f>
        <v>VASCO</v>
      </c>
      <c r="D2070" s="171" t="s">
        <v>421</v>
      </c>
      <c r="E2070">
        <v>6</v>
      </c>
      <c r="F2070" s="173"/>
      <c r="G2070"/>
      <c r="H2070"/>
      <c r="I2070"/>
      <c r="J2070"/>
      <c r="K2070"/>
      <c r="L2070"/>
    </row>
    <row r="2071" spans="1:12">
      <c r="A2071" t="s">
        <v>6962</v>
      </c>
      <c r="B2071" t="s">
        <v>5881</v>
      </c>
      <c r="C2071" t="str">
        <f>VLOOKUP(RTARouteStages[[#This Row],[StageCode]],Code2Loc,2,FALSE)</f>
        <v>VERNA IND</v>
      </c>
      <c r="D2071" s="171" t="s">
        <v>3091</v>
      </c>
      <c r="E2071">
        <v>1</v>
      </c>
      <c r="F2071" s="173"/>
      <c r="G2071"/>
      <c r="H2071"/>
      <c r="I2071"/>
      <c r="J2071"/>
      <c r="K2071"/>
      <c r="L2071"/>
    </row>
    <row r="2072" spans="1:12">
      <c r="A2072" t="s">
        <v>6962</v>
      </c>
      <c r="B2072" t="s">
        <v>5881</v>
      </c>
      <c r="C2072" t="str">
        <f>VLOOKUP(RTARouteStages[[#This Row],[StageCode]],Code2Loc,2,FALSE)</f>
        <v>SANCOALE</v>
      </c>
      <c r="D2072" s="171" t="s">
        <v>2578</v>
      </c>
      <c r="E2072">
        <v>2</v>
      </c>
      <c r="F2072" s="173"/>
      <c r="G2072" t="s">
        <v>5725</v>
      </c>
      <c r="H2072"/>
      <c r="I2072"/>
      <c r="J2072"/>
      <c r="K2072"/>
      <c r="L2072"/>
    </row>
    <row r="2073" spans="1:12">
      <c r="A2073" t="s">
        <v>6962</v>
      </c>
      <c r="B2073" t="s">
        <v>5881</v>
      </c>
      <c r="C2073" t="str">
        <f>VLOOKUP(RTARouteStages[[#This Row],[StageCode]],Code2Loc,2,FALSE)</f>
        <v>ZUARINAGAR</v>
      </c>
      <c r="D2073" s="171" t="s">
        <v>3197</v>
      </c>
      <c r="E2073">
        <v>3</v>
      </c>
      <c r="F2073" s="173"/>
      <c r="G2073" t="s">
        <v>5725</v>
      </c>
      <c r="H2073"/>
      <c r="I2073"/>
      <c r="J2073"/>
      <c r="K2073"/>
      <c r="L2073"/>
    </row>
    <row r="2074" spans="1:12">
      <c r="A2074" t="s">
        <v>6962</v>
      </c>
      <c r="B2074" t="s">
        <v>5881</v>
      </c>
      <c r="C2074" t="str">
        <f>VLOOKUP(RTARouteStages[[#This Row],[StageCode]],Code2Loc,2,FALSE)</f>
        <v>CHICALIM</v>
      </c>
      <c r="D2074" s="171" t="s">
        <v>943</v>
      </c>
      <c r="E2074">
        <v>4</v>
      </c>
      <c r="F2074" s="173"/>
      <c r="G2074" t="s">
        <v>5725</v>
      </c>
      <c r="H2074"/>
      <c r="I2074"/>
      <c r="J2074"/>
      <c r="K2074"/>
      <c r="L2074"/>
    </row>
    <row r="2075" spans="1:12">
      <c r="A2075" t="s">
        <v>6962</v>
      </c>
      <c r="B2075" t="s">
        <v>5881</v>
      </c>
      <c r="C2075" t="str">
        <f>VLOOKUP(RTARouteStages[[#This Row],[StageCode]],Code2Loc,2,FALSE)</f>
        <v>VASCO</v>
      </c>
      <c r="D2075" s="171" t="s">
        <v>421</v>
      </c>
      <c r="E2075">
        <v>6</v>
      </c>
      <c r="F2075" s="173"/>
      <c r="G2075"/>
      <c r="H2075"/>
      <c r="I2075"/>
      <c r="J2075"/>
      <c r="K2075"/>
      <c r="L2075"/>
    </row>
    <row r="2076" spans="1:12">
      <c r="A2076" t="s">
        <v>6963</v>
      </c>
      <c r="B2076" t="s">
        <v>5881</v>
      </c>
      <c r="C2076" t="str">
        <f>VLOOKUP(RTARouteStages[[#This Row],[StageCode]],Code2Loc,2,FALSE)</f>
        <v>VERNA IND</v>
      </c>
      <c r="D2076" s="171" t="s">
        <v>3091</v>
      </c>
      <c r="E2076">
        <v>1</v>
      </c>
      <c r="F2076" s="173"/>
      <c r="G2076"/>
      <c r="H2076"/>
      <c r="I2076"/>
      <c r="J2076"/>
      <c r="K2076"/>
      <c r="L2076"/>
    </row>
    <row r="2077" spans="1:12">
      <c r="A2077" t="s">
        <v>6963</v>
      </c>
      <c r="B2077" t="s">
        <v>5881</v>
      </c>
      <c r="C2077" t="str">
        <f>VLOOKUP(RTARouteStages[[#This Row],[StageCode]],Code2Loc,2,FALSE)</f>
        <v>SANCOALE</v>
      </c>
      <c r="D2077" s="171" t="s">
        <v>2578</v>
      </c>
      <c r="E2077">
        <v>2</v>
      </c>
      <c r="F2077" s="173"/>
      <c r="G2077" t="s">
        <v>5725</v>
      </c>
      <c r="H2077"/>
      <c r="I2077"/>
      <c r="J2077"/>
      <c r="K2077"/>
      <c r="L2077"/>
    </row>
    <row r="2078" spans="1:12">
      <c r="A2078" t="s">
        <v>6963</v>
      </c>
      <c r="B2078" t="s">
        <v>5881</v>
      </c>
      <c r="C2078" t="str">
        <f>VLOOKUP(RTARouteStages[[#This Row],[StageCode]],Code2Loc,2,FALSE)</f>
        <v>ZUARINAGAR</v>
      </c>
      <c r="D2078" s="171" t="s">
        <v>3197</v>
      </c>
      <c r="E2078">
        <v>3</v>
      </c>
      <c r="F2078" s="173"/>
      <c r="G2078" t="s">
        <v>5725</v>
      </c>
      <c r="H2078"/>
      <c r="I2078"/>
      <c r="J2078"/>
      <c r="K2078"/>
      <c r="L2078"/>
    </row>
    <row r="2079" spans="1:12">
      <c r="A2079" t="s">
        <v>6963</v>
      </c>
      <c r="B2079" t="s">
        <v>5881</v>
      </c>
      <c r="C2079" t="e">
        <f>VLOOKUP(RTARouteStages[[#This Row],[StageCode]],Code2Loc,2,FALSE)</f>
        <v>#N/A</v>
      </c>
      <c r="D2079" s="171" t="s">
        <v>4097</v>
      </c>
      <c r="E2079">
        <v>4</v>
      </c>
      <c r="F2079" s="173"/>
      <c r="G2079" t="s">
        <v>5725</v>
      </c>
      <c r="H2079"/>
      <c r="I2079"/>
      <c r="J2079"/>
      <c r="K2079"/>
      <c r="L2079"/>
    </row>
    <row r="2080" spans="1:12">
      <c r="A2080" t="s">
        <v>6963</v>
      </c>
      <c r="B2080" t="s">
        <v>5881</v>
      </c>
      <c r="C2080" t="str">
        <f>VLOOKUP(RTARouteStages[[#This Row],[StageCode]],Code2Loc,2,FALSE)</f>
        <v>CHICALIM</v>
      </c>
      <c r="D2080" s="171" t="s">
        <v>943</v>
      </c>
      <c r="E2080">
        <v>5</v>
      </c>
      <c r="F2080" s="173"/>
      <c r="G2080" t="s">
        <v>5725</v>
      </c>
      <c r="H2080"/>
      <c r="I2080"/>
      <c r="J2080"/>
      <c r="K2080"/>
      <c r="L2080"/>
    </row>
    <row r="2081" spans="1:12">
      <c r="A2081" t="s">
        <v>6963</v>
      </c>
      <c r="B2081" t="s">
        <v>5881</v>
      </c>
      <c r="C2081" t="str">
        <f>VLOOKUP(RTARouteStages[[#This Row],[StageCode]],Code2Loc,2,FALSE)</f>
        <v>VASCO</v>
      </c>
      <c r="D2081" s="171" t="s">
        <v>421</v>
      </c>
      <c r="E2081">
        <v>6</v>
      </c>
      <c r="F2081" s="173"/>
      <c r="G2081"/>
      <c r="H2081"/>
      <c r="I2081"/>
      <c r="J2081"/>
      <c r="K2081"/>
      <c r="L2081"/>
    </row>
    <row r="2082" spans="1:12">
      <c r="A2082" t="s">
        <v>6964</v>
      </c>
      <c r="B2082" t="s">
        <v>5881</v>
      </c>
      <c r="C2082" t="str">
        <f>VLOOKUP(RTARouteStages[[#This Row],[StageCode]],Code2Loc,2,FALSE)</f>
        <v>VERNA IND</v>
      </c>
      <c r="D2082" s="171" t="s">
        <v>3091</v>
      </c>
      <c r="E2082">
        <v>1</v>
      </c>
      <c r="F2082" s="173"/>
      <c r="G2082"/>
      <c r="H2082"/>
      <c r="I2082"/>
      <c r="J2082"/>
      <c r="K2082"/>
      <c r="L2082"/>
    </row>
    <row r="2083" spans="1:12">
      <c r="A2083" t="s">
        <v>6964</v>
      </c>
      <c r="B2083" t="s">
        <v>5881</v>
      </c>
      <c r="C2083" t="str">
        <f>VLOOKUP(RTARouteStages[[#This Row],[StageCode]],Code2Loc,2,FALSE)</f>
        <v>SANCOALE</v>
      </c>
      <c r="D2083" s="171" t="s">
        <v>2578</v>
      </c>
      <c r="E2083">
        <v>2</v>
      </c>
      <c r="F2083" s="173"/>
      <c r="G2083" t="s">
        <v>5725</v>
      </c>
      <c r="H2083"/>
      <c r="I2083"/>
      <c r="J2083"/>
      <c r="K2083"/>
      <c r="L2083"/>
    </row>
    <row r="2084" spans="1:12">
      <c r="A2084" t="s">
        <v>6964</v>
      </c>
      <c r="B2084" t="s">
        <v>5881</v>
      </c>
      <c r="C2084" t="str">
        <f>VLOOKUP(RTARouteStages[[#This Row],[StageCode]],Code2Loc,2,FALSE)</f>
        <v>ZUARINAGAR</v>
      </c>
      <c r="D2084" s="171" t="s">
        <v>3197</v>
      </c>
      <c r="E2084">
        <v>3</v>
      </c>
      <c r="F2084" s="173"/>
      <c r="G2084" t="s">
        <v>5725</v>
      </c>
      <c r="H2084"/>
      <c r="I2084"/>
      <c r="J2084"/>
      <c r="K2084"/>
      <c r="L2084"/>
    </row>
    <row r="2085" spans="1:12">
      <c r="A2085" t="s">
        <v>6964</v>
      </c>
      <c r="B2085" t="s">
        <v>5881</v>
      </c>
      <c r="C2085" t="str">
        <f>VLOOKUP(RTARouteStages[[#This Row],[StageCode]],Code2Loc,2,FALSE)</f>
        <v>MES COLLEGE</v>
      </c>
      <c r="D2085" s="171" t="s">
        <v>1945</v>
      </c>
      <c r="E2085">
        <v>4</v>
      </c>
      <c r="F2085" s="173"/>
      <c r="G2085" t="s">
        <v>5725</v>
      </c>
      <c r="H2085"/>
      <c r="I2085"/>
      <c r="J2085"/>
      <c r="K2085"/>
      <c r="L2085"/>
    </row>
    <row r="2086" spans="1:12">
      <c r="A2086" t="s">
        <v>6964</v>
      </c>
      <c r="B2086" t="s">
        <v>5881</v>
      </c>
      <c r="C2086" t="str">
        <f>VLOOKUP(RTARouteStages[[#This Row],[StageCode]],Code2Loc,2,FALSE)</f>
        <v>CHICALIM</v>
      </c>
      <c r="D2086" s="171" t="s">
        <v>943</v>
      </c>
      <c r="E2086">
        <v>5</v>
      </c>
      <c r="F2086" s="173"/>
      <c r="G2086" t="s">
        <v>5725</v>
      </c>
      <c r="H2086"/>
      <c r="I2086"/>
      <c r="J2086"/>
      <c r="K2086"/>
      <c r="L2086"/>
    </row>
    <row r="2087" spans="1:12">
      <c r="A2087" t="s">
        <v>6964</v>
      </c>
      <c r="B2087" t="s">
        <v>5881</v>
      </c>
      <c r="C2087" t="str">
        <f>VLOOKUP(RTARouteStages[[#This Row],[StageCode]],Code2Loc,2,FALSE)</f>
        <v>VASCO</v>
      </c>
      <c r="D2087" s="171" t="s">
        <v>421</v>
      </c>
      <c r="E2087">
        <v>6</v>
      </c>
      <c r="F2087" s="173"/>
      <c r="G2087"/>
      <c r="H2087"/>
      <c r="I2087"/>
      <c r="J2087"/>
      <c r="K2087"/>
      <c r="L2087"/>
    </row>
    <row r="2088" spans="1:12">
      <c r="A2088" t="s">
        <v>6506</v>
      </c>
      <c r="B2088" t="s">
        <v>5881</v>
      </c>
      <c r="C2088" t="str">
        <f>VLOOKUP(RTARouteStages[[#This Row],[StageCode]],Code2Loc,2,FALSE)</f>
        <v>BICHOLIM</v>
      </c>
      <c r="D2088" s="171" t="s">
        <v>420</v>
      </c>
      <c r="E2088">
        <v>1</v>
      </c>
      <c r="F2088" s="173"/>
      <c r="G2088"/>
      <c r="H2088"/>
      <c r="I2088"/>
      <c r="J2088"/>
      <c r="K2088"/>
      <c r="L2088"/>
    </row>
    <row r="2089" spans="1:12">
      <c r="A2089" t="s">
        <v>6506</v>
      </c>
      <c r="B2089" t="s">
        <v>5881</v>
      </c>
      <c r="C2089" t="str">
        <f>VLOOKUP(RTARouteStages[[#This Row],[StageCode]],Code2Loc,2,FALSE)</f>
        <v>MAULINGE</v>
      </c>
      <c r="D2089" s="171" t="s">
        <v>1919</v>
      </c>
      <c r="E2089">
        <v>6</v>
      </c>
      <c r="F2089" s="173"/>
      <c r="G2089"/>
      <c r="H2089"/>
      <c r="I2089"/>
      <c r="J2089"/>
      <c r="K2089"/>
      <c r="L2089"/>
    </row>
    <row r="2090" spans="1:12">
      <c r="A2090" t="s">
        <v>6965</v>
      </c>
      <c r="B2090" t="s">
        <v>5881</v>
      </c>
      <c r="C2090" t="str">
        <f>VLOOKUP(RTARouteStages[[#This Row],[StageCode]],Code2Loc,2,FALSE)</f>
        <v>VERNA IND</v>
      </c>
      <c r="D2090" s="171" t="s">
        <v>3091</v>
      </c>
      <c r="E2090">
        <v>1</v>
      </c>
      <c r="F2090" s="173"/>
      <c r="G2090"/>
      <c r="H2090"/>
      <c r="I2090"/>
      <c r="J2090"/>
      <c r="K2090"/>
      <c r="L2090"/>
    </row>
    <row r="2091" spans="1:12">
      <c r="A2091" t="s">
        <v>6965</v>
      </c>
      <c r="B2091" t="s">
        <v>5881</v>
      </c>
      <c r="C2091" t="str">
        <f>VLOOKUP(RTARouteStages[[#This Row],[StageCode]],Code2Loc,2,FALSE)</f>
        <v>VERNA IND</v>
      </c>
      <c r="D2091" s="171" t="s">
        <v>3091</v>
      </c>
      <c r="E2091">
        <v>6</v>
      </c>
      <c r="F2091" s="173"/>
      <c r="G2091"/>
      <c r="H2091"/>
      <c r="I2091"/>
      <c r="J2091"/>
      <c r="K2091"/>
      <c r="L2091"/>
    </row>
    <row r="2092" spans="1:12">
      <c r="A2092" t="s">
        <v>6966</v>
      </c>
      <c r="B2092" t="s">
        <v>5881</v>
      </c>
      <c r="C2092" t="str">
        <f>VLOOKUP(RTARouteStages[[#This Row],[StageCode]],Code2Loc,2,FALSE)</f>
        <v>VERNA IND</v>
      </c>
      <c r="D2092" s="171" t="s">
        <v>3091</v>
      </c>
      <c r="E2092">
        <v>1</v>
      </c>
      <c r="F2092" s="173"/>
      <c r="G2092"/>
      <c r="H2092"/>
      <c r="I2092"/>
      <c r="J2092"/>
      <c r="K2092"/>
      <c r="L2092"/>
    </row>
    <row r="2093" spans="1:12">
      <c r="A2093" t="s">
        <v>6966</v>
      </c>
      <c r="B2093" t="s">
        <v>5881</v>
      </c>
      <c r="C2093" t="str">
        <f>VLOOKUP(RTARouteStages[[#This Row],[StageCode]],Code2Loc,2,FALSE)</f>
        <v>VASCO</v>
      </c>
      <c r="D2093" s="171" t="s">
        <v>421</v>
      </c>
      <c r="E2093">
        <v>6</v>
      </c>
      <c r="F2093" s="173"/>
      <c r="G2093"/>
      <c r="H2093"/>
      <c r="I2093"/>
      <c r="J2093"/>
      <c r="K2093"/>
      <c r="L2093"/>
    </row>
    <row r="2094" spans="1:12">
      <c r="A2094" t="s">
        <v>6967</v>
      </c>
      <c r="B2094" t="s">
        <v>5881</v>
      </c>
      <c r="C2094" t="str">
        <f>VLOOKUP(RTARouteStages[[#This Row],[StageCode]],Code2Loc,2,FALSE)</f>
        <v>VERNA IND</v>
      </c>
      <c r="D2094" s="171" t="s">
        <v>3091</v>
      </c>
      <c r="E2094">
        <v>1</v>
      </c>
      <c r="F2094" s="173"/>
      <c r="G2094"/>
      <c r="H2094"/>
      <c r="I2094"/>
      <c r="J2094"/>
      <c r="K2094"/>
      <c r="L2094"/>
    </row>
    <row r="2095" spans="1:12">
      <c r="A2095" t="s">
        <v>6967</v>
      </c>
      <c r="B2095" t="s">
        <v>5881</v>
      </c>
      <c r="C2095" t="str">
        <f>VLOOKUP(RTARouteStages[[#This Row],[StageCode]],Code2Loc,2,FALSE)</f>
        <v>ZUARINAGAR</v>
      </c>
      <c r="D2095" s="171" t="s">
        <v>3197</v>
      </c>
      <c r="E2095">
        <v>6</v>
      </c>
      <c r="F2095" s="173"/>
      <c r="G2095"/>
      <c r="H2095"/>
      <c r="I2095"/>
      <c r="J2095"/>
      <c r="K2095"/>
      <c r="L2095"/>
    </row>
    <row r="2096" spans="1:12">
      <c r="A2096" t="s">
        <v>6968</v>
      </c>
      <c r="B2096" t="s">
        <v>5881</v>
      </c>
      <c r="C2096" t="str">
        <f>VLOOKUP(RTARouteStages[[#This Row],[StageCode]],Code2Loc,2,FALSE)</f>
        <v>VERNA IND</v>
      </c>
      <c r="D2096" s="171" t="s">
        <v>3091</v>
      </c>
      <c r="E2096">
        <v>1</v>
      </c>
      <c r="F2096" s="173"/>
      <c r="G2096"/>
      <c r="H2096"/>
      <c r="I2096"/>
      <c r="J2096"/>
      <c r="K2096"/>
      <c r="L2096"/>
    </row>
    <row r="2097" spans="1:12">
      <c r="A2097" t="s">
        <v>6968</v>
      </c>
      <c r="B2097" t="s">
        <v>5881</v>
      </c>
      <c r="C2097" t="str">
        <f>VLOOKUP(RTARouteStages[[#This Row],[StageCode]],Code2Loc,2,FALSE)</f>
        <v>ZUARINAGAR</v>
      </c>
      <c r="D2097" s="171" t="s">
        <v>3197</v>
      </c>
      <c r="E2097">
        <v>2</v>
      </c>
      <c r="F2097" s="173"/>
      <c r="G2097" t="s">
        <v>5725</v>
      </c>
      <c r="H2097"/>
      <c r="I2097"/>
      <c r="J2097"/>
      <c r="K2097"/>
      <c r="L2097"/>
    </row>
    <row r="2098" spans="1:12">
      <c r="A2098" t="s">
        <v>6968</v>
      </c>
      <c r="B2098" t="s">
        <v>5881</v>
      </c>
      <c r="C2098" t="e">
        <f>VLOOKUP(RTARouteStages[[#This Row],[StageCode]],Code2Loc,2,FALSE)</f>
        <v>#N/A</v>
      </c>
      <c r="D2098" s="171" t="s">
        <v>4097</v>
      </c>
      <c r="E2098">
        <v>3</v>
      </c>
      <c r="F2098" s="173"/>
      <c r="G2098" t="s">
        <v>5725</v>
      </c>
      <c r="H2098"/>
      <c r="I2098"/>
      <c r="J2098"/>
      <c r="K2098"/>
      <c r="L2098"/>
    </row>
    <row r="2099" spans="1:12">
      <c r="A2099" t="s">
        <v>6968</v>
      </c>
      <c r="B2099" t="s">
        <v>5881</v>
      </c>
      <c r="C2099" t="str">
        <f>VLOOKUP(RTARouteStages[[#This Row],[StageCode]],Code2Loc,2,FALSE)</f>
        <v>MANGOR HILL VASCO</v>
      </c>
      <c r="D2099" s="171" t="s">
        <v>3441</v>
      </c>
      <c r="E2099">
        <v>4</v>
      </c>
      <c r="F2099" s="173"/>
      <c r="G2099" t="s">
        <v>5725</v>
      </c>
      <c r="H2099"/>
      <c r="I2099"/>
      <c r="J2099"/>
      <c r="K2099"/>
      <c r="L2099"/>
    </row>
    <row r="2100" spans="1:12">
      <c r="A2100" t="s">
        <v>6968</v>
      </c>
      <c r="B2100" t="s">
        <v>5881</v>
      </c>
      <c r="C2100" t="str">
        <f>VLOOKUP(RTARouteStages[[#This Row],[StageCode]],Code2Loc,2,FALSE)</f>
        <v>VASCO</v>
      </c>
      <c r="D2100" s="171" t="s">
        <v>421</v>
      </c>
      <c r="E2100">
        <v>6</v>
      </c>
      <c r="F2100" s="173"/>
      <c r="G2100"/>
      <c r="H2100"/>
      <c r="I2100"/>
      <c r="J2100"/>
      <c r="K2100"/>
      <c r="L2100"/>
    </row>
    <row r="2101" spans="1:12">
      <c r="A2101" t="s">
        <v>6969</v>
      </c>
      <c r="B2101" t="s">
        <v>5881</v>
      </c>
      <c r="C2101" t="str">
        <f>VLOOKUP(RTARouteStages[[#This Row],[StageCode]],Code2Loc,2,FALSE)</f>
        <v>VASCO</v>
      </c>
      <c r="D2101" s="171" t="s">
        <v>421</v>
      </c>
      <c r="E2101">
        <v>1</v>
      </c>
      <c r="F2101" s="173"/>
      <c r="G2101"/>
      <c r="H2101"/>
      <c r="I2101"/>
      <c r="J2101"/>
      <c r="K2101"/>
      <c r="L2101"/>
    </row>
    <row r="2102" spans="1:12">
      <c r="A2102" t="s">
        <v>6970</v>
      </c>
      <c r="B2102" t="s">
        <v>5881</v>
      </c>
      <c r="C2102" t="str">
        <f>VLOOKUP(RTARouteStages[[#This Row],[StageCode]],Code2Loc,2,FALSE)</f>
        <v>VASCO</v>
      </c>
      <c r="D2102" s="171" t="s">
        <v>421</v>
      </c>
      <c r="E2102">
        <v>1</v>
      </c>
      <c r="F2102" s="173"/>
      <c r="G2102"/>
      <c r="H2102"/>
      <c r="I2102"/>
      <c r="J2102"/>
      <c r="K2102"/>
      <c r="L2102"/>
    </row>
    <row r="2103" spans="1:12">
      <c r="A2103" t="s">
        <v>6970</v>
      </c>
      <c r="B2103" t="s">
        <v>5881</v>
      </c>
      <c r="C2103" t="e">
        <f>VLOOKUP(RTARouteStages[[#This Row],[StageCode]],Code2Loc,2,FALSE)</f>
        <v>#N/A</v>
      </c>
      <c r="D2103" s="171" t="s">
        <v>4155</v>
      </c>
      <c r="E2103">
        <v>2</v>
      </c>
      <c r="F2103" s="173"/>
      <c r="G2103" t="s">
        <v>5725</v>
      </c>
      <c r="H2103"/>
      <c r="I2103"/>
      <c r="J2103"/>
      <c r="K2103"/>
      <c r="L2103"/>
    </row>
    <row r="2104" spans="1:12">
      <c r="A2104" t="s">
        <v>6970</v>
      </c>
      <c r="B2104" t="s">
        <v>5881</v>
      </c>
      <c r="C2104" t="str">
        <f>VLOOKUP(RTARouteStages[[#This Row],[StageCode]],Code2Loc,2,FALSE)</f>
        <v>ZUARINAGAR</v>
      </c>
      <c r="D2104" s="171" t="s">
        <v>3197</v>
      </c>
      <c r="E2104">
        <v>6</v>
      </c>
      <c r="F2104" s="173"/>
      <c r="G2104"/>
      <c r="H2104"/>
      <c r="I2104"/>
      <c r="J2104"/>
      <c r="K2104"/>
      <c r="L2104"/>
    </row>
    <row r="2105" spans="1:12">
      <c r="A2105" t="s">
        <v>6971</v>
      </c>
      <c r="B2105" t="s">
        <v>5881</v>
      </c>
      <c r="C2105" t="str">
        <f>VLOOKUP(RTARouteStages[[#This Row],[StageCode]],Code2Loc,2,FALSE)</f>
        <v>VASCO</v>
      </c>
      <c r="D2105" s="171" t="s">
        <v>421</v>
      </c>
      <c r="E2105">
        <v>1</v>
      </c>
      <c r="F2105" s="173"/>
      <c r="G2105"/>
      <c r="H2105"/>
      <c r="I2105"/>
      <c r="J2105"/>
      <c r="K2105"/>
      <c r="L2105"/>
    </row>
    <row r="2106" spans="1:12">
      <c r="A2106" t="s">
        <v>6971</v>
      </c>
      <c r="B2106" t="s">
        <v>5881</v>
      </c>
      <c r="C2106" t="str">
        <f>VLOOKUP(RTARouteStages[[#This Row],[StageCode]],Code2Loc,2,FALSE)</f>
        <v>CHICALIM</v>
      </c>
      <c r="D2106" s="171" t="s">
        <v>943</v>
      </c>
      <c r="E2106">
        <v>2</v>
      </c>
      <c r="F2106" s="173"/>
      <c r="G2106" t="s">
        <v>5725</v>
      </c>
      <c r="H2106"/>
      <c r="I2106"/>
      <c r="J2106"/>
      <c r="K2106"/>
      <c r="L2106"/>
    </row>
    <row r="2107" spans="1:12">
      <c r="A2107" t="s">
        <v>6971</v>
      </c>
      <c r="B2107" t="s">
        <v>5881</v>
      </c>
      <c r="C2107" t="str">
        <f>VLOOKUP(RTARouteStages[[#This Row],[StageCode]],Code2Loc,2,FALSE)</f>
        <v>ZUARINAGAR</v>
      </c>
      <c r="D2107" s="171" t="s">
        <v>3197</v>
      </c>
      <c r="E2107">
        <v>6</v>
      </c>
      <c r="F2107" s="173"/>
      <c r="G2107"/>
      <c r="H2107"/>
      <c r="I2107"/>
      <c r="J2107"/>
      <c r="K2107"/>
      <c r="L2107"/>
    </row>
    <row r="2108" spans="1:12">
      <c r="A2108" t="s">
        <v>6972</v>
      </c>
      <c r="B2108" t="s">
        <v>5881</v>
      </c>
      <c r="C2108" t="str">
        <f>VLOOKUP(RTARouteStages[[#This Row],[StageCode]],Code2Loc,2,FALSE)</f>
        <v>VASCO</v>
      </c>
      <c r="D2108" s="171" t="s">
        <v>421</v>
      </c>
      <c r="E2108">
        <v>1</v>
      </c>
      <c r="F2108" s="173"/>
      <c r="G2108"/>
      <c r="H2108"/>
      <c r="I2108"/>
      <c r="J2108"/>
      <c r="K2108"/>
      <c r="L2108"/>
    </row>
    <row r="2109" spans="1:12">
      <c r="A2109" t="s">
        <v>6972</v>
      </c>
      <c r="B2109" t="s">
        <v>5881</v>
      </c>
      <c r="C2109" t="str">
        <f>VLOOKUP(RTARouteStages[[#This Row],[StageCode]],Code2Loc,2,FALSE)</f>
        <v>MES COLLEGE</v>
      </c>
      <c r="D2109" s="171" t="s">
        <v>1945</v>
      </c>
      <c r="E2109">
        <v>2</v>
      </c>
      <c r="F2109" s="173"/>
      <c r="G2109" t="s">
        <v>5725</v>
      </c>
      <c r="H2109"/>
      <c r="I2109"/>
      <c r="J2109"/>
      <c r="K2109"/>
      <c r="L2109"/>
    </row>
    <row r="2110" spans="1:12">
      <c r="A2110" t="s">
        <v>6972</v>
      </c>
      <c r="B2110" t="s">
        <v>5881</v>
      </c>
      <c r="C2110" t="str">
        <f>VLOOKUP(RTARouteStages[[#This Row],[StageCode]],Code2Loc,2,FALSE)</f>
        <v>ZUARINAGAR</v>
      </c>
      <c r="D2110" s="171" t="s">
        <v>3197</v>
      </c>
      <c r="E2110">
        <v>6</v>
      </c>
      <c r="F2110" s="173"/>
      <c r="G2110"/>
      <c r="H2110"/>
      <c r="I2110"/>
      <c r="J2110"/>
      <c r="K2110"/>
      <c r="L2110"/>
    </row>
    <row r="2111" spans="1:12">
      <c r="A2111" t="s">
        <v>6973</v>
      </c>
      <c r="B2111" t="s">
        <v>5881</v>
      </c>
      <c r="C2111" t="str">
        <f>VLOOKUP(RTARouteStages[[#This Row],[StageCode]],Code2Loc,2,FALSE)</f>
        <v>VASCO</v>
      </c>
      <c r="D2111" s="171" t="s">
        <v>421</v>
      </c>
      <c r="E2111">
        <v>1</v>
      </c>
      <c r="F2111" s="173"/>
      <c r="G2111"/>
      <c r="H2111"/>
      <c r="I2111"/>
      <c r="J2111"/>
      <c r="K2111"/>
      <c r="L2111"/>
    </row>
    <row r="2112" spans="1:12">
      <c r="A2112" t="s">
        <v>6973</v>
      </c>
      <c r="B2112" t="s">
        <v>5881</v>
      </c>
      <c r="C2112" t="str">
        <f>VLOOKUP(RTARouteStages[[#This Row],[StageCode]],Code2Loc,2,FALSE)</f>
        <v>MANGOR HILL VASCO</v>
      </c>
      <c r="D2112" s="171" t="s">
        <v>3441</v>
      </c>
      <c r="E2112">
        <v>2</v>
      </c>
      <c r="F2112" s="173"/>
      <c r="G2112" t="s">
        <v>5725</v>
      </c>
      <c r="H2112"/>
      <c r="I2112"/>
      <c r="J2112"/>
      <c r="K2112"/>
      <c r="L2112"/>
    </row>
    <row r="2113" spans="1:12">
      <c r="A2113" t="s">
        <v>6973</v>
      </c>
      <c r="B2113" t="s">
        <v>5881</v>
      </c>
      <c r="C2113" t="str">
        <f>VLOOKUP(RTARouteStages[[#This Row],[StageCode]],Code2Loc,2,FALSE)</f>
        <v>ZUARINAGAR</v>
      </c>
      <c r="D2113" s="171" t="s">
        <v>3197</v>
      </c>
      <c r="E2113">
        <v>6</v>
      </c>
      <c r="F2113" s="173"/>
      <c r="G2113"/>
      <c r="H2113"/>
      <c r="I2113"/>
      <c r="J2113"/>
      <c r="K2113"/>
      <c r="L2113"/>
    </row>
    <row r="2114" spans="1:12">
      <c r="A2114" t="s">
        <v>6974</v>
      </c>
      <c r="B2114" t="s">
        <v>5881</v>
      </c>
      <c r="C2114" t="str">
        <f>VLOOKUP(RTARouteStages[[#This Row],[StageCode]],Code2Loc,2,FALSE)</f>
        <v>VASCO</v>
      </c>
      <c r="D2114" s="171" t="s">
        <v>421</v>
      </c>
      <c r="E2114">
        <v>1</v>
      </c>
      <c r="F2114" s="173"/>
      <c r="G2114"/>
      <c r="H2114"/>
      <c r="I2114"/>
      <c r="J2114"/>
      <c r="K2114"/>
      <c r="L2114"/>
    </row>
    <row r="2115" spans="1:12">
      <c r="A2115" t="s">
        <v>6974</v>
      </c>
      <c r="B2115" t="s">
        <v>5881</v>
      </c>
      <c r="C2115" t="str">
        <f>VLOOKUP(RTARouteStages[[#This Row],[StageCode]],Code2Loc,2,FALSE)</f>
        <v>VASCO</v>
      </c>
      <c r="D2115" s="171" t="s">
        <v>421</v>
      </c>
      <c r="E2115">
        <v>6</v>
      </c>
      <c r="F2115" s="173"/>
      <c r="G2115"/>
      <c r="H2115"/>
      <c r="I2115"/>
      <c r="J2115"/>
      <c r="K2115"/>
      <c r="L2115"/>
    </row>
    <row r="2116" spans="1:12">
      <c r="A2116" t="s">
        <v>6507</v>
      </c>
      <c r="B2116" t="s">
        <v>6391</v>
      </c>
      <c r="C2116" t="str">
        <f>VLOOKUP(RTARouteStages[[#This Row],[StageCode]],Code2Loc,2,FALSE)</f>
        <v>BICHOLIM</v>
      </c>
      <c r="D2116" s="171" t="s">
        <v>420</v>
      </c>
      <c r="E2116">
        <v>1</v>
      </c>
      <c r="F2116" s="173">
        <v>0</v>
      </c>
      <c r="G2116"/>
      <c r="H2116"/>
      <c r="I2116"/>
      <c r="J2116"/>
      <c r="K2116"/>
      <c r="L2116"/>
    </row>
    <row r="2117" spans="1:12">
      <c r="A2117" t="s">
        <v>6507</v>
      </c>
      <c r="B2117" t="s">
        <v>6391</v>
      </c>
      <c r="C2117" t="str">
        <f>VLOOKUP(RTARouteStages[[#This Row],[StageCode]],Code2Loc,2,FALSE)</f>
        <v>PAZ</v>
      </c>
      <c r="D2117" s="171" t="s">
        <v>2304</v>
      </c>
      <c r="E2117">
        <v>2</v>
      </c>
      <c r="F2117" s="173">
        <v>1</v>
      </c>
      <c r="G2117"/>
      <c r="H2117"/>
      <c r="I2117"/>
      <c r="J2117"/>
      <c r="K2117"/>
      <c r="L2117"/>
    </row>
    <row r="2118" spans="1:12">
      <c r="A2118" t="s">
        <v>6507</v>
      </c>
      <c r="B2118" t="s">
        <v>6391</v>
      </c>
      <c r="C2118" t="str">
        <f>VLOOKUP(RTARouteStages[[#This Row],[StageCode]],Code2Loc,2,FALSE)</f>
        <v>MAYEM LAKE</v>
      </c>
      <c r="D2118" s="171" t="s">
        <v>1931</v>
      </c>
      <c r="E2118">
        <v>3</v>
      </c>
      <c r="F2118" s="173">
        <v>3</v>
      </c>
      <c r="G2118"/>
      <c r="H2118"/>
      <c r="I2118"/>
      <c r="J2118"/>
      <c r="K2118"/>
      <c r="L2118"/>
    </row>
    <row r="2119" spans="1:12">
      <c r="A2119" t="s">
        <v>6507</v>
      </c>
      <c r="B2119" t="s">
        <v>6391</v>
      </c>
      <c r="C2119" t="str">
        <f>VLOOKUP(RTARouteStages[[#This Row],[StageCode]],Code2Loc,2,FALSE)</f>
        <v>KUMARWADA</v>
      </c>
      <c r="D2119" s="171" t="s">
        <v>1748</v>
      </c>
      <c r="E2119">
        <v>4</v>
      </c>
      <c r="F2119" s="173">
        <v>5</v>
      </c>
      <c r="G2119"/>
      <c r="H2119"/>
      <c r="I2119"/>
      <c r="J2119"/>
      <c r="K2119"/>
      <c r="L2119"/>
    </row>
    <row r="2120" spans="1:12">
      <c r="A2120" t="s">
        <v>6507</v>
      </c>
      <c r="B2120" t="s">
        <v>6391</v>
      </c>
      <c r="C2120" t="str">
        <f>VLOOKUP(RTARouteStages[[#This Row],[StageCode]],Code2Loc,2,FALSE)</f>
        <v>BHAVKAI</v>
      </c>
      <c r="D2120" s="171" t="s">
        <v>778</v>
      </c>
      <c r="E2120">
        <v>5</v>
      </c>
      <c r="F2120" s="173">
        <v>6</v>
      </c>
      <c r="G2120"/>
      <c r="H2120"/>
      <c r="I2120"/>
      <c r="J2120"/>
      <c r="K2120"/>
      <c r="L2120"/>
    </row>
    <row r="2121" spans="1:12">
      <c r="A2121" t="s">
        <v>6507</v>
      </c>
      <c r="B2121" t="s">
        <v>6391</v>
      </c>
      <c r="C2121" t="str">
        <f>VLOOKUP(RTARouteStages[[#This Row],[StageCode]],Code2Loc,2,FALSE)</f>
        <v>VAINGINE</v>
      </c>
      <c r="D2121" s="171" t="s">
        <v>3036</v>
      </c>
      <c r="E2121">
        <v>6</v>
      </c>
      <c r="F2121" s="173">
        <v>7</v>
      </c>
      <c r="G2121"/>
      <c r="H2121"/>
      <c r="I2121"/>
      <c r="J2121"/>
      <c r="K2121"/>
      <c r="L2121"/>
    </row>
    <row r="2122" spans="1:12">
      <c r="A2122" t="s">
        <v>6507</v>
      </c>
      <c r="B2122" t="s">
        <v>6391</v>
      </c>
      <c r="C2122" t="str">
        <f>VLOOKUP(RTARouteStages[[#This Row],[StageCode]],Code2Loc,2,FALSE)</f>
        <v>TIKHAJAN</v>
      </c>
      <c r="D2122" s="171" t="s">
        <v>2904</v>
      </c>
      <c r="E2122">
        <v>7</v>
      </c>
      <c r="F2122" s="173">
        <v>8</v>
      </c>
      <c r="G2122"/>
      <c r="H2122"/>
      <c r="I2122"/>
      <c r="J2122"/>
      <c r="K2122"/>
      <c r="L2122"/>
    </row>
    <row r="2123" spans="1:12">
      <c r="A2123" t="s">
        <v>6507</v>
      </c>
      <c r="B2123" t="s">
        <v>6391</v>
      </c>
      <c r="C2123" t="str">
        <f>VLOOKUP(RTARouteStages[[#This Row],[StageCode]],Code2Loc,2,FALSE)</f>
        <v>HATURLI</v>
      </c>
      <c r="D2123" s="171" t="s">
        <v>1426</v>
      </c>
      <c r="E2123">
        <v>8</v>
      </c>
      <c r="F2123" s="173">
        <v>9</v>
      </c>
      <c r="G2123"/>
      <c r="H2123"/>
      <c r="I2123"/>
      <c r="J2123"/>
      <c r="K2123"/>
      <c r="L2123"/>
    </row>
    <row r="2124" spans="1:12">
      <c r="A2124" t="s">
        <v>6507</v>
      </c>
      <c r="B2124" t="s">
        <v>6391</v>
      </c>
      <c r="C2124" t="str">
        <f>VLOOKUP(RTARouteStages[[#This Row],[StageCode]],Code2Loc,2,FALSE)</f>
        <v>NARVA</v>
      </c>
      <c r="D2124" s="171" t="s">
        <v>2106</v>
      </c>
      <c r="E2124">
        <v>9</v>
      </c>
      <c r="F2124" s="173">
        <v>10</v>
      </c>
      <c r="G2124"/>
      <c r="H2124"/>
      <c r="I2124"/>
      <c r="J2124"/>
      <c r="K2124"/>
      <c r="L2124"/>
    </row>
    <row r="2125" spans="1:12">
      <c r="A2125" t="s">
        <v>6975</v>
      </c>
      <c r="B2125" t="s">
        <v>5881</v>
      </c>
      <c r="C2125" t="str">
        <f>VLOOKUP(RTARouteStages[[#This Row],[StageCode]],Code2Loc,2,FALSE)</f>
        <v>VASCO</v>
      </c>
      <c r="D2125" s="171" t="s">
        <v>421</v>
      </c>
      <c r="E2125">
        <v>1</v>
      </c>
      <c r="F2125" s="173"/>
      <c r="G2125"/>
      <c r="H2125"/>
      <c r="I2125"/>
      <c r="J2125"/>
      <c r="K2125"/>
      <c r="L2125"/>
    </row>
    <row r="2126" spans="1:12">
      <c r="A2126" t="s">
        <v>6975</v>
      </c>
      <c r="B2126" t="s">
        <v>5881</v>
      </c>
      <c r="C2126" t="str">
        <f>VLOOKUP(RTARouteStages[[#This Row],[StageCode]],Code2Loc,2,FALSE)</f>
        <v>ZUARINAGAR</v>
      </c>
      <c r="D2126" s="171" t="s">
        <v>3197</v>
      </c>
      <c r="E2126">
        <v>6</v>
      </c>
      <c r="F2126" s="173"/>
      <c r="G2126"/>
      <c r="H2126"/>
      <c r="I2126"/>
      <c r="J2126"/>
      <c r="K2126"/>
      <c r="L2126"/>
    </row>
    <row r="2127" spans="1:12">
      <c r="A2127" t="s">
        <v>6976</v>
      </c>
      <c r="B2127" t="s">
        <v>5881</v>
      </c>
      <c r="C2127" t="str">
        <f>VLOOKUP(RTARouteStages[[#This Row],[StageCode]],Code2Loc,2,FALSE)</f>
        <v>ZUARINAGAR</v>
      </c>
      <c r="D2127" s="171" t="s">
        <v>3197</v>
      </c>
      <c r="E2127">
        <v>1</v>
      </c>
      <c r="F2127" s="173"/>
      <c r="G2127"/>
      <c r="H2127"/>
      <c r="I2127"/>
      <c r="J2127"/>
      <c r="K2127"/>
      <c r="L2127"/>
    </row>
    <row r="2128" spans="1:12">
      <c r="A2128" t="s">
        <v>6508</v>
      </c>
      <c r="B2128" t="s">
        <v>5881</v>
      </c>
      <c r="C2128" t="str">
        <f>VLOOKUP(RTARouteStages[[#This Row],[StageCode]],Code2Loc,2,FALSE)</f>
        <v>BICHOLIM</v>
      </c>
      <c r="D2128" s="171" t="s">
        <v>420</v>
      </c>
      <c r="E2128">
        <v>1</v>
      </c>
      <c r="F2128" s="173"/>
      <c r="G2128"/>
      <c r="H2128"/>
      <c r="I2128"/>
      <c r="J2128"/>
      <c r="K2128"/>
      <c r="L2128"/>
    </row>
    <row r="2129" spans="1:12">
      <c r="A2129" t="s">
        <v>6508</v>
      </c>
      <c r="B2129" t="s">
        <v>5881</v>
      </c>
      <c r="C2129" t="str">
        <f>VLOOKUP(RTARouteStages[[#This Row],[StageCode]],Code2Loc,2,FALSE)</f>
        <v>NARVA FERRY</v>
      </c>
      <c r="D2129" s="171" t="s">
        <v>2108</v>
      </c>
      <c r="E2129">
        <v>6</v>
      </c>
      <c r="F2129" s="173"/>
      <c r="G2129"/>
      <c r="H2129"/>
      <c r="I2129"/>
      <c r="J2129"/>
      <c r="K2129"/>
      <c r="L2129"/>
    </row>
    <row r="2130" spans="1:12">
      <c r="A2130" t="s">
        <v>6509</v>
      </c>
      <c r="B2130" t="s">
        <v>5881</v>
      </c>
      <c r="C2130" t="str">
        <f>VLOOKUP(RTARouteStages[[#This Row],[StageCode]],Code2Loc,2,FALSE)</f>
        <v>BICHOLIM</v>
      </c>
      <c r="D2130" s="171" t="s">
        <v>420</v>
      </c>
      <c r="E2130">
        <v>1</v>
      </c>
      <c r="F2130" s="173"/>
      <c r="G2130"/>
      <c r="H2130"/>
      <c r="I2130"/>
      <c r="J2130"/>
      <c r="K2130"/>
      <c r="L2130"/>
    </row>
    <row r="2131" spans="1:12">
      <c r="A2131" t="s">
        <v>6509</v>
      </c>
      <c r="B2131" t="s">
        <v>5881</v>
      </c>
      <c r="C2131" t="str">
        <f>VLOOKUP(RTARouteStages[[#This Row],[StageCode]],Code2Loc,2,FALSE)</f>
        <v>PILGAO</v>
      </c>
      <c r="D2131" s="171" t="s">
        <v>2330</v>
      </c>
      <c r="E2131">
        <v>6</v>
      </c>
      <c r="F2131" s="173"/>
      <c r="G2131"/>
      <c r="H2131"/>
      <c r="I2131"/>
      <c r="J2131"/>
      <c r="K2131"/>
      <c r="L2131"/>
    </row>
    <row r="2132" spans="1:12">
      <c r="A2132" t="s">
        <v>6510</v>
      </c>
      <c r="B2132" t="s">
        <v>6392</v>
      </c>
      <c r="C2132" t="str">
        <f>VLOOKUP(RTARouteStages[[#This Row],[StageCode]],Code2Loc,2,FALSE)</f>
        <v>BICHOLIM</v>
      </c>
      <c r="D2132" s="171" t="s">
        <v>420</v>
      </c>
      <c r="E2132">
        <v>1</v>
      </c>
      <c r="F2132" s="173">
        <v>0</v>
      </c>
      <c r="G2132"/>
      <c r="H2132"/>
      <c r="I2132"/>
      <c r="J2132"/>
      <c r="K2132"/>
      <c r="L2132"/>
    </row>
    <row r="2133" spans="1:12">
      <c r="A2133" t="s">
        <v>6510</v>
      </c>
      <c r="B2133" t="s">
        <v>6392</v>
      </c>
      <c r="C2133" t="str">
        <f>VLOOKUP(RTARouteStages[[#This Row],[StageCode]],Code2Loc,2,FALSE)</f>
        <v>ZATYE COLGE</v>
      </c>
      <c r="D2133" s="171" t="s">
        <v>3191</v>
      </c>
      <c r="E2133">
        <v>2</v>
      </c>
      <c r="F2133" s="173">
        <v>2</v>
      </c>
      <c r="G2133"/>
      <c r="H2133"/>
      <c r="I2133"/>
      <c r="J2133"/>
      <c r="K2133"/>
      <c r="L2133"/>
    </row>
    <row r="2134" spans="1:12">
      <c r="A2134" t="s">
        <v>6510</v>
      </c>
      <c r="B2134" t="s">
        <v>6392</v>
      </c>
      <c r="C2134" t="str">
        <f>VLOOKUP(RTARouteStages[[#This Row],[StageCode]],Code2Loc,2,FALSE)</f>
        <v>SARVAN X</v>
      </c>
      <c r="D2134" s="171" t="s">
        <v>2604</v>
      </c>
      <c r="E2134">
        <v>3</v>
      </c>
      <c r="F2134" s="173">
        <v>4</v>
      </c>
      <c r="G2134"/>
      <c r="H2134"/>
      <c r="I2134"/>
      <c r="J2134"/>
      <c r="K2134"/>
      <c r="L2134"/>
    </row>
    <row r="2135" spans="1:12">
      <c r="A2135" t="s">
        <v>6510</v>
      </c>
      <c r="B2135" t="s">
        <v>6392</v>
      </c>
      <c r="C2135" t="str">
        <f>VLOOKUP(RTARouteStages[[#This Row],[StageCode]],Code2Loc,2,FALSE)</f>
        <v>ADHAR HSPTL</v>
      </c>
      <c r="D2135" s="171" t="s">
        <v>446</v>
      </c>
      <c r="E2135">
        <v>4</v>
      </c>
      <c r="F2135" s="173">
        <v>5</v>
      </c>
      <c r="G2135"/>
      <c r="H2135"/>
      <c r="I2135"/>
      <c r="J2135"/>
      <c r="K2135"/>
      <c r="L2135"/>
    </row>
    <row r="2136" spans="1:12">
      <c r="A2136" t="s">
        <v>6510</v>
      </c>
      <c r="B2136" t="s">
        <v>6392</v>
      </c>
      <c r="C2136" t="str">
        <f>VLOOKUP(RTARouteStages[[#This Row],[StageCode]],Code2Loc,2,FALSE)</f>
        <v>VIJAY NAGAR</v>
      </c>
      <c r="D2136" s="171" t="s">
        <v>3109</v>
      </c>
      <c r="E2136">
        <v>5</v>
      </c>
      <c r="F2136" s="173">
        <v>6</v>
      </c>
      <c r="G2136"/>
      <c r="H2136"/>
      <c r="I2136"/>
      <c r="J2136"/>
      <c r="K2136"/>
      <c r="L2136"/>
    </row>
    <row r="2137" spans="1:12">
      <c r="A2137" t="s">
        <v>6510</v>
      </c>
      <c r="B2137" t="s">
        <v>6392</v>
      </c>
      <c r="C2137" t="str">
        <f>VLOOKUP(RTARouteStages[[#This Row],[StageCode]],Code2Loc,2,FALSE)</f>
        <v>KARAPUR TSK</v>
      </c>
      <c r="D2137" s="171" t="s">
        <v>1577</v>
      </c>
      <c r="E2137">
        <v>6</v>
      </c>
      <c r="F2137" s="173">
        <v>7</v>
      </c>
      <c r="G2137"/>
      <c r="H2137"/>
      <c r="I2137"/>
      <c r="J2137"/>
      <c r="K2137"/>
      <c r="L2137"/>
    </row>
    <row r="2138" spans="1:12">
      <c r="A2138" t="s">
        <v>6510</v>
      </c>
      <c r="B2138" t="s">
        <v>6392</v>
      </c>
      <c r="C2138" t="str">
        <f>VLOOKUP(RTARouteStages[[#This Row],[StageCode]],Code2Loc,2,FALSE)</f>
        <v>SANKHALI</v>
      </c>
      <c r="D2138" s="171" t="s">
        <v>2596</v>
      </c>
      <c r="E2138">
        <v>7</v>
      </c>
      <c r="F2138" s="173">
        <v>8</v>
      </c>
      <c r="G2138"/>
      <c r="H2138"/>
      <c r="I2138"/>
      <c r="J2138"/>
      <c r="K2138"/>
      <c r="L2138"/>
    </row>
    <row r="2139" spans="1:12">
      <c r="A2139" t="s">
        <v>6510</v>
      </c>
      <c r="B2139" t="s">
        <v>6392</v>
      </c>
      <c r="C2139" t="str">
        <f>VLOOKUP(RTARouteStages[[#This Row],[StageCode]],Code2Loc,2,FALSE)</f>
        <v>GAWTHAN</v>
      </c>
      <c r="D2139" s="171" t="s">
        <v>1306</v>
      </c>
      <c r="E2139">
        <v>8</v>
      </c>
      <c r="F2139" s="173">
        <v>9</v>
      </c>
      <c r="G2139"/>
      <c r="H2139"/>
      <c r="I2139"/>
      <c r="J2139"/>
      <c r="K2139"/>
      <c r="L2139"/>
    </row>
    <row r="2140" spans="1:12">
      <c r="A2140" t="s">
        <v>6510</v>
      </c>
      <c r="B2140" t="s">
        <v>6392</v>
      </c>
      <c r="C2140" t="str">
        <f>VLOOKUP(RTARouteStages[[#This Row],[StageCode]],Code2Loc,2,FALSE)</f>
        <v>KUDNE</v>
      </c>
      <c r="D2140" s="171" t="s">
        <v>1740</v>
      </c>
      <c r="E2140">
        <v>9</v>
      </c>
      <c r="F2140" s="173">
        <v>11</v>
      </c>
      <c r="G2140"/>
      <c r="H2140"/>
      <c r="I2140"/>
      <c r="J2140"/>
      <c r="K2140"/>
      <c r="L2140"/>
    </row>
    <row r="2141" spans="1:12">
      <c r="A2141" t="s">
        <v>6510</v>
      </c>
      <c r="B2141" t="s">
        <v>6392</v>
      </c>
      <c r="C2141" t="str">
        <f>VLOOKUP(RTARouteStages[[#This Row],[StageCode]],Code2Loc,2,FALSE)</f>
        <v>NHAVELI</v>
      </c>
      <c r="D2141" s="171" t="s">
        <v>2153</v>
      </c>
      <c r="E2141">
        <v>10</v>
      </c>
      <c r="F2141" s="173">
        <v>13</v>
      </c>
      <c r="G2141"/>
      <c r="H2141"/>
      <c r="I2141"/>
      <c r="J2141"/>
      <c r="K2141"/>
      <c r="L2141"/>
    </row>
    <row r="2142" spans="1:12">
      <c r="A2142" t="s">
        <v>6510</v>
      </c>
      <c r="B2142" t="s">
        <v>6392</v>
      </c>
      <c r="C2142" t="str">
        <f>VLOOKUP(RTARouteStages[[#This Row],[StageCode]],Code2Loc,2,FALSE)</f>
        <v>NHAVELI TMP</v>
      </c>
      <c r="D2142" s="171" t="s">
        <v>2155</v>
      </c>
      <c r="E2142">
        <v>11</v>
      </c>
      <c r="F2142" s="173">
        <v>14</v>
      </c>
      <c r="G2142"/>
      <c r="H2142"/>
      <c r="I2142"/>
      <c r="J2142"/>
      <c r="K2142"/>
      <c r="L2142"/>
    </row>
    <row r="2143" spans="1:12">
      <c r="A2143" t="s">
        <v>6510</v>
      </c>
      <c r="B2143" t="s">
        <v>6392</v>
      </c>
      <c r="C2143" t="str">
        <f>VLOOKUP(RTARouteStages[[#This Row],[StageCode]],Code2Loc,2,FALSE)</f>
        <v>SEZA GATE</v>
      </c>
      <c r="D2143" s="171" t="s">
        <v>2668</v>
      </c>
      <c r="E2143">
        <v>12</v>
      </c>
      <c r="F2143" s="173">
        <v>15</v>
      </c>
      <c r="G2143"/>
      <c r="H2143"/>
      <c r="I2143"/>
      <c r="J2143"/>
      <c r="K2143"/>
      <c r="L2143"/>
    </row>
    <row r="2144" spans="1:12">
      <c r="A2144" t="s">
        <v>6510</v>
      </c>
      <c r="B2144" t="s">
        <v>6392</v>
      </c>
      <c r="C2144" t="str">
        <f>VLOOKUP(RTARouteStages[[#This Row],[StageCode]],Code2Loc,2,FALSE)</f>
        <v>AMONA</v>
      </c>
      <c r="D2144" s="171" t="s">
        <v>544</v>
      </c>
      <c r="E2144">
        <v>13</v>
      </c>
      <c r="F2144" s="173">
        <v>16</v>
      </c>
      <c r="G2144"/>
      <c r="H2144"/>
      <c r="I2144"/>
      <c r="J2144"/>
      <c r="K2144"/>
      <c r="L2144"/>
    </row>
    <row r="2145" spans="1:12">
      <c r="A2145" t="s">
        <v>6510</v>
      </c>
      <c r="B2145" t="s">
        <v>6392</v>
      </c>
      <c r="C2145" t="str">
        <f>VLOOKUP(RTARouteStages[[#This Row],[StageCode]],Code2Loc,2,FALSE)</f>
        <v>KANDOL TMP</v>
      </c>
      <c r="D2145" s="171" t="s">
        <v>1553</v>
      </c>
      <c r="E2145">
        <v>14</v>
      </c>
      <c r="F2145" s="173">
        <v>17</v>
      </c>
      <c r="G2145"/>
      <c r="H2145"/>
      <c r="I2145"/>
      <c r="J2145"/>
      <c r="K2145"/>
      <c r="L2145"/>
    </row>
    <row r="2146" spans="1:12">
      <c r="A2146" t="s">
        <v>6510</v>
      </c>
      <c r="B2146" t="s">
        <v>6392</v>
      </c>
      <c r="C2146" t="str">
        <f>VLOOKUP(RTARouteStages[[#This Row],[StageCode]],Code2Loc,2,FALSE)</f>
        <v>MARCEL</v>
      </c>
      <c r="D2146" s="171" t="s">
        <v>1886</v>
      </c>
      <c r="E2146">
        <v>15</v>
      </c>
      <c r="F2146" s="173">
        <v>18</v>
      </c>
      <c r="G2146"/>
      <c r="H2146"/>
      <c r="I2146"/>
      <c r="J2146"/>
      <c r="K2146"/>
      <c r="L2146"/>
    </row>
    <row r="2147" spans="1:12">
      <c r="A2147" t="s">
        <v>6510</v>
      </c>
      <c r="B2147" t="s">
        <v>6392</v>
      </c>
      <c r="C2147" t="str">
        <f>VLOOKUP(RTARouteStages[[#This Row],[StageCode]],Code2Loc,2,FALSE)</f>
        <v>TIVREM</v>
      </c>
      <c r="D2147" s="171" t="s">
        <v>2934</v>
      </c>
      <c r="E2147">
        <v>16</v>
      </c>
      <c r="F2147" s="173">
        <v>20</v>
      </c>
      <c r="G2147"/>
      <c r="H2147"/>
      <c r="I2147"/>
      <c r="J2147"/>
      <c r="K2147"/>
      <c r="L2147"/>
    </row>
    <row r="2148" spans="1:12">
      <c r="A2148" t="s">
        <v>6510</v>
      </c>
      <c r="B2148" t="s">
        <v>6392</v>
      </c>
      <c r="C2148" t="str">
        <f>VLOOKUP(RTARouteStages[[#This Row],[StageCode]],Code2Loc,2,FALSE)</f>
        <v>TIVRE BUILD</v>
      </c>
      <c r="D2148" s="171" t="s">
        <v>2932</v>
      </c>
      <c r="E2148">
        <v>17</v>
      </c>
      <c r="F2148" s="173">
        <v>21</v>
      </c>
      <c r="G2148"/>
      <c r="H2148"/>
      <c r="I2148"/>
      <c r="J2148"/>
      <c r="K2148"/>
      <c r="L2148"/>
    </row>
    <row r="2149" spans="1:12">
      <c r="A2149" t="s">
        <v>6510</v>
      </c>
      <c r="B2149" t="s">
        <v>6392</v>
      </c>
      <c r="C2149" t="str">
        <f>VLOOKUP(RTARouteStages[[#This Row],[StageCode]],Code2Loc,2,FALSE)</f>
        <v>BANASTARI</v>
      </c>
      <c r="D2149" s="171" t="s">
        <v>680</v>
      </c>
      <c r="E2149">
        <v>18</v>
      </c>
      <c r="F2149" s="173">
        <v>22</v>
      </c>
      <c r="G2149"/>
      <c r="H2149"/>
      <c r="I2149"/>
      <c r="J2149"/>
      <c r="K2149"/>
      <c r="L2149"/>
    </row>
    <row r="2150" spans="1:12">
      <c r="A2150" t="s">
        <v>6510</v>
      </c>
      <c r="B2150" t="s">
        <v>6392</v>
      </c>
      <c r="C2150" t="str">
        <f>VLOOKUP(RTARouteStages[[#This Row],[StageCode]],Code2Loc,2,FALSE)</f>
        <v>BHOMA</v>
      </c>
      <c r="D2150" s="171" t="s">
        <v>788</v>
      </c>
      <c r="E2150">
        <v>19</v>
      </c>
      <c r="F2150" s="173">
        <v>24</v>
      </c>
      <c r="G2150"/>
      <c r="H2150"/>
      <c r="I2150"/>
      <c r="J2150"/>
      <c r="K2150"/>
      <c r="L2150"/>
    </row>
    <row r="2151" spans="1:12">
      <c r="A2151" t="s">
        <v>6510</v>
      </c>
      <c r="B2151" t="s">
        <v>6392</v>
      </c>
      <c r="C2151" t="str">
        <f>VLOOKUP(RTARouteStages[[#This Row],[StageCode]],Code2Loc,2,FALSE)</f>
        <v>KUNDAI</v>
      </c>
      <c r="D2151" s="171" t="s">
        <v>1770</v>
      </c>
      <c r="E2151">
        <v>20</v>
      </c>
      <c r="F2151" s="173">
        <v>26</v>
      </c>
      <c r="G2151"/>
      <c r="H2151"/>
      <c r="I2151"/>
      <c r="J2151"/>
      <c r="K2151"/>
      <c r="L2151"/>
    </row>
    <row r="2152" spans="1:12">
      <c r="A2152" t="s">
        <v>6510</v>
      </c>
      <c r="B2152" t="s">
        <v>6392</v>
      </c>
      <c r="C2152" t="str">
        <f>VLOOKUP(RTARouteStages[[#This Row],[StageCode]],Code2Loc,2,FALSE)</f>
        <v>MANGESHI</v>
      </c>
      <c r="D2152" s="171" t="s">
        <v>1874</v>
      </c>
      <c r="E2152">
        <v>21</v>
      </c>
      <c r="F2152" s="173">
        <v>28</v>
      </c>
      <c r="G2152"/>
      <c r="H2152"/>
      <c r="I2152"/>
      <c r="J2152"/>
      <c r="K2152"/>
      <c r="L2152"/>
    </row>
    <row r="2153" spans="1:12">
      <c r="A2153" t="s">
        <v>6510</v>
      </c>
      <c r="B2153" t="s">
        <v>6392</v>
      </c>
      <c r="C2153" t="str">
        <f>VLOOKUP(RTARouteStages[[#This Row],[StageCode]],Code2Loc,2,FALSE)</f>
        <v>MARDOL</v>
      </c>
      <c r="D2153" s="171" t="s">
        <v>1888</v>
      </c>
      <c r="E2153">
        <v>22</v>
      </c>
      <c r="F2153" s="173">
        <v>29</v>
      </c>
      <c r="G2153"/>
      <c r="H2153"/>
      <c r="I2153"/>
      <c r="J2153"/>
      <c r="K2153"/>
      <c r="L2153"/>
    </row>
    <row r="2154" spans="1:12">
      <c r="A2154" t="s">
        <v>6510</v>
      </c>
      <c r="B2154" t="s">
        <v>6392</v>
      </c>
      <c r="C2154" t="str">
        <f>VLOOKUP(RTARouteStages[[#This Row],[StageCode]],Code2Loc,2,FALSE)</f>
        <v>PATYEKADE</v>
      </c>
      <c r="D2154" s="171" t="s">
        <v>2301</v>
      </c>
      <c r="E2154">
        <v>23</v>
      </c>
      <c r="F2154" s="173">
        <v>31</v>
      </c>
      <c r="G2154"/>
      <c r="H2154"/>
      <c r="I2154"/>
      <c r="J2154"/>
      <c r="K2154"/>
      <c r="L2154"/>
    </row>
    <row r="2155" spans="1:12">
      <c r="A2155" t="s">
        <v>6510</v>
      </c>
      <c r="B2155" t="s">
        <v>6392</v>
      </c>
      <c r="C2155" t="str">
        <f>VLOOKUP(RTARouteStages[[#This Row],[StageCode]],Code2Loc,2,FALSE)</f>
        <v>FARMAGUDI</v>
      </c>
      <c r="D2155" s="171" t="s">
        <v>1234</v>
      </c>
      <c r="E2155">
        <v>24</v>
      </c>
      <c r="F2155" s="173">
        <v>33</v>
      </c>
      <c r="G2155"/>
      <c r="H2155"/>
      <c r="I2155"/>
      <c r="J2155"/>
      <c r="K2155"/>
      <c r="L2155"/>
    </row>
    <row r="2156" spans="1:12">
      <c r="A2156" t="s">
        <v>6510</v>
      </c>
      <c r="B2156" t="s">
        <v>6392</v>
      </c>
      <c r="C2156" t="str">
        <f>VLOOKUP(RTARouteStages[[#This Row],[StageCode]],Code2Loc,2,FALSE)</f>
        <v>FMD CIRCLE</v>
      </c>
      <c r="D2156" s="171" t="s">
        <v>1244</v>
      </c>
      <c r="E2156">
        <v>25</v>
      </c>
      <c r="F2156" s="173">
        <v>34</v>
      </c>
      <c r="G2156"/>
      <c r="H2156"/>
      <c r="I2156"/>
      <c r="J2156"/>
      <c r="K2156"/>
      <c r="L2156"/>
    </row>
    <row r="2157" spans="1:12">
      <c r="A2157" t="s">
        <v>6510</v>
      </c>
      <c r="B2157" t="s">
        <v>6392</v>
      </c>
      <c r="C2157" t="str">
        <f>VLOOKUP(RTARouteStages[[#This Row],[StageCode]],Code2Loc,2,FALSE)</f>
        <v>PONDA</v>
      </c>
      <c r="D2157" s="171" t="s">
        <v>2374</v>
      </c>
      <c r="E2157">
        <v>26</v>
      </c>
      <c r="F2157" s="173">
        <v>36</v>
      </c>
      <c r="G2157"/>
      <c r="H2157"/>
      <c r="I2157"/>
      <c r="J2157"/>
      <c r="K2157"/>
      <c r="L2157"/>
    </row>
    <row r="2158" spans="1:12">
      <c r="A2158" t="s">
        <v>6511</v>
      </c>
      <c r="B2158" t="s">
        <v>5881</v>
      </c>
      <c r="C2158" t="str">
        <f>VLOOKUP(RTARouteStages[[#This Row],[StageCode]],Code2Loc,2,FALSE)</f>
        <v>BICHOLIM</v>
      </c>
      <c r="D2158" s="171" t="s">
        <v>420</v>
      </c>
      <c r="E2158">
        <v>1</v>
      </c>
      <c r="F2158" s="173"/>
      <c r="G2158"/>
      <c r="H2158"/>
      <c r="I2158"/>
      <c r="J2158"/>
      <c r="K2158"/>
      <c r="L2158"/>
    </row>
    <row r="2159" spans="1:12">
      <c r="A2159" t="s">
        <v>6511</v>
      </c>
      <c r="B2159" t="s">
        <v>5881</v>
      </c>
      <c r="C2159" t="str">
        <f>VLOOKUP(RTARouteStages[[#This Row],[StageCode]],Code2Loc,2,FALSE)</f>
        <v>POIRA</v>
      </c>
      <c r="D2159" s="171" t="s">
        <v>2356</v>
      </c>
      <c r="E2159">
        <v>6</v>
      </c>
      <c r="F2159" s="173"/>
      <c r="G2159"/>
      <c r="H2159"/>
      <c r="I2159"/>
      <c r="J2159"/>
      <c r="K2159"/>
      <c r="L2159"/>
    </row>
    <row r="2160" spans="1:12">
      <c r="A2160" t="s">
        <v>6512</v>
      </c>
      <c r="B2160" t="s">
        <v>5881</v>
      </c>
      <c r="C2160" t="str">
        <f>VLOOKUP(RTARouteStages[[#This Row],[StageCode]],Code2Loc,2,FALSE)</f>
        <v>BICHOLIM</v>
      </c>
      <c r="D2160" s="171" t="s">
        <v>420</v>
      </c>
      <c r="E2160">
        <v>1</v>
      </c>
      <c r="F2160" s="173"/>
      <c r="G2160"/>
      <c r="H2160"/>
      <c r="I2160"/>
      <c r="J2160"/>
      <c r="K2160"/>
      <c r="L2160"/>
    </row>
    <row r="2161" spans="1:12">
      <c r="A2161" t="s">
        <v>6512</v>
      </c>
      <c r="B2161" t="s">
        <v>5881</v>
      </c>
      <c r="C2161" t="e">
        <f>VLOOKUP(RTARouteStages[[#This Row],[StageCode]],Code2Loc,2,FALSE)</f>
        <v>#N/A</v>
      </c>
      <c r="D2161" s="171" t="s">
        <v>2595</v>
      </c>
      <c r="E2161">
        <v>6</v>
      </c>
      <c r="F2161" s="173"/>
      <c r="G2161"/>
      <c r="H2161"/>
      <c r="I2161"/>
      <c r="J2161"/>
      <c r="K2161"/>
      <c r="L2161"/>
    </row>
    <row r="2162" spans="1:12">
      <c r="A2162" t="s">
        <v>6513</v>
      </c>
      <c r="B2162" t="s">
        <v>5881</v>
      </c>
      <c r="C2162" t="str">
        <f>VLOOKUP(RTARouteStages[[#This Row],[StageCode]],Code2Loc,2,FALSE)</f>
        <v>BICHOLIM</v>
      </c>
      <c r="D2162" s="171" t="s">
        <v>420</v>
      </c>
      <c r="E2162">
        <v>1</v>
      </c>
      <c r="F2162" s="173"/>
      <c r="G2162"/>
      <c r="H2162"/>
      <c r="I2162"/>
      <c r="J2162"/>
      <c r="K2162"/>
      <c r="L2162"/>
    </row>
    <row r="2163" spans="1:12">
      <c r="A2163" t="s">
        <v>6513</v>
      </c>
      <c r="B2163" t="s">
        <v>5881</v>
      </c>
      <c r="C2163" t="e">
        <f>VLOOKUP(RTARouteStages[[#This Row],[StageCode]],Code2Loc,2,FALSE)</f>
        <v>#N/A</v>
      </c>
      <c r="D2163" s="171" t="s">
        <v>5242</v>
      </c>
      <c r="E2163">
        <v>2</v>
      </c>
      <c r="F2163" s="173"/>
      <c r="G2163" t="s">
        <v>5725</v>
      </c>
      <c r="H2163"/>
      <c r="I2163"/>
      <c r="J2163"/>
      <c r="K2163"/>
      <c r="L2163"/>
    </row>
    <row r="2164" spans="1:12">
      <c r="A2164" t="s">
        <v>6513</v>
      </c>
      <c r="B2164" t="s">
        <v>5881</v>
      </c>
      <c r="C2164" t="str">
        <f>VLOOKUP(RTARouteStages[[#This Row],[StageCode]],Code2Loc,2,FALSE)</f>
        <v>PONDA</v>
      </c>
      <c r="D2164" s="171" t="s">
        <v>2374</v>
      </c>
      <c r="E2164">
        <v>6</v>
      </c>
      <c r="F2164" s="173"/>
      <c r="G2164"/>
      <c r="H2164"/>
      <c r="I2164"/>
      <c r="J2164"/>
      <c r="K2164"/>
      <c r="L2164"/>
    </row>
    <row r="2165" spans="1:12">
      <c r="A2165" t="s">
        <v>6514</v>
      </c>
      <c r="B2165" t="s">
        <v>5881</v>
      </c>
      <c r="C2165" t="str">
        <f>VLOOKUP(RTARouteStages[[#This Row],[StageCode]],Code2Loc,2,FALSE)</f>
        <v>BICHOLIM</v>
      </c>
      <c r="D2165" s="171" t="s">
        <v>420</v>
      </c>
      <c r="E2165">
        <v>1</v>
      </c>
      <c r="F2165" s="173"/>
      <c r="G2165"/>
      <c r="H2165"/>
      <c r="I2165"/>
      <c r="J2165"/>
      <c r="K2165"/>
      <c r="L2165"/>
    </row>
    <row r="2166" spans="1:12">
      <c r="A2166" t="s">
        <v>6514</v>
      </c>
      <c r="B2166" t="s">
        <v>5881</v>
      </c>
      <c r="C2166" t="str">
        <f>VLOOKUP(RTARouteStages[[#This Row],[StageCode]],Code2Loc,2,FALSE)</f>
        <v>Shikeri</v>
      </c>
      <c r="D2166" s="171" t="s">
        <v>3458</v>
      </c>
      <c r="E2166">
        <v>6</v>
      </c>
      <c r="F2166" s="173"/>
      <c r="G2166"/>
      <c r="H2166"/>
      <c r="I2166"/>
      <c r="J2166"/>
      <c r="K2166"/>
      <c r="L2166"/>
    </row>
    <row r="2167" spans="1:12">
      <c r="A2167" t="s">
        <v>6461</v>
      </c>
      <c r="B2167" t="s">
        <v>5881</v>
      </c>
      <c r="C2167" t="str">
        <f>VLOOKUP(RTARouteStages[[#This Row],[StageCode]],Code2Loc,2,FALSE)</f>
        <v>AMBAULIM</v>
      </c>
      <c r="D2167" s="171" t="s">
        <v>519</v>
      </c>
      <c r="E2167">
        <v>1</v>
      </c>
      <c r="F2167" s="173"/>
      <c r="G2167"/>
      <c r="H2167"/>
      <c r="I2167"/>
      <c r="J2167"/>
      <c r="K2167"/>
      <c r="L2167"/>
    </row>
    <row r="2168" spans="1:12">
      <c r="A2168" t="s">
        <v>6461</v>
      </c>
      <c r="B2168" t="s">
        <v>5881</v>
      </c>
      <c r="C2168" t="str">
        <f>VLOOKUP(RTARouteStages[[#This Row],[StageCode]],Code2Loc,2,FALSE)</f>
        <v>MARGAO</v>
      </c>
      <c r="D2168" s="171" t="s">
        <v>1890</v>
      </c>
      <c r="E2168">
        <v>6</v>
      </c>
      <c r="F2168" s="173"/>
      <c r="G2168"/>
      <c r="H2168"/>
      <c r="I2168"/>
      <c r="J2168"/>
      <c r="K2168"/>
      <c r="L2168"/>
    </row>
    <row r="2169" spans="1:12">
      <c r="A2169" t="s">
        <v>6515</v>
      </c>
      <c r="B2169" t="s">
        <v>5881</v>
      </c>
      <c r="C2169" t="str">
        <f>VLOOKUP(RTARouteStages[[#This Row],[StageCode]],Code2Loc,2,FALSE)</f>
        <v>BICHOLIM</v>
      </c>
      <c r="D2169" s="171" t="s">
        <v>420</v>
      </c>
      <c r="E2169">
        <v>1</v>
      </c>
      <c r="F2169" s="173"/>
      <c r="G2169"/>
      <c r="H2169"/>
      <c r="I2169"/>
      <c r="J2169"/>
      <c r="K2169"/>
      <c r="L2169"/>
    </row>
    <row r="2170" spans="1:12">
      <c r="A2170" t="s">
        <v>6515</v>
      </c>
      <c r="B2170" t="s">
        <v>5881</v>
      </c>
      <c r="C2170" t="str">
        <f>VLOOKUP(RTARouteStages[[#This Row],[StageCode]],Code2Loc,2,FALSE)</f>
        <v>Saramanas</v>
      </c>
      <c r="D2170" s="171" t="s">
        <v>3460</v>
      </c>
      <c r="E2170">
        <v>6</v>
      </c>
      <c r="F2170" s="173"/>
      <c r="G2170"/>
      <c r="H2170"/>
      <c r="I2170"/>
      <c r="J2170"/>
      <c r="K2170"/>
      <c r="L2170"/>
    </row>
    <row r="2171" spans="1:12">
      <c r="A2171" t="s">
        <v>6516</v>
      </c>
      <c r="B2171" t="s">
        <v>5881</v>
      </c>
      <c r="C2171" t="str">
        <f>VLOOKUP(RTARouteStages[[#This Row],[StageCode]],Code2Loc,2,FALSE)</f>
        <v>BICHOLIM</v>
      </c>
      <c r="D2171" s="171" t="s">
        <v>420</v>
      </c>
      <c r="E2171">
        <v>1</v>
      </c>
      <c r="F2171" s="173"/>
      <c r="G2171"/>
      <c r="H2171"/>
      <c r="I2171"/>
      <c r="J2171"/>
      <c r="K2171"/>
      <c r="L2171"/>
    </row>
    <row r="2172" spans="1:12">
      <c r="A2172" t="s">
        <v>6516</v>
      </c>
      <c r="B2172" t="s">
        <v>5881</v>
      </c>
      <c r="C2172" t="str">
        <f>VLOOKUP(RTARouteStages[[#This Row],[StageCode]],Code2Loc,2,FALSE)</f>
        <v>SAPT. NARVA</v>
      </c>
      <c r="D2172" s="171" t="s">
        <v>2598</v>
      </c>
      <c r="E2172">
        <v>6</v>
      </c>
      <c r="F2172" s="173"/>
      <c r="G2172"/>
      <c r="H2172"/>
      <c r="I2172"/>
      <c r="J2172"/>
      <c r="K2172"/>
      <c r="L2172"/>
    </row>
    <row r="2173" spans="1:12">
      <c r="A2173" t="s">
        <v>6517</v>
      </c>
      <c r="B2173" t="s">
        <v>5881</v>
      </c>
      <c r="C2173" t="str">
        <f>VLOOKUP(RTARouteStages[[#This Row],[StageCode]],Code2Loc,2,FALSE)</f>
        <v>BICHOLIM</v>
      </c>
      <c r="D2173" s="171" t="s">
        <v>420</v>
      </c>
      <c r="E2173">
        <v>1</v>
      </c>
      <c r="F2173" s="173"/>
      <c r="G2173"/>
      <c r="H2173"/>
      <c r="I2173"/>
      <c r="J2173"/>
      <c r="K2173"/>
      <c r="L2173"/>
    </row>
    <row r="2174" spans="1:12">
      <c r="A2174" t="s">
        <v>6517</v>
      </c>
      <c r="B2174" t="s">
        <v>5881</v>
      </c>
      <c r="C2174" t="str">
        <f>VLOOKUP(RTARouteStages[[#This Row],[StageCode]],Code2Loc,2,FALSE)</f>
        <v>VELGUEM</v>
      </c>
      <c r="D2174" s="171" t="s">
        <v>3067</v>
      </c>
      <c r="E2174">
        <v>6</v>
      </c>
      <c r="F2174" s="173"/>
      <c r="G2174"/>
      <c r="H2174"/>
      <c r="I2174"/>
      <c r="J2174"/>
      <c r="K2174"/>
      <c r="L2174"/>
    </row>
    <row r="2175" spans="1:12">
      <c r="A2175" t="s">
        <v>6518</v>
      </c>
      <c r="B2175" t="s">
        <v>5881</v>
      </c>
      <c r="C2175" t="str">
        <f>VLOOKUP(RTARouteStages[[#This Row],[StageCode]],Code2Loc,2,FALSE)</f>
        <v>BICHOLIM</v>
      </c>
      <c r="D2175" s="171" t="s">
        <v>420</v>
      </c>
      <c r="E2175">
        <v>1</v>
      </c>
      <c r="F2175" s="173"/>
      <c r="G2175"/>
      <c r="H2175"/>
      <c r="I2175"/>
      <c r="J2175"/>
      <c r="K2175"/>
      <c r="L2175"/>
    </row>
    <row r="2176" spans="1:12">
      <c r="A2176" t="s">
        <v>6518</v>
      </c>
      <c r="B2176" t="s">
        <v>5881</v>
      </c>
      <c r="C2176" t="str">
        <f>VLOOKUP(RTARouteStages[[#This Row],[StageCode]],Code2Loc,2,FALSE)</f>
        <v>USGAO TISK</v>
      </c>
      <c r="D2176" s="171" t="s">
        <v>3002</v>
      </c>
      <c r="E2176">
        <v>6</v>
      </c>
      <c r="F2176" s="173"/>
      <c r="G2176"/>
      <c r="H2176"/>
      <c r="I2176"/>
      <c r="J2176"/>
      <c r="K2176"/>
      <c r="L2176"/>
    </row>
    <row r="2177" spans="1:12">
      <c r="A2177" t="s">
        <v>6519</v>
      </c>
      <c r="B2177" t="s">
        <v>5881</v>
      </c>
      <c r="C2177" t="str">
        <f>VLOOKUP(RTARouteStages[[#This Row],[StageCode]],Code2Loc,2,FALSE)</f>
        <v>BICHOLIM</v>
      </c>
      <c r="D2177" s="171" t="s">
        <v>420</v>
      </c>
      <c r="E2177">
        <v>1</v>
      </c>
      <c r="F2177" s="173"/>
      <c r="G2177"/>
      <c r="H2177"/>
      <c r="I2177"/>
      <c r="J2177"/>
      <c r="K2177"/>
      <c r="L2177"/>
    </row>
    <row r="2178" spans="1:12">
      <c r="A2178" t="s">
        <v>6519</v>
      </c>
      <c r="B2178" t="s">
        <v>5881</v>
      </c>
      <c r="C2178" t="str">
        <f>VLOOKUP(RTARouteStages[[#This Row],[StageCode]],Code2Loc,2,FALSE)</f>
        <v>VALPOI</v>
      </c>
      <c r="D2178" s="171" t="s">
        <v>3041</v>
      </c>
      <c r="E2178">
        <v>6</v>
      </c>
      <c r="F2178" s="173"/>
      <c r="G2178"/>
      <c r="H2178"/>
      <c r="I2178"/>
      <c r="J2178"/>
      <c r="K2178"/>
      <c r="L2178"/>
    </row>
    <row r="2179" spans="1:12">
      <c r="A2179" t="s">
        <v>6520</v>
      </c>
      <c r="B2179" t="s">
        <v>5881</v>
      </c>
      <c r="C2179" t="str">
        <f>VLOOKUP(RTARouteStages[[#This Row],[StageCode]],Code2Loc,2,FALSE)</f>
        <v>Betalbatim</v>
      </c>
      <c r="D2179" s="171" t="s">
        <v>3579</v>
      </c>
      <c r="E2179">
        <v>1</v>
      </c>
      <c r="F2179" s="173"/>
      <c r="G2179"/>
      <c r="H2179"/>
      <c r="I2179"/>
      <c r="J2179"/>
      <c r="K2179"/>
      <c r="L2179"/>
    </row>
    <row r="2180" spans="1:12">
      <c r="A2180" t="s">
        <v>6520</v>
      </c>
      <c r="B2180" t="s">
        <v>5881</v>
      </c>
      <c r="C2180" t="str">
        <f>VLOOKUP(RTARouteStages[[#This Row],[StageCode]],Code2Loc,2,FALSE)</f>
        <v>COLVA</v>
      </c>
      <c r="D2180" s="171" t="s">
        <v>999</v>
      </c>
      <c r="E2180">
        <v>6</v>
      </c>
      <c r="F2180" s="173"/>
      <c r="G2180"/>
      <c r="H2180"/>
      <c r="I2180"/>
      <c r="J2180"/>
      <c r="K2180"/>
      <c r="L2180"/>
    </row>
    <row r="2181" spans="1:12">
      <c r="A2181" t="s">
        <v>6521</v>
      </c>
      <c r="B2181" t="s">
        <v>5881</v>
      </c>
      <c r="C2181" t="str">
        <f>VLOOKUP(RTARouteStages[[#This Row],[StageCode]],Code2Loc,2,FALSE)</f>
        <v>Betalbatim</v>
      </c>
      <c r="D2181" s="171" t="s">
        <v>3579</v>
      </c>
      <c r="E2181">
        <v>1</v>
      </c>
      <c r="F2181" s="173"/>
      <c r="G2181"/>
      <c r="H2181"/>
      <c r="I2181"/>
      <c r="J2181"/>
      <c r="K2181"/>
      <c r="L2181"/>
    </row>
    <row r="2182" spans="1:12">
      <c r="A2182" t="s">
        <v>6521</v>
      </c>
      <c r="B2182" t="s">
        <v>5881</v>
      </c>
      <c r="C2182" t="str">
        <f>VLOOKUP(RTARouteStages[[#This Row],[StageCode]],Code2Loc,2,FALSE)</f>
        <v>Maria Hall</v>
      </c>
      <c r="D2182" s="171" t="s">
        <v>3581</v>
      </c>
      <c r="E2182">
        <v>2</v>
      </c>
      <c r="F2182" s="173"/>
      <c r="G2182" t="s">
        <v>5725</v>
      </c>
      <c r="H2182"/>
      <c r="I2182"/>
      <c r="J2182"/>
      <c r="K2182"/>
      <c r="L2182"/>
    </row>
    <row r="2183" spans="1:12">
      <c r="A2183" t="s">
        <v>6521</v>
      </c>
      <c r="B2183" t="s">
        <v>5881</v>
      </c>
      <c r="C2183" t="str">
        <f>VLOOKUP(RTARouteStages[[#This Row],[StageCode]],Code2Loc,2,FALSE)</f>
        <v>COLVA</v>
      </c>
      <c r="D2183" s="171" t="s">
        <v>999</v>
      </c>
      <c r="E2183">
        <v>6</v>
      </c>
      <c r="F2183" s="173"/>
      <c r="G2183"/>
      <c r="H2183"/>
      <c r="I2183"/>
      <c r="J2183"/>
      <c r="K2183"/>
      <c r="L2183"/>
    </row>
    <row r="2184" spans="1:12">
      <c r="A2184" t="s">
        <v>6522</v>
      </c>
      <c r="B2184" t="s">
        <v>5881</v>
      </c>
      <c r="C2184" t="str">
        <f>VLOOKUP(RTARouteStages[[#This Row],[StageCode]],Code2Loc,2,FALSE)</f>
        <v>Betalbatim</v>
      </c>
      <c r="D2184" s="171" t="s">
        <v>3579</v>
      </c>
      <c r="E2184">
        <v>1</v>
      </c>
      <c r="F2184" s="173"/>
      <c r="G2184"/>
      <c r="H2184"/>
      <c r="I2184"/>
      <c r="J2184"/>
      <c r="K2184"/>
      <c r="L2184"/>
    </row>
    <row r="2185" spans="1:12">
      <c r="A2185" t="s">
        <v>6522</v>
      </c>
      <c r="B2185" t="s">
        <v>5881</v>
      </c>
      <c r="C2185" t="str">
        <f>VLOOKUP(RTARouteStages[[#This Row],[StageCode]],Code2Loc,2,FALSE)</f>
        <v>MARGAO</v>
      </c>
      <c r="D2185" s="171" t="s">
        <v>1890</v>
      </c>
      <c r="E2185">
        <v>6</v>
      </c>
      <c r="F2185" s="173"/>
      <c r="G2185"/>
      <c r="H2185"/>
      <c r="I2185"/>
      <c r="J2185"/>
      <c r="K2185"/>
      <c r="L2185"/>
    </row>
    <row r="2186" spans="1:12">
      <c r="A2186" t="s">
        <v>6523</v>
      </c>
      <c r="B2186" t="s">
        <v>5881</v>
      </c>
      <c r="C2186" t="str">
        <f>VLOOKUP(RTARouteStages[[#This Row],[StageCode]],Code2Loc,2,FALSE)</f>
        <v>Betalbatim</v>
      </c>
      <c r="D2186" s="171" t="s">
        <v>3579</v>
      </c>
      <c r="E2186">
        <v>1</v>
      </c>
      <c r="F2186" s="173"/>
      <c r="G2186"/>
      <c r="H2186"/>
      <c r="I2186"/>
      <c r="J2186"/>
      <c r="K2186"/>
      <c r="L2186"/>
    </row>
    <row r="2187" spans="1:12">
      <c r="A2187" t="s">
        <v>6523</v>
      </c>
      <c r="B2187" t="s">
        <v>5881</v>
      </c>
      <c r="C2187" t="str">
        <f>VLOOKUP(RTARouteStages[[#This Row],[StageCode]],Code2Loc,2,FALSE)</f>
        <v>MUNGUL</v>
      </c>
      <c r="D2187" s="171" t="s">
        <v>2044</v>
      </c>
      <c r="E2187">
        <v>2</v>
      </c>
      <c r="F2187" s="173"/>
      <c r="G2187" t="s">
        <v>5725</v>
      </c>
      <c r="H2187"/>
      <c r="I2187"/>
      <c r="J2187"/>
      <c r="K2187"/>
      <c r="L2187"/>
    </row>
    <row r="2188" spans="1:12">
      <c r="A2188" t="s">
        <v>6523</v>
      </c>
      <c r="B2188" t="s">
        <v>5881</v>
      </c>
      <c r="C2188" t="str">
        <f>VLOOKUP(RTARouteStages[[#This Row],[StageCode]],Code2Loc,2,FALSE)</f>
        <v>COLVA</v>
      </c>
      <c r="D2188" s="171" t="s">
        <v>999</v>
      </c>
      <c r="E2188">
        <v>6</v>
      </c>
      <c r="F2188" s="173"/>
      <c r="G2188"/>
      <c r="H2188"/>
      <c r="I2188"/>
      <c r="J2188"/>
      <c r="K2188"/>
      <c r="L2188"/>
    </row>
    <row r="2189" spans="1:12">
      <c r="A2189" t="s">
        <v>6524</v>
      </c>
      <c r="B2189" t="s">
        <v>5881</v>
      </c>
      <c r="C2189" t="str">
        <f>VLOOKUP(RTARouteStages[[#This Row],[StageCode]],Code2Loc,2,FALSE)</f>
        <v>Betalbatim</v>
      </c>
      <c r="D2189" s="171" t="s">
        <v>3579</v>
      </c>
      <c r="E2189">
        <v>1</v>
      </c>
      <c r="F2189" s="173"/>
      <c r="G2189"/>
      <c r="H2189"/>
      <c r="I2189"/>
      <c r="J2189"/>
      <c r="K2189"/>
      <c r="L2189"/>
    </row>
    <row r="2190" spans="1:12">
      <c r="A2190" t="s">
        <v>6524</v>
      </c>
      <c r="B2190" t="s">
        <v>5881</v>
      </c>
      <c r="C2190" t="e">
        <f>VLOOKUP(RTARouteStages[[#This Row],[StageCode]],Code2Loc,2,FALSE)</f>
        <v>#N/A</v>
      </c>
      <c r="D2190" s="171" t="s">
        <v>4718</v>
      </c>
      <c r="E2190">
        <v>2</v>
      </c>
      <c r="F2190" s="173"/>
      <c r="G2190" t="s">
        <v>5725</v>
      </c>
      <c r="H2190"/>
      <c r="I2190"/>
      <c r="J2190"/>
      <c r="K2190"/>
      <c r="L2190"/>
    </row>
    <row r="2191" spans="1:12">
      <c r="A2191" t="s">
        <v>6524</v>
      </c>
      <c r="B2191" t="s">
        <v>5881</v>
      </c>
      <c r="C2191" t="str">
        <f>VLOOKUP(RTARouteStages[[#This Row],[StageCode]],Code2Loc,2,FALSE)</f>
        <v>MARGAO</v>
      </c>
      <c r="D2191" s="171" t="s">
        <v>1890</v>
      </c>
      <c r="E2191">
        <v>6</v>
      </c>
      <c r="F2191" s="173"/>
      <c r="G2191"/>
      <c r="H2191"/>
      <c r="I2191"/>
      <c r="J2191"/>
      <c r="K2191"/>
      <c r="L2191"/>
    </row>
    <row r="2192" spans="1:12">
      <c r="A2192" t="s">
        <v>6462</v>
      </c>
      <c r="B2192" t="s">
        <v>5881</v>
      </c>
      <c r="C2192" t="str">
        <f>VLOOKUP(RTARouteStages[[#This Row],[StageCode]],Code2Loc,2,FALSE)</f>
        <v>AMBAULIM</v>
      </c>
      <c r="D2192" s="171" t="s">
        <v>519</v>
      </c>
      <c r="E2192">
        <v>1</v>
      </c>
      <c r="F2192" s="173"/>
      <c r="G2192"/>
      <c r="H2192"/>
      <c r="I2192"/>
      <c r="J2192"/>
      <c r="K2192"/>
      <c r="L2192"/>
    </row>
    <row r="2193" spans="1:12">
      <c r="A2193" t="s">
        <v>6462</v>
      </c>
      <c r="B2193" t="s">
        <v>5881</v>
      </c>
      <c r="C2193" t="str">
        <f>VLOOKUP(RTARouteStages[[#This Row],[StageCode]],Code2Loc,2,FALSE)</f>
        <v>SANGUEM</v>
      </c>
      <c r="D2193" s="171" t="s">
        <v>2586</v>
      </c>
      <c r="E2193">
        <v>6</v>
      </c>
      <c r="F2193" s="173"/>
      <c r="G2193"/>
      <c r="H2193"/>
      <c r="I2193"/>
      <c r="J2193"/>
      <c r="K2193"/>
      <c r="L2193"/>
    </row>
    <row r="2194" spans="1:12">
      <c r="A2194" t="s">
        <v>6525</v>
      </c>
      <c r="B2194" t="s">
        <v>5881</v>
      </c>
      <c r="C2194" t="str">
        <f>VLOOKUP(RTARouteStages[[#This Row],[StageCode]],Code2Loc,2,FALSE)</f>
        <v>Bethoda</v>
      </c>
      <c r="D2194" s="171" t="s">
        <v>730</v>
      </c>
      <c r="E2194">
        <v>1</v>
      </c>
      <c r="F2194" s="173"/>
      <c r="G2194"/>
      <c r="H2194"/>
      <c r="I2194"/>
      <c r="J2194"/>
      <c r="K2194"/>
      <c r="L2194"/>
    </row>
    <row r="2195" spans="1:12">
      <c r="A2195" t="s">
        <v>6525</v>
      </c>
      <c r="B2195" t="s">
        <v>5881</v>
      </c>
      <c r="C2195" t="e">
        <f>VLOOKUP(RTARouteStages[[#This Row],[StageCode]],Code2Loc,2,FALSE)</f>
        <v>#N/A</v>
      </c>
      <c r="D2195" s="171" t="s">
        <v>4898</v>
      </c>
      <c r="E2195">
        <v>6</v>
      </c>
      <c r="F2195" s="173"/>
      <c r="G2195"/>
      <c r="H2195"/>
      <c r="I2195"/>
      <c r="J2195"/>
      <c r="K2195"/>
      <c r="L2195"/>
    </row>
    <row r="2196" spans="1:12">
      <c r="A2196" t="s">
        <v>6526</v>
      </c>
      <c r="B2196" t="s">
        <v>5881</v>
      </c>
      <c r="C2196" t="str">
        <f>VLOOKUP(RTARouteStages[[#This Row],[StageCode]],Code2Loc,2,FALSE)</f>
        <v>Bethoda</v>
      </c>
      <c r="D2196" s="171" t="s">
        <v>730</v>
      </c>
      <c r="E2196">
        <v>1</v>
      </c>
      <c r="F2196" s="173"/>
      <c r="G2196"/>
      <c r="H2196"/>
      <c r="I2196"/>
      <c r="J2196"/>
      <c r="K2196"/>
      <c r="L2196"/>
    </row>
    <row r="2197" spans="1:12">
      <c r="A2197" t="s">
        <v>6526</v>
      </c>
      <c r="B2197" t="s">
        <v>5881</v>
      </c>
      <c r="C2197" t="str">
        <f>VLOOKUP(RTARouteStages[[#This Row],[StageCode]],Code2Loc,2,FALSE)</f>
        <v>KARMALI</v>
      </c>
      <c r="D2197" s="171" t="s">
        <v>1587</v>
      </c>
      <c r="E2197">
        <v>6</v>
      </c>
      <c r="F2197" s="173"/>
      <c r="G2197"/>
      <c r="H2197"/>
      <c r="I2197"/>
      <c r="J2197"/>
      <c r="K2197"/>
      <c r="L2197"/>
    </row>
    <row r="2198" spans="1:12">
      <c r="A2198" t="s">
        <v>6527</v>
      </c>
      <c r="B2198" t="s">
        <v>5881</v>
      </c>
      <c r="C2198" t="str">
        <f>VLOOKUP(RTARouteStages[[#This Row],[StageCode]],Code2Loc,2,FALSE)</f>
        <v>Bethoda</v>
      </c>
      <c r="D2198" s="171" t="s">
        <v>730</v>
      </c>
      <c r="E2198">
        <v>1</v>
      </c>
      <c r="F2198" s="173"/>
      <c r="G2198"/>
      <c r="H2198"/>
      <c r="I2198"/>
      <c r="J2198"/>
      <c r="K2198"/>
      <c r="L2198"/>
    </row>
    <row r="2199" spans="1:12">
      <c r="A2199" t="s">
        <v>6527</v>
      </c>
      <c r="B2199" t="s">
        <v>5881</v>
      </c>
      <c r="C2199" t="str">
        <f>VLOOKUP(RTARouteStages[[#This Row],[StageCode]],Code2Loc,2,FALSE)</f>
        <v>MADKAI</v>
      </c>
      <c r="D2199" s="171" t="s">
        <v>1820</v>
      </c>
      <c r="E2199">
        <v>6</v>
      </c>
      <c r="F2199" s="173"/>
      <c r="G2199"/>
      <c r="H2199"/>
      <c r="I2199"/>
      <c r="J2199"/>
      <c r="K2199"/>
      <c r="L2199"/>
    </row>
    <row r="2200" spans="1:12">
      <c r="A2200" t="s">
        <v>6528</v>
      </c>
      <c r="B2200" t="s">
        <v>5881</v>
      </c>
      <c r="C2200" t="str">
        <f>VLOOKUP(RTARouteStages[[#This Row],[StageCode]],Code2Loc,2,FALSE)</f>
        <v>Bethoda</v>
      </c>
      <c r="D2200" s="171" t="s">
        <v>730</v>
      </c>
      <c r="E2200">
        <v>1</v>
      </c>
      <c r="F2200" s="173"/>
      <c r="G2200"/>
      <c r="H2200"/>
      <c r="I2200"/>
      <c r="J2200"/>
      <c r="K2200"/>
      <c r="L2200"/>
    </row>
    <row r="2201" spans="1:12">
      <c r="A2201" t="s">
        <v>6528</v>
      </c>
      <c r="B2201" t="s">
        <v>5881</v>
      </c>
      <c r="C2201" t="str">
        <f>VLOOKUP(RTARouteStages[[#This Row],[StageCode]],Code2Loc,2,FALSE)</f>
        <v>PONDA</v>
      </c>
      <c r="D2201" s="171" t="s">
        <v>2374</v>
      </c>
      <c r="E2201">
        <v>6</v>
      </c>
      <c r="F2201" s="173"/>
      <c r="G2201"/>
      <c r="H2201"/>
      <c r="I2201"/>
      <c r="J2201"/>
      <c r="K2201"/>
      <c r="L2201"/>
    </row>
    <row r="2202" spans="1:12">
      <c r="A2202" t="s">
        <v>6529</v>
      </c>
      <c r="B2202" t="s">
        <v>5881</v>
      </c>
      <c r="C2202" t="str">
        <f>VLOOKUP(RTARouteStages[[#This Row],[StageCode]],Code2Loc,2,FALSE)</f>
        <v>Bethoda</v>
      </c>
      <c r="D2202" s="171" t="s">
        <v>730</v>
      </c>
      <c r="E2202">
        <v>1</v>
      </c>
      <c r="F2202" s="173"/>
      <c r="G2202"/>
      <c r="H2202"/>
      <c r="I2202"/>
      <c r="J2202"/>
      <c r="K2202"/>
      <c r="L2202"/>
    </row>
    <row r="2203" spans="1:12">
      <c r="A2203" t="s">
        <v>6529</v>
      </c>
      <c r="B2203" t="s">
        <v>5881</v>
      </c>
      <c r="C2203" t="str">
        <f>VLOOKUP(RTARouteStages[[#This Row],[StageCode]],Code2Loc,2,FALSE)</f>
        <v>PANAJI</v>
      </c>
      <c r="D2203" s="171" t="s">
        <v>2247</v>
      </c>
      <c r="E2203">
        <v>6</v>
      </c>
      <c r="F2203" s="173"/>
      <c r="G2203"/>
      <c r="H2203"/>
      <c r="I2203"/>
      <c r="J2203"/>
      <c r="K2203"/>
      <c r="L2203"/>
    </row>
    <row r="2204" spans="1:12">
      <c r="A2204" t="s">
        <v>6530</v>
      </c>
      <c r="B2204" t="s">
        <v>5881</v>
      </c>
      <c r="C2204" t="str">
        <f>VLOOKUP(RTARouteStages[[#This Row],[StageCode]],Code2Loc,2,FALSE)</f>
        <v>Bogda</v>
      </c>
      <c r="D2204" s="171" t="s">
        <v>3510</v>
      </c>
      <c r="E2204">
        <v>1</v>
      </c>
      <c r="F2204" s="173"/>
      <c r="G2204"/>
      <c r="H2204"/>
      <c r="I2204"/>
      <c r="J2204"/>
      <c r="K2204"/>
      <c r="L2204"/>
    </row>
    <row r="2205" spans="1:12">
      <c r="A2205" t="s">
        <v>6530</v>
      </c>
      <c r="B2205" t="s">
        <v>5881</v>
      </c>
      <c r="C2205" t="str">
        <f>VLOOKUP(RTARouteStages[[#This Row],[StageCode]],Code2Loc,2,FALSE)</f>
        <v>VASCO</v>
      </c>
      <c r="D2205" s="171" t="s">
        <v>421</v>
      </c>
      <c r="E2205">
        <v>6</v>
      </c>
      <c r="F2205" s="173"/>
      <c r="G2205"/>
      <c r="H2205"/>
      <c r="I2205"/>
      <c r="J2205"/>
      <c r="K2205"/>
      <c r="L2205"/>
    </row>
    <row r="2206" spans="1:12">
      <c r="A2206" t="s">
        <v>6531</v>
      </c>
      <c r="B2206" t="s">
        <v>5881</v>
      </c>
      <c r="C2206" t="e">
        <f>VLOOKUP(RTARouteStages[[#This Row],[StageCode]],Code2Loc,2,FALSE)</f>
        <v>#N/A</v>
      </c>
      <c r="D2206" s="171" t="s">
        <v>4809</v>
      </c>
      <c r="E2206">
        <v>1</v>
      </c>
      <c r="F2206" s="173"/>
      <c r="G2206"/>
      <c r="H2206"/>
      <c r="I2206"/>
      <c r="J2206"/>
      <c r="K2206"/>
      <c r="L2206"/>
    </row>
    <row r="2207" spans="1:12">
      <c r="A2207" t="s">
        <v>6531</v>
      </c>
      <c r="B2207" t="s">
        <v>5881</v>
      </c>
      <c r="C2207" t="str">
        <f>VLOOKUP(RTARouteStages[[#This Row],[StageCode]],Code2Loc,2,FALSE)</f>
        <v>Khankant</v>
      </c>
      <c r="D2207" s="171" t="s">
        <v>3565</v>
      </c>
      <c r="E2207">
        <v>2</v>
      </c>
      <c r="F2207" s="173"/>
      <c r="G2207" t="s">
        <v>5725</v>
      </c>
      <c r="H2207"/>
      <c r="I2207"/>
      <c r="J2207"/>
      <c r="K2207"/>
      <c r="L2207"/>
    </row>
    <row r="2208" spans="1:12">
      <c r="A2208" t="s">
        <v>6531</v>
      </c>
      <c r="B2208" t="s">
        <v>5881</v>
      </c>
      <c r="C2208" t="e">
        <f>VLOOKUP(RTARouteStages[[#This Row],[StageCode]],Code2Loc,2,FALSE)</f>
        <v>#N/A</v>
      </c>
      <c r="D2208" s="171" t="s">
        <v>4810</v>
      </c>
      <c r="E2208">
        <v>3</v>
      </c>
      <c r="F2208" s="173"/>
      <c r="G2208" t="s">
        <v>5725</v>
      </c>
      <c r="H2208"/>
      <c r="I2208"/>
      <c r="J2208"/>
      <c r="K2208"/>
      <c r="L2208"/>
    </row>
    <row r="2209" spans="1:12">
      <c r="A2209" t="s">
        <v>6531</v>
      </c>
      <c r="B2209" t="s">
        <v>5881</v>
      </c>
      <c r="C2209" t="str">
        <f>VLOOKUP(RTARouteStages[[#This Row],[StageCode]],Code2Loc,2,FALSE)</f>
        <v>MARGAO</v>
      </c>
      <c r="D2209" s="171" t="s">
        <v>1890</v>
      </c>
      <c r="E2209">
        <v>6</v>
      </c>
      <c r="F2209" s="173"/>
      <c r="G2209"/>
      <c r="H2209"/>
      <c r="I2209"/>
      <c r="J2209"/>
      <c r="K2209"/>
      <c r="L2209"/>
    </row>
    <row r="2210" spans="1:12">
      <c r="A2210" t="s">
        <v>6532</v>
      </c>
      <c r="B2210" t="s">
        <v>5881</v>
      </c>
      <c r="C2210" t="e">
        <f>VLOOKUP(RTARouteStages[[#This Row],[StageCode]],Code2Loc,2,FALSE)</f>
        <v>#N/A</v>
      </c>
      <c r="D2210" s="171" t="s">
        <v>4809</v>
      </c>
      <c r="E2210">
        <v>1</v>
      </c>
      <c r="F2210" s="173"/>
      <c r="G2210"/>
      <c r="H2210"/>
      <c r="I2210"/>
      <c r="J2210"/>
      <c r="K2210"/>
      <c r="L2210"/>
    </row>
    <row r="2211" spans="1:12">
      <c r="A2211" t="s">
        <v>6532</v>
      </c>
      <c r="B2211" t="s">
        <v>5881</v>
      </c>
      <c r="C2211" t="str">
        <f>VLOOKUP(RTARouteStages[[#This Row],[StageCode]],Code2Loc,2,FALSE)</f>
        <v>MARGAO</v>
      </c>
      <c r="D2211" s="171" t="s">
        <v>1890</v>
      </c>
      <c r="E2211">
        <v>6</v>
      </c>
      <c r="F2211" s="173"/>
      <c r="G2211"/>
      <c r="H2211"/>
      <c r="I2211"/>
      <c r="J2211"/>
      <c r="K2211"/>
      <c r="L2211"/>
    </row>
    <row r="2212" spans="1:12">
      <c r="A2212" t="s">
        <v>6533</v>
      </c>
      <c r="B2212" t="s">
        <v>5881</v>
      </c>
      <c r="C2212" t="e">
        <f>VLOOKUP(RTARouteStages[[#This Row],[StageCode]],Code2Loc,2,FALSE)</f>
        <v>#N/A</v>
      </c>
      <c r="D2212" s="171" t="s">
        <v>802</v>
      </c>
      <c r="E2212">
        <v>1</v>
      </c>
      <c r="F2212" s="173"/>
      <c r="G2212"/>
      <c r="H2212"/>
      <c r="I2212"/>
      <c r="J2212"/>
      <c r="K2212"/>
      <c r="L2212"/>
    </row>
    <row r="2213" spans="1:12">
      <c r="A2213" t="s">
        <v>6533</v>
      </c>
      <c r="B2213" t="s">
        <v>5881</v>
      </c>
      <c r="C2213" t="str">
        <f>VLOOKUP(RTARouteStages[[#This Row],[StageCode]],Code2Loc,2,FALSE)</f>
        <v>PANAJI</v>
      </c>
      <c r="D2213" s="171" t="s">
        <v>2247</v>
      </c>
      <c r="E2213">
        <v>6</v>
      </c>
      <c r="F2213" s="173"/>
      <c r="G2213"/>
      <c r="H2213"/>
      <c r="I2213"/>
      <c r="J2213"/>
      <c r="K2213"/>
      <c r="L2213"/>
    </row>
    <row r="2214" spans="1:12">
      <c r="A2214" t="s">
        <v>6534</v>
      </c>
      <c r="B2214" t="s">
        <v>6434</v>
      </c>
      <c r="C2214" t="str">
        <f>VLOOKUP(RTARouteStages[[#This Row],[StageCode]],Code2Loc,2,FALSE)</f>
        <v>PANAJI</v>
      </c>
      <c r="D2214" s="171" t="s">
        <v>2247</v>
      </c>
      <c r="E2214">
        <v>1</v>
      </c>
      <c r="F2214" s="173">
        <v>0</v>
      </c>
      <c r="G2214"/>
      <c r="H2214"/>
      <c r="I2214"/>
      <c r="J2214"/>
      <c r="K2214"/>
      <c r="L2214"/>
    </row>
    <row r="2215" spans="1:12">
      <c r="A2215" t="s">
        <v>6534</v>
      </c>
      <c r="B2215" t="s">
        <v>6434</v>
      </c>
      <c r="C2215" t="str">
        <f>VLOOKUP(RTARouteStages[[#This Row],[StageCode]],Code2Loc,2,FALSE)</f>
        <v>R. PATTO</v>
      </c>
      <c r="D2215" s="171" t="s">
        <v>2434</v>
      </c>
      <c r="E2215">
        <v>2</v>
      </c>
      <c r="F2215" s="173">
        <v>2</v>
      </c>
      <c r="G2215"/>
      <c r="H2215"/>
      <c r="I2215"/>
      <c r="J2215"/>
      <c r="K2215"/>
      <c r="L2215"/>
    </row>
    <row r="2216" spans="1:12">
      <c r="A2216" t="s">
        <v>6534</v>
      </c>
      <c r="B2216" t="s">
        <v>6434</v>
      </c>
      <c r="C2216" t="str">
        <f>VLOOKUP(RTARouteStages[[#This Row],[StageCode]],Code2Loc,2,FALSE)</f>
        <v>RBDR FERRY</v>
      </c>
      <c r="D2216" s="171" t="s">
        <v>2473</v>
      </c>
      <c r="E2216">
        <v>3</v>
      </c>
      <c r="F2216" s="173">
        <v>3</v>
      </c>
      <c r="G2216"/>
      <c r="H2216"/>
      <c r="I2216"/>
      <c r="J2216"/>
      <c r="K2216"/>
      <c r="L2216"/>
    </row>
    <row r="2217" spans="1:12">
      <c r="A2217" t="s">
        <v>6534</v>
      </c>
      <c r="B2217" t="s">
        <v>6434</v>
      </c>
      <c r="C2217" t="str">
        <f>VLOOKUP(RTARouteStages[[#This Row],[StageCode]],Code2Loc,2,FALSE)</f>
        <v>RIBANDAR</v>
      </c>
      <c r="D2217" s="171" t="s">
        <v>2493</v>
      </c>
      <c r="E2217">
        <v>4</v>
      </c>
      <c r="F2217" s="173">
        <v>4</v>
      </c>
      <c r="G2217"/>
      <c r="H2217"/>
      <c r="I2217"/>
      <c r="J2217"/>
      <c r="K2217"/>
      <c r="L2217"/>
    </row>
    <row r="2218" spans="1:12">
      <c r="A2218" t="s">
        <v>6534</v>
      </c>
      <c r="B2218" t="s">
        <v>6434</v>
      </c>
      <c r="C2218" t="str">
        <f>VLOOKUP(RTARouteStages[[#This Row],[StageCode]],Code2Loc,2,FALSE)</f>
        <v>RBDR SCHOOL</v>
      </c>
      <c r="D2218" s="171" t="s">
        <v>2475</v>
      </c>
      <c r="E2218">
        <v>5</v>
      </c>
      <c r="F2218" s="173">
        <v>5</v>
      </c>
      <c r="G2218"/>
      <c r="H2218"/>
      <c r="I2218"/>
      <c r="J2218"/>
      <c r="K2218"/>
      <c r="L2218"/>
    </row>
    <row r="2219" spans="1:12">
      <c r="A2219" t="s">
        <v>6534</v>
      </c>
      <c r="B2219" t="s">
        <v>6434</v>
      </c>
      <c r="C2219" t="str">
        <f>VLOOKUP(RTARouteStages[[#This Row],[StageCode]],Code2Loc,2,FALSE)</f>
        <v>ST.PEDRO</v>
      </c>
      <c r="D2219" s="171" t="s">
        <v>2801</v>
      </c>
      <c r="E2219">
        <v>6</v>
      </c>
      <c r="F2219" s="173">
        <v>6</v>
      </c>
      <c r="G2219"/>
      <c r="H2219"/>
      <c r="I2219"/>
      <c r="J2219"/>
      <c r="K2219"/>
      <c r="L2219"/>
    </row>
    <row r="2220" spans="1:12">
      <c r="A2220" t="s">
        <v>6534</v>
      </c>
      <c r="B2220" t="s">
        <v>6434</v>
      </c>
      <c r="C2220" t="str">
        <f>VLOOKUP(RTARouteStages[[#This Row],[StageCode]],Code2Loc,2,FALSE)</f>
        <v>BAINGINI</v>
      </c>
      <c r="D2220" s="171" t="s">
        <v>666</v>
      </c>
      <c r="E2220">
        <v>7</v>
      </c>
      <c r="F2220" s="173">
        <v>7</v>
      </c>
      <c r="G2220"/>
      <c r="H2220"/>
      <c r="I2220"/>
      <c r="J2220"/>
      <c r="K2220"/>
      <c r="L2220"/>
    </row>
    <row r="2221" spans="1:12">
      <c r="A2221" t="s">
        <v>6534</v>
      </c>
      <c r="B2221" t="s">
        <v>6434</v>
      </c>
      <c r="C2221" t="str">
        <f>VLOOKUP(RTARouteStages[[#This Row],[StageCode]],Code2Loc,2,FALSE)</f>
        <v>OLD GOA</v>
      </c>
      <c r="D2221" s="171" t="s">
        <v>2185</v>
      </c>
      <c r="E2221">
        <v>8</v>
      </c>
      <c r="F2221" s="173">
        <v>9</v>
      </c>
      <c r="G2221"/>
      <c r="H2221"/>
      <c r="I2221"/>
      <c r="J2221"/>
      <c r="K2221"/>
      <c r="L2221"/>
    </row>
    <row r="2222" spans="1:12">
      <c r="A2222" t="s">
        <v>6534</v>
      </c>
      <c r="B2222" t="s">
        <v>6434</v>
      </c>
      <c r="C2222" t="str">
        <f>VLOOKUP(RTARouteStages[[#This Row],[StageCode]],Code2Loc,2,FALSE)</f>
        <v>CORLI PUMP</v>
      </c>
      <c r="D2222" s="171" t="s">
        <v>1015</v>
      </c>
      <c r="E2222">
        <v>9</v>
      </c>
      <c r="F2222" s="173">
        <v>11</v>
      </c>
      <c r="G2222"/>
      <c r="H2222"/>
      <c r="I2222"/>
      <c r="J2222"/>
      <c r="K2222"/>
      <c r="L2222"/>
    </row>
    <row r="2223" spans="1:12">
      <c r="A2223" t="s">
        <v>6534</v>
      </c>
      <c r="B2223" t="s">
        <v>6434</v>
      </c>
      <c r="C2223" t="str">
        <f>VLOOKUP(RTARouteStages[[#This Row],[StageCode]],Code2Loc,2,FALSE)</f>
        <v>CORLIM</v>
      </c>
      <c r="D2223" s="171" t="s">
        <v>1017</v>
      </c>
      <c r="E2223">
        <v>10</v>
      </c>
      <c r="F2223" s="173">
        <v>12</v>
      </c>
      <c r="G2223"/>
      <c r="H2223"/>
      <c r="I2223"/>
      <c r="J2223"/>
      <c r="K2223"/>
      <c r="L2223"/>
    </row>
    <row r="2224" spans="1:12">
      <c r="A2224" t="s">
        <v>6534</v>
      </c>
      <c r="B2224" t="s">
        <v>6434</v>
      </c>
      <c r="C2224" t="str">
        <f>VLOOKUP(RTARouteStages[[#This Row],[StageCode]],Code2Loc,2,FALSE)</f>
        <v>DHULAPI</v>
      </c>
      <c r="D2224" s="171" t="s">
        <v>1162</v>
      </c>
      <c r="E2224">
        <v>11</v>
      </c>
      <c r="F2224" s="173">
        <v>13</v>
      </c>
      <c r="G2224"/>
      <c r="H2224"/>
      <c r="I2224"/>
      <c r="J2224"/>
      <c r="K2224"/>
      <c r="L2224"/>
    </row>
    <row r="2225" spans="1:12">
      <c r="A2225" t="s">
        <v>6534</v>
      </c>
      <c r="B2225" t="s">
        <v>6434</v>
      </c>
      <c r="C2225" t="str">
        <f>VLOOKUP(RTARouteStages[[#This Row],[StageCode]],Code2Loc,2,FALSE)</f>
        <v>BANASTARI</v>
      </c>
      <c r="D2225" s="171" t="s">
        <v>680</v>
      </c>
      <c r="E2225">
        <v>12</v>
      </c>
      <c r="F2225" s="173">
        <v>14</v>
      </c>
      <c r="G2225"/>
      <c r="H2225"/>
      <c r="I2225"/>
      <c r="J2225"/>
      <c r="K2225"/>
      <c r="L2225"/>
    </row>
    <row r="2226" spans="1:12">
      <c r="A2226" t="s">
        <v>6534</v>
      </c>
      <c r="B2226" t="s">
        <v>6434</v>
      </c>
      <c r="C2226" t="str">
        <f>VLOOKUP(RTARouteStages[[#This Row],[StageCode]],Code2Loc,2,FALSE)</f>
        <v>TIVRE BUILD</v>
      </c>
      <c r="D2226" s="171" t="s">
        <v>2932</v>
      </c>
      <c r="E2226">
        <v>13</v>
      </c>
      <c r="F2226" s="173">
        <v>15</v>
      </c>
      <c r="G2226"/>
      <c r="H2226"/>
      <c r="I2226"/>
      <c r="J2226"/>
      <c r="K2226"/>
      <c r="L2226"/>
    </row>
    <row r="2227" spans="1:12">
      <c r="A2227" t="s">
        <v>6534</v>
      </c>
      <c r="B2227" t="s">
        <v>6434</v>
      </c>
      <c r="C2227" t="str">
        <f>VLOOKUP(RTARouteStages[[#This Row],[StageCode]],Code2Loc,2,FALSE)</f>
        <v>TIVREM</v>
      </c>
      <c r="D2227" s="171" t="s">
        <v>2934</v>
      </c>
      <c r="E2227">
        <v>14</v>
      </c>
      <c r="F2227" s="173">
        <v>16</v>
      </c>
      <c r="G2227"/>
      <c r="H2227"/>
      <c r="I2227"/>
      <c r="J2227"/>
      <c r="K2227"/>
      <c r="L2227"/>
    </row>
    <row r="2228" spans="1:12">
      <c r="A2228" t="s">
        <v>6534</v>
      </c>
      <c r="B2228" t="s">
        <v>6434</v>
      </c>
      <c r="C2228" t="str">
        <f>VLOOKUP(RTARouteStages[[#This Row],[StageCode]],Code2Loc,2,FALSE)</f>
        <v>MARCEL</v>
      </c>
      <c r="D2228" s="171" t="s">
        <v>1886</v>
      </c>
      <c r="E2228">
        <v>15</v>
      </c>
      <c r="F2228" s="173">
        <v>18</v>
      </c>
      <c r="G2228"/>
      <c r="H2228"/>
      <c r="I2228"/>
      <c r="J2228"/>
      <c r="K2228"/>
      <c r="L2228"/>
    </row>
    <row r="2229" spans="1:12">
      <c r="A2229" t="s">
        <v>6534</v>
      </c>
      <c r="B2229" t="s">
        <v>6434</v>
      </c>
      <c r="C2229" t="str">
        <f>VLOOKUP(RTARouteStages[[#This Row],[StageCode]],Code2Loc,2,FALSE)</f>
        <v>KANDOL TMP</v>
      </c>
      <c r="D2229" s="171" t="s">
        <v>1553</v>
      </c>
      <c r="E2229">
        <v>16</v>
      </c>
      <c r="F2229" s="173">
        <v>19</v>
      </c>
      <c r="G2229"/>
      <c r="H2229"/>
      <c r="I2229"/>
      <c r="J2229"/>
      <c r="K2229"/>
      <c r="L2229"/>
    </row>
    <row r="2230" spans="1:12">
      <c r="A2230" t="s">
        <v>6534</v>
      </c>
      <c r="B2230" t="s">
        <v>6434</v>
      </c>
      <c r="C2230" t="str">
        <f>VLOOKUP(RTARouteStages[[#This Row],[StageCode]],Code2Loc,2,FALSE)</f>
        <v>AMONA</v>
      </c>
      <c r="D2230" s="171" t="s">
        <v>544</v>
      </c>
      <c r="E2230">
        <v>17</v>
      </c>
      <c r="F2230" s="173">
        <v>20</v>
      </c>
      <c r="G2230"/>
      <c r="H2230"/>
      <c r="I2230"/>
      <c r="J2230"/>
      <c r="K2230"/>
      <c r="L2230"/>
    </row>
    <row r="2231" spans="1:12">
      <c r="A2231" t="s">
        <v>6534</v>
      </c>
      <c r="B2231" t="s">
        <v>6434</v>
      </c>
      <c r="C2231" t="str">
        <f>VLOOKUP(RTARouteStages[[#This Row],[StageCode]],Code2Loc,2,FALSE)</f>
        <v>SEZA GATE</v>
      </c>
      <c r="D2231" s="171" t="s">
        <v>2668</v>
      </c>
      <c r="E2231">
        <v>18</v>
      </c>
      <c r="F2231" s="173">
        <v>21</v>
      </c>
      <c r="G2231"/>
      <c r="H2231"/>
      <c r="I2231"/>
      <c r="J2231"/>
      <c r="K2231"/>
      <c r="L2231"/>
    </row>
    <row r="2232" spans="1:12">
      <c r="A2232" t="s">
        <v>6534</v>
      </c>
      <c r="B2232" t="s">
        <v>6434</v>
      </c>
      <c r="C2232" t="str">
        <f>VLOOKUP(RTARouteStages[[#This Row],[StageCode]],Code2Loc,2,FALSE)</f>
        <v>NHAVELI TMP</v>
      </c>
      <c r="D2232" s="171" t="s">
        <v>2155</v>
      </c>
      <c r="E2232">
        <v>19</v>
      </c>
      <c r="F2232" s="173">
        <v>22</v>
      </c>
      <c r="G2232"/>
      <c r="H2232"/>
      <c r="I2232"/>
      <c r="J2232"/>
      <c r="K2232"/>
      <c r="L2232"/>
    </row>
    <row r="2233" spans="1:12">
      <c r="A2233" t="s">
        <v>6534</v>
      </c>
      <c r="B2233" t="s">
        <v>6434</v>
      </c>
      <c r="C2233" t="str">
        <f>VLOOKUP(RTARouteStages[[#This Row],[StageCode]],Code2Loc,2,FALSE)</f>
        <v>NHAVELI</v>
      </c>
      <c r="D2233" s="171" t="s">
        <v>2153</v>
      </c>
      <c r="E2233">
        <v>20</v>
      </c>
      <c r="F2233" s="173">
        <v>23</v>
      </c>
      <c r="G2233"/>
      <c r="H2233"/>
      <c r="I2233"/>
      <c r="J2233"/>
      <c r="K2233"/>
      <c r="L2233"/>
    </row>
    <row r="2234" spans="1:12">
      <c r="A2234" t="s">
        <v>6534</v>
      </c>
      <c r="B2234" t="s">
        <v>6434</v>
      </c>
      <c r="C2234" t="str">
        <f>VLOOKUP(RTARouteStages[[#This Row],[StageCode]],Code2Loc,2,FALSE)</f>
        <v>KUDNE</v>
      </c>
      <c r="D2234" s="171" t="s">
        <v>1740</v>
      </c>
      <c r="E2234">
        <v>21</v>
      </c>
      <c r="F2234" s="173">
        <v>25</v>
      </c>
      <c r="G2234"/>
      <c r="H2234"/>
      <c r="I2234"/>
      <c r="J2234"/>
      <c r="K2234"/>
      <c r="L2234"/>
    </row>
    <row r="2235" spans="1:12">
      <c r="A2235" t="s">
        <v>6534</v>
      </c>
      <c r="B2235" t="s">
        <v>6434</v>
      </c>
      <c r="C2235" t="str">
        <f>VLOOKUP(RTARouteStages[[#This Row],[StageCode]],Code2Loc,2,FALSE)</f>
        <v>GAWTHAN</v>
      </c>
      <c r="D2235" s="171" t="s">
        <v>1306</v>
      </c>
      <c r="E2235">
        <v>22</v>
      </c>
      <c r="F2235" s="173">
        <v>27</v>
      </c>
      <c r="G2235"/>
      <c r="H2235"/>
      <c r="I2235"/>
      <c r="J2235"/>
      <c r="K2235"/>
      <c r="L2235"/>
    </row>
    <row r="2236" spans="1:12">
      <c r="A2236" t="s">
        <v>6534</v>
      </c>
      <c r="B2236" t="s">
        <v>6434</v>
      </c>
      <c r="C2236" t="str">
        <f>VLOOKUP(RTARouteStages[[#This Row],[StageCode]],Code2Loc,2,FALSE)</f>
        <v>SANKHALI</v>
      </c>
      <c r="D2236" s="171" t="s">
        <v>2596</v>
      </c>
      <c r="E2236">
        <v>23</v>
      </c>
      <c r="F2236" s="173">
        <v>28</v>
      </c>
      <c r="G2236"/>
      <c r="H2236"/>
      <c r="I2236"/>
      <c r="J2236"/>
      <c r="K2236"/>
      <c r="L2236"/>
    </row>
    <row r="2237" spans="1:12">
      <c r="A2237" t="s">
        <v>6534</v>
      </c>
      <c r="B2237" t="s">
        <v>6434</v>
      </c>
      <c r="C2237" t="str">
        <f>VLOOKUP(RTARouteStages[[#This Row],[StageCode]],Code2Loc,2,FALSE)</f>
        <v>HOUSIN BRD</v>
      </c>
      <c r="D2237" s="171" t="s">
        <v>1454</v>
      </c>
      <c r="E2237">
        <v>24</v>
      </c>
      <c r="F2237" s="173">
        <v>30</v>
      </c>
      <c r="G2237"/>
      <c r="H2237"/>
      <c r="I2237"/>
      <c r="J2237"/>
      <c r="K2237"/>
      <c r="L2237"/>
    </row>
    <row r="2238" spans="1:12">
      <c r="A2238" t="s">
        <v>6534</v>
      </c>
      <c r="B2238" t="s">
        <v>6434</v>
      </c>
      <c r="C2238" t="str">
        <f>VLOOKUP(RTARouteStages[[#This Row],[StageCode]],Code2Loc,2,FALSE)</f>
        <v>HARVALE</v>
      </c>
      <c r="D2238" s="171" t="s">
        <v>1414</v>
      </c>
      <c r="E2238">
        <v>25</v>
      </c>
      <c r="F2238" s="173">
        <v>31</v>
      </c>
      <c r="G2238"/>
      <c r="H2238"/>
      <c r="I2238"/>
      <c r="J2238"/>
      <c r="K2238"/>
      <c r="L2238"/>
    </row>
    <row r="2239" spans="1:12">
      <c r="A2239" t="s">
        <v>6534</v>
      </c>
      <c r="B2239" t="s">
        <v>6434</v>
      </c>
      <c r="C2239" t="str">
        <f>VLOOKUP(RTARouteStages[[#This Row],[StageCode]],Code2Loc,2,FALSE)</f>
        <v>PRATAP NAGR</v>
      </c>
      <c r="D2239" s="171" t="s">
        <v>2396</v>
      </c>
      <c r="E2239">
        <v>26</v>
      </c>
      <c r="F2239" s="173">
        <v>32</v>
      </c>
      <c r="G2239"/>
      <c r="H2239"/>
      <c r="I2239"/>
      <c r="J2239"/>
      <c r="K2239"/>
      <c r="L2239"/>
    </row>
    <row r="2240" spans="1:12">
      <c r="A2240" t="s">
        <v>6534</v>
      </c>
      <c r="B2240" t="s">
        <v>6434</v>
      </c>
      <c r="C2240" t="str">
        <f>VLOOKUP(RTARouteStages[[#This Row],[StageCode]],Code2Loc,2,FALSE)</f>
        <v>SUPACHI PUD</v>
      </c>
      <c r="D2240" s="171" t="s">
        <v>2823</v>
      </c>
      <c r="E2240">
        <v>27</v>
      </c>
      <c r="F2240" s="173">
        <v>33</v>
      </c>
      <c r="G2240"/>
      <c r="H2240"/>
      <c r="I2240"/>
      <c r="J2240"/>
      <c r="K2240"/>
      <c r="L2240"/>
    </row>
    <row r="2241" spans="1:12">
      <c r="A2241" t="s">
        <v>6534</v>
      </c>
      <c r="B2241" t="s">
        <v>6434</v>
      </c>
      <c r="C2241" t="str">
        <f>VLOOKUP(RTARouteStages[[#This Row],[StageCode]],Code2Loc,2,FALSE)</f>
        <v>HONDA</v>
      </c>
      <c r="D2241" s="171" t="s">
        <v>1446</v>
      </c>
      <c r="E2241">
        <v>28</v>
      </c>
      <c r="F2241" s="173">
        <v>34</v>
      </c>
      <c r="G2241"/>
      <c r="H2241"/>
      <c r="I2241"/>
      <c r="J2241"/>
      <c r="K2241"/>
      <c r="L2241"/>
    </row>
    <row r="2242" spans="1:12">
      <c r="A2242" t="s">
        <v>6534</v>
      </c>
      <c r="B2242" t="s">
        <v>6434</v>
      </c>
      <c r="C2242" t="str">
        <f>VLOOKUP(RTARouteStages[[#This Row],[StageCode]],Code2Loc,2,FALSE)</f>
        <v>HONDA VADAK</v>
      </c>
      <c r="D2242" s="171" t="s">
        <v>1448</v>
      </c>
      <c r="E2242">
        <v>29</v>
      </c>
      <c r="F2242" s="173">
        <v>35</v>
      </c>
      <c r="G2242"/>
      <c r="H2242"/>
      <c r="I2242"/>
      <c r="J2242"/>
      <c r="K2242"/>
      <c r="L2242"/>
    </row>
    <row r="2243" spans="1:12">
      <c r="A2243" t="s">
        <v>6534</v>
      </c>
      <c r="B2243" t="s">
        <v>6434</v>
      </c>
      <c r="C2243" t="str">
        <f>VLOOKUP(RTARouteStages[[#This Row],[StageCode]],Code2Loc,2,FALSE)</f>
        <v>PISSURLEM</v>
      </c>
      <c r="D2243" s="171" t="s">
        <v>2342</v>
      </c>
      <c r="E2243">
        <v>30</v>
      </c>
      <c r="F2243" s="173">
        <v>38</v>
      </c>
      <c r="G2243"/>
      <c r="H2243"/>
      <c r="I2243"/>
      <c r="J2243"/>
      <c r="K2243"/>
      <c r="L2243"/>
    </row>
    <row r="2244" spans="1:12">
      <c r="A2244" t="s">
        <v>6534</v>
      </c>
      <c r="B2244" t="s">
        <v>6434</v>
      </c>
      <c r="C2244" t="str">
        <f>VLOOKUP(RTARouteStages[[#This Row],[StageCode]],Code2Loc,2,FALSE)</f>
        <v>SHIGNE</v>
      </c>
      <c r="D2244" s="171" t="s">
        <v>2686</v>
      </c>
      <c r="E2244">
        <v>31</v>
      </c>
      <c r="F2244" s="173">
        <v>39</v>
      </c>
      <c r="G2244"/>
      <c r="H2244"/>
      <c r="I2244"/>
      <c r="J2244"/>
      <c r="K2244"/>
      <c r="L2244"/>
    </row>
    <row r="2245" spans="1:12">
      <c r="A2245" t="s">
        <v>6534</v>
      </c>
      <c r="B2245" t="s">
        <v>6434</v>
      </c>
      <c r="C2245" t="str">
        <f>VLOOKUP(RTARouteStages[[#This Row],[StageCode]],Code2Loc,2,FALSE)</f>
        <v>VAGURE</v>
      </c>
      <c r="D2245" s="171" t="s">
        <v>3028</v>
      </c>
      <c r="E2245">
        <v>32</v>
      </c>
      <c r="F2245" s="173">
        <v>40</v>
      </c>
      <c r="G2245"/>
      <c r="H2245"/>
      <c r="I2245"/>
      <c r="J2245"/>
      <c r="K2245"/>
      <c r="L2245"/>
    </row>
    <row r="2246" spans="1:12">
      <c r="A2246" t="s">
        <v>6534</v>
      </c>
      <c r="B2246" t="s">
        <v>6434</v>
      </c>
      <c r="C2246" t="str">
        <f>VLOOKUP(RTARouteStages[[#This Row],[StageCode]],Code2Loc,2,FALSE)</f>
        <v>ADVOI</v>
      </c>
      <c r="D2246" s="171" t="s">
        <v>458</v>
      </c>
      <c r="E2246">
        <v>33</v>
      </c>
      <c r="F2246" s="173">
        <v>42</v>
      </c>
      <c r="G2246"/>
      <c r="H2246"/>
      <c r="I2246"/>
      <c r="J2246"/>
      <c r="K2246"/>
      <c r="L2246"/>
    </row>
    <row r="2247" spans="1:12">
      <c r="A2247" t="s">
        <v>6534</v>
      </c>
      <c r="B2247" t="s">
        <v>6434</v>
      </c>
      <c r="C2247" t="str">
        <f>VLOOKUP(RTARouteStages[[#This Row],[StageCode]],Code2Loc,2,FALSE)</f>
        <v>MHADAI</v>
      </c>
      <c r="D2247" s="171" t="s">
        <v>1949</v>
      </c>
      <c r="E2247">
        <v>34</v>
      </c>
      <c r="F2247" s="173">
        <v>43</v>
      </c>
      <c r="G2247"/>
      <c r="H2247"/>
      <c r="I2247"/>
      <c r="J2247"/>
      <c r="K2247"/>
      <c r="L2247"/>
    </row>
    <row r="2248" spans="1:12">
      <c r="A2248" t="s">
        <v>6534</v>
      </c>
      <c r="B2248" t="s">
        <v>6434</v>
      </c>
      <c r="C2248" t="str">
        <f>VLOOKUP(RTARouteStages[[#This Row],[StageCode]],Code2Loc,2,FALSE)</f>
        <v>BHIRONDA</v>
      </c>
      <c r="D2248" s="171" t="s">
        <v>784</v>
      </c>
      <c r="E2248">
        <v>35</v>
      </c>
      <c r="F2248" s="173">
        <v>45</v>
      </c>
      <c r="G2248"/>
      <c r="H2248"/>
      <c r="I2248"/>
      <c r="J2248"/>
      <c r="K2248"/>
      <c r="L2248"/>
    </row>
    <row r="2249" spans="1:12">
      <c r="A2249" t="s">
        <v>6463</v>
      </c>
      <c r="B2249" t="s">
        <v>5881</v>
      </c>
      <c r="C2249" t="str">
        <f>VLOOKUP(RTARouteStages[[#This Row],[StageCode]],Code2Loc,2,FALSE)</f>
        <v>AMBAULIM</v>
      </c>
      <c r="D2249" s="171" t="s">
        <v>519</v>
      </c>
      <c r="E2249">
        <v>1</v>
      </c>
      <c r="F2249" s="173"/>
      <c r="G2249"/>
      <c r="H2249"/>
      <c r="I2249"/>
      <c r="J2249"/>
      <c r="K2249"/>
      <c r="L2249"/>
    </row>
    <row r="2250" spans="1:12">
      <c r="A2250" t="s">
        <v>6463</v>
      </c>
      <c r="B2250" t="s">
        <v>5881</v>
      </c>
      <c r="C2250" t="str">
        <f>VLOOKUP(RTARouteStages[[#This Row],[StageCode]],Code2Loc,2,FALSE)</f>
        <v>SAVORDE TSK</v>
      </c>
      <c r="D2250" s="171" t="s">
        <v>2646</v>
      </c>
      <c r="E2250">
        <v>6</v>
      </c>
      <c r="F2250" s="173"/>
      <c r="G2250"/>
      <c r="H2250"/>
      <c r="I2250"/>
      <c r="J2250"/>
      <c r="K2250"/>
      <c r="L2250"/>
    </row>
    <row r="2251" spans="1:12">
      <c r="A2251" t="s">
        <v>6535</v>
      </c>
      <c r="B2251" t="s">
        <v>5881</v>
      </c>
      <c r="C2251" t="str">
        <f>VLOOKUP(RTARouteStages[[#This Row],[StageCode]],Code2Loc,2,FALSE)</f>
        <v>BHIRONDA</v>
      </c>
      <c r="D2251" s="171" t="s">
        <v>784</v>
      </c>
      <c r="E2251">
        <v>1</v>
      </c>
      <c r="F2251" s="173"/>
      <c r="G2251"/>
      <c r="H2251"/>
      <c r="I2251"/>
      <c r="J2251"/>
      <c r="K2251"/>
      <c r="L2251"/>
    </row>
    <row r="2252" spans="1:12">
      <c r="A2252" t="s">
        <v>6535</v>
      </c>
      <c r="B2252" t="s">
        <v>5881</v>
      </c>
      <c r="C2252" t="str">
        <f>VLOOKUP(RTARouteStages[[#This Row],[StageCode]],Code2Loc,2,FALSE)</f>
        <v>VALPOI</v>
      </c>
      <c r="D2252" s="171" t="s">
        <v>3041</v>
      </c>
      <c r="E2252">
        <v>6</v>
      </c>
      <c r="F2252" s="173"/>
      <c r="G2252"/>
      <c r="H2252"/>
      <c r="I2252"/>
      <c r="J2252"/>
      <c r="K2252"/>
      <c r="L2252"/>
    </row>
    <row r="2253" spans="1:12">
      <c r="A2253" t="s">
        <v>6536</v>
      </c>
      <c r="B2253" t="s">
        <v>6393</v>
      </c>
      <c r="C2253" t="str">
        <f>VLOOKUP(RTARouteStages[[#This Row],[StageCode]],Code2Loc,2,FALSE)</f>
        <v>BALLI</v>
      </c>
      <c r="D2253" s="171" t="s">
        <v>668</v>
      </c>
      <c r="E2253">
        <v>1</v>
      </c>
      <c r="F2253" s="173">
        <v>0</v>
      </c>
      <c r="G2253"/>
      <c r="H2253"/>
      <c r="I2253"/>
      <c r="J2253"/>
      <c r="K2253"/>
      <c r="L2253"/>
    </row>
    <row r="2254" spans="1:12">
      <c r="A2254" t="s">
        <v>6536</v>
      </c>
      <c r="B2254" t="s">
        <v>6393</v>
      </c>
      <c r="C2254" t="str">
        <f>VLOOKUP(RTARouteStages[[#This Row],[StageCode]],Code2Loc,2,FALSE)</f>
        <v>ADNEM</v>
      </c>
      <c r="D2254" s="171" t="s">
        <v>448</v>
      </c>
      <c r="E2254">
        <v>2</v>
      </c>
      <c r="F2254" s="173">
        <v>3</v>
      </c>
      <c r="G2254"/>
      <c r="H2254"/>
      <c r="I2254"/>
      <c r="J2254"/>
      <c r="K2254"/>
      <c r="L2254"/>
    </row>
    <row r="2255" spans="1:12">
      <c r="A2255" t="s">
        <v>6536</v>
      </c>
      <c r="B2255" t="s">
        <v>6393</v>
      </c>
      <c r="C2255" t="str">
        <f>VLOOKUP(RTARouteStages[[#This Row],[StageCode]],Code2Loc,2,FALSE)</f>
        <v>ASAIDA GARAGE</v>
      </c>
      <c r="D2255" s="171" t="s">
        <v>3331</v>
      </c>
      <c r="E2255">
        <v>3</v>
      </c>
      <c r="F2255" s="173">
        <v>6</v>
      </c>
      <c r="G2255"/>
      <c r="H2255"/>
      <c r="I2255"/>
      <c r="J2255"/>
      <c r="K2255"/>
      <c r="L2255"/>
    </row>
    <row r="2256" spans="1:12">
      <c r="A2256" t="s">
        <v>6536</v>
      </c>
      <c r="B2256" t="s">
        <v>6393</v>
      </c>
      <c r="C2256" t="str">
        <f>VLOOKUP(RTARouteStages[[#This Row],[StageCode]],Code2Loc,2,FALSE)</f>
        <v>AMOLE</v>
      </c>
      <c r="D2256" s="171" t="s">
        <v>3365</v>
      </c>
      <c r="E2256">
        <v>4</v>
      </c>
      <c r="F2256" s="173">
        <v>8</v>
      </c>
      <c r="G2256"/>
      <c r="H2256"/>
      <c r="I2256"/>
      <c r="J2256"/>
      <c r="K2256"/>
      <c r="L2256"/>
    </row>
    <row r="2257" spans="1:12">
      <c r="A2257" t="s">
        <v>6536</v>
      </c>
      <c r="B2257" t="s">
        <v>6393</v>
      </c>
      <c r="C2257" t="str">
        <f>VLOOKUP(RTARouteStages[[#This Row],[StageCode]],Code2Loc,2,FALSE)</f>
        <v>QUEPEM</v>
      </c>
      <c r="D2257" s="171" t="s">
        <v>2424</v>
      </c>
      <c r="E2257">
        <v>5</v>
      </c>
      <c r="F2257" s="173">
        <v>11</v>
      </c>
      <c r="G2257"/>
      <c r="H2257"/>
      <c r="I2257"/>
      <c r="J2257"/>
      <c r="K2257"/>
      <c r="L2257"/>
    </row>
    <row r="2258" spans="1:12">
      <c r="A2258" t="s">
        <v>6536</v>
      </c>
      <c r="B2258" t="s">
        <v>6393</v>
      </c>
      <c r="C2258" t="str">
        <f>VLOOKUP(RTARouteStages[[#This Row],[StageCode]],Code2Loc,2,FALSE)</f>
        <v>QPM COURT</v>
      </c>
      <c r="D2258" s="171" t="s">
        <v>2422</v>
      </c>
      <c r="E2258">
        <v>6</v>
      </c>
      <c r="F2258" s="173">
        <v>13</v>
      </c>
      <c r="G2258"/>
      <c r="H2258"/>
      <c r="I2258"/>
      <c r="J2258"/>
      <c r="K2258"/>
      <c r="L2258"/>
    </row>
    <row r="2259" spans="1:12">
      <c r="A2259" t="s">
        <v>6536</v>
      </c>
      <c r="B2259" t="s">
        <v>6393</v>
      </c>
      <c r="C2259" t="str">
        <f>VLOOKUP(RTARouteStages[[#This Row],[StageCode]],Code2Loc,2,FALSE)</f>
        <v>TILAMOL</v>
      </c>
      <c r="D2259" s="171" t="s">
        <v>2908</v>
      </c>
      <c r="E2259">
        <v>7</v>
      </c>
      <c r="F2259" s="173">
        <v>14</v>
      </c>
      <c r="G2259"/>
      <c r="H2259"/>
      <c r="I2259"/>
      <c r="J2259"/>
      <c r="K2259"/>
      <c r="L2259"/>
    </row>
    <row r="2260" spans="1:12">
      <c r="A2260" t="s">
        <v>6536</v>
      </c>
      <c r="B2260" t="s">
        <v>6393</v>
      </c>
      <c r="C2260" t="str">
        <f>VLOOKUP(RTARouteStages[[#This Row],[StageCode]],Code2Loc,2,FALSE)</f>
        <v>SHIVNAGAR</v>
      </c>
      <c r="D2260" s="171" t="s">
        <v>3333</v>
      </c>
      <c r="E2260">
        <v>8</v>
      </c>
      <c r="F2260" s="173">
        <v>15</v>
      </c>
      <c r="G2260"/>
      <c r="H2260"/>
      <c r="I2260"/>
      <c r="J2260"/>
      <c r="K2260"/>
      <c r="L2260"/>
    </row>
    <row r="2261" spans="1:12">
      <c r="A2261" t="s">
        <v>6536</v>
      </c>
      <c r="B2261" t="s">
        <v>6393</v>
      </c>
      <c r="C2261" t="str">
        <f>VLOOKUP(RTARouteStages[[#This Row],[StageCode]],Code2Loc,2,FALSE)</f>
        <v>MESTA VADA</v>
      </c>
      <c r="D2261" s="171" t="s">
        <v>3335</v>
      </c>
      <c r="E2261">
        <v>9</v>
      </c>
      <c r="F2261" s="173">
        <v>16</v>
      </c>
      <c r="G2261"/>
      <c r="H2261"/>
      <c r="I2261"/>
      <c r="J2261"/>
      <c r="K2261"/>
      <c r="L2261"/>
    </row>
    <row r="2262" spans="1:12">
      <c r="A2262" t="s">
        <v>6536</v>
      </c>
      <c r="B2262" t="s">
        <v>6393</v>
      </c>
      <c r="C2262" t="str">
        <f>VLOOKUP(RTARouteStages[[#This Row],[StageCode]],Code2Loc,2,FALSE)</f>
        <v>TANKI</v>
      </c>
      <c r="D2262" s="171" t="s">
        <v>2869</v>
      </c>
      <c r="E2262">
        <v>10</v>
      </c>
      <c r="F2262" s="173">
        <v>17</v>
      </c>
      <c r="G2262"/>
      <c r="H2262"/>
      <c r="I2262"/>
      <c r="J2262"/>
      <c r="K2262"/>
      <c r="L2262"/>
    </row>
    <row r="2263" spans="1:12">
      <c r="A2263" t="s">
        <v>6536</v>
      </c>
      <c r="B2263" t="s">
        <v>6393</v>
      </c>
      <c r="C2263" t="str">
        <f>VLOOKUP(RTARouteStages[[#This Row],[StageCode]],Code2Loc,2,FALSE)</f>
        <v>KAKUMADDI</v>
      </c>
      <c r="D2263" s="171" t="s">
        <v>1531</v>
      </c>
      <c r="E2263">
        <v>11</v>
      </c>
      <c r="F2263" s="173">
        <v>18</v>
      </c>
      <c r="G2263"/>
      <c r="H2263"/>
      <c r="I2263"/>
      <c r="J2263"/>
      <c r="K2263"/>
      <c r="L2263"/>
    </row>
    <row r="2264" spans="1:12">
      <c r="A2264" t="s">
        <v>6536</v>
      </c>
      <c r="B2264" t="s">
        <v>6393</v>
      </c>
      <c r="C2264" t="str">
        <f>VLOOKUP(RTARouteStages[[#This Row],[StageCode]],Code2Loc,2,FALSE)</f>
        <v>BANSAI</v>
      </c>
      <c r="D2264" s="171" t="s">
        <v>694</v>
      </c>
      <c r="E2264">
        <v>12</v>
      </c>
      <c r="F2264" s="173">
        <v>19</v>
      </c>
      <c r="G2264"/>
      <c r="H2264"/>
      <c r="I2264"/>
      <c r="J2264"/>
      <c r="K2264"/>
      <c r="L2264"/>
    </row>
    <row r="2265" spans="1:12">
      <c r="A2265" t="s">
        <v>6536</v>
      </c>
      <c r="B2265" t="s">
        <v>6393</v>
      </c>
      <c r="C2265" t="str">
        <f>VLOOKUP(RTARouteStages[[#This Row],[StageCode]],Code2Loc,2,FALSE)</f>
        <v>CURCHOREM</v>
      </c>
      <c r="D2265" s="171" t="s">
        <v>1048</v>
      </c>
      <c r="E2265">
        <v>13</v>
      </c>
      <c r="F2265" s="173">
        <v>20</v>
      </c>
      <c r="G2265"/>
      <c r="H2265"/>
      <c r="I2265"/>
      <c r="J2265"/>
      <c r="K2265"/>
      <c r="L2265"/>
    </row>
    <row r="2266" spans="1:12">
      <c r="A2266" t="s">
        <v>6537</v>
      </c>
      <c r="B2266" t="s">
        <v>5881</v>
      </c>
      <c r="C2266" t="str">
        <f>VLOOKUP(RTARouteStages[[#This Row],[StageCode]],Code2Loc,2,FALSE)</f>
        <v>BOGMALO</v>
      </c>
      <c r="D2266" s="171" t="s">
        <v>819</v>
      </c>
      <c r="E2266">
        <v>1</v>
      </c>
      <c r="F2266" s="173"/>
      <c r="G2266"/>
      <c r="H2266"/>
      <c r="I2266"/>
      <c r="J2266"/>
      <c r="K2266"/>
      <c r="L2266"/>
    </row>
    <row r="2267" spans="1:12">
      <c r="A2267" t="s">
        <v>6537</v>
      </c>
      <c r="B2267" t="s">
        <v>5881</v>
      </c>
      <c r="C2267" t="str">
        <f>VLOOKUP(RTARouteStages[[#This Row],[StageCode]],Code2Loc,2,FALSE)</f>
        <v>Hollant</v>
      </c>
      <c r="D2267" s="171" t="s">
        <v>3512</v>
      </c>
      <c r="E2267">
        <v>2</v>
      </c>
      <c r="F2267" s="173"/>
      <c r="G2267" t="s">
        <v>5725</v>
      </c>
      <c r="H2267"/>
      <c r="I2267"/>
      <c r="J2267"/>
      <c r="K2267"/>
      <c r="L2267"/>
    </row>
    <row r="2268" spans="1:12">
      <c r="A2268" t="s">
        <v>6537</v>
      </c>
      <c r="B2268" t="s">
        <v>5881</v>
      </c>
      <c r="C2268" t="str">
        <f>VLOOKUP(RTARouteStages[[#This Row],[StageCode]],Code2Loc,2,FALSE)</f>
        <v>VASCO</v>
      </c>
      <c r="D2268" s="171" t="s">
        <v>421</v>
      </c>
      <c r="E2268">
        <v>6</v>
      </c>
      <c r="F2268" s="173"/>
      <c r="G2268"/>
      <c r="H2268"/>
      <c r="I2268"/>
      <c r="J2268"/>
      <c r="K2268"/>
      <c r="L2268"/>
    </row>
    <row r="2269" spans="1:12">
      <c r="A2269" t="s">
        <v>6538</v>
      </c>
      <c r="B2269" t="s">
        <v>5881</v>
      </c>
      <c r="C2269" t="str">
        <f>VLOOKUP(RTARouteStages[[#This Row],[StageCode]],Code2Loc,2,FALSE)</f>
        <v>BOGMALO</v>
      </c>
      <c r="D2269" s="171" t="s">
        <v>819</v>
      </c>
      <c r="E2269">
        <v>1</v>
      </c>
      <c r="F2269" s="173"/>
      <c r="G2269"/>
      <c r="H2269"/>
      <c r="I2269"/>
      <c r="J2269"/>
      <c r="K2269"/>
      <c r="L2269"/>
    </row>
    <row r="2270" spans="1:12">
      <c r="A2270" t="s">
        <v>6538</v>
      </c>
      <c r="B2270" t="s">
        <v>5881</v>
      </c>
      <c r="C2270" t="str">
        <f>VLOOKUP(RTARouteStages[[#This Row],[StageCode]],Code2Loc,2,FALSE)</f>
        <v>MES COLLEGE</v>
      </c>
      <c r="D2270" s="171" t="s">
        <v>1945</v>
      </c>
      <c r="E2270">
        <v>2</v>
      </c>
      <c r="F2270" s="173"/>
      <c r="G2270" t="s">
        <v>5725</v>
      </c>
      <c r="H2270"/>
      <c r="I2270"/>
      <c r="J2270"/>
      <c r="K2270"/>
      <c r="L2270"/>
    </row>
    <row r="2271" spans="1:12">
      <c r="A2271" t="s">
        <v>6538</v>
      </c>
      <c r="B2271" t="s">
        <v>5881</v>
      </c>
      <c r="C2271" t="str">
        <f>VLOOKUP(RTARouteStages[[#This Row],[StageCode]],Code2Loc,2,FALSE)</f>
        <v>VASCO</v>
      </c>
      <c r="D2271" s="171" t="s">
        <v>421</v>
      </c>
      <c r="E2271">
        <v>6</v>
      </c>
      <c r="F2271" s="173"/>
      <c r="G2271"/>
      <c r="H2271"/>
      <c r="I2271"/>
      <c r="J2271"/>
      <c r="K2271"/>
      <c r="L2271"/>
    </row>
    <row r="2272" spans="1:12">
      <c r="A2272" t="s">
        <v>6539</v>
      </c>
      <c r="B2272" t="s">
        <v>5881</v>
      </c>
      <c r="C2272" t="str">
        <f>VLOOKUP(RTARouteStages[[#This Row],[StageCode]],Code2Loc,2,FALSE)</f>
        <v>BOGMALO</v>
      </c>
      <c r="D2272" s="171" t="s">
        <v>819</v>
      </c>
      <c r="E2272">
        <v>1</v>
      </c>
      <c r="F2272" s="173"/>
      <c r="G2272"/>
      <c r="H2272"/>
      <c r="I2272"/>
      <c r="J2272"/>
      <c r="K2272"/>
      <c r="L2272"/>
    </row>
    <row r="2273" spans="1:12">
      <c r="A2273" t="s">
        <v>6539</v>
      </c>
      <c r="B2273" t="s">
        <v>5881</v>
      </c>
      <c r="C2273" t="str">
        <f>VLOOKUP(RTARouteStages[[#This Row],[StageCode]],Code2Loc,2,FALSE)</f>
        <v>VASCO</v>
      </c>
      <c r="D2273" s="171" t="s">
        <v>421</v>
      </c>
      <c r="E2273">
        <v>6</v>
      </c>
      <c r="F2273" s="173"/>
      <c r="G2273"/>
      <c r="H2273"/>
      <c r="I2273"/>
      <c r="J2273"/>
      <c r="K2273"/>
      <c r="L2273"/>
    </row>
    <row r="2274" spans="1:12">
      <c r="A2274" t="s">
        <v>6540</v>
      </c>
      <c r="B2274" t="s">
        <v>5881</v>
      </c>
      <c r="C2274" t="e">
        <f>VLOOKUP(RTARouteStages[[#This Row],[StageCode]],Code2Loc,2,FALSE)</f>
        <v>#N/A</v>
      </c>
      <c r="D2274" s="171" t="s">
        <v>820</v>
      </c>
      <c r="E2274">
        <v>1</v>
      </c>
      <c r="F2274" s="173"/>
      <c r="G2274"/>
      <c r="H2274"/>
      <c r="I2274"/>
      <c r="J2274"/>
      <c r="K2274"/>
      <c r="L2274"/>
    </row>
    <row r="2275" spans="1:12">
      <c r="A2275" t="s">
        <v>6540</v>
      </c>
      <c r="B2275" t="s">
        <v>5881</v>
      </c>
      <c r="C2275" t="e">
        <f>VLOOKUP(RTARouteStages[[#This Row],[StageCode]],Code2Loc,2,FALSE)</f>
        <v>#N/A</v>
      </c>
      <c r="D2275" s="171" t="s">
        <v>4898</v>
      </c>
      <c r="E2275">
        <v>3</v>
      </c>
      <c r="F2275" s="173"/>
      <c r="G2275" t="s">
        <v>5725</v>
      </c>
      <c r="H2275"/>
      <c r="I2275"/>
      <c r="J2275"/>
      <c r="K2275"/>
      <c r="L2275"/>
    </row>
    <row r="2276" spans="1:12">
      <c r="A2276" t="s">
        <v>6540</v>
      </c>
      <c r="B2276" t="s">
        <v>5881</v>
      </c>
      <c r="C2276" t="e">
        <f>VLOOKUP(RTARouteStages[[#This Row],[StageCode]],Code2Loc,2,FALSE)</f>
        <v>#N/A</v>
      </c>
      <c r="D2276" s="171" t="s">
        <v>820</v>
      </c>
      <c r="E2276">
        <v>6</v>
      </c>
      <c r="F2276" s="173"/>
      <c r="G2276"/>
      <c r="H2276"/>
      <c r="I2276"/>
      <c r="J2276"/>
      <c r="K2276"/>
      <c r="L2276"/>
    </row>
    <row r="2277" spans="1:12">
      <c r="A2277" t="s">
        <v>6541</v>
      </c>
      <c r="B2277" t="s">
        <v>5881</v>
      </c>
      <c r="C2277" t="e">
        <f>VLOOKUP(RTARouteStages[[#This Row],[StageCode]],Code2Loc,2,FALSE)</f>
        <v>#N/A</v>
      </c>
      <c r="D2277" s="171" t="s">
        <v>820</v>
      </c>
      <c r="E2277">
        <v>1</v>
      </c>
      <c r="F2277" s="173"/>
      <c r="G2277"/>
      <c r="H2277"/>
      <c r="I2277"/>
      <c r="J2277"/>
      <c r="K2277"/>
      <c r="L2277"/>
    </row>
    <row r="2278" spans="1:12">
      <c r="A2278" t="s">
        <v>6541</v>
      </c>
      <c r="B2278" t="s">
        <v>5881</v>
      </c>
      <c r="C2278" t="str">
        <f>VLOOKUP(RTARouteStages[[#This Row],[StageCode]],Code2Loc,2,FALSE)</f>
        <v>PONDA</v>
      </c>
      <c r="D2278" s="171" t="s">
        <v>2374</v>
      </c>
      <c r="E2278">
        <v>6</v>
      </c>
      <c r="F2278" s="173"/>
      <c r="G2278"/>
      <c r="H2278"/>
      <c r="I2278"/>
      <c r="J2278"/>
      <c r="K2278"/>
      <c r="L2278"/>
    </row>
    <row r="2279" spans="1:12">
      <c r="A2279" t="s">
        <v>6542</v>
      </c>
      <c r="B2279" t="s">
        <v>5881</v>
      </c>
      <c r="C2279" t="e">
        <f>VLOOKUP(RTARouteStages[[#This Row],[StageCode]],Code2Loc,2,FALSE)</f>
        <v>#N/A</v>
      </c>
      <c r="D2279" s="171" t="s">
        <v>832</v>
      </c>
      <c r="E2279">
        <v>1</v>
      </c>
      <c r="F2279" s="173"/>
      <c r="G2279"/>
      <c r="H2279"/>
      <c r="I2279"/>
      <c r="J2279"/>
      <c r="K2279"/>
      <c r="L2279"/>
    </row>
    <row r="2280" spans="1:12">
      <c r="A2280" t="s">
        <v>6542</v>
      </c>
      <c r="B2280" t="s">
        <v>5881</v>
      </c>
      <c r="C2280" t="str">
        <f>VLOOKUP(RTARouteStages[[#This Row],[StageCode]],Code2Loc,2,FALSE)</f>
        <v>PONDA</v>
      </c>
      <c r="D2280" s="171" t="s">
        <v>2374</v>
      </c>
      <c r="E2280">
        <v>6</v>
      </c>
      <c r="F2280" s="173"/>
      <c r="G2280"/>
      <c r="H2280"/>
      <c r="I2280"/>
      <c r="J2280"/>
      <c r="K2280"/>
      <c r="L2280"/>
    </row>
    <row r="2281" spans="1:12">
      <c r="A2281" t="s">
        <v>6543</v>
      </c>
      <c r="B2281" t="s">
        <v>5881</v>
      </c>
      <c r="C2281" t="str">
        <f>VLOOKUP(RTARouteStages[[#This Row],[StageCode]],Code2Loc,2,FALSE)</f>
        <v>BIRLA</v>
      </c>
      <c r="D2281" s="171" t="s">
        <v>807</v>
      </c>
      <c r="E2281">
        <v>1</v>
      </c>
      <c r="F2281" s="173"/>
      <c r="G2281"/>
      <c r="H2281"/>
      <c r="I2281"/>
      <c r="J2281"/>
      <c r="K2281"/>
      <c r="L2281"/>
    </row>
    <row r="2282" spans="1:12">
      <c r="A2282" t="s">
        <v>6543</v>
      </c>
      <c r="B2282" t="s">
        <v>5881</v>
      </c>
      <c r="C2282" t="str">
        <f>VLOOKUP(RTARouteStages[[#This Row],[StageCode]],Code2Loc,2,FALSE)</f>
        <v>CHICALIM</v>
      </c>
      <c r="D2282" s="171" t="s">
        <v>943</v>
      </c>
      <c r="E2282">
        <v>2</v>
      </c>
      <c r="F2282" s="173"/>
      <c r="G2282" t="s">
        <v>5725</v>
      </c>
      <c r="H2282"/>
      <c r="I2282"/>
      <c r="J2282"/>
      <c r="K2282"/>
      <c r="L2282"/>
    </row>
    <row r="2283" spans="1:12">
      <c r="A2283" t="s">
        <v>6543</v>
      </c>
      <c r="B2283" t="s">
        <v>5881</v>
      </c>
      <c r="C2283" t="str">
        <f>VLOOKUP(RTARouteStages[[#This Row],[StageCode]],Code2Loc,2,FALSE)</f>
        <v>VASCO</v>
      </c>
      <c r="D2283" s="171" t="s">
        <v>421</v>
      </c>
      <c r="E2283">
        <v>6</v>
      </c>
      <c r="F2283" s="173"/>
      <c r="G2283"/>
      <c r="H2283"/>
      <c r="I2283"/>
      <c r="J2283"/>
      <c r="K2283"/>
      <c r="L2283"/>
    </row>
    <row r="2284" spans="1:12">
      <c r="A2284" t="s">
        <v>6544</v>
      </c>
      <c r="B2284" t="s">
        <v>5881</v>
      </c>
      <c r="C2284" t="str">
        <f>VLOOKUP(RTARouteStages[[#This Row],[StageCode]],Code2Loc,2,FALSE)</f>
        <v>BIRLA</v>
      </c>
      <c r="D2284" s="171" t="s">
        <v>807</v>
      </c>
      <c r="E2284">
        <v>1</v>
      </c>
      <c r="F2284" s="173"/>
      <c r="G2284"/>
      <c r="H2284"/>
      <c r="I2284"/>
      <c r="J2284"/>
      <c r="K2284"/>
      <c r="L2284"/>
    </row>
    <row r="2285" spans="1:12">
      <c r="A2285" t="s">
        <v>6544</v>
      </c>
      <c r="B2285" t="s">
        <v>5881</v>
      </c>
      <c r="C2285" t="str">
        <f>VLOOKUP(RTARouteStages[[#This Row],[StageCode]],Code2Loc,2,FALSE)</f>
        <v>HARBOUR</v>
      </c>
      <c r="D2285" s="171" t="s">
        <v>1410</v>
      </c>
      <c r="E2285">
        <v>6</v>
      </c>
      <c r="F2285" s="173"/>
      <c r="G2285"/>
      <c r="H2285"/>
      <c r="I2285"/>
      <c r="J2285"/>
      <c r="K2285"/>
      <c r="L2285"/>
    </row>
    <row r="2286" spans="1:12">
      <c r="A2286" t="s">
        <v>6464</v>
      </c>
      <c r="B2286" t="s">
        <v>5881</v>
      </c>
      <c r="C2286" t="str">
        <f>VLOOKUP(RTARouteStages[[#This Row],[StageCode]],Code2Loc,2,FALSE)</f>
        <v>AMBAULIM</v>
      </c>
      <c r="D2286" s="171" t="s">
        <v>519</v>
      </c>
      <c r="E2286">
        <v>1</v>
      </c>
      <c r="F2286" s="173"/>
      <c r="G2286"/>
      <c r="H2286"/>
      <c r="I2286"/>
      <c r="J2286"/>
      <c r="K2286"/>
      <c r="L2286"/>
    </row>
    <row r="2287" spans="1:12">
      <c r="A2287" t="s">
        <v>6464</v>
      </c>
      <c r="B2287" t="s">
        <v>5881</v>
      </c>
      <c r="C2287" t="str">
        <f>VLOOKUP(RTARouteStages[[#This Row],[StageCode]],Code2Loc,2,FALSE)</f>
        <v>SAVERDEM</v>
      </c>
      <c r="D2287" s="171" t="s">
        <v>2644</v>
      </c>
      <c r="E2287">
        <v>6</v>
      </c>
      <c r="F2287" s="173"/>
      <c r="G2287"/>
      <c r="H2287"/>
      <c r="I2287"/>
      <c r="J2287"/>
      <c r="K2287"/>
      <c r="L2287"/>
    </row>
    <row r="2288" spans="1:12">
      <c r="A2288" t="s">
        <v>6545</v>
      </c>
      <c r="B2288" t="s">
        <v>5881</v>
      </c>
      <c r="C2288" t="str">
        <f>VLOOKUP(RTARouteStages[[#This Row],[StageCode]],Code2Loc,2,FALSE)</f>
        <v>BIRLA</v>
      </c>
      <c r="D2288" s="171" t="s">
        <v>807</v>
      </c>
      <c r="E2288">
        <v>1</v>
      </c>
      <c r="F2288" s="173"/>
      <c r="G2288"/>
      <c r="H2288"/>
      <c r="I2288"/>
      <c r="J2288"/>
      <c r="K2288"/>
      <c r="L2288"/>
    </row>
    <row r="2289" spans="1:12">
      <c r="A2289" t="s">
        <v>6545</v>
      </c>
      <c r="B2289" t="s">
        <v>5881</v>
      </c>
      <c r="C2289" t="str">
        <f>VLOOKUP(RTARouteStages[[#This Row],[StageCode]],Code2Loc,2,FALSE)</f>
        <v>MES COLLEGE</v>
      </c>
      <c r="D2289" s="171" t="s">
        <v>1945</v>
      </c>
      <c r="E2289">
        <v>2</v>
      </c>
      <c r="F2289" s="173"/>
      <c r="G2289" t="s">
        <v>5725</v>
      </c>
      <c r="H2289"/>
      <c r="I2289"/>
      <c r="J2289"/>
      <c r="K2289"/>
      <c r="L2289"/>
    </row>
    <row r="2290" spans="1:12">
      <c r="A2290" t="s">
        <v>6545</v>
      </c>
      <c r="B2290" t="s">
        <v>5881</v>
      </c>
      <c r="C2290" t="str">
        <f>VLOOKUP(RTARouteStages[[#This Row],[StageCode]],Code2Loc,2,FALSE)</f>
        <v>VASCO</v>
      </c>
      <c r="D2290" s="171" t="s">
        <v>421</v>
      </c>
      <c r="E2290">
        <v>6</v>
      </c>
      <c r="F2290" s="173"/>
      <c r="G2290"/>
      <c r="H2290"/>
      <c r="I2290"/>
      <c r="J2290"/>
      <c r="K2290"/>
      <c r="L2290"/>
    </row>
    <row r="2291" spans="1:12">
      <c r="A2291" t="s">
        <v>6546</v>
      </c>
      <c r="B2291" t="s">
        <v>5881</v>
      </c>
      <c r="C2291" t="str">
        <f>VLOOKUP(RTARouteStages[[#This Row],[StageCode]],Code2Loc,2,FALSE)</f>
        <v>BIRLA</v>
      </c>
      <c r="D2291" s="171" t="s">
        <v>807</v>
      </c>
      <c r="E2291">
        <v>1</v>
      </c>
      <c r="F2291" s="173"/>
      <c r="G2291"/>
      <c r="H2291"/>
      <c r="I2291"/>
      <c r="J2291"/>
      <c r="K2291"/>
      <c r="L2291"/>
    </row>
    <row r="2292" spans="1:12">
      <c r="A2292" t="s">
        <v>6546</v>
      </c>
      <c r="B2292" t="s">
        <v>5881</v>
      </c>
      <c r="C2292" t="str">
        <f>VLOOKUP(RTARouteStages[[#This Row],[StageCode]],Code2Loc,2,FALSE)</f>
        <v>VASCO</v>
      </c>
      <c r="D2292" s="171" t="s">
        <v>421</v>
      </c>
      <c r="E2292">
        <v>6</v>
      </c>
      <c r="F2292" s="173"/>
      <c r="G2292"/>
      <c r="H2292"/>
      <c r="I2292"/>
      <c r="J2292"/>
      <c r="K2292"/>
      <c r="L2292"/>
    </row>
    <row r="2293" spans="1:12">
      <c r="A2293" t="s">
        <v>6547</v>
      </c>
      <c r="B2293" t="s">
        <v>6435</v>
      </c>
      <c r="C2293" t="str">
        <f>VLOOKUP(RTARouteStages[[#This Row],[StageCode]],Code2Loc,2,FALSE)</f>
        <v>CUNCOLIM</v>
      </c>
      <c r="D2293" s="171" t="s">
        <v>1042</v>
      </c>
      <c r="E2293">
        <v>1</v>
      </c>
      <c r="F2293" s="173">
        <v>0</v>
      </c>
      <c r="G2293"/>
      <c r="H2293"/>
      <c r="I2293"/>
      <c r="J2293"/>
      <c r="K2293"/>
      <c r="L2293"/>
    </row>
    <row r="2294" spans="1:12">
      <c r="A2294" t="s">
        <v>6547</v>
      </c>
      <c r="B2294" t="s">
        <v>6435</v>
      </c>
      <c r="C2294" t="str">
        <f>VLOOKUP(RTARouteStages[[#This Row],[StageCode]],Code2Loc,2,FALSE)</f>
        <v>BIVSA</v>
      </c>
      <c r="D2294" s="171" t="s">
        <v>811</v>
      </c>
      <c r="E2294">
        <v>2</v>
      </c>
      <c r="F2294" s="173">
        <v>2</v>
      </c>
      <c r="G2294"/>
      <c r="H2294"/>
      <c r="I2294"/>
      <c r="J2294"/>
      <c r="K2294"/>
      <c r="L2294"/>
    </row>
    <row r="2295" spans="1:12">
      <c r="A2295" t="s">
        <v>6547</v>
      </c>
      <c r="B2295" t="s">
        <v>6435</v>
      </c>
      <c r="C2295" t="str">
        <f>VLOOKUP(RTARouteStages[[#This Row],[StageCode]],Code2Loc,2,FALSE)</f>
        <v>MURIDA</v>
      </c>
      <c r="D2295" s="171" t="s">
        <v>2050</v>
      </c>
      <c r="E2295">
        <v>3</v>
      </c>
      <c r="F2295" s="173">
        <v>3</v>
      </c>
      <c r="G2295"/>
      <c r="H2295"/>
      <c r="I2295"/>
      <c r="J2295"/>
      <c r="K2295"/>
      <c r="L2295"/>
    </row>
    <row r="2296" spans="1:12">
      <c r="A2296" t="s">
        <v>6547</v>
      </c>
      <c r="B2296" t="s">
        <v>6435</v>
      </c>
      <c r="C2296" t="str">
        <f>VLOOKUP(RTARouteStages[[#This Row],[StageCode]],Code2Loc,2,FALSE)</f>
        <v>BAGA</v>
      </c>
      <c r="D2296" s="171" t="s">
        <v>652</v>
      </c>
      <c r="E2296">
        <v>4</v>
      </c>
      <c r="F2296" s="173">
        <v>4</v>
      </c>
      <c r="G2296"/>
      <c r="H2296"/>
      <c r="I2296"/>
      <c r="J2296"/>
      <c r="K2296"/>
      <c r="L2296"/>
    </row>
    <row r="2297" spans="1:12">
      <c r="A2297" t="s">
        <v>6547</v>
      </c>
      <c r="B2297" t="s">
        <v>6435</v>
      </c>
      <c r="C2297" t="str">
        <f>VLOOKUP(RTARouteStages[[#This Row],[StageCode]],Code2Loc,2,FALSE)</f>
        <v>VELIM MKT</v>
      </c>
      <c r="D2297" s="171" t="s">
        <v>3071</v>
      </c>
      <c r="E2297">
        <v>5</v>
      </c>
      <c r="F2297" s="173">
        <v>5</v>
      </c>
      <c r="G2297"/>
      <c r="H2297"/>
      <c r="I2297"/>
      <c r="J2297"/>
      <c r="K2297"/>
      <c r="L2297"/>
    </row>
    <row r="2298" spans="1:12">
      <c r="A2298" t="s">
        <v>6547</v>
      </c>
      <c r="B2298" t="s">
        <v>6435</v>
      </c>
      <c r="C2298" t="str">
        <f>VLOOKUP(RTARouteStages[[#This Row],[StageCode]],Code2Loc,2,FALSE)</f>
        <v>VELIM</v>
      </c>
      <c r="D2298" s="171" t="s">
        <v>3069</v>
      </c>
      <c r="E2298">
        <v>6</v>
      </c>
      <c r="F2298" s="173">
        <v>6</v>
      </c>
      <c r="G2298"/>
      <c r="H2298"/>
      <c r="I2298"/>
      <c r="J2298"/>
      <c r="K2298"/>
      <c r="L2298"/>
    </row>
    <row r="2299" spans="1:12">
      <c r="A2299" t="s">
        <v>6547</v>
      </c>
      <c r="B2299" t="s">
        <v>6435</v>
      </c>
      <c r="C2299" t="str">
        <f>VLOOKUP(RTARouteStages[[#This Row],[StageCode]],Code2Loc,2,FALSE)</f>
        <v>BARADI</v>
      </c>
      <c r="D2299" s="171" t="s">
        <v>698</v>
      </c>
      <c r="E2299">
        <v>7</v>
      </c>
      <c r="F2299" s="173">
        <v>7</v>
      </c>
      <c r="G2299"/>
      <c r="H2299"/>
      <c r="I2299"/>
      <c r="J2299"/>
      <c r="K2299"/>
      <c r="L2299"/>
    </row>
    <row r="2300" spans="1:12">
      <c r="A2300" t="s">
        <v>6547</v>
      </c>
      <c r="B2300" t="s">
        <v>6435</v>
      </c>
      <c r="C2300" t="str">
        <f>VLOOKUP(RTARouteStages[[#This Row],[StageCode]],Code2Loc,2,FALSE)</f>
        <v>MUXER B/S</v>
      </c>
      <c r="D2300" s="171" t="s">
        <v>2060</v>
      </c>
      <c r="E2300">
        <v>8</v>
      </c>
      <c r="F2300" s="173">
        <v>8</v>
      </c>
      <c r="G2300"/>
      <c r="H2300"/>
      <c r="I2300"/>
      <c r="J2300"/>
      <c r="K2300"/>
      <c r="L2300"/>
    </row>
    <row r="2301" spans="1:12">
      <c r="A2301" t="s">
        <v>6547</v>
      </c>
      <c r="B2301" t="s">
        <v>6435</v>
      </c>
      <c r="C2301" t="str">
        <f>VLOOKUP(RTARouteStages[[#This Row],[StageCode]],Code2Loc,2,FALSE)</f>
        <v>BETUL X</v>
      </c>
      <c r="D2301" s="171" t="s">
        <v>754</v>
      </c>
      <c r="E2301">
        <v>9</v>
      </c>
      <c r="F2301" s="173">
        <v>9</v>
      </c>
      <c r="G2301"/>
      <c r="H2301"/>
      <c r="I2301"/>
      <c r="J2301"/>
      <c r="K2301"/>
      <c r="L2301"/>
    </row>
    <row r="2302" spans="1:12">
      <c r="A2302" t="s">
        <v>6547</v>
      </c>
      <c r="B2302" t="s">
        <v>6435</v>
      </c>
      <c r="C2302" t="str">
        <f>VLOOKUP(RTARouteStages[[#This Row],[StageCode]],Code2Loc,2,FALSE)</f>
        <v>BETUL</v>
      </c>
      <c r="D2302" s="171" t="s">
        <v>752</v>
      </c>
      <c r="E2302">
        <v>10</v>
      </c>
      <c r="F2302" s="173">
        <v>10</v>
      </c>
      <c r="G2302"/>
      <c r="H2302"/>
      <c r="I2302"/>
      <c r="J2302"/>
      <c r="K2302"/>
      <c r="L2302"/>
    </row>
    <row r="2303" spans="1:12">
      <c r="A2303" t="s">
        <v>6548</v>
      </c>
      <c r="B2303" t="s">
        <v>6436</v>
      </c>
      <c r="C2303" t="str">
        <f>VLOOKUP(RTARouteStages[[#This Row],[StageCode]],Code2Loc,2,FALSE)</f>
        <v>MARGAO</v>
      </c>
      <c r="D2303" s="171" t="s">
        <v>1890</v>
      </c>
      <c r="E2303">
        <v>1</v>
      </c>
      <c r="F2303" s="173">
        <v>0</v>
      </c>
      <c r="G2303"/>
      <c r="H2303"/>
      <c r="I2303"/>
      <c r="J2303"/>
      <c r="K2303"/>
      <c r="L2303"/>
    </row>
    <row r="2304" spans="1:12">
      <c r="A2304" t="s">
        <v>6548</v>
      </c>
      <c r="B2304" t="s">
        <v>6436</v>
      </c>
      <c r="C2304" t="str">
        <f>VLOOKUP(RTARouteStages[[#This Row],[StageCode]],Code2Loc,2,FALSE)</f>
        <v>MARGAO MKT</v>
      </c>
      <c r="D2304" s="171" t="s">
        <v>1892</v>
      </c>
      <c r="E2304">
        <v>2</v>
      </c>
      <c r="F2304" s="173">
        <v>2</v>
      </c>
      <c r="G2304"/>
      <c r="H2304"/>
      <c r="I2304"/>
      <c r="J2304"/>
      <c r="K2304"/>
      <c r="L2304"/>
    </row>
    <row r="2305" spans="1:12">
      <c r="A2305" t="s">
        <v>6548</v>
      </c>
      <c r="B2305" t="s">
        <v>6436</v>
      </c>
      <c r="C2305" t="str">
        <f>VLOOKUP(RTARouteStages[[#This Row],[StageCode]],Code2Loc,2,FALSE)</f>
        <v>NAVELIM</v>
      </c>
      <c r="D2305" s="171" t="s">
        <v>2120</v>
      </c>
      <c r="E2305">
        <v>3</v>
      </c>
      <c r="F2305" s="173">
        <v>4</v>
      </c>
      <c r="G2305"/>
      <c r="H2305"/>
      <c r="I2305"/>
      <c r="J2305"/>
      <c r="K2305"/>
      <c r="L2305"/>
    </row>
    <row r="2306" spans="1:12">
      <c r="A2306" t="s">
        <v>6548</v>
      </c>
      <c r="B2306" t="s">
        <v>6436</v>
      </c>
      <c r="C2306" t="str">
        <f>VLOOKUP(RTARouteStages[[#This Row],[StageCode]],Code2Loc,2,FALSE)</f>
        <v>DHARMAPUR</v>
      </c>
      <c r="D2306" s="171" t="s">
        <v>1150</v>
      </c>
      <c r="E2306">
        <v>4</v>
      </c>
      <c r="F2306" s="173">
        <v>5</v>
      </c>
      <c r="G2306"/>
      <c r="H2306"/>
      <c r="I2306"/>
      <c r="J2306"/>
      <c r="K2306"/>
      <c r="L2306"/>
    </row>
    <row r="2307" spans="1:12">
      <c r="A2307" t="s">
        <v>6548</v>
      </c>
      <c r="B2307" t="s">
        <v>6436</v>
      </c>
      <c r="C2307" t="str">
        <f>VLOOKUP(RTARouteStages[[#This Row],[StageCode]],Code2Loc,2,FALSE)</f>
        <v>CHINCHINI X</v>
      </c>
      <c r="D2307" s="171" t="s">
        <v>953</v>
      </c>
      <c r="E2307">
        <v>5</v>
      </c>
      <c r="F2307" s="173">
        <v>7</v>
      </c>
      <c r="G2307"/>
      <c r="H2307"/>
      <c r="I2307"/>
      <c r="J2307"/>
      <c r="K2307"/>
      <c r="L2307"/>
    </row>
    <row r="2308" spans="1:12">
      <c r="A2308" t="s">
        <v>6548</v>
      </c>
      <c r="B2308" t="s">
        <v>6436</v>
      </c>
      <c r="C2308" t="str">
        <f>VLOOKUP(RTARouteStages[[#This Row],[StageCode]],Code2Loc,2,FALSE)</f>
        <v>DANDEWADI</v>
      </c>
      <c r="D2308" s="171" t="s">
        <v>1082</v>
      </c>
      <c r="E2308">
        <v>6</v>
      </c>
      <c r="F2308" s="173">
        <v>8</v>
      </c>
      <c r="G2308"/>
      <c r="H2308"/>
      <c r="I2308"/>
      <c r="J2308"/>
      <c r="K2308"/>
      <c r="L2308"/>
    </row>
    <row r="2309" spans="1:12">
      <c r="A2309" t="s">
        <v>6548</v>
      </c>
      <c r="B2309" t="s">
        <v>6436</v>
      </c>
      <c r="C2309" t="str">
        <f>VLOOKUP(RTARouteStages[[#This Row],[StageCode]],Code2Loc,2,FALSE)</f>
        <v>PAZARKHAN</v>
      </c>
      <c r="D2309" s="171" t="s">
        <v>2306</v>
      </c>
      <c r="E2309">
        <v>7</v>
      </c>
      <c r="F2309" s="173">
        <v>11</v>
      </c>
      <c r="G2309"/>
      <c r="H2309"/>
      <c r="I2309"/>
      <c r="J2309"/>
      <c r="K2309"/>
      <c r="L2309"/>
    </row>
    <row r="2310" spans="1:12">
      <c r="A2310" t="s">
        <v>6548</v>
      </c>
      <c r="B2310" t="s">
        <v>6436</v>
      </c>
      <c r="C2310" t="str">
        <f>VLOOKUP(RTARouteStages[[#This Row],[StageCode]],Code2Loc,2,FALSE)</f>
        <v>CUNCOLIM</v>
      </c>
      <c r="D2310" s="171" t="s">
        <v>1042</v>
      </c>
      <c r="E2310">
        <v>8</v>
      </c>
      <c r="F2310" s="173">
        <v>14</v>
      </c>
      <c r="G2310" t="s">
        <v>5725</v>
      </c>
      <c r="H2310"/>
      <c r="I2310"/>
      <c r="J2310"/>
      <c r="K2310"/>
      <c r="L2310"/>
    </row>
    <row r="2311" spans="1:12">
      <c r="A2311" t="s">
        <v>6548</v>
      </c>
      <c r="B2311" t="s">
        <v>6436</v>
      </c>
      <c r="C2311" t="str">
        <f>VLOOKUP(RTARouteStages[[#This Row],[StageCode]],Code2Loc,2,FALSE)</f>
        <v>BIVSA</v>
      </c>
      <c r="D2311" s="171" t="s">
        <v>811</v>
      </c>
      <c r="E2311">
        <v>9</v>
      </c>
      <c r="F2311" s="173">
        <v>16</v>
      </c>
      <c r="G2311"/>
      <c r="H2311"/>
      <c r="I2311"/>
      <c r="J2311"/>
      <c r="K2311"/>
      <c r="L2311"/>
    </row>
    <row r="2312" spans="1:12">
      <c r="A2312" t="s">
        <v>6548</v>
      </c>
      <c r="B2312" t="s">
        <v>6436</v>
      </c>
      <c r="C2312" t="str">
        <f>VLOOKUP(RTARouteStages[[#This Row],[StageCode]],Code2Loc,2,FALSE)</f>
        <v>MURIDA</v>
      </c>
      <c r="D2312" s="171" t="s">
        <v>2050</v>
      </c>
      <c r="E2312">
        <v>10</v>
      </c>
      <c r="F2312" s="173">
        <v>17</v>
      </c>
      <c r="G2312"/>
      <c r="H2312"/>
      <c r="I2312"/>
      <c r="J2312"/>
      <c r="K2312"/>
      <c r="L2312"/>
    </row>
    <row r="2313" spans="1:12">
      <c r="A2313" t="s">
        <v>6548</v>
      </c>
      <c r="B2313" t="s">
        <v>6436</v>
      </c>
      <c r="C2313" t="str">
        <f>VLOOKUP(RTARouteStages[[#This Row],[StageCode]],Code2Loc,2,FALSE)</f>
        <v>BAGA</v>
      </c>
      <c r="D2313" s="171" t="s">
        <v>652</v>
      </c>
      <c r="E2313">
        <v>11</v>
      </c>
      <c r="F2313" s="173">
        <v>18</v>
      </c>
      <c r="G2313"/>
      <c r="H2313"/>
      <c r="I2313"/>
      <c r="J2313"/>
      <c r="K2313"/>
      <c r="L2313"/>
    </row>
    <row r="2314" spans="1:12">
      <c r="A2314" t="s">
        <v>6548</v>
      </c>
      <c r="B2314" t="s">
        <v>6436</v>
      </c>
      <c r="C2314" t="str">
        <f>VLOOKUP(RTARouteStages[[#This Row],[StageCode]],Code2Loc,2,FALSE)</f>
        <v>VELIM MKT</v>
      </c>
      <c r="D2314" s="171" t="s">
        <v>3071</v>
      </c>
      <c r="E2314">
        <v>12</v>
      </c>
      <c r="F2314" s="173">
        <v>19</v>
      </c>
      <c r="G2314"/>
      <c r="H2314"/>
      <c r="I2314"/>
      <c r="J2314"/>
      <c r="K2314"/>
      <c r="L2314"/>
    </row>
    <row r="2315" spans="1:12">
      <c r="A2315" t="s">
        <v>6548</v>
      </c>
      <c r="B2315" t="s">
        <v>6436</v>
      </c>
      <c r="C2315" t="str">
        <f>VLOOKUP(RTARouteStages[[#This Row],[StageCode]],Code2Loc,2,FALSE)</f>
        <v>VELIM</v>
      </c>
      <c r="D2315" s="171" t="s">
        <v>3069</v>
      </c>
      <c r="E2315">
        <v>13</v>
      </c>
      <c r="F2315" s="173">
        <v>20</v>
      </c>
      <c r="G2315"/>
      <c r="H2315"/>
      <c r="I2315"/>
      <c r="J2315"/>
      <c r="K2315"/>
      <c r="L2315"/>
    </row>
    <row r="2316" spans="1:12">
      <c r="A2316" t="s">
        <v>6548</v>
      </c>
      <c r="B2316" t="s">
        <v>6436</v>
      </c>
      <c r="C2316" t="str">
        <f>VLOOKUP(RTARouteStages[[#This Row],[StageCode]],Code2Loc,2,FALSE)</f>
        <v>BARADI</v>
      </c>
      <c r="D2316" s="171" t="s">
        <v>698</v>
      </c>
      <c r="E2316">
        <v>14</v>
      </c>
      <c r="F2316" s="173">
        <v>21</v>
      </c>
      <c r="G2316"/>
      <c r="H2316"/>
      <c r="I2316"/>
      <c r="J2316"/>
      <c r="K2316"/>
      <c r="L2316"/>
    </row>
    <row r="2317" spans="1:12">
      <c r="A2317" t="s">
        <v>6548</v>
      </c>
      <c r="B2317" t="s">
        <v>6436</v>
      </c>
      <c r="C2317" t="str">
        <f>VLOOKUP(RTARouteStages[[#This Row],[StageCode]],Code2Loc,2,FALSE)</f>
        <v>MUXER B/S</v>
      </c>
      <c r="D2317" s="171" t="s">
        <v>2060</v>
      </c>
      <c r="E2317">
        <v>15</v>
      </c>
      <c r="F2317" s="173">
        <v>22</v>
      </c>
      <c r="G2317"/>
      <c r="H2317"/>
      <c r="I2317"/>
      <c r="J2317"/>
      <c r="K2317"/>
      <c r="L2317"/>
    </row>
    <row r="2318" spans="1:12">
      <c r="A2318" t="s">
        <v>6548</v>
      </c>
      <c r="B2318" t="s">
        <v>6436</v>
      </c>
      <c r="C2318" t="str">
        <f>VLOOKUP(RTARouteStages[[#This Row],[StageCode]],Code2Loc,2,FALSE)</f>
        <v>BETUL X</v>
      </c>
      <c r="D2318" s="171" t="s">
        <v>754</v>
      </c>
      <c r="E2318">
        <v>16</v>
      </c>
      <c r="F2318" s="173">
        <v>23</v>
      </c>
      <c r="G2318"/>
      <c r="H2318"/>
      <c r="I2318"/>
      <c r="J2318"/>
      <c r="K2318"/>
      <c r="L2318"/>
    </row>
    <row r="2319" spans="1:12">
      <c r="A2319" t="s">
        <v>6548</v>
      </c>
      <c r="B2319" t="s">
        <v>6436</v>
      </c>
      <c r="C2319" t="str">
        <f>VLOOKUP(RTARouteStages[[#This Row],[StageCode]],Code2Loc,2,FALSE)</f>
        <v>BETUL</v>
      </c>
      <c r="D2319" s="171" t="s">
        <v>752</v>
      </c>
      <c r="E2319">
        <v>17</v>
      </c>
      <c r="F2319" s="173">
        <v>24</v>
      </c>
      <c r="G2319"/>
      <c r="H2319"/>
      <c r="I2319"/>
      <c r="J2319"/>
      <c r="K2319"/>
      <c r="L2319"/>
    </row>
    <row r="2320" spans="1:12">
      <c r="A2320" t="s">
        <v>6549</v>
      </c>
      <c r="B2320" t="s">
        <v>6436</v>
      </c>
      <c r="C2320" t="str">
        <f>VLOOKUP(RTARouteStages[[#This Row],[StageCode]],Code2Loc,2,FALSE)</f>
        <v>MARGAO</v>
      </c>
      <c r="D2320" s="171" t="s">
        <v>1890</v>
      </c>
      <c r="E2320">
        <v>1</v>
      </c>
      <c r="F2320" s="173">
        <v>0</v>
      </c>
      <c r="G2320"/>
      <c r="H2320"/>
      <c r="I2320"/>
      <c r="J2320"/>
      <c r="K2320"/>
      <c r="L2320"/>
    </row>
    <row r="2321" spans="1:12">
      <c r="A2321" t="s">
        <v>6549</v>
      </c>
      <c r="B2321" t="s">
        <v>6436</v>
      </c>
      <c r="C2321" t="str">
        <f>VLOOKUP(RTARouteStages[[#This Row],[StageCode]],Code2Loc,2,FALSE)</f>
        <v>MARGAO MKT</v>
      </c>
      <c r="D2321" s="171" t="s">
        <v>1892</v>
      </c>
      <c r="E2321">
        <v>2</v>
      </c>
      <c r="F2321" s="173">
        <v>2</v>
      </c>
      <c r="G2321"/>
      <c r="H2321"/>
      <c r="I2321"/>
      <c r="J2321"/>
      <c r="K2321"/>
      <c r="L2321"/>
    </row>
    <row r="2322" spans="1:12">
      <c r="A2322" t="s">
        <v>6549</v>
      </c>
      <c r="B2322" t="s">
        <v>6436</v>
      </c>
      <c r="C2322" t="str">
        <f>VLOOKUP(RTARouteStages[[#This Row],[StageCode]],Code2Loc,2,FALSE)</f>
        <v>NAVELIM</v>
      </c>
      <c r="D2322" s="171" t="s">
        <v>2120</v>
      </c>
      <c r="E2322">
        <v>3</v>
      </c>
      <c r="F2322" s="173">
        <v>4</v>
      </c>
      <c r="G2322"/>
      <c r="H2322"/>
      <c r="I2322"/>
      <c r="J2322"/>
      <c r="K2322"/>
      <c r="L2322"/>
    </row>
    <row r="2323" spans="1:12">
      <c r="A2323" t="s">
        <v>6549</v>
      </c>
      <c r="B2323" t="s">
        <v>6436</v>
      </c>
      <c r="C2323" t="str">
        <f>VLOOKUP(RTARouteStages[[#This Row],[StageCode]],Code2Loc,2,FALSE)</f>
        <v>DHARMAPUR</v>
      </c>
      <c r="D2323" s="171" t="s">
        <v>1150</v>
      </c>
      <c r="E2323">
        <v>4</v>
      </c>
      <c r="F2323" s="173">
        <v>5</v>
      </c>
      <c r="G2323"/>
      <c r="H2323"/>
      <c r="I2323"/>
      <c r="J2323"/>
      <c r="K2323"/>
      <c r="L2323"/>
    </row>
    <row r="2324" spans="1:12">
      <c r="A2324" t="s">
        <v>6549</v>
      </c>
      <c r="B2324" t="s">
        <v>6436</v>
      </c>
      <c r="C2324" t="str">
        <f>VLOOKUP(RTARouteStages[[#This Row],[StageCode]],Code2Loc,2,FALSE)</f>
        <v>CHINCHINI X</v>
      </c>
      <c r="D2324" s="171" t="s">
        <v>953</v>
      </c>
      <c r="E2324">
        <v>5</v>
      </c>
      <c r="F2324" s="173">
        <v>7</v>
      </c>
      <c r="G2324"/>
      <c r="H2324"/>
      <c r="I2324"/>
      <c r="J2324"/>
      <c r="K2324"/>
      <c r="L2324"/>
    </row>
    <row r="2325" spans="1:12">
      <c r="A2325" t="s">
        <v>6549</v>
      </c>
      <c r="B2325" t="s">
        <v>6436</v>
      </c>
      <c r="C2325" t="str">
        <f>VLOOKUP(RTARouteStages[[#This Row],[StageCode]],Code2Loc,2,FALSE)</f>
        <v>DANDEWADI</v>
      </c>
      <c r="D2325" s="171" t="s">
        <v>1082</v>
      </c>
      <c r="E2325">
        <v>6</v>
      </c>
      <c r="F2325" s="173">
        <v>8</v>
      </c>
      <c r="G2325"/>
      <c r="H2325"/>
      <c r="I2325"/>
      <c r="J2325"/>
      <c r="K2325"/>
      <c r="L2325"/>
    </row>
    <row r="2326" spans="1:12">
      <c r="A2326" t="s">
        <v>6549</v>
      </c>
      <c r="B2326" t="s">
        <v>6436</v>
      </c>
      <c r="C2326" t="str">
        <f>VLOOKUP(RTARouteStages[[#This Row],[StageCode]],Code2Loc,2,FALSE)</f>
        <v>PAZARKHAN</v>
      </c>
      <c r="D2326" s="171" t="s">
        <v>2306</v>
      </c>
      <c r="E2326">
        <v>7</v>
      </c>
      <c r="F2326" s="173">
        <v>11</v>
      </c>
      <c r="G2326"/>
      <c r="H2326"/>
      <c r="I2326"/>
      <c r="J2326"/>
      <c r="K2326"/>
      <c r="L2326"/>
    </row>
    <row r="2327" spans="1:12">
      <c r="A2327" t="s">
        <v>6549</v>
      </c>
      <c r="B2327" t="s">
        <v>6436</v>
      </c>
      <c r="C2327" t="str">
        <f>VLOOKUP(RTARouteStages[[#This Row],[StageCode]],Code2Loc,2,FALSE)</f>
        <v>CUNCOLIM</v>
      </c>
      <c r="D2327" s="171" t="s">
        <v>1042</v>
      </c>
      <c r="E2327">
        <v>8</v>
      </c>
      <c r="F2327" s="173">
        <v>14</v>
      </c>
      <c r="G2327"/>
      <c r="H2327"/>
      <c r="I2327"/>
      <c r="J2327"/>
      <c r="K2327"/>
      <c r="L2327"/>
    </row>
    <row r="2328" spans="1:12">
      <c r="A2328" t="s">
        <v>6549</v>
      </c>
      <c r="B2328" t="s">
        <v>6436</v>
      </c>
      <c r="C2328" t="str">
        <f>VLOOKUP(RTARouteStages[[#This Row],[StageCode]],Code2Loc,2,FALSE)</f>
        <v>BIVSA</v>
      </c>
      <c r="D2328" s="171" t="s">
        <v>811</v>
      </c>
      <c r="E2328">
        <v>9</v>
      </c>
      <c r="F2328" s="173">
        <v>16</v>
      </c>
      <c r="G2328"/>
      <c r="H2328"/>
      <c r="I2328"/>
      <c r="J2328"/>
      <c r="K2328"/>
      <c r="L2328"/>
    </row>
    <row r="2329" spans="1:12">
      <c r="A2329" t="s">
        <v>6549</v>
      </c>
      <c r="B2329" t="s">
        <v>6436</v>
      </c>
      <c r="C2329" t="str">
        <f>VLOOKUP(RTARouteStages[[#This Row],[StageCode]],Code2Loc,2,FALSE)</f>
        <v>MURIDA</v>
      </c>
      <c r="D2329" s="171" t="s">
        <v>2050</v>
      </c>
      <c r="E2329">
        <v>10</v>
      </c>
      <c r="F2329" s="173">
        <v>17</v>
      </c>
      <c r="G2329"/>
      <c r="H2329"/>
      <c r="I2329"/>
      <c r="J2329"/>
      <c r="K2329"/>
      <c r="L2329"/>
    </row>
    <row r="2330" spans="1:12">
      <c r="A2330" t="s">
        <v>6549</v>
      </c>
      <c r="B2330" t="s">
        <v>6436</v>
      </c>
      <c r="C2330" t="str">
        <f>VLOOKUP(RTARouteStages[[#This Row],[StageCode]],Code2Loc,2,FALSE)</f>
        <v>BAGA</v>
      </c>
      <c r="D2330" s="171" t="s">
        <v>652</v>
      </c>
      <c r="E2330">
        <v>11</v>
      </c>
      <c r="F2330" s="173">
        <v>18</v>
      </c>
      <c r="G2330"/>
      <c r="H2330"/>
      <c r="I2330"/>
      <c r="J2330"/>
      <c r="K2330"/>
      <c r="L2330"/>
    </row>
    <row r="2331" spans="1:12">
      <c r="A2331" t="s">
        <v>6549</v>
      </c>
      <c r="B2331" t="s">
        <v>6436</v>
      </c>
      <c r="C2331" t="str">
        <f>VLOOKUP(RTARouteStages[[#This Row],[StageCode]],Code2Loc,2,FALSE)</f>
        <v>VELIM MKT</v>
      </c>
      <c r="D2331" s="171" t="s">
        <v>3071</v>
      </c>
      <c r="E2331">
        <v>12</v>
      </c>
      <c r="F2331" s="173">
        <v>19</v>
      </c>
      <c r="G2331"/>
      <c r="H2331"/>
      <c r="I2331"/>
      <c r="J2331"/>
      <c r="K2331"/>
      <c r="L2331"/>
    </row>
    <row r="2332" spans="1:12">
      <c r="A2332" t="s">
        <v>6549</v>
      </c>
      <c r="B2332" t="s">
        <v>6436</v>
      </c>
      <c r="C2332" t="str">
        <f>VLOOKUP(RTARouteStages[[#This Row],[StageCode]],Code2Loc,2,FALSE)</f>
        <v>VELIM</v>
      </c>
      <c r="D2332" s="171" t="s">
        <v>3069</v>
      </c>
      <c r="E2332">
        <v>13</v>
      </c>
      <c r="F2332" s="173">
        <v>20</v>
      </c>
      <c r="G2332"/>
      <c r="H2332"/>
      <c r="I2332"/>
      <c r="J2332"/>
      <c r="K2332"/>
      <c r="L2332"/>
    </row>
    <row r="2333" spans="1:12">
      <c r="A2333" t="s">
        <v>6549</v>
      </c>
      <c r="B2333" t="s">
        <v>6436</v>
      </c>
      <c r="C2333" t="str">
        <f>VLOOKUP(RTARouteStages[[#This Row],[StageCode]],Code2Loc,2,FALSE)</f>
        <v>BARADI</v>
      </c>
      <c r="D2333" s="171" t="s">
        <v>698</v>
      </c>
      <c r="E2333">
        <v>14</v>
      </c>
      <c r="F2333" s="173">
        <v>21</v>
      </c>
      <c r="G2333"/>
      <c r="H2333"/>
      <c r="I2333"/>
      <c r="J2333"/>
      <c r="K2333"/>
      <c r="L2333"/>
    </row>
    <row r="2334" spans="1:12">
      <c r="A2334" t="s">
        <v>6549</v>
      </c>
      <c r="B2334" t="s">
        <v>6436</v>
      </c>
      <c r="C2334" t="str">
        <f>VLOOKUP(RTARouteStages[[#This Row],[StageCode]],Code2Loc,2,FALSE)</f>
        <v>MUXER B/S</v>
      </c>
      <c r="D2334" s="171" t="s">
        <v>2060</v>
      </c>
      <c r="E2334">
        <v>15</v>
      </c>
      <c r="F2334" s="173">
        <v>22</v>
      </c>
      <c r="G2334"/>
      <c r="H2334"/>
      <c r="I2334"/>
      <c r="J2334"/>
      <c r="K2334"/>
      <c r="L2334"/>
    </row>
    <row r="2335" spans="1:12">
      <c r="A2335" t="s">
        <v>6549</v>
      </c>
      <c r="B2335" t="s">
        <v>6436</v>
      </c>
      <c r="C2335" t="str">
        <f>VLOOKUP(RTARouteStages[[#This Row],[StageCode]],Code2Loc,2,FALSE)</f>
        <v>BETUL X</v>
      </c>
      <c r="D2335" s="171" t="s">
        <v>754</v>
      </c>
      <c r="E2335">
        <v>16</v>
      </c>
      <c r="F2335" s="173">
        <v>23</v>
      </c>
      <c r="G2335"/>
      <c r="H2335"/>
      <c r="I2335"/>
      <c r="J2335"/>
      <c r="K2335"/>
      <c r="L2335"/>
    </row>
    <row r="2336" spans="1:12">
      <c r="A2336" t="s">
        <v>6549</v>
      </c>
      <c r="B2336" t="s">
        <v>6436</v>
      </c>
      <c r="C2336" t="str">
        <f>VLOOKUP(RTARouteStages[[#This Row],[StageCode]],Code2Loc,2,FALSE)</f>
        <v>BETUL</v>
      </c>
      <c r="D2336" s="171" t="s">
        <v>752</v>
      </c>
      <c r="E2336">
        <v>17</v>
      </c>
      <c r="F2336" s="173">
        <v>24</v>
      </c>
      <c r="G2336"/>
      <c r="H2336"/>
      <c r="I2336"/>
      <c r="J2336"/>
      <c r="K2336"/>
      <c r="L2336"/>
    </row>
    <row r="2337" spans="1:12">
      <c r="A2337" t="s">
        <v>6550</v>
      </c>
      <c r="B2337" t="s">
        <v>5881</v>
      </c>
      <c r="C2337" t="str">
        <f>VLOOKUP(RTARouteStages[[#This Row],[StageCode]],Code2Loc,2,FALSE)</f>
        <v>BETUL</v>
      </c>
      <c r="D2337" s="171" t="s">
        <v>752</v>
      </c>
      <c r="E2337">
        <v>1</v>
      </c>
      <c r="F2337" s="173"/>
      <c r="G2337"/>
      <c r="H2337"/>
      <c r="I2337"/>
      <c r="J2337"/>
      <c r="K2337"/>
      <c r="L2337"/>
    </row>
    <row r="2338" spans="1:12">
      <c r="A2338" t="s">
        <v>6550</v>
      </c>
      <c r="B2338" t="s">
        <v>5881</v>
      </c>
      <c r="C2338" t="str">
        <f>VLOOKUP(RTARouteStages[[#This Row],[StageCode]],Code2Loc,2,FALSE)</f>
        <v>MUNGUL</v>
      </c>
      <c r="D2338" s="171" t="s">
        <v>2044</v>
      </c>
      <c r="E2338">
        <v>2</v>
      </c>
      <c r="F2338" s="173"/>
      <c r="G2338" t="s">
        <v>5725</v>
      </c>
      <c r="H2338"/>
      <c r="I2338"/>
      <c r="J2338"/>
      <c r="K2338"/>
      <c r="L2338"/>
    </row>
    <row r="2339" spans="1:12">
      <c r="A2339" t="s">
        <v>6550</v>
      </c>
      <c r="B2339" t="s">
        <v>5881</v>
      </c>
      <c r="C2339" t="str">
        <f>VLOOKUP(RTARouteStages[[#This Row],[StageCode]],Code2Loc,2,FALSE)</f>
        <v>MARGAO</v>
      </c>
      <c r="D2339" s="171" t="s">
        <v>1890</v>
      </c>
      <c r="E2339">
        <v>6</v>
      </c>
      <c r="F2339" s="173"/>
      <c r="G2339"/>
      <c r="H2339"/>
      <c r="I2339"/>
      <c r="J2339"/>
      <c r="K2339"/>
      <c r="L2339"/>
    </row>
    <row r="2340" spans="1:12">
      <c r="A2340" t="s">
        <v>6551</v>
      </c>
      <c r="B2340" t="s">
        <v>6437</v>
      </c>
      <c r="C2340" t="str">
        <f>VLOOKUP(RTARouteStages[[#This Row],[StageCode]],Code2Loc,2,FALSE)</f>
        <v>PANAJI</v>
      </c>
      <c r="D2340" s="171" t="s">
        <v>2247</v>
      </c>
      <c r="E2340">
        <v>1</v>
      </c>
      <c r="F2340" s="173">
        <v>0</v>
      </c>
      <c r="G2340"/>
      <c r="H2340"/>
      <c r="I2340"/>
      <c r="J2340"/>
      <c r="K2340"/>
      <c r="L2340"/>
    </row>
    <row r="2341" spans="1:12">
      <c r="A2341" t="s">
        <v>6551</v>
      </c>
      <c r="B2341" t="s">
        <v>6437</v>
      </c>
      <c r="C2341" t="str">
        <f>VLOOKUP(RTARouteStages[[#This Row],[StageCode]],Code2Loc,2,FALSE)</f>
        <v>ST. CRUZ X</v>
      </c>
      <c r="D2341" s="171" t="s">
        <v>2789</v>
      </c>
      <c r="E2341">
        <v>2</v>
      </c>
      <c r="F2341" s="173">
        <v>3</v>
      </c>
      <c r="G2341"/>
      <c r="H2341"/>
      <c r="I2341"/>
      <c r="J2341"/>
      <c r="K2341"/>
      <c r="L2341"/>
    </row>
    <row r="2342" spans="1:12">
      <c r="A2342" t="s">
        <v>6551</v>
      </c>
      <c r="B2342" t="s">
        <v>6437</v>
      </c>
      <c r="C2342" t="str">
        <f>VLOOKUP(RTARouteStages[[#This Row],[StageCode]],Code2Loc,2,FALSE)</f>
        <v>BAMBOLI GMC</v>
      </c>
      <c r="D2342" s="171" t="s">
        <v>674</v>
      </c>
      <c r="E2342">
        <v>3</v>
      </c>
      <c r="F2342" s="173">
        <v>4</v>
      </c>
      <c r="G2342"/>
      <c r="H2342"/>
      <c r="I2342"/>
      <c r="J2342"/>
      <c r="K2342"/>
      <c r="L2342"/>
    </row>
    <row r="2343" spans="1:12">
      <c r="A2343" t="s">
        <v>6551</v>
      </c>
      <c r="B2343" t="s">
        <v>6437</v>
      </c>
      <c r="C2343" t="str">
        <f>VLOOKUP(RTARouteStages[[#This Row],[StageCode]],Code2Loc,2,FALSE)</f>
        <v>BAMBOLI W/S</v>
      </c>
      <c r="D2343" s="171" t="s">
        <v>676</v>
      </c>
      <c r="E2343">
        <v>4</v>
      </c>
      <c r="F2343" s="173">
        <v>6</v>
      </c>
      <c r="G2343"/>
      <c r="H2343"/>
      <c r="I2343"/>
      <c r="J2343"/>
      <c r="K2343"/>
      <c r="L2343"/>
    </row>
    <row r="2344" spans="1:12">
      <c r="A2344" t="s">
        <v>6552</v>
      </c>
      <c r="B2344" t="s">
        <v>5881</v>
      </c>
      <c r="C2344" t="str">
        <f>VLOOKUP(RTARouteStages[[#This Row],[StageCode]],Code2Loc,2,FALSE)</f>
        <v>BAMBOLI W/S</v>
      </c>
      <c r="D2344" s="171" t="s">
        <v>676</v>
      </c>
      <c r="E2344">
        <v>1</v>
      </c>
      <c r="F2344" s="173"/>
      <c r="G2344"/>
      <c r="H2344"/>
      <c r="I2344"/>
      <c r="J2344"/>
      <c r="K2344"/>
      <c r="L2344"/>
    </row>
    <row r="2345" spans="1:12">
      <c r="A2345" t="s">
        <v>6552</v>
      </c>
      <c r="B2345" t="s">
        <v>5881</v>
      </c>
      <c r="C2345" t="str">
        <f>VLOOKUP(RTARouteStages[[#This Row],[StageCode]],Code2Loc,2,FALSE)</f>
        <v>ST.CRUZ</v>
      </c>
      <c r="D2345" s="171" t="s">
        <v>2795</v>
      </c>
      <c r="E2345">
        <v>2</v>
      </c>
      <c r="F2345" s="173"/>
      <c r="G2345" t="s">
        <v>5725</v>
      </c>
      <c r="H2345"/>
      <c r="I2345"/>
      <c r="J2345"/>
      <c r="K2345"/>
      <c r="L2345"/>
    </row>
    <row r="2346" spans="1:12">
      <c r="A2346" t="s">
        <v>6552</v>
      </c>
      <c r="B2346" t="s">
        <v>5881</v>
      </c>
      <c r="C2346" t="str">
        <f>VLOOKUP(RTARouteStages[[#This Row],[StageCode]],Code2Loc,2,FALSE)</f>
        <v>PANAJI</v>
      </c>
      <c r="D2346" s="171" t="s">
        <v>2247</v>
      </c>
      <c r="E2346">
        <v>6</v>
      </c>
      <c r="F2346" s="173"/>
      <c r="G2346"/>
      <c r="H2346"/>
      <c r="I2346"/>
      <c r="J2346"/>
      <c r="K2346"/>
      <c r="L2346"/>
    </row>
    <row r="2347" spans="1:12">
      <c r="A2347" t="s">
        <v>6553</v>
      </c>
      <c r="B2347" t="s">
        <v>6438</v>
      </c>
      <c r="C2347" t="str">
        <f>VLOOKUP(RTARouteStages[[#This Row],[StageCode]],Code2Loc,2,FALSE)</f>
        <v>MARGAO</v>
      </c>
      <c r="D2347" s="171" t="s">
        <v>1890</v>
      </c>
      <c r="E2347">
        <v>1</v>
      </c>
      <c r="F2347" s="173">
        <v>0</v>
      </c>
      <c r="G2347"/>
      <c r="H2347"/>
      <c r="I2347"/>
      <c r="J2347"/>
      <c r="K2347"/>
      <c r="L2347"/>
    </row>
    <row r="2348" spans="1:12">
      <c r="A2348" t="s">
        <v>6553</v>
      </c>
      <c r="B2348" t="s">
        <v>6438</v>
      </c>
      <c r="C2348" t="str">
        <f>VLOOKUP(RTARouteStages[[#This Row],[StageCode]],Code2Loc,2,FALSE)</f>
        <v>MARGAO MKT</v>
      </c>
      <c r="D2348" s="171" t="s">
        <v>1892</v>
      </c>
      <c r="E2348">
        <v>2</v>
      </c>
      <c r="F2348" s="173">
        <v>2</v>
      </c>
      <c r="G2348"/>
      <c r="H2348"/>
      <c r="I2348"/>
      <c r="J2348"/>
      <c r="K2348"/>
      <c r="L2348"/>
    </row>
    <row r="2349" spans="1:12">
      <c r="A2349" t="s">
        <v>6553</v>
      </c>
      <c r="B2349" t="s">
        <v>6438</v>
      </c>
      <c r="C2349" t="str">
        <f>VLOOKUP(RTARouteStages[[#This Row],[StageCode]],Code2Loc,2,FALSE)</f>
        <v>NAVELIM</v>
      </c>
      <c r="D2349" s="171" t="s">
        <v>2120</v>
      </c>
      <c r="E2349">
        <v>3</v>
      </c>
      <c r="F2349" s="173">
        <v>4</v>
      </c>
      <c r="G2349"/>
      <c r="H2349"/>
      <c r="I2349"/>
      <c r="J2349"/>
      <c r="K2349"/>
      <c r="L2349"/>
    </row>
    <row r="2350" spans="1:12">
      <c r="A2350" t="s">
        <v>6553</v>
      </c>
      <c r="B2350" t="s">
        <v>6438</v>
      </c>
      <c r="C2350" t="str">
        <f>VLOOKUP(RTARouteStages[[#This Row],[StageCode]],Code2Loc,2,FALSE)</f>
        <v>DHARMAPUR</v>
      </c>
      <c r="D2350" s="171" t="s">
        <v>1150</v>
      </c>
      <c r="E2350">
        <v>4</v>
      </c>
      <c r="F2350" s="173">
        <v>5</v>
      </c>
      <c r="G2350"/>
      <c r="H2350"/>
      <c r="I2350"/>
      <c r="J2350"/>
      <c r="K2350"/>
      <c r="L2350"/>
    </row>
    <row r="2351" spans="1:12">
      <c r="A2351" t="s">
        <v>6553</v>
      </c>
      <c r="B2351" t="s">
        <v>6438</v>
      </c>
      <c r="C2351" t="str">
        <f>VLOOKUP(RTARouteStages[[#This Row],[StageCode]],Code2Loc,2,FALSE)</f>
        <v>CHINCHINI X</v>
      </c>
      <c r="D2351" s="171" t="s">
        <v>953</v>
      </c>
      <c r="E2351">
        <v>5</v>
      </c>
      <c r="F2351" s="173">
        <v>7</v>
      </c>
      <c r="G2351"/>
      <c r="H2351"/>
      <c r="I2351"/>
      <c r="J2351"/>
      <c r="K2351"/>
      <c r="L2351"/>
    </row>
    <row r="2352" spans="1:12">
      <c r="A2352" t="s">
        <v>6553</v>
      </c>
      <c r="B2352" t="s">
        <v>6438</v>
      </c>
      <c r="C2352" t="str">
        <f>VLOOKUP(RTARouteStages[[#This Row],[StageCode]],Code2Loc,2,FALSE)</f>
        <v>DANDEWADI</v>
      </c>
      <c r="D2352" s="171" t="s">
        <v>1082</v>
      </c>
      <c r="E2352">
        <v>6</v>
      </c>
      <c r="F2352" s="173">
        <v>8</v>
      </c>
      <c r="G2352"/>
      <c r="H2352"/>
      <c r="I2352"/>
      <c r="J2352"/>
      <c r="K2352"/>
      <c r="L2352"/>
    </row>
    <row r="2353" spans="1:12">
      <c r="A2353" t="s">
        <v>6553</v>
      </c>
      <c r="B2353" t="s">
        <v>6438</v>
      </c>
      <c r="C2353" t="str">
        <f>VLOOKUP(RTARouteStages[[#This Row],[StageCode]],Code2Loc,2,FALSE)</f>
        <v>PAZARKHAN</v>
      </c>
      <c r="D2353" s="171" t="s">
        <v>2306</v>
      </c>
      <c r="E2353">
        <v>7</v>
      </c>
      <c r="F2353" s="173">
        <v>11</v>
      </c>
      <c r="G2353"/>
      <c r="H2353"/>
      <c r="I2353"/>
      <c r="J2353"/>
      <c r="K2353"/>
      <c r="L2353"/>
    </row>
    <row r="2354" spans="1:12">
      <c r="A2354" t="s">
        <v>6553</v>
      </c>
      <c r="B2354" t="s">
        <v>6438</v>
      </c>
      <c r="C2354" t="str">
        <f>VLOOKUP(RTARouteStages[[#This Row],[StageCode]],Code2Loc,2,FALSE)</f>
        <v>CUNCOLIM</v>
      </c>
      <c r="D2354" s="171" t="s">
        <v>1042</v>
      </c>
      <c r="E2354">
        <v>8</v>
      </c>
      <c r="F2354" s="173">
        <v>14</v>
      </c>
      <c r="G2354"/>
      <c r="H2354"/>
      <c r="I2354"/>
      <c r="J2354"/>
      <c r="K2354"/>
      <c r="L2354"/>
    </row>
    <row r="2355" spans="1:12">
      <c r="A2355" t="s">
        <v>6553</v>
      </c>
      <c r="B2355" t="s">
        <v>6438</v>
      </c>
      <c r="C2355" t="str">
        <f>VLOOKUP(RTARouteStages[[#This Row],[StageCode]],Code2Loc,2,FALSE)</f>
        <v>DEMANI</v>
      </c>
      <c r="D2355" s="171" t="s">
        <v>1102</v>
      </c>
      <c r="E2355">
        <v>9</v>
      </c>
      <c r="F2355" s="173">
        <v>15</v>
      </c>
      <c r="G2355"/>
      <c r="H2355"/>
      <c r="I2355"/>
      <c r="J2355"/>
      <c r="K2355"/>
      <c r="L2355"/>
    </row>
    <row r="2356" spans="1:12">
      <c r="A2356" t="s">
        <v>6553</v>
      </c>
      <c r="B2356" t="s">
        <v>6438</v>
      </c>
      <c r="C2356" t="str">
        <f>VLOOKUP(RTARouteStages[[#This Row],[StageCode]],Code2Loc,2,FALSE)</f>
        <v>BALLI</v>
      </c>
      <c r="D2356" s="171" t="s">
        <v>668</v>
      </c>
      <c r="E2356">
        <v>10</v>
      </c>
      <c r="F2356" s="173">
        <v>17</v>
      </c>
      <c r="G2356"/>
      <c r="H2356"/>
      <c r="I2356"/>
      <c r="J2356"/>
      <c r="K2356"/>
      <c r="L2356"/>
    </row>
    <row r="2357" spans="1:12">
      <c r="A2357" t="s">
        <v>6553</v>
      </c>
      <c r="B2357" t="s">
        <v>6438</v>
      </c>
      <c r="C2357" t="str">
        <f>VLOOKUP(RTARouteStages[[#This Row],[StageCode]],Code2Loc,2,FALSE)</f>
        <v>COTTA</v>
      </c>
      <c r="D2357" s="171" t="s">
        <v>1027</v>
      </c>
      <c r="E2357">
        <v>11</v>
      </c>
      <c r="F2357" s="173">
        <v>19</v>
      </c>
      <c r="G2357"/>
      <c r="H2357"/>
      <c r="I2357"/>
      <c r="J2357"/>
      <c r="K2357"/>
      <c r="L2357"/>
    </row>
    <row r="2358" spans="1:12">
      <c r="A2358" t="s">
        <v>6553</v>
      </c>
      <c r="B2358" t="s">
        <v>6438</v>
      </c>
      <c r="C2358" t="str">
        <f>VLOOKUP(RTARouteStages[[#This Row],[StageCode]],Code2Loc,2,FALSE)</f>
        <v>FATORPA</v>
      </c>
      <c r="D2358" s="171" t="s">
        <v>1238</v>
      </c>
      <c r="E2358">
        <v>12</v>
      </c>
      <c r="F2358" s="173">
        <v>20</v>
      </c>
      <c r="G2358"/>
      <c r="H2358"/>
      <c r="I2358"/>
      <c r="J2358"/>
      <c r="K2358"/>
      <c r="L2358"/>
    </row>
    <row r="2359" spans="1:12">
      <c r="A2359" t="s">
        <v>6553</v>
      </c>
      <c r="B2359" t="s">
        <v>6438</v>
      </c>
      <c r="C2359" t="str">
        <f>VLOOKUP(RTARouteStages[[#This Row],[StageCode]],Code2Loc,2,FALSE)</f>
        <v>DABEM X</v>
      </c>
      <c r="D2359" s="171" t="s">
        <v>1066</v>
      </c>
      <c r="E2359">
        <v>13</v>
      </c>
      <c r="F2359" s="173">
        <v>21</v>
      </c>
      <c r="G2359"/>
      <c r="H2359"/>
      <c r="I2359"/>
      <c r="J2359"/>
      <c r="K2359"/>
      <c r="L2359"/>
    </row>
    <row r="2360" spans="1:12">
      <c r="A2360" t="s">
        <v>6553</v>
      </c>
      <c r="B2360" t="s">
        <v>6438</v>
      </c>
      <c r="C2360" t="str">
        <f>VLOOKUP(RTARouteStages[[#This Row],[StageCode]],Code2Loc,2,FALSE)</f>
        <v>QUITOL</v>
      </c>
      <c r="D2360" s="171" t="s">
        <v>2430</v>
      </c>
      <c r="E2360">
        <v>14</v>
      </c>
      <c r="F2360" s="173">
        <v>23</v>
      </c>
      <c r="G2360"/>
      <c r="H2360"/>
      <c r="I2360"/>
      <c r="J2360"/>
      <c r="K2360"/>
      <c r="L2360"/>
    </row>
    <row r="2361" spans="1:12">
      <c r="A2361" t="s">
        <v>6553</v>
      </c>
      <c r="B2361" t="s">
        <v>6438</v>
      </c>
      <c r="C2361" t="str">
        <f>VLOOKUP(RTARouteStages[[#This Row],[StageCode]],Code2Loc,2,FALSE)</f>
        <v>NAQUERIM</v>
      </c>
      <c r="D2361" s="171" t="s">
        <v>2104</v>
      </c>
      <c r="E2361">
        <v>15</v>
      </c>
      <c r="F2361" s="173">
        <v>25</v>
      </c>
      <c r="G2361"/>
      <c r="H2361"/>
      <c r="I2361"/>
      <c r="J2361"/>
      <c r="K2361"/>
      <c r="L2361"/>
    </row>
    <row r="2362" spans="1:12">
      <c r="A2362" t="s">
        <v>6553</v>
      </c>
      <c r="B2362" t="s">
        <v>6438</v>
      </c>
      <c r="C2362" t="str">
        <f>VLOOKUP(RTARouteStages[[#This Row],[StageCode]],Code2Loc,2,FALSE)</f>
        <v>KHANGUINIM</v>
      </c>
      <c r="D2362" s="171" t="s">
        <v>1664</v>
      </c>
      <c r="E2362">
        <v>16</v>
      </c>
      <c r="F2362" s="173">
        <v>26</v>
      </c>
      <c r="G2362"/>
      <c r="H2362"/>
      <c r="I2362"/>
      <c r="J2362"/>
      <c r="K2362"/>
      <c r="L2362"/>
    </row>
    <row r="2363" spans="1:12">
      <c r="A2363" t="s">
        <v>6553</v>
      </c>
      <c r="B2363" t="s">
        <v>6438</v>
      </c>
      <c r="C2363" t="str">
        <f>VLOOKUP(RTARouteStages[[#This Row],[StageCode]],Code2Loc,2,FALSE)</f>
        <v>NUEM</v>
      </c>
      <c r="D2363" s="171" t="s">
        <v>2169</v>
      </c>
      <c r="E2363">
        <v>17</v>
      </c>
      <c r="F2363" s="173">
        <v>28</v>
      </c>
      <c r="G2363"/>
      <c r="H2363"/>
      <c r="I2363"/>
      <c r="J2363"/>
      <c r="K2363"/>
      <c r="L2363"/>
    </row>
    <row r="2364" spans="1:12">
      <c r="A2364" t="s">
        <v>6553</v>
      </c>
      <c r="B2364" t="s">
        <v>6438</v>
      </c>
      <c r="C2364" t="str">
        <f>VLOOKUP(RTARouteStages[[#This Row],[StageCode]],Code2Loc,2,FALSE)</f>
        <v>MOLLOREM</v>
      </c>
      <c r="D2364" s="171" t="s">
        <v>1989</v>
      </c>
      <c r="E2364">
        <v>18</v>
      </c>
      <c r="F2364" s="173">
        <v>30</v>
      </c>
      <c r="G2364"/>
      <c r="H2364"/>
      <c r="I2364"/>
      <c r="J2364"/>
      <c r="K2364"/>
      <c r="L2364"/>
    </row>
    <row r="2365" spans="1:12">
      <c r="A2365" t="s">
        <v>6553</v>
      </c>
      <c r="B2365" t="s">
        <v>6438</v>
      </c>
      <c r="C2365" t="str">
        <f>VLOOKUP(RTARouteStages[[#This Row],[StageCode]],Code2Loc,2,FALSE)</f>
        <v>GOVOL</v>
      </c>
      <c r="D2365" s="171" t="s">
        <v>1358</v>
      </c>
      <c r="E2365">
        <v>19</v>
      </c>
      <c r="F2365" s="173">
        <v>31</v>
      </c>
      <c r="G2365"/>
      <c r="H2365"/>
      <c r="I2365"/>
      <c r="J2365"/>
      <c r="K2365"/>
      <c r="L2365"/>
    </row>
    <row r="2366" spans="1:12">
      <c r="A2366" t="s">
        <v>6553</v>
      </c>
      <c r="B2366" t="s">
        <v>6438</v>
      </c>
      <c r="C2366" t="str">
        <f>VLOOKUP(RTARouteStages[[#This Row],[StageCode]],Code2Loc,2,FALSE)</f>
        <v>C.D.R.BEACH</v>
      </c>
      <c r="D2366" s="171" t="s">
        <v>857</v>
      </c>
      <c r="E2366">
        <v>20</v>
      </c>
      <c r="F2366" s="173">
        <v>32</v>
      </c>
      <c r="G2366"/>
      <c r="H2366"/>
      <c r="I2366"/>
      <c r="J2366"/>
      <c r="K2366"/>
      <c r="L2366"/>
    </row>
    <row r="2367" spans="1:12">
      <c r="A2367" t="s">
        <v>6553</v>
      </c>
      <c r="B2367" t="s">
        <v>6438</v>
      </c>
      <c r="C2367" t="str">
        <f>VLOOKUP(RTARouteStages[[#This Row],[StageCode]],Code2Loc,2,FALSE)</f>
        <v>CAB-DE-RAM</v>
      </c>
      <c r="D2367" s="171" t="s">
        <v>861</v>
      </c>
      <c r="E2367">
        <v>21</v>
      </c>
      <c r="F2367" s="173">
        <v>33</v>
      </c>
      <c r="G2367"/>
      <c r="H2367"/>
      <c r="I2367"/>
      <c r="J2367"/>
      <c r="K2367"/>
      <c r="L2367"/>
    </row>
    <row r="2368" spans="1:12">
      <c r="A2368" t="s">
        <v>6554</v>
      </c>
      <c r="B2368" t="s">
        <v>5881</v>
      </c>
      <c r="C2368" t="str">
        <f>VLOOKUP(RTARouteStages[[#This Row],[StageCode]],Code2Loc,2,FALSE)</f>
        <v>Copardem</v>
      </c>
      <c r="D2368" s="171" t="s">
        <v>3492</v>
      </c>
      <c r="E2368">
        <v>1</v>
      </c>
      <c r="F2368" s="173"/>
      <c r="G2368"/>
      <c r="H2368"/>
      <c r="I2368"/>
      <c r="J2368"/>
      <c r="K2368"/>
      <c r="L2368"/>
    </row>
    <row r="2369" spans="1:12">
      <c r="A2369" t="s">
        <v>6554</v>
      </c>
      <c r="B2369" t="s">
        <v>5881</v>
      </c>
      <c r="C2369" t="str">
        <f>VLOOKUP(RTARouteStages[[#This Row],[StageCode]],Code2Loc,2,FALSE)</f>
        <v>VALPOI</v>
      </c>
      <c r="D2369" s="171" t="s">
        <v>3041</v>
      </c>
      <c r="E2369">
        <v>6</v>
      </c>
      <c r="F2369" s="173"/>
      <c r="G2369"/>
      <c r="H2369"/>
      <c r="I2369"/>
      <c r="J2369"/>
      <c r="K2369"/>
      <c r="L2369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B678-677F-4E54-B74E-8AFF8FBE14DE}">
  <sheetPr codeName="Sheet6"/>
  <dimension ref="A1:O1218"/>
  <sheetViews>
    <sheetView workbookViewId="0">
      <pane ySplit="1" topLeftCell="A2" activePane="bottomLeft" state="frozen"/>
      <selection pane="bottomLeft" activeCell="A2" sqref="A2"/>
    </sheetView>
  </sheetViews>
  <sheetFormatPr defaultRowHeight="14.5"/>
  <cols>
    <col min="1" max="1" width="6.90625" style="171" bestFit="1" customWidth="1"/>
    <col min="2" max="2" width="15" style="172" bestFit="1" customWidth="1"/>
    <col min="3" max="3" width="14.81640625" style="172" bestFit="1" customWidth="1"/>
    <col min="4" max="6" width="11.90625" style="172" bestFit="1" customWidth="1"/>
    <col min="7" max="7" width="17.6328125" style="172" bestFit="1" customWidth="1"/>
    <col min="8" max="8" width="42.7265625" style="172" customWidth="1"/>
    <col min="9" max="9" width="14.1796875" style="172" bestFit="1" customWidth="1"/>
    <col min="10" max="10" width="16" style="172" bestFit="1" customWidth="1"/>
    <col min="11" max="11" width="14.81640625" style="172" bestFit="1" customWidth="1"/>
    <col min="12" max="14" width="12" style="172" bestFit="1" customWidth="1"/>
    <col min="15" max="15" width="17.6328125" style="173" bestFit="1" customWidth="1"/>
    <col min="16" max="16" width="42.7265625" bestFit="1" customWidth="1"/>
  </cols>
  <sheetData>
    <row r="1" spans="1:15">
      <c r="A1" t="s">
        <v>5679</v>
      </c>
      <c r="B1" t="s">
        <v>3614</v>
      </c>
      <c r="C1" t="s">
        <v>3615</v>
      </c>
      <c r="D1" t="s">
        <v>3616</v>
      </c>
      <c r="E1" t="s">
        <v>3617</v>
      </c>
      <c r="F1" t="s">
        <v>3618</v>
      </c>
      <c r="G1" t="s">
        <v>3619</v>
      </c>
      <c r="H1" t="s">
        <v>5882</v>
      </c>
      <c r="I1" s="200" t="s">
        <v>6432</v>
      </c>
      <c r="J1"/>
      <c r="K1"/>
      <c r="L1"/>
      <c r="M1"/>
      <c r="N1"/>
      <c r="O1"/>
    </row>
    <row r="2" spans="1:15">
      <c r="A2" t="s">
        <v>6456</v>
      </c>
      <c r="B2"/>
      <c r="C2"/>
      <c r="D2"/>
      <c r="E2"/>
      <c r="F2"/>
      <c r="G2"/>
      <c r="H2" t="s">
        <v>5881</v>
      </c>
      <c r="I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"/>
      <c r="K2"/>
      <c r="L2"/>
      <c r="M2"/>
      <c r="N2"/>
      <c r="O2"/>
    </row>
    <row r="3" spans="1:15">
      <c r="A3" t="s">
        <v>6457</v>
      </c>
      <c r="B3" t="s">
        <v>3587</v>
      </c>
      <c r="C3"/>
      <c r="D3"/>
      <c r="E3"/>
      <c r="F3"/>
      <c r="G3" t="s">
        <v>1890</v>
      </c>
      <c r="H3" t="s">
        <v>5883</v>
      </c>
      <c r="I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"/>
      <c r="K3"/>
      <c r="L3"/>
      <c r="M3"/>
      <c r="N3"/>
      <c r="O3"/>
    </row>
    <row r="4" spans="1:15">
      <c r="A4" t="s">
        <v>6458</v>
      </c>
      <c r="B4" t="s">
        <v>3587</v>
      </c>
      <c r="C4" t="s">
        <v>3585</v>
      </c>
      <c r="D4"/>
      <c r="E4"/>
      <c r="F4"/>
      <c r="G4" t="s">
        <v>1890</v>
      </c>
      <c r="H4" t="s">
        <v>5884</v>
      </c>
      <c r="I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"/>
      <c r="K4"/>
      <c r="L4"/>
      <c r="M4"/>
      <c r="N4"/>
      <c r="O4"/>
    </row>
    <row r="5" spans="1:15">
      <c r="A5" t="s">
        <v>6459</v>
      </c>
      <c r="B5"/>
      <c r="C5"/>
      <c r="D5"/>
      <c r="E5"/>
      <c r="F5"/>
      <c r="G5" t="s">
        <v>519</v>
      </c>
      <c r="H5" t="s">
        <v>519</v>
      </c>
      <c r="I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"/>
      <c r="K5"/>
      <c r="L5"/>
      <c r="M5"/>
      <c r="N5"/>
      <c r="O5"/>
    </row>
    <row r="6" spans="1:15">
      <c r="A6" t="s">
        <v>6460</v>
      </c>
      <c r="B6" t="s">
        <v>519</v>
      </c>
      <c r="C6"/>
      <c r="D6"/>
      <c r="E6"/>
      <c r="F6"/>
      <c r="G6" t="s">
        <v>1048</v>
      </c>
      <c r="H6" t="s">
        <v>5885</v>
      </c>
      <c r="I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"/>
      <c r="K6"/>
      <c r="L6"/>
      <c r="M6"/>
      <c r="N6"/>
      <c r="O6"/>
    </row>
    <row r="7" spans="1:15">
      <c r="A7" t="s">
        <v>6461</v>
      </c>
      <c r="B7" t="s">
        <v>519</v>
      </c>
      <c r="C7"/>
      <c r="D7"/>
      <c r="E7"/>
      <c r="F7"/>
      <c r="G7" t="s">
        <v>1890</v>
      </c>
      <c r="H7" t="s">
        <v>5886</v>
      </c>
      <c r="I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"/>
      <c r="K7"/>
      <c r="L7"/>
      <c r="M7"/>
      <c r="N7"/>
      <c r="O7"/>
    </row>
    <row r="8" spans="1:15">
      <c r="A8" t="s">
        <v>6462</v>
      </c>
      <c r="B8" t="s">
        <v>519</v>
      </c>
      <c r="C8"/>
      <c r="D8"/>
      <c r="E8"/>
      <c r="F8"/>
      <c r="G8" t="s">
        <v>2586</v>
      </c>
      <c r="H8" t="s">
        <v>5887</v>
      </c>
      <c r="I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"/>
      <c r="K8"/>
      <c r="L8"/>
      <c r="M8"/>
      <c r="N8"/>
      <c r="O8"/>
    </row>
    <row r="9" spans="1:15">
      <c r="A9" t="s">
        <v>6463</v>
      </c>
      <c r="B9" t="s">
        <v>519</v>
      </c>
      <c r="C9"/>
      <c r="D9"/>
      <c r="E9"/>
      <c r="F9"/>
      <c r="G9" t="s">
        <v>2646</v>
      </c>
      <c r="H9" t="s">
        <v>5888</v>
      </c>
      <c r="I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"/>
      <c r="K9"/>
      <c r="L9"/>
      <c r="M9"/>
      <c r="N9"/>
      <c r="O9"/>
    </row>
    <row r="10" spans="1:15">
      <c r="A10" t="s">
        <v>6464</v>
      </c>
      <c r="B10" t="s">
        <v>519</v>
      </c>
      <c r="C10"/>
      <c r="D10"/>
      <c r="E10"/>
      <c r="F10"/>
      <c r="G10" t="s">
        <v>2644</v>
      </c>
      <c r="H10" t="s">
        <v>5889</v>
      </c>
      <c r="I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"/>
      <c r="K10"/>
      <c r="L10"/>
      <c r="M10"/>
      <c r="N10"/>
      <c r="O10"/>
    </row>
    <row r="11" spans="1:15">
      <c r="A11" t="s">
        <v>6465</v>
      </c>
      <c r="B11" t="s">
        <v>478</v>
      </c>
      <c r="C11"/>
      <c r="D11"/>
      <c r="E11"/>
      <c r="F11"/>
      <c r="G11" t="s">
        <v>1890</v>
      </c>
      <c r="H11" t="s">
        <v>5890</v>
      </c>
      <c r="I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"/>
      <c r="K11"/>
      <c r="L11"/>
      <c r="M11"/>
      <c r="N11"/>
      <c r="O11"/>
    </row>
    <row r="12" spans="1:15">
      <c r="A12" t="s">
        <v>6466</v>
      </c>
      <c r="B12" t="s">
        <v>462</v>
      </c>
      <c r="C12" t="s">
        <v>4938</v>
      </c>
      <c r="D12"/>
      <c r="E12"/>
      <c r="F12"/>
      <c r="G12" t="s">
        <v>2374</v>
      </c>
      <c r="H12" t="s">
        <v>5891</v>
      </c>
      <c r="I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"/>
      <c r="K12"/>
      <c r="L12"/>
      <c r="M12"/>
      <c r="N12"/>
      <c r="O12"/>
    </row>
    <row r="13" spans="1:15">
      <c r="A13" t="s">
        <v>6467</v>
      </c>
      <c r="B13" t="s">
        <v>462</v>
      </c>
      <c r="C13"/>
      <c r="D13"/>
      <c r="E13"/>
      <c r="F13"/>
      <c r="G13" t="s">
        <v>730</v>
      </c>
      <c r="H13" t="s">
        <v>5892</v>
      </c>
      <c r="I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"/>
      <c r="K13"/>
      <c r="L13"/>
      <c r="M13"/>
      <c r="N13"/>
      <c r="O13"/>
    </row>
    <row r="14" spans="1:15">
      <c r="A14" t="s">
        <v>6468</v>
      </c>
      <c r="B14" t="s">
        <v>462</v>
      </c>
      <c r="C14" t="s">
        <v>1220</v>
      </c>
      <c r="D14"/>
      <c r="E14"/>
      <c r="F14"/>
      <c r="G14" t="s">
        <v>2374</v>
      </c>
      <c r="H14" t="s">
        <v>5893</v>
      </c>
      <c r="I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"/>
      <c r="K14"/>
      <c r="L14"/>
      <c r="M14"/>
      <c r="N14"/>
      <c r="O14"/>
    </row>
    <row r="15" spans="1:15">
      <c r="A15" t="s">
        <v>6469</v>
      </c>
      <c r="B15" t="s">
        <v>462</v>
      </c>
      <c r="C15"/>
      <c r="D15"/>
      <c r="E15"/>
      <c r="F15"/>
      <c r="G15" t="s">
        <v>1234</v>
      </c>
      <c r="H15" t="s">
        <v>5894</v>
      </c>
      <c r="I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"/>
      <c r="K15"/>
      <c r="L15"/>
      <c r="M15"/>
      <c r="N15"/>
      <c r="O15"/>
    </row>
    <row r="16" spans="1:15">
      <c r="A16" t="s">
        <v>6470</v>
      </c>
      <c r="B16" t="s">
        <v>462</v>
      </c>
      <c r="C16" t="s">
        <v>1770</v>
      </c>
      <c r="D16"/>
      <c r="E16"/>
      <c r="F16"/>
      <c r="G16" t="s">
        <v>2374</v>
      </c>
      <c r="H16" t="s">
        <v>5895</v>
      </c>
      <c r="I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"/>
      <c r="K16"/>
      <c r="L16"/>
      <c r="M16"/>
      <c r="N16"/>
      <c r="O16"/>
    </row>
    <row r="17" spans="1:15">
      <c r="A17" t="s">
        <v>6471</v>
      </c>
      <c r="B17" t="s">
        <v>462</v>
      </c>
      <c r="C17"/>
      <c r="D17"/>
      <c r="E17"/>
      <c r="F17"/>
      <c r="G17" t="s">
        <v>1820</v>
      </c>
      <c r="H17" t="s">
        <v>5896</v>
      </c>
      <c r="I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"/>
      <c r="K17"/>
      <c r="L17"/>
      <c r="M17"/>
      <c r="N17"/>
      <c r="O17"/>
    </row>
    <row r="18" spans="1:15">
      <c r="A18" t="s">
        <v>6472</v>
      </c>
      <c r="B18" t="s">
        <v>462</v>
      </c>
      <c r="C18"/>
      <c r="D18"/>
      <c r="E18"/>
      <c r="F18"/>
      <c r="G18" t="s">
        <v>2374</v>
      </c>
      <c r="H18" t="s">
        <v>5897</v>
      </c>
      <c r="I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"/>
      <c r="K18"/>
      <c r="L18"/>
      <c r="M18"/>
      <c r="N18"/>
      <c r="O18"/>
    </row>
    <row r="19" spans="1:15">
      <c r="A19" t="s">
        <v>6473</v>
      </c>
      <c r="B19" t="s">
        <v>462</v>
      </c>
      <c r="C19"/>
      <c r="D19"/>
      <c r="E19"/>
      <c r="F19"/>
      <c r="G19" t="s">
        <v>2247</v>
      </c>
      <c r="H19" t="s">
        <v>5898</v>
      </c>
      <c r="I19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VSD82</v>
      </c>
      <c r="J19"/>
      <c r="K19"/>
      <c r="L19"/>
      <c r="M19"/>
      <c r="N19"/>
      <c r="O19"/>
    </row>
    <row r="20" spans="1:15">
      <c r="A20" t="s">
        <v>6474</v>
      </c>
      <c r="B20" t="s">
        <v>462</v>
      </c>
      <c r="C20"/>
      <c r="D20"/>
      <c r="E20"/>
      <c r="F20"/>
      <c r="G20" t="s">
        <v>2644</v>
      </c>
      <c r="H20" t="s">
        <v>5899</v>
      </c>
      <c r="I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"/>
      <c r="K20"/>
      <c r="L20"/>
      <c r="M20"/>
      <c r="N20"/>
      <c r="O20"/>
    </row>
    <row r="21" spans="1:15">
      <c r="A21" t="s">
        <v>6475</v>
      </c>
      <c r="B21" t="s">
        <v>462</v>
      </c>
      <c r="C21" t="s">
        <v>2984</v>
      </c>
      <c r="D21" t="s">
        <v>5126</v>
      </c>
      <c r="E21"/>
      <c r="F21"/>
      <c r="G21" t="s">
        <v>2374</v>
      </c>
      <c r="H21" t="s">
        <v>5900</v>
      </c>
      <c r="I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"/>
      <c r="K21"/>
      <c r="L21"/>
      <c r="M21"/>
      <c r="N21"/>
      <c r="O21"/>
    </row>
    <row r="22" spans="1:15">
      <c r="A22" t="s">
        <v>6476</v>
      </c>
      <c r="B22" t="s">
        <v>480</v>
      </c>
      <c r="C22"/>
      <c r="D22"/>
      <c r="E22"/>
      <c r="F22"/>
      <c r="G22" t="s">
        <v>664</v>
      </c>
      <c r="H22" t="s">
        <v>5901</v>
      </c>
      <c r="I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"/>
      <c r="K22"/>
      <c r="L22"/>
      <c r="M22"/>
      <c r="N22"/>
      <c r="O22"/>
    </row>
    <row r="23" spans="1:15">
      <c r="A23" t="s">
        <v>6477</v>
      </c>
      <c r="B23" t="s">
        <v>5541</v>
      </c>
      <c r="C23"/>
      <c r="D23"/>
      <c r="E23"/>
      <c r="F23"/>
      <c r="G23" t="s">
        <v>2374</v>
      </c>
      <c r="H23" t="s">
        <v>5902</v>
      </c>
      <c r="I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"/>
      <c r="K23"/>
      <c r="L23"/>
      <c r="M23"/>
      <c r="N23"/>
      <c r="O23"/>
    </row>
    <row r="24" spans="1:15">
      <c r="A24" t="s">
        <v>6478</v>
      </c>
      <c r="B24" t="s">
        <v>497</v>
      </c>
      <c r="C24"/>
      <c r="D24"/>
      <c r="E24"/>
      <c r="F24"/>
      <c r="G24" t="s">
        <v>2374</v>
      </c>
      <c r="H24" t="s">
        <v>6384</v>
      </c>
      <c r="I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"/>
      <c r="K24"/>
      <c r="L24"/>
      <c r="M24"/>
      <c r="N24"/>
      <c r="O24"/>
    </row>
    <row r="25" spans="1:15">
      <c r="A25" t="s">
        <v>6479</v>
      </c>
      <c r="B25" t="s">
        <v>527</v>
      </c>
      <c r="C25" t="s">
        <v>624</v>
      </c>
      <c r="D25" t="s">
        <v>953</v>
      </c>
      <c r="E25"/>
      <c r="F25"/>
      <c r="G25" t="s">
        <v>1890</v>
      </c>
      <c r="H25" t="s">
        <v>5903</v>
      </c>
      <c r="I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"/>
      <c r="K25"/>
      <c r="L25"/>
      <c r="M25"/>
      <c r="N25"/>
      <c r="O25"/>
    </row>
    <row r="26" spans="1:15">
      <c r="A26" t="s">
        <v>6480</v>
      </c>
      <c r="B26" t="s">
        <v>527</v>
      </c>
      <c r="C26"/>
      <c r="D26"/>
      <c r="E26"/>
      <c r="F26"/>
      <c r="G26" t="s">
        <v>1890</v>
      </c>
      <c r="H26" t="s">
        <v>5904</v>
      </c>
      <c r="I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"/>
      <c r="K26"/>
      <c r="L26"/>
      <c r="M26"/>
      <c r="N26"/>
      <c r="O26"/>
    </row>
    <row r="27" spans="1:15">
      <c r="A27" t="s">
        <v>6481</v>
      </c>
      <c r="B27" t="s">
        <v>527</v>
      </c>
      <c r="C27" t="s">
        <v>3583</v>
      </c>
      <c r="D27"/>
      <c r="E27"/>
      <c r="F27"/>
      <c r="G27" t="s">
        <v>1890</v>
      </c>
      <c r="H27" t="s">
        <v>5905</v>
      </c>
      <c r="I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"/>
      <c r="K27"/>
      <c r="L27"/>
      <c r="M27"/>
      <c r="N27"/>
      <c r="O27"/>
    </row>
    <row r="28" spans="1:15">
      <c r="A28" t="s">
        <v>6482</v>
      </c>
      <c r="B28" t="s">
        <v>544</v>
      </c>
      <c r="C28"/>
      <c r="D28"/>
      <c r="E28"/>
      <c r="F28"/>
      <c r="G28" t="s">
        <v>2247</v>
      </c>
      <c r="H28" t="s">
        <v>5906</v>
      </c>
      <c r="I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"/>
      <c r="K28"/>
      <c r="L28"/>
      <c r="M28"/>
      <c r="N28"/>
      <c r="O28"/>
    </row>
    <row r="29" spans="1:15">
      <c r="A29" t="s">
        <v>6483</v>
      </c>
      <c r="B29" t="s">
        <v>543</v>
      </c>
      <c r="C29" t="s">
        <v>680</v>
      </c>
      <c r="D29"/>
      <c r="E29"/>
      <c r="F29"/>
      <c r="G29" t="s">
        <v>2374</v>
      </c>
      <c r="H29" t="s">
        <v>5907</v>
      </c>
      <c r="I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"/>
      <c r="K29"/>
      <c r="L29"/>
      <c r="M29"/>
      <c r="N29"/>
      <c r="O29"/>
    </row>
    <row r="30" spans="1:15">
      <c r="A30" t="s">
        <v>6484</v>
      </c>
      <c r="B30" t="s">
        <v>543</v>
      </c>
      <c r="C30"/>
      <c r="D30"/>
      <c r="E30"/>
      <c r="F30"/>
      <c r="G30" t="s">
        <v>2374</v>
      </c>
      <c r="H30" t="s">
        <v>5908</v>
      </c>
      <c r="I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"/>
      <c r="K30"/>
      <c r="L30"/>
      <c r="M30"/>
      <c r="N30"/>
      <c r="O30"/>
    </row>
    <row r="31" spans="1:15">
      <c r="A31" t="s">
        <v>6485</v>
      </c>
      <c r="B31" t="s">
        <v>3472</v>
      </c>
      <c r="C31"/>
      <c r="D31"/>
      <c r="E31"/>
      <c r="F31"/>
      <c r="G31" t="s">
        <v>2374</v>
      </c>
      <c r="H31" t="s">
        <v>5909</v>
      </c>
      <c r="I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"/>
      <c r="K31"/>
      <c r="L31"/>
      <c r="M31"/>
      <c r="N31"/>
      <c r="O31"/>
    </row>
    <row r="32" spans="1:15">
      <c r="A32" t="s">
        <v>6486</v>
      </c>
      <c r="B32" t="s">
        <v>3464</v>
      </c>
      <c r="C32"/>
      <c r="D32"/>
      <c r="E32"/>
      <c r="F32"/>
      <c r="G32" t="s">
        <v>2596</v>
      </c>
      <c r="H32" t="s">
        <v>5910</v>
      </c>
      <c r="I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"/>
      <c r="K32"/>
      <c r="L32"/>
      <c r="M32"/>
      <c r="N32"/>
      <c r="O32"/>
    </row>
    <row r="33" spans="1:15">
      <c r="A33" t="s">
        <v>6487</v>
      </c>
      <c r="B33" t="s">
        <v>620</v>
      </c>
      <c r="C33"/>
      <c r="D33"/>
      <c r="E33"/>
      <c r="F33"/>
      <c r="G33" t="s">
        <v>1890</v>
      </c>
      <c r="H33" t="s">
        <v>5911</v>
      </c>
      <c r="I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"/>
      <c r="K33"/>
      <c r="L33"/>
      <c r="M33"/>
      <c r="N33"/>
      <c r="O33"/>
    </row>
    <row r="34" spans="1:15">
      <c r="A34" t="s">
        <v>6488</v>
      </c>
      <c r="B34" t="s">
        <v>624</v>
      </c>
      <c r="C34"/>
      <c r="D34"/>
      <c r="E34"/>
      <c r="F34"/>
      <c r="G34" t="s">
        <v>1890</v>
      </c>
      <c r="H34" t="s">
        <v>5912</v>
      </c>
      <c r="I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"/>
      <c r="K34"/>
      <c r="L34"/>
      <c r="M34"/>
      <c r="N34"/>
      <c r="O34"/>
    </row>
    <row r="35" spans="1:15">
      <c r="A35" t="s">
        <v>6489</v>
      </c>
      <c r="B35" t="s">
        <v>3476</v>
      </c>
      <c r="C35"/>
      <c r="D35"/>
      <c r="E35"/>
      <c r="F35"/>
      <c r="G35" t="s">
        <v>2646</v>
      </c>
      <c r="H35" t="s">
        <v>5913</v>
      </c>
      <c r="I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"/>
      <c r="K35"/>
      <c r="L35"/>
      <c r="M35"/>
      <c r="N35"/>
      <c r="O35"/>
    </row>
    <row r="36" spans="1:15">
      <c r="A36" t="s">
        <v>6490</v>
      </c>
      <c r="B36" t="s">
        <v>3285</v>
      </c>
      <c r="C36" t="s">
        <v>3551</v>
      </c>
      <c r="D36"/>
      <c r="E36"/>
      <c r="F36"/>
      <c r="G36" t="s">
        <v>1890</v>
      </c>
      <c r="H36" t="s">
        <v>5914</v>
      </c>
      <c r="I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"/>
      <c r="K36"/>
      <c r="L36"/>
      <c r="M36"/>
      <c r="N36"/>
      <c r="O36"/>
    </row>
    <row r="37" spans="1:15">
      <c r="A37" t="s">
        <v>6491</v>
      </c>
      <c r="B37" t="s">
        <v>420</v>
      </c>
      <c r="C37"/>
      <c r="D37"/>
      <c r="E37"/>
      <c r="F37"/>
      <c r="G37"/>
      <c r="H37" t="s">
        <v>420</v>
      </c>
      <c r="I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"/>
      <c r="K37"/>
      <c r="L37"/>
      <c r="M37"/>
      <c r="N37"/>
      <c r="O37"/>
    </row>
    <row r="38" spans="1:15">
      <c r="A38" t="s">
        <v>6492</v>
      </c>
      <c r="B38" t="s">
        <v>420</v>
      </c>
      <c r="C38" t="s">
        <v>543</v>
      </c>
      <c r="D38" t="s">
        <v>2234</v>
      </c>
      <c r="E38"/>
      <c r="F38"/>
      <c r="G38" t="s">
        <v>3000</v>
      </c>
      <c r="H38" t="s">
        <v>5915</v>
      </c>
      <c r="I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"/>
      <c r="K38"/>
      <c r="L38"/>
      <c r="M38"/>
      <c r="N38"/>
      <c r="O38"/>
    </row>
    <row r="39" spans="1:15">
      <c r="A39" t="s">
        <v>6493</v>
      </c>
      <c r="B39" t="s">
        <v>420</v>
      </c>
      <c r="C39"/>
      <c r="D39"/>
      <c r="E39"/>
      <c r="F39"/>
      <c r="G39" t="s">
        <v>419</v>
      </c>
      <c r="H39" t="s">
        <v>5916</v>
      </c>
      <c r="I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"/>
      <c r="K39"/>
      <c r="L39"/>
      <c r="M39"/>
      <c r="N39"/>
      <c r="O39"/>
    </row>
    <row r="40" spans="1:15">
      <c r="A40" t="s">
        <v>6494</v>
      </c>
      <c r="B40" t="s">
        <v>420</v>
      </c>
      <c r="C40" t="s">
        <v>1445</v>
      </c>
      <c r="D40" t="s">
        <v>2232</v>
      </c>
      <c r="E40"/>
      <c r="F40"/>
      <c r="G40" t="s">
        <v>2374</v>
      </c>
      <c r="H40" t="s">
        <v>5917</v>
      </c>
      <c r="I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"/>
      <c r="K40"/>
      <c r="L40"/>
      <c r="M40"/>
      <c r="N40"/>
      <c r="O40"/>
    </row>
    <row r="41" spans="1:15">
      <c r="A41" t="s">
        <v>6495</v>
      </c>
      <c r="B41" t="s">
        <v>420</v>
      </c>
      <c r="C41" t="s">
        <v>1445</v>
      </c>
      <c r="D41" t="s">
        <v>2234</v>
      </c>
      <c r="E41"/>
      <c r="F41"/>
      <c r="G41" t="s">
        <v>2374</v>
      </c>
      <c r="H41" t="s">
        <v>5918</v>
      </c>
      <c r="I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"/>
      <c r="K41"/>
      <c r="L41"/>
      <c r="M41"/>
      <c r="N41"/>
      <c r="O41"/>
    </row>
    <row r="42" spans="1:15">
      <c r="A42" t="s">
        <v>6496</v>
      </c>
      <c r="B42" t="s">
        <v>420</v>
      </c>
      <c r="C42" t="s">
        <v>3478</v>
      </c>
      <c r="D42"/>
      <c r="E42"/>
      <c r="F42"/>
      <c r="G42" t="s">
        <v>2374</v>
      </c>
      <c r="H42" t="s">
        <v>5919</v>
      </c>
      <c r="I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"/>
      <c r="K42"/>
      <c r="L42"/>
      <c r="M42"/>
      <c r="N42"/>
      <c r="O42"/>
    </row>
    <row r="43" spans="1:15">
      <c r="A43" t="s">
        <v>6497</v>
      </c>
      <c r="B43" t="s">
        <v>420</v>
      </c>
      <c r="C43" t="s">
        <v>3502</v>
      </c>
      <c r="D43"/>
      <c r="E43"/>
      <c r="F43"/>
      <c r="G43" t="s">
        <v>2106</v>
      </c>
      <c r="H43" t="s">
        <v>5920</v>
      </c>
      <c r="I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"/>
      <c r="K43"/>
      <c r="L43"/>
      <c r="M43"/>
      <c r="N43"/>
      <c r="O43"/>
    </row>
    <row r="44" spans="1:15">
      <c r="A44" t="s">
        <v>6498</v>
      </c>
      <c r="B44" t="s">
        <v>420</v>
      </c>
      <c r="C44"/>
      <c r="D44"/>
      <c r="E44"/>
      <c r="F44"/>
      <c r="G44" t="s">
        <v>1734</v>
      </c>
      <c r="H44" t="s">
        <v>5921</v>
      </c>
      <c r="I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"/>
      <c r="K44"/>
      <c r="L44"/>
      <c r="M44"/>
      <c r="N44"/>
      <c r="O44"/>
    </row>
    <row r="45" spans="1:15">
      <c r="A45" t="s">
        <v>6499</v>
      </c>
      <c r="B45" t="s">
        <v>420</v>
      </c>
      <c r="C45" t="s">
        <v>1740</v>
      </c>
      <c r="D45" t="s">
        <v>2120</v>
      </c>
      <c r="E45"/>
      <c r="F45"/>
      <c r="G45" t="s">
        <v>2374</v>
      </c>
      <c r="H45" t="s">
        <v>5922</v>
      </c>
      <c r="I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"/>
      <c r="K45"/>
      <c r="L45"/>
      <c r="M45"/>
      <c r="N45"/>
      <c r="O45"/>
    </row>
    <row r="46" spans="1:15">
      <c r="A46" t="s">
        <v>6500</v>
      </c>
      <c r="B46" t="s">
        <v>420</v>
      </c>
      <c r="C46" t="s">
        <v>5098</v>
      </c>
      <c r="D46" t="s">
        <v>2117</v>
      </c>
      <c r="E46"/>
      <c r="F46"/>
      <c r="G46" t="s">
        <v>2374</v>
      </c>
      <c r="H46" t="s">
        <v>5923</v>
      </c>
      <c r="I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"/>
      <c r="K46"/>
      <c r="L46"/>
      <c r="M46"/>
      <c r="N46"/>
      <c r="O46"/>
    </row>
    <row r="47" spans="1:15">
      <c r="A47" t="s">
        <v>6501</v>
      </c>
      <c r="B47" t="s">
        <v>420</v>
      </c>
      <c r="C47"/>
      <c r="D47"/>
      <c r="E47"/>
      <c r="F47"/>
      <c r="G47" t="s">
        <v>1784</v>
      </c>
      <c r="H47" t="s">
        <v>5924</v>
      </c>
      <c r="I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"/>
      <c r="K47"/>
      <c r="L47"/>
      <c r="M47"/>
      <c r="N47"/>
      <c r="O47"/>
    </row>
    <row r="48" spans="1:15">
      <c r="A48" t="s">
        <v>6502</v>
      </c>
      <c r="B48" t="s">
        <v>420</v>
      </c>
      <c r="C48"/>
      <c r="D48"/>
      <c r="E48"/>
      <c r="F48"/>
      <c r="G48" t="s">
        <v>1885</v>
      </c>
      <c r="H48" t="s">
        <v>5925</v>
      </c>
      <c r="I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"/>
      <c r="K48"/>
      <c r="L48"/>
      <c r="M48"/>
      <c r="N48"/>
      <c r="O48"/>
    </row>
    <row r="49" spans="1:15">
      <c r="A49" t="s">
        <v>6503</v>
      </c>
      <c r="B49" t="s">
        <v>420</v>
      </c>
      <c r="C49" t="s">
        <v>1885</v>
      </c>
      <c r="D49"/>
      <c r="E49"/>
      <c r="F49"/>
      <c r="G49" t="s">
        <v>2595</v>
      </c>
      <c r="H49" t="s">
        <v>5926</v>
      </c>
      <c r="I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"/>
      <c r="K49"/>
      <c r="L49"/>
      <c r="M49"/>
      <c r="N49"/>
      <c r="O49"/>
    </row>
    <row r="50" spans="1:15">
      <c r="A50" t="s">
        <v>6504</v>
      </c>
      <c r="B50" t="s">
        <v>420</v>
      </c>
      <c r="C50"/>
      <c r="D50"/>
      <c r="E50"/>
      <c r="F50"/>
      <c r="G50" t="s">
        <v>1814</v>
      </c>
      <c r="H50" t="s">
        <v>5927</v>
      </c>
      <c r="I5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PRV80</v>
      </c>
      <c r="J50"/>
      <c r="K50"/>
      <c r="L50"/>
      <c r="M50"/>
      <c r="N50"/>
      <c r="O50"/>
    </row>
    <row r="51" spans="1:15">
      <c r="A51" t="s">
        <v>6505</v>
      </c>
      <c r="B51" t="s">
        <v>420</v>
      </c>
      <c r="C51"/>
      <c r="D51"/>
      <c r="E51"/>
      <c r="F51"/>
      <c r="G51" t="s">
        <v>1882</v>
      </c>
      <c r="H51" t="s">
        <v>5928</v>
      </c>
      <c r="I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PRV20</v>
      </c>
      <c r="J51"/>
      <c r="K51"/>
      <c r="L51"/>
      <c r="M51"/>
      <c r="N51"/>
      <c r="O51"/>
    </row>
    <row r="52" spans="1:15">
      <c r="A52" t="s">
        <v>6506</v>
      </c>
      <c r="B52" t="s">
        <v>420</v>
      </c>
      <c r="C52"/>
      <c r="D52"/>
      <c r="E52"/>
      <c r="F52"/>
      <c r="G52" t="s">
        <v>1919</v>
      </c>
      <c r="H52" t="s">
        <v>5929</v>
      </c>
      <c r="I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2"/>
      <c r="K52"/>
      <c r="L52"/>
      <c r="M52"/>
      <c r="N52"/>
      <c r="O52"/>
    </row>
    <row r="53" spans="1:15">
      <c r="A53" t="s">
        <v>6507</v>
      </c>
      <c r="B53" t="s">
        <v>420</v>
      </c>
      <c r="C53"/>
      <c r="D53"/>
      <c r="E53"/>
      <c r="F53"/>
      <c r="G53" t="s">
        <v>2106</v>
      </c>
      <c r="H53" t="s">
        <v>5930</v>
      </c>
      <c r="I5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PRV77</v>
      </c>
      <c r="J53"/>
      <c r="K53"/>
      <c r="L53"/>
      <c r="M53"/>
      <c r="N53"/>
      <c r="O53"/>
    </row>
    <row r="54" spans="1:15">
      <c r="A54" t="s">
        <v>6508</v>
      </c>
      <c r="B54" t="s">
        <v>420</v>
      </c>
      <c r="C54"/>
      <c r="D54"/>
      <c r="E54"/>
      <c r="F54"/>
      <c r="G54" t="s">
        <v>2108</v>
      </c>
      <c r="H54" t="s">
        <v>5931</v>
      </c>
      <c r="I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4"/>
      <c r="K54"/>
      <c r="L54"/>
      <c r="M54"/>
      <c r="N54"/>
      <c r="O54"/>
    </row>
    <row r="55" spans="1:15">
      <c r="A55" t="s">
        <v>6509</v>
      </c>
      <c r="B55" t="s">
        <v>420</v>
      </c>
      <c r="C55"/>
      <c r="D55"/>
      <c r="E55"/>
      <c r="F55"/>
      <c r="G55" t="s">
        <v>2330</v>
      </c>
      <c r="H55" t="s">
        <v>5932</v>
      </c>
      <c r="I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5"/>
      <c r="K55"/>
      <c r="L55"/>
      <c r="M55"/>
      <c r="N55"/>
      <c r="O55"/>
    </row>
    <row r="56" spans="1:15">
      <c r="A56" t="s">
        <v>6510</v>
      </c>
      <c r="B56" t="s">
        <v>420</v>
      </c>
      <c r="C56"/>
      <c r="D56"/>
      <c r="E56"/>
      <c r="F56"/>
      <c r="G56" t="s">
        <v>2374</v>
      </c>
      <c r="H56" t="s">
        <v>5933</v>
      </c>
      <c r="I56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PRV19</v>
      </c>
      <c r="J56"/>
      <c r="K56"/>
      <c r="L56"/>
      <c r="M56"/>
      <c r="N56"/>
      <c r="O56"/>
    </row>
    <row r="57" spans="1:15">
      <c r="A57" t="s">
        <v>6511</v>
      </c>
      <c r="B57" t="s">
        <v>420</v>
      </c>
      <c r="C57"/>
      <c r="D57"/>
      <c r="E57"/>
      <c r="F57"/>
      <c r="G57" t="s">
        <v>2356</v>
      </c>
      <c r="H57" t="s">
        <v>5934</v>
      </c>
      <c r="I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7"/>
      <c r="K57"/>
      <c r="L57"/>
      <c r="M57"/>
      <c r="N57"/>
      <c r="O57"/>
    </row>
    <row r="58" spans="1:15">
      <c r="A58" t="s">
        <v>6512</v>
      </c>
      <c r="B58" t="s">
        <v>420</v>
      </c>
      <c r="C58"/>
      <c r="D58"/>
      <c r="E58"/>
      <c r="F58"/>
      <c r="G58" t="s">
        <v>2595</v>
      </c>
      <c r="H58" t="s">
        <v>5935</v>
      </c>
      <c r="I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8"/>
      <c r="K58"/>
      <c r="L58"/>
      <c r="M58"/>
      <c r="N58"/>
      <c r="O58"/>
    </row>
    <row r="59" spans="1:15">
      <c r="A59" t="s">
        <v>6513</v>
      </c>
      <c r="B59" t="s">
        <v>420</v>
      </c>
      <c r="C59" t="s">
        <v>5242</v>
      </c>
      <c r="D59"/>
      <c r="E59"/>
      <c r="F59"/>
      <c r="G59" t="s">
        <v>2374</v>
      </c>
      <c r="H59" t="s">
        <v>5936</v>
      </c>
      <c r="I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9"/>
      <c r="K59"/>
      <c r="L59"/>
      <c r="M59"/>
      <c r="N59"/>
      <c r="O59"/>
    </row>
    <row r="60" spans="1:15">
      <c r="A60" t="s">
        <v>6514</v>
      </c>
      <c r="B60" t="s">
        <v>420</v>
      </c>
      <c r="C60"/>
      <c r="D60"/>
      <c r="E60"/>
      <c r="F60"/>
      <c r="G60" t="s">
        <v>3458</v>
      </c>
      <c r="H60" t="s">
        <v>5937</v>
      </c>
      <c r="I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0"/>
      <c r="K60"/>
      <c r="L60"/>
      <c r="M60"/>
      <c r="N60"/>
      <c r="O60"/>
    </row>
    <row r="61" spans="1:15">
      <c r="A61" t="s">
        <v>6515</v>
      </c>
      <c r="B61" t="s">
        <v>420</v>
      </c>
      <c r="C61"/>
      <c r="D61"/>
      <c r="E61"/>
      <c r="F61"/>
      <c r="G61" t="s">
        <v>3460</v>
      </c>
      <c r="H61" t="s">
        <v>5938</v>
      </c>
      <c r="I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1"/>
      <c r="K61"/>
      <c r="L61"/>
      <c r="M61"/>
      <c r="N61"/>
      <c r="O61"/>
    </row>
    <row r="62" spans="1:15">
      <c r="A62" t="s">
        <v>6516</v>
      </c>
      <c r="B62" t="s">
        <v>420</v>
      </c>
      <c r="C62"/>
      <c r="D62"/>
      <c r="E62"/>
      <c r="F62"/>
      <c r="G62" t="s">
        <v>2598</v>
      </c>
      <c r="H62" t="s">
        <v>5939</v>
      </c>
      <c r="I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2"/>
      <c r="K62"/>
      <c r="L62"/>
      <c r="M62"/>
      <c r="N62"/>
      <c r="O62"/>
    </row>
    <row r="63" spans="1:15">
      <c r="A63" t="s">
        <v>6517</v>
      </c>
      <c r="B63" t="s">
        <v>420</v>
      </c>
      <c r="C63"/>
      <c r="D63"/>
      <c r="E63"/>
      <c r="F63"/>
      <c r="G63" t="s">
        <v>3067</v>
      </c>
      <c r="H63" t="s">
        <v>5940</v>
      </c>
      <c r="I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3"/>
      <c r="K63"/>
      <c r="L63"/>
      <c r="M63"/>
      <c r="N63"/>
      <c r="O63"/>
    </row>
    <row r="64" spans="1:15">
      <c r="A64" t="s">
        <v>6518</v>
      </c>
      <c r="B64" t="s">
        <v>420</v>
      </c>
      <c r="C64"/>
      <c r="D64"/>
      <c r="E64"/>
      <c r="F64"/>
      <c r="G64" t="s">
        <v>3002</v>
      </c>
      <c r="H64" t="s">
        <v>5941</v>
      </c>
      <c r="I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4"/>
      <c r="K64"/>
      <c r="L64"/>
      <c r="M64"/>
      <c r="N64"/>
      <c r="O64"/>
    </row>
    <row r="65" spans="1:15">
      <c r="A65" t="s">
        <v>6519</v>
      </c>
      <c r="B65" t="s">
        <v>420</v>
      </c>
      <c r="C65"/>
      <c r="D65"/>
      <c r="E65"/>
      <c r="F65"/>
      <c r="G65" t="s">
        <v>3041</v>
      </c>
      <c r="H65" t="s">
        <v>5942</v>
      </c>
      <c r="I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5"/>
      <c r="K65"/>
      <c r="L65"/>
      <c r="M65"/>
      <c r="N65"/>
      <c r="O65"/>
    </row>
    <row r="66" spans="1:15">
      <c r="A66" t="s">
        <v>6520</v>
      </c>
      <c r="B66" t="s">
        <v>3579</v>
      </c>
      <c r="C66"/>
      <c r="D66"/>
      <c r="E66"/>
      <c r="F66"/>
      <c r="G66" t="s">
        <v>999</v>
      </c>
      <c r="H66" t="s">
        <v>5943</v>
      </c>
      <c r="I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6"/>
      <c r="K66"/>
      <c r="L66"/>
      <c r="M66"/>
      <c r="N66"/>
      <c r="O66"/>
    </row>
    <row r="67" spans="1:15">
      <c r="A67" t="s">
        <v>6521</v>
      </c>
      <c r="B67" t="s">
        <v>3579</v>
      </c>
      <c r="C67" t="s">
        <v>3581</v>
      </c>
      <c r="D67"/>
      <c r="E67"/>
      <c r="F67"/>
      <c r="G67" t="s">
        <v>999</v>
      </c>
      <c r="H67" t="s">
        <v>5944</v>
      </c>
      <c r="I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7"/>
      <c r="K67"/>
      <c r="L67"/>
      <c r="M67"/>
      <c r="N67"/>
      <c r="O67"/>
    </row>
    <row r="68" spans="1:15">
      <c r="A68" t="s">
        <v>6522</v>
      </c>
      <c r="B68" t="s">
        <v>3579</v>
      </c>
      <c r="C68"/>
      <c r="D68"/>
      <c r="E68"/>
      <c r="F68"/>
      <c r="G68" t="s">
        <v>1890</v>
      </c>
      <c r="H68" t="s">
        <v>5945</v>
      </c>
      <c r="I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8"/>
      <c r="K68"/>
      <c r="L68"/>
      <c r="M68"/>
      <c r="N68"/>
      <c r="O68"/>
    </row>
    <row r="69" spans="1:15">
      <c r="A69" t="s">
        <v>6523</v>
      </c>
      <c r="B69" t="s">
        <v>3579</v>
      </c>
      <c r="C69" t="s">
        <v>2044</v>
      </c>
      <c r="D69"/>
      <c r="E69"/>
      <c r="F69"/>
      <c r="G69" t="s">
        <v>999</v>
      </c>
      <c r="H69" t="s">
        <v>5946</v>
      </c>
      <c r="I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69"/>
      <c r="K69"/>
      <c r="L69"/>
      <c r="M69"/>
      <c r="N69"/>
      <c r="O69"/>
    </row>
    <row r="70" spans="1:15">
      <c r="A70" t="s">
        <v>6524</v>
      </c>
      <c r="B70" t="s">
        <v>3579</v>
      </c>
      <c r="C70" t="s">
        <v>4718</v>
      </c>
      <c r="D70"/>
      <c r="E70"/>
      <c r="F70"/>
      <c r="G70" t="s">
        <v>1890</v>
      </c>
      <c r="H70" t="s">
        <v>5947</v>
      </c>
      <c r="I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0"/>
      <c r="K70"/>
      <c r="L70"/>
      <c r="M70"/>
      <c r="N70"/>
      <c r="O70"/>
    </row>
    <row r="71" spans="1:15">
      <c r="A71" t="s">
        <v>6525</v>
      </c>
      <c r="B71" t="s">
        <v>730</v>
      </c>
      <c r="C71"/>
      <c r="D71"/>
      <c r="E71"/>
      <c r="F71"/>
      <c r="G71" t="s">
        <v>4898</v>
      </c>
      <c r="H71" t="s">
        <v>5948</v>
      </c>
      <c r="I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1"/>
      <c r="K71"/>
      <c r="L71"/>
      <c r="M71"/>
      <c r="N71"/>
      <c r="O71"/>
    </row>
    <row r="72" spans="1:15">
      <c r="A72" t="s">
        <v>6526</v>
      </c>
      <c r="B72" t="s">
        <v>730</v>
      </c>
      <c r="C72"/>
      <c r="D72"/>
      <c r="E72"/>
      <c r="F72"/>
      <c r="G72" t="s">
        <v>1587</v>
      </c>
      <c r="H72" t="s">
        <v>5949</v>
      </c>
      <c r="I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2"/>
      <c r="K72"/>
      <c r="L72"/>
      <c r="M72"/>
      <c r="N72"/>
      <c r="O72"/>
    </row>
    <row r="73" spans="1:15">
      <c r="A73" t="s">
        <v>6527</v>
      </c>
      <c r="B73" t="s">
        <v>730</v>
      </c>
      <c r="C73"/>
      <c r="D73"/>
      <c r="E73"/>
      <c r="F73"/>
      <c r="G73" t="s">
        <v>1820</v>
      </c>
      <c r="H73" t="s">
        <v>5950</v>
      </c>
      <c r="I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3"/>
      <c r="K73"/>
      <c r="L73"/>
      <c r="M73"/>
      <c r="N73"/>
      <c r="O73"/>
    </row>
    <row r="74" spans="1:15">
      <c r="A74" t="s">
        <v>6528</v>
      </c>
      <c r="B74" t="s">
        <v>730</v>
      </c>
      <c r="C74"/>
      <c r="D74"/>
      <c r="E74"/>
      <c r="F74"/>
      <c r="G74" t="s">
        <v>2374</v>
      </c>
      <c r="H74" t="s">
        <v>5951</v>
      </c>
      <c r="I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4"/>
      <c r="K74"/>
      <c r="L74"/>
      <c r="M74"/>
      <c r="N74"/>
      <c r="O74"/>
    </row>
    <row r="75" spans="1:15">
      <c r="A75" t="s">
        <v>6529</v>
      </c>
      <c r="B75" t="s">
        <v>730</v>
      </c>
      <c r="C75"/>
      <c r="D75"/>
      <c r="E75"/>
      <c r="F75"/>
      <c r="G75" t="s">
        <v>2247</v>
      </c>
      <c r="H75" t="s">
        <v>5952</v>
      </c>
      <c r="I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5"/>
      <c r="K75"/>
      <c r="L75"/>
      <c r="M75"/>
      <c r="N75"/>
      <c r="O75"/>
    </row>
    <row r="76" spans="1:15">
      <c r="A76" t="s">
        <v>6530</v>
      </c>
      <c r="B76" t="s">
        <v>3510</v>
      </c>
      <c r="C76"/>
      <c r="D76"/>
      <c r="E76"/>
      <c r="F76"/>
      <c r="G76" t="s">
        <v>421</v>
      </c>
      <c r="H76" t="s">
        <v>5953</v>
      </c>
      <c r="I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6"/>
      <c r="K76"/>
      <c r="L76"/>
      <c r="M76"/>
      <c r="N76"/>
      <c r="O76"/>
    </row>
    <row r="77" spans="1:15">
      <c r="A77" t="s">
        <v>6531</v>
      </c>
      <c r="B77" t="s">
        <v>4809</v>
      </c>
      <c r="C77" t="s">
        <v>3565</v>
      </c>
      <c r="D77" t="s">
        <v>4810</v>
      </c>
      <c r="E77"/>
      <c r="F77"/>
      <c r="G77" t="s">
        <v>1890</v>
      </c>
      <c r="H77" t="s">
        <v>5954</v>
      </c>
      <c r="I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7"/>
      <c r="K77"/>
      <c r="L77"/>
      <c r="M77"/>
      <c r="N77"/>
      <c r="O77"/>
    </row>
    <row r="78" spans="1:15">
      <c r="A78" t="s">
        <v>6532</v>
      </c>
      <c r="B78" t="s">
        <v>4809</v>
      </c>
      <c r="C78"/>
      <c r="D78"/>
      <c r="E78"/>
      <c r="F78"/>
      <c r="G78" t="s">
        <v>1890</v>
      </c>
      <c r="H78" t="s">
        <v>5955</v>
      </c>
      <c r="I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8"/>
      <c r="K78"/>
      <c r="L78"/>
      <c r="M78"/>
      <c r="N78"/>
      <c r="O78"/>
    </row>
    <row r="79" spans="1:15">
      <c r="A79" t="s">
        <v>6533</v>
      </c>
      <c r="B79" t="s">
        <v>802</v>
      </c>
      <c r="C79"/>
      <c r="D79"/>
      <c r="E79"/>
      <c r="F79"/>
      <c r="G79" t="s">
        <v>2247</v>
      </c>
      <c r="H79" t="s">
        <v>5956</v>
      </c>
      <c r="I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79"/>
      <c r="K79"/>
      <c r="L79"/>
      <c r="M79"/>
      <c r="N79"/>
      <c r="O79"/>
    </row>
    <row r="80" spans="1:15">
      <c r="A80" t="s">
        <v>6534</v>
      </c>
      <c r="B80" t="s">
        <v>784</v>
      </c>
      <c r="C80"/>
      <c r="D80"/>
      <c r="E80"/>
      <c r="F80"/>
      <c r="G80" t="s">
        <v>2247</v>
      </c>
      <c r="H80" t="s">
        <v>5957</v>
      </c>
      <c r="I8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PRV35</v>
      </c>
      <c r="J80"/>
      <c r="K80"/>
      <c r="L80"/>
      <c r="M80"/>
      <c r="N80"/>
      <c r="O80"/>
    </row>
    <row r="81" spans="1:15">
      <c r="A81" t="s">
        <v>6535</v>
      </c>
      <c r="B81" t="s">
        <v>784</v>
      </c>
      <c r="C81"/>
      <c r="D81"/>
      <c r="E81"/>
      <c r="F81"/>
      <c r="G81" t="s">
        <v>3041</v>
      </c>
      <c r="H81" t="s">
        <v>5958</v>
      </c>
      <c r="I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1"/>
      <c r="K81"/>
      <c r="L81"/>
      <c r="M81"/>
      <c r="N81"/>
      <c r="O81"/>
    </row>
    <row r="82" spans="1:15">
      <c r="A82" t="s">
        <v>6536</v>
      </c>
      <c r="B82" t="s">
        <v>668</v>
      </c>
      <c r="C82"/>
      <c r="D82"/>
      <c r="E82"/>
      <c r="F82"/>
      <c r="G82" t="s">
        <v>1048</v>
      </c>
      <c r="H82" t="s">
        <v>5959</v>
      </c>
      <c r="I82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MRG368</v>
      </c>
      <c r="J82"/>
      <c r="K82"/>
      <c r="L82"/>
      <c r="M82"/>
      <c r="N82"/>
      <c r="O82"/>
    </row>
    <row r="83" spans="1:15">
      <c r="A83" t="s">
        <v>6537</v>
      </c>
      <c r="B83" t="s">
        <v>819</v>
      </c>
      <c r="C83" t="s">
        <v>3512</v>
      </c>
      <c r="D83"/>
      <c r="E83"/>
      <c r="F83"/>
      <c r="G83" t="s">
        <v>421</v>
      </c>
      <c r="H83" t="s">
        <v>6385</v>
      </c>
      <c r="I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3"/>
      <c r="K83"/>
      <c r="L83"/>
      <c r="M83"/>
      <c r="N83"/>
      <c r="O83"/>
    </row>
    <row r="84" spans="1:15">
      <c r="A84" t="s">
        <v>6538</v>
      </c>
      <c r="B84" t="s">
        <v>819</v>
      </c>
      <c r="C84" t="s">
        <v>1945</v>
      </c>
      <c r="D84"/>
      <c r="E84"/>
      <c r="F84"/>
      <c r="G84" t="s">
        <v>421</v>
      </c>
      <c r="H84" t="s">
        <v>5960</v>
      </c>
      <c r="I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4"/>
      <c r="K84"/>
      <c r="L84"/>
      <c r="M84"/>
      <c r="N84"/>
      <c r="O84"/>
    </row>
    <row r="85" spans="1:15">
      <c r="A85" t="s">
        <v>6539</v>
      </c>
      <c r="B85" t="s">
        <v>819</v>
      </c>
      <c r="C85"/>
      <c r="D85"/>
      <c r="E85"/>
      <c r="F85"/>
      <c r="G85" t="s">
        <v>421</v>
      </c>
      <c r="H85" t="s">
        <v>5961</v>
      </c>
      <c r="I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5"/>
      <c r="K85"/>
      <c r="L85"/>
      <c r="M85"/>
      <c r="N85"/>
      <c r="O85"/>
    </row>
    <row r="86" spans="1:15">
      <c r="A86" t="s">
        <v>6540</v>
      </c>
      <c r="B86" t="s">
        <v>820</v>
      </c>
      <c r="C86"/>
      <c r="D86" t="s">
        <v>4898</v>
      </c>
      <c r="E86"/>
      <c r="F86"/>
      <c r="G86" t="s">
        <v>820</v>
      </c>
      <c r="H86" t="s">
        <v>5962</v>
      </c>
      <c r="I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6"/>
      <c r="K86"/>
      <c r="L86"/>
      <c r="M86"/>
      <c r="N86"/>
      <c r="O86"/>
    </row>
    <row r="87" spans="1:15">
      <c r="A87" t="s">
        <v>6541</v>
      </c>
      <c r="B87" t="s">
        <v>820</v>
      </c>
      <c r="C87"/>
      <c r="D87"/>
      <c r="E87"/>
      <c r="F87"/>
      <c r="G87" t="s">
        <v>2374</v>
      </c>
      <c r="H87" t="s">
        <v>5963</v>
      </c>
      <c r="I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7"/>
      <c r="K87"/>
      <c r="L87"/>
      <c r="M87"/>
      <c r="N87"/>
      <c r="O87"/>
    </row>
    <row r="88" spans="1:15">
      <c r="A88" t="s">
        <v>6542</v>
      </c>
      <c r="B88" t="s">
        <v>832</v>
      </c>
      <c r="C88"/>
      <c r="D88"/>
      <c r="E88"/>
      <c r="F88"/>
      <c r="G88" t="s">
        <v>2374</v>
      </c>
      <c r="H88" t="s">
        <v>5964</v>
      </c>
      <c r="I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8"/>
      <c r="K88"/>
      <c r="L88"/>
      <c r="M88"/>
      <c r="N88"/>
      <c r="O88"/>
    </row>
    <row r="89" spans="1:15">
      <c r="A89" t="s">
        <v>6543</v>
      </c>
      <c r="B89" t="s">
        <v>807</v>
      </c>
      <c r="C89" t="s">
        <v>943</v>
      </c>
      <c r="D89"/>
      <c r="E89"/>
      <c r="F89"/>
      <c r="G89" t="s">
        <v>421</v>
      </c>
      <c r="H89" t="s">
        <v>5965</v>
      </c>
      <c r="I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89"/>
      <c r="K89"/>
      <c r="L89"/>
      <c r="M89"/>
      <c r="N89"/>
      <c r="O89"/>
    </row>
    <row r="90" spans="1:15">
      <c r="A90" t="s">
        <v>6544</v>
      </c>
      <c r="B90" t="s">
        <v>807</v>
      </c>
      <c r="C90"/>
      <c r="D90"/>
      <c r="E90"/>
      <c r="F90"/>
      <c r="G90" t="s">
        <v>1410</v>
      </c>
      <c r="H90" t="s">
        <v>5966</v>
      </c>
      <c r="I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0"/>
      <c r="K90"/>
      <c r="L90"/>
      <c r="M90"/>
      <c r="N90"/>
      <c r="O90"/>
    </row>
    <row r="91" spans="1:15">
      <c r="A91" t="s">
        <v>6545</v>
      </c>
      <c r="B91" t="s">
        <v>807</v>
      </c>
      <c r="C91" t="s">
        <v>1945</v>
      </c>
      <c r="D91"/>
      <c r="E91"/>
      <c r="F91"/>
      <c r="G91" t="s">
        <v>421</v>
      </c>
      <c r="H91" t="s">
        <v>5967</v>
      </c>
      <c r="I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1"/>
      <c r="K91"/>
      <c r="L91"/>
      <c r="M91"/>
      <c r="N91"/>
      <c r="O91"/>
    </row>
    <row r="92" spans="1:15">
      <c r="A92" t="s">
        <v>6546</v>
      </c>
      <c r="B92" t="s">
        <v>807</v>
      </c>
      <c r="C92"/>
      <c r="D92"/>
      <c r="E92"/>
      <c r="F92"/>
      <c r="G92" t="s">
        <v>421</v>
      </c>
      <c r="H92" t="s">
        <v>5968</v>
      </c>
      <c r="I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2"/>
      <c r="K92"/>
      <c r="L92"/>
      <c r="M92"/>
      <c r="N92"/>
      <c r="O92"/>
    </row>
    <row r="93" spans="1:15">
      <c r="A93" t="s">
        <v>6547</v>
      </c>
      <c r="B93" t="s">
        <v>752</v>
      </c>
      <c r="C93"/>
      <c r="D93"/>
      <c r="E93"/>
      <c r="F93"/>
      <c r="G93" t="s">
        <v>1042</v>
      </c>
      <c r="H93" t="s">
        <v>5969</v>
      </c>
      <c r="I9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MRG58</v>
      </c>
      <c r="J93"/>
      <c r="K93"/>
      <c r="L93"/>
      <c r="M93"/>
      <c r="N93"/>
      <c r="O93"/>
    </row>
    <row r="94" spans="1:15">
      <c r="A94" t="s">
        <v>6548</v>
      </c>
      <c r="B94" t="s">
        <v>752</v>
      </c>
      <c r="C94" t="s">
        <v>1042</v>
      </c>
      <c r="D94"/>
      <c r="E94"/>
      <c r="F94"/>
      <c r="G94" t="s">
        <v>1890</v>
      </c>
      <c r="H94" t="s">
        <v>5970</v>
      </c>
      <c r="I9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MRG53</v>
      </c>
      <c r="J94"/>
      <c r="K94"/>
      <c r="L94"/>
      <c r="M94"/>
      <c r="N94"/>
      <c r="O94"/>
    </row>
    <row r="95" spans="1:15">
      <c r="A95" t="s">
        <v>6549</v>
      </c>
      <c r="B95" t="s">
        <v>752</v>
      </c>
      <c r="C95"/>
      <c r="D95"/>
      <c r="E95"/>
      <c r="F95"/>
      <c r="G95" t="s">
        <v>1890</v>
      </c>
      <c r="H95" t="s">
        <v>5971</v>
      </c>
      <c r="I9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MRG53</v>
      </c>
      <c r="J95"/>
      <c r="K95"/>
      <c r="L95"/>
      <c r="M95"/>
      <c r="N95"/>
      <c r="O95"/>
    </row>
    <row r="96" spans="1:15">
      <c r="A96" t="s">
        <v>6550</v>
      </c>
      <c r="B96" t="s">
        <v>752</v>
      </c>
      <c r="C96" t="s">
        <v>2044</v>
      </c>
      <c r="D96"/>
      <c r="E96"/>
      <c r="F96"/>
      <c r="G96" t="s">
        <v>1890</v>
      </c>
      <c r="H96" t="s">
        <v>5972</v>
      </c>
      <c r="I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6"/>
      <c r="K96"/>
      <c r="L96"/>
      <c r="M96"/>
      <c r="N96"/>
      <c r="O96"/>
    </row>
    <row r="97" spans="1:15">
      <c r="A97" t="s">
        <v>6551</v>
      </c>
      <c r="B97" t="s">
        <v>676</v>
      </c>
      <c r="C97"/>
      <c r="D97"/>
      <c r="E97"/>
      <c r="F97"/>
      <c r="G97" t="s">
        <v>2247</v>
      </c>
      <c r="H97" t="s">
        <v>5973</v>
      </c>
      <c r="I9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PRV127</v>
      </c>
      <c r="J97"/>
      <c r="K97"/>
      <c r="L97"/>
      <c r="M97"/>
      <c r="N97"/>
      <c r="O97"/>
    </row>
    <row r="98" spans="1:15">
      <c r="A98" t="s">
        <v>6552</v>
      </c>
      <c r="B98" t="s">
        <v>676</v>
      </c>
      <c r="C98" t="s">
        <v>2795</v>
      </c>
      <c r="D98"/>
      <c r="E98"/>
      <c r="F98"/>
      <c r="G98" t="s">
        <v>2247</v>
      </c>
      <c r="H98" t="s">
        <v>5974</v>
      </c>
      <c r="I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98"/>
      <c r="K98"/>
      <c r="L98"/>
      <c r="M98"/>
      <c r="N98"/>
      <c r="O98"/>
    </row>
    <row r="99" spans="1:15">
      <c r="A99" t="s">
        <v>6553</v>
      </c>
      <c r="B99" t="s">
        <v>861</v>
      </c>
      <c r="C99"/>
      <c r="D99"/>
      <c r="E99"/>
      <c r="F99"/>
      <c r="G99" t="s">
        <v>1890</v>
      </c>
      <c r="H99" t="s">
        <v>5975</v>
      </c>
      <c r="I9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MRG39</v>
      </c>
      <c r="J99"/>
      <c r="K99"/>
      <c r="L99"/>
      <c r="M99"/>
      <c r="N99"/>
      <c r="O99"/>
    </row>
    <row r="100" spans="1:15">
      <c r="A100" t="s">
        <v>6554</v>
      </c>
      <c r="B100" t="s">
        <v>3492</v>
      </c>
      <c r="C100"/>
      <c r="D100"/>
      <c r="E100"/>
      <c r="F100"/>
      <c r="G100" t="s">
        <v>3041</v>
      </c>
      <c r="H100" t="s">
        <v>5976</v>
      </c>
      <c r="I1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0"/>
      <c r="K100"/>
      <c r="L100"/>
      <c r="M100"/>
      <c r="N100"/>
      <c r="O100"/>
    </row>
    <row r="101" spans="1:15">
      <c r="A101" t="s">
        <v>6555</v>
      </c>
      <c r="B101" t="s">
        <v>921</v>
      </c>
      <c r="C101"/>
      <c r="D101"/>
      <c r="E101"/>
      <c r="F101"/>
      <c r="G101" t="s">
        <v>1048</v>
      </c>
      <c r="H101" t="s">
        <v>5977</v>
      </c>
      <c r="I1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1"/>
      <c r="K101"/>
      <c r="L101"/>
      <c r="M101"/>
      <c r="N101"/>
      <c r="O101"/>
    </row>
    <row r="102" spans="1:15">
      <c r="A102" t="s">
        <v>6556</v>
      </c>
      <c r="B102" t="s">
        <v>3573</v>
      </c>
      <c r="C102"/>
      <c r="D102"/>
      <c r="E102"/>
      <c r="F102"/>
      <c r="G102" t="s">
        <v>1890</v>
      </c>
      <c r="H102" t="s">
        <v>5978</v>
      </c>
      <c r="I1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2"/>
      <c r="K102"/>
      <c r="L102"/>
      <c r="M102"/>
      <c r="N102"/>
      <c r="O102"/>
    </row>
    <row r="103" spans="1:15">
      <c r="A103" t="s">
        <v>6557</v>
      </c>
      <c r="B103" t="s">
        <v>3573</v>
      </c>
      <c r="C103"/>
      <c r="D103"/>
      <c r="E103"/>
      <c r="F103"/>
      <c r="G103" t="s">
        <v>3091</v>
      </c>
      <c r="H103" t="s">
        <v>5979</v>
      </c>
      <c r="I1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3"/>
      <c r="K103"/>
      <c r="L103"/>
      <c r="M103"/>
      <c r="N103"/>
      <c r="O103"/>
    </row>
    <row r="104" spans="1:15">
      <c r="A104" t="s">
        <v>6558</v>
      </c>
      <c r="B104" t="s">
        <v>943</v>
      </c>
      <c r="C104"/>
      <c r="D104"/>
      <c r="E104"/>
      <c r="F104"/>
      <c r="G104" t="s">
        <v>2586</v>
      </c>
      <c r="H104" t="s">
        <v>5980</v>
      </c>
      <c r="I1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4"/>
      <c r="K104"/>
      <c r="L104"/>
      <c r="M104"/>
      <c r="N104"/>
      <c r="O104"/>
    </row>
    <row r="105" spans="1:15">
      <c r="A105" t="s">
        <v>6559</v>
      </c>
      <c r="B105" t="s">
        <v>3548</v>
      </c>
      <c r="C105"/>
      <c r="D105"/>
      <c r="E105"/>
      <c r="F105"/>
      <c r="G105" t="s">
        <v>1890</v>
      </c>
      <c r="H105" t="s">
        <v>5981</v>
      </c>
      <c r="I10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5"/>
      <c r="K105"/>
      <c r="L105"/>
      <c r="M105"/>
      <c r="N105"/>
      <c r="O105"/>
    </row>
    <row r="106" spans="1:15">
      <c r="A106" t="s">
        <v>6560</v>
      </c>
      <c r="B106" t="s">
        <v>995</v>
      </c>
      <c r="C106"/>
      <c r="D106"/>
      <c r="E106"/>
      <c r="F106"/>
      <c r="G106" t="s">
        <v>3041</v>
      </c>
      <c r="H106" t="s">
        <v>5982</v>
      </c>
      <c r="I1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6"/>
      <c r="K106"/>
      <c r="L106"/>
      <c r="M106"/>
      <c r="N106"/>
      <c r="O106"/>
    </row>
    <row r="107" spans="1:15">
      <c r="A107" t="s">
        <v>6561</v>
      </c>
      <c r="B107" t="s">
        <v>877</v>
      </c>
      <c r="C107"/>
      <c r="D107"/>
      <c r="E107"/>
      <c r="F107"/>
      <c r="G107" t="s">
        <v>1048</v>
      </c>
      <c r="H107" t="s">
        <v>5983</v>
      </c>
      <c r="I10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MRG339</v>
      </c>
      <c r="J107"/>
      <c r="K107"/>
      <c r="L107"/>
      <c r="M107"/>
      <c r="N107"/>
      <c r="O107"/>
    </row>
    <row r="108" spans="1:15">
      <c r="A108" t="s">
        <v>6562</v>
      </c>
      <c r="B108" t="s">
        <v>877</v>
      </c>
      <c r="C108"/>
      <c r="D108"/>
      <c r="E108"/>
      <c r="F108"/>
      <c r="G108" t="s">
        <v>4634</v>
      </c>
      <c r="H108" t="s">
        <v>5984</v>
      </c>
      <c r="I1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08"/>
      <c r="K108"/>
      <c r="L108"/>
      <c r="M108"/>
      <c r="N108"/>
      <c r="O108"/>
    </row>
    <row r="109" spans="1:15">
      <c r="A109" t="s">
        <v>6563</v>
      </c>
      <c r="B109" t="s">
        <v>877</v>
      </c>
      <c r="C109"/>
      <c r="D109"/>
      <c r="E109"/>
      <c r="F109"/>
      <c r="G109" t="s">
        <v>3283</v>
      </c>
      <c r="H109" t="s">
        <v>5985</v>
      </c>
      <c r="I10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MRG317</v>
      </c>
      <c r="J109"/>
      <c r="K109"/>
      <c r="L109"/>
      <c r="M109"/>
      <c r="N109"/>
      <c r="O109"/>
    </row>
    <row r="110" spans="1:15">
      <c r="A110" t="s">
        <v>6564</v>
      </c>
      <c r="B110" t="s">
        <v>877</v>
      </c>
      <c r="C110"/>
      <c r="D110"/>
      <c r="E110"/>
      <c r="F110"/>
      <c r="G110" t="s">
        <v>1890</v>
      </c>
      <c r="H110" t="s">
        <v>5986</v>
      </c>
      <c r="I11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MRG26</v>
      </c>
      <c r="J110"/>
      <c r="K110"/>
      <c r="L110"/>
      <c r="M110"/>
      <c r="N110"/>
      <c r="O110"/>
    </row>
    <row r="111" spans="1:15">
      <c r="A111" t="s">
        <v>6565</v>
      </c>
      <c r="B111" t="s">
        <v>877</v>
      </c>
      <c r="C111"/>
      <c r="D111"/>
      <c r="E111"/>
      <c r="F111"/>
      <c r="G111" t="s">
        <v>3329</v>
      </c>
      <c r="H111" t="s">
        <v>5987</v>
      </c>
      <c r="I11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MRG336</v>
      </c>
      <c r="J111"/>
      <c r="K111"/>
      <c r="L111"/>
      <c r="M111"/>
      <c r="N111"/>
      <c r="O111"/>
    </row>
    <row r="112" spans="1:15">
      <c r="A112" t="s">
        <v>6566</v>
      </c>
      <c r="B112" t="s">
        <v>885</v>
      </c>
      <c r="C112" t="s">
        <v>1838</v>
      </c>
      <c r="D112"/>
      <c r="E112"/>
      <c r="F112"/>
      <c r="G112" t="s">
        <v>1890</v>
      </c>
      <c r="H112" t="s">
        <v>5988</v>
      </c>
      <c r="I1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2"/>
      <c r="K112"/>
      <c r="L112"/>
      <c r="M112"/>
      <c r="N112"/>
      <c r="O112"/>
    </row>
    <row r="113" spans="1:15">
      <c r="A113" t="s">
        <v>6567</v>
      </c>
      <c r="B113" t="s">
        <v>885</v>
      </c>
      <c r="C113"/>
      <c r="D113"/>
      <c r="E113"/>
      <c r="F113"/>
      <c r="G113" t="s">
        <v>1890</v>
      </c>
      <c r="H113" t="s">
        <v>5989</v>
      </c>
      <c r="I1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3"/>
      <c r="K113"/>
      <c r="L113"/>
      <c r="M113"/>
      <c r="N113"/>
      <c r="O113"/>
    </row>
    <row r="114" spans="1:15">
      <c r="A114" t="s">
        <v>6568</v>
      </c>
      <c r="B114" t="s">
        <v>885</v>
      </c>
      <c r="C114" t="s">
        <v>3197</v>
      </c>
      <c r="D114"/>
      <c r="E114"/>
      <c r="F114"/>
      <c r="G114" t="s">
        <v>3091</v>
      </c>
      <c r="H114" t="s">
        <v>5990</v>
      </c>
      <c r="I1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4"/>
      <c r="K114"/>
      <c r="L114"/>
      <c r="M114"/>
      <c r="N114"/>
      <c r="O114"/>
    </row>
    <row r="115" spans="1:15">
      <c r="A115" t="s">
        <v>6569</v>
      </c>
      <c r="B115" t="s">
        <v>3265</v>
      </c>
      <c r="C115"/>
      <c r="D115"/>
      <c r="E115"/>
      <c r="F115"/>
      <c r="G115" t="s">
        <v>1048</v>
      </c>
      <c r="H115" t="s">
        <v>5991</v>
      </c>
      <c r="I1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5"/>
      <c r="K115"/>
      <c r="L115"/>
      <c r="M115"/>
      <c r="N115"/>
      <c r="O115"/>
    </row>
    <row r="116" spans="1:15">
      <c r="A116" t="s">
        <v>6570</v>
      </c>
      <c r="B116" t="s">
        <v>3373</v>
      </c>
      <c r="C116"/>
      <c r="D116"/>
      <c r="E116"/>
      <c r="F116"/>
      <c r="G116" t="s">
        <v>1890</v>
      </c>
      <c r="H116" t="s">
        <v>5992</v>
      </c>
      <c r="I116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MRG376</v>
      </c>
      <c r="J116"/>
      <c r="K116"/>
      <c r="L116"/>
      <c r="M116"/>
      <c r="N116"/>
      <c r="O116"/>
    </row>
    <row r="117" spans="1:15">
      <c r="A117" t="s">
        <v>6571</v>
      </c>
      <c r="B117" t="s">
        <v>1023</v>
      </c>
      <c r="C117" t="s">
        <v>1804</v>
      </c>
      <c r="D117"/>
      <c r="E117"/>
      <c r="F117"/>
      <c r="G117" t="s">
        <v>1890</v>
      </c>
      <c r="H117" t="s">
        <v>5993</v>
      </c>
      <c r="I1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7"/>
      <c r="K117"/>
      <c r="L117"/>
      <c r="M117"/>
      <c r="N117"/>
      <c r="O117"/>
    </row>
    <row r="118" spans="1:15">
      <c r="A118" t="s">
        <v>6572</v>
      </c>
      <c r="B118" t="s">
        <v>1023</v>
      </c>
      <c r="C118"/>
      <c r="D118"/>
      <c r="E118"/>
      <c r="F118"/>
      <c r="G118" t="s">
        <v>1890</v>
      </c>
      <c r="H118" t="s">
        <v>5994</v>
      </c>
      <c r="I11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MRG88</v>
      </c>
      <c r="J118"/>
      <c r="K118"/>
      <c r="L118"/>
      <c r="M118"/>
      <c r="N118"/>
      <c r="O118"/>
    </row>
    <row r="119" spans="1:15">
      <c r="A119" t="s">
        <v>6573</v>
      </c>
      <c r="B119" t="s">
        <v>1023</v>
      </c>
      <c r="C119"/>
      <c r="D119"/>
      <c r="E119"/>
      <c r="F119"/>
      <c r="G119" t="s">
        <v>2374</v>
      </c>
      <c r="H119" t="s">
        <v>5995</v>
      </c>
      <c r="I1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19"/>
      <c r="K119"/>
      <c r="L119"/>
      <c r="M119"/>
      <c r="N119"/>
      <c r="O119"/>
    </row>
    <row r="120" spans="1:15">
      <c r="A120" t="s">
        <v>6574</v>
      </c>
      <c r="B120" t="s">
        <v>1023</v>
      </c>
      <c r="C120"/>
      <c r="D120"/>
      <c r="E120"/>
      <c r="F120"/>
      <c r="G120" t="s">
        <v>2463</v>
      </c>
      <c r="H120" t="s">
        <v>5996</v>
      </c>
      <c r="I1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0"/>
      <c r="K120"/>
      <c r="L120"/>
      <c r="M120"/>
      <c r="N120"/>
      <c r="O120"/>
    </row>
    <row r="121" spans="1:15">
      <c r="A121" t="s">
        <v>6575</v>
      </c>
      <c r="B121" t="s">
        <v>1023</v>
      </c>
      <c r="C121" t="s">
        <v>3089</v>
      </c>
      <c r="D121"/>
      <c r="E121"/>
      <c r="F121"/>
      <c r="G121" t="s">
        <v>1890</v>
      </c>
      <c r="H121" t="s">
        <v>5997</v>
      </c>
      <c r="I12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MRG88</v>
      </c>
      <c r="J121"/>
      <c r="K121"/>
      <c r="L121"/>
      <c r="M121"/>
      <c r="N121"/>
      <c r="O121"/>
    </row>
    <row r="122" spans="1:15">
      <c r="A122" t="s">
        <v>6576</v>
      </c>
      <c r="B122" t="s">
        <v>4121</v>
      </c>
      <c r="C122" t="s">
        <v>2578</v>
      </c>
      <c r="D122"/>
      <c r="E122"/>
      <c r="F122"/>
      <c r="G122" t="s">
        <v>421</v>
      </c>
      <c r="H122" t="s">
        <v>5998</v>
      </c>
      <c r="I1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2"/>
      <c r="K122"/>
      <c r="L122"/>
      <c r="M122"/>
      <c r="N122"/>
      <c r="O122"/>
    </row>
    <row r="123" spans="1:15">
      <c r="A123" t="s">
        <v>6577</v>
      </c>
      <c r="B123" t="s">
        <v>931</v>
      </c>
      <c r="C123"/>
      <c r="D123"/>
      <c r="E123"/>
      <c r="F123"/>
      <c r="G123" t="s">
        <v>3041</v>
      </c>
      <c r="H123" t="s">
        <v>5999</v>
      </c>
      <c r="I1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3"/>
      <c r="K123"/>
      <c r="L123"/>
      <c r="M123"/>
      <c r="N123"/>
      <c r="O123"/>
    </row>
    <row r="124" spans="1:15">
      <c r="A124" t="s">
        <v>6578</v>
      </c>
      <c r="B124" t="s">
        <v>3540</v>
      </c>
      <c r="C124"/>
      <c r="D124"/>
      <c r="E124"/>
      <c r="F124"/>
      <c r="G124" t="s">
        <v>1890</v>
      </c>
      <c r="H124" t="s">
        <v>6000</v>
      </c>
      <c r="I1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4"/>
      <c r="K124"/>
      <c r="L124"/>
      <c r="M124"/>
      <c r="N124"/>
      <c r="O124"/>
    </row>
    <row r="125" spans="1:15">
      <c r="A125" t="s">
        <v>6579</v>
      </c>
      <c r="B125" t="s">
        <v>1042</v>
      </c>
      <c r="C125"/>
      <c r="D125"/>
      <c r="E125"/>
      <c r="F125"/>
      <c r="G125" t="s">
        <v>1048</v>
      </c>
      <c r="H125" t="s">
        <v>6001</v>
      </c>
      <c r="I1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5"/>
      <c r="K125"/>
      <c r="L125"/>
      <c r="M125"/>
      <c r="N125"/>
      <c r="O125"/>
    </row>
    <row r="126" spans="1:15">
      <c r="A126" t="s">
        <v>6580</v>
      </c>
      <c r="B126" t="s">
        <v>1042</v>
      </c>
      <c r="C126"/>
      <c r="D126"/>
      <c r="E126"/>
      <c r="F126"/>
      <c r="G126" t="s">
        <v>1238</v>
      </c>
      <c r="H126" t="s">
        <v>6002</v>
      </c>
      <c r="I1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6"/>
      <c r="K126"/>
      <c r="L126"/>
      <c r="M126"/>
      <c r="N126"/>
      <c r="O126"/>
    </row>
    <row r="127" spans="1:15">
      <c r="A127" t="s">
        <v>6581</v>
      </c>
      <c r="B127" t="s">
        <v>1042</v>
      </c>
      <c r="C127" t="s">
        <v>3520</v>
      </c>
      <c r="D127" t="s">
        <v>2424</v>
      </c>
      <c r="E127"/>
      <c r="F127"/>
      <c r="G127" t="s">
        <v>1890</v>
      </c>
      <c r="H127" t="s">
        <v>6003</v>
      </c>
      <c r="I1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7"/>
      <c r="K127"/>
      <c r="L127"/>
      <c r="M127"/>
      <c r="N127"/>
      <c r="O127"/>
    </row>
    <row r="128" spans="1:15">
      <c r="A128" t="s">
        <v>6582</v>
      </c>
      <c r="B128" t="s">
        <v>1042</v>
      </c>
      <c r="C128"/>
      <c r="D128"/>
      <c r="E128"/>
      <c r="F128"/>
      <c r="G128" t="s">
        <v>1890</v>
      </c>
      <c r="H128" t="s">
        <v>6004</v>
      </c>
      <c r="I12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MRG308</v>
      </c>
      <c r="J128"/>
      <c r="K128"/>
      <c r="L128"/>
      <c r="M128"/>
      <c r="N128"/>
      <c r="O128"/>
    </row>
    <row r="129" spans="1:15">
      <c r="A129" t="s">
        <v>6583</v>
      </c>
      <c r="B129" t="s">
        <v>1042</v>
      </c>
      <c r="C129"/>
      <c r="D129"/>
      <c r="E129"/>
      <c r="F129"/>
      <c r="G129" t="s">
        <v>2646</v>
      </c>
      <c r="H129" t="s">
        <v>6005</v>
      </c>
      <c r="I1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29"/>
      <c r="K129"/>
      <c r="L129"/>
      <c r="M129"/>
      <c r="N129"/>
      <c r="O129"/>
    </row>
    <row r="130" spans="1:15">
      <c r="A130" t="s">
        <v>6584</v>
      </c>
      <c r="B130" t="s">
        <v>1041</v>
      </c>
      <c r="C130"/>
      <c r="D130"/>
      <c r="E130"/>
      <c r="F130"/>
      <c r="G130" t="s">
        <v>2644</v>
      </c>
      <c r="H130" t="s">
        <v>6006</v>
      </c>
      <c r="I1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0"/>
      <c r="K130"/>
      <c r="L130"/>
      <c r="M130"/>
      <c r="N130"/>
      <c r="O130"/>
    </row>
    <row r="131" spans="1:15">
      <c r="A131" t="s">
        <v>6585</v>
      </c>
      <c r="B131" t="s">
        <v>1043</v>
      </c>
      <c r="C131"/>
      <c r="D131"/>
      <c r="E131"/>
      <c r="F131"/>
      <c r="G131" t="s">
        <v>2374</v>
      </c>
      <c r="H131" t="s">
        <v>6007</v>
      </c>
      <c r="I1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1"/>
      <c r="K131"/>
      <c r="L131"/>
      <c r="M131"/>
      <c r="N131"/>
      <c r="O131"/>
    </row>
    <row r="132" spans="1:15">
      <c r="A132" t="s">
        <v>6586</v>
      </c>
      <c r="B132" t="s">
        <v>1048</v>
      </c>
      <c r="C132"/>
      <c r="D132"/>
      <c r="E132"/>
      <c r="F132"/>
      <c r="G132"/>
      <c r="H132" t="s">
        <v>1048</v>
      </c>
      <c r="I1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2"/>
      <c r="K132"/>
      <c r="L132"/>
      <c r="M132"/>
      <c r="N132"/>
      <c r="O132"/>
    </row>
    <row r="133" spans="1:15">
      <c r="A133" t="s">
        <v>6587</v>
      </c>
      <c r="B133" t="s">
        <v>1048</v>
      </c>
      <c r="C133" t="s">
        <v>4464</v>
      </c>
      <c r="D133"/>
      <c r="E133"/>
      <c r="F133"/>
      <c r="G133" t="s">
        <v>1890</v>
      </c>
      <c r="H133" t="s">
        <v>6008</v>
      </c>
      <c r="I1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3"/>
      <c r="K133"/>
      <c r="L133"/>
      <c r="M133"/>
      <c r="N133"/>
      <c r="O133"/>
    </row>
    <row r="134" spans="1:15">
      <c r="A134" t="s">
        <v>6588</v>
      </c>
      <c r="B134" t="s">
        <v>1048</v>
      </c>
      <c r="C134"/>
      <c r="D134"/>
      <c r="E134"/>
      <c r="F134"/>
      <c r="G134" t="s">
        <v>1060</v>
      </c>
      <c r="H134" t="s">
        <v>6009</v>
      </c>
      <c r="I1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4"/>
      <c r="K134"/>
      <c r="L134"/>
      <c r="M134"/>
      <c r="N134"/>
      <c r="O134"/>
    </row>
    <row r="135" spans="1:15">
      <c r="A135" t="s">
        <v>6589</v>
      </c>
      <c r="B135" t="s">
        <v>1048</v>
      </c>
      <c r="C135"/>
      <c r="D135"/>
      <c r="E135"/>
      <c r="F135"/>
      <c r="G135" t="s">
        <v>1064</v>
      </c>
      <c r="H135" t="s">
        <v>6010</v>
      </c>
      <c r="I1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5"/>
      <c r="K135"/>
      <c r="L135"/>
      <c r="M135"/>
      <c r="N135"/>
      <c r="O135"/>
    </row>
    <row r="136" spans="1:15">
      <c r="A136" t="s">
        <v>6590</v>
      </c>
      <c r="B136" t="s">
        <v>1048</v>
      </c>
      <c r="C136"/>
      <c r="D136"/>
      <c r="E136"/>
      <c r="F136"/>
      <c r="G136" t="s">
        <v>1195</v>
      </c>
      <c r="H136" t="s">
        <v>6011</v>
      </c>
      <c r="I1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6"/>
      <c r="K136"/>
      <c r="L136"/>
      <c r="M136"/>
      <c r="N136"/>
      <c r="O136"/>
    </row>
    <row r="137" spans="1:15">
      <c r="A137" t="s">
        <v>6591</v>
      </c>
      <c r="B137" t="s">
        <v>1048</v>
      </c>
      <c r="C137"/>
      <c r="D137"/>
      <c r="E137"/>
      <c r="F137"/>
      <c r="G137" t="s">
        <v>3532</v>
      </c>
      <c r="H137" t="s">
        <v>6012</v>
      </c>
      <c r="I1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7"/>
      <c r="K137"/>
      <c r="L137"/>
      <c r="M137"/>
      <c r="N137"/>
      <c r="O137"/>
    </row>
    <row r="138" spans="1:15">
      <c r="A138" t="s">
        <v>6592</v>
      </c>
      <c r="B138" t="s">
        <v>1048</v>
      </c>
      <c r="C138"/>
      <c r="D138"/>
      <c r="E138"/>
      <c r="F138"/>
      <c r="G138" t="s">
        <v>1238</v>
      </c>
      <c r="H138" t="s">
        <v>6013</v>
      </c>
      <c r="I1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8"/>
      <c r="K138"/>
      <c r="L138"/>
      <c r="M138"/>
      <c r="N138"/>
      <c r="O138"/>
    </row>
    <row r="139" spans="1:15">
      <c r="A139" t="s">
        <v>6593</v>
      </c>
      <c r="B139" t="s">
        <v>1048</v>
      </c>
      <c r="C139"/>
      <c r="D139"/>
      <c r="E139"/>
      <c r="F139"/>
      <c r="G139" t="s">
        <v>1529</v>
      </c>
      <c r="H139" t="s">
        <v>6014</v>
      </c>
      <c r="I1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39"/>
      <c r="K139"/>
      <c r="L139"/>
      <c r="M139"/>
      <c r="N139"/>
      <c r="O139"/>
    </row>
    <row r="140" spans="1:15">
      <c r="A140" t="s">
        <v>6594</v>
      </c>
      <c r="B140" t="s">
        <v>1048</v>
      </c>
      <c r="C140"/>
      <c r="D140"/>
      <c r="E140"/>
      <c r="F140"/>
      <c r="G140" t="s">
        <v>1535</v>
      </c>
      <c r="H140" t="s">
        <v>6015</v>
      </c>
      <c r="I14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MRG335</v>
      </c>
      <c r="J140"/>
      <c r="K140"/>
      <c r="L140"/>
      <c r="M140"/>
      <c r="N140"/>
      <c r="O140"/>
    </row>
    <row r="141" spans="1:15">
      <c r="A141" t="s">
        <v>6595</v>
      </c>
      <c r="B141" t="s">
        <v>1048</v>
      </c>
      <c r="C141"/>
      <c r="D141"/>
      <c r="E141"/>
      <c r="F141"/>
      <c r="G141" t="s">
        <v>4520</v>
      </c>
      <c r="H141" t="s">
        <v>6016</v>
      </c>
      <c r="I1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1"/>
      <c r="K141"/>
      <c r="L141"/>
      <c r="M141"/>
      <c r="N141"/>
      <c r="O141"/>
    </row>
    <row r="142" spans="1:15">
      <c r="A142" t="s">
        <v>6596</v>
      </c>
      <c r="B142" t="s">
        <v>1048</v>
      </c>
      <c r="C142"/>
      <c r="D142"/>
      <c r="E142"/>
      <c r="F142"/>
      <c r="G142" t="s">
        <v>1664</v>
      </c>
      <c r="H142" t="s">
        <v>6017</v>
      </c>
      <c r="I1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2"/>
      <c r="K142"/>
      <c r="L142"/>
      <c r="M142"/>
      <c r="N142"/>
      <c r="O142"/>
    </row>
    <row r="143" spans="1:15">
      <c r="A143" t="s">
        <v>6597</v>
      </c>
      <c r="B143" t="s">
        <v>1048</v>
      </c>
      <c r="C143"/>
      <c r="D143"/>
      <c r="E143"/>
      <c r="F143"/>
      <c r="G143" t="s">
        <v>4655</v>
      </c>
      <c r="H143" t="s">
        <v>6018</v>
      </c>
      <c r="I1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3"/>
      <c r="K143"/>
      <c r="L143"/>
      <c r="M143"/>
      <c r="N143"/>
      <c r="O143"/>
    </row>
    <row r="144" spans="1:15">
      <c r="A144" t="s">
        <v>6598</v>
      </c>
      <c r="B144" t="s">
        <v>1048</v>
      </c>
      <c r="C144"/>
      <c r="D144"/>
      <c r="E144"/>
      <c r="F144"/>
      <c r="G144" t="s">
        <v>3518</v>
      </c>
      <c r="H144" t="s">
        <v>6019</v>
      </c>
      <c r="I1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4"/>
      <c r="K144"/>
      <c r="L144"/>
      <c r="M144"/>
      <c r="N144"/>
      <c r="O144"/>
    </row>
    <row r="145" spans="1:15">
      <c r="A145" t="s">
        <v>6599</v>
      </c>
      <c r="B145" t="s">
        <v>1048</v>
      </c>
      <c r="C145"/>
      <c r="D145"/>
      <c r="E145"/>
      <c r="F145"/>
      <c r="G145" t="s">
        <v>1981</v>
      </c>
      <c r="H145" t="s">
        <v>6020</v>
      </c>
      <c r="I1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5"/>
      <c r="K145"/>
      <c r="L145"/>
      <c r="M145"/>
      <c r="N145"/>
      <c r="O145"/>
    </row>
    <row r="146" spans="1:15">
      <c r="A146" t="s">
        <v>6600</v>
      </c>
      <c r="B146" t="s">
        <v>1048</v>
      </c>
      <c r="C146"/>
      <c r="D146"/>
      <c r="E146"/>
      <c r="F146"/>
      <c r="G146" t="s">
        <v>1983</v>
      </c>
      <c r="H146" t="s">
        <v>6021</v>
      </c>
      <c r="I1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6"/>
      <c r="K146"/>
      <c r="L146"/>
      <c r="M146"/>
      <c r="N146"/>
      <c r="O146"/>
    </row>
    <row r="147" spans="1:15">
      <c r="A147" t="s">
        <v>6601</v>
      </c>
      <c r="B147" t="s">
        <v>1048</v>
      </c>
      <c r="C147"/>
      <c r="D147"/>
      <c r="E147"/>
      <c r="F147"/>
      <c r="G147" t="s">
        <v>1987</v>
      </c>
      <c r="H147" t="s">
        <v>6022</v>
      </c>
      <c r="I14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MRG81</v>
      </c>
      <c r="J147"/>
      <c r="K147"/>
      <c r="L147"/>
      <c r="M147"/>
      <c r="N147"/>
      <c r="O147"/>
    </row>
    <row r="148" spans="1:15">
      <c r="A148" t="s">
        <v>6602</v>
      </c>
      <c r="B148" t="s">
        <v>1048</v>
      </c>
      <c r="C148"/>
      <c r="D148"/>
      <c r="E148"/>
      <c r="F148"/>
      <c r="G148" t="s">
        <v>2013</v>
      </c>
      <c r="H148" t="s">
        <v>6023</v>
      </c>
      <c r="I1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48"/>
      <c r="K148"/>
      <c r="L148"/>
      <c r="M148"/>
      <c r="N148"/>
      <c r="O148"/>
    </row>
    <row r="149" spans="1:15">
      <c r="A149" t="s">
        <v>6603</v>
      </c>
      <c r="B149" t="s">
        <v>1048</v>
      </c>
      <c r="C149"/>
      <c r="D149"/>
      <c r="E149"/>
      <c r="F149"/>
      <c r="G149" t="s">
        <v>1890</v>
      </c>
      <c r="H149" t="s">
        <v>6024</v>
      </c>
      <c r="I14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MRG374</v>
      </c>
      <c r="J149"/>
      <c r="K149"/>
      <c r="L149"/>
      <c r="M149"/>
      <c r="N149"/>
      <c r="O149"/>
    </row>
    <row r="150" spans="1:15">
      <c r="A150" t="s">
        <v>6604</v>
      </c>
      <c r="B150" t="s">
        <v>1048</v>
      </c>
      <c r="C150"/>
      <c r="D150"/>
      <c r="E150"/>
      <c r="F150"/>
      <c r="G150" t="s">
        <v>3209</v>
      </c>
      <c r="H150" t="s">
        <v>6025</v>
      </c>
      <c r="I1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0"/>
      <c r="K150"/>
      <c r="L150"/>
      <c r="M150"/>
      <c r="N150"/>
      <c r="O150"/>
    </row>
    <row r="151" spans="1:15">
      <c r="A151" t="s">
        <v>6605</v>
      </c>
      <c r="B151" t="s">
        <v>1048</v>
      </c>
      <c r="C151"/>
      <c r="D151"/>
      <c r="E151"/>
      <c r="F151"/>
      <c r="G151" t="s">
        <v>2140</v>
      </c>
      <c r="H151" t="s">
        <v>6026</v>
      </c>
      <c r="I1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MRG331</v>
      </c>
      <c r="J151"/>
      <c r="K151"/>
      <c r="L151"/>
      <c r="M151"/>
      <c r="N151"/>
      <c r="O151"/>
    </row>
    <row r="152" spans="1:15">
      <c r="A152" t="s">
        <v>6606</v>
      </c>
      <c r="B152" t="s">
        <v>1048</v>
      </c>
      <c r="C152"/>
      <c r="D152"/>
      <c r="E152"/>
      <c r="F152"/>
      <c r="G152" t="s">
        <v>3504</v>
      </c>
      <c r="H152" t="s">
        <v>6027</v>
      </c>
      <c r="I1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2"/>
      <c r="K152"/>
      <c r="L152"/>
      <c r="M152"/>
      <c r="N152"/>
      <c r="O152"/>
    </row>
    <row r="153" spans="1:15">
      <c r="A153" t="s">
        <v>6607</v>
      </c>
      <c r="B153" t="s">
        <v>1048</v>
      </c>
      <c r="C153"/>
      <c r="D153"/>
      <c r="E153"/>
      <c r="F153"/>
      <c r="G153" t="s">
        <v>2336</v>
      </c>
      <c r="H153" t="s">
        <v>6028</v>
      </c>
      <c r="I1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3"/>
      <c r="K153"/>
      <c r="L153"/>
      <c r="M153"/>
      <c r="N153"/>
      <c r="O153"/>
    </row>
    <row r="154" spans="1:15">
      <c r="A154" t="s">
        <v>6608</v>
      </c>
      <c r="B154" t="s">
        <v>1048</v>
      </c>
      <c r="C154"/>
      <c r="D154"/>
      <c r="E154"/>
      <c r="F154"/>
      <c r="G154" t="s">
        <v>2374</v>
      </c>
      <c r="H154" t="s">
        <v>6029</v>
      </c>
      <c r="I15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MRG16</v>
      </c>
      <c r="J154"/>
      <c r="K154"/>
      <c r="L154"/>
      <c r="M154"/>
      <c r="N154"/>
      <c r="O154"/>
    </row>
    <row r="155" spans="1:15">
      <c r="A155" t="s">
        <v>6609</v>
      </c>
      <c r="B155" t="s">
        <v>1048</v>
      </c>
      <c r="C155"/>
      <c r="D155"/>
      <c r="E155"/>
      <c r="F155"/>
      <c r="G155" t="s">
        <v>2247</v>
      </c>
      <c r="H155" t="s">
        <v>6030</v>
      </c>
      <c r="I15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MRG187</v>
      </c>
      <c r="J155"/>
      <c r="K155"/>
      <c r="L155"/>
      <c r="M155"/>
      <c r="N155"/>
      <c r="O155"/>
    </row>
    <row r="156" spans="1:15">
      <c r="A156" t="s">
        <v>6610</v>
      </c>
      <c r="B156" t="s">
        <v>1048</v>
      </c>
      <c r="C156"/>
      <c r="D156"/>
      <c r="E156"/>
      <c r="F156"/>
      <c r="G156" t="s">
        <v>2424</v>
      </c>
      <c r="H156" t="s">
        <v>6031</v>
      </c>
      <c r="I1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6"/>
      <c r="K156"/>
      <c r="L156"/>
      <c r="M156"/>
      <c r="N156"/>
      <c r="O156"/>
    </row>
    <row r="157" spans="1:15">
      <c r="A157" t="s">
        <v>6611</v>
      </c>
      <c r="B157" t="s">
        <v>1048</v>
      </c>
      <c r="C157" t="s">
        <v>2471</v>
      </c>
      <c r="D157" t="s">
        <v>2424</v>
      </c>
      <c r="E157"/>
      <c r="F157"/>
      <c r="G157" t="s">
        <v>1890</v>
      </c>
      <c r="H157" t="s">
        <v>6386</v>
      </c>
      <c r="I1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7"/>
      <c r="K157"/>
      <c r="L157"/>
      <c r="M157"/>
      <c r="N157"/>
      <c r="O157"/>
    </row>
    <row r="158" spans="1:15">
      <c r="A158" t="s">
        <v>6612</v>
      </c>
      <c r="B158" t="s">
        <v>1048</v>
      </c>
      <c r="C158"/>
      <c r="D158"/>
      <c r="E158"/>
      <c r="F158"/>
      <c r="G158" t="s">
        <v>2499</v>
      </c>
      <c r="H158" t="s">
        <v>6032</v>
      </c>
      <c r="I1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58"/>
      <c r="K158"/>
      <c r="L158"/>
      <c r="M158"/>
      <c r="N158"/>
      <c r="O158"/>
    </row>
    <row r="159" spans="1:15">
      <c r="A159" t="s">
        <v>6613</v>
      </c>
      <c r="B159" t="s">
        <v>1048</v>
      </c>
      <c r="C159"/>
      <c r="D159"/>
      <c r="E159"/>
      <c r="F159"/>
      <c r="G159" t="s">
        <v>2586</v>
      </c>
      <c r="H159" t="s">
        <v>6033</v>
      </c>
      <c r="I15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MRG354</v>
      </c>
      <c r="J159"/>
      <c r="K159"/>
      <c r="L159"/>
      <c r="M159"/>
      <c r="N159"/>
      <c r="O159"/>
    </row>
    <row r="160" spans="1:15">
      <c r="A160" t="s">
        <v>6614</v>
      </c>
      <c r="B160" t="s">
        <v>1048</v>
      </c>
      <c r="C160" t="s">
        <v>2586</v>
      </c>
      <c r="D160" t="s">
        <v>1983</v>
      </c>
      <c r="E160"/>
      <c r="F160"/>
      <c r="G160" t="s">
        <v>3181</v>
      </c>
      <c r="H160" t="s">
        <v>6034</v>
      </c>
      <c r="I1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0"/>
      <c r="K160"/>
      <c r="L160"/>
      <c r="M160"/>
      <c r="N160"/>
      <c r="O160"/>
    </row>
    <row r="161" spans="1:15">
      <c r="A161" t="s">
        <v>6615</v>
      </c>
      <c r="B161" t="s">
        <v>1048</v>
      </c>
      <c r="C161"/>
      <c r="D161"/>
      <c r="E161"/>
      <c r="F161"/>
      <c r="G161" t="s">
        <v>3527</v>
      </c>
      <c r="H161" t="s">
        <v>6035</v>
      </c>
      <c r="I1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1"/>
      <c r="K161"/>
      <c r="L161"/>
      <c r="M161"/>
      <c r="N161"/>
      <c r="O161"/>
    </row>
    <row r="162" spans="1:15">
      <c r="A162" t="s">
        <v>6616</v>
      </c>
      <c r="B162" t="s">
        <v>1048</v>
      </c>
      <c r="C162" t="s">
        <v>3527</v>
      </c>
      <c r="D162"/>
      <c r="E162"/>
      <c r="F162"/>
      <c r="G162" t="s">
        <v>2140</v>
      </c>
      <c r="H162" t="s">
        <v>6036</v>
      </c>
      <c r="I1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2"/>
      <c r="K162"/>
      <c r="L162"/>
      <c r="M162"/>
      <c r="N162"/>
      <c r="O162"/>
    </row>
    <row r="163" spans="1:15">
      <c r="A163" t="s">
        <v>6617</v>
      </c>
      <c r="B163" t="s">
        <v>1048</v>
      </c>
      <c r="C163" t="s">
        <v>3527</v>
      </c>
      <c r="D163"/>
      <c r="E163"/>
      <c r="F163"/>
      <c r="G163" t="s">
        <v>3504</v>
      </c>
      <c r="H163" t="s">
        <v>6037</v>
      </c>
      <c r="I1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3"/>
      <c r="K163"/>
      <c r="L163"/>
      <c r="M163"/>
      <c r="N163"/>
      <c r="O163"/>
    </row>
    <row r="164" spans="1:15">
      <c r="A164" t="s">
        <v>6618</v>
      </c>
      <c r="B164" t="s">
        <v>1048</v>
      </c>
      <c r="C164"/>
      <c r="D164"/>
      <c r="E164"/>
      <c r="F164"/>
      <c r="G164" t="s">
        <v>2719</v>
      </c>
      <c r="H164" t="s">
        <v>6038</v>
      </c>
      <c r="I1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4"/>
      <c r="K164"/>
      <c r="L164"/>
      <c r="M164"/>
      <c r="N164"/>
      <c r="O164"/>
    </row>
    <row r="165" spans="1:15">
      <c r="A165" t="s">
        <v>6619</v>
      </c>
      <c r="B165" t="s">
        <v>1048</v>
      </c>
      <c r="C165"/>
      <c r="D165"/>
      <c r="E165"/>
      <c r="F165"/>
      <c r="G165" t="s">
        <v>2980</v>
      </c>
      <c r="H165" t="s">
        <v>6039</v>
      </c>
      <c r="I1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5"/>
      <c r="K165"/>
      <c r="L165"/>
      <c r="M165"/>
      <c r="N165"/>
      <c r="O165"/>
    </row>
    <row r="166" spans="1:15">
      <c r="A166" t="s">
        <v>6620</v>
      </c>
      <c r="B166" t="s">
        <v>1048</v>
      </c>
      <c r="C166"/>
      <c r="D166"/>
      <c r="E166"/>
      <c r="F166"/>
      <c r="G166" t="s">
        <v>3018</v>
      </c>
      <c r="H166" t="s">
        <v>6040</v>
      </c>
      <c r="I1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6"/>
      <c r="K166"/>
      <c r="L166"/>
      <c r="M166"/>
      <c r="N166"/>
      <c r="O166"/>
    </row>
    <row r="167" spans="1:15">
      <c r="A167" t="s">
        <v>6621</v>
      </c>
      <c r="B167" t="s">
        <v>1048</v>
      </c>
      <c r="C167"/>
      <c r="D167"/>
      <c r="E167"/>
      <c r="F167"/>
      <c r="G167" t="s">
        <v>3536</v>
      </c>
      <c r="H167" t="s">
        <v>6041</v>
      </c>
      <c r="I1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7"/>
      <c r="K167"/>
      <c r="L167"/>
      <c r="M167"/>
      <c r="N167"/>
      <c r="O167"/>
    </row>
    <row r="168" spans="1:15">
      <c r="A168" t="s">
        <v>6622</v>
      </c>
      <c r="B168" t="s">
        <v>1048</v>
      </c>
      <c r="C168"/>
      <c r="D168"/>
      <c r="E168"/>
      <c r="F168"/>
      <c r="G168" t="s">
        <v>3171</v>
      </c>
      <c r="H168" t="s">
        <v>6042</v>
      </c>
      <c r="I1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8"/>
      <c r="K168"/>
      <c r="L168"/>
      <c r="M168"/>
      <c r="N168"/>
      <c r="O168"/>
    </row>
    <row r="169" spans="1:15">
      <c r="A169" t="s">
        <v>6623</v>
      </c>
      <c r="B169" t="s">
        <v>1047</v>
      </c>
      <c r="C169"/>
      <c r="D169"/>
      <c r="E169"/>
      <c r="F169"/>
      <c r="G169" t="s">
        <v>2247</v>
      </c>
      <c r="H169" t="s">
        <v>6043</v>
      </c>
      <c r="I1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69"/>
      <c r="K169"/>
      <c r="L169"/>
      <c r="M169"/>
      <c r="N169"/>
      <c r="O169"/>
    </row>
    <row r="170" spans="1:15">
      <c r="A170" t="s">
        <v>6624</v>
      </c>
      <c r="B170" t="s">
        <v>1047</v>
      </c>
      <c r="C170"/>
      <c r="D170"/>
      <c r="E170"/>
      <c r="F170"/>
      <c r="G170" t="s">
        <v>2699</v>
      </c>
      <c r="H170" t="s">
        <v>6044</v>
      </c>
      <c r="I1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0"/>
      <c r="K170"/>
      <c r="L170"/>
      <c r="M170"/>
      <c r="N170"/>
      <c r="O170"/>
    </row>
    <row r="171" spans="1:15">
      <c r="A171" t="s">
        <v>6625</v>
      </c>
      <c r="B171" t="s">
        <v>999</v>
      </c>
      <c r="C171" t="s">
        <v>3581</v>
      </c>
      <c r="D171"/>
      <c r="E171"/>
      <c r="F171"/>
      <c r="G171" t="s">
        <v>1890</v>
      </c>
      <c r="H171" t="s">
        <v>6045</v>
      </c>
      <c r="I1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1"/>
      <c r="K171"/>
      <c r="L171"/>
      <c r="M171"/>
      <c r="N171"/>
      <c r="O171"/>
    </row>
    <row r="172" spans="1:15">
      <c r="A172" t="s">
        <v>6626</v>
      </c>
      <c r="B172" t="s">
        <v>999</v>
      </c>
      <c r="C172"/>
      <c r="D172"/>
      <c r="E172"/>
      <c r="F172"/>
      <c r="G172" t="s">
        <v>1890</v>
      </c>
      <c r="H172" t="s">
        <v>6046</v>
      </c>
      <c r="I1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2"/>
      <c r="K172"/>
      <c r="L172"/>
      <c r="M172"/>
      <c r="N172"/>
      <c r="O172"/>
    </row>
    <row r="173" spans="1:15">
      <c r="A173" t="s">
        <v>6627</v>
      </c>
      <c r="B173" t="s">
        <v>999</v>
      </c>
      <c r="C173" t="s">
        <v>4721</v>
      </c>
      <c r="D173"/>
      <c r="E173"/>
      <c r="F173"/>
      <c r="G173" t="s">
        <v>1890</v>
      </c>
      <c r="H173" t="s">
        <v>6047</v>
      </c>
      <c r="I1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3"/>
      <c r="K173"/>
      <c r="L173"/>
      <c r="M173"/>
      <c r="N173"/>
      <c r="O173"/>
    </row>
    <row r="174" spans="1:15">
      <c r="A174" t="s">
        <v>6628</v>
      </c>
      <c r="B174" t="s">
        <v>889</v>
      </c>
      <c r="C174"/>
      <c r="D174"/>
      <c r="E174"/>
      <c r="F174"/>
      <c r="G174" t="s">
        <v>3041</v>
      </c>
      <c r="H174" t="s">
        <v>6048</v>
      </c>
      <c r="I1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4"/>
      <c r="K174"/>
      <c r="L174"/>
      <c r="M174"/>
      <c r="N174"/>
      <c r="O174"/>
    </row>
    <row r="175" spans="1:15">
      <c r="A175" t="s">
        <v>6629</v>
      </c>
      <c r="B175" t="s">
        <v>1059</v>
      </c>
      <c r="C175"/>
      <c r="D175"/>
      <c r="E175"/>
      <c r="F175"/>
      <c r="G175" t="s">
        <v>2374</v>
      </c>
      <c r="H175" t="s">
        <v>6049</v>
      </c>
      <c r="I1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5"/>
      <c r="K175"/>
      <c r="L175"/>
      <c r="M175"/>
      <c r="N175"/>
      <c r="O175"/>
    </row>
    <row r="176" spans="1:15">
      <c r="A176" t="s">
        <v>6630</v>
      </c>
      <c r="B176" t="s">
        <v>5420</v>
      </c>
      <c r="C176"/>
      <c r="D176"/>
      <c r="E176"/>
      <c r="F176"/>
      <c r="G176" t="s">
        <v>2374</v>
      </c>
      <c r="H176" t="s">
        <v>6050</v>
      </c>
      <c r="I1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6"/>
      <c r="K176"/>
      <c r="L176"/>
      <c r="M176"/>
      <c r="N176"/>
      <c r="O176"/>
    </row>
    <row r="177" spans="1:15">
      <c r="A177" t="s">
        <v>6631</v>
      </c>
      <c r="B177" t="s">
        <v>1064</v>
      </c>
      <c r="C177"/>
      <c r="D177"/>
      <c r="E177"/>
      <c r="F177"/>
      <c r="G177" t="s">
        <v>2013</v>
      </c>
      <c r="H177" t="s">
        <v>6051</v>
      </c>
      <c r="I1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7"/>
      <c r="K177"/>
      <c r="L177"/>
      <c r="M177"/>
      <c r="N177"/>
      <c r="O177"/>
    </row>
    <row r="178" spans="1:15">
      <c r="A178" t="s">
        <v>6632</v>
      </c>
      <c r="B178" t="s">
        <v>1064</v>
      </c>
      <c r="C178"/>
      <c r="D178"/>
      <c r="E178"/>
      <c r="F178"/>
      <c r="G178" t="s">
        <v>1890</v>
      </c>
      <c r="H178" t="s">
        <v>6052</v>
      </c>
      <c r="I17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MRG207</v>
      </c>
      <c r="J178"/>
      <c r="K178"/>
      <c r="L178"/>
      <c r="M178"/>
      <c r="N178"/>
      <c r="O178"/>
    </row>
    <row r="179" spans="1:15">
      <c r="A179" t="s">
        <v>6633</v>
      </c>
      <c r="B179" t="s">
        <v>3439</v>
      </c>
      <c r="C179"/>
      <c r="D179"/>
      <c r="E179"/>
      <c r="F179"/>
      <c r="G179" t="s">
        <v>1890</v>
      </c>
      <c r="H179" t="s">
        <v>6053</v>
      </c>
      <c r="I1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79"/>
      <c r="K179"/>
      <c r="L179"/>
      <c r="M179"/>
      <c r="N179"/>
      <c r="O179"/>
    </row>
    <row r="180" spans="1:15">
      <c r="A180" t="s">
        <v>6634</v>
      </c>
      <c r="B180" t="s">
        <v>1195</v>
      </c>
      <c r="C180"/>
      <c r="D180"/>
      <c r="E180"/>
      <c r="F180"/>
      <c r="G180" t="s">
        <v>2374</v>
      </c>
      <c r="H180" t="s">
        <v>6054</v>
      </c>
      <c r="I1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0"/>
      <c r="K180"/>
      <c r="L180"/>
      <c r="M180"/>
      <c r="N180"/>
      <c r="O180"/>
    </row>
    <row r="181" spans="1:15">
      <c r="A181" t="s">
        <v>6635</v>
      </c>
      <c r="B181" t="s">
        <v>1120</v>
      </c>
      <c r="C181"/>
      <c r="D181"/>
      <c r="E181"/>
      <c r="F181"/>
      <c r="G181" t="s">
        <v>2646</v>
      </c>
      <c r="H181" t="s">
        <v>6055</v>
      </c>
      <c r="I1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1"/>
      <c r="K181"/>
      <c r="L181"/>
      <c r="M181"/>
      <c r="N181"/>
      <c r="O181"/>
    </row>
    <row r="182" spans="1:15">
      <c r="A182" t="s">
        <v>6636</v>
      </c>
      <c r="B182" t="s">
        <v>3532</v>
      </c>
      <c r="C182" t="s">
        <v>3553</v>
      </c>
      <c r="D182"/>
      <c r="E182"/>
      <c r="F182"/>
      <c r="G182" t="s">
        <v>1890</v>
      </c>
      <c r="H182" t="s">
        <v>6056</v>
      </c>
      <c r="I1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2"/>
      <c r="K182"/>
      <c r="L182"/>
      <c r="M182"/>
      <c r="N182"/>
      <c r="O182"/>
    </row>
    <row r="183" spans="1:15">
      <c r="A183" t="s">
        <v>6637</v>
      </c>
      <c r="B183" t="s">
        <v>3557</v>
      </c>
      <c r="C183"/>
      <c r="D183"/>
      <c r="E183"/>
      <c r="F183"/>
      <c r="G183" t="s">
        <v>1890</v>
      </c>
      <c r="H183" t="s">
        <v>6057</v>
      </c>
      <c r="I1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3"/>
      <c r="K183"/>
      <c r="L183"/>
      <c r="M183"/>
      <c r="N183"/>
      <c r="O183"/>
    </row>
    <row r="184" spans="1:15">
      <c r="A184" t="s">
        <v>6638</v>
      </c>
      <c r="B184" t="s">
        <v>1238</v>
      </c>
      <c r="C184"/>
      <c r="D184"/>
      <c r="E184"/>
      <c r="F184"/>
      <c r="G184"/>
      <c r="H184" t="s">
        <v>1238</v>
      </c>
      <c r="I1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4"/>
      <c r="K184"/>
      <c r="L184"/>
      <c r="M184"/>
      <c r="N184"/>
      <c r="O184"/>
    </row>
    <row r="185" spans="1:15">
      <c r="A185" t="s">
        <v>6639</v>
      </c>
      <c r="B185" t="s">
        <v>1238</v>
      </c>
      <c r="C185"/>
      <c r="D185"/>
      <c r="E185"/>
      <c r="F185"/>
      <c r="G185" t="s">
        <v>2013</v>
      </c>
      <c r="H185" t="s">
        <v>6058</v>
      </c>
      <c r="I1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5"/>
      <c r="K185"/>
      <c r="L185"/>
      <c r="M185"/>
      <c r="N185"/>
      <c r="O185"/>
    </row>
    <row r="186" spans="1:15">
      <c r="A186" t="s">
        <v>6640</v>
      </c>
      <c r="B186" t="s">
        <v>1238</v>
      </c>
      <c r="C186"/>
      <c r="D186"/>
      <c r="E186"/>
      <c r="F186"/>
      <c r="G186" t="s">
        <v>1890</v>
      </c>
      <c r="H186" t="s">
        <v>6059</v>
      </c>
      <c r="I1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6"/>
      <c r="K186"/>
      <c r="L186"/>
      <c r="M186"/>
      <c r="N186"/>
      <c r="O186"/>
    </row>
    <row r="187" spans="1:15">
      <c r="A187" t="s">
        <v>6641</v>
      </c>
      <c r="B187" t="s">
        <v>1238</v>
      </c>
      <c r="C187"/>
      <c r="D187"/>
      <c r="E187"/>
      <c r="F187"/>
      <c r="G187" t="s">
        <v>2586</v>
      </c>
      <c r="H187" t="s">
        <v>6060</v>
      </c>
      <c r="I1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7"/>
      <c r="K187"/>
      <c r="L187"/>
      <c r="M187"/>
      <c r="N187"/>
      <c r="O187"/>
    </row>
    <row r="188" spans="1:15">
      <c r="A188" t="s">
        <v>6642</v>
      </c>
      <c r="B188" t="s">
        <v>1238</v>
      </c>
      <c r="C188"/>
      <c r="D188"/>
      <c r="E188"/>
      <c r="F188"/>
      <c r="G188" t="s">
        <v>2646</v>
      </c>
      <c r="H188" t="s">
        <v>6061</v>
      </c>
      <c r="I1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8"/>
      <c r="K188"/>
      <c r="L188"/>
      <c r="M188"/>
      <c r="N188"/>
      <c r="O188"/>
    </row>
    <row r="189" spans="1:15">
      <c r="A189" t="s">
        <v>6643</v>
      </c>
      <c r="B189" t="s">
        <v>4898</v>
      </c>
      <c r="C189"/>
      <c r="D189"/>
      <c r="E189"/>
      <c r="F189"/>
      <c r="G189" t="s">
        <v>2374</v>
      </c>
      <c r="H189" t="s">
        <v>6062</v>
      </c>
      <c r="I1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89"/>
      <c r="K189"/>
      <c r="L189"/>
      <c r="M189"/>
      <c r="N189"/>
      <c r="O189"/>
    </row>
    <row r="190" spans="1:15">
      <c r="A190" t="s">
        <v>6644</v>
      </c>
      <c r="B190" t="s">
        <v>4898</v>
      </c>
      <c r="C190"/>
      <c r="D190"/>
      <c r="E190"/>
      <c r="F190"/>
      <c r="G190" t="s">
        <v>2247</v>
      </c>
      <c r="H190" t="s">
        <v>6063</v>
      </c>
      <c r="I1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0"/>
      <c r="K190"/>
      <c r="L190"/>
      <c r="M190"/>
      <c r="N190"/>
      <c r="O190"/>
    </row>
    <row r="191" spans="1:15">
      <c r="A191" t="s">
        <v>6645</v>
      </c>
      <c r="B191" t="s">
        <v>3575</v>
      </c>
      <c r="C191"/>
      <c r="D191"/>
      <c r="E191"/>
      <c r="F191"/>
      <c r="G191" t="s">
        <v>1890</v>
      </c>
      <c r="H191" t="s">
        <v>6064</v>
      </c>
      <c r="I1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1"/>
      <c r="K191"/>
      <c r="L191"/>
      <c r="M191"/>
      <c r="N191"/>
      <c r="O191"/>
    </row>
    <row r="192" spans="1:15">
      <c r="A192" t="s">
        <v>6646</v>
      </c>
      <c r="B192" t="s">
        <v>4634</v>
      </c>
      <c r="C192"/>
      <c r="D192"/>
      <c r="E192"/>
      <c r="F192"/>
      <c r="G192" t="s">
        <v>1890</v>
      </c>
      <c r="H192" t="s">
        <v>6065</v>
      </c>
      <c r="I1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2"/>
      <c r="K192"/>
      <c r="L192"/>
      <c r="M192"/>
      <c r="N192"/>
      <c r="O192"/>
    </row>
    <row r="193" spans="1:15">
      <c r="A193" t="s">
        <v>6647</v>
      </c>
      <c r="B193" t="s">
        <v>1378</v>
      </c>
      <c r="C193"/>
      <c r="D193"/>
      <c r="E193"/>
      <c r="F193"/>
      <c r="G193" t="s">
        <v>1890</v>
      </c>
      <c r="H193" t="s">
        <v>6066</v>
      </c>
      <c r="I19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MRG69</v>
      </c>
      <c r="J193"/>
      <c r="K193"/>
      <c r="L193"/>
      <c r="M193"/>
      <c r="N193"/>
      <c r="O193"/>
    </row>
    <row r="194" spans="1:15">
      <c r="A194" t="s">
        <v>6648</v>
      </c>
      <c r="B194" t="s">
        <v>1404</v>
      </c>
      <c r="C194"/>
      <c r="D194"/>
      <c r="E194"/>
      <c r="F194"/>
      <c r="G194" t="s">
        <v>2596</v>
      </c>
      <c r="H194" t="s">
        <v>6067</v>
      </c>
      <c r="I1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4"/>
      <c r="K194"/>
      <c r="L194"/>
      <c r="M194"/>
      <c r="N194"/>
      <c r="O194"/>
    </row>
    <row r="195" spans="1:15">
      <c r="A195" t="s">
        <v>6649</v>
      </c>
      <c r="B195" t="s">
        <v>1409</v>
      </c>
      <c r="C195"/>
      <c r="D195"/>
      <c r="E195"/>
      <c r="F195"/>
      <c r="G195" t="s">
        <v>421</v>
      </c>
      <c r="H195" t="s">
        <v>6068</v>
      </c>
      <c r="I1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5"/>
      <c r="K195"/>
      <c r="L195"/>
      <c r="M195"/>
      <c r="N195"/>
      <c r="O195"/>
    </row>
    <row r="196" spans="1:15">
      <c r="A196" t="s">
        <v>6650</v>
      </c>
      <c r="B196" t="s">
        <v>5180</v>
      </c>
      <c r="C196"/>
      <c r="D196"/>
      <c r="E196"/>
      <c r="F196"/>
      <c r="G196" t="s">
        <v>2247</v>
      </c>
      <c r="H196" t="s">
        <v>6069</v>
      </c>
      <c r="I1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6"/>
      <c r="K196"/>
      <c r="L196"/>
      <c r="M196"/>
      <c r="N196"/>
      <c r="O196"/>
    </row>
    <row r="197" spans="1:15">
      <c r="A197" t="s">
        <v>6651</v>
      </c>
      <c r="B197" t="s">
        <v>3553</v>
      </c>
      <c r="C197"/>
      <c r="D197"/>
      <c r="E197"/>
      <c r="F197"/>
      <c r="G197" t="s">
        <v>1890</v>
      </c>
      <c r="H197" t="s">
        <v>6070</v>
      </c>
      <c r="I1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7"/>
      <c r="K197"/>
      <c r="L197"/>
      <c r="M197"/>
      <c r="N197"/>
      <c r="O197"/>
    </row>
    <row r="198" spans="1:15">
      <c r="A198" t="s">
        <v>6652</v>
      </c>
      <c r="B198" t="s">
        <v>1410</v>
      </c>
      <c r="C198"/>
      <c r="D198"/>
      <c r="E198"/>
      <c r="F198"/>
      <c r="G198" t="s">
        <v>1886</v>
      </c>
      <c r="H198" t="s">
        <v>6071</v>
      </c>
      <c r="I1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198"/>
      <c r="K198"/>
      <c r="L198"/>
      <c r="M198"/>
      <c r="N198"/>
      <c r="O198"/>
    </row>
    <row r="199" spans="1:15">
      <c r="A199" t="s">
        <v>6653</v>
      </c>
      <c r="B199" t="s">
        <v>1410</v>
      </c>
      <c r="C199"/>
      <c r="D199"/>
      <c r="E199"/>
      <c r="F199"/>
      <c r="G199" t="s">
        <v>2374</v>
      </c>
      <c r="H199" t="s">
        <v>6072</v>
      </c>
      <c r="I199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VSD7</v>
      </c>
      <c r="J199"/>
      <c r="K199"/>
      <c r="L199"/>
      <c r="M199"/>
      <c r="N199"/>
      <c r="O199"/>
    </row>
    <row r="200" spans="1:15">
      <c r="A200" t="s">
        <v>6654</v>
      </c>
      <c r="B200" t="s">
        <v>1410</v>
      </c>
      <c r="C200"/>
      <c r="D200"/>
      <c r="E200"/>
      <c r="F200"/>
      <c r="G200" t="s">
        <v>421</v>
      </c>
      <c r="H200" t="s">
        <v>6073</v>
      </c>
      <c r="I200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VSD30</v>
      </c>
      <c r="J200"/>
      <c r="K200"/>
      <c r="L200"/>
      <c r="M200"/>
      <c r="N200"/>
      <c r="O200"/>
    </row>
    <row r="201" spans="1:15">
      <c r="A201" t="s">
        <v>6655</v>
      </c>
      <c r="B201" t="s">
        <v>1414</v>
      </c>
      <c r="C201"/>
      <c r="D201"/>
      <c r="E201"/>
      <c r="F201"/>
      <c r="G201" t="s">
        <v>1882</v>
      </c>
      <c r="H201" t="s">
        <v>6074</v>
      </c>
      <c r="I2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1"/>
      <c r="K201"/>
      <c r="L201"/>
      <c r="M201"/>
      <c r="N201"/>
      <c r="O201"/>
    </row>
    <row r="202" spans="1:15">
      <c r="A202" t="s">
        <v>6656</v>
      </c>
      <c r="B202" t="s">
        <v>1414</v>
      </c>
      <c r="C202" t="s">
        <v>2602</v>
      </c>
      <c r="D202"/>
      <c r="E202"/>
      <c r="F202"/>
      <c r="G202" t="s">
        <v>1882</v>
      </c>
      <c r="H202" t="s">
        <v>6075</v>
      </c>
      <c r="I2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2"/>
      <c r="K202"/>
      <c r="L202"/>
      <c r="M202"/>
      <c r="N202"/>
      <c r="O202"/>
    </row>
    <row r="203" spans="1:15">
      <c r="A203" t="s">
        <v>6657</v>
      </c>
      <c r="B203" t="s">
        <v>1414</v>
      </c>
      <c r="C203" t="s">
        <v>2602</v>
      </c>
      <c r="D203"/>
      <c r="E203"/>
      <c r="F203"/>
      <c r="G203" t="s">
        <v>3460</v>
      </c>
      <c r="H203" t="s">
        <v>6076</v>
      </c>
      <c r="I2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3"/>
      <c r="K203"/>
      <c r="L203"/>
      <c r="M203"/>
      <c r="N203"/>
      <c r="O203"/>
    </row>
    <row r="204" spans="1:15">
      <c r="A204" t="s">
        <v>6658</v>
      </c>
      <c r="B204" t="s">
        <v>1448</v>
      </c>
      <c r="C204"/>
      <c r="D204"/>
      <c r="E204"/>
      <c r="F204"/>
      <c r="G204" t="s">
        <v>2247</v>
      </c>
      <c r="H204" t="s">
        <v>6077</v>
      </c>
      <c r="I2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4"/>
      <c r="K204"/>
      <c r="L204"/>
      <c r="M204"/>
      <c r="N204"/>
      <c r="O204"/>
    </row>
    <row r="205" spans="1:15">
      <c r="A205" t="s">
        <v>6659</v>
      </c>
      <c r="B205" t="s">
        <v>1438</v>
      </c>
      <c r="C205"/>
      <c r="D205"/>
      <c r="E205"/>
      <c r="F205"/>
      <c r="G205" t="s">
        <v>3041</v>
      </c>
      <c r="H205" t="s">
        <v>6078</v>
      </c>
      <c r="I2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PRV42</v>
      </c>
      <c r="J205"/>
      <c r="K205"/>
      <c r="L205"/>
      <c r="M205"/>
      <c r="N205"/>
      <c r="O205"/>
    </row>
    <row r="206" spans="1:15">
      <c r="A206" t="s">
        <v>6660</v>
      </c>
      <c r="B206" t="s">
        <v>3571</v>
      </c>
      <c r="C206"/>
      <c r="D206"/>
      <c r="E206"/>
      <c r="F206"/>
      <c r="G206" t="s">
        <v>1890</v>
      </c>
      <c r="H206" t="s">
        <v>6079</v>
      </c>
      <c r="I2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6"/>
      <c r="K206"/>
      <c r="L206"/>
      <c r="M206"/>
      <c r="N206"/>
      <c r="O206"/>
    </row>
    <row r="207" spans="1:15">
      <c r="A207" t="s">
        <v>6661</v>
      </c>
      <c r="B207" t="s">
        <v>3593</v>
      </c>
      <c r="C207"/>
      <c r="D207"/>
      <c r="E207"/>
      <c r="F207"/>
      <c r="G207" t="s">
        <v>1890</v>
      </c>
      <c r="H207" t="s">
        <v>6080</v>
      </c>
      <c r="I2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7"/>
      <c r="K207"/>
      <c r="L207"/>
      <c r="M207"/>
      <c r="N207"/>
      <c r="O207"/>
    </row>
    <row r="208" spans="1:15">
      <c r="A208" t="s">
        <v>6662</v>
      </c>
      <c r="B208" t="s">
        <v>4909</v>
      </c>
      <c r="C208"/>
      <c r="D208"/>
      <c r="E208"/>
      <c r="F208"/>
      <c r="G208" t="s">
        <v>1890</v>
      </c>
      <c r="H208" t="s">
        <v>6081</v>
      </c>
      <c r="I2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8"/>
      <c r="K208"/>
      <c r="L208"/>
      <c r="M208"/>
      <c r="N208"/>
      <c r="O208"/>
    </row>
    <row r="209" spans="1:15">
      <c r="A209" t="s">
        <v>6663</v>
      </c>
      <c r="B209" t="s">
        <v>4909</v>
      </c>
      <c r="C209"/>
      <c r="D209"/>
      <c r="E209"/>
      <c r="F209"/>
      <c r="G209" t="s">
        <v>2699</v>
      </c>
      <c r="H209" t="s">
        <v>6082</v>
      </c>
      <c r="I2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09"/>
      <c r="K209"/>
      <c r="L209"/>
      <c r="M209"/>
      <c r="N209"/>
      <c r="O209"/>
    </row>
    <row r="210" spans="1:15">
      <c r="A210" t="s">
        <v>6664</v>
      </c>
      <c r="B210" t="s">
        <v>5143</v>
      </c>
      <c r="C210"/>
      <c r="D210"/>
      <c r="E210"/>
      <c r="F210"/>
      <c r="G210" t="s">
        <v>2374</v>
      </c>
      <c r="H210" t="s">
        <v>6083</v>
      </c>
      <c r="I2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0"/>
      <c r="K210"/>
      <c r="L210"/>
      <c r="M210"/>
      <c r="N210"/>
      <c r="O210"/>
    </row>
    <row r="211" spans="1:15">
      <c r="A211" t="s">
        <v>6665</v>
      </c>
      <c r="B211" t="s">
        <v>1774</v>
      </c>
      <c r="C211"/>
      <c r="D211"/>
      <c r="E211"/>
      <c r="F211"/>
      <c r="G211" t="s">
        <v>1754</v>
      </c>
      <c r="H211" t="s">
        <v>6084</v>
      </c>
      <c r="I2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1"/>
      <c r="K211"/>
      <c r="L211"/>
      <c r="M211"/>
      <c r="N211"/>
      <c r="O211"/>
    </row>
    <row r="212" spans="1:15">
      <c r="A212" t="s">
        <v>6666</v>
      </c>
      <c r="B212" t="s">
        <v>1774</v>
      </c>
      <c r="C212"/>
      <c r="D212"/>
      <c r="E212"/>
      <c r="F212"/>
      <c r="G212" t="s">
        <v>5127</v>
      </c>
      <c r="H212" t="s">
        <v>6085</v>
      </c>
      <c r="I2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2"/>
      <c r="K212"/>
      <c r="L212"/>
      <c r="M212"/>
      <c r="N212"/>
      <c r="O212"/>
    </row>
    <row r="213" spans="1:15">
      <c r="A213" t="s">
        <v>6667</v>
      </c>
      <c r="B213" t="s">
        <v>1774</v>
      </c>
      <c r="C213"/>
      <c r="D213"/>
      <c r="E213"/>
      <c r="F213"/>
      <c r="G213" t="s">
        <v>2374</v>
      </c>
      <c r="H213" t="s">
        <v>6086</v>
      </c>
      <c r="I2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3"/>
      <c r="K213"/>
      <c r="L213"/>
      <c r="M213"/>
      <c r="N213"/>
      <c r="O213"/>
    </row>
    <row r="214" spans="1:15">
      <c r="A214" t="s">
        <v>6668</v>
      </c>
      <c r="B214" t="s">
        <v>1774</v>
      </c>
      <c r="C214" t="s">
        <v>2374</v>
      </c>
      <c r="D214"/>
      <c r="E214"/>
      <c r="F214"/>
      <c r="G214" t="s">
        <v>2374</v>
      </c>
      <c r="H214" t="s">
        <v>6087</v>
      </c>
      <c r="I2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4"/>
      <c r="K214"/>
      <c r="L214"/>
      <c r="M214"/>
      <c r="N214"/>
      <c r="O214"/>
    </row>
    <row r="215" spans="1:15">
      <c r="A215" t="s">
        <v>6669</v>
      </c>
      <c r="B215" t="s">
        <v>1774</v>
      </c>
      <c r="C215"/>
      <c r="D215"/>
      <c r="E215"/>
      <c r="F215"/>
      <c r="G215" t="s">
        <v>2984</v>
      </c>
      <c r="H215" t="s">
        <v>6088</v>
      </c>
      <c r="I2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5"/>
      <c r="K215"/>
      <c r="L215"/>
      <c r="M215"/>
      <c r="N215"/>
      <c r="O215"/>
    </row>
    <row r="216" spans="1:15">
      <c r="A216" t="s">
        <v>6670</v>
      </c>
      <c r="B216" t="s">
        <v>1770</v>
      </c>
      <c r="C216"/>
      <c r="D216"/>
      <c r="E216"/>
      <c r="F216"/>
      <c r="G216" t="s">
        <v>1752</v>
      </c>
      <c r="H216" t="s">
        <v>6089</v>
      </c>
      <c r="I2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6"/>
      <c r="K216"/>
      <c r="L216"/>
      <c r="M216"/>
      <c r="N216"/>
      <c r="O216"/>
    </row>
    <row r="217" spans="1:15">
      <c r="A217" t="s">
        <v>6671</v>
      </c>
      <c r="B217" t="s">
        <v>1770</v>
      </c>
      <c r="C217" t="s">
        <v>1887</v>
      </c>
      <c r="D217" t="s">
        <v>1770</v>
      </c>
      <c r="E217"/>
      <c r="F217"/>
      <c r="G217" t="s">
        <v>1754</v>
      </c>
      <c r="H217" t="s">
        <v>6090</v>
      </c>
      <c r="I2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7"/>
      <c r="K217"/>
      <c r="L217"/>
      <c r="M217"/>
      <c r="N217"/>
      <c r="O217"/>
    </row>
    <row r="218" spans="1:15">
      <c r="A218" t="s">
        <v>6672</v>
      </c>
      <c r="B218" t="s">
        <v>1770</v>
      </c>
      <c r="C218"/>
      <c r="D218"/>
      <c r="E218"/>
      <c r="F218"/>
      <c r="G218" t="s">
        <v>2374</v>
      </c>
      <c r="H218" t="s">
        <v>6091</v>
      </c>
      <c r="I2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8"/>
      <c r="K218"/>
      <c r="L218"/>
      <c r="M218"/>
      <c r="N218"/>
      <c r="O218"/>
    </row>
    <row r="219" spans="1:15">
      <c r="A219" t="s">
        <v>6673</v>
      </c>
      <c r="B219" t="s">
        <v>1648</v>
      </c>
      <c r="C219"/>
      <c r="D219"/>
      <c r="E219"/>
      <c r="F219"/>
      <c r="G219"/>
      <c r="H219" t="s">
        <v>1648</v>
      </c>
      <c r="I2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19"/>
      <c r="K219"/>
      <c r="L219"/>
      <c r="M219"/>
      <c r="N219"/>
      <c r="O219"/>
    </row>
    <row r="220" spans="1:15">
      <c r="A220" t="s">
        <v>6674</v>
      </c>
      <c r="B220" t="s">
        <v>1648</v>
      </c>
      <c r="C220"/>
      <c r="D220"/>
      <c r="E220"/>
      <c r="F220"/>
      <c r="G220" t="s">
        <v>2247</v>
      </c>
      <c r="H220" t="s">
        <v>6092</v>
      </c>
      <c r="I2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0"/>
      <c r="K220"/>
      <c r="L220"/>
      <c r="M220"/>
      <c r="N220"/>
      <c r="O220"/>
    </row>
    <row r="221" spans="1:15">
      <c r="A221" t="s">
        <v>6675</v>
      </c>
      <c r="B221" t="s">
        <v>1660</v>
      </c>
      <c r="C221" t="s">
        <v>575</v>
      </c>
      <c r="D221" t="s">
        <v>3141</v>
      </c>
      <c r="E221"/>
      <c r="F221"/>
      <c r="G221" t="s">
        <v>1660</v>
      </c>
      <c r="H221" t="s">
        <v>6093</v>
      </c>
      <c r="I2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1"/>
      <c r="K221"/>
      <c r="L221"/>
      <c r="M221"/>
      <c r="N221"/>
      <c r="O221"/>
    </row>
    <row r="222" spans="1:15">
      <c r="A222" t="s">
        <v>6676</v>
      </c>
      <c r="B222" t="s">
        <v>1660</v>
      </c>
      <c r="C222" t="s">
        <v>680</v>
      </c>
      <c r="D222" t="s">
        <v>1887</v>
      </c>
      <c r="E222"/>
      <c r="F222"/>
      <c r="G222" t="s">
        <v>1660</v>
      </c>
      <c r="H222" t="s">
        <v>6094</v>
      </c>
      <c r="I2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2"/>
      <c r="K222"/>
      <c r="L222"/>
      <c r="M222"/>
      <c r="N222"/>
      <c r="O222"/>
    </row>
    <row r="223" spans="1:15">
      <c r="A223" t="s">
        <v>6677</v>
      </c>
      <c r="B223" t="s">
        <v>1660</v>
      </c>
      <c r="C223"/>
      <c r="D223"/>
      <c r="E223"/>
      <c r="F223"/>
      <c r="G223" t="s">
        <v>2374</v>
      </c>
      <c r="H223" t="s">
        <v>6095</v>
      </c>
      <c r="I2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3"/>
      <c r="K223"/>
      <c r="L223"/>
      <c r="M223"/>
      <c r="N223"/>
      <c r="O223"/>
    </row>
    <row r="224" spans="1:15">
      <c r="A224" t="s">
        <v>6678</v>
      </c>
      <c r="B224" t="s">
        <v>1658</v>
      </c>
      <c r="C224"/>
      <c r="D224"/>
      <c r="E224"/>
      <c r="F224"/>
      <c r="G224" t="s">
        <v>1890</v>
      </c>
      <c r="H224" t="s">
        <v>6096</v>
      </c>
      <c r="I2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4"/>
      <c r="K224"/>
      <c r="L224"/>
      <c r="M224"/>
      <c r="N224"/>
      <c r="O224"/>
    </row>
    <row r="225" spans="1:15">
      <c r="A225" t="s">
        <v>6679</v>
      </c>
      <c r="B225" t="s">
        <v>3559</v>
      </c>
      <c r="C225"/>
      <c r="D225"/>
      <c r="E225"/>
      <c r="F225"/>
      <c r="G225" t="s">
        <v>1890</v>
      </c>
      <c r="H225" t="s">
        <v>6097</v>
      </c>
      <c r="I2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5"/>
      <c r="K225"/>
      <c r="L225"/>
      <c r="M225"/>
      <c r="N225"/>
      <c r="O225"/>
    </row>
    <row r="226" spans="1:15">
      <c r="A226" t="s">
        <v>6680</v>
      </c>
      <c r="B226" t="s">
        <v>1535</v>
      </c>
      <c r="C226"/>
      <c r="D226"/>
      <c r="E226"/>
      <c r="F226"/>
      <c r="G226" t="s">
        <v>2586</v>
      </c>
      <c r="H226" t="s">
        <v>6098</v>
      </c>
      <c r="I2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6"/>
      <c r="K226"/>
      <c r="L226"/>
      <c r="M226"/>
      <c r="N226"/>
      <c r="O226"/>
    </row>
    <row r="227" spans="1:15">
      <c r="A227" t="s">
        <v>6681</v>
      </c>
      <c r="B227" t="s">
        <v>1754</v>
      </c>
      <c r="C227"/>
      <c r="D227"/>
      <c r="E227"/>
      <c r="F227"/>
      <c r="G227" t="s">
        <v>1752</v>
      </c>
      <c r="H227" t="s">
        <v>6099</v>
      </c>
      <c r="I2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7"/>
      <c r="K227"/>
      <c r="L227"/>
      <c r="M227"/>
      <c r="N227"/>
      <c r="O227"/>
    </row>
    <row r="228" spans="1:15">
      <c r="A228" t="s">
        <v>6682</v>
      </c>
      <c r="B228" t="s">
        <v>1754</v>
      </c>
      <c r="C228"/>
      <c r="D228"/>
      <c r="E228"/>
      <c r="F228"/>
      <c r="G228" t="s">
        <v>2374</v>
      </c>
      <c r="H228" t="s">
        <v>6100</v>
      </c>
      <c r="I2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8"/>
      <c r="K228"/>
      <c r="L228"/>
      <c r="M228"/>
      <c r="N228"/>
      <c r="O228"/>
    </row>
    <row r="229" spans="1:15">
      <c r="A229" t="s">
        <v>6683</v>
      </c>
      <c r="B229" t="s">
        <v>1587</v>
      </c>
      <c r="C229"/>
      <c r="D229"/>
      <c r="E229"/>
      <c r="F229"/>
      <c r="G229" t="s">
        <v>2374</v>
      </c>
      <c r="H229" t="s">
        <v>6101</v>
      </c>
      <c r="I2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29"/>
      <c r="K229"/>
      <c r="L229"/>
      <c r="M229"/>
      <c r="N229"/>
      <c r="O229"/>
    </row>
    <row r="230" spans="1:15">
      <c r="A230" t="s">
        <v>6684</v>
      </c>
      <c r="B230" t="s">
        <v>1587</v>
      </c>
      <c r="C230"/>
      <c r="D230"/>
      <c r="E230"/>
      <c r="F230"/>
      <c r="G230" t="s">
        <v>3041</v>
      </c>
      <c r="H230" t="s">
        <v>6102</v>
      </c>
      <c r="I2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0"/>
      <c r="K230"/>
      <c r="L230"/>
      <c r="M230"/>
      <c r="N230"/>
      <c r="O230"/>
    </row>
    <row r="231" spans="1:15">
      <c r="A231" t="s">
        <v>6685</v>
      </c>
      <c r="B231" t="s">
        <v>1752</v>
      </c>
      <c r="C231" t="s">
        <v>680</v>
      </c>
      <c r="D231"/>
      <c r="E231"/>
      <c r="F231"/>
      <c r="G231" t="s">
        <v>2374</v>
      </c>
      <c r="H231" t="s">
        <v>6103</v>
      </c>
      <c r="I2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1"/>
      <c r="K231"/>
      <c r="L231"/>
      <c r="M231"/>
      <c r="N231"/>
      <c r="O231"/>
    </row>
    <row r="232" spans="1:15">
      <c r="A232" t="s">
        <v>6686</v>
      </c>
      <c r="B232" t="s">
        <v>1752</v>
      </c>
      <c r="C232"/>
      <c r="D232"/>
      <c r="E232"/>
      <c r="F232"/>
      <c r="G232" t="s">
        <v>1890</v>
      </c>
      <c r="H232" t="s">
        <v>6104</v>
      </c>
      <c r="I2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2"/>
      <c r="K232"/>
      <c r="L232"/>
      <c r="M232"/>
      <c r="N232"/>
      <c r="O232"/>
    </row>
    <row r="233" spans="1:15">
      <c r="A233" t="s">
        <v>6687</v>
      </c>
      <c r="B233" t="s">
        <v>1752</v>
      </c>
      <c r="C233"/>
      <c r="D233"/>
      <c r="E233"/>
      <c r="F233"/>
      <c r="G233" t="s">
        <v>2374</v>
      </c>
      <c r="H233" t="s">
        <v>6105</v>
      </c>
      <c r="I23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3"/>
      <c r="K233"/>
      <c r="L233"/>
      <c r="M233"/>
      <c r="N233"/>
      <c r="O233"/>
    </row>
    <row r="234" spans="1:15">
      <c r="A234" t="s">
        <v>6688</v>
      </c>
      <c r="B234" t="s">
        <v>1752</v>
      </c>
      <c r="C234"/>
      <c r="D234"/>
      <c r="E234"/>
      <c r="F234"/>
      <c r="G234" t="s">
        <v>2247</v>
      </c>
      <c r="H234" t="s">
        <v>6106</v>
      </c>
      <c r="I2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4"/>
      <c r="K234"/>
      <c r="L234"/>
      <c r="M234"/>
      <c r="N234"/>
      <c r="O234"/>
    </row>
    <row r="235" spans="1:15">
      <c r="A235" t="s">
        <v>6689</v>
      </c>
      <c r="B235" t="s">
        <v>1664</v>
      </c>
      <c r="C235"/>
      <c r="D235"/>
      <c r="E235"/>
      <c r="F235"/>
      <c r="G235" t="s">
        <v>1890</v>
      </c>
      <c r="H235" t="s">
        <v>6107</v>
      </c>
      <c r="I2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5"/>
      <c r="K235"/>
      <c r="L235"/>
      <c r="M235"/>
      <c r="N235"/>
      <c r="O235"/>
    </row>
    <row r="236" spans="1:15">
      <c r="A236" t="s">
        <v>6690</v>
      </c>
      <c r="B236" t="s">
        <v>4932</v>
      </c>
      <c r="C236"/>
      <c r="D236"/>
      <c r="E236"/>
      <c r="F236"/>
      <c r="G236" t="s">
        <v>2374</v>
      </c>
      <c r="H236" t="s">
        <v>6108</v>
      </c>
      <c r="I2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6"/>
      <c r="K236"/>
      <c r="L236"/>
      <c r="M236"/>
      <c r="N236"/>
      <c r="O236"/>
    </row>
    <row r="237" spans="1:15">
      <c r="A237" t="s">
        <v>6691</v>
      </c>
      <c r="B237" t="s">
        <v>4932</v>
      </c>
      <c r="C237"/>
      <c r="D237"/>
      <c r="E237"/>
      <c r="F237"/>
      <c r="G237" t="s">
        <v>2247</v>
      </c>
      <c r="H237" t="s">
        <v>6109</v>
      </c>
      <c r="I2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7"/>
      <c r="K237"/>
      <c r="L237"/>
      <c r="M237"/>
      <c r="N237"/>
      <c r="O237"/>
    </row>
    <row r="238" spans="1:15">
      <c r="A238" t="s">
        <v>6692</v>
      </c>
      <c r="B238" t="s">
        <v>1638</v>
      </c>
      <c r="C238" t="s">
        <v>575</v>
      </c>
      <c r="D238"/>
      <c r="E238"/>
      <c r="F238"/>
      <c r="G238" t="s">
        <v>1638</v>
      </c>
      <c r="H238" t="s">
        <v>6110</v>
      </c>
      <c r="I2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8"/>
      <c r="K238"/>
      <c r="L238"/>
      <c r="M238"/>
      <c r="N238"/>
      <c r="O238"/>
    </row>
    <row r="239" spans="1:15">
      <c r="A239" t="s">
        <v>6693</v>
      </c>
      <c r="B239" t="s">
        <v>1638</v>
      </c>
      <c r="C239" t="s">
        <v>680</v>
      </c>
      <c r="D239"/>
      <c r="E239"/>
      <c r="F239"/>
      <c r="G239" t="s">
        <v>1638</v>
      </c>
      <c r="H239" t="s">
        <v>6111</v>
      </c>
      <c r="I2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39"/>
      <c r="K239"/>
      <c r="L239"/>
      <c r="M239"/>
      <c r="N239"/>
      <c r="O239"/>
    </row>
    <row r="240" spans="1:15">
      <c r="A240" t="s">
        <v>6694</v>
      </c>
      <c r="B240" t="s">
        <v>1638</v>
      </c>
      <c r="C240" t="s">
        <v>680</v>
      </c>
      <c r="D240" t="s">
        <v>1887</v>
      </c>
      <c r="E240"/>
      <c r="F240"/>
      <c r="G240" t="s">
        <v>1638</v>
      </c>
      <c r="H240" t="s">
        <v>6112</v>
      </c>
      <c r="I2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0"/>
      <c r="K240"/>
      <c r="L240"/>
      <c r="M240"/>
      <c r="N240"/>
      <c r="O240"/>
    </row>
    <row r="241" spans="1:15">
      <c r="A241" t="s">
        <v>6695</v>
      </c>
      <c r="B241" t="s">
        <v>1638</v>
      </c>
      <c r="C241"/>
      <c r="D241"/>
      <c r="E241"/>
      <c r="F241"/>
      <c r="G241" t="s">
        <v>2247</v>
      </c>
      <c r="H241" t="s">
        <v>6113</v>
      </c>
      <c r="I24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PRV104</v>
      </c>
      <c r="J241"/>
      <c r="K241"/>
      <c r="L241"/>
      <c r="M241"/>
      <c r="N241"/>
      <c r="O241"/>
    </row>
    <row r="242" spans="1:15">
      <c r="A242" t="s">
        <v>6696</v>
      </c>
      <c r="B242" t="s">
        <v>1638</v>
      </c>
      <c r="C242"/>
      <c r="D242"/>
      <c r="E242"/>
      <c r="F242"/>
      <c r="G242" t="s">
        <v>2467</v>
      </c>
      <c r="H242" t="s">
        <v>6114</v>
      </c>
      <c r="I2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2"/>
      <c r="K242"/>
      <c r="L242"/>
      <c r="M242"/>
      <c r="N242"/>
      <c r="O242"/>
    </row>
    <row r="243" spans="1:15">
      <c r="A243" t="s">
        <v>6697</v>
      </c>
      <c r="B243" t="s">
        <v>1638</v>
      </c>
      <c r="C243"/>
      <c r="D243"/>
      <c r="E243"/>
      <c r="F243"/>
      <c r="G243" t="s">
        <v>2596</v>
      </c>
      <c r="H243" t="s">
        <v>6115</v>
      </c>
      <c r="I2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3"/>
      <c r="K243"/>
      <c r="L243"/>
      <c r="M243"/>
      <c r="N243"/>
      <c r="O243"/>
    </row>
    <row r="244" spans="1:15">
      <c r="A244" t="s">
        <v>6698</v>
      </c>
      <c r="B244" t="s">
        <v>5255</v>
      </c>
      <c r="C244"/>
      <c r="D244"/>
      <c r="E244"/>
      <c r="F244"/>
      <c r="G244" t="s">
        <v>2374</v>
      </c>
      <c r="H244" t="s">
        <v>6116</v>
      </c>
      <c r="I2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4"/>
      <c r="K244"/>
      <c r="L244"/>
      <c r="M244"/>
      <c r="N244"/>
      <c r="O244"/>
    </row>
    <row r="245" spans="1:15">
      <c r="A245" t="s">
        <v>6699</v>
      </c>
      <c r="B245" t="s">
        <v>4655</v>
      </c>
      <c r="C245"/>
      <c r="D245"/>
      <c r="E245"/>
      <c r="F245"/>
      <c r="G245" t="s">
        <v>3518</v>
      </c>
      <c r="H245" t="s">
        <v>6117</v>
      </c>
      <c r="I2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5"/>
      <c r="K245"/>
      <c r="L245"/>
      <c r="M245"/>
      <c r="N245"/>
      <c r="O245"/>
    </row>
    <row r="246" spans="1:15">
      <c r="A246" t="s">
        <v>6700</v>
      </c>
      <c r="B246" t="s">
        <v>3518</v>
      </c>
      <c r="C246"/>
      <c r="D246"/>
      <c r="E246"/>
      <c r="F246"/>
      <c r="G246" t="s">
        <v>1890</v>
      </c>
      <c r="H246" t="s">
        <v>6118</v>
      </c>
      <c r="I2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6"/>
      <c r="K246"/>
      <c r="L246"/>
      <c r="M246"/>
      <c r="N246"/>
      <c r="O246"/>
    </row>
    <row r="247" spans="1:15">
      <c r="A247" t="s">
        <v>6701</v>
      </c>
      <c r="B247" t="s">
        <v>3518</v>
      </c>
      <c r="C247"/>
      <c r="D247"/>
      <c r="E247"/>
      <c r="F247"/>
      <c r="G247" t="s">
        <v>4651</v>
      </c>
      <c r="H247" t="s">
        <v>6119</v>
      </c>
      <c r="I2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7"/>
      <c r="K247"/>
      <c r="L247"/>
      <c r="M247"/>
      <c r="N247"/>
      <c r="O247"/>
    </row>
    <row r="248" spans="1:15">
      <c r="A248" t="s">
        <v>6702</v>
      </c>
      <c r="B248" t="s">
        <v>3518</v>
      </c>
      <c r="C248"/>
      <c r="D248"/>
      <c r="E248"/>
      <c r="F248"/>
      <c r="G248" t="s">
        <v>3018</v>
      </c>
      <c r="H248" t="s">
        <v>6120</v>
      </c>
      <c r="I2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8"/>
      <c r="K248"/>
      <c r="L248"/>
      <c r="M248"/>
      <c r="N248"/>
      <c r="O248"/>
    </row>
    <row r="249" spans="1:15">
      <c r="A249" t="s">
        <v>6703</v>
      </c>
      <c r="B249" t="s">
        <v>3482</v>
      </c>
      <c r="C249" t="s">
        <v>1191</v>
      </c>
      <c r="D249"/>
      <c r="E249"/>
      <c r="F249"/>
      <c r="G249" t="s">
        <v>1882</v>
      </c>
      <c r="H249" t="s">
        <v>6121</v>
      </c>
      <c r="I2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49"/>
      <c r="K249"/>
      <c r="L249"/>
      <c r="M249"/>
      <c r="N249"/>
      <c r="O249"/>
    </row>
    <row r="250" spans="1:15">
      <c r="A250" t="s">
        <v>6704</v>
      </c>
      <c r="B250" t="s">
        <v>3482</v>
      </c>
      <c r="C250"/>
      <c r="D250"/>
      <c r="E250"/>
      <c r="F250"/>
      <c r="G250" t="s">
        <v>1882</v>
      </c>
      <c r="H250" t="s">
        <v>6122</v>
      </c>
      <c r="I2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0"/>
      <c r="K250"/>
      <c r="L250"/>
      <c r="M250"/>
      <c r="N250"/>
      <c r="O250"/>
    </row>
    <row r="251" spans="1:15">
      <c r="A251" t="s">
        <v>6705</v>
      </c>
      <c r="B251" t="s">
        <v>3482</v>
      </c>
      <c r="C251"/>
      <c r="D251"/>
      <c r="E251"/>
      <c r="F251"/>
      <c r="G251" t="s">
        <v>2596</v>
      </c>
      <c r="H251" t="s">
        <v>6123</v>
      </c>
      <c r="I25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1"/>
      <c r="K251"/>
      <c r="L251"/>
      <c r="M251"/>
      <c r="N251"/>
      <c r="O251"/>
    </row>
    <row r="252" spans="1:15">
      <c r="A252" t="s">
        <v>6706</v>
      </c>
      <c r="B252" t="s">
        <v>1784</v>
      </c>
      <c r="C252"/>
      <c r="D252"/>
      <c r="E252"/>
      <c r="F252"/>
      <c r="G252" t="s">
        <v>1919</v>
      </c>
      <c r="H252" t="s">
        <v>6124</v>
      </c>
      <c r="I2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2"/>
      <c r="K252"/>
      <c r="L252"/>
      <c r="M252"/>
      <c r="N252"/>
      <c r="O252"/>
    </row>
    <row r="253" spans="1:15">
      <c r="A253" t="s">
        <v>6707</v>
      </c>
      <c r="B253" t="s">
        <v>3506</v>
      </c>
      <c r="C253"/>
      <c r="D253"/>
      <c r="E253"/>
      <c r="F253"/>
      <c r="G253" t="s">
        <v>1890</v>
      </c>
      <c r="H253" t="s">
        <v>6125</v>
      </c>
      <c r="I2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3"/>
      <c r="K253"/>
      <c r="L253"/>
      <c r="M253"/>
      <c r="N253"/>
      <c r="O253"/>
    </row>
    <row r="254" spans="1:15">
      <c r="A254" t="s">
        <v>6708</v>
      </c>
      <c r="B254" t="s">
        <v>1832</v>
      </c>
      <c r="C254"/>
      <c r="D254"/>
      <c r="E254"/>
      <c r="F254"/>
      <c r="G254" t="s">
        <v>2596</v>
      </c>
      <c r="H254" t="s">
        <v>6126</v>
      </c>
      <c r="I2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4"/>
      <c r="K254"/>
      <c r="L254"/>
      <c r="M254"/>
      <c r="N254"/>
      <c r="O254"/>
    </row>
    <row r="255" spans="1:15">
      <c r="A255" t="s">
        <v>6709</v>
      </c>
      <c r="B255" t="s">
        <v>1881</v>
      </c>
      <c r="C255"/>
      <c r="D255"/>
      <c r="E255"/>
      <c r="F255"/>
      <c r="G255" t="s">
        <v>2374</v>
      </c>
      <c r="H255" t="s">
        <v>6127</v>
      </c>
      <c r="I2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5"/>
      <c r="K255"/>
      <c r="L255"/>
      <c r="M255"/>
      <c r="N255"/>
      <c r="O255"/>
    </row>
    <row r="256" spans="1:15">
      <c r="A256" t="s">
        <v>6710</v>
      </c>
      <c r="B256" t="s">
        <v>1885</v>
      </c>
      <c r="C256" t="s">
        <v>735</v>
      </c>
      <c r="D256"/>
      <c r="E256"/>
      <c r="F256"/>
      <c r="G256" t="s">
        <v>3141</v>
      </c>
      <c r="H256" t="s">
        <v>6128</v>
      </c>
      <c r="I2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6"/>
      <c r="K256"/>
      <c r="L256"/>
      <c r="M256"/>
      <c r="N256"/>
      <c r="O256"/>
    </row>
    <row r="257" spans="1:15">
      <c r="A257" t="s">
        <v>6711</v>
      </c>
      <c r="B257" t="s">
        <v>1885</v>
      </c>
      <c r="C257"/>
      <c r="D257"/>
      <c r="E257"/>
      <c r="F257"/>
      <c r="G257" t="s">
        <v>2374</v>
      </c>
      <c r="H257" t="s">
        <v>6129</v>
      </c>
      <c r="I2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7"/>
      <c r="K257"/>
      <c r="L257"/>
      <c r="M257"/>
      <c r="N257"/>
      <c r="O257"/>
    </row>
    <row r="258" spans="1:15">
      <c r="A258" t="s">
        <v>6712</v>
      </c>
      <c r="B258" t="s">
        <v>1885</v>
      </c>
      <c r="C258"/>
      <c r="D258"/>
      <c r="E258"/>
      <c r="F258"/>
      <c r="G258" t="s">
        <v>3000</v>
      </c>
      <c r="H258" t="s">
        <v>6130</v>
      </c>
      <c r="I2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8"/>
      <c r="K258"/>
      <c r="L258"/>
      <c r="M258"/>
      <c r="N258"/>
      <c r="O258"/>
    </row>
    <row r="259" spans="1:15">
      <c r="A259" t="s">
        <v>6713</v>
      </c>
      <c r="B259" t="s">
        <v>1885</v>
      </c>
      <c r="C259"/>
      <c r="D259"/>
      <c r="E259"/>
      <c r="F259"/>
      <c r="G259" t="s">
        <v>3030</v>
      </c>
      <c r="H259" t="s">
        <v>6131</v>
      </c>
      <c r="I2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59"/>
      <c r="K259"/>
      <c r="L259"/>
      <c r="M259"/>
      <c r="N259"/>
      <c r="O259"/>
    </row>
    <row r="260" spans="1:15">
      <c r="A260" t="s">
        <v>6714</v>
      </c>
      <c r="B260" t="s">
        <v>1887</v>
      </c>
      <c r="C260"/>
      <c r="D260"/>
      <c r="E260"/>
      <c r="F260"/>
      <c r="G260" t="s">
        <v>2374</v>
      </c>
      <c r="H260" t="s">
        <v>6132</v>
      </c>
      <c r="I2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0"/>
      <c r="K260"/>
      <c r="L260"/>
      <c r="M260"/>
      <c r="N260"/>
      <c r="O260"/>
    </row>
    <row r="261" spans="1:15">
      <c r="A261" t="s">
        <v>6715</v>
      </c>
      <c r="B261" t="s">
        <v>5374</v>
      </c>
      <c r="C261"/>
      <c r="D261"/>
      <c r="E261"/>
      <c r="F261"/>
      <c r="G261" t="s">
        <v>1820</v>
      </c>
      <c r="H261" t="s">
        <v>6133</v>
      </c>
      <c r="I2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1"/>
      <c r="K261"/>
      <c r="L261"/>
      <c r="M261"/>
      <c r="N261"/>
      <c r="O261"/>
    </row>
    <row r="262" spans="1:15">
      <c r="A262" t="s">
        <v>6716</v>
      </c>
      <c r="B262" t="s">
        <v>3514</v>
      </c>
      <c r="C262"/>
      <c r="D262"/>
      <c r="E262"/>
      <c r="F262"/>
      <c r="G262" t="s">
        <v>1890</v>
      </c>
      <c r="H262" t="s">
        <v>6134</v>
      </c>
      <c r="I2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2"/>
      <c r="K262"/>
      <c r="L262"/>
      <c r="M262"/>
      <c r="N262"/>
      <c r="O262"/>
    </row>
    <row r="263" spans="1:15">
      <c r="A263" t="s">
        <v>6717</v>
      </c>
      <c r="B263" t="s">
        <v>3514</v>
      </c>
      <c r="C263"/>
      <c r="D263"/>
      <c r="E263"/>
      <c r="F263"/>
      <c r="G263" t="s">
        <v>421</v>
      </c>
      <c r="H263" t="s">
        <v>6135</v>
      </c>
      <c r="I2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3"/>
      <c r="K263"/>
      <c r="L263"/>
      <c r="M263"/>
      <c r="N263"/>
      <c r="O263"/>
    </row>
    <row r="264" spans="1:15">
      <c r="A264" t="s">
        <v>6718</v>
      </c>
      <c r="B264" t="s">
        <v>1820</v>
      </c>
      <c r="C264" t="s">
        <v>5144</v>
      </c>
      <c r="D264" t="s">
        <v>1770</v>
      </c>
      <c r="E264" t="s">
        <v>5145</v>
      </c>
      <c r="F264" t="s">
        <v>1887</v>
      </c>
      <c r="G264" t="s">
        <v>2374</v>
      </c>
      <c r="H264" t="s">
        <v>6136</v>
      </c>
      <c r="I2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4"/>
      <c r="K264"/>
      <c r="L264"/>
      <c r="M264"/>
      <c r="N264"/>
      <c r="O264"/>
    </row>
    <row r="265" spans="1:15">
      <c r="A265" t="s">
        <v>6719</v>
      </c>
      <c r="B265" t="s">
        <v>1820</v>
      </c>
      <c r="C265" t="s">
        <v>5143</v>
      </c>
      <c r="D265"/>
      <c r="E265"/>
      <c r="F265"/>
      <c r="G265" t="s">
        <v>2374</v>
      </c>
      <c r="H265" t="s">
        <v>6137</v>
      </c>
      <c r="I2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5"/>
      <c r="K265"/>
      <c r="L265"/>
      <c r="M265"/>
      <c r="N265"/>
      <c r="O265"/>
    </row>
    <row r="266" spans="1:15">
      <c r="A266" t="s">
        <v>6720</v>
      </c>
      <c r="B266" t="s">
        <v>1820</v>
      </c>
      <c r="C266" t="s">
        <v>1770</v>
      </c>
      <c r="D266"/>
      <c r="E266"/>
      <c r="F266"/>
      <c r="G266" t="s">
        <v>2374</v>
      </c>
      <c r="H266" t="s">
        <v>6138</v>
      </c>
      <c r="I2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6"/>
      <c r="K266"/>
      <c r="L266"/>
      <c r="M266"/>
      <c r="N266"/>
      <c r="O266"/>
    </row>
    <row r="267" spans="1:15">
      <c r="A267" t="s">
        <v>6721</v>
      </c>
      <c r="B267" t="s">
        <v>1820</v>
      </c>
      <c r="C267" t="s">
        <v>1887</v>
      </c>
      <c r="D267" t="s">
        <v>2402</v>
      </c>
      <c r="E267"/>
      <c r="F267"/>
      <c r="G267" t="s">
        <v>2374</v>
      </c>
      <c r="H267" t="s">
        <v>6139</v>
      </c>
      <c r="I2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7"/>
      <c r="K267"/>
      <c r="L267"/>
      <c r="M267"/>
      <c r="N267"/>
      <c r="O267"/>
    </row>
    <row r="268" spans="1:15">
      <c r="A268" t="s">
        <v>6722</v>
      </c>
      <c r="B268" t="s">
        <v>1820</v>
      </c>
      <c r="C268"/>
      <c r="D268"/>
      <c r="E268"/>
      <c r="F268"/>
      <c r="G268" t="s">
        <v>1890</v>
      </c>
      <c r="H268" t="s">
        <v>6140</v>
      </c>
      <c r="I2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8"/>
      <c r="K268"/>
      <c r="L268"/>
      <c r="M268"/>
      <c r="N268"/>
      <c r="O268"/>
    </row>
    <row r="269" spans="1:15">
      <c r="A269" t="s">
        <v>6723</v>
      </c>
      <c r="B269" t="s">
        <v>1820</v>
      </c>
      <c r="C269" t="s">
        <v>5127</v>
      </c>
      <c r="D269"/>
      <c r="E269"/>
      <c r="F269"/>
      <c r="G269" t="s">
        <v>2374</v>
      </c>
      <c r="H269" t="s">
        <v>6141</v>
      </c>
      <c r="I2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69"/>
      <c r="K269"/>
      <c r="L269"/>
      <c r="M269"/>
      <c r="N269"/>
      <c r="O269"/>
    </row>
    <row r="270" spans="1:15">
      <c r="A270" t="s">
        <v>6724</v>
      </c>
      <c r="B270" t="s">
        <v>1820</v>
      </c>
      <c r="C270"/>
      <c r="D270"/>
      <c r="E270"/>
      <c r="F270"/>
      <c r="G270" t="s">
        <v>2374</v>
      </c>
      <c r="H270" t="s">
        <v>6142</v>
      </c>
      <c r="I2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0"/>
      <c r="K270"/>
      <c r="L270"/>
      <c r="M270"/>
      <c r="N270"/>
      <c r="O270"/>
    </row>
    <row r="271" spans="1:15">
      <c r="A271" t="s">
        <v>6725</v>
      </c>
      <c r="B271" t="s">
        <v>1820</v>
      </c>
      <c r="C271"/>
      <c r="D271"/>
      <c r="E271"/>
      <c r="F271"/>
      <c r="G271" t="s">
        <v>2247</v>
      </c>
      <c r="H271" t="s">
        <v>6143</v>
      </c>
      <c r="I2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1"/>
      <c r="K271"/>
      <c r="L271"/>
      <c r="M271"/>
      <c r="N271"/>
      <c r="O271"/>
    </row>
    <row r="272" spans="1:15">
      <c r="A272" t="s">
        <v>6726</v>
      </c>
      <c r="B272" t="s">
        <v>1820</v>
      </c>
      <c r="C272" t="s">
        <v>2454</v>
      </c>
      <c r="D272" t="s">
        <v>5143</v>
      </c>
      <c r="E272"/>
      <c r="F272"/>
      <c r="G272" t="s">
        <v>2374</v>
      </c>
      <c r="H272" t="s">
        <v>6144</v>
      </c>
      <c r="I2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2"/>
      <c r="K272"/>
      <c r="L272"/>
      <c r="M272"/>
      <c r="N272"/>
      <c r="O272"/>
    </row>
    <row r="273" spans="1:15">
      <c r="A273" t="s">
        <v>6727</v>
      </c>
      <c r="B273" t="s">
        <v>1820</v>
      </c>
      <c r="C273"/>
      <c r="D273"/>
      <c r="E273"/>
      <c r="F273"/>
      <c r="G273" t="s">
        <v>2984</v>
      </c>
      <c r="H273" t="s">
        <v>6145</v>
      </c>
      <c r="I2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3"/>
      <c r="K273"/>
      <c r="L273"/>
      <c r="M273"/>
      <c r="N273"/>
      <c r="O273"/>
    </row>
    <row r="274" spans="1:15">
      <c r="A274" t="s">
        <v>6728</v>
      </c>
      <c r="B274" t="s">
        <v>1939</v>
      </c>
      <c r="C274"/>
      <c r="D274"/>
      <c r="E274"/>
      <c r="F274"/>
      <c r="G274" t="s">
        <v>2374</v>
      </c>
      <c r="H274" t="s">
        <v>6146</v>
      </c>
      <c r="I2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4"/>
      <c r="K274"/>
      <c r="L274"/>
      <c r="M274"/>
      <c r="N274"/>
      <c r="O274"/>
    </row>
    <row r="275" spans="1:15">
      <c r="A275" t="s">
        <v>6729</v>
      </c>
      <c r="B275" t="s">
        <v>1838</v>
      </c>
      <c r="C275"/>
      <c r="D275"/>
      <c r="E275"/>
      <c r="F275"/>
      <c r="G275" t="s">
        <v>1890</v>
      </c>
      <c r="H275" t="s">
        <v>6147</v>
      </c>
      <c r="I2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5"/>
      <c r="K275"/>
      <c r="L275"/>
      <c r="M275"/>
      <c r="N275"/>
      <c r="O275"/>
    </row>
    <row r="276" spans="1:15">
      <c r="A276" t="s">
        <v>6730</v>
      </c>
      <c r="B276" t="s">
        <v>1838</v>
      </c>
      <c r="C276" t="s">
        <v>4813</v>
      </c>
      <c r="D276"/>
      <c r="E276"/>
      <c r="F276"/>
      <c r="G276" t="s">
        <v>1890</v>
      </c>
      <c r="H276" t="s">
        <v>6148</v>
      </c>
      <c r="I2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6"/>
      <c r="K276"/>
      <c r="L276"/>
      <c r="M276"/>
      <c r="N276"/>
      <c r="O276"/>
    </row>
    <row r="277" spans="1:15">
      <c r="A277" t="s">
        <v>6731</v>
      </c>
      <c r="B277" t="s">
        <v>3525</v>
      </c>
      <c r="C277"/>
      <c r="D277"/>
      <c r="E277"/>
      <c r="F277"/>
      <c r="G277" t="s">
        <v>1890</v>
      </c>
      <c r="H277" t="s">
        <v>6149</v>
      </c>
      <c r="I2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7"/>
      <c r="K277"/>
      <c r="L277"/>
      <c r="M277"/>
      <c r="N277"/>
      <c r="O277"/>
    </row>
    <row r="278" spans="1:15">
      <c r="A278" t="s">
        <v>6732</v>
      </c>
      <c r="B278" t="s">
        <v>1981</v>
      </c>
      <c r="C278" t="s">
        <v>1023</v>
      </c>
      <c r="D278"/>
      <c r="E278"/>
      <c r="F278"/>
      <c r="G278" t="s">
        <v>2586</v>
      </c>
      <c r="H278" t="s">
        <v>6150</v>
      </c>
      <c r="I2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78"/>
      <c r="K278"/>
      <c r="L278"/>
      <c r="M278"/>
      <c r="N278"/>
      <c r="O278"/>
    </row>
    <row r="279" spans="1:15">
      <c r="A279" t="s">
        <v>6733</v>
      </c>
      <c r="B279" t="s">
        <v>1981</v>
      </c>
      <c r="C279"/>
      <c r="D279"/>
      <c r="E279"/>
      <c r="F279"/>
      <c r="G279" t="s">
        <v>1890</v>
      </c>
      <c r="H279" t="s">
        <v>6151</v>
      </c>
      <c r="I27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MRG64</v>
      </c>
      <c r="J279"/>
      <c r="K279"/>
      <c r="L279"/>
      <c r="M279"/>
      <c r="N279"/>
      <c r="O279"/>
    </row>
    <row r="280" spans="1:15">
      <c r="A280" t="s">
        <v>6734</v>
      </c>
      <c r="B280" t="s">
        <v>1981</v>
      </c>
      <c r="C280"/>
      <c r="D280"/>
      <c r="E280"/>
      <c r="F280"/>
      <c r="G280" t="s">
        <v>2586</v>
      </c>
      <c r="H280" t="s">
        <v>6152</v>
      </c>
      <c r="I2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0"/>
      <c r="K280"/>
      <c r="L280"/>
      <c r="M280"/>
      <c r="N280"/>
      <c r="O280"/>
    </row>
    <row r="281" spans="1:15">
      <c r="A281" t="s">
        <v>6735</v>
      </c>
      <c r="B281" t="s">
        <v>1983</v>
      </c>
      <c r="C281" t="s">
        <v>1108</v>
      </c>
      <c r="D281"/>
      <c r="E281"/>
      <c r="F281"/>
      <c r="G281" t="s">
        <v>2586</v>
      </c>
      <c r="H281" t="s">
        <v>6153</v>
      </c>
      <c r="I2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1"/>
      <c r="K281"/>
      <c r="L281"/>
      <c r="M281"/>
      <c r="N281"/>
      <c r="O281"/>
    </row>
    <row r="282" spans="1:15">
      <c r="A282" t="s">
        <v>6736</v>
      </c>
      <c r="B282" t="s">
        <v>1983</v>
      </c>
      <c r="C282"/>
      <c r="D282"/>
      <c r="E282"/>
      <c r="F282"/>
      <c r="G282" t="s">
        <v>3516</v>
      </c>
      <c r="H282" t="s">
        <v>6154</v>
      </c>
      <c r="I2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2"/>
      <c r="K282"/>
      <c r="L282"/>
      <c r="M282"/>
      <c r="N282"/>
      <c r="O282"/>
    </row>
    <row r="283" spans="1:15">
      <c r="A283" t="s">
        <v>6737</v>
      </c>
      <c r="B283" t="s">
        <v>1983</v>
      </c>
      <c r="C283"/>
      <c r="D283"/>
      <c r="E283"/>
      <c r="F283"/>
      <c r="G283" t="s">
        <v>2586</v>
      </c>
      <c r="H283" t="s">
        <v>6155</v>
      </c>
      <c r="I2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3"/>
      <c r="K283"/>
      <c r="L283"/>
      <c r="M283"/>
      <c r="N283"/>
      <c r="O283"/>
    </row>
    <row r="284" spans="1:15">
      <c r="A284" t="s">
        <v>6738</v>
      </c>
      <c r="B284" t="s">
        <v>1987</v>
      </c>
      <c r="C284"/>
      <c r="D284"/>
      <c r="E284"/>
      <c r="F284"/>
      <c r="G284" t="s">
        <v>2374</v>
      </c>
      <c r="H284" t="s">
        <v>6156</v>
      </c>
      <c r="I28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MRG347</v>
      </c>
      <c r="J284"/>
      <c r="K284"/>
      <c r="L284"/>
      <c r="M284"/>
      <c r="N284"/>
      <c r="O284"/>
    </row>
    <row r="285" spans="1:15">
      <c r="A285" t="s">
        <v>6739</v>
      </c>
      <c r="B285" t="s">
        <v>3567</v>
      </c>
      <c r="C285"/>
      <c r="D285"/>
      <c r="E285"/>
      <c r="F285"/>
      <c r="G285" t="s">
        <v>1890</v>
      </c>
      <c r="H285" t="s">
        <v>6157</v>
      </c>
      <c r="I2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5"/>
      <c r="K285"/>
      <c r="L285"/>
      <c r="M285"/>
      <c r="N285"/>
      <c r="O285"/>
    </row>
    <row r="286" spans="1:15">
      <c r="A286" t="s">
        <v>6740</v>
      </c>
      <c r="B286" t="s">
        <v>2007</v>
      </c>
      <c r="C286" t="s">
        <v>1446</v>
      </c>
      <c r="D286"/>
      <c r="E286"/>
      <c r="F286"/>
      <c r="G286" t="s">
        <v>2247</v>
      </c>
      <c r="H286" t="s">
        <v>6158</v>
      </c>
      <c r="I2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6"/>
      <c r="K286"/>
      <c r="L286"/>
      <c r="M286"/>
      <c r="N286"/>
      <c r="O286"/>
    </row>
    <row r="287" spans="1:15">
      <c r="A287" t="s">
        <v>6741</v>
      </c>
      <c r="B287" t="s">
        <v>2007</v>
      </c>
      <c r="C287"/>
      <c r="D287"/>
      <c r="E287"/>
      <c r="F287"/>
      <c r="G287" t="s">
        <v>2247</v>
      </c>
      <c r="H287" t="s">
        <v>6159</v>
      </c>
      <c r="I2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7"/>
      <c r="K287"/>
      <c r="L287"/>
      <c r="M287"/>
      <c r="N287"/>
      <c r="O287"/>
    </row>
    <row r="288" spans="1:15">
      <c r="A288" t="s">
        <v>6742</v>
      </c>
      <c r="B288" t="s">
        <v>5519</v>
      </c>
      <c r="C288"/>
      <c r="D288"/>
      <c r="E288"/>
      <c r="F288"/>
      <c r="G288" t="s">
        <v>5519</v>
      </c>
      <c r="H288" t="s">
        <v>6160</v>
      </c>
      <c r="I2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8"/>
      <c r="K288"/>
      <c r="L288"/>
      <c r="M288"/>
      <c r="N288"/>
      <c r="O288"/>
    </row>
    <row r="289" spans="1:15">
      <c r="A289" t="s">
        <v>6743</v>
      </c>
      <c r="B289" t="s">
        <v>1854</v>
      </c>
      <c r="C289"/>
      <c r="D289"/>
      <c r="E289"/>
      <c r="F289"/>
      <c r="G289" t="s">
        <v>3041</v>
      </c>
      <c r="H289" t="s">
        <v>6161</v>
      </c>
      <c r="I2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89"/>
      <c r="K289"/>
      <c r="L289"/>
      <c r="M289"/>
      <c r="N289"/>
      <c r="O289"/>
    </row>
    <row r="290" spans="1:15">
      <c r="A290" t="s">
        <v>6744</v>
      </c>
      <c r="B290" t="s">
        <v>2013</v>
      </c>
      <c r="C290"/>
      <c r="D290"/>
      <c r="E290"/>
      <c r="F290"/>
      <c r="G290" t="s">
        <v>1890</v>
      </c>
      <c r="H290" t="s">
        <v>6162</v>
      </c>
      <c r="I2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0"/>
      <c r="K290"/>
      <c r="L290"/>
      <c r="M290"/>
      <c r="N290"/>
      <c r="O290"/>
    </row>
    <row r="291" spans="1:15">
      <c r="A291" t="s">
        <v>6745</v>
      </c>
      <c r="B291" t="s">
        <v>1882</v>
      </c>
      <c r="C291" t="s">
        <v>1191</v>
      </c>
      <c r="D291"/>
      <c r="E291"/>
      <c r="F291"/>
      <c r="G291" t="s">
        <v>3738</v>
      </c>
      <c r="H291" t="s">
        <v>6163</v>
      </c>
      <c r="I2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1"/>
      <c r="K291"/>
      <c r="L291"/>
      <c r="M291"/>
      <c r="N291"/>
      <c r="O291"/>
    </row>
    <row r="292" spans="1:15">
      <c r="A292" t="s">
        <v>6746</v>
      </c>
      <c r="B292" t="s">
        <v>1882</v>
      </c>
      <c r="C292"/>
      <c r="D292"/>
      <c r="E292"/>
      <c r="F292"/>
      <c r="G292" t="s">
        <v>3486</v>
      </c>
      <c r="H292" t="s">
        <v>6164</v>
      </c>
      <c r="I2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2"/>
      <c r="K292"/>
      <c r="L292"/>
      <c r="M292"/>
      <c r="N292"/>
      <c r="O292"/>
    </row>
    <row r="293" spans="1:15">
      <c r="A293" t="s">
        <v>6747</v>
      </c>
      <c r="B293" t="s">
        <v>1882</v>
      </c>
      <c r="C293"/>
      <c r="D293"/>
      <c r="E293"/>
      <c r="F293"/>
      <c r="G293" t="s">
        <v>2374</v>
      </c>
      <c r="H293" t="s">
        <v>6165</v>
      </c>
      <c r="I2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3"/>
      <c r="K293"/>
      <c r="L293"/>
      <c r="M293"/>
      <c r="N293"/>
      <c r="O293"/>
    </row>
    <row r="294" spans="1:15">
      <c r="A294" t="s">
        <v>6748</v>
      </c>
      <c r="B294" t="s">
        <v>1882</v>
      </c>
      <c r="C294"/>
      <c r="D294"/>
      <c r="E294"/>
      <c r="F294"/>
      <c r="G294" t="s">
        <v>2247</v>
      </c>
      <c r="H294" t="s">
        <v>6166</v>
      </c>
      <c r="I294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PRV205</v>
      </c>
      <c r="J294"/>
      <c r="K294"/>
      <c r="L294"/>
      <c r="M294"/>
      <c r="N294"/>
      <c r="O294"/>
    </row>
    <row r="295" spans="1:15">
      <c r="A295" t="s">
        <v>6749</v>
      </c>
      <c r="B295" t="s">
        <v>1882</v>
      </c>
      <c r="C295"/>
      <c r="D295"/>
      <c r="E295"/>
      <c r="F295"/>
      <c r="G295" t="s">
        <v>2497</v>
      </c>
      <c r="H295" t="s">
        <v>6167</v>
      </c>
      <c r="I2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5"/>
      <c r="K295"/>
      <c r="L295"/>
      <c r="M295"/>
      <c r="N295"/>
      <c r="O295"/>
    </row>
    <row r="296" spans="1:15">
      <c r="A296" t="s">
        <v>6750</v>
      </c>
      <c r="B296" t="s">
        <v>1882</v>
      </c>
      <c r="C296"/>
      <c r="D296"/>
      <c r="E296"/>
      <c r="F296"/>
      <c r="G296" t="s">
        <v>2558</v>
      </c>
      <c r="H296" t="s">
        <v>6168</v>
      </c>
      <c r="I2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6"/>
      <c r="K296"/>
      <c r="L296"/>
      <c r="M296"/>
      <c r="N296"/>
      <c r="O296"/>
    </row>
    <row r="297" spans="1:15">
      <c r="A297" t="s">
        <v>6751</v>
      </c>
      <c r="B297" t="s">
        <v>1882</v>
      </c>
      <c r="C297"/>
      <c r="D297"/>
      <c r="E297"/>
      <c r="F297"/>
      <c r="G297" t="s">
        <v>3458</v>
      </c>
      <c r="H297" t="s">
        <v>6169</v>
      </c>
      <c r="I2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7"/>
      <c r="K297"/>
      <c r="L297"/>
      <c r="M297"/>
      <c r="N297"/>
      <c r="O297"/>
    </row>
    <row r="298" spans="1:15">
      <c r="A298" t="s">
        <v>6752</v>
      </c>
      <c r="B298" t="s">
        <v>1882</v>
      </c>
      <c r="C298"/>
      <c r="D298"/>
      <c r="E298"/>
      <c r="F298"/>
      <c r="G298" t="s">
        <v>2596</v>
      </c>
      <c r="H298" t="s">
        <v>6170</v>
      </c>
      <c r="I2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8"/>
      <c r="K298"/>
      <c r="L298"/>
      <c r="M298"/>
      <c r="N298"/>
      <c r="O298"/>
    </row>
    <row r="299" spans="1:15">
      <c r="A299" t="s">
        <v>6753</v>
      </c>
      <c r="B299" t="s">
        <v>1882</v>
      </c>
      <c r="C299"/>
      <c r="D299"/>
      <c r="E299"/>
      <c r="F299"/>
      <c r="G299" t="s">
        <v>3738</v>
      </c>
      <c r="H299" t="s">
        <v>6171</v>
      </c>
      <c r="I2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299"/>
      <c r="K299"/>
      <c r="L299"/>
      <c r="M299"/>
      <c r="N299"/>
      <c r="O299"/>
    </row>
    <row r="300" spans="1:15">
      <c r="A300" t="s">
        <v>6754</v>
      </c>
      <c r="B300" t="s">
        <v>1882</v>
      </c>
      <c r="C300"/>
      <c r="D300"/>
      <c r="E300"/>
      <c r="F300"/>
      <c r="G300" t="s">
        <v>3000</v>
      </c>
      <c r="H300" t="s">
        <v>6172</v>
      </c>
      <c r="I3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0"/>
      <c r="K300"/>
      <c r="L300"/>
      <c r="M300"/>
      <c r="N300"/>
      <c r="O300"/>
    </row>
    <row r="301" spans="1:15">
      <c r="A301" t="s">
        <v>6755</v>
      </c>
      <c r="B301" t="s">
        <v>1882</v>
      </c>
      <c r="C301"/>
      <c r="D301"/>
      <c r="E301"/>
      <c r="F301"/>
      <c r="G301" t="s">
        <v>3041</v>
      </c>
      <c r="H301" t="s">
        <v>6173</v>
      </c>
      <c r="I30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PRV18</v>
      </c>
      <c r="J301"/>
      <c r="K301"/>
      <c r="L301"/>
      <c r="M301"/>
      <c r="N301"/>
      <c r="O301"/>
    </row>
    <row r="302" spans="1:15">
      <c r="A302" t="s">
        <v>6756</v>
      </c>
      <c r="B302" t="s">
        <v>1882</v>
      </c>
      <c r="C302"/>
      <c r="D302"/>
      <c r="E302"/>
      <c r="F302"/>
      <c r="G302" t="s">
        <v>3046</v>
      </c>
      <c r="H302" t="s">
        <v>6174</v>
      </c>
      <c r="I3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2"/>
      <c r="K302"/>
      <c r="L302"/>
      <c r="M302"/>
      <c r="N302"/>
      <c r="O302"/>
    </row>
    <row r="303" spans="1:15">
      <c r="A303" t="s">
        <v>6757</v>
      </c>
      <c r="B303" t="s">
        <v>1882</v>
      </c>
      <c r="C303" t="s">
        <v>3046</v>
      </c>
      <c r="D303"/>
      <c r="E303"/>
      <c r="F303"/>
      <c r="G303" t="s">
        <v>3470</v>
      </c>
      <c r="H303" t="s">
        <v>6175</v>
      </c>
      <c r="I3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3"/>
      <c r="K303"/>
      <c r="L303"/>
      <c r="M303"/>
      <c r="N303"/>
      <c r="O303"/>
    </row>
    <row r="304" spans="1:15">
      <c r="A304" t="s">
        <v>6758</v>
      </c>
      <c r="B304" t="s">
        <v>1882</v>
      </c>
      <c r="C304"/>
      <c r="D304"/>
      <c r="E304"/>
      <c r="F304"/>
      <c r="G304" t="s">
        <v>3119</v>
      </c>
      <c r="H304" t="s">
        <v>6176</v>
      </c>
      <c r="I3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4"/>
      <c r="K304"/>
      <c r="L304"/>
      <c r="M304"/>
      <c r="N304"/>
      <c r="O304"/>
    </row>
    <row r="305" spans="1:15">
      <c r="A305" t="s">
        <v>6759</v>
      </c>
      <c r="B305" t="s">
        <v>1886</v>
      </c>
      <c r="C305"/>
      <c r="D305"/>
      <c r="E305"/>
      <c r="F305"/>
      <c r="G305" t="s">
        <v>2374</v>
      </c>
      <c r="H305" t="s">
        <v>6177</v>
      </c>
      <c r="I3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PNJ210</v>
      </c>
      <c r="J305"/>
      <c r="K305"/>
      <c r="L305"/>
      <c r="M305"/>
      <c r="N305"/>
      <c r="O305"/>
    </row>
    <row r="306" spans="1:15">
      <c r="A306" t="s">
        <v>6760</v>
      </c>
      <c r="B306" t="s">
        <v>1886</v>
      </c>
      <c r="C306"/>
      <c r="D306"/>
      <c r="E306"/>
      <c r="F306"/>
      <c r="G306" t="s">
        <v>2596</v>
      </c>
      <c r="H306" t="s">
        <v>6178</v>
      </c>
      <c r="I3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6"/>
      <c r="K306"/>
      <c r="L306"/>
      <c r="M306"/>
      <c r="N306"/>
      <c r="O306"/>
    </row>
    <row r="307" spans="1:15">
      <c r="A307" t="s">
        <v>6761</v>
      </c>
      <c r="B307" t="s">
        <v>1890</v>
      </c>
      <c r="C307"/>
      <c r="D307"/>
      <c r="E307"/>
      <c r="F307"/>
      <c r="G307"/>
      <c r="H307" t="s">
        <v>1890</v>
      </c>
      <c r="I3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7"/>
      <c r="K307"/>
      <c r="L307"/>
      <c r="M307"/>
      <c r="N307"/>
      <c r="O307"/>
    </row>
    <row r="308" spans="1:15">
      <c r="A308" t="s">
        <v>6762</v>
      </c>
      <c r="B308" t="s">
        <v>1890</v>
      </c>
      <c r="C308" t="s">
        <v>877</v>
      </c>
      <c r="D308"/>
      <c r="E308"/>
      <c r="F308"/>
      <c r="G308" t="s">
        <v>2287</v>
      </c>
      <c r="H308" t="s">
        <v>6179</v>
      </c>
      <c r="I3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08"/>
      <c r="K308"/>
      <c r="L308"/>
      <c r="M308"/>
      <c r="N308"/>
      <c r="O308"/>
    </row>
    <row r="309" spans="1:15">
      <c r="A309" t="s">
        <v>6763</v>
      </c>
      <c r="B309" t="s">
        <v>1890</v>
      </c>
      <c r="C309" t="s">
        <v>885</v>
      </c>
      <c r="D309"/>
      <c r="E309"/>
      <c r="F309"/>
      <c r="G309" t="s">
        <v>421</v>
      </c>
      <c r="H309" t="s">
        <v>6180</v>
      </c>
      <c r="I30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</v>
      </c>
      <c r="J309"/>
      <c r="K309"/>
      <c r="L309"/>
      <c r="M309"/>
      <c r="N309"/>
      <c r="O309"/>
    </row>
    <row r="310" spans="1:15">
      <c r="A310" t="s">
        <v>6764</v>
      </c>
      <c r="B310" t="s">
        <v>1890</v>
      </c>
      <c r="C310" t="s">
        <v>885</v>
      </c>
      <c r="D310" t="s">
        <v>3197</v>
      </c>
      <c r="E310"/>
      <c r="F310"/>
      <c r="G310" t="s">
        <v>3091</v>
      </c>
      <c r="H310" t="s">
        <v>6181</v>
      </c>
      <c r="I3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0"/>
      <c r="K310"/>
      <c r="L310"/>
      <c r="M310"/>
      <c r="N310"/>
      <c r="O310"/>
    </row>
    <row r="311" spans="1:15">
      <c r="A311" t="s">
        <v>6765</v>
      </c>
      <c r="B311" t="s">
        <v>1890</v>
      </c>
      <c r="C311" t="s">
        <v>885</v>
      </c>
      <c r="D311" t="s">
        <v>3197</v>
      </c>
      <c r="E311"/>
      <c r="F311"/>
      <c r="G311" t="s">
        <v>421</v>
      </c>
      <c r="H311" t="s">
        <v>6182</v>
      </c>
      <c r="I31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MRG8</v>
      </c>
      <c r="J311"/>
      <c r="K311"/>
      <c r="L311"/>
      <c r="M311"/>
      <c r="N311"/>
      <c r="O311"/>
    </row>
    <row r="312" spans="1:15">
      <c r="A312" t="s">
        <v>6766</v>
      </c>
      <c r="B312" t="s">
        <v>1890</v>
      </c>
      <c r="C312" t="s">
        <v>3439</v>
      </c>
      <c r="D312"/>
      <c r="E312"/>
      <c r="F312"/>
      <c r="G312" t="s">
        <v>2646</v>
      </c>
      <c r="H312" t="s">
        <v>6183</v>
      </c>
      <c r="I3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2"/>
      <c r="K312"/>
      <c r="L312"/>
      <c r="M312"/>
      <c r="N312"/>
      <c r="O312"/>
    </row>
    <row r="313" spans="1:15">
      <c r="A313" t="s">
        <v>6767</v>
      </c>
      <c r="B313" t="s">
        <v>1890</v>
      </c>
      <c r="C313" t="s">
        <v>3550</v>
      </c>
      <c r="D313"/>
      <c r="E313"/>
      <c r="F313"/>
      <c r="G313" t="s">
        <v>2646</v>
      </c>
      <c r="H313" t="s">
        <v>6184</v>
      </c>
      <c r="I3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3"/>
      <c r="K313"/>
      <c r="L313"/>
      <c r="M313"/>
      <c r="N313"/>
      <c r="O313"/>
    </row>
    <row r="314" spans="1:15">
      <c r="A314" t="s">
        <v>6768</v>
      </c>
      <c r="B314" t="s">
        <v>1890</v>
      </c>
      <c r="C314" t="s">
        <v>1804</v>
      </c>
      <c r="D314"/>
      <c r="E314"/>
      <c r="F314"/>
      <c r="G314" t="s">
        <v>2924</v>
      </c>
      <c r="H314" t="s">
        <v>6185</v>
      </c>
      <c r="I3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4"/>
      <c r="K314"/>
      <c r="L314"/>
      <c r="M314"/>
      <c r="N314"/>
      <c r="O314"/>
    </row>
    <row r="315" spans="1:15">
      <c r="A315" t="s">
        <v>6769</v>
      </c>
      <c r="B315" t="s">
        <v>1890</v>
      </c>
      <c r="C315" t="s">
        <v>1838</v>
      </c>
      <c r="D315"/>
      <c r="E315"/>
      <c r="F315"/>
      <c r="G315" t="s">
        <v>3197</v>
      </c>
      <c r="H315" t="s">
        <v>6186</v>
      </c>
      <c r="I3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5"/>
      <c r="K315"/>
      <c r="L315"/>
      <c r="M315"/>
      <c r="N315"/>
      <c r="O315"/>
    </row>
    <row r="316" spans="1:15">
      <c r="A316" t="s">
        <v>6770</v>
      </c>
      <c r="B316" t="s">
        <v>1890</v>
      </c>
      <c r="C316"/>
      <c r="D316"/>
      <c r="E316"/>
      <c r="F316"/>
      <c r="G316" t="s">
        <v>1890</v>
      </c>
      <c r="H316" t="s">
        <v>6187</v>
      </c>
      <c r="I3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6"/>
      <c r="K316"/>
      <c r="L316"/>
      <c r="M316"/>
      <c r="N316"/>
      <c r="O316"/>
    </row>
    <row r="317" spans="1:15">
      <c r="A317" t="s">
        <v>6771</v>
      </c>
      <c r="B317" t="s">
        <v>1890</v>
      </c>
      <c r="C317"/>
      <c r="D317"/>
      <c r="E317"/>
      <c r="F317"/>
      <c r="G317" t="s">
        <v>2043</v>
      </c>
      <c r="H317" t="s">
        <v>6188</v>
      </c>
      <c r="I3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7"/>
      <c r="K317"/>
      <c r="L317"/>
      <c r="M317"/>
      <c r="N317"/>
      <c r="O317"/>
    </row>
    <row r="318" spans="1:15">
      <c r="A318" t="s">
        <v>6772</v>
      </c>
      <c r="B318" t="s">
        <v>1890</v>
      </c>
      <c r="C318" t="s">
        <v>2171</v>
      </c>
      <c r="D318"/>
      <c r="E318"/>
      <c r="F318"/>
      <c r="G318" t="s">
        <v>2646</v>
      </c>
      <c r="H318" t="s">
        <v>6189</v>
      </c>
      <c r="I3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18"/>
      <c r="K318"/>
      <c r="L318"/>
      <c r="M318"/>
      <c r="N318"/>
      <c r="O318"/>
    </row>
    <row r="319" spans="1:15">
      <c r="A319" t="s">
        <v>6773</v>
      </c>
      <c r="B319" t="s">
        <v>1890</v>
      </c>
      <c r="C319"/>
      <c r="D319"/>
      <c r="E319"/>
      <c r="F319"/>
      <c r="G319" t="s">
        <v>2140</v>
      </c>
      <c r="H319" t="s">
        <v>6190</v>
      </c>
      <c r="I31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MRG60</v>
      </c>
      <c r="J319"/>
      <c r="K319"/>
      <c r="L319"/>
      <c r="M319"/>
      <c r="N319"/>
      <c r="O319"/>
    </row>
    <row r="320" spans="1:15">
      <c r="A320" t="s">
        <v>6774</v>
      </c>
      <c r="B320" t="s">
        <v>1890</v>
      </c>
      <c r="C320"/>
      <c r="D320"/>
      <c r="E320"/>
      <c r="F320"/>
      <c r="G320" t="s">
        <v>2374</v>
      </c>
      <c r="H320" t="s">
        <v>6191</v>
      </c>
      <c r="I320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MRG18</v>
      </c>
      <c r="J320"/>
      <c r="K320"/>
      <c r="L320"/>
      <c r="M320"/>
      <c r="N320"/>
      <c r="O320"/>
    </row>
    <row r="321" spans="1:15">
      <c r="A321" t="s">
        <v>6775</v>
      </c>
      <c r="B321" t="s">
        <v>1890</v>
      </c>
      <c r="C321"/>
      <c r="D321"/>
      <c r="E321"/>
      <c r="F321"/>
      <c r="G321" t="s">
        <v>2247</v>
      </c>
      <c r="H321" t="s">
        <v>6192</v>
      </c>
      <c r="I32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</v>
      </c>
      <c r="J321"/>
      <c r="K321"/>
      <c r="L321"/>
      <c r="M321"/>
      <c r="N321"/>
      <c r="O321"/>
    </row>
    <row r="322" spans="1:15">
      <c r="A322" t="s">
        <v>6776</v>
      </c>
      <c r="B322" t="s">
        <v>1890</v>
      </c>
      <c r="C322"/>
      <c r="D322"/>
      <c r="E322"/>
      <c r="F322"/>
      <c r="G322" t="s">
        <v>2287</v>
      </c>
      <c r="H322" t="s">
        <v>6193</v>
      </c>
      <c r="I3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2"/>
      <c r="K322"/>
      <c r="L322"/>
      <c r="M322"/>
      <c r="N322"/>
      <c r="O322"/>
    </row>
    <row r="323" spans="1:15">
      <c r="A323" t="s">
        <v>6777</v>
      </c>
      <c r="B323" t="s">
        <v>1890</v>
      </c>
      <c r="C323"/>
      <c r="D323"/>
      <c r="E323"/>
      <c r="F323"/>
      <c r="G323" t="s">
        <v>3516</v>
      </c>
      <c r="H323" t="s">
        <v>6194</v>
      </c>
      <c r="I3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3"/>
      <c r="K323"/>
      <c r="L323"/>
      <c r="M323"/>
      <c r="N323"/>
      <c r="O323"/>
    </row>
    <row r="324" spans="1:15">
      <c r="A324" t="s">
        <v>6778</v>
      </c>
      <c r="B324" t="s">
        <v>1890</v>
      </c>
      <c r="C324"/>
      <c r="D324"/>
      <c r="E324"/>
      <c r="F324"/>
      <c r="G324" t="s">
        <v>2437</v>
      </c>
      <c r="H324" t="s">
        <v>6195</v>
      </c>
      <c r="I3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4"/>
      <c r="K324"/>
      <c r="L324"/>
      <c r="M324"/>
      <c r="N324"/>
      <c r="O324"/>
    </row>
    <row r="325" spans="1:15">
      <c r="A325" t="s">
        <v>6779</v>
      </c>
      <c r="B325" t="s">
        <v>1890</v>
      </c>
      <c r="C325" t="s">
        <v>2437</v>
      </c>
      <c r="D325"/>
      <c r="E325"/>
      <c r="F325"/>
      <c r="G325" t="s">
        <v>3569</v>
      </c>
      <c r="H325" t="s">
        <v>6196</v>
      </c>
      <c r="I3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5"/>
      <c r="K325"/>
      <c r="L325"/>
      <c r="M325"/>
      <c r="N325"/>
      <c r="O325"/>
    </row>
    <row r="326" spans="1:15">
      <c r="A326" t="s">
        <v>6780</v>
      </c>
      <c r="B326" t="s">
        <v>1890</v>
      </c>
      <c r="C326"/>
      <c r="D326"/>
      <c r="E326"/>
      <c r="F326"/>
      <c r="G326" t="s">
        <v>3569</v>
      </c>
      <c r="H326" t="s">
        <v>6197</v>
      </c>
      <c r="I3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6"/>
      <c r="K326"/>
      <c r="L326"/>
      <c r="M326"/>
      <c r="N326"/>
      <c r="O326"/>
    </row>
    <row r="327" spans="1:15">
      <c r="A327" t="s">
        <v>6781</v>
      </c>
      <c r="B327" t="s">
        <v>1890</v>
      </c>
      <c r="C327"/>
      <c r="D327"/>
      <c r="E327"/>
      <c r="F327"/>
      <c r="G327" t="s">
        <v>2463</v>
      </c>
      <c r="H327" t="s">
        <v>6198</v>
      </c>
      <c r="I32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7"/>
      <c r="K327"/>
      <c r="L327"/>
      <c r="M327"/>
      <c r="N327"/>
      <c r="O327"/>
    </row>
    <row r="328" spans="1:15">
      <c r="A328" t="s">
        <v>6782</v>
      </c>
      <c r="B328" t="s">
        <v>1890</v>
      </c>
      <c r="C328" t="s">
        <v>2471</v>
      </c>
      <c r="D328" t="s">
        <v>2424</v>
      </c>
      <c r="E328"/>
      <c r="F328"/>
      <c r="G328" t="s">
        <v>2586</v>
      </c>
      <c r="H328" t="s">
        <v>6387</v>
      </c>
      <c r="I32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MRG363</v>
      </c>
      <c r="J328"/>
      <c r="K328"/>
      <c r="L328"/>
      <c r="M328"/>
      <c r="N328"/>
      <c r="O328"/>
    </row>
    <row r="329" spans="1:15">
      <c r="A329" t="s">
        <v>6783</v>
      </c>
      <c r="B329" t="s">
        <v>1890</v>
      </c>
      <c r="C329"/>
      <c r="D329"/>
      <c r="E329"/>
      <c r="F329"/>
      <c r="G329" t="s">
        <v>2499</v>
      </c>
      <c r="H329" t="s">
        <v>6199</v>
      </c>
      <c r="I32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29"/>
      <c r="K329"/>
      <c r="L329"/>
      <c r="M329"/>
      <c r="N329"/>
      <c r="O329"/>
    </row>
    <row r="330" spans="1:15">
      <c r="A330" t="s">
        <v>6784</v>
      </c>
      <c r="B330" t="s">
        <v>1890</v>
      </c>
      <c r="C330"/>
      <c r="D330"/>
      <c r="E330"/>
      <c r="F330"/>
      <c r="G330" t="s">
        <v>2523</v>
      </c>
      <c r="H330" t="s">
        <v>6200</v>
      </c>
      <c r="I3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0"/>
      <c r="K330"/>
      <c r="L330"/>
      <c r="M330"/>
      <c r="N330"/>
      <c r="O330"/>
    </row>
    <row r="331" spans="1:15">
      <c r="A331" t="s">
        <v>6785</v>
      </c>
      <c r="B331" t="s">
        <v>1890</v>
      </c>
      <c r="C331" t="s">
        <v>4185</v>
      </c>
      <c r="D331"/>
      <c r="E331"/>
      <c r="F331"/>
      <c r="G331" t="s">
        <v>421</v>
      </c>
      <c r="H331" t="s">
        <v>6201</v>
      </c>
      <c r="I3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1"/>
      <c r="K331"/>
      <c r="L331"/>
      <c r="M331"/>
      <c r="N331"/>
      <c r="O331"/>
    </row>
    <row r="332" spans="1:15">
      <c r="A332" t="s">
        <v>6786</v>
      </c>
      <c r="B332" t="s">
        <v>1890</v>
      </c>
      <c r="C332" t="s">
        <v>3508</v>
      </c>
      <c r="D332" t="s">
        <v>885</v>
      </c>
      <c r="E332" t="s">
        <v>3441</v>
      </c>
      <c r="F332"/>
      <c r="G332" t="s">
        <v>421</v>
      </c>
      <c r="H332" t="s">
        <v>6202</v>
      </c>
      <c r="I3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2"/>
      <c r="K332"/>
      <c r="L332"/>
      <c r="M332"/>
      <c r="N332"/>
      <c r="O332"/>
    </row>
    <row r="333" spans="1:15">
      <c r="A333" t="s">
        <v>6787</v>
      </c>
      <c r="B333" t="s">
        <v>1890</v>
      </c>
      <c r="C333"/>
      <c r="D333"/>
      <c r="E333"/>
      <c r="F333"/>
      <c r="G333" t="s">
        <v>2586</v>
      </c>
      <c r="H333" t="s">
        <v>6203</v>
      </c>
      <c r="I33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MRG363</v>
      </c>
      <c r="J333"/>
      <c r="K333"/>
      <c r="L333"/>
      <c r="M333"/>
      <c r="N333"/>
      <c r="O333"/>
    </row>
    <row r="334" spans="1:15">
      <c r="A334" t="s">
        <v>6788</v>
      </c>
      <c r="B334" t="s">
        <v>1890</v>
      </c>
      <c r="C334"/>
      <c r="D334"/>
      <c r="E334"/>
      <c r="F334"/>
      <c r="G334" t="s">
        <v>2704</v>
      </c>
      <c r="H334" t="s">
        <v>6204</v>
      </c>
      <c r="I3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4"/>
      <c r="K334"/>
      <c r="L334"/>
      <c r="M334"/>
      <c r="N334"/>
      <c r="O334"/>
    </row>
    <row r="335" spans="1:15">
      <c r="A335" t="s">
        <v>6789</v>
      </c>
      <c r="B335" t="s">
        <v>1890</v>
      </c>
      <c r="C335"/>
      <c r="D335"/>
      <c r="E335"/>
      <c r="F335"/>
      <c r="G335" t="s">
        <v>3534</v>
      </c>
      <c r="H335" t="s">
        <v>6205</v>
      </c>
      <c r="I33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5"/>
      <c r="K335"/>
      <c r="L335"/>
      <c r="M335"/>
      <c r="N335"/>
      <c r="O335"/>
    </row>
    <row r="336" spans="1:15">
      <c r="A336" t="s">
        <v>6790</v>
      </c>
      <c r="B336" t="s">
        <v>1890</v>
      </c>
      <c r="C336" t="s">
        <v>2783</v>
      </c>
      <c r="D336"/>
      <c r="E336"/>
      <c r="F336"/>
      <c r="G336" t="s">
        <v>3569</v>
      </c>
      <c r="H336" t="s">
        <v>6206</v>
      </c>
      <c r="I3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6"/>
      <c r="K336"/>
      <c r="L336"/>
      <c r="M336"/>
      <c r="N336"/>
      <c r="O336"/>
    </row>
    <row r="337" spans="1:15">
      <c r="A337" t="s">
        <v>6791</v>
      </c>
      <c r="B337" t="s">
        <v>1890</v>
      </c>
      <c r="C337"/>
      <c r="D337"/>
      <c r="E337"/>
      <c r="F337"/>
      <c r="G337" t="s">
        <v>2699</v>
      </c>
      <c r="H337" t="s">
        <v>6207</v>
      </c>
      <c r="I337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MRG20</v>
      </c>
      <c r="J337"/>
      <c r="K337"/>
      <c r="L337"/>
      <c r="M337"/>
      <c r="N337"/>
      <c r="O337"/>
    </row>
    <row r="338" spans="1:15">
      <c r="A338" t="s">
        <v>6792</v>
      </c>
      <c r="B338" t="s">
        <v>1890</v>
      </c>
      <c r="C338"/>
      <c r="D338"/>
      <c r="E338"/>
      <c r="F338"/>
      <c r="G338" t="s">
        <v>2646</v>
      </c>
      <c r="H338" t="s">
        <v>6208</v>
      </c>
      <c r="I33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8"/>
      <c r="K338"/>
      <c r="L338"/>
      <c r="M338"/>
      <c r="N338"/>
      <c r="O338"/>
    </row>
    <row r="339" spans="1:15">
      <c r="A339" t="s">
        <v>6793</v>
      </c>
      <c r="B339" t="s">
        <v>1890</v>
      </c>
      <c r="C339"/>
      <c r="D339"/>
      <c r="E339"/>
      <c r="F339"/>
      <c r="G339" t="s">
        <v>2644</v>
      </c>
      <c r="H339" t="s">
        <v>6209</v>
      </c>
      <c r="I3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39"/>
      <c r="K339"/>
      <c r="L339"/>
      <c r="M339"/>
      <c r="N339"/>
      <c r="O339"/>
    </row>
    <row r="340" spans="1:15">
      <c r="A340" t="s">
        <v>6794</v>
      </c>
      <c r="B340" t="s">
        <v>1890</v>
      </c>
      <c r="C340"/>
      <c r="D340"/>
      <c r="E340"/>
      <c r="F340"/>
      <c r="G340" t="s">
        <v>2843</v>
      </c>
      <c r="H340" t="s">
        <v>6210</v>
      </c>
      <c r="I3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0"/>
      <c r="K340"/>
      <c r="L340"/>
      <c r="M340"/>
      <c r="N340"/>
      <c r="O340"/>
    </row>
    <row r="341" spans="1:15">
      <c r="A341" t="s">
        <v>6795</v>
      </c>
      <c r="B341" t="s">
        <v>1890</v>
      </c>
      <c r="C341"/>
      <c r="D341"/>
      <c r="E341"/>
      <c r="F341"/>
      <c r="G341" t="s">
        <v>2849</v>
      </c>
      <c r="H341" t="s">
        <v>6211</v>
      </c>
      <c r="I3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1"/>
      <c r="K341"/>
      <c r="L341"/>
      <c r="M341"/>
      <c r="N341"/>
      <c r="O341"/>
    </row>
    <row r="342" spans="1:15">
      <c r="A342" t="s">
        <v>6796</v>
      </c>
      <c r="B342" t="s">
        <v>1890</v>
      </c>
      <c r="C342"/>
      <c r="D342"/>
      <c r="E342"/>
      <c r="F342"/>
      <c r="G342" t="s">
        <v>2937</v>
      </c>
      <c r="H342" t="s">
        <v>6212</v>
      </c>
      <c r="I34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2"/>
      <c r="K342"/>
      <c r="L342"/>
      <c r="M342"/>
      <c r="N342"/>
      <c r="O342"/>
    </row>
    <row r="343" spans="1:15">
      <c r="A343" t="s">
        <v>6797</v>
      </c>
      <c r="B343" t="s">
        <v>1890</v>
      </c>
      <c r="C343"/>
      <c r="D343"/>
      <c r="E343"/>
      <c r="F343"/>
      <c r="G343" t="s">
        <v>2924</v>
      </c>
      <c r="H343" t="s">
        <v>6213</v>
      </c>
      <c r="I34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3"/>
      <c r="K343"/>
      <c r="L343"/>
      <c r="M343"/>
      <c r="N343"/>
      <c r="O343"/>
    </row>
    <row r="344" spans="1:15">
      <c r="A344" t="s">
        <v>6798</v>
      </c>
      <c r="B344" t="s">
        <v>1890</v>
      </c>
      <c r="C344"/>
      <c r="D344"/>
      <c r="E344"/>
      <c r="F344"/>
      <c r="G344" t="s">
        <v>2980</v>
      </c>
      <c r="H344" t="s">
        <v>6214</v>
      </c>
      <c r="I344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MRG362</v>
      </c>
      <c r="J344"/>
      <c r="K344"/>
      <c r="L344"/>
      <c r="M344"/>
      <c r="N344"/>
      <c r="O344"/>
    </row>
    <row r="345" spans="1:15">
      <c r="A345" t="s">
        <v>6799</v>
      </c>
      <c r="B345" t="s">
        <v>1890</v>
      </c>
      <c r="C345"/>
      <c r="D345"/>
      <c r="E345"/>
      <c r="F345"/>
      <c r="G345" t="s">
        <v>2984</v>
      </c>
      <c r="H345" t="s">
        <v>6215</v>
      </c>
      <c r="I3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5"/>
      <c r="K345"/>
      <c r="L345"/>
      <c r="M345"/>
      <c r="N345"/>
      <c r="O345"/>
    </row>
    <row r="346" spans="1:15">
      <c r="A346" t="s">
        <v>6800</v>
      </c>
      <c r="B346" t="s">
        <v>1890</v>
      </c>
      <c r="C346"/>
      <c r="D346"/>
      <c r="E346"/>
      <c r="F346"/>
      <c r="G346" t="s">
        <v>3018</v>
      </c>
      <c r="H346" t="s">
        <v>6216</v>
      </c>
      <c r="I3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6"/>
      <c r="K346"/>
      <c r="L346"/>
      <c r="M346"/>
      <c r="N346"/>
      <c r="O346"/>
    </row>
    <row r="347" spans="1:15">
      <c r="A347" t="s">
        <v>6801</v>
      </c>
      <c r="B347" t="s">
        <v>1890</v>
      </c>
      <c r="C347"/>
      <c r="D347"/>
      <c r="E347"/>
      <c r="F347"/>
      <c r="G347" t="s">
        <v>3069</v>
      </c>
      <c r="H347" t="s">
        <v>6217</v>
      </c>
      <c r="I3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7"/>
      <c r="K347"/>
      <c r="L347"/>
      <c r="M347"/>
      <c r="N347"/>
      <c r="O347"/>
    </row>
    <row r="348" spans="1:15">
      <c r="A348" t="s">
        <v>6802</v>
      </c>
      <c r="B348" t="s">
        <v>1890</v>
      </c>
      <c r="C348"/>
      <c r="D348"/>
      <c r="E348"/>
      <c r="F348"/>
      <c r="G348" t="s">
        <v>3117</v>
      </c>
      <c r="H348" t="s">
        <v>6218</v>
      </c>
      <c r="I34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8"/>
      <c r="K348"/>
      <c r="L348"/>
      <c r="M348"/>
      <c r="N348"/>
      <c r="O348"/>
    </row>
    <row r="349" spans="1:15">
      <c r="A349" t="s">
        <v>6803</v>
      </c>
      <c r="B349" t="s">
        <v>1890</v>
      </c>
      <c r="C349"/>
      <c r="D349"/>
      <c r="E349"/>
      <c r="F349"/>
      <c r="G349" t="s">
        <v>3046</v>
      </c>
      <c r="H349" t="s">
        <v>6219</v>
      </c>
      <c r="I34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49"/>
      <c r="K349"/>
      <c r="L349"/>
      <c r="M349"/>
      <c r="N349"/>
      <c r="O349"/>
    </row>
    <row r="350" spans="1:15">
      <c r="A350" t="s">
        <v>6804</v>
      </c>
      <c r="B350" t="s">
        <v>1890</v>
      </c>
      <c r="C350" t="s">
        <v>3089</v>
      </c>
      <c r="D350"/>
      <c r="E350"/>
      <c r="F350"/>
      <c r="G350" t="s">
        <v>3197</v>
      </c>
      <c r="H350" t="s">
        <v>6220</v>
      </c>
      <c r="I3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0"/>
      <c r="K350"/>
      <c r="L350"/>
      <c r="M350"/>
      <c r="N350"/>
      <c r="O350"/>
    </row>
    <row r="351" spans="1:15">
      <c r="A351" t="s">
        <v>6805</v>
      </c>
      <c r="B351" t="s">
        <v>1890</v>
      </c>
      <c r="C351"/>
      <c r="D351"/>
      <c r="E351"/>
      <c r="F351"/>
      <c r="G351" t="s">
        <v>421</v>
      </c>
      <c r="H351" t="s">
        <v>6221</v>
      </c>
      <c r="I351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MRG6</v>
      </c>
      <c r="J351"/>
      <c r="K351"/>
      <c r="L351"/>
      <c r="M351"/>
      <c r="N351"/>
      <c r="O351"/>
    </row>
    <row r="352" spans="1:15">
      <c r="A352" t="s">
        <v>6806</v>
      </c>
      <c r="B352" t="s">
        <v>1890</v>
      </c>
      <c r="C352"/>
      <c r="D352"/>
      <c r="E352"/>
      <c r="F352"/>
      <c r="G352" t="s">
        <v>3197</v>
      </c>
      <c r="H352" t="s">
        <v>6222</v>
      </c>
      <c r="I35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2"/>
      <c r="K352"/>
      <c r="L352"/>
      <c r="M352"/>
      <c r="N352"/>
      <c r="O352"/>
    </row>
    <row r="353" spans="1:15">
      <c r="A353" t="s">
        <v>6807</v>
      </c>
      <c r="B353" t="s">
        <v>4991</v>
      </c>
      <c r="C353"/>
      <c r="D353"/>
      <c r="E353"/>
      <c r="F353"/>
      <c r="G353" t="s">
        <v>2374</v>
      </c>
      <c r="H353" t="s">
        <v>6223</v>
      </c>
      <c r="I3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3"/>
      <c r="K353"/>
      <c r="L353"/>
      <c r="M353"/>
      <c r="N353"/>
      <c r="O353"/>
    </row>
    <row r="354" spans="1:15">
      <c r="A354" t="s">
        <v>6808</v>
      </c>
      <c r="B354" t="s">
        <v>4991</v>
      </c>
      <c r="C354"/>
      <c r="D354"/>
      <c r="E354"/>
      <c r="F354"/>
      <c r="G354" t="s">
        <v>2644</v>
      </c>
      <c r="H354" t="s">
        <v>6224</v>
      </c>
      <c r="I3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4"/>
      <c r="K354"/>
      <c r="L354"/>
      <c r="M354"/>
      <c r="N354"/>
      <c r="O354"/>
    </row>
    <row r="355" spans="1:15">
      <c r="A355" t="s">
        <v>6809</v>
      </c>
      <c r="B355" t="s">
        <v>2106</v>
      </c>
      <c r="C355"/>
      <c r="D355"/>
      <c r="E355"/>
      <c r="F355"/>
      <c r="G355" t="s">
        <v>2247</v>
      </c>
      <c r="H355" t="s">
        <v>6225</v>
      </c>
      <c r="I35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5"/>
      <c r="K355"/>
      <c r="L355"/>
      <c r="M355"/>
      <c r="N355"/>
      <c r="O355"/>
    </row>
    <row r="356" spans="1:15">
      <c r="A356" t="s">
        <v>6810</v>
      </c>
      <c r="B356" t="s">
        <v>2092</v>
      </c>
      <c r="C356"/>
      <c r="D356"/>
      <c r="E356"/>
      <c r="F356"/>
      <c r="G356" t="s">
        <v>3041</v>
      </c>
      <c r="H356" t="s">
        <v>6226</v>
      </c>
      <c r="I35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6"/>
      <c r="K356"/>
      <c r="L356"/>
      <c r="M356"/>
      <c r="N356"/>
      <c r="O356"/>
    </row>
    <row r="357" spans="1:15">
      <c r="A357" t="s">
        <v>6811</v>
      </c>
      <c r="B357" t="s">
        <v>2140</v>
      </c>
      <c r="C357"/>
      <c r="D357"/>
      <c r="E357"/>
      <c r="F357"/>
      <c r="G357" t="s">
        <v>2586</v>
      </c>
      <c r="H357" t="s">
        <v>6227</v>
      </c>
      <c r="I35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7"/>
      <c r="K357"/>
      <c r="L357"/>
      <c r="M357"/>
      <c r="N357"/>
      <c r="O357"/>
    </row>
    <row r="358" spans="1:15">
      <c r="A358" t="s">
        <v>6812</v>
      </c>
      <c r="B358" t="s">
        <v>2140</v>
      </c>
      <c r="C358"/>
      <c r="D358"/>
      <c r="E358"/>
      <c r="F358"/>
      <c r="G358" t="s">
        <v>2646</v>
      </c>
      <c r="H358" t="s">
        <v>6228</v>
      </c>
      <c r="I35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8"/>
      <c r="K358"/>
      <c r="L358"/>
      <c r="M358"/>
      <c r="N358"/>
      <c r="O358"/>
    </row>
    <row r="359" spans="1:15">
      <c r="A359" t="s">
        <v>6813</v>
      </c>
      <c r="B359" t="s">
        <v>2140</v>
      </c>
      <c r="C359" t="s">
        <v>3018</v>
      </c>
      <c r="D359"/>
      <c r="E359"/>
      <c r="F359"/>
      <c r="G359" t="s">
        <v>2586</v>
      </c>
      <c r="H359" t="s">
        <v>6229</v>
      </c>
      <c r="I3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59"/>
      <c r="K359"/>
      <c r="L359"/>
      <c r="M359"/>
      <c r="N359"/>
      <c r="O359"/>
    </row>
    <row r="360" spans="1:15">
      <c r="A360" t="s">
        <v>6814</v>
      </c>
      <c r="B360" t="s">
        <v>3494</v>
      </c>
      <c r="C360"/>
      <c r="D360"/>
      <c r="E360"/>
      <c r="F360"/>
      <c r="G360" t="s">
        <v>2247</v>
      </c>
      <c r="H360" t="s">
        <v>6230</v>
      </c>
      <c r="I3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0"/>
      <c r="K360"/>
      <c r="L360"/>
      <c r="M360"/>
      <c r="N360"/>
      <c r="O360"/>
    </row>
    <row r="361" spans="1:15">
      <c r="A361" t="s">
        <v>6815</v>
      </c>
      <c r="B361" t="s">
        <v>422</v>
      </c>
      <c r="C361"/>
      <c r="D361"/>
      <c r="E361"/>
      <c r="F361"/>
      <c r="G361" t="s">
        <v>421</v>
      </c>
      <c r="H361" t="s">
        <v>6231</v>
      </c>
      <c r="I3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1"/>
      <c r="K361"/>
      <c r="L361"/>
      <c r="M361"/>
      <c r="N361"/>
      <c r="O361"/>
    </row>
    <row r="362" spans="1:15">
      <c r="A362" t="s">
        <v>6816</v>
      </c>
      <c r="B362" t="s">
        <v>5453</v>
      </c>
      <c r="C362"/>
      <c r="D362"/>
      <c r="E362"/>
      <c r="F362"/>
      <c r="G362" t="s">
        <v>2644</v>
      </c>
      <c r="H362" t="s">
        <v>6232</v>
      </c>
      <c r="I3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2"/>
      <c r="K362"/>
      <c r="L362"/>
      <c r="M362"/>
      <c r="N362"/>
      <c r="O362"/>
    </row>
    <row r="363" spans="1:15">
      <c r="A363" t="s">
        <v>6817</v>
      </c>
      <c r="B363" t="s">
        <v>2184</v>
      </c>
      <c r="C363"/>
      <c r="D363"/>
      <c r="E363"/>
      <c r="F363"/>
      <c r="G363" t="s">
        <v>2595</v>
      </c>
      <c r="H363" t="s">
        <v>6233</v>
      </c>
      <c r="I3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3"/>
      <c r="K363"/>
      <c r="L363"/>
      <c r="M363"/>
      <c r="N363"/>
      <c r="O363"/>
    </row>
    <row r="364" spans="1:15">
      <c r="A364" t="s">
        <v>6818</v>
      </c>
      <c r="B364" t="s">
        <v>2220</v>
      </c>
      <c r="C364"/>
      <c r="D364"/>
      <c r="E364"/>
      <c r="F364"/>
      <c r="G364" t="s">
        <v>2374</v>
      </c>
      <c r="H364" t="s">
        <v>6234</v>
      </c>
      <c r="I3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4"/>
      <c r="K364"/>
      <c r="L364"/>
      <c r="M364"/>
      <c r="N364"/>
      <c r="O364"/>
    </row>
    <row r="365" spans="1:15">
      <c r="A365" t="s">
        <v>6819</v>
      </c>
      <c r="B365" t="s">
        <v>5127</v>
      </c>
      <c r="C365" t="s">
        <v>1887</v>
      </c>
      <c r="D365"/>
      <c r="E365"/>
      <c r="F365"/>
      <c r="G365" t="s">
        <v>2374</v>
      </c>
      <c r="H365" t="s">
        <v>6235</v>
      </c>
      <c r="I3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5"/>
      <c r="K365"/>
      <c r="L365"/>
      <c r="M365"/>
      <c r="N365"/>
      <c r="O365"/>
    </row>
    <row r="366" spans="1:15">
      <c r="A366" t="s">
        <v>6820</v>
      </c>
      <c r="B366" t="s">
        <v>5127</v>
      </c>
      <c r="C366"/>
      <c r="D366"/>
      <c r="E366"/>
      <c r="F366"/>
      <c r="G366" t="s">
        <v>2374</v>
      </c>
      <c r="H366" t="s">
        <v>6236</v>
      </c>
      <c r="I3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6"/>
      <c r="K366"/>
      <c r="L366"/>
      <c r="M366"/>
      <c r="N366"/>
      <c r="O366"/>
    </row>
    <row r="367" spans="1:15">
      <c r="A367" t="s">
        <v>6821</v>
      </c>
      <c r="B367" t="s">
        <v>2261</v>
      </c>
      <c r="C367"/>
      <c r="D367"/>
      <c r="E367"/>
      <c r="F367"/>
      <c r="G367" t="s">
        <v>5511</v>
      </c>
      <c r="H367" t="s">
        <v>6237</v>
      </c>
      <c r="I3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7"/>
      <c r="K367"/>
      <c r="L367"/>
      <c r="M367"/>
      <c r="N367"/>
      <c r="O367"/>
    </row>
    <row r="368" spans="1:15">
      <c r="A368" t="s">
        <v>6822</v>
      </c>
      <c r="B368" t="s">
        <v>2261</v>
      </c>
      <c r="C368"/>
      <c r="D368"/>
      <c r="E368"/>
      <c r="F368"/>
      <c r="G368" t="s">
        <v>2644</v>
      </c>
      <c r="H368" t="s">
        <v>6238</v>
      </c>
      <c r="I3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8"/>
      <c r="K368"/>
      <c r="L368"/>
      <c r="M368"/>
      <c r="N368"/>
      <c r="O368"/>
    </row>
    <row r="369" spans="1:15">
      <c r="A369" t="s">
        <v>6823</v>
      </c>
      <c r="B369" t="s">
        <v>2304</v>
      </c>
      <c r="C369"/>
      <c r="D369"/>
      <c r="E369"/>
      <c r="F369"/>
      <c r="G369" t="s">
        <v>2247</v>
      </c>
      <c r="H369" t="s">
        <v>6239</v>
      </c>
      <c r="I3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69"/>
      <c r="K369"/>
      <c r="L369"/>
      <c r="M369"/>
      <c r="N369"/>
      <c r="O369"/>
    </row>
    <row r="370" spans="1:15">
      <c r="A370" t="s">
        <v>6824</v>
      </c>
      <c r="B370" t="s">
        <v>2304</v>
      </c>
      <c r="C370"/>
      <c r="D370"/>
      <c r="E370"/>
      <c r="F370"/>
      <c r="G370" t="s">
        <v>2699</v>
      </c>
      <c r="H370" t="s">
        <v>6240</v>
      </c>
      <c r="I3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0"/>
      <c r="K370"/>
      <c r="L370"/>
      <c r="M370"/>
      <c r="N370"/>
      <c r="O370"/>
    </row>
    <row r="371" spans="1:15">
      <c r="A371" t="s">
        <v>6825</v>
      </c>
      <c r="B371" t="s">
        <v>3486</v>
      </c>
      <c r="C371" t="s">
        <v>774</v>
      </c>
      <c r="D371" t="s">
        <v>3488</v>
      </c>
      <c r="E371"/>
      <c r="F371"/>
      <c r="G371" t="s">
        <v>2596</v>
      </c>
      <c r="H371" t="s">
        <v>6241</v>
      </c>
      <c r="I3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1"/>
      <c r="K371"/>
      <c r="L371"/>
      <c r="M371"/>
      <c r="N371"/>
      <c r="O371"/>
    </row>
    <row r="372" spans="1:15">
      <c r="A372" t="s">
        <v>6826</v>
      </c>
      <c r="B372" t="s">
        <v>2215</v>
      </c>
      <c r="C372"/>
      <c r="D372"/>
      <c r="E372"/>
      <c r="F372"/>
      <c r="G372" t="s">
        <v>3041</v>
      </c>
      <c r="H372" t="s">
        <v>6242</v>
      </c>
      <c r="I3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2"/>
      <c r="K372"/>
      <c r="L372"/>
      <c r="M372"/>
      <c r="N372"/>
      <c r="O372"/>
    </row>
    <row r="373" spans="1:15">
      <c r="A373" t="s">
        <v>6827</v>
      </c>
      <c r="B373" t="s">
        <v>2402</v>
      </c>
      <c r="C373"/>
      <c r="D373"/>
      <c r="E373"/>
      <c r="F373"/>
      <c r="G373" t="s">
        <v>2374</v>
      </c>
      <c r="H373" t="s">
        <v>6243</v>
      </c>
      <c r="I37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3"/>
      <c r="K373"/>
      <c r="L373"/>
      <c r="M373"/>
      <c r="N373"/>
      <c r="O373"/>
    </row>
    <row r="374" spans="1:15">
      <c r="A374" t="s">
        <v>6828</v>
      </c>
      <c r="B374" t="s">
        <v>2335</v>
      </c>
      <c r="C374"/>
      <c r="D374"/>
      <c r="E374"/>
      <c r="F374"/>
      <c r="G374" t="s">
        <v>2644</v>
      </c>
      <c r="H374" t="s">
        <v>6244</v>
      </c>
      <c r="I3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4"/>
      <c r="K374"/>
      <c r="L374"/>
      <c r="M374"/>
      <c r="N374"/>
      <c r="O374"/>
    </row>
    <row r="375" spans="1:15">
      <c r="A375" t="s">
        <v>6829</v>
      </c>
      <c r="B375" t="s">
        <v>2221</v>
      </c>
      <c r="C375"/>
      <c r="D375"/>
      <c r="E375"/>
      <c r="F375"/>
      <c r="G375"/>
      <c r="H375" t="s">
        <v>2221</v>
      </c>
      <c r="I37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5"/>
      <c r="K375"/>
      <c r="L375"/>
      <c r="M375"/>
      <c r="N375"/>
      <c r="O375"/>
    </row>
    <row r="376" spans="1:15">
      <c r="A376" t="s">
        <v>6830</v>
      </c>
      <c r="B376" t="s">
        <v>2221</v>
      </c>
      <c r="C376"/>
      <c r="D376"/>
      <c r="E376"/>
      <c r="F376"/>
      <c r="G376" t="s">
        <v>2374</v>
      </c>
      <c r="H376" t="s">
        <v>6245</v>
      </c>
      <c r="I3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6"/>
      <c r="K376"/>
      <c r="L376"/>
      <c r="M376"/>
      <c r="N376"/>
      <c r="O376"/>
    </row>
    <row r="377" spans="1:15">
      <c r="A377" t="s">
        <v>6831</v>
      </c>
      <c r="B377" t="s">
        <v>2233</v>
      </c>
      <c r="C377"/>
      <c r="D377"/>
      <c r="E377"/>
      <c r="F377"/>
      <c r="G377" t="s">
        <v>2374</v>
      </c>
      <c r="H377" t="s">
        <v>6246</v>
      </c>
      <c r="I3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7"/>
      <c r="K377"/>
      <c r="L377"/>
      <c r="M377"/>
      <c r="N377"/>
      <c r="O377"/>
    </row>
    <row r="378" spans="1:15">
      <c r="A378" t="s">
        <v>6832</v>
      </c>
      <c r="B378" t="s">
        <v>2330</v>
      </c>
      <c r="C378"/>
      <c r="D378"/>
      <c r="E378"/>
      <c r="F378"/>
      <c r="G378" t="s">
        <v>2330</v>
      </c>
      <c r="H378" t="s">
        <v>6247</v>
      </c>
      <c r="I3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8"/>
      <c r="K378"/>
      <c r="L378"/>
      <c r="M378"/>
      <c r="N378"/>
      <c r="O378"/>
    </row>
    <row r="379" spans="1:15">
      <c r="A379" t="s">
        <v>6833</v>
      </c>
      <c r="B379" t="s">
        <v>2330</v>
      </c>
      <c r="C379"/>
      <c r="D379"/>
      <c r="E379"/>
      <c r="F379"/>
      <c r="G379" t="s">
        <v>3460</v>
      </c>
      <c r="H379" t="s">
        <v>6248</v>
      </c>
      <c r="I3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79"/>
      <c r="K379"/>
      <c r="L379"/>
      <c r="M379"/>
      <c r="N379"/>
      <c r="O379"/>
    </row>
    <row r="380" spans="1:15">
      <c r="A380" t="s">
        <v>6834</v>
      </c>
      <c r="B380" t="s">
        <v>2338</v>
      </c>
      <c r="C380"/>
      <c r="D380"/>
      <c r="E380"/>
      <c r="F380"/>
      <c r="G380" t="s">
        <v>2374</v>
      </c>
      <c r="H380" t="s">
        <v>6249</v>
      </c>
      <c r="I3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0"/>
      <c r="K380"/>
      <c r="L380"/>
      <c r="M380"/>
      <c r="N380"/>
      <c r="O380"/>
    </row>
    <row r="381" spans="1:15">
      <c r="A381" t="s">
        <v>6835</v>
      </c>
      <c r="B381" t="s">
        <v>2374</v>
      </c>
      <c r="C381"/>
      <c r="D381"/>
      <c r="E381"/>
      <c r="F381"/>
      <c r="G381"/>
      <c r="H381" t="s">
        <v>2374</v>
      </c>
      <c r="I3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1"/>
      <c r="K381"/>
      <c r="L381"/>
      <c r="M381"/>
      <c r="N381"/>
      <c r="O381"/>
    </row>
    <row r="382" spans="1:15">
      <c r="A382" t="s">
        <v>6836</v>
      </c>
      <c r="B382" t="s">
        <v>2374</v>
      </c>
      <c r="C382" t="s">
        <v>462</v>
      </c>
      <c r="D382" t="s">
        <v>4938</v>
      </c>
      <c r="E382"/>
      <c r="F382"/>
      <c r="G382" t="s">
        <v>2374</v>
      </c>
      <c r="H382" t="s">
        <v>6250</v>
      </c>
      <c r="I38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2"/>
      <c r="K382"/>
      <c r="L382"/>
      <c r="M382"/>
      <c r="N382"/>
      <c r="O382"/>
    </row>
    <row r="383" spans="1:15">
      <c r="A383" t="s">
        <v>6837</v>
      </c>
      <c r="B383" t="s">
        <v>2374</v>
      </c>
      <c r="C383" t="s">
        <v>462</v>
      </c>
      <c r="D383"/>
      <c r="E383"/>
      <c r="F383"/>
      <c r="G383" t="s">
        <v>2374</v>
      </c>
      <c r="H383" t="s">
        <v>6251</v>
      </c>
      <c r="I3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3"/>
      <c r="K383"/>
      <c r="L383"/>
      <c r="M383"/>
      <c r="N383"/>
      <c r="O383"/>
    </row>
    <row r="384" spans="1:15">
      <c r="A384" t="s">
        <v>6838</v>
      </c>
      <c r="B384" t="s">
        <v>2374</v>
      </c>
      <c r="C384" t="s">
        <v>575</v>
      </c>
      <c r="D384"/>
      <c r="E384"/>
      <c r="F384"/>
      <c r="G384" t="s">
        <v>2374</v>
      </c>
      <c r="H384" t="s">
        <v>6252</v>
      </c>
      <c r="I3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4"/>
      <c r="K384"/>
      <c r="L384"/>
      <c r="M384"/>
      <c r="N384"/>
      <c r="O384"/>
    </row>
    <row r="385" spans="1:15">
      <c r="A385" t="s">
        <v>6839</v>
      </c>
      <c r="B385" t="s">
        <v>2374</v>
      </c>
      <c r="C385" t="s">
        <v>575</v>
      </c>
      <c r="D385" t="s">
        <v>4977</v>
      </c>
      <c r="E385"/>
      <c r="F385"/>
      <c r="G385" t="s">
        <v>2374</v>
      </c>
      <c r="H385" t="s">
        <v>6253</v>
      </c>
      <c r="I3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5"/>
      <c r="K385"/>
      <c r="L385"/>
      <c r="M385"/>
      <c r="N385"/>
      <c r="O385"/>
    </row>
    <row r="386" spans="1:15">
      <c r="A386" t="s">
        <v>6840</v>
      </c>
      <c r="B386" t="s">
        <v>2374</v>
      </c>
      <c r="C386" t="s">
        <v>730</v>
      </c>
      <c r="D386" t="s">
        <v>1059</v>
      </c>
      <c r="E386" t="s">
        <v>1140</v>
      </c>
      <c r="F386" t="s">
        <v>3000</v>
      </c>
      <c r="G386" t="s">
        <v>2374</v>
      </c>
      <c r="H386" t="s">
        <v>6254</v>
      </c>
      <c r="I3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6"/>
      <c r="K386"/>
      <c r="L386"/>
      <c r="M386"/>
      <c r="N386"/>
      <c r="O386"/>
    </row>
    <row r="387" spans="1:15">
      <c r="A387" t="s">
        <v>6841</v>
      </c>
      <c r="B387" t="s">
        <v>2374</v>
      </c>
      <c r="C387" t="s">
        <v>680</v>
      </c>
      <c r="D387" t="s">
        <v>1887</v>
      </c>
      <c r="E387"/>
      <c r="F387"/>
      <c r="G387" t="s">
        <v>2374</v>
      </c>
      <c r="H387" t="s">
        <v>6255</v>
      </c>
      <c r="I3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7"/>
      <c r="K387"/>
      <c r="L387"/>
      <c r="M387"/>
      <c r="N387"/>
      <c r="O387"/>
    </row>
    <row r="388" spans="1:15">
      <c r="A388" t="s">
        <v>6842</v>
      </c>
      <c r="B388" t="s">
        <v>2374</v>
      </c>
      <c r="C388" t="s">
        <v>680</v>
      </c>
      <c r="D388"/>
      <c r="E388"/>
      <c r="F388"/>
      <c r="G388" t="s">
        <v>2374</v>
      </c>
      <c r="H388" t="s">
        <v>6256</v>
      </c>
      <c r="I3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8"/>
      <c r="K388"/>
      <c r="L388"/>
      <c r="M388"/>
      <c r="N388"/>
      <c r="O388"/>
    </row>
    <row r="389" spans="1:15">
      <c r="A389" t="s">
        <v>6843</v>
      </c>
      <c r="B389" t="s">
        <v>2374</v>
      </c>
      <c r="C389" t="s">
        <v>1140</v>
      </c>
      <c r="D389"/>
      <c r="E389"/>
      <c r="F389"/>
      <c r="G389" t="s">
        <v>2644</v>
      </c>
      <c r="H389" t="s">
        <v>6257</v>
      </c>
      <c r="I3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89"/>
      <c r="K389"/>
      <c r="L389"/>
      <c r="M389"/>
      <c r="N389"/>
      <c r="O389"/>
    </row>
    <row r="390" spans="1:15">
      <c r="A390" t="s">
        <v>6844</v>
      </c>
      <c r="B390" t="s">
        <v>2374</v>
      </c>
      <c r="C390" t="s">
        <v>5126</v>
      </c>
      <c r="D390"/>
      <c r="E390"/>
      <c r="F390"/>
      <c r="G390" t="s">
        <v>2374</v>
      </c>
      <c r="H390" t="s">
        <v>6258</v>
      </c>
      <c r="I3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0"/>
      <c r="K390"/>
      <c r="L390"/>
      <c r="M390"/>
      <c r="N390"/>
      <c r="O390"/>
    </row>
    <row r="391" spans="1:15">
      <c r="A391" t="s">
        <v>6845</v>
      </c>
      <c r="B391" t="s">
        <v>2374</v>
      </c>
      <c r="C391" t="s">
        <v>5126</v>
      </c>
      <c r="D391"/>
      <c r="E391"/>
      <c r="F391"/>
      <c r="G391" t="s">
        <v>2984</v>
      </c>
      <c r="H391" t="s">
        <v>6259</v>
      </c>
      <c r="I39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1"/>
      <c r="K391"/>
      <c r="L391"/>
      <c r="M391"/>
      <c r="N391"/>
      <c r="O391"/>
    </row>
    <row r="392" spans="1:15">
      <c r="A392" t="s">
        <v>6846</v>
      </c>
      <c r="B392" t="s">
        <v>2374</v>
      </c>
      <c r="C392" t="s">
        <v>1774</v>
      </c>
      <c r="D392" t="s">
        <v>1887</v>
      </c>
      <c r="E392"/>
      <c r="F392"/>
      <c r="G392" t="s">
        <v>2374</v>
      </c>
      <c r="H392" t="s">
        <v>6260</v>
      </c>
      <c r="I3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2"/>
      <c r="K392"/>
      <c r="L392"/>
      <c r="M392"/>
      <c r="N392"/>
      <c r="O392"/>
    </row>
    <row r="393" spans="1:15">
      <c r="A393" t="s">
        <v>6847</v>
      </c>
      <c r="B393" t="s">
        <v>2374</v>
      </c>
      <c r="C393" t="s">
        <v>1774</v>
      </c>
      <c r="D393"/>
      <c r="E393"/>
      <c r="F393"/>
      <c r="G393" t="s">
        <v>2374</v>
      </c>
      <c r="H393" t="s">
        <v>6261</v>
      </c>
      <c r="I3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3"/>
      <c r="K393"/>
      <c r="L393"/>
      <c r="M393"/>
      <c r="N393"/>
      <c r="O393"/>
    </row>
    <row r="394" spans="1:15">
      <c r="A394" t="s">
        <v>6848</v>
      </c>
      <c r="B394" t="s">
        <v>2374</v>
      </c>
      <c r="C394" t="s">
        <v>1774</v>
      </c>
      <c r="D394"/>
      <c r="E394"/>
      <c r="F394"/>
      <c r="G394" t="s">
        <v>2247</v>
      </c>
      <c r="H394" t="s">
        <v>6262</v>
      </c>
      <c r="I3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4"/>
      <c r="K394"/>
      <c r="L394"/>
      <c r="M394"/>
      <c r="N394"/>
      <c r="O394"/>
    </row>
    <row r="395" spans="1:15">
      <c r="A395" t="s">
        <v>6849</v>
      </c>
      <c r="B395" t="s">
        <v>2374</v>
      </c>
      <c r="C395" t="s">
        <v>1638</v>
      </c>
      <c r="D395"/>
      <c r="E395"/>
      <c r="F395"/>
      <c r="G395" t="s">
        <v>3141</v>
      </c>
      <c r="H395" t="s">
        <v>6263</v>
      </c>
      <c r="I3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5"/>
      <c r="K395"/>
      <c r="L395"/>
      <c r="M395"/>
      <c r="N395"/>
      <c r="O395"/>
    </row>
    <row r="396" spans="1:15">
      <c r="A396" t="s">
        <v>6850</v>
      </c>
      <c r="B396" t="s">
        <v>2374</v>
      </c>
      <c r="C396" t="s">
        <v>1638</v>
      </c>
      <c r="D396" t="s">
        <v>3141</v>
      </c>
      <c r="E396" t="s">
        <v>1885</v>
      </c>
      <c r="F396"/>
      <c r="G396" t="s">
        <v>5381</v>
      </c>
      <c r="H396" t="s">
        <v>6264</v>
      </c>
      <c r="I3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6"/>
      <c r="K396"/>
      <c r="L396"/>
      <c r="M396"/>
      <c r="N396"/>
      <c r="O396"/>
    </row>
    <row r="397" spans="1:15">
      <c r="A397" t="s">
        <v>6851</v>
      </c>
      <c r="B397" t="s">
        <v>2374</v>
      </c>
      <c r="C397" t="s">
        <v>5221</v>
      </c>
      <c r="D397"/>
      <c r="E397"/>
      <c r="F397"/>
      <c r="G397" t="s">
        <v>2374</v>
      </c>
      <c r="H397" t="s">
        <v>6265</v>
      </c>
      <c r="I3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7"/>
      <c r="K397"/>
      <c r="L397"/>
      <c r="M397"/>
      <c r="N397"/>
      <c r="O397"/>
    </row>
    <row r="398" spans="1:15">
      <c r="A398" t="s">
        <v>6852</v>
      </c>
      <c r="B398" t="s">
        <v>2374</v>
      </c>
      <c r="C398" t="s">
        <v>5221</v>
      </c>
      <c r="D398"/>
      <c r="E398"/>
      <c r="F398"/>
      <c r="G398" t="s">
        <v>3141</v>
      </c>
      <c r="H398" t="s">
        <v>6266</v>
      </c>
      <c r="I3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8"/>
      <c r="K398"/>
      <c r="L398"/>
      <c r="M398"/>
      <c r="N398"/>
      <c r="O398"/>
    </row>
    <row r="399" spans="1:15">
      <c r="A399" t="s">
        <v>6853</v>
      </c>
      <c r="B399" t="s">
        <v>2374</v>
      </c>
      <c r="C399" t="s">
        <v>1820</v>
      </c>
      <c r="D399"/>
      <c r="E399"/>
      <c r="F399"/>
      <c r="G399" t="s">
        <v>2374</v>
      </c>
      <c r="H399" t="s">
        <v>6267</v>
      </c>
      <c r="I3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399"/>
      <c r="K399"/>
      <c r="L399"/>
      <c r="M399"/>
      <c r="N399"/>
      <c r="O399"/>
    </row>
    <row r="400" spans="1:15">
      <c r="A400" t="s">
        <v>6854</v>
      </c>
      <c r="B400" t="s">
        <v>2374</v>
      </c>
      <c r="C400" t="s">
        <v>1890</v>
      </c>
      <c r="D400"/>
      <c r="E400"/>
      <c r="F400"/>
      <c r="G400" t="s">
        <v>2374</v>
      </c>
      <c r="H400" t="s">
        <v>6268</v>
      </c>
      <c r="I40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0"/>
      <c r="K400"/>
      <c r="L400"/>
      <c r="M400"/>
      <c r="N400"/>
      <c r="O400"/>
    </row>
    <row r="401" spans="1:15">
      <c r="A401" t="s">
        <v>6855</v>
      </c>
      <c r="B401" t="s">
        <v>2374</v>
      </c>
      <c r="C401" t="s">
        <v>2160</v>
      </c>
      <c r="D401"/>
      <c r="E401"/>
      <c r="F401"/>
      <c r="G401" t="s">
        <v>2644</v>
      </c>
      <c r="H401" t="s">
        <v>6269</v>
      </c>
      <c r="I4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1"/>
      <c r="K401"/>
      <c r="L401"/>
      <c r="M401"/>
      <c r="N401"/>
      <c r="O401"/>
    </row>
    <row r="402" spans="1:15">
      <c r="A402" t="s">
        <v>6856</v>
      </c>
      <c r="B402" t="s">
        <v>2374</v>
      </c>
      <c r="C402" t="s">
        <v>2402</v>
      </c>
      <c r="D402" t="s">
        <v>1887</v>
      </c>
      <c r="E402"/>
      <c r="F402"/>
      <c r="G402" t="s">
        <v>2247</v>
      </c>
      <c r="H402" t="s">
        <v>6270</v>
      </c>
      <c r="I4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2"/>
      <c r="K402"/>
      <c r="L402"/>
      <c r="M402"/>
      <c r="N402"/>
      <c r="O402"/>
    </row>
    <row r="403" spans="1:15">
      <c r="A403" t="s">
        <v>6857</v>
      </c>
      <c r="B403" t="s">
        <v>2374</v>
      </c>
      <c r="C403" t="s">
        <v>2402</v>
      </c>
      <c r="D403"/>
      <c r="E403"/>
      <c r="F403"/>
      <c r="G403" t="s">
        <v>2247</v>
      </c>
      <c r="H403" t="s">
        <v>6271</v>
      </c>
      <c r="I4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3"/>
      <c r="K403"/>
      <c r="L403"/>
      <c r="M403"/>
      <c r="N403"/>
      <c r="O403"/>
    </row>
    <row r="404" spans="1:15">
      <c r="A404" t="s">
        <v>6858</v>
      </c>
      <c r="B404" t="s">
        <v>2374</v>
      </c>
      <c r="C404"/>
      <c r="D404"/>
      <c r="E404"/>
      <c r="F404"/>
      <c r="G404" t="s">
        <v>2374</v>
      </c>
      <c r="H404" t="s">
        <v>6272</v>
      </c>
      <c r="I4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4"/>
      <c r="K404"/>
      <c r="L404"/>
      <c r="M404"/>
      <c r="N404"/>
      <c r="O404"/>
    </row>
    <row r="405" spans="1:15">
      <c r="A405" t="s">
        <v>6859</v>
      </c>
      <c r="B405" t="s">
        <v>2374</v>
      </c>
      <c r="C405"/>
      <c r="D405"/>
      <c r="E405"/>
      <c r="F405"/>
      <c r="G405" t="s">
        <v>2247</v>
      </c>
      <c r="H405" t="s">
        <v>6273</v>
      </c>
      <c r="I405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MRG12</v>
      </c>
      <c r="J405"/>
      <c r="K405"/>
      <c r="L405"/>
      <c r="M405"/>
      <c r="N405"/>
      <c r="O405"/>
    </row>
    <row r="406" spans="1:15">
      <c r="A406" t="s">
        <v>6860</v>
      </c>
      <c r="B406" t="s">
        <v>2374</v>
      </c>
      <c r="C406"/>
      <c r="D406"/>
      <c r="E406"/>
      <c r="F406"/>
      <c r="G406" t="s">
        <v>2463</v>
      </c>
      <c r="H406" t="s">
        <v>6274</v>
      </c>
      <c r="I4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6"/>
      <c r="K406"/>
      <c r="L406"/>
      <c r="M406"/>
      <c r="N406"/>
      <c r="O406"/>
    </row>
    <row r="407" spans="1:15">
      <c r="A407" t="s">
        <v>6861</v>
      </c>
      <c r="B407" t="s">
        <v>2374</v>
      </c>
      <c r="C407"/>
      <c r="D407"/>
      <c r="E407"/>
      <c r="F407"/>
      <c r="G407" t="s">
        <v>2558</v>
      </c>
      <c r="H407" t="s">
        <v>6275</v>
      </c>
      <c r="I4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7"/>
      <c r="K407"/>
      <c r="L407"/>
      <c r="M407"/>
      <c r="N407"/>
      <c r="O407"/>
    </row>
    <row r="408" spans="1:15">
      <c r="A408" t="s">
        <v>6862</v>
      </c>
      <c r="B408" t="s">
        <v>2374</v>
      </c>
      <c r="C408"/>
      <c r="D408"/>
      <c r="E408"/>
      <c r="F408"/>
      <c r="G408" t="s">
        <v>2595</v>
      </c>
      <c r="H408" t="s">
        <v>6276</v>
      </c>
      <c r="I4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8"/>
      <c r="K408"/>
      <c r="L408"/>
      <c r="M408"/>
      <c r="N408"/>
      <c r="O408"/>
    </row>
    <row r="409" spans="1:15">
      <c r="A409" t="s">
        <v>6863</v>
      </c>
      <c r="B409" t="s">
        <v>2374</v>
      </c>
      <c r="C409"/>
      <c r="D409"/>
      <c r="E409"/>
      <c r="F409"/>
      <c r="G409" t="s">
        <v>5511</v>
      </c>
      <c r="H409" t="s">
        <v>6277</v>
      </c>
      <c r="I4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09"/>
      <c r="K409"/>
      <c r="L409"/>
      <c r="M409"/>
      <c r="N409"/>
      <c r="O409"/>
    </row>
    <row r="410" spans="1:15">
      <c r="A410" t="s">
        <v>6864</v>
      </c>
      <c r="B410" t="s">
        <v>2374</v>
      </c>
      <c r="C410"/>
      <c r="D410"/>
      <c r="E410"/>
      <c r="F410"/>
      <c r="G410" t="s">
        <v>5381</v>
      </c>
      <c r="H410" t="s">
        <v>6278</v>
      </c>
      <c r="I4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0"/>
      <c r="K410"/>
      <c r="L410"/>
      <c r="M410"/>
      <c r="N410"/>
      <c r="O410"/>
    </row>
    <row r="411" spans="1:15">
      <c r="A411" t="s">
        <v>6865</v>
      </c>
      <c r="B411" t="s">
        <v>2374</v>
      </c>
      <c r="C411"/>
      <c r="D411"/>
      <c r="E411"/>
      <c r="F411"/>
      <c r="G411" t="s">
        <v>2586</v>
      </c>
      <c r="H411" t="s">
        <v>6279</v>
      </c>
      <c r="I4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1"/>
      <c r="K411"/>
      <c r="L411"/>
      <c r="M411"/>
      <c r="N411"/>
      <c r="O411"/>
    </row>
    <row r="412" spans="1:15">
      <c r="A412" t="s">
        <v>6866</v>
      </c>
      <c r="B412" t="s">
        <v>2374</v>
      </c>
      <c r="C412"/>
      <c r="D412"/>
      <c r="E412"/>
      <c r="F412"/>
      <c r="G412" t="s">
        <v>2704</v>
      </c>
      <c r="H412" t="s">
        <v>6280</v>
      </c>
      <c r="I4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2"/>
      <c r="K412"/>
      <c r="L412"/>
      <c r="M412"/>
      <c r="N412"/>
      <c r="O412"/>
    </row>
    <row r="413" spans="1:15">
      <c r="A413" t="s">
        <v>6867</v>
      </c>
      <c r="B413" t="s">
        <v>2374</v>
      </c>
      <c r="C413"/>
      <c r="D413"/>
      <c r="E413"/>
      <c r="F413"/>
      <c r="G413" t="s">
        <v>2596</v>
      </c>
      <c r="H413" t="s">
        <v>6281</v>
      </c>
      <c r="I413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MRG372</v>
      </c>
      <c r="J413"/>
      <c r="K413"/>
      <c r="L413"/>
      <c r="M413"/>
      <c r="N413"/>
      <c r="O413"/>
    </row>
    <row r="414" spans="1:15">
      <c r="A414" t="s">
        <v>6868</v>
      </c>
      <c r="B414" t="s">
        <v>2374</v>
      </c>
      <c r="C414"/>
      <c r="D414"/>
      <c r="E414"/>
      <c r="F414"/>
      <c r="G414" t="s">
        <v>4944</v>
      </c>
      <c r="H414" t="s">
        <v>6282</v>
      </c>
      <c r="I4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4"/>
      <c r="K414"/>
      <c r="L414"/>
      <c r="M414"/>
      <c r="N414"/>
      <c r="O414"/>
    </row>
    <row r="415" spans="1:15">
      <c r="A415" t="s">
        <v>6869</v>
      </c>
      <c r="B415" t="s">
        <v>2374</v>
      </c>
      <c r="C415"/>
      <c r="D415"/>
      <c r="E415"/>
      <c r="F415"/>
      <c r="G415" t="s">
        <v>3496</v>
      </c>
      <c r="H415" t="s">
        <v>6283</v>
      </c>
      <c r="I4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5"/>
      <c r="K415"/>
      <c r="L415"/>
      <c r="M415"/>
      <c r="N415"/>
      <c r="O415"/>
    </row>
    <row r="416" spans="1:15">
      <c r="A416" t="s">
        <v>6870</v>
      </c>
      <c r="B416" t="s">
        <v>2374</v>
      </c>
      <c r="C416"/>
      <c r="D416"/>
      <c r="E416"/>
      <c r="F416"/>
      <c r="G416" t="s">
        <v>2699</v>
      </c>
      <c r="H416" t="s">
        <v>6284</v>
      </c>
      <c r="I416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VSD13</v>
      </c>
      <c r="J416"/>
      <c r="K416"/>
      <c r="L416"/>
      <c r="M416"/>
      <c r="N416"/>
      <c r="O416"/>
    </row>
    <row r="417" spans="1:15">
      <c r="A417" t="s">
        <v>6871</v>
      </c>
      <c r="B417" t="s">
        <v>2374</v>
      </c>
      <c r="C417"/>
      <c r="D417"/>
      <c r="E417"/>
      <c r="F417"/>
      <c r="G417" t="s">
        <v>2790</v>
      </c>
      <c r="H417" t="s">
        <v>6285</v>
      </c>
      <c r="I4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7"/>
      <c r="K417"/>
      <c r="L417"/>
      <c r="M417"/>
      <c r="N417"/>
      <c r="O417"/>
    </row>
    <row r="418" spans="1:15">
      <c r="A418" t="s">
        <v>6872</v>
      </c>
      <c r="B418" t="s">
        <v>2374</v>
      </c>
      <c r="C418"/>
      <c r="D418"/>
      <c r="E418"/>
      <c r="F418"/>
      <c r="G418" t="s">
        <v>2825</v>
      </c>
      <c r="H418" t="s">
        <v>6286</v>
      </c>
      <c r="I418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MRG371</v>
      </c>
      <c r="J418"/>
      <c r="K418"/>
      <c r="L418"/>
      <c r="M418"/>
      <c r="N418"/>
      <c r="O418"/>
    </row>
    <row r="419" spans="1:15">
      <c r="A419" t="s">
        <v>6873</v>
      </c>
      <c r="B419" t="s">
        <v>2374</v>
      </c>
      <c r="C419"/>
      <c r="D419"/>
      <c r="E419"/>
      <c r="F419"/>
      <c r="G419" t="s">
        <v>2824</v>
      </c>
      <c r="H419" t="s">
        <v>6287</v>
      </c>
      <c r="I4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19"/>
      <c r="K419"/>
      <c r="L419"/>
      <c r="M419"/>
      <c r="N419"/>
      <c r="O419"/>
    </row>
    <row r="420" spans="1:15">
      <c r="A420" t="s">
        <v>6874</v>
      </c>
      <c r="B420" t="s">
        <v>2374</v>
      </c>
      <c r="C420"/>
      <c r="D420"/>
      <c r="E420"/>
      <c r="F420"/>
      <c r="G420" t="s">
        <v>2644</v>
      </c>
      <c r="H420" t="s">
        <v>6288</v>
      </c>
      <c r="I4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0"/>
      <c r="K420"/>
      <c r="L420"/>
      <c r="M420"/>
      <c r="N420"/>
      <c r="O420"/>
    </row>
    <row r="421" spans="1:15">
      <c r="A421" t="s">
        <v>6875</v>
      </c>
      <c r="B421" t="s">
        <v>2374</v>
      </c>
      <c r="C421"/>
      <c r="D421"/>
      <c r="E421"/>
      <c r="F421"/>
      <c r="G421" t="s">
        <v>4955</v>
      </c>
      <c r="H421" t="s">
        <v>6289</v>
      </c>
      <c r="I4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1"/>
      <c r="K421"/>
      <c r="L421"/>
      <c r="M421"/>
      <c r="N421"/>
      <c r="O421"/>
    </row>
    <row r="422" spans="1:15">
      <c r="A422" t="s">
        <v>6876</v>
      </c>
      <c r="B422" t="s">
        <v>2374</v>
      </c>
      <c r="C422"/>
      <c r="D422"/>
      <c r="E422"/>
      <c r="F422"/>
      <c r="G422" t="s">
        <v>2937</v>
      </c>
      <c r="H422" t="s">
        <v>6290</v>
      </c>
      <c r="I4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2"/>
      <c r="K422"/>
      <c r="L422"/>
      <c r="M422"/>
      <c r="N422"/>
      <c r="O422"/>
    </row>
    <row r="423" spans="1:15">
      <c r="A423" t="s">
        <v>6877</v>
      </c>
      <c r="B423" t="s">
        <v>2374</v>
      </c>
      <c r="C423"/>
      <c r="D423"/>
      <c r="E423"/>
      <c r="F423"/>
      <c r="G423" t="s">
        <v>3474</v>
      </c>
      <c r="H423" t="s">
        <v>6291</v>
      </c>
      <c r="I42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3"/>
      <c r="K423"/>
      <c r="L423"/>
      <c r="M423"/>
      <c r="N423"/>
      <c r="O423"/>
    </row>
    <row r="424" spans="1:15">
      <c r="A424" t="s">
        <v>6878</v>
      </c>
      <c r="B424" t="s">
        <v>2374</v>
      </c>
      <c r="C424"/>
      <c r="D424"/>
      <c r="E424"/>
      <c r="F424"/>
      <c r="G424" t="s">
        <v>3000</v>
      </c>
      <c r="H424" t="s">
        <v>6292</v>
      </c>
      <c r="I42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4"/>
      <c r="K424"/>
      <c r="L424"/>
      <c r="M424"/>
      <c r="N424"/>
      <c r="O424"/>
    </row>
    <row r="425" spans="1:15">
      <c r="A425" t="s">
        <v>6879</v>
      </c>
      <c r="B425" t="s">
        <v>2374</v>
      </c>
      <c r="C425"/>
      <c r="D425"/>
      <c r="E425"/>
      <c r="F425" t="s">
        <v>3000</v>
      </c>
      <c r="G425" t="s">
        <v>2374</v>
      </c>
      <c r="H425" t="s">
        <v>6293</v>
      </c>
      <c r="I42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5"/>
      <c r="K425"/>
      <c r="L425"/>
      <c r="M425"/>
      <c r="N425"/>
      <c r="O425"/>
    </row>
    <row r="426" spans="1:15">
      <c r="A426" t="s">
        <v>6880</v>
      </c>
      <c r="B426" t="s">
        <v>2374</v>
      </c>
      <c r="C426"/>
      <c r="D426"/>
      <c r="E426"/>
      <c r="F426"/>
      <c r="G426" t="s">
        <v>3067</v>
      </c>
      <c r="H426" t="s">
        <v>6294</v>
      </c>
      <c r="I42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6"/>
      <c r="K426"/>
      <c r="L426"/>
      <c r="M426"/>
      <c r="N426"/>
      <c r="O426"/>
    </row>
    <row r="427" spans="1:15">
      <c r="A427" t="s">
        <v>6881</v>
      </c>
      <c r="B427" t="s">
        <v>2374</v>
      </c>
      <c r="C427"/>
      <c r="D427"/>
      <c r="E427"/>
      <c r="F427"/>
      <c r="G427" t="s">
        <v>2984</v>
      </c>
      <c r="H427" t="s">
        <v>6295</v>
      </c>
      <c r="I42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PNJ79</v>
      </c>
      <c r="J427"/>
      <c r="K427"/>
      <c r="L427"/>
      <c r="M427"/>
      <c r="N427"/>
      <c r="O427"/>
    </row>
    <row r="428" spans="1:15">
      <c r="A428" t="s">
        <v>6882</v>
      </c>
      <c r="B428" t="s">
        <v>2374</v>
      </c>
      <c r="C428"/>
      <c r="D428"/>
      <c r="E428"/>
      <c r="F428"/>
      <c r="G428" t="s">
        <v>4945</v>
      </c>
      <c r="H428" t="s">
        <v>6296</v>
      </c>
      <c r="I42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28"/>
      <c r="K428"/>
      <c r="L428"/>
      <c r="M428"/>
      <c r="N428"/>
      <c r="O428"/>
    </row>
    <row r="429" spans="1:15">
      <c r="A429" t="s">
        <v>6883</v>
      </c>
      <c r="B429" t="s">
        <v>2374</v>
      </c>
      <c r="C429"/>
      <c r="D429"/>
      <c r="E429"/>
      <c r="F429"/>
      <c r="G429" t="s">
        <v>3030</v>
      </c>
      <c r="H429" t="s">
        <v>6297</v>
      </c>
      <c r="I429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PNJ74</v>
      </c>
      <c r="J429"/>
      <c r="K429"/>
      <c r="L429"/>
      <c r="M429"/>
      <c r="N429"/>
      <c r="O429"/>
    </row>
    <row r="430" spans="1:15">
      <c r="A430" t="s">
        <v>6884</v>
      </c>
      <c r="B430" t="s">
        <v>2374</v>
      </c>
      <c r="C430" t="s">
        <v>3030</v>
      </c>
      <c r="D430"/>
      <c r="E430"/>
      <c r="F430"/>
      <c r="G430" t="s">
        <v>5381</v>
      </c>
      <c r="H430" t="s">
        <v>6298</v>
      </c>
      <c r="I43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0"/>
      <c r="K430"/>
      <c r="L430"/>
      <c r="M430"/>
      <c r="N430"/>
      <c r="O430"/>
    </row>
    <row r="431" spans="1:15">
      <c r="A431" t="s">
        <v>6885</v>
      </c>
      <c r="B431" t="s">
        <v>2374</v>
      </c>
      <c r="C431"/>
      <c r="D431" t="s">
        <v>3030</v>
      </c>
      <c r="E431" t="s">
        <v>5574</v>
      </c>
      <c r="F431"/>
      <c r="G431" t="s">
        <v>3141</v>
      </c>
      <c r="H431" t="s">
        <v>6299</v>
      </c>
      <c r="I43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1"/>
      <c r="K431"/>
      <c r="L431"/>
      <c r="M431"/>
      <c r="N431"/>
      <c r="O431"/>
    </row>
    <row r="432" spans="1:15">
      <c r="A432" t="s">
        <v>6886</v>
      </c>
      <c r="B432" t="s">
        <v>2374</v>
      </c>
      <c r="C432"/>
      <c r="D432"/>
      <c r="E432"/>
      <c r="F432"/>
      <c r="G432" t="s">
        <v>3041</v>
      </c>
      <c r="H432" t="s">
        <v>6300</v>
      </c>
      <c r="I43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2"/>
      <c r="K432"/>
      <c r="L432"/>
      <c r="M432"/>
      <c r="N432"/>
      <c r="O432"/>
    </row>
    <row r="433" spans="1:15">
      <c r="A433" t="s">
        <v>6887</v>
      </c>
      <c r="B433" t="s">
        <v>2374</v>
      </c>
      <c r="C433"/>
      <c r="D433"/>
      <c r="E433"/>
      <c r="F433"/>
      <c r="G433" t="s">
        <v>3141</v>
      </c>
      <c r="H433" t="s">
        <v>6301</v>
      </c>
      <c r="I43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PRV123</v>
      </c>
      <c r="J433"/>
      <c r="K433"/>
      <c r="L433"/>
      <c r="M433"/>
      <c r="N433"/>
      <c r="O433"/>
    </row>
    <row r="434" spans="1:15">
      <c r="A434" t="s">
        <v>6888</v>
      </c>
      <c r="B434" t="s">
        <v>2374</v>
      </c>
      <c r="C434"/>
      <c r="D434"/>
      <c r="E434"/>
      <c r="F434"/>
      <c r="G434" t="s">
        <v>3119</v>
      </c>
      <c r="H434" t="s">
        <v>6302</v>
      </c>
      <c r="I43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4"/>
      <c r="K434"/>
      <c r="L434"/>
      <c r="M434"/>
      <c r="N434"/>
      <c r="O434"/>
    </row>
    <row r="435" spans="1:15">
      <c r="A435" t="s">
        <v>6889</v>
      </c>
      <c r="B435" t="s">
        <v>2374</v>
      </c>
      <c r="C435"/>
      <c r="D435"/>
      <c r="E435"/>
      <c r="F435"/>
      <c r="G435" t="s">
        <v>421</v>
      </c>
      <c r="H435" t="s">
        <v>6303</v>
      </c>
      <c r="I435" t="str">
        <f>_xlfn.IFNA(VLOOKUP(SUBSTITUTE(RTARouteList[[#This Row],[BaseStageCodes]], "-", "*-*"),ETMRoutesStageCodesLookup,15,FALSE),VLOOKUP(SUBSTITUTE(RTARouteList[[#This Row],[BaseStageCodes]], "-", "*-*"),ETMRoutesReverseStageCodesLookup,14,FALSE))</f>
        <v>VSD4</v>
      </c>
      <c r="J435"/>
      <c r="K435"/>
      <c r="L435"/>
      <c r="M435"/>
      <c r="N435"/>
      <c r="O435"/>
    </row>
    <row r="436" spans="1:15">
      <c r="A436" t="s">
        <v>6890</v>
      </c>
      <c r="B436" t="s">
        <v>2374</v>
      </c>
      <c r="C436"/>
      <c r="D436"/>
      <c r="E436"/>
      <c r="F436"/>
      <c r="G436" t="s">
        <v>3169</v>
      </c>
      <c r="H436" t="s">
        <v>6304</v>
      </c>
      <c r="I43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6"/>
      <c r="K436"/>
      <c r="L436"/>
      <c r="M436"/>
      <c r="N436"/>
      <c r="O436"/>
    </row>
    <row r="437" spans="1:15">
      <c r="A437" t="s">
        <v>6891</v>
      </c>
      <c r="B437"/>
      <c r="C437"/>
      <c r="D437"/>
      <c r="E437"/>
      <c r="F437"/>
      <c r="G437" t="s">
        <v>2247</v>
      </c>
      <c r="H437" t="s">
        <v>2247</v>
      </c>
      <c r="I43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7"/>
      <c r="K437"/>
      <c r="L437"/>
      <c r="M437"/>
      <c r="N437"/>
      <c r="O437"/>
    </row>
    <row r="438" spans="1:15">
      <c r="A438" t="s">
        <v>6892</v>
      </c>
      <c r="B438" t="s">
        <v>2247</v>
      </c>
      <c r="C438" t="s">
        <v>1366</v>
      </c>
      <c r="D438" t="s">
        <v>1579</v>
      </c>
      <c r="E438"/>
      <c r="F438"/>
      <c r="G438" t="s">
        <v>3041</v>
      </c>
      <c r="H438" t="s">
        <v>6305</v>
      </c>
      <c r="I43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PNJ10</v>
      </c>
      <c r="J438"/>
      <c r="K438"/>
      <c r="L438"/>
      <c r="M438"/>
      <c r="N438"/>
      <c r="O438"/>
    </row>
    <row r="439" spans="1:15">
      <c r="A439" t="s">
        <v>6893</v>
      </c>
      <c r="B439" t="s">
        <v>2247</v>
      </c>
      <c r="C439" t="s">
        <v>3480</v>
      </c>
      <c r="D439"/>
      <c r="E439"/>
      <c r="F439"/>
      <c r="G439" t="s">
        <v>3041</v>
      </c>
      <c r="H439" t="s">
        <v>6306</v>
      </c>
      <c r="I43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39"/>
      <c r="K439"/>
      <c r="L439"/>
      <c r="M439"/>
      <c r="N439"/>
      <c r="O439"/>
    </row>
    <row r="440" spans="1:15">
      <c r="A440" t="s">
        <v>6894</v>
      </c>
      <c r="B440" t="s">
        <v>2247</v>
      </c>
      <c r="C440" t="s">
        <v>3498</v>
      </c>
      <c r="D440"/>
      <c r="E440"/>
      <c r="F440"/>
      <c r="G440" t="s">
        <v>2247</v>
      </c>
      <c r="H440" t="s">
        <v>6307</v>
      </c>
      <c r="I44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0"/>
      <c r="K440"/>
      <c r="L440"/>
      <c r="M440"/>
      <c r="N440"/>
      <c r="O440"/>
    </row>
    <row r="441" spans="1:15">
      <c r="A441" t="s">
        <v>6895</v>
      </c>
      <c r="B441" t="s">
        <v>2247</v>
      </c>
      <c r="C441" t="s">
        <v>3498</v>
      </c>
      <c r="D441"/>
      <c r="E441"/>
      <c r="F441"/>
      <c r="G441" t="s">
        <v>3041</v>
      </c>
      <c r="H441" t="s">
        <v>6308</v>
      </c>
      <c r="I44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1"/>
      <c r="K441"/>
      <c r="L441"/>
      <c r="M441"/>
      <c r="N441"/>
      <c r="O441"/>
    </row>
    <row r="442" spans="1:15">
      <c r="A442" t="s">
        <v>6896</v>
      </c>
      <c r="B442" t="s">
        <v>2247</v>
      </c>
      <c r="C442"/>
      <c r="D442"/>
      <c r="E442"/>
      <c r="F442"/>
      <c r="G442" t="s">
        <v>2247</v>
      </c>
      <c r="H442" t="s">
        <v>6309</v>
      </c>
      <c r="I44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PNJ110</v>
      </c>
      <c r="J442"/>
      <c r="K442"/>
      <c r="L442"/>
      <c r="M442"/>
      <c r="N442"/>
      <c r="O442"/>
    </row>
    <row r="443" spans="1:15">
      <c r="A443" t="s">
        <v>6897</v>
      </c>
      <c r="B443" t="s">
        <v>2247</v>
      </c>
      <c r="C443"/>
      <c r="D443"/>
      <c r="E443"/>
      <c r="F443"/>
      <c r="G443" t="s">
        <v>2558</v>
      </c>
      <c r="H443" t="s">
        <v>6310</v>
      </c>
      <c r="I44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PRV49</v>
      </c>
      <c r="J443"/>
      <c r="K443"/>
      <c r="L443"/>
      <c r="M443"/>
      <c r="N443"/>
      <c r="O443"/>
    </row>
    <row r="444" spans="1:15">
      <c r="A444" t="s">
        <v>6898</v>
      </c>
      <c r="B444" t="s">
        <v>2247</v>
      </c>
      <c r="C444"/>
      <c r="D444"/>
      <c r="E444"/>
      <c r="F444"/>
      <c r="G444" t="s">
        <v>2595</v>
      </c>
      <c r="H444" t="s">
        <v>6311</v>
      </c>
      <c r="I44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4"/>
      <c r="K444"/>
      <c r="L444"/>
      <c r="M444"/>
      <c r="N444"/>
      <c r="O444"/>
    </row>
    <row r="445" spans="1:15">
      <c r="A445" t="s">
        <v>6899</v>
      </c>
      <c r="B445" t="s">
        <v>2247</v>
      </c>
      <c r="C445"/>
      <c r="D445"/>
      <c r="E445"/>
      <c r="F445"/>
      <c r="G445" t="s">
        <v>5511</v>
      </c>
      <c r="H445" t="s">
        <v>6312</v>
      </c>
      <c r="I44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5"/>
      <c r="K445"/>
      <c r="L445"/>
      <c r="M445"/>
      <c r="N445"/>
      <c r="O445"/>
    </row>
    <row r="446" spans="1:15">
      <c r="A446" t="s">
        <v>6900</v>
      </c>
      <c r="B446" t="s">
        <v>2247</v>
      </c>
      <c r="C446" t="s">
        <v>3500</v>
      </c>
      <c r="D446" t="s">
        <v>1931</v>
      </c>
      <c r="E446"/>
      <c r="F446"/>
      <c r="G446" t="s">
        <v>2596</v>
      </c>
      <c r="H446" t="s">
        <v>6313</v>
      </c>
      <c r="I44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6"/>
      <c r="K446"/>
      <c r="L446"/>
      <c r="M446"/>
      <c r="N446"/>
      <c r="O446"/>
    </row>
    <row r="447" spans="1:15">
      <c r="A447" t="s">
        <v>6901</v>
      </c>
      <c r="B447" t="s">
        <v>2247</v>
      </c>
      <c r="C447"/>
      <c r="D447"/>
      <c r="E447"/>
      <c r="F447"/>
      <c r="G447" t="s">
        <v>2745</v>
      </c>
      <c r="H447" t="s">
        <v>6314</v>
      </c>
      <c r="I44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47"/>
      <c r="K447"/>
      <c r="L447"/>
      <c r="M447"/>
      <c r="N447"/>
      <c r="O447"/>
    </row>
    <row r="448" spans="1:15">
      <c r="A448" t="s">
        <v>6902</v>
      </c>
      <c r="B448" t="s">
        <v>2247</v>
      </c>
      <c r="C448"/>
      <c r="D448"/>
      <c r="E448"/>
      <c r="F448"/>
      <c r="G448" t="s">
        <v>2596</v>
      </c>
      <c r="H448" t="s">
        <v>6315</v>
      </c>
      <c r="I44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PNJ8</v>
      </c>
      <c r="J448"/>
      <c r="K448"/>
      <c r="L448"/>
      <c r="M448"/>
      <c r="N448"/>
      <c r="O448"/>
    </row>
    <row r="449" spans="1:15">
      <c r="A449" t="s">
        <v>6903</v>
      </c>
      <c r="B449" t="s">
        <v>2247</v>
      </c>
      <c r="C449"/>
      <c r="D449"/>
      <c r="E449"/>
      <c r="F449"/>
      <c r="G449" t="s">
        <v>2699</v>
      </c>
      <c r="H449" t="s">
        <v>6316</v>
      </c>
      <c r="I449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MRG13</v>
      </c>
      <c r="J449"/>
      <c r="K449"/>
      <c r="L449"/>
      <c r="M449"/>
      <c r="N449"/>
      <c r="O449"/>
    </row>
    <row r="450" spans="1:15">
      <c r="A450" t="s">
        <v>6904</v>
      </c>
      <c r="B450" t="s">
        <v>2247</v>
      </c>
      <c r="C450" t="s">
        <v>2602</v>
      </c>
      <c r="D450" t="s">
        <v>1573</v>
      </c>
      <c r="E450"/>
      <c r="F450"/>
      <c r="G450" t="s">
        <v>2596</v>
      </c>
      <c r="H450" t="s">
        <v>6317</v>
      </c>
      <c r="I45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0"/>
      <c r="K450"/>
      <c r="L450"/>
      <c r="M450"/>
      <c r="N450"/>
      <c r="O450"/>
    </row>
    <row r="451" spans="1:15">
      <c r="A451" t="s">
        <v>6905</v>
      </c>
      <c r="B451" t="s">
        <v>2247</v>
      </c>
      <c r="C451"/>
      <c r="D451"/>
      <c r="E451"/>
      <c r="F451"/>
      <c r="G451" t="s">
        <v>2644</v>
      </c>
      <c r="H451" t="s">
        <v>6318</v>
      </c>
      <c r="I45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1"/>
      <c r="K451"/>
      <c r="L451"/>
      <c r="M451"/>
      <c r="N451"/>
      <c r="O451"/>
    </row>
    <row r="452" spans="1:15">
      <c r="A452" t="s">
        <v>6906</v>
      </c>
      <c r="B452" t="s">
        <v>2247</v>
      </c>
      <c r="C452"/>
      <c r="D452"/>
      <c r="E452"/>
      <c r="F452"/>
      <c r="G452" t="s">
        <v>3738</v>
      </c>
      <c r="H452" t="s">
        <v>6319</v>
      </c>
      <c r="I45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PRV49</v>
      </c>
      <c r="J452"/>
      <c r="K452"/>
      <c r="L452"/>
      <c r="M452"/>
      <c r="N452"/>
      <c r="O452"/>
    </row>
    <row r="453" spans="1:15">
      <c r="A453" t="s">
        <v>6907</v>
      </c>
      <c r="B453" t="s">
        <v>2247</v>
      </c>
      <c r="C453"/>
      <c r="D453"/>
      <c r="E453"/>
      <c r="F453"/>
      <c r="G453" t="s">
        <v>4977</v>
      </c>
      <c r="H453" t="s">
        <v>6320</v>
      </c>
      <c r="I45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3"/>
      <c r="K453"/>
      <c r="L453"/>
      <c r="M453"/>
      <c r="N453"/>
      <c r="O453"/>
    </row>
    <row r="454" spans="1:15">
      <c r="A454" t="s">
        <v>6908</v>
      </c>
      <c r="B454" t="s">
        <v>2247</v>
      </c>
      <c r="C454"/>
      <c r="D454"/>
      <c r="E454"/>
      <c r="F454"/>
      <c r="G454" t="s">
        <v>3000</v>
      </c>
      <c r="H454" t="s">
        <v>6321</v>
      </c>
      <c r="I45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4"/>
      <c r="K454"/>
      <c r="L454"/>
      <c r="M454"/>
      <c r="N454"/>
      <c r="O454"/>
    </row>
    <row r="455" spans="1:15">
      <c r="A455" t="s">
        <v>6909</v>
      </c>
      <c r="B455" t="s">
        <v>2247</v>
      </c>
      <c r="C455"/>
      <c r="D455"/>
      <c r="E455"/>
      <c r="F455"/>
      <c r="G455" t="s">
        <v>3030</v>
      </c>
      <c r="H455" t="s">
        <v>6322</v>
      </c>
      <c r="I45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PNJ64</v>
      </c>
      <c r="J455"/>
      <c r="K455"/>
      <c r="L455"/>
      <c r="M455"/>
      <c r="N455"/>
      <c r="O455"/>
    </row>
    <row r="456" spans="1:15">
      <c r="A456" t="s">
        <v>6910</v>
      </c>
      <c r="B456" t="s">
        <v>2247</v>
      </c>
      <c r="C456"/>
      <c r="D456"/>
      <c r="E456"/>
      <c r="F456"/>
      <c r="G456" t="s">
        <v>3041</v>
      </c>
      <c r="H456" t="s">
        <v>6323</v>
      </c>
      <c r="I456" t="str">
        <f>_xlfn.IFNA(VLOOKUP(SUBSTITUTE(RTARouteList[[#This Row],[BaseStageCodes]], "-", "*-*"),ETMRoutesStageCodesLookup,15,FALSE),VLOOKUP(SUBSTITUTE(RTARouteList[[#This Row],[BaseStageCodes]], "-", "*-*"),ETMRoutesReverseStageCodesLookup,14,FALSE))</f>
        <v>MRG114</v>
      </c>
      <c r="J456"/>
      <c r="K456"/>
      <c r="L456"/>
      <c r="M456"/>
      <c r="N456"/>
      <c r="O456"/>
    </row>
    <row r="457" spans="1:15">
      <c r="A457" t="s">
        <v>6911</v>
      </c>
      <c r="B457" t="s">
        <v>2247</v>
      </c>
      <c r="C457"/>
      <c r="D457"/>
      <c r="E457"/>
      <c r="F457"/>
      <c r="G457" t="s">
        <v>3141</v>
      </c>
      <c r="H457" t="s">
        <v>6324</v>
      </c>
      <c r="I457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PRV168</v>
      </c>
      <c r="J457"/>
      <c r="K457"/>
      <c r="L457"/>
      <c r="M457"/>
      <c r="N457"/>
      <c r="O457"/>
    </row>
    <row r="458" spans="1:15">
      <c r="A458" t="s">
        <v>6912</v>
      </c>
      <c r="B458" t="s">
        <v>2247</v>
      </c>
      <c r="C458"/>
      <c r="D458"/>
      <c r="E458"/>
      <c r="F458"/>
      <c r="G458" t="s">
        <v>3119</v>
      </c>
      <c r="H458" t="s">
        <v>6325</v>
      </c>
      <c r="I458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PNJ33</v>
      </c>
      <c r="J458"/>
      <c r="K458"/>
      <c r="L458"/>
      <c r="M458"/>
      <c r="N458"/>
      <c r="O458"/>
    </row>
    <row r="459" spans="1:15">
      <c r="A459" t="s">
        <v>6913</v>
      </c>
      <c r="B459" t="s">
        <v>2247</v>
      </c>
      <c r="C459"/>
      <c r="D459"/>
      <c r="E459"/>
      <c r="F459"/>
      <c r="G459" t="s">
        <v>3171</v>
      </c>
      <c r="H459" t="s">
        <v>6326</v>
      </c>
      <c r="I45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59"/>
      <c r="K459"/>
      <c r="L459"/>
      <c r="M459"/>
      <c r="N459"/>
      <c r="O459"/>
    </row>
    <row r="460" spans="1:15">
      <c r="A460" t="s">
        <v>6914</v>
      </c>
      <c r="B460" t="s">
        <v>2437</v>
      </c>
      <c r="C460"/>
      <c r="D460"/>
      <c r="E460"/>
      <c r="F460"/>
      <c r="G460" t="s">
        <v>2463</v>
      </c>
      <c r="H460" t="s">
        <v>6327</v>
      </c>
      <c r="I46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0"/>
      <c r="K460"/>
      <c r="L460"/>
      <c r="M460"/>
      <c r="N460"/>
      <c r="O460"/>
    </row>
    <row r="461" spans="1:15">
      <c r="A461" t="s">
        <v>6915</v>
      </c>
      <c r="B461" t="s">
        <v>2467</v>
      </c>
      <c r="C461"/>
      <c r="D461"/>
      <c r="E461"/>
      <c r="F461"/>
      <c r="G461" t="s">
        <v>2596</v>
      </c>
      <c r="H461" t="s">
        <v>6328</v>
      </c>
      <c r="I46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1"/>
      <c r="K461"/>
      <c r="L461"/>
      <c r="M461"/>
      <c r="N461"/>
      <c r="O461"/>
    </row>
    <row r="462" spans="1:15">
      <c r="A462" t="s">
        <v>6916</v>
      </c>
      <c r="B462" t="s">
        <v>2497</v>
      </c>
      <c r="C462"/>
      <c r="D462"/>
      <c r="E462"/>
      <c r="F462"/>
      <c r="G462" t="s">
        <v>3041</v>
      </c>
      <c r="H462" t="s">
        <v>6329</v>
      </c>
      <c r="I46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2"/>
      <c r="K462"/>
      <c r="L462"/>
      <c r="M462"/>
      <c r="N462"/>
      <c r="O462"/>
    </row>
    <row r="463" spans="1:15">
      <c r="A463" t="s">
        <v>6917</v>
      </c>
      <c r="B463" t="s">
        <v>5381</v>
      </c>
      <c r="C463" t="s">
        <v>1638</v>
      </c>
      <c r="D463"/>
      <c r="E463"/>
      <c r="F463"/>
      <c r="G463" t="s">
        <v>3141</v>
      </c>
      <c r="H463" t="s">
        <v>6330</v>
      </c>
      <c r="I46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3"/>
      <c r="K463"/>
      <c r="L463"/>
      <c r="M463"/>
      <c r="N463"/>
      <c r="O463"/>
    </row>
    <row r="464" spans="1:15">
      <c r="A464" t="s">
        <v>6918</v>
      </c>
      <c r="B464" t="s">
        <v>2578</v>
      </c>
      <c r="C464" t="s">
        <v>4111</v>
      </c>
      <c r="D464" t="s">
        <v>2900</v>
      </c>
      <c r="E464"/>
      <c r="F464"/>
      <c r="G464" t="s">
        <v>2924</v>
      </c>
      <c r="H464" t="s">
        <v>6331</v>
      </c>
      <c r="I46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4"/>
      <c r="K464"/>
      <c r="L464"/>
      <c r="M464"/>
      <c r="N464"/>
      <c r="O464"/>
    </row>
    <row r="465" spans="1:15">
      <c r="A465" t="s">
        <v>6919</v>
      </c>
      <c r="B465" t="s">
        <v>2578</v>
      </c>
      <c r="C465"/>
      <c r="D465"/>
      <c r="E465"/>
      <c r="F465"/>
      <c r="G465" t="s">
        <v>2924</v>
      </c>
      <c r="H465" t="s">
        <v>6332</v>
      </c>
      <c r="I46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5"/>
      <c r="K465"/>
      <c r="L465"/>
      <c r="M465"/>
      <c r="N465"/>
      <c r="O465"/>
    </row>
    <row r="466" spans="1:15">
      <c r="A466" t="s">
        <v>6920</v>
      </c>
      <c r="B466" t="s">
        <v>4119</v>
      </c>
      <c r="C466" t="s">
        <v>1023</v>
      </c>
      <c r="D466"/>
      <c r="E466"/>
      <c r="F466"/>
      <c r="G466" t="s">
        <v>3091</v>
      </c>
      <c r="H466" t="s">
        <v>6333</v>
      </c>
      <c r="I46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6"/>
      <c r="K466"/>
      <c r="L466"/>
      <c r="M466"/>
      <c r="N466"/>
      <c r="O466"/>
    </row>
    <row r="467" spans="1:15">
      <c r="A467" t="s">
        <v>6921</v>
      </c>
      <c r="B467" t="s">
        <v>4119</v>
      </c>
      <c r="C467" t="s">
        <v>1023</v>
      </c>
      <c r="D467"/>
      <c r="E467"/>
      <c r="F467"/>
      <c r="G467" t="s">
        <v>421</v>
      </c>
      <c r="H467" t="s">
        <v>6334</v>
      </c>
      <c r="I46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7"/>
      <c r="K467"/>
      <c r="L467"/>
      <c r="M467"/>
      <c r="N467"/>
      <c r="O467"/>
    </row>
    <row r="468" spans="1:15">
      <c r="A468" t="s">
        <v>6922</v>
      </c>
      <c r="B468" t="s">
        <v>2586</v>
      </c>
      <c r="C468"/>
      <c r="D468"/>
      <c r="E468"/>
      <c r="F468"/>
      <c r="G468"/>
      <c r="H468" t="s">
        <v>2586</v>
      </c>
      <c r="I46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8"/>
      <c r="K468"/>
      <c r="L468"/>
      <c r="M468"/>
      <c r="N468"/>
      <c r="O468"/>
    </row>
    <row r="469" spans="1:15">
      <c r="A469" t="s">
        <v>6923</v>
      </c>
      <c r="B469" t="s">
        <v>2586</v>
      </c>
      <c r="C469"/>
      <c r="D469"/>
      <c r="E469"/>
      <c r="F469"/>
      <c r="G469" t="s">
        <v>2763</v>
      </c>
      <c r="H469" t="s">
        <v>6335</v>
      </c>
      <c r="I46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69"/>
      <c r="K469"/>
      <c r="L469"/>
      <c r="M469"/>
      <c r="N469"/>
      <c r="O469"/>
    </row>
    <row r="470" spans="1:15">
      <c r="A470" t="s">
        <v>6924</v>
      </c>
      <c r="B470" t="s">
        <v>2586</v>
      </c>
      <c r="C470"/>
      <c r="D470"/>
      <c r="E470"/>
      <c r="F470"/>
      <c r="G470" t="s">
        <v>2646</v>
      </c>
      <c r="H470" t="s">
        <v>6336</v>
      </c>
      <c r="I47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0"/>
      <c r="K470"/>
      <c r="L470"/>
      <c r="M470"/>
      <c r="N470"/>
      <c r="O470"/>
    </row>
    <row r="471" spans="1:15">
      <c r="A471" t="s">
        <v>6925</v>
      </c>
      <c r="B471" t="s">
        <v>2586</v>
      </c>
      <c r="C471"/>
      <c r="D471"/>
      <c r="E471"/>
      <c r="F471"/>
      <c r="G471" t="s">
        <v>2980</v>
      </c>
      <c r="H471" t="s">
        <v>6337</v>
      </c>
      <c r="I47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1"/>
      <c r="K471"/>
      <c r="L471"/>
      <c r="M471"/>
      <c r="N471"/>
      <c r="O471"/>
    </row>
    <row r="472" spans="1:15">
      <c r="A472" t="s">
        <v>6926</v>
      </c>
      <c r="B472" t="s">
        <v>2586</v>
      </c>
      <c r="C472"/>
      <c r="D472"/>
      <c r="E472"/>
      <c r="F472"/>
      <c r="G472" t="s">
        <v>3018</v>
      </c>
      <c r="H472" t="s">
        <v>6338</v>
      </c>
      <c r="I47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2"/>
      <c r="K472"/>
      <c r="L472"/>
      <c r="M472"/>
      <c r="N472"/>
      <c r="O472"/>
    </row>
    <row r="473" spans="1:15">
      <c r="A473" t="s">
        <v>6927</v>
      </c>
      <c r="B473" t="s">
        <v>2686</v>
      </c>
      <c r="C473" t="s">
        <v>1587</v>
      </c>
      <c r="D473"/>
      <c r="E473"/>
      <c r="F473"/>
      <c r="G473" t="s">
        <v>3041</v>
      </c>
      <c r="H473" t="s">
        <v>6339</v>
      </c>
      <c r="I473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PRV174</v>
      </c>
      <c r="J473"/>
      <c r="K473"/>
      <c r="L473"/>
      <c r="M473"/>
      <c r="N473"/>
      <c r="O473"/>
    </row>
    <row r="474" spans="1:15">
      <c r="A474" t="s">
        <v>6928</v>
      </c>
      <c r="B474" t="s">
        <v>2686</v>
      </c>
      <c r="C474"/>
      <c r="D474"/>
      <c r="E474"/>
      <c r="F474"/>
      <c r="G474" t="s">
        <v>2596</v>
      </c>
      <c r="H474" t="s">
        <v>6340</v>
      </c>
      <c r="I47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4"/>
      <c r="K474"/>
      <c r="L474"/>
      <c r="M474"/>
      <c r="N474"/>
      <c r="O474"/>
    </row>
    <row r="475" spans="1:15">
      <c r="A475" t="s">
        <v>6929</v>
      </c>
      <c r="B475" t="s">
        <v>2686</v>
      </c>
      <c r="C475"/>
      <c r="D475"/>
      <c r="E475"/>
      <c r="F475"/>
      <c r="G475" t="s">
        <v>3041</v>
      </c>
      <c r="H475" t="s">
        <v>6341</v>
      </c>
      <c r="I475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PRV174</v>
      </c>
      <c r="J475"/>
      <c r="K475"/>
      <c r="L475"/>
      <c r="M475"/>
      <c r="N475"/>
      <c r="O475"/>
    </row>
    <row r="476" spans="1:15">
      <c r="A476" t="s">
        <v>6930</v>
      </c>
      <c r="B476" t="s">
        <v>3462</v>
      </c>
      <c r="C476"/>
      <c r="D476"/>
      <c r="E476"/>
      <c r="F476"/>
      <c r="G476" t="s">
        <v>2596</v>
      </c>
      <c r="H476" t="s">
        <v>6342</v>
      </c>
      <c r="I47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6"/>
      <c r="K476"/>
      <c r="L476"/>
      <c r="M476"/>
      <c r="N476"/>
      <c r="O476"/>
    </row>
    <row r="477" spans="1:15">
      <c r="A477" t="s">
        <v>6931</v>
      </c>
      <c r="B477" t="s">
        <v>3462</v>
      </c>
      <c r="C477"/>
      <c r="D477"/>
      <c r="E477"/>
      <c r="F477"/>
      <c r="G477" t="s">
        <v>3041</v>
      </c>
      <c r="H477" t="s">
        <v>6343</v>
      </c>
      <c r="I47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7"/>
      <c r="K477"/>
      <c r="L477"/>
      <c r="M477"/>
      <c r="N477"/>
      <c r="O477"/>
    </row>
    <row r="478" spans="1:15">
      <c r="A478" t="s">
        <v>6932</v>
      </c>
      <c r="B478" t="s">
        <v>2745</v>
      </c>
      <c r="C478"/>
      <c r="D478"/>
      <c r="E478"/>
      <c r="F478"/>
      <c r="G478" t="s">
        <v>3041</v>
      </c>
      <c r="H478" t="s">
        <v>6344</v>
      </c>
      <c r="I47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8"/>
      <c r="K478"/>
      <c r="L478"/>
      <c r="M478"/>
      <c r="N478"/>
      <c r="O478"/>
    </row>
    <row r="479" spans="1:15">
      <c r="A479" t="s">
        <v>6933</v>
      </c>
      <c r="B479" t="s">
        <v>2596</v>
      </c>
      <c r="C479"/>
      <c r="D479"/>
      <c r="E479"/>
      <c r="F479"/>
      <c r="G479"/>
      <c r="H479" t="s">
        <v>2596</v>
      </c>
      <c r="I47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79"/>
      <c r="K479"/>
      <c r="L479"/>
      <c r="M479"/>
      <c r="N479"/>
      <c r="O479"/>
    </row>
    <row r="480" spans="1:15">
      <c r="A480" t="s">
        <v>6934</v>
      </c>
      <c r="B480" t="s">
        <v>2596</v>
      </c>
      <c r="C480" t="s">
        <v>3490</v>
      </c>
      <c r="D480"/>
      <c r="E480"/>
      <c r="F480"/>
      <c r="G480" t="s">
        <v>3041</v>
      </c>
      <c r="H480" t="s">
        <v>6345</v>
      </c>
      <c r="I48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0"/>
      <c r="K480"/>
      <c r="L480"/>
      <c r="M480"/>
      <c r="N480"/>
      <c r="O480"/>
    </row>
    <row r="481" spans="1:15">
      <c r="A481" t="s">
        <v>6935</v>
      </c>
      <c r="B481" t="s">
        <v>2596</v>
      </c>
      <c r="C481"/>
      <c r="D481"/>
      <c r="E481"/>
      <c r="F481"/>
      <c r="G481" t="s">
        <v>3067</v>
      </c>
      <c r="H481" t="s">
        <v>6346</v>
      </c>
      <c r="I48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1"/>
      <c r="K481"/>
      <c r="L481"/>
      <c r="M481"/>
      <c r="N481"/>
      <c r="O481"/>
    </row>
    <row r="482" spans="1:15">
      <c r="A482" t="s">
        <v>6936</v>
      </c>
      <c r="B482" t="s">
        <v>2596</v>
      </c>
      <c r="C482"/>
      <c r="D482"/>
      <c r="E482"/>
      <c r="F482"/>
      <c r="G482" t="s">
        <v>3041</v>
      </c>
      <c r="H482" t="s">
        <v>6347</v>
      </c>
      <c r="I482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PNJ92</v>
      </c>
      <c r="J482"/>
      <c r="K482"/>
      <c r="L482"/>
      <c r="M482"/>
      <c r="N482"/>
      <c r="O482"/>
    </row>
    <row r="483" spans="1:15">
      <c r="A483" t="s">
        <v>6937</v>
      </c>
      <c r="B483" t="s">
        <v>2596</v>
      </c>
      <c r="C483"/>
      <c r="D483"/>
      <c r="E483"/>
      <c r="F483"/>
      <c r="G483" t="s">
        <v>3119</v>
      </c>
      <c r="H483" t="s">
        <v>6348</v>
      </c>
      <c r="I48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3"/>
      <c r="K483"/>
      <c r="L483"/>
      <c r="M483"/>
      <c r="N483"/>
      <c r="O483"/>
    </row>
    <row r="484" spans="1:15">
      <c r="A484" t="s">
        <v>6938</v>
      </c>
      <c r="B484" t="s">
        <v>2771</v>
      </c>
      <c r="C484"/>
      <c r="D484"/>
      <c r="E484"/>
      <c r="F484"/>
      <c r="G484" t="s">
        <v>3041</v>
      </c>
      <c r="H484" t="s">
        <v>6349</v>
      </c>
      <c r="I48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4"/>
      <c r="K484"/>
      <c r="L484"/>
      <c r="M484"/>
      <c r="N484"/>
      <c r="O484"/>
    </row>
    <row r="485" spans="1:15">
      <c r="A485" t="s">
        <v>6939</v>
      </c>
      <c r="B485" t="s">
        <v>4944</v>
      </c>
      <c r="C485"/>
      <c r="D485"/>
      <c r="E485"/>
      <c r="F485"/>
      <c r="G485" t="s">
        <v>4945</v>
      </c>
      <c r="H485" t="s">
        <v>6350</v>
      </c>
      <c r="I48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5"/>
      <c r="K485"/>
      <c r="L485"/>
      <c r="M485"/>
      <c r="N485"/>
      <c r="O485"/>
    </row>
    <row r="486" spans="1:15">
      <c r="A486" t="s">
        <v>6940</v>
      </c>
      <c r="B486" t="s">
        <v>2699</v>
      </c>
      <c r="C486"/>
      <c r="D486"/>
      <c r="E486"/>
      <c r="F486"/>
      <c r="G486" t="s">
        <v>2644</v>
      </c>
      <c r="H486" t="s">
        <v>6351</v>
      </c>
      <c r="I48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6"/>
      <c r="K486"/>
      <c r="L486"/>
      <c r="M486"/>
      <c r="N486"/>
      <c r="O486"/>
    </row>
    <row r="487" spans="1:15">
      <c r="A487" t="s">
        <v>6941</v>
      </c>
      <c r="B487" t="s">
        <v>2646</v>
      </c>
      <c r="C487"/>
      <c r="D487"/>
      <c r="E487"/>
      <c r="F487"/>
      <c r="G487"/>
      <c r="H487" t="s">
        <v>2646</v>
      </c>
      <c r="I48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7"/>
      <c r="K487"/>
      <c r="L487"/>
      <c r="M487"/>
      <c r="N487"/>
      <c r="O487"/>
    </row>
    <row r="488" spans="1:15">
      <c r="A488" t="s">
        <v>6942</v>
      </c>
      <c r="B488" t="s">
        <v>2646</v>
      </c>
      <c r="C488"/>
      <c r="D488"/>
      <c r="E488"/>
      <c r="F488"/>
      <c r="G488" t="s">
        <v>3018</v>
      </c>
      <c r="H488" t="s">
        <v>6352</v>
      </c>
      <c r="I48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8"/>
      <c r="K488"/>
      <c r="L488"/>
      <c r="M488"/>
      <c r="N488"/>
      <c r="O488"/>
    </row>
    <row r="489" spans="1:15">
      <c r="A489" t="s">
        <v>6943</v>
      </c>
      <c r="B489" t="s">
        <v>2646</v>
      </c>
      <c r="C489"/>
      <c r="D489"/>
      <c r="E489"/>
      <c r="F489"/>
      <c r="G489" t="s">
        <v>3041</v>
      </c>
      <c r="H489" t="s">
        <v>6353</v>
      </c>
      <c r="I48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89"/>
      <c r="K489"/>
      <c r="L489"/>
      <c r="M489"/>
      <c r="N489"/>
      <c r="O489"/>
    </row>
    <row r="490" spans="1:15">
      <c r="A490" t="s">
        <v>6944</v>
      </c>
      <c r="B490" t="s">
        <v>2642</v>
      </c>
      <c r="C490"/>
      <c r="D490"/>
      <c r="E490"/>
      <c r="F490"/>
      <c r="G490" t="s">
        <v>3041</v>
      </c>
      <c r="H490" t="s">
        <v>6354</v>
      </c>
      <c r="I49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0"/>
      <c r="K490"/>
      <c r="L490"/>
      <c r="M490"/>
      <c r="N490"/>
      <c r="O490"/>
    </row>
    <row r="491" spans="1:15">
      <c r="A491" t="s">
        <v>6945</v>
      </c>
      <c r="B491" t="s">
        <v>2902</v>
      </c>
      <c r="C491"/>
      <c r="D491"/>
      <c r="E491"/>
      <c r="F491"/>
      <c r="G491" t="s">
        <v>3041</v>
      </c>
      <c r="H491" t="s">
        <v>6355</v>
      </c>
      <c r="I491" t="str">
        <f>_xlfn.IFNA(VLOOKUP(SUBSTITUTE(RTARouteList[[#This Row],[BaseStageCodes]], "-", "*-*"),ETMRoutesStageCodesLookup,15,FALSE),VLOOKUP(SUBSTITUTE(RTARouteList[[#This Row],[BaseStageCodes]], "-", "*-*"),ETMRoutesReverseStageCodesLookup,14,FALSE))</f>
        <v>PNJ171</v>
      </c>
      <c r="J491"/>
      <c r="K491"/>
      <c r="L491"/>
      <c r="M491"/>
      <c r="N491"/>
      <c r="O491"/>
    </row>
    <row r="492" spans="1:15">
      <c r="A492" t="s">
        <v>6946</v>
      </c>
      <c r="B492" t="s">
        <v>2924</v>
      </c>
      <c r="C492" t="s">
        <v>983</v>
      </c>
      <c r="D492"/>
      <c r="E492"/>
      <c r="F492"/>
      <c r="G492" t="s">
        <v>421</v>
      </c>
      <c r="H492" t="s">
        <v>6388</v>
      </c>
      <c r="I49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2"/>
      <c r="K492"/>
      <c r="L492"/>
      <c r="M492"/>
      <c r="N492"/>
      <c r="O492"/>
    </row>
    <row r="493" spans="1:15">
      <c r="A493" t="s">
        <v>6947</v>
      </c>
      <c r="B493" t="s">
        <v>2924</v>
      </c>
      <c r="C493" t="s">
        <v>2578</v>
      </c>
      <c r="D493"/>
      <c r="E493"/>
      <c r="F493"/>
      <c r="G493" t="s">
        <v>421</v>
      </c>
      <c r="H493" t="s">
        <v>6356</v>
      </c>
      <c r="I49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3"/>
      <c r="K493"/>
      <c r="L493"/>
      <c r="M493"/>
      <c r="N493"/>
      <c r="O493"/>
    </row>
    <row r="494" spans="1:15">
      <c r="A494" t="s">
        <v>6948</v>
      </c>
      <c r="B494" t="s">
        <v>2924</v>
      </c>
      <c r="C494"/>
      <c r="D494"/>
      <c r="E494"/>
      <c r="F494"/>
      <c r="G494" t="s">
        <v>421</v>
      </c>
      <c r="H494" t="s">
        <v>6357</v>
      </c>
      <c r="I49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4"/>
      <c r="K494"/>
      <c r="L494"/>
      <c r="M494"/>
      <c r="N494"/>
      <c r="O494"/>
    </row>
    <row r="495" spans="1:15">
      <c r="A495" t="s">
        <v>6949</v>
      </c>
      <c r="B495" t="s">
        <v>2980</v>
      </c>
      <c r="C495"/>
      <c r="D495"/>
      <c r="E495"/>
      <c r="F495"/>
      <c r="G495"/>
      <c r="H495" t="s">
        <v>2980</v>
      </c>
      <c r="I49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5"/>
      <c r="K495"/>
      <c r="L495"/>
      <c r="M495"/>
      <c r="N495"/>
      <c r="O495"/>
    </row>
    <row r="496" spans="1:15">
      <c r="A496" t="s">
        <v>6950</v>
      </c>
      <c r="B496" t="s">
        <v>3000</v>
      </c>
      <c r="C496"/>
      <c r="D496"/>
      <c r="E496"/>
      <c r="F496"/>
      <c r="G496" t="s">
        <v>4945</v>
      </c>
      <c r="H496" t="s">
        <v>6358</v>
      </c>
      <c r="I49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6"/>
      <c r="K496"/>
      <c r="L496"/>
      <c r="M496"/>
      <c r="N496"/>
      <c r="O496"/>
    </row>
    <row r="497" spans="1:15">
      <c r="A497" t="s">
        <v>6951</v>
      </c>
      <c r="B497" t="s">
        <v>3062</v>
      </c>
      <c r="C497"/>
      <c r="D497"/>
      <c r="E497"/>
      <c r="F497"/>
      <c r="G497" t="s">
        <v>421</v>
      </c>
      <c r="H497" t="s">
        <v>6359</v>
      </c>
      <c r="I49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7"/>
      <c r="K497"/>
      <c r="L497"/>
      <c r="M497"/>
      <c r="N497"/>
      <c r="O497"/>
    </row>
    <row r="498" spans="1:15">
      <c r="A498" t="s">
        <v>6952</v>
      </c>
      <c r="B498" t="s">
        <v>3030</v>
      </c>
      <c r="C498"/>
      <c r="D498"/>
      <c r="E498"/>
      <c r="F498"/>
      <c r="G498" t="s">
        <v>3141</v>
      </c>
      <c r="H498" t="s">
        <v>6360</v>
      </c>
      <c r="I49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8"/>
      <c r="K498"/>
      <c r="L498"/>
      <c r="M498"/>
      <c r="N498"/>
      <c r="O498"/>
    </row>
    <row r="499" spans="1:15">
      <c r="A499" t="s">
        <v>6953</v>
      </c>
      <c r="B499" t="s">
        <v>3041</v>
      </c>
      <c r="C499"/>
      <c r="D499"/>
      <c r="E499"/>
      <c r="F499"/>
      <c r="G499" t="s">
        <v>3169</v>
      </c>
      <c r="H499" t="s">
        <v>6361</v>
      </c>
      <c r="I49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499"/>
      <c r="K499"/>
      <c r="L499"/>
      <c r="M499"/>
      <c r="N499"/>
      <c r="O499"/>
    </row>
    <row r="500" spans="1:15">
      <c r="A500" t="s">
        <v>6954</v>
      </c>
      <c r="B500" t="s">
        <v>3041</v>
      </c>
      <c r="C500"/>
      <c r="D500"/>
      <c r="E500"/>
      <c r="F500"/>
      <c r="G500" t="s">
        <v>3189</v>
      </c>
      <c r="H500" t="s">
        <v>6362</v>
      </c>
      <c r="I500" t="str">
        <f>_xlfn.IFNA(VLOOKUP(SUBSTITUTE(RTARouteList[[#This Row],[BaseStageCodes]], "-", "*-*"),ETMRoutesStageCodesLookup,15,FALSE),VLOOKUP(SUBSTITUTE(RTARouteList[[#This Row],[BaseStageCodes]], "-", "*-*"),ETMRoutesReverseStageCodesLookup,14,FALSE))</f>
        <v>PRV44</v>
      </c>
      <c r="J500"/>
      <c r="K500"/>
      <c r="L500"/>
      <c r="M500"/>
      <c r="N500"/>
      <c r="O500"/>
    </row>
    <row r="501" spans="1:15">
      <c r="A501" t="s">
        <v>6955</v>
      </c>
      <c r="B501" t="s">
        <v>3091</v>
      </c>
      <c r="C501" t="s">
        <v>943</v>
      </c>
      <c r="D501"/>
      <c r="E501"/>
      <c r="F501"/>
      <c r="G501" t="s">
        <v>421</v>
      </c>
      <c r="H501" t="s">
        <v>6363</v>
      </c>
      <c r="I50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1"/>
      <c r="K501"/>
      <c r="L501"/>
      <c r="M501"/>
      <c r="N501"/>
      <c r="O501"/>
    </row>
    <row r="502" spans="1:15">
      <c r="A502" t="s">
        <v>6956</v>
      </c>
      <c r="B502" t="s">
        <v>3091</v>
      </c>
      <c r="C502" t="s">
        <v>1023</v>
      </c>
      <c r="D502" t="s">
        <v>2578</v>
      </c>
      <c r="E502"/>
      <c r="F502"/>
      <c r="G502" t="s">
        <v>421</v>
      </c>
      <c r="H502" t="s">
        <v>6364</v>
      </c>
      <c r="I50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2"/>
      <c r="K502"/>
      <c r="L502"/>
      <c r="M502"/>
      <c r="N502"/>
      <c r="O502"/>
    </row>
    <row r="503" spans="1:15">
      <c r="A503" t="s">
        <v>6957</v>
      </c>
      <c r="B503" t="s">
        <v>3091</v>
      </c>
      <c r="C503" t="s">
        <v>1923</v>
      </c>
      <c r="D503"/>
      <c r="E503"/>
      <c r="F503"/>
      <c r="G503" t="s">
        <v>421</v>
      </c>
      <c r="H503" t="s">
        <v>6365</v>
      </c>
      <c r="I50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3"/>
      <c r="K503"/>
      <c r="L503"/>
      <c r="M503"/>
      <c r="N503"/>
      <c r="O503"/>
    </row>
    <row r="504" spans="1:15">
      <c r="A504" t="s">
        <v>6958</v>
      </c>
      <c r="B504" t="s">
        <v>3091</v>
      </c>
      <c r="C504" t="s">
        <v>1945</v>
      </c>
      <c r="D504"/>
      <c r="E504"/>
      <c r="F504"/>
      <c r="G504" t="s">
        <v>421</v>
      </c>
      <c r="H504" t="s">
        <v>6366</v>
      </c>
      <c r="I50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4"/>
      <c r="K504"/>
      <c r="L504"/>
      <c r="M504"/>
      <c r="N504"/>
      <c r="O504"/>
    </row>
    <row r="505" spans="1:15">
      <c r="A505" t="s">
        <v>6959</v>
      </c>
      <c r="B505" t="s">
        <v>3091</v>
      </c>
      <c r="C505" t="s">
        <v>3441</v>
      </c>
      <c r="D505"/>
      <c r="E505"/>
      <c r="F505"/>
      <c r="G505" t="s">
        <v>421</v>
      </c>
      <c r="H505" t="s">
        <v>6367</v>
      </c>
      <c r="I50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5"/>
      <c r="K505"/>
      <c r="L505"/>
      <c r="M505"/>
      <c r="N505"/>
      <c r="O505"/>
    </row>
    <row r="506" spans="1:15">
      <c r="A506" t="s">
        <v>6960</v>
      </c>
      <c r="B506" t="s">
        <v>3091</v>
      </c>
      <c r="C506" t="s">
        <v>4120</v>
      </c>
      <c r="D506"/>
      <c r="E506"/>
      <c r="F506"/>
      <c r="G506" t="s">
        <v>421</v>
      </c>
      <c r="H506" t="s">
        <v>6368</v>
      </c>
      <c r="I50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6"/>
      <c r="K506"/>
      <c r="L506"/>
      <c r="M506"/>
      <c r="N506"/>
      <c r="O506"/>
    </row>
    <row r="507" spans="1:15">
      <c r="A507" t="s">
        <v>6961</v>
      </c>
      <c r="B507" t="s">
        <v>3091</v>
      </c>
      <c r="C507" t="s">
        <v>2578</v>
      </c>
      <c r="D507"/>
      <c r="E507"/>
      <c r="F507"/>
      <c r="G507" t="s">
        <v>421</v>
      </c>
      <c r="H507" t="s">
        <v>6369</v>
      </c>
      <c r="I50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7"/>
      <c r="K507"/>
      <c r="L507"/>
      <c r="M507"/>
      <c r="N507"/>
      <c r="O507"/>
    </row>
    <row r="508" spans="1:15">
      <c r="A508" t="s">
        <v>6962</v>
      </c>
      <c r="B508" t="s">
        <v>3091</v>
      </c>
      <c r="C508" t="s">
        <v>2578</v>
      </c>
      <c r="D508" t="s">
        <v>3197</v>
      </c>
      <c r="E508" t="s">
        <v>943</v>
      </c>
      <c r="F508"/>
      <c r="G508" t="s">
        <v>421</v>
      </c>
      <c r="H508" t="s">
        <v>6370</v>
      </c>
      <c r="I50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8"/>
      <c r="K508"/>
      <c r="L508"/>
      <c r="M508"/>
      <c r="N508"/>
      <c r="O508"/>
    </row>
    <row r="509" spans="1:15">
      <c r="A509" t="s">
        <v>6963</v>
      </c>
      <c r="B509" t="s">
        <v>3091</v>
      </c>
      <c r="C509" t="s">
        <v>2578</v>
      </c>
      <c r="D509" t="s">
        <v>3197</v>
      </c>
      <c r="E509" t="s">
        <v>4097</v>
      </c>
      <c r="F509" t="s">
        <v>943</v>
      </c>
      <c r="G509" t="s">
        <v>421</v>
      </c>
      <c r="H509" t="s">
        <v>6371</v>
      </c>
      <c r="I50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09"/>
      <c r="K509"/>
      <c r="L509"/>
      <c r="M509"/>
      <c r="N509"/>
      <c r="O509"/>
    </row>
    <row r="510" spans="1:15">
      <c r="A510" t="s">
        <v>6964</v>
      </c>
      <c r="B510" t="s">
        <v>3091</v>
      </c>
      <c r="C510" t="s">
        <v>2578</v>
      </c>
      <c r="D510" t="s">
        <v>3197</v>
      </c>
      <c r="E510" t="s">
        <v>1945</v>
      </c>
      <c r="F510" t="s">
        <v>943</v>
      </c>
      <c r="G510" t="s">
        <v>421</v>
      </c>
      <c r="H510" t="s">
        <v>6372</v>
      </c>
      <c r="I51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0"/>
      <c r="K510"/>
      <c r="L510"/>
      <c r="M510"/>
      <c r="N510"/>
      <c r="O510"/>
    </row>
    <row r="511" spans="1:15">
      <c r="A511" t="s">
        <v>6965</v>
      </c>
      <c r="B511" t="s">
        <v>3091</v>
      </c>
      <c r="C511"/>
      <c r="D511"/>
      <c r="E511"/>
      <c r="F511"/>
      <c r="G511" t="s">
        <v>3091</v>
      </c>
      <c r="H511" t="s">
        <v>6373</v>
      </c>
      <c r="I51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1"/>
      <c r="K511"/>
      <c r="L511"/>
      <c r="M511"/>
      <c r="N511"/>
      <c r="O511"/>
    </row>
    <row r="512" spans="1:15">
      <c r="A512" t="s">
        <v>6966</v>
      </c>
      <c r="B512" t="s">
        <v>3091</v>
      </c>
      <c r="C512"/>
      <c r="D512"/>
      <c r="E512"/>
      <c r="F512"/>
      <c r="G512" t="s">
        <v>421</v>
      </c>
      <c r="H512" t="s">
        <v>6374</v>
      </c>
      <c r="I51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2"/>
      <c r="K512"/>
      <c r="L512"/>
      <c r="M512"/>
      <c r="N512"/>
      <c r="O512"/>
    </row>
    <row r="513" spans="1:15">
      <c r="A513" t="s">
        <v>6967</v>
      </c>
      <c r="B513" t="s">
        <v>3091</v>
      </c>
      <c r="C513"/>
      <c r="D513"/>
      <c r="E513"/>
      <c r="F513"/>
      <c r="G513" t="s">
        <v>3197</v>
      </c>
      <c r="H513" t="s">
        <v>6375</v>
      </c>
      <c r="I513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3"/>
      <c r="K513"/>
      <c r="L513"/>
      <c r="M513"/>
      <c r="N513"/>
      <c r="O513"/>
    </row>
    <row r="514" spans="1:15">
      <c r="A514" t="s">
        <v>6968</v>
      </c>
      <c r="B514" t="s">
        <v>3091</v>
      </c>
      <c r="C514" t="s">
        <v>3197</v>
      </c>
      <c r="D514" t="s">
        <v>4097</v>
      </c>
      <c r="E514" t="s">
        <v>3441</v>
      </c>
      <c r="F514"/>
      <c r="G514" t="s">
        <v>421</v>
      </c>
      <c r="H514" t="s">
        <v>6376</v>
      </c>
      <c r="I514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4"/>
      <c r="K514"/>
      <c r="L514"/>
      <c r="M514"/>
      <c r="N514"/>
      <c r="O514"/>
    </row>
    <row r="515" spans="1:15">
      <c r="A515" t="s">
        <v>6969</v>
      </c>
      <c r="B515" t="s">
        <v>421</v>
      </c>
      <c r="C515"/>
      <c r="D515"/>
      <c r="E515"/>
      <c r="F515"/>
      <c r="G515"/>
      <c r="H515" t="s">
        <v>421</v>
      </c>
      <c r="I515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5"/>
      <c r="K515"/>
      <c r="L515"/>
      <c r="M515"/>
      <c r="N515"/>
      <c r="O515"/>
    </row>
    <row r="516" spans="1:15">
      <c r="A516" t="s">
        <v>6970</v>
      </c>
      <c r="B516" t="s">
        <v>421</v>
      </c>
      <c r="C516" t="s">
        <v>4155</v>
      </c>
      <c r="D516"/>
      <c r="E516"/>
      <c r="F516"/>
      <c r="G516" t="s">
        <v>3197</v>
      </c>
      <c r="H516" t="s">
        <v>6377</v>
      </c>
      <c r="I516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6"/>
      <c r="K516"/>
      <c r="L516"/>
      <c r="M516"/>
      <c r="N516"/>
      <c r="O516"/>
    </row>
    <row r="517" spans="1:15">
      <c r="A517" t="s">
        <v>6971</v>
      </c>
      <c r="B517" t="s">
        <v>421</v>
      </c>
      <c r="C517" t="s">
        <v>943</v>
      </c>
      <c r="D517"/>
      <c r="E517"/>
      <c r="F517"/>
      <c r="G517" t="s">
        <v>3197</v>
      </c>
      <c r="H517" t="s">
        <v>6378</v>
      </c>
      <c r="I517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7"/>
      <c r="K517"/>
      <c r="L517"/>
      <c r="M517"/>
      <c r="N517"/>
      <c r="O517"/>
    </row>
    <row r="518" spans="1:15">
      <c r="A518" t="s">
        <v>6972</v>
      </c>
      <c r="B518" t="s">
        <v>421</v>
      </c>
      <c r="C518" t="s">
        <v>1945</v>
      </c>
      <c r="D518"/>
      <c r="E518"/>
      <c r="F518"/>
      <c r="G518" t="s">
        <v>3197</v>
      </c>
      <c r="H518" t="s">
        <v>6379</v>
      </c>
      <c r="I518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8"/>
      <c r="K518"/>
      <c r="L518"/>
      <c r="M518"/>
      <c r="N518"/>
      <c r="O518"/>
    </row>
    <row r="519" spans="1:15">
      <c r="A519" t="s">
        <v>6973</v>
      </c>
      <c r="B519" t="s">
        <v>421</v>
      </c>
      <c r="C519" t="s">
        <v>3441</v>
      </c>
      <c r="D519"/>
      <c r="E519"/>
      <c r="F519"/>
      <c r="G519" t="s">
        <v>3197</v>
      </c>
      <c r="H519" t="s">
        <v>6380</v>
      </c>
      <c r="I519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19"/>
      <c r="K519"/>
      <c r="L519"/>
      <c r="M519"/>
      <c r="N519"/>
      <c r="O519"/>
    </row>
    <row r="520" spans="1:15">
      <c r="A520" t="s">
        <v>6974</v>
      </c>
      <c r="B520" t="s">
        <v>421</v>
      </c>
      <c r="C520"/>
      <c r="D520"/>
      <c r="E520"/>
      <c r="F520"/>
      <c r="G520" t="s">
        <v>421</v>
      </c>
      <c r="H520" t="s">
        <v>6381</v>
      </c>
      <c r="I520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20"/>
      <c r="K520"/>
      <c r="L520"/>
      <c r="M520"/>
      <c r="N520"/>
      <c r="O520"/>
    </row>
    <row r="521" spans="1:15">
      <c r="A521" t="s">
        <v>6975</v>
      </c>
      <c r="B521" t="s">
        <v>421</v>
      </c>
      <c r="C521"/>
      <c r="D521"/>
      <c r="E521"/>
      <c r="F521"/>
      <c r="G521" t="s">
        <v>3197</v>
      </c>
      <c r="H521" t="s">
        <v>6382</v>
      </c>
      <c r="I521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21"/>
      <c r="K521"/>
      <c r="L521"/>
      <c r="M521"/>
      <c r="N521"/>
      <c r="O521"/>
    </row>
    <row r="522" spans="1:15">
      <c r="A522" t="s">
        <v>6976</v>
      </c>
      <c r="B522" t="s">
        <v>3197</v>
      </c>
      <c r="C522"/>
      <c r="D522"/>
      <c r="E522"/>
      <c r="F522"/>
      <c r="G522"/>
      <c r="H522" t="s">
        <v>3197</v>
      </c>
      <c r="I522" t="e">
        <f>_xlfn.IFNA(VLOOKUP(SUBSTITUTE(RTARouteList[[#This Row],[BaseStageCodes]], "-", "*-*"),ETMRoutesStageCodesLookup,15,FALSE),VLOOKUP(SUBSTITUTE(RTARouteList[[#This Row],[BaseStageCodes]], "-", "*-*"),ETMRoutesReverseStageCodesLookup,14,FALSE))</f>
        <v>#N/A</v>
      </c>
      <c r="J522"/>
      <c r="K522"/>
      <c r="L522"/>
      <c r="M522"/>
      <c r="N522"/>
      <c r="O522"/>
    </row>
    <row r="523" spans="1:15">
      <c r="M523" s="173"/>
      <c r="N523"/>
      <c r="O523"/>
    </row>
    <row r="524" spans="1:15">
      <c r="M524" s="173"/>
      <c r="N524"/>
      <c r="O524"/>
    </row>
    <row r="525" spans="1:15">
      <c r="M525" s="173"/>
      <c r="N525"/>
      <c r="O525"/>
    </row>
    <row r="526" spans="1:15">
      <c r="M526" s="173"/>
      <c r="N526"/>
      <c r="O526"/>
    </row>
    <row r="527" spans="1:15">
      <c r="M527" s="173"/>
      <c r="N527"/>
      <c r="O527"/>
    </row>
    <row r="528" spans="1:15">
      <c r="M528" s="173"/>
      <c r="N528"/>
      <c r="O528"/>
    </row>
    <row r="529" spans="13:15">
      <c r="M529" s="173"/>
      <c r="N529"/>
      <c r="O529"/>
    </row>
    <row r="530" spans="13:15">
      <c r="M530" s="173"/>
      <c r="N530"/>
      <c r="O530"/>
    </row>
    <row r="531" spans="13:15">
      <c r="M531" s="173"/>
      <c r="N531"/>
      <c r="O531"/>
    </row>
    <row r="532" spans="13:15">
      <c r="M532" s="173"/>
      <c r="N532"/>
      <c r="O532"/>
    </row>
    <row r="533" spans="13:15">
      <c r="M533" s="173"/>
      <c r="N533"/>
      <c r="O533"/>
    </row>
    <row r="534" spans="13:15">
      <c r="M534" s="173"/>
      <c r="N534"/>
      <c r="O534"/>
    </row>
    <row r="535" spans="13:15">
      <c r="M535" s="173"/>
      <c r="N535"/>
      <c r="O535"/>
    </row>
    <row r="536" spans="13:15">
      <c r="M536" s="173"/>
      <c r="N536"/>
      <c r="O536"/>
    </row>
    <row r="537" spans="13:15">
      <c r="M537" s="173"/>
      <c r="N537"/>
      <c r="O537"/>
    </row>
    <row r="538" spans="13:15">
      <c r="M538" s="173"/>
      <c r="N538"/>
      <c r="O538"/>
    </row>
    <row r="539" spans="13:15">
      <c r="M539" s="173"/>
      <c r="N539"/>
      <c r="O539"/>
    </row>
    <row r="540" spans="13:15">
      <c r="M540" s="173"/>
      <c r="N540"/>
      <c r="O540"/>
    </row>
    <row r="541" spans="13:15">
      <c r="M541" s="173"/>
      <c r="N541"/>
      <c r="O541"/>
    </row>
    <row r="542" spans="13:15">
      <c r="M542" s="173"/>
      <c r="N542"/>
      <c r="O542"/>
    </row>
    <row r="543" spans="13:15">
      <c r="M543" s="173"/>
      <c r="N543"/>
      <c r="O543"/>
    </row>
    <row r="544" spans="13:15">
      <c r="M544" s="173"/>
      <c r="N544"/>
      <c r="O544"/>
    </row>
    <row r="545" spans="13:15">
      <c r="M545" s="173"/>
      <c r="N545"/>
      <c r="O545"/>
    </row>
    <row r="546" spans="13:15">
      <c r="M546" s="173"/>
      <c r="N546"/>
      <c r="O546"/>
    </row>
    <row r="547" spans="13:15">
      <c r="M547" s="173"/>
      <c r="N547"/>
      <c r="O547"/>
    </row>
    <row r="548" spans="13:15">
      <c r="M548" s="173"/>
      <c r="N548"/>
      <c r="O548"/>
    </row>
    <row r="549" spans="13:15">
      <c r="M549" s="173"/>
      <c r="N549"/>
      <c r="O549"/>
    </row>
    <row r="550" spans="13:15">
      <c r="M550" s="173"/>
      <c r="N550"/>
      <c r="O550"/>
    </row>
    <row r="551" spans="13:15">
      <c r="M551" s="173"/>
      <c r="N551"/>
      <c r="O551"/>
    </row>
    <row r="552" spans="13:15">
      <c r="M552" s="173"/>
      <c r="N552"/>
      <c r="O552"/>
    </row>
    <row r="553" spans="13:15">
      <c r="M553" s="173"/>
      <c r="N553"/>
      <c r="O553"/>
    </row>
    <row r="554" spans="13:15">
      <c r="M554" s="173"/>
      <c r="N554"/>
      <c r="O554"/>
    </row>
    <row r="555" spans="13:15">
      <c r="M555" s="173"/>
      <c r="N555"/>
      <c r="O555"/>
    </row>
    <row r="556" spans="13:15">
      <c r="M556" s="173"/>
      <c r="N556"/>
      <c r="O556"/>
    </row>
    <row r="557" spans="13:15">
      <c r="M557" s="173"/>
      <c r="N557"/>
      <c r="O557"/>
    </row>
    <row r="558" spans="13:15">
      <c r="M558" s="173"/>
      <c r="N558"/>
      <c r="O558"/>
    </row>
    <row r="559" spans="13:15">
      <c r="M559" s="173"/>
      <c r="N559"/>
      <c r="O559"/>
    </row>
    <row r="560" spans="13:15">
      <c r="M560" s="173"/>
      <c r="N560"/>
      <c r="O560"/>
    </row>
    <row r="561" spans="13:15">
      <c r="M561" s="173"/>
      <c r="N561"/>
      <c r="O561"/>
    </row>
    <row r="562" spans="13:15">
      <c r="M562" s="173"/>
      <c r="N562"/>
      <c r="O562"/>
    </row>
    <row r="563" spans="13:15">
      <c r="M563" s="173"/>
      <c r="N563"/>
      <c r="O563"/>
    </row>
    <row r="564" spans="13:15">
      <c r="M564" s="173"/>
      <c r="N564"/>
      <c r="O564"/>
    </row>
    <row r="565" spans="13:15">
      <c r="M565" s="173"/>
      <c r="N565"/>
      <c r="O565"/>
    </row>
    <row r="566" spans="13:15">
      <c r="M566" s="173"/>
      <c r="N566"/>
      <c r="O566"/>
    </row>
    <row r="567" spans="13:15">
      <c r="M567" s="173"/>
      <c r="N567"/>
      <c r="O567"/>
    </row>
    <row r="568" spans="13:15">
      <c r="M568" s="173"/>
      <c r="N568"/>
      <c r="O568"/>
    </row>
    <row r="569" spans="13:15">
      <c r="M569" s="173"/>
      <c r="N569"/>
      <c r="O569"/>
    </row>
    <row r="570" spans="13:15">
      <c r="M570" s="173"/>
      <c r="N570"/>
      <c r="O570"/>
    </row>
    <row r="571" spans="13:15">
      <c r="M571" s="173"/>
      <c r="N571"/>
      <c r="O571"/>
    </row>
    <row r="572" spans="13:15">
      <c r="M572" s="173"/>
      <c r="N572"/>
      <c r="O572"/>
    </row>
    <row r="573" spans="13:15">
      <c r="M573" s="173"/>
      <c r="N573"/>
      <c r="O573"/>
    </row>
    <row r="574" spans="13:15">
      <c r="M574" s="173"/>
      <c r="N574"/>
      <c r="O574"/>
    </row>
    <row r="575" spans="13:15">
      <c r="M575" s="173"/>
      <c r="N575"/>
      <c r="O575"/>
    </row>
    <row r="576" spans="13:15">
      <c r="M576" s="173"/>
      <c r="N576"/>
      <c r="O576"/>
    </row>
    <row r="577" spans="13:15">
      <c r="M577" s="173"/>
      <c r="N577"/>
      <c r="O577"/>
    </row>
    <row r="578" spans="13:15">
      <c r="M578" s="173"/>
      <c r="N578"/>
      <c r="O578"/>
    </row>
    <row r="579" spans="13:15">
      <c r="M579" s="173"/>
      <c r="N579"/>
      <c r="O579"/>
    </row>
    <row r="580" spans="13:15">
      <c r="M580" s="173"/>
      <c r="N580"/>
      <c r="O580"/>
    </row>
    <row r="581" spans="13:15">
      <c r="M581" s="173"/>
      <c r="N581"/>
      <c r="O581"/>
    </row>
    <row r="582" spans="13:15">
      <c r="M582" s="173"/>
      <c r="N582"/>
      <c r="O582"/>
    </row>
    <row r="583" spans="13:15">
      <c r="M583" s="173"/>
      <c r="N583"/>
      <c r="O583"/>
    </row>
    <row r="584" spans="13:15">
      <c r="M584" s="173"/>
      <c r="N584"/>
      <c r="O584"/>
    </row>
    <row r="585" spans="13:15">
      <c r="M585" s="173"/>
      <c r="N585"/>
      <c r="O585"/>
    </row>
    <row r="586" spans="13:15">
      <c r="M586" s="173"/>
      <c r="N586"/>
      <c r="O586"/>
    </row>
    <row r="587" spans="13:15">
      <c r="M587" s="173"/>
      <c r="N587"/>
      <c r="O587"/>
    </row>
    <row r="588" spans="13:15">
      <c r="M588" s="173"/>
      <c r="N588"/>
      <c r="O588"/>
    </row>
    <row r="589" spans="13:15">
      <c r="M589" s="173"/>
      <c r="N589"/>
      <c r="O589"/>
    </row>
    <row r="590" spans="13:15">
      <c r="M590" s="173"/>
      <c r="N590"/>
      <c r="O590"/>
    </row>
    <row r="591" spans="13:15">
      <c r="M591" s="173"/>
      <c r="N591"/>
      <c r="O591"/>
    </row>
    <row r="592" spans="13:15">
      <c r="M592" s="173"/>
      <c r="N592"/>
      <c r="O592"/>
    </row>
    <row r="593" spans="13:15">
      <c r="M593" s="173"/>
      <c r="N593"/>
      <c r="O593"/>
    </row>
    <row r="594" spans="13:15">
      <c r="M594" s="173"/>
      <c r="N594"/>
      <c r="O594"/>
    </row>
    <row r="595" spans="13:15">
      <c r="M595" s="173"/>
      <c r="N595"/>
      <c r="O595"/>
    </row>
    <row r="596" spans="13:15">
      <c r="M596" s="173"/>
      <c r="N596"/>
      <c r="O596"/>
    </row>
    <row r="597" spans="13:15">
      <c r="M597" s="173"/>
      <c r="N597"/>
      <c r="O597"/>
    </row>
    <row r="598" spans="13:15">
      <c r="M598" s="173"/>
      <c r="N598"/>
      <c r="O598"/>
    </row>
    <row r="599" spans="13:15">
      <c r="M599" s="173"/>
      <c r="N599"/>
      <c r="O599"/>
    </row>
    <row r="600" spans="13:15">
      <c r="M600" s="173"/>
      <c r="N600"/>
      <c r="O600"/>
    </row>
    <row r="601" spans="13:15">
      <c r="M601" s="173"/>
      <c r="N601"/>
      <c r="O601"/>
    </row>
    <row r="602" spans="13:15">
      <c r="M602" s="173"/>
      <c r="N602"/>
      <c r="O602"/>
    </row>
    <row r="603" spans="13:15">
      <c r="M603" s="173"/>
      <c r="N603"/>
      <c r="O603"/>
    </row>
    <row r="604" spans="13:15">
      <c r="M604" s="173"/>
      <c r="N604"/>
      <c r="O604"/>
    </row>
    <row r="605" spans="13:15">
      <c r="M605" s="173"/>
      <c r="N605"/>
      <c r="O605"/>
    </row>
    <row r="606" spans="13:15">
      <c r="M606" s="173"/>
      <c r="N606"/>
      <c r="O606"/>
    </row>
    <row r="607" spans="13:15">
      <c r="M607" s="173"/>
      <c r="N607"/>
      <c r="O607"/>
    </row>
    <row r="608" spans="13:15">
      <c r="M608" s="173"/>
      <c r="N608"/>
      <c r="O608"/>
    </row>
    <row r="609" spans="13:15">
      <c r="M609" s="173"/>
      <c r="N609"/>
      <c r="O609"/>
    </row>
    <row r="610" spans="13:15">
      <c r="M610" s="173"/>
      <c r="N610"/>
      <c r="O610"/>
    </row>
    <row r="611" spans="13:15">
      <c r="M611" s="173"/>
      <c r="N611"/>
      <c r="O611"/>
    </row>
    <row r="612" spans="13:15">
      <c r="M612" s="173"/>
      <c r="N612"/>
      <c r="O612"/>
    </row>
    <row r="613" spans="13:15">
      <c r="M613" s="173"/>
      <c r="N613"/>
      <c r="O613"/>
    </row>
    <row r="614" spans="13:15">
      <c r="M614" s="173"/>
      <c r="N614"/>
      <c r="O614"/>
    </row>
    <row r="615" spans="13:15">
      <c r="M615" s="173"/>
      <c r="N615"/>
      <c r="O615"/>
    </row>
    <row r="616" spans="13:15">
      <c r="M616" s="173"/>
      <c r="N616"/>
      <c r="O616"/>
    </row>
    <row r="617" spans="13:15">
      <c r="M617" s="173"/>
      <c r="N617"/>
      <c r="O617"/>
    </row>
    <row r="618" spans="13:15">
      <c r="M618" s="173"/>
      <c r="N618"/>
      <c r="O618"/>
    </row>
    <row r="619" spans="13:15">
      <c r="M619" s="173"/>
      <c r="N619"/>
      <c r="O619"/>
    </row>
    <row r="620" spans="13:15">
      <c r="M620" s="173"/>
      <c r="N620"/>
      <c r="O620"/>
    </row>
    <row r="621" spans="13:15">
      <c r="M621" s="173"/>
      <c r="N621"/>
      <c r="O621"/>
    </row>
    <row r="622" spans="13:15">
      <c r="M622" s="173"/>
      <c r="N622"/>
      <c r="O622"/>
    </row>
    <row r="623" spans="13:15">
      <c r="M623" s="173"/>
      <c r="N623"/>
      <c r="O623"/>
    </row>
    <row r="624" spans="13:15">
      <c r="M624" s="173"/>
      <c r="N624"/>
      <c r="O624"/>
    </row>
    <row r="625" spans="13:15">
      <c r="M625" s="173"/>
      <c r="N625"/>
      <c r="O625"/>
    </row>
    <row r="626" spans="13:15">
      <c r="M626" s="173"/>
      <c r="N626"/>
      <c r="O626"/>
    </row>
    <row r="627" spans="13:15">
      <c r="M627" s="173"/>
      <c r="N627"/>
      <c r="O627"/>
    </row>
    <row r="628" spans="13:15">
      <c r="M628" s="173"/>
      <c r="N628"/>
      <c r="O628"/>
    </row>
    <row r="629" spans="13:15">
      <c r="M629" s="173"/>
      <c r="N629"/>
      <c r="O629"/>
    </row>
    <row r="630" spans="13:15">
      <c r="M630" s="173"/>
      <c r="N630"/>
      <c r="O630"/>
    </row>
    <row r="631" spans="13:15">
      <c r="M631" s="173"/>
      <c r="N631"/>
      <c r="O631"/>
    </row>
    <row r="632" spans="13:15">
      <c r="M632" s="173"/>
      <c r="N632"/>
      <c r="O632"/>
    </row>
    <row r="633" spans="13:15">
      <c r="M633" s="173"/>
      <c r="N633"/>
      <c r="O633"/>
    </row>
    <row r="634" spans="13:15">
      <c r="M634" s="173"/>
      <c r="N634"/>
      <c r="O634"/>
    </row>
    <row r="635" spans="13:15">
      <c r="M635" s="173"/>
      <c r="N635"/>
      <c r="O635"/>
    </row>
    <row r="636" spans="13:15">
      <c r="M636" s="173"/>
      <c r="N636"/>
      <c r="O636"/>
    </row>
    <row r="637" spans="13:15">
      <c r="M637" s="173"/>
      <c r="N637"/>
      <c r="O637"/>
    </row>
    <row r="638" spans="13:15">
      <c r="M638" s="173"/>
      <c r="N638"/>
      <c r="O638"/>
    </row>
    <row r="639" spans="13:15">
      <c r="M639" s="173"/>
      <c r="N639"/>
      <c r="O639"/>
    </row>
    <row r="640" spans="13:15">
      <c r="M640" s="173"/>
      <c r="N640"/>
      <c r="O640"/>
    </row>
    <row r="641" spans="13:15">
      <c r="M641" s="173"/>
      <c r="N641"/>
      <c r="O641"/>
    </row>
    <row r="642" spans="13:15">
      <c r="M642" s="173"/>
      <c r="N642"/>
      <c r="O642"/>
    </row>
    <row r="643" spans="13:15">
      <c r="M643" s="173"/>
      <c r="N643"/>
      <c r="O643"/>
    </row>
    <row r="644" spans="13:15">
      <c r="M644" s="173"/>
      <c r="N644"/>
      <c r="O644"/>
    </row>
    <row r="645" spans="13:15">
      <c r="M645" s="173"/>
      <c r="N645"/>
      <c r="O645"/>
    </row>
    <row r="646" spans="13:15">
      <c r="M646" s="173"/>
      <c r="N646"/>
      <c r="O646"/>
    </row>
    <row r="647" spans="13:15">
      <c r="M647" s="173"/>
      <c r="N647"/>
      <c r="O647"/>
    </row>
    <row r="648" spans="13:15">
      <c r="M648" s="173"/>
      <c r="N648"/>
      <c r="O648"/>
    </row>
    <row r="649" spans="13:15">
      <c r="M649" s="173"/>
      <c r="N649"/>
      <c r="O649"/>
    </row>
    <row r="650" spans="13:15">
      <c r="M650" s="173"/>
      <c r="N650"/>
      <c r="O650"/>
    </row>
    <row r="651" spans="13:15">
      <c r="M651" s="173"/>
      <c r="N651"/>
      <c r="O651"/>
    </row>
    <row r="652" spans="13:15">
      <c r="M652" s="173"/>
      <c r="N652"/>
      <c r="O652"/>
    </row>
    <row r="653" spans="13:15">
      <c r="M653" s="173"/>
      <c r="N653"/>
      <c r="O653"/>
    </row>
    <row r="654" spans="13:15">
      <c r="M654" s="173"/>
      <c r="N654"/>
      <c r="O654"/>
    </row>
    <row r="655" spans="13:15">
      <c r="M655" s="173"/>
      <c r="N655"/>
      <c r="O655"/>
    </row>
    <row r="656" spans="13:15">
      <c r="M656" s="173"/>
      <c r="N656"/>
      <c r="O656"/>
    </row>
    <row r="657" spans="13:15">
      <c r="M657" s="173"/>
      <c r="N657"/>
      <c r="O657"/>
    </row>
    <row r="658" spans="13:15">
      <c r="M658" s="173"/>
      <c r="N658"/>
      <c r="O658"/>
    </row>
    <row r="659" spans="13:15">
      <c r="M659" s="173"/>
      <c r="N659"/>
      <c r="O659"/>
    </row>
    <row r="660" spans="13:15">
      <c r="M660" s="173"/>
      <c r="N660"/>
      <c r="O660"/>
    </row>
    <row r="661" spans="13:15">
      <c r="M661" s="173"/>
      <c r="N661"/>
      <c r="O661"/>
    </row>
    <row r="662" spans="13:15">
      <c r="M662" s="173"/>
      <c r="N662"/>
      <c r="O662"/>
    </row>
    <row r="663" spans="13:15">
      <c r="M663" s="173"/>
      <c r="N663"/>
      <c r="O663"/>
    </row>
    <row r="664" spans="13:15">
      <c r="M664" s="173"/>
      <c r="N664"/>
      <c r="O664"/>
    </row>
    <row r="665" spans="13:15">
      <c r="M665" s="173"/>
      <c r="N665"/>
      <c r="O665"/>
    </row>
    <row r="666" spans="13:15">
      <c r="M666" s="173"/>
      <c r="N666"/>
      <c r="O666"/>
    </row>
    <row r="667" spans="13:15">
      <c r="M667" s="173"/>
      <c r="N667"/>
      <c r="O667"/>
    </row>
    <row r="668" spans="13:15">
      <c r="M668" s="173"/>
      <c r="N668"/>
      <c r="O668"/>
    </row>
    <row r="669" spans="13:15">
      <c r="M669" s="173"/>
      <c r="N669"/>
      <c r="O669"/>
    </row>
    <row r="670" spans="13:15">
      <c r="M670" s="173"/>
      <c r="N670"/>
      <c r="O670"/>
    </row>
    <row r="671" spans="13:15">
      <c r="M671" s="173"/>
      <c r="N671"/>
      <c r="O671"/>
    </row>
    <row r="672" spans="13:15">
      <c r="M672" s="173"/>
      <c r="N672"/>
      <c r="O672"/>
    </row>
    <row r="673" spans="13:15">
      <c r="M673" s="173"/>
      <c r="N673"/>
      <c r="O673"/>
    </row>
    <row r="674" spans="13:15">
      <c r="M674" s="173"/>
      <c r="N674"/>
      <c r="O674"/>
    </row>
    <row r="675" spans="13:15">
      <c r="M675" s="173"/>
      <c r="N675"/>
      <c r="O675"/>
    </row>
    <row r="676" spans="13:15">
      <c r="M676" s="173"/>
      <c r="N676"/>
      <c r="O676"/>
    </row>
    <row r="677" spans="13:15">
      <c r="M677" s="173"/>
      <c r="N677"/>
      <c r="O677"/>
    </row>
    <row r="678" spans="13:15">
      <c r="M678" s="173"/>
      <c r="N678"/>
      <c r="O678"/>
    </row>
    <row r="679" spans="13:15">
      <c r="M679" s="173"/>
      <c r="N679"/>
      <c r="O679"/>
    </row>
    <row r="680" spans="13:15">
      <c r="M680" s="173"/>
      <c r="N680"/>
      <c r="O680"/>
    </row>
    <row r="681" spans="13:15">
      <c r="M681" s="173"/>
      <c r="N681"/>
      <c r="O681"/>
    </row>
    <row r="682" spans="13:15">
      <c r="M682" s="173"/>
      <c r="N682"/>
      <c r="O682"/>
    </row>
    <row r="683" spans="13:15">
      <c r="M683" s="173"/>
      <c r="N683"/>
      <c r="O683"/>
    </row>
    <row r="684" spans="13:15">
      <c r="M684" s="173"/>
      <c r="N684"/>
      <c r="O684"/>
    </row>
    <row r="685" spans="13:15">
      <c r="M685" s="173"/>
      <c r="N685"/>
      <c r="O685"/>
    </row>
    <row r="686" spans="13:15">
      <c r="M686" s="173"/>
      <c r="N686"/>
      <c r="O686"/>
    </row>
    <row r="687" spans="13:15">
      <c r="M687" s="173"/>
      <c r="N687"/>
      <c r="O687"/>
    </row>
    <row r="688" spans="13:15">
      <c r="M688" s="173"/>
      <c r="N688"/>
      <c r="O688"/>
    </row>
    <row r="689" spans="13:15">
      <c r="M689" s="173"/>
      <c r="N689"/>
      <c r="O689"/>
    </row>
    <row r="690" spans="13:15">
      <c r="M690" s="173"/>
      <c r="N690"/>
      <c r="O690"/>
    </row>
    <row r="691" spans="13:15">
      <c r="M691" s="173"/>
      <c r="N691"/>
      <c r="O691"/>
    </row>
    <row r="692" spans="13:15">
      <c r="M692" s="173"/>
      <c r="N692"/>
      <c r="O692"/>
    </row>
    <row r="693" spans="13:15">
      <c r="M693" s="173"/>
      <c r="N693"/>
      <c r="O693"/>
    </row>
    <row r="694" spans="13:15">
      <c r="M694" s="173"/>
      <c r="N694"/>
      <c r="O694"/>
    </row>
    <row r="695" spans="13:15">
      <c r="M695" s="173"/>
      <c r="N695"/>
      <c r="O695"/>
    </row>
    <row r="696" spans="13:15">
      <c r="M696" s="173"/>
      <c r="N696"/>
      <c r="O696"/>
    </row>
    <row r="697" spans="13:15">
      <c r="M697" s="173"/>
      <c r="N697"/>
      <c r="O697"/>
    </row>
    <row r="698" spans="13:15">
      <c r="M698" s="173"/>
      <c r="N698"/>
      <c r="O698"/>
    </row>
    <row r="699" spans="13:15">
      <c r="M699" s="173"/>
      <c r="N699"/>
      <c r="O699"/>
    </row>
    <row r="700" spans="13:15">
      <c r="M700" s="173"/>
      <c r="N700"/>
      <c r="O700"/>
    </row>
    <row r="701" spans="13:15">
      <c r="M701" s="173"/>
      <c r="N701"/>
      <c r="O701"/>
    </row>
    <row r="702" spans="13:15">
      <c r="M702" s="173"/>
      <c r="N702"/>
      <c r="O702"/>
    </row>
    <row r="703" spans="13:15">
      <c r="M703" s="173"/>
      <c r="N703"/>
      <c r="O703"/>
    </row>
    <row r="704" spans="13:15">
      <c r="M704" s="173"/>
      <c r="N704"/>
      <c r="O704"/>
    </row>
    <row r="705" spans="13:15">
      <c r="M705" s="173"/>
      <c r="N705"/>
      <c r="O705"/>
    </row>
    <row r="706" spans="13:15">
      <c r="M706" s="173"/>
      <c r="N706"/>
      <c r="O706"/>
    </row>
    <row r="707" spans="13:15">
      <c r="M707" s="173"/>
      <c r="N707"/>
      <c r="O707"/>
    </row>
    <row r="708" spans="13:15">
      <c r="M708" s="173"/>
      <c r="N708"/>
      <c r="O708"/>
    </row>
    <row r="709" spans="13:15">
      <c r="M709" s="173"/>
      <c r="N709"/>
      <c r="O709"/>
    </row>
    <row r="710" spans="13:15">
      <c r="M710" s="173"/>
      <c r="N710"/>
      <c r="O710"/>
    </row>
    <row r="711" spans="13:15">
      <c r="M711" s="173"/>
      <c r="N711"/>
      <c r="O711"/>
    </row>
    <row r="712" spans="13:15">
      <c r="M712" s="173"/>
      <c r="N712"/>
      <c r="O712"/>
    </row>
    <row r="713" spans="13:15">
      <c r="M713" s="173"/>
      <c r="N713"/>
      <c r="O713"/>
    </row>
    <row r="714" spans="13:15">
      <c r="M714" s="173"/>
      <c r="N714"/>
      <c r="O714"/>
    </row>
    <row r="715" spans="13:15">
      <c r="M715" s="173"/>
      <c r="N715"/>
      <c r="O715"/>
    </row>
    <row r="716" spans="13:15">
      <c r="M716" s="173"/>
      <c r="N716"/>
      <c r="O716"/>
    </row>
    <row r="717" spans="13:15">
      <c r="M717" s="173"/>
      <c r="N717"/>
      <c r="O717"/>
    </row>
    <row r="718" spans="13:15">
      <c r="M718" s="173"/>
      <c r="N718"/>
      <c r="O718"/>
    </row>
    <row r="719" spans="13:15">
      <c r="M719" s="173"/>
      <c r="N719"/>
      <c r="O719"/>
    </row>
    <row r="720" spans="13:15">
      <c r="M720" s="173"/>
      <c r="N720"/>
      <c r="O720"/>
    </row>
    <row r="721" spans="13:15">
      <c r="M721" s="173"/>
      <c r="N721"/>
      <c r="O721"/>
    </row>
    <row r="722" spans="13:15">
      <c r="M722" s="173"/>
      <c r="N722"/>
      <c r="O722"/>
    </row>
    <row r="723" spans="13:15">
      <c r="M723" s="173"/>
      <c r="N723"/>
      <c r="O723"/>
    </row>
    <row r="724" spans="13:15">
      <c r="M724" s="173"/>
      <c r="N724"/>
      <c r="O724"/>
    </row>
    <row r="725" spans="13:15">
      <c r="M725" s="173"/>
      <c r="N725"/>
      <c r="O725"/>
    </row>
    <row r="726" spans="13:15">
      <c r="M726" s="173"/>
      <c r="N726"/>
      <c r="O726"/>
    </row>
    <row r="727" spans="13:15">
      <c r="M727" s="173"/>
      <c r="N727"/>
      <c r="O727"/>
    </row>
    <row r="728" spans="13:15">
      <c r="M728" s="173"/>
      <c r="N728"/>
      <c r="O728"/>
    </row>
    <row r="729" spans="13:15">
      <c r="M729" s="173"/>
      <c r="N729"/>
      <c r="O729"/>
    </row>
    <row r="730" spans="13:15">
      <c r="M730" s="173"/>
      <c r="N730"/>
      <c r="O730"/>
    </row>
    <row r="731" spans="13:15">
      <c r="M731" s="173"/>
      <c r="N731"/>
      <c r="O731"/>
    </row>
    <row r="732" spans="13:15">
      <c r="M732" s="173"/>
      <c r="N732"/>
      <c r="O732"/>
    </row>
    <row r="733" spans="13:15">
      <c r="M733" s="173"/>
      <c r="N733"/>
      <c r="O733"/>
    </row>
    <row r="734" spans="13:15">
      <c r="M734" s="173"/>
      <c r="N734"/>
      <c r="O734"/>
    </row>
    <row r="735" spans="13:15">
      <c r="M735" s="173"/>
      <c r="N735"/>
      <c r="O735"/>
    </row>
    <row r="736" spans="13:15">
      <c r="M736" s="173"/>
      <c r="N736"/>
      <c r="O736"/>
    </row>
    <row r="737" spans="13:15">
      <c r="M737" s="173"/>
      <c r="N737"/>
      <c r="O737"/>
    </row>
    <row r="738" spans="13:15">
      <c r="M738" s="173"/>
      <c r="N738"/>
      <c r="O738"/>
    </row>
    <row r="739" spans="13:15">
      <c r="M739" s="173"/>
      <c r="N739"/>
      <c r="O739"/>
    </row>
    <row r="740" spans="13:15">
      <c r="M740" s="173"/>
      <c r="N740"/>
      <c r="O740"/>
    </row>
    <row r="741" spans="13:15">
      <c r="M741" s="173"/>
      <c r="N741"/>
      <c r="O741"/>
    </row>
    <row r="742" spans="13:15">
      <c r="M742" s="173"/>
      <c r="N742"/>
      <c r="O742"/>
    </row>
    <row r="743" spans="13:15">
      <c r="M743" s="173"/>
      <c r="N743"/>
      <c r="O743"/>
    </row>
    <row r="744" spans="13:15">
      <c r="M744" s="173"/>
      <c r="N744"/>
      <c r="O744"/>
    </row>
    <row r="745" spans="13:15">
      <c r="M745" s="173"/>
      <c r="N745"/>
      <c r="O745"/>
    </row>
    <row r="746" spans="13:15">
      <c r="M746" s="173"/>
      <c r="N746"/>
      <c r="O746"/>
    </row>
    <row r="747" spans="13:15">
      <c r="M747" s="173"/>
      <c r="N747"/>
      <c r="O747"/>
    </row>
    <row r="748" spans="13:15">
      <c r="M748" s="173"/>
      <c r="N748"/>
      <c r="O748"/>
    </row>
    <row r="749" spans="13:15">
      <c r="M749" s="173"/>
      <c r="N749"/>
      <c r="O749"/>
    </row>
    <row r="750" spans="13:15">
      <c r="M750" s="173"/>
      <c r="N750"/>
      <c r="O750"/>
    </row>
    <row r="751" spans="13:15">
      <c r="M751" s="173"/>
      <c r="N751"/>
      <c r="O751"/>
    </row>
    <row r="752" spans="13:15">
      <c r="M752" s="173"/>
      <c r="N752"/>
      <c r="O752"/>
    </row>
    <row r="753" spans="13:15">
      <c r="M753" s="173"/>
      <c r="N753"/>
      <c r="O753"/>
    </row>
    <row r="754" spans="13:15">
      <c r="M754" s="173"/>
      <c r="N754"/>
      <c r="O754"/>
    </row>
    <row r="755" spans="13:15">
      <c r="M755" s="173"/>
      <c r="N755"/>
      <c r="O755"/>
    </row>
    <row r="756" spans="13:15">
      <c r="M756" s="173"/>
      <c r="N756"/>
      <c r="O756"/>
    </row>
    <row r="757" spans="13:15">
      <c r="M757" s="173"/>
      <c r="N757"/>
      <c r="O757"/>
    </row>
    <row r="758" spans="13:15">
      <c r="M758" s="173"/>
      <c r="N758"/>
      <c r="O758"/>
    </row>
    <row r="759" spans="13:15">
      <c r="M759" s="173"/>
      <c r="N759"/>
      <c r="O759"/>
    </row>
    <row r="760" spans="13:15">
      <c r="M760" s="173"/>
      <c r="N760"/>
      <c r="O760"/>
    </row>
    <row r="761" spans="13:15">
      <c r="M761" s="173"/>
      <c r="N761"/>
      <c r="O761"/>
    </row>
    <row r="762" spans="13:15">
      <c r="M762" s="173"/>
      <c r="N762"/>
      <c r="O762"/>
    </row>
    <row r="763" spans="13:15">
      <c r="M763" s="173"/>
      <c r="N763"/>
      <c r="O763"/>
    </row>
    <row r="764" spans="13:15">
      <c r="M764" s="173"/>
      <c r="N764"/>
      <c r="O764"/>
    </row>
    <row r="765" spans="13:15">
      <c r="M765" s="173"/>
      <c r="N765"/>
      <c r="O765"/>
    </row>
    <row r="766" spans="13:15">
      <c r="M766" s="173"/>
      <c r="N766"/>
      <c r="O766"/>
    </row>
    <row r="767" spans="13:15">
      <c r="M767" s="173"/>
      <c r="N767"/>
      <c r="O767"/>
    </row>
    <row r="768" spans="13:15">
      <c r="M768" s="173"/>
      <c r="N768"/>
      <c r="O768"/>
    </row>
    <row r="769" spans="13:15">
      <c r="M769" s="173"/>
      <c r="N769"/>
      <c r="O769"/>
    </row>
    <row r="770" spans="13:15">
      <c r="M770" s="173"/>
      <c r="N770"/>
      <c r="O770"/>
    </row>
    <row r="771" spans="13:15">
      <c r="M771" s="173"/>
      <c r="N771"/>
      <c r="O771"/>
    </row>
    <row r="772" spans="13:15">
      <c r="M772" s="173"/>
      <c r="N772"/>
      <c r="O772"/>
    </row>
    <row r="773" spans="13:15">
      <c r="M773" s="173"/>
      <c r="N773"/>
      <c r="O773"/>
    </row>
    <row r="774" spans="13:15">
      <c r="M774" s="173"/>
      <c r="N774"/>
      <c r="O774"/>
    </row>
    <row r="775" spans="13:15">
      <c r="M775" s="173"/>
      <c r="N775"/>
      <c r="O775"/>
    </row>
    <row r="776" spans="13:15">
      <c r="M776" s="173"/>
      <c r="N776"/>
      <c r="O776"/>
    </row>
    <row r="777" spans="13:15">
      <c r="M777" s="173"/>
      <c r="N777"/>
      <c r="O777"/>
    </row>
    <row r="778" spans="13:15">
      <c r="M778" s="173"/>
      <c r="N778"/>
      <c r="O778"/>
    </row>
    <row r="779" spans="13:15">
      <c r="M779" s="173"/>
      <c r="N779"/>
      <c r="O779"/>
    </row>
    <row r="780" spans="13:15">
      <c r="M780" s="173"/>
      <c r="N780"/>
      <c r="O780"/>
    </row>
    <row r="781" spans="13:15">
      <c r="M781" s="173"/>
      <c r="N781"/>
      <c r="O781"/>
    </row>
    <row r="782" spans="13:15">
      <c r="M782" s="173"/>
      <c r="N782"/>
      <c r="O782"/>
    </row>
    <row r="783" spans="13:15">
      <c r="M783" s="173"/>
      <c r="N783"/>
      <c r="O783"/>
    </row>
    <row r="784" spans="13:15">
      <c r="M784" s="173"/>
      <c r="N784"/>
      <c r="O784"/>
    </row>
    <row r="785" spans="13:15">
      <c r="M785" s="173"/>
      <c r="N785"/>
      <c r="O785"/>
    </row>
    <row r="786" spans="13:15">
      <c r="M786" s="173"/>
      <c r="N786"/>
      <c r="O786"/>
    </row>
    <row r="787" spans="13:15">
      <c r="M787" s="173"/>
      <c r="N787"/>
      <c r="O787"/>
    </row>
    <row r="788" spans="13:15">
      <c r="M788" s="173"/>
      <c r="N788"/>
      <c r="O788"/>
    </row>
    <row r="789" spans="13:15">
      <c r="M789" s="173"/>
      <c r="N789"/>
      <c r="O789"/>
    </row>
    <row r="790" spans="13:15">
      <c r="M790" s="173"/>
      <c r="N790"/>
      <c r="O790"/>
    </row>
    <row r="791" spans="13:15">
      <c r="M791" s="173"/>
      <c r="N791"/>
      <c r="O791"/>
    </row>
    <row r="792" spans="13:15">
      <c r="M792" s="173"/>
      <c r="N792"/>
      <c r="O792"/>
    </row>
    <row r="793" spans="13:15">
      <c r="M793" s="173"/>
      <c r="N793"/>
      <c r="O793"/>
    </row>
    <row r="794" spans="13:15">
      <c r="M794" s="173"/>
      <c r="N794"/>
      <c r="O794"/>
    </row>
    <row r="795" spans="13:15">
      <c r="M795" s="173"/>
      <c r="N795"/>
      <c r="O795"/>
    </row>
    <row r="796" spans="13:15">
      <c r="M796" s="173"/>
      <c r="N796"/>
      <c r="O796"/>
    </row>
    <row r="797" spans="13:15">
      <c r="M797" s="173"/>
      <c r="N797"/>
      <c r="O797"/>
    </row>
    <row r="798" spans="13:15">
      <c r="M798" s="173"/>
      <c r="N798"/>
      <c r="O798"/>
    </row>
    <row r="799" spans="13:15">
      <c r="M799" s="173"/>
      <c r="N799"/>
      <c r="O799"/>
    </row>
    <row r="800" spans="13:15">
      <c r="M800" s="173"/>
      <c r="N800"/>
      <c r="O800"/>
    </row>
    <row r="801" spans="13:15">
      <c r="M801" s="173"/>
      <c r="N801"/>
      <c r="O801"/>
    </row>
    <row r="802" spans="13:15">
      <c r="M802" s="173"/>
      <c r="N802"/>
      <c r="O802"/>
    </row>
    <row r="803" spans="13:15">
      <c r="M803" s="173"/>
      <c r="N803"/>
      <c r="O803"/>
    </row>
    <row r="804" spans="13:15">
      <c r="M804" s="173"/>
      <c r="N804"/>
      <c r="O804"/>
    </row>
    <row r="805" spans="13:15">
      <c r="M805" s="173"/>
      <c r="N805"/>
      <c r="O805"/>
    </row>
    <row r="806" spans="13:15">
      <c r="M806" s="173"/>
      <c r="N806"/>
      <c r="O806"/>
    </row>
    <row r="807" spans="13:15">
      <c r="M807" s="173"/>
      <c r="N807"/>
      <c r="O807"/>
    </row>
    <row r="808" spans="13:15">
      <c r="M808" s="173"/>
      <c r="N808"/>
      <c r="O808"/>
    </row>
    <row r="809" spans="13:15">
      <c r="M809" s="173"/>
      <c r="N809"/>
      <c r="O809"/>
    </row>
    <row r="810" spans="13:15">
      <c r="M810" s="173"/>
      <c r="N810"/>
      <c r="O810"/>
    </row>
    <row r="811" spans="13:15">
      <c r="M811" s="173"/>
      <c r="N811"/>
      <c r="O811"/>
    </row>
    <row r="812" spans="13:15">
      <c r="M812" s="173"/>
      <c r="N812"/>
      <c r="O812"/>
    </row>
    <row r="813" spans="13:15">
      <c r="M813" s="173"/>
      <c r="N813"/>
      <c r="O813"/>
    </row>
    <row r="814" spans="13:15">
      <c r="M814" s="173"/>
      <c r="N814"/>
      <c r="O814"/>
    </row>
    <row r="815" spans="13:15">
      <c r="M815" s="173"/>
      <c r="N815"/>
      <c r="O815"/>
    </row>
    <row r="816" spans="13:15">
      <c r="M816" s="173"/>
      <c r="N816"/>
      <c r="O816"/>
    </row>
    <row r="817" spans="13:15">
      <c r="M817" s="173"/>
      <c r="N817"/>
      <c r="O817"/>
    </row>
    <row r="818" spans="13:15">
      <c r="M818" s="173"/>
      <c r="N818"/>
      <c r="O818"/>
    </row>
    <row r="819" spans="13:15">
      <c r="M819" s="173"/>
      <c r="N819"/>
      <c r="O819"/>
    </row>
    <row r="820" spans="13:15">
      <c r="M820" s="173"/>
      <c r="N820"/>
      <c r="O820"/>
    </row>
    <row r="821" spans="13:15">
      <c r="M821" s="173"/>
      <c r="N821"/>
      <c r="O821"/>
    </row>
    <row r="822" spans="13:15">
      <c r="M822" s="173"/>
      <c r="N822"/>
      <c r="O822"/>
    </row>
    <row r="823" spans="13:15">
      <c r="M823" s="173"/>
      <c r="N823"/>
      <c r="O823"/>
    </row>
    <row r="824" spans="13:15">
      <c r="M824" s="173"/>
      <c r="N824"/>
      <c r="O824"/>
    </row>
    <row r="825" spans="13:15">
      <c r="M825" s="173"/>
      <c r="N825"/>
      <c r="O825"/>
    </row>
    <row r="826" spans="13:15">
      <c r="M826" s="173"/>
      <c r="N826"/>
      <c r="O826"/>
    </row>
    <row r="827" spans="13:15">
      <c r="M827" s="173"/>
      <c r="N827"/>
      <c r="O827"/>
    </row>
    <row r="828" spans="13:15">
      <c r="M828" s="173"/>
      <c r="N828"/>
      <c r="O828"/>
    </row>
    <row r="829" spans="13:15">
      <c r="M829" s="173"/>
      <c r="N829"/>
      <c r="O829"/>
    </row>
    <row r="830" spans="13:15">
      <c r="M830" s="173"/>
      <c r="N830"/>
      <c r="O830"/>
    </row>
    <row r="831" spans="13:15">
      <c r="M831" s="173"/>
      <c r="N831"/>
      <c r="O831"/>
    </row>
    <row r="832" spans="13:15">
      <c r="M832" s="173"/>
      <c r="N832"/>
      <c r="O832"/>
    </row>
    <row r="833" spans="13:15">
      <c r="M833" s="173"/>
      <c r="N833"/>
      <c r="O833"/>
    </row>
    <row r="834" spans="13:15">
      <c r="M834" s="173"/>
      <c r="N834"/>
      <c r="O834"/>
    </row>
    <row r="835" spans="13:15">
      <c r="M835" s="173"/>
      <c r="N835"/>
      <c r="O835"/>
    </row>
    <row r="836" spans="13:15">
      <c r="M836" s="173"/>
      <c r="N836"/>
      <c r="O836"/>
    </row>
    <row r="837" spans="13:15">
      <c r="M837" s="173"/>
      <c r="N837"/>
      <c r="O837"/>
    </row>
    <row r="838" spans="13:15">
      <c r="M838" s="173"/>
      <c r="N838"/>
      <c r="O838"/>
    </row>
    <row r="839" spans="13:15">
      <c r="M839" s="173"/>
      <c r="N839"/>
      <c r="O839"/>
    </row>
    <row r="840" spans="13:15">
      <c r="M840" s="173"/>
      <c r="N840"/>
      <c r="O840"/>
    </row>
    <row r="841" spans="13:15">
      <c r="M841" s="173"/>
      <c r="N841"/>
      <c r="O841"/>
    </row>
    <row r="842" spans="13:15">
      <c r="M842" s="173"/>
      <c r="N842"/>
      <c r="O842"/>
    </row>
    <row r="843" spans="13:15">
      <c r="M843" s="173"/>
      <c r="N843"/>
      <c r="O843"/>
    </row>
    <row r="844" spans="13:15">
      <c r="M844" s="173"/>
      <c r="N844"/>
      <c r="O844"/>
    </row>
    <row r="845" spans="13:15">
      <c r="M845" s="173"/>
      <c r="N845"/>
      <c r="O845"/>
    </row>
    <row r="846" spans="13:15">
      <c r="M846" s="173"/>
      <c r="N846"/>
      <c r="O846"/>
    </row>
    <row r="847" spans="13:15">
      <c r="M847" s="173"/>
      <c r="N847"/>
      <c r="O847"/>
    </row>
    <row r="848" spans="13:15">
      <c r="M848" s="173"/>
      <c r="N848"/>
      <c r="O848"/>
    </row>
    <row r="849" spans="13:15">
      <c r="M849" s="173"/>
      <c r="N849"/>
      <c r="O849"/>
    </row>
    <row r="850" spans="13:15">
      <c r="M850" s="173"/>
      <c r="N850"/>
      <c r="O850"/>
    </row>
    <row r="851" spans="13:15">
      <c r="M851" s="173"/>
      <c r="N851"/>
      <c r="O851"/>
    </row>
    <row r="852" spans="13:15">
      <c r="M852" s="173"/>
      <c r="N852"/>
      <c r="O852"/>
    </row>
    <row r="853" spans="13:15">
      <c r="M853" s="173"/>
      <c r="N853"/>
      <c r="O853"/>
    </row>
    <row r="854" spans="13:15">
      <c r="M854" s="173"/>
      <c r="N854"/>
      <c r="O854"/>
    </row>
    <row r="855" spans="13:15">
      <c r="M855" s="173"/>
      <c r="N855"/>
      <c r="O855"/>
    </row>
    <row r="856" spans="13:15">
      <c r="M856" s="173"/>
      <c r="N856"/>
      <c r="O856"/>
    </row>
    <row r="857" spans="13:15">
      <c r="M857" s="173"/>
      <c r="N857"/>
      <c r="O857"/>
    </row>
    <row r="858" spans="13:15">
      <c r="M858" s="173"/>
      <c r="N858"/>
      <c r="O858"/>
    </row>
    <row r="859" spans="13:15">
      <c r="M859" s="173"/>
      <c r="N859"/>
      <c r="O859"/>
    </row>
    <row r="860" spans="13:15">
      <c r="M860" s="173"/>
      <c r="N860"/>
      <c r="O860"/>
    </row>
    <row r="861" spans="13:15">
      <c r="M861" s="173"/>
      <c r="N861"/>
      <c r="O861"/>
    </row>
    <row r="862" spans="13:15">
      <c r="M862" s="173"/>
      <c r="N862"/>
      <c r="O862"/>
    </row>
    <row r="863" spans="13:15">
      <c r="M863" s="173"/>
      <c r="N863"/>
      <c r="O863"/>
    </row>
    <row r="864" spans="13:15">
      <c r="M864" s="173"/>
      <c r="N864"/>
      <c r="O864"/>
    </row>
    <row r="865" spans="13:15">
      <c r="M865" s="173"/>
      <c r="N865"/>
      <c r="O865"/>
    </row>
    <row r="866" spans="13:15">
      <c r="M866" s="173"/>
      <c r="N866"/>
      <c r="O866"/>
    </row>
    <row r="867" spans="13:15">
      <c r="M867" s="173"/>
      <c r="N867"/>
      <c r="O867"/>
    </row>
    <row r="868" spans="13:15">
      <c r="M868" s="173"/>
      <c r="N868"/>
      <c r="O868"/>
    </row>
    <row r="869" spans="13:15">
      <c r="M869" s="173"/>
      <c r="N869"/>
      <c r="O869"/>
    </row>
    <row r="870" spans="13:15">
      <c r="M870" s="173"/>
      <c r="N870"/>
      <c r="O870"/>
    </row>
    <row r="871" spans="13:15">
      <c r="M871" s="173"/>
      <c r="N871"/>
      <c r="O871"/>
    </row>
    <row r="872" spans="13:15">
      <c r="M872" s="173"/>
      <c r="N872"/>
      <c r="O872"/>
    </row>
    <row r="873" spans="13:15">
      <c r="M873" s="173"/>
      <c r="N873"/>
      <c r="O873"/>
    </row>
    <row r="874" spans="13:15">
      <c r="M874" s="173"/>
      <c r="N874"/>
      <c r="O874"/>
    </row>
    <row r="875" spans="13:15">
      <c r="M875" s="173"/>
      <c r="N875"/>
      <c r="O875"/>
    </row>
    <row r="876" spans="13:15">
      <c r="M876" s="173"/>
      <c r="N876"/>
      <c r="O876"/>
    </row>
    <row r="877" spans="13:15">
      <c r="M877" s="173"/>
      <c r="N877"/>
      <c r="O877"/>
    </row>
    <row r="878" spans="13:15">
      <c r="M878" s="173"/>
      <c r="N878"/>
      <c r="O878"/>
    </row>
    <row r="879" spans="13:15">
      <c r="M879" s="173"/>
      <c r="N879"/>
      <c r="O879"/>
    </row>
    <row r="880" spans="13:15">
      <c r="M880" s="173"/>
      <c r="N880"/>
      <c r="O880"/>
    </row>
    <row r="881" spans="13:15">
      <c r="M881" s="173"/>
      <c r="N881"/>
      <c r="O881"/>
    </row>
    <row r="882" spans="13:15">
      <c r="M882" s="173"/>
      <c r="N882"/>
      <c r="O882"/>
    </row>
    <row r="883" spans="13:15">
      <c r="M883" s="173"/>
      <c r="N883"/>
      <c r="O883"/>
    </row>
    <row r="884" spans="13:15">
      <c r="M884" s="173"/>
      <c r="N884"/>
      <c r="O884"/>
    </row>
    <row r="885" spans="13:15">
      <c r="M885" s="173"/>
      <c r="N885"/>
      <c r="O885"/>
    </row>
    <row r="886" spans="13:15">
      <c r="M886" s="173"/>
      <c r="N886"/>
      <c r="O886"/>
    </row>
    <row r="887" spans="13:15">
      <c r="M887" s="173"/>
      <c r="N887"/>
      <c r="O887"/>
    </row>
    <row r="888" spans="13:15">
      <c r="M888" s="173"/>
      <c r="N888"/>
      <c r="O888"/>
    </row>
    <row r="889" spans="13:15">
      <c r="M889" s="173"/>
      <c r="N889"/>
      <c r="O889"/>
    </row>
    <row r="890" spans="13:15">
      <c r="M890" s="173"/>
      <c r="N890"/>
      <c r="O890"/>
    </row>
    <row r="891" spans="13:15">
      <c r="M891" s="173"/>
      <c r="N891"/>
      <c r="O891"/>
    </row>
    <row r="892" spans="13:15">
      <c r="M892" s="173"/>
      <c r="N892"/>
      <c r="O892"/>
    </row>
    <row r="893" spans="13:15">
      <c r="M893" s="173"/>
      <c r="N893"/>
      <c r="O893"/>
    </row>
    <row r="894" spans="13:15">
      <c r="M894" s="173"/>
      <c r="N894"/>
      <c r="O894"/>
    </row>
    <row r="895" spans="13:15">
      <c r="M895" s="173"/>
      <c r="N895"/>
      <c r="O895"/>
    </row>
    <row r="896" spans="13:15">
      <c r="M896" s="173"/>
      <c r="N896"/>
      <c r="O896"/>
    </row>
    <row r="897" spans="13:15">
      <c r="M897" s="173"/>
      <c r="N897"/>
      <c r="O897"/>
    </row>
    <row r="898" spans="13:15">
      <c r="M898" s="173"/>
      <c r="N898"/>
      <c r="O898"/>
    </row>
    <row r="899" spans="13:15">
      <c r="M899" s="173"/>
      <c r="N899"/>
      <c r="O899"/>
    </row>
    <row r="900" spans="13:15">
      <c r="M900" s="173"/>
      <c r="N900"/>
      <c r="O900"/>
    </row>
    <row r="901" spans="13:15">
      <c r="M901" s="173"/>
      <c r="N901"/>
      <c r="O901"/>
    </row>
    <row r="902" spans="13:15">
      <c r="M902" s="173"/>
      <c r="N902"/>
      <c r="O902"/>
    </row>
    <row r="903" spans="13:15">
      <c r="M903" s="173"/>
      <c r="N903"/>
      <c r="O903"/>
    </row>
    <row r="904" spans="13:15">
      <c r="M904" s="173"/>
      <c r="N904"/>
      <c r="O904"/>
    </row>
    <row r="905" spans="13:15">
      <c r="M905" s="173"/>
      <c r="N905"/>
      <c r="O905"/>
    </row>
    <row r="906" spans="13:15">
      <c r="M906" s="173"/>
      <c r="N906"/>
      <c r="O906"/>
    </row>
    <row r="907" spans="13:15">
      <c r="M907" s="173"/>
      <c r="N907"/>
      <c r="O907"/>
    </row>
    <row r="908" spans="13:15">
      <c r="M908" s="173"/>
      <c r="N908"/>
      <c r="O908"/>
    </row>
    <row r="909" spans="13:15">
      <c r="M909" s="173"/>
      <c r="N909"/>
      <c r="O909"/>
    </row>
    <row r="910" spans="13:15">
      <c r="M910" s="173"/>
      <c r="N910"/>
      <c r="O910"/>
    </row>
    <row r="911" spans="13:15">
      <c r="M911" s="173"/>
      <c r="N911"/>
      <c r="O911"/>
    </row>
    <row r="912" spans="13:15">
      <c r="M912" s="173"/>
      <c r="N912"/>
      <c r="O912"/>
    </row>
    <row r="913" spans="13:15">
      <c r="M913" s="173"/>
      <c r="N913"/>
      <c r="O913"/>
    </row>
    <row r="914" spans="13:15">
      <c r="M914" s="173"/>
      <c r="N914"/>
      <c r="O914"/>
    </row>
    <row r="915" spans="13:15">
      <c r="M915" s="173"/>
      <c r="N915"/>
      <c r="O915"/>
    </row>
    <row r="916" spans="13:15">
      <c r="M916" s="173"/>
      <c r="N916"/>
      <c r="O916"/>
    </row>
    <row r="917" spans="13:15">
      <c r="M917" s="173"/>
      <c r="N917"/>
      <c r="O917"/>
    </row>
    <row r="918" spans="13:15">
      <c r="M918" s="173"/>
      <c r="N918"/>
      <c r="O918"/>
    </row>
    <row r="919" spans="13:15">
      <c r="M919" s="173"/>
      <c r="N919"/>
      <c r="O919"/>
    </row>
    <row r="920" spans="13:15">
      <c r="M920" s="173"/>
      <c r="N920"/>
      <c r="O920"/>
    </row>
    <row r="921" spans="13:15">
      <c r="M921" s="173"/>
      <c r="N921"/>
      <c r="O921"/>
    </row>
    <row r="922" spans="13:15">
      <c r="M922" s="173"/>
      <c r="N922"/>
      <c r="O922"/>
    </row>
    <row r="923" spans="13:15">
      <c r="M923" s="173"/>
      <c r="N923"/>
      <c r="O923"/>
    </row>
    <row r="924" spans="13:15">
      <c r="M924" s="173"/>
      <c r="N924"/>
      <c r="O924"/>
    </row>
    <row r="925" spans="13:15">
      <c r="M925" s="173"/>
      <c r="N925"/>
      <c r="O925"/>
    </row>
    <row r="926" spans="13:15">
      <c r="M926" s="173"/>
      <c r="N926"/>
      <c r="O926"/>
    </row>
    <row r="927" spans="13:15">
      <c r="M927" s="173"/>
      <c r="N927"/>
      <c r="O927"/>
    </row>
    <row r="928" spans="13:15">
      <c r="M928" s="173"/>
      <c r="N928"/>
      <c r="O928"/>
    </row>
    <row r="929" spans="13:15">
      <c r="M929" s="173"/>
      <c r="N929"/>
      <c r="O929"/>
    </row>
    <row r="930" spans="13:15">
      <c r="M930" s="173"/>
      <c r="N930"/>
      <c r="O930"/>
    </row>
    <row r="931" spans="13:15">
      <c r="M931" s="173"/>
      <c r="N931"/>
      <c r="O931"/>
    </row>
    <row r="932" spans="13:15">
      <c r="M932" s="173"/>
      <c r="N932"/>
      <c r="O932"/>
    </row>
    <row r="933" spans="13:15">
      <c r="M933" s="173"/>
      <c r="N933"/>
      <c r="O933"/>
    </row>
    <row r="934" spans="13:15">
      <c r="M934" s="173"/>
      <c r="N934"/>
      <c r="O934"/>
    </row>
    <row r="935" spans="13:15">
      <c r="M935" s="173"/>
      <c r="N935"/>
      <c r="O935"/>
    </row>
    <row r="936" spans="13:15">
      <c r="M936" s="173"/>
      <c r="N936"/>
      <c r="O936"/>
    </row>
    <row r="937" spans="13:15">
      <c r="M937" s="173"/>
      <c r="N937"/>
      <c r="O937"/>
    </row>
    <row r="938" spans="13:15">
      <c r="M938" s="173"/>
      <c r="N938"/>
      <c r="O938"/>
    </row>
    <row r="939" spans="13:15">
      <c r="M939" s="173"/>
      <c r="N939"/>
      <c r="O939"/>
    </row>
    <row r="940" spans="13:15">
      <c r="M940" s="173"/>
      <c r="N940"/>
      <c r="O940"/>
    </row>
    <row r="941" spans="13:15">
      <c r="M941" s="173"/>
      <c r="N941"/>
      <c r="O941"/>
    </row>
    <row r="942" spans="13:15">
      <c r="M942" s="173"/>
      <c r="N942"/>
      <c r="O942"/>
    </row>
    <row r="943" spans="13:15">
      <c r="M943" s="173"/>
      <c r="N943"/>
      <c r="O943"/>
    </row>
    <row r="944" spans="13:15">
      <c r="M944" s="173"/>
      <c r="N944"/>
      <c r="O944"/>
    </row>
    <row r="945" spans="13:15">
      <c r="M945" s="173"/>
      <c r="N945"/>
      <c r="O945"/>
    </row>
    <row r="946" spans="13:15">
      <c r="M946" s="173"/>
      <c r="N946"/>
      <c r="O946"/>
    </row>
    <row r="947" spans="13:15">
      <c r="M947" s="173"/>
      <c r="N947"/>
      <c r="O947"/>
    </row>
    <row r="948" spans="13:15">
      <c r="M948" s="173"/>
      <c r="N948"/>
      <c r="O948"/>
    </row>
    <row r="949" spans="13:15">
      <c r="M949" s="173"/>
      <c r="N949"/>
      <c r="O949"/>
    </row>
    <row r="950" spans="13:15">
      <c r="M950" s="173"/>
      <c r="N950"/>
      <c r="O950"/>
    </row>
    <row r="951" spans="13:15">
      <c r="M951" s="173"/>
      <c r="N951"/>
      <c r="O951"/>
    </row>
    <row r="952" spans="13:15">
      <c r="M952" s="173"/>
      <c r="N952"/>
      <c r="O952"/>
    </row>
    <row r="953" spans="13:15">
      <c r="M953" s="173"/>
      <c r="N953"/>
      <c r="O953"/>
    </row>
    <row r="954" spans="13:15">
      <c r="M954" s="173"/>
      <c r="N954"/>
      <c r="O954"/>
    </row>
    <row r="955" spans="13:15">
      <c r="M955" s="173"/>
      <c r="N955"/>
      <c r="O955"/>
    </row>
    <row r="956" spans="13:15">
      <c r="M956" s="173"/>
      <c r="N956"/>
      <c r="O956"/>
    </row>
    <row r="957" spans="13:15">
      <c r="M957" s="173"/>
      <c r="N957"/>
      <c r="O957"/>
    </row>
    <row r="958" spans="13:15">
      <c r="M958" s="173"/>
      <c r="N958"/>
      <c r="O958"/>
    </row>
    <row r="959" spans="13:15">
      <c r="M959" s="173"/>
      <c r="N959"/>
      <c r="O959"/>
    </row>
    <row r="960" spans="13:15">
      <c r="M960" s="173"/>
      <c r="N960"/>
      <c r="O960"/>
    </row>
    <row r="961" spans="13:15">
      <c r="M961" s="173"/>
      <c r="N961"/>
      <c r="O961"/>
    </row>
    <row r="962" spans="13:15">
      <c r="M962" s="173"/>
      <c r="N962"/>
      <c r="O962"/>
    </row>
    <row r="963" spans="13:15">
      <c r="M963" s="173"/>
      <c r="N963"/>
      <c r="O963"/>
    </row>
    <row r="964" spans="13:15">
      <c r="M964" s="173"/>
      <c r="N964"/>
      <c r="O964"/>
    </row>
    <row r="965" spans="13:15">
      <c r="M965" s="173"/>
      <c r="N965"/>
      <c r="O965"/>
    </row>
    <row r="966" spans="13:15">
      <c r="M966" s="173"/>
      <c r="N966"/>
      <c r="O966"/>
    </row>
    <row r="967" spans="13:15">
      <c r="M967" s="173"/>
      <c r="N967"/>
      <c r="O967"/>
    </row>
    <row r="968" spans="13:15">
      <c r="M968" s="173"/>
      <c r="N968"/>
      <c r="O968"/>
    </row>
    <row r="969" spans="13:15">
      <c r="M969" s="173"/>
      <c r="N969"/>
      <c r="O969"/>
    </row>
    <row r="970" spans="13:15">
      <c r="M970" s="173"/>
      <c r="N970"/>
      <c r="O970"/>
    </row>
    <row r="971" spans="13:15">
      <c r="M971" s="173"/>
      <c r="N971"/>
      <c r="O971"/>
    </row>
    <row r="972" spans="13:15">
      <c r="M972" s="173"/>
      <c r="N972"/>
      <c r="O972"/>
    </row>
    <row r="973" spans="13:15">
      <c r="M973" s="173"/>
      <c r="N973"/>
      <c r="O973"/>
    </row>
    <row r="974" spans="13:15">
      <c r="M974" s="173"/>
      <c r="N974"/>
      <c r="O974"/>
    </row>
    <row r="975" spans="13:15">
      <c r="M975" s="173"/>
      <c r="N975"/>
      <c r="O975"/>
    </row>
    <row r="976" spans="13:15">
      <c r="M976" s="173"/>
      <c r="N976"/>
      <c r="O976"/>
    </row>
    <row r="977" spans="13:15">
      <c r="M977" s="173"/>
      <c r="N977"/>
      <c r="O977"/>
    </row>
    <row r="978" spans="13:15">
      <c r="M978" s="173"/>
      <c r="N978"/>
      <c r="O978"/>
    </row>
    <row r="979" spans="13:15">
      <c r="M979" s="173"/>
      <c r="N979"/>
      <c r="O979"/>
    </row>
    <row r="980" spans="13:15">
      <c r="M980" s="173"/>
      <c r="N980"/>
      <c r="O980"/>
    </row>
    <row r="981" spans="13:15">
      <c r="M981" s="173"/>
      <c r="N981"/>
      <c r="O981"/>
    </row>
    <row r="982" spans="13:15">
      <c r="M982" s="173"/>
      <c r="N982"/>
      <c r="O982"/>
    </row>
    <row r="983" spans="13:15">
      <c r="M983" s="173"/>
      <c r="N983"/>
      <c r="O983"/>
    </row>
    <row r="984" spans="13:15">
      <c r="M984" s="173"/>
      <c r="N984"/>
      <c r="O984"/>
    </row>
    <row r="985" spans="13:15">
      <c r="M985" s="173"/>
      <c r="N985"/>
      <c r="O985"/>
    </row>
    <row r="986" spans="13:15">
      <c r="M986" s="173"/>
      <c r="N986"/>
      <c r="O986"/>
    </row>
    <row r="987" spans="13:15">
      <c r="M987" s="173"/>
      <c r="N987"/>
      <c r="O987"/>
    </row>
    <row r="988" spans="13:15">
      <c r="M988" s="173"/>
      <c r="N988"/>
      <c r="O988"/>
    </row>
    <row r="989" spans="13:15">
      <c r="M989" s="173"/>
      <c r="N989"/>
      <c r="O989"/>
    </row>
    <row r="990" spans="13:15">
      <c r="M990" s="173"/>
      <c r="N990"/>
      <c r="O990"/>
    </row>
    <row r="991" spans="13:15">
      <c r="M991" s="173"/>
      <c r="N991"/>
      <c r="O991"/>
    </row>
    <row r="992" spans="13:15">
      <c r="M992" s="173"/>
      <c r="N992"/>
      <c r="O992"/>
    </row>
    <row r="993" spans="13:15">
      <c r="M993" s="173"/>
      <c r="N993"/>
      <c r="O993"/>
    </row>
    <row r="994" spans="13:15">
      <c r="M994" s="173"/>
      <c r="N994"/>
      <c r="O994"/>
    </row>
    <row r="995" spans="13:15">
      <c r="M995" s="173"/>
      <c r="N995"/>
      <c r="O995"/>
    </row>
    <row r="996" spans="13:15">
      <c r="M996" s="173"/>
      <c r="N996"/>
      <c r="O996"/>
    </row>
    <row r="997" spans="13:15">
      <c r="M997" s="173"/>
      <c r="N997"/>
      <c r="O997"/>
    </row>
    <row r="998" spans="13:15">
      <c r="M998" s="173"/>
      <c r="N998"/>
      <c r="O998"/>
    </row>
    <row r="999" spans="13:15">
      <c r="M999" s="173"/>
      <c r="N999"/>
      <c r="O999"/>
    </row>
    <row r="1000" spans="13:15">
      <c r="M1000" s="173"/>
      <c r="N1000"/>
      <c r="O1000"/>
    </row>
    <row r="1001" spans="13:15">
      <c r="M1001" s="173"/>
      <c r="N1001"/>
      <c r="O1001"/>
    </row>
    <row r="1002" spans="13:15">
      <c r="M1002" s="173"/>
      <c r="N1002"/>
      <c r="O1002"/>
    </row>
    <row r="1003" spans="13:15">
      <c r="M1003" s="173"/>
      <c r="N1003"/>
      <c r="O1003"/>
    </row>
    <row r="1004" spans="13:15">
      <c r="M1004" s="173"/>
      <c r="N1004"/>
      <c r="O1004"/>
    </row>
    <row r="1005" spans="13:15">
      <c r="M1005" s="173"/>
      <c r="N1005"/>
      <c r="O1005"/>
    </row>
    <row r="1006" spans="13:15">
      <c r="M1006" s="173"/>
      <c r="N1006"/>
      <c r="O1006"/>
    </row>
    <row r="1007" spans="13:15">
      <c r="M1007" s="173"/>
      <c r="N1007"/>
      <c r="O1007"/>
    </row>
    <row r="1008" spans="13:15">
      <c r="M1008" s="173"/>
      <c r="N1008"/>
      <c r="O1008"/>
    </row>
    <row r="1009" spans="13:15">
      <c r="M1009" s="173"/>
      <c r="N1009"/>
      <c r="O1009"/>
    </row>
    <row r="1010" spans="13:15">
      <c r="M1010" s="173"/>
      <c r="N1010"/>
      <c r="O1010"/>
    </row>
    <row r="1011" spans="13:15">
      <c r="M1011" s="173"/>
      <c r="N1011"/>
      <c r="O1011"/>
    </row>
    <row r="1012" spans="13:15">
      <c r="M1012" s="173"/>
      <c r="N1012"/>
      <c r="O1012"/>
    </row>
    <row r="1013" spans="13:15">
      <c r="M1013" s="173"/>
      <c r="N1013"/>
      <c r="O1013"/>
    </row>
    <row r="1014" spans="13:15">
      <c r="M1014" s="173"/>
      <c r="N1014"/>
      <c r="O1014"/>
    </row>
    <row r="1015" spans="13:15">
      <c r="M1015" s="173"/>
      <c r="N1015"/>
      <c r="O1015"/>
    </row>
    <row r="1016" spans="13:15">
      <c r="M1016" s="173"/>
      <c r="N1016"/>
      <c r="O1016"/>
    </row>
    <row r="1017" spans="13:15">
      <c r="M1017" s="173"/>
      <c r="N1017"/>
      <c r="O1017"/>
    </row>
    <row r="1018" spans="13:15">
      <c r="M1018" s="173"/>
      <c r="N1018"/>
      <c r="O1018"/>
    </row>
    <row r="1019" spans="13:15">
      <c r="M1019" s="173"/>
      <c r="N1019"/>
      <c r="O1019"/>
    </row>
    <row r="1020" spans="13:15">
      <c r="M1020" s="173"/>
      <c r="N1020"/>
      <c r="O1020"/>
    </row>
    <row r="1021" spans="13:15">
      <c r="M1021" s="173"/>
      <c r="N1021"/>
      <c r="O1021"/>
    </row>
    <row r="1022" spans="13:15">
      <c r="M1022" s="173"/>
      <c r="N1022"/>
      <c r="O1022"/>
    </row>
    <row r="1023" spans="13:15">
      <c r="M1023" s="173"/>
      <c r="N1023"/>
      <c r="O1023"/>
    </row>
    <row r="1024" spans="13:15">
      <c r="M1024" s="173"/>
      <c r="N1024"/>
      <c r="O1024"/>
    </row>
    <row r="1025" spans="13:15">
      <c r="M1025" s="173"/>
      <c r="N1025"/>
      <c r="O1025"/>
    </row>
    <row r="1026" spans="13:15">
      <c r="M1026" s="173"/>
      <c r="N1026"/>
      <c r="O1026"/>
    </row>
    <row r="1027" spans="13:15">
      <c r="M1027" s="173"/>
      <c r="N1027"/>
      <c r="O1027"/>
    </row>
    <row r="1028" spans="13:15">
      <c r="M1028" s="173"/>
      <c r="N1028"/>
      <c r="O1028"/>
    </row>
    <row r="1029" spans="13:15">
      <c r="M1029" s="173"/>
      <c r="N1029"/>
      <c r="O1029"/>
    </row>
    <row r="1030" spans="13:15">
      <c r="M1030" s="173"/>
      <c r="N1030"/>
      <c r="O1030"/>
    </row>
    <row r="1031" spans="13:15">
      <c r="M1031" s="173"/>
      <c r="N1031"/>
      <c r="O1031"/>
    </row>
    <row r="1032" spans="13:15">
      <c r="M1032" s="173"/>
      <c r="N1032"/>
      <c r="O1032"/>
    </row>
    <row r="1033" spans="13:15">
      <c r="M1033" s="173"/>
      <c r="N1033"/>
      <c r="O1033"/>
    </row>
    <row r="1034" spans="13:15">
      <c r="M1034" s="173"/>
      <c r="N1034"/>
      <c r="O1034"/>
    </row>
    <row r="1035" spans="13:15">
      <c r="M1035" s="173"/>
      <c r="N1035"/>
      <c r="O1035"/>
    </row>
    <row r="1036" spans="13:15">
      <c r="M1036" s="173"/>
      <c r="N1036"/>
      <c r="O1036"/>
    </row>
    <row r="1037" spans="13:15">
      <c r="M1037" s="173"/>
      <c r="N1037"/>
      <c r="O1037"/>
    </row>
    <row r="1038" spans="13:15">
      <c r="M1038" s="173"/>
      <c r="N1038"/>
      <c r="O1038"/>
    </row>
    <row r="1039" spans="13:15">
      <c r="M1039" s="173"/>
      <c r="N1039"/>
      <c r="O1039"/>
    </row>
    <row r="1040" spans="13:15">
      <c r="M1040" s="173"/>
      <c r="N1040"/>
      <c r="O1040"/>
    </row>
    <row r="1041" spans="13:15">
      <c r="M1041" s="173"/>
      <c r="N1041"/>
      <c r="O1041"/>
    </row>
    <row r="1042" spans="13:15">
      <c r="M1042" s="173"/>
      <c r="N1042"/>
      <c r="O1042"/>
    </row>
    <row r="1043" spans="13:15">
      <c r="M1043" s="173"/>
      <c r="N1043"/>
      <c r="O1043"/>
    </row>
    <row r="1044" spans="13:15">
      <c r="M1044" s="173"/>
      <c r="N1044"/>
      <c r="O1044"/>
    </row>
    <row r="1045" spans="13:15">
      <c r="M1045" s="173"/>
      <c r="N1045"/>
      <c r="O1045"/>
    </row>
    <row r="1046" spans="13:15">
      <c r="M1046" s="173"/>
      <c r="N1046"/>
      <c r="O1046"/>
    </row>
    <row r="1047" spans="13:15">
      <c r="M1047" s="173"/>
      <c r="N1047"/>
      <c r="O1047"/>
    </row>
    <row r="1048" spans="13:15">
      <c r="M1048" s="173"/>
      <c r="N1048"/>
      <c r="O1048"/>
    </row>
    <row r="1049" spans="13:15">
      <c r="M1049" s="173"/>
      <c r="N1049"/>
      <c r="O1049"/>
    </row>
    <row r="1050" spans="13:15">
      <c r="M1050" s="173"/>
      <c r="N1050"/>
      <c r="O1050"/>
    </row>
    <row r="1051" spans="13:15">
      <c r="M1051" s="173"/>
      <c r="N1051"/>
      <c r="O1051"/>
    </row>
    <row r="1052" spans="13:15">
      <c r="M1052" s="173"/>
      <c r="N1052"/>
      <c r="O1052"/>
    </row>
    <row r="1053" spans="13:15">
      <c r="M1053" s="173"/>
      <c r="N1053"/>
      <c r="O1053"/>
    </row>
    <row r="1054" spans="13:15">
      <c r="M1054" s="173"/>
      <c r="N1054"/>
      <c r="O1054"/>
    </row>
    <row r="1055" spans="13:15">
      <c r="M1055" s="173"/>
      <c r="N1055"/>
      <c r="O1055"/>
    </row>
    <row r="1056" spans="13:15">
      <c r="M1056" s="173"/>
      <c r="N1056"/>
      <c r="O1056"/>
    </row>
    <row r="1057" spans="13:15">
      <c r="M1057" s="173"/>
      <c r="N1057"/>
      <c r="O1057"/>
    </row>
    <row r="1058" spans="13:15">
      <c r="M1058" s="173"/>
      <c r="N1058"/>
      <c r="O1058"/>
    </row>
    <row r="1059" spans="13:15">
      <c r="M1059" s="173"/>
      <c r="N1059"/>
      <c r="O1059"/>
    </row>
    <row r="1060" spans="13:15">
      <c r="M1060" s="173"/>
      <c r="N1060"/>
      <c r="O1060"/>
    </row>
    <row r="1061" spans="13:15">
      <c r="M1061" s="173"/>
      <c r="N1061"/>
      <c r="O1061"/>
    </row>
    <row r="1062" spans="13:15">
      <c r="M1062" s="173"/>
      <c r="N1062"/>
      <c r="O1062"/>
    </row>
    <row r="1063" spans="13:15">
      <c r="M1063" s="173"/>
      <c r="N1063"/>
      <c r="O1063"/>
    </row>
    <row r="1064" spans="13:15">
      <c r="M1064" s="173"/>
      <c r="N1064"/>
      <c r="O1064"/>
    </row>
    <row r="1065" spans="13:15">
      <c r="M1065" s="173"/>
      <c r="N1065"/>
      <c r="O1065"/>
    </row>
    <row r="1066" spans="13:15">
      <c r="M1066" s="173"/>
      <c r="N1066"/>
      <c r="O1066"/>
    </row>
    <row r="1067" spans="13:15">
      <c r="M1067" s="173"/>
      <c r="N1067"/>
      <c r="O1067"/>
    </row>
    <row r="1068" spans="13:15">
      <c r="M1068" s="173"/>
      <c r="N1068"/>
      <c r="O1068"/>
    </row>
    <row r="1069" spans="13:15">
      <c r="M1069" s="173"/>
      <c r="N1069"/>
      <c r="O1069"/>
    </row>
    <row r="1070" spans="13:15">
      <c r="M1070" s="173"/>
      <c r="N1070"/>
      <c r="O1070"/>
    </row>
    <row r="1071" spans="13:15">
      <c r="M1071" s="173"/>
      <c r="N1071"/>
      <c r="O1071"/>
    </row>
    <row r="1072" spans="13:15">
      <c r="M1072" s="173"/>
      <c r="N1072"/>
      <c r="O1072"/>
    </row>
    <row r="1073" spans="13:15">
      <c r="M1073" s="173"/>
      <c r="N1073"/>
      <c r="O1073"/>
    </row>
    <row r="1074" spans="13:15">
      <c r="M1074" s="173"/>
      <c r="N1074"/>
      <c r="O1074"/>
    </row>
    <row r="1075" spans="13:15">
      <c r="M1075" s="173"/>
      <c r="N1075"/>
      <c r="O1075"/>
    </row>
    <row r="1076" spans="13:15">
      <c r="M1076" s="173"/>
      <c r="N1076"/>
      <c r="O1076"/>
    </row>
    <row r="1077" spans="13:15">
      <c r="M1077" s="173"/>
      <c r="N1077"/>
      <c r="O1077"/>
    </row>
    <row r="1078" spans="13:15">
      <c r="M1078" s="173"/>
      <c r="N1078"/>
      <c r="O1078"/>
    </row>
    <row r="1079" spans="13:15">
      <c r="M1079" s="173"/>
      <c r="N1079"/>
      <c r="O1079"/>
    </row>
    <row r="1080" spans="13:15">
      <c r="M1080" s="173"/>
      <c r="N1080"/>
      <c r="O1080"/>
    </row>
    <row r="1081" spans="13:15">
      <c r="M1081" s="173"/>
      <c r="N1081"/>
      <c r="O1081"/>
    </row>
    <row r="1082" spans="13:15">
      <c r="M1082" s="173"/>
      <c r="N1082"/>
      <c r="O1082"/>
    </row>
    <row r="1083" spans="13:15">
      <c r="M1083" s="173"/>
      <c r="N1083"/>
      <c r="O1083"/>
    </row>
    <row r="1084" spans="13:15">
      <c r="M1084" s="173"/>
      <c r="N1084"/>
      <c r="O1084"/>
    </row>
    <row r="1085" spans="13:15">
      <c r="M1085" s="173"/>
      <c r="N1085"/>
      <c r="O1085"/>
    </row>
    <row r="1086" spans="13:15">
      <c r="M1086" s="173"/>
      <c r="N1086"/>
      <c r="O1086"/>
    </row>
    <row r="1087" spans="13:15">
      <c r="M1087" s="173"/>
      <c r="N1087"/>
      <c r="O1087"/>
    </row>
    <row r="1088" spans="13:15">
      <c r="M1088" s="173"/>
      <c r="N1088"/>
      <c r="O1088"/>
    </row>
    <row r="1089" spans="13:15">
      <c r="M1089" s="173"/>
      <c r="N1089"/>
      <c r="O1089"/>
    </row>
    <row r="1090" spans="13:15">
      <c r="M1090" s="173"/>
      <c r="N1090"/>
      <c r="O1090"/>
    </row>
    <row r="1091" spans="13:15">
      <c r="M1091" s="173"/>
      <c r="N1091"/>
      <c r="O1091"/>
    </row>
    <row r="1092" spans="13:15">
      <c r="M1092" s="173"/>
      <c r="N1092"/>
      <c r="O1092"/>
    </row>
    <row r="1093" spans="13:15">
      <c r="M1093" s="173"/>
      <c r="N1093"/>
      <c r="O1093"/>
    </row>
    <row r="1094" spans="13:15">
      <c r="M1094" s="173"/>
      <c r="N1094"/>
      <c r="O1094"/>
    </row>
    <row r="1095" spans="13:15">
      <c r="M1095" s="173"/>
      <c r="N1095"/>
      <c r="O1095"/>
    </row>
    <row r="1096" spans="13:15">
      <c r="M1096" s="173"/>
      <c r="N1096"/>
      <c r="O1096"/>
    </row>
    <row r="1097" spans="13:15">
      <c r="M1097" s="173"/>
      <c r="N1097"/>
      <c r="O1097"/>
    </row>
    <row r="1098" spans="13:15">
      <c r="M1098" s="173"/>
      <c r="N1098"/>
      <c r="O1098"/>
    </row>
    <row r="1099" spans="13:15">
      <c r="M1099" s="173"/>
      <c r="N1099"/>
      <c r="O1099"/>
    </row>
    <row r="1100" spans="13:15">
      <c r="M1100" s="173"/>
      <c r="N1100"/>
      <c r="O1100"/>
    </row>
    <row r="1101" spans="13:15">
      <c r="M1101" s="173"/>
      <c r="N1101"/>
      <c r="O1101"/>
    </row>
    <row r="1102" spans="13:15">
      <c r="M1102" s="173"/>
      <c r="N1102"/>
      <c r="O1102"/>
    </row>
    <row r="1103" spans="13:15">
      <c r="M1103" s="173"/>
      <c r="N1103"/>
      <c r="O1103"/>
    </row>
    <row r="1104" spans="13:15">
      <c r="M1104" s="173"/>
      <c r="N1104"/>
      <c r="O1104"/>
    </row>
    <row r="1105" spans="13:15">
      <c r="M1105" s="173"/>
      <c r="N1105"/>
      <c r="O1105"/>
    </row>
    <row r="1106" spans="13:15">
      <c r="M1106" s="173"/>
      <c r="N1106"/>
      <c r="O1106"/>
    </row>
    <row r="1107" spans="13:15">
      <c r="M1107" s="173"/>
      <c r="N1107"/>
      <c r="O1107"/>
    </row>
    <row r="1108" spans="13:15">
      <c r="M1108" s="173"/>
      <c r="N1108"/>
      <c r="O1108"/>
    </row>
    <row r="1109" spans="13:15">
      <c r="M1109" s="173"/>
      <c r="N1109"/>
      <c r="O1109"/>
    </row>
    <row r="1110" spans="13:15">
      <c r="M1110" s="173"/>
      <c r="N1110"/>
      <c r="O1110"/>
    </row>
    <row r="1111" spans="13:15">
      <c r="M1111" s="173"/>
      <c r="N1111"/>
      <c r="O1111"/>
    </row>
    <row r="1112" spans="13:15">
      <c r="M1112" s="173"/>
      <c r="N1112"/>
      <c r="O1112"/>
    </row>
    <row r="1113" spans="13:15">
      <c r="M1113" s="173"/>
      <c r="N1113"/>
      <c r="O1113"/>
    </row>
    <row r="1114" spans="13:15">
      <c r="M1114" s="173"/>
      <c r="N1114"/>
      <c r="O1114"/>
    </row>
    <row r="1115" spans="13:15">
      <c r="M1115" s="173"/>
      <c r="N1115"/>
      <c r="O1115"/>
    </row>
    <row r="1116" spans="13:15">
      <c r="M1116" s="173"/>
      <c r="N1116"/>
      <c r="O1116"/>
    </row>
    <row r="1117" spans="13:15">
      <c r="M1117" s="173"/>
      <c r="N1117"/>
      <c r="O1117"/>
    </row>
    <row r="1118" spans="13:15">
      <c r="M1118" s="173"/>
      <c r="N1118"/>
      <c r="O1118"/>
    </row>
    <row r="1119" spans="13:15">
      <c r="M1119" s="173"/>
      <c r="N1119"/>
      <c r="O1119"/>
    </row>
    <row r="1120" spans="13:15">
      <c r="M1120" s="173"/>
      <c r="N1120"/>
      <c r="O1120"/>
    </row>
    <row r="1121" spans="13:15">
      <c r="M1121" s="173"/>
      <c r="N1121"/>
      <c r="O1121"/>
    </row>
    <row r="1122" spans="13:15">
      <c r="M1122" s="173"/>
      <c r="N1122"/>
      <c r="O1122"/>
    </row>
    <row r="1123" spans="13:15">
      <c r="M1123" s="173"/>
      <c r="N1123"/>
      <c r="O1123"/>
    </row>
    <row r="1124" spans="13:15">
      <c r="M1124" s="173"/>
      <c r="N1124"/>
      <c r="O1124"/>
    </row>
    <row r="1125" spans="13:15">
      <c r="M1125" s="173"/>
      <c r="N1125"/>
      <c r="O1125"/>
    </row>
    <row r="1126" spans="13:15">
      <c r="M1126" s="173"/>
      <c r="N1126"/>
      <c r="O1126"/>
    </row>
    <row r="1127" spans="13:15">
      <c r="M1127" s="173"/>
      <c r="N1127"/>
      <c r="O1127"/>
    </row>
    <row r="1128" spans="13:15">
      <c r="M1128" s="173"/>
      <c r="N1128"/>
      <c r="O1128"/>
    </row>
    <row r="1129" spans="13:15">
      <c r="M1129" s="173"/>
      <c r="N1129"/>
      <c r="O1129"/>
    </row>
    <row r="1130" spans="13:15">
      <c r="M1130" s="173"/>
      <c r="N1130"/>
      <c r="O1130"/>
    </row>
    <row r="1131" spans="13:15">
      <c r="M1131" s="173"/>
      <c r="N1131"/>
      <c r="O1131"/>
    </row>
    <row r="1132" spans="13:15">
      <c r="M1132" s="173"/>
      <c r="N1132"/>
      <c r="O1132"/>
    </row>
    <row r="1133" spans="13:15">
      <c r="M1133" s="173"/>
      <c r="N1133"/>
      <c r="O1133"/>
    </row>
    <row r="1134" spans="13:15">
      <c r="M1134" s="173"/>
      <c r="N1134"/>
      <c r="O1134"/>
    </row>
    <row r="1135" spans="13:15">
      <c r="M1135" s="173"/>
      <c r="N1135"/>
      <c r="O1135"/>
    </row>
    <row r="1136" spans="13:15">
      <c r="M1136" s="173"/>
      <c r="N1136"/>
      <c r="O1136"/>
    </row>
    <row r="1137" spans="13:15">
      <c r="M1137" s="173"/>
      <c r="N1137"/>
      <c r="O1137"/>
    </row>
    <row r="1138" spans="13:15">
      <c r="M1138" s="173"/>
      <c r="N1138"/>
      <c r="O1138"/>
    </row>
    <row r="1139" spans="13:15">
      <c r="M1139" s="173"/>
      <c r="N1139"/>
      <c r="O1139"/>
    </row>
    <row r="1140" spans="13:15">
      <c r="M1140" s="173"/>
      <c r="N1140"/>
      <c r="O1140"/>
    </row>
    <row r="1141" spans="13:15">
      <c r="M1141" s="173"/>
      <c r="N1141"/>
      <c r="O1141"/>
    </row>
    <row r="1142" spans="13:15">
      <c r="M1142" s="173"/>
      <c r="N1142"/>
      <c r="O1142"/>
    </row>
    <row r="1143" spans="13:15">
      <c r="M1143" s="173"/>
      <c r="N1143"/>
      <c r="O1143"/>
    </row>
    <row r="1144" spans="13:15">
      <c r="M1144" s="173"/>
      <c r="N1144"/>
      <c r="O1144"/>
    </row>
    <row r="1145" spans="13:15">
      <c r="M1145" s="173"/>
      <c r="N1145"/>
      <c r="O1145"/>
    </row>
    <row r="1146" spans="13:15">
      <c r="M1146" s="173"/>
      <c r="N1146"/>
      <c r="O1146"/>
    </row>
    <row r="1147" spans="13:15">
      <c r="M1147" s="173"/>
      <c r="N1147"/>
      <c r="O1147"/>
    </row>
    <row r="1148" spans="13:15">
      <c r="M1148" s="173"/>
      <c r="N1148"/>
      <c r="O1148"/>
    </row>
    <row r="1149" spans="13:15">
      <c r="M1149" s="173"/>
      <c r="N1149"/>
      <c r="O1149"/>
    </row>
    <row r="1150" spans="13:15">
      <c r="M1150" s="173"/>
      <c r="N1150"/>
      <c r="O1150"/>
    </row>
    <row r="1151" spans="13:15">
      <c r="M1151" s="173"/>
      <c r="N1151"/>
      <c r="O1151"/>
    </row>
    <row r="1152" spans="13:15">
      <c r="M1152" s="173"/>
      <c r="N1152"/>
      <c r="O1152"/>
    </row>
    <row r="1153" spans="13:15">
      <c r="M1153" s="173"/>
      <c r="N1153"/>
      <c r="O1153"/>
    </row>
    <row r="1154" spans="13:15">
      <c r="M1154" s="173"/>
      <c r="N1154"/>
      <c r="O1154"/>
    </row>
    <row r="1155" spans="13:15">
      <c r="M1155" s="173"/>
      <c r="N1155"/>
      <c r="O1155"/>
    </row>
    <row r="1156" spans="13:15">
      <c r="M1156" s="173"/>
      <c r="N1156"/>
      <c r="O1156"/>
    </row>
    <row r="1157" spans="13:15">
      <c r="M1157" s="173"/>
      <c r="N1157"/>
      <c r="O1157"/>
    </row>
    <row r="1158" spans="13:15">
      <c r="M1158" s="173"/>
      <c r="N1158"/>
      <c r="O1158"/>
    </row>
    <row r="1159" spans="13:15">
      <c r="M1159" s="173"/>
      <c r="N1159"/>
      <c r="O1159"/>
    </row>
    <row r="1160" spans="13:15">
      <c r="M1160" s="173"/>
      <c r="N1160"/>
      <c r="O1160"/>
    </row>
    <row r="1161" spans="13:15">
      <c r="M1161" s="173"/>
      <c r="N1161"/>
      <c r="O1161"/>
    </row>
    <row r="1162" spans="13:15">
      <c r="M1162" s="173"/>
      <c r="N1162"/>
      <c r="O1162"/>
    </row>
    <row r="1163" spans="13:15">
      <c r="M1163" s="173"/>
      <c r="N1163"/>
      <c r="O1163"/>
    </row>
    <row r="1164" spans="13:15">
      <c r="M1164" s="173"/>
      <c r="N1164"/>
      <c r="O1164"/>
    </row>
    <row r="1165" spans="13:15">
      <c r="M1165" s="173"/>
      <c r="N1165"/>
      <c r="O1165"/>
    </row>
    <row r="1166" spans="13:15">
      <c r="M1166" s="173"/>
      <c r="N1166"/>
      <c r="O1166"/>
    </row>
    <row r="1167" spans="13:15">
      <c r="M1167" s="173"/>
      <c r="N1167"/>
      <c r="O1167"/>
    </row>
    <row r="1168" spans="13:15">
      <c r="M1168" s="173"/>
      <c r="N1168"/>
      <c r="O1168"/>
    </row>
    <row r="1169" spans="13:15">
      <c r="M1169" s="173"/>
      <c r="N1169"/>
      <c r="O1169"/>
    </row>
    <row r="1170" spans="13:15">
      <c r="M1170" s="173"/>
      <c r="N1170"/>
      <c r="O1170"/>
    </row>
    <row r="1171" spans="13:15">
      <c r="M1171" s="173"/>
      <c r="N1171"/>
      <c r="O1171"/>
    </row>
    <row r="1172" spans="13:15">
      <c r="M1172" s="173"/>
      <c r="N1172"/>
      <c r="O1172"/>
    </row>
    <row r="1173" spans="13:15">
      <c r="M1173" s="173"/>
      <c r="N1173"/>
      <c r="O1173"/>
    </row>
    <row r="1174" spans="13:15">
      <c r="M1174" s="173"/>
      <c r="N1174"/>
      <c r="O1174"/>
    </row>
    <row r="1175" spans="13:15">
      <c r="M1175" s="173"/>
      <c r="N1175"/>
      <c r="O1175"/>
    </row>
    <row r="1176" spans="13:15">
      <c r="M1176" s="173"/>
      <c r="N1176"/>
      <c r="O1176"/>
    </row>
    <row r="1177" spans="13:15">
      <c r="M1177" s="173"/>
      <c r="N1177"/>
      <c r="O1177"/>
    </row>
    <row r="1178" spans="13:15">
      <c r="M1178" s="173"/>
      <c r="N1178"/>
      <c r="O1178"/>
    </row>
    <row r="1179" spans="13:15">
      <c r="M1179" s="173"/>
      <c r="N1179"/>
      <c r="O1179"/>
    </row>
    <row r="1180" spans="13:15">
      <c r="M1180" s="173"/>
      <c r="N1180"/>
      <c r="O1180"/>
    </row>
    <row r="1181" spans="13:15">
      <c r="M1181" s="173"/>
      <c r="N1181"/>
      <c r="O1181"/>
    </row>
    <row r="1182" spans="13:15">
      <c r="M1182" s="173"/>
      <c r="N1182"/>
      <c r="O1182"/>
    </row>
    <row r="1183" spans="13:15">
      <c r="M1183" s="173"/>
      <c r="N1183"/>
      <c r="O1183"/>
    </row>
    <row r="1184" spans="13:15">
      <c r="M1184" s="173"/>
      <c r="N1184"/>
      <c r="O1184"/>
    </row>
    <row r="1185" spans="13:15">
      <c r="M1185" s="173"/>
      <c r="N1185"/>
      <c r="O1185"/>
    </row>
    <row r="1186" spans="13:15">
      <c r="M1186" s="173"/>
      <c r="N1186"/>
      <c r="O1186"/>
    </row>
    <row r="1187" spans="13:15">
      <c r="M1187" s="173"/>
      <c r="N1187"/>
      <c r="O1187"/>
    </row>
    <row r="1188" spans="13:15">
      <c r="M1188" s="173"/>
      <c r="N1188"/>
      <c r="O1188"/>
    </row>
    <row r="1189" spans="13:15">
      <c r="M1189" s="173"/>
      <c r="N1189"/>
      <c r="O1189"/>
    </row>
    <row r="1190" spans="13:15">
      <c r="M1190" s="173"/>
      <c r="N1190"/>
      <c r="O1190"/>
    </row>
    <row r="1191" spans="13:15">
      <c r="M1191" s="173"/>
      <c r="N1191"/>
      <c r="O1191"/>
    </row>
    <row r="1192" spans="13:15">
      <c r="M1192" s="173"/>
      <c r="N1192"/>
      <c r="O1192"/>
    </row>
    <row r="1193" spans="13:15">
      <c r="M1193" s="173"/>
      <c r="N1193"/>
      <c r="O1193"/>
    </row>
    <row r="1194" spans="13:15">
      <c r="M1194" s="173"/>
      <c r="N1194"/>
      <c r="O1194"/>
    </row>
    <row r="1195" spans="13:15">
      <c r="M1195" s="173"/>
      <c r="N1195"/>
      <c r="O1195"/>
    </row>
    <row r="1196" spans="13:15">
      <c r="M1196" s="173"/>
      <c r="N1196"/>
      <c r="O1196"/>
    </row>
    <row r="1197" spans="13:15">
      <c r="M1197" s="173"/>
      <c r="N1197"/>
      <c r="O1197"/>
    </row>
    <row r="1198" spans="13:15">
      <c r="M1198" s="173"/>
      <c r="N1198"/>
      <c r="O1198"/>
    </row>
    <row r="1199" spans="13:15">
      <c r="M1199" s="173"/>
      <c r="N1199"/>
      <c r="O1199"/>
    </row>
    <row r="1200" spans="13:15">
      <c r="M1200" s="173"/>
      <c r="N1200"/>
      <c r="O1200"/>
    </row>
    <row r="1201" spans="13:15">
      <c r="M1201" s="173"/>
      <c r="N1201"/>
      <c r="O1201"/>
    </row>
    <row r="1202" spans="13:15">
      <c r="M1202" s="173"/>
      <c r="N1202"/>
      <c r="O1202"/>
    </row>
    <row r="1203" spans="13:15">
      <c r="M1203" s="173"/>
      <c r="N1203"/>
      <c r="O1203"/>
    </row>
    <row r="1204" spans="13:15">
      <c r="M1204" s="173"/>
      <c r="N1204"/>
      <c r="O1204"/>
    </row>
    <row r="1205" spans="13:15">
      <c r="M1205" s="173"/>
      <c r="N1205"/>
      <c r="O1205"/>
    </row>
    <row r="1206" spans="13:15">
      <c r="M1206" s="173"/>
      <c r="N1206"/>
      <c r="O1206"/>
    </row>
    <row r="1207" spans="13:15">
      <c r="M1207" s="173"/>
      <c r="N1207"/>
      <c r="O1207"/>
    </row>
    <row r="1208" spans="13:15">
      <c r="M1208" s="173"/>
      <c r="N1208"/>
      <c r="O1208"/>
    </row>
    <row r="1209" spans="13:15">
      <c r="M1209" s="173"/>
      <c r="N1209"/>
      <c r="O1209"/>
    </row>
    <row r="1210" spans="13:15">
      <c r="M1210" s="173"/>
      <c r="N1210"/>
      <c r="O1210"/>
    </row>
    <row r="1211" spans="13:15">
      <c r="M1211" s="173"/>
      <c r="N1211"/>
      <c r="O1211"/>
    </row>
    <row r="1212" spans="13:15">
      <c r="M1212" s="173"/>
      <c r="N1212"/>
      <c r="O1212"/>
    </row>
    <row r="1213" spans="13:15">
      <c r="M1213" s="173"/>
      <c r="N1213"/>
      <c r="O1213"/>
    </row>
    <row r="1214" spans="13:15">
      <c r="M1214" s="173"/>
      <c r="N1214"/>
      <c r="O1214"/>
    </row>
    <row r="1215" spans="13:15">
      <c r="M1215" s="173"/>
      <c r="N1215"/>
      <c r="O1215"/>
    </row>
    <row r="1216" spans="13:15">
      <c r="M1216" s="173"/>
      <c r="N1216"/>
      <c r="O1216"/>
    </row>
    <row r="1217" spans="13:15">
      <c r="M1217" s="173"/>
      <c r="N1217"/>
      <c r="O1217"/>
    </row>
    <row r="1218" spans="13:15">
      <c r="M1218" s="173"/>
      <c r="N1218"/>
      <c r="O1218"/>
    </row>
  </sheetData>
  <phoneticPr fontId="17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outlinePr summaryBelow="0" summaryRight="0"/>
  </sheetPr>
  <dimension ref="A1:Z1000"/>
  <sheetViews>
    <sheetView workbookViewId="0">
      <pane ySplit="1" topLeftCell="A2" activePane="bottomLeft" state="frozen"/>
      <selection pane="bottomLeft" activeCell="E8" sqref="E8"/>
    </sheetView>
  </sheetViews>
  <sheetFormatPr defaultColWidth="14.453125" defaultRowHeight="15" customHeight="1"/>
  <cols>
    <col min="3" max="3" width="12.54296875" customWidth="1"/>
    <col min="4" max="4" width="9.453125" customWidth="1"/>
    <col min="5" max="5" width="11.54296875" customWidth="1"/>
    <col min="6" max="6" width="10.81640625" customWidth="1"/>
    <col min="7" max="7" width="10.7265625" customWidth="1"/>
    <col min="8" max="10" width="11.08984375" customWidth="1"/>
    <col min="16" max="16" width="19.453125" customWidth="1"/>
  </cols>
  <sheetData>
    <row r="1" spans="1:26">
      <c r="A1" s="114" t="s">
        <v>5679</v>
      </c>
      <c r="B1" s="106" t="s">
        <v>3602</v>
      </c>
      <c r="C1" s="115" t="s">
        <v>412</v>
      </c>
      <c r="D1" s="116" t="s">
        <v>413</v>
      </c>
      <c r="E1" s="116" t="s">
        <v>414</v>
      </c>
      <c r="F1" s="116" t="s">
        <v>415</v>
      </c>
      <c r="G1" s="116" t="s">
        <v>416</v>
      </c>
      <c r="H1" s="117" t="s">
        <v>417</v>
      </c>
      <c r="I1" s="116" t="s">
        <v>5683</v>
      </c>
      <c r="J1" s="116" t="s">
        <v>5684</v>
      </c>
      <c r="K1" s="118" t="s">
        <v>5685</v>
      </c>
      <c r="L1" s="119" t="s">
        <v>5686</v>
      </c>
      <c r="M1" s="114" t="s">
        <v>5687</v>
      </c>
      <c r="N1" s="120" t="s">
        <v>411</v>
      </c>
      <c r="O1" s="120" t="s">
        <v>3627</v>
      </c>
      <c r="P1" s="120" t="s">
        <v>5688</v>
      </c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>
      <c r="A2" s="5"/>
      <c r="B2" s="5" t="s">
        <v>5682</v>
      </c>
      <c r="C2" s="121" t="s">
        <v>419</v>
      </c>
      <c r="D2" s="32"/>
      <c r="E2" s="32"/>
      <c r="F2" s="32"/>
      <c r="G2" s="32"/>
      <c r="H2" s="122" t="s">
        <v>420</v>
      </c>
      <c r="I2" s="32"/>
      <c r="J2" s="32" t="s">
        <v>419</v>
      </c>
      <c r="K2" s="123" t="str">
        <f>VLOOKUP(RTARouteStagesOld!$J2,Code2Loc,2,FALSE)</f>
        <v>Chorao</v>
      </c>
      <c r="L2" s="5">
        <v>1</v>
      </c>
      <c r="M2" s="5"/>
      <c r="N2" s="5" t="str">
        <f>IF(LEN(RTARouteStagesOld!$C2 &amp; IF(ISBLANK(RTARouteStagesOld!$D2),"", "-" &amp; RTARouteStagesOld!$D2) &amp; IF(ISBLANK(RTARouteStagesOld!$E2),"", "-" &amp; RTARouteStagesOld!$E2) &amp; IF(ISBLANK(RTARouteStagesOld!$F2),"", "-" &amp; RTARouteStagesOld!$F2) &amp; IF(ISBLANK(RTARouteStagesOld!$G2),"", "-" &amp; RTARouteStagesOld!$G2) &amp; IF(ISBLANK(RTARouteStagesOld!$H2),"", "-" &amp; RTARouteStagesOld!$H2))=0,N1, RTARouteStagesOld!$C2 &amp; IF(ISBLANK(RTARouteStagesOld!$D2),"", "-" &amp; RTARouteStagesOld!$D2) &amp; IF(ISBLANK(RTARouteStagesOld!$E2),"", "-" &amp; RTARouteStagesOld!$E2) &amp; IF(ISBLANK(RTARouteStagesOld!$F2),"", "-" &amp; RTARouteStagesOld!$F2) &amp; IF(ISBLANK(RTARouteStagesOld!$G2),"", "-" &amp; RTARouteStagesOld!$G2) &amp; IF(ISBLANK(RTARouteStagesOld!$H2),"", "-" &amp; RTARouteStagesOld!$H2))</f>
        <v>CHO-BCH</v>
      </c>
      <c r="O2" s="5" t="str">
        <f>IF(ISBLANK(RTARouteStagesOld!$B2),O1,B2)</f>
        <v>BIC</v>
      </c>
      <c r="P2" s="5" t="str">
        <f>RTARouteStagesOld!$O2 &amp; ":" &amp; RTARouteStagesOld!$N2</f>
        <v>BIC:CHO-BCH</v>
      </c>
    </row>
    <row r="3" spans="1:26">
      <c r="A3" s="5"/>
      <c r="B3" s="5"/>
      <c r="C3" s="123"/>
      <c r="D3" s="5"/>
      <c r="E3" s="5"/>
      <c r="F3" s="5"/>
      <c r="G3" s="5"/>
      <c r="H3" s="124"/>
      <c r="I3" s="5"/>
      <c r="J3" s="5" t="s">
        <v>1931</v>
      </c>
      <c r="K3" s="123" t="str">
        <f>VLOOKUP(RTARouteStagesOld!$J3,Code2Loc,2,FALSE)</f>
        <v>MAYEM LAKE</v>
      </c>
      <c r="L3" s="5">
        <v>2</v>
      </c>
      <c r="M3" s="5"/>
      <c r="N3" s="5" t="str">
        <f>IF(LEN(RTARouteStagesOld!$C3 &amp; IF(ISBLANK(RTARouteStagesOld!$D3),"", "-" &amp; RTARouteStagesOld!$D3) &amp; IF(ISBLANK(RTARouteStagesOld!$E3),"", "-" &amp; RTARouteStagesOld!$E3) &amp; IF(ISBLANK(RTARouteStagesOld!$F3),"", "-" &amp; RTARouteStagesOld!$F3) &amp; IF(ISBLANK(RTARouteStagesOld!$G3),"", "-" &amp; RTARouteStagesOld!$G3) &amp; IF(ISBLANK(RTARouteStagesOld!$H3),"", "-" &amp; RTARouteStagesOld!$H3))=0,N2, RTARouteStagesOld!$C3 &amp; IF(ISBLANK(RTARouteStagesOld!$D3),"", "-" &amp; RTARouteStagesOld!$D3) &amp; IF(ISBLANK(RTARouteStagesOld!$E3),"", "-" &amp; RTARouteStagesOld!$E3) &amp; IF(ISBLANK(RTARouteStagesOld!$F3),"", "-" &amp; RTARouteStagesOld!$F3) &amp; IF(ISBLANK(RTARouteStagesOld!$G3),"", "-" &amp; RTARouteStagesOld!$G3) &amp; IF(ISBLANK(RTARouteStagesOld!$H3),"", "-" &amp; RTARouteStagesOld!$H3))</f>
        <v>CHO-BCH</v>
      </c>
      <c r="O3" s="5" t="str">
        <f>IF(ISBLANK(RTARouteStagesOld!$B3),O2,B3)</f>
        <v>BIC</v>
      </c>
      <c r="P3" s="5" t="str">
        <f>RTARouteStagesOld!$O3 &amp; ":" &amp; RTARouteStagesOld!$N3</f>
        <v>BIC:CHO-BCH</v>
      </c>
    </row>
    <row r="4" spans="1:26">
      <c r="A4" s="5"/>
      <c r="B4" s="5"/>
      <c r="C4" s="123"/>
      <c r="D4" s="5"/>
      <c r="E4" s="5"/>
      <c r="F4" s="5"/>
      <c r="G4" s="5"/>
      <c r="H4" s="124"/>
      <c r="I4" s="5"/>
      <c r="J4" s="5" t="s">
        <v>1882</v>
      </c>
      <c r="K4" s="123" t="str">
        <f>VLOOKUP(RTARouteStagesOld!$J4,Code2Loc,2,FALSE)</f>
        <v>MAPUSA</v>
      </c>
      <c r="L4" s="5">
        <v>3</v>
      </c>
      <c r="M4" s="5"/>
      <c r="N4" s="5" t="str">
        <f>IF(LEN(RTARouteStagesOld!$C4 &amp; IF(ISBLANK(RTARouteStagesOld!$D4),"", "-" &amp; RTARouteStagesOld!$D4) &amp; IF(ISBLANK(RTARouteStagesOld!$E4),"", "-" &amp; RTARouteStagesOld!$E4) &amp; IF(ISBLANK(RTARouteStagesOld!$F4),"", "-" &amp; RTARouteStagesOld!$F4) &amp; IF(ISBLANK(RTARouteStagesOld!$G4),"", "-" &amp; RTARouteStagesOld!$G4) &amp; IF(ISBLANK(RTARouteStagesOld!$H4),"", "-" &amp; RTARouteStagesOld!$H4))=0,N3, RTARouteStagesOld!$C4 &amp; IF(ISBLANK(RTARouteStagesOld!$D4),"", "-" &amp; RTARouteStagesOld!$D4) &amp; IF(ISBLANK(RTARouteStagesOld!$E4),"", "-" &amp; RTARouteStagesOld!$E4) &amp; IF(ISBLANK(RTARouteStagesOld!$F4),"", "-" &amp; RTARouteStagesOld!$F4) &amp; IF(ISBLANK(RTARouteStagesOld!$G4),"", "-" &amp; RTARouteStagesOld!$G4) &amp; IF(ISBLANK(RTARouteStagesOld!$H4),"", "-" &amp; RTARouteStagesOld!$H4))</f>
        <v>CHO-BCH</v>
      </c>
      <c r="O4" s="5" t="str">
        <f>IF(ISBLANK(RTARouteStagesOld!$B4),O3,B4)</f>
        <v>BIC</v>
      </c>
      <c r="P4" s="5" t="str">
        <f>RTARouteStagesOld!$O4 &amp; ":" &amp; RTARouteStagesOld!$N4</f>
        <v>BIC:CHO-BCH</v>
      </c>
    </row>
    <row r="5" spans="1:26">
      <c r="A5" s="5"/>
      <c r="B5" s="5"/>
      <c r="C5" s="123"/>
      <c r="D5" s="5"/>
      <c r="E5" s="5"/>
      <c r="F5" s="5"/>
      <c r="G5" s="5"/>
      <c r="H5" s="124"/>
      <c r="I5" s="5"/>
      <c r="J5" s="5" t="s">
        <v>420</v>
      </c>
      <c r="K5" s="123" t="str">
        <f>VLOOKUP(RTARouteStagesOld!$J5,Code2Loc,2,FALSE)</f>
        <v>BICHOLIM</v>
      </c>
      <c r="L5" s="5">
        <v>4</v>
      </c>
      <c r="M5" s="5"/>
      <c r="N5" s="5" t="str">
        <f>IF(LEN(RTARouteStagesOld!$C5 &amp; IF(ISBLANK(RTARouteStagesOld!$D5),"", "-" &amp; RTARouteStagesOld!$D5) &amp; IF(ISBLANK(RTARouteStagesOld!$E5),"", "-" &amp; RTARouteStagesOld!$E5) &amp; IF(ISBLANK(RTARouteStagesOld!$F5),"", "-" &amp; RTARouteStagesOld!$F5) &amp; IF(ISBLANK(RTARouteStagesOld!$G5),"", "-" &amp; RTARouteStagesOld!$G5) &amp; IF(ISBLANK(RTARouteStagesOld!$H5),"", "-" &amp; RTARouteStagesOld!$H5))=0,N4, RTARouteStagesOld!$C5 &amp; IF(ISBLANK(RTARouteStagesOld!$D5),"", "-" &amp; RTARouteStagesOld!$D5) &amp; IF(ISBLANK(RTARouteStagesOld!$E5),"", "-" &amp; RTARouteStagesOld!$E5) &amp; IF(ISBLANK(RTARouteStagesOld!$F5),"", "-" &amp; RTARouteStagesOld!$F5) &amp; IF(ISBLANK(RTARouteStagesOld!$G5),"", "-" &amp; RTARouteStagesOld!$G5) &amp; IF(ISBLANK(RTARouteStagesOld!$H5),"", "-" &amp; RTARouteStagesOld!$H5))</f>
        <v>CHO-BCH</v>
      </c>
      <c r="O5" s="5" t="str">
        <f>IF(ISBLANK(RTARouteStagesOld!$B5),O4,B5)</f>
        <v>BIC</v>
      </c>
      <c r="P5" s="5" t="str">
        <f>RTARouteStagesOld!$O5 &amp; ":" &amp; RTARouteStagesOld!$N5</f>
        <v>BIC:CHO-BCH</v>
      </c>
    </row>
    <row r="6" spans="1:26">
      <c r="C6" s="123"/>
      <c r="H6" s="124"/>
      <c r="I6" s="5"/>
      <c r="J6" s="5"/>
      <c r="K6" s="123"/>
      <c r="L6" s="124"/>
    </row>
    <row r="7" spans="1:26">
      <c r="C7" s="123"/>
      <c r="H7" s="124"/>
      <c r="I7" s="5"/>
      <c r="J7" s="5"/>
      <c r="K7" s="123"/>
      <c r="L7" s="124"/>
    </row>
    <row r="8" spans="1:26">
      <c r="C8" s="123"/>
      <c r="H8" s="124"/>
      <c r="I8" s="5"/>
      <c r="J8" s="5"/>
      <c r="K8" s="123"/>
      <c r="L8" s="124"/>
    </row>
    <row r="9" spans="1:26">
      <c r="C9" s="123"/>
      <c r="H9" s="124"/>
      <c r="I9" s="5"/>
      <c r="J9" s="5"/>
      <c r="K9" s="123"/>
      <c r="L9" s="124"/>
    </row>
    <row r="10" spans="1:26">
      <c r="C10" s="123"/>
      <c r="H10" s="124"/>
      <c r="I10" s="5"/>
      <c r="J10" s="5"/>
      <c r="K10" s="123"/>
      <c r="L10" s="124"/>
    </row>
    <row r="11" spans="1:26">
      <c r="C11" s="123"/>
      <c r="H11" s="124"/>
      <c r="I11" s="5"/>
      <c r="J11" s="5"/>
      <c r="K11" s="123"/>
      <c r="L11" s="124"/>
    </row>
    <row r="12" spans="1:26">
      <c r="C12" s="123"/>
      <c r="H12" s="124"/>
      <c r="I12" s="5"/>
      <c r="J12" s="5"/>
      <c r="K12" s="123"/>
      <c r="L12" s="124"/>
    </row>
    <row r="13" spans="1:26">
      <c r="C13" s="123"/>
      <c r="H13" s="124"/>
      <c r="I13" s="5"/>
      <c r="J13" s="5"/>
      <c r="K13" s="123"/>
      <c r="L13" s="124"/>
    </row>
    <row r="14" spans="1:26">
      <c r="C14" s="123"/>
      <c r="H14" s="124"/>
      <c r="I14" s="5"/>
      <c r="J14" s="5"/>
      <c r="K14" s="123"/>
      <c r="L14" s="124"/>
    </row>
    <row r="15" spans="1:26">
      <c r="C15" s="123"/>
      <c r="H15" s="124"/>
      <c r="I15" s="5"/>
      <c r="J15" s="5"/>
      <c r="K15" s="123"/>
      <c r="L15" s="124"/>
    </row>
    <row r="16" spans="1:26">
      <c r="C16" s="123"/>
      <c r="H16" s="124"/>
      <c r="I16" s="5"/>
      <c r="J16" s="5"/>
      <c r="K16" s="123"/>
      <c r="L16" s="124"/>
    </row>
    <row r="17" spans="3:12">
      <c r="C17" s="123"/>
      <c r="H17" s="124"/>
      <c r="I17" s="5"/>
      <c r="J17" s="5"/>
      <c r="K17" s="123"/>
      <c r="L17" s="124"/>
    </row>
    <row r="18" spans="3:12">
      <c r="C18" s="123"/>
      <c r="H18" s="124"/>
      <c r="I18" s="5"/>
      <c r="J18" s="5"/>
      <c r="K18" s="123"/>
      <c r="L18" s="124"/>
    </row>
    <row r="19" spans="3:12">
      <c r="C19" s="123"/>
      <c r="H19" s="124"/>
      <c r="I19" s="5"/>
      <c r="J19" s="5"/>
      <c r="K19" s="123"/>
      <c r="L19" s="124"/>
    </row>
    <row r="20" spans="3:12">
      <c r="C20" s="123"/>
      <c r="H20" s="124"/>
      <c r="I20" s="5"/>
      <c r="J20" s="5"/>
      <c r="K20" s="123"/>
      <c r="L20" s="124"/>
    </row>
    <row r="21" spans="3:12">
      <c r="C21" s="123"/>
      <c r="H21" s="124"/>
      <c r="I21" s="5"/>
      <c r="J21" s="5"/>
      <c r="K21" s="123"/>
      <c r="L21" s="124"/>
    </row>
    <row r="22" spans="3:12">
      <c r="C22" s="123"/>
      <c r="H22" s="124"/>
      <c r="I22" s="5"/>
      <c r="J22" s="5"/>
      <c r="K22" s="123"/>
      <c r="L22" s="124"/>
    </row>
    <row r="23" spans="3:12">
      <c r="C23" s="123"/>
      <c r="H23" s="124"/>
      <c r="I23" s="5"/>
      <c r="J23" s="5"/>
      <c r="K23" s="123"/>
      <c r="L23" s="124"/>
    </row>
    <row r="24" spans="3:12">
      <c r="C24" s="123"/>
      <c r="H24" s="124"/>
      <c r="I24" s="5"/>
      <c r="J24" s="5"/>
      <c r="K24" s="123"/>
      <c r="L24" s="124"/>
    </row>
    <row r="25" spans="3:12">
      <c r="C25" s="123"/>
      <c r="H25" s="124"/>
      <c r="I25" s="5"/>
      <c r="J25" s="5"/>
      <c r="K25" s="123"/>
      <c r="L25" s="124"/>
    </row>
    <row r="26" spans="3:12">
      <c r="C26" s="123"/>
      <c r="H26" s="124"/>
      <c r="I26" s="5"/>
      <c r="J26" s="5"/>
      <c r="K26" s="123"/>
      <c r="L26" s="124"/>
    </row>
    <row r="27" spans="3:12">
      <c r="C27" s="123"/>
      <c r="H27" s="124"/>
      <c r="I27" s="5"/>
      <c r="J27" s="5"/>
      <c r="K27" s="123"/>
      <c r="L27" s="124"/>
    </row>
    <row r="28" spans="3:12">
      <c r="C28" s="123"/>
      <c r="H28" s="124"/>
      <c r="I28" s="5"/>
      <c r="J28" s="5"/>
      <c r="K28" s="123"/>
      <c r="L28" s="124"/>
    </row>
    <row r="29" spans="3:12">
      <c r="C29" s="123"/>
      <c r="H29" s="124"/>
      <c r="I29" s="5"/>
      <c r="J29" s="5"/>
      <c r="K29" s="123"/>
      <c r="L29" s="124"/>
    </row>
    <row r="30" spans="3:12">
      <c r="C30" s="123"/>
      <c r="H30" s="124"/>
      <c r="I30" s="5"/>
      <c r="J30" s="5"/>
      <c r="K30" s="123"/>
      <c r="L30" s="124"/>
    </row>
    <row r="31" spans="3:12">
      <c r="C31" s="123"/>
      <c r="H31" s="124"/>
      <c r="I31" s="5"/>
      <c r="J31" s="5"/>
      <c r="K31" s="123"/>
      <c r="L31" s="124"/>
    </row>
    <row r="32" spans="3:12">
      <c r="C32" s="123"/>
      <c r="H32" s="124"/>
      <c r="I32" s="5"/>
      <c r="J32" s="5"/>
      <c r="K32" s="123"/>
      <c r="L32" s="124"/>
    </row>
    <row r="33" spans="3:12">
      <c r="C33" s="123"/>
      <c r="H33" s="124"/>
      <c r="I33" s="5"/>
      <c r="J33" s="5"/>
      <c r="K33" s="123"/>
      <c r="L33" s="124"/>
    </row>
    <row r="34" spans="3:12">
      <c r="C34" s="123"/>
      <c r="H34" s="124"/>
      <c r="I34" s="5"/>
      <c r="J34" s="5"/>
      <c r="K34" s="123"/>
      <c r="L34" s="124"/>
    </row>
    <row r="35" spans="3:12">
      <c r="C35" s="123"/>
      <c r="H35" s="124"/>
      <c r="I35" s="5"/>
      <c r="J35" s="5"/>
      <c r="K35" s="123"/>
      <c r="L35" s="124"/>
    </row>
    <row r="36" spans="3:12">
      <c r="C36" s="123"/>
      <c r="H36" s="124"/>
      <c r="I36" s="5"/>
      <c r="J36" s="5"/>
      <c r="K36" s="123"/>
      <c r="L36" s="124"/>
    </row>
    <row r="37" spans="3:12">
      <c r="C37" s="123"/>
      <c r="H37" s="124"/>
      <c r="I37" s="5"/>
      <c r="J37" s="5"/>
      <c r="K37" s="123"/>
      <c r="L37" s="124"/>
    </row>
    <row r="38" spans="3:12">
      <c r="C38" s="123"/>
      <c r="H38" s="124"/>
      <c r="I38" s="5"/>
      <c r="J38" s="5"/>
      <c r="K38" s="123"/>
      <c r="L38" s="124"/>
    </row>
    <row r="39" spans="3:12">
      <c r="C39" s="123"/>
      <c r="H39" s="124"/>
      <c r="I39" s="5"/>
      <c r="J39" s="5"/>
      <c r="K39" s="123"/>
      <c r="L39" s="124"/>
    </row>
    <row r="40" spans="3:12">
      <c r="C40" s="123"/>
      <c r="H40" s="124"/>
      <c r="I40" s="5"/>
      <c r="J40" s="5"/>
      <c r="K40" s="123"/>
      <c r="L40" s="124"/>
    </row>
    <row r="41" spans="3:12">
      <c r="C41" s="123"/>
      <c r="H41" s="124"/>
      <c r="I41" s="5"/>
      <c r="J41" s="5"/>
      <c r="K41" s="123"/>
      <c r="L41" s="124"/>
    </row>
    <row r="42" spans="3:12">
      <c r="C42" s="123"/>
      <c r="H42" s="124"/>
      <c r="I42" s="5"/>
      <c r="J42" s="5"/>
      <c r="K42" s="123"/>
      <c r="L42" s="124"/>
    </row>
    <row r="43" spans="3:12">
      <c r="C43" s="123"/>
      <c r="H43" s="124"/>
      <c r="I43" s="5"/>
      <c r="J43" s="5"/>
      <c r="K43" s="123"/>
      <c r="L43" s="124"/>
    </row>
    <row r="44" spans="3:12">
      <c r="C44" s="123"/>
      <c r="H44" s="124"/>
      <c r="I44" s="5"/>
      <c r="J44" s="5"/>
      <c r="K44" s="123"/>
      <c r="L44" s="124"/>
    </row>
    <row r="45" spans="3:12">
      <c r="C45" s="123"/>
      <c r="H45" s="124"/>
      <c r="I45" s="5"/>
      <c r="J45" s="5"/>
      <c r="K45" s="123"/>
      <c r="L45" s="124"/>
    </row>
    <row r="46" spans="3:12">
      <c r="C46" s="123"/>
      <c r="H46" s="124"/>
      <c r="I46" s="5"/>
      <c r="J46" s="5"/>
      <c r="K46" s="123"/>
      <c r="L46" s="124"/>
    </row>
    <row r="47" spans="3:12">
      <c r="C47" s="123"/>
      <c r="H47" s="124"/>
      <c r="I47" s="5"/>
      <c r="J47" s="5"/>
      <c r="K47" s="123"/>
      <c r="L47" s="124"/>
    </row>
    <row r="48" spans="3:12">
      <c r="C48" s="123"/>
      <c r="H48" s="124"/>
      <c r="I48" s="5"/>
      <c r="J48" s="5"/>
      <c r="K48" s="123"/>
      <c r="L48" s="124"/>
    </row>
    <row r="49" spans="3:12">
      <c r="C49" s="123"/>
      <c r="H49" s="124"/>
      <c r="I49" s="5"/>
      <c r="J49" s="5"/>
      <c r="K49" s="123"/>
      <c r="L49" s="124"/>
    </row>
    <row r="50" spans="3:12">
      <c r="C50" s="123"/>
      <c r="H50" s="124"/>
      <c r="I50" s="5"/>
      <c r="J50" s="5"/>
      <c r="K50" s="123"/>
      <c r="L50" s="124"/>
    </row>
    <row r="51" spans="3:12">
      <c r="C51" s="123"/>
      <c r="H51" s="124"/>
      <c r="I51" s="5"/>
      <c r="J51" s="5"/>
      <c r="K51" s="123"/>
      <c r="L51" s="124"/>
    </row>
    <row r="52" spans="3:12">
      <c r="C52" s="123"/>
      <c r="H52" s="124"/>
      <c r="I52" s="5"/>
      <c r="J52" s="5"/>
      <c r="K52" s="123"/>
      <c r="L52" s="124"/>
    </row>
    <row r="53" spans="3:12">
      <c r="C53" s="123"/>
      <c r="H53" s="124"/>
      <c r="I53" s="5"/>
      <c r="J53" s="5"/>
      <c r="K53" s="123"/>
      <c r="L53" s="124"/>
    </row>
    <row r="54" spans="3:12">
      <c r="C54" s="123"/>
      <c r="H54" s="124"/>
      <c r="I54" s="5"/>
      <c r="J54" s="5"/>
      <c r="K54" s="123"/>
      <c r="L54" s="124"/>
    </row>
    <row r="55" spans="3:12">
      <c r="C55" s="123"/>
      <c r="H55" s="124"/>
      <c r="I55" s="5"/>
      <c r="J55" s="5"/>
      <c r="K55" s="123"/>
      <c r="L55" s="124"/>
    </row>
    <row r="56" spans="3:12">
      <c r="C56" s="123"/>
      <c r="H56" s="124"/>
      <c r="I56" s="5"/>
      <c r="J56" s="5"/>
      <c r="K56" s="123"/>
      <c r="L56" s="124"/>
    </row>
    <row r="57" spans="3:12">
      <c r="C57" s="123"/>
      <c r="H57" s="124"/>
      <c r="I57" s="5"/>
      <c r="J57" s="5"/>
      <c r="K57" s="123"/>
      <c r="L57" s="124"/>
    </row>
    <row r="58" spans="3:12">
      <c r="C58" s="123"/>
      <c r="H58" s="124"/>
      <c r="I58" s="5"/>
      <c r="J58" s="5"/>
      <c r="K58" s="123"/>
      <c r="L58" s="124"/>
    </row>
    <row r="59" spans="3:12">
      <c r="C59" s="123"/>
      <c r="H59" s="124"/>
      <c r="I59" s="5"/>
      <c r="J59" s="5"/>
      <c r="K59" s="123"/>
      <c r="L59" s="124"/>
    </row>
    <row r="60" spans="3:12">
      <c r="C60" s="123"/>
      <c r="H60" s="124"/>
      <c r="I60" s="5"/>
      <c r="J60" s="5"/>
      <c r="K60" s="123"/>
      <c r="L60" s="124"/>
    </row>
    <row r="61" spans="3:12">
      <c r="C61" s="123"/>
      <c r="H61" s="124"/>
      <c r="I61" s="5"/>
      <c r="J61" s="5"/>
      <c r="K61" s="123"/>
      <c r="L61" s="124"/>
    </row>
    <row r="62" spans="3:12">
      <c r="C62" s="123"/>
      <c r="H62" s="124"/>
      <c r="I62" s="5"/>
      <c r="J62" s="5"/>
      <c r="K62" s="123"/>
      <c r="L62" s="124"/>
    </row>
    <row r="63" spans="3:12">
      <c r="C63" s="123"/>
      <c r="H63" s="124"/>
      <c r="I63" s="5"/>
      <c r="J63" s="5"/>
      <c r="K63" s="123"/>
      <c r="L63" s="124"/>
    </row>
    <row r="64" spans="3:12">
      <c r="C64" s="123"/>
      <c r="H64" s="124"/>
      <c r="I64" s="5"/>
      <c r="J64" s="5"/>
      <c r="K64" s="123"/>
      <c r="L64" s="124"/>
    </row>
    <row r="65" spans="3:12">
      <c r="C65" s="123"/>
      <c r="H65" s="124"/>
      <c r="I65" s="5"/>
      <c r="J65" s="5"/>
      <c r="K65" s="123"/>
      <c r="L65" s="124"/>
    </row>
    <row r="66" spans="3:12">
      <c r="C66" s="123"/>
      <c r="H66" s="124"/>
      <c r="I66" s="5"/>
      <c r="J66" s="5"/>
      <c r="K66" s="123"/>
      <c r="L66" s="124"/>
    </row>
    <row r="67" spans="3:12">
      <c r="C67" s="123"/>
      <c r="H67" s="124"/>
      <c r="I67" s="5"/>
      <c r="J67" s="5"/>
      <c r="K67" s="123"/>
      <c r="L67" s="124"/>
    </row>
    <row r="68" spans="3:12">
      <c r="C68" s="123"/>
      <c r="H68" s="124"/>
      <c r="I68" s="5"/>
      <c r="J68" s="5"/>
      <c r="K68" s="123"/>
      <c r="L68" s="124"/>
    </row>
    <row r="69" spans="3:12">
      <c r="C69" s="123"/>
      <c r="H69" s="124"/>
      <c r="I69" s="5"/>
      <c r="J69" s="5"/>
      <c r="K69" s="123"/>
      <c r="L69" s="124"/>
    </row>
    <row r="70" spans="3:12">
      <c r="C70" s="123"/>
      <c r="H70" s="124"/>
      <c r="I70" s="5"/>
      <c r="J70" s="5"/>
      <c r="K70" s="123"/>
      <c r="L70" s="124"/>
    </row>
    <row r="71" spans="3:12">
      <c r="C71" s="123"/>
      <c r="H71" s="124"/>
      <c r="I71" s="5"/>
      <c r="J71" s="5"/>
      <c r="K71" s="123"/>
      <c r="L71" s="124"/>
    </row>
    <row r="72" spans="3:12">
      <c r="C72" s="123"/>
      <c r="H72" s="124"/>
      <c r="I72" s="5"/>
      <c r="J72" s="5"/>
      <c r="K72" s="123"/>
      <c r="L72" s="124"/>
    </row>
    <row r="73" spans="3:12">
      <c r="C73" s="123"/>
      <c r="H73" s="124"/>
      <c r="I73" s="5"/>
      <c r="J73" s="5"/>
      <c r="K73" s="123"/>
      <c r="L73" s="124"/>
    </row>
    <row r="74" spans="3:12">
      <c r="C74" s="123"/>
      <c r="H74" s="124"/>
      <c r="I74" s="5"/>
      <c r="J74" s="5"/>
      <c r="K74" s="123"/>
      <c r="L74" s="124"/>
    </row>
    <row r="75" spans="3:12">
      <c r="C75" s="123"/>
      <c r="H75" s="124"/>
      <c r="I75" s="5"/>
      <c r="J75" s="5"/>
      <c r="K75" s="123"/>
      <c r="L75" s="124"/>
    </row>
    <row r="76" spans="3:12">
      <c r="C76" s="123"/>
      <c r="H76" s="124"/>
      <c r="I76" s="5"/>
      <c r="J76" s="5"/>
      <c r="K76" s="123"/>
      <c r="L76" s="124"/>
    </row>
    <row r="77" spans="3:12">
      <c r="C77" s="123"/>
      <c r="H77" s="124"/>
      <c r="I77" s="5"/>
      <c r="J77" s="5"/>
      <c r="K77" s="123"/>
      <c r="L77" s="124"/>
    </row>
    <row r="78" spans="3:12">
      <c r="C78" s="123"/>
      <c r="H78" s="124"/>
      <c r="I78" s="5"/>
      <c r="J78" s="5"/>
      <c r="K78" s="123"/>
      <c r="L78" s="124"/>
    </row>
    <row r="79" spans="3:12">
      <c r="C79" s="123"/>
      <c r="H79" s="124"/>
      <c r="I79" s="5"/>
      <c r="J79" s="5"/>
      <c r="K79" s="123"/>
      <c r="L79" s="124"/>
    </row>
    <row r="80" spans="3:12">
      <c r="C80" s="123"/>
      <c r="H80" s="124"/>
      <c r="I80" s="5"/>
      <c r="J80" s="5"/>
      <c r="K80" s="123"/>
      <c r="L80" s="124"/>
    </row>
    <row r="81" spans="3:12">
      <c r="C81" s="123"/>
      <c r="H81" s="124"/>
      <c r="I81" s="5"/>
      <c r="J81" s="5"/>
      <c r="K81" s="123"/>
      <c r="L81" s="124"/>
    </row>
    <row r="82" spans="3:12">
      <c r="C82" s="123"/>
      <c r="H82" s="124"/>
      <c r="I82" s="5"/>
      <c r="J82" s="5"/>
      <c r="K82" s="123"/>
      <c r="L82" s="124"/>
    </row>
    <row r="83" spans="3:12">
      <c r="C83" s="123"/>
      <c r="H83" s="124"/>
      <c r="I83" s="5"/>
      <c r="J83" s="5"/>
      <c r="K83" s="123"/>
      <c r="L83" s="124"/>
    </row>
    <row r="84" spans="3:12">
      <c r="C84" s="123"/>
      <c r="H84" s="124"/>
      <c r="I84" s="5"/>
      <c r="J84" s="5"/>
      <c r="K84" s="123"/>
      <c r="L84" s="124"/>
    </row>
    <row r="85" spans="3:12">
      <c r="C85" s="123"/>
      <c r="H85" s="124"/>
      <c r="I85" s="5"/>
      <c r="J85" s="5"/>
      <c r="K85" s="123"/>
      <c r="L85" s="124"/>
    </row>
    <row r="86" spans="3:12">
      <c r="C86" s="123"/>
      <c r="H86" s="124"/>
      <c r="I86" s="5"/>
      <c r="J86" s="5"/>
      <c r="K86" s="123"/>
      <c r="L86" s="124"/>
    </row>
    <row r="87" spans="3:12">
      <c r="C87" s="123"/>
      <c r="H87" s="124"/>
      <c r="I87" s="5"/>
      <c r="J87" s="5"/>
      <c r="K87" s="123"/>
      <c r="L87" s="124"/>
    </row>
    <row r="88" spans="3:12">
      <c r="C88" s="123"/>
      <c r="H88" s="124"/>
      <c r="I88" s="5"/>
      <c r="J88" s="5"/>
      <c r="K88" s="123"/>
      <c r="L88" s="124"/>
    </row>
    <row r="89" spans="3:12">
      <c r="C89" s="123"/>
      <c r="H89" s="124"/>
      <c r="I89" s="5"/>
      <c r="J89" s="5"/>
      <c r="K89" s="123"/>
      <c r="L89" s="124"/>
    </row>
    <row r="90" spans="3:12">
      <c r="C90" s="123"/>
      <c r="H90" s="124"/>
      <c r="I90" s="5"/>
      <c r="J90" s="5"/>
      <c r="K90" s="123"/>
      <c r="L90" s="124"/>
    </row>
    <row r="91" spans="3:12">
      <c r="C91" s="123"/>
      <c r="H91" s="124"/>
      <c r="I91" s="5"/>
      <c r="J91" s="5"/>
      <c r="K91" s="123"/>
      <c r="L91" s="124"/>
    </row>
    <row r="92" spans="3:12">
      <c r="C92" s="123"/>
      <c r="H92" s="124"/>
      <c r="I92" s="5"/>
      <c r="J92" s="5"/>
      <c r="K92" s="123"/>
      <c r="L92" s="124"/>
    </row>
    <row r="93" spans="3:12">
      <c r="C93" s="123"/>
      <c r="H93" s="124"/>
      <c r="I93" s="5"/>
      <c r="J93" s="5"/>
      <c r="K93" s="123"/>
      <c r="L93" s="124"/>
    </row>
    <row r="94" spans="3:12">
      <c r="C94" s="123"/>
      <c r="H94" s="124"/>
      <c r="I94" s="5"/>
      <c r="J94" s="5"/>
      <c r="K94" s="123"/>
      <c r="L94" s="124"/>
    </row>
    <row r="95" spans="3:12">
      <c r="C95" s="123"/>
      <c r="H95" s="124"/>
      <c r="I95" s="5"/>
      <c r="J95" s="5"/>
      <c r="K95" s="123"/>
      <c r="L95" s="124"/>
    </row>
    <row r="96" spans="3:12">
      <c r="C96" s="123"/>
      <c r="H96" s="124"/>
      <c r="I96" s="5"/>
      <c r="J96" s="5"/>
      <c r="K96" s="123"/>
      <c r="L96" s="124"/>
    </row>
    <row r="97" spans="3:12">
      <c r="C97" s="123"/>
      <c r="H97" s="124"/>
      <c r="I97" s="5"/>
      <c r="J97" s="5"/>
      <c r="K97" s="123"/>
      <c r="L97" s="124"/>
    </row>
    <row r="98" spans="3:12">
      <c r="C98" s="123"/>
      <c r="H98" s="124"/>
      <c r="I98" s="5"/>
      <c r="J98" s="5"/>
      <c r="K98" s="123"/>
      <c r="L98" s="124"/>
    </row>
    <row r="99" spans="3:12">
      <c r="C99" s="123"/>
      <c r="H99" s="124"/>
      <c r="I99" s="5"/>
      <c r="J99" s="5"/>
      <c r="K99" s="123"/>
      <c r="L99" s="124"/>
    </row>
    <row r="100" spans="3:12">
      <c r="C100" s="123"/>
      <c r="H100" s="124"/>
      <c r="I100" s="5"/>
      <c r="J100" s="5"/>
      <c r="K100" s="123"/>
      <c r="L100" s="124"/>
    </row>
    <row r="101" spans="3:12">
      <c r="C101" s="123"/>
      <c r="H101" s="124"/>
      <c r="I101" s="5"/>
      <c r="J101" s="5"/>
      <c r="K101" s="123"/>
      <c r="L101" s="124"/>
    </row>
    <row r="102" spans="3:12">
      <c r="C102" s="123"/>
      <c r="H102" s="124"/>
      <c r="I102" s="5"/>
      <c r="J102" s="5"/>
      <c r="K102" s="123"/>
      <c r="L102" s="124"/>
    </row>
    <row r="103" spans="3:12">
      <c r="C103" s="123"/>
      <c r="H103" s="124"/>
      <c r="I103" s="5"/>
      <c r="J103" s="5"/>
      <c r="K103" s="123"/>
      <c r="L103" s="124"/>
    </row>
    <row r="104" spans="3:12">
      <c r="C104" s="123"/>
      <c r="H104" s="124"/>
      <c r="I104" s="5"/>
      <c r="J104" s="5"/>
      <c r="K104" s="123"/>
      <c r="L104" s="124"/>
    </row>
    <row r="105" spans="3:12">
      <c r="C105" s="123"/>
      <c r="H105" s="124"/>
      <c r="I105" s="5"/>
      <c r="J105" s="5"/>
      <c r="K105" s="123"/>
      <c r="L105" s="124"/>
    </row>
    <row r="106" spans="3:12">
      <c r="C106" s="123"/>
      <c r="H106" s="124"/>
      <c r="I106" s="5"/>
      <c r="J106" s="5"/>
      <c r="K106" s="123"/>
      <c r="L106" s="124"/>
    </row>
    <row r="107" spans="3:12">
      <c r="C107" s="123"/>
      <c r="H107" s="124"/>
      <c r="I107" s="5"/>
      <c r="J107" s="5"/>
      <c r="K107" s="123"/>
      <c r="L107" s="124"/>
    </row>
    <row r="108" spans="3:12">
      <c r="C108" s="123"/>
      <c r="H108" s="124"/>
      <c r="I108" s="5"/>
      <c r="J108" s="5"/>
      <c r="K108" s="123"/>
      <c r="L108" s="124"/>
    </row>
    <row r="109" spans="3:12">
      <c r="C109" s="123"/>
      <c r="H109" s="124"/>
      <c r="I109" s="5"/>
      <c r="J109" s="5"/>
      <c r="K109" s="123"/>
      <c r="L109" s="124"/>
    </row>
    <row r="110" spans="3:12">
      <c r="C110" s="123"/>
      <c r="H110" s="124"/>
      <c r="I110" s="5"/>
      <c r="J110" s="5"/>
      <c r="K110" s="123"/>
      <c r="L110" s="124"/>
    </row>
    <row r="111" spans="3:12">
      <c r="C111" s="123"/>
      <c r="H111" s="124"/>
      <c r="I111" s="5"/>
      <c r="J111" s="5"/>
      <c r="K111" s="123"/>
      <c r="L111" s="124"/>
    </row>
    <row r="112" spans="3:12">
      <c r="C112" s="123"/>
      <c r="H112" s="124"/>
      <c r="I112" s="5"/>
      <c r="J112" s="5"/>
      <c r="K112" s="123"/>
      <c r="L112" s="124"/>
    </row>
    <row r="113" spans="3:12">
      <c r="C113" s="123"/>
      <c r="H113" s="124"/>
      <c r="I113" s="5"/>
      <c r="J113" s="5"/>
      <c r="K113" s="123"/>
      <c r="L113" s="124"/>
    </row>
    <row r="114" spans="3:12">
      <c r="C114" s="123"/>
      <c r="H114" s="124"/>
      <c r="I114" s="5"/>
      <c r="J114" s="5"/>
      <c r="K114" s="123"/>
      <c r="L114" s="124"/>
    </row>
    <row r="115" spans="3:12">
      <c r="C115" s="123"/>
      <c r="H115" s="124"/>
      <c r="I115" s="5"/>
      <c r="J115" s="5"/>
      <c r="K115" s="123"/>
      <c r="L115" s="124"/>
    </row>
    <row r="116" spans="3:12">
      <c r="C116" s="123"/>
      <c r="H116" s="124"/>
      <c r="I116" s="5"/>
      <c r="J116" s="5"/>
      <c r="K116" s="123"/>
      <c r="L116" s="124"/>
    </row>
    <row r="117" spans="3:12">
      <c r="C117" s="123"/>
      <c r="H117" s="124"/>
      <c r="I117" s="5"/>
      <c r="J117" s="5"/>
      <c r="K117" s="123"/>
      <c r="L117" s="124"/>
    </row>
    <row r="118" spans="3:12">
      <c r="C118" s="123"/>
      <c r="H118" s="124"/>
      <c r="I118" s="5"/>
      <c r="J118" s="5"/>
      <c r="K118" s="123"/>
      <c r="L118" s="124"/>
    </row>
    <row r="119" spans="3:12">
      <c r="C119" s="123"/>
      <c r="H119" s="124"/>
      <c r="I119" s="5"/>
      <c r="J119" s="5"/>
      <c r="K119" s="123"/>
      <c r="L119" s="124"/>
    </row>
    <row r="120" spans="3:12">
      <c r="C120" s="123"/>
      <c r="H120" s="124"/>
      <c r="I120" s="5"/>
      <c r="J120" s="5"/>
      <c r="K120" s="123"/>
      <c r="L120" s="124"/>
    </row>
    <row r="121" spans="3:12">
      <c r="C121" s="123"/>
      <c r="H121" s="124"/>
      <c r="I121" s="5"/>
      <c r="J121" s="5"/>
      <c r="K121" s="123"/>
      <c r="L121" s="124"/>
    </row>
    <row r="122" spans="3:12">
      <c r="C122" s="123"/>
      <c r="H122" s="124"/>
      <c r="I122" s="5"/>
      <c r="J122" s="5"/>
      <c r="K122" s="123"/>
      <c r="L122" s="124"/>
    </row>
    <row r="123" spans="3:12">
      <c r="C123" s="123"/>
      <c r="H123" s="124"/>
      <c r="I123" s="5"/>
      <c r="J123" s="5"/>
      <c r="K123" s="123"/>
      <c r="L123" s="124"/>
    </row>
    <row r="124" spans="3:12">
      <c r="C124" s="123"/>
      <c r="H124" s="124"/>
      <c r="I124" s="5"/>
      <c r="J124" s="5"/>
      <c r="K124" s="123"/>
      <c r="L124" s="124"/>
    </row>
    <row r="125" spans="3:12">
      <c r="C125" s="123"/>
      <c r="H125" s="124"/>
      <c r="I125" s="5"/>
      <c r="J125" s="5"/>
      <c r="K125" s="123"/>
      <c r="L125" s="124"/>
    </row>
    <row r="126" spans="3:12">
      <c r="C126" s="123"/>
      <c r="H126" s="124"/>
      <c r="I126" s="5"/>
      <c r="J126" s="5"/>
      <c r="K126" s="123"/>
      <c r="L126" s="124"/>
    </row>
    <row r="127" spans="3:12">
      <c r="C127" s="123"/>
      <c r="H127" s="124"/>
      <c r="I127" s="5"/>
      <c r="J127" s="5"/>
      <c r="K127" s="123"/>
      <c r="L127" s="124"/>
    </row>
    <row r="128" spans="3:12">
      <c r="C128" s="123"/>
      <c r="H128" s="124"/>
      <c r="I128" s="5"/>
      <c r="J128" s="5"/>
      <c r="K128" s="123"/>
      <c r="L128" s="124"/>
    </row>
    <row r="129" spans="3:12">
      <c r="C129" s="123"/>
      <c r="H129" s="124"/>
      <c r="I129" s="5"/>
      <c r="J129" s="5"/>
      <c r="K129" s="123"/>
      <c r="L129" s="124"/>
    </row>
    <row r="130" spans="3:12">
      <c r="C130" s="123"/>
      <c r="H130" s="124"/>
      <c r="I130" s="5"/>
      <c r="J130" s="5"/>
      <c r="K130" s="123"/>
      <c r="L130" s="124"/>
    </row>
    <row r="131" spans="3:12">
      <c r="C131" s="123"/>
      <c r="H131" s="124"/>
      <c r="I131" s="5"/>
      <c r="J131" s="5"/>
      <c r="K131" s="123"/>
      <c r="L131" s="124"/>
    </row>
    <row r="132" spans="3:12">
      <c r="C132" s="123"/>
      <c r="H132" s="124"/>
      <c r="I132" s="5"/>
      <c r="J132" s="5"/>
      <c r="K132" s="123"/>
      <c r="L132" s="124"/>
    </row>
    <row r="133" spans="3:12">
      <c r="C133" s="123"/>
      <c r="H133" s="124"/>
      <c r="I133" s="5"/>
      <c r="J133" s="5"/>
      <c r="K133" s="123"/>
      <c r="L133" s="124"/>
    </row>
    <row r="134" spans="3:12">
      <c r="C134" s="123"/>
      <c r="H134" s="124"/>
      <c r="I134" s="5"/>
      <c r="J134" s="5"/>
      <c r="K134" s="123"/>
      <c r="L134" s="124"/>
    </row>
    <row r="135" spans="3:12">
      <c r="C135" s="123"/>
      <c r="H135" s="124"/>
      <c r="I135" s="5"/>
      <c r="J135" s="5"/>
      <c r="K135" s="123"/>
      <c r="L135" s="124"/>
    </row>
    <row r="136" spans="3:12">
      <c r="C136" s="123"/>
      <c r="H136" s="124"/>
      <c r="I136" s="5"/>
      <c r="J136" s="5"/>
      <c r="K136" s="123"/>
      <c r="L136" s="124"/>
    </row>
    <row r="137" spans="3:12">
      <c r="C137" s="123"/>
      <c r="H137" s="124"/>
      <c r="I137" s="5"/>
      <c r="J137" s="5"/>
      <c r="K137" s="123"/>
      <c r="L137" s="124"/>
    </row>
    <row r="138" spans="3:12">
      <c r="C138" s="123"/>
      <c r="H138" s="124"/>
      <c r="I138" s="5"/>
      <c r="J138" s="5"/>
      <c r="K138" s="123"/>
      <c r="L138" s="124"/>
    </row>
    <row r="139" spans="3:12">
      <c r="C139" s="123"/>
      <c r="H139" s="124"/>
      <c r="I139" s="5"/>
      <c r="J139" s="5"/>
      <c r="K139" s="123"/>
      <c r="L139" s="124"/>
    </row>
    <row r="140" spans="3:12">
      <c r="C140" s="123"/>
      <c r="H140" s="124"/>
      <c r="I140" s="5"/>
      <c r="J140" s="5"/>
      <c r="K140" s="123"/>
      <c r="L140" s="124"/>
    </row>
    <row r="141" spans="3:12">
      <c r="C141" s="123"/>
      <c r="H141" s="124"/>
      <c r="I141" s="5"/>
      <c r="J141" s="5"/>
      <c r="K141" s="123"/>
      <c r="L141" s="124"/>
    </row>
    <row r="142" spans="3:12">
      <c r="C142" s="123"/>
      <c r="H142" s="124"/>
      <c r="I142" s="5"/>
      <c r="J142" s="5"/>
      <c r="K142" s="123"/>
      <c r="L142" s="124"/>
    </row>
    <row r="143" spans="3:12">
      <c r="C143" s="123"/>
      <c r="H143" s="124"/>
      <c r="I143" s="5"/>
      <c r="J143" s="5"/>
      <c r="K143" s="123"/>
      <c r="L143" s="124"/>
    </row>
    <row r="144" spans="3:12">
      <c r="C144" s="123"/>
      <c r="H144" s="124"/>
      <c r="I144" s="5"/>
      <c r="J144" s="5"/>
      <c r="K144" s="123"/>
      <c r="L144" s="124"/>
    </row>
    <row r="145" spans="3:12">
      <c r="C145" s="123"/>
      <c r="H145" s="124"/>
      <c r="I145" s="5"/>
      <c r="J145" s="5"/>
      <c r="K145" s="123"/>
      <c r="L145" s="124"/>
    </row>
    <row r="146" spans="3:12">
      <c r="C146" s="123"/>
      <c r="H146" s="124"/>
      <c r="I146" s="5"/>
      <c r="J146" s="5"/>
      <c r="K146" s="123"/>
      <c r="L146" s="124"/>
    </row>
    <row r="147" spans="3:12">
      <c r="C147" s="123"/>
      <c r="H147" s="124"/>
      <c r="I147" s="5"/>
      <c r="J147" s="5"/>
      <c r="K147" s="123"/>
      <c r="L147" s="124"/>
    </row>
    <row r="148" spans="3:12">
      <c r="C148" s="123"/>
      <c r="H148" s="124"/>
      <c r="I148" s="5"/>
      <c r="J148" s="5"/>
      <c r="K148" s="123"/>
      <c r="L148" s="124"/>
    </row>
    <row r="149" spans="3:12">
      <c r="C149" s="123"/>
      <c r="H149" s="124"/>
      <c r="I149" s="5"/>
      <c r="J149" s="5"/>
      <c r="K149" s="123"/>
      <c r="L149" s="124"/>
    </row>
    <row r="150" spans="3:12">
      <c r="C150" s="123"/>
      <c r="H150" s="124"/>
      <c r="I150" s="5"/>
      <c r="J150" s="5"/>
      <c r="K150" s="123"/>
      <c r="L150" s="124"/>
    </row>
    <row r="151" spans="3:12">
      <c r="C151" s="123"/>
      <c r="H151" s="124"/>
      <c r="I151" s="5"/>
      <c r="J151" s="5"/>
      <c r="K151" s="123"/>
      <c r="L151" s="124"/>
    </row>
    <row r="152" spans="3:12">
      <c r="C152" s="123"/>
      <c r="H152" s="124"/>
      <c r="I152" s="5"/>
      <c r="J152" s="5"/>
      <c r="K152" s="123"/>
      <c r="L152" s="124"/>
    </row>
    <row r="153" spans="3:12">
      <c r="C153" s="123"/>
      <c r="H153" s="124"/>
      <c r="I153" s="5"/>
      <c r="J153" s="5"/>
      <c r="K153" s="123"/>
      <c r="L153" s="124"/>
    </row>
    <row r="154" spans="3:12">
      <c r="C154" s="123"/>
      <c r="H154" s="124"/>
      <c r="I154" s="5"/>
      <c r="J154" s="5"/>
      <c r="K154" s="123"/>
      <c r="L154" s="124"/>
    </row>
    <row r="155" spans="3:12">
      <c r="C155" s="123"/>
      <c r="H155" s="124"/>
      <c r="I155" s="5"/>
      <c r="J155" s="5"/>
      <c r="K155" s="123"/>
      <c r="L155" s="124"/>
    </row>
    <row r="156" spans="3:12">
      <c r="C156" s="123"/>
      <c r="H156" s="124"/>
      <c r="I156" s="5"/>
      <c r="J156" s="5"/>
      <c r="K156" s="123"/>
      <c r="L156" s="124"/>
    </row>
    <row r="157" spans="3:12">
      <c r="C157" s="123"/>
      <c r="H157" s="124"/>
      <c r="I157" s="5"/>
      <c r="J157" s="5"/>
      <c r="K157" s="123"/>
      <c r="L157" s="124"/>
    </row>
    <row r="158" spans="3:12">
      <c r="C158" s="123"/>
      <c r="H158" s="124"/>
      <c r="I158" s="5"/>
      <c r="J158" s="5"/>
      <c r="K158" s="123"/>
      <c r="L158" s="124"/>
    </row>
    <row r="159" spans="3:12">
      <c r="C159" s="123"/>
      <c r="H159" s="124"/>
      <c r="I159" s="5"/>
      <c r="J159" s="5"/>
      <c r="K159" s="123"/>
      <c r="L159" s="124"/>
    </row>
    <row r="160" spans="3:12">
      <c r="C160" s="123"/>
      <c r="H160" s="124"/>
      <c r="I160" s="5"/>
      <c r="J160" s="5"/>
      <c r="K160" s="123"/>
      <c r="L160" s="124"/>
    </row>
    <row r="161" spans="3:12">
      <c r="C161" s="123"/>
      <c r="H161" s="124"/>
      <c r="I161" s="5"/>
      <c r="J161" s="5"/>
      <c r="K161" s="123"/>
      <c r="L161" s="124"/>
    </row>
    <row r="162" spans="3:12">
      <c r="C162" s="123"/>
      <c r="H162" s="124"/>
      <c r="I162" s="5"/>
      <c r="J162" s="5"/>
      <c r="K162" s="123"/>
      <c r="L162" s="124"/>
    </row>
    <row r="163" spans="3:12">
      <c r="C163" s="123"/>
      <c r="H163" s="124"/>
      <c r="I163" s="5"/>
      <c r="J163" s="5"/>
      <c r="K163" s="123"/>
      <c r="L163" s="124"/>
    </row>
    <row r="164" spans="3:12">
      <c r="C164" s="123"/>
      <c r="H164" s="124"/>
      <c r="I164" s="5"/>
      <c r="J164" s="5"/>
      <c r="K164" s="123"/>
      <c r="L164" s="124"/>
    </row>
    <row r="165" spans="3:12">
      <c r="C165" s="123"/>
      <c r="H165" s="124"/>
      <c r="I165" s="5"/>
      <c r="J165" s="5"/>
      <c r="K165" s="123"/>
      <c r="L165" s="124"/>
    </row>
    <row r="166" spans="3:12">
      <c r="C166" s="123"/>
      <c r="H166" s="124"/>
      <c r="I166" s="5"/>
      <c r="J166" s="5"/>
      <c r="K166" s="123"/>
      <c r="L166" s="124"/>
    </row>
    <row r="167" spans="3:12">
      <c r="C167" s="123"/>
      <c r="H167" s="124"/>
      <c r="I167" s="5"/>
      <c r="J167" s="5"/>
      <c r="K167" s="123"/>
      <c r="L167" s="124"/>
    </row>
    <row r="168" spans="3:12">
      <c r="C168" s="123"/>
      <c r="H168" s="124"/>
      <c r="I168" s="5"/>
      <c r="J168" s="5"/>
      <c r="K168" s="123"/>
      <c r="L168" s="124"/>
    </row>
    <row r="169" spans="3:12">
      <c r="C169" s="123"/>
      <c r="H169" s="124"/>
      <c r="I169" s="5"/>
      <c r="J169" s="5"/>
      <c r="K169" s="123"/>
      <c r="L169" s="124"/>
    </row>
    <row r="170" spans="3:12">
      <c r="C170" s="123"/>
      <c r="H170" s="124"/>
      <c r="I170" s="5"/>
      <c r="J170" s="5"/>
      <c r="K170" s="123"/>
      <c r="L170" s="124"/>
    </row>
    <row r="171" spans="3:12">
      <c r="C171" s="123"/>
      <c r="H171" s="124"/>
      <c r="I171" s="5"/>
      <c r="J171" s="5"/>
      <c r="K171" s="123"/>
      <c r="L171" s="124"/>
    </row>
    <row r="172" spans="3:12">
      <c r="C172" s="123"/>
      <c r="H172" s="124"/>
      <c r="I172" s="5"/>
      <c r="J172" s="5"/>
      <c r="K172" s="123"/>
      <c r="L172" s="124"/>
    </row>
    <row r="173" spans="3:12">
      <c r="C173" s="123"/>
      <c r="H173" s="124"/>
      <c r="I173" s="5"/>
      <c r="J173" s="5"/>
      <c r="K173" s="123"/>
      <c r="L173" s="124"/>
    </row>
    <row r="174" spans="3:12">
      <c r="C174" s="123"/>
      <c r="H174" s="124"/>
      <c r="I174" s="5"/>
      <c r="J174" s="5"/>
      <c r="K174" s="123"/>
      <c r="L174" s="124"/>
    </row>
    <row r="175" spans="3:12">
      <c r="C175" s="123"/>
      <c r="H175" s="124"/>
      <c r="I175" s="5"/>
      <c r="J175" s="5"/>
      <c r="K175" s="123"/>
      <c r="L175" s="124"/>
    </row>
    <row r="176" spans="3:12">
      <c r="C176" s="123"/>
      <c r="H176" s="124"/>
      <c r="I176" s="5"/>
      <c r="J176" s="5"/>
      <c r="K176" s="123"/>
      <c r="L176" s="124"/>
    </row>
    <row r="177" spans="3:12">
      <c r="C177" s="123"/>
      <c r="H177" s="124"/>
      <c r="I177" s="5"/>
      <c r="J177" s="5"/>
      <c r="K177" s="123"/>
      <c r="L177" s="124"/>
    </row>
    <row r="178" spans="3:12">
      <c r="C178" s="123"/>
      <c r="H178" s="124"/>
      <c r="I178" s="5"/>
      <c r="J178" s="5"/>
      <c r="K178" s="123"/>
      <c r="L178" s="124"/>
    </row>
    <row r="179" spans="3:12">
      <c r="C179" s="123"/>
      <c r="H179" s="124"/>
      <c r="I179" s="5"/>
      <c r="J179" s="5"/>
      <c r="K179" s="123"/>
      <c r="L179" s="124"/>
    </row>
    <row r="180" spans="3:12">
      <c r="C180" s="123"/>
      <c r="H180" s="124"/>
      <c r="I180" s="5"/>
      <c r="J180" s="5"/>
      <c r="K180" s="123"/>
      <c r="L180" s="124"/>
    </row>
    <row r="181" spans="3:12">
      <c r="C181" s="123"/>
      <c r="H181" s="124"/>
      <c r="I181" s="5"/>
      <c r="J181" s="5"/>
      <c r="K181" s="123"/>
      <c r="L181" s="124"/>
    </row>
    <row r="182" spans="3:12">
      <c r="C182" s="123"/>
      <c r="H182" s="124"/>
      <c r="I182" s="5"/>
      <c r="J182" s="5"/>
      <c r="K182" s="123"/>
      <c r="L182" s="124"/>
    </row>
    <row r="183" spans="3:12">
      <c r="C183" s="123"/>
      <c r="H183" s="124"/>
      <c r="I183" s="5"/>
      <c r="J183" s="5"/>
      <c r="K183" s="123"/>
      <c r="L183" s="124"/>
    </row>
    <row r="184" spans="3:12">
      <c r="C184" s="123"/>
      <c r="H184" s="124"/>
      <c r="I184" s="5"/>
      <c r="J184" s="5"/>
      <c r="K184" s="123"/>
      <c r="L184" s="124"/>
    </row>
    <row r="185" spans="3:12">
      <c r="C185" s="123"/>
      <c r="H185" s="124"/>
      <c r="I185" s="5"/>
      <c r="J185" s="5"/>
      <c r="K185" s="123"/>
      <c r="L185" s="124"/>
    </row>
    <row r="186" spans="3:12">
      <c r="C186" s="123"/>
      <c r="H186" s="124"/>
      <c r="I186" s="5"/>
      <c r="J186" s="5"/>
      <c r="K186" s="123"/>
      <c r="L186" s="124"/>
    </row>
    <row r="187" spans="3:12">
      <c r="C187" s="123"/>
      <c r="H187" s="124"/>
      <c r="I187" s="5"/>
      <c r="J187" s="5"/>
      <c r="K187" s="123"/>
      <c r="L187" s="124"/>
    </row>
    <row r="188" spans="3:12">
      <c r="C188" s="123"/>
      <c r="H188" s="124"/>
      <c r="I188" s="5"/>
      <c r="J188" s="5"/>
      <c r="K188" s="123"/>
      <c r="L188" s="124"/>
    </row>
    <row r="189" spans="3:12">
      <c r="C189" s="123"/>
      <c r="H189" s="124"/>
      <c r="I189" s="5"/>
      <c r="J189" s="5"/>
      <c r="K189" s="123"/>
      <c r="L189" s="124"/>
    </row>
    <row r="190" spans="3:12">
      <c r="C190" s="123"/>
      <c r="H190" s="124"/>
      <c r="I190" s="5"/>
      <c r="J190" s="5"/>
      <c r="K190" s="123"/>
      <c r="L190" s="124"/>
    </row>
    <row r="191" spans="3:12">
      <c r="C191" s="123"/>
      <c r="H191" s="124"/>
      <c r="I191" s="5"/>
      <c r="J191" s="5"/>
      <c r="K191" s="123"/>
      <c r="L191" s="124"/>
    </row>
    <row r="192" spans="3:12">
      <c r="C192" s="123"/>
      <c r="H192" s="124"/>
      <c r="I192" s="5"/>
      <c r="J192" s="5"/>
      <c r="K192" s="123"/>
      <c r="L192" s="124"/>
    </row>
    <row r="193" spans="3:12">
      <c r="C193" s="123"/>
      <c r="H193" s="124"/>
      <c r="I193" s="5"/>
      <c r="J193" s="5"/>
      <c r="K193" s="123"/>
      <c r="L193" s="124"/>
    </row>
    <row r="194" spans="3:12">
      <c r="C194" s="123"/>
      <c r="H194" s="124"/>
      <c r="I194" s="5"/>
      <c r="J194" s="5"/>
      <c r="K194" s="123"/>
      <c r="L194" s="124"/>
    </row>
    <row r="195" spans="3:12">
      <c r="C195" s="123"/>
      <c r="H195" s="124"/>
      <c r="I195" s="5"/>
      <c r="J195" s="5"/>
      <c r="K195" s="123"/>
      <c r="L195" s="124"/>
    </row>
    <row r="196" spans="3:12">
      <c r="C196" s="123"/>
      <c r="H196" s="124"/>
      <c r="I196" s="5"/>
      <c r="J196" s="5"/>
      <c r="K196" s="123"/>
      <c r="L196" s="124"/>
    </row>
    <row r="197" spans="3:12">
      <c r="C197" s="123"/>
      <c r="H197" s="124"/>
      <c r="I197" s="5"/>
      <c r="J197" s="5"/>
      <c r="K197" s="123"/>
      <c r="L197" s="124"/>
    </row>
    <row r="198" spans="3:12">
      <c r="C198" s="123"/>
      <c r="H198" s="124"/>
      <c r="I198" s="5"/>
      <c r="J198" s="5"/>
      <c r="K198" s="123"/>
      <c r="L198" s="124"/>
    </row>
    <row r="199" spans="3:12">
      <c r="C199" s="123"/>
      <c r="H199" s="124"/>
      <c r="I199" s="5"/>
      <c r="J199" s="5"/>
      <c r="K199" s="123"/>
      <c r="L199" s="124"/>
    </row>
    <row r="200" spans="3:12">
      <c r="C200" s="123"/>
      <c r="H200" s="124"/>
      <c r="I200" s="5"/>
      <c r="J200" s="5"/>
      <c r="K200" s="123"/>
      <c r="L200" s="124"/>
    </row>
    <row r="201" spans="3:12">
      <c r="C201" s="123"/>
      <c r="H201" s="124"/>
      <c r="I201" s="5"/>
      <c r="J201" s="5"/>
      <c r="K201" s="123"/>
      <c r="L201" s="124"/>
    </row>
    <row r="202" spans="3:12">
      <c r="C202" s="123"/>
      <c r="H202" s="124"/>
      <c r="I202" s="5"/>
      <c r="J202" s="5"/>
      <c r="K202" s="123"/>
      <c r="L202" s="124"/>
    </row>
    <row r="203" spans="3:12">
      <c r="C203" s="123"/>
      <c r="H203" s="124"/>
      <c r="I203" s="5"/>
      <c r="J203" s="5"/>
      <c r="K203" s="123"/>
      <c r="L203" s="124"/>
    </row>
    <row r="204" spans="3:12">
      <c r="C204" s="123"/>
      <c r="H204" s="124"/>
      <c r="I204" s="5"/>
      <c r="J204" s="5"/>
      <c r="K204" s="123"/>
      <c r="L204" s="124"/>
    </row>
    <row r="205" spans="3:12">
      <c r="C205" s="123"/>
      <c r="H205" s="124"/>
      <c r="I205" s="5"/>
      <c r="J205" s="5"/>
      <c r="K205" s="123"/>
      <c r="L205" s="124"/>
    </row>
    <row r="206" spans="3:12">
      <c r="C206" s="123"/>
      <c r="H206" s="124"/>
      <c r="I206" s="5"/>
      <c r="J206" s="5"/>
      <c r="K206" s="123"/>
      <c r="L206" s="124"/>
    </row>
    <row r="207" spans="3:12">
      <c r="C207" s="123"/>
      <c r="H207" s="124"/>
      <c r="I207" s="5"/>
      <c r="J207" s="5"/>
      <c r="K207" s="123"/>
      <c r="L207" s="124"/>
    </row>
    <row r="208" spans="3:12">
      <c r="C208" s="123"/>
      <c r="H208" s="124"/>
      <c r="I208" s="5"/>
      <c r="J208" s="5"/>
      <c r="K208" s="123"/>
      <c r="L208" s="124"/>
    </row>
    <row r="209" spans="3:12">
      <c r="C209" s="123"/>
      <c r="H209" s="124"/>
      <c r="I209" s="5"/>
      <c r="J209" s="5"/>
      <c r="K209" s="123"/>
      <c r="L209" s="124"/>
    </row>
    <row r="210" spans="3:12">
      <c r="C210" s="123"/>
      <c r="H210" s="124"/>
      <c r="I210" s="5"/>
      <c r="J210" s="5"/>
      <c r="K210" s="123"/>
      <c r="L210" s="124"/>
    </row>
    <row r="211" spans="3:12">
      <c r="C211" s="123"/>
      <c r="H211" s="124"/>
      <c r="I211" s="5"/>
      <c r="J211" s="5"/>
      <c r="K211" s="123"/>
      <c r="L211" s="124"/>
    </row>
    <row r="212" spans="3:12">
      <c r="C212" s="123"/>
      <c r="H212" s="124"/>
      <c r="I212" s="5"/>
      <c r="J212" s="5"/>
      <c r="K212" s="123"/>
      <c r="L212" s="124"/>
    </row>
    <row r="213" spans="3:12">
      <c r="C213" s="123"/>
      <c r="H213" s="124"/>
      <c r="I213" s="5"/>
      <c r="J213" s="5"/>
      <c r="K213" s="123"/>
      <c r="L213" s="124"/>
    </row>
    <row r="214" spans="3:12">
      <c r="C214" s="123"/>
      <c r="H214" s="124"/>
      <c r="I214" s="5"/>
      <c r="J214" s="5"/>
      <c r="K214" s="123"/>
      <c r="L214" s="124"/>
    </row>
    <row r="215" spans="3:12">
      <c r="C215" s="123"/>
      <c r="H215" s="124"/>
      <c r="I215" s="5"/>
      <c r="J215" s="5"/>
      <c r="K215" s="123"/>
      <c r="L215" s="124"/>
    </row>
    <row r="216" spans="3:12">
      <c r="C216" s="123"/>
      <c r="H216" s="124"/>
      <c r="I216" s="5"/>
      <c r="J216" s="5"/>
      <c r="K216" s="123"/>
      <c r="L216" s="124"/>
    </row>
    <row r="217" spans="3:12">
      <c r="C217" s="123"/>
      <c r="H217" s="124"/>
      <c r="I217" s="5"/>
      <c r="J217" s="5"/>
      <c r="K217" s="123"/>
      <c r="L217" s="124"/>
    </row>
    <row r="218" spans="3:12">
      <c r="C218" s="123"/>
      <c r="H218" s="124"/>
      <c r="I218" s="5"/>
      <c r="J218" s="5"/>
      <c r="K218" s="123"/>
      <c r="L218" s="124"/>
    </row>
    <row r="219" spans="3:12">
      <c r="C219" s="123"/>
      <c r="H219" s="124"/>
      <c r="I219" s="5"/>
      <c r="J219" s="5"/>
      <c r="K219" s="123"/>
      <c r="L219" s="124"/>
    </row>
    <row r="220" spans="3:12">
      <c r="C220" s="123"/>
      <c r="H220" s="124"/>
      <c r="I220" s="5"/>
      <c r="J220" s="5"/>
      <c r="K220" s="123"/>
      <c r="L220" s="124"/>
    </row>
    <row r="221" spans="3:12">
      <c r="C221" s="123"/>
      <c r="H221" s="124"/>
      <c r="I221" s="5"/>
      <c r="J221" s="5"/>
      <c r="K221" s="123"/>
      <c r="L221" s="124"/>
    </row>
    <row r="222" spans="3:12">
      <c r="C222" s="123"/>
      <c r="H222" s="124"/>
      <c r="I222" s="5"/>
      <c r="J222" s="5"/>
      <c r="K222" s="123"/>
      <c r="L222" s="124"/>
    </row>
    <row r="223" spans="3:12">
      <c r="C223" s="123"/>
      <c r="H223" s="124"/>
      <c r="I223" s="5"/>
      <c r="J223" s="5"/>
      <c r="K223" s="123"/>
      <c r="L223" s="124"/>
    </row>
    <row r="224" spans="3:12">
      <c r="C224" s="123"/>
      <c r="H224" s="124"/>
      <c r="I224" s="5"/>
      <c r="J224" s="5"/>
      <c r="K224" s="123"/>
      <c r="L224" s="124"/>
    </row>
    <row r="225" spans="3:12">
      <c r="C225" s="123"/>
      <c r="H225" s="124"/>
      <c r="I225" s="5"/>
      <c r="J225" s="5"/>
      <c r="K225" s="123"/>
      <c r="L225" s="124"/>
    </row>
    <row r="226" spans="3:12">
      <c r="C226" s="123"/>
      <c r="H226" s="124"/>
      <c r="I226" s="5"/>
      <c r="J226" s="5"/>
      <c r="K226" s="123"/>
      <c r="L226" s="124"/>
    </row>
    <row r="227" spans="3:12">
      <c r="C227" s="123"/>
      <c r="H227" s="124"/>
      <c r="I227" s="5"/>
      <c r="J227" s="5"/>
      <c r="K227" s="123"/>
      <c r="L227" s="124"/>
    </row>
    <row r="228" spans="3:12">
      <c r="C228" s="123"/>
      <c r="H228" s="124"/>
      <c r="I228" s="5"/>
      <c r="J228" s="5"/>
      <c r="K228" s="123"/>
      <c r="L228" s="124"/>
    </row>
    <row r="229" spans="3:12">
      <c r="C229" s="123"/>
      <c r="H229" s="124"/>
      <c r="I229" s="5"/>
      <c r="J229" s="5"/>
      <c r="K229" s="123"/>
      <c r="L229" s="124"/>
    </row>
    <row r="230" spans="3:12">
      <c r="C230" s="123"/>
      <c r="H230" s="124"/>
      <c r="I230" s="5"/>
      <c r="J230" s="5"/>
      <c r="K230" s="123"/>
      <c r="L230" s="124"/>
    </row>
    <row r="231" spans="3:12">
      <c r="C231" s="123"/>
      <c r="H231" s="124"/>
      <c r="I231" s="5"/>
      <c r="J231" s="5"/>
      <c r="K231" s="123"/>
      <c r="L231" s="124"/>
    </row>
    <row r="232" spans="3:12">
      <c r="C232" s="123"/>
      <c r="H232" s="124"/>
      <c r="I232" s="5"/>
      <c r="J232" s="5"/>
      <c r="K232" s="123"/>
      <c r="L232" s="124"/>
    </row>
    <row r="233" spans="3:12">
      <c r="C233" s="123"/>
      <c r="H233" s="124"/>
      <c r="I233" s="5"/>
      <c r="J233" s="5"/>
      <c r="K233" s="123"/>
      <c r="L233" s="124"/>
    </row>
    <row r="234" spans="3:12">
      <c r="C234" s="123"/>
      <c r="H234" s="124"/>
      <c r="I234" s="5"/>
      <c r="J234" s="5"/>
      <c r="K234" s="123"/>
      <c r="L234" s="124"/>
    </row>
    <row r="235" spans="3:12">
      <c r="C235" s="123"/>
      <c r="H235" s="124"/>
      <c r="I235" s="5"/>
      <c r="J235" s="5"/>
      <c r="K235" s="123"/>
      <c r="L235" s="124"/>
    </row>
    <row r="236" spans="3:12">
      <c r="C236" s="123"/>
      <c r="H236" s="124"/>
      <c r="I236" s="5"/>
      <c r="J236" s="5"/>
      <c r="K236" s="123"/>
      <c r="L236" s="124"/>
    </row>
    <row r="237" spans="3:12">
      <c r="C237" s="123"/>
      <c r="H237" s="124"/>
      <c r="I237" s="5"/>
      <c r="J237" s="5"/>
      <c r="K237" s="123"/>
      <c r="L237" s="124"/>
    </row>
    <row r="238" spans="3:12">
      <c r="C238" s="123"/>
      <c r="H238" s="124"/>
      <c r="I238" s="5"/>
      <c r="J238" s="5"/>
      <c r="K238" s="123"/>
      <c r="L238" s="124"/>
    </row>
    <row r="239" spans="3:12">
      <c r="C239" s="123"/>
      <c r="H239" s="124"/>
      <c r="I239" s="5"/>
      <c r="J239" s="5"/>
      <c r="K239" s="123"/>
      <c r="L239" s="124"/>
    </row>
    <row r="240" spans="3:12">
      <c r="C240" s="123"/>
      <c r="H240" s="124"/>
      <c r="I240" s="5"/>
      <c r="J240" s="5"/>
      <c r="K240" s="123"/>
      <c r="L240" s="124"/>
    </row>
    <row r="241" spans="3:12">
      <c r="C241" s="123"/>
      <c r="H241" s="124"/>
      <c r="I241" s="5"/>
      <c r="J241" s="5"/>
      <c r="K241" s="123"/>
      <c r="L241" s="124"/>
    </row>
    <row r="242" spans="3:12">
      <c r="C242" s="123"/>
      <c r="H242" s="124"/>
      <c r="I242" s="5"/>
      <c r="J242" s="5"/>
      <c r="K242" s="123"/>
      <c r="L242" s="124"/>
    </row>
    <row r="243" spans="3:12">
      <c r="C243" s="123"/>
      <c r="H243" s="124"/>
      <c r="I243" s="5"/>
      <c r="J243" s="5"/>
      <c r="K243" s="123"/>
      <c r="L243" s="124"/>
    </row>
    <row r="244" spans="3:12">
      <c r="C244" s="123"/>
      <c r="H244" s="124"/>
      <c r="I244" s="5"/>
      <c r="J244" s="5"/>
      <c r="K244" s="123"/>
      <c r="L244" s="124"/>
    </row>
    <row r="245" spans="3:12">
      <c r="C245" s="123"/>
      <c r="H245" s="124"/>
      <c r="I245" s="5"/>
      <c r="J245" s="5"/>
      <c r="K245" s="123"/>
      <c r="L245" s="124"/>
    </row>
    <row r="246" spans="3:12">
      <c r="C246" s="123"/>
      <c r="H246" s="124"/>
      <c r="I246" s="5"/>
      <c r="J246" s="5"/>
      <c r="K246" s="123"/>
      <c r="L246" s="124"/>
    </row>
    <row r="247" spans="3:12">
      <c r="C247" s="123"/>
      <c r="H247" s="124"/>
      <c r="I247" s="5"/>
      <c r="J247" s="5"/>
      <c r="K247" s="123"/>
      <c r="L247" s="124"/>
    </row>
    <row r="248" spans="3:12">
      <c r="C248" s="123"/>
      <c r="H248" s="124"/>
      <c r="I248" s="5"/>
      <c r="J248" s="5"/>
      <c r="K248" s="123"/>
      <c r="L248" s="124"/>
    </row>
    <row r="249" spans="3:12">
      <c r="C249" s="123"/>
      <c r="H249" s="124"/>
      <c r="I249" s="5"/>
      <c r="J249" s="5"/>
      <c r="K249" s="123"/>
      <c r="L249" s="124"/>
    </row>
    <row r="250" spans="3:12">
      <c r="C250" s="123"/>
      <c r="H250" s="124"/>
      <c r="I250" s="5"/>
      <c r="J250" s="5"/>
      <c r="K250" s="123"/>
      <c r="L250" s="124"/>
    </row>
    <row r="251" spans="3:12">
      <c r="C251" s="123"/>
      <c r="H251" s="124"/>
      <c r="I251" s="5"/>
      <c r="J251" s="5"/>
      <c r="K251" s="123"/>
      <c r="L251" s="124"/>
    </row>
    <row r="252" spans="3:12">
      <c r="C252" s="123"/>
      <c r="H252" s="124"/>
      <c r="I252" s="5"/>
      <c r="J252" s="5"/>
      <c r="K252" s="123"/>
      <c r="L252" s="124"/>
    </row>
    <row r="253" spans="3:12">
      <c r="C253" s="123"/>
      <c r="H253" s="124"/>
      <c r="I253" s="5"/>
      <c r="J253" s="5"/>
      <c r="K253" s="123"/>
      <c r="L253" s="124"/>
    </row>
    <row r="254" spans="3:12">
      <c r="C254" s="123"/>
      <c r="H254" s="124"/>
      <c r="I254" s="5"/>
      <c r="J254" s="5"/>
      <c r="K254" s="123"/>
      <c r="L254" s="124"/>
    </row>
    <row r="255" spans="3:12">
      <c r="C255" s="123"/>
      <c r="H255" s="124"/>
      <c r="I255" s="5"/>
      <c r="J255" s="5"/>
      <c r="K255" s="123"/>
      <c r="L255" s="124"/>
    </row>
    <row r="256" spans="3:12">
      <c r="C256" s="123"/>
      <c r="H256" s="124"/>
      <c r="I256" s="5"/>
      <c r="J256" s="5"/>
      <c r="K256" s="123"/>
      <c r="L256" s="124"/>
    </row>
    <row r="257" spans="3:12">
      <c r="C257" s="123"/>
      <c r="H257" s="124"/>
      <c r="I257" s="5"/>
      <c r="J257" s="5"/>
      <c r="K257" s="123"/>
      <c r="L257" s="124"/>
    </row>
    <row r="258" spans="3:12">
      <c r="C258" s="123"/>
      <c r="H258" s="124"/>
      <c r="I258" s="5"/>
      <c r="J258" s="5"/>
      <c r="K258" s="123"/>
      <c r="L258" s="124"/>
    </row>
    <row r="259" spans="3:12">
      <c r="C259" s="123"/>
      <c r="H259" s="124"/>
      <c r="I259" s="5"/>
      <c r="J259" s="5"/>
      <c r="K259" s="123"/>
      <c r="L259" s="124"/>
    </row>
    <row r="260" spans="3:12">
      <c r="C260" s="123"/>
      <c r="H260" s="124"/>
      <c r="I260" s="5"/>
      <c r="J260" s="5"/>
      <c r="K260" s="123"/>
      <c r="L260" s="124"/>
    </row>
    <row r="261" spans="3:12">
      <c r="C261" s="123"/>
      <c r="H261" s="124"/>
      <c r="I261" s="5"/>
      <c r="J261" s="5"/>
      <c r="K261" s="123"/>
      <c r="L261" s="124"/>
    </row>
    <row r="262" spans="3:12">
      <c r="C262" s="123"/>
      <c r="H262" s="124"/>
      <c r="I262" s="5"/>
      <c r="J262" s="5"/>
      <c r="K262" s="123"/>
      <c r="L262" s="124"/>
    </row>
    <row r="263" spans="3:12">
      <c r="C263" s="123"/>
      <c r="H263" s="124"/>
      <c r="I263" s="5"/>
      <c r="J263" s="5"/>
      <c r="K263" s="123"/>
      <c r="L263" s="124"/>
    </row>
    <row r="264" spans="3:12">
      <c r="C264" s="123"/>
      <c r="H264" s="124"/>
      <c r="I264" s="5"/>
      <c r="J264" s="5"/>
      <c r="K264" s="123"/>
      <c r="L264" s="124"/>
    </row>
    <row r="265" spans="3:12">
      <c r="C265" s="123"/>
      <c r="H265" s="124"/>
      <c r="I265" s="5"/>
      <c r="J265" s="5"/>
      <c r="K265" s="123"/>
      <c r="L265" s="124"/>
    </row>
    <row r="266" spans="3:12">
      <c r="C266" s="123"/>
      <c r="H266" s="124"/>
      <c r="I266" s="5"/>
      <c r="J266" s="5"/>
      <c r="K266" s="123"/>
      <c r="L266" s="124"/>
    </row>
    <row r="267" spans="3:12">
      <c r="C267" s="123"/>
      <c r="H267" s="124"/>
      <c r="I267" s="5"/>
      <c r="J267" s="5"/>
      <c r="K267" s="123"/>
      <c r="L267" s="124"/>
    </row>
    <row r="268" spans="3:12">
      <c r="C268" s="123"/>
      <c r="H268" s="124"/>
      <c r="I268" s="5"/>
      <c r="J268" s="5"/>
      <c r="K268" s="123"/>
      <c r="L268" s="124"/>
    </row>
    <row r="269" spans="3:12">
      <c r="C269" s="123"/>
      <c r="H269" s="124"/>
      <c r="I269" s="5"/>
      <c r="J269" s="5"/>
      <c r="K269" s="123"/>
      <c r="L269" s="124"/>
    </row>
    <row r="270" spans="3:12">
      <c r="C270" s="123"/>
      <c r="H270" s="124"/>
      <c r="I270" s="5"/>
      <c r="J270" s="5"/>
      <c r="K270" s="123"/>
      <c r="L270" s="124"/>
    </row>
    <row r="271" spans="3:12">
      <c r="C271" s="123"/>
      <c r="H271" s="124"/>
      <c r="I271" s="5"/>
      <c r="J271" s="5"/>
      <c r="K271" s="123"/>
      <c r="L271" s="124"/>
    </row>
    <row r="272" spans="3:12">
      <c r="C272" s="123"/>
      <c r="H272" s="124"/>
      <c r="I272" s="5"/>
      <c r="J272" s="5"/>
      <c r="K272" s="123"/>
      <c r="L272" s="124"/>
    </row>
    <row r="273" spans="3:12">
      <c r="C273" s="123"/>
      <c r="H273" s="124"/>
      <c r="I273" s="5"/>
      <c r="J273" s="5"/>
      <c r="K273" s="123"/>
      <c r="L273" s="124"/>
    </row>
    <row r="274" spans="3:12">
      <c r="C274" s="123"/>
      <c r="H274" s="124"/>
      <c r="I274" s="5"/>
      <c r="J274" s="5"/>
      <c r="K274" s="123"/>
      <c r="L274" s="124"/>
    </row>
    <row r="275" spans="3:12">
      <c r="C275" s="123"/>
      <c r="H275" s="124"/>
      <c r="I275" s="5"/>
      <c r="J275" s="5"/>
      <c r="K275" s="123"/>
      <c r="L275" s="124"/>
    </row>
    <row r="276" spans="3:12">
      <c r="C276" s="123"/>
      <c r="H276" s="124"/>
      <c r="I276" s="5"/>
      <c r="J276" s="5"/>
      <c r="K276" s="123"/>
      <c r="L276" s="124"/>
    </row>
    <row r="277" spans="3:12">
      <c r="C277" s="123"/>
      <c r="H277" s="124"/>
      <c r="I277" s="5"/>
      <c r="J277" s="5"/>
      <c r="K277" s="123"/>
      <c r="L277" s="124"/>
    </row>
    <row r="278" spans="3:12">
      <c r="C278" s="123"/>
      <c r="H278" s="124"/>
      <c r="I278" s="5"/>
      <c r="J278" s="5"/>
      <c r="K278" s="123"/>
      <c r="L278" s="124"/>
    </row>
    <row r="279" spans="3:12">
      <c r="C279" s="123"/>
      <c r="H279" s="124"/>
      <c r="I279" s="5"/>
      <c r="J279" s="5"/>
      <c r="K279" s="123"/>
      <c r="L279" s="124"/>
    </row>
    <row r="280" spans="3:12">
      <c r="C280" s="123"/>
      <c r="H280" s="124"/>
      <c r="I280" s="5"/>
      <c r="J280" s="5"/>
      <c r="K280" s="123"/>
      <c r="L280" s="124"/>
    </row>
    <row r="281" spans="3:12">
      <c r="C281" s="123"/>
      <c r="H281" s="124"/>
      <c r="I281" s="5"/>
      <c r="J281" s="5"/>
      <c r="K281" s="123"/>
      <c r="L281" s="124"/>
    </row>
    <row r="282" spans="3:12">
      <c r="C282" s="123"/>
      <c r="H282" s="124"/>
      <c r="I282" s="5"/>
      <c r="J282" s="5"/>
      <c r="K282" s="123"/>
      <c r="L282" s="124"/>
    </row>
    <row r="283" spans="3:12">
      <c r="C283" s="123"/>
      <c r="H283" s="124"/>
      <c r="I283" s="5"/>
      <c r="J283" s="5"/>
      <c r="K283" s="123"/>
      <c r="L283" s="124"/>
    </row>
    <row r="284" spans="3:12">
      <c r="C284" s="123"/>
      <c r="H284" s="124"/>
      <c r="I284" s="5"/>
      <c r="J284" s="5"/>
      <c r="K284" s="123"/>
      <c r="L284" s="124"/>
    </row>
    <row r="285" spans="3:12">
      <c r="C285" s="123"/>
      <c r="H285" s="124"/>
      <c r="I285" s="5"/>
      <c r="J285" s="5"/>
      <c r="K285" s="123"/>
      <c r="L285" s="124"/>
    </row>
    <row r="286" spans="3:12">
      <c r="C286" s="123"/>
      <c r="H286" s="124"/>
      <c r="I286" s="5"/>
      <c r="J286" s="5"/>
      <c r="K286" s="123"/>
      <c r="L286" s="124"/>
    </row>
    <row r="287" spans="3:12">
      <c r="C287" s="123"/>
      <c r="H287" s="124"/>
      <c r="I287" s="5"/>
      <c r="J287" s="5"/>
      <c r="K287" s="123"/>
      <c r="L287" s="124"/>
    </row>
    <row r="288" spans="3:12">
      <c r="C288" s="123"/>
      <c r="H288" s="124"/>
      <c r="I288" s="5"/>
      <c r="J288" s="5"/>
      <c r="K288" s="123"/>
      <c r="L288" s="124"/>
    </row>
    <row r="289" spans="3:12">
      <c r="C289" s="123"/>
      <c r="H289" s="124"/>
      <c r="I289" s="5"/>
      <c r="J289" s="5"/>
      <c r="K289" s="123"/>
      <c r="L289" s="124"/>
    </row>
    <row r="290" spans="3:12">
      <c r="C290" s="123"/>
      <c r="H290" s="124"/>
      <c r="I290" s="5"/>
      <c r="J290" s="5"/>
      <c r="K290" s="123"/>
      <c r="L290" s="124"/>
    </row>
    <row r="291" spans="3:12">
      <c r="C291" s="123"/>
      <c r="H291" s="124"/>
      <c r="I291" s="5"/>
      <c r="J291" s="5"/>
      <c r="K291" s="123"/>
      <c r="L291" s="124"/>
    </row>
    <row r="292" spans="3:12">
      <c r="C292" s="123"/>
      <c r="H292" s="124"/>
      <c r="I292" s="5"/>
      <c r="J292" s="5"/>
      <c r="K292" s="123"/>
      <c r="L292" s="124"/>
    </row>
    <row r="293" spans="3:12">
      <c r="C293" s="123"/>
      <c r="H293" s="124"/>
      <c r="I293" s="5"/>
      <c r="J293" s="5"/>
      <c r="K293" s="123"/>
      <c r="L293" s="124"/>
    </row>
    <row r="294" spans="3:12">
      <c r="C294" s="123"/>
      <c r="H294" s="124"/>
      <c r="I294" s="5"/>
      <c r="J294" s="5"/>
      <c r="K294" s="123"/>
      <c r="L294" s="124"/>
    </row>
    <row r="295" spans="3:12">
      <c r="C295" s="123"/>
      <c r="H295" s="124"/>
      <c r="I295" s="5"/>
      <c r="J295" s="5"/>
      <c r="K295" s="123"/>
      <c r="L295" s="124"/>
    </row>
    <row r="296" spans="3:12">
      <c r="C296" s="123"/>
      <c r="H296" s="124"/>
      <c r="I296" s="5"/>
      <c r="J296" s="5"/>
      <c r="K296" s="123"/>
      <c r="L296" s="124"/>
    </row>
    <row r="297" spans="3:12">
      <c r="C297" s="123"/>
      <c r="H297" s="124"/>
      <c r="I297" s="5"/>
      <c r="J297" s="5"/>
      <c r="K297" s="123"/>
      <c r="L297" s="124"/>
    </row>
    <row r="298" spans="3:12">
      <c r="C298" s="123"/>
      <c r="H298" s="124"/>
      <c r="I298" s="5"/>
      <c r="J298" s="5"/>
      <c r="K298" s="123"/>
      <c r="L298" s="124"/>
    </row>
    <row r="299" spans="3:12">
      <c r="C299" s="123"/>
      <c r="H299" s="124"/>
      <c r="I299" s="5"/>
      <c r="J299" s="5"/>
      <c r="K299" s="123"/>
      <c r="L299" s="124"/>
    </row>
    <row r="300" spans="3:12">
      <c r="C300" s="123"/>
      <c r="H300" s="124"/>
      <c r="I300" s="5"/>
      <c r="J300" s="5"/>
      <c r="K300" s="123"/>
      <c r="L300" s="124"/>
    </row>
    <row r="301" spans="3:12">
      <c r="C301" s="123"/>
      <c r="H301" s="124"/>
      <c r="I301" s="5"/>
      <c r="J301" s="5"/>
      <c r="K301" s="123"/>
      <c r="L301" s="124"/>
    </row>
    <row r="302" spans="3:12">
      <c r="C302" s="123"/>
      <c r="H302" s="124"/>
      <c r="I302" s="5"/>
      <c r="J302" s="5"/>
      <c r="K302" s="123"/>
      <c r="L302" s="124"/>
    </row>
    <row r="303" spans="3:12">
      <c r="C303" s="123"/>
      <c r="H303" s="124"/>
      <c r="I303" s="5"/>
      <c r="J303" s="5"/>
      <c r="K303" s="123"/>
      <c r="L303" s="124"/>
    </row>
    <row r="304" spans="3:12">
      <c r="C304" s="123"/>
      <c r="H304" s="124"/>
      <c r="I304" s="5"/>
      <c r="J304" s="5"/>
      <c r="K304" s="123"/>
      <c r="L304" s="124"/>
    </row>
    <row r="305" spans="3:12">
      <c r="C305" s="123"/>
      <c r="H305" s="124"/>
      <c r="I305" s="5"/>
      <c r="J305" s="5"/>
      <c r="K305" s="123"/>
      <c r="L305" s="124"/>
    </row>
    <row r="306" spans="3:12">
      <c r="C306" s="123"/>
      <c r="H306" s="124"/>
      <c r="I306" s="5"/>
      <c r="J306" s="5"/>
      <c r="K306" s="123"/>
      <c r="L306" s="124"/>
    </row>
    <row r="307" spans="3:12">
      <c r="C307" s="123"/>
      <c r="H307" s="124"/>
      <c r="I307" s="5"/>
      <c r="J307" s="5"/>
      <c r="K307" s="123"/>
      <c r="L307" s="124"/>
    </row>
    <row r="308" spans="3:12">
      <c r="C308" s="123"/>
      <c r="H308" s="124"/>
      <c r="I308" s="5"/>
      <c r="J308" s="5"/>
      <c r="K308" s="123"/>
      <c r="L308" s="124"/>
    </row>
    <row r="309" spans="3:12">
      <c r="C309" s="123"/>
      <c r="H309" s="124"/>
      <c r="I309" s="5"/>
      <c r="J309" s="5"/>
      <c r="K309" s="123"/>
      <c r="L309" s="124"/>
    </row>
    <row r="310" spans="3:12">
      <c r="C310" s="123"/>
      <c r="H310" s="124"/>
      <c r="I310" s="5"/>
      <c r="J310" s="5"/>
      <c r="K310" s="123"/>
      <c r="L310" s="124"/>
    </row>
    <row r="311" spans="3:12">
      <c r="C311" s="123"/>
      <c r="H311" s="124"/>
      <c r="I311" s="5"/>
      <c r="J311" s="5"/>
      <c r="K311" s="123"/>
      <c r="L311" s="124"/>
    </row>
    <row r="312" spans="3:12">
      <c r="C312" s="123"/>
      <c r="H312" s="124"/>
      <c r="I312" s="5"/>
      <c r="J312" s="5"/>
      <c r="K312" s="123"/>
      <c r="L312" s="124"/>
    </row>
    <row r="313" spans="3:12">
      <c r="C313" s="123"/>
      <c r="H313" s="124"/>
      <c r="I313" s="5"/>
      <c r="J313" s="5"/>
      <c r="K313" s="123"/>
      <c r="L313" s="124"/>
    </row>
    <row r="314" spans="3:12">
      <c r="C314" s="123"/>
      <c r="H314" s="124"/>
      <c r="I314" s="5"/>
      <c r="J314" s="5"/>
      <c r="K314" s="123"/>
      <c r="L314" s="124"/>
    </row>
    <row r="315" spans="3:12">
      <c r="C315" s="123"/>
      <c r="H315" s="124"/>
      <c r="I315" s="5"/>
      <c r="J315" s="5"/>
      <c r="K315" s="123"/>
      <c r="L315" s="124"/>
    </row>
    <row r="316" spans="3:12">
      <c r="C316" s="123"/>
      <c r="H316" s="124"/>
      <c r="I316" s="5"/>
      <c r="J316" s="5"/>
      <c r="K316" s="123"/>
      <c r="L316" s="124"/>
    </row>
    <row r="317" spans="3:12">
      <c r="C317" s="123"/>
      <c r="H317" s="124"/>
      <c r="I317" s="5"/>
      <c r="J317" s="5"/>
      <c r="K317" s="123"/>
      <c r="L317" s="124"/>
    </row>
    <row r="318" spans="3:12">
      <c r="C318" s="123"/>
      <c r="H318" s="124"/>
      <c r="I318" s="5"/>
      <c r="J318" s="5"/>
      <c r="K318" s="123"/>
      <c r="L318" s="124"/>
    </row>
    <row r="319" spans="3:12">
      <c r="C319" s="123"/>
      <c r="H319" s="124"/>
      <c r="I319" s="5"/>
      <c r="J319" s="5"/>
      <c r="K319" s="123"/>
      <c r="L319" s="124"/>
    </row>
    <row r="320" spans="3:12">
      <c r="C320" s="123"/>
      <c r="H320" s="124"/>
      <c r="I320" s="5"/>
      <c r="J320" s="5"/>
      <c r="K320" s="123"/>
      <c r="L320" s="124"/>
    </row>
    <row r="321" spans="3:12">
      <c r="C321" s="123"/>
      <c r="H321" s="124"/>
      <c r="I321" s="5"/>
      <c r="J321" s="5"/>
      <c r="K321" s="123"/>
      <c r="L321" s="124"/>
    </row>
    <row r="322" spans="3:12">
      <c r="C322" s="123"/>
      <c r="H322" s="124"/>
      <c r="I322" s="5"/>
      <c r="J322" s="5"/>
      <c r="K322" s="123"/>
      <c r="L322" s="124"/>
    </row>
    <row r="323" spans="3:12">
      <c r="C323" s="123"/>
      <c r="H323" s="124"/>
      <c r="I323" s="5"/>
      <c r="J323" s="5"/>
      <c r="K323" s="123"/>
      <c r="L323" s="124"/>
    </row>
    <row r="324" spans="3:12">
      <c r="C324" s="123"/>
      <c r="H324" s="124"/>
      <c r="I324" s="5"/>
      <c r="J324" s="5"/>
      <c r="K324" s="123"/>
      <c r="L324" s="124"/>
    </row>
    <row r="325" spans="3:12">
      <c r="C325" s="123"/>
      <c r="H325" s="124"/>
      <c r="I325" s="5"/>
      <c r="J325" s="5"/>
      <c r="K325" s="123"/>
      <c r="L325" s="124"/>
    </row>
    <row r="326" spans="3:12">
      <c r="C326" s="123"/>
      <c r="H326" s="124"/>
      <c r="I326" s="5"/>
      <c r="J326" s="5"/>
      <c r="K326" s="123"/>
      <c r="L326" s="124"/>
    </row>
    <row r="327" spans="3:12">
      <c r="C327" s="123"/>
      <c r="H327" s="124"/>
      <c r="I327" s="5"/>
      <c r="J327" s="5"/>
      <c r="K327" s="123"/>
      <c r="L327" s="124"/>
    </row>
    <row r="328" spans="3:12">
      <c r="C328" s="123"/>
      <c r="H328" s="124"/>
      <c r="I328" s="5"/>
      <c r="J328" s="5"/>
      <c r="K328" s="123"/>
      <c r="L328" s="124"/>
    </row>
    <row r="329" spans="3:12">
      <c r="C329" s="123"/>
      <c r="H329" s="124"/>
      <c r="I329" s="5"/>
      <c r="J329" s="5"/>
      <c r="K329" s="123"/>
      <c r="L329" s="124"/>
    </row>
    <row r="330" spans="3:12">
      <c r="C330" s="123"/>
      <c r="H330" s="124"/>
      <c r="I330" s="5"/>
      <c r="J330" s="5"/>
      <c r="K330" s="123"/>
      <c r="L330" s="124"/>
    </row>
    <row r="331" spans="3:12">
      <c r="C331" s="123"/>
      <c r="H331" s="124"/>
      <c r="I331" s="5"/>
      <c r="J331" s="5"/>
      <c r="K331" s="123"/>
      <c r="L331" s="124"/>
    </row>
    <row r="332" spans="3:12">
      <c r="C332" s="123"/>
      <c r="H332" s="124"/>
      <c r="I332" s="5"/>
      <c r="J332" s="5"/>
      <c r="K332" s="123"/>
      <c r="L332" s="124"/>
    </row>
    <row r="333" spans="3:12">
      <c r="C333" s="123"/>
      <c r="H333" s="124"/>
      <c r="I333" s="5"/>
      <c r="J333" s="5"/>
      <c r="K333" s="123"/>
      <c r="L333" s="124"/>
    </row>
    <row r="334" spans="3:12">
      <c r="C334" s="123"/>
      <c r="H334" s="124"/>
      <c r="I334" s="5"/>
      <c r="J334" s="5"/>
      <c r="K334" s="123"/>
      <c r="L334" s="124"/>
    </row>
    <row r="335" spans="3:12">
      <c r="C335" s="123"/>
      <c r="H335" s="124"/>
      <c r="I335" s="5"/>
      <c r="J335" s="5"/>
      <c r="K335" s="123"/>
      <c r="L335" s="124"/>
    </row>
    <row r="336" spans="3:12">
      <c r="C336" s="123"/>
      <c r="H336" s="124"/>
      <c r="I336" s="5"/>
      <c r="J336" s="5"/>
      <c r="K336" s="123"/>
      <c r="L336" s="124"/>
    </row>
    <row r="337" spans="3:12">
      <c r="C337" s="123"/>
      <c r="H337" s="124"/>
      <c r="I337" s="5"/>
      <c r="J337" s="5"/>
      <c r="K337" s="123"/>
      <c r="L337" s="124"/>
    </row>
    <row r="338" spans="3:12">
      <c r="C338" s="123"/>
      <c r="H338" s="124"/>
      <c r="I338" s="5"/>
      <c r="J338" s="5"/>
      <c r="K338" s="123"/>
      <c r="L338" s="124"/>
    </row>
    <row r="339" spans="3:12">
      <c r="C339" s="123"/>
      <c r="H339" s="124"/>
      <c r="I339" s="5"/>
      <c r="J339" s="5"/>
      <c r="K339" s="123"/>
      <c r="L339" s="124"/>
    </row>
    <row r="340" spans="3:12">
      <c r="C340" s="123"/>
      <c r="H340" s="124"/>
      <c r="I340" s="5"/>
      <c r="J340" s="5"/>
      <c r="K340" s="123"/>
      <c r="L340" s="124"/>
    </row>
    <row r="341" spans="3:12">
      <c r="C341" s="123"/>
      <c r="H341" s="124"/>
      <c r="I341" s="5"/>
      <c r="J341" s="5"/>
      <c r="K341" s="123"/>
      <c r="L341" s="124"/>
    </row>
    <row r="342" spans="3:12">
      <c r="C342" s="123"/>
      <c r="H342" s="124"/>
      <c r="I342" s="5"/>
      <c r="J342" s="5"/>
      <c r="K342" s="123"/>
      <c r="L342" s="124"/>
    </row>
    <row r="343" spans="3:12">
      <c r="C343" s="123"/>
      <c r="H343" s="124"/>
      <c r="I343" s="5"/>
      <c r="J343" s="5"/>
      <c r="K343" s="123"/>
      <c r="L343" s="124"/>
    </row>
    <row r="344" spans="3:12">
      <c r="C344" s="123"/>
      <c r="H344" s="124"/>
      <c r="I344" s="5"/>
      <c r="J344" s="5"/>
      <c r="K344" s="123"/>
      <c r="L344" s="124"/>
    </row>
    <row r="345" spans="3:12">
      <c r="C345" s="123"/>
      <c r="H345" s="124"/>
      <c r="I345" s="5"/>
      <c r="J345" s="5"/>
      <c r="K345" s="123"/>
      <c r="L345" s="124"/>
    </row>
    <row r="346" spans="3:12">
      <c r="C346" s="123"/>
      <c r="H346" s="124"/>
      <c r="I346" s="5"/>
      <c r="J346" s="5"/>
      <c r="K346" s="123"/>
      <c r="L346" s="124"/>
    </row>
    <row r="347" spans="3:12">
      <c r="C347" s="123"/>
      <c r="H347" s="124"/>
      <c r="I347" s="5"/>
      <c r="J347" s="5"/>
      <c r="K347" s="123"/>
      <c r="L347" s="124"/>
    </row>
    <row r="348" spans="3:12">
      <c r="C348" s="123"/>
      <c r="H348" s="124"/>
      <c r="I348" s="5"/>
      <c r="J348" s="5"/>
      <c r="K348" s="123"/>
      <c r="L348" s="124"/>
    </row>
    <row r="349" spans="3:12">
      <c r="C349" s="123"/>
      <c r="H349" s="124"/>
      <c r="I349" s="5"/>
      <c r="J349" s="5"/>
      <c r="K349" s="123"/>
      <c r="L349" s="124"/>
    </row>
    <row r="350" spans="3:12">
      <c r="C350" s="123"/>
      <c r="H350" s="124"/>
      <c r="I350" s="5"/>
      <c r="J350" s="5"/>
      <c r="K350" s="123"/>
      <c r="L350" s="124"/>
    </row>
    <row r="351" spans="3:12">
      <c r="C351" s="123"/>
      <c r="H351" s="124"/>
      <c r="I351" s="5"/>
      <c r="J351" s="5"/>
      <c r="K351" s="123"/>
      <c r="L351" s="124"/>
    </row>
    <row r="352" spans="3:12">
      <c r="C352" s="123"/>
      <c r="H352" s="124"/>
      <c r="I352" s="5"/>
      <c r="J352" s="5"/>
      <c r="K352" s="123"/>
      <c r="L352" s="124"/>
    </row>
    <row r="353" spans="3:12">
      <c r="C353" s="123"/>
      <c r="H353" s="124"/>
      <c r="I353" s="5"/>
      <c r="J353" s="5"/>
      <c r="K353" s="123"/>
      <c r="L353" s="124"/>
    </row>
    <row r="354" spans="3:12">
      <c r="C354" s="123"/>
      <c r="H354" s="124"/>
      <c r="I354" s="5"/>
      <c r="J354" s="5"/>
      <c r="K354" s="123"/>
      <c r="L354" s="124"/>
    </row>
    <row r="355" spans="3:12">
      <c r="C355" s="123"/>
      <c r="H355" s="124"/>
      <c r="I355" s="5"/>
      <c r="J355" s="5"/>
      <c r="K355" s="123"/>
      <c r="L355" s="124"/>
    </row>
    <row r="356" spans="3:12">
      <c r="C356" s="123"/>
      <c r="H356" s="124"/>
      <c r="I356" s="5"/>
      <c r="J356" s="5"/>
      <c r="K356" s="123"/>
      <c r="L356" s="124"/>
    </row>
    <row r="357" spans="3:12">
      <c r="C357" s="123"/>
      <c r="H357" s="124"/>
      <c r="I357" s="5"/>
      <c r="J357" s="5"/>
      <c r="K357" s="123"/>
      <c r="L357" s="124"/>
    </row>
    <row r="358" spans="3:12">
      <c r="C358" s="123"/>
      <c r="H358" s="124"/>
      <c r="I358" s="5"/>
      <c r="J358" s="5"/>
      <c r="K358" s="123"/>
      <c r="L358" s="124"/>
    </row>
    <row r="359" spans="3:12">
      <c r="C359" s="123"/>
      <c r="H359" s="124"/>
      <c r="I359" s="5"/>
      <c r="J359" s="5"/>
      <c r="K359" s="123"/>
      <c r="L359" s="124"/>
    </row>
    <row r="360" spans="3:12">
      <c r="C360" s="123"/>
      <c r="H360" s="124"/>
      <c r="I360" s="5"/>
      <c r="J360" s="5"/>
      <c r="K360" s="123"/>
      <c r="L360" s="124"/>
    </row>
    <row r="361" spans="3:12">
      <c r="C361" s="123"/>
      <c r="H361" s="124"/>
      <c r="I361" s="5"/>
      <c r="J361" s="5"/>
      <c r="K361" s="123"/>
      <c r="L361" s="124"/>
    </row>
    <row r="362" spans="3:12">
      <c r="C362" s="123"/>
      <c r="H362" s="124"/>
      <c r="I362" s="5"/>
      <c r="J362" s="5"/>
      <c r="K362" s="123"/>
      <c r="L362" s="124"/>
    </row>
    <row r="363" spans="3:12">
      <c r="C363" s="123"/>
      <c r="H363" s="124"/>
      <c r="I363" s="5"/>
      <c r="J363" s="5"/>
      <c r="K363" s="123"/>
      <c r="L363" s="124"/>
    </row>
    <row r="364" spans="3:12">
      <c r="C364" s="123"/>
      <c r="H364" s="124"/>
      <c r="I364" s="5"/>
      <c r="J364" s="5"/>
      <c r="K364" s="123"/>
      <c r="L364" s="124"/>
    </row>
    <row r="365" spans="3:12">
      <c r="C365" s="123"/>
      <c r="H365" s="124"/>
      <c r="I365" s="5"/>
      <c r="J365" s="5"/>
      <c r="K365" s="123"/>
      <c r="L365" s="124"/>
    </row>
    <row r="366" spans="3:12">
      <c r="C366" s="123"/>
      <c r="H366" s="124"/>
      <c r="I366" s="5"/>
      <c r="J366" s="5"/>
      <c r="K366" s="123"/>
      <c r="L366" s="124"/>
    </row>
    <row r="367" spans="3:12">
      <c r="C367" s="123"/>
      <c r="H367" s="124"/>
      <c r="I367" s="5"/>
      <c r="J367" s="5"/>
      <c r="K367" s="123"/>
      <c r="L367" s="124"/>
    </row>
    <row r="368" spans="3:12">
      <c r="C368" s="123"/>
      <c r="H368" s="124"/>
      <c r="I368" s="5"/>
      <c r="J368" s="5"/>
      <c r="K368" s="123"/>
      <c r="L368" s="124"/>
    </row>
    <row r="369" spans="3:12">
      <c r="C369" s="123"/>
      <c r="H369" s="124"/>
      <c r="I369" s="5"/>
      <c r="J369" s="5"/>
      <c r="K369" s="123"/>
      <c r="L369" s="124"/>
    </row>
    <row r="370" spans="3:12">
      <c r="C370" s="123"/>
      <c r="H370" s="124"/>
      <c r="I370" s="5"/>
      <c r="J370" s="5"/>
      <c r="K370" s="123"/>
      <c r="L370" s="124"/>
    </row>
    <row r="371" spans="3:12">
      <c r="C371" s="123"/>
      <c r="H371" s="124"/>
      <c r="I371" s="5"/>
      <c r="J371" s="5"/>
      <c r="K371" s="123"/>
      <c r="L371" s="124"/>
    </row>
    <row r="372" spans="3:12">
      <c r="C372" s="123"/>
      <c r="H372" s="124"/>
      <c r="I372" s="5"/>
      <c r="J372" s="5"/>
      <c r="K372" s="123"/>
      <c r="L372" s="124"/>
    </row>
    <row r="373" spans="3:12">
      <c r="C373" s="123"/>
      <c r="H373" s="124"/>
      <c r="I373" s="5"/>
      <c r="J373" s="5"/>
      <c r="K373" s="123"/>
      <c r="L373" s="124"/>
    </row>
    <row r="374" spans="3:12">
      <c r="C374" s="123"/>
      <c r="H374" s="124"/>
      <c r="I374" s="5"/>
      <c r="J374" s="5"/>
      <c r="K374" s="123"/>
      <c r="L374" s="124"/>
    </row>
    <row r="375" spans="3:12">
      <c r="C375" s="123"/>
      <c r="H375" s="124"/>
      <c r="I375" s="5"/>
      <c r="J375" s="5"/>
      <c r="K375" s="123"/>
      <c r="L375" s="124"/>
    </row>
    <row r="376" spans="3:12">
      <c r="C376" s="123"/>
      <c r="H376" s="124"/>
      <c r="I376" s="5"/>
      <c r="J376" s="5"/>
      <c r="K376" s="123"/>
      <c r="L376" s="124"/>
    </row>
    <row r="377" spans="3:12">
      <c r="C377" s="123"/>
      <c r="H377" s="124"/>
      <c r="I377" s="5"/>
      <c r="J377" s="5"/>
      <c r="K377" s="123"/>
      <c r="L377" s="124"/>
    </row>
    <row r="378" spans="3:12">
      <c r="C378" s="123"/>
      <c r="H378" s="124"/>
      <c r="I378" s="5"/>
      <c r="J378" s="5"/>
      <c r="K378" s="123"/>
      <c r="L378" s="124"/>
    </row>
    <row r="379" spans="3:12">
      <c r="C379" s="123"/>
      <c r="H379" s="124"/>
      <c r="I379" s="5"/>
      <c r="J379" s="5"/>
      <c r="K379" s="123"/>
      <c r="L379" s="124"/>
    </row>
    <row r="380" spans="3:12">
      <c r="C380" s="123"/>
      <c r="H380" s="124"/>
      <c r="I380" s="5"/>
      <c r="J380" s="5"/>
      <c r="K380" s="123"/>
      <c r="L380" s="124"/>
    </row>
    <row r="381" spans="3:12">
      <c r="C381" s="123"/>
      <c r="H381" s="124"/>
      <c r="I381" s="5"/>
      <c r="J381" s="5"/>
      <c r="K381" s="123"/>
      <c r="L381" s="124"/>
    </row>
    <row r="382" spans="3:12">
      <c r="C382" s="123"/>
      <c r="H382" s="124"/>
      <c r="I382" s="5"/>
      <c r="J382" s="5"/>
      <c r="K382" s="123"/>
      <c r="L382" s="124"/>
    </row>
    <row r="383" spans="3:12">
      <c r="C383" s="123"/>
      <c r="H383" s="124"/>
      <c r="I383" s="5"/>
      <c r="J383" s="5"/>
      <c r="K383" s="123"/>
      <c r="L383" s="124"/>
    </row>
    <row r="384" spans="3:12">
      <c r="C384" s="123"/>
      <c r="H384" s="124"/>
      <c r="I384" s="5"/>
      <c r="J384" s="5"/>
      <c r="K384" s="123"/>
      <c r="L384" s="124"/>
    </row>
    <row r="385" spans="3:12">
      <c r="C385" s="123"/>
      <c r="H385" s="124"/>
      <c r="I385" s="5"/>
      <c r="J385" s="5"/>
      <c r="K385" s="123"/>
      <c r="L385" s="124"/>
    </row>
    <row r="386" spans="3:12">
      <c r="C386" s="123"/>
      <c r="H386" s="124"/>
      <c r="I386" s="5"/>
      <c r="J386" s="5"/>
      <c r="K386" s="123"/>
      <c r="L386" s="124"/>
    </row>
    <row r="387" spans="3:12">
      <c r="C387" s="123"/>
      <c r="H387" s="124"/>
      <c r="I387" s="5"/>
      <c r="J387" s="5"/>
      <c r="K387" s="123"/>
      <c r="L387" s="124"/>
    </row>
    <row r="388" spans="3:12">
      <c r="C388" s="123"/>
      <c r="H388" s="124"/>
      <c r="I388" s="5"/>
      <c r="J388" s="5"/>
      <c r="K388" s="123"/>
      <c r="L388" s="124"/>
    </row>
    <row r="389" spans="3:12">
      <c r="C389" s="123"/>
      <c r="H389" s="124"/>
      <c r="I389" s="5"/>
      <c r="J389" s="5"/>
      <c r="K389" s="123"/>
      <c r="L389" s="124"/>
    </row>
    <row r="390" spans="3:12">
      <c r="C390" s="123"/>
      <c r="H390" s="124"/>
      <c r="I390" s="5"/>
      <c r="J390" s="5"/>
      <c r="K390" s="123"/>
      <c r="L390" s="124"/>
    </row>
    <row r="391" spans="3:12">
      <c r="C391" s="123"/>
      <c r="H391" s="124"/>
      <c r="I391" s="5"/>
      <c r="J391" s="5"/>
      <c r="K391" s="123"/>
      <c r="L391" s="124"/>
    </row>
    <row r="392" spans="3:12">
      <c r="C392" s="123"/>
      <c r="H392" s="124"/>
      <c r="I392" s="5"/>
      <c r="J392" s="5"/>
      <c r="K392" s="123"/>
      <c r="L392" s="124"/>
    </row>
    <row r="393" spans="3:12">
      <c r="C393" s="123"/>
      <c r="H393" s="124"/>
      <c r="I393" s="5"/>
      <c r="J393" s="5"/>
      <c r="K393" s="123"/>
      <c r="L393" s="124"/>
    </row>
    <row r="394" spans="3:12">
      <c r="C394" s="123"/>
      <c r="H394" s="124"/>
      <c r="I394" s="5"/>
      <c r="J394" s="5"/>
      <c r="K394" s="123"/>
      <c r="L394" s="124"/>
    </row>
    <row r="395" spans="3:12">
      <c r="C395" s="123"/>
      <c r="H395" s="124"/>
      <c r="I395" s="5"/>
      <c r="J395" s="5"/>
      <c r="K395" s="123"/>
      <c r="L395" s="124"/>
    </row>
    <row r="396" spans="3:12">
      <c r="C396" s="123"/>
      <c r="H396" s="124"/>
      <c r="I396" s="5"/>
      <c r="J396" s="5"/>
      <c r="K396" s="123"/>
      <c r="L396" s="124"/>
    </row>
    <row r="397" spans="3:12">
      <c r="C397" s="123"/>
      <c r="H397" s="124"/>
      <c r="I397" s="5"/>
      <c r="J397" s="5"/>
      <c r="K397" s="123"/>
      <c r="L397" s="124"/>
    </row>
    <row r="398" spans="3:12">
      <c r="C398" s="123"/>
      <c r="H398" s="124"/>
      <c r="I398" s="5"/>
      <c r="J398" s="5"/>
      <c r="K398" s="123"/>
      <c r="L398" s="124"/>
    </row>
    <row r="399" spans="3:12">
      <c r="C399" s="123"/>
      <c r="H399" s="124"/>
      <c r="I399" s="5"/>
      <c r="J399" s="5"/>
      <c r="K399" s="123"/>
      <c r="L399" s="124"/>
    </row>
    <row r="400" spans="3:12">
      <c r="C400" s="123"/>
      <c r="H400" s="124"/>
      <c r="I400" s="5"/>
      <c r="J400" s="5"/>
      <c r="K400" s="123"/>
      <c r="L400" s="124"/>
    </row>
    <row r="401" spans="3:12">
      <c r="C401" s="123"/>
      <c r="H401" s="124"/>
      <c r="I401" s="5"/>
      <c r="J401" s="5"/>
      <c r="K401" s="123"/>
      <c r="L401" s="124"/>
    </row>
    <row r="402" spans="3:12">
      <c r="C402" s="123"/>
      <c r="H402" s="124"/>
      <c r="I402" s="5"/>
      <c r="J402" s="5"/>
      <c r="K402" s="123"/>
      <c r="L402" s="124"/>
    </row>
    <row r="403" spans="3:12">
      <c r="C403" s="123"/>
      <c r="H403" s="124"/>
      <c r="I403" s="5"/>
      <c r="J403" s="5"/>
      <c r="K403" s="123"/>
      <c r="L403" s="124"/>
    </row>
    <row r="404" spans="3:12">
      <c r="C404" s="123"/>
      <c r="H404" s="124"/>
      <c r="I404" s="5"/>
      <c r="J404" s="5"/>
      <c r="K404" s="123"/>
      <c r="L404" s="124"/>
    </row>
    <row r="405" spans="3:12">
      <c r="C405" s="123"/>
      <c r="H405" s="124"/>
      <c r="I405" s="5"/>
      <c r="J405" s="5"/>
      <c r="K405" s="123"/>
      <c r="L405" s="124"/>
    </row>
    <row r="406" spans="3:12">
      <c r="C406" s="123"/>
      <c r="H406" s="124"/>
      <c r="I406" s="5"/>
      <c r="J406" s="5"/>
      <c r="K406" s="123"/>
      <c r="L406" s="124"/>
    </row>
    <row r="407" spans="3:12">
      <c r="C407" s="123"/>
      <c r="H407" s="124"/>
      <c r="I407" s="5"/>
      <c r="J407" s="5"/>
      <c r="K407" s="123"/>
      <c r="L407" s="124"/>
    </row>
    <row r="408" spans="3:12">
      <c r="C408" s="123"/>
      <c r="H408" s="124"/>
      <c r="I408" s="5"/>
      <c r="J408" s="5"/>
      <c r="K408" s="123"/>
      <c r="L408" s="124"/>
    </row>
    <row r="409" spans="3:12">
      <c r="C409" s="123"/>
      <c r="H409" s="124"/>
      <c r="I409" s="5"/>
      <c r="J409" s="5"/>
      <c r="K409" s="123"/>
      <c r="L409" s="124"/>
    </row>
    <row r="410" spans="3:12">
      <c r="C410" s="123"/>
      <c r="H410" s="124"/>
      <c r="I410" s="5"/>
      <c r="J410" s="5"/>
      <c r="K410" s="123"/>
      <c r="L410" s="124"/>
    </row>
    <row r="411" spans="3:12">
      <c r="C411" s="123"/>
      <c r="H411" s="124"/>
      <c r="I411" s="5"/>
      <c r="J411" s="5"/>
      <c r="K411" s="123"/>
      <c r="L411" s="124"/>
    </row>
    <row r="412" spans="3:12">
      <c r="C412" s="123"/>
      <c r="H412" s="124"/>
      <c r="I412" s="5"/>
      <c r="J412" s="5"/>
      <c r="K412" s="123"/>
      <c r="L412" s="124"/>
    </row>
    <row r="413" spans="3:12">
      <c r="C413" s="123"/>
      <c r="H413" s="124"/>
      <c r="I413" s="5"/>
      <c r="J413" s="5"/>
      <c r="K413" s="123"/>
      <c r="L413" s="124"/>
    </row>
    <row r="414" spans="3:12">
      <c r="C414" s="123"/>
      <c r="H414" s="124"/>
      <c r="I414" s="5"/>
      <c r="J414" s="5"/>
      <c r="K414" s="123"/>
      <c r="L414" s="124"/>
    </row>
    <row r="415" spans="3:12">
      <c r="C415" s="123"/>
      <c r="H415" s="124"/>
      <c r="I415" s="5"/>
      <c r="J415" s="5"/>
      <c r="K415" s="123"/>
      <c r="L415" s="124"/>
    </row>
    <row r="416" spans="3:12">
      <c r="C416" s="123"/>
      <c r="H416" s="124"/>
      <c r="I416" s="5"/>
      <c r="J416" s="5"/>
      <c r="K416" s="123"/>
      <c r="L416" s="124"/>
    </row>
    <row r="417" spans="3:12">
      <c r="C417" s="123"/>
      <c r="H417" s="124"/>
      <c r="I417" s="5"/>
      <c r="J417" s="5"/>
      <c r="K417" s="123"/>
      <c r="L417" s="124"/>
    </row>
    <row r="418" spans="3:12">
      <c r="C418" s="123"/>
      <c r="H418" s="124"/>
      <c r="I418" s="5"/>
      <c r="J418" s="5"/>
      <c r="K418" s="123"/>
      <c r="L418" s="124"/>
    </row>
    <row r="419" spans="3:12">
      <c r="C419" s="123"/>
      <c r="H419" s="124"/>
      <c r="I419" s="5"/>
      <c r="J419" s="5"/>
      <c r="K419" s="123"/>
      <c r="L419" s="124"/>
    </row>
    <row r="420" spans="3:12">
      <c r="C420" s="123"/>
      <c r="H420" s="124"/>
      <c r="I420" s="5"/>
      <c r="J420" s="5"/>
      <c r="K420" s="123"/>
      <c r="L420" s="124"/>
    </row>
    <row r="421" spans="3:12">
      <c r="C421" s="123"/>
      <c r="H421" s="124"/>
      <c r="I421" s="5"/>
      <c r="J421" s="5"/>
      <c r="K421" s="123"/>
      <c r="L421" s="124"/>
    </row>
    <row r="422" spans="3:12">
      <c r="C422" s="123"/>
      <c r="H422" s="124"/>
      <c r="I422" s="5"/>
      <c r="J422" s="5"/>
      <c r="K422" s="123"/>
      <c r="L422" s="124"/>
    </row>
    <row r="423" spans="3:12">
      <c r="C423" s="123"/>
      <c r="H423" s="124"/>
      <c r="I423" s="5"/>
      <c r="J423" s="5"/>
      <c r="K423" s="123"/>
      <c r="L423" s="124"/>
    </row>
    <row r="424" spans="3:12">
      <c r="C424" s="123"/>
      <c r="H424" s="124"/>
      <c r="I424" s="5"/>
      <c r="J424" s="5"/>
      <c r="K424" s="123"/>
      <c r="L424" s="124"/>
    </row>
    <row r="425" spans="3:12">
      <c r="C425" s="123"/>
      <c r="H425" s="124"/>
      <c r="I425" s="5"/>
      <c r="J425" s="5"/>
      <c r="K425" s="123"/>
      <c r="L425" s="124"/>
    </row>
    <row r="426" spans="3:12">
      <c r="C426" s="123"/>
      <c r="H426" s="124"/>
      <c r="I426" s="5"/>
      <c r="J426" s="5"/>
      <c r="K426" s="123"/>
      <c r="L426" s="124"/>
    </row>
    <row r="427" spans="3:12">
      <c r="C427" s="123"/>
      <c r="H427" s="124"/>
      <c r="I427" s="5"/>
      <c r="J427" s="5"/>
      <c r="K427" s="123"/>
      <c r="L427" s="124"/>
    </row>
    <row r="428" spans="3:12">
      <c r="C428" s="123"/>
      <c r="H428" s="124"/>
      <c r="I428" s="5"/>
      <c r="J428" s="5"/>
      <c r="K428" s="123"/>
      <c r="L428" s="124"/>
    </row>
    <row r="429" spans="3:12">
      <c r="C429" s="123"/>
      <c r="H429" s="124"/>
      <c r="I429" s="5"/>
      <c r="J429" s="5"/>
      <c r="K429" s="123"/>
      <c r="L429" s="124"/>
    </row>
    <row r="430" spans="3:12">
      <c r="C430" s="123"/>
      <c r="H430" s="124"/>
      <c r="I430" s="5"/>
      <c r="J430" s="5"/>
      <c r="K430" s="123"/>
      <c r="L430" s="124"/>
    </row>
    <row r="431" spans="3:12">
      <c r="C431" s="123"/>
      <c r="H431" s="124"/>
      <c r="I431" s="5"/>
      <c r="J431" s="5"/>
      <c r="K431" s="123"/>
      <c r="L431" s="124"/>
    </row>
    <row r="432" spans="3:12">
      <c r="C432" s="123"/>
      <c r="H432" s="124"/>
      <c r="I432" s="5"/>
      <c r="J432" s="5"/>
      <c r="K432" s="123"/>
      <c r="L432" s="124"/>
    </row>
    <row r="433" spans="3:12">
      <c r="C433" s="123"/>
      <c r="H433" s="124"/>
      <c r="I433" s="5"/>
      <c r="J433" s="5"/>
      <c r="K433" s="123"/>
      <c r="L433" s="124"/>
    </row>
    <row r="434" spans="3:12">
      <c r="C434" s="123"/>
      <c r="H434" s="124"/>
      <c r="I434" s="5"/>
      <c r="J434" s="5"/>
      <c r="K434" s="123"/>
      <c r="L434" s="124"/>
    </row>
    <row r="435" spans="3:12">
      <c r="C435" s="123"/>
      <c r="H435" s="124"/>
      <c r="I435" s="5"/>
      <c r="J435" s="5"/>
      <c r="K435" s="123"/>
      <c r="L435" s="124"/>
    </row>
    <row r="436" spans="3:12">
      <c r="C436" s="123"/>
      <c r="H436" s="124"/>
      <c r="I436" s="5"/>
      <c r="J436" s="5"/>
      <c r="K436" s="123"/>
      <c r="L436" s="124"/>
    </row>
    <row r="437" spans="3:12">
      <c r="C437" s="123"/>
      <c r="H437" s="124"/>
      <c r="I437" s="5"/>
      <c r="J437" s="5"/>
      <c r="K437" s="123"/>
      <c r="L437" s="124"/>
    </row>
    <row r="438" spans="3:12">
      <c r="C438" s="123"/>
      <c r="H438" s="124"/>
      <c r="I438" s="5"/>
      <c r="J438" s="5"/>
      <c r="K438" s="123"/>
      <c r="L438" s="124"/>
    </row>
    <row r="439" spans="3:12">
      <c r="C439" s="123"/>
      <c r="H439" s="124"/>
      <c r="I439" s="5"/>
      <c r="J439" s="5"/>
      <c r="K439" s="123"/>
      <c r="L439" s="124"/>
    </row>
    <row r="440" spans="3:12">
      <c r="C440" s="123"/>
      <c r="H440" s="124"/>
      <c r="I440" s="5"/>
      <c r="J440" s="5"/>
      <c r="K440" s="123"/>
      <c r="L440" s="124"/>
    </row>
    <row r="441" spans="3:12">
      <c r="C441" s="123"/>
      <c r="H441" s="124"/>
      <c r="I441" s="5"/>
      <c r="J441" s="5"/>
      <c r="K441" s="123"/>
      <c r="L441" s="124"/>
    </row>
    <row r="442" spans="3:12">
      <c r="C442" s="123"/>
      <c r="H442" s="124"/>
      <c r="I442" s="5"/>
      <c r="J442" s="5"/>
      <c r="K442" s="123"/>
      <c r="L442" s="124"/>
    </row>
    <row r="443" spans="3:12">
      <c r="C443" s="123"/>
      <c r="H443" s="124"/>
      <c r="I443" s="5"/>
      <c r="J443" s="5"/>
      <c r="K443" s="123"/>
      <c r="L443" s="124"/>
    </row>
    <row r="444" spans="3:12">
      <c r="C444" s="123"/>
      <c r="H444" s="124"/>
      <c r="I444" s="5"/>
      <c r="J444" s="5"/>
      <c r="K444" s="123"/>
      <c r="L444" s="124"/>
    </row>
    <row r="445" spans="3:12">
      <c r="C445" s="123"/>
      <c r="H445" s="124"/>
      <c r="I445" s="5"/>
      <c r="J445" s="5"/>
      <c r="K445" s="123"/>
      <c r="L445" s="124"/>
    </row>
    <row r="446" spans="3:12">
      <c r="C446" s="123"/>
      <c r="H446" s="124"/>
      <c r="I446" s="5"/>
      <c r="J446" s="5"/>
      <c r="K446" s="123"/>
      <c r="L446" s="124"/>
    </row>
    <row r="447" spans="3:12">
      <c r="C447" s="123"/>
      <c r="H447" s="124"/>
      <c r="I447" s="5"/>
      <c r="J447" s="5"/>
      <c r="K447" s="123"/>
      <c r="L447" s="124"/>
    </row>
    <row r="448" spans="3:12">
      <c r="C448" s="123"/>
      <c r="H448" s="124"/>
      <c r="I448" s="5"/>
      <c r="J448" s="5"/>
      <c r="K448" s="123"/>
      <c r="L448" s="124"/>
    </row>
    <row r="449" spans="3:12">
      <c r="C449" s="123"/>
      <c r="H449" s="124"/>
      <c r="I449" s="5"/>
      <c r="J449" s="5"/>
      <c r="K449" s="123"/>
      <c r="L449" s="124"/>
    </row>
    <row r="450" spans="3:12">
      <c r="C450" s="123"/>
      <c r="H450" s="124"/>
      <c r="I450" s="5"/>
      <c r="J450" s="5"/>
      <c r="K450" s="123"/>
      <c r="L450" s="124"/>
    </row>
    <row r="451" spans="3:12">
      <c r="C451" s="123"/>
      <c r="H451" s="124"/>
      <c r="I451" s="5"/>
      <c r="J451" s="5"/>
      <c r="K451" s="123"/>
      <c r="L451" s="124"/>
    </row>
    <row r="452" spans="3:12">
      <c r="C452" s="123"/>
      <c r="H452" s="124"/>
      <c r="I452" s="5"/>
      <c r="J452" s="5"/>
      <c r="K452" s="123"/>
      <c r="L452" s="124"/>
    </row>
    <row r="453" spans="3:12">
      <c r="C453" s="123"/>
      <c r="H453" s="124"/>
      <c r="I453" s="5"/>
      <c r="J453" s="5"/>
      <c r="K453" s="123"/>
      <c r="L453" s="124"/>
    </row>
    <row r="454" spans="3:12">
      <c r="C454" s="123"/>
      <c r="H454" s="124"/>
      <c r="I454" s="5"/>
      <c r="J454" s="5"/>
      <c r="K454" s="123"/>
      <c r="L454" s="124"/>
    </row>
    <row r="455" spans="3:12">
      <c r="C455" s="123"/>
      <c r="H455" s="124"/>
      <c r="I455" s="5"/>
      <c r="J455" s="5"/>
      <c r="K455" s="123"/>
      <c r="L455" s="124"/>
    </row>
    <row r="456" spans="3:12">
      <c r="C456" s="123"/>
      <c r="H456" s="124"/>
      <c r="I456" s="5"/>
      <c r="J456" s="5"/>
      <c r="K456" s="123"/>
      <c r="L456" s="124"/>
    </row>
    <row r="457" spans="3:12">
      <c r="C457" s="123"/>
      <c r="H457" s="124"/>
      <c r="I457" s="5"/>
      <c r="J457" s="5"/>
      <c r="K457" s="123"/>
      <c r="L457" s="124"/>
    </row>
    <row r="458" spans="3:12">
      <c r="C458" s="123"/>
      <c r="H458" s="124"/>
      <c r="I458" s="5"/>
      <c r="J458" s="5"/>
      <c r="K458" s="123"/>
      <c r="L458" s="124"/>
    </row>
    <row r="459" spans="3:12">
      <c r="C459" s="123"/>
      <c r="H459" s="124"/>
      <c r="I459" s="5"/>
      <c r="J459" s="5"/>
      <c r="K459" s="123"/>
      <c r="L459" s="124"/>
    </row>
    <row r="460" spans="3:12">
      <c r="C460" s="123"/>
      <c r="H460" s="124"/>
      <c r="I460" s="5"/>
      <c r="J460" s="5"/>
      <c r="K460" s="123"/>
      <c r="L460" s="124"/>
    </row>
    <row r="461" spans="3:12">
      <c r="C461" s="123"/>
      <c r="H461" s="124"/>
      <c r="I461" s="5"/>
      <c r="J461" s="5"/>
      <c r="K461" s="123"/>
      <c r="L461" s="124"/>
    </row>
    <row r="462" spans="3:12">
      <c r="C462" s="123"/>
      <c r="H462" s="124"/>
      <c r="I462" s="5"/>
      <c r="J462" s="5"/>
      <c r="K462" s="123"/>
      <c r="L462" s="124"/>
    </row>
    <row r="463" spans="3:12">
      <c r="C463" s="123"/>
      <c r="H463" s="124"/>
      <c r="I463" s="5"/>
      <c r="J463" s="5"/>
      <c r="K463" s="123"/>
      <c r="L463" s="124"/>
    </row>
    <row r="464" spans="3:12">
      <c r="C464" s="123"/>
      <c r="H464" s="124"/>
      <c r="I464" s="5"/>
      <c r="J464" s="5"/>
      <c r="K464" s="123"/>
      <c r="L464" s="124"/>
    </row>
    <row r="465" spans="3:12">
      <c r="C465" s="123"/>
      <c r="H465" s="124"/>
      <c r="I465" s="5"/>
      <c r="J465" s="5"/>
      <c r="K465" s="123"/>
      <c r="L465" s="124"/>
    </row>
    <row r="466" spans="3:12">
      <c r="C466" s="123"/>
      <c r="H466" s="124"/>
      <c r="I466" s="5"/>
      <c r="J466" s="5"/>
      <c r="K466" s="123"/>
      <c r="L466" s="124"/>
    </row>
    <row r="467" spans="3:12">
      <c r="C467" s="123"/>
      <c r="H467" s="124"/>
      <c r="I467" s="5"/>
      <c r="J467" s="5"/>
      <c r="K467" s="123"/>
      <c r="L467" s="124"/>
    </row>
    <row r="468" spans="3:12">
      <c r="C468" s="123"/>
      <c r="H468" s="124"/>
      <c r="I468" s="5"/>
      <c r="J468" s="5"/>
      <c r="K468" s="123"/>
      <c r="L468" s="124"/>
    </row>
    <row r="469" spans="3:12">
      <c r="C469" s="123"/>
      <c r="H469" s="124"/>
      <c r="I469" s="5"/>
      <c r="J469" s="5"/>
      <c r="K469" s="123"/>
      <c r="L469" s="124"/>
    </row>
    <row r="470" spans="3:12">
      <c r="C470" s="123"/>
      <c r="H470" s="124"/>
      <c r="I470" s="5"/>
      <c r="J470" s="5"/>
      <c r="K470" s="123"/>
      <c r="L470" s="124"/>
    </row>
    <row r="471" spans="3:12">
      <c r="C471" s="123"/>
      <c r="H471" s="124"/>
      <c r="I471" s="5"/>
      <c r="J471" s="5"/>
      <c r="K471" s="123"/>
      <c r="L471" s="124"/>
    </row>
    <row r="472" spans="3:12">
      <c r="C472" s="123"/>
      <c r="H472" s="124"/>
      <c r="I472" s="5"/>
      <c r="J472" s="5"/>
      <c r="K472" s="123"/>
      <c r="L472" s="124"/>
    </row>
    <row r="473" spans="3:12">
      <c r="C473" s="123"/>
      <c r="H473" s="124"/>
      <c r="I473" s="5"/>
      <c r="J473" s="5"/>
      <c r="K473" s="123"/>
      <c r="L473" s="124"/>
    </row>
    <row r="474" spans="3:12">
      <c r="C474" s="123"/>
      <c r="H474" s="124"/>
      <c r="I474" s="5"/>
      <c r="J474" s="5"/>
      <c r="K474" s="123"/>
      <c r="L474" s="124"/>
    </row>
    <row r="475" spans="3:12">
      <c r="C475" s="123"/>
      <c r="H475" s="124"/>
      <c r="I475" s="5"/>
      <c r="J475" s="5"/>
      <c r="K475" s="123"/>
      <c r="L475" s="124"/>
    </row>
    <row r="476" spans="3:12">
      <c r="C476" s="123"/>
      <c r="H476" s="124"/>
      <c r="I476" s="5"/>
      <c r="J476" s="5"/>
      <c r="K476" s="123"/>
      <c r="L476" s="124"/>
    </row>
    <row r="477" spans="3:12">
      <c r="C477" s="123"/>
      <c r="H477" s="124"/>
      <c r="I477" s="5"/>
      <c r="J477" s="5"/>
      <c r="K477" s="123"/>
      <c r="L477" s="124"/>
    </row>
    <row r="478" spans="3:12">
      <c r="C478" s="123"/>
      <c r="H478" s="124"/>
      <c r="I478" s="5"/>
      <c r="J478" s="5"/>
      <c r="K478" s="123"/>
      <c r="L478" s="124"/>
    </row>
    <row r="479" spans="3:12">
      <c r="C479" s="123"/>
      <c r="H479" s="124"/>
      <c r="I479" s="5"/>
      <c r="J479" s="5"/>
      <c r="K479" s="123"/>
      <c r="L479" s="124"/>
    </row>
    <row r="480" spans="3:12">
      <c r="C480" s="123"/>
      <c r="H480" s="124"/>
      <c r="I480" s="5"/>
      <c r="J480" s="5"/>
      <c r="K480" s="123"/>
      <c r="L480" s="124"/>
    </row>
    <row r="481" spans="3:12">
      <c r="C481" s="123"/>
      <c r="H481" s="124"/>
      <c r="I481" s="5"/>
      <c r="J481" s="5"/>
      <c r="K481" s="123"/>
      <c r="L481" s="124"/>
    </row>
    <row r="482" spans="3:12">
      <c r="C482" s="123"/>
      <c r="H482" s="124"/>
      <c r="I482" s="5"/>
      <c r="J482" s="5"/>
      <c r="K482" s="123"/>
      <c r="L482" s="124"/>
    </row>
    <row r="483" spans="3:12">
      <c r="C483" s="123"/>
      <c r="H483" s="124"/>
      <c r="I483" s="5"/>
      <c r="J483" s="5"/>
      <c r="K483" s="123"/>
      <c r="L483" s="124"/>
    </row>
    <row r="484" spans="3:12">
      <c r="C484" s="123"/>
      <c r="H484" s="124"/>
      <c r="I484" s="5"/>
      <c r="J484" s="5"/>
      <c r="K484" s="123"/>
      <c r="L484" s="124"/>
    </row>
    <row r="485" spans="3:12">
      <c r="C485" s="123"/>
      <c r="H485" s="124"/>
      <c r="I485" s="5"/>
      <c r="J485" s="5"/>
      <c r="K485" s="123"/>
      <c r="L485" s="124"/>
    </row>
    <row r="486" spans="3:12">
      <c r="C486" s="123"/>
      <c r="H486" s="124"/>
      <c r="I486" s="5"/>
      <c r="J486" s="5"/>
      <c r="K486" s="123"/>
      <c r="L486" s="124"/>
    </row>
    <row r="487" spans="3:12">
      <c r="C487" s="123"/>
      <c r="H487" s="124"/>
      <c r="I487" s="5"/>
      <c r="J487" s="5"/>
      <c r="K487" s="123"/>
      <c r="L487" s="124"/>
    </row>
    <row r="488" spans="3:12">
      <c r="C488" s="123"/>
      <c r="H488" s="124"/>
      <c r="I488" s="5"/>
      <c r="J488" s="5"/>
      <c r="K488" s="123"/>
      <c r="L488" s="124"/>
    </row>
    <row r="489" spans="3:12">
      <c r="C489" s="123"/>
      <c r="H489" s="124"/>
      <c r="I489" s="5"/>
      <c r="J489" s="5"/>
      <c r="K489" s="123"/>
      <c r="L489" s="124"/>
    </row>
    <row r="490" spans="3:12">
      <c r="C490" s="123"/>
      <c r="H490" s="124"/>
      <c r="I490" s="5"/>
      <c r="J490" s="5"/>
      <c r="K490" s="123"/>
      <c r="L490" s="124"/>
    </row>
    <row r="491" spans="3:12">
      <c r="C491" s="123"/>
      <c r="H491" s="124"/>
      <c r="I491" s="5"/>
      <c r="J491" s="5"/>
      <c r="K491" s="123"/>
      <c r="L491" s="124"/>
    </row>
    <row r="492" spans="3:12">
      <c r="C492" s="123"/>
      <c r="H492" s="124"/>
      <c r="I492" s="5"/>
      <c r="J492" s="5"/>
      <c r="K492" s="123"/>
      <c r="L492" s="124"/>
    </row>
    <row r="493" spans="3:12">
      <c r="C493" s="123"/>
      <c r="H493" s="124"/>
      <c r="I493" s="5"/>
      <c r="J493" s="5"/>
      <c r="K493" s="123"/>
      <c r="L493" s="124"/>
    </row>
    <row r="494" spans="3:12">
      <c r="C494" s="123"/>
      <c r="H494" s="124"/>
      <c r="I494" s="5"/>
      <c r="J494" s="5"/>
      <c r="K494" s="123"/>
      <c r="L494" s="124"/>
    </row>
    <row r="495" spans="3:12">
      <c r="C495" s="123"/>
      <c r="H495" s="124"/>
      <c r="I495" s="5"/>
      <c r="J495" s="5"/>
      <c r="K495" s="123"/>
      <c r="L495" s="124"/>
    </row>
    <row r="496" spans="3:12">
      <c r="C496" s="123"/>
      <c r="H496" s="124"/>
      <c r="I496" s="5"/>
      <c r="J496" s="5"/>
      <c r="K496" s="123"/>
      <c r="L496" s="124"/>
    </row>
    <row r="497" spans="3:12">
      <c r="C497" s="123"/>
      <c r="H497" s="124"/>
      <c r="I497" s="5"/>
      <c r="J497" s="5"/>
      <c r="K497" s="123"/>
      <c r="L497" s="124"/>
    </row>
    <row r="498" spans="3:12">
      <c r="C498" s="123"/>
      <c r="H498" s="124"/>
      <c r="I498" s="5"/>
      <c r="J498" s="5"/>
      <c r="K498" s="123"/>
      <c r="L498" s="124"/>
    </row>
    <row r="499" spans="3:12">
      <c r="C499" s="123"/>
      <c r="H499" s="124"/>
      <c r="I499" s="5"/>
      <c r="J499" s="5"/>
      <c r="K499" s="123"/>
      <c r="L499" s="124"/>
    </row>
    <row r="500" spans="3:12">
      <c r="C500" s="123"/>
      <c r="H500" s="124"/>
      <c r="I500" s="5"/>
      <c r="J500" s="5"/>
      <c r="K500" s="123"/>
      <c r="L500" s="124"/>
    </row>
    <row r="501" spans="3:12">
      <c r="C501" s="123"/>
      <c r="H501" s="124"/>
      <c r="I501" s="5"/>
      <c r="J501" s="5"/>
      <c r="K501" s="123"/>
      <c r="L501" s="124"/>
    </row>
    <row r="502" spans="3:12">
      <c r="C502" s="123"/>
      <c r="H502" s="124"/>
      <c r="I502" s="5"/>
      <c r="J502" s="5"/>
      <c r="K502" s="123"/>
      <c r="L502" s="124"/>
    </row>
    <row r="503" spans="3:12">
      <c r="C503" s="123"/>
      <c r="H503" s="124"/>
      <c r="I503" s="5"/>
      <c r="J503" s="5"/>
      <c r="K503" s="123"/>
      <c r="L503" s="124"/>
    </row>
    <row r="504" spans="3:12">
      <c r="C504" s="123"/>
      <c r="H504" s="124"/>
      <c r="I504" s="5"/>
      <c r="J504" s="5"/>
      <c r="K504" s="123"/>
      <c r="L504" s="124"/>
    </row>
    <row r="505" spans="3:12">
      <c r="C505" s="123"/>
      <c r="H505" s="124"/>
      <c r="I505" s="5"/>
      <c r="J505" s="5"/>
      <c r="K505" s="123"/>
      <c r="L505" s="124"/>
    </row>
    <row r="506" spans="3:12">
      <c r="C506" s="123"/>
      <c r="H506" s="124"/>
      <c r="I506" s="5"/>
      <c r="J506" s="5"/>
      <c r="K506" s="123"/>
      <c r="L506" s="124"/>
    </row>
    <row r="507" spans="3:12">
      <c r="C507" s="123"/>
      <c r="H507" s="124"/>
      <c r="I507" s="5"/>
      <c r="J507" s="5"/>
      <c r="K507" s="123"/>
      <c r="L507" s="124"/>
    </row>
    <row r="508" spans="3:12">
      <c r="C508" s="123"/>
      <c r="H508" s="124"/>
      <c r="I508" s="5"/>
      <c r="J508" s="5"/>
      <c r="K508" s="123"/>
      <c r="L508" s="124"/>
    </row>
    <row r="509" spans="3:12">
      <c r="C509" s="123"/>
      <c r="H509" s="124"/>
      <c r="I509" s="5"/>
      <c r="J509" s="5"/>
      <c r="K509" s="123"/>
      <c r="L509" s="124"/>
    </row>
    <row r="510" spans="3:12">
      <c r="C510" s="123"/>
      <c r="H510" s="124"/>
      <c r="I510" s="5"/>
      <c r="J510" s="5"/>
      <c r="K510" s="123"/>
      <c r="L510" s="124"/>
    </row>
    <row r="511" spans="3:12">
      <c r="C511" s="123"/>
      <c r="H511" s="124"/>
      <c r="I511" s="5"/>
      <c r="J511" s="5"/>
      <c r="K511" s="123"/>
      <c r="L511" s="124"/>
    </row>
    <row r="512" spans="3:12">
      <c r="C512" s="123"/>
      <c r="H512" s="124"/>
      <c r="I512" s="5"/>
      <c r="J512" s="5"/>
      <c r="K512" s="123"/>
      <c r="L512" s="124"/>
    </row>
    <row r="513" spans="3:12">
      <c r="C513" s="123"/>
      <c r="H513" s="124"/>
      <c r="I513" s="5"/>
      <c r="J513" s="5"/>
      <c r="K513" s="123"/>
      <c r="L513" s="124"/>
    </row>
    <row r="514" spans="3:12">
      <c r="C514" s="123"/>
      <c r="H514" s="124"/>
      <c r="I514" s="5"/>
      <c r="J514" s="5"/>
      <c r="K514" s="123"/>
      <c r="L514" s="124"/>
    </row>
    <row r="515" spans="3:12">
      <c r="C515" s="123"/>
      <c r="H515" s="124"/>
      <c r="I515" s="5"/>
      <c r="J515" s="5"/>
      <c r="K515" s="123"/>
      <c r="L515" s="124"/>
    </row>
    <row r="516" spans="3:12">
      <c r="C516" s="123"/>
      <c r="H516" s="124"/>
      <c r="I516" s="5"/>
      <c r="J516" s="5"/>
      <c r="K516" s="123"/>
      <c r="L516" s="124"/>
    </row>
    <row r="517" spans="3:12">
      <c r="C517" s="123"/>
      <c r="H517" s="124"/>
      <c r="I517" s="5"/>
      <c r="J517" s="5"/>
      <c r="K517" s="123"/>
      <c r="L517" s="124"/>
    </row>
    <row r="518" spans="3:12">
      <c r="C518" s="123"/>
      <c r="H518" s="124"/>
      <c r="I518" s="5"/>
      <c r="J518" s="5"/>
      <c r="K518" s="123"/>
      <c r="L518" s="124"/>
    </row>
    <row r="519" spans="3:12">
      <c r="C519" s="123"/>
      <c r="H519" s="124"/>
      <c r="I519" s="5"/>
      <c r="J519" s="5"/>
      <c r="K519" s="123"/>
      <c r="L519" s="124"/>
    </row>
    <row r="520" spans="3:12">
      <c r="C520" s="123"/>
      <c r="H520" s="124"/>
      <c r="I520" s="5"/>
      <c r="J520" s="5"/>
      <c r="K520" s="123"/>
      <c r="L520" s="124"/>
    </row>
    <row r="521" spans="3:12">
      <c r="C521" s="123"/>
      <c r="H521" s="124"/>
      <c r="I521" s="5"/>
      <c r="J521" s="5"/>
      <c r="K521" s="123"/>
      <c r="L521" s="124"/>
    </row>
    <row r="522" spans="3:12">
      <c r="C522" s="123"/>
      <c r="H522" s="124"/>
      <c r="I522" s="5"/>
      <c r="J522" s="5"/>
      <c r="K522" s="123"/>
      <c r="L522" s="124"/>
    </row>
    <row r="523" spans="3:12">
      <c r="C523" s="123"/>
      <c r="H523" s="124"/>
      <c r="I523" s="5"/>
      <c r="J523" s="5"/>
      <c r="K523" s="123"/>
      <c r="L523" s="124"/>
    </row>
    <row r="524" spans="3:12">
      <c r="C524" s="123"/>
      <c r="H524" s="124"/>
      <c r="I524" s="5"/>
      <c r="J524" s="5"/>
      <c r="K524" s="123"/>
      <c r="L524" s="124"/>
    </row>
    <row r="525" spans="3:12">
      <c r="C525" s="123"/>
      <c r="H525" s="124"/>
      <c r="I525" s="5"/>
      <c r="J525" s="5"/>
      <c r="K525" s="123"/>
      <c r="L525" s="124"/>
    </row>
    <row r="526" spans="3:12">
      <c r="C526" s="123"/>
      <c r="H526" s="124"/>
      <c r="I526" s="5"/>
      <c r="J526" s="5"/>
      <c r="K526" s="123"/>
      <c r="L526" s="124"/>
    </row>
    <row r="527" spans="3:12">
      <c r="C527" s="123"/>
      <c r="H527" s="124"/>
      <c r="I527" s="5"/>
      <c r="J527" s="5"/>
      <c r="K527" s="123"/>
      <c r="L527" s="124"/>
    </row>
    <row r="528" spans="3:12">
      <c r="C528" s="123"/>
      <c r="H528" s="124"/>
      <c r="I528" s="5"/>
      <c r="J528" s="5"/>
      <c r="K528" s="123"/>
      <c r="L528" s="124"/>
    </row>
    <row r="529" spans="3:12">
      <c r="C529" s="123"/>
      <c r="H529" s="124"/>
      <c r="I529" s="5"/>
      <c r="J529" s="5"/>
      <c r="K529" s="123"/>
      <c r="L529" s="124"/>
    </row>
    <row r="530" spans="3:12">
      <c r="C530" s="123"/>
      <c r="H530" s="124"/>
      <c r="I530" s="5"/>
      <c r="J530" s="5"/>
      <c r="K530" s="123"/>
      <c r="L530" s="124"/>
    </row>
    <row r="531" spans="3:12">
      <c r="C531" s="123"/>
      <c r="H531" s="124"/>
      <c r="I531" s="5"/>
      <c r="J531" s="5"/>
      <c r="K531" s="123"/>
      <c r="L531" s="124"/>
    </row>
    <row r="532" spans="3:12">
      <c r="C532" s="123"/>
      <c r="H532" s="124"/>
      <c r="I532" s="5"/>
      <c r="J532" s="5"/>
      <c r="K532" s="123"/>
      <c r="L532" s="124"/>
    </row>
    <row r="533" spans="3:12">
      <c r="C533" s="123"/>
      <c r="H533" s="124"/>
      <c r="I533" s="5"/>
      <c r="J533" s="5"/>
      <c r="K533" s="123"/>
      <c r="L533" s="124"/>
    </row>
    <row r="534" spans="3:12">
      <c r="C534" s="123"/>
      <c r="H534" s="124"/>
      <c r="I534" s="5"/>
      <c r="J534" s="5"/>
      <c r="K534" s="123"/>
      <c r="L534" s="124"/>
    </row>
    <row r="535" spans="3:12">
      <c r="C535" s="123"/>
      <c r="H535" s="124"/>
      <c r="I535" s="5"/>
      <c r="J535" s="5"/>
      <c r="K535" s="123"/>
      <c r="L535" s="124"/>
    </row>
    <row r="536" spans="3:12">
      <c r="C536" s="123"/>
      <c r="H536" s="124"/>
      <c r="I536" s="5"/>
      <c r="J536" s="5"/>
      <c r="K536" s="123"/>
      <c r="L536" s="124"/>
    </row>
    <row r="537" spans="3:12">
      <c r="C537" s="123"/>
      <c r="H537" s="124"/>
      <c r="I537" s="5"/>
      <c r="J537" s="5"/>
      <c r="K537" s="123"/>
      <c r="L537" s="124"/>
    </row>
    <row r="538" spans="3:12">
      <c r="C538" s="123"/>
      <c r="H538" s="124"/>
      <c r="I538" s="5"/>
      <c r="J538" s="5"/>
      <c r="K538" s="123"/>
      <c r="L538" s="124"/>
    </row>
    <row r="539" spans="3:12">
      <c r="C539" s="123"/>
      <c r="H539" s="124"/>
      <c r="I539" s="5"/>
      <c r="J539" s="5"/>
      <c r="K539" s="123"/>
      <c r="L539" s="124"/>
    </row>
    <row r="540" spans="3:12">
      <c r="C540" s="123"/>
      <c r="H540" s="124"/>
      <c r="I540" s="5"/>
      <c r="J540" s="5"/>
      <c r="K540" s="123"/>
      <c r="L540" s="124"/>
    </row>
    <row r="541" spans="3:12">
      <c r="C541" s="123"/>
      <c r="H541" s="124"/>
      <c r="I541" s="5"/>
      <c r="J541" s="5"/>
      <c r="K541" s="123"/>
      <c r="L541" s="124"/>
    </row>
    <row r="542" spans="3:12">
      <c r="C542" s="123"/>
      <c r="H542" s="124"/>
      <c r="I542" s="5"/>
      <c r="J542" s="5"/>
      <c r="K542" s="123"/>
      <c r="L542" s="124"/>
    </row>
    <row r="543" spans="3:12">
      <c r="C543" s="123"/>
      <c r="H543" s="124"/>
      <c r="I543" s="5"/>
      <c r="J543" s="5"/>
      <c r="K543" s="123"/>
      <c r="L543" s="124"/>
    </row>
    <row r="544" spans="3:12">
      <c r="C544" s="123"/>
      <c r="H544" s="124"/>
      <c r="I544" s="5"/>
      <c r="J544" s="5"/>
      <c r="K544" s="123"/>
      <c r="L544" s="124"/>
    </row>
    <row r="545" spans="3:12">
      <c r="C545" s="123"/>
      <c r="H545" s="124"/>
      <c r="I545" s="5"/>
      <c r="J545" s="5"/>
      <c r="K545" s="123"/>
      <c r="L545" s="124"/>
    </row>
    <row r="546" spans="3:12">
      <c r="C546" s="123"/>
      <c r="H546" s="124"/>
      <c r="I546" s="5"/>
      <c r="J546" s="5"/>
      <c r="K546" s="123"/>
      <c r="L546" s="124"/>
    </row>
    <row r="547" spans="3:12">
      <c r="C547" s="123"/>
      <c r="H547" s="124"/>
      <c r="I547" s="5"/>
      <c r="J547" s="5"/>
      <c r="K547" s="123"/>
      <c r="L547" s="124"/>
    </row>
    <row r="548" spans="3:12">
      <c r="C548" s="123"/>
      <c r="H548" s="124"/>
      <c r="I548" s="5"/>
      <c r="J548" s="5"/>
      <c r="K548" s="123"/>
      <c r="L548" s="124"/>
    </row>
    <row r="549" spans="3:12">
      <c r="C549" s="123"/>
      <c r="H549" s="124"/>
      <c r="I549" s="5"/>
      <c r="J549" s="5"/>
      <c r="K549" s="123"/>
      <c r="L549" s="124"/>
    </row>
    <row r="550" spans="3:12">
      <c r="C550" s="123"/>
      <c r="H550" s="124"/>
      <c r="I550" s="5"/>
      <c r="J550" s="5"/>
      <c r="K550" s="123"/>
      <c r="L550" s="124"/>
    </row>
    <row r="551" spans="3:12">
      <c r="C551" s="123"/>
      <c r="H551" s="124"/>
      <c r="I551" s="5"/>
      <c r="J551" s="5"/>
      <c r="K551" s="123"/>
      <c r="L551" s="124"/>
    </row>
    <row r="552" spans="3:12">
      <c r="C552" s="123"/>
      <c r="H552" s="124"/>
      <c r="I552" s="5"/>
      <c r="J552" s="5"/>
      <c r="K552" s="123"/>
      <c r="L552" s="124"/>
    </row>
    <row r="553" spans="3:12">
      <c r="C553" s="123"/>
      <c r="H553" s="124"/>
      <c r="I553" s="5"/>
      <c r="J553" s="5"/>
      <c r="K553" s="123"/>
      <c r="L553" s="124"/>
    </row>
    <row r="554" spans="3:12">
      <c r="C554" s="123"/>
      <c r="H554" s="124"/>
      <c r="I554" s="5"/>
      <c r="J554" s="5"/>
      <c r="K554" s="123"/>
      <c r="L554" s="124"/>
    </row>
    <row r="555" spans="3:12">
      <c r="C555" s="123"/>
      <c r="H555" s="124"/>
      <c r="I555" s="5"/>
      <c r="J555" s="5"/>
      <c r="K555" s="123"/>
      <c r="L555" s="124"/>
    </row>
    <row r="556" spans="3:12">
      <c r="C556" s="123"/>
      <c r="H556" s="124"/>
      <c r="I556" s="5"/>
      <c r="J556" s="5"/>
      <c r="K556" s="123"/>
      <c r="L556" s="124"/>
    </row>
    <row r="557" spans="3:12">
      <c r="C557" s="123"/>
      <c r="H557" s="124"/>
      <c r="I557" s="5"/>
      <c r="J557" s="5"/>
      <c r="K557" s="123"/>
      <c r="L557" s="124"/>
    </row>
    <row r="558" spans="3:12">
      <c r="C558" s="123"/>
      <c r="H558" s="124"/>
      <c r="I558" s="5"/>
      <c r="J558" s="5"/>
      <c r="K558" s="123"/>
      <c r="L558" s="124"/>
    </row>
    <row r="559" spans="3:12">
      <c r="C559" s="123"/>
      <c r="H559" s="124"/>
      <c r="I559" s="5"/>
      <c r="J559" s="5"/>
      <c r="K559" s="123"/>
      <c r="L559" s="124"/>
    </row>
    <row r="560" spans="3:12">
      <c r="C560" s="123"/>
      <c r="H560" s="124"/>
      <c r="I560" s="5"/>
      <c r="J560" s="5"/>
      <c r="K560" s="123"/>
      <c r="L560" s="124"/>
    </row>
    <row r="561" spans="3:12">
      <c r="C561" s="123"/>
      <c r="H561" s="124"/>
      <c r="I561" s="5"/>
      <c r="J561" s="5"/>
      <c r="K561" s="123"/>
      <c r="L561" s="124"/>
    </row>
    <row r="562" spans="3:12">
      <c r="C562" s="123"/>
      <c r="H562" s="124"/>
      <c r="I562" s="5"/>
      <c r="J562" s="5"/>
      <c r="K562" s="123"/>
      <c r="L562" s="124"/>
    </row>
    <row r="563" spans="3:12">
      <c r="C563" s="123"/>
      <c r="H563" s="124"/>
      <c r="I563" s="5"/>
      <c r="J563" s="5"/>
      <c r="K563" s="123"/>
      <c r="L563" s="124"/>
    </row>
    <row r="564" spans="3:12">
      <c r="C564" s="123"/>
      <c r="H564" s="124"/>
      <c r="I564" s="5"/>
      <c r="J564" s="5"/>
      <c r="K564" s="123"/>
      <c r="L564" s="124"/>
    </row>
    <row r="565" spans="3:12">
      <c r="C565" s="123"/>
      <c r="H565" s="124"/>
      <c r="I565" s="5"/>
      <c r="J565" s="5"/>
      <c r="K565" s="123"/>
      <c r="L565" s="124"/>
    </row>
    <row r="566" spans="3:12">
      <c r="C566" s="123"/>
      <c r="H566" s="124"/>
      <c r="I566" s="5"/>
      <c r="J566" s="5"/>
      <c r="K566" s="123"/>
      <c r="L566" s="124"/>
    </row>
    <row r="567" spans="3:12">
      <c r="C567" s="123"/>
      <c r="H567" s="124"/>
      <c r="I567" s="5"/>
      <c r="J567" s="5"/>
      <c r="K567" s="123"/>
      <c r="L567" s="124"/>
    </row>
    <row r="568" spans="3:12">
      <c r="C568" s="123"/>
      <c r="H568" s="124"/>
      <c r="I568" s="5"/>
      <c r="J568" s="5"/>
      <c r="K568" s="123"/>
      <c r="L568" s="124"/>
    </row>
    <row r="569" spans="3:12">
      <c r="C569" s="123"/>
      <c r="H569" s="124"/>
      <c r="I569" s="5"/>
      <c r="J569" s="5"/>
      <c r="K569" s="123"/>
      <c r="L569" s="124"/>
    </row>
    <row r="570" spans="3:12">
      <c r="C570" s="123"/>
      <c r="H570" s="124"/>
      <c r="I570" s="5"/>
      <c r="J570" s="5"/>
      <c r="K570" s="123"/>
      <c r="L570" s="124"/>
    </row>
    <row r="571" spans="3:12">
      <c r="C571" s="123"/>
      <c r="H571" s="124"/>
      <c r="I571" s="5"/>
      <c r="J571" s="5"/>
      <c r="K571" s="123"/>
      <c r="L571" s="124"/>
    </row>
    <row r="572" spans="3:12">
      <c r="C572" s="123"/>
      <c r="H572" s="124"/>
      <c r="I572" s="5"/>
      <c r="J572" s="5"/>
      <c r="K572" s="123"/>
      <c r="L572" s="124"/>
    </row>
    <row r="573" spans="3:12">
      <c r="C573" s="123"/>
      <c r="H573" s="124"/>
      <c r="I573" s="5"/>
      <c r="J573" s="5"/>
      <c r="K573" s="123"/>
      <c r="L573" s="124"/>
    </row>
    <row r="574" spans="3:12">
      <c r="C574" s="123"/>
      <c r="H574" s="124"/>
      <c r="I574" s="5"/>
      <c r="J574" s="5"/>
      <c r="K574" s="123"/>
      <c r="L574" s="124"/>
    </row>
    <row r="575" spans="3:12">
      <c r="C575" s="123"/>
      <c r="H575" s="124"/>
      <c r="I575" s="5"/>
      <c r="J575" s="5"/>
      <c r="K575" s="123"/>
      <c r="L575" s="124"/>
    </row>
    <row r="576" spans="3:12">
      <c r="C576" s="123"/>
      <c r="H576" s="124"/>
      <c r="I576" s="5"/>
      <c r="J576" s="5"/>
      <c r="K576" s="123"/>
      <c r="L576" s="124"/>
    </row>
    <row r="577" spans="3:12">
      <c r="C577" s="123"/>
      <c r="H577" s="124"/>
      <c r="I577" s="5"/>
      <c r="J577" s="5"/>
      <c r="K577" s="123"/>
      <c r="L577" s="124"/>
    </row>
    <row r="578" spans="3:12">
      <c r="C578" s="123"/>
      <c r="H578" s="124"/>
      <c r="I578" s="5"/>
      <c r="J578" s="5"/>
      <c r="K578" s="123"/>
      <c r="L578" s="124"/>
    </row>
    <row r="579" spans="3:12">
      <c r="C579" s="123"/>
      <c r="H579" s="124"/>
      <c r="I579" s="5"/>
      <c r="J579" s="5"/>
      <c r="K579" s="123"/>
      <c r="L579" s="124"/>
    </row>
    <row r="580" spans="3:12">
      <c r="C580" s="123"/>
      <c r="H580" s="124"/>
      <c r="I580" s="5"/>
      <c r="J580" s="5"/>
      <c r="K580" s="123"/>
      <c r="L580" s="124"/>
    </row>
    <row r="581" spans="3:12">
      <c r="C581" s="123"/>
      <c r="H581" s="124"/>
      <c r="I581" s="5"/>
      <c r="J581" s="5"/>
      <c r="K581" s="123"/>
      <c r="L581" s="124"/>
    </row>
    <row r="582" spans="3:12">
      <c r="C582" s="123"/>
      <c r="H582" s="124"/>
      <c r="I582" s="5"/>
      <c r="J582" s="5"/>
      <c r="K582" s="123"/>
      <c r="L582" s="124"/>
    </row>
    <row r="583" spans="3:12">
      <c r="C583" s="123"/>
      <c r="H583" s="124"/>
      <c r="I583" s="5"/>
      <c r="J583" s="5"/>
      <c r="K583" s="123"/>
      <c r="L583" s="124"/>
    </row>
    <row r="584" spans="3:12">
      <c r="C584" s="123"/>
      <c r="H584" s="124"/>
      <c r="I584" s="5"/>
      <c r="J584" s="5"/>
      <c r="K584" s="123"/>
      <c r="L584" s="124"/>
    </row>
    <row r="585" spans="3:12">
      <c r="C585" s="123"/>
      <c r="H585" s="124"/>
      <c r="I585" s="5"/>
      <c r="J585" s="5"/>
      <c r="K585" s="123"/>
      <c r="L585" s="124"/>
    </row>
    <row r="586" spans="3:12">
      <c r="C586" s="123"/>
      <c r="H586" s="124"/>
      <c r="I586" s="5"/>
      <c r="J586" s="5"/>
      <c r="K586" s="123"/>
      <c r="L586" s="124"/>
    </row>
    <row r="587" spans="3:12">
      <c r="C587" s="123"/>
      <c r="H587" s="124"/>
      <c r="I587" s="5"/>
      <c r="J587" s="5"/>
      <c r="K587" s="123"/>
      <c r="L587" s="124"/>
    </row>
    <row r="588" spans="3:12">
      <c r="C588" s="123"/>
      <c r="H588" s="124"/>
      <c r="I588" s="5"/>
      <c r="J588" s="5"/>
      <c r="K588" s="123"/>
      <c r="L588" s="124"/>
    </row>
    <row r="589" spans="3:12">
      <c r="C589" s="123"/>
      <c r="H589" s="124"/>
      <c r="I589" s="5"/>
      <c r="J589" s="5"/>
      <c r="K589" s="123"/>
      <c r="L589" s="124"/>
    </row>
    <row r="590" spans="3:12">
      <c r="C590" s="123"/>
      <c r="H590" s="124"/>
      <c r="I590" s="5"/>
      <c r="J590" s="5"/>
      <c r="K590" s="123"/>
      <c r="L590" s="124"/>
    </row>
    <row r="591" spans="3:12">
      <c r="C591" s="123"/>
      <c r="H591" s="124"/>
      <c r="I591" s="5"/>
      <c r="J591" s="5"/>
      <c r="K591" s="123"/>
      <c r="L591" s="124"/>
    </row>
    <row r="592" spans="3:12">
      <c r="C592" s="123"/>
      <c r="H592" s="124"/>
      <c r="I592" s="5"/>
      <c r="J592" s="5"/>
      <c r="K592" s="123"/>
      <c r="L592" s="124"/>
    </row>
    <row r="593" spans="3:12">
      <c r="C593" s="123"/>
      <c r="H593" s="124"/>
      <c r="I593" s="5"/>
      <c r="J593" s="5"/>
      <c r="K593" s="123"/>
      <c r="L593" s="124"/>
    </row>
    <row r="594" spans="3:12">
      <c r="C594" s="123"/>
      <c r="H594" s="124"/>
      <c r="I594" s="5"/>
      <c r="J594" s="5"/>
      <c r="K594" s="123"/>
      <c r="L594" s="124"/>
    </row>
    <row r="595" spans="3:12">
      <c r="C595" s="123"/>
      <c r="H595" s="124"/>
      <c r="I595" s="5"/>
      <c r="J595" s="5"/>
      <c r="K595" s="123"/>
      <c r="L595" s="124"/>
    </row>
    <row r="596" spans="3:12">
      <c r="C596" s="123"/>
      <c r="H596" s="124"/>
      <c r="I596" s="5"/>
      <c r="J596" s="5"/>
      <c r="K596" s="123"/>
      <c r="L596" s="124"/>
    </row>
    <row r="597" spans="3:12">
      <c r="C597" s="123"/>
      <c r="H597" s="124"/>
      <c r="I597" s="5"/>
      <c r="J597" s="5"/>
      <c r="K597" s="123"/>
      <c r="L597" s="124"/>
    </row>
    <row r="598" spans="3:12">
      <c r="C598" s="123"/>
      <c r="H598" s="124"/>
      <c r="I598" s="5"/>
      <c r="J598" s="5"/>
      <c r="K598" s="123"/>
      <c r="L598" s="124"/>
    </row>
    <row r="599" spans="3:12">
      <c r="C599" s="123"/>
      <c r="H599" s="124"/>
      <c r="I599" s="5"/>
      <c r="J599" s="5"/>
      <c r="K599" s="123"/>
      <c r="L599" s="124"/>
    </row>
    <row r="600" spans="3:12">
      <c r="C600" s="123"/>
      <c r="H600" s="124"/>
      <c r="I600" s="5"/>
      <c r="J600" s="5"/>
      <c r="K600" s="123"/>
      <c r="L600" s="124"/>
    </row>
    <row r="601" spans="3:12">
      <c r="C601" s="123"/>
      <c r="H601" s="124"/>
      <c r="I601" s="5"/>
      <c r="J601" s="5"/>
      <c r="K601" s="123"/>
      <c r="L601" s="124"/>
    </row>
    <row r="602" spans="3:12">
      <c r="C602" s="123"/>
      <c r="H602" s="124"/>
      <c r="I602" s="5"/>
      <c r="J602" s="5"/>
      <c r="K602" s="123"/>
      <c r="L602" s="124"/>
    </row>
    <row r="603" spans="3:12">
      <c r="C603" s="123"/>
      <c r="H603" s="124"/>
      <c r="I603" s="5"/>
      <c r="J603" s="5"/>
      <c r="K603" s="123"/>
      <c r="L603" s="124"/>
    </row>
    <row r="604" spans="3:12">
      <c r="C604" s="123"/>
      <c r="H604" s="124"/>
      <c r="I604" s="5"/>
      <c r="J604" s="5"/>
      <c r="K604" s="123"/>
      <c r="L604" s="124"/>
    </row>
    <row r="605" spans="3:12">
      <c r="C605" s="123"/>
      <c r="H605" s="124"/>
      <c r="I605" s="5"/>
      <c r="J605" s="5"/>
      <c r="K605" s="123"/>
      <c r="L605" s="124"/>
    </row>
    <row r="606" spans="3:12">
      <c r="C606" s="123"/>
      <c r="H606" s="124"/>
      <c r="I606" s="5"/>
      <c r="J606" s="5"/>
      <c r="K606" s="123"/>
      <c r="L606" s="124"/>
    </row>
    <row r="607" spans="3:12">
      <c r="C607" s="123"/>
      <c r="H607" s="124"/>
      <c r="I607" s="5"/>
      <c r="J607" s="5"/>
      <c r="K607" s="123"/>
      <c r="L607" s="124"/>
    </row>
    <row r="608" spans="3:12">
      <c r="C608" s="123"/>
      <c r="H608" s="124"/>
      <c r="I608" s="5"/>
      <c r="J608" s="5"/>
      <c r="K608" s="123"/>
      <c r="L608" s="124"/>
    </row>
    <row r="609" spans="3:12">
      <c r="C609" s="123"/>
      <c r="H609" s="124"/>
      <c r="I609" s="5"/>
      <c r="J609" s="5"/>
      <c r="K609" s="123"/>
      <c r="L609" s="124"/>
    </row>
    <row r="610" spans="3:12">
      <c r="C610" s="123"/>
      <c r="H610" s="124"/>
      <c r="I610" s="5"/>
      <c r="J610" s="5"/>
      <c r="K610" s="123"/>
      <c r="L610" s="124"/>
    </row>
    <row r="611" spans="3:12">
      <c r="C611" s="123"/>
      <c r="H611" s="124"/>
      <c r="I611" s="5"/>
      <c r="J611" s="5"/>
      <c r="K611" s="123"/>
      <c r="L611" s="124"/>
    </row>
    <row r="612" spans="3:12">
      <c r="C612" s="123"/>
      <c r="H612" s="124"/>
      <c r="I612" s="5"/>
      <c r="J612" s="5"/>
      <c r="K612" s="123"/>
      <c r="L612" s="124"/>
    </row>
    <row r="613" spans="3:12">
      <c r="C613" s="123"/>
      <c r="H613" s="124"/>
      <c r="I613" s="5"/>
      <c r="J613" s="5"/>
      <c r="K613" s="123"/>
      <c r="L613" s="124"/>
    </row>
    <row r="614" spans="3:12">
      <c r="C614" s="123"/>
      <c r="H614" s="124"/>
      <c r="I614" s="5"/>
      <c r="J614" s="5"/>
      <c r="K614" s="123"/>
      <c r="L614" s="124"/>
    </row>
    <row r="615" spans="3:12">
      <c r="C615" s="123"/>
      <c r="H615" s="124"/>
      <c r="I615" s="5"/>
      <c r="J615" s="5"/>
      <c r="K615" s="123"/>
      <c r="L615" s="124"/>
    </row>
    <row r="616" spans="3:12">
      <c r="C616" s="123"/>
      <c r="H616" s="124"/>
      <c r="I616" s="5"/>
      <c r="J616" s="5"/>
      <c r="K616" s="123"/>
      <c r="L616" s="124"/>
    </row>
    <row r="617" spans="3:12">
      <c r="C617" s="123"/>
      <c r="H617" s="124"/>
      <c r="I617" s="5"/>
      <c r="J617" s="5"/>
      <c r="K617" s="123"/>
      <c r="L617" s="124"/>
    </row>
    <row r="618" spans="3:12">
      <c r="C618" s="123"/>
      <c r="H618" s="124"/>
      <c r="I618" s="5"/>
      <c r="J618" s="5"/>
      <c r="K618" s="123"/>
      <c r="L618" s="124"/>
    </row>
    <row r="619" spans="3:12">
      <c r="C619" s="123"/>
      <c r="H619" s="124"/>
      <c r="I619" s="5"/>
      <c r="J619" s="5"/>
      <c r="K619" s="123"/>
      <c r="L619" s="124"/>
    </row>
    <row r="620" spans="3:12">
      <c r="C620" s="123"/>
      <c r="H620" s="124"/>
      <c r="I620" s="5"/>
      <c r="J620" s="5"/>
      <c r="K620" s="123"/>
      <c r="L620" s="124"/>
    </row>
    <row r="621" spans="3:12">
      <c r="C621" s="123"/>
      <c r="H621" s="124"/>
      <c r="I621" s="5"/>
      <c r="J621" s="5"/>
      <c r="K621" s="123"/>
      <c r="L621" s="124"/>
    </row>
    <row r="622" spans="3:12">
      <c r="C622" s="123"/>
      <c r="H622" s="124"/>
      <c r="I622" s="5"/>
      <c r="J622" s="5"/>
      <c r="K622" s="123"/>
      <c r="L622" s="124"/>
    </row>
    <row r="623" spans="3:12">
      <c r="C623" s="123"/>
      <c r="H623" s="124"/>
      <c r="I623" s="5"/>
      <c r="J623" s="5"/>
      <c r="K623" s="123"/>
      <c r="L623" s="124"/>
    </row>
    <row r="624" spans="3:12">
      <c r="C624" s="123"/>
      <c r="H624" s="124"/>
      <c r="I624" s="5"/>
      <c r="J624" s="5"/>
      <c r="K624" s="123"/>
      <c r="L624" s="124"/>
    </row>
    <row r="625" spans="3:12">
      <c r="C625" s="123"/>
      <c r="H625" s="124"/>
      <c r="I625" s="5"/>
      <c r="J625" s="5"/>
      <c r="K625" s="123"/>
      <c r="L625" s="124"/>
    </row>
    <row r="626" spans="3:12">
      <c r="C626" s="123"/>
      <c r="H626" s="124"/>
      <c r="I626" s="5"/>
      <c r="J626" s="5"/>
      <c r="K626" s="123"/>
      <c r="L626" s="124"/>
    </row>
    <row r="627" spans="3:12">
      <c r="C627" s="123"/>
      <c r="H627" s="124"/>
      <c r="I627" s="5"/>
      <c r="J627" s="5"/>
      <c r="K627" s="123"/>
      <c r="L627" s="124"/>
    </row>
    <row r="628" spans="3:12">
      <c r="C628" s="123"/>
      <c r="H628" s="124"/>
      <c r="I628" s="5"/>
      <c r="J628" s="5"/>
      <c r="K628" s="123"/>
      <c r="L628" s="124"/>
    </row>
    <row r="629" spans="3:12">
      <c r="C629" s="123"/>
      <c r="H629" s="124"/>
      <c r="I629" s="5"/>
      <c r="J629" s="5"/>
      <c r="K629" s="123"/>
      <c r="L629" s="124"/>
    </row>
    <row r="630" spans="3:12">
      <c r="C630" s="123"/>
      <c r="H630" s="124"/>
      <c r="I630" s="5"/>
      <c r="J630" s="5"/>
      <c r="K630" s="123"/>
      <c r="L630" s="124"/>
    </row>
    <row r="631" spans="3:12">
      <c r="C631" s="123"/>
      <c r="H631" s="124"/>
      <c r="I631" s="5"/>
      <c r="J631" s="5"/>
      <c r="K631" s="123"/>
      <c r="L631" s="124"/>
    </row>
    <row r="632" spans="3:12">
      <c r="C632" s="123"/>
      <c r="H632" s="124"/>
      <c r="I632" s="5"/>
      <c r="J632" s="5"/>
      <c r="K632" s="123"/>
      <c r="L632" s="124"/>
    </row>
    <row r="633" spans="3:12">
      <c r="C633" s="123"/>
      <c r="H633" s="124"/>
      <c r="I633" s="5"/>
      <c r="J633" s="5"/>
      <c r="K633" s="123"/>
      <c r="L633" s="124"/>
    </row>
    <row r="634" spans="3:12">
      <c r="C634" s="123"/>
      <c r="H634" s="124"/>
      <c r="I634" s="5"/>
      <c r="J634" s="5"/>
      <c r="K634" s="123"/>
      <c r="L634" s="124"/>
    </row>
    <row r="635" spans="3:12">
      <c r="C635" s="123"/>
      <c r="H635" s="124"/>
      <c r="I635" s="5"/>
      <c r="J635" s="5"/>
      <c r="K635" s="123"/>
      <c r="L635" s="124"/>
    </row>
    <row r="636" spans="3:12">
      <c r="C636" s="123"/>
      <c r="H636" s="124"/>
      <c r="I636" s="5"/>
      <c r="J636" s="5"/>
      <c r="K636" s="123"/>
      <c r="L636" s="124"/>
    </row>
    <row r="637" spans="3:12">
      <c r="C637" s="123"/>
      <c r="H637" s="124"/>
      <c r="I637" s="5"/>
      <c r="J637" s="5"/>
      <c r="K637" s="123"/>
      <c r="L637" s="124"/>
    </row>
    <row r="638" spans="3:12">
      <c r="C638" s="123"/>
      <c r="H638" s="124"/>
      <c r="I638" s="5"/>
      <c r="J638" s="5"/>
      <c r="K638" s="123"/>
      <c r="L638" s="124"/>
    </row>
    <row r="639" spans="3:12">
      <c r="C639" s="123"/>
      <c r="H639" s="124"/>
      <c r="I639" s="5"/>
      <c r="J639" s="5"/>
      <c r="K639" s="123"/>
      <c r="L639" s="124"/>
    </row>
    <row r="640" spans="3:12">
      <c r="C640" s="123"/>
      <c r="H640" s="124"/>
      <c r="I640" s="5"/>
      <c r="J640" s="5"/>
      <c r="K640" s="123"/>
      <c r="L640" s="124"/>
    </row>
    <row r="641" spans="3:12">
      <c r="C641" s="123"/>
      <c r="H641" s="124"/>
      <c r="I641" s="5"/>
      <c r="J641" s="5"/>
      <c r="K641" s="123"/>
      <c r="L641" s="124"/>
    </row>
    <row r="642" spans="3:12">
      <c r="C642" s="123"/>
      <c r="H642" s="124"/>
      <c r="I642" s="5"/>
      <c r="J642" s="5"/>
      <c r="K642" s="123"/>
      <c r="L642" s="124"/>
    </row>
    <row r="643" spans="3:12">
      <c r="C643" s="123"/>
      <c r="H643" s="124"/>
      <c r="I643" s="5"/>
      <c r="J643" s="5"/>
      <c r="K643" s="123"/>
      <c r="L643" s="124"/>
    </row>
    <row r="644" spans="3:12">
      <c r="C644" s="123"/>
      <c r="H644" s="124"/>
      <c r="I644" s="5"/>
      <c r="J644" s="5"/>
      <c r="K644" s="123"/>
      <c r="L644" s="124"/>
    </row>
    <row r="645" spans="3:12">
      <c r="C645" s="123"/>
      <c r="H645" s="124"/>
      <c r="I645" s="5"/>
      <c r="J645" s="5"/>
      <c r="K645" s="123"/>
      <c r="L645" s="124"/>
    </row>
    <row r="646" spans="3:12">
      <c r="C646" s="123"/>
      <c r="H646" s="124"/>
      <c r="I646" s="5"/>
      <c r="J646" s="5"/>
      <c r="K646" s="123"/>
      <c r="L646" s="124"/>
    </row>
    <row r="647" spans="3:12">
      <c r="C647" s="123"/>
      <c r="H647" s="124"/>
      <c r="I647" s="5"/>
      <c r="J647" s="5"/>
      <c r="K647" s="123"/>
      <c r="L647" s="124"/>
    </row>
    <row r="648" spans="3:12">
      <c r="C648" s="123"/>
      <c r="H648" s="124"/>
      <c r="I648" s="5"/>
      <c r="J648" s="5"/>
      <c r="K648" s="123"/>
      <c r="L648" s="124"/>
    </row>
    <row r="649" spans="3:12">
      <c r="C649" s="123"/>
      <c r="H649" s="124"/>
      <c r="I649" s="5"/>
      <c r="J649" s="5"/>
      <c r="K649" s="123"/>
      <c r="L649" s="124"/>
    </row>
    <row r="650" spans="3:12">
      <c r="C650" s="123"/>
      <c r="H650" s="124"/>
      <c r="I650" s="5"/>
      <c r="J650" s="5"/>
      <c r="K650" s="123"/>
      <c r="L650" s="124"/>
    </row>
    <row r="651" spans="3:12">
      <c r="C651" s="123"/>
      <c r="H651" s="124"/>
      <c r="I651" s="5"/>
      <c r="J651" s="5"/>
      <c r="K651" s="123"/>
      <c r="L651" s="124"/>
    </row>
    <row r="652" spans="3:12">
      <c r="C652" s="123"/>
      <c r="H652" s="124"/>
      <c r="I652" s="5"/>
      <c r="J652" s="5"/>
      <c r="K652" s="123"/>
      <c r="L652" s="124"/>
    </row>
    <row r="653" spans="3:12">
      <c r="C653" s="123"/>
      <c r="H653" s="124"/>
      <c r="I653" s="5"/>
      <c r="J653" s="5"/>
      <c r="K653" s="123"/>
      <c r="L653" s="124"/>
    </row>
    <row r="654" spans="3:12">
      <c r="C654" s="123"/>
      <c r="H654" s="124"/>
      <c r="I654" s="5"/>
      <c r="J654" s="5"/>
      <c r="K654" s="123"/>
      <c r="L654" s="124"/>
    </row>
    <row r="655" spans="3:12">
      <c r="C655" s="123"/>
      <c r="H655" s="124"/>
      <c r="I655" s="5"/>
      <c r="J655" s="5"/>
      <c r="K655" s="123"/>
      <c r="L655" s="124"/>
    </row>
    <row r="656" spans="3:12">
      <c r="C656" s="123"/>
      <c r="H656" s="124"/>
      <c r="I656" s="5"/>
      <c r="J656" s="5"/>
      <c r="K656" s="123"/>
      <c r="L656" s="124"/>
    </row>
    <row r="657" spans="3:12">
      <c r="C657" s="123"/>
      <c r="H657" s="124"/>
      <c r="I657" s="5"/>
      <c r="J657" s="5"/>
      <c r="K657" s="123"/>
      <c r="L657" s="124"/>
    </row>
    <row r="658" spans="3:12">
      <c r="C658" s="123"/>
      <c r="H658" s="124"/>
      <c r="I658" s="5"/>
      <c r="J658" s="5"/>
      <c r="K658" s="123"/>
      <c r="L658" s="124"/>
    </row>
    <row r="659" spans="3:12">
      <c r="C659" s="123"/>
      <c r="H659" s="124"/>
      <c r="I659" s="5"/>
      <c r="J659" s="5"/>
      <c r="K659" s="123"/>
      <c r="L659" s="124"/>
    </row>
    <row r="660" spans="3:12">
      <c r="C660" s="123"/>
      <c r="H660" s="124"/>
      <c r="I660" s="5"/>
      <c r="J660" s="5"/>
      <c r="K660" s="123"/>
      <c r="L660" s="124"/>
    </row>
    <row r="661" spans="3:12">
      <c r="C661" s="123"/>
      <c r="H661" s="124"/>
      <c r="I661" s="5"/>
      <c r="J661" s="5"/>
      <c r="K661" s="123"/>
      <c r="L661" s="124"/>
    </row>
    <row r="662" spans="3:12">
      <c r="C662" s="123"/>
      <c r="H662" s="124"/>
      <c r="I662" s="5"/>
      <c r="J662" s="5"/>
      <c r="K662" s="123"/>
      <c r="L662" s="124"/>
    </row>
    <row r="663" spans="3:12">
      <c r="C663" s="123"/>
      <c r="H663" s="124"/>
      <c r="I663" s="5"/>
      <c r="J663" s="5"/>
      <c r="K663" s="123"/>
      <c r="L663" s="124"/>
    </row>
    <row r="664" spans="3:12">
      <c r="C664" s="123"/>
      <c r="H664" s="124"/>
      <c r="I664" s="5"/>
      <c r="J664" s="5"/>
      <c r="K664" s="123"/>
      <c r="L664" s="124"/>
    </row>
    <row r="665" spans="3:12">
      <c r="C665" s="123"/>
      <c r="H665" s="124"/>
      <c r="I665" s="5"/>
      <c r="J665" s="5"/>
      <c r="K665" s="123"/>
      <c r="L665" s="124"/>
    </row>
    <row r="666" spans="3:12">
      <c r="C666" s="123"/>
      <c r="H666" s="124"/>
      <c r="I666" s="5"/>
      <c r="J666" s="5"/>
      <c r="K666" s="123"/>
      <c r="L666" s="124"/>
    </row>
    <row r="667" spans="3:12">
      <c r="C667" s="123"/>
      <c r="H667" s="124"/>
      <c r="I667" s="5"/>
      <c r="J667" s="5"/>
      <c r="K667" s="123"/>
      <c r="L667" s="124"/>
    </row>
    <row r="668" spans="3:12">
      <c r="C668" s="123"/>
      <c r="H668" s="124"/>
      <c r="I668" s="5"/>
      <c r="J668" s="5"/>
      <c r="K668" s="123"/>
      <c r="L668" s="124"/>
    </row>
    <row r="669" spans="3:12">
      <c r="C669" s="123"/>
      <c r="H669" s="124"/>
      <c r="I669" s="5"/>
      <c r="J669" s="5"/>
      <c r="K669" s="123"/>
      <c r="L669" s="124"/>
    </row>
    <row r="670" spans="3:12">
      <c r="C670" s="123"/>
      <c r="H670" s="124"/>
      <c r="I670" s="5"/>
      <c r="J670" s="5"/>
      <c r="K670" s="123"/>
      <c r="L670" s="124"/>
    </row>
    <row r="671" spans="3:12">
      <c r="C671" s="123"/>
      <c r="H671" s="124"/>
      <c r="I671" s="5"/>
      <c r="J671" s="5"/>
      <c r="K671" s="123"/>
      <c r="L671" s="124"/>
    </row>
    <row r="672" spans="3:12">
      <c r="C672" s="123"/>
      <c r="H672" s="124"/>
      <c r="I672" s="5"/>
      <c r="J672" s="5"/>
      <c r="K672" s="123"/>
      <c r="L672" s="124"/>
    </row>
    <row r="673" spans="3:12">
      <c r="C673" s="123"/>
      <c r="H673" s="124"/>
      <c r="I673" s="5"/>
      <c r="J673" s="5"/>
      <c r="K673" s="123"/>
      <c r="L673" s="124"/>
    </row>
    <row r="674" spans="3:12">
      <c r="C674" s="123"/>
      <c r="H674" s="124"/>
      <c r="I674" s="5"/>
      <c r="J674" s="5"/>
      <c r="K674" s="123"/>
      <c r="L674" s="124"/>
    </row>
    <row r="675" spans="3:12">
      <c r="C675" s="123"/>
      <c r="H675" s="124"/>
      <c r="I675" s="5"/>
      <c r="J675" s="5"/>
      <c r="K675" s="123"/>
      <c r="L675" s="124"/>
    </row>
    <row r="676" spans="3:12">
      <c r="C676" s="123"/>
      <c r="H676" s="124"/>
      <c r="I676" s="5"/>
      <c r="J676" s="5"/>
      <c r="K676" s="123"/>
      <c r="L676" s="124"/>
    </row>
    <row r="677" spans="3:12">
      <c r="C677" s="123"/>
      <c r="H677" s="124"/>
      <c r="I677" s="5"/>
      <c r="J677" s="5"/>
      <c r="K677" s="123"/>
      <c r="L677" s="124"/>
    </row>
    <row r="678" spans="3:12">
      <c r="C678" s="123"/>
      <c r="H678" s="124"/>
      <c r="I678" s="5"/>
      <c r="J678" s="5"/>
      <c r="K678" s="123"/>
      <c r="L678" s="124"/>
    </row>
    <row r="679" spans="3:12">
      <c r="C679" s="123"/>
      <c r="H679" s="124"/>
      <c r="I679" s="5"/>
      <c r="J679" s="5"/>
      <c r="K679" s="123"/>
      <c r="L679" s="124"/>
    </row>
    <row r="680" spans="3:12">
      <c r="C680" s="123"/>
      <c r="H680" s="124"/>
      <c r="I680" s="5"/>
      <c r="J680" s="5"/>
      <c r="K680" s="123"/>
      <c r="L680" s="124"/>
    </row>
    <row r="681" spans="3:12">
      <c r="C681" s="123"/>
      <c r="H681" s="124"/>
      <c r="I681" s="5"/>
      <c r="J681" s="5"/>
      <c r="K681" s="123"/>
      <c r="L681" s="124"/>
    </row>
    <row r="682" spans="3:12">
      <c r="C682" s="123"/>
      <c r="H682" s="124"/>
      <c r="I682" s="5"/>
      <c r="J682" s="5"/>
      <c r="K682" s="123"/>
      <c r="L682" s="124"/>
    </row>
    <row r="683" spans="3:12">
      <c r="C683" s="123"/>
      <c r="H683" s="124"/>
      <c r="I683" s="5"/>
      <c r="J683" s="5"/>
      <c r="K683" s="123"/>
      <c r="L683" s="124"/>
    </row>
    <row r="684" spans="3:12">
      <c r="C684" s="123"/>
      <c r="H684" s="124"/>
      <c r="I684" s="5"/>
      <c r="J684" s="5"/>
      <c r="K684" s="123"/>
      <c r="L684" s="124"/>
    </row>
    <row r="685" spans="3:12">
      <c r="C685" s="123"/>
      <c r="H685" s="124"/>
      <c r="I685" s="5"/>
      <c r="J685" s="5"/>
      <c r="K685" s="123"/>
      <c r="L685" s="124"/>
    </row>
    <row r="686" spans="3:12">
      <c r="C686" s="123"/>
      <c r="H686" s="124"/>
      <c r="I686" s="5"/>
      <c r="J686" s="5"/>
      <c r="K686" s="123"/>
      <c r="L686" s="124"/>
    </row>
    <row r="687" spans="3:12">
      <c r="C687" s="123"/>
      <c r="H687" s="124"/>
      <c r="I687" s="5"/>
      <c r="J687" s="5"/>
      <c r="K687" s="123"/>
      <c r="L687" s="124"/>
    </row>
    <row r="688" spans="3:12">
      <c r="C688" s="123"/>
      <c r="H688" s="124"/>
      <c r="I688" s="5"/>
      <c r="J688" s="5"/>
      <c r="K688" s="123"/>
      <c r="L688" s="124"/>
    </row>
    <row r="689" spans="3:12">
      <c r="C689" s="123"/>
      <c r="H689" s="124"/>
      <c r="I689" s="5"/>
      <c r="J689" s="5"/>
      <c r="K689" s="123"/>
      <c r="L689" s="124"/>
    </row>
    <row r="690" spans="3:12">
      <c r="C690" s="123"/>
      <c r="H690" s="124"/>
      <c r="I690" s="5"/>
      <c r="J690" s="5"/>
      <c r="K690" s="123"/>
      <c r="L690" s="124"/>
    </row>
    <row r="691" spans="3:12">
      <c r="C691" s="123"/>
      <c r="H691" s="124"/>
      <c r="I691" s="5"/>
      <c r="J691" s="5"/>
      <c r="K691" s="123"/>
      <c r="L691" s="124"/>
    </row>
    <row r="692" spans="3:12">
      <c r="C692" s="123"/>
      <c r="H692" s="124"/>
      <c r="I692" s="5"/>
      <c r="J692" s="5"/>
      <c r="K692" s="123"/>
      <c r="L692" s="124"/>
    </row>
    <row r="693" spans="3:12">
      <c r="C693" s="123"/>
      <c r="H693" s="124"/>
      <c r="I693" s="5"/>
      <c r="J693" s="5"/>
      <c r="K693" s="123"/>
      <c r="L693" s="124"/>
    </row>
    <row r="694" spans="3:12">
      <c r="C694" s="123"/>
      <c r="H694" s="124"/>
      <c r="I694" s="5"/>
      <c r="J694" s="5"/>
      <c r="K694" s="123"/>
      <c r="L694" s="124"/>
    </row>
    <row r="695" spans="3:12">
      <c r="C695" s="123"/>
      <c r="H695" s="124"/>
      <c r="I695" s="5"/>
      <c r="J695" s="5"/>
      <c r="K695" s="123"/>
      <c r="L695" s="124"/>
    </row>
    <row r="696" spans="3:12">
      <c r="C696" s="123"/>
      <c r="H696" s="124"/>
      <c r="I696" s="5"/>
      <c r="J696" s="5"/>
      <c r="K696" s="123"/>
      <c r="L696" s="124"/>
    </row>
    <row r="697" spans="3:12">
      <c r="C697" s="123"/>
      <c r="H697" s="124"/>
      <c r="I697" s="5"/>
      <c r="J697" s="5"/>
      <c r="K697" s="123"/>
      <c r="L697" s="124"/>
    </row>
    <row r="698" spans="3:12">
      <c r="C698" s="123"/>
      <c r="H698" s="124"/>
      <c r="I698" s="5"/>
      <c r="J698" s="5"/>
      <c r="K698" s="123"/>
      <c r="L698" s="124"/>
    </row>
    <row r="699" spans="3:12">
      <c r="C699" s="123"/>
      <c r="H699" s="124"/>
      <c r="I699" s="5"/>
      <c r="J699" s="5"/>
      <c r="K699" s="123"/>
      <c r="L699" s="124"/>
    </row>
    <row r="700" spans="3:12">
      <c r="C700" s="123"/>
      <c r="H700" s="124"/>
      <c r="I700" s="5"/>
      <c r="J700" s="5"/>
      <c r="K700" s="123"/>
      <c r="L700" s="124"/>
    </row>
    <row r="701" spans="3:12">
      <c r="C701" s="123"/>
      <c r="H701" s="124"/>
      <c r="I701" s="5"/>
      <c r="J701" s="5"/>
      <c r="K701" s="123"/>
      <c r="L701" s="124"/>
    </row>
    <row r="702" spans="3:12">
      <c r="C702" s="123"/>
      <c r="H702" s="124"/>
      <c r="I702" s="5"/>
      <c r="J702" s="5"/>
      <c r="K702" s="123"/>
      <c r="L702" s="124"/>
    </row>
    <row r="703" spans="3:12">
      <c r="C703" s="123"/>
      <c r="H703" s="124"/>
      <c r="I703" s="5"/>
      <c r="J703" s="5"/>
      <c r="K703" s="123"/>
      <c r="L703" s="124"/>
    </row>
    <row r="704" spans="3:12">
      <c r="C704" s="123"/>
      <c r="H704" s="124"/>
      <c r="I704" s="5"/>
      <c r="J704" s="5"/>
      <c r="K704" s="123"/>
      <c r="L704" s="124"/>
    </row>
    <row r="705" spans="3:12">
      <c r="C705" s="123"/>
      <c r="H705" s="124"/>
      <c r="I705" s="5"/>
      <c r="J705" s="5"/>
      <c r="K705" s="123"/>
      <c r="L705" s="124"/>
    </row>
    <row r="706" spans="3:12">
      <c r="C706" s="123"/>
      <c r="H706" s="124"/>
      <c r="I706" s="5"/>
      <c r="J706" s="5"/>
      <c r="K706" s="123"/>
      <c r="L706" s="124"/>
    </row>
    <row r="707" spans="3:12">
      <c r="C707" s="123"/>
      <c r="H707" s="124"/>
      <c r="I707" s="5"/>
      <c r="J707" s="5"/>
      <c r="K707" s="123"/>
      <c r="L707" s="124"/>
    </row>
    <row r="708" spans="3:12">
      <c r="C708" s="123"/>
      <c r="H708" s="124"/>
      <c r="I708" s="5"/>
      <c r="J708" s="5"/>
      <c r="K708" s="123"/>
      <c r="L708" s="124"/>
    </row>
    <row r="709" spans="3:12">
      <c r="C709" s="123"/>
      <c r="H709" s="124"/>
      <c r="I709" s="5"/>
      <c r="J709" s="5"/>
      <c r="K709" s="123"/>
      <c r="L709" s="124"/>
    </row>
    <row r="710" spans="3:12">
      <c r="C710" s="123"/>
      <c r="H710" s="124"/>
      <c r="I710" s="5"/>
      <c r="J710" s="5"/>
      <c r="K710" s="123"/>
      <c r="L710" s="124"/>
    </row>
    <row r="711" spans="3:12">
      <c r="C711" s="123"/>
      <c r="H711" s="124"/>
      <c r="I711" s="5"/>
      <c r="J711" s="5"/>
      <c r="K711" s="123"/>
      <c r="L711" s="124"/>
    </row>
    <row r="712" spans="3:12">
      <c r="C712" s="123"/>
      <c r="H712" s="124"/>
      <c r="I712" s="5"/>
      <c r="J712" s="5"/>
      <c r="K712" s="123"/>
      <c r="L712" s="124"/>
    </row>
    <row r="713" spans="3:12">
      <c r="C713" s="123"/>
      <c r="H713" s="124"/>
      <c r="I713" s="5"/>
      <c r="J713" s="5"/>
      <c r="K713" s="123"/>
      <c r="L713" s="124"/>
    </row>
    <row r="714" spans="3:12">
      <c r="C714" s="123"/>
      <c r="H714" s="124"/>
      <c r="I714" s="5"/>
      <c r="J714" s="5"/>
      <c r="K714" s="123"/>
      <c r="L714" s="124"/>
    </row>
    <row r="715" spans="3:12">
      <c r="C715" s="123"/>
      <c r="H715" s="124"/>
      <c r="I715" s="5"/>
      <c r="J715" s="5"/>
      <c r="K715" s="123"/>
      <c r="L715" s="124"/>
    </row>
    <row r="716" spans="3:12">
      <c r="C716" s="123"/>
      <c r="H716" s="124"/>
      <c r="I716" s="5"/>
      <c r="J716" s="5"/>
      <c r="K716" s="123"/>
      <c r="L716" s="124"/>
    </row>
    <row r="717" spans="3:12">
      <c r="C717" s="123"/>
      <c r="H717" s="124"/>
      <c r="I717" s="5"/>
      <c r="J717" s="5"/>
      <c r="K717" s="123"/>
      <c r="L717" s="124"/>
    </row>
    <row r="718" spans="3:12">
      <c r="C718" s="123"/>
      <c r="H718" s="124"/>
      <c r="I718" s="5"/>
      <c r="J718" s="5"/>
      <c r="K718" s="123"/>
      <c r="L718" s="124"/>
    </row>
    <row r="719" spans="3:12">
      <c r="C719" s="123"/>
      <c r="H719" s="124"/>
      <c r="I719" s="5"/>
      <c r="J719" s="5"/>
      <c r="K719" s="123"/>
      <c r="L719" s="124"/>
    </row>
    <row r="720" spans="3:12">
      <c r="C720" s="123"/>
      <c r="H720" s="124"/>
      <c r="I720" s="5"/>
      <c r="J720" s="5"/>
      <c r="K720" s="123"/>
      <c r="L720" s="124"/>
    </row>
    <row r="721" spans="3:12">
      <c r="C721" s="123"/>
      <c r="H721" s="124"/>
      <c r="I721" s="5"/>
      <c r="J721" s="5"/>
      <c r="K721" s="123"/>
      <c r="L721" s="124"/>
    </row>
    <row r="722" spans="3:12">
      <c r="C722" s="123"/>
      <c r="H722" s="124"/>
      <c r="I722" s="5"/>
      <c r="J722" s="5"/>
      <c r="K722" s="123"/>
      <c r="L722" s="124"/>
    </row>
    <row r="723" spans="3:12">
      <c r="C723" s="123"/>
      <c r="H723" s="124"/>
      <c r="I723" s="5"/>
      <c r="J723" s="5"/>
      <c r="K723" s="123"/>
      <c r="L723" s="124"/>
    </row>
    <row r="724" spans="3:12">
      <c r="C724" s="123"/>
      <c r="H724" s="124"/>
      <c r="I724" s="5"/>
      <c r="J724" s="5"/>
      <c r="K724" s="123"/>
      <c r="L724" s="124"/>
    </row>
    <row r="725" spans="3:12">
      <c r="C725" s="123"/>
      <c r="H725" s="124"/>
      <c r="I725" s="5"/>
      <c r="J725" s="5"/>
      <c r="K725" s="123"/>
      <c r="L725" s="124"/>
    </row>
    <row r="726" spans="3:12">
      <c r="C726" s="123"/>
      <c r="H726" s="124"/>
      <c r="I726" s="5"/>
      <c r="J726" s="5"/>
      <c r="K726" s="123"/>
      <c r="L726" s="124"/>
    </row>
    <row r="727" spans="3:12">
      <c r="C727" s="123"/>
      <c r="H727" s="124"/>
      <c r="I727" s="5"/>
      <c r="J727" s="5"/>
      <c r="K727" s="123"/>
      <c r="L727" s="124"/>
    </row>
    <row r="728" spans="3:12">
      <c r="C728" s="123"/>
      <c r="H728" s="124"/>
      <c r="I728" s="5"/>
      <c r="J728" s="5"/>
      <c r="K728" s="123"/>
      <c r="L728" s="124"/>
    </row>
    <row r="729" spans="3:12">
      <c r="C729" s="123"/>
      <c r="H729" s="124"/>
      <c r="I729" s="5"/>
      <c r="J729" s="5"/>
      <c r="K729" s="123"/>
      <c r="L729" s="124"/>
    </row>
    <row r="730" spans="3:12">
      <c r="C730" s="123"/>
      <c r="H730" s="124"/>
      <c r="I730" s="5"/>
      <c r="J730" s="5"/>
      <c r="K730" s="123"/>
      <c r="L730" s="124"/>
    </row>
    <row r="731" spans="3:12">
      <c r="C731" s="123"/>
      <c r="H731" s="124"/>
      <c r="I731" s="5"/>
      <c r="J731" s="5"/>
      <c r="K731" s="123"/>
      <c r="L731" s="124"/>
    </row>
    <row r="732" spans="3:12">
      <c r="C732" s="123"/>
      <c r="H732" s="124"/>
      <c r="I732" s="5"/>
      <c r="J732" s="5"/>
      <c r="K732" s="123"/>
      <c r="L732" s="124"/>
    </row>
    <row r="733" spans="3:12">
      <c r="C733" s="123"/>
      <c r="H733" s="124"/>
      <c r="I733" s="5"/>
      <c r="J733" s="5"/>
      <c r="K733" s="123"/>
      <c r="L733" s="124"/>
    </row>
    <row r="734" spans="3:12">
      <c r="C734" s="123"/>
      <c r="H734" s="124"/>
      <c r="I734" s="5"/>
      <c r="J734" s="5"/>
      <c r="K734" s="123"/>
      <c r="L734" s="124"/>
    </row>
    <row r="735" spans="3:12">
      <c r="C735" s="123"/>
      <c r="H735" s="124"/>
      <c r="I735" s="5"/>
      <c r="J735" s="5"/>
      <c r="K735" s="123"/>
      <c r="L735" s="124"/>
    </row>
    <row r="736" spans="3:12">
      <c r="C736" s="123"/>
      <c r="H736" s="124"/>
      <c r="I736" s="5"/>
      <c r="J736" s="5"/>
      <c r="K736" s="123"/>
      <c r="L736" s="124"/>
    </row>
    <row r="737" spans="3:12">
      <c r="C737" s="123"/>
      <c r="H737" s="124"/>
      <c r="I737" s="5"/>
      <c r="J737" s="5"/>
      <c r="K737" s="123"/>
      <c r="L737" s="124"/>
    </row>
    <row r="738" spans="3:12">
      <c r="C738" s="123"/>
      <c r="H738" s="124"/>
      <c r="I738" s="5"/>
      <c r="J738" s="5"/>
      <c r="K738" s="123"/>
      <c r="L738" s="124"/>
    </row>
    <row r="739" spans="3:12">
      <c r="C739" s="123"/>
      <c r="H739" s="124"/>
      <c r="I739" s="5"/>
      <c r="J739" s="5"/>
      <c r="K739" s="123"/>
      <c r="L739" s="124"/>
    </row>
    <row r="740" spans="3:12">
      <c r="C740" s="123"/>
      <c r="H740" s="124"/>
      <c r="I740" s="5"/>
      <c r="J740" s="5"/>
      <c r="K740" s="123"/>
      <c r="L740" s="124"/>
    </row>
    <row r="741" spans="3:12">
      <c r="C741" s="123"/>
      <c r="H741" s="124"/>
      <c r="I741" s="5"/>
      <c r="J741" s="5"/>
      <c r="K741" s="123"/>
      <c r="L741" s="124"/>
    </row>
    <row r="742" spans="3:12">
      <c r="C742" s="123"/>
      <c r="H742" s="124"/>
      <c r="I742" s="5"/>
      <c r="J742" s="5"/>
      <c r="K742" s="123"/>
      <c r="L742" s="124"/>
    </row>
    <row r="743" spans="3:12">
      <c r="C743" s="123"/>
      <c r="H743" s="124"/>
      <c r="I743" s="5"/>
      <c r="J743" s="5"/>
      <c r="K743" s="123"/>
      <c r="L743" s="124"/>
    </row>
    <row r="744" spans="3:12">
      <c r="C744" s="123"/>
      <c r="H744" s="124"/>
      <c r="I744" s="5"/>
      <c r="J744" s="5"/>
      <c r="K744" s="123"/>
      <c r="L744" s="124"/>
    </row>
    <row r="745" spans="3:12">
      <c r="C745" s="123"/>
      <c r="H745" s="124"/>
      <c r="I745" s="5"/>
      <c r="J745" s="5"/>
      <c r="K745" s="123"/>
      <c r="L745" s="124"/>
    </row>
    <row r="746" spans="3:12">
      <c r="C746" s="123"/>
      <c r="H746" s="124"/>
      <c r="I746" s="5"/>
      <c r="J746" s="5"/>
      <c r="K746" s="123"/>
      <c r="L746" s="124"/>
    </row>
    <row r="747" spans="3:12">
      <c r="C747" s="123"/>
      <c r="H747" s="124"/>
      <c r="I747" s="5"/>
      <c r="J747" s="5"/>
      <c r="K747" s="123"/>
      <c r="L747" s="124"/>
    </row>
    <row r="748" spans="3:12">
      <c r="C748" s="123"/>
      <c r="H748" s="124"/>
      <c r="I748" s="5"/>
      <c r="J748" s="5"/>
      <c r="K748" s="123"/>
      <c r="L748" s="124"/>
    </row>
    <row r="749" spans="3:12">
      <c r="C749" s="123"/>
      <c r="H749" s="124"/>
      <c r="I749" s="5"/>
      <c r="J749" s="5"/>
      <c r="K749" s="123"/>
      <c r="L749" s="124"/>
    </row>
    <row r="750" spans="3:12">
      <c r="C750" s="123"/>
      <c r="H750" s="124"/>
      <c r="I750" s="5"/>
      <c r="J750" s="5"/>
      <c r="K750" s="123"/>
      <c r="L750" s="124"/>
    </row>
    <row r="751" spans="3:12">
      <c r="C751" s="123"/>
      <c r="H751" s="124"/>
      <c r="I751" s="5"/>
      <c r="J751" s="5"/>
      <c r="K751" s="123"/>
      <c r="L751" s="124"/>
    </row>
    <row r="752" spans="3:12">
      <c r="C752" s="123"/>
      <c r="H752" s="124"/>
      <c r="I752" s="5"/>
      <c r="J752" s="5"/>
      <c r="K752" s="123"/>
      <c r="L752" s="124"/>
    </row>
    <row r="753" spans="3:12">
      <c r="C753" s="123"/>
      <c r="H753" s="124"/>
      <c r="I753" s="5"/>
      <c r="J753" s="5"/>
      <c r="K753" s="123"/>
      <c r="L753" s="124"/>
    </row>
    <row r="754" spans="3:12">
      <c r="C754" s="123"/>
      <c r="H754" s="124"/>
      <c r="I754" s="5"/>
      <c r="J754" s="5"/>
      <c r="K754" s="123"/>
      <c r="L754" s="124"/>
    </row>
    <row r="755" spans="3:12">
      <c r="C755" s="123"/>
      <c r="H755" s="124"/>
      <c r="I755" s="5"/>
      <c r="J755" s="5"/>
      <c r="K755" s="123"/>
      <c r="L755" s="124"/>
    </row>
    <row r="756" spans="3:12">
      <c r="C756" s="123"/>
      <c r="H756" s="124"/>
      <c r="I756" s="5"/>
      <c r="J756" s="5"/>
      <c r="K756" s="123"/>
      <c r="L756" s="124"/>
    </row>
    <row r="757" spans="3:12">
      <c r="C757" s="123"/>
      <c r="H757" s="124"/>
      <c r="I757" s="5"/>
      <c r="J757" s="5"/>
      <c r="K757" s="123"/>
      <c r="L757" s="124"/>
    </row>
    <row r="758" spans="3:12">
      <c r="C758" s="123"/>
      <c r="H758" s="124"/>
      <c r="I758" s="5"/>
      <c r="J758" s="5"/>
      <c r="K758" s="123"/>
      <c r="L758" s="124"/>
    </row>
    <row r="759" spans="3:12">
      <c r="C759" s="123"/>
      <c r="H759" s="124"/>
      <c r="I759" s="5"/>
      <c r="J759" s="5"/>
      <c r="K759" s="123"/>
      <c r="L759" s="124"/>
    </row>
    <row r="760" spans="3:12">
      <c r="C760" s="123"/>
      <c r="H760" s="124"/>
      <c r="I760" s="5"/>
      <c r="J760" s="5"/>
      <c r="K760" s="123"/>
      <c r="L760" s="124"/>
    </row>
    <row r="761" spans="3:12">
      <c r="C761" s="123"/>
      <c r="H761" s="124"/>
      <c r="I761" s="5"/>
      <c r="J761" s="5"/>
      <c r="K761" s="123"/>
      <c r="L761" s="124"/>
    </row>
    <row r="762" spans="3:12">
      <c r="C762" s="123"/>
      <c r="H762" s="124"/>
      <c r="I762" s="5"/>
      <c r="J762" s="5"/>
      <c r="K762" s="123"/>
      <c r="L762" s="124"/>
    </row>
    <row r="763" spans="3:12">
      <c r="C763" s="123"/>
      <c r="H763" s="124"/>
      <c r="I763" s="5"/>
      <c r="J763" s="5"/>
      <c r="K763" s="123"/>
      <c r="L763" s="124"/>
    </row>
    <row r="764" spans="3:12">
      <c r="C764" s="123"/>
      <c r="H764" s="124"/>
      <c r="I764" s="5"/>
      <c r="J764" s="5"/>
      <c r="K764" s="123"/>
      <c r="L764" s="124"/>
    </row>
    <row r="765" spans="3:12">
      <c r="C765" s="123"/>
      <c r="H765" s="124"/>
      <c r="I765" s="5"/>
      <c r="J765" s="5"/>
      <c r="K765" s="123"/>
      <c r="L765" s="124"/>
    </row>
    <row r="766" spans="3:12">
      <c r="C766" s="123"/>
      <c r="H766" s="124"/>
      <c r="I766" s="5"/>
      <c r="J766" s="5"/>
      <c r="K766" s="123"/>
      <c r="L766" s="124"/>
    </row>
    <row r="767" spans="3:12">
      <c r="C767" s="123"/>
      <c r="H767" s="124"/>
      <c r="I767" s="5"/>
      <c r="J767" s="5"/>
      <c r="K767" s="123"/>
      <c r="L767" s="124"/>
    </row>
    <row r="768" spans="3:12">
      <c r="C768" s="123"/>
      <c r="H768" s="124"/>
      <c r="I768" s="5"/>
      <c r="J768" s="5"/>
      <c r="K768" s="123"/>
      <c r="L768" s="124"/>
    </row>
    <row r="769" spans="3:12">
      <c r="C769" s="123"/>
      <c r="H769" s="124"/>
      <c r="I769" s="5"/>
      <c r="J769" s="5"/>
      <c r="K769" s="123"/>
      <c r="L769" s="124"/>
    </row>
    <row r="770" spans="3:12">
      <c r="C770" s="123"/>
      <c r="H770" s="124"/>
      <c r="I770" s="5"/>
      <c r="J770" s="5"/>
      <c r="K770" s="123"/>
      <c r="L770" s="124"/>
    </row>
    <row r="771" spans="3:12">
      <c r="C771" s="123"/>
      <c r="H771" s="124"/>
      <c r="I771" s="5"/>
      <c r="J771" s="5"/>
      <c r="K771" s="123"/>
      <c r="L771" s="124"/>
    </row>
    <row r="772" spans="3:12">
      <c r="C772" s="123"/>
      <c r="H772" s="124"/>
      <c r="I772" s="5"/>
      <c r="J772" s="5"/>
      <c r="K772" s="123"/>
      <c r="L772" s="124"/>
    </row>
    <row r="773" spans="3:12">
      <c r="C773" s="123"/>
      <c r="H773" s="124"/>
      <c r="I773" s="5"/>
      <c r="J773" s="5"/>
      <c r="K773" s="123"/>
      <c r="L773" s="124"/>
    </row>
    <row r="774" spans="3:12">
      <c r="C774" s="123"/>
      <c r="H774" s="124"/>
      <c r="I774" s="5"/>
      <c r="J774" s="5"/>
      <c r="K774" s="123"/>
      <c r="L774" s="124"/>
    </row>
    <row r="775" spans="3:12">
      <c r="C775" s="123"/>
      <c r="H775" s="124"/>
      <c r="I775" s="5"/>
      <c r="J775" s="5"/>
      <c r="K775" s="123"/>
      <c r="L775" s="124"/>
    </row>
    <row r="776" spans="3:12">
      <c r="C776" s="123"/>
      <c r="H776" s="124"/>
      <c r="I776" s="5"/>
      <c r="J776" s="5"/>
      <c r="K776" s="123"/>
      <c r="L776" s="124"/>
    </row>
    <row r="777" spans="3:12">
      <c r="C777" s="123"/>
      <c r="H777" s="124"/>
      <c r="I777" s="5"/>
      <c r="J777" s="5"/>
      <c r="K777" s="123"/>
      <c r="L777" s="124"/>
    </row>
    <row r="778" spans="3:12">
      <c r="C778" s="123"/>
      <c r="H778" s="124"/>
      <c r="I778" s="5"/>
      <c r="J778" s="5"/>
      <c r="K778" s="123"/>
      <c r="L778" s="124"/>
    </row>
    <row r="779" spans="3:12">
      <c r="C779" s="123"/>
      <c r="H779" s="124"/>
      <c r="I779" s="5"/>
      <c r="J779" s="5"/>
      <c r="K779" s="123"/>
      <c r="L779" s="124"/>
    </row>
    <row r="780" spans="3:12">
      <c r="C780" s="123"/>
      <c r="H780" s="124"/>
      <c r="I780" s="5"/>
      <c r="J780" s="5"/>
      <c r="K780" s="123"/>
      <c r="L780" s="124"/>
    </row>
    <row r="781" spans="3:12">
      <c r="C781" s="123"/>
      <c r="H781" s="124"/>
      <c r="I781" s="5"/>
      <c r="J781" s="5"/>
      <c r="K781" s="123"/>
      <c r="L781" s="124"/>
    </row>
    <row r="782" spans="3:12">
      <c r="C782" s="123"/>
      <c r="H782" s="124"/>
      <c r="I782" s="5"/>
      <c r="J782" s="5"/>
      <c r="K782" s="123"/>
      <c r="L782" s="124"/>
    </row>
    <row r="783" spans="3:12">
      <c r="C783" s="123"/>
      <c r="H783" s="124"/>
      <c r="I783" s="5"/>
      <c r="J783" s="5"/>
      <c r="K783" s="123"/>
      <c r="L783" s="124"/>
    </row>
    <row r="784" spans="3:12">
      <c r="C784" s="123"/>
      <c r="H784" s="124"/>
      <c r="I784" s="5"/>
      <c r="J784" s="5"/>
      <c r="K784" s="123"/>
      <c r="L784" s="124"/>
    </row>
    <row r="785" spans="3:12">
      <c r="C785" s="123"/>
      <c r="H785" s="124"/>
      <c r="I785" s="5"/>
      <c r="J785" s="5"/>
      <c r="K785" s="123"/>
      <c r="L785" s="124"/>
    </row>
    <row r="786" spans="3:12">
      <c r="C786" s="123"/>
      <c r="H786" s="124"/>
      <c r="I786" s="5"/>
      <c r="J786" s="5"/>
      <c r="K786" s="123"/>
      <c r="L786" s="124"/>
    </row>
    <row r="787" spans="3:12">
      <c r="C787" s="123"/>
      <c r="H787" s="124"/>
      <c r="I787" s="5"/>
      <c r="J787" s="5"/>
      <c r="K787" s="123"/>
      <c r="L787" s="124"/>
    </row>
    <row r="788" spans="3:12">
      <c r="C788" s="123"/>
      <c r="H788" s="124"/>
      <c r="I788" s="5"/>
      <c r="J788" s="5"/>
      <c r="K788" s="123"/>
      <c r="L788" s="124"/>
    </row>
    <row r="789" spans="3:12">
      <c r="C789" s="123"/>
      <c r="H789" s="124"/>
      <c r="I789" s="5"/>
      <c r="J789" s="5"/>
      <c r="K789" s="123"/>
      <c r="L789" s="124"/>
    </row>
    <row r="790" spans="3:12">
      <c r="C790" s="123"/>
      <c r="H790" s="124"/>
      <c r="I790" s="5"/>
      <c r="J790" s="5"/>
      <c r="K790" s="123"/>
      <c r="L790" s="124"/>
    </row>
    <row r="791" spans="3:12">
      <c r="C791" s="123"/>
      <c r="H791" s="124"/>
      <c r="I791" s="5"/>
      <c r="J791" s="5"/>
      <c r="K791" s="123"/>
      <c r="L791" s="124"/>
    </row>
    <row r="792" spans="3:12">
      <c r="C792" s="123"/>
      <c r="H792" s="124"/>
      <c r="I792" s="5"/>
      <c r="J792" s="5"/>
      <c r="K792" s="123"/>
      <c r="L792" s="124"/>
    </row>
    <row r="793" spans="3:12">
      <c r="C793" s="123"/>
      <c r="H793" s="124"/>
      <c r="I793" s="5"/>
      <c r="J793" s="5"/>
      <c r="K793" s="123"/>
      <c r="L793" s="124"/>
    </row>
    <row r="794" spans="3:12">
      <c r="C794" s="123"/>
      <c r="H794" s="124"/>
      <c r="I794" s="5"/>
      <c r="J794" s="5"/>
      <c r="K794" s="123"/>
      <c r="L794" s="124"/>
    </row>
    <row r="795" spans="3:12">
      <c r="C795" s="123"/>
      <c r="H795" s="124"/>
      <c r="I795" s="5"/>
      <c r="J795" s="5"/>
      <c r="K795" s="123"/>
      <c r="L795" s="124"/>
    </row>
    <row r="796" spans="3:12">
      <c r="C796" s="123"/>
      <c r="H796" s="124"/>
      <c r="I796" s="5"/>
      <c r="J796" s="5"/>
      <c r="K796" s="123"/>
      <c r="L796" s="124"/>
    </row>
    <row r="797" spans="3:12">
      <c r="C797" s="123"/>
      <c r="H797" s="124"/>
      <c r="I797" s="5"/>
      <c r="J797" s="5"/>
      <c r="K797" s="123"/>
      <c r="L797" s="124"/>
    </row>
    <row r="798" spans="3:12">
      <c r="C798" s="123"/>
      <c r="H798" s="124"/>
      <c r="I798" s="5"/>
      <c r="J798" s="5"/>
      <c r="K798" s="123"/>
      <c r="L798" s="124"/>
    </row>
    <row r="799" spans="3:12">
      <c r="C799" s="123"/>
      <c r="H799" s="124"/>
      <c r="I799" s="5"/>
      <c r="J799" s="5"/>
      <c r="K799" s="123"/>
      <c r="L799" s="124"/>
    </row>
    <row r="800" spans="3:12">
      <c r="C800" s="123"/>
      <c r="H800" s="124"/>
      <c r="I800" s="5"/>
      <c r="J800" s="5"/>
      <c r="K800" s="123"/>
      <c r="L800" s="124"/>
    </row>
    <row r="801" spans="3:12">
      <c r="C801" s="123"/>
      <c r="H801" s="124"/>
      <c r="I801" s="5"/>
      <c r="J801" s="5"/>
      <c r="K801" s="123"/>
      <c r="L801" s="124"/>
    </row>
    <row r="802" spans="3:12">
      <c r="C802" s="123"/>
      <c r="H802" s="124"/>
      <c r="I802" s="5"/>
      <c r="J802" s="5"/>
      <c r="K802" s="123"/>
      <c r="L802" s="124"/>
    </row>
    <row r="803" spans="3:12">
      <c r="C803" s="123"/>
      <c r="H803" s="124"/>
      <c r="I803" s="5"/>
      <c r="J803" s="5"/>
      <c r="K803" s="123"/>
      <c r="L803" s="124"/>
    </row>
    <row r="804" spans="3:12">
      <c r="C804" s="123"/>
      <c r="H804" s="124"/>
      <c r="I804" s="5"/>
      <c r="J804" s="5"/>
      <c r="K804" s="123"/>
      <c r="L804" s="124"/>
    </row>
    <row r="805" spans="3:12">
      <c r="C805" s="123"/>
      <c r="H805" s="124"/>
      <c r="I805" s="5"/>
      <c r="J805" s="5"/>
      <c r="K805" s="123"/>
      <c r="L805" s="124"/>
    </row>
    <row r="806" spans="3:12">
      <c r="C806" s="123"/>
      <c r="H806" s="124"/>
      <c r="I806" s="5"/>
      <c r="J806" s="5"/>
      <c r="K806" s="123"/>
      <c r="L806" s="124"/>
    </row>
    <row r="807" spans="3:12">
      <c r="C807" s="123"/>
      <c r="H807" s="124"/>
      <c r="I807" s="5"/>
      <c r="J807" s="5"/>
      <c r="K807" s="123"/>
      <c r="L807" s="124"/>
    </row>
    <row r="808" spans="3:12">
      <c r="C808" s="123"/>
      <c r="H808" s="124"/>
      <c r="I808" s="5"/>
      <c r="J808" s="5"/>
      <c r="K808" s="123"/>
      <c r="L808" s="124"/>
    </row>
    <row r="809" spans="3:12">
      <c r="C809" s="123"/>
      <c r="H809" s="124"/>
      <c r="I809" s="5"/>
      <c r="J809" s="5"/>
      <c r="K809" s="123"/>
      <c r="L809" s="124"/>
    </row>
    <row r="810" spans="3:12">
      <c r="C810" s="123"/>
      <c r="H810" s="124"/>
      <c r="I810" s="5"/>
      <c r="J810" s="5"/>
      <c r="K810" s="123"/>
      <c r="L810" s="124"/>
    </row>
    <row r="811" spans="3:12">
      <c r="C811" s="123"/>
      <c r="H811" s="124"/>
      <c r="I811" s="5"/>
      <c r="J811" s="5"/>
      <c r="K811" s="123"/>
      <c r="L811" s="124"/>
    </row>
    <row r="812" spans="3:12">
      <c r="C812" s="123"/>
      <c r="H812" s="124"/>
      <c r="I812" s="5"/>
      <c r="J812" s="5"/>
      <c r="K812" s="123"/>
      <c r="L812" s="124"/>
    </row>
    <row r="813" spans="3:12">
      <c r="C813" s="123"/>
      <c r="H813" s="124"/>
      <c r="I813" s="5"/>
      <c r="J813" s="5"/>
      <c r="K813" s="123"/>
      <c r="L813" s="124"/>
    </row>
    <row r="814" spans="3:12">
      <c r="C814" s="123"/>
      <c r="H814" s="124"/>
      <c r="I814" s="5"/>
      <c r="J814" s="5"/>
      <c r="K814" s="123"/>
      <c r="L814" s="124"/>
    </row>
    <row r="815" spans="3:12">
      <c r="C815" s="123"/>
      <c r="H815" s="124"/>
      <c r="I815" s="5"/>
      <c r="J815" s="5"/>
      <c r="K815" s="123"/>
      <c r="L815" s="124"/>
    </row>
    <row r="816" spans="3:12">
      <c r="C816" s="123"/>
      <c r="H816" s="124"/>
      <c r="I816" s="5"/>
      <c r="J816" s="5"/>
      <c r="K816" s="123"/>
      <c r="L816" s="124"/>
    </row>
    <row r="817" spans="3:12">
      <c r="C817" s="123"/>
      <c r="H817" s="124"/>
      <c r="I817" s="5"/>
      <c r="J817" s="5"/>
      <c r="K817" s="123"/>
      <c r="L817" s="124"/>
    </row>
    <row r="818" spans="3:12">
      <c r="C818" s="123"/>
      <c r="H818" s="124"/>
      <c r="I818" s="5"/>
      <c r="J818" s="5"/>
      <c r="K818" s="123"/>
      <c r="L818" s="124"/>
    </row>
    <row r="819" spans="3:12">
      <c r="C819" s="123"/>
      <c r="H819" s="124"/>
      <c r="I819" s="5"/>
      <c r="J819" s="5"/>
      <c r="K819" s="123"/>
      <c r="L819" s="124"/>
    </row>
    <row r="820" spans="3:12">
      <c r="C820" s="123"/>
      <c r="H820" s="124"/>
      <c r="I820" s="5"/>
      <c r="J820" s="5"/>
      <c r="K820" s="123"/>
      <c r="L820" s="124"/>
    </row>
    <row r="821" spans="3:12">
      <c r="C821" s="123"/>
      <c r="H821" s="124"/>
      <c r="I821" s="5"/>
      <c r="J821" s="5"/>
      <c r="K821" s="123"/>
      <c r="L821" s="124"/>
    </row>
    <row r="822" spans="3:12">
      <c r="C822" s="123"/>
      <c r="H822" s="124"/>
      <c r="I822" s="5"/>
      <c r="J822" s="5"/>
      <c r="K822" s="123"/>
      <c r="L822" s="124"/>
    </row>
    <row r="823" spans="3:12">
      <c r="C823" s="123"/>
      <c r="H823" s="124"/>
      <c r="I823" s="5"/>
      <c r="J823" s="5"/>
      <c r="K823" s="123"/>
      <c r="L823" s="124"/>
    </row>
    <row r="824" spans="3:12">
      <c r="C824" s="123"/>
      <c r="H824" s="124"/>
      <c r="I824" s="5"/>
      <c r="J824" s="5"/>
      <c r="K824" s="123"/>
      <c r="L824" s="124"/>
    </row>
    <row r="825" spans="3:12">
      <c r="C825" s="123"/>
      <c r="H825" s="124"/>
      <c r="I825" s="5"/>
      <c r="J825" s="5"/>
      <c r="K825" s="123"/>
      <c r="L825" s="124"/>
    </row>
    <row r="826" spans="3:12">
      <c r="C826" s="123"/>
      <c r="H826" s="124"/>
      <c r="I826" s="5"/>
      <c r="J826" s="5"/>
      <c r="K826" s="123"/>
      <c r="L826" s="124"/>
    </row>
    <row r="827" spans="3:12">
      <c r="C827" s="123"/>
      <c r="H827" s="124"/>
      <c r="I827" s="5"/>
      <c r="J827" s="5"/>
      <c r="K827" s="123"/>
      <c r="L827" s="124"/>
    </row>
    <row r="828" spans="3:12">
      <c r="C828" s="123"/>
      <c r="H828" s="124"/>
      <c r="I828" s="5"/>
      <c r="J828" s="5"/>
      <c r="K828" s="123"/>
      <c r="L828" s="124"/>
    </row>
    <row r="829" spans="3:12">
      <c r="C829" s="123"/>
      <c r="H829" s="124"/>
      <c r="I829" s="5"/>
      <c r="J829" s="5"/>
      <c r="K829" s="123"/>
      <c r="L829" s="124"/>
    </row>
    <row r="830" spans="3:12">
      <c r="C830" s="123"/>
      <c r="H830" s="124"/>
      <c r="I830" s="5"/>
      <c r="J830" s="5"/>
      <c r="K830" s="123"/>
      <c r="L830" s="124"/>
    </row>
    <row r="831" spans="3:12">
      <c r="C831" s="123"/>
      <c r="H831" s="124"/>
      <c r="I831" s="5"/>
      <c r="J831" s="5"/>
      <c r="K831" s="123"/>
      <c r="L831" s="124"/>
    </row>
    <row r="832" spans="3:12">
      <c r="C832" s="123"/>
      <c r="H832" s="124"/>
      <c r="I832" s="5"/>
      <c r="J832" s="5"/>
      <c r="K832" s="123"/>
      <c r="L832" s="124"/>
    </row>
    <row r="833" spans="3:12">
      <c r="C833" s="123"/>
      <c r="H833" s="124"/>
      <c r="I833" s="5"/>
      <c r="J833" s="5"/>
      <c r="K833" s="123"/>
      <c r="L833" s="124"/>
    </row>
    <row r="834" spans="3:12">
      <c r="C834" s="123"/>
      <c r="H834" s="124"/>
      <c r="I834" s="5"/>
      <c r="J834" s="5"/>
      <c r="K834" s="123"/>
      <c r="L834" s="124"/>
    </row>
    <row r="835" spans="3:12">
      <c r="C835" s="123"/>
      <c r="H835" s="124"/>
      <c r="I835" s="5"/>
      <c r="J835" s="5"/>
      <c r="K835" s="123"/>
      <c r="L835" s="124"/>
    </row>
    <row r="836" spans="3:12">
      <c r="C836" s="123"/>
      <c r="H836" s="124"/>
      <c r="I836" s="5"/>
      <c r="J836" s="5"/>
      <c r="K836" s="123"/>
      <c r="L836" s="124"/>
    </row>
    <row r="837" spans="3:12">
      <c r="C837" s="123"/>
      <c r="H837" s="124"/>
      <c r="I837" s="5"/>
      <c r="J837" s="5"/>
      <c r="K837" s="123"/>
      <c r="L837" s="124"/>
    </row>
    <row r="838" spans="3:12">
      <c r="C838" s="123"/>
      <c r="H838" s="124"/>
      <c r="I838" s="5"/>
      <c r="J838" s="5"/>
      <c r="K838" s="123"/>
      <c r="L838" s="124"/>
    </row>
    <row r="839" spans="3:12">
      <c r="C839" s="123"/>
      <c r="H839" s="124"/>
      <c r="I839" s="5"/>
      <c r="J839" s="5"/>
      <c r="K839" s="123"/>
      <c r="L839" s="124"/>
    </row>
    <row r="840" spans="3:12">
      <c r="C840" s="123"/>
      <c r="H840" s="124"/>
      <c r="I840" s="5"/>
      <c r="J840" s="5"/>
      <c r="K840" s="123"/>
      <c r="L840" s="124"/>
    </row>
    <row r="841" spans="3:12">
      <c r="C841" s="123"/>
      <c r="H841" s="124"/>
      <c r="I841" s="5"/>
      <c r="J841" s="5"/>
      <c r="K841" s="123"/>
      <c r="L841" s="124"/>
    </row>
    <row r="842" spans="3:12">
      <c r="C842" s="123"/>
      <c r="H842" s="124"/>
      <c r="I842" s="5"/>
      <c r="J842" s="5"/>
      <c r="K842" s="123"/>
      <c r="L842" s="124"/>
    </row>
    <row r="843" spans="3:12">
      <c r="C843" s="123"/>
      <c r="H843" s="124"/>
      <c r="I843" s="5"/>
      <c r="J843" s="5"/>
      <c r="K843" s="123"/>
      <c r="L843" s="124"/>
    </row>
    <row r="844" spans="3:12">
      <c r="C844" s="123"/>
      <c r="H844" s="124"/>
      <c r="I844" s="5"/>
      <c r="J844" s="5"/>
      <c r="K844" s="123"/>
      <c r="L844" s="124"/>
    </row>
    <row r="845" spans="3:12">
      <c r="C845" s="123"/>
      <c r="H845" s="124"/>
      <c r="I845" s="5"/>
      <c r="J845" s="5"/>
      <c r="K845" s="123"/>
      <c r="L845" s="124"/>
    </row>
    <row r="846" spans="3:12">
      <c r="C846" s="123"/>
      <c r="H846" s="124"/>
      <c r="I846" s="5"/>
      <c r="J846" s="5"/>
      <c r="K846" s="123"/>
      <c r="L846" s="124"/>
    </row>
    <row r="847" spans="3:12">
      <c r="C847" s="123"/>
      <c r="H847" s="124"/>
      <c r="I847" s="5"/>
      <c r="J847" s="5"/>
      <c r="K847" s="123"/>
      <c r="L847" s="124"/>
    </row>
    <row r="848" spans="3:12">
      <c r="C848" s="123"/>
      <c r="H848" s="124"/>
      <c r="I848" s="5"/>
      <c r="J848" s="5"/>
      <c r="K848" s="123"/>
      <c r="L848" s="124"/>
    </row>
    <row r="849" spans="3:12">
      <c r="C849" s="123"/>
      <c r="H849" s="124"/>
      <c r="I849" s="5"/>
      <c r="J849" s="5"/>
      <c r="K849" s="123"/>
      <c r="L849" s="124"/>
    </row>
    <row r="850" spans="3:12">
      <c r="C850" s="123"/>
      <c r="H850" s="124"/>
      <c r="I850" s="5"/>
      <c r="J850" s="5"/>
      <c r="K850" s="123"/>
      <c r="L850" s="124"/>
    </row>
    <row r="851" spans="3:12">
      <c r="C851" s="123"/>
      <c r="H851" s="124"/>
      <c r="I851" s="5"/>
      <c r="J851" s="5"/>
      <c r="K851" s="123"/>
      <c r="L851" s="124"/>
    </row>
    <row r="852" spans="3:12">
      <c r="C852" s="123"/>
      <c r="H852" s="124"/>
      <c r="I852" s="5"/>
      <c r="J852" s="5"/>
      <c r="K852" s="123"/>
      <c r="L852" s="124"/>
    </row>
    <row r="853" spans="3:12">
      <c r="C853" s="123"/>
      <c r="H853" s="124"/>
      <c r="I853" s="5"/>
      <c r="J853" s="5"/>
      <c r="K853" s="123"/>
      <c r="L853" s="124"/>
    </row>
    <row r="854" spans="3:12">
      <c r="C854" s="123"/>
      <c r="H854" s="124"/>
      <c r="I854" s="5"/>
      <c r="J854" s="5"/>
      <c r="K854" s="123"/>
      <c r="L854" s="124"/>
    </row>
    <row r="855" spans="3:12">
      <c r="C855" s="123"/>
      <c r="H855" s="124"/>
      <c r="I855" s="5"/>
      <c r="J855" s="5"/>
      <c r="K855" s="123"/>
      <c r="L855" s="124"/>
    </row>
    <row r="856" spans="3:12">
      <c r="C856" s="123"/>
      <c r="H856" s="124"/>
      <c r="I856" s="5"/>
      <c r="J856" s="5"/>
      <c r="K856" s="123"/>
      <c r="L856" s="124"/>
    </row>
    <row r="857" spans="3:12">
      <c r="C857" s="123"/>
      <c r="H857" s="124"/>
      <c r="I857" s="5"/>
      <c r="J857" s="5"/>
      <c r="K857" s="123"/>
      <c r="L857" s="124"/>
    </row>
    <row r="858" spans="3:12">
      <c r="C858" s="123"/>
      <c r="H858" s="124"/>
      <c r="I858" s="5"/>
      <c r="J858" s="5"/>
      <c r="K858" s="123"/>
      <c r="L858" s="124"/>
    </row>
    <row r="859" spans="3:12">
      <c r="C859" s="123"/>
      <c r="H859" s="124"/>
      <c r="I859" s="5"/>
      <c r="J859" s="5"/>
      <c r="K859" s="123"/>
      <c r="L859" s="124"/>
    </row>
    <row r="860" spans="3:12">
      <c r="C860" s="123"/>
      <c r="H860" s="124"/>
      <c r="I860" s="5"/>
      <c r="J860" s="5"/>
      <c r="K860" s="123"/>
      <c r="L860" s="124"/>
    </row>
    <row r="861" spans="3:12">
      <c r="C861" s="123"/>
      <c r="H861" s="124"/>
      <c r="I861" s="5"/>
      <c r="J861" s="5"/>
      <c r="K861" s="123"/>
      <c r="L861" s="124"/>
    </row>
    <row r="862" spans="3:12">
      <c r="C862" s="123"/>
      <c r="H862" s="124"/>
      <c r="I862" s="5"/>
      <c r="J862" s="5"/>
      <c r="K862" s="123"/>
      <c r="L862" s="124"/>
    </row>
    <row r="863" spans="3:12">
      <c r="C863" s="123"/>
      <c r="H863" s="124"/>
      <c r="I863" s="5"/>
      <c r="J863" s="5"/>
      <c r="K863" s="123"/>
      <c r="L863" s="124"/>
    </row>
    <row r="864" spans="3:12">
      <c r="C864" s="123"/>
      <c r="H864" s="124"/>
      <c r="I864" s="5"/>
      <c r="J864" s="5"/>
      <c r="K864" s="123"/>
      <c r="L864" s="124"/>
    </row>
    <row r="865" spans="3:12">
      <c r="C865" s="123"/>
      <c r="H865" s="124"/>
      <c r="I865" s="5"/>
      <c r="J865" s="5"/>
      <c r="K865" s="123"/>
      <c r="L865" s="124"/>
    </row>
    <row r="866" spans="3:12">
      <c r="C866" s="123"/>
      <c r="H866" s="124"/>
      <c r="I866" s="5"/>
      <c r="J866" s="5"/>
      <c r="K866" s="123"/>
      <c r="L866" s="124"/>
    </row>
    <row r="867" spans="3:12">
      <c r="C867" s="123"/>
      <c r="H867" s="124"/>
      <c r="I867" s="5"/>
      <c r="J867" s="5"/>
      <c r="K867" s="123"/>
      <c r="L867" s="124"/>
    </row>
    <row r="868" spans="3:12">
      <c r="C868" s="123"/>
      <c r="H868" s="124"/>
      <c r="I868" s="5"/>
      <c r="J868" s="5"/>
      <c r="K868" s="123"/>
      <c r="L868" s="124"/>
    </row>
    <row r="869" spans="3:12">
      <c r="C869" s="123"/>
      <c r="H869" s="124"/>
      <c r="I869" s="5"/>
      <c r="J869" s="5"/>
      <c r="K869" s="123"/>
      <c r="L869" s="124"/>
    </row>
    <row r="870" spans="3:12">
      <c r="C870" s="123"/>
      <c r="H870" s="124"/>
      <c r="I870" s="5"/>
      <c r="J870" s="5"/>
      <c r="K870" s="123"/>
      <c r="L870" s="124"/>
    </row>
    <row r="871" spans="3:12">
      <c r="C871" s="123"/>
      <c r="H871" s="124"/>
      <c r="I871" s="5"/>
      <c r="J871" s="5"/>
      <c r="K871" s="123"/>
      <c r="L871" s="124"/>
    </row>
    <row r="872" spans="3:12">
      <c r="C872" s="123"/>
      <c r="H872" s="124"/>
      <c r="I872" s="5"/>
      <c r="J872" s="5"/>
      <c r="K872" s="123"/>
      <c r="L872" s="124"/>
    </row>
    <row r="873" spans="3:12">
      <c r="C873" s="123"/>
      <c r="H873" s="124"/>
      <c r="I873" s="5"/>
      <c r="J873" s="5"/>
      <c r="K873" s="123"/>
      <c r="L873" s="124"/>
    </row>
    <row r="874" spans="3:12">
      <c r="C874" s="123"/>
      <c r="H874" s="124"/>
      <c r="I874" s="5"/>
      <c r="J874" s="5"/>
      <c r="K874" s="123"/>
      <c r="L874" s="124"/>
    </row>
    <row r="875" spans="3:12">
      <c r="C875" s="123"/>
      <c r="H875" s="124"/>
      <c r="I875" s="5"/>
      <c r="J875" s="5"/>
      <c r="K875" s="123"/>
      <c r="L875" s="124"/>
    </row>
    <row r="876" spans="3:12">
      <c r="C876" s="123"/>
      <c r="H876" s="124"/>
      <c r="I876" s="5"/>
      <c r="J876" s="5"/>
      <c r="K876" s="123"/>
      <c r="L876" s="124"/>
    </row>
    <row r="877" spans="3:12">
      <c r="C877" s="123"/>
      <c r="H877" s="124"/>
      <c r="I877" s="5"/>
      <c r="J877" s="5"/>
      <c r="K877" s="123"/>
      <c r="L877" s="124"/>
    </row>
    <row r="878" spans="3:12">
      <c r="C878" s="123"/>
      <c r="H878" s="124"/>
      <c r="I878" s="5"/>
      <c r="J878" s="5"/>
      <c r="K878" s="123"/>
      <c r="L878" s="124"/>
    </row>
    <row r="879" spans="3:12">
      <c r="C879" s="123"/>
      <c r="H879" s="124"/>
      <c r="I879" s="5"/>
      <c r="J879" s="5"/>
      <c r="K879" s="123"/>
      <c r="L879" s="124"/>
    </row>
    <row r="880" spans="3:12">
      <c r="C880" s="123"/>
      <c r="H880" s="124"/>
      <c r="I880" s="5"/>
      <c r="J880" s="5"/>
      <c r="K880" s="123"/>
      <c r="L880" s="124"/>
    </row>
    <row r="881" spans="3:12">
      <c r="C881" s="123"/>
      <c r="H881" s="124"/>
      <c r="I881" s="5"/>
      <c r="J881" s="5"/>
      <c r="K881" s="123"/>
      <c r="L881" s="124"/>
    </row>
    <row r="882" spans="3:12">
      <c r="C882" s="123"/>
      <c r="H882" s="124"/>
      <c r="I882" s="5"/>
      <c r="J882" s="5"/>
      <c r="K882" s="123"/>
      <c r="L882" s="124"/>
    </row>
    <row r="883" spans="3:12">
      <c r="C883" s="123"/>
      <c r="H883" s="124"/>
      <c r="I883" s="5"/>
      <c r="J883" s="5"/>
      <c r="K883" s="123"/>
      <c r="L883" s="124"/>
    </row>
    <row r="884" spans="3:12">
      <c r="C884" s="123"/>
      <c r="H884" s="124"/>
      <c r="I884" s="5"/>
      <c r="J884" s="5"/>
      <c r="K884" s="123"/>
      <c r="L884" s="124"/>
    </row>
    <row r="885" spans="3:12">
      <c r="C885" s="123"/>
      <c r="H885" s="124"/>
      <c r="I885" s="5"/>
      <c r="J885" s="5"/>
      <c r="K885" s="123"/>
      <c r="L885" s="124"/>
    </row>
    <row r="886" spans="3:12">
      <c r="C886" s="123"/>
      <c r="H886" s="124"/>
      <c r="I886" s="5"/>
      <c r="J886" s="5"/>
      <c r="K886" s="123"/>
      <c r="L886" s="124"/>
    </row>
    <row r="887" spans="3:12">
      <c r="C887" s="123"/>
      <c r="H887" s="124"/>
      <c r="I887" s="5"/>
      <c r="J887" s="5"/>
      <c r="K887" s="123"/>
      <c r="L887" s="124"/>
    </row>
    <row r="888" spans="3:12">
      <c r="C888" s="123"/>
      <c r="H888" s="124"/>
      <c r="I888" s="5"/>
      <c r="J888" s="5"/>
      <c r="K888" s="123"/>
      <c r="L888" s="124"/>
    </row>
    <row r="889" spans="3:12">
      <c r="C889" s="123"/>
      <c r="H889" s="124"/>
      <c r="I889" s="5"/>
      <c r="J889" s="5"/>
      <c r="K889" s="123"/>
      <c r="L889" s="124"/>
    </row>
    <row r="890" spans="3:12">
      <c r="C890" s="123"/>
      <c r="H890" s="124"/>
      <c r="I890" s="5"/>
      <c r="J890" s="5"/>
      <c r="K890" s="123"/>
      <c r="L890" s="124"/>
    </row>
    <row r="891" spans="3:12">
      <c r="C891" s="123"/>
      <c r="H891" s="124"/>
      <c r="I891" s="5"/>
      <c r="J891" s="5"/>
      <c r="K891" s="123"/>
      <c r="L891" s="124"/>
    </row>
    <row r="892" spans="3:12">
      <c r="C892" s="123"/>
      <c r="H892" s="124"/>
      <c r="I892" s="5"/>
      <c r="J892" s="5"/>
      <c r="K892" s="123"/>
      <c r="L892" s="124"/>
    </row>
    <row r="893" spans="3:12">
      <c r="C893" s="123"/>
      <c r="H893" s="124"/>
      <c r="I893" s="5"/>
      <c r="J893" s="5"/>
      <c r="K893" s="123"/>
      <c r="L893" s="124"/>
    </row>
    <row r="894" spans="3:12">
      <c r="C894" s="123"/>
      <c r="H894" s="124"/>
      <c r="I894" s="5"/>
      <c r="J894" s="5"/>
      <c r="K894" s="123"/>
      <c r="L894" s="124"/>
    </row>
    <row r="895" spans="3:12">
      <c r="C895" s="123"/>
      <c r="H895" s="124"/>
      <c r="I895" s="5"/>
      <c r="J895" s="5"/>
      <c r="K895" s="123"/>
      <c r="L895" s="124"/>
    </row>
    <row r="896" spans="3:12">
      <c r="C896" s="123"/>
      <c r="H896" s="124"/>
      <c r="I896" s="5"/>
      <c r="J896" s="5"/>
      <c r="K896" s="123"/>
      <c r="L896" s="124"/>
    </row>
    <row r="897" spans="3:12">
      <c r="C897" s="123"/>
      <c r="H897" s="124"/>
      <c r="I897" s="5"/>
      <c r="J897" s="5"/>
      <c r="K897" s="123"/>
      <c r="L897" s="124"/>
    </row>
    <row r="898" spans="3:12">
      <c r="C898" s="123"/>
      <c r="H898" s="124"/>
      <c r="I898" s="5"/>
      <c r="J898" s="5"/>
      <c r="K898" s="123"/>
      <c r="L898" s="124"/>
    </row>
    <row r="899" spans="3:12">
      <c r="C899" s="123"/>
      <c r="H899" s="124"/>
      <c r="I899" s="5"/>
      <c r="J899" s="5"/>
      <c r="K899" s="123"/>
      <c r="L899" s="124"/>
    </row>
    <row r="900" spans="3:12">
      <c r="C900" s="123"/>
      <c r="H900" s="124"/>
      <c r="I900" s="5"/>
      <c r="J900" s="5"/>
      <c r="K900" s="123"/>
      <c r="L900" s="124"/>
    </row>
    <row r="901" spans="3:12">
      <c r="C901" s="123"/>
      <c r="H901" s="124"/>
      <c r="I901" s="5"/>
      <c r="J901" s="5"/>
      <c r="K901" s="123"/>
      <c r="L901" s="124"/>
    </row>
    <row r="902" spans="3:12">
      <c r="C902" s="123"/>
      <c r="H902" s="124"/>
      <c r="I902" s="5"/>
      <c r="J902" s="5"/>
      <c r="K902" s="123"/>
      <c r="L902" s="124"/>
    </row>
    <row r="903" spans="3:12">
      <c r="C903" s="123"/>
      <c r="H903" s="124"/>
      <c r="I903" s="5"/>
      <c r="J903" s="5"/>
      <c r="K903" s="123"/>
      <c r="L903" s="124"/>
    </row>
    <row r="904" spans="3:12">
      <c r="C904" s="123"/>
      <c r="H904" s="124"/>
      <c r="I904" s="5"/>
      <c r="J904" s="5"/>
      <c r="K904" s="123"/>
      <c r="L904" s="124"/>
    </row>
    <row r="905" spans="3:12">
      <c r="C905" s="123"/>
      <c r="H905" s="124"/>
      <c r="I905" s="5"/>
      <c r="J905" s="5"/>
      <c r="K905" s="123"/>
      <c r="L905" s="124"/>
    </row>
    <row r="906" spans="3:12">
      <c r="C906" s="123"/>
      <c r="H906" s="124"/>
      <c r="I906" s="5"/>
      <c r="J906" s="5"/>
      <c r="K906" s="123"/>
      <c r="L906" s="124"/>
    </row>
    <row r="907" spans="3:12">
      <c r="C907" s="123"/>
      <c r="H907" s="124"/>
      <c r="I907" s="5"/>
      <c r="J907" s="5"/>
      <c r="K907" s="123"/>
      <c r="L907" s="124"/>
    </row>
    <row r="908" spans="3:12">
      <c r="C908" s="123"/>
      <c r="H908" s="124"/>
      <c r="I908" s="5"/>
      <c r="J908" s="5"/>
      <c r="K908" s="123"/>
      <c r="L908" s="124"/>
    </row>
    <row r="909" spans="3:12">
      <c r="C909" s="123"/>
      <c r="H909" s="124"/>
      <c r="I909" s="5"/>
      <c r="J909" s="5"/>
      <c r="K909" s="123"/>
      <c r="L909" s="124"/>
    </row>
    <row r="910" spans="3:12">
      <c r="C910" s="123"/>
      <c r="H910" s="124"/>
      <c r="I910" s="5"/>
      <c r="J910" s="5"/>
      <c r="K910" s="123"/>
      <c r="L910" s="124"/>
    </row>
    <row r="911" spans="3:12">
      <c r="C911" s="123"/>
      <c r="H911" s="124"/>
      <c r="I911" s="5"/>
      <c r="J911" s="5"/>
      <c r="K911" s="123"/>
      <c r="L911" s="124"/>
    </row>
    <row r="912" spans="3:12">
      <c r="C912" s="123"/>
      <c r="H912" s="124"/>
      <c r="I912" s="5"/>
      <c r="J912" s="5"/>
      <c r="K912" s="123"/>
      <c r="L912" s="124"/>
    </row>
    <row r="913" spans="3:12">
      <c r="C913" s="123"/>
      <c r="H913" s="124"/>
      <c r="I913" s="5"/>
      <c r="J913" s="5"/>
      <c r="K913" s="123"/>
      <c r="L913" s="124"/>
    </row>
    <row r="914" spans="3:12">
      <c r="C914" s="123"/>
      <c r="H914" s="124"/>
      <c r="I914" s="5"/>
      <c r="J914" s="5"/>
      <c r="K914" s="123"/>
      <c r="L914" s="124"/>
    </row>
    <row r="915" spans="3:12">
      <c r="C915" s="123"/>
      <c r="H915" s="124"/>
      <c r="I915" s="5"/>
      <c r="J915" s="5"/>
      <c r="K915" s="123"/>
      <c r="L915" s="124"/>
    </row>
    <row r="916" spans="3:12">
      <c r="C916" s="123"/>
      <c r="H916" s="124"/>
      <c r="I916" s="5"/>
      <c r="J916" s="5"/>
      <c r="K916" s="123"/>
      <c r="L916" s="124"/>
    </row>
    <row r="917" spans="3:12">
      <c r="C917" s="123"/>
      <c r="H917" s="124"/>
      <c r="I917" s="5"/>
      <c r="J917" s="5"/>
      <c r="K917" s="123"/>
      <c r="L917" s="124"/>
    </row>
    <row r="918" spans="3:12">
      <c r="C918" s="123"/>
      <c r="H918" s="124"/>
      <c r="I918" s="5"/>
      <c r="J918" s="5"/>
      <c r="K918" s="123"/>
      <c r="L918" s="124"/>
    </row>
    <row r="919" spans="3:12">
      <c r="C919" s="123"/>
      <c r="H919" s="124"/>
      <c r="I919" s="5"/>
      <c r="J919" s="5"/>
      <c r="K919" s="123"/>
      <c r="L919" s="124"/>
    </row>
    <row r="920" spans="3:12">
      <c r="C920" s="123"/>
      <c r="H920" s="124"/>
      <c r="I920" s="5"/>
      <c r="J920" s="5"/>
      <c r="K920" s="123"/>
      <c r="L920" s="124"/>
    </row>
    <row r="921" spans="3:12">
      <c r="C921" s="123"/>
      <c r="H921" s="124"/>
      <c r="I921" s="5"/>
      <c r="J921" s="5"/>
      <c r="K921" s="123"/>
      <c r="L921" s="124"/>
    </row>
    <row r="922" spans="3:12">
      <c r="C922" s="123"/>
      <c r="H922" s="124"/>
      <c r="I922" s="5"/>
      <c r="J922" s="5"/>
      <c r="K922" s="123"/>
      <c r="L922" s="124"/>
    </row>
    <row r="923" spans="3:12">
      <c r="C923" s="123"/>
      <c r="H923" s="124"/>
      <c r="I923" s="5"/>
      <c r="J923" s="5"/>
      <c r="K923" s="123"/>
      <c r="L923" s="124"/>
    </row>
    <row r="924" spans="3:12">
      <c r="C924" s="123"/>
      <c r="H924" s="124"/>
      <c r="I924" s="5"/>
      <c r="J924" s="5"/>
      <c r="K924" s="123"/>
      <c r="L924" s="124"/>
    </row>
    <row r="925" spans="3:12">
      <c r="C925" s="123"/>
      <c r="H925" s="124"/>
      <c r="I925" s="5"/>
      <c r="J925" s="5"/>
      <c r="K925" s="123"/>
      <c r="L925" s="124"/>
    </row>
    <row r="926" spans="3:12">
      <c r="C926" s="123"/>
      <c r="H926" s="124"/>
      <c r="I926" s="5"/>
      <c r="J926" s="5"/>
      <c r="K926" s="123"/>
      <c r="L926" s="124"/>
    </row>
    <row r="927" spans="3:12">
      <c r="C927" s="123"/>
      <c r="H927" s="124"/>
      <c r="I927" s="5"/>
      <c r="J927" s="5"/>
      <c r="K927" s="123"/>
      <c r="L927" s="124"/>
    </row>
    <row r="928" spans="3:12">
      <c r="C928" s="123"/>
      <c r="H928" s="124"/>
      <c r="I928" s="5"/>
      <c r="J928" s="5"/>
      <c r="K928" s="123"/>
      <c r="L928" s="124"/>
    </row>
    <row r="929" spans="3:12">
      <c r="C929" s="123"/>
      <c r="H929" s="124"/>
      <c r="I929" s="5"/>
      <c r="J929" s="5"/>
      <c r="K929" s="123"/>
      <c r="L929" s="124"/>
    </row>
    <row r="930" spans="3:12">
      <c r="C930" s="123"/>
      <c r="H930" s="124"/>
      <c r="I930" s="5"/>
      <c r="J930" s="5"/>
      <c r="K930" s="123"/>
      <c r="L930" s="124"/>
    </row>
    <row r="931" spans="3:12">
      <c r="C931" s="123"/>
      <c r="H931" s="124"/>
      <c r="I931" s="5"/>
      <c r="J931" s="5"/>
      <c r="K931" s="123"/>
      <c r="L931" s="124"/>
    </row>
    <row r="932" spans="3:12">
      <c r="C932" s="123"/>
      <c r="H932" s="124"/>
      <c r="I932" s="5"/>
      <c r="J932" s="5"/>
      <c r="K932" s="123"/>
      <c r="L932" s="124"/>
    </row>
    <row r="933" spans="3:12">
      <c r="C933" s="123"/>
      <c r="H933" s="124"/>
      <c r="I933" s="5"/>
      <c r="J933" s="5"/>
      <c r="K933" s="123"/>
      <c r="L933" s="124"/>
    </row>
    <row r="934" spans="3:12">
      <c r="C934" s="123"/>
      <c r="H934" s="124"/>
      <c r="I934" s="5"/>
      <c r="J934" s="5"/>
      <c r="K934" s="123"/>
      <c r="L934" s="124"/>
    </row>
    <row r="935" spans="3:12">
      <c r="C935" s="123"/>
      <c r="H935" s="124"/>
      <c r="I935" s="5"/>
      <c r="J935" s="5"/>
      <c r="K935" s="123"/>
      <c r="L935" s="124"/>
    </row>
    <row r="936" spans="3:12">
      <c r="C936" s="123"/>
      <c r="H936" s="124"/>
      <c r="I936" s="5"/>
      <c r="J936" s="5"/>
      <c r="K936" s="123"/>
      <c r="L936" s="124"/>
    </row>
    <row r="937" spans="3:12">
      <c r="C937" s="123"/>
      <c r="H937" s="124"/>
      <c r="I937" s="5"/>
      <c r="J937" s="5"/>
      <c r="K937" s="123"/>
      <c r="L937" s="124"/>
    </row>
    <row r="938" spans="3:12">
      <c r="C938" s="123"/>
      <c r="H938" s="124"/>
      <c r="I938" s="5"/>
      <c r="J938" s="5"/>
      <c r="K938" s="123"/>
      <c r="L938" s="124"/>
    </row>
    <row r="939" spans="3:12">
      <c r="C939" s="123"/>
      <c r="H939" s="124"/>
      <c r="I939" s="5"/>
      <c r="J939" s="5"/>
      <c r="K939" s="123"/>
      <c r="L939" s="124"/>
    </row>
    <row r="940" spans="3:12">
      <c r="C940" s="123"/>
      <c r="H940" s="124"/>
      <c r="I940" s="5"/>
      <c r="J940" s="5"/>
      <c r="K940" s="123"/>
      <c r="L940" s="124"/>
    </row>
    <row r="941" spans="3:12">
      <c r="C941" s="123"/>
      <c r="H941" s="124"/>
      <c r="I941" s="5"/>
      <c r="J941" s="5"/>
      <c r="K941" s="123"/>
      <c r="L941" s="124"/>
    </row>
    <row r="942" spans="3:12">
      <c r="C942" s="123"/>
      <c r="H942" s="124"/>
      <c r="I942" s="5"/>
      <c r="J942" s="5"/>
      <c r="K942" s="123"/>
      <c r="L942" s="124"/>
    </row>
    <row r="943" spans="3:12">
      <c r="C943" s="123"/>
      <c r="H943" s="124"/>
      <c r="I943" s="5"/>
      <c r="J943" s="5"/>
      <c r="K943" s="123"/>
      <c r="L943" s="124"/>
    </row>
    <row r="944" spans="3:12">
      <c r="C944" s="123"/>
      <c r="H944" s="124"/>
      <c r="I944" s="5"/>
      <c r="J944" s="5"/>
      <c r="K944" s="123"/>
      <c r="L944" s="124"/>
    </row>
    <row r="945" spans="3:12">
      <c r="C945" s="123"/>
      <c r="H945" s="124"/>
      <c r="I945" s="5"/>
      <c r="J945" s="5"/>
      <c r="K945" s="123"/>
      <c r="L945" s="124"/>
    </row>
    <row r="946" spans="3:12">
      <c r="C946" s="123"/>
      <c r="H946" s="124"/>
      <c r="I946" s="5"/>
      <c r="J946" s="5"/>
      <c r="K946" s="123"/>
      <c r="L946" s="124"/>
    </row>
    <row r="947" spans="3:12">
      <c r="C947" s="123"/>
      <c r="H947" s="124"/>
      <c r="I947" s="5"/>
      <c r="J947" s="5"/>
      <c r="K947" s="123"/>
      <c r="L947" s="124"/>
    </row>
    <row r="948" spans="3:12">
      <c r="C948" s="123"/>
      <c r="H948" s="124"/>
      <c r="I948" s="5"/>
      <c r="J948" s="5"/>
      <c r="K948" s="123"/>
      <c r="L948" s="124"/>
    </row>
    <row r="949" spans="3:12">
      <c r="C949" s="123"/>
      <c r="H949" s="124"/>
      <c r="I949" s="5"/>
      <c r="J949" s="5"/>
      <c r="K949" s="123"/>
      <c r="L949" s="124"/>
    </row>
    <row r="950" spans="3:12">
      <c r="C950" s="123"/>
      <c r="H950" s="124"/>
      <c r="I950" s="5"/>
      <c r="J950" s="5"/>
      <c r="K950" s="123"/>
      <c r="L950" s="124"/>
    </row>
    <row r="951" spans="3:12">
      <c r="C951" s="123"/>
      <c r="H951" s="124"/>
      <c r="I951" s="5"/>
      <c r="J951" s="5"/>
      <c r="K951" s="123"/>
      <c r="L951" s="124"/>
    </row>
    <row r="952" spans="3:12">
      <c r="C952" s="123"/>
      <c r="H952" s="124"/>
      <c r="I952" s="5"/>
      <c r="J952" s="5"/>
      <c r="K952" s="123"/>
      <c r="L952" s="124"/>
    </row>
    <row r="953" spans="3:12">
      <c r="C953" s="123"/>
      <c r="H953" s="124"/>
      <c r="I953" s="5"/>
      <c r="J953" s="5"/>
      <c r="K953" s="123"/>
      <c r="L953" s="124"/>
    </row>
    <row r="954" spans="3:12">
      <c r="C954" s="123"/>
      <c r="H954" s="124"/>
      <c r="I954" s="5"/>
      <c r="J954" s="5"/>
      <c r="K954" s="123"/>
      <c r="L954" s="124"/>
    </row>
    <row r="955" spans="3:12">
      <c r="C955" s="123"/>
      <c r="H955" s="124"/>
      <c r="I955" s="5"/>
      <c r="J955" s="5"/>
      <c r="K955" s="123"/>
      <c r="L955" s="124"/>
    </row>
    <row r="956" spans="3:12">
      <c r="C956" s="123"/>
      <c r="H956" s="124"/>
      <c r="I956" s="5"/>
      <c r="J956" s="5"/>
      <c r="K956" s="123"/>
      <c r="L956" s="124"/>
    </row>
    <row r="957" spans="3:12">
      <c r="C957" s="123"/>
      <c r="H957" s="124"/>
      <c r="I957" s="5"/>
      <c r="J957" s="5"/>
      <c r="K957" s="123"/>
      <c r="L957" s="124"/>
    </row>
    <row r="958" spans="3:12">
      <c r="C958" s="123"/>
      <c r="H958" s="124"/>
      <c r="I958" s="5"/>
      <c r="J958" s="5"/>
      <c r="K958" s="123"/>
      <c r="L958" s="124"/>
    </row>
    <row r="959" spans="3:12">
      <c r="C959" s="123"/>
      <c r="H959" s="124"/>
      <c r="I959" s="5"/>
      <c r="J959" s="5"/>
      <c r="K959" s="123"/>
      <c r="L959" s="124"/>
    </row>
    <row r="960" spans="3:12">
      <c r="C960" s="123"/>
      <c r="H960" s="124"/>
      <c r="I960" s="5"/>
      <c r="J960" s="5"/>
      <c r="K960" s="123"/>
      <c r="L960" s="124"/>
    </row>
    <row r="961" spans="3:12">
      <c r="C961" s="123"/>
      <c r="H961" s="124"/>
      <c r="I961" s="5"/>
      <c r="J961" s="5"/>
      <c r="K961" s="123"/>
      <c r="L961" s="124"/>
    </row>
    <row r="962" spans="3:12">
      <c r="C962" s="123"/>
      <c r="H962" s="124"/>
      <c r="I962" s="5"/>
      <c r="J962" s="5"/>
      <c r="K962" s="123"/>
      <c r="L962" s="124"/>
    </row>
    <row r="963" spans="3:12">
      <c r="C963" s="123"/>
      <c r="H963" s="124"/>
      <c r="I963" s="5"/>
      <c r="J963" s="5"/>
      <c r="K963" s="123"/>
      <c r="L963" s="124"/>
    </row>
    <row r="964" spans="3:12">
      <c r="C964" s="123"/>
      <c r="H964" s="124"/>
      <c r="I964" s="5"/>
      <c r="J964" s="5"/>
      <c r="K964" s="123"/>
      <c r="L964" s="124"/>
    </row>
    <row r="965" spans="3:12">
      <c r="C965" s="123"/>
      <c r="H965" s="124"/>
      <c r="I965" s="5"/>
      <c r="J965" s="5"/>
      <c r="K965" s="123"/>
      <c r="L965" s="124"/>
    </row>
    <row r="966" spans="3:12">
      <c r="C966" s="123"/>
      <c r="H966" s="124"/>
      <c r="I966" s="5"/>
      <c r="J966" s="5"/>
      <c r="K966" s="123"/>
      <c r="L966" s="124"/>
    </row>
    <row r="967" spans="3:12">
      <c r="C967" s="123"/>
      <c r="H967" s="124"/>
      <c r="I967" s="5"/>
      <c r="J967" s="5"/>
      <c r="K967" s="123"/>
      <c r="L967" s="124"/>
    </row>
    <row r="968" spans="3:12">
      <c r="C968" s="123"/>
      <c r="H968" s="124"/>
      <c r="I968" s="5"/>
      <c r="J968" s="5"/>
      <c r="K968" s="123"/>
      <c r="L968" s="124"/>
    </row>
    <row r="969" spans="3:12">
      <c r="C969" s="123"/>
      <c r="H969" s="124"/>
      <c r="I969" s="5"/>
      <c r="J969" s="5"/>
      <c r="K969" s="123"/>
      <c r="L969" s="124"/>
    </row>
    <row r="970" spans="3:12">
      <c r="C970" s="123"/>
      <c r="H970" s="124"/>
      <c r="I970" s="5"/>
      <c r="J970" s="5"/>
      <c r="K970" s="123"/>
      <c r="L970" s="124"/>
    </row>
    <row r="971" spans="3:12">
      <c r="C971" s="123"/>
      <c r="H971" s="124"/>
      <c r="I971" s="5"/>
      <c r="J971" s="5"/>
      <c r="K971" s="123"/>
      <c r="L971" s="124"/>
    </row>
    <row r="972" spans="3:12">
      <c r="C972" s="123"/>
      <c r="H972" s="124"/>
      <c r="I972" s="5"/>
      <c r="J972" s="5"/>
      <c r="K972" s="123"/>
      <c r="L972" s="124"/>
    </row>
    <row r="973" spans="3:12">
      <c r="C973" s="123"/>
      <c r="H973" s="124"/>
      <c r="I973" s="5"/>
      <c r="J973" s="5"/>
      <c r="K973" s="123"/>
      <c r="L973" s="124"/>
    </row>
    <row r="974" spans="3:12">
      <c r="C974" s="123"/>
      <c r="H974" s="124"/>
      <c r="I974" s="5"/>
      <c r="J974" s="5"/>
      <c r="K974" s="123"/>
      <c r="L974" s="124"/>
    </row>
    <row r="975" spans="3:12">
      <c r="C975" s="123"/>
      <c r="H975" s="124"/>
      <c r="I975" s="5"/>
      <c r="J975" s="5"/>
      <c r="K975" s="123"/>
      <c r="L975" s="124"/>
    </row>
    <row r="976" spans="3:12">
      <c r="C976" s="123"/>
      <c r="H976" s="124"/>
      <c r="I976" s="5"/>
      <c r="J976" s="5"/>
      <c r="K976" s="123"/>
      <c r="L976" s="124"/>
    </row>
    <row r="977" spans="3:12">
      <c r="C977" s="123"/>
      <c r="H977" s="124"/>
      <c r="I977" s="5"/>
      <c r="J977" s="5"/>
      <c r="K977" s="123"/>
      <c r="L977" s="124"/>
    </row>
    <row r="978" spans="3:12">
      <c r="C978" s="123"/>
      <c r="H978" s="124"/>
      <c r="I978" s="5"/>
      <c r="J978" s="5"/>
      <c r="K978" s="123"/>
      <c r="L978" s="124"/>
    </row>
    <row r="979" spans="3:12">
      <c r="C979" s="123"/>
      <c r="H979" s="124"/>
      <c r="I979" s="5"/>
      <c r="J979" s="5"/>
      <c r="K979" s="123"/>
      <c r="L979" s="124"/>
    </row>
    <row r="980" spans="3:12">
      <c r="C980" s="123"/>
      <c r="H980" s="124"/>
      <c r="I980" s="5"/>
      <c r="J980" s="5"/>
      <c r="K980" s="123"/>
      <c r="L980" s="124"/>
    </row>
    <row r="981" spans="3:12">
      <c r="C981" s="123"/>
      <c r="H981" s="124"/>
      <c r="I981" s="5"/>
      <c r="J981" s="5"/>
      <c r="K981" s="123"/>
      <c r="L981" s="124"/>
    </row>
    <row r="982" spans="3:12">
      <c r="C982" s="123"/>
      <c r="H982" s="124"/>
      <c r="I982" s="5"/>
      <c r="J982" s="5"/>
      <c r="K982" s="123"/>
      <c r="L982" s="124"/>
    </row>
    <row r="983" spans="3:12">
      <c r="C983" s="123"/>
      <c r="H983" s="124"/>
      <c r="I983" s="5"/>
      <c r="J983" s="5"/>
      <c r="K983" s="123"/>
      <c r="L983" s="124"/>
    </row>
    <row r="984" spans="3:12">
      <c r="C984" s="123"/>
      <c r="H984" s="124"/>
      <c r="I984" s="5"/>
      <c r="J984" s="5"/>
      <c r="K984" s="123"/>
      <c r="L984" s="124"/>
    </row>
    <row r="985" spans="3:12">
      <c r="C985" s="123"/>
      <c r="H985" s="124"/>
      <c r="I985" s="5"/>
      <c r="J985" s="5"/>
      <c r="K985" s="123"/>
      <c r="L985" s="124"/>
    </row>
    <row r="986" spans="3:12">
      <c r="C986" s="123"/>
      <c r="H986" s="124"/>
      <c r="I986" s="5"/>
      <c r="J986" s="5"/>
      <c r="K986" s="123"/>
      <c r="L986" s="124"/>
    </row>
    <row r="987" spans="3:12">
      <c r="C987" s="123"/>
      <c r="H987" s="124"/>
      <c r="I987" s="5"/>
      <c r="J987" s="5"/>
      <c r="K987" s="123"/>
      <c r="L987" s="124"/>
    </row>
    <row r="988" spans="3:12">
      <c r="C988" s="123"/>
      <c r="H988" s="124"/>
      <c r="I988" s="5"/>
      <c r="J988" s="5"/>
      <c r="K988" s="123"/>
      <c r="L988" s="124"/>
    </row>
    <row r="989" spans="3:12">
      <c r="C989" s="123"/>
      <c r="H989" s="124"/>
      <c r="I989" s="5"/>
      <c r="J989" s="5"/>
      <c r="K989" s="123"/>
      <c r="L989" s="124"/>
    </row>
    <row r="990" spans="3:12">
      <c r="C990" s="123"/>
      <c r="H990" s="124"/>
      <c r="I990" s="5"/>
      <c r="J990" s="5"/>
      <c r="K990" s="123"/>
      <c r="L990" s="124"/>
    </row>
    <row r="991" spans="3:12">
      <c r="C991" s="123"/>
      <c r="H991" s="124"/>
      <c r="I991" s="5"/>
      <c r="J991" s="5"/>
      <c r="K991" s="123"/>
      <c r="L991" s="124"/>
    </row>
    <row r="992" spans="3:12">
      <c r="C992" s="123"/>
      <c r="H992" s="124"/>
      <c r="I992" s="5"/>
      <c r="J992" s="5"/>
      <c r="K992" s="123"/>
      <c r="L992" s="124"/>
    </row>
    <row r="993" spans="3:12">
      <c r="C993" s="123"/>
      <c r="H993" s="124"/>
      <c r="I993" s="5"/>
      <c r="J993" s="5"/>
      <c r="K993" s="123"/>
      <c r="L993" s="124"/>
    </row>
    <row r="994" spans="3:12">
      <c r="C994" s="123"/>
      <c r="H994" s="124"/>
      <c r="I994" s="5"/>
      <c r="J994" s="5"/>
      <c r="K994" s="123"/>
      <c r="L994" s="124"/>
    </row>
    <row r="995" spans="3:12">
      <c r="C995" s="123"/>
      <c r="H995" s="124"/>
      <c r="I995" s="5"/>
      <c r="J995" s="5"/>
      <c r="K995" s="123"/>
      <c r="L995" s="124"/>
    </row>
    <row r="996" spans="3:12">
      <c r="C996" s="123"/>
      <c r="H996" s="124"/>
      <c r="I996" s="5"/>
      <c r="J996" s="5"/>
      <c r="K996" s="123"/>
      <c r="L996" s="124"/>
    </row>
    <row r="997" spans="3:12">
      <c r="C997" s="123"/>
      <c r="H997" s="124"/>
      <c r="I997" s="5"/>
      <c r="J997" s="5"/>
      <c r="K997" s="123"/>
      <c r="L997" s="124"/>
    </row>
    <row r="998" spans="3:12">
      <c r="C998" s="123"/>
      <c r="H998" s="124"/>
      <c r="I998" s="5"/>
      <c r="J998" s="5"/>
      <c r="K998" s="123"/>
      <c r="L998" s="124"/>
    </row>
    <row r="999" spans="3:12">
      <c r="C999" s="123"/>
      <c r="H999" s="124"/>
      <c r="I999" s="5"/>
      <c r="J999" s="5"/>
      <c r="K999" s="123"/>
      <c r="L999" s="124"/>
    </row>
    <row r="1000" spans="3:12">
      <c r="C1000" s="125"/>
      <c r="D1000" s="126"/>
      <c r="E1000" s="126"/>
      <c r="F1000" s="126"/>
      <c r="G1000" s="126"/>
      <c r="H1000" s="113"/>
      <c r="I1000" s="126"/>
      <c r="J1000" s="126"/>
      <c r="K1000" s="125"/>
      <c r="L1000" s="113"/>
    </row>
  </sheetData>
  <pageMargins left="0.7" right="0.7" top="0.75" bottom="0.75" header="0" footer="0"/>
  <pageSetup orientation="landscape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outlinePr summaryBelow="0" summaryRight="0"/>
  </sheetPr>
  <dimension ref="A1:Z100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38.08984375" customWidth="1"/>
  </cols>
  <sheetData>
    <row r="1" spans="1:26">
      <c r="A1" s="127" t="s">
        <v>5689</v>
      </c>
      <c r="B1" s="128" t="s">
        <v>5690</v>
      </c>
      <c r="C1" s="128" t="s">
        <v>5691</v>
      </c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</row>
    <row r="2" spans="1:26">
      <c r="A2" s="129" t="s">
        <v>5692</v>
      </c>
      <c r="B2" s="112" t="s">
        <v>5693</v>
      </c>
      <c r="C2" s="130">
        <v>45458</v>
      </c>
    </row>
    <row r="3" spans="1:26">
      <c r="A3" s="129" t="s">
        <v>5694</v>
      </c>
      <c r="B3" s="112" t="s">
        <v>5693</v>
      </c>
      <c r="C3" s="130">
        <v>45465</v>
      </c>
    </row>
    <row r="4" spans="1:26">
      <c r="A4" s="129" t="s">
        <v>5695</v>
      </c>
      <c r="B4" s="112" t="s">
        <v>5693</v>
      </c>
    </row>
    <row r="5" spans="1:26">
      <c r="A5" s="129" t="s">
        <v>5696</v>
      </c>
      <c r="B5" s="112" t="s">
        <v>5693</v>
      </c>
    </row>
    <row r="6" spans="1:26">
      <c r="A6" s="129" t="s">
        <v>5697</v>
      </c>
      <c r="B6" s="112" t="s">
        <v>5698</v>
      </c>
    </row>
    <row r="7" spans="1:26">
      <c r="A7" s="129"/>
    </row>
    <row r="8" spans="1:26">
      <c r="A8" s="129"/>
    </row>
    <row r="9" spans="1:26">
      <c r="A9" s="129"/>
    </row>
    <row r="10" spans="1:26">
      <c r="A10" s="129"/>
    </row>
    <row r="11" spans="1:26">
      <c r="A11" s="129"/>
    </row>
    <row r="12" spans="1:26">
      <c r="A12" s="129"/>
    </row>
    <row r="13" spans="1:26">
      <c r="A13" s="129"/>
    </row>
    <row r="14" spans="1:26">
      <c r="A14" s="129"/>
    </row>
    <row r="15" spans="1:26">
      <c r="A15" s="129"/>
    </row>
    <row r="16" spans="1:26">
      <c r="A16" s="129"/>
    </row>
    <row r="17" spans="1:1">
      <c r="A17" s="129"/>
    </row>
    <row r="18" spans="1:1">
      <c r="A18" s="129"/>
    </row>
    <row r="19" spans="1:1">
      <c r="A19" s="129"/>
    </row>
    <row r="20" spans="1:1">
      <c r="A20" s="129"/>
    </row>
    <row r="21" spans="1:1">
      <c r="A21" s="129"/>
    </row>
    <row r="22" spans="1:1">
      <c r="A22" s="129"/>
    </row>
    <row r="23" spans="1:1">
      <c r="A23" s="129"/>
    </row>
    <row r="24" spans="1:1">
      <c r="A24" s="129"/>
    </row>
    <row r="25" spans="1:1">
      <c r="A25" s="129"/>
    </row>
    <row r="26" spans="1:1">
      <c r="A26" s="129"/>
    </row>
    <row r="27" spans="1:1">
      <c r="A27" s="129"/>
    </row>
    <row r="28" spans="1:1">
      <c r="A28" s="129"/>
    </row>
    <row r="29" spans="1:1">
      <c r="A29" s="129"/>
    </row>
    <row r="30" spans="1:1">
      <c r="A30" s="129"/>
    </row>
    <row r="31" spans="1:1">
      <c r="A31" s="129"/>
    </row>
    <row r="32" spans="1:1">
      <c r="A32" s="129"/>
    </row>
    <row r="33" spans="1:1">
      <c r="A33" s="129"/>
    </row>
    <row r="34" spans="1:1">
      <c r="A34" s="129"/>
    </row>
    <row r="35" spans="1:1">
      <c r="A35" s="129"/>
    </row>
    <row r="36" spans="1:1">
      <c r="A36" s="129"/>
    </row>
    <row r="37" spans="1:1">
      <c r="A37" s="129"/>
    </row>
    <row r="38" spans="1:1">
      <c r="A38" s="129"/>
    </row>
    <row r="39" spans="1:1">
      <c r="A39" s="129"/>
    </row>
    <row r="40" spans="1:1">
      <c r="A40" s="129"/>
    </row>
    <row r="41" spans="1:1">
      <c r="A41" s="129"/>
    </row>
    <row r="42" spans="1:1">
      <c r="A42" s="129"/>
    </row>
    <row r="43" spans="1:1">
      <c r="A43" s="129"/>
    </row>
    <row r="44" spans="1:1">
      <c r="A44" s="129"/>
    </row>
    <row r="45" spans="1:1">
      <c r="A45" s="129"/>
    </row>
    <row r="46" spans="1:1">
      <c r="A46" s="129"/>
    </row>
    <row r="47" spans="1:1">
      <c r="A47" s="129"/>
    </row>
    <row r="48" spans="1:1">
      <c r="A48" s="129"/>
    </row>
    <row r="49" spans="1:1">
      <c r="A49" s="129"/>
    </row>
    <row r="50" spans="1:1">
      <c r="A50" s="129"/>
    </row>
    <row r="51" spans="1:1">
      <c r="A51" s="129"/>
    </row>
    <row r="52" spans="1:1">
      <c r="A52" s="129"/>
    </row>
    <row r="53" spans="1:1">
      <c r="A53" s="129"/>
    </row>
    <row r="54" spans="1:1">
      <c r="A54" s="129"/>
    </row>
    <row r="55" spans="1:1">
      <c r="A55" s="129"/>
    </row>
    <row r="56" spans="1:1">
      <c r="A56" s="129"/>
    </row>
    <row r="57" spans="1:1">
      <c r="A57" s="129"/>
    </row>
    <row r="58" spans="1:1">
      <c r="A58" s="129"/>
    </row>
    <row r="59" spans="1:1">
      <c r="A59" s="129"/>
    </row>
    <row r="60" spans="1:1">
      <c r="A60" s="129"/>
    </row>
    <row r="61" spans="1:1">
      <c r="A61" s="129"/>
    </row>
    <row r="62" spans="1:1">
      <c r="A62" s="129"/>
    </row>
    <row r="63" spans="1:1">
      <c r="A63" s="129"/>
    </row>
    <row r="64" spans="1:1">
      <c r="A64" s="129"/>
    </row>
    <row r="65" spans="1:1">
      <c r="A65" s="129"/>
    </row>
    <row r="66" spans="1:1">
      <c r="A66" s="129"/>
    </row>
    <row r="67" spans="1:1">
      <c r="A67" s="129"/>
    </row>
    <row r="68" spans="1:1">
      <c r="A68" s="129"/>
    </row>
    <row r="69" spans="1:1">
      <c r="A69" s="129"/>
    </row>
    <row r="70" spans="1:1">
      <c r="A70" s="129"/>
    </row>
    <row r="71" spans="1:1">
      <c r="A71" s="129"/>
    </row>
    <row r="72" spans="1:1">
      <c r="A72" s="129"/>
    </row>
    <row r="73" spans="1:1">
      <c r="A73" s="129"/>
    </row>
    <row r="74" spans="1:1">
      <c r="A74" s="129"/>
    </row>
    <row r="75" spans="1:1">
      <c r="A75" s="129"/>
    </row>
    <row r="76" spans="1:1">
      <c r="A76" s="129"/>
    </row>
    <row r="77" spans="1:1">
      <c r="A77" s="129"/>
    </row>
    <row r="78" spans="1:1">
      <c r="A78" s="129"/>
    </row>
    <row r="79" spans="1:1">
      <c r="A79" s="129"/>
    </row>
    <row r="80" spans="1:1">
      <c r="A80" s="129"/>
    </row>
    <row r="81" spans="1:1">
      <c r="A81" s="129"/>
    </row>
    <row r="82" spans="1:1">
      <c r="A82" s="129"/>
    </row>
    <row r="83" spans="1:1">
      <c r="A83" s="129"/>
    </row>
    <row r="84" spans="1:1">
      <c r="A84" s="129"/>
    </row>
    <row r="85" spans="1:1">
      <c r="A85" s="129"/>
    </row>
    <row r="86" spans="1:1">
      <c r="A86" s="129"/>
    </row>
    <row r="87" spans="1:1">
      <c r="A87" s="129"/>
    </row>
    <row r="88" spans="1:1">
      <c r="A88" s="129"/>
    </row>
    <row r="89" spans="1:1">
      <c r="A89" s="129"/>
    </row>
    <row r="90" spans="1:1">
      <c r="A90" s="129"/>
    </row>
    <row r="91" spans="1:1">
      <c r="A91" s="129"/>
    </row>
    <row r="92" spans="1:1">
      <c r="A92" s="129"/>
    </row>
    <row r="93" spans="1:1">
      <c r="A93" s="129"/>
    </row>
    <row r="94" spans="1:1">
      <c r="A94" s="129"/>
    </row>
    <row r="95" spans="1:1">
      <c r="A95" s="129"/>
    </row>
    <row r="96" spans="1:1">
      <c r="A96" s="129"/>
    </row>
    <row r="97" spans="1:1">
      <c r="A97" s="129"/>
    </row>
    <row r="98" spans="1:1">
      <c r="A98" s="129"/>
    </row>
    <row r="99" spans="1:1">
      <c r="A99" s="129"/>
    </row>
    <row r="100" spans="1:1">
      <c r="A100" s="129"/>
    </row>
    <row r="101" spans="1:1">
      <c r="A101" s="129"/>
    </row>
    <row r="102" spans="1:1">
      <c r="A102" s="129"/>
    </row>
    <row r="103" spans="1:1">
      <c r="A103" s="129"/>
    </row>
    <row r="104" spans="1:1">
      <c r="A104" s="129"/>
    </row>
    <row r="105" spans="1:1">
      <c r="A105" s="129"/>
    </row>
    <row r="106" spans="1:1">
      <c r="A106" s="129"/>
    </row>
    <row r="107" spans="1:1">
      <c r="A107" s="129"/>
    </row>
    <row r="108" spans="1:1">
      <c r="A108" s="129"/>
    </row>
    <row r="109" spans="1:1">
      <c r="A109" s="129"/>
    </row>
    <row r="110" spans="1:1">
      <c r="A110" s="129"/>
    </row>
    <row r="111" spans="1:1">
      <c r="A111" s="129"/>
    </row>
    <row r="112" spans="1:1">
      <c r="A112" s="129"/>
    </row>
    <row r="113" spans="1:1">
      <c r="A113" s="129"/>
    </row>
    <row r="114" spans="1:1">
      <c r="A114" s="129"/>
    </row>
    <row r="115" spans="1:1">
      <c r="A115" s="129"/>
    </row>
    <row r="116" spans="1:1">
      <c r="A116" s="129"/>
    </row>
    <row r="117" spans="1:1">
      <c r="A117" s="129"/>
    </row>
    <row r="118" spans="1:1">
      <c r="A118" s="129"/>
    </row>
    <row r="119" spans="1:1">
      <c r="A119" s="129"/>
    </row>
    <row r="120" spans="1:1">
      <c r="A120" s="129"/>
    </row>
    <row r="121" spans="1:1">
      <c r="A121" s="129"/>
    </row>
    <row r="122" spans="1:1">
      <c r="A122" s="129"/>
    </row>
    <row r="123" spans="1:1">
      <c r="A123" s="129"/>
    </row>
    <row r="124" spans="1:1">
      <c r="A124" s="129"/>
    </row>
    <row r="125" spans="1:1">
      <c r="A125" s="129"/>
    </row>
    <row r="126" spans="1:1">
      <c r="A126" s="129"/>
    </row>
    <row r="127" spans="1:1">
      <c r="A127" s="129"/>
    </row>
    <row r="128" spans="1:1">
      <c r="A128" s="129"/>
    </row>
    <row r="129" spans="1:1">
      <c r="A129" s="129"/>
    </row>
    <row r="130" spans="1:1">
      <c r="A130" s="129"/>
    </row>
    <row r="131" spans="1:1">
      <c r="A131" s="129"/>
    </row>
    <row r="132" spans="1:1">
      <c r="A132" s="129"/>
    </row>
    <row r="133" spans="1:1">
      <c r="A133" s="129"/>
    </row>
    <row r="134" spans="1:1">
      <c r="A134" s="129"/>
    </row>
    <row r="135" spans="1:1">
      <c r="A135" s="129"/>
    </row>
    <row r="136" spans="1:1">
      <c r="A136" s="129"/>
    </row>
    <row r="137" spans="1:1">
      <c r="A137" s="129"/>
    </row>
    <row r="138" spans="1:1">
      <c r="A138" s="129"/>
    </row>
    <row r="139" spans="1:1">
      <c r="A139" s="129"/>
    </row>
    <row r="140" spans="1:1">
      <c r="A140" s="129"/>
    </row>
    <row r="141" spans="1:1">
      <c r="A141" s="129"/>
    </row>
    <row r="142" spans="1:1">
      <c r="A142" s="129"/>
    </row>
    <row r="143" spans="1:1">
      <c r="A143" s="129"/>
    </row>
    <row r="144" spans="1:1">
      <c r="A144" s="129"/>
    </row>
    <row r="145" spans="1:1">
      <c r="A145" s="129"/>
    </row>
    <row r="146" spans="1:1">
      <c r="A146" s="129"/>
    </row>
    <row r="147" spans="1:1">
      <c r="A147" s="129"/>
    </row>
    <row r="148" spans="1:1">
      <c r="A148" s="129"/>
    </row>
    <row r="149" spans="1:1">
      <c r="A149" s="129"/>
    </row>
    <row r="150" spans="1:1">
      <c r="A150" s="129"/>
    </row>
    <row r="151" spans="1:1">
      <c r="A151" s="129"/>
    </row>
    <row r="152" spans="1:1">
      <c r="A152" s="129"/>
    </row>
    <row r="153" spans="1:1">
      <c r="A153" s="129"/>
    </row>
    <row r="154" spans="1:1">
      <c r="A154" s="129"/>
    </row>
    <row r="155" spans="1:1">
      <c r="A155" s="129"/>
    </row>
    <row r="156" spans="1:1">
      <c r="A156" s="129"/>
    </row>
    <row r="157" spans="1:1">
      <c r="A157" s="129"/>
    </row>
    <row r="158" spans="1:1">
      <c r="A158" s="129"/>
    </row>
    <row r="159" spans="1:1">
      <c r="A159" s="129"/>
    </row>
    <row r="160" spans="1:1">
      <c r="A160" s="129"/>
    </row>
    <row r="161" spans="1:1">
      <c r="A161" s="129"/>
    </row>
    <row r="162" spans="1:1">
      <c r="A162" s="129"/>
    </row>
    <row r="163" spans="1:1">
      <c r="A163" s="129"/>
    </row>
    <row r="164" spans="1:1">
      <c r="A164" s="129"/>
    </row>
    <row r="165" spans="1:1">
      <c r="A165" s="129"/>
    </row>
    <row r="166" spans="1:1">
      <c r="A166" s="129"/>
    </row>
    <row r="167" spans="1:1">
      <c r="A167" s="129"/>
    </row>
    <row r="168" spans="1:1">
      <c r="A168" s="129"/>
    </row>
    <row r="169" spans="1:1">
      <c r="A169" s="129"/>
    </row>
    <row r="170" spans="1:1">
      <c r="A170" s="129"/>
    </row>
    <row r="171" spans="1:1">
      <c r="A171" s="129"/>
    </row>
    <row r="172" spans="1:1">
      <c r="A172" s="129"/>
    </row>
    <row r="173" spans="1:1">
      <c r="A173" s="129"/>
    </row>
    <row r="174" spans="1:1">
      <c r="A174" s="129"/>
    </row>
    <row r="175" spans="1:1">
      <c r="A175" s="129"/>
    </row>
    <row r="176" spans="1:1">
      <c r="A176" s="129"/>
    </row>
    <row r="177" spans="1:1">
      <c r="A177" s="129"/>
    </row>
    <row r="178" spans="1:1">
      <c r="A178" s="129"/>
    </row>
    <row r="179" spans="1:1">
      <c r="A179" s="129"/>
    </row>
    <row r="180" spans="1:1">
      <c r="A180" s="129"/>
    </row>
    <row r="181" spans="1:1">
      <c r="A181" s="129"/>
    </row>
    <row r="182" spans="1:1">
      <c r="A182" s="129"/>
    </row>
    <row r="183" spans="1:1">
      <c r="A183" s="129"/>
    </row>
    <row r="184" spans="1:1">
      <c r="A184" s="129"/>
    </row>
    <row r="185" spans="1:1">
      <c r="A185" s="129"/>
    </row>
    <row r="186" spans="1:1">
      <c r="A186" s="129"/>
    </row>
    <row r="187" spans="1:1">
      <c r="A187" s="129"/>
    </row>
    <row r="188" spans="1:1">
      <c r="A188" s="129"/>
    </row>
    <row r="189" spans="1:1">
      <c r="A189" s="129"/>
    </row>
    <row r="190" spans="1:1">
      <c r="A190" s="129"/>
    </row>
    <row r="191" spans="1:1">
      <c r="A191" s="129"/>
    </row>
    <row r="192" spans="1:1">
      <c r="A192" s="129"/>
    </row>
    <row r="193" spans="1:1">
      <c r="A193" s="129"/>
    </row>
    <row r="194" spans="1:1">
      <c r="A194" s="129"/>
    </row>
    <row r="195" spans="1:1">
      <c r="A195" s="129"/>
    </row>
    <row r="196" spans="1:1">
      <c r="A196" s="129"/>
    </row>
    <row r="197" spans="1:1">
      <c r="A197" s="129"/>
    </row>
    <row r="198" spans="1:1">
      <c r="A198" s="129"/>
    </row>
    <row r="199" spans="1:1">
      <c r="A199" s="129"/>
    </row>
    <row r="200" spans="1:1">
      <c r="A200" s="129"/>
    </row>
    <row r="201" spans="1:1">
      <c r="A201" s="129"/>
    </row>
    <row r="202" spans="1:1">
      <c r="A202" s="129"/>
    </row>
    <row r="203" spans="1:1">
      <c r="A203" s="129"/>
    </row>
    <row r="204" spans="1:1">
      <c r="A204" s="129"/>
    </row>
    <row r="205" spans="1:1">
      <c r="A205" s="129"/>
    </row>
    <row r="206" spans="1:1">
      <c r="A206" s="129"/>
    </row>
    <row r="207" spans="1:1">
      <c r="A207" s="129"/>
    </row>
    <row r="208" spans="1:1">
      <c r="A208" s="129"/>
    </row>
    <row r="209" spans="1:1">
      <c r="A209" s="129"/>
    </row>
    <row r="210" spans="1:1">
      <c r="A210" s="129"/>
    </row>
    <row r="211" spans="1:1">
      <c r="A211" s="129"/>
    </row>
    <row r="212" spans="1:1">
      <c r="A212" s="129"/>
    </row>
    <row r="213" spans="1:1">
      <c r="A213" s="129"/>
    </row>
    <row r="214" spans="1:1">
      <c r="A214" s="129"/>
    </row>
    <row r="215" spans="1:1">
      <c r="A215" s="129"/>
    </row>
    <row r="216" spans="1:1">
      <c r="A216" s="129"/>
    </row>
    <row r="217" spans="1:1">
      <c r="A217" s="129"/>
    </row>
    <row r="218" spans="1:1">
      <c r="A218" s="129"/>
    </row>
    <row r="219" spans="1:1">
      <c r="A219" s="129"/>
    </row>
    <row r="220" spans="1:1">
      <c r="A220" s="129"/>
    </row>
    <row r="221" spans="1:1">
      <c r="A221" s="129"/>
    </row>
    <row r="222" spans="1:1">
      <c r="A222" s="129"/>
    </row>
    <row r="223" spans="1:1">
      <c r="A223" s="129"/>
    </row>
    <row r="224" spans="1:1">
      <c r="A224" s="129"/>
    </row>
    <row r="225" spans="1:1">
      <c r="A225" s="129"/>
    </row>
    <row r="226" spans="1:1">
      <c r="A226" s="129"/>
    </row>
    <row r="227" spans="1:1">
      <c r="A227" s="129"/>
    </row>
    <row r="228" spans="1:1">
      <c r="A228" s="129"/>
    </row>
    <row r="229" spans="1:1">
      <c r="A229" s="129"/>
    </row>
    <row r="230" spans="1:1">
      <c r="A230" s="129"/>
    </row>
    <row r="231" spans="1:1">
      <c r="A231" s="129"/>
    </row>
    <row r="232" spans="1:1">
      <c r="A232" s="129"/>
    </row>
    <row r="233" spans="1:1">
      <c r="A233" s="129"/>
    </row>
    <row r="234" spans="1:1">
      <c r="A234" s="129"/>
    </row>
    <row r="235" spans="1:1">
      <c r="A235" s="129"/>
    </row>
    <row r="236" spans="1:1">
      <c r="A236" s="129"/>
    </row>
    <row r="237" spans="1:1">
      <c r="A237" s="129"/>
    </row>
    <row r="238" spans="1:1">
      <c r="A238" s="129"/>
    </row>
    <row r="239" spans="1:1">
      <c r="A239" s="129"/>
    </row>
    <row r="240" spans="1:1">
      <c r="A240" s="129"/>
    </row>
    <row r="241" spans="1:1">
      <c r="A241" s="129"/>
    </row>
    <row r="242" spans="1:1">
      <c r="A242" s="129"/>
    </row>
    <row r="243" spans="1:1">
      <c r="A243" s="129"/>
    </row>
    <row r="244" spans="1:1">
      <c r="A244" s="129"/>
    </row>
    <row r="245" spans="1:1">
      <c r="A245" s="129"/>
    </row>
    <row r="246" spans="1:1">
      <c r="A246" s="129"/>
    </row>
    <row r="247" spans="1:1">
      <c r="A247" s="129"/>
    </row>
    <row r="248" spans="1:1">
      <c r="A248" s="129"/>
    </row>
    <row r="249" spans="1:1">
      <c r="A249" s="129"/>
    </row>
    <row r="250" spans="1:1">
      <c r="A250" s="129"/>
    </row>
    <row r="251" spans="1:1">
      <c r="A251" s="129"/>
    </row>
    <row r="252" spans="1:1">
      <c r="A252" s="129"/>
    </row>
    <row r="253" spans="1:1">
      <c r="A253" s="129"/>
    </row>
    <row r="254" spans="1:1">
      <c r="A254" s="129"/>
    </row>
    <row r="255" spans="1:1">
      <c r="A255" s="129"/>
    </row>
    <row r="256" spans="1:1">
      <c r="A256" s="129"/>
    </row>
    <row r="257" spans="1:1">
      <c r="A257" s="129"/>
    </row>
    <row r="258" spans="1:1">
      <c r="A258" s="129"/>
    </row>
    <row r="259" spans="1:1">
      <c r="A259" s="129"/>
    </row>
    <row r="260" spans="1:1">
      <c r="A260" s="129"/>
    </row>
    <row r="261" spans="1:1">
      <c r="A261" s="129"/>
    </row>
    <row r="262" spans="1:1">
      <c r="A262" s="129"/>
    </row>
    <row r="263" spans="1:1">
      <c r="A263" s="129"/>
    </row>
    <row r="264" spans="1:1">
      <c r="A264" s="129"/>
    </row>
    <row r="265" spans="1:1">
      <c r="A265" s="129"/>
    </row>
    <row r="266" spans="1:1">
      <c r="A266" s="129"/>
    </row>
    <row r="267" spans="1:1">
      <c r="A267" s="129"/>
    </row>
    <row r="268" spans="1:1">
      <c r="A268" s="129"/>
    </row>
    <row r="269" spans="1:1">
      <c r="A269" s="129"/>
    </row>
    <row r="270" spans="1:1">
      <c r="A270" s="129"/>
    </row>
    <row r="271" spans="1:1">
      <c r="A271" s="129"/>
    </row>
    <row r="272" spans="1:1">
      <c r="A272" s="129"/>
    </row>
    <row r="273" spans="1:1">
      <c r="A273" s="129"/>
    </row>
    <row r="274" spans="1:1">
      <c r="A274" s="129"/>
    </row>
    <row r="275" spans="1:1">
      <c r="A275" s="129"/>
    </row>
    <row r="276" spans="1:1">
      <c r="A276" s="129"/>
    </row>
    <row r="277" spans="1:1">
      <c r="A277" s="129"/>
    </row>
    <row r="278" spans="1:1">
      <c r="A278" s="129"/>
    </row>
    <row r="279" spans="1:1">
      <c r="A279" s="129"/>
    </row>
    <row r="280" spans="1:1">
      <c r="A280" s="129"/>
    </row>
    <row r="281" spans="1:1">
      <c r="A281" s="129"/>
    </row>
    <row r="282" spans="1:1">
      <c r="A282" s="129"/>
    </row>
    <row r="283" spans="1:1">
      <c r="A283" s="129"/>
    </row>
    <row r="284" spans="1:1">
      <c r="A284" s="129"/>
    </row>
    <row r="285" spans="1:1">
      <c r="A285" s="129"/>
    </row>
    <row r="286" spans="1:1">
      <c r="A286" s="129"/>
    </row>
    <row r="287" spans="1:1">
      <c r="A287" s="129"/>
    </row>
    <row r="288" spans="1:1">
      <c r="A288" s="129"/>
    </row>
    <row r="289" spans="1:1">
      <c r="A289" s="129"/>
    </row>
    <row r="290" spans="1:1">
      <c r="A290" s="129"/>
    </row>
    <row r="291" spans="1:1">
      <c r="A291" s="129"/>
    </row>
    <row r="292" spans="1:1">
      <c r="A292" s="129"/>
    </row>
    <row r="293" spans="1:1">
      <c r="A293" s="129"/>
    </row>
    <row r="294" spans="1:1">
      <c r="A294" s="129"/>
    </row>
    <row r="295" spans="1:1">
      <c r="A295" s="129"/>
    </row>
    <row r="296" spans="1:1">
      <c r="A296" s="129"/>
    </row>
    <row r="297" spans="1:1">
      <c r="A297" s="129"/>
    </row>
    <row r="298" spans="1:1">
      <c r="A298" s="129"/>
    </row>
    <row r="299" spans="1:1">
      <c r="A299" s="129"/>
    </row>
    <row r="300" spans="1:1">
      <c r="A300" s="129"/>
    </row>
    <row r="301" spans="1:1">
      <c r="A301" s="129"/>
    </row>
    <row r="302" spans="1:1">
      <c r="A302" s="129"/>
    </row>
    <row r="303" spans="1:1">
      <c r="A303" s="129"/>
    </row>
    <row r="304" spans="1:1">
      <c r="A304" s="129"/>
    </row>
    <row r="305" spans="1:1">
      <c r="A305" s="129"/>
    </row>
    <row r="306" spans="1:1">
      <c r="A306" s="129"/>
    </row>
    <row r="307" spans="1:1">
      <c r="A307" s="129"/>
    </row>
    <row r="308" spans="1:1">
      <c r="A308" s="129"/>
    </row>
    <row r="309" spans="1:1">
      <c r="A309" s="129"/>
    </row>
    <row r="310" spans="1:1">
      <c r="A310" s="129"/>
    </row>
    <row r="311" spans="1:1">
      <c r="A311" s="129"/>
    </row>
    <row r="312" spans="1:1">
      <c r="A312" s="129"/>
    </row>
    <row r="313" spans="1:1">
      <c r="A313" s="129"/>
    </row>
    <row r="314" spans="1:1">
      <c r="A314" s="129"/>
    </row>
    <row r="315" spans="1:1">
      <c r="A315" s="129"/>
    </row>
    <row r="316" spans="1:1">
      <c r="A316" s="129"/>
    </row>
    <row r="317" spans="1:1">
      <c r="A317" s="129"/>
    </row>
    <row r="318" spans="1:1">
      <c r="A318" s="129"/>
    </row>
    <row r="319" spans="1:1">
      <c r="A319" s="129"/>
    </row>
    <row r="320" spans="1:1">
      <c r="A320" s="129"/>
    </row>
    <row r="321" spans="1:1">
      <c r="A321" s="129"/>
    </row>
    <row r="322" spans="1:1">
      <c r="A322" s="129"/>
    </row>
    <row r="323" spans="1:1">
      <c r="A323" s="129"/>
    </row>
    <row r="324" spans="1:1">
      <c r="A324" s="129"/>
    </row>
    <row r="325" spans="1:1">
      <c r="A325" s="129"/>
    </row>
    <row r="326" spans="1:1">
      <c r="A326" s="129"/>
    </row>
    <row r="327" spans="1:1">
      <c r="A327" s="129"/>
    </row>
    <row r="328" spans="1:1">
      <c r="A328" s="129"/>
    </row>
    <row r="329" spans="1:1">
      <c r="A329" s="129"/>
    </row>
    <row r="330" spans="1:1">
      <c r="A330" s="129"/>
    </row>
    <row r="331" spans="1:1">
      <c r="A331" s="129"/>
    </row>
    <row r="332" spans="1:1">
      <c r="A332" s="129"/>
    </row>
    <row r="333" spans="1:1">
      <c r="A333" s="129"/>
    </row>
    <row r="334" spans="1:1">
      <c r="A334" s="129"/>
    </row>
    <row r="335" spans="1:1">
      <c r="A335" s="129"/>
    </row>
    <row r="336" spans="1:1">
      <c r="A336" s="129"/>
    </row>
    <row r="337" spans="1:1">
      <c r="A337" s="129"/>
    </row>
    <row r="338" spans="1:1">
      <c r="A338" s="129"/>
    </row>
    <row r="339" spans="1:1">
      <c r="A339" s="129"/>
    </row>
    <row r="340" spans="1:1">
      <c r="A340" s="129"/>
    </row>
    <row r="341" spans="1:1">
      <c r="A341" s="129"/>
    </row>
    <row r="342" spans="1:1">
      <c r="A342" s="129"/>
    </row>
    <row r="343" spans="1:1">
      <c r="A343" s="129"/>
    </row>
    <row r="344" spans="1:1">
      <c r="A344" s="129"/>
    </row>
    <row r="345" spans="1:1">
      <c r="A345" s="129"/>
    </row>
    <row r="346" spans="1:1">
      <c r="A346" s="129"/>
    </row>
    <row r="347" spans="1:1">
      <c r="A347" s="129"/>
    </row>
    <row r="348" spans="1:1">
      <c r="A348" s="129"/>
    </row>
    <row r="349" spans="1:1">
      <c r="A349" s="129"/>
    </row>
    <row r="350" spans="1:1">
      <c r="A350" s="129"/>
    </row>
    <row r="351" spans="1:1">
      <c r="A351" s="129"/>
    </row>
    <row r="352" spans="1:1">
      <c r="A352" s="129"/>
    </row>
    <row r="353" spans="1:1">
      <c r="A353" s="129"/>
    </row>
    <row r="354" spans="1:1">
      <c r="A354" s="129"/>
    </row>
    <row r="355" spans="1:1">
      <c r="A355" s="129"/>
    </row>
    <row r="356" spans="1:1">
      <c r="A356" s="129"/>
    </row>
    <row r="357" spans="1:1">
      <c r="A357" s="129"/>
    </row>
    <row r="358" spans="1:1">
      <c r="A358" s="129"/>
    </row>
    <row r="359" spans="1:1">
      <c r="A359" s="129"/>
    </row>
    <row r="360" spans="1:1">
      <c r="A360" s="129"/>
    </row>
    <row r="361" spans="1:1">
      <c r="A361" s="129"/>
    </row>
    <row r="362" spans="1:1">
      <c r="A362" s="129"/>
    </row>
    <row r="363" spans="1:1">
      <c r="A363" s="129"/>
    </row>
    <row r="364" spans="1:1">
      <c r="A364" s="129"/>
    </row>
    <row r="365" spans="1:1">
      <c r="A365" s="129"/>
    </row>
    <row r="366" spans="1:1">
      <c r="A366" s="129"/>
    </row>
    <row r="367" spans="1:1">
      <c r="A367" s="129"/>
    </row>
    <row r="368" spans="1:1">
      <c r="A368" s="129"/>
    </row>
    <row r="369" spans="1:1">
      <c r="A369" s="129"/>
    </row>
    <row r="370" spans="1:1">
      <c r="A370" s="129"/>
    </row>
    <row r="371" spans="1:1">
      <c r="A371" s="129"/>
    </row>
    <row r="372" spans="1:1">
      <c r="A372" s="129"/>
    </row>
    <row r="373" spans="1:1">
      <c r="A373" s="129"/>
    </row>
    <row r="374" spans="1:1">
      <c r="A374" s="129"/>
    </row>
    <row r="375" spans="1:1">
      <c r="A375" s="129"/>
    </row>
    <row r="376" spans="1:1">
      <c r="A376" s="129"/>
    </row>
    <row r="377" spans="1:1">
      <c r="A377" s="129"/>
    </row>
    <row r="378" spans="1:1">
      <c r="A378" s="129"/>
    </row>
    <row r="379" spans="1:1">
      <c r="A379" s="129"/>
    </row>
    <row r="380" spans="1:1">
      <c r="A380" s="129"/>
    </row>
    <row r="381" spans="1:1">
      <c r="A381" s="129"/>
    </row>
    <row r="382" spans="1:1">
      <c r="A382" s="129"/>
    </row>
    <row r="383" spans="1:1">
      <c r="A383" s="129"/>
    </row>
    <row r="384" spans="1:1">
      <c r="A384" s="129"/>
    </row>
    <row r="385" spans="1:1">
      <c r="A385" s="129"/>
    </row>
    <row r="386" spans="1:1">
      <c r="A386" s="129"/>
    </row>
    <row r="387" spans="1:1">
      <c r="A387" s="129"/>
    </row>
    <row r="388" spans="1:1">
      <c r="A388" s="129"/>
    </row>
    <row r="389" spans="1:1">
      <c r="A389" s="129"/>
    </row>
    <row r="390" spans="1:1">
      <c r="A390" s="129"/>
    </row>
    <row r="391" spans="1:1">
      <c r="A391" s="129"/>
    </row>
    <row r="392" spans="1:1">
      <c r="A392" s="129"/>
    </row>
    <row r="393" spans="1:1">
      <c r="A393" s="129"/>
    </row>
    <row r="394" spans="1:1">
      <c r="A394" s="129"/>
    </row>
    <row r="395" spans="1:1">
      <c r="A395" s="129"/>
    </row>
    <row r="396" spans="1:1">
      <c r="A396" s="129"/>
    </row>
    <row r="397" spans="1:1">
      <c r="A397" s="129"/>
    </row>
    <row r="398" spans="1:1">
      <c r="A398" s="129"/>
    </row>
    <row r="399" spans="1:1">
      <c r="A399" s="129"/>
    </row>
    <row r="400" spans="1:1">
      <c r="A400" s="129"/>
    </row>
    <row r="401" spans="1:1">
      <c r="A401" s="129"/>
    </row>
    <row r="402" spans="1:1">
      <c r="A402" s="129"/>
    </row>
    <row r="403" spans="1:1">
      <c r="A403" s="129"/>
    </row>
    <row r="404" spans="1:1">
      <c r="A404" s="129"/>
    </row>
    <row r="405" spans="1:1">
      <c r="A405" s="129"/>
    </row>
    <row r="406" spans="1:1">
      <c r="A406" s="129"/>
    </row>
    <row r="407" spans="1:1">
      <c r="A407" s="129"/>
    </row>
    <row r="408" spans="1:1">
      <c r="A408" s="129"/>
    </row>
    <row r="409" spans="1:1">
      <c r="A409" s="129"/>
    </row>
    <row r="410" spans="1:1">
      <c r="A410" s="129"/>
    </row>
    <row r="411" spans="1:1">
      <c r="A411" s="129"/>
    </row>
    <row r="412" spans="1:1">
      <c r="A412" s="129"/>
    </row>
    <row r="413" spans="1:1">
      <c r="A413" s="129"/>
    </row>
    <row r="414" spans="1:1">
      <c r="A414" s="129"/>
    </row>
    <row r="415" spans="1:1">
      <c r="A415" s="129"/>
    </row>
    <row r="416" spans="1:1">
      <c r="A416" s="129"/>
    </row>
    <row r="417" spans="1:1">
      <c r="A417" s="129"/>
    </row>
    <row r="418" spans="1:1">
      <c r="A418" s="129"/>
    </row>
    <row r="419" spans="1:1">
      <c r="A419" s="129"/>
    </row>
    <row r="420" spans="1:1">
      <c r="A420" s="129"/>
    </row>
    <row r="421" spans="1:1">
      <c r="A421" s="129"/>
    </row>
    <row r="422" spans="1:1">
      <c r="A422" s="129"/>
    </row>
    <row r="423" spans="1:1">
      <c r="A423" s="129"/>
    </row>
    <row r="424" spans="1:1">
      <c r="A424" s="129"/>
    </row>
    <row r="425" spans="1:1">
      <c r="A425" s="129"/>
    </row>
    <row r="426" spans="1:1">
      <c r="A426" s="129"/>
    </row>
    <row r="427" spans="1:1">
      <c r="A427" s="129"/>
    </row>
    <row r="428" spans="1:1">
      <c r="A428" s="129"/>
    </row>
    <row r="429" spans="1:1">
      <c r="A429" s="129"/>
    </row>
    <row r="430" spans="1:1">
      <c r="A430" s="129"/>
    </row>
    <row r="431" spans="1:1">
      <c r="A431" s="129"/>
    </row>
    <row r="432" spans="1:1">
      <c r="A432" s="129"/>
    </row>
    <row r="433" spans="1:1">
      <c r="A433" s="129"/>
    </row>
    <row r="434" spans="1:1">
      <c r="A434" s="129"/>
    </row>
    <row r="435" spans="1:1">
      <c r="A435" s="129"/>
    </row>
    <row r="436" spans="1:1">
      <c r="A436" s="129"/>
    </row>
    <row r="437" spans="1:1">
      <c r="A437" s="129"/>
    </row>
    <row r="438" spans="1:1">
      <c r="A438" s="129"/>
    </row>
    <row r="439" spans="1:1">
      <c r="A439" s="129"/>
    </row>
    <row r="440" spans="1:1">
      <c r="A440" s="129"/>
    </row>
    <row r="441" spans="1:1">
      <c r="A441" s="129"/>
    </row>
    <row r="442" spans="1:1">
      <c r="A442" s="129"/>
    </row>
    <row r="443" spans="1:1">
      <c r="A443" s="129"/>
    </row>
    <row r="444" spans="1:1">
      <c r="A444" s="129"/>
    </row>
    <row r="445" spans="1:1">
      <c r="A445" s="129"/>
    </row>
    <row r="446" spans="1:1">
      <c r="A446" s="129"/>
    </row>
    <row r="447" spans="1:1">
      <c r="A447" s="129"/>
    </row>
    <row r="448" spans="1:1">
      <c r="A448" s="129"/>
    </row>
    <row r="449" spans="1:1">
      <c r="A449" s="129"/>
    </row>
    <row r="450" spans="1:1">
      <c r="A450" s="129"/>
    </row>
    <row r="451" spans="1:1">
      <c r="A451" s="129"/>
    </row>
    <row r="452" spans="1:1">
      <c r="A452" s="129"/>
    </row>
    <row r="453" spans="1:1">
      <c r="A453" s="129"/>
    </row>
    <row r="454" spans="1:1">
      <c r="A454" s="129"/>
    </row>
    <row r="455" spans="1:1">
      <c r="A455" s="129"/>
    </row>
    <row r="456" spans="1:1">
      <c r="A456" s="129"/>
    </row>
    <row r="457" spans="1:1">
      <c r="A457" s="129"/>
    </row>
    <row r="458" spans="1:1">
      <c r="A458" s="129"/>
    </row>
    <row r="459" spans="1:1">
      <c r="A459" s="129"/>
    </row>
    <row r="460" spans="1:1">
      <c r="A460" s="129"/>
    </row>
    <row r="461" spans="1:1">
      <c r="A461" s="129"/>
    </row>
    <row r="462" spans="1:1">
      <c r="A462" s="129"/>
    </row>
    <row r="463" spans="1:1">
      <c r="A463" s="129"/>
    </row>
    <row r="464" spans="1:1">
      <c r="A464" s="129"/>
    </row>
    <row r="465" spans="1:1">
      <c r="A465" s="129"/>
    </row>
    <row r="466" spans="1:1">
      <c r="A466" s="129"/>
    </row>
    <row r="467" spans="1:1">
      <c r="A467" s="129"/>
    </row>
    <row r="468" spans="1:1">
      <c r="A468" s="129"/>
    </row>
    <row r="469" spans="1:1">
      <c r="A469" s="129"/>
    </row>
    <row r="470" spans="1:1">
      <c r="A470" s="129"/>
    </row>
    <row r="471" spans="1:1">
      <c r="A471" s="129"/>
    </row>
    <row r="472" spans="1:1">
      <c r="A472" s="129"/>
    </row>
    <row r="473" spans="1:1">
      <c r="A473" s="129"/>
    </row>
    <row r="474" spans="1:1">
      <c r="A474" s="129"/>
    </row>
    <row r="475" spans="1:1">
      <c r="A475" s="129"/>
    </row>
    <row r="476" spans="1:1">
      <c r="A476" s="129"/>
    </row>
    <row r="477" spans="1:1">
      <c r="A477" s="129"/>
    </row>
    <row r="478" spans="1:1">
      <c r="A478" s="129"/>
    </row>
    <row r="479" spans="1:1">
      <c r="A479" s="129"/>
    </row>
    <row r="480" spans="1:1">
      <c r="A480" s="129"/>
    </row>
    <row r="481" spans="1:1">
      <c r="A481" s="129"/>
    </row>
    <row r="482" spans="1:1">
      <c r="A482" s="129"/>
    </row>
    <row r="483" spans="1:1">
      <c r="A483" s="129"/>
    </row>
    <row r="484" spans="1:1">
      <c r="A484" s="129"/>
    </row>
    <row r="485" spans="1:1">
      <c r="A485" s="129"/>
    </row>
    <row r="486" spans="1:1">
      <c r="A486" s="129"/>
    </row>
    <row r="487" spans="1:1">
      <c r="A487" s="129"/>
    </row>
    <row r="488" spans="1:1">
      <c r="A488" s="129"/>
    </row>
    <row r="489" spans="1:1">
      <c r="A489" s="129"/>
    </row>
    <row r="490" spans="1:1">
      <c r="A490" s="129"/>
    </row>
    <row r="491" spans="1:1">
      <c r="A491" s="129"/>
    </row>
    <row r="492" spans="1:1">
      <c r="A492" s="129"/>
    </row>
    <row r="493" spans="1:1">
      <c r="A493" s="129"/>
    </row>
    <row r="494" spans="1:1">
      <c r="A494" s="129"/>
    </row>
    <row r="495" spans="1:1">
      <c r="A495" s="129"/>
    </row>
    <row r="496" spans="1:1">
      <c r="A496" s="129"/>
    </row>
    <row r="497" spans="1:1">
      <c r="A497" s="129"/>
    </row>
    <row r="498" spans="1:1">
      <c r="A498" s="129"/>
    </row>
    <row r="499" spans="1:1">
      <c r="A499" s="129"/>
    </row>
    <row r="500" spans="1:1">
      <c r="A500" s="129"/>
    </row>
    <row r="501" spans="1:1">
      <c r="A501" s="129"/>
    </row>
    <row r="502" spans="1:1">
      <c r="A502" s="129"/>
    </row>
    <row r="503" spans="1:1">
      <c r="A503" s="129"/>
    </row>
    <row r="504" spans="1:1">
      <c r="A504" s="129"/>
    </row>
    <row r="505" spans="1:1">
      <c r="A505" s="129"/>
    </row>
    <row r="506" spans="1:1">
      <c r="A506" s="129"/>
    </row>
    <row r="507" spans="1:1">
      <c r="A507" s="129"/>
    </row>
    <row r="508" spans="1:1">
      <c r="A508" s="129"/>
    </row>
    <row r="509" spans="1:1">
      <c r="A509" s="129"/>
    </row>
    <row r="510" spans="1:1">
      <c r="A510" s="129"/>
    </row>
    <row r="511" spans="1:1">
      <c r="A511" s="129"/>
    </row>
    <row r="512" spans="1:1">
      <c r="A512" s="129"/>
    </row>
    <row r="513" spans="1:1">
      <c r="A513" s="129"/>
    </row>
    <row r="514" spans="1:1">
      <c r="A514" s="129"/>
    </row>
    <row r="515" spans="1:1">
      <c r="A515" s="129"/>
    </row>
    <row r="516" spans="1:1">
      <c r="A516" s="129"/>
    </row>
    <row r="517" spans="1:1">
      <c r="A517" s="129"/>
    </row>
    <row r="518" spans="1:1">
      <c r="A518" s="129"/>
    </row>
    <row r="519" spans="1:1">
      <c r="A519" s="129"/>
    </row>
    <row r="520" spans="1:1">
      <c r="A520" s="129"/>
    </row>
    <row r="521" spans="1:1">
      <c r="A521" s="129"/>
    </row>
    <row r="522" spans="1:1">
      <c r="A522" s="129"/>
    </row>
    <row r="523" spans="1:1">
      <c r="A523" s="129"/>
    </row>
    <row r="524" spans="1:1">
      <c r="A524" s="129"/>
    </row>
    <row r="525" spans="1:1">
      <c r="A525" s="129"/>
    </row>
    <row r="526" spans="1:1">
      <c r="A526" s="129"/>
    </row>
    <row r="527" spans="1:1">
      <c r="A527" s="129"/>
    </row>
    <row r="528" spans="1:1">
      <c r="A528" s="129"/>
    </row>
    <row r="529" spans="1:1">
      <c r="A529" s="129"/>
    </row>
    <row r="530" spans="1:1">
      <c r="A530" s="129"/>
    </row>
    <row r="531" spans="1:1">
      <c r="A531" s="129"/>
    </row>
    <row r="532" spans="1:1">
      <c r="A532" s="129"/>
    </row>
    <row r="533" spans="1:1">
      <c r="A533" s="129"/>
    </row>
    <row r="534" spans="1:1">
      <c r="A534" s="129"/>
    </row>
    <row r="535" spans="1:1">
      <c r="A535" s="129"/>
    </row>
    <row r="536" spans="1:1">
      <c r="A536" s="129"/>
    </row>
    <row r="537" spans="1:1">
      <c r="A537" s="129"/>
    </row>
    <row r="538" spans="1:1">
      <c r="A538" s="129"/>
    </row>
    <row r="539" spans="1:1">
      <c r="A539" s="129"/>
    </row>
    <row r="540" spans="1:1">
      <c r="A540" s="129"/>
    </row>
    <row r="541" spans="1:1">
      <c r="A541" s="129"/>
    </row>
    <row r="542" spans="1:1">
      <c r="A542" s="129"/>
    </row>
    <row r="543" spans="1:1">
      <c r="A543" s="129"/>
    </row>
    <row r="544" spans="1:1">
      <c r="A544" s="129"/>
    </row>
    <row r="545" spans="1:1">
      <c r="A545" s="129"/>
    </row>
    <row r="546" spans="1:1">
      <c r="A546" s="129"/>
    </row>
    <row r="547" spans="1:1">
      <c r="A547" s="129"/>
    </row>
    <row r="548" spans="1:1">
      <c r="A548" s="129"/>
    </row>
    <row r="549" spans="1:1">
      <c r="A549" s="129"/>
    </row>
    <row r="550" spans="1:1">
      <c r="A550" s="129"/>
    </row>
    <row r="551" spans="1:1">
      <c r="A551" s="129"/>
    </row>
    <row r="552" spans="1:1">
      <c r="A552" s="129"/>
    </row>
    <row r="553" spans="1:1">
      <c r="A553" s="129"/>
    </row>
    <row r="554" spans="1:1">
      <c r="A554" s="129"/>
    </row>
    <row r="555" spans="1:1">
      <c r="A555" s="129"/>
    </row>
    <row r="556" spans="1:1">
      <c r="A556" s="129"/>
    </row>
    <row r="557" spans="1:1">
      <c r="A557" s="129"/>
    </row>
    <row r="558" spans="1:1">
      <c r="A558" s="129"/>
    </row>
    <row r="559" spans="1:1">
      <c r="A559" s="129"/>
    </row>
    <row r="560" spans="1:1">
      <c r="A560" s="129"/>
    </row>
    <row r="561" spans="1:1">
      <c r="A561" s="129"/>
    </row>
    <row r="562" spans="1:1">
      <c r="A562" s="129"/>
    </row>
    <row r="563" spans="1:1">
      <c r="A563" s="129"/>
    </row>
    <row r="564" spans="1:1">
      <c r="A564" s="129"/>
    </row>
    <row r="565" spans="1:1">
      <c r="A565" s="129"/>
    </row>
    <row r="566" spans="1:1">
      <c r="A566" s="129"/>
    </row>
    <row r="567" spans="1:1">
      <c r="A567" s="129"/>
    </row>
    <row r="568" spans="1:1">
      <c r="A568" s="129"/>
    </row>
    <row r="569" spans="1:1">
      <c r="A569" s="129"/>
    </row>
    <row r="570" spans="1:1">
      <c r="A570" s="129"/>
    </row>
    <row r="571" spans="1:1">
      <c r="A571" s="129"/>
    </row>
    <row r="572" spans="1:1">
      <c r="A572" s="129"/>
    </row>
    <row r="573" spans="1:1">
      <c r="A573" s="129"/>
    </row>
    <row r="574" spans="1:1">
      <c r="A574" s="129"/>
    </row>
    <row r="575" spans="1:1">
      <c r="A575" s="129"/>
    </row>
    <row r="576" spans="1:1">
      <c r="A576" s="129"/>
    </row>
    <row r="577" spans="1:1">
      <c r="A577" s="129"/>
    </row>
    <row r="578" spans="1:1">
      <c r="A578" s="129"/>
    </row>
    <row r="579" spans="1:1">
      <c r="A579" s="129"/>
    </row>
    <row r="580" spans="1:1">
      <c r="A580" s="129"/>
    </row>
    <row r="581" spans="1:1">
      <c r="A581" s="129"/>
    </row>
    <row r="582" spans="1:1">
      <c r="A582" s="129"/>
    </row>
    <row r="583" spans="1:1">
      <c r="A583" s="129"/>
    </row>
    <row r="584" spans="1:1">
      <c r="A584" s="129"/>
    </row>
    <row r="585" spans="1:1">
      <c r="A585" s="129"/>
    </row>
    <row r="586" spans="1:1">
      <c r="A586" s="129"/>
    </row>
    <row r="587" spans="1:1">
      <c r="A587" s="129"/>
    </row>
    <row r="588" spans="1:1">
      <c r="A588" s="129"/>
    </row>
    <row r="589" spans="1:1">
      <c r="A589" s="129"/>
    </row>
    <row r="590" spans="1:1">
      <c r="A590" s="129"/>
    </row>
    <row r="591" spans="1:1">
      <c r="A591" s="129"/>
    </row>
    <row r="592" spans="1:1">
      <c r="A592" s="129"/>
    </row>
    <row r="593" spans="1:1">
      <c r="A593" s="129"/>
    </row>
    <row r="594" spans="1:1">
      <c r="A594" s="129"/>
    </row>
    <row r="595" spans="1:1">
      <c r="A595" s="129"/>
    </row>
    <row r="596" spans="1:1">
      <c r="A596" s="129"/>
    </row>
    <row r="597" spans="1:1">
      <c r="A597" s="129"/>
    </row>
    <row r="598" spans="1:1">
      <c r="A598" s="129"/>
    </row>
    <row r="599" spans="1:1">
      <c r="A599" s="129"/>
    </row>
    <row r="600" spans="1:1">
      <c r="A600" s="129"/>
    </row>
    <row r="601" spans="1:1">
      <c r="A601" s="129"/>
    </row>
    <row r="602" spans="1:1">
      <c r="A602" s="129"/>
    </row>
    <row r="603" spans="1:1">
      <c r="A603" s="129"/>
    </row>
    <row r="604" spans="1:1">
      <c r="A604" s="129"/>
    </row>
    <row r="605" spans="1:1">
      <c r="A605" s="129"/>
    </row>
    <row r="606" spans="1:1">
      <c r="A606" s="129"/>
    </row>
    <row r="607" spans="1:1">
      <c r="A607" s="129"/>
    </row>
    <row r="608" spans="1:1">
      <c r="A608" s="129"/>
    </row>
    <row r="609" spans="1:1">
      <c r="A609" s="129"/>
    </row>
    <row r="610" spans="1:1">
      <c r="A610" s="129"/>
    </row>
    <row r="611" spans="1:1">
      <c r="A611" s="129"/>
    </row>
    <row r="612" spans="1:1">
      <c r="A612" s="129"/>
    </row>
    <row r="613" spans="1:1">
      <c r="A613" s="129"/>
    </row>
    <row r="614" spans="1:1">
      <c r="A614" s="129"/>
    </row>
    <row r="615" spans="1:1">
      <c r="A615" s="129"/>
    </row>
    <row r="616" spans="1:1">
      <c r="A616" s="129"/>
    </row>
    <row r="617" spans="1:1">
      <c r="A617" s="129"/>
    </row>
    <row r="618" spans="1:1">
      <c r="A618" s="129"/>
    </row>
    <row r="619" spans="1:1">
      <c r="A619" s="129"/>
    </row>
    <row r="620" spans="1:1">
      <c r="A620" s="129"/>
    </row>
    <row r="621" spans="1:1">
      <c r="A621" s="129"/>
    </row>
    <row r="622" spans="1:1">
      <c r="A622" s="129"/>
    </row>
    <row r="623" spans="1:1">
      <c r="A623" s="129"/>
    </row>
    <row r="624" spans="1:1">
      <c r="A624" s="129"/>
    </row>
    <row r="625" spans="1:1">
      <c r="A625" s="129"/>
    </row>
    <row r="626" spans="1:1">
      <c r="A626" s="129"/>
    </row>
    <row r="627" spans="1:1">
      <c r="A627" s="129"/>
    </row>
    <row r="628" spans="1:1">
      <c r="A628" s="129"/>
    </row>
    <row r="629" spans="1:1">
      <c r="A629" s="129"/>
    </row>
    <row r="630" spans="1:1">
      <c r="A630" s="129"/>
    </row>
    <row r="631" spans="1:1">
      <c r="A631" s="129"/>
    </row>
    <row r="632" spans="1:1">
      <c r="A632" s="129"/>
    </row>
    <row r="633" spans="1:1">
      <c r="A633" s="129"/>
    </row>
    <row r="634" spans="1:1">
      <c r="A634" s="129"/>
    </row>
    <row r="635" spans="1:1">
      <c r="A635" s="129"/>
    </row>
    <row r="636" spans="1:1">
      <c r="A636" s="129"/>
    </row>
    <row r="637" spans="1:1">
      <c r="A637" s="129"/>
    </row>
    <row r="638" spans="1:1">
      <c r="A638" s="129"/>
    </row>
    <row r="639" spans="1:1">
      <c r="A639" s="129"/>
    </row>
    <row r="640" spans="1:1">
      <c r="A640" s="129"/>
    </row>
    <row r="641" spans="1:1">
      <c r="A641" s="129"/>
    </row>
    <row r="642" spans="1:1">
      <c r="A642" s="129"/>
    </row>
    <row r="643" spans="1:1">
      <c r="A643" s="129"/>
    </row>
    <row r="644" spans="1:1">
      <c r="A644" s="129"/>
    </row>
    <row r="645" spans="1:1">
      <c r="A645" s="129"/>
    </row>
    <row r="646" spans="1:1">
      <c r="A646" s="129"/>
    </row>
    <row r="647" spans="1:1">
      <c r="A647" s="129"/>
    </row>
    <row r="648" spans="1:1">
      <c r="A648" s="129"/>
    </row>
    <row r="649" spans="1:1">
      <c r="A649" s="129"/>
    </row>
    <row r="650" spans="1:1">
      <c r="A650" s="129"/>
    </row>
    <row r="651" spans="1:1">
      <c r="A651" s="129"/>
    </row>
    <row r="652" spans="1:1">
      <c r="A652" s="129"/>
    </row>
    <row r="653" spans="1:1">
      <c r="A653" s="129"/>
    </row>
    <row r="654" spans="1:1">
      <c r="A654" s="129"/>
    </row>
    <row r="655" spans="1:1">
      <c r="A655" s="129"/>
    </row>
    <row r="656" spans="1:1">
      <c r="A656" s="129"/>
    </row>
    <row r="657" spans="1:1">
      <c r="A657" s="129"/>
    </row>
    <row r="658" spans="1:1">
      <c r="A658" s="129"/>
    </row>
    <row r="659" spans="1:1">
      <c r="A659" s="129"/>
    </row>
    <row r="660" spans="1:1">
      <c r="A660" s="129"/>
    </row>
    <row r="661" spans="1:1">
      <c r="A661" s="129"/>
    </row>
    <row r="662" spans="1:1">
      <c r="A662" s="129"/>
    </row>
    <row r="663" spans="1:1">
      <c r="A663" s="129"/>
    </row>
    <row r="664" spans="1:1">
      <c r="A664" s="129"/>
    </row>
    <row r="665" spans="1:1">
      <c r="A665" s="129"/>
    </row>
    <row r="666" spans="1:1">
      <c r="A666" s="129"/>
    </row>
    <row r="667" spans="1:1">
      <c r="A667" s="129"/>
    </row>
    <row r="668" spans="1:1">
      <c r="A668" s="129"/>
    </row>
    <row r="669" spans="1:1">
      <c r="A669" s="129"/>
    </row>
    <row r="670" spans="1:1">
      <c r="A670" s="129"/>
    </row>
    <row r="671" spans="1:1">
      <c r="A671" s="129"/>
    </row>
    <row r="672" spans="1:1">
      <c r="A672" s="129"/>
    </row>
    <row r="673" spans="1:1">
      <c r="A673" s="129"/>
    </row>
    <row r="674" spans="1:1">
      <c r="A674" s="129"/>
    </row>
    <row r="675" spans="1:1">
      <c r="A675" s="129"/>
    </row>
    <row r="676" spans="1:1">
      <c r="A676" s="129"/>
    </row>
    <row r="677" spans="1:1">
      <c r="A677" s="129"/>
    </row>
    <row r="678" spans="1:1">
      <c r="A678" s="129"/>
    </row>
    <row r="679" spans="1:1">
      <c r="A679" s="129"/>
    </row>
    <row r="680" spans="1:1">
      <c r="A680" s="129"/>
    </row>
    <row r="681" spans="1:1">
      <c r="A681" s="129"/>
    </row>
    <row r="682" spans="1:1">
      <c r="A682" s="129"/>
    </row>
    <row r="683" spans="1:1">
      <c r="A683" s="129"/>
    </row>
    <row r="684" spans="1:1">
      <c r="A684" s="129"/>
    </row>
    <row r="685" spans="1:1">
      <c r="A685" s="129"/>
    </row>
    <row r="686" spans="1:1">
      <c r="A686" s="129"/>
    </row>
    <row r="687" spans="1:1">
      <c r="A687" s="129"/>
    </row>
    <row r="688" spans="1:1">
      <c r="A688" s="129"/>
    </row>
    <row r="689" spans="1:1">
      <c r="A689" s="129"/>
    </row>
    <row r="690" spans="1:1">
      <c r="A690" s="129"/>
    </row>
    <row r="691" spans="1:1">
      <c r="A691" s="129"/>
    </row>
    <row r="692" spans="1:1">
      <c r="A692" s="129"/>
    </row>
    <row r="693" spans="1:1">
      <c r="A693" s="129"/>
    </row>
    <row r="694" spans="1:1">
      <c r="A694" s="129"/>
    </row>
    <row r="695" spans="1:1">
      <c r="A695" s="129"/>
    </row>
    <row r="696" spans="1:1">
      <c r="A696" s="129"/>
    </row>
    <row r="697" spans="1:1">
      <c r="A697" s="129"/>
    </row>
    <row r="698" spans="1:1">
      <c r="A698" s="129"/>
    </row>
    <row r="699" spans="1:1">
      <c r="A699" s="129"/>
    </row>
    <row r="700" spans="1:1">
      <c r="A700" s="129"/>
    </row>
    <row r="701" spans="1:1">
      <c r="A701" s="129"/>
    </row>
    <row r="702" spans="1:1">
      <c r="A702" s="129"/>
    </row>
    <row r="703" spans="1:1">
      <c r="A703" s="129"/>
    </row>
    <row r="704" spans="1:1">
      <c r="A704" s="129"/>
    </row>
    <row r="705" spans="1:1">
      <c r="A705" s="129"/>
    </row>
    <row r="706" spans="1:1">
      <c r="A706" s="129"/>
    </row>
    <row r="707" spans="1:1">
      <c r="A707" s="129"/>
    </row>
    <row r="708" spans="1:1">
      <c r="A708" s="129"/>
    </row>
    <row r="709" spans="1:1">
      <c r="A709" s="129"/>
    </row>
    <row r="710" spans="1:1">
      <c r="A710" s="129"/>
    </row>
    <row r="711" spans="1:1">
      <c r="A711" s="129"/>
    </row>
    <row r="712" spans="1:1">
      <c r="A712" s="129"/>
    </row>
    <row r="713" spans="1:1">
      <c r="A713" s="129"/>
    </row>
    <row r="714" spans="1:1">
      <c r="A714" s="129"/>
    </row>
    <row r="715" spans="1:1">
      <c r="A715" s="129"/>
    </row>
    <row r="716" spans="1:1">
      <c r="A716" s="129"/>
    </row>
    <row r="717" spans="1:1">
      <c r="A717" s="129"/>
    </row>
    <row r="718" spans="1:1">
      <c r="A718" s="129"/>
    </row>
    <row r="719" spans="1:1">
      <c r="A719" s="129"/>
    </row>
    <row r="720" spans="1:1">
      <c r="A720" s="129"/>
    </row>
    <row r="721" spans="1:1">
      <c r="A721" s="129"/>
    </row>
    <row r="722" spans="1:1">
      <c r="A722" s="129"/>
    </row>
    <row r="723" spans="1:1">
      <c r="A723" s="129"/>
    </row>
    <row r="724" spans="1:1">
      <c r="A724" s="129"/>
    </row>
    <row r="725" spans="1:1">
      <c r="A725" s="129"/>
    </row>
    <row r="726" spans="1:1">
      <c r="A726" s="129"/>
    </row>
    <row r="727" spans="1:1">
      <c r="A727" s="129"/>
    </row>
    <row r="728" spans="1:1">
      <c r="A728" s="129"/>
    </row>
    <row r="729" spans="1:1">
      <c r="A729" s="129"/>
    </row>
    <row r="730" spans="1:1">
      <c r="A730" s="129"/>
    </row>
    <row r="731" spans="1:1">
      <c r="A731" s="129"/>
    </row>
    <row r="732" spans="1:1">
      <c r="A732" s="129"/>
    </row>
    <row r="733" spans="1:1">
      <c r="A733" s="129"/>
    </row>
    <row r="734" spans="1:1">
      <c r="A734" s="129"/>
    </row>
    <row r="735" spans="1:1">
      <c r="A735" s="129"/>
    </row>
    <row r="736" spans="1:1">
      <c r="A736" s="129"/>
    </row>
    <row r="737" spans="1:1">
      <c r="A737" s="129"/>
    </row>
    <row r="738" spans="1:1">
      <c r="A738" s="129"/>
    </row>
    <row r="739" spans="1:1">
      <c r="A739" s="129"/>
    </row>
    <row r="740" spans="1:1">
      <c r="A740" s="129"/>
    </row>
    <row r="741" spans="1:1">
      <c r="A741" s="129"/>
    </row>
    <row r="742" spans="1:1">
      <c r="A742" s="129"/>
    </row>
    <row r="743" spans="1:1">
      <c r="A743" s="129"/>
    </row>
    <row r="744" spans="1:1">
      <c r="A744" s="129"/>
    </row>
    <row r="745" spans="1:1">
      <c r="A745" s="129"/>
    </row>
    <row r="746" spans="1:1">
      <c r="A746" s="129"/>
    </row>
    <row r="747" spans="1:1">
      <c r="A747" s="129"/>
    </row>
    <row r="748" spans="1:1">
      <c r="A748" s="129"/>
    </row>
    <row r="749" spans="1:1">
      <c r="A749" s="129"/>
    </row>
    <row r="750" spans="1:1">
      <c r="A750" s="129"/>
    </row>
    <row r="751" spans="1:1">
      <c r="A751" s="129"/>
    </row>
    <row r="752" spans="1:1">
      <c r="A752" s="129"/>
    </row>
    <row r="753" spans="1:1">
      <c r="A753" s="129"/>
    </row>
    <row r="754" spans="1:1">
      <c r="A754" s="129"/>
    </row>
    <row r="755" spans="1:1">
      <c r="A755" s="129"/>
    </row>
    <row r="756" spans="1:1">
      <c r="A756" s="129"/>
    </row>
    <row r="757" spans="1:1">
      <c r="A757" s="129"/>
    </row>
    <row r="758" spans="1:1">
      <c r="A758" s="129"/>
    </row>
    <row r="759" spans="1:1">
      <c r="A759" s="129"/>
    </row>
    <row r="760" spans="1:1">
      <c r="A760" s="129"/>
    </row>
    <row r="761" spans="1:1">
      <c r="A761" s="129"/>
    </row>
    <row r="762" spans="1:1">
      <c r="A762" s="129"/>
    </row>
    <row r="763" spans="1:1">
      <c r="A763" s="129"/>
    </row>
    <row r="764" spans="1:1">
      <c r="A764" s="129"/>
    </row>
    <row r="765" spans="1:1">
      <c r="A765" s="129"/>
    </row>
    <row r="766" spans="1:1">
      <c r="A766" s="129"/>
    </row>
    <row r="767" spans="1:1">
      <c r="A767" s="129"/>
    </row>
    <row r="768" spans="1:1">
      <c r="A768" s="129"/>
    </row>
    <row r="769" spans="1:1">
      <c r="A769" s="129"/>
    </row>
    <row r="770" spans="1:1">
      <c r="A770" s="129"/>
    </row>
    <row r="771" spans="1:1">
      <c r="A771" s="129"/>
    </row>
    <row r="772" spans="1:1">
      <c r="A772" s="129"/>
    </row>
    <row r="773" spans="1:1">
      <c r="A773" s="129"/>
    </row>
    <row r="774" spans="1:1">
      <c r="A774" s="129"/>
    </row>
    <row r="775" spans="1:1">
      <c r="A775" s="129"/>
    </row>
    <row r="776" spans="1:1">
      <c r="A776" s="129"/>
    </row>
    <row r="777" spans="1:1">
      <c r="A777" s="129"/>
    </row>
    <row r="778" spans="1:1">
      <c r="A778" s="129"/>
    </row>
    <row r="779" spans="1:1">
      <c r="A779" s="129"/>
    </row>
    <row r="780" spans="1:1">
      <c r="A780" s="129"/>
    </row>
    <row r="781" spans="1:1">
      <c r="A781" s="129"/>
    </row>
    <row r="782" spans="1:1">
      <c r="A782" s="129"/>
    </row>
    <row r="783" spans="1:1">
      <c r="A783" s="129"/>
    </row>
    <row r="784" spans="1:1">
      <c r="A784" s="129"/>
    </row>
    <row r="785" spans="1:1">
      <c r="A785" s="129"/>
    </row>
    <row r="786" spans="1:1">
      <c r="A786" s="129"/>
    </row>
    <row r="787" spans="1:1">
      <c r="A787" s="129"/>
    </row>
    <row r="788" spans="1:1">
      <c r="A788" s="129"/>
    </row>
    <row r="789" spans="1:1">
      <c r="A789" s="129"/>
    </row>
    <row r="790" spans="1:1">
      <c r="A790" s="129"/>
    </row>
    <row r="791" spans="1:1">
      <c r="A791" s="129"/>
    </row>
    <row r="792" spans="1:1">
      <c r="A792" s="129"/>
    </row>
    <row r="793" spans="1:1">
      <c r="A793" s="129"/>
    </row>
    <row r="794" spans="1:1">
      <c r="A794" s="129"/>
    </row>
    <row r="795" spans="1:1">
      <c r="A795" s="129"/>
    </row>
    <row r="796" spans="1:1">
      <c r="A796" s="129"/>
    </row>
    <row r="797" spans="1:1">
      <c r="A797" s="129"/>
    </row>
    <row r="798" spans="1:1">
      <c r="A798" s="129"/>
    </row>
    <row r="799" spans="1:1">
      <c r="A799" s="129"/>
    </row>
    <row r="800" spans="1:1">
      <c r="A800" s="129"/>
    </row>
    <row r="801" spans="1:1">
      <c r="A801" s="129"/>
    </row>
    <row r="802" spans="1:1">
      <c r="A802" s="129"/>
    </row>
    <row r="803" spans="1:1">
      <c r="A803" s="129"/>
    </row>
    <row r="804" spans="1:1">
      <c r="A804" s="129"/>
    </row>
    <row r="805" spans="1:1">
      <c r="A805" s="129"/>
    </row>
    <row r="806" spans="1:1">
      <c r="A806" s="129"/>
    </row>
    <row r="807" spans="1:1">
      <c r="A807" s="129"/>
    </row>
    <row r="808" spans="1:1">
      <c r="A808" s="129"/>
    </row>
    <row r="809" spans="1:1">
      <c r="A809" s="129"/>
    </row>
    <row r="810" spans="1:1">
      <c r="A810" s="129"/>
    </row>
    <row r="811" spans="1:1">
      <c r="A811" s="129"/>
    </row>
    <row r="812" spans="1:1">
      <c r="A812" s="129"/>
    </row>
    <row r="813" spans="1:1">
      <c r="A813" s="129"/>
    </row>
    <row r="814" spans="1:1">
      <c r="A814" s="129"/>
    </row>
    <row r="815" spans="1:1">
      <c r="A815" s="129"/>
    </row>
    <row r="816" spans="1:1">
      <c r="A816" s="129"/>
    </row>
    <row r="817" spans="1:1">
      <c r="A817" s="129"/>
    </row>
    <row r="818" spans="1:1">
      <c r="A818" s="129"/>
    </row>
    <row r="819" spans="1:1">
      <c r="A819" s="129"/>
    </row>
    <row r="820" spans="1:1">
      <c r="A820" s="129"/>
    </row>
    <row r="821" spans="1:1">
      <c r="A821" s="129"/>
    </row>
    <row r="822" spans="1:1">
      <c r="A822" s="129"/>
    </row>
    <row r="823" spans="1:1">
      <c r="A823" s="129"/>
    </row>
    <row r="824" spans="1:1">
      <c r="A824" s="129"/>
    </row>
    <row r="825" spans="1:1">
      <c r="A825" s="129"/>
    </row>
    <row r="826" spans="1:1">
      <c r="A826" s="129"/>
    </row>
    <row r="827" spans="1:1">
      <c r="A827" s="129"/>
    </row>
    <row r="828" spans="1:1">
      <c r="A828" s="129"/>
    </row>
    <row r="829" spans="1:1">
      <c r="A829" s="129"/>
    </row>
    <row r="830" spans="1:1">
      <c r="A830" s="129"/>
    </row>
    <row r="831" spans="1:1">
      <c r="A831" s="129"/>
    </row>
    <row r="832" spans="1:1">
      <c r="A832" s="129"/>
    </row>
    <row r="833" spans="1:1">
      <c r="A833" s="129"/>
    </row>
    <row r="834" spans="1:1">
      <c r="A834" s="129"/>
    </row>
    <row r="835" spans="1:1">
      <c r="A835" s="129"/>
    </row>
    <row r="836" spans="1:1">
      <c r="A836" s="129"/>
    </row>
    <row r="837" spans="1:1">
      <c r="A837" s="129"/>
    </row>
    <row r="838" spans="1:1">
      <c r="A838" s="129"/>
    </row>
    <row r="839" spans="1:1">
      <c r="A839" s="129"/>
    </row>
    <row r="840" spans="1:1">
      <c r="A840" s="129"/>
    </row>
    <row r="841" spans="1:1">
      <c r="A841" s="129"/>
    </row>
    <row r="842" spans="1:1">
      <c r="A842" s="129"/>
    </row>
    <row r="843" spans="1:1">
      <c r="A843" s="129"/>
    </row>
    <row r="844" spans="1:1">
      <c r="A844" s="129"/>
    </row>
    <row r="845" spans="1:1">
      <c r="A845" s="129"/>
    </row>
    <row r="846" spans="1:1">
      <c r="A846" s="129"/>
    </row>
    <row r="847" spans="1:1">
      <c r="A847" s="129"/>
    </row>
    <row r="848" spans="1:1">
      <c r="A848" s="129"/>
    </row>
    <row r="849" spans="1:1">
      <c r="A849" s="129"/>
    </row>
    <row r="850" spans="1:1">
      <c r="A850" s="129"/>
    </row>
    <row r="851" spans="1:1">
      <c r="A851" s="129"/>
    </row>
    <row r="852" spans="1:1">
      <c r="A852" s="129"/>
    </row>
    <row r="853" spans="1:1">
      <c r="A853" s="129"/>
    </row>
    <row r="854" spans="1:1">
      <c r="A854" s="129"/>
    </row>
    <row r="855" spans="1:1">
      <c r="A855" s="129"/>
    </row>
    <row r="856" spans="1:1">
      <c r="A856" s="129"/>
    </row>
    <row r="857" spans="1:1">
      <c r="A857" s="129"/>
    </row>
    <row r="858" spans="1:1">
      <c r="A858" s="129"/>
    </row>
    <row r="859" spans="1:1">
      <c r="A859" s="129"/>
    </row>
    <row r="860" spans="1:1">
      <c r="A860" s="129"/>
    </row>
    <row r="861" spans="1:1">
      <c r="A861" s="129"/>
    </row>
    <row r="862" spans="1:1">
      <c r="A862" s="129"/>
    </row>
    <row r="863" spans="1:1">
      <c r="A863" s="129"/>
    </row>
    <row r="864" spans="1:1">
      <c r="A864" s="129"/>
    </row>
    <row r="865" spans="1:1">
      <c r="A865" s="129"/>
    </row>
    <row r="866" spans="1:1">
      <c r="A866" s="129"/>
    </row>
    <row r="867" spans="1:1">
      <c r="A867" s="129"/>
    </row>
    <row r="868" spans="1:1">
      <c r="A868" s="129"/>
    </row>
    <row r="869" spans="1:1">
      <c r="A869" s="129"/>
    </row>
    <row r="870" spans="1:1">
      <c r="A870" s="129"/>
    </row>
    <row r="871" spans="1:1">
      <c r="A871" s="129"/>
    </row>
    <row r="872" spans="1:1">
      <c r="A872" s="129"/>
    </row>
    <row r="873" spans="1:1">
      <c r="A873" s="129"/>
    </row>
    <row r="874" spans="1:1">
      <c r="A874" s="129"/>
    </row>
    <row r="875" spans="1:1">
      <c r="A875" s="129"/>
    </row>
    <row r="876" spans="1:1">
      <c r="A876" s="129"/>
    </row>
    <row r="877" spans="1:1">
      <c r="A877" s="129"/>
    </row>
    <row r="878" spans="1:1">
      <c r="A878" s="129"/>
    </row>
    <row r="879" spans="1:1">
      <c r="A879" s="129"/>
    </row>
    <row r="880" spans="1:1">
      <c r="A880" s="129"/>
    </row>
    <row r="881" spans="1:1">
      <c r="A881" s="129"/>
    </row>
    <row r="882" spans="1:1">
      <c r="A882" s="129"/>
    </row>
    <row r="883" spans="1:1">
      <c r="A883" s="129"/>
    </row>
    <row r="884" spans="1:1">
      <c r="A884" s="129"/>
    </row>
    <row r="885" spans="1:1">
      <c r="A885" s="129"/>
    </row>
    <row r="886" spans="1:1">
      <c r="A886" s="129"/>
    </row>
    <row r="887" spans="1:1">
      <c r="A887" s="129"/>
    </row>
    <row r="888" spans="1:1">
      <c r="A888" s="129"/>
    </row>
    <row r="889" spans="1:1">
      <c r="A889" s="129"/>
    </row>
    <row r="890" spans="1:1">
      <c r="A890" s="129"/>
    </row>
    <row r="891" spans="1:1">
      <c r="A891" s="129"/>
    </row>
    <row r="892" spans="1:1">
      <c r="A892" s="129"/>
    </row>
    <row r="893" spans="1:1">
      <c r="A893" s="129"/>
    </row>
    <row r="894" spans="1:1">
      <c r="A894" s="129"/>
    </row>
    <row r="895" spans="1:1">
      <c r="A895" s="129"/>
    </row>
    <row r="896" spans="1:1">
      <c r="A896" s="129"/>
    </row>
    <row r="897" spans="1:1">
      <c r="A897" s="129"/>
    </row>
    <row r="898" spans="1:1">
      <c r="A898" s="129"/>
    </row>
    <row r="899" spans="1:1">
      <c r="A899" s="129"/>
    </row>
    <row r="900" spans="1:1">
      <c r="A900" s="129"/>
    </row>
    <row r="901" spans="1:1">
      <c r="A901" s="129"/>
    </row>
    <row r="902" spans="1:1">
      <c r="A902" s="129"/>
    </row>
    <row r="903" spans="1:1">
      <c r="A903" s="129"/>
    </row>
    <row r="904" spans="1:1">
      <c r="A904" s="129"/>
    </row>
    <row r="905" spans="1:1">
      <c r="A905" s="129"/>
    </row>
    <row r="906" spans="1:1">
      <c r="A906" s="129"/>
    </row>
    <row r="907" spans="1:1">
      <c r="A907" s="129"/>
    </row>
    <row r="908" spans="1:1">
      <c r="A908" s="129"/>
    </row>
    <row r="909" spans="1:1">
      <c r="A909" s="129"/>
    </row>
    <row r="910" spans="1:1">
      <c r="A910" s="129"/>
    </row>
    <row r="911" spans="1:1">
      <c r="A911" s="129"/>
    </row>
    <row r="912" spans="1:1">
      <c r="A912" s="129"/>
    </row>
    <row r="913" spans="1:1">
      <c r="A913" s="129"/>
    </row>
    <row r="914" spans="1:1">
      <c r="A914" s="129"/>
    </row>
    <row r="915" spans="1:1">
      <c r="A915" s="129"/>
    </row>
    <row r="916" spans="1:1">
      <c r="A916" s="129"/>
    </row>
    <row r="917" spans="1:1">
      <c r="A917" s="129"/>
    </row>
    <row r="918" spans="1:1">
      <c r="A918" s="129"/>
    </row>
    <row r="919" spans="1:1">
      <c r="A919" s="129"/>
    </row>
    <row r="920" spans="1:1">
      <c r="A920" s="129"/>
    </row>
    <row r="921" spans="1:1">
      <c r="A921" s="129"/>
    </row>
    <row r="922" spans="1:1">
      <c r="A922" s="129"/>
    </row>
    <row r="923" spans="1:1">
      <c r="A923" s="129"/>
    </row>
    <row r="924" spans="1:1">
      <c r="A924" s="129"/>
    </row>
    <row r="925" spans="1:1">
      <c r="A925" s="129"/>
    </row>
    <row r="926" spans="1:1">
      <c r="A926" s="129"/>
    </row>
    <row r="927" spans="1:1">
      <c r="A927" s="129"/>
    </row>
    <row r="928" spans="1:1">
      <c r="A928" s="129"/>
    </row>
    <row r="929" spans="1:1">
      <c r="A929" s="129"/>
    </row>
    <row r="930" spans="1:1">
      <c r="A930" s="129"/>
    </row>
    <row r="931" spans="1:1">
      <c r="A931" s="129"/>
    </row>
    <row r="932" spans="1:1">
      <c r="A932" s="129"/>
    </row>
    <row r="933" spans="1:1">
      <c r="A933" s="129"/>
    </row>
    <row r="934" spans="1:1">
      <c r="A934" s="129"/>
    </row>
    <row r="935" spans="1:1">
      <c r="A935" s="129"/>
    </row>
    <row r="936" spans="1:1">
      <c r="A936" s="129"/>
    </row>
    <row r="937" spans="1:1">
      <c r="A937" s="129"/>
    </row>
    <row r="938" spans="1:1">
      <c r="A938" s="129"/>
    </row>
    <row r="939" spans="1:1">
      <c r="A939" s="129"/>
    </row>
    <row r="940" spans="1:1">
      <c r="A940" s="129"/>
    </row>
    <row r="941" spans="1:1">
      <c r="A941" s="129"/>
    </row>
    <row r="942" spans="1:1">
      <c r="A942" s="129"/>
    </row>
    <row r="943" spans="1:1">
      <c r="A943" s="129"/>
    </row>
    <row r="944" spans="1:1">
      <c r="A944" s="129"/>
    </row>
    <row r="945" spans="1:1">
      <c r="A945" s="129"/>
    </row>
    <row r="946" spans="1:1">
      <c r="A946" s="129"/>
    </row>
    <row r="947" spans="1:1">
      <c r="A947" s="129"/>
    </row>
    <row r="948" spans="1:1">
      <c r="A948" s="129"/>
    </row>
    <row r="949" spans="1:1">
      <c r="A949" s="129"/>
    </row>
    <row r="950" spans="1:1">
      <c r="A950" s="129"/>
    </row>
    <row r="951" spans="1:1">
      <c r="A951" s="129"/>
    </row>
    <row r="952" spans="1:1">
      <c r="A952" s="129"/>
    </row>
    <row r="953" spans="1:1">
      <c r="A953" s="129"/>
    </row>
    <row r="954" spans="1:1">
      <c r="A954" s="129"/>
    </row>
    <row r="955" spans="1:1">
      <c r="A955" s="129"/>
    </row>
    <row r="956" spans="1:1">
      <c r="A956" s="129"/>
    </row>
    <row r="957" spans="1:1">
      <c r="A957" s="129"/>
    </row>
    <row r="958" spans="1:1">
      <c r="A958" s="129"/>
    </row>
    <row r="959" spans="1:1">
      <c r="A959" s="129"/>
    </row>
    <row r="960" spans="1:1">
      <c r="A960" s="129"/>
    </row>
    <row r="961" spans="1:1">
      <c r="A961" s="129"/>
    </row>
    <row r="962" spans="1:1">
      <c r="A962" s="129"/>
    </row>
    <row r="963" spans="1:1">
      <c r="A963" s="129"/>
    </row>
    <row r="964" spans="1:1">
      <c r="A964" s="129"/>
    </row>
    <row r="965" spans="1:1">
      <c r="A965" s="129"/>
    </row>
    <row r="966" spans="1:1">
      <c r="A966" s="129"/>
    </row>
    <row r="967" spans="1:1">
      <c r="A967" s="129"/>
    </row>
    <row r="968" spans="1:1">
      <c r="A968" s="129"/>
    </row>
    <row r="969" spans="1:1">
      <c r="A969" s="129"/>
    </row>
    <row r="970" spans="1:1">
      <c r="A970" s="129"/>
    </row>
    <row r="971" spans="1:1">
      <c r="A971" s="129"/>
    </row>
    <row r="972" spans="1:1">
      <c r="A972" s="129"/>
    </row>
    <row r="973" spans="1:1">
      <c r="A973" s="129"/>
    </row>
    <row r="974" spans="1:1">
      <c r="A974" s="129"/>
    </row>
    <row r="975" spans="1:1">
      <c r="A975" s="129"/>
    </row>
    <row r="976" spans="1:1">
      <c r="A976" s="129"/>
    </row>
    <row r="977" spans="1:1">
      <c r="A977" s="129"/>
    </row>
    <row r="978" spans="1:1">
      <c r="A978" s="129"/>
    </row>
    <row r="979" spans="1:1">
      <c r="A979" s="129"/>
    </row>
    <row r="980" spans="1:1">
      <c r="A980" s="129"/>
    </row>
    <row r="981" spans="1:1">
      <c r="A981" s="129"/>
    </row>
    <row r="982" spans="1:1">
      <c r="A982" s="129"/>
    </row>
    <row r="983" spans="1:1">
      <c r="A983" s="129"/>
    </row>
    <row r="984" spans="1:1">
      <c r="A984" s="129"/>
    </row>
    <row r="985" spans="1:1">
      <c r="A985" s="129"/>
    </row>
    <row r="986" spans="1:1">
      <c r="A986" s="129"/>
    </row>
    <row r="987" spans="1:1">
      <c r="A987" s="129"/>
    </row>
    <row r="988" spans="1:1">
      <c r="A988" s="129"/>
    </row>
    <row r="989" spans="1:1">
      <c r="A989" s="129"/>
    </row>
    <row r="990" spans="1:1">
      <c r="A990" s="129"/>
    </row>
    <row r="991" spans="1:1">
      <c r="A991" s="129"/>
    </row>
    <row r="992" spans="1:1">
      <c r="A992" s="129"/>
    </row>
    <row r="993" spans="1:1">
      <c r="A993" s="129"/>
    </row>
    <row r="994" spans="1:1">
      <c r="A994" s="129"/>
    </row>
    <row r="995" spans="1:1">
      <c r="A995" s="129"/>
    </row>
    <row r="996" spans="1:1">
      <c r="A996" s="129"/>
    </row>
    <row r="997" spans="1:1">
      <c r="A997" s="129"/>
    </row>
    <row r="998" spans="1:1">
      <c r="A998" s="129"/>
    </row>
    <row r="999" spans="1:1">
      <c r="A999" s="129"/>
    </row>
    <row r="1000" spans="1:1">
      <c r="A1000" s="129"/>
    </row>
    <row r="1001" spans="1:1">
      <c r="A1001" s="12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outlinePr summaryBelow="0" summaryRight="0"/>
  </sheetPr>
  <dimension ref="A1:G11"/>
  <sheetViews>
    <sheetView workbookViewId="0"/>
  </sheetViews>
  <sheetFormatPr defaultColWidth="14.453125" defaultRowHeight="15" customHeight="1"/>
  <cols>
    <col min="3" max="3" width="20.453125" customWidth="1"/>
  </cols>
  <sheetData>
    <row r="1" spans="1:7">
      <c r="A1" s="106" t="s">
        <v>3602</v>
      </c>
      <c r="B1" s="106" t="s">
        <v>5699</v>
      </c>
      <c r="C1" s="106" t="s">
        <v>5700</v>
      </c>
      <c r="D1" s="106" t="s">
        <v>5701</v>
      </c>
      <c r="E1" s="106" t="s">
        <v>5702</v>
      </c>
      <c r="F1" s="106" t="s">
        <v>5703</v>
      </c>
      <c r="G1" s="106" t="s">
        <v>5704</v>
      </c>
    </row>
    <row r="2" spans="1:7">
      <c r="A2" s="131" t="s">
        <v>5705</v>
      </c>
      <c r="B2" s="5" t="s">
        <v>5693</v>
      </c>
      <c r="C2" s="5"/>
      <c r="D2" s="5"/>
      <c r="E2" s="5"/>
      <c r="F2" s="5"/>
      <c r="G2" s="5"/>
    </row>
    <row r="3" spans="1:7">
      <c r="A3" s="131" t="s">
        <v>5706</v>
      </c>
      <c r="B3" s="5" t="s">
        <v>5707</v>
      </c>
      <c r="C3" s="5" t="s">
        <v>5708</v>
      </c>
      <c r="D3" s="5"/>
      <c r="E3" s="5"/>
      <c r="F3" s="132">
        <v>45447</v>
      </c>
      <c r="G3" s="5"/>
    </row>
    <row r="4" spans="1:7">
      <c r="A4" s="131" t="s">
        <v>5709</v>
      </c>
      <c r="B4" s="131" t="s">
        <v>5710</v>
      </c>
      <c r="C4" s="5"/>
      <c r="D4" s="5"/>
      <c r="E4" s="5"/>
      <c r="F4" s="132">
        <v>45445</v>
      </c>
      <c r="G4" s="5"/>
    </row>
    <row r="5" spans="1:7">
      <c r="A5" s="131" t="s">
        <v>5711</v>
      </c>
      <c r="B5" s="5" t="s">
        <v>5712</v>
      </c>
      <c r="C5" s="5"/>
      <c r="D5" s="5"/>
      <c r="E5" s="5"/>
      <c r="F5" s="5" t="s">
        <v>5713</v>
      </c>
      <c r="G5" s="5"/>
    </row>
    <row r="6" spans="1:7">
      <c r="A6" s="131" t="s">
        <v>5714</v>
      </c>
      <c r="B6" s="131" t="s">
        <v>5715</v>
      </c>
      <c r="C6" s="5"/>
      <c r="D6" s="5"/>
      <c r="E6" s="5"/>
      <c r="F6" s="5" t="s">
        <v>5716</v>
      </c>
      <c r="G6" s="5"/>
    </row>
    <row r="7" spans="1:7">
      <c r="A7" s="131" t="s">
        <v>5717</v>
      </c>
      <c r="B7" s="131" t="s">
        <v>5712</v>
      </c>
      <c r="C7" s="5"/>
      <c r="D7" s="5"/>
      <c r="E7" s="5"/>
      <c r="F7" s="5" t="s">
        <v>5713</v>
      </c>
      <c r="G7" s="5"/>
    </row>
    <row r="8" spans="1:7">
      <c r="A8" s="131" t="s">
        <v>5718</v>
      </c>
      <c r="B8" s="5" t="s">
        <v>5707</v>
      </c>
      <c r="C8" s="5"/>
      <c r="D8" s="5" t="s">
        <v>5716</v>
      </c>
      <c r="E8" s="5" t="s">
        <v>5719</v>
      </c>
      <c r="F8" s="5" t="s">
        <v>5713</v>
      </c>
      <c r="G8" s="5"/>
    </row>
    <row r="9" spans="1:7">
      <c r="A9" s="131" t="s">
        <v>5720</v>
      </c>
      <c r="B9" s="5" t="s">
        <v>5698</v>
      </c>
      <c r="C9" s="5"/>
      <c r="D9" s="5"/>
      <c r="E9" s="5"/>
      <c r="F9" s="132">
        <v>45450</v>
      </c>
      <c r="G9" s="5"/>
    </row>
    <row r="10" spans="1:7">
      <c r="A10" s="131" t="s">
        <v>5721</v>
      </c>
      <c r="B10" s="131" t="s">
        <v>5722</v>
      </c>
      <c r="C10" s="5"/>
      <c r="D10" s="5"/>
      <c r="E10" s="5"/>
      <c r="F10" s="5"/>
      <c r="G10" s="5"/>
    </row>
    <row r="11" spans="1:7">
      <c r="A11" s="131" t="s">
        <v>5723</v>
      </c>
      <c r="B11" s="5" t="s">
        <v>5710</v>
      </c>
      <c r="C11" s="5"/>
      <c r="D11" s="5"/>
      <c r="E11" s="5"/>
      <c r="F11" s="132">
        <v>45458</v>
      </c>
      <c r="G11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25.453125" customWidth="1"/>
    <col min="2" max="2" width="16.54296875" customWidth="1"/>
    <col min="3" max="3" width="16.453125" customWidth="1"/>
    <col min="4" max="4" width="13.08984375" customWidth="1"/>
    <col min="5" max="5" width="12.26953125" customWidth="1"/>
    <col min="6" max="7" width="9.08984375" customWidth="1"/>
    <col min="8" max="8" width="11.26953125" customWidth="1"/>
    <col min="9" max="9" width="11.453125" customWidth="1"/>
    <col min="10" max="10" width="12.26953125" customWidth="1"/>
    <col min="11" max="11" width="11.08984375" customWidth="1"/>
    <col min="12" max="12" width="11.26953125" customWidth="1"/>
    <col min="13" max="13" width="10.453125" customWidth="1"/>
    <col min="14" max="14" width="9.7265625" customWidth="1"/>
    <col min="15" max="26" width="9.08984375" customWidth="1"/>
  </cols>
  <sheetData>
    <row r="1" spans="1:26" ht="14.25" customHeight="1">
      <c r="A1" s="107" t="s">
        <v>5724</v>
      </c>
      <c r="B1" s="107" t="s">
        <v>3609</v>
      </c>
      <c r="C1" s="49" t="s">
        <v>412</v>
      </c>
      <c r="D1" s="49" t="s">
        <v>5725</v>
      </c>
      <c r="E1" s="49" t="s">
        <v>5726</v>
      </c>
      <c r="F1" s="49" t="s">
        <v>5727</v>
      </c>
      <c r="G1" s="49" t="s">
        <v>5728</v>
      </c>
      <c r="H1" s="133" t="s">
        <v>5729</v>
      </c>
      <c r="I1" s="134" t="s">
        <v>5730</v>
      </c>
      <c r="J1" s="134" t="s">
        <v>5731</v>
      </c>
      <c r="K1" s="134" t="s">
        <v>5732</v>
      </c>
      <c r="L1" s="134" t="s">
        <v>5733</v>
      </c>
      <c r="M1" s="134" t="s">
        <v>5734</v>
      </c>
      <c r="N1" s="134" t="s">
        <v>3626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25" customHeight="1">
      <c r="A2" s="108" t="s">
        <v>18</v>
      </c>
      <c r="B2" s="109" t="e">
        <f>IF(ISBLANK(A2),"",VLOOKUP(A2,[2]Permits!$F$2:$O$127,10,FALSE))</f>
        <v>#N/A</v>
      </c>
      <c r="C2" s="98" t="s">
        <v>3469</v>
      </c>
      <c r="D2" s="98"/>
      <c r="E2" s="98"/>
      <c r="F2" s="98"/>
      <c r="G2" s="98"/>
      <c r="H2" s="135" t="s">
        <v>5709</v>
      </c>
      <c r="I2" s="110">
        <v>0.28819444444444448</v>
      </c>
      <c r="J2" s="110"/>
      <c r="K2" s="110"/>
      <c r="L2" s="110"/>
      <c r="M2" s="110"/>
      <c r="N2" s="110"/>
    </row>
    <row r="3" spans="1:26" ht="14.25" customHeight="1">
      <c r="A3" s="108"/>
      <c r="B3" s="109"/>
      <c r="C3" s="98" t="s">
        <v>5709</v>
      </c>
      <c r="D3" s="98"/>
      <c r="E3" s="98"/>
      <c r="F3" s="98"/>
      <c r="G3" s="98"/>
      <c r="H3" s="135" t="s">
        <v>5735</v>
      </c>
      <c r="I3" s="110">
        <v>0.36805555555555558</v>
      </c>
      <c r="J3" s="110"/>
      <c r="K3" s="110"/>
      <c r="L3" s="110"/>
      <c r="M3" s="110"/>
      <c r="N3" s="110"/>
    </row>
    <row r="4" spans="1:26" ht="14.25" customHeight="1">
      <c r="A4" s="108"/>
      <c r="B4" s="109"/>
      <c r="C4" s="98" t="s">
        <v>5735</v>
      </c>
      <c r="D4" s="98" t="s">
        <v>5709</v>
      </c>
      <c r="E4" s="98"/>
      <c r="F4" s="98"/>
      <c r="G4" s="98"/>
      <c r="H4" s="135" t="s">
        <v>5705</v>
      </c>
      <c r="I4" s="110">
        <v>0.47569444444444442</v>
      </c>
      <c r="J4" s="110"/>
      <c r="K4" s="110"/>
      <c r="L4" s="110"/>
      <c r="M4" s="110"/>
      <c r="N4" s="110"/>
    </row>
    <row r="5" spans="1:26" ht="14.25" customHeight="1">
      <c r="A5" s="108"/>
      <c r="B5" s="109"/>
      <c r="C5" s="98" t="s">
        <v>5705</v>
      </c>
      <c r="D5" s="98"/>
      <c r="E5" s="98"/>
      <c r="F5" s="98"/>
      <c r="G5" s="98"/>
      <c r="H5" s="135"/>
      <c r="I5" s="110">
        <v>0.59722222222222221</v>
      </c>
      <c r="J5" s="110"/>
      <c r="K5" s="110"/>
      <c r="L5" s="110"/>
      <c r="M5" s="110"/>
      <c r="N5" s="110"/>
    </row>
    <row r="6" spans="1:26" ht="14.25" customHeight="1">
      <c r="A6" s="108"/>
      <c r="B6" s="109"/>
      <c r="C6" s="98" t="s">
        <v>5735</v>
      </c>
      <c r="D6" s="98"/>
      <c r="E6" s="98"/>
      <c r="F6" s="98"/>
      <c r="G6" s="98"/>
      <c r="H6" s="135"/>
      <c r="I6" s="110">
        <v>0.68402777777777779</v>
      </c>
      <c r="J6" s="110"/>
      <c r="K6" s="110"/>
      <c r="L6" s="110"/>
      <c r="M6" s="110"/>
      <c r="N6" s="110"/>
    </row>
    <row r="7" spans="1:26" ht="14.25" customHeight="1">
      <c r="A7" s="108"/>
      <c r="B7" s="109"/>
      <c r="C7" s="98" t="s">
        <v>5705</v>
      </c>
      <c r="D7" s="98"/>
      <c r="E7" s="98"/>
      <c r="F7" s="98"/>
      <c r="G7" s="98"/>
      <c r="H7" s="135" t="s">
        <v>5736</v>
      </c>
      <c r="I7" s="110">
        <v>0.79166666666666663</v>
      </c>
      <c r="J7" s="110"/>
      <c r="K7" s="110"/>
      <c r="L7" s="110"/>
      <c r="M7" s="110"/>
      <c r="N7" s="110"/>
    </row>
    <row r="8" spans="1:26" ht="14.25" customHeight="1">
      <c r="A8" s="108" t="s">
        <v>23</v>
      </c>
      <c r="B8" s="109" t="e">
        <f>IF(ISBLANK(A8),"",VLOOKUP(A8,[2]Permits!$F$2:$O$127,10,FALSE))</f>
        <v>#N/A</v>
      </c>
      <c r="C8" s="98" t="s">
        <v>5737</v>
      </c>
      <c r="D8" s="98"/>
      <c r="E8" s="98"/>
      <c r="F8" s="98"/>
      <c r="G8" s="98"/>
      <c r="H8" s="135" t="s">
        <v>5705</v>
      </c>
      <c r="I8" s="110">
        <v>0.28125</v>
      </c>
      <c r="J8" s="110"/>
      <c r="K8" s="110"/>
      <c r="L8" s="110"/>
      <c r="M8" s="110"/>
      <c r="N8" s="110"/>
    </row>
    <row r="9" spans="1:26" ht="14.25" customHeight="1">
      <c r="A9" s="108"/>
      <c r="B9" s="109"/>
      <c r="C9" s="98" t="s">
        <v>5705</v>
      </c>
      <c r="D9" s="98" t="s">
        <v>5738</v>
      </c>
      <c r="E9" s="98" t="s">
        <v>5739</v>
      </c>
      <c r="F9" s="98"/>
      <c r="G9" s="98"/>
      <c r="H9" s="135" t="s">
        <v>5735</v>
      </c>
      <c r="I9" s="110">
        <v>0.38194444444444442</v>
      </c>
      <c r="J9" s="110"/>
      <c r="K9" s="110"/>
      <c r="L9" s="110"/>
      <c r="M9" s="110"/>
      <c r="N9" s="110"/>
    </row>
    <row r="10" spans="1:26" ht="14.25" customHeight="1">
      <c r="A10" s="108"/>
      <c r="B10" s="109"/>
      <c r="C10" s="98" t="s">
        <v>5735</v>
      </c>
      <c r="D10" s="98"/>
      <c r="E10" s="98"/>
      <c r="F10" s="98"/>
      <c r="G10" s="98"/>
      <c r="H10" s="135"/>
      <c r="I10" s="110">
        <v>0.4861111111111111</v>
      </c>
      <c r="J10" s="110"/>
      <c r="K10" s="110"/>
      <c r="L10" s="110"/>
      <c r="M10" s="110"/>
      <c r="N10" s="110"/>
    </row>
    <row r="11" spans="1:26" ht="14.25" customHeight="1">
      <c r="A11" s="108"/>
      <c r="B11" s="109"/>
      <c r="C11" s="98" t="s">
        <v>5705</v>
      </c>
      <c r="D11" s="98" t="s">
        <v>5738</v>
      </c>
      <c r="E11" s="98" t="s">
        <v>5739</v>
      </c>
      <c r="F11" s="98"/>
      <c r="G11" s="98"/>
      <c r="H11" s="135"/>
      <c r="I11" s="110">
        <v>0.67361111111111116</v>
      </c>
      <c r="J11" s="110"/>
      <c r="K11" s="110"/>
      <c r="L11" s="110"/>
      <c r="M11" s="110"/>
      <c r="N11" s="110"/>
    </row>
    <row r="12" spans="1:26" ht="14.25" customHeight="1">
      <c r="A12" s="108"/>
      <c r="B12" s="109"/>
      <c r="C12" s="98" t="s">
        <v>5735</v>
      </c>
      <c r="D12" s="98"/>
      <c r="E12" s="98"/>
      <c r="F12" s="98"/>
      <c r="G12" s="98"/>
      <c r="H12" s="135" t="s">
        <v>5740</v>
      </c>
      <c r="I12" s="110">
        <v>0.77777777777777779</v>
      </c>
      <c r="J12" s="110"/>
      <c r="K12" s="110"/>
      <c r="L12" s="110"/>
      <c r="M12" s="110"/>
      <c r="N12" s="110"/>
    </row>
    <row r="13" spans="1:26" ht="14.25" customHeight="1">
      <c r="A13" s="108"/>
      <c r="B13" s="109"/>
      <c r="C13" s="98" t="s">
        <v>5740</v>
      </c>
      <c r="D13" s="98"/>
      <c r="E13" s="98"/>
      <c r="F13" s="98"/>
      <c r="G13" s="98"/>
      <c r="H13" s="135" t="s">
        <v>5737</v>
      </c>
      <c r="I13" s="110">
        <v>0.8125</v>
      </c>
      <c r="J13" s="110"/>
      <c r="K13" s="110"/>
      <c r="L13" s="110"/>
      <c r="M13" s="110"/>
      <c r="N13" s="110"/>
    </row>
    <row r="14" spans="1:26" ht="14.25" customHeight="1">
      <c r="A14" s="108" t="s">
        <v>26</v>
      </c>
      <c r="B14" s="109" t="e">
        <f>IF(ISBLANK(A14),"",VLOOKUP(A14,[2]Permits!$F$2:$O$127,10,FALSE))</f>
        <v>#N/A</v>
      </c>
      <c r="C14" s="98"/>
      <c r="D14" s="98"/>
      <c r="E14" s="98"/>
      <c r="F14" s="98"/>
      <c r="G14" s="98"/>
      <c r="H14" s="135"/>
      <c r="I14" s="110"/>
      <c r="J14" s="110"/>
      <c r="K14" s="110"/>
      <c r="L14" s="110"/>
      <c r="M14" s="110"/>
      <c r="N14" s="110"/>
    </row>
    <row r="15" spans="1:26" ht="14.25" customHeight="1">
      <c r="A15" s="108" t="s">
        <v>32</v>
      </c>
      <c r="B15" s="109" t="e">
        <f>IF(ISBLANK(A15),"",VLOOKUP(A15,[2]Permits!$F$2:$O$127,10,FALSE))</f>
        <v>#N/A</v>
      </c>
      <c r="C15" s="98"/>
      <c r="D15" s="98"/>
      <c r="E15" s="98"/>
      <c r="F15" s="98"/>
      <c r="G15" s="98"/>
      <c r="H15" s="135"/>
      <c r="I15" s="110"/>
      <c r="J15" s="110"/>
      <c r="K15" s="110"/>
      <c r="L15" s="110"/>
      <c r="M15" s="110"/>
      <c r="N15" s="110"/>
    </row>
    <row r="16" spans="1:26" ht="14.25" customHeight="1">
      <c r="A16" s="108" t="s">
        <v>36</v>
      </c>
      <c r="B16" s="109" t="e">
        <f>IF(ISBLANK(A16),"",VLOOKUP(A16,[2]Permits!$F$2:$O$127,10,FALSE))</f>
        <v>#N/A</v>
      </c>
      <c r="C16" s="98"/>
      <c r="D16" s="98"/>
      <c r="E16" s="98"/>
      <c r="F16" s="98"/>
      <c r="G16" s="98"/>
      <c r="H16" s="135"/>
      <c r="I16" s="110"/>
      <c r="J16" s="110"/>
      <c r="K16" s="110"/>
      <c r="L16" s="110"/>
      <c r="M16" s="110"/>
      <c r="N16" s="110"/>
    </row>
    <row r="17" spans="1:14" ht="14.25" customHeight="1">
      <c r="A17" s="108" t="s">
        <v>39</v>
      </c>
      <c r="B17" s="109" t="e">
        <f>IF(ISBLANK(A17),"",VLOOKUP(A17,[2]Permits!$F$2:$O$127,10,FALSE))</f>
        <v>#N/A</v>
      </c>
      <c r="C17" s="98"/>
      <c r="D17" s="98"/>
      <c r="E17" s="98"/>
      <c r="F17" s="98"/>
      <c r="G17" s="98"/>
      <c r="H17" s="135"/>
      <c r="I17" s="110"/>
      <c r="J17" s="110"/>
      <c r="K17" s="110"/>
      <c r="L17" s="110"/>
      <c r="M17" s="110"/>
      <c r="N17" s="110"/>
    </row>
    <row r="18" spans="1:14" ht="14.25" customHeight="1">
      <c r="A18" s="108" t="s">
        <v>42</v>
      </c>
      <c r="B18" s="109" t="e">
        <f>IF(ISBLANK(A18),"",VLOOKUP(A18,[2]Permits!$F$2:$O$127,10,FALSE))</f>
        <v>#N/A</v>
      </c>
      <c r="C18" s="98"/>
      <c r="D18" s="98"/>
      <c r="E18" s="98"/>
      <c r="F18" s="98"/>
      <c r="G18" s="98"/>
      <c r="H18" s="135"/>
      <c r="I18" s="110"/>
      <c r="J18" s="110"/>
      <c r="K18" s="110"/>
      <c r="L18" s="110"/>
      <c r="M18" s="110"/>
      <c r="N18" s="110"/>
    </row>
    <row r="19" spans="1:14" ht="14.25" customHeight="1">
      <c r="A19" s="108" t="s">
        <v>46</v>
      </c>
      <c r="B19" s="109" t="e">
        <f>IF(ISBLANK(A19),"",VLOOKUP(A19,[2]Permits!$F$2:$O$127,10,FALSE))</f>
        <v>#N/A</v>
      </c>
      <c r="C19" s="98"/>
      <c r="D19" s="98"/>
      <c r="E19" s="98"/>
      <c r="F19" s="98"/>
      <c r="G19" s="98"/>
      <c r="H19" s="135"/>
      <c r="I19" s="110"/>
      <c r="J19" s="110"/>
      <c r="K19" s="110"/>
      <c r="L19" s="110"/>
      <c r="M19" s="110"/>
      <c r="N19" s="110"/>
    </row>
    <row r="20" spans="1:14" ht="14.25" customHeight="1">
      <c r="A20" s="108" t="s">
        <v>50</v>
      </c>
      <c r="B20" s="109" t="e">
        <f>IF(ISBLANK(A20),"",VLOOKUP(A20,[2]Permits!$F$2:$O$127,10,FALSE))</f>
        <v>#N/A</v>
      </c>
      <c r="C20" s="98"/>
      <c r="D20" s="98"/>
      <c r="E20" s="98"/>
      <c r="F20" s="98"/>
      <c r="G20" s="98"/>
      <c r="H20" s="135"/>
      <c r="I20" s="110"/>
      <c r="J20" s="110"/>
      <c r="K20" s="110"/>
      <c r="L20" s="110"/>
      <c r="M20" s="110"/>
      <c r="N20" s="110"/>
    </row>
    <row r="21" spans="1:14" ht="14.25" customHeight="1">
      <c r="A21" s="108" t="s">
        <v>54</v>
      </c>
      <c r="B21" s="109" t="e">
        <f>IF(ISBLANK(A21),"",VLOOKUP(A21,[2]Permits!$F$2:$O$127,10,FALSE))</f>
        <v>#N/A</v>
      </c>
      <c r="C21" s="98"/>
      <c r="D21" s="98"/>
      <c r="E21" s="98"/>
      <c r="F21" s="98"/>
      <c r="G21" s="98"/>
      <c r="H21" s="135"/>
      <c r="I21" s="110"/>
      <c r="J21" s="110"/>
      <c r="K21" s="110"/>
      <c r="L21" s="110"/>
      <c r="M21" s="110"/>
      <c r="N21" s="110"/>
    </row>
    <row r="22" spans="1:14" ht="14.25" customHeight="1">
      <c r="A22" s="108" t="s">
        <v>57</v>
      </c>
      <c r="B22" s="109" t="e">
        <f>IF(ISBLANK(A22),"",VLOOKUP(A22,[2]Permits!$F$2:$O$127,10,FALSE))</f>
        <v>#N/A</v>
      </c>
      <c r="C22" s="98"/>
      <c r="D22" s="98"/>
      <c r="E22" s="98"/>
      <c r="F22" s="98"/>
      <c r="G22" s="98"/>
      <c r="H22" s="135"/>
      <c r="I22" s="110"/>
      <c r="J22" s="110"/>
      <c r="K22" s="110"/>
      <c r="L22" s="110"/>
      <c r="M22" s="110"/>
      <c r="N22" s="110"/>
    </row>
    <row r="23" spans="1:14" ht="14.25" customHeight="1">
      <c r="A23" s="204" t="s">
        <v>60</v>
      </c>
      <c r="B23" s="109" t="e">
        <f>IF(ISBLANK(A23),"",VLOOKUP(A23,[2]Permits!$F$2:$O$127,10,FALSE))</f>
        <v>#N/A</v>
      </c>
      <c r="C23" s="98"/>
      <c r="D23" s="98"/>
      <c r="E23" s="98"/>
      <c r="F23" s="98"/>
      <c r="G23" s="98"/>
      <c r="H23" s="135"/>
      <c r="I23" s="110"/>
      <c r="J23" s="110"/>
      <c r="K23" s="110"/>
      <c r="L23" s="110"/>
      <c r="M23" s="110"/>
      <c r="N23" s="110"/>
    </row>
    <row r="24" spans="1:14" ht="14.25" customHeight="1">
      <c r="A24" s="205"/>
      <c r="B24" s="109" t="str">
        <f>IF(ISBLANK(A24),"",VLOOKUP(A24,[2]Permits!$F$2:$O$127,10,FALSE))</f>
        <v/>
      </c>
      <c r="C24" s="98"/>
      <c r="D24" s="98"/>
      <c r="E24" s="98"/>
      <c r="F24" s="98"/>
      <c r="G24" s="98"/>
      <c r="H24" s="135"/>
      <c r="I24" s="110"/>
      <c r="J24" s="110"/>
      <c r="K24" s="110"/>
      <c r="L24" s="110"/>
      <c r="M24" s="110"/>
      <c r="N24" s="110"/>
    </row>
    <row r="25" spans="1:14" ht="14.25" customHeight="1">
      <c r="A25" s="108" t="s">
        <v>65</v>
      </c>
      <c r="B25" s="109" t="e">
        <f>IF(ISBLANK(A25),"",VLOOKUP(A25,[2]Permits!$F$2:$O$127,10,FALSE))</f>
        <v>#N/A</v>
      </c>
      <c r="C25" s="98"/>
      <c r="D25" s="98"/>
      <c r="E25" s="98"/>
      <c r="F25" s="98"/>
      <c r="G25" s="98"/>
      <c r="H25" s="135"/>
      <c r="I25" s="110"/>
      <c r="J25" s="110"/>
      <c r="K25" s="110"/>
      <c r="L25" s="110"/>
      <c r="M25" s="110"/>
      <c r="N25" s="110"/>
    </row>
    <row r="26" spans="1:14" ht="14.25" customHeight="1">
      <c r="A26" s="108" t="s">
        <v>69</v>
      </c>
      <c r="B26" s="109" t="e">
        <f>IF(ISBLANK(A26),"",VLOOKUP(A26,[2]Permits!$F$2:$O$127,10,FALSE))</f>
        <v>#N/A</v>
      </c>
      <c r="C26" s="98"/>
      <c r="D26" s="98"/>
      <c r="E26" s="98"/>
      <c r="F26" s="98"/>
      <c r="G26" s="98"/>
      <c r="H26" s="135"/>
      <c r="I26" s="110"/>
      <c r="J26" s="110"/>
      <c r="K26" s="110"/>
      <c r="L26" s="110"/>
      <c r="M26" s="110"/>
      <c r="N26" s="110"/>
    </row>
    <row r="27" spans="1:14" ht="14.25" customHeight="1">
      <c r="A27" s="108" t="s">
        <v>73</v>
      </c>
      <c r="B27" s="109" t="e">
        <f>IF(ISBLANK(A27),"",VLOOKUP(A27,[2]Permits!$F$2:$O$127,10,FALSE))</f>
        <v>#N/A</v>
      </c>
      <c r="C27" s="98"/>
      <c r="D27" s="98"/>
      <c r="E27" s="98"/>
      <c r="F27" s="98"/>
      <c r="G27" s="98"/>
      <c r="H27" s="135"/>
      <c r="I27" s="110"/>
      <c r="J27" s="110"/>
      <c r="K27" s="110"/>
      <c r="L27" s="110"/>
      <c r="M27" s="110"/>
      <c r="N27" s="110"/>
    </row>
    <row r="28" spans="1:14" ht="14.25" customHeight="1">
      <c r="A28" s="108" t="s">
        <v>77</v>
      </c>
      <c r="B28" s="109" t="e">
        <f>IF(ISBLANK(A28),"",VLOOKUP(A28,[2]Permits!$F$2:$O$127,10,FALSE))</f>
        <v>#N/A</v>
      </c>
      <c r="C28" s="98"/>
      <c r="D28" s="98"/>
      <c r="E28" s="98"/>
      <c r="F28" s="98"/>
      <c r="G28" s="98"/>
      <c r="H28" s="135"/>
      <c r="I28" s="110"/>
      <c r="J28" s="110"/>
      <c r="K28" s="110"/>
      <c r="L28" s="110"/>
      <c r="M28" s="110"/>
      <c r="N28" s="110"/>
    </row>
    <row r="29" spans="1:14" ht="14.25" customHeight="1">
      <c r="A29" s="108" t="s">
        <v>80</v>
      </c>
      <c r="B29" s="109" t="e">
        <f>IF(ISBLANK(A29),"",VLOOKUP(A29,[2]Permits!$F$2:$O$127,10,FALSE))</f>
        <v>#N/A</v>
      </c>
      <c r="C29" s="98"/>
      <c r="D29" s="98"/>
      <c r="E29" s="98"/>
      <c r="F29" s="98"/>
      <c r="G29" s="98"/>
      <c r="H29" s="135"/>
      <c r="I29" s="110"/>
      <c r="J29" s="110"/>
      <c r="K29" s="110"/>
      <c r="L29" s="110"/>
      <c r="M29" s="110"/>
      <c r="N29" s="110"/>
    </row>
    <row r="30" spans="1:14" ht="14.25" customHeight="1">
      <c r="A30" s="108" t="s">
        <v>83</v>
      </c>
      <c r="B30" s="109" t="e">
        <f>IF(ISBLANK(A30),"",VLOOKUP(A30,[2]Permits!$F$2:$O$127,10,FALSE))</f>
        <v>#N/A</v>
      </c>
      <c r="C30" s="98"/>
      <c r="D30" s="98"/>
      <c r="E30" s="98"/>
      <c r="F30" s="98"/>
      <c r="G30" s="98"/>
      <c r="H30" s="135"/>
      <c r="I30" s="110"/>
      <c r="J30" s="110"/>
      <c r="K30" s="110"/>
      <c r="L30" s="110"/>
      <c r="M30" s="110"/>
      <c r="N30" s="110"/>
    </row>
    <row r="31" spans="1:14" ht="14.25" customHeight="1">
      <c r="A31" s="108" t="s">
        <v>86</v>
      </c>
      <c r="B31" s="109" t="e">
        <f>IF(ISBLANK(A31),"",VLOOKUP(A31,[2]Permits!$F$2:$O$127,10,FALSE))</f>
        <v>#N/A</v>
      </c>
      <c r="C31" s="98"/>
      <c r="D31" s="98"/>
      <c r="E31" s="98"/>
      <c r="F31" s="98"/>
      <c r="G31" s="98"/>
      <c r="H31" s="135"/>
      <c r="I31" s="110"/>
      <c r="J31" s="110"/>
      <c r="K31" s="110"/>
      <c r="L31" s="110"/>
      <c r="M31" s="110"/>
      <c r="N31" s="110"/>
    </row>
    <row r="32" spans="1:14" ht="14.25" customHeight="1">
      <c r="A32" s="108" t="s">
        <v>90</v>
      </c>
      <c r="B32" s="109" t="e">
        <f>IF(ISBLANK(A32),"",VLOOKUP(A32,[2]Permits!$F$2:$O$127,10,FALSE))</f>
        <v>#N/A</v>
      </c>
      <c r="C32" s="98"/>
      <c r="D32" s="98"/>
      <c r="E32" s="98"/>
      <c r="F32" s="98"/>
      <c r="G32" s="98"/>
      <c r="H32" s="135"/>
      <c r="I32" s="110"/>
      <c r="J32" s="110"/>
      <c r="K32" s="110"/>
      <c r="L32" s="110"/>
      <c r="M32" s="110"/>
      <c r="N32" s="110"/>
    </row>
    <row r="33" spans="1:14" ht="14.25" customHeight="1">
      <c r="A33" s="108" t="s">
        <v>94</v>
      </c>
      <c r="B33" s="109" t="e">
        <f>IF(ISBLANK(A33),"",VLOOKUP(A33,[2]Permits!$F$2:$O$127,10,FALSE))</f>
        <v>#N/A</v>
      </c>
      <c r="C33" s="98"/>
      <c r="D33" s="98"/>
      <c r="E33" s="98"/>
      <c r="F33" s="98"/>
      <c r="G33" s="98"/>
      <c r="H33" s="135"/>
      <c r="I33" s="110"/>
      <c r="J33" s="110"/>
      <c r="K33" s="110"/>
      <c r="L33" s="110"/>
      <c r="M33" s="110"/>
      <c r="N33" s="110"/>
    </row>
    <row r="34" spans="1:14" ht="14.25" customHeight="1">
      <c r="A34" s="108" t="s">
        <v>77</v>
      </c>
      <c r="B34" s="109" t="e">
        <f>IF(ISBLANK(A34),"",VLOOKUP(A34,[2]Permits!$F$2:$O$127,10,FALSE))</f>
        <v>#N/A</v>
      </c>
      <c r="C34" s="98"/>
      <c r="D34" s="98"/>
      <c r="E34" s="98"/>
      <c r="F34" s="98"/>
      <c r="G34" s="98"/>
      <c r="H34" s="135"/>
      <c r="I34" s="110"/>
      <c r="J34" s="110"/>
      <c r="K34" s="110"/>
      <c r="L34" s="110"/>
      <c r="M34" s="110"/>
      <c r="N34" s="110"/>
    </row>
    <row r="35" spans="1:14" ht="14.25" customHeight="1">
      <c r="A35" s="108" t="s">
        <v>99</v>
      </c>
      <c r="B35" s="109" t="e">
        <f>IF(ISBLANK(A35),"",VLOOKUP(A35,[2]Permits!$F$2:$O$127,10,FALSE))</f>
        <v>#N/A</v>
      </c>
      <c r="C35" s="98"/>
      <c r="D35" s="98"/>
      <c r="E35" s="98"/>
      <c r="F35" s="98"/>
      <c r="G35" s="98"/>
      <c r="H35" s="135"/>
      <c r="I35" s="110"/>
      <c r="J35" s="110"/>
      <c r="K35" s="110"/>
      <c r="L35" s="110"/>
      <c r="M35" s="110"/>
      <c r="N35" s="110"/>
    </row>
    <row r="36" spans="1:14" ht="14.25" customHeight="1">
      <c r="A36" s="108" t="s">
        <v>102</v>
      </c>
      <c r="B36" s="109" t="e">
        <f>IF(ISBLANK(A36),"",VLOOKUP(A36,[2]Permits!$F$2:$O$127,10,FALSE))</f>
        <v>#N/A</v>
      </c>
      <c r="C36" s="98"/>
      <c r="D36" s="98"/>
      <c r="E36" s="98"/>
      <c r="F36" s="98"/>
      <c r="G36" s="98"/>
      <c r="H36" s="135"/>
      <c r="I36" s="110"/>
      <c r="J36" s="110"/>
      <c r="K36" s="110"/>
      <c r="L36" s="110"/>
      <c r="M36" s="110"/>
      <c r="N36" s="110"/>
    </row>
    <row r="37" spans="1:14" ht="14.25" customHeight="1">
      <c r="A37" s="108" t="s">
        <v>105</v>
      </c>
      <c r="B37" s="109" t="e">
        <f>IF(ISBLANK(A37),"",VLOOKUP(A37,[2]Permits!$F$2:$O$127,10,FALSE))</f>
        <v>#N/A</v>
      </c>
      <c r="C37" s="98"/>
      <c r="D37" s="98"/>
      <c r="E37" s="98"/>
      <c r="F37" s="98"/>
      <c r="G37" s="98"/>
      <c r="H37" s="135"/>
      <c r="I37" s="110"/>
      <c r="J37" s="110"/>
      <c r="K37" s="110"/>
      <c r="L37" s="110"/>
      <c r="M37" s="110"/>
      <c r="N37" s="110"/>
    </row>
    <row r="38" spans="1:14" ht="14.25" customHeight="1">
      <c r="A38" s="108" t="s">
        <v>108</v>
      </c>
      <c r="B38" s="109" t="e">
        <f>IF(ISBLANK(A38),"",VLOOKUP(A38,[2]Permits!$F$2:$O$127,10,FALSE))</f>
        <v>#N/A</v>
      </c>
      <c r="C38" s="98"/>
      <c r="D38" s="98"/>
      <c r="E38" s="98"/>
      <c r="F38" s="98"/>
      <c r="G38" s="98"/>
      <c r="H38" s="135"/>
      <c r="I38" s="110"/>
      <c r="J38" s="110"/>
      <c r="K38" s="110"/>
      <c r="L38" s="110"/>
      <c r="M38" s="110"/>
      <c r="N38" s="110"/>
    </row>
    <row r="39" spans="1:14" ht="14.25" customHeight="1">
      <c r="A39" s="108" t="s">
        <v>111</v>
      </c>
      <c r="B39" s="109" t="e">
        <f>IF(ISBLANK(A39),"",VLOOKUP(A39,[2]Permits!$F$2:$O$127,10,FALSE))</f>
        <v>#N/A</v>
      </c>
      <c r="C39" s="98"/>
      <c r="D39" s="98"/>
      <c r="E39" s="98"/>
      <c r="F39" s="98"/>
      <c r="G39" s="98"/>
      <c r="H39" s="135"/>
      <c r="I39" s="110"/>
      <c r="J39" s="110"/>
      <c r="K39" s="110"/>
      <c r="L39" s="110"/>
      <c r="M39" s="110"/>
      <c r="N39" s="110"/>
    </row>
    <row r="40" spans="1:14" ht="14.25" customHeight="1">
      <c r="A40" s="108" t="s">
        <v>115</v>
      </c>
      <c r="B40" s="109" t="e">
        <f>IF(ISBLANK(A40),"",VLOOKUP(A40,[2]Permits!$F$2:$O$127,10,FALSE))</f>
        <v>#N/A</v>
      </c>
      <c r="C40" s="98"/>
      <c r="D40" s="98"/>
      <c r="E40" s="98"/>
      <c r="F40" s="98"/>
      <c r="G40" s="98"/>
      <c r="H40" s="135"/>
      <c r="I40" s="110"/>
      <c r="J40" s="110"/>
      <c r="K40" s="110"/>
      <c r="L40" s="110"/>
      <c r="M40" s="110"/>
      <c r="N40" s="110"/>
    </row>
    <row r="41" spans="1:14" ht="14.25" customHeight="1">
      <c r="A41" s="108" t="s">
        <v>119</v>
      </c>
      <c r="B41" s="109" t="e">
        <f>IF(ISBLANK(A41),"",VLOOKUP(A41,[2]Permits!$F$2:$O$127,10,FALSE))</f>
        <v>#N/A</v>
      </c>
      <c r="C41" s="98"/>
      <c r="D41" s="98"/>
      <c r="E41" s="98"/>
      <c r="F41" s="98"/>
      <c r="G41" s="98"/>
      <c r="H41" s="135"/>
      <c r="I41" s="110"/>
      <c r="J41" s="110"/>
      <c r="K41" s="110"/>
      <c r="L41" s="110"/>
      <c r="M41" s="110"/>
      <c r="N41" s="110"/>
    </row>
    <row r="42" spans="1:14" ht="14.25" customHeight="1">
      <c r="A42" s="108" t="s">
        <v>122</v>
      </c>
      <c r="B42" s="109" t="e">
        <f>IF(ISBLANK(A42),"",VLOOKUP(A42,[2]Permits!$F$2:$O$127,10,FALSE))</f>
        <v>#N/A</v>
      </c>
      <c r="C42" s="98"/>
      <c r="D42" s="98"/>
      <c r="E42" s="98"/>
      <c r="F42" s="98"/>
      <c r="G42" s="98"/>
      <c r="H42" s="135"/>
      <c r="I42" s="110"/>
      <c r="J42" s="110"/>
      <c r="K42" s="110"/>
      <c r="L42" s="110"/>
      <c r="M42" s="110"/>
      <c r="N42" s="110"/>
    </row>
    <row r="43" spans="1:14" ht="14.25" customHeight="1">
      <c r="A43" s="108" t="s">
        <v>125</v>
      </c>
      <c r="B43" s="109" t="e">
        <f>IF(ISBLANK(A43),"",VLOOKUP(A43,[2]Permits!$F$2:$O$127,10,FALSE))</f>
        <v>#N/A</v>
      </c>
      <c r="C43" s="98"/>
      <c r="D43" s="98"/>
      <c r="E43" s="98"/>
      <c r="F43" s="98"/>
      <c r="G43" s="98"/>
      <c r="H43" s="135"/>
      <c r="I43" s="110"/>
      <c r="J43" s="110"/>
      <c r="K43" s="110"/>
      <c r="L43" s="110"/>
      <c r="M43" s="110"/>
      <c r="N43" s="110"/>
    </row>
    <row r="44" spans="1:14" ht="14.25" customHeight="1">
      <c r="A44" s="108" t="s">
        <v>128</v>
      </c>
      <c r="B44" s="109" t="e">
        <f>IF(ISBLANK(A44),"",VLOOKUP(A44,[2]Permits!$F$2:$O$127,10,FALSE))</f>
        <v>#N/A</v>
      </c>
      <c r="C44" s="98"/>
      <c r="D44" s="98"/>
      <c r="E44" s="98"/>
      <c r="F44" s="98"/>
      <c r="G44" s="98"/>
      <c r="H44" s="135"/>
      <c r="I44" s="110"/>
      <c r="J44" s="110"/>
      <c r="K44" s="110"/>
      <c r="L44" s="110"/>
      <c r="M44" s="110"/>
      <c r="N44" s="110"/>
    </row>
    <row r="45" spans="1:14" ht="14.25" customHeight="1">
      <c r="A45" s="108" t="s">
        <v>131</v>
      </c>
      <c r="B45" s="109" t="e">
        <f>IF(ISBLANK(A45),"",VLOOKUP(A45,[2]Permits!$F$2:$O$127,10,FALSE))</f>
        <v>#N/A</v>
      </c>
      <c r="C45" s="98"/>
      <c r="D45" s="98"/>
      <c r="E45" s="98"/>
      <c r="F45" s="98"/>
      <c r="G45" s="98"/>
      <c r="H45" s="135"/>
      <c r="I45" s="110"/>
      <c r="J45" s="110"/>
      <c r="K45" s="110"/>
      <c r="L45" s="110"/>
      <c r="M45" s="110"/>
      <c r="N45" s="110"/>
    </row>
    <row r="46" spans="1:14" ht="14.25" customHeight="1">
      <c r="A46" s="108" t="s">
        <v>122</v>
      </c>
      <c r="B46" s="109" t="e">
        <f>IF(ISBLANK(A46),"",VLOOKUP(A46,[2]Permits!$F$2:$O$127,10,FALSE))</f>
        <v>#N/A</v>
      </c>
      <c r="C46" s="98"/>
      <c r="D46" s="98"/>
      <c r="E46" s="98"/>
      <c r="F46" s="98"/>
      <c r="G46" s="98"/>
      <c r="H46" s="135"/>
      <c r="I46" s="110"/>
      <c r="J46" s="110"/>
      <c r="K46" s="110"/>
      <c r="L46" s="110"/>
      <c r="M46" s="110"/>
      <c r="N46" s="110"/>
    </row>
    <row r="47" spans="1:14" ht="14.25" customHeight="1">
      <c r="A47" s="108" t="s">
        <v>138</v>
      </c>
      <c r="B47" s="109" t="e">
        <f>IF(ISBLANK(A47),"",VLOOKUP(A47,[2]Permits!$F$2:$O$127,10,FALSE))</f>
        <v>#N/A</v>
      </c>
      <c r="C47" s="98"/>
      <c r="D47" s="98"/>
      <c r="E47" s="98"/>
      <c r="F47" s="98"/>
      <c r="G47" s="98"/>
      <c r="H47" s="135"/>
      <c r="I47" s="110"/>
      <c r="J47" s="110"/>
      <c r="K47" s="110"/>
      <c r="L47" s="110"/>
      <c r="M47" s="110"/>
      <c r="N47" s="110"/>
    </row>
    <row r="48" spans="1:14" ht="14.25" customHeight="1">
      <c r="A48" s="108" t="s">
        <v>142</v>
      </c>
      <c r="B48" s="109" t="e">
        <f>IF(ISBLANK(A48),"",VLOOKUP(A48,[2]Permits!$F$2:$O$127,10,FALSE))</f>
        <v>#N/A</v>
      </c>
      <c r="C48" s="98"/>
      <c r="D48" s="98"/>
      <c r="E48" s="98"/>
      <c r="F48" s="98"/>
      <c r="G48" s="98"/>
      <c r="H48" s="135"/>
      <c r="I48" s="110"/>
      <c r="J48" s="110"/>
      <c r="K48" s="110"/>
      <c r="L48" s="110"/>
      <c r="M48" s="110"/>
      <c r="N48" s="110"/>
    </row>
    <row r="49" spans="1:14" ht="14.25" customHeight="1">
      <c r="A49" s="108" t="s">
        <v>145</v>
      </c>
      <c r="B49" s="109" t="e">
        <f>IF(ISBLANK(A49),"",VLOOKUP(A49,[2]Permits!$F$2:$O$127,10,FALSE))</f>
        <v>#N/A</v>
      </c>
      <c r="C49" s="98"/>
      <c r="D49" s="98"/>
      <c r="E49" s="98"/>
      <c r="F49" s="98"/>
      <c r="G49" s="98"/>
      <c r="H49" s="135"/>
      <c r="I49" s="110"/>
      <c r="J49" s="110"/>
      <c r="K49" s="110"/>
      <c r="L49" s="110"/>
      <c r="M49" s="110"/>
      <c r="N49" s="110"/>
    </row>
    <row r="50" spans="1:14" ht="14.25" customHeight="1">
      <c r="A50" s="108" t="s">
        <v>149</v>
      </c>
      <c r="B50" s="109" t="e">
        <f>IF(ISBLANK(A50),"",VLOOKUP(A50,[2]Permits!$F$2:$O$127,10,FALSE))</f>
        <v>#N/A</v>
      </c>
      <c r="C50" s="98"/>
      <c r="D50" s="98"/>
      <c r="E50" s="98"/>
      <c r="F50" s="98"/>
      <c r="G50" s="98"/>
      <c r="H50" s="135"/>
      <c r="I50" s="110"/>
      <c r="J50" s="110"/>
      <c r="K50" s="110"/>
      <c r="L50" s="110"/>
      <c r="M50" s="110"/>
      <c r="N50" s="110"/>
    </row>
    <row r="51" spans="1:14" ht="14.25" customHeight="1">
      <c r="A51" s="108" t="s">
        <v>152</v>
      </c>
      <c r="B51" s="109" t="e">
        <f>IF(ISBLANK(A51),"",VLOOKUP(A51,[2]Permits!$F$2:$O$127,10,FALSE))</f>
        <v>#N/A</v>
      </c>
      <c r="C51" s="98"/>
      <c r="D51" s="98"/>
      <c r="E51" s="98"/>
      <c r="F51" s="98"/>
      <c r="G51" s="98"/>
      <c r="H51" s="135"/>
      <c r="I51" s="110"/>
      <c r="J51" s="110"/>
      <c r="K51" s="110"/>
      <c r="L51" s="110"/>
      <c r="M51" s="110"/>
      <c r="N51" s="110"/>
    </row>
    <row r="52" spans="1:14" ht="14.25" customHeight="1">
      <c r="A52" s="108" t="s">
        <v>155</v>
      </c>
      <c r="B52" s="109" t="e">
        <f>IF(ISBLANK(A52),"",VLOOKUP(A52,[2]Permits!$F$2:$O$127,10,FALSE))</f>
        <v>#N/A</v>
      </c>
      <c r="C52" s="98"/>
      <c r="D52" s="98"/>
      <c r="E52" s="98"/>
      <c r="F52" s="98"/>
      <c r="G52" s="98"/>
      <c r="H52" s="135"/>
      <c r="I52" s="110"/>
      <c r="J52" s="110"/>
      <c r="K52" s="110"/>
      <c r="L52" s="110"/>
      <c r="M52" s="110"/>
      <c r="N52" s="110"/>
    </row>
    <row r="53" spans="1:14" ht="14.25" customHeight="1">
      <c r="A53" s="108" t="s">
        <v>158</v>
      </c>
      <c r="B53" s="109" t="e">
        <f>IF(ISBLANK(A53),"",VLOOKUP(A53,[2]Permits!$F$2:$O$127,10,FALSE))</f>
        <v>#N/A</v>
      </c>
      <c r="C53" s="98"/>
      <c r="D53" s="98"/>
      <c r="E53" s="98"/>
      <c r="F53" s="98"/>
      <c r="G53" s="98"/>
      <c r="H53" s="135"/>
      <c r="I53" s="110"/>
      <c r="J53" s="110"/>
      <c r="K53" s="110"/>
      <c r="L53" s="110"/>
      <c r="M53" s="110"/>
      <c r="N53" s="110"/>
    </row>
    <row r="54" spans="1:14" ht="14.25" customHeight="1">
      <c r="A54" s="108" t="s">
        <v>161</v>
      </c>
      <c r="B54" s="109" t="e">
        <f>IF(ISBLANK(A54),"",VLOOKUP(A54,[2]Permits!$F$2:$O$127,10,FALSE))</f>
        <v>#N/A</v>
      </c>
      <c r="C54" s="98"/>
      <c r="D54" s="98"/>
      <c r="E54" s="98"/>
      <c r="F54" s="98"/>
      <c r="G54" s="98"/>
      <c r="H54" s="135"/>
      <c r="I54" s="110"/>
      <c r="J54" s="110"/>
      <c r="K54" s="110"/>
      <c r="L54" s="110"/>
      <c r="M54" s="110"/>
      <c r="N54" s="110"/>
    </row>
    <row r="55" spans="1:14" ht="14.25" customHeight="1">
      <c r="A55" s="108" t="s">
        <v>165</v>
      </c>
      <c r="B55" s="109" t="e">
        <f>IF(ISBLANK(A55),"",VLOOKUP(A55,[2]Permits!$F$2:$O$127,10,FALSE))</f>
        <v>#N/A</v>
      </c>
      <c r="C55" s="98"/>
      <c r="D55" s="98"/>
      <c r="E55" s="98"/>
      <c r="F55" s="98"/>
      <c r="G55" s="98"/>
      <c r="H55" s="135"/>
      <c r="I55" s="110"/>
      <c r="J55" s="110"/>
      <c r="K55" s="110"/>
      <c r="L55" s="110"/>
      <c r="M55" s="110"/>
      <c r="N55" s="110"/>
    </row>
    <row r="56" spans="1:14" ht="14.25" customHeight="1">
      <c r="A56" s="108" t="s">
        <v>169</v>
      </c>
      <c r="B56" s="109" t="e">
        <f>IF(ISBLANK(A56),"",VLOOKUP(A56,[2]Permits!$F$2:$O$127,10,FALSE))</f>
        <v>#N/A</v>
      </c>
      <c r="C56" s="98"/>
      <c r="D56" s="98"/>
      <c r="E56" s="98"/>
      <c r="F56" s="98"/>
      <c r="G56" s="98"/>
      <c r="H56" s="135"/>
      <c r="I56" s="110"/>
      <c r="J56" s="110"/>
      <c r="K56" s="110"/>
      <c r="L56" s="110"/>
      <c r="M56" s="110"/>
      <c r="N56" s="110"/>
    </row>
    <row r="57" spans="1:14" ht="14.25" customHeight="1">
      <c r="A57" s="111" t="s">
        <v>172</v>
      </c>
      <c r="B57" s="109" t="e">
        <f>IF(ISBLANK(A57),"",VLOOKUP(A57,[2]Permits!$F$2:$O$127,10,FALSE))</f>
        <v>#N/A</v>
      </c>
      <c r="C57" s="98"/>
      <c r="D57" s="98"/>
      <c r="E57" s="98"/>
      <c r="F57" s="98"/>
      <c r="G57" s="98"/>
      <c r="H57" s="135"/>
      <c r="I57" s="110"/>
      <c r="J57" s="110"/>
      <c r="K57" s="110"/>
      <c r="L57" s="110"/>
      <c r="M57" s="110"/>
      <c r="N57" s="110"/>
    </row>
    <row r="58" spans="1:14" ht="14.25" customHeight="1">
      <c r="A58" s="108" t="s">
        <v>175</v>
      </c>
      <c r="B58" s="109" t="e">
        <f>IF(ISBLANK(A58),"",VLOOKUP(A58,[2]Permits!$F$2:$O$127,10,FALSE))</f>
        <v>#N/A</v>
      </c>
      <c r="C58" s="98"/>
      <c r="D58" s="98"/>
      <c r="E58" s="98"/>
      <c r="F58" s="98"/>
      <c r="G58" s="98"/>
      <c r="H58" s="135"/>
      <c r="I58" s="110"/>
      <c r="J58" s="110"/>
      <c r="K58" s="110"/>
      <c r="L58" s="110"/>
      <c r="M58" s="110"/>
      <c r="N58" s="110"/>
    </row>
    <row r="59" spans="1:14" ht="14.25" customHeight="1">
      <c r="A59" s="108" t="s">
        <v>178</v>
      </c>
      <c r="B59" s="109" t="e">
        <f>IF(ISBLANK(A59),"",VLOOKUP(A59,[2]Permits!$F$2:$O$127,10,FALSE))</f>
        <v>#N/A</v>
      </c>
      <c r="C59" s="98"/>
      <c r="D59" s="98"/>
      <c r="E59" s="98"/>
      <c r="F59" s="98"/>
      <c r="G59" s="98"/>
      <c r="H59" s="135"/>
      <c r="I59" s="110"/>
      <c r="J59" s="110"/>
      <c r="K59" s="110"/>
      <c r="L59" s="110"/>
      <c r="M59" s="110"/>
      <c r="N59" s="110"/>
    </row>
    <row r="60" spans="1:14" ht="14.25" customHeight="1">
      <c r="A60" s="108" t="s">
        <v>182</v>
      </c>
      <c r="B60" s="109" t="e">
        <f>IF(ISBLANK(A60),"",VLOOKUP(A60,[2]Permits!$F$2:$O$127,10,FALSE))</f>
        <v>#N/A</v>
      </c>
      <c r="C60" s="98"/>
      <c r="D60" s="98"/>
      <c r="E60" s="98"/>
      <c r="F60" s="98"/>
      <c r="G60" s="98"/>
      <c r="H60" s="135"/>
      <c r="I60" s="110"/>
      <c r="J60" s="110"/>
      <c r="K60" s="110"/>
      <c r="L60" s="110"/>
      <c r="M60" s="110"/>
      <c r="N60" s="110"/>
    </row>
    <row r="61" spans="1:14" ht="14.25" customHeight="1">
      <c r="A61" s="108" t="s">
        <v>186</v>
      </c>
      <c r="B61" s="109" t="e">
        <f>IF(ISBLANK(A61),"",VLOOKUP(A61,[2]Permits!$F$2:$O$127,10,FALSE))</f>
        <v>#N/A</v>
      </c>
      <c r="C61" s="98"/>
      <c r="D61" s="98"/>
      <c r="E61" s="98"/>
      <c r="F61" s="98"/>
      <c r="G61" s="98"/>
      <c r="H61" s="135"/>
      <c r="I61" s="110"/>
      <c r="J61" s="110"/>
      <c r="K61" s="110"/>
      <c r="L61" s="110"/>
      <c r="M61" s="110"/>
      <c r="N61" s="110"/>
    </row>
    <row r="62" spans="1:14" ht="14.25" customHeight="1">
      <c r="A62" s="108" t="s">
        <v>189</v>
      </c>
      <c r="B62" s="109" t="e">
        <f>IF(ISBLANK(A62),"",VLOOKUP(A62,[2]Permits!$F$2:$O$127,10,FALSE))</f>
        <v>#N/A</v>
      </c>
      <c r="C62" s="98"/>
      <c r="D62" s="98"/>
      <c r="E62" s="98"/>
      <c r="F62" s="98"/>
      <c r="G62" s="98"/>
      <c r="H62" s="135"/>
      <c r="I62" s="110"/>
      <c r="J62" s="110"/>
      <c r="K62" s="110"/>
      <c r="L62" s="110"/>
      <c r="M62" s="110"/>
      <c r="N62" s="110"/>
    </row>
    <row r="63" spans="1:14" ht="14.25" customHeight="1">
      <c r="A63" s="108" t="s">
        <v>192</v>
      </c>
      <c r="B63" s="109" t="e">
        <f>IF(ISBLANK(A63),"",VLOOKUP(A63,[2]Permits!$F$2:$O$127,10,FALSE))</f>
        <v>#N/A</v>
      </c>
      <c r="C63" s="98"/>
      <c r="D63" s="98"/>
      <c r="E63" s="98"/>
      <c r="F63" s="98"/>
      <c r="G63" s="98"/>
      <c r="H63" s="135"/>
      <c r="I63" s="110"/>
      <c r="J63" s="110"/>
      <c r="K63" s="110"/>
      <c r="L63" s="110"/>
      <c r="M63" s="110"/>
      <c r="N63" s="110"/>
    </row>
    <row r="64" spans="1:14" ht="14.25" customHeight="1">
      <c r="A64" s="108" t="s">
        <v>195</v>
      </c>
      <c r="B64" s="109" t="e">
        <f>IF(ISBLANK(A64),"",VLOOKUP(A64,[2]Permits!$F$2:$O$127,10,FALSE))</f>
        <v>#N/A</v>
      </c>
      <c r="C64" s="98"/>
      <c r="D64" s="98"/>
      <c r="E64" s="98"/>
      <c r="F64" s="98"/>
      <c r="G64" s="98"/>
      <c r="H64" s="135"/>
      <c r="I64" s="110"/>
      <c r="J64" s="110"/>
      <c r="K64" s="110"/>
      <c r="L64" s="110"/>
      <c r="M64" s="110"/>
      <c r="N64" s="110"/>
    </row>
    <row r="65" spans="1:14" ht="14.25" customHeight="1">
      <c r="A65" s="108" t="s">
        <v>198</v>
      </c>
      <c r="B65" s="109" t="e">
        <f>IF(ISBLANK(A65),"",VLOOKUP(A65,[2]Permits!$F$2:$O$127,10,FALSE))</f>
        <v>#N/A</v>
      </c>
      <c r="C65" s="98"/>
      <c r="D65" s="98"/>
      <c r="E65" s="98"/>
      <c r="F65" s="98"/>
      <c r="G65" s="98"/>
      <c r="H65" s="135"/>
      <c r="I65" s="110"/>
      <c r="J65" s="110"/>
      <c r="K65" s="110"/>
      <c r="L65" s="110"/>
      <c r="M65" s="110"/>
      <c r="N65" s="110"/>
    </row>
    <row r="66" spans="1:14" ht="14.25" customHeight="1">
      <c r="A66" s="108" t="s">
        <v>201</v>
      </c>
      <c r="B66" s="109" t="e">
        <f>IF(ISBLANK(A66),"",VLOOKUP(A66,[2]Permits!$F$2:$O$127,10,FALSE))</f>
        <v>#N/A</v>
      </c>
      <c r="C66" s="98"/>
      <c r="D66" s="98"/>
      <c r="E66" s="98"/>
      <c r="F66" s="98"/>
      <c r="G66" s="98"/>
      <c r="H66" s="135"/>
      <c r="I66" s="110"/>
      <c r="J66" s="110"/>
      <c r="K66" s="110"/>
      <c r="L66" s="110"/>
      <c r="M66" s="110"/>
      <c r="N66" s="110"/>
    </row>
    <row r="67" spans="1:14" ht="14.25" customHeight="1">
      <c r="A67" s="108" t="s">
        <v>205</v>
      </c>
      <c r="B67" s="109" t="e">
        <f>IF(ISBLANK(A67),"",VLOOKUP(A67,[2]Permits!$F$2:$O$127,10,FALSE))</f>
        <v>#N/A</v>
      </c>
      <c r="C67" s="98"/>
      <c r="D67" s="98"/>
      <c r="E67" s="98"/>
      <c r="F67" s="98"/>
      <c r="G67" s="98"/>
      <c r="H67" s="135"/>
      <c r="I67" s="110"/>
      <c r="J67" s="110"/>
      <c r="K67" s="110"/>
      <c r="L67" s="110"/>
      <c r="M67" s="110"/>
      <c r="N67" s="110"/>
    </row>
    <row r="68" spans="1:14" ht="14.25" customHeight="1">
      <c r="A68" s="108" t="s">
        <v>209</v>
      </c>
      <c r="B68" s="109" t="e">
        <f>IF(ISBLANK(A68),"",VLOOKUP(A68,[2]Permits!$F$2:$O$127,10,FALSE))</f>
        <v>#N/A</v>
      </c>
      <c r="C68" s="98"/>
      <c r="D68" s="98"/>
      <c r="E68" s="98"/>
      <c r="F68" s="98"/>
      <c r="G68" s="98"/>
      <c r="H68" s="135"/>
      <c r="I68" s="110"/>
      <c r="J68" s="110"/>
      <c r="K68" s="110"/>
      <c r="L68" s="110"/>
      <c r="M68" s="110"/>
      <c r="N68" s="110"/>
    </row>
    <row r="69" spans="1:14" ht="14.25" customHeight="1">
      <c r="A69" s="108" t="s">
        <v>212</v>
      </c>
      <c r="B69" s="109" t="e">
        <f>IF(ISBLANK(A69),"",VLOOKUP(A69,[2]Permits!$F$2:$O$127,10,FALSE))</f>
        <v>#N/A</v>
      </c>
      <c r="C69" s="98"/>
      <c r="D69" s="98"/>
      <c r="E69" s="98"/>
      <c r="F69" s="98"/>
      <c r="G69" s="98"/>
      <c r="H69" s="135"/>
      <c r="I69" s="110"/>
      <c r="J69" s="110"/>
      <c r="K69" s="110"/>
      <c r="L69" s="110"/>
      <c r="M69" s="110"/>
      <c r="N69" s="110"/>
    </row>
    <row r="70" spans="1:14" ht="14.25" customHeight="1">
      <c r="A70" s="108" t="s">
        <v>215</v>
      </c>
      <c r="B70" s="109" t="e">
        <f>IF(ISBLANK(A70),"",VLOOKUP(A70,[2]Permits!$F$2:$O$127,10,FALSE))</f>
        <v>#N/A</v>
      </c>
      <c r="C70" s="98"/>
      <c r="D70" s="98"/>
      <c r="E70" s="98"/>
      <c r="F70" s="98"/>
      <c r="G70" s="98"/>
      <c r="H70" s="135"/>
      <c r="I70" s="110"/>
      <c r="J70" s="110"/>
      <c r="K70" s="110"/>
      <c r="L70" s="110"/>
      <c r="M70" s="110"/>
      <c r="N70" s="110"/>
    </row>
    <row r="71" spans="1:14" ht="14.25" customHeight="1">
      <c r="A71" s="109" t="s">
        <v>218</v>
      </c>
      <c r="B71" s="109" t="e">
        <f>IF(ISBLANK(A71),"",VLOOKUP(A71,[2]Permits!$F$2:$O$127,10,FALSE))</f>
        <v>#N/A</v>
      </c>
      <c r="C71" s="98" t="s">
        <v>5741</v>
      </c>
      <c r="D71" s="98" t="s">
        <v>5711</v>
      </c>
      <c r="E71" s="98"/>
      <c r="F71" s="98"/>
      <c r="G71" s="98"/>
      <c r="H71" s="135" t="s">
        <v>5709</v>
      </c>
      <c r="I71" s="110">
        <v>0.25694444444444448</v>
      </c>
      <c r="J71" s="110"/>
      <c r="K71" s="110"/>
      <c r="L71" s="110"/>
      <c r="M71" s="110"/>
      <c r="N71" s="110"/>
    </row>
    <row r="72" spans="1:14" ht="14.25" customHeight="1">
      <c r="A72" s="109"/>
      <c r="B72" s="109" t="str">
        <f>IF(ISBLANK(A72),"",VLOOKUP(A72,[2]Permits!$F$2:$O$127,10,FALSE))</f>
        <v/>
      </c>
      <c r="C72" s="98" t="s">
        <v>5709</v>
      </c>
      <c r="D72" s="98" t="s">
        <v>5711</v>
      </c>
      <c r="E72" s="98" t="s">
        <v>5740</v>
      </c>
      <c r="F72" s="98"/>
      <c r="G72" s="98"/>
      <c r="H72" s="135" t="s">
        <v>5714</v>
      </c>
      <c r="I72" s="110">
        <v>0.31597222222222221</v>
      </c>
      <c r="J72" s="110"/>
      <c r="K72" s="110"/>
      <c r="L72" s="110"/>
      <c r="M72" s="110"/>
      <c r="N72" s="110"/>
    </row>
    <row r="73" spans="1:14" ht="14.25" customHeight="1">
      <c r="A73" s="109"/>
      <c r="B73" s="109" t="str">
        <f>IF(ISBLANK(A73),"",VLOOKUP(A73,[2]Permits!$F$2:$O$127,10,FALSE))</f>
        <v/>
      </c>
      <c r="C73" s="98"/>
      <c r="D73" s="98"/>
      <c r="E73" s="98"/>
      <c r="F73" s="98"/>
      <c r="G73" s="98"/>
      <c r="H73" s="135"/>
      <c r="I73" s="110"/>
      <c r="J73" s="110"/>
      <c r="K73" s="110"/>
      <c r="L73" s="110"/>
      <c r="M73" s="110"/>
      <c r="N73" s="110"/>
    </row>
    <row r="74" spans="1:14" ht="14.25" customHeight="1">
      <c r="A74" s="109"/>
      <c r="B74" s="109" t="str">
        <f>IF(ISBLANK(A74),"",VLOOKUP(A74,[2]Permits!$F$2:$O$127,10,FALSE))</f>
        <v/>
      </c>
      <c r="C74" s="98"/>
      <c r="D74" s="98"/>
      <c r="E74" s="98"/>
      <c r="F74" s="98"/>
      <c r="G74" s="98"/>
      <c r="H74" s="135"/>
      <c r="I74" s="110"/>
      <c r="J74" s="110"/>
      <c r="K74" s="110"/>
      <c r="L74" s="110"/>
      <c r="M74" s="110"/>
      <c r="N74" s="110"/>
    </row>
    <row r="75" spans="1:14" ht="14.25" customHeight="1">
      <c r="A75" s="109"/>
      <c r="B75" s="109" t="str">
        <f>IF(ISBLANK(A75),"",VLOOKUP(A75,[2]Permits!$F$2:$O$127,10,FALSE))</f>
        <v/>
      </c>
      <c r="C75" s="98"/>
      <c r="D75" s="98"/>
      <c r="E75" s="98"/>
      <c r="F75" s="98"/>
      <c r="G75" s="98"/>
      <c r="H75" s="135"/>
      <c r="I75" s="110"/>
      <c r="J75" s="110"/>
      <c r="K75" s="110"/>
      <c r="L75" s="110"/>
      <c r="M75" s="110"/>
      <c r="N75" s="110"/>
    </row>
    <row r="76" spans="1:14" ht="14.25" customHeight="1">
      <c r="A76" s="109"/>
      <c r="B76" s="109" t="str">
        <f>IF(ISBLANK(A76),"",VLOOKUP(A76,[2]Permits!$F$2:$O$127,10,FALSE))</f>
        <v/>
      </c>
      <c r="C76" s="98"/>
      <c r="D76" s="98"/>
      <c r="E76" s="98"/>
      <c r="F76" s="98"/>
      <c r="G76" s="98"/>
      <c r="H76" s="135"/>
      <c r="I76" s="110"/>
      <c r="J76" s="110"/>
      <c r="K76" s="110"/>
      <c r="L76" s="110"/>
      <c r="M76" s="110"/>
      <c r="N76" s="110"/>
    </row>
    <row r="77" spans="1:14" ht="14.25" customHeight="1">
      <c r="A77" s="108" t="s">
        <v>224</v>
      </c>
      <c r="B77" s="109" t="e">
        <f>IF(ISBLANK(A77),"",VLOOKUP(A77,[2]Permits!$F$2:$O$127,10,FALSE))</f>
        <v>#N/A</v>
      </c>
      <c r="C77" s="98"/>
      <c r="D77" s="98"/>
      <c r="E77" s="98"/>
      <c r="F77" s="98"/>
      <c r="G77" s="98"/>
      <c r="H77" s="135"/>
      <c r="I77" s="110"/>
      <c r="J77" s="110"/>
      <c r="K77" s="110"/>
      <c r="L77" s="110"/>
      <c r="M77" s="110"/>
      <c r="N77" s="110"/>
    </row>
    <row r="78" spans="1:14" ht="14.25" customHeight="1">
      <c r="A78" s="108" t="s">
        <v>227</v>
      </c>
      <c r="B78" s="109" t="e">
        <f>IF(ISBLANK(A78),"",VLOOKUP(A78,[2]Permits!$F$2:$O$127,10,FALSE))</f>
        <v>#N/A</v>
      </c>
      <c r="C78" s="98"/>
      <c r="D78" s="98"/>
      <c r="E78" s="98"/>
      <c r="F78" s="98"/>
      <c r="G78" s="98"/>
      <c r="H78" s="135"/>
      <c r="I78" s="110"/>
      <c r="J78" s="110"/>
      <c r="K78" s="110"/>
      <c r="L78" s="110"/>
      <c r="M78" s="110"/>
      <c r="N78" s="110"/>
    </row>
    <row r="79" spans="1:14" ht="14.25" customHeight="1">
      <c r="A79" s="108" t="s">
        <v>230</v>
      </c>
      <c r="B79" s="109" t="e">
        <f>IF(ISBLANK(A79),"",VLOOKUP(A79,[2]Permits!$F$2:$O$127,10,FALSE))</f>
        <v>#N/A</v>
      </c>
      <c r="C79" s="98"/>
      <c r="D79" s="98"/>
      <c r="E79" s="98"/>
      <c r="F79" s="98"/>
      <c r="G79" s="98"/>
      <c r="H79" s="135"/>
      <c r="I79" s="110"/>
      <c r="J79" s="110"/>
      <c r="K79" s="110"/>
      <c r="L79" s="110"/>
      <c r="M79" s="110"/>
      <c r="N79" s="110"/>
    </row>
    <row r="80" spans="1:14" ht="14.25" customHeight="1">
      <c r="A80" s="108" t="s">
        <v>233</v>
      </c>
      <c r="B80" s="109" t="e">
        <f>IF(ISBLANK(A80),"",VLOOKUP(A80,[2]Permits!$F$2:$O$127,10,FALSE))</f>
        <v>#N/A</v>
      </c>
      <c r="C80" s="98"/>
      <c r="D80" s="98"/>
      <c r="E80" s="98"/>
      <c r="F80" s="98"/>
      <c r="G80" s="98"/>
      <c r="H80" s="135"/>
      <c r="I80" s="110"/>
      <c r="J80" s="110"/>
      <c r="K80" s="110"/>
      <c r="L80" s="110"/>
      <c r="M80" s="110"/>
      <c r="N80" s="110"/>
    </row>
    <row r="81" spans="1:14" ht="14.25" customHeight="1">
      <c r="A81" s="108" t="s">
        <v>236</v>
      </c>
      <c r="B81" s="109" t="e">
        <f>IF(ISBLANK(A81),"",VLOOKUP(A81,[2]Permits!$F$2:$O$127,10,FALSE))</f>
        <v>#N/A</v>
      </c>
      <c r="C81" s="98"/>
      <c r="D81" s="98"/>
      <c r="E81" s="98"/>
      <c r="F81" s="98"/>
      <c r="G81" s="98"/>
      <c r="H81" s="135"/>
      <c r="I81" s="110"/>
      <c r="J81" s="110"/>
      <c r="K81" s="110"/>
      <c r="L81" s="110"/>
      <c r="M81" s="110"/>
      <c r="N81" s="110"/>
    </row>
    <row r="82" spans="1:14" ht="14.25" customHeight="1">
      <c r="A82" s="108" t="s">
        <v>239</v>
      </c>
      <c r="B82" s="109" t="e">
        <f>IF(ISBLANK(A82),"",VLOOKUP(A82,[2]Permits!$F$2:$O$127,10,FALSE))</f>
        <v>#N/A</v>
      </c>
      <c r="C82" s="98"/>
      <c r="D82" s="98"/>
      <c r="E82" s="98"/>
      <c r="F82" s="98"/>
      <c r="G82" s="98"/>
      <c r="H82" s="135"/>
      <c r="I82" s="110"/>
      <c r="J82" s="110"/>
      <c r="K82" s="110"/>
      <c r="L82" s="110"/>
      <c r="M82" s="110"/>
      <c r="N82" s="110"/>
    </row>
    <row r="83" spans="1:14" ht="14.25" customHeight="1">
      <c r="A83" s="108" t="s">
        <v>242</v>
      </c>
      <c r="B83" s="109" t="e">
        <f>IF(ISBLANK(A83),"",VLOOKUP(A83,[2]Permits!$F$2:$O$127,10,FALSE))</f>
        <v>#N/A</v>
      </c>
      <c r="C83" s="98"/>
      <c r="D83" s="98"/>
      <c r="E83" s="98"/>
      <c r="F83" s="98"/>
      <c r="G83" s="98"/>
      <c r="H83" s="135"/>
      <c r="I83" s="110"/>
      <c r="J83" s="110"/>
      <c r="K83" s="110"/>
      <c r="L83" s="110"/>
      <c r="M83" s="110"/>
      <c r="N83" s="110"/>
    </row>
    <row r="84" spans="1:14" ht="14.25" customHeight="1">
      <c r="A84" s="108" t="s">
        <v>245</v>
      </c>
      <c r="B84" s="109" t="e">
        <f>IF(ISBLANK(A84),"",VLOOKUP(A84,[2]Permits!$F$2:$O$127,10,FALSE))</f>
        <v>#N/A</v>
      </c>
      <c r="C84" s="98"/>
      <c r="D84" s="98"/>
      <c r="E84" s="98"/>
      <c r="F84" s="98"/>
      <c r="G84" s="98"/>
      <c r="H84" s="135"/>
      <c r="I84" s="110"/>
      <c r="J84" s="110"/>
      <c r="K84" s="110"/>
      <c r="L84" s="110"/>
      <c r="M84" s="110"/>
      <c r="N84" s="110"/>
    </row>
    <row r="85" spans="1:14" ht="14.25" customHeight="1">
      <c r="A85" s="108" t="s">
        <v>248</v>
      </c>
      <c r="B85" s="109" t="e">
        <f>IF(ISBLANK(A85),"",VLOOKUP(A85,[2]Permits!$F$2:$O$127,10,FALSE))</f>
        <v>#N/A</v>
      </c>
      <c r="C85" s="98"/>
      <c r="D85" s="98"/>
      <c r="E85" s="98"/>
      <c r="F85" s="98"/>
      <c r="G85" s="98"/>
      <c r="H85" s="135"/>
      <c r="I85" s="110"/>
      <c r="J85" s="110"/>
      <c r="K85" s="110"/>
      <c r="L85" s="110"/>
      <c r="M85" s="110"/>
      <c r="N85" s="110"/>
    </row>
    <row r="86" spans="1:14" ht="14.25" customHeight="1">
      <c r="A86" s="108" t="s">
        <v>251</v>
      </c>
      <c r="B86" s="109" t="e">
        <f>IF(ISBLANK(A86),"",VLOOKUP(A86,[2]Permits!$F$2:$O$127,10,FALSE))</f>
        <v>#N/A</v>
      </c>
      <c r="C86" s="98"/>
      <c r="D86" s="98"/>
      <c r="E86" s="98"/>
      <c r="F86" s="98"/>
      <c r="G86" s="98"/>
      <c r="H86" s="135"/>
      <c r="I86" s="110"/>
      <c r="J86" s="110"/>
      <c r="K86" s="110"/>
      <c r="L86" s="110"/>
      <c r="M86" s="110"/>
      <c r="N86" s="110"/>
    </row>
    <row r="87" spans="1:14" ht="14.25" customHeight="1">
      <c r="A87" s="108" t="s">
        <v>254</v>
      </c>
      <c r="B87" s="109" t="e">
        <f>IF(ISBLANK(A87),"",VLOOKUP(A87,[2]Permits!$F$2:$O$127,10,FALSE))</f>
        <v>#N/A</v>
      </c>
      <c r="C87" s="98"/>
      <c r="D87" s="98"/>
      <c r="E87" s="98"/>
      <c r="F87" s="98"/>
      <c r="G87" s="98"/>
      <c r="H87" s="135"/>
      <c r="I87" s="110"/>
      <c r="J87" s="110"/>
      <c r="K87" s="110"/>
      <c r="L87" s="110"/>
      <c r="M87" s="110"/>
      <c r="N87" s="110"/>
    </row>
    <row r="88" spans="1:14" ht="14.25" customHeight="1">
      <c r="A88" s="108" t="s">
        <v>257</v>
      </c>
      <c r="B88" s="109" t="e">
        <f>IF(ISBLANK(A88),"",VLOOKUP(A88,[2]Permits!$F$2:$O$127,10,FALSE))</f>
        <v>#N/A</v>
      </c>
      <c r="C88" s="98"/>
      <c r="D88" s="98"/>
      <c r="E88" s="98"/>
      <c r="F88" s="98"/>
      <c r="G88" s="98"/>
      <c r="H88" s="135"/>
      <c r="I88" s="110"/>
      <c r="J88" s="110"/>
      <c r="K88" s="110"/>
      <c r="L88" s="110"/>
      <c r="M88" s="110"/>
      <c r="N88" s="110"/>
    </row>
    <row r="89" spans="1:14" ht="14.25" customHeight="1">
      <c r="A89" s="108" t="s">
        <v>260</v>
      </c>
      <c r="B89" s="109" t="e">
        <f>IF(ISBLANK(A89),"",VLOOKUP(A89,[2]Permits!$F$2:$O$127,10,FALSE))</f>
        <v>#N/A</v>
      </c>
      <c r="C89" s="98"/>
      <c r="D89" s="98"/>
      <c r="E89" s="98"/>
      <c r="F89" s="98"/>
      <c r="G89" s="98"/>
      <c r="H89" s="135"/>
      <c r="I89" s="110"/>
      <c r="J89" s="110"/>
      <c r="K89" s="110"/>
      <c r="L89" s="110"/>
      <c r="M89" s="110"/>
      <c r="N89" s="110"/>
    </row>
    <row r="90" spans="1:14" ht="14.25" customHeight="1">
      <c r="A90" s="108" t="s">
        <v>262</v>
      </c>
      <c r="B90" s="109" t="e">
        <f>IF(ISBLANK(A90),"",VLOOKUP(A90,[2]Permits!$F$2:$O$127,10,FALSE))</f>
        <v>#N/A</v>
      </c>
      <c r="C90" s="98"/>
      <c r="D90" s="98"/>
      <c r="E90" s="98"/>
      <c r="F90" s="98"/>
      <c r="G90" s="98"/>
      <c r="H90" s="135"/>
      <c r="I90" s="110"/>
      <c r="J90" s="110"/>
      <c r="K90" s="110"/>
      <c r="L90" s="110"/>
      <c r="M90" s="110"/>
      <c r="N90" s="110"/>
    </row>
    <row r="91" spans="1:14" ht="14.25" customHeight="1">
      <c r="A91" s="108" t="s">
        <v>264</v>
      </c>
      <c r="B91" s="109" t="e">
        <f>IF(ISBLANK(A91),"",VLOOKUP(A91,[2]Permits!$F$2:$O$127,10,FALSE))</f>
        <v>#N/A</v>
      </c>
      <c r="C91" s="98"/>
      <c r="D91" s="98"/>
      <c r="E91" s="98"/>
      <c r="F91" s="98"/>
      <c r="G91" s="98"/>
      <c r="H91" s="135"/>
      <c r="I91" s="110"/>
      <c r="J91" s="110"/>
      <c r="K91" s="110"/>
      <c r="L91" s="110"/>
      <c r="M91" s="110"/>
      <c r="N91" s="110"/>
    </row>
    <row r="92" spans="1:14" ht="14.25" customHeight="1">
      <c r="A92" s="108" t="s">
        <v>267</v>
      </c>
      <c r="B92" s="109" t="e">
        <f>IF(ISBLANK(A92),"",VLOOKUP(A92,[2]Permits!$F$2:$O$127,10,FALSE))</f>
        <v>#N/A</v>
      </c>
      <c r="C92" s="98"/>
      <c r="D92" s="98"/>
      <c r="E92" s="98"/>
      <c r="F92" s="98"/>
      <c r="G92" s="98"/>
      <c r="H92" s="135"/>
      <c r="I92" s="110"/>
      <c r="J92" s="110"/>
      <c r="K92" s="110"/>
      <c r="L92" s="110"/>
      <c r="M92" s="110"/>
      <c r="N92" s="110"/>
    </row>
    <row r="93" spans="1:14" ht="14.25" customHeight="1">
      <c r="A93" s="108" t="s">
        <v>271</v>
      </c>
      <c r="B93" s="109" t="e">
        <f>IF(ISBLANK(A93),"",VLOOKUP(A93,[2]Permits!$F$2:$O$127,10,FALSE))</f>
        <v>#N/A</v>
      </c>
      <c r="C93" s="98"/>
      <c r="D93" s="98"/>
      <c r="E93" s="98"/>
      <c r="F93" s="98"/>
      <c r="G93" s="98"/>
      <c r="H93" s="135"/>
      <c r="I93" s="110"/>
      <c r="J93" s="110"/>
      <c r="K93" s="110"/>
      <c r="L93" s="110"/>
      <c r="M93" s="110"/>
      <c r="N93" s="110"/>
    </row>
    <row r="94" spans="1:14" ht="14.25" customHeight="1">
      <c r="A94" s="204" t="s">
        <v>273</v>
      </c>
      <c r="B94" s="109" t="e">
        <f>IF(ISBLANK(A94),"",VLOOKUP(A94,[2]Permits!$F$2:$O$127,10,FALSE))</f>
        <v>#N/A</v>
      </c>
      <c r="C94" s="98"/>
      <c r="D94" s="98"/>
      <c r="E94" s="98"/>
      <c r="F94" s="98"/>
      <c r="G94" s="98"/>
      <c r="H94" s="135"/>
      <c r="I94" s="110"/>
      <c r="J94" s="110"/>
      <c r="K94" s="110"/>
      <c r="L94" s="110"/>
      <c r="M94" s="110"/>
      <c r="N94" s="110"/>
    </row>
    <row r="95" spans="1:14" ht="14.25" customHeight="1">
      <c r="A95" s="206"/>
      <c r="B95" s="109" t="str">
        <f>IF(ISBLANK(A95),"",VLOOKUP(A95,[2]Permits!$F$2:$O$127,10,FALSE))</f>
        <v/>
      </c>
      <c r="C95" s="98"/>
      <c r="D95" s="98"/>
      <c r="E95" s="98"/>
      <c r="F95" s="98"/>
      <c r="G95" s="98"/>
      <c r="H95" s="135"/>
      <c r="I95" s="110"/>
      <c r="J95" s="110"/>
      <c r="K95" s="110"/>
      <c r="L95" s="110"/>
      <c r="M95" s="110"/>
      <c r="N95" s="110"/>
    </row>
    <row r="96" spans="1:14" ht="14.25" customHeight="1">
      <c r="A96" s="205"/>
      <c r="B96" s="109" t="str">
        <f>IF(ISBLANK(A96),"",VLOOKUP(A96,[2]Permits!$F$2:$O$127,10,FALSE))</f>
        <v/>
      </c>
      <c r="C96" s="98"/>
      <c r="D96" s="98"/>
      <c r="E96" s="98"/>
      <c r="F96" s="98"/>
      <c r="G96" s="98"/>
      <c r="H96" s="135"/>
      <c r="I96" s="110"/>
      <c r="J96" s="110"/>
      <c r="K96" s="110"/>
      <c r="L96" s="110"/>
      <c r="M96" s="110"/>
      <c r="N96" s="110"/>
    </row>
    <row r="97" spans="1:14" ht="14.25" customHeight="1">
      <c r="A97" s="108" t="s">
        <v>276</v>
      </c>
      <c r="B97" s="109" t="e">
        <f>IF(ISBLANK(A97),"",VLOOKUP(A97,[2]Permits!$F$2:$O$127,10,FALSE))</f>
        <v>#N/A</v>
      </c>
      <c r="C97" s="98"/>
      <c r="D97" s="98"/>
      <c r="E97" s="98"/>
      <c r="F97" s="98"/>
      <c r="G97" s="98"/>
      <c r="H97" s="135"/>
      <c r="I97" s="110"/>
      <c r="J97" s="110"/>
      <c r="K97" s="110"/>
      <c r="L97" s="110"/>
      <c r="M97" s="110"/>
      <c r="N97" s="110"/>
    </row>
    <row r="98" spans="1:14" ht="14.25" customHeight="1">
      <c r="A98" s="108" t="s">
        <v>280</v>
      </c>
      <c r="B98" s="109" t="e">
        <f>IF(ISBLANK(A98),"",VLOOKUP(A98,[2]Permits!$F$2:$O$127,10,FALSE))</f>
        <v>#N/A</v>
      </c>
      <c r="C98" s="98"/>
      <c r="D98" s="98"/>
      <c r="E98" s="98"/>
      <c r="F98" s="98"/>
      <c r="G98" s="98"/>
      <c r="H98" s="135"/>
      <c r="I98" s="110"/>
      <c r="J98" s="110"/>
      <c r="K98" s="110"/>
      <c r="L98" s="110"/>
      <c r="M98" s="110"/>
      <c r="N98" s="110"/>
    </row>
    <row r="99" spans="1:14" ht="14.25" customHeight="1">
      <c r="A99" s="108" t="s">
        <v>283</v>
      </c>
      <c r="B99" s="109" t="e">
        <f>IF(ISBLANK(A99),"",VLOOKUP(A99,[2]Permits!$F$2:$O$127,10,FALSE))</f>
        <v>#N/A</v>
      </c>
      <c r="C99" s="98"/>
      <c r="D99" s="98"/>
      <c r="E99" s="98"/>
      <c r="F99" s="98"/>
      <c r="G99" s="98"/>
      <c r="H99" s="135"/>
      <c r="I99" s="110"/>
      <c r="J99" s="110"/>
      <c r="K99" s="110"/>
      <c r="L99" s="110"/>
      <c r="M99" s="110"/>
      <c r="N99" s="110"/>
    </row>
    <row r="100" spans="1:14" ht="14.25" customHeight="1">
      <c r="A100" s="108" t="s">
        <v>212</v>
      </c>
      <c r="B100" s="109" t="e">
        <f>IF(ISBLANK(A100),"",VLOOKUP(A100,[2]Permits!$F$2:$O$127,10,FALSE))</f>
        <v>#N/A</v>
      </c>
      <c r="C100" s="98"/>
      <c r="D100" s="98"/>
      <c r="E100" s="98"/>
      <c r="F100" s="98"/>
      <c r="G100" s="98"/>
      <c r="H100" s="135"/>
      <c r="I100" s="110"/>
      <c r="J100" s="110"/>
      <c r="K100" s="110"/>
      <c r="L100" s="110"/>
      <c r="M100" s="110"/>
      <c r="N100" s="110"/>
    </row>
    <row r="101" spans="1:14" ht="14.25" customHeight="1">
      <c r="A101" s="108" t="s">
        <v>287</v>
      </c>
      <c r="B101" s="109" t="e">
        <f>IF(ISBLANK(A101),"",VLOOKUP(A101,[2]Permits!$F$2:$O$127,10,FALSE))</f>
        <v>#N/A</v>
      </c>
      <c r="C101" s="98"/>
      <c r="D101" s="98"/>
      <c r="E101" s="98"/>
      <c r="F101" s="98"/>
      <c r="G101" s="98"/>
      <c r="H101" s="135"/>
      <c r="I101" s="110"/>
      <c r="J101" s="110"/>
      <c r="K101" s="110"/>
      <c r="L101" s="110"/>
      <c r="M101" s="110"/>
      <c r="N101" s="110"/>
    </row>
    <row r="102" spans="1:14" ht="14.25" customHeight="1">
      <c r="A102" s="108" t="s">
        <v>273</v>
      </c>
      <c r="B102" s="109" t="e">
        <f>IF(ISBLANK(A102),"",VLOOKUP(A102,[2]Permits!$F$2:$O$127,10,FALSE))</f>
        <v>#N/A</v>
      </c>
      <c r="C102" s="98"/>
      <c r="D102" s="98"/>
      <c r="E102" s="98"/>
      <c r="F102" s="98"/>
      <c r="G102" s="98"/>
      <c r="H102" s="135"/>
      <c r="I102" s="110"/>
      <c r="J102" s="110"/>
      <c r="K102" s="110"/>
      <c r="L102" s="110"/>
      <c r="M102" s="110"/>
      <c r="N102" s="110"/>
    </row>
    <row r="103" spans="1:14" ht="14.25" customHeight="1">
      <c r="A103" s="108" t="s">
        <v>293</v>
      </c>
      <c r="B103" s="109" t="e">
        <f>IF(ISBLANK(A103),"",VLOOKUP(A103,[2]Permits!$F$2:$O$127,10,FALSE))</f>
        <v>#N/A</v>
      </c>
      <c r="C103" s="98"/>
      <c r="D103" s="98"/>
      <c r="E103" s="98"/>
      <c r="F103" s="98"/>
      <c r="G103" s="98"/>
      <c r="H103" s="135"/>
      <c r="I103" s="110"/>
      <c r="J103" s="110"/>
      <c r="K103" s="110"/>
      <c r="L103" s="110"/>
      <c r="M103" s="110"/>
      <c r="N103" s="110"/>
    </row>
    <row r="104" spans="1:14" ht="14.25" customHeight="1">
      <c r="A104" s="108" t="s">
        <v>296</v>
      </c>
      <c r="B104" s="109" t="e">
        <f>IF(ISBLANK(A104),"",VLOOKUP(A104,[2]Permits!$F$2:$O$127,10,FALSE))</f>
        <v>#N/A</v>
      </c>
      <c r="C104" s="98"/>
      <c r="D104" s="98"/>
      <c r="E104" s="98"/>
      <c r="F104" s="98"/>
      <c r="G104" s="98"/>
      <c r="H104" s="135"/>
      <c r="I104" s="110"/>
      <c r="J104" s="110"/>
      <c r="K104" s="110"/>
      <c r="L104" s="110"/>
      <c r="M104" s="110"/>
      <c r="N104" s="110"/>
    </row>
    <row r="105" spans="1:14" ht="14.25" customHeight="1">
      <c r="A105" s="108" t="s">
        <v>5742</v>
      </c>
      <c r="B105" s="109" t="e">
        <f>IF(ISBLANK(A105),"",VLOOKUP(A105,[2]Permits!$F$2:$O$127,10,FALSE))</f>
        <v>#N/A</v>
      </c>
      <c r="C105" s="98"/>
      <c r="D105" s="98"/>
      <c r="E105" s="98"/>
      <c r="F105" s="98"/>
      <c r="G105" s="98"/>
      <c r="H105" s="135"/>
      <c r="I105" s="110"/>
      <c r="J105" s="110"/>
      <c r="K105" s="110"/>
      <c r="L105" s="110"/>
      <c r="M105" s="110"/>
      <c r="N105" s="110"/>
    </row>
    <row r="106" spans="1:14" ht="14.25" customHeight="1">
      <c r="A106" s="108" t="s">
        <v>302</v>
      </c>
      <c r="B106" s="109" t="e">
        <f>IF(ISBLANK(A106),"",VLOOKUP(A106,[2]Permits!$F$2:$O$127,10,FALSE))</f>
        <v>#N/A</v>
      </c>
      <c r="C106" s="98"/>
      <c r="D106" s="98"/>
      <c r="E106" s="98"/>
      <c r="F106" s="98"/>
      <c r="G106" s="98"/>
      <c r="H106" s="135"/>
      <c r="I106" s="110"/>
      <c r="J106" s="110"/>
      <c r="K106" s="110"/>
      <c r="L106" s="110"/>
      <c r="M106" s="110"/>
      <c r="N106" s="110"/>
    </row>
    <row r="107" spans="1:14" ht="14.25" customHeight="1">
      <c r="A107" s="108" t="s">
        <v>305</v>
      </c>
      <c r="B107" s="109" t="e">
        <f>IF(ISBLANK(A107),"",VLOOKUP(A107,[2]Permits!$F$2:$O$127,10,FALSE))</f>
        <v>#N/A</v>
      </c>
      <c r="C107" s="98"/>
      <c r="D107" s="98"/>
      <c r="E107" s="98"/>
      <c r="F107" s="98"/>
      <c r="G107" s="98"/>
      <c r="H107" s="135"/>
      <c r="I107" s="110"/>
      <c r="J107" s="110"/>
      <c r="K107" s="110"/>
      <c r="L107" s="110"/>
      <c r="M107" s="110"/>
      <c r="N107" s="110"/>
    </row>
    <row r="108" spans="1:14" ht="14.25" customHeight="1">
      <c r="A108" s="108" t="s">
        <v>309</v>
      </c>
      <c r="B108" s="109" t="e">
        <f>IF(ISBLANK(A108),"",VLOOKUP(A108,[2]Permits!$F$2:$O$127,10,FALSE))</f>
        <v>#N/A</v>
      </c>
      <c r="C108" s="98"/>
      <c r="D108" s="98"/>
      <c r="E108" s="98"/>
      <c r="F108" s="98"/>
      <c r="G108" s="98"/>
      <c r="H108" s="135"/>
      <c r="I108" s="110"/>
      <c r="J108" s="110"/>
      <c r="K108" s="110"/>
      <c r="L108" s="110"/>
      <c r="M108" s="110"/>
      <c r="N108" s="110"/>
    </row>
    <row r="109" spans="1:14" ht="14.25" customHeight="1">
      <c r="A109" s="108" t="s">
        <v>313</v>
      </c>
      <c r="B109" s="109" t="e">
        <f>IF(ISBLANK(A109),"",VLOOKUP(A109,[2]Permits!$F$2:$O$127,10,FALSE))</f>
        <v>#N/A</v>
      </c>
      <c r="C109" s="98"/>
      <c r="D109" s="98"/>
      <c r="E109" s="98"/>
      <c r="F109" s="98"/>
      <c r="G109" s="98"/>
      <c r="H109" s="135"/>
      <c r="I109" s="110"/>
      <c r="J109" s="110"/>
      <c r="K109" s="110"/>
      <c r="L109" s="110"/>
      <c r="M109" s="110"/>
      <c r="N109" s="110"/>
    </row>
    <row r="110" spans="1:14" ht="14.25" customHeight="1">
      <c r="A110" s="108" t="s">
        <v>315</v>
      </c>
      <c r="B110" s="109" t="e">
        <f>IF(ISBLANK(A110),"",VLOOKUP(A110,[2]Permits!$F$2:$O$127,10,FALSE))</f>
        <v>#N/A</v>
      </c>
      <c r="C110" s="98"/>
      <c r="D110" s="98"/>
      <c r="E110" s="98"/>
      <c r="F110" s="98"/>
      <c r="G110" s="98"/>
      <c r="H110" s="135"/>
      <c r="I110" s="110"/>
      <c r="J110" s="110"/>
      <c r="K110" s="110"/>
      <c r="L110" s="110"/>
      <c r="M110" s="110"/>
      <c r="N110" s="110"/>
    </row>
    <row r="111" spans="1:14" ht="14.25" customHeight="1">
      <c r="A111" s="108" t="s">
        <v>318</v>
      </c>
      <c r="B111" s="109" t="e">
        <f>IF(ISBLANK(A111),"",VLOOKUP(A111,[2]Permits!$F$2:$O$127,10,FALSE))</f>
        <v>#N/A</v>
      </c>
      <c r="C111" s="98"/>
      <c r="D111" s="98"/>
      <c r="E111" s="98"/>
      <c r="F111" s="98"/>
      <c r="G111" s="98"/>
      <c r="H111" s="135"/>
      <c r="I111" s="110"/>
      <c r="J111" s="110"/>
      <c r="K111" s="110"/>
      <c r="L111" s="110"/>
      <c r="M111" s="110"/>
      <c r="N111" s="110"/>
    </row>
    <row r="112" spans="1:14" ht="14.25" customHeight="1">
      <c r="A112" s="108" t="s">
        <v>322</v>
      </c>
      <c r="B112" s="109" t="e">
        <f>IF(ISBLANK(A112),"",VLOOKUP(A112,[2]Permits!$F$2:$O$127,10,FALSE))</f>
        <v>#N/A</v>
      </c>
      <c r="C112" s="98"/>
      <c r="D112" s="98"/>
      <c r="E112" s="98"/>
      <c r="F112" s="98"/>
      <c r="G112" s="98"/>
      <c r="H112" s="135"/>
      <c r="I112" s="110"/>
      <c r="J112" s="110"/>
      <c r="K112" s="110"/>
      <c r="L112" s="110"/>
      <c r="M112" s="110"/>
      <c r="N112" s="110"/>
    </row>
    <row r="113" spans="1:14" ht="14.25" customHeight="1">
      <c r="A113" s="108" t="s">
        <v>325</v>
      </c>
      <c r="B113" s="109" t="e">
        <f>IF(ISBLANK(A113),"",VLOOKUP(A113,[2]Permits!$F$2:$O$127,10,FALSE))</f>
        <v>#N/A</v>
      </c>
      <c r="C113" s="98"/>
      <c r="D113" s="98"/>
      <c r="E113" s="98"/>
      <c r="F113" s="98"/>
      <c r="G113" s="98"/>
      <c r="H113" s="135"/>
      <c r="I113" s="110"/>
      <c r="J113" s="110"/>
      <c r="K113" s="110"/>
      <c r="L113" s="110"/>
      <c r="M113" s="110"/>
      <c r="N113" s="110"/>
    </row>
    <row r="114" spans="1:14" ht="14.25" customHeight="1">
      <c r="A114" s="108" t="s">
        <v>327</v>
      </c>
      <c r="B114" s="109" t="e">
        <f>IF(ISBLANK(A114),"",VLOOKUP(A114,[2]Permits!$F$2:$O$127,10,FALSE))</f>
        <v>#N/A</v>
      </c>
      <c r="C114" s="98"/>
      <c r="D114" s="98"/>
      <c r="E114" s="98"/>
      <c r="F114" s="98"/>
      <c r="G114" s="98"/>
      <c r="H114" s="135"/>
      <c r="I114" s="110"/>
      <c r="J114" s="110"/>
      <c r="K114" s="110"/>
      <c r="L114" s="110"/>
      <c r="M114" s="110"/>
      <c r="N114" s="110"/>
    </row>
    <row r="115" spans="1:14" ht="14.25" customHeight="1">
      <c r="A115" s="108" t="s">
        <v>330</v>
      </c>
      <c r="B115" s="109" t="e">
        <f>IF(ISBLANK(A115),"",VLOOKUP(A115,[2]Permits!$F$2:$O$127,10,FALSE))</f>
        <v>#N/A</v>
      </c>
      <c r="C115" s="98"/>
      <c r="D115" s="98"/>
      <c r="E115" s="98"/>
      <c r="F115" s="98"/>
      <c r="G115" s="98"/>
      <c r="H115" s="135"/>
      <c r="I115" s="110"/>
      <c r="J115" s="110"/>
      <c r="K115" s="110"/>
      <c r="L115" s="110"/>
      <c r="M115" s="110"/>
      <c r="N115" s="110"/>
    </row>
    <row r="116" spans="1:14" ht="14.25" customHeight="1">
      <c r="A116" s="108" t="s">
        <v>333</v>
      </c>
      <c r="B116" s="109" t="e">
        <f>IF(ISBLANK(A116),"",VLOOKUP(A116,[2]Permits!$F$2:$O$127,10,FALSE))</f>
        <v>#N/A</v>
      </c>
      <c r="C116" s="98"/>
      <c r="D116" s="98"/>
      <c r="E116" s="98"/>
      <c r="F116" s="98"/>
      <c r="G116" s="98"/>
      <c r="H116" s="135"/>
      <c r="I116" s="110"/>
      <c r="J116" s="110"/>
      <c r="K116" s="110"/>
      <c r="L116" s="110"/>
      <c r="M116" s="110"/>
      <c r="N116" s="110"/>
    </row>
    <row r="117" spans="1:14" ht="14.25" customHeight="1">
      <c r="A117" s="108" t="s">
        <v>337</v>
      </c>
      <c r="B117" s="109" t="e">
        <f>IF(ISBLANK(A117),"",VLOOKUP(A117,[2]Permits!$F$2:$O$127,10,FALSE))</f>
        <v>#N/A</v>
      </c>
      <c r="C117" s="98"/>
      <c r="D117" s="98"/>
      <c r="E117" s="98"/>
      <c r="F117" s="98"/>
      <c r="G117" s="98"/>
      <c r="H117" s="135"/>
      <c r="I117" s="110"/>
      <c r="J117" s="110"/>
      <c r="K117" s="110"/>
      <c r="L117" s="110"/>
      <c r="M117" s="110"/>
      <c r="N117" s="110"/>
    </row>
    <row r="118" spans="1:14" ht="14.25" customHeight="1">
      <c r="A118" s="108" t="s">
        <v>340</v>
      </c>
      <c r="B118" s="109" t="e">
        <f>IF(ISBLANK(A118),"",VLOOKUP(A118,[2]Permits!$F$2:$O$127,10,FALSE))</f>
        <v>#N/A</v>
      </c>
      <c r="C118" s="98"/>
      <c r="D118" s="98"/>
      <c r="E118" s="98"/>
      <c r="F118" s="98"/>
      <c r="G118" s="98"/>
      <c r="H118" s="135"/>
      <c r="I118" s="110"/>
      <c r="J118" s="110"/>
      <c r="K118" s="110"/>
      <c r="L118" s="110"/>
      <c r="M118" s="110"/>
      <c r="N118" s="110"/>
    </row>
    <row r="119" spans="1:14" ht="14.25" customHeight="1">
      <c r="A119" s="108" t="s">
        <v>344</v>
      </c>
      <c r="B119" s="109" t="e">
        <f>IF(ISBLANK(A119),"",VLOOKUP(A119,[2]Permits!$F$2:$O$127,10,FALSE))</f>
        <v>#N/A</v>
      </c>
      <c r="C119" s="98"/>
      <c r="D119" s="98"/>
      <c r="E119" s="98"/>
      <c r="F119" s="98"/>
      <c r="G119" s="98"/>
      <c r="H119" s="135"/>
      <c r="I119" s="110"/>
      <c r="J119" s="110"/>
      <c r="K119" s="110"/>
      <c r="L119" s="110"/>
      <c r="M119" s="110"/>
      <c r="N119" s="110"/>
    </row>
    <row r="120" spans="1:14" ht="14.25" customHeight="1">
      <c r="A120" s="108" t="s">
        <v>347</v>
      </c>
      <c r="B120" s="109" t="e">
        <f>IF(ISBLANK(A120),"",VLOOKUP(A120,[2]Permits!$F$2:$O$127,10,FALSE))</f>
        <v>#N/A</v>
      </c>
      <c r="C120" s="98"/>
      <c r="D120" s="98"/>
      <c r="E120" s="98"/>
      <c r="F120" s="98"/>
      <c r="G120" s="98"/>
      <c r="H120" s="135"/>
      <c r="I120" s="110"/>
      <c r="J120" s="110"/>
      <c r="K120" s="110"/>
      <c r="L120" s="110"/>
      <c r="M120" s="110"/>
      <c r="N120" s="110"/>
    </row>
    <row r="121" spans="1:14" ht="14.25" customHeight="1">
      <c r="A121" s="108" t="s">
        <v>350</v>
      </c>
      <c r="B121" s="109" t="e">
        <f>IF(ISBLANK(A121),"",VLOOKUP(A121,[2]Permits!$F$2:$O$127,10,FALSE))</f>
        <v>#N/A</v>
      </c>
      <c r="C121" s="98"/>
      <c r="D121" s="98"/>
      <c r="E121" s="98"/>
      <c r="F121" s="98"/>
      <c r="G121" s="98"/>
      <c r="H121" s="135"/>
      <c r="I121" s="110"/>
      <c r="J121" s="110"/>
      <c r="K121" s="110"/>
      <c r="L121" s="110"/>
      <c r="M121" s="110"/>
      <c r="N121" s="110"/>
    </row>
    <row r="122" spans="1:14" ht="14.25" customHeight="1">
      <c r="A122" s="108" t="s">
        <v>354</v>
      </c>
      <c r="B122" s="109" t="e">
        <f>IF(ISBLANK(A122),"",VLOOKUP(A122,[2]Permits!$F$2:$O$127,10,FALSE))</f>
        <v>#N/A</v>
      </c>
      <c r="C122" s="98"/>
      <c r="D122" s="98"/>
      <c r="E122" s="98"/>
      <c r="F122" s="98"/>
      <c r="G122" s="98"/>
      <c r="H122" s="135"/>
      <c r="I122" s="110"/>
      <c r="J122" s="110"/>
      <c r="K122" s="110"/>
      <c r="L122" s="110"/>
      <c r="M122" s="110"/>
      <c r="N122" s="110"/>
    </row>
    <row r="123" spans="1:14" ht="14.25" customHeight="1">
      <c r="A123" s="108" t="s">
        <v>358</v>
      </c>
      <c r="B123" s="109" t="e">
        <f>IF(ISBLANK(A123),"",VLOOKUP(A123,[2]Permits!$F$2:$O$127,10,FALSE))</f>
        <v>#N/A</v>
      </c>
      <c r="C123" s="98"/>
      <c r="D123" s="98"/>
      <c r="E123" s="98"/>
      <c r="F123" s="98"/>
      <c r="G123" s="98"/>
      <c r="H123" s="135"/>
      <c r="I123" s="110"/>
      <c r="J123" s="110"/>
      <c r="K123" s="110"/>
      <c r="L123" s="110"/>
      <c r="M123" s="110"/>
      <c r="N123" s="110"/>
    </row>
    <row r="124" spans="1:14" ht="14.25" customHeight="1">
      <c r="A124" s="108" t="s">
        <v>361</v>
      </c>
      <c r="B124" s="109" t="e">
        <f>IF(ISBLANK(A124),"",VLOOKUP(A124,[2]Permits!$F$2:$O$127,10,FALSE))</f>
        <v>#N/A</v>
      </c>
      <c r="C124" s="98"/>
      <c r="D124" s="98"/>
      <c r="E124" s="98"/>
      <c r="F124" s="98"/>
      <c r="G124" s="98"/>
      <c r="H124" s="135"/>
      <c r="I124" s="110"/>
      <c r="J124" s="110"/>
      <c r="K124" s="110"/>
      <c r="L124" s="110"/>
      <c r="M124" s="110"/>
      <c r="N124" s="110"/>
    </row>
    <row r="125" spans="1:14" ht="14.25" customHeight="1">
      <c r="A125" s="108" t="s">
        <v>364</v>
      </c>
      <c r="B125" s="109" t="e">
        <f>IF(ISBLANK(A125),"",VLOOKUP(A125,[2]Permits!$F$2:$O$127,10,FALSE))</f>
        <v>#N/A</v>
      </c>
      <c r="C125" s="98"/>
      <c r="D125" s="98"/>
      <c r="E125" s="98"/>
      <c r="F125" s="98"/>
      <c r="G125" s="98"/>
      <c r="H125" s="135"/>
      <c r="I125" s="110"/>
      <c r="J125" s="110"/>
      <c r="K125" s="110"/>
      <c r="L125" s="110"/>
      <c r="M125" s="110"/>
      <c r="N125" s="110"/>
    </row>
    <row r="126" spans="1:14" ht="14.25" customHeight="1">
      <c r="A126" s="108" t="s">
        <v>367</v>
      </c>
      <c r="B126" s="109" t="e">
        <f>IF(ISBLANK(A126),"",VLOOKUP(A126,[2]Permits!$F$2:$O$127,10,FALSE))</f>
        <v>#N/A</v>
      </c>
      <c r="C126" s="98"/>
      <c r="D126" s="98"/>
      <c r="E126" s="98"/>
      <c r="F126" s="98"/>
      <c r="G126" s="98"/>
      <c r="H126" s="135"/>
      <c r="I126" s="110"/>
      <c r="J126" s="110"/>
      <c r="K126" s="110"/>
      <c r="L126" s="110"/>
      <c r="M126" s="110"/>
      <c r="N126" s="110"/>
    </row>
    <row r="127" spans="1:14" ht="14.25" customHeight="1">
      <c r="A127" s="108" t="s">
        <v>370</v>
      </c>
      <c r="B127" s="109" t="e">
        <f>IF(ISBLANK(A127),"",VLOOKUP(A127,[2]Permits!$F$2:$O$127,10,FALSE))</f>
        <v>#N/A</v>
      </c>
      <c r="C127" s="98"/>
      <c r="D127" s="98"/>
      <c r="E127" s="98"/>
      <c r="F127" s="98"/>
      <c r="G127" s="98"/>
      <c r="H127" s="135"/>
      <c r="I127" s="110"/>
      <c r="J127" s="110"/>
      <c r="K127" s="110"/>
      <c r="L127" s="110"/>
      <c r="M127" s="110"/>
      <c r="N127" s="110"/>
    </row>
    <row r="128" spans="1:14" ht="14.25" customHeight="1">
      <c r="A128" s="108" t="s">
        <v>373</v>
      </c>
      <c r="B128" s="109" t="e">
        <f>IF(ISBLANK(A128),"",VLOOKUP(A128,[2]Permits!$F$2:$O$127,10,FALSE))</f>
        <v>#N/A</v>
      </c>
      <c r="C128" s="98"/>
      <c r="D128" s="98"/>
      <c r="E128" s="98"/>
      <c r="F128" s="98"/>
      <c r="G128" s="98"/>
      <c r="H128" s="135"/>
      <c r="I128" s="110"/>
      <c r="J128" s="110"/>
      <c r="K128" s="110"/>
      <c r="L128" s="110"/>
      <c r="M128" s="110"/>
      <c r="N128" s="110"/>
    </row>
    <row r="129" spans="1:14" ht="14.25" customHeight="1">
      <c r="A129" s="108" t="s">
        <v>376</v>
      </c>
      <c r="B129" s="109" t="e">
        <f>IF(ISBLANK(A129),"",VLOOKUP(A129,[2]Permits!$F$2:$O$127,10,FALSE))</f>
        <v>#N/A</v>
      </c>
      <c r="C129" s="98"/>
      <c r="D129" s="98"/>
      <c r="E129" s="98"/>
      <c r="F129" s="98"/>
      <c r="G129" s="98"/>
      <c r="H129" s="135"/>
      <c r="I129" s="110"/>
      <c r="J129" s="110"/>
      <c r="K129" s="110"/>
      <c r="L129" s="110"/>
      <c r="M129" s="110"/>
      <c r="N129" s="110"/>
    </row>
    <row r="130" spans="1:14" ht="14.25" customHeight="1">
      <c r="A130" s="108" t="s">
        <v>50</v>
      </c>
      <c r="B130" s="109" t="e">
        <f>IF(ISBLANK(A130),"",VLOOKUP(A130,[2]Permits!$F$2:$O$127,10,FALSE))</f>
        <v>#N/A</v>
      </c>
      <c r="C130" s="98"/>
      <c r="D130" s="98"/>
      <c r="E130" s="98"/>
      <c r="F130" s="98"/>
      <c r="G130" s="98"/>
      <c r="H130" s="135"/>
      <c r="I130" s="110"/>
      <c r="J130" s="110"/>
      <c r="K130" s="110"/>
      <c r="L130" s="110"/>
      <c r="M130" s="110"/>
      <c r="N130" s="110"/>
    </row>
    <row r="131" spans="1:14" ht="14.25" customHeight="1">
      <c r="A131" s="108" t="s">
        <v>350</v>
      </c>
      <c r="B131" s="109" t="e">
        <f>IF(ISBLANK(A131),"",VLOOKUP(A131,[2]Permits!$F$2:$O$127,10,FALSE))</f>
        <v>#N/A</v>
      </c>
      <c r="C131" s="98"/>
      <c r="D131" s="98"/>
      <c r="E131" s="98"/>
      <c r="F131" s="98"/>
      <c r="G131" s="98"/>
      <c r="H131" s="135"/>
      <c r="I131" s="110"/>
      <c r="J131" s="110"/>
      <c r="K131" s="110"/>
      <c r="L131" s="110"/>
      <c r="M131" s="110"/>
      <c r="N131" s="110"/>
    </row>
    <row r="132" spans="1:14" ht="14.25" customHeight="1">
      <c r="A132" s="108" t="s">
        <v>383</v>
      </c>
      <c r="B132" s="109" t="e">
        <f>IF(ISBLANK(A132),"",VLOOKUP(A132,[2]Permits!$F$2:$O$127,10,FALSE))</f>
        <v>#N/A</v>
      </c>
      <c r="C132" s="98"/>
      <c r="D132" s="98"/>
      <c r="E132" s="98"/>
      <c r="F132" s="98"/>
      <c r="G132" s="98"/>
      <c r="H132" s="135"/>
      <c r="I132" s="110"/>
      <c r="J132" s="110"/>
      <c r="K132" s="110"/>
      <c r="L132" s="110"/>
      <c r="M132" s="110"/>
      <c r="N132" s="110"/>
    </row>
    <row r="133" spans="1:14" ht="14.25" customHeight="1">
      <c r="A133" s="108" t="s">
        <v>385</v>
      </c>
      <c r="B133" s="109" t="e">
        <f>IF(ISBLANK(A133),"",VLOOKUP(A133,[2]Permits!$F$2:$O$127,10,FALSE))</f>
        <v>#N/A</v>
      </c>
      <c r="C133" s="98"/>
      <c r="D133" s="98"/>
      <c r="E133" s="98"/>
      <c r="F133" s="98"/>
      <c r="G133" s="98"/>
      <c r="H133" s="135"/>
      <c r="I133" s="110"/>
      <c r="J133" s="110"/>
      <c r="K133" s="110"/>
      <c r="L133" s="110"/>
      <c r="M133" s="110"/>
      <c r="N133" s="110"/>
    </row>
    <row r="134" spans="1:14" ht="14.25" customHeight="1">
      <c r="A134" s="108" t="s">
        <v>387</v>
      </c>
      <c r="B134" s="109" t="e">
        <f>IF(ISBLANK(A134),"",VLOOKUP(A134,[2]Permits!$F$2:$O$127,10,FALSE))</f>
        <v>#N/A</v>
      </c>
      <c r="C134" s="98"/>
      <c r="D134" s="98"/>
      <c r="E134" s="98"/>
      <c r="F134" s="98"/>
      <c r="G134" s="98"/>
      <c r="H134" s="135"/>
      <c r="I134" s="110"/>
      <c r="J134" s="110"/>
      <c r="K134" s="110"/>
      <c r="L134" s="110"/>
      <c r="M134" s="110"/>
      <c r="N134" s="110"/>
    </row>
    <row r="135" spans="1:14" ht="14.25" customHeight="1">
      <c r="A135" s="108" t="s">
        <v>390</v>
      </c>
      <c r="B135" s="109" t="e">
        <f>IF(ISBLANK(A135),"",VLOOKUP(A135,[2]Permits!$F$2:$O$127,10,FALSE))</f>
        <v>#N/A</v>
      </c>
      <c r="C135" s="98"/>
      <c r="D135" s="98"/>
      <c r="E135" s="98"/>
      <c r="F135" s="98"/>
      <c r="G135" s="98"/>
      <c r="H135" s="135"/>
      <c r="I135" s="110"/>
      <c r="J135" s="110"/>
      <c r="K135" s="110"/>
      <c r="L135" s="110"/>
      <c r="M135" s="110"/>
      <c r="N135" s="110"/>
    </row>
    <row r="136" spans="1:14" ht="14.25" customHeight="1">
      <c r="A136" s="108" t="s">
        <v>393</v>
      </c>
      <c r="B136" s="109" t="e">
        <f>IF(ISBLANK(A136),"",VLOOKUP(A136,[2]Permits!$F$2:$O$127,10,FALSE))</f>
        <v>#N/A</v>
      </c>
      <c r="C136" s="98"/>
      <c r="D136" s="98"/>
      <c r="E136" s="98"/>
      <c r="F136" s="98"/>
      <c r="G136" s="98"/>
      <c r="H136" s="135"/>
      <c r="I136" s="110"/>
      <c r="J136" s="110"/>
      <c r="K136" s="110"/>
      <c r="L136" s="110"/>
      <c r="M136" s="110"/>
      <c r="N136" s="110"/>
    </row>
    <row r="137" spans="1:14" ht="14.25" customHeight="1">
      <c r="A137" s="108" t="s">
        <v>395</v>
      </c>
      <c r="B137" s="109" t="e">
        <f>IF(ISBLANK(A137),"",VLOOKUP(A137,[2]Permits!$F$2:$O$127,10,FALSE))</f>
        <v>#N/A</v>
      </c>
      <c r="C137" s="98"/>
      <c r="D137" s="98"/>
      <c r="E137" s="98"/>
      <c r="F137" s="98"/>
      <c r="G137" s="98"/>
      <c r="H137" s="135"/>
      <c r="I137" s="110"/>
      <c r="J137" s="110"/>
      <c r="K137" s="110"/>
      <c r="L137" s="110"/>
      <c r="M137" s="110"/>
      <c r="N137" s="110"/>
    </row>
    <row r="138" spans="1:14" ht="14.25" customHeight="1">
      <c r="A138" s="108" t="s">
        <v>397</v>
      </c>
      <c r="B138" s="109" t="e">
        <f>IF(ISBLANK(A138),"",VLOOKUP(A138,[2]Permits!$F$2:$O$127,10,FALSE))</f>
        <v>#N/A</v>
      </c>
      <c r="C138" s="98"/>
      <c r="D138" s="98"/>
      <c r="E138" s="98"/>
      <c r="F138" s="98"/>
      <c r="G138" s="98"/>
      <c r="H138" s="135"/>
      <c r="I138" s="110"/>
      <c r="J138" s="110"/>
      <c r="K138" s="110"/>
      <c r="L138" s="110"/>
      <c r="M138" s="110"/>
      <c r="N138" s="110"/>
    </row>
    <row r="139" spans="1:14" ht="14.25" customHeight="1">
      <c r="A139" s="108" t="s">
        <v>400</v>
      </c>
      <c r="B139" s="109" t="e">
        <f>IF(ISBLANK(A139),"",VLOOKUP(A139,[2]Permits!$F$2:$O$127,10,FALSE))</f>
        <v>#N/A</v>
      </c>
      <c r="C139" s="98"/>
      <c r="D139" s="98"/>
      <c r="E139" s="98"/>
      <c r="F139" s="98"/>
      <c r="G139" s="98"/>
      <c r="H139" s="135"/>
      <c r="I139" s="110"/>
      <c r="J139" s="110"/>
      <c r="K139" s="110"/>
      <c r="L139" s="110"/>
      <c r="M139" s="110"/>
      <c r="N139" s="110"/>
    </row>
    <row r="140" spans="1:14" ht="14.25" customHeight="1">
      <c r="A140" s="108" t="s">
        <v>403</v>
      </c>
      <c r="B140" s="109" t="e">
        <f>IF(ISBLANK(A140),"",VLOOKUP(A140,[2]Permits!$F$2:$O$127,10,FALSE))</f>
        <v>#N/A</v>
      </c>
      <c r="C140" s="98"/>
      <c r="D140" s="98"/>
      <c r="E140" s="98"/>
      <c r="F140" s="98"/>
      <c r="G140" s="98"/>
      <c r="H140" s="135"/>
      <c r="I140" s="110"/>
      <c r="J140" s="110"/>
      <c r="K140" s="110"/>
      <c r="L140" s="110"/>
      <c r="M140" s="110"/>
      <c r="N140" s="110"/>
    </row>
    <row r="141" spans="1:14" ht="14.25" customHeight="1">
      <c r="A141" s="108" t="s">
        <v>406</v>
      </c>
      <c r="B141" s="109" t="e">
        <f>IF(ISBLANK(A141),"",VLOOKUP(A141,[2]Permits!$F$2:$O$127,10,FALSE))</f>
        <v>#N/A</v>
      </c>
      <c r="C141" s="98"/>
      <c r="D141" s="98"/>
      <c r="E141" s="98"/>
      <c r="F141" s="98"/>
      <c r="G141" s="98"/>
      <c r="H141" s="135"/>
      <c r="I141" s="110"/>
      <c r="J141" s="110"/>
      <c r="K141" s="110"/>
      <c r="L141" s="110"/>
      <c r="M141" s="110"/>
      <c r="N141" s="110"/>
    </row>
    <row r="142" spans="1:14" ht="14.25" customHeight="1">
      <c r="A142" s="108" t="s">
        <v>409</v>
      </c>
      <c r="B142" s="109" t="e">
        <f>IF(ISBLANK(A142),"",VLOOKUP(A142,[2]Permits!$F$2:$O$127,10,FALSE))</f>
        <v>#N/A</v>
      </c>
      <c r="C142" s="98"/>
      <c r="D142" s="98"/>
      <c r="E142" s="98"/>
      <c r="F142" s="98"/>
      <c r="G142" s="98"/>
      <c r="H142" s="135"/>
      <c r="I142" s="110"/>
      <c r="J142" s="110"/>
      <c r="K142" s="110"/>
      <c r="L142" s="110"/>
      <c r="M142" s="110"/>
      <c r="N142" s="110"/>
    </row>
    <row r="143" spans="1:14" ht="14.25" customHeight="1">
      <c r="C143" s="136"/>
      <c r="D143" s="136"/>
      <c r="E143" s="136"/>
      <c r="F143" s="136"/>
      <c r="G143" s="136"/>
      <c r="H143" s="136"/>
      <c r="I143" s="110"/>
      <c r="J143" s="110"/>
      <c r="K143" s="110"/>
      <c r="L143" s="110"/>
      <c r="M143" s="110"/>
      <c r="N143" s="110"/>
    </row>
    <row r="144" spans="1:14" ht="14.25" customHeight="1">
      <c r="C144" s="136"/>
      <c r="D144" s="136"/>
      <c r="E144" s="136"/>
      <c r="F144" s="136"/>
      <c r="G144" s="136"/>
      <c r="H144" s="136"/>
      <c r="I144" s="110"/>
      <c r="J144" s="110"/>
      <c r="K144" s="110"/>
      <c r="L144" s="110"/>
      <c r="M144" s="110"/>
      <c r="N144" s="110"/>
    </row>
    <row r="145" spans="3:14" ht="14.25" customHeight="1">
      <c r="C145" s="136"/>
      <c r="D145" s="136"/>
      <c r="E145" s="136"/>
      <c r="F145" s="136"/>
      <c r="G145" s="136"/>
      <c r="H145" s="136"/>
      <c r="I145" s="110"/>
      <c r="J145" s="110"/>
      <c r="K145" s="110"/>
      <c r="L145" s="110"/>
      <c r="M145" s="110"/>
      <c r="N145" s="110"/>
    </row>
    <row r="146" spans="3:14" ht="14.25" customHeight="1">
      <c r="C146" s="136"/>
      <c r="D146" s="136"/>
      <c r="E146" s="136"/>
      <c r="F146" s="136"/>
      <c r="G146" s="136"/>
      <c r="H146" s="136"/>
      <c r="I146" s="110"/>
      <c r="J146" s="110"/>
      <c r="K146" s="110"/>
      <c r="L146" s="110"/>
      <c r="M146" s="110"/>
      <c r="N146" s="110"/>
    </row>
    <row r="147" spans="3:14" ht="14.25" customHeight="1">
      <c r="C147" s="136"/>
      <c r="D147" s="136"/>
      <c r="E147" s="136"/>
      <c r="F147" s="136"/>
      <c r="G147" s="136"/>
      <c r="H147" s="136"/>
      <c r="I147" s="110"/>
      <c r="J147" s="110"/>
      <c r="K147" s="110"/>
      <c r="L147" s="110"/>
      <c r="M147" s="110"/>
      <c r="N147" s="110"/>
    </row>
    <row r="148" spans="3:14" ht="14.25" customHeight="1">
      <c r="C148" s="136"/>
      <c r="D148" s="136"/>
      <c r="E148" s="136"/>
      <c r="F148" s="136"/>
      <c r="G148" s="136"/>
      <c r="H148" s="136"/>
      <c r="I148" s="110"/>
      <c r="J148" s="110"/>
      <c r="K148" s="110"/>
      <c r="L148" s="110"/>
      <c r="M148" s="110"/>
      <c r="N148" s="110"/>
    </row>
    <row r="149" spans="3:14" ht="14.25" customHeight="1">
      <c r="C149" s="136"/>
      <c r="D149" s="136"/>
      <c r="E149" s="136"/>
      <c r="F149" s="136"/>
      <c r="G149" s="136"/>
      <c r="H149" s="136"/>
      <c r="I149" s="110"/>
      <c r="J149" s="110"/>
      <c r="K149" s="110"/>
      <c r="L149" s="110"/>
      <c r="M149" s="110"/>
      <c r="N149" s="110"/>
    </row>
    <row r="150" spans="3:14" ht="14.25" customHeight="1">
      <c r="C150" s="136"/>
      <c r="D150" s="136"/>
      <c r="E150" s="136"/>
      <c r="F150" s="136"/>
      <c r="G150" s="136"/>
      <c r="H150" s="136"/>
      <c r="I150" s="110"/>
      <c r="J150" s="110"/>
      <c r="K150" s="110"/>
      <c r="L150" s="110"/>
      <c r="M150" s="110"/>
      <c r="N150" s="110"/>
    </row>
    <row r="151" spans="3:14" ht="14.25" customHeight="1">
      <c r="C151" s="136"/>
      <c r="D151" s="136"/>
      <c r="E151" s="136"/>
      <c r="F151" s="136"/>
      <c r="G151" s="136"/>
      <c r="H151" s="136"/>
      <c r="I151" s="110"/>
      <c r="J151" s="110"/>
      <c r="K151" s="110"/>
      <c r="L151" s="110"/>
      <c r="M151" s="110"/>
      <c r="N151" s="110"/>
    </row>
    <row r="152" spans="3:14" ht="14.25" customHeight="1">
      <c r="C152" s="136"/>
      <c r="D152" s="136"/>
      <c r="E152" s="136"/>
      <c r="F152" s="136"/>
      <c r="G152" s="136"/>
      <c r="H152" s="136"/>
      <c r="I152" s="110"/>
      <c r="J152" s="110"/>
      <c r="K152" s="110"/>
      <c r="L152" s="110"/>
      <c r="M152" s="110"/>
      <c r="N152" s="110"/>
    </row>
    <row r="153" spans="3:14" ht="14.25" customHeight="1">
      <c r="C153" s="136"/>
      <c r="D153" s="136"/>
      <c r="E153" s="136"/>
      <c r="F153" s="136"/>
      <c r="G153" s="136"/>
      <c r="H153" s="136"/>
      <c r="I153" s="110"/>
      <c r="J153" s="110"/>
      <c r="K153" s="110"/>
      <c r="L153" s="110"/>
      <c r="M153" s="110"/>
      <c r="N153" s="110"/>
    </row>
    <row r="154" spans="3:14" ht="14.25" customHeight="1">
      <c r="C154" s="136"/>
      <c r="D154" s="136"/>
      <c r="E154" s="136"/>
      <c r="F154" s="136"/>
      <c r="G154" s="136"/>
      <c r="H154" s="136"/>
      <c r="I154" s="110"/>
      <c r="J154" s="110"/>
      <c r="K154" s="110"/>
      <c r="L154" s="110"/>
      <c r="M154" s="110"/>
      <c r="N154" s="110"/>
    </row>
    <row r="155" spans="3:14" ht="14.25" customHeight="1">
      <c r="C155" s="136"/>
      <c r="D155" s="136"/>
      <c r="E155" s="136"/>
      <c r="F155" s="136"/>
      <c r="G155" s="136"/>
      <c r="H155" s="136"/>
      <c r="I155" s="110"/>
      <c r="J155" s="110"/>
      <c r="K155" s="110"/>
      <c r="L155" s="110"/>
      <c r="M155" s="110"/>
      <c r="N155" s="110"/>
    </row>
    <row r="156" spans="3:14" ht="14.25" customHeight="1">
      <c r="C156" s="136"/>
      <c r="D156" s="136"/>
      <c r="E156" s="136"/>
      <c r="F156" s="136"/>
      <c r="G156" s="136"/>
      <c r="H156" s="136"/>
      <c r="I156" s="110"/>
      <c r="J156" s="110"/>
      <c r="K156" s="110"/>
      <c r="L156" s="110"/>
      <c r="M156" s="110"/>
      <c r="N156" s="110"/>
    </row>
    <row r="157" spans="3:14" ht="14.25" customHeight="1">
      <c r="C157" s="136"/>
      <c r="D157" s="136"/>
      <c r="E157" s="136"/>
      <c r="F157" s="136"/>
      <c r="G157" s="136"/>
      <c r="H157" s="136"/>
      <c r="I157" s="110"/>
      <c r="J157" s="110"/>
      <c r="K157" s="110"/>
      <c r="L157" s="110"/>
      <c r="M157" s="110"/>
      <c r="N157" s="110"/>
    </row>
    <row r="158" spans="3:14" ht="14.25" customHeight="1">
      <c r="C158" s="136"/>
      <c r="D158" s="136"/>
      <c r="E158" s="136"/>
      <c r="F158" s="136"/>
      <c r="G158" s="136"/>
      <c r="H158" s="136"/>
      <c r="I158" s="110"/>
      <c r="J158" s="110"/>
      <c r="K158" s="110"/>
      <c r="L158" s="110"/>
      <c r="M158" s="110"/>
      <c r="N158" s="110"/>
    </row>
    <row r="159" spans="3:14" ht="14.25" customHeight="1">
      <c r="C159" s="136"/>
      <c r="D159" s="136"/>
      <c r="E159" s="136"/>
      <c r="F159" s="136"/>
      <c r="G159" s="136"/>
      <c r="H159" s="136"/>
      <c r="I159" s="110"/>
      <c r="J159" s="110"/>
      <c r="K159" s="110"/>
      <c r="L159" s="110"/>
      <c r="M159" s="110"/>
      <c r="N159" s="110"/>
    </row>
    <row r="160" spans="3:14" ht="14.25" customHeight="1">
      <c r="C160" s="136"/>
      <c r="D160" s="136"/>
      <c r="E160" s="136"/>
      <c r="F160" s="136"/>
      <c r="G160" s="136"/>
      <c r="H160" s="136"/>
      <c r="I160" s="110"/>
      <c r="J160" s="110"/>
      <c r="K160" s="110"/>
      <c r="L160" s="110"/>
      <c r="M160" s="110"/>
      <c r="N160" s="110"/>
    </row>
    <row r="161" spans="3:14" ht="14.25" customHeight="1">
      <c r="C161" s="136"/>
      <c r="D161" s="136"/>
      <c r="E161" s="136"/>
      <c r="F161" s="136"/>
      <c r="G161" s="136"/>
      <c r="H161" s="136"/>
      <c r="I161" s="110"/>
      <c r="J161" s="110"/>
      <c r="K161" s="110"/>
      <c r="L161" s="110"/>
      <c r="M161" s="110"/>
      <c r="N161" s="110"/>
    </row>
    <row r="162" spans="3:14" ht="14.25" customHeight="1">
      <c r="C162" s="136"/>
      <c r="D162" s="136"/>
      <c r="E162" s="136"/>
      <c r="F162" s="136"/>
      <c r="G162" s="136"/>
      <c r="H162" s="136"/>
      <c r="I162" s="110"/>
      <c r="J162" s="110"/>
      <c r="K162" s="110"/>
      <c r="L162" s="110"/>
      <c r="M162" s="110"/>
      <c r="N162" s="110"/>
    </row>
    <row r="163" spans="3:14" ht="14.25" customHeight="1">
      <c r="C163" s="136"/>
      <c r="D163" s="136"/>
      <c r="E163" s="136"/>
      <c r="F163" s="136"/>
      <c r="G163" s="136"/>
      <c r="H163" s="136"/>
      <c r="I163" s="110"/>
      <c r="J163" s="110"/>
      <c r="K163" s="110"/>
      <c r="L163" s="110"/>
      <c r="M163" s="110"/>
      <c r="N163" s="110"/>
    </row>
    <row r="164" spans="3:14" ht="14.25" customHeight="1">
      <c r="C164" s="136"/>
      <c r="D164" s="136"/>
      <c r="E164" s="136"/>
      <c r="F164" s="136"/>
      <c r="G164" s="136"/>
      <c r="H164" s="136"/>
      <c r="I164" s="110"/>
      <c r="J164" s="110"/>
      <c r="K164" s="110"/>
      <c r="L164" s="110"/>
      <c r="M164" s="110"/>
      <c r="N164" s="110"/>
    </row>
    <row r="165" spans="3:14" ht="14.25" customHeight="1">
      <c r="C165" s="136"/>
      <c r="D165" s="136"/>
      <c r="E165" s="136"/>
      <c r="F165" s="136"/>
      <c r="G165" s="136"/>
      <c r="H165" s="136"/>
      <c r="I165" s="110"/>
      <c r="J165" s="110"/>
      <c r="K165" s="110"/>
      <c r="L165" s="110"/>
      <c r="M165" s="110"/>
      <c r="N165" s="110"/>
    </row>
    <row r="166" spans="3:14" ht="14.25" customHeight="1">
      <c r="C166" s="136"/>
      <c r="D166" s="136"/>
      <c r="E166" s="136"/>
      <c r="F166" s="136"/>
      <c r="G166" s="136"/>
      <c r="H166" s="136"/>
      <c r="I166" s="110"/>
      <c r="J166" s="110"/>
      <c r="K166" s="110"/>
      <c r="L166" s="110"/>
      <c r="M166" s="110"/>
      <c r="N166" s="110"/>
    </row>
    <row r="167" spans="3:14" ht="14.25" customHeight="1">
      <c r="C167" s="136"/>
      <c r="D167" s="136"/>
      <c r="E167" s="136"/>
      <c r="F167" s="136"/>
      <c r="G167" s="136"/>
      <c r="H167" s="136"/>
      <c r="I167" s="110"/>
      <c r="J167" s="110"/>
      <c r="K167" s="110"/>
      <c r="L167" s="110"/>
      <c r="M167" s="110"/>
      <c r="N167" s="110"/>
    </row>
    <row r="168" spans="3:14" ht="14.25" customHeight="1">
      <c r="C168" s="136"/>
      <c r="D168" s="136"/>
      <c r="E168" s="136"/>
      <c r="F168" s="136"/>
      <c r="G168" s="136"/>
      <c r="H168" s="136"/>
      <c r="I168" s="110"/>
      <c r="J168" s="110"/>
      <c r="K168" s="110"/>
      <c r="L168" s="110"/>
      <c r="M168" s="110"/>
      <c r="N168" s="110"/>
    </row>
    <row r="169" spans="3:14" ht="14.25" customHeight="1">
      <c r="C169" s="136"/>
      <c r="D169" s="136"/>
      <c r="E169" s="136"/>
      <c r="F169" s="136"/>
      <c r="G169" s="136"/>
      <c r="H169" s="136"/>
      <c r="I169" s="110"/>
      <c r="J169" s="110"/>
      <c r="K169" s="110"/>
      <c r="L169" s="110"/>
      <c r="M169" s="110"/>
      <c r="N169" s="110"/>
    </row>
    <row r="170" spans="3:14" ht="14.25" customHeight="1">
      <c r="C170" s="136"/>
      <c r="D170" s="136"/>
      <c r="E170" s="136"/>
      <c r="F170" s="136"/>
      <c r="G170" s="136"/>
      <c r="H170" s="136"/>
      <c r="I170" s="110"/>
      <c r="J170" s="110"/>
      <c r="K170" s="110"/>
      <c r="L170" s="110"/>
      <c r="M170" s="110"/>
      <c r="N170" s="110"/>
    </row>
    <row r="171" spans="3:14" ht="14.25" customHeight="1">
      <c r="C171" s="136"/>
      <c r="D171" s="136"/>
      <c r="E171" s="136"/>
      <c r="F171" s="136"/>
      <c r="G171" s="136"/>
      <c r="H171" s="136"/>
      <c r="I171" s="110"/>
      <c r="J171" s="110"/>
      <c r="K171" s="110"/>
      <c r="L171" s="110"/>
      <c r="M171" s="110"/>
      <c r="N171" s="110"/>
    </row>
    <row r="172" spans="3:14" ht="14.25" customHeight="1">
      <c r="C172" s="136"/>
      <c r="D172" s="136"/>
      <c r="E172" s="136"/>
      <c r="F172" s="136"/>
      <c r="G172" s="136"/>
      <c r="H172" s="136"/>
      <c r="I172" s="110"/>
      <c r="J172" s="110"/>
      <c r="K172" s="110"/>
      <c r="L172" s="110"/>
      <c r="M172" s="110"/>
      <c r="N172" s="110"/>
    </row>
    <row r="173" spans="3:14" ht="14.25" customHeight="1">
      <c r="C173" s="136"/>
      <c r="D173" s="136"/>
      <c r="E173" s="136"/>
      <c r="F173" s="136"/>
      <c r="G173" s="136"/>
      <c r="H173" s="136"/>
      <c r="I173" s="110"/>
      <c r="J173" s="110"/>
      <c r="K173" s="110"/>
      <c r="L173" s="110"/>
      <c r="M173" s="110"/>
      <c r="N173" s="110"/>
    </row>
    <row r="174" spans="3:14" ht="14.25" customHeight="1">
      <c r="C174" s="136"/>
      <c r="D174" s="136"/>
      <c r="E174" s="136"/>
      <c r="F174" s="136"/>
      <c r="G174" s="136"/>
      <c r="H174" s="136"/>
      <c r="I174" s="110"/>
      <c r="J174" s="110"/>
      <c r="K174" s="110"/>
      <c r="L174" s="110"/>
      <c r="M174" s="110"/>
      <c r="N174" s="110"/>
    </row>
    <row r="175" spans="3:14" ht="14.25" customHeight="1">
      <c r="C175" s="136"/>
      <c r="D175" s="136"/>
      <c r="E175" s="136"/>
      <c r="F175" s="136"/>
      <c r="G175" s="136"/>
      <c r="H175" s="136"/>
      <c r="I175" s="110"/>
      <c r="J175" s="110"/>
      <c r="K175" s="110"/>
      <c r="L175" s="110"/>
      <c r="M175" s="110"/>
      <c r="N175" s="110"/>
    </row>
    <row r="176" spans="3:14" ht="14.25" customHeight="1">
      <c r="C176" s="136"/>
      <c r="D176" s="136"/>
      <c r="E176" s="136"/>
      <c r="F176" s="136"/>
      <c r="G176" s="136"/>
      <c r="H176" s="136"/>
      <c r="I176" s="110"/>
      <c r="J176" s="110"/>
      <c r="K176" s="110"/>
      <c r="L176" s="110"/>
      <c r="M176" s="110"/>
      <c r="N176" s="110"/>
    </row>
    <row r="177" spans="3:14" ht="14.25" customHeight="1">
      <c r="C177" s="136"/>
      <c r="D177" s="136"/>
      <c r="E177" s="136"/>
      <c r="F177" s="136"/>
      <c r="G177" s="136"/>
      <c r="H177" s="136"/>
      <c r="I177" s="110"/>
      <c r="J177" s="110"/>
      <c r="K177" s="110"/>
      <c r="L177" s="110"/>
      <c r="M177" s="110"/>
      <c r="N177" s="110"/>
    </row>
    <row r="178" spans="3:14" ht="14.25" customHeight="1">
      <c r="C178" s="136"/>
      <c r="D178" s="136"/>
      <c r="E178" s="136"/>
      <c r="F178" s="136"/>
      <c r="G178" s="136"/>
      <c r="H178" s="136"/>
      <c r="I178" s="110"/>
      <c r="J178" s="110"/>
      <c r="K178" s="110"/>
      <c r="L178" s="110"/>
      <c r="M178" s="110"/>
      <c r="N178" s="110"/>
    </row>
    <row r="179" spans="3:14" ht="14.25" customHeight="1">
      <c r="C179" s="136"/>
      <c r="D179" s="136"/>
      <c r="E179" s="136"/>
      <c r="F179" s="136"/>
      <c r="G179" s="136"/>
      <c r="H179" s="136"/>
      <c r="I179" s="110"/>
      <c r="J179" s="110"/>
      <c r="K179" s="110"/>
      <c r="L179" s="110"/>
      <c r="M179" s="110"/>
      <c r="N179" s="110"/>
    </row>
    <row r="180" spans="3:14" ht="14.25" customHeight="1">
      <c r="C180" s="136"/>
      <c r="D180" s="136"/>
      <c r="E180" s="136"/>
      <c r="F180" s="136"/>
      <c r="G180" s="136"/>
      <c r="H180" s="136"/>
      <c r="I180" s="110"/>
      <c r="J180" s="110"/>
      <c r="K180" s="110"/>
      <c r="L180" s="110"/>
      <c r="M180" s="110"/>
      <c r="N180" s="110"/>
    </row>
    <row r="181" spans="3:14" ht="14.25" customHeight="1">
      <c r="C181" s="136"/>
      <c r="D181" s="136"/>
      <c r="E181" s="136"/>
      <c r="F181" s="136"/>
      <c r="G181" s="136"/>
      <c r="H181" s="136"/>
      <c r="I181" s="110"/>
      <c r="J181" s="110"/>
      <c r="K181" s="110"/>
      <c r="L181" s="110"/>
      <c r="M181" s="110"/>
      <c r="N181" s="110"/>
    </row>
    <row r="182" spans="3:14" ht="14.25" customHeight="1">
      <c r="C182" s="136"/>
      <c r="D182" s="136"/>
      <c r="E182" s="136"/>
      <c r="F182" s="136"/>
      <c r="G182" s="136"/>
      <c r="H182" s="136"/>
      <c r="I182" s="110"/>
      <c r="J182" s="110"/>
      <c r="K182" s="110"/>
      <c r="L182" s="110"/>
      <c r="M182" s="110"/>
      <c r="N182" s="110"/>
    </row>
    <row r="183" spans="3:14" ht="14.25" customHeight="1">
      <c r="C183" s="136"/>
      <c r="D183" s="136"/>
      <c r="E183" s="136"/>
      <c r="F183" s="136"/>
      <c r="G183" s="136"/>
      <c r="H183" s="136"/>
      <c r="I183" s="110"/>
      <c r="J183" s="110"/>
      <c r="K183" s="110"/>
      <c r="L183" s="110"/>
      <c r="M183" s="110"/>
      <c r="N183" s="110"/>
    </row>
    <row r="184" spans="3:14" ht="14.25" customHeight="1">
      <c r="C184" s="136"/>
      <c r="D184" s="136"/>
      <c r="E184" s="136"/>
      <c r="F184" s="136"/>
      <c r="G184" s="136"/>
      <c r="H184" s="136"/>
      <c r="I184" s="110"/>
      <c r="J184" s="110"/>
      <c r="K184" s="110"/>
      <c r="L184" s="110"/>
      <c r="M184" s="110"/>
      <c r="N184" s="110"/>
    </row>
    <row r="185" spans="3:14" ht="14.25" customHeight="1">
      <c r="C185" s="136"/>
      <c r="D185" s="136"/>
      <c r="E185" s="136"/>
      <c r="F185" s="136"/>
      <c r="G185" s="136"/>
      <c r="H185" s="136"/>
      <c r="I185" s="110"/>
      <c r="J185" s="110"/>
      <c r="K185" s="110"/>
      <c r="L185" s="110"/>
      <c r="M185" s="110"/>
      <c r="N185" s="110"/>
    </row>
    <row r="186" spans="3:14" ht="14.25" customHeight="1">
      <c r="C186" s="136"/>
      <c r="D186" s="136"/>
      <c r="E186" s="136"/>
      <c r="F186" s="136"/>
      <c r="G186" s="136"/>
      <c r="H186" s="136"/>
      <c r="I186" s="110"/>
      <c r="J186" s="110"/>
      <c r="K186" s="110"/>
      <c r="L186" s="110"/>
      <c r="M186" s="110"/>
      <c r="N186" s="110"/>
    </row>
    <row r="187" spans="3:14" ht="14.25" customHeight="1">
      <c r="C187" s="136"/>
      <c r="D187" s="136"/>
      <c r="E187" s="136"/>
      <c r="F187" s="136"/>
      <c r="G187" s="136"/>
      <c r="H187" s="136"/>
      <c r="I187" s="110"/>
      <c r="J187" s="110"/>
      <c r="K187" s="110"/>
      <c r="L187" s="110"/>
      <c r="M187" s="110"/>
      <c r="N187" s="110"/>
    </row>
    <row r="188" spans="3:14" ht="14.25" customHeight="1">
      <c r="C188" s="136"/>
      <c r="D188" s="136"/>
      <c r="E188" s="136"/>
      <c r="F188" s="136"/>
      <c r="G188" s="136"/>
      <c r="H188" s="136"/>
      <c r="I188" s="110"/>
      <c r="J188" s="110"/>
      <c r="K188" s="110"/>
      <c r="L188" s="110"/>
      <c r="M188" s="110"/>
      <c r="N188" s="110"/>
    </row>
    <row r="189" spans="3:14" ht="14.25" customHeight="1">
      <c r="C189" s="136"/>
      <c r="D189" s="136"/>
      <c r="E189" s="136"/>
      <c r="F189" s="136"/>
      <c r="G189" s="136"/>
      <c r="H189" s="136"/>
      <c r="I189" s="110"/>
      <c r="J189" s="110"/>
      <c r="K189" s="110"/>
      <c r="L189" s="110"/>
      <c r="M189" s="110"/>
      <c r="N189" s="110"/>
    </row>
    <row r="190" spans="3:14" ht="14.25" customHeight="1">
      <c r="C190" s="136"/>
      <c r="D190" s="136"/>
      <c r="E190" s="136"/>
      <c r="F190" s="136"/>
      <c r="G190" s="136"/>
      <c r="H190" s="136"/>
      <c r="I190" s="110"/>
      <c r="J190" s="110"/>
      <c r="K190" s="110"/>
      <c r="L190" s="110"/>
      <c r="M190" s="110"/>
      <c r="N190" s="110"/>
    </row>
    <row r="191" spans="3:14" ht="14.25" customHeight="1">
      <c r="C191" s="136"/>
      <c r="D191" s="136"/>
      <c r="E191" s="136"/>
      <c r="F191" s="136"/>
      <c r="G191" s="136"/>
      <c r="H191" s="136"/>
      <c r="I191" s="110"/>
      <c r="J191" s="110"/>
      <c r="K191" s="110"/>
      <c r="L191" s="110"/>
      <c r="M191" s="110"/>
      <c r="N191" s="110"/>
    </row>
    <row r="192" spans="3:14" ht="14.25" customHeight="1">
      <c r="C192" s="136"/>
      <c r="D192" s="136"/>
      <c r="E192" s="136"/>
      <c r="F192" s="136"/>
      <c r="G192" s="136"/>
      <c r="H192" s="136"/>
      <c r="I192" s="110"/>
      <c r="J192" s="110"/>
      <c r="K192" s="110"/>
      <c r="L192" s="110"/>
      <c r="M192" s="110"/>
      <c r="N192" s="110"/>
    </row>
    <row r="193" spans="3:14" ht="14.25" customHeight="1">
      <c r="C193" s="136"/>
      <c r="D193" s="136"/>
      <c r="E193" s="136"/>
      <c r="F193" s="136"/>
      <c r="G193" s="136"/>
      <c r="H193" s="136"/>
      <c r="I193" s="110"/>
      <c r="J193" s="110"/>
      <c r="K193" s="110"/>
      <c r="L193" s="110"/>
      <c r="M193" s="110"/>
      <c r="N193" s="110"/>
    </row>
    <row r="194" spans="3:14" ht="14.25" customHeight="1">
      <c r="C194" s="136"/>
      <c r="D194" s="136"/>
      <c r="E194" s="136"/>
      <c r="F194" s="136"/>
      <c r="G194" s="136"/>
      <c r="H194" s="136"/>
      <c r="I194" s="110"/>
      <c r="J194" s="110"/>
      <c r="K194" s="110"/>
      <c r="L194" s="110"/>
      <c r="M194" s="110"/>
      <c r="N194" s="110"/>
    </row>
    <row r="195" spans="3:14" ht="14.25" customHeight="1">
      <c r="C195" s="136"/>
      <c r="D195" s="136"/>
      <c r="E195" s="136"/>
      <c r="F195" s="136"/>
      <c r="G195" s="136"/>
      <c r="H195" s="136"/>
      <c r="I195" s="110"/>
      <c r="J195" s="110"/>
      <c r="K195" s="110"/>
      <c r="L195" s="110"/>
      <c r="M195" s="110"/>
      <c r="N195" s="110"/>
    </row>
    <row r="196" spans="3:14" ht="14.25" customHeight="1">
      <c r="C196" s="136"/>
      <c r="D196" s="136"/>
      <c r="E196" s="136"/>
      <c r="F196" s="136"/>
      <c r="G196" s="136"/>
      <c r="H196" s="136"/>
      <c r="I196" s="110"/>
      <c r="J196" s="110"/>
      <c r="K196" s="110"/>
      <c r="L196" s="110"/>
      <c r="M196" s="110"/>
      <c r="N196" s="110"/>
    </row>
    <row r="197" spans="3:14" ht="14.25" customHeight="1">
      <c r="C197" s="136"/>
      <c r="D197" s="136"/>
      <c r="E197" s="136"/>
      <c r="F197" s="136"/>
      <c r="G197" s="136"/>
      <c r="H197" s="136"/>
      <c r="I197" s="110"/>
      <c r="J197" s="110"/>
      <c r="K197" s="110"/>
      <c r="L197" s="110"/>
      <c r="M197" s="110"/>
      <c r="N197" s="110"/>
    </row>
    <row r="198" spans="3:14" ht="14.25" customHeight="1">
      <c r="C198" s="136"/>
      <c r="D198" s="136"/>
      <c r="E198" s="136"/>
      <c r="F198" s="136"/>
      <c r="G198" s="136"/>
      <c r="H198" s="136"/>
      <c r="I198" s="110"/>
      <c r="J198" s="110"/>
      <c r="K198" s="110"/>
      <c r="L198" s="110"/>
      <c r="M198" s="110"/>
      <c r="N198" s="110"/>
    </row>
    <row r="199" spans="3:14" ht="14.25" customHeight="1">
      <c r="C199" s="136"/>
      <c r="D199" s="136"/>
      <c r="E199" s="136"/>
      <c r="F199" s="136"/>
      <c r="G199" s="136"/>
      <c r="H199" s="136"/>
      <c r="I199" s="110"/>
      <c r="J199" s="110"/>
      <c r="K199" s="110"/>
      <c r="L199" s="110"/>
      <c r="M199" s="110"/>
      <c r="N199" s="110"/>
    </row>
    <row r="200" spans="3:14" ht="14.25" customHeight="1">
      <c r="C200" s="136"/>
      <c r="D200" s="136"/>
      <c r="E200" s="136"/>
      <c r="F200" s="136"/>
      <c r="G200" s="136"/>
      <c r="H200" s="136"/>
      <c r="I200" s="110"/>
      <c r="J200" s="110"/>
      <c r="K200" s="110"/>
      <c r="L200" s="110"/>
      <c r="M200" s="110"/>
      <c r="N200" s="110"/>
    </row>
    <row r="201" spans="3:14" ht="14.25" customHeight="1">
      <c r="C201" s="136"/>
      <c r="D201" s="136"/>
      <c r="E201" s="136"/>
      <c r="F201" s="136"/>
      <c r="G201" s="136"/>
      <c r="H201" s="136"/>
      <c r="I201" s="110"/>
      <c r="J201" s="110"/>
      <c r="K201" s="110"/>
      <c r="L201" s="110"/>
      <c r="M201" s="110"/>
      <c r="N201" s="110"/>
    </row>
    <row r="202" spans="3:14" ht="14.25" customHeight="1">
      <c r="C202" s="136"/>
      <c r="D202" s="136"/>
      <c r="E202" s="136"/>
      <c r="F202" s="136"/>
      <c r="G202" s="136"/>
      <c r="H202" s="136"/>
      <c r="I202" s="110"/>
      <c r="J202" s="110"/>
      <c r="K202" s="110"/>
      <c r="L202" s="110"/>
      <c r="M202" s="110"/>
      <c r="N202" s="110"/>
    </row>
    <row r="203" spans="3:14" ht="14.25" customHeight="1">
      <c r="C203" s="136"/>
      <c r="D203" s="136"/>
      <c r="E203" s="136"/>
      <c r="F203" s="136"/>
      <c r="G203" s="136"/>
      <c r="H203" s="136"/>
      <c r="I203" s="110"/>
      <c r="J203" s="110"/>
      <c r="K203" s="110"/>
      <c r="L203" s="110"/>
      <c r="M203" s="110"/>
      <c r="N203" s="110"/>
    </row>
    <row r="204" spans="3:14" ht="14.25" customHeight="1">
      <c r="C204" s="136"/>
      <c r="D204" s="136"/>
      <c r="E204" s="136"/>
      <c r="F204" s="136"/>
      <c r="G204" s="136"/>
      <c r="H204" s="136"/>
      <c r="I204" s="110"/>
      <c r="J204" s="110"/>
      <c r="K204" s="110"/>
      <c r="L204" s="110"/>
      <c r="M204" s="110"/>
      <c r="N204" s="110"/>
    </row>
    <row r="205" spans="3:14" ht="14.25" customHeight="1">
      <c r="C205" s="136"/>
      <c r="D205" s="136"/>
      <c r="E205" s="136"/>
      <c r="F205" s="136"/>
      <c r="G205" s="136"/>
      <c r="H205" s="136"/>
      <c r="I205" s="110"/>
      <c r="J205" s="110"/>
      <c r="K205" s="110"/>
      <c r="L205" s="110"/>
      <c r="M205" s="110"/>
      <c r="N205" s="110"/>
    </row>
    <row r="206" spans="3:14" ht="14.25" customHeight="1">
      <c r="C206" s="136"/>
      <c r="D206" s="136"/>
      <c r="E206" s="136"/>
      <c r="F206" s="136"/>
      <c r="G206" s="136"/>
      <c r="H206" s="136"/>
      <c r="I206" s="110"/>
      <c r="J206" s="110"/>
      <c r="K206" s="110"/>
      <c r="L206" s="110"/>
      <c r="M206" s="110"/>
      <c r="N206" s="110"/>
    </row>
    <row r="207" spans="3:14" ht="14.25" customHeight="1">
      <c r="C207" s="136"/>
      <c r="D207" s="136"/>
      <c r="E207" s="136"/>
      <c r="F207" s="136"/>
      <c r="G207" s="136"/>
      <c r="H207" s="136"/>
      <c r="I207" s="110"/>
      <c r="J207" s="110"/>
      <c r="K207" s="110"/>
      <c r="L207" s="110"/>
      <c r="M207" s="110"/>
      <c r="N207" s="110"/>
    </row>
    <row r="208" spans="3:14" ht="14.25" customHeight="1">
      <c r="C208" s="136"/>
      <c r="D208" s="136"/>
      <c r="E208" s="136"/>
      <c r="F208" s="136"/>
      <c r="G208" s="136"/>
      <c r="H208" s="136"/>
      <c r="I208" s="110"/>
      <c r="J208" s="110"/>
      <c r="K208" s="110"/>
      <c r="L208" s="110"/>
      <c r="M208" s="110"/>
      <c r="N208" s="110"/>
    </row>
    <row r="209" spans="3:14" ht="14.25" customHeight="1">
      <c r="C209" s="136"/>
      <c r="D209" s="136"/>
      <c r="E209" s="136"/>
      <c r="F209" s="136"/>
      <c r="G209" s="136"/>
      <c r="H209" s="136"/>
      <c r="I209" s="110"/>
      <c r="J209" s="110"/>
      <c r="K209" s="110"/>
      <c r="L209" s="110"/>
      <c r="M209" s="110"/>
      <c r="N209" s="110"/>
    </row>
    <row r="210" spans="3:14" ht="14.25" customHeight="1">
      <c r="C210" s="136"/>
      <c r="D210" s="136"/>
      <c r="E210" s="136"/>
      <c r="F210" s="136"/>
      <c r="G210" s="136"/>
      <c r="H210" s="136"/>
      <c r="I210" s="110"/>
      <c r="J210" s="110"/>
      <c r="K210" s="110"/>
      <c r="L210" s="110"/>
      <c r="M210" s="110"/>
      <c r="N210" s="110"/>
    </row>
    <row r="211" spans="3:14" ht="14.25" customHeight="1">
      <c r="C211" s="136"/>
      <c r="D211" s="136"/>
      <c r="E211" s="136"/>
      <c r="F211" s="136"/>
      <c r="G211" s="136"/>
      <c r="H211" s="136"/>
      <c r="I211" s="110"/>
      <c r="J211" s="110"/>
      <c r="K211" s="110"/>
      <c r="L211" s="110"/>
      <c r="M211" s="110"/>
      <c r="N211" s="110"/>
    </row>
    <row r="212" spans="3:14" ht="14.25" customHeight="1">
      <c r="C212" s="136"/>
      <c r="D212" s="136"/>
      <c r="E212" s="136"/>
      <c r="F212" s="136"/>
      <c r="G212" s="136"/>
      <c r="H212" s="136"/>
      <c r="I212" s="110"/>
      <c r="J212" s="110"/>
      <c r="K212" s="110"/>
      <c r="L212" s="110"/>
      <c r="M212" s="110"/>
      <c r="N212" s="110"/>
    </row>
    <row r="213" spans="3:14" ht="14.25" customHeight="1">
      <c r="C213" s="136"/>
      <c r="D213" s="136"/>
      <c r="E213" s="136"/>
      <c r="F213" s="136"/>
      <c r="G213" s="136"/>
      <c r="H213" s="136"/>
      <c r="I213" s="110"/>
      <c r="J213" s="110"/>
      <c r="K213" s="110"/>
      <c r="L213" s="110"/>
      <c r="M213" s="110"/>
      <c r="N213" s="110"/>
    </row>
    <row r="214" spans="3:14" ht="14.25" customHeight="1">
      <c r="C214" s="136"/>
      <c r="D214" s="136"/>
      <c r="E214" s="136"/>
      <c r="F214" s="136"/>
      <c r="G214" s="136"/>
      <c r="H214" s="136"/>
      <c r="I214" s="110"/>
      <c r="J214" s="110"/>
      <c r="K214" s="110"/>
      <c r="L214" s="110"/>
      <c r="M214" s="110"/>
      <c r="N214" s="110"/>
    </row>
    <row r="215" spans="3:14" ht="14.25" customHeight="1">
      <c r="C215" s="136"/>
      <c r="D215" s="136"/>
      <c r="E215" s="136"/>
      <c r="F215" s="136"/>
      <c r="G215" s="136"/>
      <c r="H215" s="136"/>
      <c r="I215" s="110"/>
      <c r="J215" s="110"/>
      <c r="K215" s="110"/>
      <c r="L215" s="110"/>
      <c r="M215" s="110"/>
      <c r="N215" s="110"/>
    </row>
    <row r="216" spans="3:14" ht="14.25" customHeight="1">
      <c r="C216" s="136"/>
      <c r="D216" s="136"/>
      <c r="E216" s="136"/>
      <c r="F216" s="136"/>
      <c r="G216" s="136"/>
      <c r="H216" s="136"/>
      <c r="I216" s="110"/>
      <c r="J216" s="110"/>
      <c r="K216" s="110"/>
      <c r="L216" s="110"/>
      <c r="M216" s="110"/>
      <c r="N216" s="110"/>
    </row>
    <row r="217" spans="3:14" ht="14.25" customHeight="1">
      <c r="C217" s="136"/>
      <c r="D217" s="136"/>
      <c r="E217" s="136"/>
      <c r="F217" s="136"/>
      <c r="G217" s="136"/>
      <c r="H217" s="136"/>
      <c r="I217" s="110"/>
      <c r="J217" s="110"/>
      <c r="K217" s="110"/>
      <c r="L217" s="110"/>
      <c r="M217" s="110"/>
      <c r="N217" s="110"/>
    </row>
    <row r="218" spans="3:14" ht="14.25" customHeight="1">
      <c r="C218" s="136"/>
      <c r="D218" s="136"/>
      <c r="E218" s="136"/>
      <c r="F218" s="136"/>
      <c r="G218" s="136"/>
      <c r="H218" s="136"/>
      <c r="I218" s="110"/>
      <c r="J218" s="110"/>
      <c r="K218" s="110"/>
      <c r="L218" s="110"/>
      <c r="M218" s="110"/>
      <c r="N218" s="110"/>
    </row>
    <row r="219" spans="3:14" ht="14.25" customHeight="1">
      <c r="C219" s="136"/>
      <c r="D219" s="136"/>
      <c r="E219" s="136"/>
      <c r="F219" s="136"/>
      <c r="G219" s="136"/>
      <c r="H219" s="136"/>
      <c r="I219" s="110"/>
      <c r="J219" s="110"/>
      <c r="K219" s="110"/>
      <c r="L219" s="110"/>
      <c r="M219" s="110"/>
      <c r="N219" s="110"/>
    </row>
    <row r="220" spans="3:14" ht="14.25" customHeight="1">
      <c r="C220" s="136"/>
      <c r="D220" s="136"/>
      <c r="E220" s="136"/>
      <c r="F220" s="136"/>
      <c r="G220" s="136"/>
      <c r="H220" s="136"/>
      <c r="I220" s="110"/>
      <c r="J220" s="110"/>
      <c r="K220" s="110"/>
      <c r="L220" s="110"/>
      <c r="M220" s="110"/>
      <c r="N220" s="110"/>
    </row>
    <row r="221" spans="3:14" ht="14.25" customHeight="1">
      <c r="C221" s="136"/>
      <c r="D221" s="136"/>
      <c r="E221" s="136"/>
      <c r="F221" s="136"/>
      <c r="G221" s="136"/>
      <c r="H221" s="136"/>
      <c r="I221" s="110"/>
      <c r="J221" s="110"/>
      <c r="K221" s="110"/>
      <c r="L221" s="110"/>
      <c r="M221" s="110"/>
      <c r="N221" s="110"/>
    </row>
    <row r="222" spans="3:14" ht="14.25" customHeight="1">
      <c r="C222" s="136"/>
      <c r="D222" s="136"/>
      <c r="E222" s="136"/>
      <c r="F222" s="136"/>
      <c r="G222" s="136"/>
      <c r="H222" s="136"/>
      <c r="I222" s="110"/>
      <c r="J222" s="110"/>
      <c r="K222" s="110"/>
      <c r="L222" s="110"/>
      <c r="M222" s="110"/>
      <c r="N222" s="110"/>
    </row>
    <row r="223" spans="3:14" ht="14.25" customHeight="1">
      <c r="C223" s="136"/>
      <c r="D223" s="136"/>
      <c r="E223" s="136"/>
      <c r="F223" s="136"/>
      <c r="G223" s="136"/>
      <c r="H223" s="136"/>
      <c r="I223" s="110"/>
      <c r="J223" s="110"/>
      <c r="K223" s="110"/>
      <c r="L223" s="110"/>
      <c r="M223" s="110"/>
      <c r="N223" s="110"/>
    </row>
    <row r="224" spans="3:14" ht="14.25" customHeight="1">
      <c r="C224" s="136"/>
      <c r="D224" s="136"/>
      <c r="E224" s="136"/>
      <c r="F224" s="136"/>
      <c r="G224" s="136"/>
      <c r="H224" s="136"/>
      <c r="I224" s="110"/>
      <c r="J224" s="110"/>
      <c r="K224" s="110"/>
      <c r="L224" s="110"/>
      <c r="M224" s="110"/>
      <c r="N224" s="110"/>
    </row>
    <row r="225" spans="3:14" ht="14.25" customHeight="1">
      <c r="C225" s="136"/>
      <c r="D225" s="136"/>
      <c r="E225" s="136"/>
      <c r="F225" s="136"/>
      <c r="G225" s="136"/>
      <c r="H225" s="136"/>
      <c r="I225" s="110"/>
      <c r="J225" s="110"/>
      <c r="K225" s="110"/>
      <c r="L225" s="110"/>
      <c r="M225" s="110"/>
      <c r="N225" s="110"/>
    </row>
    <row r="226" spans="3:14" ht="14.25" customHeight="1">
      <c r="C226" s="136"/>
      <c r="D226" s="136"/>
      <c r="E226" s="136"/>
      <c r="F226" s="136"/>
      <c r="G226" s="136"/>
      <c r="H226" s="136"/>
      <c r="I226" s="110"/>
      <c r="J226" s="110"/>
      <c r="K226" s="110"/>
      <c r="L226" s="110"/>
      <c r="M226" s="110"/>
      <c r="N226" s="110"/>
    </row>
    <row r="227" spans="3:14" ht="14.25" customHeight="1">
      <c r="C227" s="136"/>
      <c r="D227" s="136"/>
      <c r="E227" s="136"/>
      <c r="F227" s="136"/>
      <c r="G227" s="136"/>
      <c r="H227" s="136"/>
      <c r="I227" s="110"/>
      <c r="J227" s="110"/>
      <c r="K227" s="110"/>
      <c r="L227" s="110"/>
      <c r="M227" s="110"/>
      <c r="N227" s="110"/>
    </row>
    <row r="228" spans="3:14" ht="14.25" customHeight="1">
      <c r="C228" s="136"/>
      <c r="D228" s="136"/>
      <c r="E228" s="136"/>
      <c r="F228" s="136"/>
      <c r="G228" s="136"/>
      <c r="H228" s="136"/>
      <c r="I228" s="110"/>
      <c r="J228" s="110"/>
      <c r="K228" s="110"/>
      <c r="L228" s="110"/>
      <c r="M228" s="110"/>
      <c r="N228" s="110"/>
    </row>
    <row r="229" spans="3:14" ht="14.25" customHeight="1">
      <c r="C229" s="136"/>
      <c r="D229" s="136"/>
      <c r="E229" s="136"/>
      <c r="F229" s="136"/>
      <c r="G229" s="136"/>
      <c r="H229" s="136"/>
      <c r="I229" s="110"/>
      <c r="J229" s="110"/>
      <c r="K229" s="110"/>
      <c r="L229" s="110"/>
      <c r="M229" s="110"/>
      <c r="N229" s="110"/>
    </row>
    <row r="230" spans="3:14" ht="14.25" customHeight="1">
      <c r="C230" s="136"/>
      <c r="D230" s="136"/>
      <c r="E230" s="136"/>
      <c r="F230" s="136"/>
      <c r="G230" s="136"/>
      <c r="H230" s="136"/>
      <c r="I230" s="110"/>
      <c r="J230" s="110"/>
      <c r="K230" s="110"/>
      <c r="L230" s="110"/>
      <c r="M230" s="110"/>
      <c r="N230" s="110"/>
    </row>
    <row r="231" spans="3:14" ht="14.25" customHeight="1">
      <c r="C231" s="136"/>
      <c r="D231" s="136"/>
      <c r="E231" s="136"/>
      <c r="F231" s="136"/>
      <c r="G231" s="136"/>
      <c r="H231" s="136"/>
      <c r="I231" s="110"/>
      <c r="J231" s="110"/>
      <c r="K231" s="110"/>
      <c r="L231" s="110"/>
      <c r="M231" s="110"/>
      <c r="N231" s="110"/>
    </row>
    <row r="232" spans="3:14" ht="14.25" customHeight="1">
      <c r="C232" s="136"/>
      <c r="D232" s="136"/>
      <c r="E232" s="136"/>
      <c r="F232" s="136"/>
      <c r="G232" s="136"/>
      <c r="H232" s="136"/>
      <c r="I232" s="110"/>
      <c r="J232" s="110"/>
      <c r="K232" s="110"/>
      <c r="L232" s="110"/>
      <c r="M232" s="110"/>
      <c r="N232" s="110"/>
    </row>
    <row r="233" spans="3:14" ht="14.25" customHeight="1">
      <c r="C233" s="136"/>
      <c r="D233" s="136"/>
      <c r="E233" s="136"/>
      <c r="F233" s="136"/>
      <c r="G233" s="136"/>
      <c r="H233" s="136"/>
      <c r="I233" s="110"/>
      <c r="J233" s="110"/>
      <c r="K233" s="110"/>
      <c r="L233" s="110"/>
      <c r="M233" s="110"/>
      <c r="N233" s="110"/>
    </row>
    <row r="234" spans="3:14" ht="14.25" customHeight="1">
      <c r="C234" s="136"/>
      <c r="D234" s="136"/>
      <c r="E234" s="136"/>
      <c r="F234" s="136"/>
      <c r="G234" s="136"/>
      <c r="H234" s="136"/>
      <c r="I234" s="110"/>
      <c r="J234" s="110"/>
      <c r="K234" s="110"/>
      <c r="L234" s="110"/>
      <c r="M234" s="110"/>
      <c r="N234" s="110"/>
    </row>
    <row r="235" spans="3:14" ht="14.25" customHeight="1">
      <c r="C235" s="136"/>
      <c r="D235" s="136"/>
      <c r="E235" s="136"/>
      <c r="F235" s="136"/>
      <c r="G235" s="136"/>
      <c r="H235" s="136"/>
      <c r="I235" s="110"/>
      <c r="J235" s="110"/>
      <c r="K235" s="110"/>
      <c r="L235" s="110"/>
      <c r="M235" s="110"/>
      <c r="N235" s="110"/>
    </row>
    <row r="236" spans="3:14" ht="14.25" customHeight="1">
      <c r="C236" s="136"/>
      <c r="D236" s="136"/>
      <c r="E236" s="136"/>
      <c r="F236" s="136"/>
      <c r="G236" s="136"/>
      <c r="H236" s="136"/>
      <c r="I236" s="110"/>
      <c r="J236" s="110"/>
      <c r="K236" s="110"/>
      <c r="L236" s="110"/>
      <c r="M236" s="110"/>
      <c r="N236" s="110"/>
    </row>
    <row r="237" spans="3:14" ht="14.25" customHeight="1">
      <c r="C237" s="136"/>
      <c r="D237" s="136"/>
      <c r="E237" s="136"/>
      <c r="F237" s="136"/>
      <c r="G237" s="136"/>
      <c r="H237" s="136"/>
      <c r="I237" s="110"/>
      <c r="J237" s="110"/>
      <c r="K237" s="110"/>
      <c r="L237" s="110"/>
      <c r="M237" s="110"/>
      <c r="N237" s="110"/>
    </row>
    <row r="238" spans="3:14" ht="14.25" customHeight="1">
      <c r="C238" s="136"/>
      <c r="D238" s="136"/>
      <c r="E238" s="136"/>
      <c r="F238" s="136"/>
      <c r="G238" s="136"/>
      <c r="H238" s="136"/>
      <c r="I238" s="110"/>
      <c r="J238" s="110"/>
      <c r="K238" s="110"/>
      <c r="L238" s="110"/>
      <c r="M238" s="110"/>
      <c r="N238" s="110"/>
    </row>
    <row r="239" spans="3:14" ht="14.25" customHeight="1">
      <c r="C239" s="136"/>
      <c r="D239" s="136"/>
      <c r="E239" s="136"/>
      <c r="F239" s="136"/>
      <c r="G239" s="136"/>
      <c r="H239" s="136"/>
      <c r="I239" s="110"/>
      <c r="J239" s="110"/>
      <c r="K239" s="110"/>
      <c r="L239" s="110"/>
      <c r="M239" s="110"/>
      <c r="N239" s="110"/>
    </row>
    <row r="240" spans="3:14" ht="14.25" customHeight="1">
      <c r="C240" s="136"/>
      <c r="D240" s="136"/>
      <c r="E240" s="136"/>
      <c r="F240" s="136"/>
      <c r="G240" s="136"/>
      <c r="H240" s="136"/>
      <c r="I240" s="110"/>
      <c r="J240" s="110"/>
      <c r="K240" s="110"/>
      <c r="L240" s="110"/>
      <c r="M240" s="110"/>
      <c r="N240" s="110"/>
    </row>
    <row r="241" spans="3:14" ht="14.25" customHeight="1">
      <c r="C241" s="136"/>
      <c r="D241" s="136"/>
      <c r="E241" s="136"/>
      <c r="F241" s="136"/>
      <c r="G241" s="136"/>
      <c r="H241" s="136"/>
      <c r="I241" s="110"/>
      <c r="J241" s="110"/>
      <c r="K241" s="110"/>
      <c r="L241" s="110"/>
      <c r="M241" s="110"/>
      <c r="N241" s="110"/>
    </row>
    <row r="242" spans="3:14" ht="14.25" customHeight="1">
      <c r="C242" s="136"/>
      <c r="D242" s="136"/>
      <c r="E242" s="136"/>
      <c r="F242" s="136"/>
      <c r="G242" s="136"/>
      <c r="H242" s="136"/>
      <c r="I242" s="110"/>
      <c r="J242" s="110"/>
      <c r="K242" s="110"/>
      <c r="L242" s="110"/>
      <c r="M242" s="110"/>
      <c r="N242" s="110"/>
    </row>
    <row r="243" spans="3:14" ht="14.25" customHeight="1">
      <c r="C243" s="136"/>
      <c r="D243" s="136"/>
      <c r="E243" s="136"/>
      <c r="F243" s="136"/>
      <c r="G243" s="136"/>
      <c r="H243" s="136"/>
      <c r="I243" s="110"/>
      <c r="J243" s="110"/>
      <c r="K243" s="110"/>
      <c r="L243" s="110"/>
      <c r="M243" s="110"/>
      <c r="N243" s="110"/>
    </row>
    <row r="244" spans="3:14" ht="14.25" customHeight="1">
      <c r="C244" s="136"/>
      <c r="D244" s="136"/>
      <c r="E244" s="136"/>
      <c r="F244" s="136"/>
      <c r="G244" s="136"/>
      <c r="H244" s="136"/>
      <c r="I244" s="110"/>
      <c r="J244" s="110"/>
      <c r="K244" s="110"/>
      <c r="L244" s="110"/>
      <c r="M244" s="110"/>
      <c r="N244" s="110"/>
    </row>
    <row r="245" spans="3:14" ht="14.25" customHeight="1">
      <c r="C245" s="136"/>
      <c r="D245" s="136"/>
      <c r="E245" s="136"/>
      <c r="F245" s="136"/>
      <c r="G245" s="136"/>
      <c r="H245" s="136"/>
      <c r="I245" s="110"/>
      <c r="J245" s="110"/>
      <c r="K245" s="110"/>
      <c r="L245" s="110"/>
      <c r="M245" s="110"/>
      <c r="N245" s="110"/>
    </row>
    <row r="246" spans="3:14" ht="14.25" customHeight="1">
      <c r="C246" s="136"/>
      <c r="D246" s="136"/>
      <c r="E246" s="136"/>
      <c r="F246" s="136"/>
      <c r="G246" s="136"/>
      <c r="H246" s="136"/>
      <c r="I246" s="110"/>
      <c r="J246" s="110"/>
      <c r="K246" s="110"/>
      <c r="L246" s="110"/>
      <c r="M246" s="110"/>
      <c r="N246" s="110"/>
    </row>
    <row r="247" spans="3:14" ht="14.25" customHeight="1">
      <c r="C247" s="136"/>
      <c r="D247" s="136"/>
      <c r="E247" s="136"/>
      <c r="F247" s="136"/>
      <c r="G247" s="136"/>
      <c r="H247" s="136"/>
      <c r="I247" s="110"/>
      <c r="J247" s="110"/>
      <c r="K247" s="110"/>
      <c r="L247" s="110"/>
      <c r="M247" s="110"/>
      <c r="N247" s="110"/>
    </row>
    <row r="248" spans="3:14" ht="14.25" customHeight="1">
      <c r="C248" s="136"/>
      <c r="D248" s="136"/>
      <c r="E248" s="136"/>
      <c r="F248" s="136"/>
      <c r="G248" s="136"/>
      <c r="H248" s="136"/>
      <c r="I248" s="110"/>
      <c r="J248" s="110"/>
      <c r="K248" s="110"/>
      <c r="L248" s="110"/>
      <c r="M248" s="110"/>
      <c r="N248" s="110"/>
    </row>
    <row r="249" spans="3:14" ht="14.25" customHeight="1">
      <c r="C249" s="136"/>
      <c r="D249" s="136"/>
      <c r="E249" s="136"/>
      <c r="F249" s="136"/>
      <c r="G249" s="136"/>
      <c r="H249" s="136"/>
      <c r="I249" s="110"/>
      <c r="J249" s="110"/>
      <c r="K249" s="110"/>
      <c r="L249" s="110"/>
      <c r="M249" s="110"/>
      <c r="N249" s="110"/>
    </row>
    <row r="250" spans="3:14" ht="14.25" customHeight="1">
      <c r="C250" s="136"/>
      <c r="D250" s="136"/>
      <c r="E250" s="136"/>
      <c r="F250" s="136"/>
      <c r="G250" s="136"/>
      <c r="H250" s="136"/>
      <c r="I250" s="110"/>
      <c r="J250" s="110"/>
      <c r="K250" s="110"/>
      <c r="L250" s="110"/>
      <c r="M250" s="110"/>
      <c r="N250" s="110"/>
    </row>
    <row r="251" spans="3:14" ht="14.25" customHeight="1">
      <c r="C251" s="136"/>
      <c r="D251" s="136"/>
      <c r="E251" s="136"/>
      <c r="F251" s="136"/>
      <c r="G251" s="136"/>
      <c r="H251" s="136"/>
      <c r="I251" s="110"/>
      <c r="J251" s="110"/>
      <c r="K251" s="110"/>
      <c r="L251" s="110"/>
      <c r="M251" s="110"/>
      <c r="N251" s="110"/>
    </row>
    <row r="252" spans="3:14" ht="14.25" customHeight="1">
      <c r="C252" s="136"/>
      <c r="D252" s="136"/>
      <c r="E252" s="136"/>
      <c r="F252" s="136"/>
      <c r="G252" s="136"/>
      <c r="H252" s="136"/>
      <c r="I252" s="110"/>
      <c r="J252" s="110"/>
      <c r="K252" s="110"/>
      <c r="L252" s="110"/>
      <c r="M252" s="110"/>
      <c r="N252" s="110"/>
    </row>
    <row r="253" spans="3:14" ht="14.25" customHeight="1">
      <c r="C253" s="136"/>
      <c r="D253" s="136"/>
      <c r="E253" s="136"/>
      <c r="F253" s="136"/>
      <c r="G253" s="136"/>
      <c r="H253" s="136"/>
      <c r="I253" s="110"/>
      <c r="J253" s="110"/>
      <c r="K253" s="110"/>
      <c r="L253" s="110"/>
      <c r="M253" s="110"/>
      <c r="N253" s="110"/>
    </row>
    <row r="254" spans="3:14" ht="14.25" customHeight="1">
      <c r="C254" s="136"/>
      <c r="D254" s="136"/>
      <c r="E254" s="136"/>
      <c r="F254" s="136"/>
      <c r="G254" s="136"/>
      <c r="H254" s="136"/>
      <c r="I254" s="110"/>
      <c r="J254" s="110"/>
      <c r="K254" s="110"/>
      <c r="L254" s="110"/>
      <c r="M254" s="110"/>
      <c r="N254" s="110"/>
    </row>
    <row r="255" spans="3:14" ht="14.25" customHeight="1">
      <c r="C255" s="136"/>
      <c r="D255" s="136"/>
      <c r="E255" s="136"/>
      <c r="F255" s="136"/>
      <c r="G255" s="136"/>
      <c r="H255" s="136"/>
      <c r="I255" s="110"/>
      <c r="J255" s="110"/>
      <c r="K255" s="110"/>
      <c r="L255" s="110"/>
      <c r="M255" s="110"/>
      <c r="N255" s="110"/>
    </row>
    <row r="256" spans="3:14" ht="14.25" customHeight="1">
      <c r="C256" s="136"/>
      <c r="D256" s="136"/>
      <c r="E256" s="136"/>
      <c r="F256" s="136"/>
      <c r="G256" s="136"/>
      <c r="H256" s="136"/>
      <c r="I256" s="110"/>
      <c r="J256" s="110"/>
      <c r="K256" s="110"/>
      <c r="L256" s="110"/>
      <c r="M256" s="110"/>
      <c r="N256" s="110"/>
    </row>
    <row r="257" spans="3:14" ht="14.25" customHeight="1">
      <c r="C257" s="136"/>
      <c r="D257" s="136"/>
      <c r="E257" s="136"/>
      <c r="F257" s="136"/>
      <c r="G257" s="136"/>
      <c r="H257" s="136"/>
      <c r="I257" s="110"/>
      <c r="J257" s="110"/>
      <c r="K257" s="110"/>
      <c r="L257" s="110"/>
      <c r="M257" s="110"/>
      <c r="N257" s="110"/>
    </row>
    <row r="258" spans="3:14" ht="14.25" customHeight="1">
      <c r="C258" s="136"/>
      <c r="D258" s="136"/>
      <c r="E258" s="136"/>
      <c r="F258" s="136"/>
      <c r="G258" s="136"/>
      <c r="H258" s="136"/>
      <c r="I258" s="110"/>
      <c r="J258" s="110"/>
      <c r="K258" s="110"/>
      <c r="L258" s="110"/>
      <c r="M258" s="110"/>
      <c r="N258" s="110"/>
    </row>
    <row r="259" spans="3:14" ht="14.25" customHeight="1">
      <c r="C259" s="136"/>
      <c r="D259" s="136"/>
      <c r="E259" s="136"/>
      <c r="F259" s="136"/>
      <c r="G259" s="136"/>
      <c r="H259" s="136"/>
      <c r="I259" s="110"/>
      <c r="J259" s="110"/>
      <c r="K259" s="110"/>
      <c r="L259" s="110"/>
      <c r="M259" s="110"/>
      <c r="N259" s="110"/>
    </row>
    <row r="260" spans="3:14" ht="14.25" customHeight="1">
      <c r="C260" s="136"/>
      <c r="D260" s="136"/>
      <c r="E260" s="136"/>
      <c r="F260" s="136"/>
      <c r="G260" s="136"/>
      <c r="H260" s="136"/>
      <c r="I260" s="110"/>
      <c r="J260" s="110"/>
      <c r="K260" s="110"/>
      <c r="L260" s="110"/>
      <c r="M260" s="110"/>
      <c r="N260" s="110"/>
    </row>
    <row r="261" spans="3:14" ht="14.25" customHeight="1">
      <c r="C261" s="136"/>
      <c r="D261" s="136"/>
      <c r="E261" s="136"/>
      <c r="F261" s="136"/>
      <c r="G261" s="136"/>
      <c r="H261" s="136"/>
      <c r="I261" s="110"/>
      <c r="J261" s="110"/>
      <c r="K261" s="110"/>
      <c r="L261" s="110"/>
      <c r="M261" s="110"/>
      <c r="N261" s="110"/>
    </row>
    <row r="262" spans="3:14" ht="14.25" customHeight="1">
      <c r="C262" s="136"/>
      <c r="D262" s="136"/>
      <c r="E262" s="136"/>
      <c r="F262" s="136"/>
      <c r="G262" s="136"/>
      <c r="H262" s="136"/>
      <c r="I262" s="110"/>
      <c r="J262" s="110"/>
      <c r="K262" s="110"/>
      <c r="L262" s="110"/>
      <c r="M262" s="110"/>
      <c r="N262" s="110"/>
    </row>
    <row r="263" spans="3:14" ht="14.25" customHeight="1">
      <c r="C263" s="136"/>
      <c r="D263" s="136"/>
      <c r="E263" s="136"/>
      <c r="F263" s="136"/>
      <c r="G263" s="136"/>
      <c r="H263" s="136"/>
      <c r="I263" s="110"/>
      <c r="J263" s="110"/>
      <c r="K263" s="110"/>
      <c r="L263" s="110"/>
      <c r="M263" s="110"/>
      <c r="N263" s="110"/>
    </row>
    <row r="264" spans="3:14" ht="14.25" customHeight="1">
      <c r="C264" s="136"/>
      <c r="D264" s="136"/>
      <c r="E264" s="136"/>
      <c r="F264" s="136"/>
      <c r="G264" s="136"/>
      <c r="H264" s="136"/>
      <c r="I264" s="110"/>
      <c r="J264" s="110"/>
      <c r="K264" s="110"/>
      <c r="L264" s="110"/>
      <c r="M264" s="110"/>
      <c r="N264" s="110"/>
    </row>
    <row r="265" spans="3:14" ht="14.25" customHeight="1">
      <c r="C265" s="136"/>
      <c r="D265" s="136"/>
      <c r="E265" s="136"/>
      <c r="F265" s="136"/>
      <c r="G265" s="136"/>
      <c r="H265" s="136"/>
      <c r="I265" s="110"/>
      <c r="J265" s="110"/>
      <c r="K265" s="110"/>
      <c r="L265" s="110"/>
      <c r="M265" s="110"/>
      <c r="N265" s="110"/>
    </row>
    <row r="266" spans="3:14" ht="14.25" customHeight="1">
      <c r="C266" s="136"/>
      <c r="D266" s="136"/>
      <c r="E266" s="136"/>
      <c r="F266" s="136"/>
      <c r="G266" s="136"/>
      <c r="H266" s="136"/>
      <c r="I266" s="110"/>
      <c r="J266" s="110"/>
      <c r="K266" s="110"/>
      <c r="L266" s="110"/>
      <c r="M266" s="110"/>
      <c r="N266" s="110"/>
    </row>
    <row r="267" spans="3:14" ht="14.25" customHeight="1">
      <c r="C267" s="136"/>
      <c r="D267" s="136"/>
      <c r="E267" s="136"/>
      <c r="F267" s="136"/>
      <c r="G267" s="136"/>
      <c r="H267" s="136"/>
      <c r="I267" s="110"/>
      <c r="J267" s="110"/>
      <c r="K267" s="110"/>
      <c r="L267" s="110"/>
      <c r="M267" s="110"/>
      <c r="N267" s="110"/>
    </row>
    <row r="268" spans="3:14" ht="14.25" customHeight="1">
      <c r="C268" s="136"/>
      <c r="D268" s="136"/>
      <c r="E268" s="136"/>
      <c r="F268" s="136"/>
      <c r="G268" s="136"/>
      <c r="H268" s="136"/>
      <c r="I268" s="110"/>
      <c r="J268" s="110"/>
      <c r="K268" s="110"/>
      <c r="L268" s="110"/>
      <c r="M268" s="110"/>
      <c r="N268" s="110"/>
    </row>
    <row r="269" spans="3:14" ht="14.25" customHeight="1">
      <c r="C269" s="136"/>
      <c r="D269" s="136"/>
      <c r="E269" s="136"/>
      <c r="F269" s="136"/>
      <c r="G269" s="136"/>
      <c r="H269" s="136"/>
      <c r="I269" s="110"/>
      <c r="J269" s="110"/>
      <c r="K269" s="110"/>
      <c r="L269" s="110"/>
      <c r="M269" s="110"/>
      <c r="N269" s="110"/>
    </row>
    <row r="270" spans="3:14" ht="14.25" customHeight="1">
      <c r="C270" s="136"/>
      <c r="D270" s="136"/>
      <c r="E270" s="136"/>
      <c r="F270" s="136"/>
      <c r="G270" s="136"/>
      <c r="H270" s="136"/>
      <c r="I270" s="110"/>
      <c r="J270" s="110"/>
      <c r="K270" s="110"/>
      <c r="L270" s="110"/>
      <c r="M270" s="110"/>
      <c r="N270" s="110"/>
    </row>
    <row r="271" spans="3:14" ht="14.25" customHeight="1">
      <c r="C271" s="136"/>
      <c r="D271" s="136"/>
      <c r="E271" s="136"/>
      <c r="F271" s="136"/>
      <c r="G271" s="136"/>
      <c r="H271" s="136"/>
      <c r="I271" s="110"/>
      <c r="J271" s="110"/>
      <c r="K271" s="110"/>
      <c r="L271" s="110"/>
      <c r="M271" s="110"/>
      <c r="N271" s="110"/>
    </row>
    <row r="272" spans="3:14" ht="14.25" customHeight="1">
      <c r="C272" s="136"/>
      <c r="D272" s="136"/>
      <c r="E272" s="136"/>
      <c r="F272" s="136"/>
      <c r="G272" s="136"/>
      <c r="H272" s="136"/>
      <c r="I272" s="110"/>
      <c r="J272" s="110"/>
      <c r="K272" s="110"/>
      <c r="L272" s="110"/>
      <c r="M272" s="110"/>
      <c r="N272" s="110"/>
    </row>
    <row r="273" spans="3:14" ht="14.25" customHeight="1">
      <c r="C273" s="136"/>
      <c r="D273" s="136"/>
      <c r="E273" s="136"/>
      <c r="F273" s="136"/>
      <c r="G273" s="136"/>
      <c r="H273" s="136"/>
      <c r="I273" s="110"/>
      <c r="J273" s="110"/>
      <c r="K273" s="110"/>
      <c r="L273" s="110"/>
      <c r="M273" s="110"/>
      <c r="N273" s="110"/>
    </row>
    <row r="274" spans="3:14" ht="14.25" customHeight="1">
      <c r="C274" s="136"/>
      <c r="D274" s="136"/>
      <c r="E274" s="136"/>
      <c r="F274" s="136"/>
      <c r="G274" s="136"/>
      <c r="H274" s="136"/>
      <c r="I274" s="110"/>
      <c r="J274" s="110"/>
      <c r="K274" s="110"/>
      <c r="L274" s="110"/>
      <c r="M274" s="110"/>
      <c r="N274" s="110"/>
    </row>
    <row r="275" spans="3:14" ht="14.25" customHeight="1">
      <c r="C275" s="136"/>
      <c r="D275" s="136"/>
      <c r="E275" s="136"/>
      <c r="F275" s="136"/>
      <c r="G275" s="136"/>
      <c r="H275" s="136"/>
      <c r="I275" s="110"/>
      <c r="J275" s="110"/>
      <c r="K275" s="110"/>
      <c r="L275" s="110"/>
      <c r="M275" s="110"/>
      <c r="N275" s="110"/>
    </row>
    <row r="276" spans="3:14" ht="14.25" customHeight="1">
      <c r="C276" s="136"/>
      <c r="D276" s="136"/>
      <c r="E276" s="136"/>
      <c r="F276" s="136"/>
      <c r="G276" s="136"/>
      <c r="H276" s="136"/>
      <c r="I276" s="110"/>
      <c r="J276" s="110"/>
      <c r="K276" s="110"/>
      <c r="L276" s="110"/>
      <c r="M276" s="110"/>
      <c r="N276" s="110"/>
    </row>
    <row r="277" spans="3:14" ht="14.25" customHeight="1">
      <c r="C277" s="136"/>
      <c r="D277" s="136"/>
      <c r="E277" s="136"/>
      <c r="F277" s="136"/>
      <c r="G277" s="136"/>
      <c r="H277" s="136"/>
      <c r="I277" s="110"/>
      <c r="J277" s="110"/>
      <c r="K277" s="110"/>
      <c r="L277" s="110"/>
      <c r="M277" s="110"/>
      <c r="N277" s="110"/>
    </row>
    <row r="278" spans="3:14" ht="14.25" customHeight="1">
      <c r="C278" s="136"/>
      <c r="D278" s="136"/>
      <c r="E278" s="136"/>
      <c r="F278" s="136"/>
      <c r="G278" s="136"/>
      <c r="H278" s="136"/>
      <c r="I278" s="110"/>
      <c r="J278" s="110"/>
      <c r="K278" s="110"/>
      <c r="L278" s="110"/>
      <c r="M278" s="110"/>
      <c r="N278" s="110"/>
    </row>
    <row r="279" spans="3:14" ht="14.25" customHeight="1">
      <c r="C279" s="136"/>
      <c r="D279" s="136"/>
      <c r="E279" s="136"/>
      <c r="F279" s="136"/>
      <c r="G279" s="136"/>
      <c r="H279" s="136"/>
      <c r="I279" s="110"/>
      <c r="J279" s="110"/>
      <c r="K279" s="110"/>
      <c r="L279" s="110"/>
      <c r="M279" s="110"/>
      <c r="N279" s="110"/>
    </row>
    <row r="280" spans="3:14" ht="14.25" customHeight="1">
      <c r="C280" s="136"/>
      <c r="D280" s="136"/>
      <c r="E280" s="136"/>
      <c r="F280" s="136"/>
      <c r="G280" s="136"/>
      <c r="H280" s="136"/>
      <c r="I280" s="110"/>
      <c r="J280" s="110"/>
      <c r="K280" s="110"/>
      <c r="L280" s="110"/>
      <c r="M280" s="110"/>
      <c r="N280" s="110"/>
    </row>
    <row r="281" spans="3:14" ht="14.25" customHeight="1">
      <c r="C281" s="136"/>
      <c r="D281" s="136"/>
      <c r="E281" s="136"/>
      <c r="F281" s="136"/>
      <c r="G281" s="136"/>
      <c r="H281" s="136"/>
      <c r="I281" s="110"/>
      <c r="J281" s="110"/>
      <c r="K281" s="110"/>
      <c r="L281" s="110"/>
      <c r="M281" s="110"/>
      <c r="N281" s="110"/>
    </row>
    <row r="282" spans="3:14" ht="14.25" customHeight="1">
      <c r="C282" s="136"/>
      <c r="D282" s="136"/>
      <c r="E282" s="136"/>
      <c r="F282" s="136"/>
      <c r="G282" s="136"/>
      <c r="H282" s="136"/>
      <c r="I282" s="110"/>
      <c r="J282" s="110"/>
      <c r="K282" s="110"/>
      <c r="L282" s="110"/>
      <c r="M282" s="110"/>
      <c r="N282" s="110"/>
    </row>
    <row r="283" spans="3:14" ht="14.25" customHeight="1">
      <c r="C283" s="136"/>
      <c r="D283" s="136"/>
      <c r="E283" s="136"/>
      <c r="F283" s="136"/>
      <c r="G283" s="136"/>
      <c r="H283" s="136"/>
      <c r="I283" s="110"/>
      <c r="J283" s="110"/>
      <c r="K283" s="110"/>
      <c r="L283" s="110"/>
      <c r="M283" s="110"/>
      <c r="N283" s="110"/>
    </row>
    <row r="284" spans="3:14" ht="14.25" customHeight="1">
      <c r="C284" s="136"/>
      <c r="D284" s="136"/>
      <c r="E284" s="136"/>
      <c r="F284" s="136"/>
      <c r="G284" s="136"/>
      <c r="H284" s="136"/>
      <c r="I284" s="110"/>
      <c r="J284" s="110"/>
      <c r="K284" s="110"/>
      <c r="L284" s="110"/>
      <c r="M284" s="110"/>
      <c r="N284" s="110"/>
    </row>
    <row r="285" spans="3:14" ht="14.25" customHeight="1">
      <c r="C285" s="136"/>
      <c r="D285" s="136"/>
      <c r="E285" s="136"/>
      <c r="F285" s="136"/>
      <c r="G285" s="136"/>
      <c r="H285" s="136"/>
      <c r="I285" s="110"/>
      <c r="J285" s="110"/>
      <c r="K285" s="110"/>
      <c r="L285" s="110"/>
      <c r="M285" s="110"/>
      <c r="N285" s="110"/>
    </row>
    <row r="286" spans="3:14" ht="14.25" customHeight="1">
      <c r="C286" s="136"/>
      <c r="D286" s="136"/>
      <c r="E286" s="136"/>
      <c r="F286" s="136"/>
      <c r="G286" s="136"/>
      <c r="H286" s="136"/>
      <c r="I286" s="110"/>
      <c r="J286" s="110"/>
      <c r="K286" s="110"/>
      <c r="L286" s="110"/>
      <c r="M286" s="110"/>
      <c r="N286" s="110"/>
    </row>
    <row r="287" spans="3:14" ht="14.25" customHeight="1">
      <c r="C287" s="136"/>
      <c r="D287" s="136"/>
      <c r="E287" s="136"/>
      <c r="F287" s="136"/>
      <c r="G287" s="136"/>
      <c r="H287" s="136"/>
      <c r="I287" s="110"/>
      <c r="J287" s="110"/>
      <c r="K287" s="110"/>
      <c r="L287" s="110"/>
      <c r="M287" s="110"/>
      <c r="N287" s="110"/>
    </row>
    <row r="288" spans="3:14" ht="14.25" customHeight="1">
      <c r="C288" s="136"/>
      <c r="D288" s="136"/>
      <c r="E288" s="136"/>
      <c r="F288" s="136"/>
      <c r="G288" s="136"/>
      <c r="H288" s="136"/>
      <c r="I288" s="110"/>
      <c r="J288" s="110"/>
      <c r="K288" s="110"/>
      <c r="L288" s="110"/>
      <c r="M288" s="110"/>
      <c r="N288" s="110"/>
    </row>
    <row r="289" spans="3:14" ht="14.25" customHeight="1">
      <c r="C289" s="136"/>
      <c r="D289" s="136"/>
      <c r="E289" s="136"/>
      <c r="F289" s="136"/>
      <c r="G289" s="136"/>
      <c r="H289" s="136"/>
      <c r="I289" s="110"/>
      <c r="J289" s="110"/>
      <c r="K289" s="110"/>
      <c r="L289" s="110"/>
      <c r="M289" s="110"/>
      <c r="N289" s="110"/>
    </row>
    <row r="290" spans="3:14" ht="14.25" customHeight="1">
      <c r="C290" s="136"/>
      <c r="D290" s="136"/>
      <c r="E290" s="136"/>
      <c r="F290" s="136"/>
      <c r="G290" s="136"/>
      <c r="H290" s="136"/>
      <c r="I290" s="110"/>
      <c r="J290" s="110"/>
      <c r="K290" s="110"/>
      <c r="L290" s="110"/>
      <c r="M290" s="110"/>
      <c r="N290" s="110"/>
    </row>
    <row r="291" spans="3:14" ht="14.25" customHeight="1">
      <c r="C291" s="136"/>
      <c r="D291" s="136"/>
      <c r="E291" s="136"/>
      <c r="F291" s="136"/>
      <c r="G291" s="136"/>
      <c r="H291" s="136"/>
      <c r="I291" s="110"/>
      <c r="J291" s="110"/>
      <c r="K291" s="110"/>
      <c r="L291" s="110"/>
      <c r="M291" s="110"/>
      <c r="N291" s="110"/>
    </row>
    <row r="292" spans="3:14" ht="14.25" customHeight="1">
      <c r="C292" s="136"/>
      <c r="D292" s="136"/>
      <c r="E292" s="136"/>
      <c r="F292" s="136"/>
      <c r="G292" s="136"/>
      <c r="H292" s="136"/>
      <c r="I292" s="110"/>
      <c r="J292" s="110"/>
      <c r="K292" s="110"/>
      <c r="L292" s="110"/>
      <c r="M292" s="110"/>
      <c r="N292" s="110"/>
    </row>
    <row r="293" spans="3:14" ht="14.25" customHeight="1">
      <c r="C293" s="136"/>
      <c r="D293" s="136"/>
      <c r="E293" s="136"/>
      <c r="F293" s="136"/>
      <c r="G293" s="136"/>
      <c r="H293" s="136"/>
      <c r="I293" s="110"/>
      <c r="J293" s="110"/>
      <c r="K293" s="110"/>
      <c r="L293" s="110"/>
      <c r="M293" s="110"/>
      <c r="N293" s="110"/>
    </row>
    <row r="294" spans="3:14" ht="14.25" customHeight="1">
      <c r="C294" s="136"/>
      <c r="D294" s="136"/>
      <c r="E294" s="136"/>
      <c r="F294" s="136"/>
      <c r="G294" s="136"/>
      <c r="H294" s="136"/>
      <c r="I294" s="110"/>
      <c r="J294" s="110"/>
      <c r="K294" s="110"/>
      <c r="L294" s="110"/>
      <c r="M294" s="110"/>
      <c r="N294" s="110"/>
    </row>
    <row r="295" spans="3:14" ht="14.25" customHeight="1">
      <c r="C295" s="136"/>
      <c r="D295" s="136"/>
      <c r="E295" s="136"/>
      <c r="F295" s="136"/>
      <c r="G295" s="136"/>
      <c r="H295" s="136"/>
      <c r="I295" s="110"/>
      <c r="J295" s="110"/>
      <c r="K295" s="110"/>
      <c r="L295" s="110"/>
      <c r="M295" s="110"/>
      <c r="N295" s="110"/>
    </row>
    <row r="296" spans="3:14" ht="14.25" customHeight="1">
      <c r="C296" s="136"/>
      <c r="D296" s="136"/>
      <c r="E296" s="136"/>
      <c r="F296" s="136"/>
      <c r="G296" s="136"/>
      <c r="H296" s="136"/>
      <c r="I296" s="110"/>
      <c r="J296" s="110"/>
      <c r="K296" s="110"/>
      <c r="L296" s="110"/>
      <c r="M296" s="110"/>
      <c r="N296" s="110"/>
    </row>
    <row r="297" spans="3:14" ht="14.25" customHeight="1">
      <c r="C297" s="136"/>
      <c r="D297" s="136"/>
      <c r="E297" s="136"/>
      <c r="F297" s="136"/>
      <c r="G297" s="136"/>
      <c r="H297" s="136"/>
      <c r="I297" s="110"/>
      <c r="J297" s="110"/>
      <c r="K297" s="110"/>
      <c r="L297" s="110"/>
      <c r="M297" s="110"/>
      <c r="N297" s="110"/>
    </row>
    <row r="298" spans="3:14" ht="14.25" customHeight="1">
      <c r="C298" s="136"/>
      <c r="D298" s="136"/>
      <c r="E298" s="136"/>
      <c r="F298" s="136"/>
      <c r="G298" s="136"/>
      <c r="H298" s="136"/>
      <c r="I298" s="110"/>
      <c r="J298" s="110"/>
      <c r="K298" s="110"/>
      <c r="L298" s="110"/>
      <c r="M298" s="110"/>
      <c r="N298" s="110"/>
    </row>
    <row r="299" spans="3:14" ht="14.25" customHeight="1">
      <c r="C299" s="136"/>
      <c r="D299" s="136"/>
      <c r="E299" s="136"/>
      <c r="F299" s="136"/>
      <c r="G299" s="136"/>
      <c r="H299" s="136"/>
      <c r="I299" s="110"/>
      <c r="J299" s="110"/>
      <c r="K299" s="110"/>
      <c r="L299" s="110"/>
      <c r="M299" s="110"/>
      <c r="N299" s="110"/>
    </row>
    <row r="300" spans="3:14" ht="14.25" customHeight="1">
      <c r="C300" s="136"/>
      <c r="D300" s="136"/>
      <c r="E300" s="136"/>
      <c r="F300" s="136"/>
      <c r="G300" s="136"/>
      <c r="H300" s="136"/>
      <c r="I300" s="110"/>
      <c r="J300" s="110"/>
      <c r="K300" s="110"/>
      <c r="L300" s="110"/>
      <c r="M300" s="110"/>
      <c r="N300" s="110"/>
    </row>
    <row r="301" spans="3:14" ht="14.25" customHeight="1">
      <c r="C301" s="136"/>
      <c r="D301" s="136"/>
      <c r="E301" s="136"/>
      <c r="F301" s="136"/>
      <c r="G301" s="136"/>
      <c r="H301" s="136"/>
      <c r="I301" s="110"/>
      <c r="J301" s="110"/>
      <c r="K301" s="110"/>
      <c r="L301" s="110"/>
      <c r="M301" s="110"/>
      <c r="N301" s="110"/>
    </row>
    <row r="302" spans="3:14" ht="14.25" customHeight="1">
      <c r="C302" s="136"/>
      <c r="D302" s="136"/>
      <c r="E302" s="136"/>
      <c r="F302" s="136"/>
      <c r="G302" s="136"/>
      <c r="H302" s="136"/>
      <c r="I302" s="110"/>
      <c r="J302" s="110"/>
      <c r="K302" s="110"/>
      <c r="L302" s="110"/>
      <c r="M302" s="110"/>
      <c r="N302" s="110"/>
    </row>
    <row r="303" spans="3:14" ht="14.25" customHeight="1">
      <c r="C303" s="136"/>
      <c r="D303" s="136"/>
      <c r="E303" s="136"/>
      <c r="F303" s="136"/>
      <c r="G303" s="136"/>
      <c r="H303" s="136"/>
      <c r="I303" s="110"/>
      <c r="J303" s="110"/>
      <c r="K303" s="110"/>
      <c r="L303" s="110"/>
      <c r="M303" s="110"/>
      <c r="N303" s="110"/>
    </row>
    <row r="304" spans="3:14" ht="14.25" customHeight="1">
      <c r="C304" s="136"/>
      <c r="D304" s="136"/>
      <c r="E304" s="136"/>
      <c r="F304" s="136"/>
      <c r="G304" s="136"/>
      <c r="H304" s="136"/>
      <c r="I304" s="110"/>
      <c r="J304" s="110"/>
      <c r="K304" s="110"/>
      <c r="L304" s="110"/>
      <c r="M304" s="110"/>
      <c r="N304" s="110"/>
    </row>
    <row r="305" spans="3:14" ht="14.25" customHeight="1">
      <c r="C305" s="136"/>
      <c r="D305" s="136"/>
      <c r="E305" s="136"/>
      <c r="F305" s="136"/>
      <c r="G305" s="136"/>
      <c r="H305" s="136"/>
      <c r="I305" s="110"/>
      <c r="J305" s="110"/>
      <c r="K305" s="110"/>
      <c r="L305" s="110"/>
      <c r="M305" s="110"/>
      <c r="N305" s="110"/>
    </row>
    <row r="306" spans="3:14" ht="14.25" customHeight="1">
      <c r="C306" s="136"/>
      <c r="D306" s="136"/>
      <c r="E306" s="136"/>
      <c r="F306" s="136"/>
      <c r="G306" s="136"/>
      <c r="H306" s="136"/>
      <c r="I306" s="110"/>
      <c r="J306" s="110"/>
      <c r="K306" s="110"/>
      <c r="L306" s="110"/>
      <c r="M306" s="110"/>
      <c r="N306" s="110"/>
    </row>
    <row r="307" spans="3:14" ht="14.25" customHeight="1">
      <c r="C307" s="136"/>
      <c r="D307" s="136"/>
      <c r="E307" s="136"/>
      <c r="F307" s="136"/>
      <c r="G307" s="136"/>
      <c r="H307" s="136"/>
      <c r="I307" s="110"/>
      <c r="J307" s="110"/>
      <c r="K307" s="110"/>
      <c r="L307" s="110"/>
      <c r="M307" s="110"/>
      <c r="N307" s="110"/>
    </row>
    <row r="308" spans="3:14" ht="14.25" customHeight="1">
      <c r="C308" s="136"/>
      <c r="D308" s="136"/>
      <c r="E308" s="136"/>
      <c r="F308" s="136"/>
      <c r="G308" s="136"/>
      <c r="H308" s="136"/>
      <c r="I308" s="110"/>
      <c r="J308" s="110"/>
      <c r="K308" s="110"/>
      <c r="L308" s="110"/>
      <c r="M308" s="110"/>
      <c r="N308" s="110"/>
    </row>
    <row r="309" spans="3:14" ht="14.25" customHeight="1">
      <c r="C309" s="136"/>
      <c r="D309" s="136"/>
      <c r="E309" s="136"/>
      <c r="F309" s="136"/>
      <c r="G309" s="136"/>
      <c r="H309" s="136"/>
      <c r="I309" s="110"/>
      <c r="J309" s="110"/>
      <c r="K309" s="110"/>
      <c r="L309" s="110"/>
      <c r="M309" s="110"/>
      <c r="N309" s="110"/>
    </row>
    <row r="310" spans="3:14" ht="14.25" customHeight="1">
      <c r="C310" s="136"/>
      <c r="D310" s="136"/>
      <c r="E310" s="136"/>
      <c r="F310" s="136"/>
      <c r="G310" s="136"/>
      <c r="H310" s="136"/>
      <c r="I310" s="110"/>
      <c r="J310" s="110"/>
      <c r="K310" s="110"/>
      <c r="L310" s="110"/>
      <c r="M310" s="110"/>
      <c r="N310" s="110"/>
    </row>
    <row r="311" spans="3:14" ht="14.25" customHeight="1">
      <c r="C311" s="136"/>
      <c r="D311" s="136"/>
      <c r="E311" s="136"/>
      <c r="F311" s="136"/>
      <c r="G311" s="136"/>
      <c r="H311" s="136"/>
      <c r="I311" s="110"/>
      <c r="J311" s="110"/>
      <c r="K311" s="110"/>
      <c r="L311" s="110"/>
      <c r="M311" s="110"/>
      <c r="N311" s="110"/>
    </row>
    <row r="312" spans="3:14" ht="14.25" customHeight="1">
      <c r="C312" s="136"/>
      <c r="D312" s="136"/>
      <c r="E312" s="136"/>
      <c r="F312" s="136"/>
      <c r="G312" s="136"/>
      <c r="H312" s="136"/>
      <c r="I312" s="110"/>
      <c r="J312" s="110"/>
      <c r="K312" s="110"/>
      <c r="L312" s="110"/>
      <c r="M312" s="110"/>
      <c r="N312" s="110"/>
    </row>
    <row r="313" spans="3:14" ht="14.25" customHeight="1">
      <c r="C313" s="136"/>
      <c r="D313" s="136"/>
      <c r="E313" s="136"/>
      <c r="F313" s="136"/>
      <c r="G313" s="136"/>
      <c r="H313" s="136"/>
      <c r="I313" s="110"/>
      <c r="J313" s="110"/>
      <c r="K313" s="110"/>
      <c r="L313" s="110"/>
      <c r="M313" s="110"/>
      <c r="N313" s="110"/>
    </row>
    <row r="314" spans="3:14" ht="14.25" customHeight="1">
      <c r="C314" s="136"/>
      <c r="D314" s="136"/>
      <c r="E314" s="136"/>
      <c r="F314" s="136"/>
      <c r="G314" s="136"/>
      <c r="H314" s="136"/>
      <c r="I314" s="110"/>
      <c r="J314" s="110"/>
      <c r="K314" s="110"/>
      <c r="L314" s="110"/>
      <c r="M314" s="110"/>
      <c r="N314" s="110"/>
    </row>
    <row r="315" spans="3:14" ht="14.25" customHeight="1">
      <c r="C315" s="136"/>
      <c r="D315" s="136"/>
      <c r="E315" s="136"/>
      <c r="F315" s="136"/>
      <c r="G315" s="136"/>
      <c r="H315" s="136"/>
      <c r="I315" s="110"/>
      <c r="J315" s="110"/>
      <c r="K315" s="110"/>
      <c r="L315" s="110"/>
      <c r="M315" s="110"/>
      <c r="N315" s="110"/>
    </row>
    <row r="316" spans="3:14" ht="14.25" customHeight="1">
      <c r="C316" s="136"/>
      <c r="D316" s="136"/>
      <c r="E316" s="136"/>
      <c r="F316" s="136"/>
      <c r="G316" s="136"/>
      <c r="H316" s="136"/>
      <c r="I316" s="110"/>
      <c r="J316" s="110"/>
      <c r="K316" s="110"/>
      <c r="L316" s="110"/>
      <c r="M316" s="110"/>
      <c r="N316" s="110"/>
    </row>
    <row r="317" spans="3:14" ht="14.25" customHeight="1">
      <c r="C317" s="136"/>
      <c r="D317" s="136"/>
      <c r="E317" s="136"/>
      <c r="F317" s="136"/>
      <c r="G317" s="136"/>
      <c r="H317" s="136"/>
      <c r="I317" s="110"/>
      <c r="J317" s="110"/>
      <c r="K317" s="110"/>
      <c r="L317" s="110"/>
      <c r="M317" s="110"/>
      <c r="N317" s="110"/>
    </row>
    <row r="318" spans="3:14" ht="14.25" customHeight="1">
      <c r="C318" s="136"/>
      <c r="D318" s="136"/>
      <c r="E318" s="136"/>
      <c r="F318" s="136"/>
      <c r="G318" s="136"/>
      <c r="H318" s="136"/>
      <c r="I318" s="110"/>
      <c r="J318" s="110"/>
      <c r="K318" s="110"/>
      <c r="L318" s="110"/>
      <c r="M318" s="110"/>
      <c r="N318" s="110"/>
    </row>
    <row r="319" spans="3:14" ht="14.25" customHeight="1">
      <c r="C319" s="136"/>
      <c r="D319" s="136"/>
      <c r="E319" s="136"/>
      <c r="F319" s="136"/>
      <c r="G319" s="136"/>
      <c r="H319" s="136"/>
      <c r="I319" s="110"/>
      <c r="J319" s="110"/>
      <c r="K319" s="110"/>
      <c r="L319" s="110"/>
      <c r="M319" s="110"/>
      <c r="N319" s="110"/>
    </row>
    <row r="320" spans="3:14" ht="14.25" customHeight="1">
      <c r="C320" s="136"/>
      <c r="D320" s="136"/>
      <c r="E320" s="136"/>
      <c r="F320" s="136"/>
      <c r="G320" s="136"/>
      <c r="H320" s="136"/>
      <c r="I320" s="110"/>
      <c r="J320" s="110"/>
      <c r="K320" s="110"/>
      <c r="L320" s="110"/>
      <c r="M320" s="110"/>
      <c r="N320" s="110"/>
    </row>
    <row r="321" spans="3:14" ht="14.25" customHeight="1">
      <c r="C321" s="136"/>
      <c r="D321" s="136"/>
      <c r="E321" s="136"/>
      <c r="F321" s="136"/>
      <c r="G321" s="136"/>
      <c r="H321" s="136"/>
      <c r="I321" s="110"/>
      <c r="J321" s="110"/>
      <c r="K321" s="110"/>
      <c r="L321" s="110"/>
      <c r="M321" s="110"/>
      <c r="N321" s="110"/>
    </row>
    <row r="322" spans="3:14" ht="14.25" customHeight="1">
      <c r="C322" s="136"/>
      <c r="D322" s="136"/>
      <c r="E322" s="136"/>
      <c r="F322" s="136"/>
      <c r="G322" s="136"/>
      <c r="H322" s="136"/>
      <c r="I322" s="110"/>
      <c r="J322" s="110"/>
      <c r="K322" s="110"/>
      <c r="L322" s="110"/>
      <c r="M322" s="110"/>
      <c r="N322" s="110"/>
    </row>
    <row r="323" spans="3:14" ht="14.25" customHeight="1">
      <c r="C323" s="136"/>
      <c r="D323" s="136"/>
      <c r="E323" s="136"/>
      <c r="F323" s="136"/>
      <c r="G323" s="136"/>
      <c r="H323" s="136"/>
      <c r="I323" s="110"/>
      <c r="J323" s="110"/>
      <c r="K323" s="110"/>
      <c r="L323" s="110"/>
      <c r="M323" s="110"/>
      <c r="N323" s="110"/>
    </row>
    <row r="324" spans="3:14" ht="14.25" customHeight="1">
      <c r="C324" s="136"/>
      <c r="D324" s="136"/>
      <c r="E324" s="136"/>
      <c r="F324" s="136"/>
      <c r="G324" s="136"/>
      <c r="H324" s="136"/>
      <c r="I324" s="110"/>
      <c r="J324" s="110"/>
      <c r="K324" s="110"/>
      <c r="L324" s="110"/>
      <c r="M324" s="110"/>
      <c r="N324" s="110"/>
    </row>
    <row r="325" spans="3:14" ht="14.25" customHeight="1">
      <c r="C325" s="136"/>
      <c r="D325" s="136"/>
      <c r="E325" s="136"/>
      <c r="F325" s="136"/>
      <c r="G325" s="136"/>
      <c r="H325" s="136"/>
      <c r="I325" s="110"/>
      <c r="J325" s="110"/>
      <c r="K325" s="110"/>
      <c r="L325" s="110"/>
      <c r="M325" s="110"/>
      <c r="N325" s="110"/>
    </row>
    <row r="326" spans="3:14" ht="14.25" customHeight="1">
      <c r="C326" s="136"/>
      <c r="D326" s="136"/>
      <c r="E326" s="136"/>
      <c r="F326" s="136"/>
      <c r="G326" s="136"/>
      <c r="H326" s="136"/>
      <c r="I326" s="110"/>
      <c r="J326" s="110"/>
      <c r="K326" s="110"/>
      <c r="L326" s="110"/>
      <c r="M326" s="110"/>
      <c r="N326" s="110"/>
    </row>
    <row r="327" spans="3:14" ht="14.25" customHeight="1">
      <c r="C327" s="136"/>
      <c r="D327" s="136"/>
      <c r="E327" s="136"/>
      <c r="F327" s="136"/>
      <c r="G327" s="136"/>
      <c r="H327" s="136"/>
      <c r="I327" s="110"/>
      <c r="J327" s="110"/>
      <c r="K327" s="110"/>
      <c r="L327" s="110"/>
      <c r="M327" s="110"/>
      <c r="N327" s="110"/>
    </row>
    <row r="328" spans="3:14" ht="14.25" customHeight="1">
      <c r="C328" s="136"/>
      <c r="D328" s="136"/>
      <c r="E328" s="136"/>
      <c r="F328" s="136"/>
      <c r="G328" s="136"/>
      <c r="H328" s="136"/>
      <c r="I328" s="110"/>
      <c r="J328" s="110"/>
      <c r="K328" s="110"/>
      <c r="L328" s="110"/>
      <c r="M328" s="110"/>
      <c r="N328" s="110"/>
    </row>
    <row r="329" spans="3:14" ht="14.25" customHeight="1">
      <c r="C329" s="136"/>
      <c r="D329" s="136"/>
      <c r="E329" s="136"/>
      <c r="F329" s="136"/>
      <c r="G329" s="136"/>
      <c r="H329" s="136"/>
      <c r="I329" s="110"/>
      <c r="J329" s="110"/>
      <c r="K329" s="110"/>
      <c r="L329" s="110"/>
      <c r="M329" s="110"/>
      <c r="N329" s="110"/>
    </row>
    <row r="330" spans="3:14" ht="14.25" customHeight="1">
      <c r="C330" s="136"/>
      <c r="D330" s="136"/>
      <c r="E330" s="136"/>
      <c r="F330" s="136"/>
      <c r="G330" s="136"/>
      <c r="H330" s="136"/>
      <c r="I330" s="110"/>
      <c r="J330" s="110"/>
      <c r="K330" s="110"/>
      <c r="L330" s="110"/>
      <c r="M330" s="110"/>
      <c r="N330" s="110"/>
    </row>
    <row r="331" spans="3:14" ht="14.25" customHeight="1">
      <c r="C331" s="136"/>
      <c r="D331" s="136"/>
      <c r="E331" s="136"/>
      <c r="F331" s="136"/>
      <c r="G331" s="136"/>
      <c r="H331" s="136"/>
      <c r="I331" s="110"/>
      <c r="J331" s="110"/>
      <c r="K331" s="110"/>
      <c r="L331" s="110"/>
      <c r="M331" s="110"/>
      <c r="N331" s="110"/>
    </row>
    <row r="332" spans="3:14" ht="14.25" customHeight="1">
      <c r="C332" s="136"/>
      <c r="D332" s="136"/>
      <c r="E332" s="136"/>
      <c r="F332" s="136"/>
      <c r="G332" s="136"/>
      <c r="H332" s="136"/>
      <c r="I332" s="110"/>
      <c r="J332" s="110"/>
      <c r="K332" s="110"/>
      <c r="L332" s="110"/>
      <c r="M332" s="110"/>
      <c r="N332" s="110"/>
    </row>
    <row r="333" spans="3:14" ht="14.25" customHeight="1">
      <c r="C333" s="136"/>
      <c r="D333" s="136"/>
      <c r="E333" s="136"/>
      <c r="F333" s="136"/>
      <c r="G333" s="136"/>
      <c r="H333" s="136"/>
      <c r="I333" s="110"/>
      <c r="J333" s="110"/>
      <c r="K333" s="110"/>
      <c r="L333" s="110"/>
      <c r="M333" s="110"/>
      <c r="N333" s="110"/>
    </row>
    <row r="334" spans="3:14" ht="14.25" customHeight="1">
      <c r="C334" s="136"/>
      <c r="D334" s="136"/>
      <c r="E334" s="136"/>
      <c r="F334" s="136"/>
      <c r="G334" s="136"/>
      <c r="H334" s="136"/>
      <c r="I334" s="110"/>
      <c r="J334" s="110"/>
      <c r="K334" s="110"/>
      <c r="L334" s="110"/>
      <c r="M334" s="110"/>
      <c r="N334" s="110"/>
    </row>
    <row r="335" spans="3:14" ht="14.25" customHeight="1">
      <c r="C335" s="136"/>
      <c r="D335" s="136"/>
      <c r="E335" s="136"/>
      <c r="F335" s="136"/>
      <c r="G335" s="136"/>
      <c r="H335" s="136"/>
      <c r="I335" s="110"/>
      <c r="J335" s="110"/>
      <c r="K335" s="110"/>
      <c r="L335" s="110"/>
      <c r="M335" s="110"/>
      <c r="N335" s="110"/>
    </row>
    <row r="336" spans="3:14" ht="14.25" customHeight="1">
      <c r="C336" s="136"/>
      <c r="D336" s="136"/>
      <c r="E336" s="136"/>
      <c r="F336" s="136"/>
      <c r="G336" s="136"/>
      <c r="H336" s="136"/>
      <c r="I336" s="110"/>
      <c r="J336" s="110"/>
      <c r="K336" s="110"/>
      <c r="L336" s="110"/>
      <c r="M336" s="110"/>
      <c r="N336" s="110"/>
    </row>
    <row r="337" spans="3:14" ht="14.25" customHeight="1">
      <c r="C337" s="136"/>
      <c r="D337" s="136"/>
      <c r="E337" s="136"/>
      <c r="F337" s="136"/>
      <c r="G337" s="136"/>
      <c r="H337" s="136"/>
      <c r="I337" s="110"/>
      <c r="J337" s="110"/>
      <c r="K337" s="110"/>
      <c r="L337" s="110"/>
      <c r="M337" s="110"/>
      <c r="N337" s="110"/>
    </row>
    <row r="338" spans="3:14" ht="14.25" customHeight="1">
      <c r="C338" s="136"/>
      <c r="D338" s="136"/>
      <c r="E338" s="136"/>
      <c r="F338" s="136"/>
      <c r="G338" s="136"/>
      <c r="H338" s="136"/>
      <c r="I338" s="110"/>
      <c r="J338" s="110"/>
      <c r="K338" s="110"/>
      <c r="L338" s="110"/>
      <c r="M338" s="110"/>
      <c r="N338" s="110"/>
    </row>
    <row r="339" spans="3:14" ht="14.25" customHeight="1">
      <c r="C339" s="136"/>
      <c r="D339" s="136"/>
      <c r="E339" s="136"/>
      <c r="F339" s="136"/>
      <c r="G339" s="136"/>
      <c r="H339" s="136"/>
      <c r="I339" s="110"/>
      <c r="J339" s="110"/>
      <c r="K339" s="110"/>
      <c r="L339" s="110"/>
      <c r="M339" s="110"/>
      <c r="N339" s="110"/>
    </row>
    <row r="340" spans="3:14" ht="14.25" customHeight="1">
      <c r="C340" s="136"/>
      <c r="D340" s="136"/>
      <c r="E340" s="136"/>
      <c r="F340" s="136"/>
      <c r="G340" s="136"/>
      <c r="H340" s="136"/>
      <c r="I340" s="110"/>
      <c r="J340" s="110"/>
      <c r="K340" s="110"/>
      <c r="L340" s="110"/>
      <c r="M340" s="110"/>
      <c r="N340" s="110"/>
    </row>
    <row r="341" spans="3:14" ht="14.25" customHeight="1">
      <c r="C341" s="136"/>
      <c r="D341" s="136"/>
      <c r="E341" s="136"/>
      <c r="F341" s="136"/>
      <c r="G341" s="136"/>
      <c r="H341" s="136"/>
      <c r="I341" s="110"/>
      <c r="J341" s="110"/>
      <c r="K341" s="110"/>
      <c r="L341" s="110"/>
      <c r="M341" s="110"/>
      <c r="N341" s="110"/>
    </row>
    <row r="342" spans="3:14" ht="14.25" customHeight="1">
      <c r="C342" s="136"/>
      <c r="D342" s="136"/>
      <c r="E342" s="136"/>
      <c r="F342" s="136"/>
      <c r="G342" s="136"/>
      <c r="H342" s="136"/>
      <c r="I342" s="110"/>
      <c r="J342" s="110"/>
      <c r="K342" s="110"/>
      <c r="L342" s="110"/>
      <c r="M342" s="110"/>
      <c r="N342" s="110"/>
    </row>
    <row r="343" spans="3:14" ht="14.25" customHeight="1">
      <c r="C343" s="136"/>
      <c r="D343" s="136"/>
      <c r="E343" s="136"/>
      <c r="F343" s="136"/>
      <c r="G343" s="136"/>
      <c r="H343" s="136"/>
      <c r="I343" s="110"/>
      <c r="J343" s="110"/>
      <c r="K343" s="110"/>
      <c r="L343" s="110"/>
      <c r="M343" s="110"/>
      <c r="N343" s="110"/>
    </row>
    <row r="344" spans="3:14" ht="14.25" customHeight="1">
      <c r="C344" s="136"/>
      <c r="D344" s="136"/>
      <c r="E344" s="136"/>
      <c r="F344" s="136"/>
      <c r="G344" s="136"/>
      <c r="H344" s="136"/>
      <c r="I344" s="110"/>
      <c r="J344" s="110"/>
      <c r="K344" s="110"/>
      <c r="L344" s="110"/>
      <c r="M344" s="110"/>
      <c r="N344" s="110"/>
    </row>
    <row r="345" spans="3:14" ht="14.25" customHeight="1">
      <c r="C345" s="136"/>
      <c r="D345" s="136"/>
      <c r="E345" s="136"/>
      <c r="F345" s="136"/>
      <c r="G345" s="136"/>
      <c r="H345" s="136"/>
      <c r="I345" s="110"/>
      <c r="J345" s="110"/>
      <c r="K345" s="110"/>
      <c r="L345" s="110"/>
      <c r="M345" s="110"/>
      <c r="N345" s="110"/>
    </row>
    <row r="346" spans="3:14" ht="14.25" customHeight="1">
      <c r="C346" s="136"/>
      <c r="D346" s="136"/>
      <c r="E346" s="136"/>
      <c r="F346" s="136"/>
      <c r="G346" s="136"/>
      <c r="H346" s="136"/>
      <c r="I346" s="110"/>
      <c r="J346" s="110"/>
      <c r="K346" s="110"/>
      <c r="L346" s="110"/>
      <c r="M346" s="110"/>
      <c r="N346" s="110"/>
    </row>
    <row r="347" spans="3:14" ht="14.25" customHeight="1">
      <c r="C347" s="136"/>
      <c r="D347" s="136"/>
      <c r="E347" s="136"/>
      <c r="F347" s="136"/>
      <c r="G347" s="136"/>
      <c r="H347" s="136"/>
      <c r="I347" s="110"/>
      <c r="J347" s="110"/>
      <c r="K347" s="110"/>
      <c r="L347" s="110"/>
      <c r="M347" s="110"/>
      <c r="N347" s="110"/>
    </row>
    <row r="348" spans="3:14" ht="14.25" customHeight="1">
      <c r="C348" s="136"/>
      <c r="D348" s="136"/>
      <c r="E348" s="136"/>
      <c r="F348" s="136"/>
      <c r="G348" s="136"/>
      <c r="H348" s="136"/>
      <c r="I348" s="110"/>
      <c r="J348" s="110"/>
      <c r="K348" s="110"/>
      <c r="L348" s="110"/>
      <c r="M348" s="110"/>
      <c r="N348" s="110"/>
    </row>
    <row r="349" spans="3:14" ht="14.25" customHeight="1">
      <c r="C349" s="136"/>
      <c r="D349" s="136"/>
      <c r="E349" s="136"/>
      <c r="F349" s="136"/>
      <c r="G349" s="136"/>
      <c r="H349" s="136"/>
      <c r="I349" s="110"/>
      <c r="J349" s="110"/>
      <c r="K349" s="110"/>
      <c r="L349" s="110"/>
      <c r="M349" s="110"/>
      <c r="N349" s="110"/>
    </row>
    <row r="350" spans="3:14" ht="14.25" customHeight="1">
      <c r="C350" s="136"/>
      <c r="D350" s="136"/>
      <c r="E350" s="136"/>
      <c r="F350" s="136"/>
      <c r="G350" s="136"/>
      <c r="H350" s="136"/>
      <c r="I350" s="110"/>
      <c r="J350" s="110"/>
      <c r="K350" s="110"/>
      <c r="L350" s="110"/>
      <c r="M350" s="110"/>
      <c r="N350" s="110"/>
    </row>
    <row r="351" spans="3:14" ht="14.25" customHeight="1">
      <c r="C351" s="136"/>
      <c r="D351" s="136"/>
      <c r="E351" s="136"/>
      <c r="F351" s="136"/>
      <c r="G351" s="136"/>
      <c r="H351" s="136"/>
      <c r="I351" s="110"/>
      <c r="J351" s="110"/>
      <c r="K351" s="110"/>
      <c r="L351" s="110"/>
      <c r="M351" s="110"/>
      <c r="N351" s="110"/>
    </row>
    <row r="352" spans="3:14" ht="14.25" customHeight="1">
      <c r="C352" s="136"/>
      <c r="D352" s="136"/>
      <c r="E352" s="136"/>
      <c r="F352" s="136"/>
      <c r="G352" s="136"/>
      <c r="H352" s="136"/>
      <c r="I352" s="110"/>
      <c r="J352" s="110"/>
      <c r="K352" s="110"/>
      <c r="L352" s="110"/>
      <c r="M352" s="110"/>
      <c r="N352" s="110"/>
    </row>
    <row r="353" spans="3:14" ht="14.25" customHeight="1">
      <c r="C353" s="136"/>
      <c r="D353" s="136"/>
      <c r="E353" s="136"/>
      <c r="F353" s="136"/>
      <c r="G353" s="136"/>
      <c r="H353" s="136"/>
      <c r="I353" s="110"/>
      <c r="J353" s="110"/>
      <c r="K353" s="110"/>
      <c r="L353" s="110"/>
      <c r="M353" s="110"/>
      <c r="N353" s="110"/>
    </row>
    <row r="354" spans="3:14" ht="14.25" customHeight="1">
      <c r="C354" s="136"/>
      <c r="D354" s="136"/>
      <c r="E354" s="136"/>
      <c r="F354" s="136"/>
      <c r="G354" s="136"/>
      <c r="H354" s="136"/>
      <c r="I354" s="110"/>
      <c r="J354" s="110"/>
      <c r="K354" s="110"/>
      <c r="L354" s="110"/>
      <c r="M354" s="110"/>
      <c r="N354" s="110"/>
    </row>
    <row r="355" spans="3:14" ht="14.25" customHeight="1">
      <c r="C355" s="136"/>
      <c r="D355" s="136"/>
      <c r="E355" s="136"/>
      <c r="F355" s="136"/>
      <c r="G355" s="136"/>
      <c r="H355" s="136"/>
      <c r="I355" s="110"/>
      <c r="J355" s="110"/>
      <c r="K355" s="110"/>
      <c r="L355" s="110"/>
      <c r="M355" s="110"/>
      <c r="N355" s="110"/>
    </row>
    <row r="356" spans="3:14" ht="14.25" customHeight="1">
      <c r="C356" s="136"/>
      <c r="D356" s="136"/>
      <c r="E356" s="136"/>
      <c r="F356" s="136"/>
      <c r="G356" s="136"/>
      <c r="H356" s="136"/>
      <c r="I356" s="110"/>
      <c r="J356" s="110"/>
      <c r="K356" s="110"/>
      <c r="L356" s="110"/>
      <c r="M356" s="110"/>
      <c r="N356" s="110"/>
    </row>
    <row r="357" spans="3:14" ht="14.25" customHeight="1">
      <c r="C357" s="136"/>
      <c r="D357" s="136"/>
      <c r="E357" s="136"/>
      <c r="F357" s="136"/>
      <c r="G357" s="136"/>
      <c r="H357" s="136"/>
      <c r="I357" s="110"/>
      <c r="J357" s="110"/>
      <c r="K357" s="110"/>
      <c r="L357" s="110"/>
      <c r="M357" s="110"/>
      <c r="N357" s="110"/>
    </row>
    <row r="358" spans="3:14" ht="14.25" customHeight="1">
      <c r="C358" s="136"/>
      <c r="D358" s="136"/>
      <c r="E358" s="136"/>
      <c r="F358" s="136"/>
      <c r="G358" s="136"/>
      <c r="H358" s="136"/>
      <c r="I358" s="110"/>
      <c r="J358" s="110"/>
      <c r="K358" s="110"/>
      <c r="L358" s="110"/>
      <c r="M358" s="110"/>
      <c r="N358" s="110"/>
    </row>
    <row r="359" spans="3:14" ht="14.25" customHeight="1">
      <c r="C359" s="136"/>
      <c r="D359" s="136"/>
      <c r="E359" s="136"/>
      <c r="F359" s="136"/>
      <c r="G359" s="136"/>
      <c r="H359" s="136"/>
      <c r="I359" s="110"/>
      <c r="J359" s="110"/>
      <c r="K359" s="110"/>
      <c r="L359" s="110"/>
      <c r="M359" s="110"/>
      <c r="N359" s="110"/>
    </row>
    <row r="360" spans="3:14" ht="14.25" customHeight="1">
      <c r="C360" s="136"/>
      <c r="D360" s="136"/>
      <c r="E360" s="136"/>
      <c r="F360" s="136"/>
      <c r="G360" s="136"/>
      <c r="H360" s="136"/>
      <c r="I360" s="110"/>
      <c r="J360" s="110"/>
      <c r="K360" s="110"/>
      <c r="L360" s="110"/>
      <c r="M360" s="110"/>
      <c r="N360" s="110"/>
    </row>
    <row r="361" spans="3:14" ht="14.25" customHeight="1">
      <c r="C361" s="136"/>
      <c r="D361" s="136"/>
      <c r="E361" s="136"/>
      <c r="F361" s="136"/>
      <c r="G361" s="136"/>
      <c r="H361" s="136"/>
      <c r="I361" s="110"/>
      <c r="J361" s="110"/>
      <c r="K361" s="110"/>
      <c r="L361" s="110"/>
      <c r="M361" s="110"/>
      <c r="N361" s="110"/>
    </row>
    <row r="362" spans="3:14" ht="14.25" customHeight="1">
      <c r="C362" s="136"/>
      <c r="D362" s="136"/>
      <c r="E362" s="136"/>
      <c r="F362" s="136"/>
      <c r="G362" s="136"/>
      <c r="H362" s="136"/>
      <c r="I362" s="110"/>
      <c r="J362" s="110"/>
      <c r="K362" s="110"/>
      <c r="L362" s="110"/>
      <c r="M362" s="110"/>
      <c r="N362" s="110"/>
    </row>
    <row r="363" spans="3:14" ht="14.25" customHeight="1">
      <c r="C363" s="136"/>
      <c r="D363" s="136"/>
      <c r="E363" s="136"/>
      <c r="F363" s="136"/>
      <c r="G363" s="136"/>
      <c r="H363" s="136"/>
      <c r="I363" s="110"/>
      <c r="J363" s="110"/>
      <c r="K363" s="110"/>
      <c r="L363" s="110"/>
      <c r="M363" s="110"/>
      <c r="N363" s="110"/>
    </row>
    <row r="364" spans="3:14" ht="14.25" customHeight="1">
      <c r="C364" s="136"/>
      <c r="D364" s="136"/>
      <c r="E364" s="136"/>
      <c r="F364" s="136"/>
      <c r="G364" s="136"/>
      <c r="H364" s="136"/>
      <c r="I364" s="110"/>
      <c r="J364" s="110"/>
      <c r="K364" s="110"/>
      <c r="L364" s="110"/>
      <c r="M364" s="110"/>
      <c r="N364" s="110"/>
    </row>
    <row r="365" spans="3:14" ht="14.25" customHeight="1">
      <c r="C365" s="136"/>
      <c r="D365" s="136"/>
      <c r="E365" s="136"/>
      <c r="F365" s="136"/>
      <c r="G365" s="136"/>
      <c r="H365" s="136"/>
      <c r="I365" s="110"/>
      <c r="J365" s="110"/>
      <c r="K365" s="110"/>
      <c r="L365" s="110"/>
      <c r="M365" s="110"/>
      <c r="N365" s="110"/>
    </row>
    <row r="366" spans="3:14" ht="14.25" customHeight="1">
      <c r="C366" s="136"/>
      <c r="D366" s="136"/>
      <c r="E366" s="136"/>
      <c r="F366" s="136"/>
      <c r="G366" s="136"/>
      <c r="H366" s="136"/>
      <c r="I366" s="110"/>
      <c r="J366" s="110"/>
      <c r="K366" s="110"/>
      <c r="L366" s="110"/>
      <c r="M366" s="110"/>
      <c r="N366" s="110"/>
    </row>
    <row r="367" spans="3:14" ht="14.25" customHeight="1">
      <c r="C367" s="136"/>
      <c r="D367" s="136"/>
      <c r="E367" s="136"/>
      <c r="F367" s="136"/>
      <c r="G367" s="136"/>
      <c r="H367" s="136"/>
      <c r="I367" s="110"/>
      <c r="J367" s="110"/>
      <c r="K367" s="110"/>
      <c r="L367" s="110"/>
      <c r="M367" s="110"/>
      <c r="N367" s="110"/>
    </row>
    <row r="368" spans="3:14" ht="14.25" customHeight="1">
      <c r="C368" s="136"/>
      <c r="D368" s="136"/>
      <c r="E368" s="136"/>
      <c r="F368" s="136"/>
      <c r="G368" s="136"/>
      <c r="H368" s="136"/>
      <c r="I368" s="110"/>
      <c r="J368" s="110"/>
      <c r="K368" s="110"/>
      <c r="L368" s="110"/>
      <c r="M368" s="110"/>
      <c r="N368" s="110"/>
    </row>
    <row r="369" spans="3:14" ht="14.25" customHeight="1">
      <c r="C369" s="136"/>
      <c r="D369" s="136"/>
      <c r="E369" s="136"/>
      <c r="F369" s="136"/>
      <c r="G369" s="136"/>
      <c r="H369" s="136"/>
      <c r="I369" s="110"/>
      <c r="J369" s="110"/>
      <c r="K369" s="110"/>
      <c r="L369" s="110"/>
      <c r="M369" s="110"/>
      <c r="N369" s="110"/>
    </row>
    <row r="370" spans="3:14" ht="14.25" customHeight="1">
      <c r="C370" s="136"/>
      <c r="D370" s="136"/>
      <c r="E370" s="136"/>
      <c r="F370" s="136"/>
      <c r="G370" s="136"/>
      <c r="H370" s="136"/>
      <c r="I370" s="110"/>
      <c r="J370" s="110"/>
      <c r="K370" s="110"/>
      <c r="L370" s="110"/>
      <c r="M370" s="110"/>
      <c r="N370" s="110"/>
    </row>
    <row r="371" spans="3:14" ht="14.25" customHeight="1">
      <c r="C371" s="136"/>
      <c r="D371" s="136"/>
      <c r="E371" s="136"/>
      <c r="F371" s="136"/>
      <c r="G371" s="136"/>
      <c r="H371" s="136"/>
      <c r="I371" s="110"/>
      <c r="J371" s="110"/>
      <c r="K371" s="110"/>
      <c r="L371" s="110"/>
      <c r="M371" s="110"/>
      <c r="N371" s="110"/>
    </row>
    <row r="372" spans="3:14" ht="14.25" customHeight="1">
      <c r="C372" s="136"/>
      <c r="D372" s="136"/>
      <c r="E372" s="136"/>
      <c r="F372" s="136"/>
      <c r="G372" s="136"/>
      <c r="H372" s="136"/>
      <c r="I372" s="110"/>
      <c r="J372" s="110"/>
      <c r="K372" s="110"/>
      <c r="L372" s="110"/>
      <c r="M372" s="110"/>
      <c r="N372" s="110"/>
    </row>
    <row r="373" spans="3:14" ht="14.25" customHeight="1">
      <c r="C373" s="136"/>
      <c r="D373" s="136"/>
      <c r="E373" s="136"/>
      <c r="F373" s="136"/>
      <c r="G373" s="136"/>
      <c r="H373" s="136"/>
      <c r="I373" s="110"/>
      <c r="J373" s="110"/>
      <c r="K373" s="110"/>
      <c r="L373" s="110"/>
      <c r="M373" s="110"/>
      <c r="N373" s="110"/>
    </row>
    <row r="374" spans="3:14" ht="14.25" customHeight="1">
      <c r="C374" s="136"/>
      <c r="D374" s="136"/>
      <c r="E374" s="136"/>
      <c r="F374" s="136"/>
      <c r="G374" s="136"/>
      <c r="H374" s="136"/>
      <c r="I374" s="110"/>
      <c r="J374" s="110"/>
      <c r="K374" s="110"/>
      <c r="L374" s="110"/>
      <c r="M374" s="110"/>
      <c r="N374" s="110"/>
    </row>
    <row r="375" spans="3:14" ht="14.25" customHeight="1">
      <c r="C375" s="136"/>
      <c r="D375" s="136"/>
      <c r="E375" s="136"/>
      <c r="F375" s="136"/>
      <c r="G375" s="136"/>
      <c r="H375" s="136"/>
      <c r="I375" s="110"/>
      <c r="J375" s="110"/>
      <c r="K375" s="110"/>
      <c r="L375" s="110"/>
      <c r="M375" s="110"/>
      <c r="N375" s="110"/>
    </row>
    <row r="376" spans="3:14" ht="14.25" customHeight="1">
      <c r="C376" s="136"/>
      <c r="D376" s="136"/>
      <c r="E376" s="136"/>
      <c r="F376" s="136"/>
      <c r="G376" s="136"/>
      <c r="H376" s="136"/>
      <c r="I376" s="110"/>
      <c r="J376" s="110"/>
      <c r="K376" s="110"/>
      <c r="L376" s="110"/>
      <c r="M376" s="110"/>
      <c r="N376" s="110"/>
    </row>
    <row r="377" spans="3:14" ht="14.25" customHeight="1">
      <c r="C377" s="136"/>
      <c r="D377" s="136"/>
      <c r="E377" s="136"/>
      <c r="F377" s="136"/>
      <c r="G377" s="136"/>
      <c r="H377" s="136"/>
      <c r="I377" s="110"/>
      <c r="J377" s="110"/>
      <c r="K377" s="110"/>
      <c r="L377" s="110"/>
      <c r="M377" s="110"/>
      <c r="N377" s="110"/>
    </row>
    <row r="378" spans="3:14" ht="14.25" customHeight="1">
      <c r="C378" s="136"/>
      <c r="D378" s="136"/>
      <c r="E378" s="136"/>
      <c r="F378" s="136"/>
      <c r="G378" s="136"/>
      <c r="H378" s="136"/>
      <c r="I378" s="110"/>
      <c r="J378" s="110"/>
      <c r="K378" s="110"/>
      <c r="L378" s="110"/>
      <c r="M378" s="110"/>
      <c r="N378" s="110"/>
    </row>
    <row r="379" spans="3:14" ht="14.25" customHeight="1">
      <c r="C379" s="136"/>
      <c r="D379" s="136"/>
      <c r="E379" s="136"/>
      <c r="F379" s="136"/>
      <c r="G379" s="136"/>
      <c r="H379" s="136"/>
      <c r="I379" s="110"/>
      <c r="J379" s="110"/>
      <c r="K379" s="110"/>
      <c r="L379" s="110"/>
      <c r="M379" s="110"/>
      <c r="N379" s="110"/>
    </row>
    <row r="380" spans="3:14" ht="14.25" customHeight="1">
      <c r="C380" s="136"/>
      <c r="D380" s="136"/>
      <c r="E380" s="136"/>
      <c r="F380" s="136"/>
      <c r="G380" s="136"/>
      <c r="H380" s="136"/>
      <c r="I380" s="110"/>
      <c r="J380" s="110"/>
      <c r="K380" s="110"/>
      <c r="L380" s="110"/>
      <c r="M380" s="110"/>
      <c r="N380" s="110"/>
    </row>
    <row r="381" spans="3:14" ht="14.25" customHeight="1">
      <c r="C381" s="136"/>
      <c r="D381" s="136"/>
      <c r="E381" s="136"/>
      <c r="F381" s="136"/>
      <c r="G381" s="136"/>
      <c r="H381" s="136"/>
      <c r="I381" s="110"/>
      <c r="J381" s="110"/>
      <c r="K381" s="110"/>
      <c r="L381" s="110"/>
      <c r="M381" s="110"/>
      <c r="N381" s="110"/>
    </row>
    <row r="382" spans="3:14" ht="14.25" customHeight="1">
      <c r="C382" s="136"/>
      <c r="D382" s="136"/>
      <c r="E382" s="136"/>
      <c r="F382" s="136"/>
      <c r="G382" s="136"/>
      <c r="H382" s="136"/>
      <c r="I382" s="110"/>
      <c r="J382" s="110"/>
      <c r="K382" s="110"/>
      <c r="L382" s="110"/>
      <c r="M382" s="110"/>
      <c r="N382" s="110"/>
    </row>
    <row r="383" spans="3:14" ht="14.25" customHeight="1">
      <c r="C383" s="136"/>
      <c r="D383" s="136"/>
      <c r="E383" s="136"/>
      <c r="F383" s="136"/>
      <c r="G383" s="136"/>
      <c r="H383" s="136"/>
      <c r="I383" s="110"/>
      <c r="J383" s="110"/>
      <c r="K383" s="110"/>
      <c r="L383" s="110"/>
      <c r="M383" s="110"/>
      <c r="N383" s="110"/>
    </row>
    <row r="384" spans="3:14" ht="14.25" customHeight="1">
      <c r="C384" s="136"/>
      <c r="D384" s="136"/>
      <c r="E384" s="136"/>
      <c r="F384" s="136"/>
      <c r="G384" s="136"/>
      <c r="H384" s="136"/>
      <c r="I384" s="110"/>
      <c r="J384" s="110"/>
      <c r="K384" s="110"/>
      <c r="L384" s="110"/>
      <c r="M384" s="110"/>
      <c r="N384" s="110"/>
    </row>
    <row r="385" spans="3:14" ht="14.25" customHeight="1">
      <c r="C385" s="136"/>
      <c r="D385" s="136"/>
      <c r="E385" s="136"/>
      <c r="F385" s="136"/>
      <c r="G385" s="136"/>
      <c r="H385" s="136"/>
      <c r="I385" s="110"/>
      <c r="J385" s="110"/>
      <c r="K385" s="110"/>
      <c r="L385" s="110"/>
      <c r="M385" s="110"/>
      <c r="N385" s="110"/>
    </row>
    <row r="386" spans="3:14" ht="14.25" customHeight="1">
      <c r="C386" s="136"/>
      <c r="D386" s="136"/>
      <c r="E386" s="136"/>
      <c r="F386" s="136"/>
      <c r="G386" s="136"/>
      <c r="H386" s="136"/>
      <c r="I386" s="110"/>
      <c r="J386" s="110"/>
      <c r="K386" s="110"/>
      <c r="L386" s="110"/>
      <c r="M386" s="110"/>
      <c r="N386" s="110"/>
    </row>
    <row r="387" spans="3:14" ht="14.25" customHeight="1">
      <c r="C387" s="136"/>
      <c r="D387" s="136"/>
      <c r="E387" s="136"/>
      <c r="F387" s="136"/>
      <c r="G387" s="136"/>
      <c r="H387" s="136"/>
      <c r="I387" s="110"/>
      <c r="J387" s="110"/>
      <c r="K387" s="110"/>
      <c r="L387" s="110"/>
      <c r="M387" s="110"/>
      <c r="N387" s="110"/>
    </row>
    <row r="388" spans="3:14" ht="14.25" customHeight="1">
      <c r="C388" s="136"/>
      <c r="D388" s="136"/>
      <c r="E388" s="136"/>
      <c r="F388" s="136"/>
      <c r="G388" s="136"/>
      <c r="H388" s="136"/>
      <c r="I388" s="110"/>
      <c r="J388" s="110"/>
      <c r="K388" s="110"/>
      <c r="L388" s="110"/>
      <c r="M388" s="110"/>
      <c r="N388" s="110"/>
    </row>
    <row r="389" spans="3:14" ht="14.25" customHeight="1">
      <c r="C389" s="136"/>
      <c r="D389" s="136"/>
      <c r="E389" s="136"/>
      <c r="F389" s="136"/>
      <c r="G389" s="136"/>
      <c r="H389" s="136"/>
      <c r="I389" s="110"/>
      <c r="J389" s="110"/>
      <c r="K389" s="110"/>
      <c r="L389" s="110"/>
      <c r="M389" s="110"/>
      <c r="N389" s="110"/>
    </row>
    <row r="390" spans="3:14" ht="14.25" customHeight="1">
      <c r="C390" s="136"/>
      <c r="D390" s="136"/>
      <c r="E390" s="136"/>
      <c r="F390" s="136"/>
      <c r="G390" s="136"/>
      <c r="H390" s="136"/>
      <c r="I390" s="110"/>
      <c r="J390" s="110"/>
      <c r="K390" s="110"/>
      <c r="L390" s="110"/>
      <c r="M390" s="110"/>
      <c r="N390" s="110"/>
    </row>
    <row r="391" spans="3:14" ht="14.25" customHeight="1">
      <c r="C391" s="136"/>
      <c r="D391" s="136"/>
      <c r="E391" s="136"/>
      <c r="F391" s="136"/>
      <c r="G391" s="136"/>
      <c r="H391" s="136"/>
      <c r="I391" s="110"/>
      <c r="J391" s="110"/>
      <c r="K391" s="110"/>
      <c r="L391" s="110"/>
      <c r="M391" s="110"/>
      <c r="N391" s="110"/>
    </row>
    <row r="392" spans="3:14" ht="14.25" customHeight="1">
      <c r="C392" s="136"/>
      <c r="D392" s="136"/>
      <c r="E392" s="136"/>
      <c r="F392" s="136"/>
      <c r="G392" s="136"/>
      <c r="H392" s="136"/>
      <c r="I392" s="110"/>
      <c r="J392" s="110"/>
      <c r="K392" s="110"/>
      <c r="L392" s="110"/>
      <c r="M392" s="110"/>
      <c r="N392" s="110"/>
    </row>
    <row r="393" spans="3:14" ht="14.25" customHeight="1">
      <c r="C393" s="136"/>
      <c r="D393" s="136"/>
      <c r="E393" s="136"/>
      <c r="F393" s="136"/>
      <c r="G393" s="136"/>
      <c r="H393" s="136"/>
      <c r="I393" s="110"/>
      <c r="J393" s="110"/>
      <c r="K393" s="110"/>
      <c r="L393" s="110"/>
      <c r="M393" s="110"/>
      <c r="N393" s="110"/>
    </row>
    <row r="394" spans="3:14" ht="14.25" customHeight="1">
      <c r="C394" s="136"/>
      <c r="D394" s="136"/>
      <c r="E394" s="136"/>
      <c r="F394" s="136"/>
      <c r="G394" s="136"/>
      <c r="H394" s="136"/>
      <c r="I394" s="110"/>
      <c r="J394" s="110"/>
      <c r="K394" s="110"/>
      <c r="L394" s="110"/>
      <c r="M394" s="110"/>
      <c r="N394" s="110"/>
    </row>
    <row r="395" spans="3:14" ht="14.25" customHeight="1">
      <c r="C395" s="136"/>
      <c r="D395" s="136"/>
      <c r="E395" s="136"/>
      <c r="F395" s="136"/>
      <c r="G395" s="136"/>
      <c r="H395" s="136"/>
      <c r="I395" s="110"/>
      <c r="J395" s="110"/>
      <c r="K395" s="110"/>
      <c r="L395" s="110"/>
      <c r="M395" s="110"/>
      <c r="N395" s="110"/>
    </row>
    <row r="396" spans="3:14" ht="14.25" customHeight="1">
      <c r="C396" s="136"/>
      <c r="D396" s="136"/>
      <c r="E396" s="136"/>
      <c r="F396" s="136"/>
      <c r="G396" s="136"/>
      <c r="H396" s="136"/>
      <c r="I396" s="110"/>
      <c r="J396" s="110"/>
      <c r="K396" s="110"/>
      <c r="L396" s="110"/>
      <c r="M396" s="110"/>
      <c r="N396" s="110"/>
    </row>
    <row r="397" spans="3:14" ht="14.25" customHeight="1">
      <c r="C397" s="136"/>
      <c r="D397" s="136"/>
      <c r="E397" s="136"/>
      <c r="F397" s="136"/>
      <c r="G397" s="136"/>
      <c r="H397" s="136"/>
      <c r="I397" s="110"/>
      <c r="J397" s="110"/>
      <c r="K397" s="110"/>
      <c r="L397" s="110"/>
      <c r="M397" s="110"/>
      <c r="N397" s="110"/>
    </row>
    <row r="398" spans="3:14" ht="14.25" customHeight="1">
      <c r="C398" s="136"/>
      <c r="D398" s="136"/>
      <c r="E398" s="136"/>
      <c r="F398" s="136"/>
      <c r="G398" s="136"/>
      <c r="H398" s="136"/>
      <c r="I398" s="110"/>
      <c r="J398" s="110"/>
      <c r="K398" s="110"/>
      <c r="L398" s="110"/>
      <c r="M398" s="110"/>
      <c r="N398" s="110"/>
    </row>
    <row r="399" spans="3:14" ht="14.25" customHeight="1">
      <c r="C399" s="136"/>
      <c r="D399" s="136"/>
      <c r="E399" s="136"/>
      <c r="F399" s="136"/>
      <c r="G399" s="136"/>
      <c r="H399" s="136"/>
      <c r="I399" s="110"/>
      <c r="J399" s="110"/>
      <c r="K399" s="110"/>
      <c r="L399" s="110"/>
      <c r="M399" s="110"/>
      <c r="N399" s="110"/>
    </row>
    <row r="400" spans="3:14" ht="14.25" customHeight="1">
      <c r="C400" s="136"/>
      <c r="D400" s="136"/>
      <c r="E400" s="136"/>
      <c r="F400" s="136"/>
      <c r="G400" s="136"/>
      <c r="H400" s="136"/>
      <c r="I400" s="110"/>
      <c r="J400" s="110"/>
      <c r="K400" s="110"/>
      <c r="L400" s="110"/>
      <c r="M400" s="110"/>
      <c r="N400" s="110"/>
    </row>
    <row r="401" spans="3:14" ht="14.25" customHeight="1">
      <c r="C401" s="136"/>
      <c r="D401" s="136"/>
      <c r="E401" s="136"/>
      <c r="F401" s="136"/>
      <c r="G401" s="136"/>
      <c r="H401" s="136"/>
      <c r="I401" s="110"/>
      <c r="J401" s="110"/>
      <c r="K401" s="110"/>
      <c r="L401" s="110"/>
      <c r="M401" s="110"/>
      <c r="N401" s="110"/>
    </row>
    <row r="402" spans="3:14" ht="14.25" customHeight="1">
      <c r="C402" s="136"/>
      <c r="D402" s="136"/>
      <c r="E402" s="136"/>
      <c r="F402" s="136"/>
      <c r="G402" s="136"/>
      <c r="H402" s="136"/>
      <c r="I402" s="110"/>
      <c r="J402" s="110"/>
      <c r="K402" s="110"/>
      <c r="L402" s="110"/>
      <c r="M402" s="110"/>
      <c r="N402" s="110"/>
    </row>
    <row r="403" spans="3:14" ht="14.25" customHeight="1">
      <c r="C403" s="136"/>
      <c r="D403" s="136"/>
      <c r="E403" s="136"/>
      <c r="F403" s="136"/>
      <c r="G403" s="136"/>
      <c r="H403" s="136"/>
      <c r="I403" s="110"/>
      <c r="J403" s="110"/>
      <c r="K403" s="110"/>
      <c r="L403" s="110"/>
      <c r="M403" s="110"/>
      <c r="N403" s="110"/>
    </row>
    <row r="404" spans="3:14" ht="14.25" customHeight="1">
      <c r="C404" s="136"/>
      <c r="D404" s="136"/>
      <c r="E404" s="136"/>
      <c r="F404" s="136"/>
      <c r="G404" s="136"/>
      <c r="H404" s="136"/>
      <c r="I404" s="110"/>
      <c r="J404" s="110"/>
      <c r="K404" s="110"/>
      <c r="L404" s="110"/>
      <c r="M404" s="110"/>
      <c r="N404" s="110"/>
    </row>
    <row r="405" spans="3:14" ht="14.25" customHeight="1">
      <c r="C405" s="136"/>
      <c r="D405" s="136"/>
      <c r="E405" s="136"/>
      <c r="F405" s="136"/>
      <c r="G405" s="136"/>
      <c r="H405" s="136"/>
      <c r="I405" s="110"/>
      <c r="J405" s="110"/>
      <c r="K405" s="110"/>
      <c r="L405" s="110"/>
      <c r="M405" s="110"/>
      <c r="N405" s="110"/>
    </row>
    <row r="406" spans="3:14" ht="14.25" customHeight="1">
      <c r="C406" s="136"/>
      <c r="D406" s="136"/>
      <c r="E406" s="136"/>
      <c r="F406" s="136"/>
      <c r="G406" s="136"/>
      <c r="H406" s="136"/>
      <c r="I406" s="110"/>
      <c r="J406" s="110"/>
      <c r="K406" s="110"/>
      <c r="L406" s="110"/>
      <c r="M406" s="110"/>
      <c r="N406" s="110"/>
    </row>
    <row r="407" spans="3:14" ht="14.25" customHeight="1">
      <c r="C407" s="136"/>
      <c r="D407" s="136"/>
      <c r="E407" s="136"/>
      <c r="F407" s="136"/>
      <c r="G407" s="136"/>
      <c r="H407" s="136"/>
      <c r="I407" s="110"/>
      <c r="J407" s="110"/>
      <c r="K407" s="110"/>
      <c r="L407" s="110"/>
      <c r="M407" s="110"/>
      <c r="N407" s="110"/>
    </row>
    <row r="408" spans="3:14" ht="14.25" customHeight="1">
      <c r="C408" s="136"/>
      <c r="D408" s="136"/>
      <c r="E408" s="136"/>
      <c r="F408" s="136"/>
      <c r="G408" s="136"/>
      <c r="H408" s="136"/>
      <c r="I408" s="110"/>
      <c r="J408" s="110"/>
      <c r="K408" s="110"/>
      <c r="L408" s="110"/>
      <c r="M408" s="110"/>
      <c r="N408" s="110"/>
    </row>
    <row r="409" spans="3:14" ht="14.25" customHeight="1">
      <c r="C409" s="136"/>
      <c r="D409" s="136"/>
      <c r="E409" s="136"/>
      <c r="F409" s="136"/>
      <c r="G409" s="136"/>
      <c r="H409" s="136"/>
      <c r="I409" s="110"/>
      <c r="J409" s="110"/>
      <c r="K409" s="110"/>
      <c r="L409" s="110"/>
      <c r="M409" s="110"/>
      <c r="N409" s="110"/>
    </row>
    <row r="410" spans="3:14" ht="14.25" customHeight="1">
      <c r="C410" s="136"/>
      <c r="D410" s="136"/>
      <c r="E410" s="136"/>
      <c r="F410" s="136"/>
      <c r="G410" s="136"/>
      <c r="H410" s="136"/>
      <c r="I410" s="110"/>
      <c r="J410" s="110"/>
      <c r="K410" s="110"/>
      <c r="L410" s="110"/>
      <c r="M410" s="110"/>
      <c r="N410" s="110"/>
    </row>
    <row r="411" spans="3:14" ht="14.25" customHeight="1">
      <c r="C411" s="136"/>
      <c r="D411" s="136"/>
      <c r="E411" s="136"/>
      <c r="F411" s="136"/>
      <c r="G411" s="136"/>
      <c r="H411" s="136"/>
      <c r="I411" s="110"/>
      <c r="J411" s="110"/>
      <c r="K411" s="110"/>
      <c r="L411" s="110"/>
      <c r="M411" s="110"/>
      <c r="N411" s="110"/>
    </row>
    <row r="412" spans="3:14" ht="14.25" customHeight="1">
      <c r="C412" s="136"/>
      <c r="D412" s="136"/>
      <c r="E412" s="136"/>
      <c r="F412" s="136"/>
      <c r="G412" s="136"/>
      <c r="H412" s="136"/>
      <c r="I412" s="110"/>
      <c r="J412" s="110"/>
      <c r="K412" s="110"/>
      <c r="L412" s="110"/>
      <c r="M412" s="110"/>
      <c r="N412" s="110"/>
    </row>
    <row r="413" spans="3:14" ht="14.25" customHeight="1">
      <c r="C413" s="136"/>
      <c r="D413" s="136"/>
      <c r="E413" s="136"/>
      <c r="F413" s="136"/>
      <c r="G413" s="136"/>
      <c r="H413" s="136"/>
      <c r="I413" s="110"/>
      <c r="J413" s="110"/>
      <c r="K413" s="110"/>
      <c r="L413" s="110"/>
      <c r="M413" s="110"/>
      <c r="N413" s="110"/>
    </row>
    <row r="414" spans="3:14" ht="14.25" customHeight="1">
      <c r="C414" s="136"/>
      <c r="D414" s="136"/>
      <c r="E414" s="136"/>
      <c r="F414" s="136"/>
      <c r="G414" s="136"/>
      <c r="H414" s="136"/>
      <c r="I414" s="110"/>
      <c r="J414" s="110"/>
      <c r="K414" s="110"/>
      <c r="L414" s="110"/>
      <c r="M414" s="110"/>
      <c r="N414" s="110"/>
    </row>
    <row r="415" spans="3:14" ht="14.25" customHeight="1">
      <c r="C415" s="136"/>
      <c r="D415" s="136"/>
      <c r="E415" s="136"/>
      <c r="F415" s="136"/>
      <c r="G415" s="136"/>
      <c r="H415" s="136"/>
      <c r="I415" s="110"/>
      <c r="J415" s="110"/>
      <c r="K415" s="110"/>
      <c r="L415" s="110"/>
      <c r="M415" s="110"/>
      <c r="N415" s="110"/>
    </row>
    <row r="416" spans="3:14" ht="14.25" customHeight="1">
      <c r="C416" s="136"/>
      <c r="D416" s="136"/>
      <c r="E416" s="136"/>
      <c r="F416" s="136"/>
      <c r="G416" s="136"/>
      <c r="H416" s="136"/>
      <c r="I416" s="110"/>
      <c r="J416" s="110"/>
      <c r="K416" s="110"/>
      <c r="L416" s="110"/>
      <c r="M416" s="110"/>
      <c r="N416" s="110"/>
    </row>
    <row r="417" spans="3:14" ht="14.25" customHeight="1">
      <c r="C417" s="136"/>
      <c r="D417" s="136"/>
      <c r="E417" s="136"/>
      <c r="F417" s="136"/>
      <c r="G417" s="136"/>
      <c r="H417" s="136"/>
      <c r="I417" s="110"/>
      <c r="J417" s="110"/>
      <c r="K417" s="110"/>
      <c r="L417" s="110"/>
      <c r="M417" s="110"/>
      <c r="N417" s="110"/>
    </row>
    <row r="418" spans="3:14" ht="14.25" customHeight="1">
      <c r="C418" s="136"/>
      <c r="D418" s="136"/>
      <c r="E418" s="136"/>
      <c r="F418" s="136"/>
      <c r="G418" s="136"/>
      <c r="H418" s="136"/>
      <c r="I418" s="110"/>
      <c r="J418" s="110"/>
      <c r="K418" s="110"/>
      <c r="L418" s="110"/>
      <c r="M418" s="110"/>
      <c r="N418" s="110"/>
    </row>
    <row r="419" spans="3:14" ht="14.25" customHeight="1">
      <c r="C419" s="136"/>
      <c r="D419" s="136"/>
      <c r="E419" s="136"/>
      <c r="F419" s="136"/>
      <c r="G419" s="136"/>
      <c r="H419" s="136"/>
      <c r="I419" s="110"/>
      <c r="J419" s="110"/>
      <c r="K419" s="110"/>
      <c r="L419" s="110"/>
      <c r="M419" s="110"/>
      <c r="N419" s="110"/>
    </row>
    <row r="420" spans="3:14" ht="14.25" customHeight="1">
      <c r="C420" s="136"/>
      <c r="D420" s="136"/>
      <c r="E420" s="136"/>
      <c r="F420" s="136"/>
      <c r="G420" s="136"/>
      <c r="H420" s="136"/>
      <c r="I420" s="110"/>
      <c r="J420" s="110"/>
      <c r="K420" s="110"/>
      <c r="L420" s="110"/>
      <c r="M420" s="110"/>
      <c r="N420" s="110"/>
    </row>
    <row r="421" spans="3:14" ht="14.25" customHeight="1">
      <c r="C421" s="136"/>
      <c r="D421" s="136"/>
      <c r="E421" s="136"/>
      <c r="F421" s="136"/>
      <c r="G421" s="136"/>
      <c r="H421" s="136"/>
      <c r="I421" s="110"/>
      <c r="J421" s="110"/>
      <c r="K421" s="110"/>
      <c r="L421" s="110"/>
      <c r="M421" s="110"/>
      <c r="N421" s="110"/>
    </row>
    <row r="422" spans="3:14" ht="14.25" customHeight="1">
      <c r="C422" s="136"/>
      <c r="D422" s="136"/>
      <c r="E422" s="136"/>
      <c r="F422" s="136"/>
      <c r="G422" s="136"/>
      <c r="H422" s="136"/>
      <c r="I422" s="110"/>
      <c r="J422" s="110"/>
      <c r="K422" s="110"/>
      <c r="L422" s="110"/>
      <c r="M422" s="110"/>
      <c r="N422" s="110"/>
    </row>
    <row r="423" spans="3:14" ht="14.25" customHeight="1">
      <c r="C423" s="136"/>
      <c r="D423" s="136"/>
      <c r="E423" s="136"/>
      <c r="F423" s="136"/>
      <c r="G423" s="136"/>
      <c r="H423" s="136"/>
      <c r="I423" s="110"/>
      <c r="J423" s="110"/>
      <c r="K423" s="110"/>
      <c r="L423" s="110"/>
      <c r="M423" s="110"/>
      <c r="N423" s="110"/>
    </row>
    <row r="424" spans="3:14" ht="14.25" customHeight="1">
      <c r="C424" s="136"/>
      <c r="D424" s="136"/>
      <c r="E424" s="136"/>
      <c r="F424" s="136"/>
      <c r="G424" s="136"/>
      <c r="H424" s="136"/>
      <c r="I424" s="110"/>
      <c r="J424" s="110"/>
      <c r="K424" s="110"/>
      <c r="L424" s="110"/>
      <c r="M424" s="110"/>
      <c r="N424" s="110"/>
    </row>
    <row r="425" spans="3:14" ht="14.25" customHeight="1">
      <c r="C425" s="136"/>
      <c r="D425" s="136"/>
      <c r="E425" s="136"/>
      <c r="F425" s="136"/>
      <c r="G425" s="136"/>
      <c r="H425" s="136"/>
      <c r="I425" s="110"/>
      <c r="J425" s="110"/>
      <c r="K425" s="110"/>
      <c r="L425" s="110"/>
      <c r="M425" s="110"/>
      <c r="N425" s="110"/>
    </row>
    <row r="426" spans="3:14" ht="14.25" customHeight="1">
      <c r="C426" s="136"/>
      <c r="D426" s="136"/>
      <c r="E426" s="136"/>
      <c r="F426" s="136"/>
      <c r="G426" s="136"/>
      <c r="H426" s="136"/>
      <c r="I426" s="110"/>
      <c r="J426" s="110"/>
      <c r="K426" s="110"/>
      <c r="L426" s="110"/>
      <c r="M426" s="110"/>
      <c r="N426" s="110"/>
    </row>
    <row r="427" spans="3:14" ht="14.25" customHeight="1">
      <c r="C427" s="136"/>
      <c r="D427" s="136"/>
      <c r="E427" s="136"/>
      <c r="F427" s="136"/>
      <c r="G427" s="136"/>
      <c r="H427" s="136"/>
      <c r="I427" s="110"/>
      <c r="J427" s="110"/>
      <c r="K427" s="110"/>
      <c r="L427" s="110"/>
      <c r="M427" s="110"/>
      <c r="N427" s="110"/>
    </row>
    <row r="428" spans="3:14" ht="14.25" customHeight="1">
      <c r="C428" s="136"/>
      <c r="D428" s="136"/>
      <c r="E428" s="136"/>
      <c r="F428" s="136"/>
      <c r="G428" s="136"/>
      <c r="H428" s="136"/>
      <c r="I428" s="110"/>
      <c r="J428" s="110"/>
      <c r="K428" s="110"/>
      <c r="L428" s="110"/>
      <c r="M428" s="110"/>
      <c r="N428" s="110"/>
    </row>
    <row r="429" spans="3:14" ht="14.25" customHeight="1">
      <c r="C429" s="136"/>
      <c r="D429" s="136"/>
      <c r="E429" s="136"/>
      <c r="F429" s="136"/>
      <c r="G429" s="136"/>
      <c r="H429" s="136"/>
      <c r="I429" s="110"/>
      <c r="J429" s="110"/>
      <c r="K429" s="110"/>
      <c r="L429" s="110"/>
      <c r="M429" s="110"/>
      <c r="N429" s="110"/>
    </row>
    <row r="430" spans="3:14" ht="14.25" customHeight="1">
      <c r="C430" s="136"/>
      <c r="D430" s="136"/>
      <c r="E430" s="136"/>
      <c r="F430" s="136"/>
      <c r="G430" s="136"/>
      <c r="H430" s="136"/>
      <c r="I430" s="110"/>
      <c r="J430" s="110"/>
      <c r="K430" s="110"/>
      <c r="L430" s="110"/>
      <c r="M430" s="110"/>
      <c r="N430" s="110"/>
    </row>
    <row r="431" spans="3:14" ht="14.25" customHeight="1">
      <c r="C431" s="136"/>
      <c r="D431" s="136"/>
      <c r="E431" s="136"/>
      <c r="F431" s="136"/>
      <c r="G431" s="136"/>
      <c r="H431" s="136"/>
      <c r="I431" s="110"/>
      <c r="J431" s="110"/>
      <c r="K431" s="110"/>
      <c r="L431" s="110"/>
      <c r="M431" s="110"/>
      <c r="N431" s="110"/>
    </row>
    <row r="432" spans="3:14" ht="14.25" customHeight="1">
      <c r="C432" s="136"/>
      <c r="D432" s="136"/>
      <c r="E432" s="136"/>
      <c r="F432" s="136"/>
      <c r="G432" s="136"/>
      <c r="H432" s="136"/>
      <c r="I432" s="110"/>
      <c r="J432" s="110"/>
      <c r="K432" s="110"/>
      <c r="L432" s="110"/>
      <c r="M432" s="110"/>
      <c r="N432" s="110"/>
    </row>
    <row r="433" spans="3:14" ht="14.25" customHeight="1">
      <c r="C433" s="136"/>
      <c r="D433" s="136"/>
      <c r="E433" s="136"/>
      <c r="F433" s="136"/>
      <c r="G433" s="136"/>
      <c r="H433" s="136"/>
      <c r="I433" s="110"/>
      <c r="J433" s="110"/>
      <c r="K433" s="110"/>
      <c r="L433" s="110"/>
      <c r="M433" s="110"/>
      <c r="N433" s="110"/>
    </row>
    <row r="434" spans="3:14" ht="14.25" customHeight="1">
      <c r="C434" s="136"/>
      <c r="D434" s="136"/>
      <c r="E434" s="136"/>
      <c r="F434" s="136"/>
      <c r="G434" s="136"/>
      <c r="H434" s="136"/>
      <c r="I434" s="110"/>
      <c r="J434" s="110"/>
      <c r="K434" s="110"/>
      <c r="L434" s="110"/>
      <c r="M434" s="110"/>
      <c r="N434" s="110"/>
    </row>
    <row r="435" spans="3:14" ht="14.25" customHeight="1">
      <c r="C435" s="136"/>
      <c r="D435" s="136"/>
      <c r="E435" s="136"/>
      <c r="F435" s="136"/>
      <c r="G435" s="136"/>
      <c r="H435" s="136"/>
      <c r="I435" s="110"/>
      <c r="J435" s="110"/>
      <c r="K435" s="110"/>
      <c r="L435" s="110"/>
      <c r="M435" s="110"/>
      <c r="N435" s="110"/>
    </row>
    <row r="436" spans="3:14" ht="14.25" customHeight="1">
      <c r="C436" s="136"/>
      <c r="D436" s="136"/>
      <c r="E436" s="136"/>
      <c r="F436" s="136"/>
      <c r="G436" s="136"/>
      <c r="H436" s="136"/>
      <c r="I436" s="110"/>
      <c r="J436" s="110"/>
      <c r="K436" s="110"/>
      <c r="L436" s="110"/>
      <c r="M436" s="110"/>
      <c r="N436" s="110"/>
    </row>
    <row r="437" spans="3:14" ht="14.25" customHeight="1">
      <c r="C437" s="136"/>
      <c r="D437" s="136"/>
      <c r="E437" s="136"/>
      <c r="F437" s="136"/>
      <c r="G437" s="136"/>
      <c r="H437" s="136"/>
      <c r="I437" s="110"/>
      <c r="J437" s="110"/>
      <c r="K437" s="110"/>
      <c r="L437" s="110"/>
      <c r="M437" s="110"/>
      <c r="N437" s="110"/>
    </row>
    <row r="438" spans="3:14" ht="14.25" customHeight="1">
      <c r="C438" s="136"/>
      <c r="D438" s="136"/>
      <c r="E438" s="136"/>
      <c r="F438" s="136"/>
      <c r="G438" s="136"/>
      <c r="H438" s="136"/>
      <c r="I438" s="110"/>
      <c r="J438" s="110"/>
      <c r="K438" s="110"/>
      <c r="L438" s="110"/>
      <c r="M438" s="110"/>
      <c r="N438" s="110"/>
    </row>
    <row r="439" spans="3:14" ht="14.25" customHeight="1">
      <c r="C439" s="136"/>
      <c r="D439" s="136"/>
      <c r="E439" s="136"/>
      <c r="F439" s="136"/>
      <c r="G439" s="136"/>
      <c r="H439" s="136"/>
      <c r="I439" s="110"/>
      <c r="J439" s="110"/>
      <c r="K439" s="110"/>
      <c r="L439" s="110"/>
      <c r="M439" s="110"/>
      <c r="N439" s="110"/>
    </row>
    <row r="440" spans="3:14" ht="14.25" customHeight="1">
      <c r="C440" s="136"/>
      <c r="D440" s="136"/>
      <c r="E440" s="136"/>
      <c r="F440" s="136"/>
      <c r="G440" s="136"/>
      <c r="H440" s="136"/>
      <c r="I440" s="110"/>
      <c r="J440" s="110"/>
      <c r="K440" s="110"/>
      <c r="L440" s="110"/>
      <c r="M440" s="110"/>
      <c r="N440" s="110"/>
    </row>
    <row r="441" spans="3:14" ht="14.25" customHeight="1">
      <c r="C441" s="136"/>
      <c r="D441" s="136"/>
      <c r="E441" s="136"/>
      <c r="F441" s="136"/>
      <c r="G441" s="136"/>
      <c r="H441" s="136"/>
      <c r="I441" s="110"/>
      <c r="J441" s="110"/>
      <c r="K441" s="110"/>
      <c r="L441" s="110"/>
      <c r="M441" s="110"/>
      <c r="N441" s="110"/>
    </row>
    <row r="442" spans="3:14" ht="14.25" customHeight="1">
      <c r="C442" s="136"/>
      <c r="D442" s="136"/>
      <c r="E442" s="136"/>
      <c r="F442" s="136"/>
      <c r="G442" s="136"/>
      <c r="H442" s="136"/>
      <c r="I442" s="110"/>
      <c r="J442" s="110"/>
      <c r="K442" s="110"/>
      <c r="L442" s="110"/>
      <c r="M442" s="110"/>
      <c r="N442" s="110"/>
    </row>
    <row r="443" spans="3:14" ht="14.25" customHeight="1">
      <c r="C443" s="136"/>
      <c r="D443" s="136"/>
      <c r="E443" s="136"/>
      <c r="F443" s="136"/>
      <c r="G443" s="136"/>
      <c r="H443" s="136"/>
      <c r="I443" s="110"/>
      <c r="J443" s="110"/>
      <c r="K443" s="110"/>
      <c r="L443" s="110"/>
      <c r="M443" s="110"/>
      <c r="N443" s="110"/>
    </row>
    <row r="444" spans="3:14" ht="14.25" customHeight="1">
      <c r="C444" s="136"/>
      <c r="D444" s="136"/>
      <c r="E444" s="136"/>
      <c r="F444" s="136"/>
      <c r="G444" s="136"/>
      <c r="H444" s="136"/>
      <c r="I444" s="110"/>
      <c r="J444" s="110"/>
      <c r="K444" s="110"/>
      <c r="L444" s="110"/>
      <c r="M444" s="110"/>
      <c r="N444" s="110"/>
    </row>
    <row r="445" spans="3:14" ht="14.25" customHeight="1">
      <c r="C445" s="136"/>
      <c r="D445" s="136"/>
      <c r="E445" s="136"/>
      <c r="F445" s="136"/>
      <c r="G445" s="136"/>
      <c r="H445" s="136"/>
      <c r="I445" s="110"/>
      <c r="J445" s="110"/>
      <c r="K445" s="110"/>
      <c r="L445" s="110"/>
      <c r="M445" s="110"/>
      <c r="N445" s="110"/>
    </row>
    <row r="446" spans="3:14" ht="14.25" customHeight="1">
      <c r="C446" s="136"/>
      <c r="D446" s="136"/>
      <c r="E446" s="136"/>
      <c r="F446" s="136"/>
      <c r="G446" s="136"/>
      <c r="H446" s="136"/>
      <c r="I446" s="110"/>
      <c r="J446" s="110"/>
      <c r="K446" s="110"/>
      <c r="L446" s="110"/>
      <c r="M446" s="110"/>
      <c r="N446" s="110"/>
    </row>
    <row r="447" spans="3:14" ht="14.25" customHeight="1">
      <c r="C447" s="136"/>
      <c r="D447" s="136"/>
      <c r="E447" s="136"/>
      <c r="F447" s="136"/>
      <c r="G447" s="136"/>
      <c r="H447" s="136"/>
      <c r="I447" s="110"/>
      <c r="J447" s="110"/>
      <c r="K447" s="110"/>
      <c r="L447" s="110"/>
      <c r="M447" s="110"/>
      <c r="N447" s="110"/>
    </row>
    <row r="448" spans="3:14" ht="14.25" customHeight="1">
      <c r="C448" s="136"/>
      <c r="D448" s="136"/>
      <c r="E448" s="136"/>
      <c r="F448" s="136"/>
      <c r="G448" s="136"/>
      <c r="H448" s="136"/>
      <c r="I448" s="110"/>
      <c r="J448" s="110"/>
      <c r="K448" s="110"/>
      <c r="L448" s="110"/>
      <c r="M448" s="110"/>
      <c r="N448" s="110"/>
    </row>
    <row r="449" spans="3:14" ht="14.25" customHeight="1">
      <c r="C449" s="136"/>
      <c r="D449" s="136"/>
      <c r="E449" s="136"/>
      <c r="F449" s="136"/>
      <c r="G449" s="136"/>
      <c r="H449" s="136"/>
      <c r="I449" s="110"/>
      <c r="J449" s="110"/>
      <c r="K449" s="110"/>
      <c r="L449" s="110"/>
      <c r="M449" s="110"/>
      <c r="N449" s="110"/>
    </row>
    <row r="450" spans="3:14" ht="14.25" customHeight="1">
      <c r="C450" s="136"/>
      <c r="D450" s="136"/>
      <c r="E450" s="136"/>
      <c r="F450" s="136"/>
      <c r="G450" s="136"/>
      <c r="H450" s="136"/>
      <c r="I450" s="110"/>
      <c r="J450" s="110"/>
      <c r="K450" s="110"/>
      <c r="L450" s="110"/>
      <c r="M450" s="110"/>
      <c r="N450" s="110"/>
    </row>
    <row r="451" spans="3:14" ht="14.25" customHeight="1">
      <c r="C451" s="136"/>
      <c r="D451" s="136"/>
      <c r="E451" s="136"/>
      <c r="F451" s="136"/>
      <c r="G451" s="136"/>
      <c r="H451" s="136"/>
      <c r="I451" s="110"/>
      <c r="J451" s="110"/>
      <c r="K451" s="110"/>
      <c r="L451" s="110"/>
      <c r="M451" s="110"/>
      <c r="N451" s="110"/>
    </row>
    <row r="452" spans="3:14" ht="14.25" customHeight="1">
      <c r="C452" s="136"/>
      <c r="D452" s="136"/>
      <c r="E452" s="136"/>
      <c r="F452" s="136"/>
      <c r="G452" s="136"/>
      <c r="H452" s="136"/>
      <c r="I452" s="110"/>
      <c r="J452" s="110"/>
      <c r="K452" s="110"/>
      <c r="L452" s="110"/>
      <c r="M452" s="110"/>
      <c r="N452" s="110"/>
    </row>
    <row r="453" spans="3:14" ht="14.25" customHeight="1">
      <c r="C453" s="136"/>
      <c r="D453" s="136"/>
      <c r="E453" s="136"/>
      <c r="F453" s="136"/>
      <c r="G453" s="136"/>
      <c r="H453" s="136"/>
      <c r="I453" s="110"/>
      <c r="J453" s="110"/>
      <c r="K453" s="110"/>
      <c r="L453" s="110"/>
      <c r="M453" s="110"/>
      <c r="N453" s="110"/>
    </row>
    <row r="454" spans="3:14" ht="14.25" customHeight="1">
      <c r="C454" s="136"/>
      <c r="D454" s="136"/>
      <c r="E454" s="136"/>
      <c r="F454" s="136"/>
      <c r="G454" s="136"/>
      <c r="H454" s="136"/>
      <c r="I454" s="110"/>
      <c r="J454" s="110"/>
      <c r="K454" s="110"/>
      <c r="L454" s="110"/>
      <c r="M454" s="110"/>
      <c r="N454" s="110"/>
    </row>
    <row r="455" spans="3:14" ht="14.25" customHeight="1">
      <c r="C455" s="136"/>
      <c r="D455" s="136"/>
      <c r="E455" s="136"/>
      <c r="F455" s="136"/>
      <c r="G455" s="136"/>
      <c r="H455" s="136"/>
      <c r="I455" s="110"/>
      <c r="J455" s="110"/>
      <c r="K455" s="110"/>
      <c r="L455" s="110"/>
      <c r="M455" s="110"/>
      <c r="N455" s="110"/>
    </row>
    <row r="456" spans="3:14" ht="14.25" customHeight="1">
      <c r="C456" s="136"/>
      <c r="D456" s="136"/>
      <c r="E456" s="136"/>
      <c r="F456" s="136"/>
      <c r="G456" s="136"/>
      <c r="H456" s="136"/>
      <c r="I456" s="110"/>
      <c r="J456" s="110"/>
      <c r="K456" s="110"/>
      <c r="L456" s="110"/>
      <c r="M456" s="110"/>
      <c r="N456" s="110"/>
    </row>
    <row r="457" spans="3:14" ht="14.25" customHeight="1">
      <c r="C457" s="136"/>
      <c r="D457" s="136"/>
      <c r="E457" s="136"/>
      <c r="F457" s="136"/>
      <c r="G457" s="136"/>
      <c r="H457" s="136"/>
      <c r="I457" s="110"/>
      <c r="J457" s="110"/>
      <c r="K457" s="110"/>
      <c r="L457" s="110"/>
      <c r="M457" s="110"/>
      <c r="N457" s="110"/>
    </row>
    <row r="458" spans="3:14" ht="14.25" customHeight="1">
      <c r="C458" s="136"/>
      <c r="D458" s="136"/>
      <c r="E458" s="136"/>
      <c r="F458" s="136"/>
      <c r="G458" s="136"/>
      <c r="H458" s="136"/>
      <c r="I458" s="110"/>
      <c r="J458" s="110"/>
      <c r="K458" s="110"/>
      <c r="L458" s="110"/>
      <c r="M458" s="110"/>
      <c r="N458" s="110"/>
    </row>
    <row r="459" spans="3:14" ht="14.25" customHeight="1">
      <c r="C459" s="136"/>
      <c r="D459" s="136"/>
      <c r="E459" s="136"/>
      <c r="F459" s="136"/>
      <c r="G459" s="136"/>
      <c r="H459" s="136"/>
      <c r="I459" s="110"/>
      <c r="J459" s="110"/>
      <c r="K459" s="110"/>
      <c r="L459" s="110"/>
      <c r="M459" s="110"/>
      <c r="N459" s="110"/>
    </row>
    <row r="460" spans="3:14" ht="14.25" customHeight="1">
      <c r="C460" s="136"/>
      <c r="D460" s="136"/>
      <c r="E460" s="136"/>
      <c r="F460" s="136"/>
      <c r="G460" s="136"/>
      <c r="H460" s="136"/>
      <c r="I460" s="110"/>
      <c r="J460" s="110"/>
      <c r="K460" s="110"/>
      <c r="L460" s="110"/>
      <c r="M460" s="110"/>
      <c r="N460" s="110"/>
    </row>
    <row r="461" spans="3:14" ht="14.25" customHeight="1">
      <c r="C461" s="136"/>
      <c r="D461" s="136"/>
      <c r="E461" s="136"/>
      <c r="F461" s="136"/>
      <c r="G461" s="136"/>
      <c r="H461" s="136"/>
      <c r="I461" s="110"/>
      <c r="J461" s="110"/>
      <c r="K461" s="110"/>
      <c r="L461" s="110"/>
      <c r="M461" s="110"/>
      <c r="N461" s="110"/>
    </row>
    <row r="462" spans="3:14" ht="14.25" customHeight="1">
      <c r="C462" s="136"/>
      <c r="D462" s="136"/>
      <c r="E462" s="136"/>
      <c r="F462" s="136"/>
      <c r="G462" s="136"/>
      <c r="H462" s="136"/>
      <c r="I462" s="110"/>
      <c r="J462" s="110"/>
      <c r="K462" s="110"/>
      <c r="L462" s="110"/>
      <c r="M462" s="110"/>
      <c r="N462" s="110"/>
    </row>
    <row r="463" spans="3:14" ht="14.25" customHeight="1">
      <c r="C463" s="136"/>
      <c r="D463" s="136"/>
      <c r="E463" s="136"/>
      <c r="F463" s="136"/>
      <c r="G463" s="136"/>
      <c r="H463" s="136"/>
      <c r="I463" s="110"/>
      <c r="J463" s="110"/>
      <c r="K463" s="110"/>
      <c r="L463" s="110"/>
      <c r="M463" s="110"/>
      <c r="N463" s="110"/>
    </row>
    <row r="464" spans="3:14" ht="14.25" customHeight="1">
      <c r="C464" s="136"/>
      <c r="D464" s="136"/>
      <c r="E464" s="136"/>
      <c r="F464" s="136"/>
      <c r="G464" s="136"/>
      <c r="H464" s="136"/>
      <c r="I464" s="110"/>
      <c r="J464" s="110"/>
      <c r="K464" s="110"/>
      <c r="L464" s="110"/>
      <c r="M464" s="110"/>
      <c r="N464" s="110"/>
    </row>
    <row r="465" spans="3:14" ht="14.25" customHeight="1">
      <c r="C465" s="136"/>
      <c r="D465" s="136"/>
      <c r="E465" s="136"/>
      <c r="F465" s="136"/>
      <c r="G465" s="136"/>
      <c r="H465" s="136"/>
      <c r="I465" s="110"/>
      <c r="J465" s="110"/>
      <c r="K465" s="110"/>
      <c r="L465" s="110"/>
      <c r="M465" s="110"/>
      <c r="N465" s="110"/>
    </row>
    <row r="466" spans="3:14" ht="14.25" customHeight="1">
      <c r="C466" s="136"/>
      <c r="D466" s="136"/>
      <c r="E466" s="136"/>
      <c r="F466" s="136"/>
      <c r="G466" s="136"/>
      <c r="H466" s="136"/>
      <c r="I466" s="110"/>
      <c r="J466" s="110"/>
      <c r="K466" s="110"/>
      <c r="L466" s="110"/>
      <c r="M466" s="110"/>
      <c r="N466" s="110"/>
    </row>
    <row r="467" spans="3:14" ht="14.25" customHeight="1">
      <c r="C467" s="136"/>
      <c r="D467" s="136"/>
      <c r="E467" s="136"/>
      <c r="F467" s="136"/>
      <c r="G467" s="136"/>
      <c r="H467" s="136"/>
      <c r="I467" s="110"/>
      <c r="J467" s="110"/>
      <c r="K467" s="110"/>
      <c r="L467" s="110"/>
      <c r="M467" s="110"/>
      <c r="N467" s="110"/>
    </row>
    <row r="468" spans="3:14" ht="14.25" customHeight="1">
      <c r="C468" s="136"/>
      <c r="D468" s="136"/>
      <c r="E468" s="136"/>
      <c r="F468" s="136"/>
      <c r="G468" s="136"/>
      <c r="H468" s="136"/>
      <c r="I468" s="110"/>
      <c r="J468" s="110"/>
      <c r="K468" s="110"/>
      <c r="L468" s="110"/>
      <c r="M468" s="110"/>
      <c r="N468" s="110"/>
    </row>
    <row r="469" spans="3:14" ht="14.25" customHeight="1">
      <c r="C469" s="136"/>
      <c r="D469" s="136"/>
      <c r="E469" s="136"/>
      <c r="F469" s="136"/>
      <c r="G469" s="136"/>
      <c r="H469" s="136"/>
      <c r="I469" s="110"/>
      <c r="J469" s="110"/>
      <c r="K469" s="110"/>
      <c r="L469" s="110"/>
      <c r="M469" s="110"/>
      <c r="N469" s="110"/>
    </row>
    <row r="470" spans="3:14" ht="14.25" customHeight="1">
      <c r="C470" s="136"/>
      <c r="D470" s="136"/>
      <c r="E470" s="136"/>
      <c r="F470" s="136"/>
      <c r="G470" s="136"/>
      <c r="H470" s="136"/>
      <c r="I470" s="110"/>
      <c r="J470" s="110"/>
      <c r="K470" s="110"/>
      <c r="L470" s="110"/>
      <c r="M470" s="110"/>
      <c r="N470" s="110"/>
    </row>
    <row r="471" spans="3:14" ht="14.25" customHeight="1">
      <c r="C471" s="136"/>
      <c r="D471" s="136"/>
      <c r="E471" s="136"/>
      <c r="F471" s="136"/>
      <c r="G471" s="136"/>
      <c r="H471" s="136"/>
      <c r="I471" s="110"/>
      <c r="J471" s="110"/>
      <c r="K471" s="110"/>
      <c r="L471" s="110"/>
      <c r="M471" s="110"/>
      <c r="N471" s="110"/>
    </row>
    <row r="472" spans="3:14" ht="14.25" customHeight="1">
      <c r="C472" s="136"/>
      <c r="D472" s="136"/>
      <c r="E472" s="136"/>
      <c r="F472" s="136"/>
      <c r="G472" s="136"/>
      <c r="H472" s="136"/>
      <c r="I472" s="110"/>
      <c r="J472" s="110"/>
      <c r="K472" s="110"/>
      <c r="L472" s="110"/>
      <c r="M472" s="110"/>
      <c r="N472" s="110"/>
    </row>
    <row r="473" spans="3:14" ht="14.25" customHeight="1">
      <c r="C473" s="136"/>
      <c r="D473" s="136"/>
      <c r="E473" s="136"/>
      <c r="F473" s="136"/>
      <c r="G473" s="136"/>
      <c r="H473" s="136"/>
      <c r="I473" s="110"/>
      <c r="J473" s="110"/>
      <c r="K473" s="110"/>
      <c r="L473" s="110"/>
      <c r="M473" s="110"/>
      <c r="N473" s="110"/>
    </row>
    <row r="474" spans="3:14" ht="14.25" customHeight="1">
      <c r="C474" s="136"/>
      <c r="D474" s="136"/>
      <c r="E474" s="136"/>
      <c r="F474" s="136"/>
      <c r="G474" s="136"/>
      <c r="H474" s="136"/>
      <c r="I474" s="110"/>
      <c r="J474" s="110"/>
      <c r="K474" s="110"/>
      <c r="L474" s="110"/>
      <c r="M474" s="110"/>
      <c r="N474" s="110"/>
    </row>
    <row r="475" spans="3:14" ht="14.25" customHeight="1">
      <c r="C475" s="136"/>
      <c r="D475" s="136"/>
      <c r="E475" s="136"/>
      <c r="F475" s="136"/>
      <c r="G475" s="136"/>
      <c r="H475" s="136"/>
      <c r="I475" s="110"/>
      <c r="J475" s="110"/>
      <c r="K475" s="110"/>
      <c r="L475" s="110"/>
      <c r="M475" s="110"/>
      <c r="N475" s="110"/>
    </row>
    <row r="476" spans="3:14" ht="14.25" customHeight="1">
      <c r="C476" s="136"/>
      <c r="D476" s="136"/>
      <c r="E476" s="136"/>
      <c r="F476" s="136"/>
      <c r="G476" s="136"/>
      <c r="H476" s="136"/>
      <c r="I476" s="110"/>
      <c r="J476" s="110"/>
      <c r="K476" s="110"/>
      <c r="L476" s="110"/>
      <c r="M476" s="110"/>
      <c r="N476" s="110"/>
    </row>
    <row r="477" spans="3:14" ht="14.25" customHeight="1">
      <c r="C477" s="136"/>
      <c r="D477" s="136"/>
      <c r="E477" s="136"/>
      <c r="F477" s="136"/>
      <c r="G477" s="136"/>
      <c r="H477" s="136"/>
      <c r="I477" s="110"/>
      <c r="J477" s="110"/>
      <c r="K477" s="110"/>
      <c r="L477" s="110"/>
      <c r="M477" s="110"/>
      <c r="N477" s="110"/>
    </row>
    <row r="478" spans="3:14" ht="14.25" customHeight="1">
      <c r="C478" s="136"/>
      <c r="D478" s="136"/>
      <c r="E478" s="136"/>
      <c r="F478" s="136"/>
      <c r="G478" s="136"/>
      <c r="H478" s="136"/>
      <c r="I478" s="110"/>
      <c r="J478" s="110"/>
      <c r="K478" s="110"/>
      <c r="L478" s="110"/>
      <c r="M478" s="110"/>
      <c r="N478" s="110"/>
    </row>
    <row r="479" spans="3:14" ht="14.25" customHeight="1">
      <c r="C479" s="136"/>
      <c r="D479" s="136"/>
      <c r="E479" s="136"/>
      <c r="F479" s="136"/>
      <c r="G479" s="136"/>
      <c r="H479" s="136"/>
      <c r="I479" s="110"/>
      <c r="J479" s="110"/>
      <c r="K479" s="110"/>
      <c r="L479" s="110"/>
      <c r="M479" s="110"/>
      <c r="N479" s="110"/>
    </row>
    <row r="480" spans="3:14" ht="14.25" customHeight="1">
      <c r="C480" s="136"/>
      <c r="D480" s="136"/>
      <c r="E480" s="136"/>
      <c r="F480" s="136"/>
      <c r="G480" s="136"/>
      <c r="H480" s="136"/>
      <c r="I480" s="110"/>
      <c r="J480" s="110"/>
      <c r="K480" s="110"/>
      <c r="L480" s="110"/>
      <c r="M480" s="110"/>
      <c r="N480" s="110"/>
    </row>
    <row r="481" spans="3:14" ht="14.25" customHeight="1">
      <c r="C481" s="136"/>
      <c r="D481" s="136"/>
      <c r="E481" s="136"/>
      <c r="F481" s="136"/>
      <c r="G481" s="136"/>
      <c r="H481" s="136"/>
      <c r="I481" s="110"/>
      <c r="J481" s="110"/>
      <c r="K481" s="110"/>
      <c r="L481" s="110"/>
      <c r="M481" s="110"/>
      <c r="N481" s="110"/>
    </row>
    <row r="482" spans="3:14" ht="14.25" customHeight="1">
      <c r="C482" s="136"/>
      <c r="D482" s="136"/>
      <c r="E482" s="136"/>
      <c r="F482" s="136"/>
      <c r="G482" s="136"/>
      <c r="H482" s="136"/>
      <c r="I482" s="110"/>
      <c r="J482" s="110"/>
      <c r="K482" s="110"/>
      <c r="L482" s="110"/>
      <c r="M482" s="110"/>
      <c r="N482" s="110"/>
    </row>
    <row r="483" spans="3:14" ht="14.25" customHeight="1">
      <c r="C483" s="136"/>
      <c r="D483" s="136"/>
      <c r="E483" s="136"/>
      <c r="F483" s="136"/>
      <c r="G483" s="136"/>
      <c r="H483" s="136"/>
      <c r="I483" s="110"/>
      <c r="J483" s="110"/>
      <c r="K483" s="110"/>
      <c r="L483" s="110"/>
      <c r="M483" s="110"/>
      <c r="N483" s="110"/>
    </row>
    <row r="484" spans="3:14" ht="14.25" customHeight="1">
      <c r="C484" s="136"/>
      <c r="D484" s="136"/>
      <c r="E484" s="136"/>
      <c r="F484" s="136"/>
      <c r="G484" s="136"/>
      <c r="H484" s="136"/>
      <c r="I484" s="110"/>
      <c r="J484" s="110"/>
      <c r="K484" s="110"/>
      <c r="L484" s="110"/>
      <c r="M484" s="110"/>
      <c r="N484" s="110"/>
    </row>
    <row r="485" spans="3:14" ht="14.25" customHeight="1">
      <c r="C485" s="136"/>
      <c r="D485" s="136"/>
      <c r="E485" s="136"/>
      <c r="F485" s="136"/>
      <c r="G485" s="136"/>
      <c r="H485" s="136"/>
      <c r="I485" s="110"/>
      <c r="J485" s="110"/>
      <c r="K485" s="110"/>
      <c r="L485" s="110"/>
      <c r="M485" s="110"/>
      <c r="N485" s="110"/>
    </row>
    <row r="486" spans="3:14" ht="14.25" customHeight="1">
      <c r="C486" s="136"/>
      <c r="D486" s="136"/>
      <c r="E486" s="136"/>
      <c r="F486" s="136"/>
      <c r="G486" s="136"/>
      <c r="H486" s="136"/>
      <c r="I486" s="110"/>
      <c r="J486" s="110"/>
      <c r="K486" s="110"/>
      <c r="L486" s="110"/>
      <c r="M486" s="110"/>
      <c r="N486" s="110"/>
    </row>
    <row r="487" spans="3:14" ht="14.25" customHeight="1">
      <c r="C487" s="136"/>
      <c r="D487" s="136"/>
      <c r="E487" s="136"/>
      <c r="F487" s="136"/>
      <c r="G487" s="136"/>
      <c r="H487" s="136"/>
      <c r="I487" s="110"/>
      <c r="J487" s="110"/>
      <c r="K487" s="110"/>
      <c r="L487" s="110"/>
      <c r="M487" s="110"/>
      <c r="N487" s="110"/>
    </row>
    <row r="488" spans="3:14" ht="14.25" customHeight="1">
      <c r="C488" s="136"/>
      <c r="D488" s="136"/>
      <c r="E488" s="136"/>
      <c r="F488" s="136"/>
      <c r="G488" s="136"/>
      <c r="H488" s="136"/>
      <c r="I488" s="110"/>
      <c r="J488" s="110"/>
      <c r="K488" s="110"/>
      <c r="L488" s="110"/>
      <c r="M488" s="110"/>
      <c r="N488" s="110"/>
    </row>
    <row r="489" spans="3:14" ht="14.25" customHeight="1">
      <c r="C489" s="136"/>
      <c r="D489" s="136"/>
      <c r="E489" s="136"/>
      <c r="F489" s="136"/>
      <c r="G489" s="136"/>
      <c r="H489" s="136"/>
      <c r="I489" s="110"/>
      <c r="J489" s="110"/>
      <c r="K489" s="110"/>
      <c r="L489" s="110"/>
      <c r="M489" s="110"/>
      <c r="N489" s="110"/>
    </row>
    <row r="490" spans="3:14" ht="14.25" customHeight="1">
      <c r="C490" s="136"/>
      <c r="D490" s="136"/>
      <c r="E490" s="136"/>
      <c r="F490" s="136"/>
      <c r="G490" s="136"/>
      <c r="H490" s="136"/>
      <c r="I490" s="110"/>
      <c r="J490" s="110"/>
      <c r="K490" s="110"/>
      <c r="L490" s="110"/>
      <c r="M490" s="110"/>
      <c r="N490" s="110"/>
    </row>
    <row r="491" spans="3:14" ht="14.25" customHeight="1">
      <c r="C491" s="136"/>
      <c r="D491" s="136"/>
      <c r="E491" s="136"/>
      <c r="F491" s="136"/>
      <c r="G491" s="136"/>
      <c r="H491" s="136"/>
      <c r="I491" s="110"/>
      <c r="J491" s="110"/>
      <c r="K491" s="110"/>
      <c r="L491" s="110"/>
      <c r="M491" s="110"/>
      <c r="N491" s="110"/>
    </row>
    <row r="492" spans="3:14" ht="14.25" customHeight="1">
      <c r="C492" s="136"/>
      <c r="D492" s="136"/>
      <c r="E492" s="136"/>
      <c r="F492" s="136"/>
      <c r="G492" s="136"/>
      <c r="H492" s="136"/>
      <c r="I492" s="110"/>
      <c r="J492" s="110"/>
      <c r="K492" s="110"/>
      <c r="L492" s="110"/>
      <c r="M492" s="110"/>
      <c r="N492" s="110"/>
    </row>
    <row r="493" spans="3:14" ht="14.25" customHeight="1">
      <c r="C493" s="136"/>
      <c r="D493" s="136"/>
      <c r="E493" s="136"/>
      <c r="F493" s="136"/>
      <c r="G493" s="136"/>
      <c r="H493" s="136"/>
      <c r="I493" s="110"/>
      <c r="J493" s="110"/>
      <c r="K493" s="110"/>
      <c r="L493" s="110"/>
      <c r="M493" s="110"/>
      <c r="N493" s="110"/>
    </row>
    <row r="494" spans="3:14" ht="14.25" customHeight="1">
      <c r="C494" s="136"/>
      <c r="D494" s="136"/>
      <c r="E494" s="136"/>
      <c r="F494" s="136"/>
      <c r="G494" s="136"/>
      <c r="H494" s="136"/>
      <c r="I494" s="110"/>
      <c r="J494" s="110"/>
      <c r="K494" s="110"/>
      <c r="L494" s="110"/>
      <c r="M494" s="110"/>
      <c r="N494" s="110"/>
    </row>
    <row r="495" spans="3:14" ht="14.25" customHeight="1">
      <c r="C495" s="136"/>
      <c r="D495" s="136"/>
      <c r="E495" s="136"/>
      <c r="F495" s="136"/>
      <c r="G495" s="136"/>
      <c r="H495" s="136"/>
      <c r="I495" s="110"/>
      <c r="J495" s="110"/>
      <c r="K495" s="110"/>
      <c r="L495" s="110"/>
      <c r="M495" s="110"/>
      <c r="N495" s="110"/>
    </row>
    <row r="496" spans="3:14" ht="14.25" customHeight="1">
      <c r="C496" s="136"/>
      <c r="D496" s="136"/>
      <c r="E496" s="136"/>
      <c r="F496" s="136"/>
      <c r="G496" s="136"/>
      <c r="H496" s="136"/>
      <c r="I496" s="110"/>
      <c r="J496" s="110"/>
      <c r="K496" s="110"/>
      <c r="L496" s="110"/>
      <c r="M496" s="110"/>
      <c r="N496" s="110"/>
    </row>
    <row r="497" spans="3:14" ht="14.25" customHeight="1">
      <c r="C497" s="136"/>
      <c r="D497" s="136"/>
      <c r="E497" s="136"/>
      <c r="F497" s="136"/>
      <c r="G497" s="136"/>
      <c r="H497" s="136"/>
      <c r="I497" s="110"/>
      <c r="J497" s="110"/>
      <c r="K497" s="110"/>
      <c r="L497" s="110"/>
      <c r="M497" s="110"/>
      <c r="N497" s="110"/>
    </row>
    <row r="498" spans="3:14" ht="14.25" customHeight="1">
      <c r="C498" s="136"/>
      <c r="D498" s="136"/>
      <c r="E498" s="136"/>
      <c r="F498" s="136"/>
      <c r="G498" s="136"/>
      <c r="H498" s="136"/>
      <c r="I498" s="110"/>
      <c r="J498" s="110"/>
      <c r="K498" s="110"/>
      <c r="L498" s="110"/>
      <c r="M498" s="110"/>
      <c r="N498" s="110"/>
    </row>
    <row r="499" spans="3:14" ht="14.25" customHeight="1">
      <c r="C499" s="136"/>
      <c r="D499" s="136"/>
      <c r="E499" s="136"/>
      <c r="F499" s="136"/>
      <c r="G499" s="136"/>
      <c r="H499" s="136"/>
      <c r="I499" s="110"/>
      <c r="J499" s="110"/>
      <c r="K499" s="110"/>
      <c r="L499" s="110"/>
      <c r="M499" s="110"/>
      <c r="N499" s="110"/>
    </row>
    <row r="500" spans="3:14" ht="14.25" customHeight="1">
      <c r="C500" s="136"/>
      <c r="D500" s="136"/>
      <c r="E500" s="136"/>
      <c r="F500" s="136"/>
      <c r="G500" s="136"/>
      <c r="H500" s="136"/>
      <c r="I500" s="110"/>
      <c r="J500" s="110"/>
      <c r="K500" s="110"/>
      <c r="L500" s="110"/>
      <c r="M500" s="110"/>
      <c r="N500" s="110"/>
    </row>
    <row r="501" spans="3:14" ht="14.25" customHeight="1">
      <c r="C501" s="136"/>
      <c r="D501" s="136"/>
      <c r="E501" s="136"/>
      <c r="F501" s="136"/>
      <c r="G501" s="136"/>
      <c r="H501" s="136"/>
      <c r="I501" s="110"/>
      <c r="J501" s="110"/>
      <c r="K501" s="110"/>
      <c r="L501" s="110"/>
      <c r="M501" s="110"/>
      <c r="N501" s="110"/>
    </row>
    <row r="502" spans="3:14" ht="14.25" customHeight="1">
      <c r="C502" s="136"/>
      <c r="D502" s="136"/>
      <c r="E502" s="136"/>
      <c r="F502" s="136"/>
      <c r="G502" s="136"/>
      <c r="H502" s="136"/>
      <c r="I502" s="110"/>
      <c r="J502" s="110"/>
      <c r="K502" s="110"/>
      <c r="L502" s="110"/>
      <c r="M502" s="110"/>
      <c r="N502" s="110"/>
    </row>
    <row r="503" spans="3:14" ht="14.25" customHeight="1">
      <c r="C503" s="136"/>
      <c r="D503" s="136"/>
      <c r="E503" s="136"/>
      <c r="F503" s="136"/>
      <c r="G503" s="136"/>
      <c r="H503" s="136"/>
      <c r="I503" s="110"/>
      <c r="J503" s="110"/>
      <c r="K503" s="110"/>
      <c r="L503" s="110"/>
      <c r="M503" s="110"/>
      <c r="N503" s="110"/>
    </row>
    <row r="504" spans="3:14" ht="14.25" customHeight="1">
      <c r="C504" s="136"/>
      <c r="D504" s="136"/>
      <c r="E504" s="136"/>
      <c r="F504" s="136"/>
      <c r="G504" s="136"/>
      <c r="H504" s="136"/>
      <c r="I504" s="110"/>
      <c r="J504" s="110"/>
      <c r="K504" s="110"/>
      <c r="L504" s="110"/>
      <c r="M504" s="110"/>
      <c r="N504" s="110"/>
    </row>
    <row r="505" spans="3:14" ht="14.25" customHeight="1">
      <c r="C505" s="136"/>
      <c r="D505" s="136"/>
      <c r="E505" s="136"/>
      <c r="F505" s="136"/>
      <c r="G505" s="136"/>
      <c r="H505" s="136"/>
      <c r="I505" s="110"/>
      <c r="J505" s="110"/>
      <c r="K505" s="110"/>
      <c r="L505" s="110"/>
      <c r="M505" s="110"/>
      <c r="N505" s="110"/>
    </row>
    <row r="506" spans="3:14" ht="14.25" customHeight="1">
      <c r="C506" s="136"/>
      <c r="D506" s="136"/>
      <c r="E506" s="136"/>
      <c r="F506" s="136"/>
      <c r="G506" s="136"/>
      <c r="H506" s="136"/>
      <c r="I506" s="110"/>
      <c r="J506" s="110"/>
      <c r="K506" s="110"/>
      <c r="L506" s="110"/>
      <c r="M506" s="110"/>
      <c r="N506" s="110"/>
    </row>
    <row r="507" spans="3:14" ht="14.25" customHeight="1">
      <c r="C507" s="136"/>
      <c r="D507" s="136"/>
      <c r="E507" s="136"/>
      <c r="F507" s="136"/>
      <c r="G507" s="136"/>
      <c r="H507" s="136"/>
      <c r="I507" s="110"/>
      <c r="J507" s="110"/>
      <c r="K507" s="110"/>
      <c r="L507" s="110"/>
      <c r="M507" s="110"/>
      <c r="N507" s="110"/>
    </row>
    <row r="508" spans="3:14" ht="14.25" customHeight="1">
      <c r="C508" s="136"/>
      <c r="D508" s="136"/>
      <c r="E508" s="136"/>
      <c r="F508" s="136"/>
      <c r="G508" s="136"/>
      <c r="H508" s="136"/>
      <c r="I508" s="110"/>
      <c r="J508" s="110"/>
      <c r="K508" s="110"/>
      <c r="L508" s="110"/>
      <c r="M508" s="110"/>
      <c r="N508" s="110"/>
    </row>
    <row r="509" spans="3:14" ht="14.25" customHeight="1">
      <c r="C509" s="136"/>
      <c r="D509" s="136"/>
      <c r="E509" s="136"/>
      <c r="F509" s="136"/>
      <c r="G509" s="136"/>
      <c r="H509" s="136"/>
      <c r="I509" s="110"/>
      <c r="J509" s="110"/>
      <c r="K509" s="110"/>
      <c r="L509" s="110"/>
      <c r="M509" s="110"/>
      <c r="N509" s="110"/>
    </row>
    <row r="510" spans="3:14" ht="14.25" customHeight="1">
      <c r="C510" s="136"/>
      <c r="D510" s="136"/>
      <c r="E510" s="136"/>
      <c r="F510" s="136"/>
      <c r="G510" s="136"/>
      <c r="H510" s="136"/>
      <c r="I510" s="110"/>
      <c r="J510" s="110"/>
      <c r="K510" s="110"/>
      <c r="L510" s="110"/>
      <c r="M510" s="110"/>
      <c r="N510" s="110"/>
    </row>
    <row r="511" spans="3:14" ht="14.25" customHeight="1">
      <c r="C511" s="136"/>
      <c r="D511" s="136"/>
      <c r="E511" s="136"/>
      <c r="F511" s="136"/>
      <c r="G511" s="136"/>
      <c r="H511" s="136"/>
      <c r="I511" s="110"/>
      <c r="J511" s="110"/>
      <c r="K511" s="110"/>
      <c r="L511" s="110"/>
      <c r="M511" s="110"/>
      <c r="N511" s="110"/>
    </row>
    <row r="512" spans="3:14" ht="14.25" customHeight="1">
      <c r="C512" s="136"/>
      <c r="D512" s="136"/>
      <c r="E512" s="136"/>
      <c r="F512" s="136"/>
      <c r="G512" s="136"/>
      <c r="H512" s="136"/>
      <c r="I512" s="110"/>
      <c r="J512" s="110"/>
      <c r="K512" s="110"/>
      <c r="L512" s="110"/>
      <c r="M512" s="110"/>
      <c r="N512" s="110"/>
    </row>
    <row r="513" spans="3:14" ht="14.25" customHeight="1">
      <c r="C513" s="136"/>
      <c r="D513" s="136"/>
      <c r="E513" s="136"/>
      <c r="F513" s="136"/>
      <c r="G513" s="136"/>
      <c r="H513" s="136"/>
      <c r="I513" s="110"/>
      <c r="J513" s="110"/>
      <c r="K513" s="110"/>
      <c r="L513" s="110"/>
      <c r="M513" s="110"/>
      <c r="N513" s="110"/>
    </row>
    <row r="514" spans="3:14" ht="14.25" customHeight="1">
      <c r="C514" s="136"/>
      <c r="D514" s="136"/>
      <c r="E514" s="136"/>
      <c r="F514" s="136"/>
      <c r="G514" s="136"/>
      <c r="H514" s="136"/>
      <c r="I514" s="110"/>
      <c r="J514" s="110"/>
      <c r="K514" s="110"/>
      <c r="L514" s="110"/>
      <c r="M514" s="110"/>
      <c r="N514" s="110"/>
    </row>
    <row r="515" spans="3:14" ht="14.25" customHeight="1">
      <c r="C515" s="136"/>
      <c r="D515" s="136"/>
      <c r="E515" s="136"/>
      <c r="F515" s="136"/>
      <c r="G515" s="136"/>
      <c r="H515" s="136"/>
      <c r="I515" s="110"/>
      <c r="J515" s="110"/>
      <c r="K515" s="110"/>
      <c r="L515" s="110"/>
      <c r="M515" s="110"/>
      <c r="N515" s="110"/>
    </row>
    <row r="516" spans="3:14" ht="14.25" customHeight="1">
      <c r="C516" s="136"/>
      <c r="D516" s="136"/>
      <c r="E516" s="136"/>
      <c r="F516" s="136"/>
      <c r="G516" s="136"/>
      <c r="H516" s="136"/>
      <c r="I516" s="110"/>
      <c r="J516" s="110"/>
      <c r="K516" s="110"/>
      <c r="L516" s="110"/>
      <c r="M516" s="110"/>
      <c r="N516" s="110"/>
    </row>
    <row r="517" spans="3:14" ht="14.25" customHeight="1">
      <c r="C517" s="136"/>
      <c r="D517" s="136"/>
      <c r="E517" s="136"/>
      <c r="F517" s="136"/>
      <c r="G517" s="136"/>
      <c r="H517" s="136"/>
      <c r="I517" s="110"/>
      <c r="J517" s="110"/>
      <c r="K517" s="110"/>
      <c r="L517" s="110"/>
      <c r="M517" s="110"/>
      <c r="N517" s="110"/>
    </row>
    <row r="518" spans="3:14" ht="14.25" customHeight="1">
      <c r="C518" s="136"/>
      <c r="D518" s="136"/>
      <c r="E518" s="136"/>
      <c r="F518" s="136"/>
      <c r="G518" s="136"/>
      <c r="H518" s="136"/>
      <c r="I518" s="110"/>
      <c r="J518" s="110"/>
      <c r="K518" s="110"/>
      <c r="L518" s="110"/>
      <c r="M518" s="110"/>
      <c r="N518" s="110"/>
    </row>
    <row r="519" spans="3:14" ht="14.25" customHeight="1">
      <c r="C519" s="136"/>
      <c r="D519" s="136"/>
      <c r="E519" s="136"/>
      <c r="F519" s="136"/>
      <c r="G519" s="136"/>
      <c r="H519" s="136"/>
      <c r="I519" s="110"/>
      <c r="J519" s="110"/>
      <c r="K519" s="110"/>
      <c r="L519" s="110"/>
      <c r="M519" s="110"/>
      <c r="N519" s="110"/>
    </row>
    <row r="520" spans="3:14" ht="14.25" customHeight="1">
      <c r="C520" s="136"/>
      <c r="D520" s="136"/>
      <c r="E520" s="136"/>
      <c r="F520" s="136"/>
      <c r="G520" s="136"/>
      <c r="H520" s="136"/>
      <c r="I520" s="110"/>
      <c r="J520" s="110"/>
      <c r="K520" s="110"/>
      <c r="L520" s="110"/>
      <c r="M520" s="110"/>
      <c r="N520" s="110"/>
    </row>
    <row r="521" spans="3:14" ht="14.25" customHeight="1">
      <c r="C521" s="136"/>
      <c r="D521" s="136"/>
      <c r="E521" s="136"/>
      <c r="F521" s="136"/>
      <c r="G521" s="136"/>
      <c r="H521" s="136"/>
      <c r="I521" s="110"/>
      <c r="J521" s="110"/>
      <c r="K521" s="110"/>
      <c r="L521" s="110"/>
      <c r="M521" s="110"/>
      <c r="N521" s="110"/>
    </row>
    <row r="522" spans="3:14" ht="14.25" customHeight="1">
      <c r="C522" s="136"/>
      <c r="D522" s="136"/>
      <c r="E522" s="136"/>
      <c r="F522" s="136"/>
      <c r="G522" s="136"/>
      <c r="H522" s="136"/>
      <c r="I522" s="110"/>
      <c r="J522" s="110"/>
      <c r="K522" s="110"/>
      <c r="L522" s="110"/>
      <c r="M522" s="110"/>
      <c r="N522" s="110"/>
    </row>
    <row r="523" spans="3:14" ht="14.25" customHeight="1">
      <c r="C523" s="136"/>
      <c r="D523" s="136"/>
      <c r="E523" s="136"/>
      <c r="F523" s="136"/>
      <c r="G523" s="136"/>
      <c r="H523" s="136"/>
      <c r="I523" s="110"/>
      <c r="J523" s="110"/>
      <c r="K523" s="110"/>
      <c r="L523" s="110"/>
      <c r="M523" s="110"/>
      <c r="N523" s="110"/>
    </row>
    <row r="524" spans="3:14" ht="14.25" customHeight="1">
      <c r="C524" s="136"/>
      <c r="D524" s="136"/>
      <c r="E524" s="136"/>
      <c r="F524" s="136"/>
      <c r="G524" s="136"/>
      <c r="H524" s="136"/>
      <c r="I524" s="110"/>
      <c r="J524" s="110"/>
      <c r="K524" s="110"/>
      <c r="L524" s="110"/>
      <c r="M524" s="110"/>
      <c r="N524" s="110"/>
    </row>
    <row r="525" spans="3:14" ht="14.25" customHeight="1">
      <c r="C525" s="136"/>
      <c r="D525" s="136"/>
      <c r="E525" s="136"/>
      <c r="F525" s="136"/>
      <c r="G525" s="136"/>
      <c r="H525" s="136"/>
      <c r="I525" s="110"/>
      <c r="J525" s="110"/>
      <c r="K525" s="110"/>
      <c r="L525" s="110"/>
      <c r="M525" s="110"/>
      <c r="N525" s="110"/>
    </row>
    <row r="526" spans="3:14" ht="14.25" customHeight="1">
      <c r="C526" s="136"/>
      <c r="D526" s="136"/>
      <c r="E526" s="136"/>
      <c r="F526" s="136"/>
      <c r="G526" s="136"/>
      <c r="H526" s="136"/>
      <c r="I526" s="110"/>
      <c r="J526" s="110"/>
      <c r="K526" s="110"/>
      <c r="L526" s="110"/>
      <c r="M526" s="110"/>
      <c r="N526" s="110"/>
    </row>
    <row r="527" spans="3:14" ht="14.25" customHeight="1">
      <c r="C527" s="136"/>
      <c r="D527" s="136"/>
      <c r="E527" s="136"/>
      <c r="F527" s="136"/>
      <c r="G527" s="136"/>
      <c r="H527" s="136"/>
      <c r="I527" s="110"/>
      <c r="J527" s="110"/>
      <c r="K527" s="110"/>
      <c r="L527" s="110"/>
      <c r="M527" s="110"/>
      <c r="N527" s="110"/>
    </row>
    <row r="528" spans="3:14" ht="14.25" customHeight="1">
      <c r="C528" s="136"/>
      <c r="D528" s="136"/>
      <c r="E528" s="136"/>
      <c r="F528" s="136"/>
      <c r="G528" s="136"/>
      <c r="H528" s="136"/>
      <c r="I528" s="110"/>
      <c r="J528" s="110"/>
      <c r="K528" s="110"/>
      <c r="L528" s="110"/>
      <c r="M528" s="110"/>
      <c r="N528" s="110"/>
    </row>
    <row r="529" spans="3:14" ht="14.25" customHeight="1">
      <c r="C529" s="136"/>
      <c r="D529" s="136"/>
      <c r="E529" s="136"/>
      <c r="F529" s="136"/>
      <c r="G529" s="136"/>
      <c r="H529" s="136"/>
      <c r="I529" s="110"/>
      <c r="J529" s="110"/>
      <c r="K529" s="110"/>
      <c r="L529" s="110"/>
      <c r="M529" s="110"/>
      <c r="N529" s="110"/>
    </row>
    <row r="530" spans="3:14" ht="14.25" customHeight="1">
      <c r="C530" s="136"/>
      <c r="D530" s="136"/>
      <c r="E530" s="136"/>
      <c r="F530" s="136"/>
      <c r="G530" s="136"/>
      <c r="H530" s="136"/>
      <c r="I530" s="110"/>
      <c r="J530" s="110"/>
      <c r="K530" s="110"/>
      <c r="L530" s="110"/>
      <c r="M530" s="110"/>
      <c r="N530" s="110"/>
    </row>
    <row r="531" spans="3:14" ht="14.25" customHeight="1">
      <c r="C531" s="136"/>
      <c r="D531" s="136"/>
      <c r="E531" s="136"/>
      <c r="F531" s="136"/>
      <c r="G531" s="136"/>
      <c r="H531" s="136"/>
      <c r="I531" s="110"/>
      <c r="J531" s="110"/>
      <c r="K531" s="110"/>
      <c r="L531" s="110"/>
      <c r="M531" s="110"/>
      <c r="N531" s="110"/>
    </row>
    <row r="532" spans="3:14" ht="14.25" customHeight="1">
      <c r="C532" s="136"/>
      <c r="D532" s="136"/>
      <c r="E532" s="136"/>
      <c r="F532" s="136"/>
      <c r="G532" s="136"/>
      <c r="H532" s="136"/>
      <c r="I532" s="110"/>
      <c r="J532" s="110"/>
      <c r="K532" s="110"/>
      <c r="L532" s="110"/>
      <c r="M532" s="110"/>
      <c r="N532" s="110"/>
    </row>
    <row r="533" spans="3:14" ht="14.25" customHeight="1">
      <c r="C533" s="136"/>
      <c r="D533" s="136"/>
      <c r="E533" s="136"/>
      <c r="F533" s="136"/>
      <c r="G533" s="136"/>
      <c r="H533" s="136"/>
      <c r="I533" s="110"/>
      <c r="J533" s="110"/>
      <c r="K533" s="110"/>
      <c r="L533" s="110"/>
      <c r="M533" s="110"/>
      <c r="N533" s="110"/>
    </row>
    <row r="534" spans="3:14" ht="14.25" customHeight="1">
      <c r="C534" s="136"/>
      <c r="D534" s="136"/>
      <c r="E534" s="136"/>
      <c r="F534" s="136"/>
      <c r="G534" s="136"/>
      <c r="H534" s="136"/>
      <c r="I534" s="110"/>
      <c r="J534" s="110"/>
      <c r="K534" s="110"/>
      <c r="L534" s="110"/>
      <c r="M534" s="110"/>
      <c r="N534" s="110"/>
    </row>
    <row r="535" spans="3:14" ht="14.25" customHeight="1">
      <c r="C535" s="136"/>
      <c r="D535" s="136"/>
      <c r="E535" s="136"/>
      <c r="F535" s="136"/>
      <c r="G535" s="136"/>
      <c r="H535" s="136"/>
      <c r="I535" s="110"/>
      <c r="J535" s="110"/>
      <c r="K535" s="110"/>
      <c r="L535" s="110"/>
      <c r="M535" s="110"/>
      <c r="N535" s="110"/>
    </row>
    <row r="536" spans="3:14" ht="14.25" customHeight="1">
      <c r="C536" s="136"/>
      <c r="D536" s="136"/>
      <c r="E536" s="136"/>
      <c r="F536" s="136"/>
      <c r="G536" s="136"/>
      <c r="H536" s="136"/>
      <c r="I536" s="110"/>
      <c r="J536" s="110"/>
      <c r="K536" s="110"/>
      <c r="L536" s="110"/>
      <c r="M536" s="110"/>
      <c r="N536" s="110"/>
    </row>
    <row r="537" spans="3:14" ht="14.25" customHeight="1">
      <c r="C537" s="136"/>
      <c r="D537" s="136"/>
      <c r="E537" s="136"/>
      <c r="F537" s="136"/>
      <c r="G537" s="136"/>
      <c r="H537" s="136"/>
      <c r="I537" s="110"/>
      <c r="J537" s="110"/>
      <c r="K537" s="110"/>
      <c r="L537" s="110"/>
      <c r="M537" s="110"/>
      <c r="N537" s="110"/>
    </row>
    <row r="538" spans="3:14" ht="14.25" customHeight="1">
      <c r="C538" s="136"/>
      <c r="D538" s="136"/>
      <c r="E538" s="136"/>
      <c r="F538" s="136"/>
      <c r="G538" s="136"/>
      <c r="H538" s="136"/>
      <c r="I538" s="110"/>
      <c r="J538" s="110"/>
      <c r="K538" s="110"/>
      <c r="L538" s="110"/>
      <c r="M538" s="110"/>
      <c r="N538" s="110"/>
    </row>
    <row r="539" spans="3:14" ht="14.25" customHeight="1">
      <c r="C539" s="136"/>
      <c r="D539" s="136"/>
      <c r="E539" s="136"/>
      <c r="F539" s="136"/>
      <c r="G539" s="136"/>
      <c r="H539" s="136"/>
      <c r="I539" s="110"/>
      <c r="J539" s="110"/>
      <c r="K539" s="110"/>
      <c r="L539" s="110"/>
      <c r="M539" s="110"/>
      <c r="N539" s="110"/>
    </row>
    <row r="540" spans="3:14" ht="14.25" customHeight="1">
      <c r="C540" s="136"/>
      <c r="D540" s="136"/>
      <c r="E540" s="136"/>
      <c r="F540" s="136"/>
      <c r="G540" s="136"/>
      <c r="H540" s="136"/>
      <c r="I540" s="110"/>
      <c r="J540" s="110"/>
      <c r="K540" s="110"/>
      <c r="L540" s="110"/>
      <c r="M540" s="110"/>
      <c r="N540" s="110"/>
    </row>
    <row r="541" spans="3:14" ht="14.25" customHeight="1">
      <c r="C541" s="136"/>
      <c r="D541" s="136"/>
      <c r="E541" s="136"/>
      <c r="F541" s="136"/>
      <c r="G541" s="136"/>
      <c r="H541" s="136"/>
      <c r="I541" s="110"/>
      <c r="J541" s="110"/>
      <c r="K541" s="110"/>
      <c r="L541" s="110"/>
      <c r="M541" s="110"/>
      <c r="N541" s="110"/>
    </row>
    <row r="542" spans="3:14" ht="14.25" customHeight="1">
      <c r="C542" s="136"/>
      <c r="D542" s="136"/>
      <c r="E542" s="136"/>
      <c r="F542" s="136"/>
      <c r="G542" s="136"/>
      <c r="H542" s="136"/>
      <c r="I542" s="110"/>
      <c r="J542" s="110"/>
      <c r="K542" s="110"/>
      <c r="L542" s="110"/>
      <c r="M542" s="110"/>
      <c r="N542" s="110"/>
    </row>
    <row r="543" spans="3:14" ht="14.25" customHeight="1">
      <c r="C543" s="136"/>
      <c r="D543" s="136"/>
      <c r="E543" s="136"/>
      <c r="F543" s="136"/>
      <c r="G543" s="136"/>
      <c r="H543" s="136"/>
      <c r="I543" s="110"/>
      <c r="J543" s="110"/>
      <c r="K543" s="110"/>
      <c r="L543" s="110"/>
      <c r="M543" s="110"/>
      <c r="N543" s="110"/>
    </row>
    <row r="544" spans="3:14" ht="14.25" customHeight="1">
      <c r="C544" s="136"/>
      <c r="D544" s="136"/>
      <c r="E544" s="136"/>
      <c r="F544" s="136"/>
      <c r="G544" s="136"/>
      <c r="H544" s="136"/>
      <c r="I544" s="110"/>
      <c r="J544" s="110"/>
      <c r="K544" s="110"/>
      <c r="L544" s="110"/>
      <c r="M544" s="110"/>
      <c r="N544" s="110"/>
    </row>
    <row r="545" spans="3:14" ht="14.25" customHeight="1">
      <c r="C545" s="136"/>
      <c r="D545" s="136"/>
      <c r="E545" s="136"/>
      <c r="F545" s="136"/>
      <c r="G545" s="136"/>
      <c r="H545" s="136"/>
      <c r="I545" s="110"/>
      <c r="J545" s="110"/>
      <c r="K545" s="110"/>
      <c r="L545" s="110"/>
      <c r="M545" s="110"/>
      <c r="N545" s="110"/>
    </row>
    <row r="546" spans="3:14" ht="14.25" customHeight="1">
      <c r="C546" s="136"/>
      <c r="D546" s="136"/>
      <c r="E546" s="136"/>
      <c r="F546" s="136"/>
      <c r="G546" s="136"/>
      <c r="H546" s="136"/>
      <c r="I546" s="110"/>
      <c r="J546" s="110"/>
      <c r="K546" s="110"/>
      <c r="L546" s="110"/>
      <c r="M546" s="110"/>
      <c r="N546" s="110"/>
    </row>
    <row r="547" spans="3:14" ht="14.25" customHeight="1">
      <c r="C547" s="136"/>
      <c r="D547" s="136"/>
      <c r="E547" s="136"/>
      <c r="F547" s="136"/>
      <c r="G547" s="136"/>
      <c r="H547" s="136"/>
      <c r="I547" s="110"/>
      <c r="J547" s="110"/>
      <c r="K547" s="110"/>
      <c r="L547" s="110"/>
      <c r="M547" s="110"/>
      <c r="N547" s="110"/>
    </row>
    <row r="548" spans="3:14" ht="14.25" customHeight="1">
      <c r="C548" s="136"/>
      <c r="D548" s="136"/>
      <c r="E548" s="136"/>
      <c r="F548" s="136"/>
      <c r="G548" s="136"/>
      <c r="H548" s="136"/>
      <c r="I548" s="110"/>
      <c r="J548" s="110"/>
      <c r="K548" s="110"/>
      <c r="L548" s="110"/>
      <c r="M548" s="110"/>
      <c r="N548" s="110"/>
    </row>
    <row r="549" spans="3:14" ht="14.25" customHeight="1">
      <c r="C549" s="136"/>
      <c r="D549" s="136"/>
      <c r="E549" s="136"/>
      <c r="F549" s="136"/>
      <c r="G549" s="136"/>
      <c r="H549" s="136"/>
      <c r="I549" s="110"/>
      <c r="J549" s="110"/>
      <c r="K549" s="110"/>
      <c r="L549" s="110"/>
      <c r="M549" s="110"/>
      <c r="N549" s="110"/>
    </row>
    <row r="550" spans="3:14" ht="14.25" customHeight="1">
      <c r="C550" s="136"/>
      <c r="D550" s="136"/>
      <c r="E550" s="136"/>
      <c r="F550" s="136"/>
      <c r="G550" s="136"/>
      <c r="H550" s="136"/>
      <c r="I550" s="110"/>
      <c r="J550" s="110"/>
      <c r="K550" s="110"/>
      <c r="L550" s="110"/>
      <c r="M550" s="110"/>
      <c r="N550" s="110"/>
    </row>
    <row r="551" spans="3:14" ht="14.25" customHeight="1">
      <c r="C551" s="136"/>
      <c r="D551" s="136"/>
      <c r="E551" s="136"/>
      <c r="F551" s="136"/>
      <c r="G551" s="136"/>
      <c r="H551" s="136"/>
      <c r="I551" s="110"/>
      <c r="J551" s="110"/>
      <c r="K551" s="110"/>
      <c r="L551" s="110"/>
      <c r="M551" s="110"/>
      <c r="N551" s="110"/>
    </row>
    <row r="552" spans="3:14" ht="14.25" customHeight="1">
      <c r="C552" s="136"/>
      <c r="D552" s="136"/>
      <c r="E552" s="136"/>
      <c r="F552" s="136"/>
      <c r="G552" s="136"/>
      <c r="H552" s="136"/>
      <c r="I552" s="110"/>
      <c r="J552" s="110"/>
      <c r="K552" s="110"/>
      <c r="L552" s="110"/>
      <c r="M552" s="110"/>
      <c r="N552" s="110"/>
    </row>
    <row r="553" spans="3:14" ht="14.25" customHeight="1">
      <c r="C553" s="136"/>
      <c r="D553" s="136"/>
      <c r="E553" s="136"/>
      <c r="F553" s="136"/>
      <c r="G553" s="136"/>
      <c r="H553" s="136"/>
      <c r="I553" s="110"/>
      <c r="J553" s="110"/>
      <c r="K553" s="110"/>
      <c r="L553" s="110"/>
      <c r="M553" s="110"/>
      <c r="N553" s="110"/>
    </row>
    <row r="554" spans="3:14" ht="14.25" customHeight="1">
      <c r="C554" s="136"/>
      <c r="D554" s="136"/>
      <c r="E554" s="136"/>
      <c r="F554" s="136"/>
      <c r="G554" s="136"/>
      <c r="H554" s="136"/>
      <c r="I554" s="110"/>
      <c r="J554" s="110"/>
      <c r="K554" s="110"/>
      <c r="L554" s="110"/>
      <c r="M554" s="110"/>
      <c r="N554" s="110"/>
    </row>
    <row r="555" spans="3:14" ht="14.25" customHeight="1">
      <c r="C555" s="136"/>
      <c r="D555" s="136"/>
      <c r="E555" s="136"/>
      <c r="F555" s="136"/>
      <c r="G555" s="136"/>
      <c r="H555" s="136"/>
      <c r="I555" s="110"/>
      <c r="J555" s="110"/>
      <c r="K555" s="110"/>
      <c r="L555" s="110"/>
      <c r="M555" s="110"/>
      <c r="N555" s="110"/>
    </row>
    <row r="556" spans="3:14" ht="14.25" customHeight="1">
      <c r="C556" s="136"/>
      <c r="D556" s="136"/>
      <c r="E556" s="136"/>
      <c r="F556" s="136"/>
      <c r="G556" s="136"/>
      <c r="H556" s="136"/>
      <c r="I556" s="110"/>
      <c r="J556" s="110"/>
      <c r="K556" s="110"/>
      <c r="L556" s="110"/>
      <c r="M556" s="110"/>
      <c r="N556" s="110"/>
    </row>
    <row r="557" spans="3:14" ht="14.25" customHeight="1">
      <c r="C557" s="136"/>
      <c r="D557" s="136"/>
      <c r="E557" s="136"/>
      <c r="F557" s="136"/>
      <c r="G557" s="136"/>
      <c r="H557" s="136"/>
      <c r="I557" s="110"/>
      <c r="J557" s="110"/>
      <c r="K557" s="110"/>
      <c r="L557" s="110"/>
      <c r="M557" s="110"/>
      <c r="N557" s="110"/>
    </row>
    <row r="558" spans="3:14" ht="14.25" customHeight="1">
      <c r="C558" s="136"/>
      <c r="D558" s="136"/>
      <c r="E558" s="136"/>
      <c r="F558" s="136"/>
      <c r="G558" s="136"/>
      <c r="H558" s="136"/>
      <c r="I558" s="110"/>
      <c r="J558" s="110"/>
      <c r="K558" s="110"/>
      <c r="L558" s="110"/>
      <c r="M558" s="110"/>
      <c r="N558" s="110"/>
    </row>
    <row r="559" spans="3:14" ht="14.25" customHeight="1">
      <c r="C559" s="136"/>
      <c r="D559" s="136"/>
      <c r="E559" s="136"/>
      <c r="F559" s="136"/>
      <c r="G559" s="136"/>
      <c r="H559" s="136"/>
      <c r="I559" s="110"/>
      <c r="J559" s="110"/>
      <c r="K559" s="110"/>
      <c r="L559" s="110"/>
      <c r="M559" s="110"/>
      <c r="N559" s="110"/>
    </row>
    <row r="560" spans="3:14" ht="14.25" customHeight="1">
      <c r="C560" s="136"/>
      <c r="D560" s="136"/>
      <c r="E560" s="136"/>
      <c r="F560" s="136"/>
      <c r="G560" s="136"/>
      <c r="H560" s="136"/>
      <c r="I560" s="110"/>
      <c r="J560" s="110"/>
      <c r="K560" s="110"/>
      <c r="L560" s="110"/>
      <c r="M560" s="110"/>
      <c r="N560" s="110"/>
    </row>
    <row r="561" spans="3:14" ht="14.25" customHeight="1">
      <c r="C561" s="136"/>
      <c r="D561" s="136"/>
      <c r="E561" s="136"/>
      <c r="F561" s="136"/>
      <c r="G561" s="136"/>
      <c r="H561" s="136"/>
      <c r="I561" s="110"/>
      <c r="J561" s="110"/>
      <c r="K561" s="110"/>
      <c r="L561" s="110"/>
      <c r="M561" s="110"/>
      <c r="N561" s="110"/>
    </row>
    <row r="562" spans="3:14" ht="14.25" customHeight="1">
      <c r="C562" s="136"/>
      <c r="D562" s="136"/>
      <c r="E562" s="136"/>
      <c r="F562" s="136"/>
      <c r="G562" s="136"/>
      <c r="H562" s="136"/>
      <c r="I562" s="110"/>
      <c r="J562" s="110"/>
      <c r="K562" s="110"/>
      <c r="L562" s="110"/>
      <c r="M562" s="110"/>
      <c r="N562" s="110"/>
    </row>
    <row r="563" spans="3:14" ht="14.25" customHeight="1">
      <c r="C563" s="136"/>
      <c r="D563" s="136"/>
      <c r="E563" s="136"/>
      <c r="F563" s="136"/>
      <c r="G563" s="136"/>
      <c r="H563" s="136"/>
      <c r="I563" s="110"/>
      <c r="J563" s="110"/>
      <c r="K563" s="110"/>
      <c r="L563" s="110"/>
      <c r="M563" s="110"/>
      <c r="N563" s="110"/>
    </row>
    <row r="564" spans="3:14" ht="14.25" customHeight="1">
      <c r="C564" s="136"/>
      <c r="D564" s="136"/>
      <c r="E564" s="136"/>
      <c r="F564" s="136"/>
      <c r="G564" s="136"/>
      <c r="H564" s="136"/>
      <c r="I564" s="110"/>
      <c r="J564" s="110"/>
      <c r="K564" s="110"/>
      <c r="L564" s="110"/>
      <c r="M564" s="110"/>
      <c r="N564" s="110"/>
    </row>
    <row r="565" spans="3:14" ht="14.25" customHeight="1">
      <c r="C565" s="136"/>
      <c r="D565" s="136"/>
      <c r="E565" s="136"/>
      <c r="F565" s="136"/>
      <c r="G565" s="136"/>
      <c r="H565" s="136"/>
      <c r="I565" s="110"/>
      <c r="J565" s="110"/>
      <c r="K565" s="110"/>
      <c r="L565" s="110"/>
      <c r="M565" s="110"/>
      <c r="N565" s="110"/>
    </row>
    <row r="566" spans="3:14" ht="14.25" customHeight="1">
      <c r="C566" s="136"/>
      <c r="D566" s="136"/>
      <c r="E566" s="136"/>
      <c r="F566" s="136"/>
      <c r="G566" s="136"/>
      <c r="H566" s="136"/>
      <c r="I566" s="110"/>
      <c r="J566" s="110"/>
      <c r="K566" s="110"/>
      <c r="L566" s="110"/>
      <c r="M566" s="110"/>
      <c r="N566" s="110"/>
    </row>
    <row r="567" spans="3:14" ht="14.25" customHeight="1">
      <c r="C567" s="136"/>
      <c r="D567" s="136"/>
      <c r="E567" s="136"/>
      <c r="F567" s="136"/>
      <c r="G567" s="136"/>
      <c r="H567" s="136"/>
      <c r="I567" s="110"/>
      <c r="J567" s="110"/>
      <c r="K567" s="110"/>
      <c r="L567" s="110"/>
      <c r="M567" s="110"/>
      <c r="N567" s="110"/>
    </row>
    <row r="568" spans="3:14" ht="14.25" customHeight="1">
      <c r="C568" s="136"/>
      <c r="D568" s="136"/>
      <c r="E568" s="136"/>
      <c r="F568" s="136"/>
      <c r="G568" s="136"/>
      <c r="H568" s="136"/>
      <c r="I568" s="110"/>
      <c r="J568" s="110"/>
      <c r="K568" s="110"/>
      <c r="L568" s="110"/>
      <c r="M568" s="110"/>
      <c r="N568" s="110"/>
    </row>
    <row r="569" spans="3:14" ht="14.25" customHeight="1">
      <c r="C569" s="136"/>
      <c r="D569" s="136"/>
      <c r="E569" s="136"/>
      <c r="F569" s="136"/>
      <c r="G569" s="136"/>
      <c r="H569" s="136"/>
      <c r="I569" s="110"/>
      <c r="J569" s="110"/>
      <c r="K569" s="110"/>
      <c r="L569" s="110"/>
      <c r="M569" s="110"/>
      <c r="N569" s="110"/>
    </row>
    <row r="570" spans="3:14" ht="14.25" customHeight="1">
      <c r="C570" s="136"/>
      <c r="D570" s="136"/>
      <c r="E570" s="136"/>
      <c r="F570" s="136"/>
      <c r="G570" s="136"/>
      <c r="H570" s="136"/>
      <c r="I570" s="110"/>
      <c r="J570" s="110"/>
      <c r="K570" s="110"/>
      <c r="L570" s="110"/>
      <c r="M570" s="110"/>
      <c r="N570" s="110"/>
    </row>
    <row r="571" spans="3:14" ht="14.25" customHeight="1">
      <c r="C571" s="136"/>
      <c r="D571" s="136"/>
      <c r="E571" s="136"/>
      <c r="F571" s="136"/>
      <c r="G571" s="136"/>
      <c r="H571" s="136"/>
      <c r="I571" s="110"/>
      <c r="J571" s="110"/>
      <c r="K571" s="110"/>
      <c r="L571" s="110"/>
      <c r="M571" s="110"/>
      <c r="N571" s="110"/>
    </row>
    <row r="572" spans="3:14" ht="14.25" customHeight="1">
      <c r="C572" s="136"/>
      <c r="D572" s="136"/>
      <c r="E572" s="136"/>
      <c r="F572" s="136"/>
      <c r="G572" s="136"/>
      <c r="H572" s="136"/>
      <c r="I572" s="110"/>
      <c r="J572" s="110"/>
      <c r="K572" s="110"/>
      <c r="L572" s="110"/>
      <c r="M572" s="110"/>
      <c r="N572" s="110"/>
    </row>
    <row r="573" spans="3:14" ht="14.25" customHeight="1">
      <c r="C573" s="136"/>
      <c r="D573" s="136"/>
      <c r="E573" s="136"/>
      <c r="F573" s="136"/>
      <c r="G573" s="136"/>
      <c r="H573" s="136"/>
      <c r="I573" s="110"/>
      <c r="J573" s="110"/>
      <c r="K573" s="110"/>
      <c r="L573" s="110"/>
      <c r="M573" s="110"/>
      <c r="N573" s="110"/>
    </row>
    <row r="574" spans="3:14" ht="14.25" customHeight="1">
      <c r="C574" s="136"/>
      <c r="D574" s="136"/>
      <c r="E574" s="136"/>
      <c r="F574" s="136"/>
      <c r="G574" s="136"/>
      <c r="H574" s="136"/>
      <c r="I574" s="110"/>
      <c r="J574" s="110"/>
      <c r="K574" s="110"/>
      <c r="L574" s="110"/>
      <c r="M574" s="110"/>
      <c r="N574" s="110"/>
    </row>
    <row r="575" spans="3:14" ht="14.25" customHeight="1">
      <c r="C575" s="136"/>
      <c r="D575" s="136"/>
      <c r="E575" s="136"/>
      <c r="F575" s="136"/>
      <c r="G575" s="136"/>
      <c r="H575" s="136"/>
      <c r="I575" s="110"/>
      <c r="J575" s="110"/>
      <c r="K575" s="110"/>
      <c r="L575" s="110"/>
      <c r="M575" s="110"/>
      <c r="N575" s="110"/>
    </row>
    <row r="576" spans="3:14" ht="14.25" customHeight="1">
      <c r="C576" s="136"/>
      <c r="D576" s="136"/>
      <c r="E576" s="136"/>
      <c r="F576" s="136"/>
      <c r="G576" s="136"/>
      <c r="H576" s="136"/>
      <c r="I576" s="110"/>
      <c r="J576" s="110"/>
      <c r="K576" s="110"/>
      <c r="L576" s="110"/>
      <c r="M576" s="110"/>
      <c r="N576" s="110"/>
    </row>
    <row r="577" spans="3:14" ht="14.25" customHeight="1">
      <c r="C577" s="136"/>
      <c r="D577" s="136"/>
      <c r="E577" s="136"/>
      <c r="F577" s="136"/>
      <c r="G577" s="136"/>
      <c r="H577" s="136"/>
      <c r="I577" s="110"/>
      <c r="J577" s="110"/>
      <c r="K577" s="110"/>
      <c r="L577" s="110"/>
      <c r="M577" s="110"/>
      <c r="N577" s="110"/>
    </row>
    <row r="578" spans="3:14" ht="14.25" customHeight="1">
      <c r="C578" s="136"/>
      <c r="D578" s="136"/>
      <c r="E578" s="136"/>
      <c r="F578" s="136"/>
      <c r="G578" s="136"/>
      <c r="H578" s="136"/>
      <c r="I578" s="110"/>
      <c r="J578" s="110"/>
      <c r="K578" s="110"/>
      <c r="L578" s="110"/>
      <c r="M578" s="110"/>
      <c r="N578" s="110"/>
    </row>
    <row r="579" spans="3:14" ht="14.25" customHeight="1">
      <c r="C579" s="136"/>
      <c r="D579" s="136"/>
      <c r="E579" s="136"/>
      <c r="F579" s="136"/>
      <c r="G579" s="136"/>
      <c r="H579" s="136"/>
      <c r="I579" s="110"/>
      <c r="J579" s="110"/>
      <c r="K579" s="110"/>
      <c r="L579" s="110"/>
      <c r="M579" s="110"/>
      <c r="N579" s="110"/>
    </row>
    <row r="580" spans="3:14" ht="14.25" customHeight="1">
      <c r="C580" s="136"/>
      <c r="D580" s="136"/>
      <c r="E580" s="136"/>
      <c r="F580" s="136"/>
      <c r="G580" s="136"/>
      <c r="H580" s="136"/>
      <c r="I580" s="110"/>
      <c r="J580" s="110"/>
      <c r="K580" s="110"/>
      <c r="L580" s="110"/>
      <c r="M580" s="110"/>
      <c r="N580" s="110"/>
    </row>
    <row r="581" spans="3:14" ht="14.25" customHeight="1">
      <c r="C581" s="136"/>
      <c r="D581" s="136"/>
      <c r="E581" s="136"/>
      <c r="F581" s="136"/>
      <c r="G581" s="136"/>
      <c r="H581" s="136"/>
      <c r="I581" s="110"/>
      <c r="J581" s="110"/>
      <c r="K581" s="110"/>
      <c r="L581" s="110"/>
      <c r="M581" s="110"/>
      <c r="N581" s="110"/>
    </row>
    <row r="582" spans="3:14" ht="14.25" customHeight="1">
      <c r="C582" s="136"/>
      <c r="D582" s="136"/>
      <c r="E582" s="136"/>
      <c r="F582" s="136"/>
      <c r="G582" s="136"/>
      <c r="H582" s="136"/>
      <c r="I582" s="110"/>
      <c r="J582" s="110"/>
      <c r="K582" s="110"/>
      <c r="L582" s="110"/>
      <c r="M582" s="110"/>
      <c r="N582" s="110"/>
    </row>
    <row r="583" spans="3:14" ht="14.25" customHeight="1">
      <c r="C583" s="136"/>
      <c r="D583" s="136"/>
      <c r="E583" s="136"/>
      <c r="F583" s="136"/>
      <c r="G583" s="136"/>
      <c r="H583" s="136"/>
      <c r="I583" s="110"/>
      <c r="J583" s="110"/>
      <c r="K583" s="110"/>
      <c r="L583" s="110"/>
      <c r="M583" s="110"/>
      <c r="N583" s="110"/>
    </row>
    <row r="584" spans="3:14" ht="14.25" customHeight="1">
      <c r="C584" s="136"/>
      <c r="D584" s="136"/>
      <c r="E584" s="136"/>
      <c r="F584" s="136"/>
      <c r="G584" s="136"/>
      <c r="H584" s="136"/>
      <c r="I584" s="110"/>
      <c r="J584" s="110"/>
      <c r="K584" s="110"/>
      <c r="L584" s="110"/>
      <c r="M584" s="110"/>
      <c r="N584" s="110"/>
    </row>
    <row r="585" spans="3:14" ht="14.25" customHeight="1">
      <c r="C585" s="136"/>
      <c r="D585" s="136"/>
      <c r="E585" s="136"/>
      <c r="F585" s="136"/>
      <c r="G585" s="136"/>
      <c r="H585" s="136"/>
      <c r="I585" s="110"/>
      <c r="J585" s="110"/>
      <c r="K585" s="110"/>
      <c r="L585" s="110"/>
      <c r="M585" s="110"/>
      <c r="N585" s="110"/>
    </row>
    <row r="586" spans="3:14" ht="14.25" customHeight="1">
      <c r="C586" s="136"/>
      <c r="D586" s="136"/>
      <c r="E586" s="136"/>
      <c r="F586" s="136"/>
      <c r="G586" s="136"/>
      <c r="H586" s="136"/>
      <c r="I586" s="110"/>
      <c r="J586" s="110"/>
      <c r="K586" s="110"/>
      <c r="L586" s="110"/>
      <c r="M586" s="110"/>
      <c r="N586" s="110"/>
    </row>
    <row r="587" spans="3:14" ht="14.25" customHeight="1">
      <c r="C587" s="136"/>
      <c r="D587" s="136"/>
      <c r="E587" s="136"/>
      <c r="F587" s="136"/>
      <c r="G587" s="136"/>
      <c r="H587" s="136"/>
      <c r="I587" s="110"/>
      <c r="J587" s="110"/>
      <c r="K587" s="110"/>
      <c r="L587" s="110"/>
      <c r="M587" s="110"/>
      <c r="N587" s="110"/>
    </row>
    <row r="588" spans="3:14" ht="14.25" customHeight="1">
      <c r="C588" s="136"/>
      <c r="D588" s="136"/>
      <c r="E588" s="136"/>
      <c r="F588" s="136"/>
      <c r="G588" s="136"/>
      <c r="H588" s="136"/>
      <c r="I588" s="110"/>
      <c r="J588" s="110"/>
      <c r="K588" s="110"/>
      <c r="L588" s="110"/>
      <c r="M588" s="110"/>
      <c r="N588" s="110"/>
    </row>
    <row r="589" spans="3:14" ht="14.25" customHeight="1">
      <c r="C589" s="136"/>
      <c r="D589" s="136"/>
      <c r="E589" s="136"/>
      <c r="F589" s="136"/>
      <c r="G589" s="136"/>
      <c r="H589" s="136"/>
      <c r="I589" s="110"/>
      <c r="J589" s="110"/>
      <c r="K589" s="110"/>
      <c r="L589" s="110"/>
      <c r="M589" s="110"/>
      <c r="N589" s="110"/>
    </row>
    <row r="590" spans="3:14" ht="14.25" customHeight="1">
      <c r="C590" s="136"/>
      <c r="D590" s="136"/>
      <c r="E590" s="136"/>
      <c r="F590" s="136"/>
      <c r="G590" s="136"/>
      <c r="H590" s="136"/>
      <c r="I590" s="110"/>
      <c r="J590" s="110"/>
      <c r="K590" s="110"/>
      <c r="L590" s="110"/>
      <c r="M590" s="110"/>
      <c r="N590" s="110"/>
    </row>
    <row r="591" spans="3:14" ht="14.25" customHeight="1">
      <c r="C591" s="136"/>
      <c r="D591" s="136"/>
      <c r="E591" s="136"/>
      <c r="F591" s="136"/>
      <c r="G591" s="136"/>
      <c r="H591" s="136"/>
      <c r="I591" s="110"/>
      <c r="J591" s="110"/>
      <c r="K591" s="110"/>
      <c r="L591" s="110"/>
      <c r="M591" s="110"/>
      <c r="N591" s="110"/>
    </row>
    <row r="592" spans="3:14" ht="14.25" customHeight="1">
      <c r="C592" s="136"/>
      <c r="D592" s="136"/>
      <c r="E592" s="136"/>
      <c r="F592" s="136"/>
      <c r="G592" s="136"/>
      <c r="H592" s="136"/>
      <c r="I592" s="110"/>
      <c r="J592" s="110"/>
      <c r="K592" s="110"/>
      <c r="L592" s="110"/>
      <c r="M592" s="110"/>
      <c r="N592" s="110"/>
    </row>
    <row r="593" spans="3:14" ht="14.25" customHeight="1">
      <c r="C593" s="136"/>
      <c r="D593" s="136"/>
      <c r="E593" s="136"/>
      <c r="F593" s="136"/>
      <c r="G593" s="136"/>
      <c r="H593" s="136"/>
      <c r="I593" s="110"/>
      <c r="J593" s="110"/>
      <c r="K593" s="110"/>
      <c r="L593" s="110"/>
      <c r="M593" s="110"/>
      <c r="N593" s="110"/>
    </row>
    <row r="594" spans="3:14" ht="14.25" customHeight="1">
      <c r="C594" s="136"/>
      <c r="D594" s="136"/>
      <c r="E594" s="136"/>
      <c r="F594" s="136"/>
      <c r="G594" s="136"/>
      <c r="H594" s="136"/>
      <c r="I594" s="110"/>
      <c r="J594" s="110"/>
      <c r="K594" s="110"/>
      <c r="L594" s="110"/>
      <c r="M594" s="110"/>
      <c r="N594" s="110"/>
    </row>
    <row r="595" spans="3:14" ht="14.25" customHeight="1">
      <c r="C595" s="136"/>
      <c r="D595" s="136"/>
      <c r="E595" s="136"/>
      <c r="F595" s="136"/>
      <c r="G595" s="136"/>
      <c r="H595" s="136"/>
      <c r="I595" s="110"/>
      <c r="J595" s="110"/>
      <c r="K595" s="110"/>
      <c r="L595" s="110"/>
      <c r="M595" s="110"/>
      <c r="N595" s="110"/>
    </row>
    <row r="596" spans="3:14" ht="14.25" customHeight="1">
      <c r="C596" s="136"/>
      <c r="D596" s="136"/>
      <c r="E596" s="136"/>
      <c r="F596" s="136"/>
      <c r="G596" s="136"/>
      <c r="H596" s="136"/>
      <c r="I596" s="110"/>
      <c r="J596" s="110"/>
      <c r="K596" s="110"/>
      <c r="L596" s="110"/>
      <c r="M596" s="110"/>
      <c r="N596" s="110"/>
    </row>
    <row r="597" spans="3:14" ht="14.25" customHeight="1">
      <c r="C597" s="136"/>
      <c r="D597" s="136"/>
      <c r="E597" s="136"/>
      <c r="F597" s="136"/>
      <c r="G597" s="136"/>
      <c r="H597" s="136"/>
      <c r="I597" s="110"/>
      <c r="J597" s="110"/>
      <c r="K597" s="110"/>
      <c r="L597" s="110"/>
      <c r="M597" s="110"/>
      <c r="N597" s="110"/>
    </row>
    <row r="598" spans="3:14" ht="14.25" customHeight="1">
      <c r="C598" s="136"/>
      <c r="D598" s="136"/>
      <c r="E598" s="136"/>
      <c r="F598" s="136"/>
      <c r="G598" s="136"/>
      <c r="H598" s="136"/>
      <c r="I598" s="110"/>
      <c r="J598" s="110"/>
      <c r="K598" s="110"/>
      <c r="L598" s="110"/>
      <c r="M598" s="110"/>
      <c r="N598" s="110"/>
    </row>
    <row r="599" spans="3:14" ht="14.25" customHeight="1">
      <c r="C599" s="136"/>
      <c r="D599" s="136"/>
      <c r="E599" s="136"/>
      <c r="F599" s="136"/>
      <c r="G599" s="136"/>
      <c r="H599" s="136"/>
      <c r="I599" s="110"/>
      <c r="J599" s="110"/>
      <c r="K599" s="110"/>
      <c r="L599" s="110"/>
      <c r="M599" s="110"/>
      <c r="N599" s="110"/>
    </row>
    <row r="600" spans="3:14" ht="14.25" customHeight="1">
      <c r="C600" s="136"/>
      <c r="D600" s="136"/>
      <c r="E600" s="136"/>
      <c r="F600" s="136"/>
      <c r="G600" s="136"/>
      <c r="H600" s="136"/>
      <c r="I600" s="110"/>
      <c r="J600" s="110"/>
      <c r="K600" s="110"/>
      <c r="L600" s="110"/>
      <c r="M600" s="110"/>
      <c r="N600" s="110"/>
    </row>
    <row r="601" spans="3:14" ht="14.25" customHeight="1">
      <c r="C601" s="136"/>
      <c r="D601" s="136"/>
      <c r="E601" s="136"/>
      <c r="F601" s="136"/>
      <c r="G601" s="136"/>
      <c r="H601" s="136"/>
      <c r="I601" s="110"/>
      <c r="J601" s="110"/>
      <c r="K601" s="110"/>
      <c r="L601" s="110"/>
      <c r="M601" s="110"/>
      <c r="N601" s="110"/>
    </row>
    <row r="602" spans="3:14" ht="14.25" customHeight="1">
      <c r="C602" s="136"/>
      <c r="D602" s="136"/>
      <c r="E602" s="136"/>
      <c r="F602" s="136"/>
      <c r="G602" s="136"/>
      <c r="H602" s="136"/>
      <c r="I602" s="110"/>
      <c r="J602" s="110"/>
      <c r="K602" s="110"/>
      <c r="L602" s="110"/>
      <c r="M602" s="110"/>
      <c r="N602" s="110"/>
    </row>
    <row r="603" spans="3:14" ht="14.25" customHeight="1">
      <c r="C603" s="136"/>
      <c r="D603" s="136"/>
      <c r="E603" s="136"/>
      <c r="F603" s="136"/>
      <c r="G603" s="136"/>
      <c r="H603" s="136"/>
      <c r="I603" s="110"/>
      <c r="J603" s="110"/>
      <c r="K603" s="110"/>
      <c r="L603" s="110"/>
      <c r="M603" s="110"/>
      <c r="N603" s="110"/>
    </row>
    <row r="604" spans="3:14" ht="14.25" customHeight="1">
      <c r="C604" s="136"/>
      <c r="D604" s="136"/>
      <c r="E604" s="136"/>
      <c r="F604" s="136"/>
      <c r="G604" s="136"/>
      <c r="H604" s="136"/>
      <c r="I604" s="110"/>
      <c r="J604" s="110"/>
      <c r="K604" s="110"/>
      <c r="L604" s="110"/>
      <c r="M604" s="110"/>
      <c r="N604" s="110"/>
    </row>
    <row r="605" spans="3:14" ht="14.25" customHeight="1">
      <c r="C605" s="136"/>
      <c r="D605" s="136"/>
      <c r="E605" s="136"/>
      <c r="F605" s="136"/>
      <c r="G605" s="136"/>
      <c r="H605" s="136"/>
      <c r="I605" s="110"/>
      <c r="J605" s="110"/>
      <c r="K605" s="110"/>
      <c r="L605" s="110"/>
      <c r="M605" s="110"/>
      <c r="N605" s="110"/>
    </row>
    <row r="606" spans="3:14" ht="14.25" customHeight="1">
      <c r="C606" s="136"/>
      <c r="D606" s="136"/>
      <c r="E606" s="136"/>
      <c r="F606" s="136"/>
      <c r="G606" s="136"/>
      <c r="H606" s="136"/>
      <c r="I606" s="110"/>
      <c r="J606" s="110"/>
      <c r="K606" s="110"/>
      <c r="L606" s="110"/>
      <c r="M606" s="110"/>
      <c r="N606" s="110"/>
    </row>
    <row r="607" spans="3:14" ht="14.25" customHeight="1">
      <c r="C607" s="136"/>
      <c r="D607" s="136"/>
      <c r="E607" s="136"/>
      <c r="F607" s="136"/>
      <c r="G607" s="136"/>
      <c r="H607" s="136"/>
      <c r="I607" s="110"/>
      <c r="J607" s="110"/>
      <c r="K607" s="110"/>
      <c r="L607" s="110"/>
      <c r="M607" s="110"/>
      <c r="N607" s="110"/>
    </row>
    <row r="608" spans="3:14" ht="14.25" customHeight="1">
      <c r="C608" s="136"/>
      <c r="D608" s="136"/>
      <c r="E608" s="136"/>
      <c r="F608" s="136"/>
      <c r="G608" s="136"/>
      <c r="H608" s="136"/>
      <c r="I608" s="110"/>
      <c r="J608" s="110"/>
      <c r="K608" s="110"/>
      <c r="L608" s="110"/>
      <c r="M608" s="110"/>
      <c r="N608" s="110"/>
    </row>
    <row r="609" spans="3:14" ht="14.25" customHeight="1">
      <c r="C609" s="136"/>
      <c r="D609" s="136"/>
      <c r="E609" s="136"/>
      <c r="F609" s="136"/>
      <c r="G609" s="136"/>
      <c r="H609" s="136"/>
      <c r="I609" s="110"/>
      <c r="J609" s="110"/>
      <c r="K609" s="110"/>
      <c r="L609" s="110"/>
      <c r="M609" s="110"/>
      <c r="N609" s="110"/>
    </row>
    <row r="610" spans="3:14" ht="14.25" customHeight="1">
      <c r="C610" s="136"/>
      <c r="D610" s="136"/>
      <c r="E610" s="136"/>
      <c r="F610" s="136"/>
      <c r="G610" s="136"/>
      <c r="H610" s="136"/>
      <c r="I610" s="110"/>
      <c r="J610" s="110"/>
      <c r="K610" s="110"/>
      <c r="L610" s="110"/>
      <c r="M610" s="110"/>
      <c r="N610" s="110"/>
    </row>
    <row r="611" spans="3:14" ht="14.25" customHeight="1">
      <c r="C611" s="136"/>
      <c r="D611" s="136"/>
      <c r="E611" s="136"/>
      <c r="F611" s="136"/>
      <c r="G611" s="136"/>
      <c r="H611" s="136"/>
      <c r="I611" s="110"/>
      <c r="J611" s="110"/>
      <c r="K611" s="110"/>
      <c r="L611" s="110"/>
      <c r="M611" s="110"/>
      <c r="N611" s="110"/>
    </row>
    <row r="612" spans="3:14" ht="14.25" customHeight="1">
      <c r="C612" s="136"/>
      <c r="D612" s="136"/>
      <c r="E612" s="136"/>
      <c r="F612" s="136"/>
      <c r="G612" s="136"/>
      <c r="H612" s="136"/>
      <c r="I612" s="110"/>
      <c r="J612" s="110"/>
      <c r="K612" s="110"/>
      <c r="L612" s="110"/>
      <c r="M612" s="110"/>
      <c r="N612" s="110"/>
    </row>
    <row r="613" spans="3:14" ht="14.25" customHeight="1">
      <c r="C613" s="136"/>
      <c r="D613" s="136"/>
      <c r="E613" s="136"/>
      <c r="F613" s="136"/>
      <c r="G613" s="136"/>
      <c r="H613" s="136"/>
      <c r="I613" s="110"/>
      <c r="J613" s="110"/>
      <c r="K613" s="110"/>
      <c r="L613" s="110"/>
      <c r="M613" s="110"/>
      <c r="N613" s="110"/>
    </row>
    <row r="614" spans="3:14" ht="14.25" customHeight="1">
      <c r="C614" s="136"/>
      <c r="D614" s="136"/>
      <c r="E614" s="136"/>
      <c r="F614" s="136"/>
      <c r="G614" s="136"/>
      <c r="H614" s="136"/>
      <c r="I614" s="110"/>
      <c r="J614" s="110"/>
      <c r="K614" s="110"/>
      <c r="L614" s="110"/>
      <c r="M614" s="110"/>
      <c r="N614" s="110"/>
    </row>
    <row r="615" spans="3:14" ht="14.25" customHeight="1">
      <c r="C615" s="136"/>
      <c r="D615" s="136"/>
      <c r="E615" s="136"/>
      <c r="F615" s="136"/>
      <c r="G615" s="136"/>
      <c r="H615" s="136"/>
      <c r="I615" s="110"/>
      <c r="J615" s="110"/>
      <c r="K615" s="110"/>
      <c r="L615" s="110"/>
      <c r="M615" s="110"/>
      <c r="N615" s="110"/>
    </row>
    <row r="616" spans="3:14" ht="14.25" customHeight="1">
      <c r="C616" s="136"/>
      <c r="D616" s="136"/>
      <c r="E616" s="136"/>
      <c r="F616" s="136"/>
      <c r="G616" s="136"/>
      <c r="H616" s="136"/>
      <c r="I616" s="110"/>
      <c r="J616" s="110"/>
      <c r="K616" s="110"/>
      <c r="L616" s="110"/>
      <c r="M616" s="110"/>
      <c r="N616" s="110"/>
    </row>
    <row r="617" spans="3:14" ht="14.25" customHeight="1">
      <c r="C617" s="136"/>
      <c r="D617" s="136"/>
      <c r="E617" s="136"/>
      <c r="F617" s="136"/>
      <c r="G617" s="136"/>
      <c r="H617" s="136"/>
      <c r="I617" s="110"/>
      <c r="J617" s="110"/>
      <c r="K617" s="110"/>
      <c r="L617" s="110"/>
      <c r="M617" s="110"/>
      <c r="N617" s="110"/>
    </row>
    <row r="618" spans="3:14" ht="14.25" customHeight="1">
      <c r="C618" s="136"/>
      <c r="D618" s="136"/>
      <c r="E618" s="136"/>
      <c r="F618" s="136"/>
      <c r="G618" s="136"/>
      <c r="H618" s="136"/>
      <c r="I618" s="110"/>
      <c r="J618" s="110"/>
      <c r="K618" s="110"/>
      <c r="L618" s="110"/>
      <c r="M618" s="110"/>
      <c r="N618" s="110"/>
    </row>
    <row r="619" spans="3:14" ht="14.25" customHeight="1">
      <c r="C619" s="136"/>
      <c r="D619" s="136"/>
      <c r="E619" s="136"/>
      <c r="F619" s="136"/>
      <c r="G619" s="136"/>
      <c r="H619" s="136"/>
      <c r="I619" s="110"/>
      <c r="J619" s="110"/>
      <c r="K619" s="110"/>
      <c r="L619" s="110"/>
      <c r="M619" s="110"/>
      <c r="N619" s="110"/>
    </row>
    <row r="620" spans="3:14" ht="14.25" customHeight="1">
      <c r="C620" s="136"/>
      <c r="D620" s="136"/>
      <c r="E620" s="136"/>
      <c r="F620" s="136"/>
      <c r="G620" s="136"/>
      <c r="H620" s="136"/>
      <c r="I620" s="110"/>
      <c r="J620" s="110"/>
      <c r="K620" s="110"/>
      <c r="L620" s="110"/>
      <c r="M620" s="110"/>
      <c r="N620" s="110"/>
    </row>
    <row r="621" spans="3:14" ht="14.25" customHeight="1">
      <c r="C621" s="136"/>
      <c r="D621" s="136"/>
      <c r="E621" s="136"/>
      <c r="F621" s="136"/>
      <c r="G621" s="136"/>
      <c r="H621" s="136"/>
      <c r="I621" s="110"/>
      <c r="J621" s="110"/>
      <c r="K621" s="110"/>
      <c r="L621" s="110"/>
      <c r="M621" s="110"/>
      <c r="N621" s="110"/>
    </row>
    <row r="622" spans="3:14" ht="14.25" customHeight="1">
      <c r="C622" s="136"/>
      <c r="D622" s="136"/>
      <c r="E622" s="136"/>
      <c r="F622" s="136"/>
      <c r="G622" s="136"/>
      <c r="H622" s="136"/>
      <c r="I622" s="110"/>
      <c r="J622" s="110"/>
      <c r="K622" s="110"/>
      <c r="L622" s="110"/>
      <c r="M622" s="110"/>
      <c r="N622" s="110"/>
    </row>
    <row r="623" spans="3:14" ht="14.25" customHeight="1">
      <c r="C623" s="136"/>
      <c r="D623" s="136"/>
      <c r="E623" s="136"/>
      <c r="F623" s="136"/>
      <c r="G623" s="136"/>
      <c r="H623" s="136"/>
      <c r="I623" s="110"/>
      <c r="J623" s="110"/>
      <c r="K623" s="110"/>
      <c r="L623" s="110"/>
      <c r="M623" s="110"/>
      <c r="N623" s="110"/>
    </row>
    <row r="624" spans="3:14" ht="14.25" customHeight="1">
      <c r="C624" s="136"/>
      <c r="D624" s="136"/>
      <c r="E624" s="136"/>
      <c r="F624" s="136"/>
      <c r="G624" s="136"/>
      <c r="H624" s="136"/>
      <c r="I624" s="110"/>
      <c r="J624" s="110"/>
      <c r="K624" s="110"/>
      <c r="L624" s="110"/>
      <c r="M624" s="110"/>
      <c r="N624" s="110"/>
    </row>
    <row r="625" spans="3:14" ht="14.25" customHeight="1">
      <c r="C625" s="136"/>
      <c r="D625" s="136"/>
      <c r="E625" s="136"/>
      <c r="F625" s="136"/>
      <c r="G625" s="136"/>
      <c r="H625" s="136"/>
      <c r="I625" s="110"/>
      <c r="J625" s="110"/>
      <c r="K625" s="110"/>
      <c r="L625" s="110"/>
      <c r="M625" s="110"/>
      <c r="N625" s="110"/>
    </row>
    <row r="626" spans="3:14" ht="14.25" customHeight="1">
      <c r="C626" s="136"/>
      <c r="D626" s="136"/>
      <c r="E626" s="136"/>
      <c r="F626" s="136"/>
      <c r="G626" s="136"/>
      <c r="H626" s="136"/>
      <c r="I626" s="110"/>
      <c r="J626" s="110"/>
      <c r="K626" s="110"/>
      <c r="L626" s="110"/>
      <c r="M626" s="110"/>
      <c r="N626" s="110"/>
    </row>
    <row r="627" spans="3:14" ht="14.25" customHeight="1">
      <c r="C627" s="136"/>
      <c r="D627" s="136"/>
      <c r="E627" s="136"/>
      <c r="F627" s="136"/>
      <c r="G627" s="136"/>
      <c r="H627" s="136"/>
      <c r="I627" s="110"/>
      <c r="J627" s="110"/>
      <c r="K627" s="110"/>
      <c r="L627" s="110"/>
      <c r="M627" s="110"/>
      <c r="N627" s="110"/>
    </row>
    <row r="628" spans="3:14" ht="14.25" customHeight="1">
      <c r="C628" s="136"/>
      <c r="D628" s="136"/>
      <c r="E628" s="136"/>
      <c r="F628" s="136"/>
      <c r="G628" s="136"/>
      <c r="H628" s="136"/>
      <c r="I628" s="110"/>
      <c r="J628" s="110"/>
      <c r="K628" s="110"/>
      <c r="L628" s="110"/>
      <c r="M628" s="110"/>
      <c r="N628" s="110"/>
    </row>
    <row r="629" spans="3:14" ht="14.25" customHeight="1">
      <c r="C629" s="136"/>
      <c r="D629" s="136"/>
      <c r="E629" s="136"/>
      <c r="F629" s="136"/>
      <c r="G629" s="136"/>
      <c r="H629" s="136"/>
      <c r="I629" s="110"/>
      <c r="J629" s="110"/>
      <c r="K629" s="110"/>
      <c r="L629" s="110"/>
      <c r="M629" s="110"/>
      <c r="N629" s="110"/>
    </row>
    <row r="630" spans="3:14" ht="14.25" customHeight="1">
      <c r="C630" s="136"/>
      <c r="D630" s="136"/>
      <c r="E630" s="136"/>
      <c r="F630" s="136"/>
      <c r="G630" s="136"/>
      <c r="H630" s="136"/>
      <c r="I630" s="110"/>
      <c r="J630" s="110"/>
      <c r="K630" s="110"/>
      <c r="L630" s="110"/>
      <c r="M630" s="110"/>
      <c r="N630" s="110"/>
    </row>
    <row r="631" spans="3:14" ht="14.25" customHeight="1">
      <c r="C631" s="136"/>
      <c r="D631" s="136"/>
      <c r="E631" s="136"/>
      <c r="F631" s="136"/>
      <c r="G631" s="136"/>
      <c r="H631" s="136"/>
      <c r="I631" s="110"/>
      <c r="J631" s="110"/>
      <c r="K631" s="110"/>
      <c r="L631" s="110"/>
      <c r="M631" s="110"/>
      <c r="N631" s="110"/>
    </row>
    <row r="632" spans="3:14" ht="14.25" customHeight="1">
      <c r="C632" s="136"/>
      <c r="D632" s="136"/>
      <c r="E632" s="136"/>
      <c r="F632" s="136"/>
      <c r="G632" s="136"/>
      <c r="H632" s="136"/>
      <c r="I632" s="110"/>
      <c r="J632" s="110"/>
      <c r="K632" s="110"/>
      <c r="L632" s="110"/>
      <c r="M632" s="110"/>
      <c r="N632" s="110"/>
    </row>
    <row r="633" spans="3:14" ht="14.25" customHeight="1">
      <c r="C633" s="136"/>
      <c r="D633" s="136"/>
      <c r="E633" s="136"/>
      <c r="F633" s="136"/>
      <c r="G633" s="136"/>
      <c r="H633" s="136"/>
      <c r="I633" s="110"/>
      <c r="J633" s="110"/>
      <c r="K633" s="110"/>
      <c r="L633" s="110"/>
      <c r="M633" s="110"/>
      <c r="N633" s="110"/>
    </row>
    <row r="634" spans="3:14" ht="14.25" customHeight="1">
      <c r="C634" s="136"/>
      <c r="D634" s="136"/>
      <c r="E634" s="136"/>
      <c r="F634" s="136"/>
      <c r="G634" s="136"/>
      <c r="H634" s="136"/>
      <c r="I634" s="110"/>
      <c r="J634" s="110"/>
      <c r="K634" s="110"/>
      <c r="L634" s="110"/>
      <c r="M634" s="110"/>
      <c r="N634" s="110"/>
    </row>
    <row r="635" spans="3:14" ht="14.25" customHeight="1">
      <c r="C635" s="136"/>
      <c r="D635" s="136"/>
      <c r="E635" s="136"/>
      <c r="F635" s="136"/>
      <c r="G635" s="136"/>
      <c r="H635" s="136"/>
      <c r="I635" s="110"/>
      <c r="J635" s="110"/>
      <c r="K635" s="110"/>
      <c r="L635" s="110"/>
      <c r="M635" s="110"/>
      <c r="N635" s="110"/>
    </row>
    <row r="636" spans="3:14" ht="14.25" customHeight="1">
      <c r="C636" s="136"/>
      <c r="D636" s="136"/>
      <c r="E636" s="136"/>
      <c r="F636" s="136"/>
      <c r="G636" s="136"/>
      <c r="H636" s="136"/>
      <c r="I636" s="110"/>
      <c r="J636" s="110"/>
      <c r="K636" s="110"/>
      <c r="L636" s="110"/>
      <c r="M636" s="110"/>
      <c r="N636" s="110"/>
    </row>
    <row r="637" spans="3:14" ht="14.25" customHeight="1">
      <c r="C637" s="136"/>
      <c r="D637" s="136"/>
      <c r="E637" s="136"/>
      <c r="F637" s="136"/>
      <c r="G637" s="136"/>
      <c r="H637" s="136"/>
      <c r="I637" s="110"/>
      <c r="J637" s="110"/>
      <c r="K637" s="110"/>
      <c r="L637" s="110"/>
      <c r="M637" s="110"/>
      <c r="N637" s="110"/>
    </row>
    <row r="638" spans="3:14" ht="14.25" customHeight="1">
      <c r="C638" s="136"/>
      <c r="D638" s="136"/>
      <c r="E638" s="136"/>
      <c r="F638" s="136"/>
      <c r="G638" s="136"/>
      <c r="H638" s="136"/>
      <c r="I638" s="110"/>
      <c r="J638" s="110"/>
      <c r="K638" s="110"/>
      <c r="L638" s="110"/>
      <c r="M638" s="110"/>
      <c r="N638" s="110"/>
    </row>
    <row r="639" spans="3:14" ht="14.25" customHeight="1">
      <c r="C639" s="136"/>
      <c r="D639" s="136"/>
      <c r="E639" s="136"/>
      <c r="F639" s="136"/>
      <c r="G639" s="136"/>
      <c r="H639" s="136"/>
      <c r="I639" s="110"/>
      <c r="J639" s="110"/>
      <c r="K639" s="110"/>
      <c r="L639" s="110"/>
      <c r="M639" s="110"/>
      <c r="N639" s="110"/>
    </row>
    <row r="640" spans="3:14" ht="14.25" customHeight="1">
      <c r="C640" s="136"/>
      <c r="D640" s="136"/>
      <c r="E640" s="136"/>
      <c r="F640" s="136"/>
      <c r="G640" s="136"/>
      <c r="H640" s="136"/>
      <c r="I640" s="110"/>
      <c r="J640" s="110"/>
      <c r="K640" s="110"/>
      <c r="L640" s="110"/>
      <c r="M640" s="110"/>
      <c r="N640" s="110"/>
    </row>
    <row r="641" spans="3:14" ht="14.25" customHeight="1">
      <c r="C641" s="136"/>
      <c r="D641" s="136"/>
      <c r="E641" s="136"/>
      <c r="F641" s="136"/>
      <c r="G641" s="136"/>
      <c r="H641" s="136"/>
      <c r="I641" s="110"/>
      <c r="J641" s="110"/>
      <c r="K641" s="110"/>
      <c r="L641" s="110"/>
      <c r="M641" s="110"/>
      <c r="N641" s="110"/>
    </row>
    <row r="642" spans="3:14" ht="14.25" customHeight="1">
      <c r="C642" s="136"/>
      <c r="D642" s="136"/>
      <c r="E642" s="136"/>
      <c r="F642" s="136"/>
      <c r="G642" s="136"/>
      <c r="H642" s="136"/>
      <c r="I642" s="110"/>
      <c r="J642" s="110"/>
      <c r="K642" s="110"/>
      <c r="L642" s="110"/>
      <c r="M642" s="110"/>
      <c r="N642" s="110"/>
    </row>
    <row r="643" spans="3:14" ht="14.25" customHeight="1">
      <c r="C643" s="136"/>
      <c r="D643" s="136"/>
      <c r="E643" s="136"/>
      <c r="F643" s="136"/>
      <c r="G643" s="136"/>
      <c r="H643" s="136"/>
      <c r="I643" s="110"/>
      <c r="J643" s="110"/>
      <c r="K643" s="110"/>
      <c r="L643" s="110"/>
      <c r="M643" s="110"/>
      <c r="N643" s="110"/>
    </row>
    <row r="644" spans="3:14" ht="14.25" customHeight="1">
      <c r="C644" s="136"/>
      <c r="D644" s="136"/>
      <c r="E644" s="136"/>
      <c r="F644" s="136"/>
      <c r="G644" s="136"/>
      <c r="H644" s="136"/>
      <c r="I644" s="110"/>
      <c r="J644" s="110"/>
      <c r="K644" s="110"/>
      <c r="L644" s="110"/>
      <c r="M644" s="110"/>
      <c r="N644" s="110"/>
    </row>
    <row r="645" spans="3:14" ht="14.25" customHeight="1">
      <c r="C645" s="136"/>
      <c r="D645" s="136"/>
      <c r="E645" s="136"/>
      <c r="F645" s="136"/>
      <c r="G645" s="136"/>
      <c r="H645" s="136"/>
      <c r="I645" s="110"/>
      <c r="J645" s="110"/>
      <c r="K645" s="110"/>
      <c r="L645" s="110"/>
      <c r="M645" s="110"/>
      <c r="N645" s="110"/>
    </row>
    <row r="646" spans="3:14" ht="14.25" customHeight="1">
      <c r="C646" s="136"/>
      <c r="D646" s="136"/>
      <c r="E646" s="136"/>
      <c r="F646" s="136"/>
      <c r="G646" s="136"/>
      <c r="H646" s="136"/>
      <c r="I646" s="110"/>
      <c r="J646" s="110"/>
      <c r="K646" s="110"/>
      <c r="L646" s="110"/>
      <c r="M646" s="110"/>
      <c r="N646" s="110"/>
    </row>
    <row r="647" spans="3:14" ht="14.25" customHeight="1">
      <c r="C647" s="136"/>
      <c r="D647" s="136"/>
      <c r="E647" s="136"/>
      <c r="F647" s="136"/>
      <c r="G647" s="136"/>
      <c r="H647" s="136"/>
      <c r="I647" s="110"/>
      <c r="J647" s="110"/>
      <c r="K647" s="110"/>
      <c r="L647" s="110"/>
      <c r="M647" s="110"/>
      <c r="N647" s="110"/>
    </row>
    <row r="648" spans="3:14" ht="14.25" customHeight="1">
      <c r="C648" s="136"/>
      <c r="D648" s="136"/>
      <c r="E648" s="136"/>
      <c r="F648" s="136"/>
      <c r="G648" s="136"/>
      <c r="H648" s="136"/>
      <c r="I648" s="110"/>
      <c r="J648" s="110"/>
      <c r="K648" s="110"/>
      <c r="L648" s="110"/>
      <c r="M648" s="110"/>
      <c r="N648" s="110"/>
    </row>
    <row r="649" spans="3:14" ht="14.25" customHeight="1">
      <c r="C649" s="136"/>
      <c r="D649" s="136"/>
      <c r="E649" s="136"/>
      <c r="F649" s="136"/>
      <c r="G649" s="136"/>
      <c r="H649" s="136"/>
      <c r="I649" s="110"/>
      <c r="J649" s="110"/>
      <c r="K649" s="110"/>
      <c r="L649" s="110"/>
      <c r="M649" s="110"/>
      <c r="N649" s="110"/>
    </row>
    <row r="650" spans="3:14" ht="14.25" customHeight="1">
      <c r="C650" s="136"/>
      <c r="D650" s="136"/>
      <c r="E650" s="136"/>
      <c r="F650" s="136"/>
      <c r="G650" s="136"/>
      <c r="H650" s="136"/>
      <c r="I650" s="110"/>
      <c r="J650" s="110"/>
      <c r="K650" s="110"/>
      <c r="L650" s="110"/>
      <c r="M650" s="110"/>
      <c r="N650" s="110"/>
    </row>
    <row r="651" spans="3:14" ht="14.25" customHeight="1">
      <c r="C651" s="136"/>
      <c r="D651" s="136"/>
      <c r="E651" s="136"/>
      <c r="F651" s="136"/>
      <c r="G651" s="136"/>
      <c r="H651" s="136"/>
      <c r="I651" s="110"/>
      <c r="J651" s="110"/>
      <c r="K651" s="110"/>
      <c r="L651" s="110"/>
      <c r="M651" s="110"/>
      <c r="N651" s="110"/>
    </row>
    <row r="652" spans="3:14" ht="14.25" customHeight="1">
      <c r="C652" s="136"/>
      <c r="D652" s="136"/>
      <c r="E652" s="136"/>
      <c r="F652" s="136"/>
      <c r="G652" s="136"/>
      <c r="H652" s="136"/>
      <c r="I652" s="110"/>
      <c r="J652" s="110"/>
      <c r="K652" s="110"/>
      <c r="L652" s="110"/>
      <c r="M652" s="110"/>
      <c r="N652" s="110"/>
    </row>
    <row r="653" spans="3:14" ht="14.25" customHeight="1">
      <c r="C653" s="136"/>
      <c r="D653" s="136"/>
      <c r="E653" s="136"/>
      <c r="F653" s="136"/>
      <c r="G653" s="136"/>
      <c r="H653" s="136"/>
      <c r="I653" s="110"/>
      <c r="J653" s="110"/>
      <c r="K653" s="110"/>
      <c r="L653" s="110"/>
      <c r="M653" s="110"/>
      <c r="N653" s="110"/>
    </row>
    <row r="654" spans="3:14" ht="14.25" customHeight="1">
      <c r="C654" s="136"/>
      <c r="D654" s="136"/>
      <c r="E654" s="136"/>
      <c r="F654" s="136"/>
      <c r="G654" s="136"/>
      <c r="H654" s="136"/>
      <c r="I654" s="110"/>
      <c r="J654" s="110"/>
      <c r="K654" s="110"/>
      <c r="L654" s="110"/>
      <c r="M654" s="110"/>
      <c r="N654" s="110"/>
    </row>
    <row r="655" spans="3:14" ht="14.25" customHeight="1">
      <c r="C655" s="136"/>
      <c r="D655" s="136"/>
      <c r="E655" s="136"/>
      <c r="F655" s="136"/>
      <c r="G655" s="136"/>
      <c r="H655" s="136"/>
      <c r="I655" s="110"/>
      <c r="J655" s="110"/>
      <c r="K655" s="110"/>
      <c r="L655" s="110"/>
      <c r="M655" s="110"/>
      <c r="N655" s="110"/>
    </row>
    <row r="656" spans="3:14" ht="14.25" customHeight="1">
      <c r="C656" s="136"/>
      <c r="D656" s="136"/>
      <c r="E656" s="136"/>
      <c r="F656" s="136"/>
      <c r="G656" s="136"/>
      <c r="H656" s="136"/>
      <c r="I656" s="110"/>
      <c r="J656" s="110"/>
      <c r="K656" s="110"/>
      <c r="L656" s="110"/>
      <c r="M656" s="110"/>
      <c r="N656" s="110"/>
    </row>
    <row r="657" spans="3:14" ht="14.25" customHeight="1">
      <c r="C657" s="136"/>
      <c r="D657" s="136"/>
      <c r="E657" s="136"/>
      <c r="F657" s="136"/>
      <c r="G657" s="136"/>
      <c r="H657" s="136"/>
      <c r="I657" s="110"/>
      <c r="J657" s="110"/>
      <c r="K657" s="110"/>
      <c r="L657" s="110"/>
      <c r="M657" s="110"/>
      <c r="N657" s="110"/>
    </row>
    <row r="658" spans="3:14" ht="14.25" customHeight="1">
      <c r="C658" s="136"/>
      <c r="D658" s="136"/>
      <c r="E658" s="136"/>
      <c r="F658" s="136"/>
      <c r="G658" s="136"/>
      <c r="H658" s="136"/>
      <c r="I658" s="110"/>
      <c r="J658" s="110"/>
      <c r="K658" s="110"/>
      <c r="L658" s="110"/>
      <c r="M658" s="110"/>
      <c r="N658" s="110"/>
    </row>
    <row r="659" spans="3:14" ht="14.25" customHeight="1">
      <c r="C659" s="136"/>
      <c r="D659" s="136"/>
      <c r="E659" s="136"/>
      <c r="F659" s="136"/>
      <c r="G659" s="136"/>
      <c r="H659" s="136"/>
      <c r="I659" s="110"/>
      <c r="J659" s="110"/>
      <c r="K659" s="110"/>
      <c r="L659" s="110"/>
      <c r="M659" s="110"/>
      <c r="N659" s="110"/>
    </row>
    <row r="660" spans="3:14" ht="14.25" customHeight="1">
      <c r="C660" s="136"/>
      <c r="D660" s="136"/>
      <c r="E660" s="136"/>
      <c r="F660" s="136"/>
      <c r="G660" s="136"/>
      <c r="H660" s="136"/>
      <c r="I660" s="110"/>
      <c r="J660" s="110"/>
      <c r="K660" s="110"/>
      <c r="L660" s="110"/>
      <c r="M660" s="110"/>
      <c r="N660" s="110"/>
    </row>
    <row r="661" spans="3:14" ht="14.25" customHeight="1">
      <c r="C661" s="136"/>
      <c r="D661" s="136"/>
      <c r="E661" s="136"/>
      <c r="F661" s="136"/>
      <c r="G661" s="136"/>
      <c r="H661" s="136"/>
      <c r="I661" s="110"/>
      <c r="J661" s="110"/>
      <c r="K661" s="110"/>
      <c r="L661" s="110"/>
      <c r="M661" s="110"/>
      <c r="N661" s="110"/>
    </row>
    <row r="662" spans="3:14" ht="14.25" customHeight="1">
      <c r="C662" s="136"/>
      <c r="D662" s="136"/>
      <c r="E662" s="136"/>
      <c r="F662" s="136"/>
      <c r="G662" s="136"/>
      <c r="H662" s="136"/>
      <c r="I662" s="110"/>
      <c r="J662" s="110"/>
      <c r="K662" s="110"/>
      <c r="L662" s="110"/>
      <c r="M662" s="110"/>
      <c r="N662" s="110"/>
    </row>
    <row r="663" spans="3:14" ht="14.25" customHeight="1">
      <c r="C663" s="136"/>
      <c r="D663" s="136"/>
      <c r="E663" s="136"/>
      <c r="F663" s="136"/>
      <c r="G663" s="136"/>
      <c r="H663" s="136"/>
      <c r="I663" s="110"/>
      <c r="J663" s="110"/>
      <c r="K663" s="110"/>
      <c r="L663" s="110"/>
      <c r="M663" s="110"/>
      <c r="N663" s="110"/>
    </row>
    <row r="664" spans="3:14" ht="14.25" customHeight="1">
      <c r="C664" s="136"/>
      <c r="D664" s="136"/>
      <c r="E664" s="136"/>
      <c r="F664" s="136"/>
      <c r="G664" s="136"/>
      <c r="H664" s="136"/>
      <c r="I664" s="110"/>
      <c r="J664" s="110"/>
      <c r="K664" s="110"/>
      <c r="L664" s="110"/>
      <c r="M664" s="110"/>
      <c r="N664" s="110"/>
    </row>
    <row r="665" spans="3:14" ht="14.25" customHeight="1">
      <c r="C665" s="136"/>
      <c r="D665" s="136"/>
      <c r="E665" s="136"/>
      <c r="F665" s="136"/>
      <c r="G665" s="136"/>
      <c r="H665" s="136"/>
      <c r="I665" s="110"/>
      <c r="J665" s="110"/>
      <c r="K665" s="110"/>
      <c r="L665" s="110"/>
      <c r="M665" s="110"/>
      <c r="N665" s="110"/>
    </row>
    <row r="666" spans="3:14" ht="14.25" customHeight="1">
      <c r="C666" s="136"/>
      <c r="D666" s="136"/>
      <c r="E666" s="136"/>
      <c r="F666" s="136"/>
      <c r="G666" s="136"/>
      <c r="H666" s="136"/>
      <c r="I666" s="110"/>
      <c r="J666" s="110"/>
      <c r="K666" s="110"/>
      <c r="L666" s="110"/>
      <c r="M666" s="110"/>
      <c r="N666" s="110"/>
    </row>
    <row r="667" spans="3:14" ht="14.25" customHeight="1">
      <c r="C667" s="136"/>
      <c r="D667" s="136"/>
      <c r="E667" s="136"/>
      <c r="F667" s="136"/>
      <c r="G667" s="136"/>
      <c r="H667" s="136"/>
      <c r="I667" s="110"/>
      <c r="J667" s="110"/>
      <c r="K667" s="110"/>
      <c r="L667" s="110"/>
      <c r="M667" s="110"/>
      <c r="N667" s="110"/>
    </row>
    <row r="668" spans="3:14" ht="14.25" customHeight="1">
      <c r="C668" s="136"/>
      <c r="D668" s="136"/>
      <c r="E668" s="136"/>
      <c r="F668" s="136"/>
      <c r="G668" s="136"/>
      <c r="H668" s="136"/>
      <c r="I668" s="110"/>
      <c r="J668" s="110"/>
      <c r="K668" s="110"/>
      <c r="L668" s="110"/>
      <c r="M668" s="110"/>
      <c r="N668" s="110"/>
    </row>
    <row r="669" spans="3:14" ht="14.25" customHeight="1">
      <c r="C669" s="136"/>
      <c r="D669" s="136"/>
      <c r="E669" s="136"/>
      <c r="F669" s="136"/>
      <c r="G669" s="136"/>
      <c r="H669" s="136"/>
      <c r="I669" s="110"/>
      <c r="J669" s="110"/>
      <c r="K669" s="110"/>
      <c r="L669" s="110"/>
      <c r="M669" s="110"/>
      <c r="N669" s="110"/>
    </row>
    <row r="670" spans="3:14" ht="14.25" customHeight="1">
      <c r="C670" s="136"/>
      <c r="D670" s="136"/>
      <c r="E670" s="136"/>
      <c r="F670" s="136"/>
      <c r="G670" s="136"/>
      <c r="H670" s="136"/>
      <c r="I670" s="110"/>
      <c r="J670" s="110"/>
      <c r="K670" s="110"/>
      <c r="L670" s="110"/>
      <c r="M670" s="110"/>
      <c r="N670" s="110"/>
    </row>
    <row r="671" spans="3:14" ht="14.25" customHeight="1">
      <c r="C671" s="136"/>
      <c r="D671" s="136"/>
      <c r="E671" s="136"/>
      <c r="F671" s="136"/>
      <c r="G671" s="136"/>
      <c r="H671" s="136"/>
      <c r="I671" s="110"/>
      <c r="J671" s="110"/>
      <c r="K671" s="110"/>
      <c r="L671" s="110"/>
      <c r="M671" s="110"/>
      <c r="N671" s="110"/>
    </row>
    <row r="672" spans="3:14" ht="14.25" customHeight="1">
      <c r="C672" s="136"/>
      <c r="D672" s="136"/>
      <c r="E672" s="136"/>
      <c r="F672" s="136"/>
      <c r="G672" s="136"/>
      <c r="H672" s="136"/>
      <c r="I672" s="110"/>
      <c r="J672" s="110"/>
      <c r="K672" s="110"/>
      <c r="L672" s="110"/>
      <c r="M672" s="110"/>
      <c r="N672" s="110"/>
    </row>
    <row r="673" spans="3:14" ht="14.25" customHeight="1">
      <c r="C673" s="136"/>
      <c r="D673" s="136"/>
      <c r="E673" s="136"/>
      <c r="F673" s="136"/>
      <c r="G673" s="136"/>
      <c r="H673" s="136"/>
      <c r="I673" s="110"/>
      <c r="J673" s="110"/>
      <c r="K673" s="110"/>
      <c r="L673" s="110"/>
      <c r="M673" s="110"/>
      <c r="N673" s="110"/>
    </row>
    <row r="674" spans="3:14" ht="14.25" customHeight="1">
      <c r="C674" s="136"/>
      <c r="D674" s="136"/>
      <c r="E674" s="136"/>
      <c r="F674" s="136"/>
      <c r="G674" s="136"/>
      <c r="H674" s="136"/>
      <c r="I674" s="110"/>
      <c r="J674" s="110"/>
      <c r="K674" s="110"/>
      <c r="L674" s="110"/>
      <c r="M674" s="110"/>
      <c r="N674" s="110"/>
    </row>
    <row r="675" spans="3:14" ht="14.25" customHeight="1">
      <c r="C675" s="136"/>
      <c r="D675" s="136"/>
      <c r="E675" s="136"/>
      <c r="F675" s="136"/>
      <c r="G675" s="136"/>
      <c r="H675" s="136"/>
      <c r="I675" s="110"/>
      <c r="J675" s="110"/>
      <c r="K675" s="110"/>
      <c r="L675" s="110"/>
      <c r="M675" s="110"/>
      <c r="N675" s="110"/>
    </row>
    <row r="676" spans="3:14" ht="14.25" customHeight="1">
      <c r="C676" s="136"/>
      <c r="D676" s="136"/>
      <c r="E676" s="136"/>
      <c r="F676" s="136"/>
      <c r="G676" s="136"/>
      <c r="H676" s="136"/>
      <c r="I676" s="110"/>
      <c r="J676" s="110"/>
      <c r="K676" s="110"/>
      <c r="L676" s="110"/>
      <c r="M676" s="110"/>
      <c r="N676" s="110"/>
    </row>
    <row r="677" spans="3:14" ht="14.25" customHeight="1">
      <c r="C677" s="136"/>
      <c r="D677" s="136"/>
      <c r="E677" s="136"/>
      <c r="F677" s="136"/>
      <c r="G677" s="136"/>
      <c r="H677" s="136"/>
      <c r="I677" s="110"/>
      <c r="J677" s="110"/>
      <c r="K677" s="110"/>
      <c r="L677" s="110"/>
      <c r="M677" s="110"/>
      <c r="N677" s="110"/>
    </row>
    <row r="678" spans="3:14" ht="14.25" customHeight="1">
      <c r="C678" s="136"/>
      <c r="D678" s="136"/>
      <c r="E678" s="136"/>
      <c r="F678" s="136"/>
      <c r="G678" s="136"/>
      <c r="H678" s="136"/>
      <c r="I678" s="110"/>
      <c r="J678" s="110"/>
      <c r="K678" s="110"/>
      <c r="L678" s="110"/>
      <c r="M678" s="110"/>
      <c r="N678" s="110"/>
    </row>
    <row r="679" spans="3:14" ht="14.25" customHeight="1">
      <c r="C679" s="136"/>
      <c r="D679" s="136"/>
      <c r="E679" s="136"/>
      <c r="F679" s="136"/>
      <c r="G679" s="136"/>
      <c r="H679" s="136"/>
      <c r="I679" s="110"/>
      <c r="J679" s="110"/>
      <c r="K679" s="110"/>
      <c r="L679" s="110"/>
      <c r="M679" s="110"/>
      <c r="N679" s="110"/>
    </row>
    <row r="680" spans="3:14" ht="14.25" customHeight="1">
      <c r="C680" s="136"/>
      <c r="D680" s="136"/>
      <c r="E680" s="136"/>
      <c r="F680" s="136"/>
      <c r="G680" s="136"/>
      <c r="H680" s="136"/>
      <c r="I680" s="110"/>
      <c r="J680" s="110"/>
      <c r="K680" s="110"/>
      <c r="L680" s="110"/>
      <c r="M680" s="110"/>
      <c r="N680" s="110"/>
    </row>
    <row r="681" spans="3:14" ht="14.25" customHeight="1">
      <c r="C681" s="136"/>
      <c r="D681" s="136"/>
      <c r="E681" s="136"/>
      <c r="F681" s="136"/>
      <c r="G681" s="136"/>
      <c r="H681" s="136"/>
      <c r="I681" s="110"/>
      <c r="J681" s="110"/>
      <c r="K681" s="110"/>
      <c r="L681" s="110"/>
      <c r="M681" s="110"/>
      <c r="N681" s="110"/>
    </row>
    <row r="682" spans="3:14" ht="14.25" customHeight="1">
      <c r="C682" s="136"/>
      <c r="D682" s="136"/>
      <c r="E682" s="136"/>
      <c r="F682" s="136"/>
      <c r="G682" s="136"/>
      <c r="H682" s="136"/>
      <c r="I682" s="110"/>
      <c r="J682" s="110"/>
      <c r="K682" s="110"/>
      <c r="L682" s="110"/>
      <c r="M682" s="110"/>
      <c r="N682" s="110"/>
    </row>
    <row r="683" spans="3:14" ht="14.25" customHeight="1">
      <c r="C683" s="136"/>
      <c r="D683" s="136"/>
      <c r="E683" s="136"/>
      <c r="F683" s="136"/>
      <c r="G683" s="136"/>
      <c r="H683" s="136"/>
      <c r="I683" s="110"/>
      <c r="J683" s="110"/>
      <c r="K683" s="110"/>
      <c r="L683" s="110"/>
      <c r="M683" s="110"/>
      <c r="N683" s="110"/>
    </row>
    <row r="684" spans="3:14" ht="14.25" customHeight="1">
      <c r="C684" s="136"/>
      <c r="D684" s="136"/>
      <c r="E684" s="136"/>
      <c r="F684" s="136"/>
      <c r="G684" s="136"/>
      <c r="H684" s="136"/>
      <c r="I684" s="110"/>
      <c r="J684" s="110"/>
      <c r="K684" s="110"/>
      <c r="L684" s="110"/>
      <c r="M684" s="110"/>
      <c r="N684" s="110"/>
    </row>
    <row r="685" spans="3:14" ht="14.25" customHeight="1">
      <c r="C685" s="136"/>
      <c r="D685" s="136"/>
      <c r="E685" s="136"/>
      <c r="F685" s="136"/>
      <c r="G685" s="136"/>
      <c r="H685" s="136"/>
      <c r="I685" s="110"/>
      <c r="J685" s="110"/>
      <c r="K685" s="110"/>
      <c r="L685" s="110"/>
      <c r="M685" s="110"/>
      <c r="N685" s="110"/>
    </row>
    <row r="686" spans="3:14" ht="14.25" customHeight="1">
      <c r="C686" s="136"/>
      <c r="D686" s="136"/>
      <c r="E686" s="136"/>
      <c r="F686" s="136"/>
      <c r="G686" s="136"/>
      <c r="H686" s="136"/>
      <c r="I686" s="110"/>
      <c r="J686" s="110"/>
      <c r="K686" s="110"/>
      <c r="L686" s="110"/>
      <c r="M686" s="110"/>
      <c r="N686" s="110"/>
    </row>
    <row r="687" spans="3:14" ht="14.25" customHeight="1">
      <c r="C687" s="136"/>
      <c r="D687" s="136"/>
      <c r="E687" s="136"/>
      <c r="F687" s="136"/>
      <c r="G687" s="136"/>
      <c r="H687" s="136"/>
      <c r="I687" s="110"/>
      <c r="J687" s="110"/>
      <c r="K687" s="110"/>
      <c r="L687" s="110"/>
      <c r="M687" s="110"/>
      <c r="N687" s="110"/>
    </row>
    <row r="688" spans="3:14" ht="14.25" customHeight="1">
      <c r="C688" s="136"/>
      <c r="D688" s="136"/>
      <c r="E688" s="136"/>
      <c r="F688" s="136"/>
      <c r="G688" s="136"/>
      <c r="H688" s="136"/>
      <c r="I688" s="110"/>
      <c r="J688" s="110"/>
      <c r="K688" s="110"/>
      <c r="L688" s="110"/>
      <c r="M688" s="110"/>
      <c r="N688" s="110"/>
    </row>
    <row r="689" spans="3:14" ht="14.25" customHeight="1">
      <c r="C689" s="136"/>
      <c r="D689" s="136"/>
      <c r="E689" s="136"/>
      <c r="F689" s="136"/>
      <c r="G689" s="136"/>
      <c r="H689" s="136"/>
      <c r="I689" s="110"/>
      <c r="J689" s="110"/>
      <c r="K689" s="110"/>
      <c r="L689" s="110"/>
      <c r="M689" s="110"/>
      <c r="N689" s="110"/>
    </row>
    <row r="690" spans="3:14" ht="14.25" customHeight="1">
      <c r="C690" s="136"/>
      <c r="D690" s="136"/>
      <c r="E690" s="136"/>
      <c r="F690" s="136"/>
      <c r="G690" s="136"/>
      <c r="H690" s="136"/>
      <c r="I690" s="110"/>
      <c r="J690" s="110"/>
      <c r="K690" s="110"/>
      <c r="L690" s="110"/>
      <c r="M690" s="110"/>
      <c r="N690" s="110"/>
    </row>
    <row r="691" spans="3:14" ht="14.25" customHeight="1">
      <c r="C691" s="136"/>
      <c r="D691" s="136"/>
      <c r="E691" s="136"/>
      <c r="F691" s="136"/>
      <c r="G691" s="136"/>
      <c r="H691" s="136"/>
      <c r="I691" s="110"/>
      <c r="J691" s="110"/>
      <c r="K691" s="110"/>
      <c r="L691" s="110"/>
      <c r="M691" s="110"/>
      <c r="N691" s="110"/>
    </row>
    <row r="692" spans="3:14" ht="14.25" customHeight="1">
      <c r="C692" s="136"/>
      <c r="D692" s="136"/>
      <c r="E692" s="136"/>
      <c r="F692" s="136"/>
      <c r="G692" s="136"/>
      <c r="H692" s="136"/>
      <c r="I692" s="110"/>
      <c r="J692" s="110"/>
      <c r="K692" s="110"/>
      <c r="L692" s="110"/>
      <c r="M692" s="110"/>
      <c r="N692" s="110"/>
    </row>
    <row r="693" spans="3:14" ht="14.25" customHeight="1">
      <c r="C693" s="136"/>
      <c r="D693" s="136"/>
      <c r="E693" s="136"/>
      <c r="F693" s="136"/>
      <c r="G693" s="136"/>
      <c r="H693" s="136"/>
      <c r="I693" s="110"/>
      <c r="J693" s="110"/>
      <c r="K693" s="110"/>
      <c r="L693" s="110"/>
      <c r="M693" s="110"/>
      <c r="N693" s="110"/>
    </row>
    <row r="694" spans="3:14" ht="14.25" customHeight="1">
      <c r="C694" s="136"/>
      <c r="D694" s="136"/>
      <c r="E694" s="136"/>
      <c r="F694" s="136"/>
      <c r="G694" s="136"/>
      <c r="H694" s="136"/>
      <c r="I694" s="110"/>
      <c r="J694" s="110"/>
      <c r="K694" s="110"/>
      <c r="L694" s="110"/>
      <c r="M694" s="110"/>
      <c r="N694" s="110"/>
    </row>
    <row r="695" spans="3:14" ht="14.25" customHeight="1">
      <c r="C695" s="136"/>
      <c r="D695" s="136"/>
      <c r="E695" s="136"/>
      <c r="F695" s="136"/>
      <c r="G695" s="136"/>
      <c r="H695" s="136"/>
      <c r="I695" s="110"/>
      <c r="J695" s="110"/>
      <c r="K695" s="110"/>
      <c r="L695" s="110"/>
      <c r="M695" s="110"/>
      <c r="N695" s="110"/>
    </row>
    <row r="696" spans="3:14" ht="14.25" customHeight="1">
      <c r="C696" s="136"/>
      <c r="D696" s="136"/>
      <c r="E696" s="136"/>
      <c r="F696" s="136"/>
      <c r="G696" s="136"/>
      <c r="H696" s="136"/>
      <c r="I696" s="110"/>
      <c r="J696" s="110"/>
      <c r="K696" s="110"/>
      <c r="L696" s="110"/>
      <c r="M696" s="110"/>
      <c r="N696" s="110"/>
    </row>
    <row r="697" spans="3:14" ht="14.25" customHeight="1">
      <c r="C697" s="136"/>
      <c r="D697" s="136"/>
      <c r="E697" s="136"/>
      <c r="F697" s="136"/>
      <c r="G697" s="136"/>
      <c r="H697" s="136"/>
      <c r="I697" s="110"/>
      <c r="J697" s="110"/>
      <c r="K697" s="110"/>
      <c r="L697" s="110"/>
      <c r="M697" s="110"/>
      <c r="N697" s="110"/>
    </row>
    <row r="698" spans="3:14" ht="14.25" customHeight="1">
      <c r="C698" s="136"/>
      <c r="D698" s="136"/>
      <c r="E698" s="136"/>
      <c r="F698" s="136"/>
      <c r="G698" s="136"/>
      <c r="H698" s="136"/>
      <c r="I698" s="110"/>
      <c r="J698" s="110"/>
      <c r="K698" s="110"/>
      <c r="L698" s="110"/>
      <c r="M698" s="110"/>
      <c r="N698" s="110"/>
    </row>
    <row r="699" spans="3:14" ht="14.25" customHeight="1">
      <c r="C699" s="136"/>
      <c r="D699" s="136"/>
      <c r="E699" s="136"/>
      <c r="F699" s="136"/>
      <c r="G699" s="136"/>
      <c r="H699" s="136"/>
      <c r="I699" s="110"/>
      <c r="J699" s="110"/>
      <c r="K699" s="110"/>
      <c r="L699" s="110"/>
      <c r="M699" s="110"/>
      <c r="N699" s="110"/>
    </row>
    <row r="700" spans="3:14" ht="14.25" customHeight="1">
      <c r="C700" s="136"/>
      <c r="D700" s="136"/>
      <c r="E700" s="136"/>
      <c r="F700" s="136"/>
      <c r="G700" s="136"/>
      <c r="H700" s="136"/>
      <c r="I700" s="110"/>
      <c r="J700" s="110"/>
      <c r="K700" s="110"/>
      <c r="L700" s="110"/>
      <c r="M700" s="110"/>
      <c r="N700" s="110"/>
    </row>
    <row r="701" spans="3:14" ht="14.25" customHeight="1">
      <c r="C701" s="136"/>
      <c r="D701" s="136"/>
      <c r="E701" s="136"/>
      <c r="F701" s="136"/>
      <c r="G701" s="136"/>
      <c r="H701" s="136"/>
      <c r="I701" s="110"/>
      <c r="J701" s="110"/>
      <c r="K701" s="110"/>
      <c r="L701" s="110"/>
      <c r="M701" s="110"/>
      <c r="N701" s="110"/>
    </row>
    <row r="702" spans="3:14" ht="14.25" customHeight="1">
      <c r="C702" s="136"/>
      <c r="D702" s="136"/>
      <c r="E702" s="136"/>
      <c r="F702" s="136"/>
      <c r="G702" s="136"/>
      <c r="H702" s="136"/>
      <c r="I702" s="110"/>
      <c r="J702" s="110"/>
      <c r="K702" s="110"/>
      <c r="L702" s="110"/>
      <c r="M702" s="110"/>
      <c r="N702" s="110"/>
    </row>
    <row r="703" spans="3:14" ht="14.25" customHeight="1">
      <c r="C703" s="136"/>
      <c r="D703" s="136"/>
      <c r="E703" s="136"/>
      <c r="F703" s="136"/>
      <c r="G703" s="136"/>
      <c r="H703" s="136"/>
      <c r="I703" s="110"/>
      <c r="J703" s="110"/>
      <c r="K703" s="110"/>
      <c r="L703" s="110"/>
      <c r="M703" s="110"/>
      <c r="N703" s="110"/>
    </row>
    <row r="704" spans="3:14" ht="14.25" customHeight="1">
      <c r="C704" s="136"/>
      <c r="D704" s="136"/>
      <c r="E704" s="136"/>
      <c r="F704" s="136"/>
      <c r="G704" s="136"/>
      <c r="H704" s="136"/>
      <c r="I704" s="110"/>
      <c r="J704" s="110"/>
      <c r="K704" s="110"/>
      <c r="L704" s="110"/>
      <c r="M704" s="110"/>
      <c r="N704" s="110"/>
    </row>
    <row r="705" spans="3:14" ht="14.25" customHeight="1">
      <c r="C705" s="136"/>
      <c r="D705" s="136"/>
      <c r="E705" s="136"/>
      <c r="F705" s="136"/>
      <c r="G705" s="136"/>
      <c r="H705" s="136"/>
      <c r="I705" s="110"/>
      <c r="J705" s="110"/>
      <c r="K705" s="110"/>
      <c r="L705" s="110"/>
      <c r="M705" s="110"/>
      <c r="N705" s="110"/>
    </row>
    <row r="706" spans="3:14" ht="14.25" customHeight="1">
      <c r="C706" s="136"/>
      <c r="D706" s="136"/>
      <c r="E706" s="136"/>
      <c r="F706" s="136"/>
      <c r="G706" s="136"/>
      <c r="H706" s="136"/>
      <c r="I706" s="110"/>
      <c r="J706" s="110"/>
      <c r="K706" s="110"/>
      <c r="L706" s="110"/>
      <c r="M706" s="110"/>
      <c r="N706" s="110"/>
    </row>
    <row r="707" spans="3:14" ht="14.25" customHeight="1">
      <c r="C707" s="136"/>
      <c r="D707" s="136"/>
      <c r="E707" s="136"/>
      <c r="F707" s="136"/>
      <c r="G707" s="136"/>
      <c r="H707" s="136"/>
      <c r="I707" s="110"/>
      <c r="J707" s="110"/>
      <c r="K707" s="110"/>
      <c r="L707" s="110"/>
      <c r="M707" s="110"/>
      <c r="N707" s="110"/>
    </row>
    <row r="708" spans="3:14" ht="14.25" customHeight="1">
      <c r="C708" s="136"/>
      <c r="D708" s="136"/>
      <c r="E708" s="136"/>
      <c r="F708" s="136"/>
      <c r="G708" s="136"/>
      <c r="H708" s="136"/>
      <c r="I708" s="110"/>
      <c r="J708" s="110"/>
      <c r="K708" s="110"/>
      <c r="L708" s="110"/>
      <c r="M708" s="110"/>
      <c r="N708" s="110"/>
    </row>
    <row r="709" spans="3:14" ht="14.25" customHeight="1">
      <c r="C709" s="136"/>
      <c r="D709" s="136"/>
      <c r="E709" s="136"/>
      <c r="F709" s="136"/>
      <c r="G709" s="136"/>
      <c r="H709" s="136"/>
      <c r="I709" s="110"/>
      <c r="J709" s="110"/>
      <c r="K709" s="110"/>
      <c r="L709" s="110"/>
      <c r="M709" s="110"/>
      <c r="N709" s="110"/>
    </row>
    <row r="710" spans="3:14" ht="14.25" customHeight="1">
      <c r="C710" s="136"/>
      <c r="D710" s="136"/>
      <c r="E710" s="136"/>
      <c r="F710" s="136"/>
      <c r="G710" s="136"/>
      <c r="H710" s="136"/>
      <c r="I710" s="110"/>
      <c r="J710" s="110"/>
      <c r="K710" s="110"/>
      <c r="L710" s="110"/>
      <c r="M710" s="110"/>
      <c r="N710" s="110"/>
    </row>
    <row r="711" spans="3:14" ht="14.25" customHeight="1">
      <c r="C711" s="136"/>
      <c r="D711" s="136"/>
      <c r="E711" s="136"/>
      <c r="F711" s="136"/>
      <c r="G711" s="136"/>
      <c r="H711" s="136"/>
      <c r="I711" s="110"/>
      <c r="J711" s="110"/>
      <c r="K711" s="110"/>
      <c r="L711" s="110"/>
      <c r="M711" s="110"/>
      <c r="N711" s="110"/>
    </row>
    <row r="712" spans="3:14" ht="14.25" customHeight="1">
      <c r="C712" s="136"/>
      <c r="D712" s="136"/>
      <c r="E712" s="136"/>
      <c r="F712" s="136"/>
      <c r="G712" s="136"/>
      <c r="H712" s="136"/>
      <c r="I712" s="110"/>
      <c r="J712" s="110"/>
      <c r="K712" s="110"/>
      <c r="L712" s="110"/>
      <c r="M712" s="110"/>
      <c r="N712" s="110"/>
    </row>
    <row r="713" spans="3:14" ht="14.25" customHeight="1">
      <c r="C713" s="136"/>
      <c r="D713" s="136"/>
      <c r="E713" s="136"/>
      <c r="F713" s="136"/>
      <c r="G713" s="136"/>
      <c r="H713" s="136"/>
      <c r="I713" s="110"/>
      <c r="J713" s="110"/>
      <c r="K713" s="110"/>
      <c r="L713" s="110"/>
      <c r="M713" s="110"/>
      <c r="N713" s="110"/>
    </row>
    <row r="714" spans="3:14" ht="14.25" customHeight="1">
      <c r="C714" s="136"/>
      <c r="D714" s="136"/>
      <c r="E714" s="136"/>
      <c r="F714" s="136"/>
      <c r="G714" s="136"/>
      <c r="H714" s="136"/>
      <c r="I714" s="110"/>
      <c r="J714" s="110"/>
      <c r="K714" s="110"/>
      <c r="L714" s="110"/>
      <c r="M714" s="110"/>
      <c r="N714" s="110"/>
    </row>
    <row r="715" spans="3:14" ht="14.25" customHeight="1">
      <c r="C715" s="136"/>
      <c r="D715" s="136"/>
      <c r="E715" s="136"/>
      <c r="F715" s="136"/>
      <c r="G715" s="136"/>
      <c r="H715" s="136"/>
      <c r="I715" s="110"/>
      <c r="J715" s="110"/>
      <c r="K715" s="110"/>
      <c r="L715" s="110"/>
      <c r="M715" s="110"/>
      <c r="N715" s="110"/>
    </row>
    <row r="716" spans="3:14" ht="14.25" customHeight="1">
      <c r="C716" s="136"/>
      <c r="D716" s="136"/>
      <c r="E716" s="136"/>
      <c r="F716" s="136"/>
      <c r="G716" s="136"/>
      <c r="H716" s="136"/>
      <c r="I716" s="110"/>
      <c r="J716" s="110"/>
      <c r="K716" s="110"/>
      <c r="L716" s="110"/>
      <c r="M716" s="110"/>
      <c r="N716" s="110"/>
    </row>
    <row r="717" spans="3:14" ht="14.25" customHeight="1">
      <c r="C717" s="136"/>
      <c r="D717" s="136"/>
      <c r="E717" s="136"/>
      <c r="F717" s="136"/>
      <c r="G717" s="136"/>
      <c r="H717" s="136"/>
      <c r="I717" s="110"/>
      <c r="J717" s="110"/>
      <c r="K717" s="110"/>
      <c r="L717" s="110"/>
      <c r="M717" s="110"/>
      <c r="N717" s="110"/>
    </row>
    <row r="718" spans="3:14" ht="14.25" customHeight="1">
      <c r="C718" s="136"/>
      <c r="D718" s="136"/>
      <c r="E718" s="136"/>
      <c r="F718" s="136"/>
      <c r="G718" s="136"/>
      <c r="H718" s="136"/>
      <c r="I718" s="110"/>
      <c r="J718" s="110"/>
      <c r="K718" s="110"/>
      <c r="L718" s="110"/>
      <c r="M718" s="110"/>
      <c r="N718" s="110"/>
    </row>
    <row r="719" spans="3:14" ht="14.25" customHeight="1">
      <c r="C719" s="136"/>
      <c r="D719" s="136"/>
      <c r="E719" s="136"/>
      <c r="F719" s="136"/>
      <c r="G719" s="136"/>
      <c r="H719" s="136"/>
      <c r="I719" s="110"/>
      <c r="J719" s="110"/>
      <c r="K719" s="110"/>
      <c r="L719" s="110"/>
      <c r="M719" s="110"/>
      <c r="N719" s="110"/>
    </row>
    <row r="720" spans="3:14" ht="14.25" customHeight="1">
      <c r="C720" s="136"/>
      <c r="D720" s="136"/>
      <c r="E720" s="136"/>
      <c r="F720" s="136"/>
      <c r="G720" s="136"/>
      <c r="H720" s="136"/>
      <c r="I720" s="110"/>
      <c r="J720" s="110"/>
      <c r="K720" s="110"/>
      <c r="L720" s="110"/>
      <c r="M720" s="110"/>
      <c r="N720" s="110"/>
    </row>
    <row r="721" spans="3:14" ht="14.25" customHeight="1">
      <c r="C721" s="136"/>
      <c r="D721" s="136"/>
      <c r="E721" s="136"/>
      <c r="F721" s="136"/>
      <c r="G721" s="136"/>
      <c r="H721" s="136"/>
      <c r="I721" s="110"/>
      <c r="J721" s="110"/>
      <c r="K721" s="110"/>
      <c r="L721" s="110"/>
      <c r="M721" s="110"/>
      <c r="N721" s="110"/>
    </row>
    <row r="722" spans="3:14" ht="14.25" customHeight="1">
      <c r="C722" s="136"/>
      <c r="D722" s="136"/>
      <c r="E722" s="136"/>
      <c r="F722" s="136"/>
      <c r="G722" s="136"/>
      <c r="H722" s="136"/>
      <c r="I722" s="110"/>
      <c r="J722" s="110"/>
      <c r="K722" s="110"/>
      <c r="L722" s="110"/>
      <c r="M722" s="110"/>
      <c r="N722" s="110"/>
    </row>
    <row r="723" spans="3:14" ht="14.25" customHeight="1">
      <c r="C723" s="136"/>
      <c r="D723" s="136"/>
      <c r="E723" s="136"/>
      <c r="F723" s="136"/>
      <c r="G723" s="136"/>
      <c r="H723" s="136"/>
      <c r="I723" s="110"/>
      <c r="J723" s="110"/>
      <c r="K723" s="110"/>
      <c r="L723" s="110"/>
      <c r="M723" s="110"/>
      <c r="N723" s="110"/>
    </row>
    <row r="724" spans="3:14" ht="14.25" customHeight="1">
      <c r="C724" s="136"/>
      <c r="D724" s="136"/>
      <c r="E724" s="136"/>
      <c r="F724" s="136"/>
      <c r="G724" s="136"/>
      <c r="H724" s="136"/>
      <c r="I724" s="110"/>
      <c r="J724" s="110"/>
      <c r="K724" s="110"/>
      <c r="L724" s="110"/>
      <c r="M724" s="110"/>
      <c r="N724" s="110"/>
    </row>
    <row r="725" spans="3:14" ht="14.25" customHeight="1">
      <c r="C725" s="136"/>
      <c r="D725" s="136"/>
      <c r="E725" s="136"/>
      <c r="F725" s="136"/>
      <c r="G725" s="136"/>
      <c r="H725" s="136"/>
      <c r="I725" s="110"/>
      <c r="J725" s="110"/>
      <c r="K725" s="110"/>
      <c r="L725" s="110"/>
      <c r="M725" s="110"/>
      <c r="N725" s="110"/>
    </row>
    <row r="726" spans="3:14" ht="14.25" customHeight="1">
      <c r="C726" s="136"/>
      <c r="D726" s="136"/>
      <c r="E726" s="136"/>
      <c r="F726" s="136"/>
      <c r="G726" s="136"/>
      <c r="H726" s="136"/>
      <c r="I726" s="110"/>
      <c r="J726" s="110"/>
      <c r="K726" s="110"/>
      <c r="L726" s="110"/>
      <c r="M726" s="110"/>
      <c r="N726" s="110"/>
    </row>
    <row r="727" spans="3:14" ht="14.25" customHeight="1">
      <c r="C727" s="136"/>
      <c r="D727" s="136"/>
      <c r="E727" s="136"/>
      <c r="F727" s="136"/>
      <c r="G727" s="136"/>
      <c r="H727" s="136"/>
      <c r="I727" s="110"/>
      <c r="J727" s="110"/>
      <c r="K727" s="110"/>
      <c r="L727" s="110"/>
      <c r="M727" s="110"/>
      <c r="N727" s="110"/>
    </row>
    <row r="728" spans="3:14" ht="14.25" customHeight="1">
      <c r="C728" s="136"/>
      <c r="D728" s="136"/>
      <c r="E728" s="136"/>
      <c r="F728" s="136"/>
      <c r="G728" s="136"/>
      <c r="H728" s="136"/>
      <c r="I728" s="110"/>
      <c r="J728" s="110"/>
      <c r="K728" s="110"/>
      <c r="L728" s="110"/>
      <c r="M728" s="110"/>
      <c r="N728" s="110"/>
    </row>
    <row r="729" spans="3:14" ht="14.25" customHeight="1">
      <c r="C729" s="136"/>
      <c r="D729" s="136"/>
      <c r="E729" s="136"/>
      <c r="F729" s="136"/>
      <c r="G729" s="136"/>
      <c r="H729" s="136"/>
      <c r="I729" s="110"/>
      <c r="J729" s="110"/>
      <c r="K729" s="110"/>
      <c r="L729" s="110"/>
      <c r="M729" s="110"/>
      <c r="N729" s="110"/>
    </row>
    <row r="730" spans="3:14" ht="14.25" customHeight="1">
      <c r="C730" s="136"/>
      <c r="D730" s="136"/>
      <c r="E730" s="136"/>
      <c r="F730" s="136"/>
      <c r="G730" s="136"/>
      <c r="H730" s="136"/>
      <c r="I730" s="110"/>
      <c r="J730" s="110"/>
      <c r="K730" s="110"/>
      <c r="L730" s="110"/>
      <c r="M730" s="110"/>
      <c r="N730" s="110"/>
    </row>
    <row r="731" spans="3:14" ht="14.25" customHeight="1">
      <c r="C731" s="136"/>
      <c r="D731" s="136"/>
      <c r="E731" s="136"/>
      <c r="F731" s="136"/>
      <c r="G731" s="136"/>
      <c r="H731" s="136"/>
      <c r="I731" s="110"/>
      <c r="J731" s="110"/>
      <c r="K731" s="110"/>
      <c r="L731" s="110"/>
      <c r="M731" s="110"/>
      <c r="N731" s="110"/>
    </row>
    <row r="732" spans="3:14" ht="14.25" customHeight="1">
      <c r="C732" s="136"/>
      <c r="D732" s="136"/>
      <c r="E732" s="136"/>
      <c r="F732" s="136"/>
      <c r="G732" s="136"/>
      <c r="H732" s="136"/>
      <c r="I732" s="110"/>
      <c r="J732" s="110"/>
      <c r="K732" s="110"/>
      <c r="L732" s="110"/>
      <c r="M732" s="110"/>
      <c r="N732" s="110"/>
    </row>
    <row r="733" spans="3:14" ht="14.25" customHeight="1">
      <c r="C733" s="136"/>
      <c r="D733" s="136"/>
      <c r="E733" s="136"/>
      <c r="F733" s="136"/>
      <c r="G733" s="136"/>
      <c r="H733" s="136"/>
      <c r="I733" s="110"/>
      <c r="J733" s="110"/>
      <c r="K733" s="110"/>
      <c r="L733" s="110"/>
      <c r="M733" s="110"/>
      <c r="N733" s="110"/>
    </row>
    <row r="734" spans="3:14" ht="14.25" customHeight="1">
      <c r="C734" s="136"/>
      <c r="D734" s="136"/>
      <c r="E734" s="136"/>
      <c r="F734" s="136"/>
      <c r="G734" s="136"/>
      <c r="H734" s="136"/>
      <c r="I734" s="110"/>
      <c r="J734" s="110"/>
      <c r="K734" s="110"/>
      <c r="L734" s="110"/>
      <c r="M734" s="110"/>
      <c r="N734" s="110"/>
    </row>
    <row r="735" spans="3:14" ht="14.25" customHeight="1">
      <c r="C735" s="136"/>
      <c r="D735" s="136"/>
      <c r="E735" s="136"/>
      <c r="F735" s="136"/>
      <c r="G735" s="136"/>
      <c r="H735" s="136"/>
      <c r="I735" s="110"/>
      <c r="J735" s="110"/>
      <c r="K735" s="110"/>
      <c r="L735" s="110"/>
      <c r="M735" s="110"/>
      <c r="N735" s="110"/>
    </row>
    <row r="736" spans="3:14" ht="14.25" customHeight="1">
      <c r="C736" s="136"/>
      <c r="D736" s="136"/>
      <c r="E736" s="136"/>
      <c r="F736" s="136"/>
      <c r="G736" s="136"/>
      <c r="H736" s="136"/>
      <c r="I736" s="110"/>
      <c r="J736" s="110"/>
      <c r="K736" s="110"/>
      <c r="L736" s="110"/>
      <c r="M736" s="110"/>
      <c r="N736" s="110"/>
    </row>
    <row r="737" spans="3:14" ht="14.25" customHeight="1">
      <c r="C737" s="136"/>
      <c r="D737" s="136"/>
      <c r="E737" s="136"/>
      <c r="F737" s="136"/>
      <c r="G737" s="136"/>
      <c r="H737" s="136"/>
      <c r="I737" s="110"/>
      <c r="J737" s="110"/>
      <c r="K737" s="110"/>
      <c r="L737" s="110"/>
      <c r="M737" s="110"/>
      <c r="N737" s="110"/>
    </row>
    <row r="738" spans="3:14" ht="14.25" customHeight="1">
      <c r="C738" s="136"/>
      <c r="D738" s="136"/>
      <c r="E738" s="136"/>
      <c r="F738" s="136"/>
      <c r="G738" s="136"/>
      <c r="H738" s="136"/>
      <c r="I738" s="110"/>
      <c r="J738" s="110"/>
      <c r="K738" s="110"/>
      <c r="L738" s="110"/>
      <c r="M738" s="110"/>
      <c r="N738" s="110"/>
    </row>
    <row r="739" spans="3:14" ht="14.25" customHeight="1">
      <c r="C739" s="136"/>
      <c r="D739" s="136"/>
      <c r="E739" s="136"/>
      <c r="F739" s="136"/>
      <c r="G739" s="136"/>
      <c r="H739" s="136"/>
      <c r="I739" s="110"/>
      <c r="J739" s="110"/>
      <c r="K739" s="110"/>
      <c r="L739" s="110"/>
      <c r="M739" s="110"/>
      <c r="N739" s="110"/>
    </row>
    <row r="740" spans="3:14" ht="14.25" customHeight="1">
      <c r="C740" s="136"/>
      <c r="D740" s="136"/>
      <c r="E740" s="136"/>
      <c r="F740" s="136"/>
      <c r="G740" s="136"/>
      <c r="H740" s="136"/>
      <c r="I740" s="110"/>
      <c r="J740" s="110"/>
      <c r="K740" s="110"/>
      <c r="L740" s="110"/>
      <c r="M740" s="110"/>
      <c r="N740" s="110"/>
    </row>
    <row r="741" spans="3:14" ht="14.25" customHeight="1">
      <c r="C741" s="136"/>
      <c r="D741" s="136"/>
      <c r="E741" s="136"/>
      <c r="F741" s="136"/>
      <c r="G741" s="136"/>
      <c r="H741" s="136"/>
      <c r="I741" s="110"/>
      <c r="J741" s="110"/>
      <c r="K741" s="110"/>
      <c r="L741" s="110"/>
      <c r="M741" s="110"/>
      <c r="N741" s="110"/>
    </row>
    <row r="742" spans="3:14" ht="14.25" customHeight="1">
      <c r="C742" s="136"/>
      <c r="D742" s="136"/>
      <c r="E742" s="136"/>
      <c r="F742" s="136"/>
      <c r="G742" s="136"/>
      <c r="H742" s="136"/>
      <c r="I742" s="110"/>
      <c r="J742" s="110"/>
      <c r="K742" s="110"/>
      <c r="L742" s="110"/>
      <c r="M742" s="110"/>
      <c r="N742" s="110"/>
    </row>
    <row r="743" spans="3:14" ht="14.25" customHeight="1">
      <c r="C743" s="136"/>
      <c r="D743" s="136"/>
      <c r="E743" s="136"/>
      <c r="F743" s="136"/>
      <c r="G743" s="136"/>
      <c r="H743" s="136"/>
      <c r="I743" s="110"/>
      <c r="J743" s="110"/>
      <c r="K743" s="110"/>
      <c r="L743" s="110"/>
      <c r="M743" s="110"/>
      <c r="N743" s="110"/>
    </row>
    <row r="744" spans="3:14" ht="14.25" customHeight="1">
      <c r="C744" s="136"/>
      <c r="D744" s="136"/>
      <c r="E744" s="136"/>
      <c r="F744" s="136"/>
      <c r="G744" s="136"/>
      <c r="H744" s="136"/>
      <c r="I744" s="110"/>
      <c r="J744" s="110"/>
      <c r="K744" s="110"/>
      <c r="L744" s="110"/>
      <c r="M744" s="110"/>
      <c r="N744" s="110"/>
    </row>
    <row r="745" spans="3:14" ht="14.25" customHeight="1">
      <c r="C745" s="136"/>
      <c r="D745" s="136"/>
      <c r="E745" s="136"/>
      <c r="F745" s="136"/>
      <c r="G745" s="136"/>
      <c r="H745" s="136"/>
      <c r="I745" s="110"/>
      <c r="J745" s="110"/>
      <c r="K745" s="110"/>
      <c r="L745" s="110"/>
      <c r="M745" s="110"/>
      <c r="N745" s="110"/>
    </row>
    <row r="746" spans="3:14" ht="14.25" customHeight="1">
      <c r="C746" s="136"/>
      <c r="D746" s="136"/>
      <c r="E746" s="136"/>
      <c r="F746" s="136"/>
      <c r="G746" s="136"/>
      <c r="H746" s="136"/>
      <c r="I746" s="110"/>
      <c r="J746" s="110"/>
      <c r="K746" s="110"/>
      <c r="L746" s="110"/>
      <c r="M746" s="110"/>
      <c r="N746" s="110"/>
    </row>
    <row r="747" spans="3:14" ht="14.25" customHeight="1">
      <c r="C747" s="136"/>
      <c r="D747" s="136"/>
      <c r="E747" s="136"/>
      <c r="F747" s="136"/>
      <c r="G747" s="136"/>
      <c r="H747" s="136"/>
      <c r="I747" s="110"/>
      <c r="J747" s="110"/>
      <c r="K747" s="110"/>
      <c r="L747" s="110"/>
      <c r="M747" s="110"/>
      <c r="N747" s="110"/>
    </row>
    <row r="748" spans="3:14" ht="14.25" customHeight="1">
      <c r="C748" s="136"/>
      <c r="D748" s="136"/>
      <c r="E748" s="136"/>
      <c r="F748" s="136"/>
      <c r="G748" s="136"/>
      <c r="H748" s="136"/>
      <c r="I748" s="110"/>
      <c r="J748" s="110"/>
      <c r="K748" s="110"/>
      <c r="L748" s="110"/>
      <c r="M748" s="110"/>
      <c r="N748" s="110"/>
    </row>
    <row r="749" spans="3:14" ht="14.25" customHeight="1">
      <c r="C749" s="136"/>
      <c r="D749" s="136"/>
      <c r="E749" s="136"/>
      <c r="F749" s="136"/>
      <c r="G749" s="136"/>
      <c r="H749" s="136"/>
      <c r="I749" s="110"/>
      <c r="J749" s="110"/>
      <c r="K749" s="110"/>
      <c r="L749" s="110"/>
      <c r="M749" s="110"/>
      <c r="N749" s="110"/>
    </row>
    <row r="750" spans="3:14" ht="14.25" customHeight="1">
      <c r="C750" s="136"/>
      <c r="D750" s="136"/>
      <c r="E750" s="136"/>
      <c r="F750" s="136"/>
      <c r="G750" s="136"/>
      <c r="H750" s="136"/>
      <c r="I750" s="110"/>
      <c r="J750" s="110"/>
      <c r="K750" s="110"/>
      <c r="L750" s="110"/>
      <c r="M750" s="110"/>
      <c r="N750" s="110"/>
    </row>
    <row r="751" spans="3:14" ht="14.25" customHeight="1">
      <c r="C751" s="136"/>
      <c r="D751" s="136"/>
      <c r="E751" s="136"/>
      <c r="F751" s="136"/>
      <c r="G751" s="136"/>
      <c r="H751" s="136"/>
      <c r="I751" s="110"/>
      <c r="J751" s="110"/>
      <c r="K751" s="110"/>
      <c r="L751" s="110"/>
      <c r="M751" s="110"/>
      <c r="N751" s="110"/>
    </row>
    <row r="752" spans="3:14" ht="14.25" customHeight="1">
      <c r="C752" s="136"/>
      <c r="D752" s="136"/>
      <c r="E752" s="136"/>
      <c r="F752" s="136"/>
      <c r="G752" s="136"/>
      <c r="H752" s="136"/>
      <c r="I752" s="110"/>
      <c r="J752" s="110"/>
      <c r="K752" s="110"/>
      <c r="L752" s="110"/>
      <c r="M752" s="110"/>
      <c r="N752" s="110"/>
    </row>
    <row r="753" spans="3:14" ht="14.25" customHeight="1">
      <c r="C753" s="136"/>
      <c r="D753" s="136"/>
      <c r="E753" s="136"/>
      <c r="F753" s="136"/>
      <c r="G753" s="136"/>
      <c r="H753" s="136"/>
      <c r="I753" s="110"/>
      <c r="J753" s="110"/>
      <c r="K753" s="110"/>
      <c r="L753" s="110"/>
      <c r="M753" s="110"/>
      <c r="N753" s="110"/>
    </row>
    <row r="754" spans="3:14" ht="14.25" customHeight="1">
      <c r="C754" s="136"/>
      <c r="D754" s="136"/>
      <c r="E754" s="136"/>
      <c r="F754" s="136"/>
      <c r="G754" s="136"/>
      <c r="H754" s="136"/>
      <c r="I754" s="110"/>
      <c r="J754" s="110"/>
      <c r="K754" s="110"/>
      <c r="L754" s="110"/>
      <c r="M754" s="110"/>
      <c r="N754" s="110"/>
    </row>
    <row r="755" spans="3:14" ht="14.25" customHeight="1">
      <c r="C755" s="136"/>
      <c r="D755" s="136"/>
      <c r="E755" s="136"/>
      <c r="F755" s="136"/>
      <c r="G755" s="136"/>
      <c r="H755" s="136"/>
      <c r="I755" s="110"/>
      <c r="J755" s="110"/>
      <c r="K755" s="110"/>
      <c r="L755" s="110"/>
      <c r="M755" s="110"/>
      <c r="N755" s="110"/>
    </row>
    <row r="756" spans="3:14" ht="14.25" customHeight="1">
      <c r="C756" s="136"/>
      <c r="D756" s="136"/>
      <c r="E756" s="136"/>
      <c r="F756" s="136"/>
      <c r="G756" s="136"/>
      <c r="H756" s="136"/>
      <c r="I756" s="110"/>
      <c r="J756" s="110"/>
      <c r="K756" s="110"/>
      <c r="L756" s="110"/>
      <c r="M756" s="110"/>
      <c r="N756" s="110"/>
    </row>
    <row r="757" spans="3:14" ht="14.25" customHeight="1">
      <c r="C757" s="136"/>
      <c r="D757" s="136"/>
      <c r="E757" s="136"/>
      <c r="F757" s="136"/>
      <c r="G757" s="136"/>
      <c r="H757" s="136"/>
      <c r="I757" s="110"/>
      <c r="J757" s="110"/>
      <c r="K757" s="110"/>
      <c r="L757" s="110"/>
      <c r="M757" s="110"/>
      <c r="N757" s="110"/>
    </row>
    <row r="758" spans="3:14" ht="14.25" customHeight="1">
      <c r="C758" s="136"/>
      <c r="D758" s="136"/>
      <c r="E758" s="136"/>
      <c r="F758" s="136"/>
      <c r="G758" s="136"/>
      <c r="H758" s="136"/>
      <c r="I758" s="110"/>
      <c r="J758" s="110"/>
      <c r="K758" s="110"/>
      <c r="L758" s="110"/>
      <c r="M758" s="110"/>
      <c r="N758" s="110"/>
    </row>
    <row r="759" spans="3:14" ht="14.25" customHeight="1">
      <c r="C759" s="136"/>
      <c r="D759" s="136"/>
      <c r="E759" s="136"/>
      <c r="F759" s="136"/>
      <c r="G759" s="136"/>
      <c r="H759" s="136"/>
      <c r="I759" s="110"/>
      <c r="J759" s="110"/>
      <c r="K759" s="110"/>
      <c r="L759" s="110"/>
      <c r="M759" s="110"/>
      <c r="N759" s="110"/>
    </row>
    <row r="760" spans="3:14" ht="14.25" customHeight="1">
      <c r="C760" s="136"/>
      <c r="D760" s="136"/>
      <c r="E760" s="136"/>
      <c r="F760" s="136"/>
      <c r="G760" s="136"/>
      <c r="H760" s="136"/>
      <c r="I760" s="110"/>
      <c r="J760" s="110"/>
      <c r="K760" s="110"/>
      <c r="L760" s="110"/>
      <c r="M760" s="110"/>
      <c r="N760" s="110"/>
    </row>
    <row r="761" spans="3:14" ht="14.25" customHeight="1">
      <c r="C761" s="136"/>
      <c r="D761" s="136"/>
      <c r="E761" s="136"/>
      <c r="F761" s="136"/>
      <c r="G761" s="136"/>
      <c r="H761" s="136"/>
      <c r="I761" s="110"/>
      <c r="J761" s="110"/>
      <c r="K761" s="110"/>
      <c r="L761" s="110"/>
      <c r="M761" s="110"/>
      <c r="N761" s="110"/>
    </row>
    <row r="762" spans="3:14" ht="14.25" customHeight="1">
      <c r="C762" s="136"/>
      <c r="D762" s="136"/>
      <c r="E762" s="136"/>
      <c r="F762" s="136"/>
      <c r="G762" s="136"/>
      <c r="H762" s="136"/>
      <c r="I762" s="110"/>
      <c r="J762" s="110"/>
      <c r="K762" s="110"/>
      <c r="L762" s="110"/>
      <c r="M762" s="110"/>
      <c r="N762" s="110"/>
    </row>
    <row r="763" spans="3:14" ht="14.25" customHeight="1">
      <c r="C763" s="136"/>
      <c r="D763" s="136"/>
      <c r="E763" s="136"/>
      <c r="F763" s="136"/>
      <c r="G763" s="136"/>
      <c r="H763" s="136"/>
      <c r="I763" s="110"/>
      <c r="J763" s="110"/>
      <c r="K763" s="110"/>
      <c r="L763" s="110"/>
      <c r="M763" s="110"/>
      <c r="N763" s="110"/>
    </row>
    <row r="764" spans="3:14" ht="14.25" customHeight="1">
      <c r="C764" s="136"/>
      <c r="D764" s="136"/>
      <c r="E764" s="136"/>
      <c r="F764" s="136"/>
      <c r="G764" s="136"/>
      <c r="H764" s="136"/>
      <c r="I764" s="110"/>
      <c r="J764" s="110"/>
      <c r="K764" s="110"/>
      <c r="L764" s="110"/>
      <c r="M764" s="110"/>
      <c r="N764" s="110"/>
    </row>
    <row r="765" spans="3:14" ht="14.25" customHeight="1">
      <c r="C765" s="136"/>
      <c r="D765" s="136"/>
      <c r="E765" s="136"/>
      <c r="F765" s="136"/>
      <c r="G765" s="136"/>
      <c r="H765" s="136"/>
      <c r="I765" s="110"/>
      <c r="J765" s="110"/>
      <c r="K765" s="110"/>
      <c r="L765" s="110"/>
      <c r="M765" s="110"/>
      <c r="N765" s="110"/>
    </row>
    <row r="766" spans="3:14" ht="14.25" customHeight="1">
      <c r="C766" s="136"/>
      <c r="D766" s="136"/>
      <c r="E766" s="136"/>
      <c r="F766" s="136"/>
      <c r="G766" s="136"/>
      <c r="H766" s="136"/>
      <c r="I766" s="110"/>
      <c r="J766" s="110"/>
      <c r="K766" s="110"/>
      <c r="L766" s="110"/>
      <c r="M766" s="110"/>
      <c r="N766" s="110"/>
    </row>
    <row r="767" spans="3:14" ht="14.25" customHeight="1">
      <c r="C767" s="136"/>
      <c r="D767" s="136"/>
      <c r="E767" s="136"/>
      <c r="F767" s="136"/>
      <c r="G767" s="136"/>
      <c r="H767" s="136"/>
      <c r="I767" s="110"/>
      <c r="J767" s="110"/>
      <c r="K767" s="110"/>
      <c r="L767" s="110"/>
      <c r="M767" s="110"/>
      <c r="N767" s="110"/>
    </row>
    <row r="768" spans="3:14" ht="14.25" customHeight="1">
      <c r="C768" s="136"/>
      <c r="D768" s="136"/>
      <c r="E768" s="136"/>
      <c r="F768" s="136"/>
      <c r="G768" s="136"/>
      <c r="H768" s="136"/>
      <c r="I768" s="110"/>
      <c r="J768" s="110"/>
      <c r="K768" s="110"/>
      <c r="L768" s="110"/>
      <c r="M768" s="110"/>
      <c r="N768" s="110"/>
    </row>
    <row r="769" spans="3:14" ht="14.25" customHeight="1">
      <c r="C769" s="136"/>
      <c r="D769" s="136"/>
      <c r="E769" s="136"/>
      <c r="F769" s="136"/>
      <c r="G769" s="136"/>
      <c r="H769" s="136"/>
      <c r="I769" s="110"/>
      <c r="J769" s="110"/>
      <c r="K769" s="110"/>
      <c r="L769" s="110"/>
      <c r="M769" s="110"/>
      <c r="N769" s="110"/>
    </row>
    <row r="770" spans="3:14" ht="14.25" customHeight="1">
      <c r="C770" s="136"/>
      <c r="D770" s="136"/>
      <c r="E770" s="136"/>
      <c r="F770" s="136"/>
      <c r="G770" s="136"/>
      <c r="H770" s="136"/>
      <c r="I770" s="110"/>
      <c r="J770" s="110"/>
      <c r="K770" s="110"/>
      <c r="L770" s="110"/>
      <c r="M770" s="110"/>
      <c r="N770" s="110"/>
    </row>
    <row r="771" spans="3:14" ht="14.25" customHeight="1">
      <c r="C771" s="136"/>
      <c r="D771" s="136"/>
      <c r="E771" s="136"/>
      <c r="F771" s="136"/>
      <c r="G771" s="136"/>
      <c r="H771" s="136"/>
      <c r="I771" s="110"/>
      <c r="J771" s="110"/>
      <c r="K771" s="110"/>
      <c r="L771" s="110"/>
      <c r="M771" s="110"/>
      <c r="N771" s="110"/>
    </row>
    <row r="772" spans="3:14" ht="14.25" customHeight="1">
      <c r="C772" s="136"/>
      <c r="D772" s="136"/>
      <c r="E772" s="136"/>
      <c r="F772" s="136"/>
      <c r="G772" s="136"/>
      <c r="H772" s="136"/>
      <c r="I772" s="110"/>
      <c r="J772" s="110"/>
      <c r="K772" s="110"/>
      <c r="L772" s="110"/>
      <c r="M772" s="110"/>
      <c r="N772" s="110"/>
    </row>
    <row r="773" spans="3:14" ht="14.25" customHeight="1">
      <c r="C773" s="136"/>
      <c r="D773" s="136"/>
      <c r="E773" s="136"/>
      <c r="F773" s="136"/>
      <c r="G773" s="136"/>
      <c r="H773" s="136"/>
      <c r="I773" s="110"/>
      <c r="J773" s="110"/>
      <c r="K773" s="110"/>
      <c r="L773" s="110"/>
      <c r="M773" s="110"/>
      <c r="N773" s="110"/>
    </row>
    <row r="774" spans="3:14" ht="14.25" customHeight="1">
      <c r="C774" s="136"/>
      <c r="D774" s="136"/>
      <c r="E774" s="136"/>
      <c r="F774" s="136"/>
      <c r="G774" s="136"/>
      <c r="H774" s="136"/>
      <c r="I774" s="110"/>
      <c r="J774" s="110"/>
      <c r="K774" s="110"/>
      <c r="L774" s="110"/>
      <c r="M774" s="110"/>
      <c r="N774" s="110"/>
    </row>
    <row r="775" spans="3:14" ht="14.25" customHeight="1">
      <c r="C775" s="136"/>
      <c r="D775" s="136"/>
      <c r="E775" s="136"/>
      <c r="F775" s="136"/>
      <c r="G775" s="136"/>
      <c r="H775" s="136"/>
      <c r="I775" s="110"/>
      <c r="J775" s="110"/>
      <c r="K775" s="110"/>
      <c r="L775" s="110"/>
      <c r="M775" s="110"/>
      <c r="N775" s="110"/>
    </row>
    <row r="776" spans="3:14" ht="14.25" customHeight="1">
      <c r="C776" s="136"/>
      <c r="D776" s="136"/>
      <c r="E776" s="136"/>
      <c r="F776" s="136"/>
      <c r="G776" s="136"/>
      <c r="H776" s="136"/>
      <c r="I776" s="110"/>
      <c r="J776" s="110"/>
      <c r="K776" s="110"/>
      <c r="L776" s="110"/>
      <c r="M776" s="110"/>
      <c r="N776" s="110"/>
    </row>
    <row r="777" spans="3:14" ht="14.25" customHeight="1">
      <c r="C777" s="136"/>
      <c r="D777" s="136"/>
      <c r="E777" s="136"/>
      <c r="F777" s="136"/>
      <c r="G777" s="136"/>
      <c r="H777" s="136"/>
      <c r="I777" s="110"/>
      <c r="J777" s="110"/>
      <c r="K777" s="110"/>
      <c r="L777" s="110"/>
      <c r="M777" s="110"/>
      <c r="N777" s="110"/>
    </row>
    <row r="778" spans="3:14" ht="14.25" customHeight="1">
      <c r="C778" s="136"/>
      <c r="D778" s="136"/>
      <c r="E778" s="136"/>
      <c r="F778" s="136"/>
      <c r="G778" s="136"/>
      <c r="H778" s="136"/>
      <c r="I778" s="110"/>
      <c r="J778" s="110"/>
      <c r="K778" s="110"/>
      <c r="L778" s="110"/>
      <c r="M778" s="110"/>
      <c r="N778" s="110"/>
    </row>
    <row r="779" spans="3:14" ht="14.25" customHeight="1">
      <c r="C779" s="136"/>
      <c r="D779" s="136"/>
      <c r="E779" s="136"/>
      <c r="F779" s="136"/>
      <c r="G779" s="136"/>
      <c r="H779" s="136"/>
      <c r="I779" s="110"/>
      <c r="J779" s="110"/>
      <c r="K779" s="110"/>
      <c r="L779" s="110"/>
      <c r="M779" s="110"/>
      <c r="N779" s="110"/>
    </row>
    <row r="780" spans="3:14" ht="14.25" customHeight="1">
      <c r="C780" s="136"/>
      <c r="D780" s="136"/>
      <c r="E780" s="136"/>
      <c r="F780" s="136"/>
      <c r="G780" s="136"/>
      <c r="H780" s="136"/>
      <c r="I780" s="110"/>
      <c r="J780" s="110"/>
      <c r="K780" s="110"/>
      <c r="L780" s="110"/>
      <c r="M780" s="110"/>
      <c r="N780" s="110"/>
    </row>
    <row r="781" spans="3:14" ht="14.25" customHeight="1">
      <c r="C781" s="136"/>
      <c r="D781" s="136"/>
      <c r="E781" s="136"/>
      <c r="F781" s="136"/>
      <c r="G781" s="136"/>
      <c r="H781" s="136"/>
      <c r="I781" s="110"/>
      <c r="J781" s="110"/>
      <c r="K781" s="110"/>
      <c r="L781" s="110"/>
      <c r="M781" s="110"/>
      <c r="N781" s="110"/>
    </row>
    <row r="782" spans="3:14" ht="14.25" customHeight="1">
      <c r="C782" s="136"/>
      <c r="D782" s="136"/>
      <c r="E782" s="136"/>
      <c r="F782" s="136"/>
      <c r="G782" s="136"/>
      <c r="H782" s="136"/>
      <c r="I782" s="110"/>
      <c r="J782" s="110"/>
      <c r="K782" s="110"/>
      <c r="L782" s="110"/>
      <c r="M782" s="110"/>
      <c r="N782" s="110"/>
    </row>
    <row r="783" spans="3:14" ht="14.25" customHeight="1">
      <c r="C783" s="136"/>
      <c r="D783" s="136"/>
      <c r="E783" s="136"/>
      <c r="F783" s="136"/>
      <c r="G783" s="136"/>
      <c r="H783" s="136"/>
      <c r="I783" s="110"/>
      <c r="J783" s="110"/>
      <c r="K783" s="110"/>
      <c r="L783" s="110"/>
      <c r="M783" s="110"/>
      <c r="N783" s="110"/>
    </row>
    <row r="784" spans="3:14" ht="14.25" customHeight="1">
      <c r="C784" s="136"/>
      <c r="D784" s="136"/>
      <c r="E784" s="136"/>
      <c r="F784" s="136"/>
      <c r="G784" s="136"/>
      <c r="H784" s="136"/>
      <c r="I784" s="110"/>
      <c r="J784" s="110"/>
      <c r="K784" s="110"/>
      <c r="L784" s="110"/>
      <c r="M784" s="110"/>
      <c r="N784" s="110"/>
    </row>
    <row r="785" spans="3:14" ht="14.25" customHeight="1">
      <c r="C785" s="136"/>
      <c r="D785" s="136"/>
      <c r="E785" s="136"/>
      <c r="F785" s="136"/>
      <c r="G785" s="136"/>
      <c r="H785" s="136"/>
      <c r="I785" s="110"/>
      <c r="J785" s="110"/>
      <c r="K785" s="110"/>
      <c r="L785" s="110"/>
      <c r="M785" s="110"/>
      <c r="N785" s="110"/>
    </row>
    <row r="786" spans="3:14" ht="14.25" customHeight="1">
      <c r="C786" s="136"/>
      <c r="D786" s="136"/>
      <c r="E786" s="136"/>
      <c r="F786" s="136"/>
      <c r="G786" s="136"/>
      <c r="H786" s="136"/>
      <c r="I786" s="110"/>
      <c r="J786" s="110"/>
      <c r="K786" s="110"/>
      <c r="L786" s="110"/>
      <c r="M786" s="110"/>
      <c r="N786" s="110"/>
    </row>
    <row r="787" spans="3:14" ht="14.25" customHeight="1">
      <c r="C787" s="136"/>
      <c r="D787" s="136"/>
      <c r="E787" s="136"/>
      <c r="F787" s="136"/>
      <c r="G787" s="136"/>
      <c r="H787" s="136"/>
      <c r="I787" s="110"/>
      <c r="J787" s="110"/>
      <c r="K787" s="110"/>
      <c r="L787" s="110"/>
      <c r="M787" s="110"/>
      <c r="N787" s="110"/>
    </row>
    <row r="788" spans="3:14" ht="14.25" customHeight="1">
      <c r="C788" s="136"/>
      <c r="D788" s="136"/>
      <c r="E788" s="136"/>
      <c r="F788" s="136"/>
      <c r="G788" s="136"/>
      <c r="H788" s="136"/>
      <c r="I788" s="110"/>
      <c r="J788" s="110"/>
      <c r="K788" s="110"/>
      <c r="L788" s="110"/>
      <c r="M788" s="110"/>
      <c r="N788" s="110"/>
    </row>
    <row r="789" spans="3:14" ht="14.25" customHeight="1">
      <c r="C789" s="136"/>
      <c r="D789" s="136"/>
      <c r="E789" s="136"/>
      <c r="F789" s="136"/>
      <c r="G789" s="136"/>
      <c r="H789" s="136"/>
      <c r="I789" s="110"/>
      <c r="J789" s="110"/>
      <c r="K789" s="110"/>
      <c r="L789" s="110"/>
      <c r="M789" s="110"/>
      <c r="N789" s="110"/>
    </row>
    <row r="790" spans="3:14" ht="14.25" customHeight="1">
      <c r="C790" s="136"/>
      <c r="D790" s="136"/>
      <c r="E790" s="136"/>
      <c r="F790" s="136"/>
      <c r="G790" s="136"/>
      <c r="H790" s="136"/>
      <c r="I790" s="110"/>
      <c r="J790" s="110"/>
      <c r="K790" s="110"/>
      <c r="L790" s="110"/>
      <c r="M790" s="110"/>
      <c r="N790" s="110"/>
    </row>
    <row r="791" spans="3:14" ht="14.25" customHeight="1">
      <c r="C791" s="136"/>
      <c r="D791" s="136"/>
      <c r="E791" s="136"/>
      <c r="F791" s="136"/>
      <c r="G791" s="136"/>
      <c r="H791" s="136"/>
      <c r="I791" s="110"/>
      <c r="J791" s="110"/>
      <c r="K791" s="110"/>
      <c r="L791" s="110"/>
      <c r="M791" s="110"/>
      <c r="N791" s="110"/>
    </row>
    <row r="792" spans="3:14" ht="14.25" customHeight="1">
      <c r="C792" s="136"/>
      <c r="D792" s="136"/>
      <c r="E792" s="136"/>
      <c r="F792" s="136"/>
      <c r="G792" s="136"/>
      <c r="H792" s="136"/>
      <c r="I792" s="110"/>
      <c r="J792" s="110"/>
      <c r="K792" s="110"/>
      <c r="L792" s="110"/>
      <c r="M792" s="110"/>
      <c r="N792" s="110"/>
    </row>
    <row r="793" spans="3:14" ht="14.25" customHeight="1">
      <c r="C793" s="136"/>
      <c r="D793" s="136"/>
      <c r="E793" s="136"/>
      <c r="F793" s="136"/>
      <c r="G793" s="136"/>
      <c r="H793" s="136"/>
      <c r="I793" s="110"/>
      <c r="J793" s="110"/>
      <c r="K793" s="110"/>
      <c r="L793" s="110"/>
      <c r="M793" s="110"/>
      <c r="N793" s="110"/>
    </row>
    <row r="794" spans="3:14" ht="14.25" customHeight="1">
      <c r="C794" s="136"/>
      <c r="D794" s="136"/>
      <c r="E794" s="136"/>
      <c r="F794" s="136"/>
      <c r="G794" s="136"/>
      <c r="H794" s="136"/>
      <c r="I794" s="110"/>
      <c r="J794" s="110"/>
      <c r="K794" s="110"/>
      <c r="L794" s="110"/>
      <c r="M794" s="110"/>
      <c r="N794" s="110"/>
    </row>
    <row r="795" spans="3:14" ht="14.25" customHeight="1">
      <c r="C795" s="136"/>
      <c r="D795" s="136"/>
      <c r="E795" s="136"/>
      <c r="F795" s="136"/>
      <c r="G795" s="136"/>
      <c r="H795" s="136"/>
      <c r="I795" s="110"/>
      <c r="J795" s="110"/>
      <c r="K795" s="110"/>
      <c r="L795" s="110"/>
      <c r="M795" s="110"/>
      <c r="N795" s="110"/>
    </row>
    <row r="796" spans="3:14" ht="14.25" customHeight="1">
      <c r="C796" s="136"/>
      <c r="D796" s="136"/>
      <c r="E796" s="136"/>
      <c r="F796" s="136"/>
      <c r="G796" s="136"/>
      <c r="H796" s="136"/>
      <c r="I796" s="110"/>
      <c r="J796" s="110"/>
      <c r="K796" s="110"/>
      <c r="L796" s="110"/>
      <c r="M796" s="110"/>
      <c r="N796" s="110"/>
    </row>
    <row r="797" spans="3:14" ht="14.25" customHeight="1">
      <c r="C797" s="136"/>
      <c r="D797" s="136"/>
      <c r="E797" s="136"/>
      <c r="F797" s="136"/>
      <c r="G797" s="136"/>
      <c r="H797" s="136"/>
      <c r="I797" s="110"/>
      <c r="J797" s="110"/>
      <c r="K797" s="110"/>
      <c r="L797" s="110"/>
      <c r="M797" s="110"/>
      <c r="N797" s="110"/>
    </row>
    <row r="798" spans="3:14" ht="14.25" customHeight="1">
      <c r="C798" s="136"/>
      <c r="D798" s="136"/>
      <c r="E798" s="136"/>
      <c r="F798" s="136"/>
      <c r="G798" s="136"/>
      <c r="H798" s="136"/>
      <c r="I798" s="110"/>
      <c r="J798" s="110"/>
      <c r="K798" s="110"/>
      <c r="L798" s="110"/>
      <c r="M798" s="110"/>
      <c r="N798" s="110"/>
    </row>
    <row r="799" spans="3:14" ht="14.25" customHeight="1">
      <c r="C799" s="136"/>
      <c r="D799" s="136"/>
      <c r="E799" s="136"/>
      <c r="F799" s="136"/>
      <c r="G799" s="136"/>
      <c r="H799" s="136"/>
      <c r="I799" s="110"/>
      <c r="J799" s="110"/>
      <c r="K799" s="110"/>
      <c r="L799" s="110"/>
      <c r="M799" s="110"/>
      <c r="N799" s="110"/>
    </row>
    <row r="800" spans="3:14" ht="14.25" customHeight="1">
      <c r="C800" s="136"/>
      <c r="D800" s="136"/>
      <c r="E800" s="136"/>
      <c r="F800" s="136"/>
      <c r="G800" s="136"/>
      <c r="H800" s="136"/>
      <c r="I800" s="110"/>
      <c r="J800" s="110"/>
      <c r="K800" s="110"/>
      <c r="L800" s="110"/>
      <c r="M800" s="110"/>
      <c r="N800" s="110"/>
    </row>
    <row r="801" spans="3:14" ht="14.25" customHeight="1">
      <c r="C801" s="136"/>
      <c r="D801" s="136"/>
      <c r="E801" s="136"/>
      <c r="F801" s="136"/>
      <c r="G801" s="136"/>
      <c r="H801" s="136"/>
      <c r="I801" s="110"/>
      <c r="J801" s="110"/>
      <c r="K801" s="110"/>
      <c r="L801" s="110"/>
      <c r="M801" s="110"/>
      <c r="N801" s="110"/>
    </row>
    <row r="802" spans="3:14" ht="14.25" customHeight="1">
      <c r="C802" s="136"/>
      <c r="D802" s="136"/>
      <c r="E802" s="136"/>
      <c r="F802" s="136"/>
      <c r="G802" s="136"/>
      <c r="H802" s="136"/>
      <c r="I802" s="110"/>
      <c r="J802" s="110"/>
      <c r="K802" s="110"/>
      <c r="L802" s="110"/>
      <c r="M802" s="110"/>
      <c r="N802" s="110"/>
    </row>
    <row r="803" spans="3:14" ht="14.25" customHeight="1">
      <c r="C803" s="136"/>
      <c r="D803" s="136"/>
      <c r="E803" s="136"/>
      <c r="F803" s="136"/>
      <c r="G803" s="136"/>
      <c r="H803" s="136"/>
      <c r="I803" s="110"/>
      <c r="J803" s="110"/>
      <c r="K803" s="110"/>
      <c r="L803" s="110"/>
      <c r="M803" s="110"/>
      <c r="N803" s="110"/>
    </row>
    <row r="804" spans="3:14" ht="14.25" customHeight="1">
      <c r="C804" s="136"/>
      <c r="D804" s="136"/>
      <c r="E804" s="136"/>
      <c r="F804" s="136"/>
      <c r="G804" s="136"/>
      <c r="H804" s="136"/>
      <c r="I804" s="110"/>
      <c r="J804" s="110"/>
      <c r="K804" s="110"/>
      <c r="L804" s="110"/>
      <c r="M804" s="110"/>
      <c r="N804" s="110"/>
    </row>
    <row r="805" spans="3:14" ht="14.25" customHeight="1">
      <c r="C805" s="136"/>
      <c r="D805" s="136"/>
      <c r="E805" s="136"/>
      <c r="F805" s="136"/>
      <c r="G805" s="136"/>
      <c r="H805" s="136"/>
      <c r="I805" s="110"/>
      <c r="J805" s="110"/>
      <c r="K805" s="110"/>
      <c r="L805" s="110"/>
      <c r="M805" s="110"/>
      <c r="N805" s="110"/>
    </row>
    <row r="806" spans="3:14" ht="14.25" customHeight="1">
      <c r="C806" s="136"/>
      <c r="D806" s="136"/>
      <c r="E806" s="136"/>
      <c r="F806" s="136"/>
      <c r="G806" s="136"/>
      <c r="H806" s="136"/>
      <c r="I806" s="110"/>
      <c r="J806" s="110"/>
      <c r="K806" s="110"/>
      <c r="L806" s="110"/>
      <c r="M806" s="110"/>
      <c r="N806" s="110"/>
    </row>
    <row r="807" spans="3:14" ht="14.25" customHeight="1">
      <c r="C807" s="136"/>
      <c r="D807" s="136"/>
      <c r="E807" s="136"/>
      <c r="F807" s="136"/>
      <c r="G807" s="136"/>
      <c r="H807" s="136"/>
      <c r="I807" s="110"/>
      <c r="J807" s="110"/>
      <c r="K807" s="110"/>
      <c r="L807" s="110"/>
      <c r="M807" s="110"/>
      <c r="N807" s="110"/>
    </row>
    <row r="808" spans="3:14" ht="14.25" customHeight="1">
      <c r="C808" s="136"/>
      <c r="D808" s="136"/>
      <c r="E808" s="136"/>
      <c r="F808" s="136"/>
      <c r="G808" s="136"/>
      <c r="H808" s="136"/>
      <c r="I808" s="110"/>
      <c r="J808" s="110"/>
      <c r="K808" s="110"/>
      <c r="L808" s="110"/>
      <c r="M808" s="110"/>
      <c r="N808" s="110"/>
    </row>
    <row r="809" spans="3:14" ht="14.25" customHeight="1">
      <c r="C809" s="136"/>
      <c r="D809" s="136"/>
      <c r="E809" s="136"/>
      <c r="F809" s="136"/>
      <c r="G809" s="136"/>
      <c r="H809" s="136"/>
      <c r="I809" s="110"/>
      <c r="J809" s="110"/>
      <c r="K809" s="110"/>
      <c r="L809" s="110"/>
      <c r="M809" s="110"/>
      <c r="N809" s="110"/>
    </row>
    <row r="810" spans="3:14" ht="14.25" customHeight="1">
      <c r="C810" s="136"/>
      <c r="D810" s="136"/>
      <c r="E810" s="136"/>
      <c r="F810" s="136"/>
      <c r="G810" s="136"/>
      <c r="H810" s="136"/>
      <c r="I810" s="110"/>
      <c r="J810" s="110"/>
      <c r="K810" s="110"/>
      <c r="L810" s="110"/>
      <c r="M810" s="110"/>
      <c r="N810" s="110"/>
    </row>
    <row r="811" spans="3:14" ht="14.25" customHeight="1">
      <c r="C811" s="136"/>
      <c r="D811" s="136"/>
      <c r="E811" s="136"/>
      <c r="F811" s="136"/>
      <c r="G811" s="136"/>
      <c r="H811" s="136"/>
      <c r="I811" s="110"/>
      <c r="J811" s="110"/>
      <c r="K811" s="110"/>
      <c r="L811" s="110"/>
      <c r="M811" s="110"/>
      <c r="N811" s="110"/>
    </row>
    <row r="812" spans="3:14" ht="14.25" customHeight="1">
      <c r="C812" s="136"/>
      <c r="D812" s="136"/>
      <c r="E812" s="136"/>
      <c r="F812" s="136"/>
      <c r="G812" s="136"/>
      <c r="H812" s="136"/>
      <c r="I812" s="110"/>
      <c r="J812" s="110"/>
      <c r="K812" s="110"/>
      <c r="L812" s="110"/>
      <c r="M812" s="110"/>
      <c r="N812" s="110"/>
    </row>
    <row r="813" spans="3:14" ht="14.25" customHeight="1">
      <c r="C813" s="136"/>
      <c r="D813" s="136"/>
      <c r="E813" s="136"/>
      <c r="F813" s="136"/>
      <c r="G813" s="136"/>
      <c r="H813" s="136"/>
      <c r="I813" s="110"/>
      <c r="J813" s="110"/>
      <c r="K813" s="110"/>
      <c r="L813" s="110"/>
      <c r="M813" s="110"/>
      <c r="N813" s="110"/>
    </row>
    <row r="814" spans="3:14" ht="14.25" customHeight="1">
      <c r="C814" s="136"/>
      <c r="D814" s="136"/>
      <c r="E814" s="136"/>
      <c r="F814" s="136"/>
      <c r="G814" s="136"/>
      <c r="H814" s="136"/>
      <c r="I814" s="110"/>
      <c r="J814" s="110"/>
      <c r="K814" s="110"/>
      <c r="L814" s="110"/>
      <c r="M814" s="110"/>
      <c r="N814" s="110"/>
    </row>
    <row r="815" spans="3:14" ht="14.25" customHeight="1">
      <c r="C815" s="136"/>
      <c r="D815" s="136"/>
      <c r="E815" s="136"/>
      <c r="F815" s="136"/>
      <c r="G815" s="136"/>
      <c r="H815" s="136"/>
      <c r="I815" s="110"/>
      <c r="J815" s="110"/>
      <c r="K815" s="110"/>
      <c r="L815" s="110"/>
      <c r="M815" s="110"/>
      <c r="N815" s="110"/>
    </row>
    <row r="816" spans="3:14" ht="14.25" customHeight="1">
      <c r="C816" s="136"/>
      <c r="D816" s="136"/>
      <c r="E816" s="136"/>
      <c r="F816" s="136"/>
      <c r="G816" s="136"/>
      <c r="H816" s="136"/>
      <c r="I816" s="110"/>
      <c r="J816" s="110"/>
      <c r="K816" s="110"/>
      <c r="L816" s="110"/>
      <c r="M816" s="110"/>
      <c r="N816" s="110"/>
    </row>
    <row r="817" spans="3:14" ht="14.25" customHeight="1">
      <c r="C817" s="136"/>
      <c r="D817" s="136"/>
      <c r="E817" s="136"/>
      <c r="F817" s="136"/>
      <c r="G817" s="136"/>
      <c r="H817" s="136"/>
      <c r="I817" s="110"/>
      <c r="J817" s="110"/>
      <c r="K817" s="110"/>
      <c r="L817" s="110"/>
      <c r="M817" s="110"/>
      <c r="N817" s="110"/>
    </row>
    <row r="818" spans="3:14" ht="14.25" customHeight="1">
      <c r="C818" s="136"/>
      <c r="D818" s="136"/>
      <c r="E818" s="136"/>
      <c r="F818" s="136"/>
      <c r="G818" s="136"/>
      <c r="H818" s="136"/>
      <c r="I818" s="110"/>
      <c r="J818" s="110"/>
      <c r="K818" s="110"/>
      <c r="L818" s="110"/>
      <c r="M818" s="110"/>
      <c r="N818" s="110"/>
    </row>
    <row r="819" spans="3:14" ht="14.25" customHeight="1">
      <c r="C819" s="136"/>
      <c r="D819" s="136"/>
      <c r="E819" s="136"/>
      <c r="F819" s="136"/>
      <c r="G819" s="136"/>
      <c r="H819" s="136"/>
      <c r="I819" s="110"/>
      <c r="J819" s="110"/>
      <c r="K819" s="110"/>
      <c r="L819" s="110"/>
      <c r="M819" s="110"/>
      <c r="N819" s="110"/>
    </row>
    <row r="820" spans="3:14" ht="14.25" customHeight="1">
      <c r="C820" s="136"/>
      <c r="D820" s="136"/>
      <c r="E820" s="136"/>
      <c r="F820" s="136"/>
      <c r="G820" s="136"/>
      <c r="H820" s="136"/>
      <c r="I820" s="110"/>
      <c r="J820" s="110"/>
      <c r="K820" s="110"/>
      <c r="L820" s="110"/>
      <c r="M820" s="110"/>
      <c r="N820" s="110"/>
    </row>
    <row r="821" spans="3:14" ht="14.25" customHeight="1">
      <c r="C821" s="136"/>
      <c r="D821" s="136"/>
      <c r="E821" s="136"/>
      <c r="F821" s="136"/>
      <c r="G821" s="136"/>
      <c r="H821" s="136"/>
      <c r="I821" s="110"/>
      <c r="J821" s="110"/>
      <c r="K821" s="110"/>
      <c r="L821" s="110"/>
      <c r="M821" s="110"/>
      <c r="N821" s="110"/>
    </row>
    <row r="822" spans="3:14" ht="14.25" customHeight="1">
      <c r="C822" s="136"/>
      <c r="D822" s="136"/>
      <c r="E822" s="136"/>
      <c r="F822" s="136"/>
      <c r="G822" s="136"/>
      <c r="H822" s="136"/>
      <c r="I822" s="110"/>
      <c r="J822" s="110"/>
      <c r="K822" s="110"/>
      <c r="L822" s="110"/>
      <c r="M822" s="110"/>
      <c r="N822" s="110"/>
    </row>
    <row r="823" spans="3:14" ht="14.25" customHeight="1">
      <c r="C823" s="136"/>
      <c r="D823" s="136"/>
      <c r="E823" s="136"/>
      <c r="F823" s="136"/>
      <c r="G823" s="136"/>
      <c r="H823" s="136"/>
      <c r="I823" s="110"/>
      <c r="J823" s="110"/>
      <c r="K823" s="110"/>
      <c r="L823" s="110"/>
      <c r="M823" s="110"/>
      <c r="N823" s="110"/>
    </row>
    <row r="824" spans="3:14" ht="14.25" customHeight="1">
      <c r="C824" s="136"/>
      <c r="D824" s="136"/>
      <c r="E824" s="136"/>
      <c r="F824" s="136"/>
      <c r="G824" s="136"/>
      <c r="H824" s="136"/>
      <c r="I824" s="110"/>
      <c r="J824" s="110"/>
      <c r="K824" s="110"/>
      <c r="L824" s="110"/>
      <c r="M824" s="110"/>
      <c r="N824" s="110"/>
    </row>
    <row r="825" spans="3:14" ht="14.25" customHeight="1">
      <c r="C825" s="136"/>
      <c r="D825" s="136"/>
      <c r="E825" s="136"/>
      <c r="F825" s="136"/>
      <c r="G825" s="136"/>
      <c r="H825" s="136"/>
      <c r="I825" s="110"/>
      <c r="J825" s="110"/>
      <c r="K825" s="110"/>
      <c r="L825" s="110"/>
      <c r="M825" s="110"/>
      <c r="N825" s="110"/>
    </row>
    <row r="826" spans="3:14" ht="14.25" customHeight="1">
      <c r="C826" s="136"/>
      <c r="D826" s="136"/>
      <c r="E826" s="136"/>
      <c r="F826" s="136"/>
      <c r="G826" s="136"/>
      <c r="H826" s="136"/>
      <c r="I826" s="110"/>
      <c r="J826" s="110"/>
      <c r="K826" s="110"/>
      <c r="L826" s="110"/>
      <c r="M826" s="110"/>
      <c r="N826" s="110"/>
    </row>
    <row r="827" spans="3:14" ht="14.25" customHeight="1">
      <c r="C827" s="136"/>
      <c r="D827" s="136"/>
      <c r="E827" s="136"/>
      <c r="F827" s="136"/>
      <c r="G827" s="136"/>
      <c r="H827" s="136"/>
      <c r="I827" s="110"/>
      <c r="J827" s="110"/>
      <c r="K827" s="110"/>
      <c r="L827" s="110"/>
      <c r="M827" s="110"/>
      <c r="N827" s="110"/>
    </row>
    <row r="828" spans="3:14" ht="14.25" customHeight="1">
      <c r="C828" s="136"/>
      <c r="D828" s="136"/>
      <c r="E828" s="136"/>
      <c r="F828" s="136"/>
      <c r="G828" s="136"/>
      <c r="H828" s="136"/>
      <c r="I828" s="110"/>
      <c r="J828" s="110"/>
      <c r="K828" s="110"/>
      <c r="L828" s="110"/>
      <c r="M828" s="110"/>
      <c r="N828" s="110"/>
    </row>
    <row r="829" spans="3:14" ht="14.25" customHeight="1">
      <c r="C829" s="136"/>
      <c r="D829" s="136"/>
      <c r="E829" s="136"/>
      <c r="F829" s="136"/>
      <c r="G829" s="136"/>
      <c r="H829" s="136"/>
      <c r="I829" s="110"/>
      <c r="J829" s="110"/>
      <c r="K829" s="110"/>
      <c r="L829" s="110"/>
      <c r="M829" s="110"/>
      <c r="N829" s="110"/>
    </row>
    <row r="830" spans="3:14" ht="14.25" customHeight="1">
      <c r="C830" s="136"/>
      <c r="D830" s="136"/>
      <c r="E830" s="136"/>
      <c r="F830" s="136"/>
      <c r="G830" s="136"/>
      <c r="H830" s="136"/>
      <c r="I830" s="110"/>
      <c r="J830" s="110"/>
      <c r="K830" s="110"/>
      <c r="L830" s="110"/>
      <c r="M830" s="110"/>
      <c r="N830" s="110"/>
    </row>
    <row r="831" spans="3:14" ht="14.25" customHeight="1">
      <c r="C831" s="136"/>
      <c r="D831" s="136"/>
      <c r="E831" s="136"/>
      <c r="F831" s="136"/>
      <c r="G831" s="136"/>
      <c r="H831" s="136"/>
      <c r="I831" s="110"/>
      <c r="J831" s="110"/>
      <c r="K831" s="110"/>
      <c r="L831" s="110"/>
      <c r="M831" s="110"/>
      <c r="N831" s="110"/>
    </row>
    <row r="832" spans="3:14" ht="14.25" customHeight="1">
      <c r="C832" s="136"/>
      <c r="D832" s="136"/>
      <c r="E832" s="136"/>
      <c r="F832" s="136"/>
      <c r="G832" s="136"/>
      <c r="H832" s="136"/>
      <c r="I832" s="110"/>
      <c r="J832" s="110"/>
      <c r="K832" s="110"/>
      <c r="L832" s="110"/>
      <c r="M832" s="110"/>
      <c r="N832" s="110"/>
    </row>
    <row r="833" spans="3:14" ht="14.25" customHeight="1">
      <c r="C833" s="136"/>
      <c r="D833" s="136"/>
      <c r="E833" s="136"/>
      <c r="F833" s="136"/>
      <c r="G833" s="136"/>
      <c r="H833" s="136"/>
      <c r="I833" s="110"/>
      <c r="J833" s="110"/>
      <c r="K833" s="110"/>
      <c r="L833" s="110"/>
      <c r="M833" s="110"/>
      <c r="N833" s="110"/>
    </row>
    <row r="834" spans="3:14" ht="14.25" customHeight="1">
      <c r="C834" s="136"/>
      <c r="D834" s="136"/>
      <c r="E834" s="136"/>
      <c r="F834" s="136"/>
      <c r="G834" s="136"/>
      <c r="H834" s="136"/>
      <c r="I834" s="110"/>
      <c r="J834" s="110"/>
      <c r="K834" s="110"/>
      <c r="L834" s="110"/>
      <c r="M834" s="110"/>
      <c r="N834" s="110"/>
    </row>
    <row r="835" spans="3:14" ht="14.25" customHeight="1">
      <c r="C835" s="136"/>
      <c r="D835" s="136"/>
      <c r="E835" s="136"/>
      <c r="F835" s="136"/>
      <c r="G835" s="136"/>
      <c r="H835" s="136"/>
      <c r="I835" s="110"/>
      <c r="J835" s="110"/>
      <c r="K835" s="110"/>
      <c r="L835" s="110"/>
      <c r="M835" s="110"/>
      <c r="N835" s="110"/>
    </row>
    <row r="836" spans="3:14" ht="14.25" customHeight="1">
      <c r="C836" s="136"/>
      <c r="D836" s="136"/>
      <c r="E836" s="136"/>
      <c r="F836" s="136"/>
      <c r="G836" s="136"/>
      <c r="H836" s="136"/>
      <c r="I836" s="110"/>
      <c r="J836" s="110"/>
      <c r="K836" s="110"/>
      <c r="L836" s="110"/>
      <c r="M836" s="110"/>
      <c r="N836" s="110"/>
    </row>
    <row r="837" spans="3:14" ht="14.25" customHeight="1">
      <c r="C837" s="136"/>
      <c r="D837" s="136"/>
      <c r="E837" s="136"/>
      <c r="F837" s="136"/>
      <c r="G837" s="136"/>
      <c r="H837" s="136"/>
      <c r="I837" s="110"/>
      <c r="J837" s="110"/>
      <c r="K837" s="110"/>
      <c r="L837" s="110"/>
      <c r="M837" s="110"/>
      <c r="N837" s="110"/>
    </row>
    <row r="838" spans="3:14" ht="14.25" customHeight="1">
      <c r="C838" s="136"/>
      <c r="D838" s="136"/>
      <c r="E838" s="136"/>
      <c r="F838" s="136"/>
      <c r="G838" s="136"/>
      <c r="H838" s="136"/>
      <c r="I838" s="110"/>
      <c r="J838" s="110"/>
      <c r="K838" s="110"/>
      <c r="L838" s="110"/>
      <c r="M838" s="110"/>
      <c r="N838" s="110"/>
    </row>
    <row r="839" spans="3:14" ht="14.25" customHeight="1">
      <c r="C839" s="136"/>
      <c r="D839" s="136"/>
      <c r="E839" s="136"/>
      <c r="F839" s="136"/>
      <c r="G839" s="136"/>
      <c r="H839" s="136"/>
      <c r="I839" s="110"/>
      <c r="J839" s="110"/>
      <c r="K839" s="110"/>
      <c r="L839" s="110"/>
      <c r="M839" s="110"/>
      <c r="N839" s="110"/>
    </row>
    <row r="840" spans="3:14" ht="14.25" customHeight="1">
      <c r="C840" s="136"/>
      <c r="D840" s="136"/>
      <c r="E840" s="136"/>
      <c r="F840" s="136"/>
      <c r="G840" s="136"/>
      <c r="H840" s="136"/>
      <c r="I840" s="110"/>
      <c r="J840" s="110"/>
      <c r="K840" s="110"/>
      <c r="L840" s="110"/>
      <c r="M840" s="110"/>
      <c r="N840" s="110"/>
    </row>
    <row r="841" spans="3:14" ht="14.25" customHeight="1">
      <c r="C841" s="136"/>
      <c r="D841" s="136"/>
      <c r="E841" s="136"/>
      <c r="F841" s="136"/>
      <c r="G841" s="136"/>
      <c r="H841" s="136"/>
      <c r="I841" s="110"/>
      <c r="J841" s="110"/>
      <c r="K841" s="110"/>
      <c r="L841" s="110"/>
      <c r="M841" s="110"/>
      <c r="N841" s="110"/>
    </row>
    <row r="842" spans="3:14" ht="14.25" customHeight="1">
      <c r="C842" s="136"/>
      <c r="D842" s="136"/>
      <c r="E842" s="136"/>
      <c r="F842" s="136"/>
      <c r="G842" s="136"/>
      <c r="H842" s="136"/>
      <c r="I842" s="110"/>
      <c r="J842" s="110"/>
      <c r="K842" s="110"/>
      <c r="L842" s="110"/>
      <c r="M842" s="110"/>
      <c r="N842" s="110"/>
    </row>
    <row r="843" spans="3:14" ht="14.25" customHeight="1">
      <c r="C843" s="136"/>
      <c r="D843" s="136"/>
      <c r="E843" s="136"/>
      <c r="F843" s="136"/>
      <c r="G843" s="136"/>
      <c r="H843" s="136"/>
      <c r="I843" s="110"/>
      <c r="J843" s="110"/>
      <c r="K843" s="110"/>
      <c r="L843" s="110"/>
      <c r="M843" s="110"/>
      <c r="N843" s="110"/>
    </row>
    <row r="844" spans="3:14" ht="14.25" customHeight="1">
      <c r="C844" s="136"/>
      <c r="D844" s="136"/>
      <c r="E844" s="136"/>
      <c r="F844" s="136"/>
      <c r="G844" s="136"/>
      <c r="H844" s="136"/>
      <c r="I844" s="110"/>
      <c r="J844" s="110"/>
      <c r="K844" s="110"/>
      <c r="L844" s="110"/>
      <c r="M844" s="110"/>
      <c r="N844" s="110"/>
    </row>
    <row r="845" spans="3:14" ht="14.25" customHeight="1">
      <c r="C845" s="136"/>
      <c r="D845" s="136"/>
      <c r="E845" s="136"/>
      <c r="F845" s="136"/>
      <c r="G845" s="136"/>
      <c r="H845" s="136"/>
      <c r="I845" s="110"/>
      <c r="J845" s="110"/>
      <c r="K845" s="110"/>
      <c r="L845" s="110"/>
      <c r="M845" s="110"/>
      <c r="N845" s="110"/>
    </row>
    <row r="846" spans="3:14" ht="14.25" customHeight="1">
      <c r="C846" s="136"/>
      <c r="D846" s="136"/>
      <c r="E846" s="136"/>
      <c r="F846" s="136"/>
      <c r="G846" s="136"/>
      <c r="H846" s="136"/>
      <c r="I846" s="110"/>
      <c r="J846" s="110"/>
      <c r="K846" s="110"/>
      <c r="L846" s="110"/>
      <c r="M846" s="110"/>
      <c r="N846" s="110"/>
    </row>
    <row r="847" spans="3:14" ht="14.25" customHeight="1">
      <c r="C847" s="136"/>
      <c r="D847" s="136"/>
      <c r="E847" s="136"/>
      <c r="F847" s="136"/>
      <c r="G847" s="136"/>
      <c r="H847" s="136"/>
      <c r="I847" s="110"/>
      <c r="J847" s="110"/>
      <c r="K847" s="110"/>
      <c r="L847" s="110"/>
      <c r="M847" s="110"/>
      <c r="N847" s="110"/>
    </row>
    <row r="848" spans="3:14" ht="14.25" customHeight="1">
      <c r="C848" s="136"/>
      <c r="D848" s="136"/>
      <c r="E848" s="136"/>
      <c r="F848" s="136"/>
      <c r="G848" s="136"/>
      <c r="H848" s="136"/>
      <c r="I848" s="110"/>
      <c r="J848" s="110"/>
      <c r="K848" s="110"/>
      <c r="L848" s="110"/>
      <c r="M848" s="110"/>
      <c r="N848" s="110"/>
    </row>
    <row r="849" spans="3:14" ht="14.25" customHeight="1">
      <c r="C849" s="136"/>
      <c r="D849" s="136"/>
      <c r="E849" s="136"/>
      <c r="F849" s="136"/>
      <c r="G849" s="136"/>
      <c r="H849" s="136"/>
      <c r="I849" s="110"/>
      <c r="J849" s="110"/>
      <c r="K849" s="110"/>
      <c r="L849" s="110"/>
      <c r="M849" s="110"/>
      <c r="N849" s="110"/>
    </row>
    <row r="850" spans="3:14" ht="14.25" customHeight="1">
      <c r="C850" s="136"/>
      <c r="D850" s="136"/>
      <c r="E850" s="136"/>
      <c r="F850" s="136"/>
      <c r="G850" s="136"/>
      <c r="H850" s="136"/>
      <c r="I850" s="110"/>
      <c r="J850" s="110"/>
      <c r="K850" s="110"/>
      <c r="L850" s="110"/>
      <c r="M850" s="110"/>
      <c r="N850" s="110"/>
    </row>
    <row r="851" spans="3:14" ht="14.25" customHeight="1">
      <c r="C851" s="136"/>
      <c r="D851" s="136"/>
      <c r="E851" s="136"/>
      <c r="F851" s="136"/>
      <c r="G851" s="136"/>
      <c r="H851" s="136"/>
      <c r="I851" s="110"/>
      <c r="J851" s="110"/>
      <c r="K851" s="110"/>
      <c r="L851" s="110"/>
      <c r="M851" s="110"/>
      <c r="N851" s="110"/>
    </row>
    <row r="852" spans="3:14" ht="14.25" customHeight="1">
      <c r="C852" s="136"/>
      <c r="D852" s="136"/>
      <c r="E852" s="136"/>
      <c r="F852" s="136"/>
      <c r="G852" s="136"/>
      <c r="H852" s="136"/>
      <c r="I852" s="110"/>
      <c r="J852" s="110"/>
      <c r="K852" s="110"/>
      <c r="L852" s="110"/>
      <c r="M852" s="110"/>
      <c r="N852" s="110"/>
    </row>
    <row r="853" spans="3:14" ht="14.25" customHeight="1">
      <c r="C853" s="136"/>
      <c r="D853" s="136"/>
      <c r="E853" s="136"/>
      <c r="F853" s="136"/>
      <c r="G853" s="136"/>
      <c r="H853" s="136"/>
      <c r="I853" s="110"/>
      <c r="J853" s="110"/>
      <c r="K853" s="110"/>
      <c r="L853" s="110"/>
      <c r="M853" s="110"/>
      <c r="N853" s="110"/>
    </row>
    <row r="854" spans="3:14" ht="14.25" customHeight="1">
      <c r="C854" s="136"/>
      <c r="D854" s="136"/>
      <c r="E854" s="136"/>
      <c r="F854" s="136"/>
      <c r="G854" s="136"/>
      <c r="H854" s="136"/>
      <c r="I854" s="110"/>
      <c r="J854" s="110"/>
      <c r="K854" s="110"/>
      <c r="L854" s="110"/>
      <c r="M854" s="110"/>
      <c r="N854" s="110"/>
    </row>
    <row r="855" spans="3:14" ht="14.25" customHeight="1">
      <c r="C855" s="136"/>
      <c r="D855" s="136"/>
      <c r="E855" s="136"/>
      <c r="F855" s="136"/>
      <c r="G855" s="136"/>
      <c r="H855" s="136"/>
      <c r="I855" s="110"/>
      <c r="J855" s="110"/>
      <c r="K855" s="110"/>
      <c r="L855" s="110"/>
      <c r="M855" s="110"/>
      <c r="N855" s="110"/>
    </row>
    <row r="856" spans="3:14" ht="14.25" customHeight="1">
      <c r="C856" s="136"/>
      <c r="D856" s="136"/>
      <c r="E856" s="136"/>
      <c r="F856" s="136"/>
      <c r="G856" s="136"/>
      <c r="H856" s="136"/>
      <c r="I856" s="110"/>
      <c r="J856" s="110"/>
      <c r="K856" s="110"/>
      <c r="L856" s="110"/>
      <c r="M856" s="110"/>
      <c r="N856" s="110"/>
    </row>
    <row r="857" spans="3:14" ht="14.25" customHeight="1">
      <c r="C857" s="136"/>
      <c r="D857" s="136"/>
      <c r="E857" s="136"/>
      <c r="F857" s="136"/>
      <c r="G857" s="136"/>
      <c r="H857" s="136"/>
      <c r="I857" s="110"/>
      <c r="J857" s="110"/>
      <c r="K857" s="110"/>
      <c r="L857" s="110"/>
      <c r="M857" s="110"/>
      <c r="N857" s="110"/>
    </row>
    <row r="858" spans="3:14" ht="14.25" customHeight="1">
      <c r="C858" s="136"/>
      <c r="D858" s="136"/>
      <c r="E858" s="136"/>
      <c r="F858" s="136"/>
      <c r="G858" s="136"/>
      <c r="H858" s="136"/>
      <c r="I858" s="110"/>
      <c r="J858" s="110"/>
      <c r="K858" s="110"/>
      <c r="L858" s="110"/>
      <c r="M858" s="110"/>
      <c r="N858" s="110"/>
    </row>
    <row r="859" spans="3:14" ht="14.25" customHeight="1">
      <c r="C859" s="136"/>
      <c r="D859" s="136"/>
      <c r="E859" s="136"/>
      <c r="F859" s="136"/>
      <c r="G859" s="136"/>
      <c r="H859" s="136"/>
      <c r="I859" s="110"/>
      <c r="J859" s="110"/>
      <c r="K859" s="110"/>
      <c r="L859" s="110"/>
      <c r="M859" s="110"/>
      <c r="N859" s="110"/>
    </row>
    <row r="860" spans="3:14" ht="14.25" customHeight="1">
      <c r="C860" s="136"/>
      <c r="D860" s="136"/>
      <c r="E860" s="136"/>
      <c r="F860" s="136"/>
      <c r="G860" s="136"/>
      <c r="H860" s="136"/>
      <c r="I860" s="110"/>
      <c r="J860" s="110"/>
      <c r="K860" s="110"/>
      <c r="L860" s="110"/>
      <c r="M860" s="110"/>
      <c r="N860" s="110"/>
    </row>
    <row r="861" spans="3:14" ht="14.25" customHeight="1">
      <c r="C861" s="136"/>
      <c r="D861" s="136"/>
      <c r="E861" s="136"/>
      <c r="F861" s="136"/>
      <c r="G861" s="136"/>
      <c r="H861" s="136"/>
      <c r="I861" s="110"/>
      <c r="J861" s="110"/>
      <c r="K861" s="110"/>
      <c r="L861" s="110"/>
      <c r="M861" s="110"/>
      <c r="N861" s="110"/>
    </row>
    <row r="862" spans="3:14" ht="14.25" customHeight="1">
      <c r="C862" s="136"/>
      <c r="D862" s="136"/>
      <c r="E862" s="136"/>
      <c r="F862" s="136"/>
      <c r="G862" s="136"/>
      <c r="H862" s="136"/>
      <c r="I862" s="110"/>
      <c r="J862" s="110"/>
      <c r="K862" s="110"/>
      <c r="L862" s="110"/>
      <c r="M862" s="110"/>
      <c r="N862" s="110"/>
    </row>
    <row r="863" spans="3:14" ht="14.25" customHeight="1">
      <c r="C863" s="136"/>
      <c r="D863" s="136"/>
      <c r="E863" s="136"/>
      <c r="F863" s="136"/>
      <c r="G863" s="136"/>
      <c r="H863" s="136"/>
      <c r="I863" s="110"/>
      <c r="J863" s="110"/>
      <c r="K863" s="110"/>
      <c r="L863" s="110"/>
      <c r="M863" s="110"/>
      <c r="N863" s="110"/>
    </row>
    <row r="864" spans="3:14" ht="14.25" customHeight="1">
      <c r="C864" s="136"/>
      <c r="D864" s="136"/>
      <c r="E864" s="136"/>
      <c r="F864" s="136"/>
      <c r="G864" s="136"/>
      <c r="H864" s="136"/>
      <c r="I864" s="110"/>
      <c r="J864" s="110"/>
      <c r="K864" s="110"/>
      <c r="L864" s="110"/>
      <c r="M864" s="110"/>
      <c r="N864" s="110"/>
    </row>
    <row r="865" spans="3:14" ht="14.25" customHeight="1">
      <c r="C865" s="136"/>
      <c r="D865" s="136"/>
      <c r="E865" s="136"/>
      <c r="F865" s="136"/>
      <c r="G865" s="136"/>
      <c r="H865" s="136"/>
      <c r="I865" s="110"/>
      <c r="J865" s="110"/>
      <c r="K865" s="110"/>
      <c r="L865" s="110"/>
      <c r="M865" s="110"/>
      <c r="N865" s="110"/>
    </row>
    <row r="866" spans="3:14" ht="14.25" customHeight="1">
      <c r="C866" s="136"/>
      <c r="D866" s="136"/>
      <c r="E866" s="136"/>
      <c r="F866" s="136"/>
      <c r="G866" s="136"/>
      <c r="H866" s="136"/>
      <c r="I866" s="110"/>
      <c r="J866" s="110"/>
      <c r="K866" s="110"/>
      <c r="L866" s="110"/>
      <c r="M866" s="110"/>
      <c r="N866" s="110"/>
    </row>
    <row r="867" spans="3:14" ht="14.25" customHeight="1">
      <c r="C867" s="136"/>
      <c r="D867" s="136"/>
      <c r="E867" s="136"/>
      <c r="F867" s="136"/>
      <c r="G867" s="136"/>
      <c r="H867" s="136"/>
      <c r="I867" s="110"/>
      <c r="J867" s="110"/>
      <c r="K867" s="110"/>
      <c r="L867" s="110"/>
      <c r="M867" s="110"/>
      <c r="N867" s="110"/>
    </row>
    <row r="868" spans="3:14" ht="14.25" customHeight="1">
      <c r="C868" s="136"/>
      <c r="D868" s="136"/>
      <c r="E868" s="136"/>
      <c r="F868" s="136"/>
      <c r="G868" s="136"/>
      <c r="H868" s="136"/>
      <c r="I868" s="110"/>
      <c r="J868" s="110"/>
      <c r="K868" s="110"/>
      <c r="L868" s="110"/>
      <c r="M868" s="110"/>
      <c r="N868" s="110"/>
    </row>
    <row r="869" spans="3:14" ht="14.25" customHeight="1">
      <c r="C869" s="136"/>
      <c r="D869" s="136"/>
      <c r="E869" s="136"/>
      <c r="F869" s="136"/>
      <c r="G869" s="136"/>
      <c r="H869" s="136"/>
      <c r="I869" s="110"/>
      <c r="J869" s="110"/>
      <c r="K869" s="110"/>
      <c r="L869" s="110"/>
      <c r="M869" s="110"/>
      <c r="N869" s="110"/>
    </row>
    <row r="870" spans="3:14" ht="14.25" customHeight="1">
      <c r="C870" s="136"/>
      <c r="D870" s="136"/>
      <c r="E870" s="136"/>
      <c r="F870" s="136"/>
      <c r="G870" s="136"/>
      <c r="H870" s="136"/>
      <c r="I870" s="110"/>
      <c r="J870" s="110"/>
      <c r="K870" s="110"/>
      <c r="L870" s="110"/>
      <c r="M870" s="110"/>
      <c r="N870" s="110"/>
    </row>
    <row r="871" spans="3:14" ht="14.25" customHeight="1">
      <c r="C871" s="136"/>
      <c r="D871" s="136"/>
      <c r="E871" s="136"/>
      <c r="F871" s="136"/>
      <c r="G871" s="136"/>
      <c r="H871" s="136"/>
      <c r="I871" s="110"/>
      <c r="J871" s="110"/>
      <c r="K871" s="110"/>
      <c r="L871" s="110"/>
      <c r="M871" s="110"/>
      <c r="N871" s="110"/>
    </row>
    <row r="872" spans="3:14" ht="14.25" customHeight="1">
      <c r="C872" s="136"/>
      <c r="D872" s="136"/>
      <c r="E872" s="136"/>
      <c r="F872" s="136"/>
      <c r="G872" s="136"/>
      <c r="H872" s="136"/>
      <c r="I872" s="110"/>
      <c r="J872" s="110"/>
      <c r="K872" s="110"/>
      <c r="L872" s="110"/>
      <c r="M872" s="110"/>
      <c r="N872" s="110"/>
    </row>
    <row r="873" spans="3:14" ht="14.25" customHeight="1">
      <c r="C873" s="136"/>
      <c r="D873" s="136"/>
      <c r="E873" s="136"/>
      <c r="F873" s="136"/>
      <c r="G873" s="136"/>
      <c r="H873" s="136"/>
      <c r="I873" s="110"/>
      <c r="J873" s="110"/>
      <c r="K873" s="110"/>
      <c r="L873" s="110"/>
      <c r="M873" s="110"/>
      <c r="N873" s="110"/>
    </row>
    <row r="874" spans="3:14" ht="14.25" customHeight="1">
      <c r="C874" s="136"/>
      <c r="D874" s="136"/>
      <c r="E874" s="136"/>
      <c r="F874" s="136"/>
      <c r="G874" s="136"/>
      <c r="H874" s="136"/>
      <c r="I874" s="110"/>
      <c r="J874" s="110"/>
      <c r="K874" s="110"/>
      <c r="L874" s="110"/>
      <c r="M874" s="110"/>
      <c r="N874" s="110"/>
    </row>
    <row r="875" spans="3:14" ht="14.25" customHeight="1">
      <c r="C875" s="136"/>
      <c r="D875" s="136"/>
      <c r="E875" s="136"/>
      <c r="F875" s="136"/>
      <c r="G875" s="136"/>
      <c r="H875" s="136"/>
      <c r="I875" s="110"/>
      <c r="J875" s="110"/>
      <c r="K875" s="110"/>
      <c r="L875" s="110"/>
      <c r="M875" s="110"/>
      <c r="N875" s="110"/>
    </row>
    <row r="876" spans="3:14" ht="14.25" customHeight="1">
      <c r="C876" s="136"/>
      <c r="D876" s="136"/>
      <c r="E876" s="136"/>
      <c r="F876" s="136"/>
      <c r="G876" s="136"/>
      <c r="H876" s="136"/>
      <c r="I876" s="110"/>
      <c r="J876" s="110"/>
      <c r="K876" s="110"/>
      <c r="L876" s="110"/>
      <c r="M876" s="110"/>
      <c r="N876" s="110"/>
    </row>
    <row r="877" spans="3:14" ht="14.25" customHeight="1">
      <c r="C877" s="136"/>
      <c r="D877" s="136"/>
      <c r="E877" s="136"/>
      <c r="F877" s="136"/>
      <c r="G877" s="136"/>
      <c r="H877" s="136"/>
      <c r="I877" s="110"/>
      <c r="J877" s="110"/>
      <c r="K877" s="110"/>
      <c r="L877" s="110"/>
      <c r="M877" s="110"/>
      <c r="N877" s="110"/>
    </row>
    <row r="878" spans="3:14" ht="14.25" customHeight="1">
      <c r="C878" s="136"/>
      <c r="D878" s="136"/>
      <c r="E878" s="136"/>
      <c r="F878" s="136"/>
      <c r="G878" s="136"/>
      <c r="H878" s="136"/>
      <c r="I878" s="110"/>
      <c r="J878" s="110"/>
      <c r="K878" s="110"/>
      <c r="L878" s="110"/>
      <c r="M878" s="110"/>
      <c r="N878" s="110"/>
    </row>
    <row r="879" spans="3:14" ht="14.25" customHeight="1">
      <c r="C879" s="136"/>
      <c r="D879" s="136"/>
      <c r="E879" s="136"/>
      <c r="F879" s="136"/>
      <c r="G879" s="136"/>
      <c r="H879" s="136"/>
      <c r="I879" s="110"/>
      <c r="J879" s="110"/>
      <c r="K879" s="110"/>
      <c r="L879" s="110"/>
      <c r="M879" s="110"/>
      <c r="N879" s="110"/>
    </row>
    <row r="880" spans="3:14" ht="14.25" customHeight="1">
      <c r="C880" s="136"/>
      <c r="D880" s="136"/>
      <c r="E880" s="136"/>
      <c r="F880" s="136"/>
      <c r="G880" s="136"/>
      <c r="H880" s="136"/>
      <c r="I880" s="110"/>
      <c r="J880" s="110"/>
      <c r="K880" s="110"/>
      <c r="L880" s="110"/>
      <c r="M880" s="110"/>
      <c r="N880" s="110"/>
    </row>
    <row r="881" spans="3:14" ht="14.25" customHeight="1">
      <c r="C881" s="136"/>
      <c r="D881" s="136"/>
      <c r="E881" s="136"/>
      <c r="F881" s="136"/>
      <c r="G881" s="136"/>
      <c r="H881" s="136"/>
      <c r="I881" s="110"/>
      <c r="J881" s="110"/>
      <c r="K881" s="110"/>
      <c r="L881" s="110"/>
      <c r="M881" s="110"/>
      <c r="N881" s="110"/>
    </row>
    <row r="882" spans="3:14" ht="14.25" customHeight="1">
      <c r="C882" s="136"/>
      <c r="D882" s="136"/>
      <c r="E882" s="136"/>
      <c r="F882" s="136"/>
      <c r="G882" s="136"/>
      <c r="H882" s="136"/>
      <c r="I882" s="110"/>
      <c r="J882" s="110"/>
      <c r="K882" s="110"/>
      <c r="L882" s="110"/>
      <c r="M882" s="110"/>
      <c r="N882" s="110"/>
    </row>
    <row r="883" spans="3:14" ht="14.25" customHeight="1">
      <c r="C883" s="136"/>
      <c r="D883" s="136"/>
      <c r="E883" s="136"/>
      <c r="F883" s="136"/>
      <c r="G883" s="136"/>
      <c r="H883" s="136"/>
      <c r="I883" s="110"/>
      <c r="J883" s="110"/>
      <c r="K883" s="110"/>
      <c r="L883" s="110"/>
      <c r="M883" s="110"/>
      <c r="N883" s="110"/>
    </row>
    <row r="884" spans="3:14" ht="14.25" customHeight="1">
      <c r="C884" s="136"/>
      <c r="D884" s="136"/>
      <c r="E884" s="136"/>
      <c r="F884" s="136"/>
      <c r="G884" s="136"/>
      <c r="H884" s="136"/>
      <c r="I884" s="110"/>
      <c r="J884" s="110"/>
      <c r="K884" s="110"/>
      <c r="L884" s="110"/>
      <c r="M884" s="110"/>
      <c r="N884" s="110"/>
    </row>
    <row r="885" spans="3:14" ht="14.25" customHeight="1">
      <c r="C885" s="136"/>
      <c r="D885" s="136"/>
      <c r="E885" s="136"/>
      <c r="F885" s="136"/>
      <c r="G885" s="136"/>
      <c r="H885" s="136"/>
      <c r="I885" s="110"/>
      <c r="J885" s="110"/>
      <c r="K885" s="110"/>
      <c r="L885" s="110"/>
      <c r="M885" s="110"/>
      <c r="N885" s="110"/>
    </row>
    <row r="886" spans="3:14" ht="14.25" customHeight="1">
      <c r="C886" s="136"/>
      <c r="D886" s="136"/>
      <c r="E886" s="136"/>
      <c r="F886" s="136"/>
      <c r="G886" s="136"/>
      <c r="H886" s="136"/>
      <c r="I886" s="110"/>
      <c r="J886" s="110"/>
      <c r="K886" s="110"/>
      <c r="L886" s="110"/>
      <c r="M886" s="110"/>
      <c r="N886" s="110"/>
    </row>
    <row r="887" spans="3:14" ht="14.25" customHeight="1">
      <c r="C887" s="136"/>
      <c r="D887" s="136"/>
      <c r="E887" s="136"/>
      <c r="F887" s="136"/>
      <c r="G887" s="136"/>
      <c r="H887" s="136"/>
      <c r="I887" s="110"/>
      <c r="J887" s="110"/>
      <c r="K887" s="110"/>
      <c r="L887" s="110"/>
      <c r="M887" s="110"/>
      <c r="N887" s="110"/>
    </row>
    <row r="888" spans="3:14" ht="14.25" customHeight="1">
      <c r="C888" s="136"/>
      <c r="D888" s="136"/>
      <c r="E888" s="136"/>
      <c r="F888" s="136"/>
      <c r="G888" s="136"/>
      <c r="H888" s="136"/>
      <c r="I888" s="110"/>
      <c r="J888" s="110"/>
      <c r="K888" s="110"/>
      <c r="L888" s="110"/>
      <c r="M888" s="110"/>
      <c r="N888" s="110"/>
    </row>
    <row r="889" spans="3:14" ht="14.25" customHeight="1">
      <c r="C889" s="136"/>
      <c r="D889" s="136"/>
      <c r="E889" s="136"/>
      <c r="F889" s="136"/>
      <c r="G889" s="136"/>
      <c r="H889" s="136"/>
      <c r="I889" s="110"/>
      <c r="J889" s="110"/>
      <c r="K889" s="110"/>
      <c r="L889" s="110"/>
      <c r="M889" s="110"/>
      <c r="N889" s="110"/>
    </row>
    <row r="890" spans="3:14" ht="14.25" customHeight="1">
      <c r="C890" s="136"/>
      <c r="D890" s="136"/>
      <c r="E890" s="136"/>
      <c r="F890" s="136"/>
      <c r="G890" s="136"/>
      <c r="H890" s="136"/>
      <c r="I890" s="110"/>
      <c r="J890" s="110"/>
      <c r="K890" s="110"/>
      <c r="L890" s="110"/>
      <c r="M890" s="110"/>
      <c r="N890" s="110"/>
    </row>
    <row r="891" spans="3:14" ht="14.25" customHeight="1">
      <c r="C891" s="136"/>
      <c r="D891" s="136"/>
      <c r="E891" s="136"/>
      <c r="F891" s="136"/>
      <c r="G891" s="136"/>
      <c r="H891" s="136"/>
      <c r="I891" s="110"/>
      <c r="J891" s="110"/>
      <c r="K891" s="110"/>
      <c r="L891" s="110"/>
      <c r="M891" s="110"/>
      <c r="N891" s="110"/>
    </row>
    <row r="892" spans="3:14" ht="14.25" customHeight="1">
      <c r="C892" s="136"/>
      <c r="D892" s="136"/>
      <c r="E892" s="136"/>
      <c r="F892" s="136"/>
      <c r="G892" s="136"/>
      <c r="H892" s="136"/>
      <c r="I892" s="110"/>
      <c r="J892" s="110"/>
      <c r="K892" s="110"/>
      <c r="L892" s="110"/>
      <c r="M892" s="110"/>
      <c r="N892" s="110"/>
    </row>
    <row r="893" spans="3:14" ht="14.25" customHeight="1">
      <c r="C893" s="136"/>
      <c r="D893" s="136"/>
      <c r="E893" s="136"/>
      <c r="F893" s="136"/>
      <c r="G893" s="136"/>
      <c r="H893" s="136"/>
      <c r="I893" s="110"/>
      <c r="J893" s="110"/>
      <c r="K893" s="110"/>
      <c r="L893" s="110"/>
      <c r="M893" s="110"/>
      <c r="N893" s="110"/>
    </row>
    <row r="894" spans="3:14" ht="14.25" customHeight="1">
      <c r="C894" s="136"/>
      <c r="D894" s="136"/>
      <c r="E894" s="136"/>
      <c r="F894" s="136"/>
      <c r="G894" s="136"/>
      <c r="H894" s="136"/>
      <c r="I894" s="110"/>
      <c r="J894" s="110"/>
      <c r="K894" s="110"/>
      <c r="L894" s="110"/>
      <c r="M894" s="110"/>
      <c r="N894" s="110"/>
    </row>
    <row r="895" spans="3:14" ht="14.25" customHeight="1">
      <c r="C895" s="136"/>
      <c r="D895" s="136"/>
      <c r="E895" s="136"/>
      <c r="F895" s="136"/>
      <c r="G895" s="136"/>
      <c r="H895" s="136"/>
      <c r="I895" s="110"/>
      <c r="J895" s="110"/>
      <c r="K895" s="110"/>
      <c r="L895" s="110"/>
      <c r="M895" s="110"/>
      <c r="N895" s="110"/>
    </row>
    <row r="896" spans="3:14" ht="14.25" customHeight="1">
      <c r="C896" s="136"/>
      <c r="D896" s="136"/>
      <c r="E896" s="136"/>
      <c r="F896" s="136"/>
      <c r="G896" s="136"/>
      <c r="H896" s="136"/>
      <c r="I896" s="110"/>
      <c r="J896" s="110"/>
      <c r="K896" s="110"/>
      <c r="L896" s="110"/>
      <c r="M896" s="110"/>
      <c r="N896" s="110"/>
    </row>
    <row r="897" spans="3:14" ht="14.25" customHeight="1">
      <c r="C897" s="136"/>
      <c r="D897" s="136"/>
      <c r="E897" s="136"/>
      <c r="F897" s="136"/>
      <c r="G897" s="136"/>
      <c r="H897" s="136"/>
      <c r="I897" s="110"/>
      <c r="J897" s="110"/>
      <c r="K897" s="110"/>
      <c r="L897" s="110"/>
      <c r="M897" s="110"/>
      <c r="N897" s="110"/>
    </row>
    <row r="898" spans="3:14" ht="14.25" customHeight="1">
      <c r="C898" s="136"/>
      <c r="D898" s="136"/>
      <c r="E898" s="136"/>
      <c r="F898" s="136"/>
      <c r="G898" s="136"/>
      <c r="H898" s="136"/>
      <c r="I898" s="110"/>
      <c r="J898" s="110"/>
      <c r="K898" s="110"/>
      <c r="L898" s="110"/>
      <c r="M898" s="110"/>
      <c r="N898" s="110"/>
    </row>
    <row r="899" spans="3:14" ht="14.25" customHeight="1">
      <c r="C899" s="136"/>
      <c r="D899" s="136"/>
      <c r="E899" s="136"/>
      <c r="F899" s="136"/>
      <c r="G899" s="136"/>
      <c r="H899" s="136"/>
      <c r="I899" s="110"/>
      <c r="J899" s="110"/>
      <c r="K899" s="110"/>
      <c r="L899" s="110"/>
      <c r="M899" s="110"/>
      <c r="N899" s="110"/>
    </row>
    <row r="900" spans="3:14" ht="14.25" customHeight="1">
      <c r="C900" s="136"/>
      <c r="D900" s="136"/>
      <c r="E900" s="136"/>
      <c r="F900" s="136"/>
      <c r="G900" s="136"/>
      <c r="H900" s="136"/>
      <c r="I900" s="110"/>
      <c r="J900" s="110"/>
      <c r="K900" s="110"/>
      <c r="L900" s="110"/>
      <c r="M900" s="110"/>
      <c r="N900" s="110"/>
    </row>
    <row r="901" spans="3:14" ht="14.25" customHeight="1">
      <c r="C901" s="136"/>
      <c r="D901" s="136"/>
      <c r="E901" s="136"/>
      <c r="F901" s="136"/>
      <c r="G901" s="136"/>
      <c r="H901" s="136"/>
      <c r="I901" s="110"/>
      <c r="J901" s="110"/>
      <c r="K901" s="110"/>
      <c r="L901" s="110"/>
      <c r="M901" s="110"/>
      <c r="N901" s="110"/>
    </row>
    <row r="902" spans="3:14" ht="14.25" customHeight="1">
      <c r="C902" s="136"/>
      <c r="D902" s="136"/>
      <c r="E902" s="136"/>
      <c r="F902" s="136"/>
      <c r="G902" s="136"/>
      <c r="H902" s="136"/>
      <c r="I902" s="110"/>
      <c r="J902" s="110"/>
      <c r="K902" s="110"/>
      <c r="L902" s="110"/>
      <c r="M902" s="110"/>
      <c r="N902" s="110"/>
    </row>
    <row r="903" spans="3:14" ht="14.25" customHeight="1">
      <c r="C903" s="136"/>
      <c r="D903" s="136"/>
      <c r="E903" s="136"/>
      <c r="F903" s="136"/>
      <c r="G903" s="136"/>
      <c r="H903" s="136"/>
      <c r="I903" s="110"/>
      <c r="J903" s="110"/>
      <c r="K903" s="110"/>
      <c r="L903" s="110"/>
      <c r="M903" s="110"/>
      <c r="N903" s="110"/>
    </row>
    <row r="904" spans="3:14" ht="14.25" customHeight="1">
      <c r="C904" s="136"/>
      <c r="D904" s="136"/>
      <c r="E904" s="136"/>
      <c r="F904" s="136"/>
      <c r="G904" s="136"/>
      <c r="H904" s="136"/>
      <c r="I904" s="110"/>
      <c r="J904" s="110"/>
      <c r="K904" s="110"/>
      <c r="L904" s="110"/>
      <c r="M904" s="110"/>
      <c r="N904" s="110"/>
    </row>
    <row r="905" spans="3:14" ht="14.25" customHeight="1">
      <c r="C905" s="136"/>
      <c r="D905" s="136"/>
      <c r="E905" s="136"/>
      <c r="F905" s="136"/>
      <c r="G905" s="136"/>
      <c r="H905" s="136"/>
      <c r="I905" s="110"/>
      <c r="J905" s="110"/>
      <c r="K905" s="110"/>
      <c r="L905" s="110"/>
      <c r="M905" s="110"/>
      <c r="N905" s="110"/>
    </row>
    <row r="906" spans="3:14" ht="14.25" customHeight="1">
      <c r="C906" s="136"/>
      <c r="D906" s="136"/>
      <c r="E906" s="136"/>
      <c r="F906" s="136"/>
      <c r="G906" s="136"/>
      <c r="H906" s="136"/>
      <c r="I906" s="110"/>
      <c r="J906" s="110"/>
      <c r="K906" s="110"/>
      <c r="L906" s="110"/>
      <c r="M906" s="110"/>
      <c r="N906" s="110"/>
    </row>
    <row r="907" spans="3:14" ht="14.25" customHeight="1">
      <c r="C907" s="136"/>
      <c r="D907" s="136"/>
      <c r="E907" s="136"/>
      <c r="F907" s="136"/>
      <c r="G907" s="136"/>
      <c r="H907" s="136"/>
      <c r="I907" s="110"/>
      <c r="J907" s="110"/>
      <c r="K907" s="110"/>
      <c r="L907" s="110"/>
      <c r="M907" s="110"/>
      <c r="N907" s="110"/>
    </row>
    <row r="908" spans="3:14" ht="14.25" customHeight="1">
      <c r="C908" s="136"/>
      <c r="D908" s="136"/>
      <c r="E908" s="136"/>
      <c r="F908" s="136"/>
      <c r="G908" s="136"/>
      <c r="H908" s="136"/>
      <c r="I908" s="110"/>
      <c r="J908" s="110"/>
      <c r="K908" s="110"/>
      <c r="L908" s="110"/>
      <c r="M908" s="110"/>
      <c r="N908" s="110"/>
    </row>
    <row r="909" spans="3:14" ht="14.25" customHeight="1">
      <c r="C909" s="136"/>
      <c r="D909" s="136"/>
      <c r="E909" s="136"/>
      <c r="F909" s="136"/>
      <c r="G909" s="136"/>
      <c r="H909" s="136"/>
      <c r="I909" s="110"/>
      <c r="J909" s="110"/>
      <c r="K909" s="110"/>
      <c r="L909" s="110"/>
      <c r="M909" s="110"/>
      <c r="N909" s="110"/>
    </row>
    <row r="910" spans="3:14" ht="14.25" customHeight="1">
      <c r="C910" s="136"/>
      <c r="D910" s="136"/>
      <c r="E910" s="136"/>
      <c r="F910" s="136"/>
      <c r="G910" s="136"/>
      <c r="H910" s="136"/>
      <c r="I910" s="110"/>
      <c r="J910" s="110"/>
      <c r="K910" s="110"/>
      <c r="L910" s="110"/>
      <c r="M910" s="110"/>
      <c r="N910" s="110"/>
    </row>
    <row r="911" spans="3:14" ht="14.25" customHeight="1">
      <c r="C911" s="136"/>
      <c r="D911" s="136"/>
      <c r="E911" s="136"/>
      <c r="F911" s="136"/>
      <c r="G911" s="136"/>
      <c r="H911" s="136"/>
      <c r="I911" s="110"/>
      <c r="J911" s="110"/>
      <c r="K911" s="110"/>
      <c r="L911" s="110"/>
      <c r="M911" s="110"/>
      <c r="N911" s="110"/>
    </row>
    <row r="912" spans="3:14" ht="14.25" customHeight="1">
      <c r="C912" s="136"/>
      <c r="D912" s="136"/>
      <c r="E912" s="136"/>
      <c r="F912" s="136"/>
      <c r="G912" s="136"/>
      <c r="H912" s="136"/>
      <c r="I912" s="110"/>
      <c r="J912" s="110"/>
      <c r="K912" s="110"/>
      <c r="L912" s="110"/>
      <c r="M912" s="110"/>
      <c r="N912" s="110"/>
    </row>
    <row r="913" spans="3:14" ht="14.25" customHeight="1">
      <c r="C913" s="136"/>
      <c r="D913" s="136"/>
      <c r="E913" s="136"/>
      <c r="F913" s="136"/>
      <c r="G913" s="136"/>
      <c r="H913" s="136"/>
      <c r="I913" s="110"/>
      <c r="J913" s="110"/>
      <c r="K913" s="110"/>
      <c r="L913" s="110"/>
      <c r="M913" s="110"/>
      <c r="N913" s="110"/>
    </row>
    <row r="914" spans="3:14" ht="14.25" customHeight="1">
      <c r="C914" s="136"/>
      <c r="D914" s="136"/>
      <c r="E914" s="136"/>
      <c r="F914" s="136"/>
      <c r="G914" s="136"/>
      <c r="H914" s="136"/>
      <c r="I914" s="110"/>
      <c r="J914" s="110"/>
      <c r="K914" s="110"/>
      <c r="L914" s="110"/>
      <c r="M914" s="110"/>
      <c r="N914" s="110"/>
    </row>
    <row r="915" spans="3:14" ht="14.25" customHeight="1">
      <c r="C915" s="136"/>
      <c r="D915" s="136"/>
      <c r="E915" s="136"/>
      <c r="F915" s="136"/>
      <c r="G915" s="136"/>
      <c r="H915" s="136"/>
      <c r="I915" s="110"/>
      <c r="J915" s="110"/>
      <c r="K915" s="110"/>
      <c r="L915" s="110"/>
      <c r="M915" s="110"/>
      <c r="N915" s="110"/>
    </row>
    <row r="916" spans="3:14" ht="14.25" customHeight="1">
      <c r="C916" s="136"/>
      <c r="D916" s="136"/>
      <c r="E916" s="136"/>
      <c r="F916" s="136"/>
      <c r="G916" s="136"/>
      <c r="H916" s="136"/>
      <c r="I916" s="110"/>
      <c r="J916" s="110"/>
      <c r="K916" s="110"/>
      <c r="L916" s="110"/>
      <c r="M916" s="110"/>
      <c r="N916" s="110"/>
    </row>
    <row r="917" spans="3:14" ht="14.25" customHeight="1">
      <c r="C917" s="136"/>
      <c r="D917" s="136"/>
      <c r="E917" s="136"/>
      <c r="F917" s="136"/>
      <c r="G917" s="136"/>
      <c r="H917" s="136"/>
      <c r="I917" s="110"/>
      <c r="J917" s="110"/>
      <c r="K917" s="110"/>
      <c r="L917" s="110"/>
      <c r="M917" s="110"/>
      <c r="N917" s="110"/>
    </row>
    <row r="918" spans="3:14" ht="14.25" customHeight="1">
      <c r="C918" s="136"/>
      <c r="D918" s="136"/>
      <c r="E918" s="136"/>
      <c r="F918" s="136"/>
      <c r="G918" s="136"/>
      <c r="H918" s="136"/>
      <c r="I918" s="110"/>
      <c r="J918" s="110"/>
      <c r="K918" s="110"/>
      <c r="L918" s="110"/>
      <c r="M918" s="110"/>
      <c r="N918" s="110"/>
    </row>
    <row r="919" spans="3:14" ht="14.25" customHeight="1">
      <c r="C919" s="136"/>
      <c r="D919" s="136"/>
      <c r="E919" s="136"/>
      <c r="F919" s="136"/>
      <c r="G919" s="136"/>
      <c r="H919" s="136"/>
      <c r="I919" s="110"/>
      <c r="J919" s="110"/>
      <c r="K919" s="110"/>
      <c r="L919" s="110"/>
      <c r="M919" s="110"/>
      <c r="N919" s="110"/>
    </row>
    <row r="920" spans="3:14" ht="14.25" customHeight="1">
      <c r="C920" s="136"/>
      <c r="D920" s="136"/>
      <c r="E920" s="136"/>
      <c r="F920" s="136"/>
      <c r="G920" s="136"/>
      <c r="H920" s="136"/>
      <c r="I920" s="110"/>
      <c r="J920" s="110"/>
      <c r="K920" s="110"/>
      <c r="L920" s="110"/>
      <c r="M920" s="110"/>
      <c r="N920" s="110"/>
    </row>
    <row r="921" spans="3:14" ht="14.25" customHeight="1">
      <c r="C921" s="136"/>
      <c r="D921" s="136"/>
      <c r="E921" s="136"/>
      <c r="F921" s="136"/>
      <c r="G921" s="136"/>
      <c r="H921" s="136"/>
      <c r="I921" s="110"/>
      <c r="J921" s="110"/>
      <c r="K921" s="110"/>
      <c r="L921" s="110"/>
      <c r="M921" s="110"/>
      <c r="N921" s="110"/>
    </row>
    <row r="922" spans="3:14" ht="14.25" customHeight="1">
      <c r="C922" s="136"/>
      <c r="D922" s="136"/>
      <c r="E922" s="136"/>
      <c r="F922" s="136"/>
      <c r="G922" s="136"/>
      <c r="H922" s="136"/>
      <c r="I922" s="110"/>
      <c r="J922" s="110"/>
      <c r="K922" s="110"/>
      <c r="L922" s="110"/>
      <c r="M922" s="110"/>
      <c r="N922" s="110"/>
    </row>
    <row r="923" spans="3:14" ht="14.25" customHeight="1">
      <c r="C923" s="136"/>
      <c r="D923" s="136"/>
      <c r="E923" s="136"/>
      <c r="F923" s="136"/>
      <c r="G923" s="136"/>
      <c r="H923" s="136"/>
      <c r="I923" s="110"/>
      <c r="J923" s="110"/>
      <c r="K923" s="110"/>
      <c r="L923" s="110"/>
      <c r="M923" s="110"/>
      <c r="N923" s="110"/>
    </row>
    <row r="924" spans="3:14" ht="14.25" customHeight="1">
      <c r="C924" s="136"/>
      <c r="D924" s="136"/>
      <c r="E924" s="136"/>
      <c r="F924" s="136"/>
      <c r="G924" s="136"/>
      <c r="H924" s="136"/>
      <c r="I924" s="110"/>
      <c r="J924" s="110"/>
      <c r="K924" s="110"/>
      <c r="L924" s="110"/>
      <c r="M924" s="110"/>
      <c r="N924" s="110"/>
    </row>
    <row r="925" spans="3:14" ht="14.25" customHeight="1">
      <c r="C925" s="136"/>
      <c r="D925" s="136"/>
      <c r="E925" s="136"/>
      <c r="F925" s="136"/>
      <c r="G925" s="136"/>
      <c r="H925" s="136"/>
      <c r="I925" s="110"/>
      <c r="J925" s="110"/>
      <c r="K925" s="110"/>
      <c r="L925" s="110"/>
      <c r="M925" s="110"/>
      <c r="N925" s="110"/>
    </row>
    <row r="926" spans="3:14" ht="14.25" customHeight="1">
      <c r="C926" s="136"/>
      <c r="D926" s="136"/>
      <c r="E926" s="136"/>
      <c r="F926" s="136"/>
      <c r="G926" s="136"/>
      <c r="H926" s="136"/>
      <c r="I926" s="110"/>
      <c r="J926" s="110"/>
      <c r="K926" s="110"/>
      <c r="L926" s="110"/>
      <c r="M926" s="110"/>
      <c r="N926" s="110"/>
    </row>
    <row r="927" spans="3:14" ht="14.25" customHeight="1">
      <c r="C927" s="136"/>
      <c r="D927" s="136"/>
      <c r="E927" s="136"/>
      <c r="F927" s="136"/>
      <c r="G927" s="136"/>
      <c r="H927" s="136"/>
      <c r="I927" s="110"/>
      <c r="J927" s="110"/>
      <c r="K927" s="110"/>
      <c r="L927" s="110"/>
      <c r="M927" s="110"/>
      <c r="N927" s="110"/>
    </row>
    <row r="928" spans="3:14" ht="14.25" customHeight="1">
      <c r="C928" s="136"/>
      <c r="D928" s="136"/>
      <c r="E928" s="136"/>
      <c r="F928" s="136"/>
      <c r="G928" s="136"/>
      <c r="H928" s="136"/>
      <c r="I928" s="110"/>
      <c r="J928" s="110"/>
      <c r="K928" s="110"/>
      <c r="L928" s="110"/>
      <c r="M928" s="110"/>
      <c r="N928" s="110"/>
    </row>
    <row r="929" spans="3:14" ht="14.25" customHeight="1">
      <c r="C929" s="136"/>
      <c r="D929" s="136"/>
      <c r="E929" s="136"/>
      <c r="F929" s="136"/>
      <c r="G929" s="136"/>
      <c r="H929" s="136"/>
      <c r="I929" s="110"/>
      <c r="J929" s="110"/>
      <c r="K929" s="110"/>
      <c r="L929" s="110"/>
      <c r="M929" s="110"/>
      <c r="N929" s="110"/>
    </row>
    <row r="930" spans="3:14" ht="14.25" customHeight="1">
      <c r="C930" s="136"/>
      <c r="D930" s="136"/>
      <c r="E930" s="136"/>
      <c r="F930" s="136"/>
      <c r="G930" s="136"/>
      <c r="H930" s="136"/>
      <c r="I930" s="110"/>
      <c r="J930" s="110"/>
      <c r="K930" s="110"/>
      <c r="L930" s="110"/>
      <c r="M930" s="110"/>
      <c r="N930" s="110"/>
    </row>
    <row r="931" spans="3:14" ht="14.25" customHeight="1">
      <c r="C931" s="136"/>
      <c r="D931" s="136"/>
      <c r="E931" s="136"/>
      <c r="F931" s="136"/>
      <c r="G931" s="136"/>
      <c r="H931" s="136"/>
      <c r="I931" s="110"/>
      <c r="J931" s="110"/>
      <c r="K931" s="110"/>
      <c r="L931" s="110"/>
      <c r="M931" s="110"/>
      <c r="N931" s="110"/>
    </row>
    <row r="932" spans="3:14" ht="14.25" customHeight="1">
      <c r="C932" s="136"/>
      <c r="D932" s="136"/>
      <c r="E932" s="136"/>
      <c r="F932" s="136"/>
      <c r="G932" s="136"/>
      <c r="H932" s="136"/>
      <c r="I932" s="110"/>
      <c r="J932" s="110"/>
      <c r="K932" s="110"/>
      <c r="L932" s="110"/>
      <c r="M932" s="110"/>
      <c r="N932" s="110"/>
    </row>
    <row r="933" spans="3:14" ht="14.25" customHeight="1">
      <c r="C933" s="136"/>
      <c r="D933" s="136"/>
      <c r="E933" s="136"/>
      <c r="F933" s="136"/>
      <c r="G933" s="136"/>
      <c r="H933" s="136"/>
      <c r="I933" s="110"/>
      <c r="J933" s="110"/>
      <c r="K933" s="110"/>
      <c r="L933" s="110"/>
      <c r="M933" s="110"/>
      <c r="N933" s="110"/>
    </row>
    <row r="934" spans="3:14" ht="14.25" customHeight="1">
      <c r="C934" s="136"/>
      <c r="D934" s="136"/>
      <c r="E934" s="136"/>
      <c r="F934" s="136"/>
      <c r="G934" s="136"/>
      <c r="H934" s="136"/>
      <c r="I934" s="110"/>
      <c r="J934" s="110"/>
      <c r="K934" s="110"/>
      <c r="L934" s="110"/>
      <c r="M934" s="110"/>
      <c r="N934" s="110"/>
    </row>
    <row r="935" spans="3:14" ht="14.25" customHeight="1">
      <c r="C935" s="136"/>
      <c r="D935" s="136"/>
      <c r="E935" s="136"/>
      <c r="F935" s="136"/>
      <c r="G935" s="136"/>
      <c r="H935" s="136"/>
      <c r="I935" s="110"/>
      <c r="J935" s="110"/>
      <c r="K935" s="110"/>
      <c r="L935" s="110"/>
      <c r="M935" s="110"/>
      <c r="N935" s="110"/>
    </row>
    <row r="936" spans="3:14" ht="14.25" customHeight="1">
      <c r="C936" s="136"/>
      <c r="D936" s="136"/>
      <c r="E936" s="136"/>
      <c r="F936" s="136"/>
      <c r="G936" s="136"/>
      <c r="H936" s="136"/>
      <c r="I936" s="110"/>
      <c r="J936" s="110"/>
      <c r="K936" s="110"/>
      <c r="L936" s="110"/>
      <c r="M936" s="110"/>
      <c r="N936" s="110"/>
    </row>
    <row r="937" spans="3:14" ht="14.25" customHeight="1">
      <c r="C937" s="136"/>
      <c r="D937" s="136"/>
      <c r="E937" s="136"/>
      <c r="F937" s="136"/>
      <c r="G937" s="136"/>
      <c r="H937" s="136"/>
      <c r="I937" s="110"/>
      <c r="J937" s="110"/>
      <c r="K937" s="110"/>
      <c r="L937" s="110"/>
      <c r="M937" s="110"/>
      <c r="N937" s="110"/>
    </row>
    <row r="938" spans="3:14" ht="14.25" customHeight="1">
      <c r="C938" s="136"/>
      <c r="D938" s="136"/>
      <c r="E938" s="136"/>
      <c r="F938" s="136"/>
      <c r="G938" s="136"/>
      <c r="H938" s="136"/>
      <c r="I938" s="110"/>
      <c r="J938" s="110"/>
      <c r="K938" s="110"/>
      <c r="L938" s="110"/>
      <c r="M938" s="110"/>
      <c r="N938" s="110"/>
    </row>
    <row r="939" spans="3:14" ht="14.25" customHeight="1">
      <c r="C939" s="136"/>
      <c r="D939" s="136"/>
      <c r="E939" s="136"/>
      <c r="F939" s="136"/>
      <c r="G939" s="136"/>
      <c r="H939" s="136"/>
      <c r="I939" s="110"/>
      <c r="J939" s="110"/>
      <c r="K939" s="110"/>
      <c r="L939" s="110"/>
      <c r="M939" s="110"/>
      <c r="N939" s="110"/>
    </row>
    <row r="940" spans="3:14" ht="14.25" customHeight="1">
      <c r="C940" s="136"/>
      <c r="D940" s="136"/>
      <c r="E940" s="136"/>
      <c r="F940" s="136"/>
      <c r="G940" s="136"/>
      <c r="H940" s="136"/>
      <c r="I940" s="110"/>
      <c r="J940" s="110"/>
      <c r="K940" s="110"/>
      <c r="L940" s="110"/>
      <c r="M940" s="110"/>
      <c r="N940" s="110"/>
    </row>
    <row r="941" spans="3:14" ht="14.25" customHeight="1">
      <c r="C941" s="136"/>
      <c r="D941" s="136"/>
      <c r="E941" s="136"/>
      <c r="F941" s="136"/>
      <c r="G941" s="136"/>
      <c r="H941" s="136"/>
      <c r="I941" s="110"/>
      <c r="J941" s="110"/>
      <c r="K941" s="110"/>
      <c r="L941" s="110"/>
      <c r="M941" s="110"/>
      <c r="N941" s="110"/>
    </row>
    <row r="942" spans="3:14" ht="14.25" customHeight="1">
      <c r="C942" s="136"/>
      <c r="D942" s="136"/>
      <c r="E942" s="136"/>
      <c r="F942" s="136"/>
      <c r="G942" s="136"/>
      <c r="H942" s="136"/>
      <c r="I942" s="110"/>
      <c r="J942" s="110"/>
      <c r="K942" s="110"/>
      <c r="L942" s="110"/>
      <c r="M942" s="110"/>
      <c r="N942" s="110"/>
    </row>
    <row r="943" spans="3:14" ht="14.25" customHeight="1">
      <c r="C943" s="136"/>
      <c r="D943" s="136"/>
      <c r="E943" s="136"/>
      <c r="F943" s="136"/>
      <c r="G943" s="136"/>
      <c r="H943" s="136"/>
      <c r="I943" s="110"/>
      <c r="J943" s="110"/>
      <c r="K943" s="110"/>
      <c r="L943" s="110"/>
      <c r="M943" s="110"/>
      <c r="N943" s="110"/>
    </row>
    <row r="944" spans="3:14" ht="14.25" customHeight="1">
      <c r="C944" s="136"/>
      <c r="D944" s="136"/>
      <c r="E944" s="136"/>
      <c r="F944" s="136"/>
      <c r="G944" s="136"/>
      <c r="H944" s="136"/>
      <c r="I944" s="110"/>
      <c r="J944" s="110"/>
      <c r="K944" s="110"/>
      <c r="L944" s="110"/>
      <c r="M944" s="110"/>
      <c r="N944" s="110"/>
    </row>
    <row r="945" spans="3:14" ht="14.25" customHeight="1">
      <c r="C945" s="136"/>
      <c r="D945" s="136"/>
      <c r="E945" s="136"/>
      <c r="F945" s="136"/>
      <c r="G945" s="136"/>
      <c r="H945" s="136"/>
      <c r="I945" s="110"/>
      <c r="J945" s="110"/>
      <c r="K945" s="110"/>
      <c r="L945" s="110"/>
      <c r="M945" s="110"/>
      <c r="N945" s="110"/>
    </row>
    <row r="946" spans="3:14" ht="14.25" customHeight="1">
      <c r="C946" s="136"/>
      <c r="D946" s="136"/>
      <c r="E946" s="136"/>
      <c r="F946" s="136"/>
      <c r="G946" s="136"/>
      <c r="H946" s="136"/>
      <c r="I946" s="110"/>
      <c r="J946" s="110"/>
      <c r="K946" s="110"/>
      <c r="L946" s="110"/>
      <c r="M946" s="110"/>
      <c r="N946" s="110"/>
    </row>
    <row r="947" spans="3:14" ht="14.25" customHeight="1">
      <c r="C947" s="136"/>
      <c r="D947" s="136"/>
      <c r="E947" s="136"/>
      <c r="F947" s="136"/>
      <c r="G947" s="136"/>
      <c r="H947" s="136"/>
      <c r="I947" s="110"/>
      <c r="J947" s="110"/>
      <c r="K947" s="110"/>
      <c r="L947" s="110"/>
      <c r="M947" s="110"/>
      <c r="N947" s="110"/>
    </row>
    <row r="948" spans="3:14" ht="14.25" customHeight="1">
      <c r="C948" s="136"/>
      <c r="D948" s="136"/>
      <c r="E948" s="136"/>
      <c r="F948" s="136"/>
      <c r="G948" s="136"/>
      <c r="H948" s="136"/>
      <c r="I948" s="110"/>
      <c r="J948" s="110"/>
      <c r="K948" s="110"/>
      <c r="L948" s="110"/>
      <c r="M948" s="110"/>
      <c r="N948" s="110"/>
    </row>
    <row r="949" spans="3:14" ht="14.25" customHeight="1">
      <c r="C949" s="136"/>
      <c r="D949" s="136"/>
      <c r="E949" s="136"/>
      <c r="F949" s="136"/>
      <c r="G949" s="136"/>
      <c r="H949" s="136"/>
      <c r="I949" s="110"/>
      <c r="J949" s="110"/>
      <c r="K949" s="110"/>
      <c r="L949" s="110"/>
      <c r="M949" s="110"/>
      <c r="N949" s="110"/>
    </row>
    <row r="950" spans="3:14" ht="14.25" customHeight="1">
      <c r="C950" s="136"/>
      <c r="D950" s="136"/>
      <c r="E950" s="136"/>
      <c r="F950" s="136"/>
      <c r="G950" s="136"/>
      <c r="H950" s="136"/>
      <c r="I950" s="110"/>
      <c r="J950" s="110"/>
      <c r="K950" s="110"/>
      <c r="L950" s="110"/>
      <c r="M950" s="110"/>
      <c r="N950" s="110"/>
    </row>
    <row r="951" spans="3:14" ht="14.25" customHeight="1">
      <c r="C951" s="136"/>
      <c r="D951" s="136"/>
      <c r="E951" s="136"/>
      <c r="F951" s="136"/>
      <c r="G951" s="136"/>
      <c r="H951" s="136"/>
      <c r="I951" s="110"/>
      <c r="J951" s="110"/>
      <c r="K951" s="110"/>
      <c r="L951" s="110"/>
      <c r="M951" s="110"/>
      <c r="N951" s="110"/>
    </row>
    <row r="952" spans="3:14" ht="14.25" customHeight="1">
      <c r="C952" s="136"/>
      <c r="D952" s="136"/>
      <c r="E952" s="136"/>
      <c r="F952" s="136"/>
      <c r="G952" s="136"/>
      <c r="H952" s="136"/>
      <c r="I952" s="110"/>
      <c r="J952" s="110"/>
      <c r="K952" s="110"/>
      <c r="L952" s="110"/>
      <c r="M952" s="110"/>
      <c r="N952" s="110"/>
    </row>
    <row r="953" spans="3:14" ht="14.25" customHeight="1">
      <c r="C953" s="136"/>
      <c r="D953" s="136"/>
      <c r="E953" s="136"/>
      <c r="F953" s="136"/>
      <c r="G953" s="136"/>
      <c r="H953" s="136"/>
      <c r="I953" s="110"/>
      <c r="J953" s="110"/>
      <c r="K953" s="110"/>
      <c r="L953" s="110"/>
      <c r="M953" s="110"/>
      <c r="N953" s="110"/>
    </row>
    <row r="954" spans="3:14" ht="14.25" customHeight="1">
      <c r="C954" s="136"/>
      <c r="D954" s="136"/>
      <c r="E954" s="136"/>
      <c r="F954" s="136"/>
      <c r="G954" s="136"/>
      <c r="H954" s="136"/>
      <c r="I954" s="110"/>
      <c r="J954" s="110"/>
      <c r="K954" s="110"/>
      <c r="L954" s="110"/>
      <c r="M954" s="110"/>
      <c r="N954" s="110"/>
    </row>
    <row r="955" spans="3:14" ht="14.25" customHeight="1">
      <c r="C955" s="136"/>
      <c r="D955" s="136"/>
      <c r="E955" s="136"/>
      <c r="F955" s="136"/>
      <c r="G955" s="136"/>
      <c r="H955" s="136"/>
      <c r="I955" s="110"/>
      <c r="J955" s="110"/>
      <c r="K955" s="110"/>
      <c r="L955" s="110"/>
      <c r="M955" s="110"/>
      <c r="N955" s="110"/>
    </row>
    <row r="956" spans="3:14" ht="14.25" customHeight="1">
      <c r="C956" s="136"/>
      <c r="D956" s="136"/>
      <c r="E956" s="136"/>
      <c r="F956" s="136"/>
      <c r="G956" s="136"/>
      <c r="H956" s="136"/>
      <c r="I956" s="110"/>
      <c r="J956" s="110"/>
      <c r="K956" s="110"/>
      <c r="L956" s="110"/>
      <c r="M956" s="110"/>
      <c r="N956" s="110"/>
    </row>
    <row r="957" spans="3:14" ht="14.25" customHeight="1">
      <c r="C957" s="136"/>
      <c r="D957" s="136"/>
      <c r="E957" s="136"/>
      <c r="F957" s="136"/>
      <c r="G957" s="136"/>
      <c r="H957" s="136"/>
      <c r="I957" s="110"/>
      <c r="J957" s="110"/>
      <c r="K957" s="110"/>
      <c r="L957" s="110"/>
      <c r="M957" s="110"/>
      <c r="N957" s="110"/>
    </row>
    <row r="958" spans="3:14" ht="14.25" customHeight="1">
      <c r="C958" s="136"/>
      <c r="D958" s="136"/>
      <c r="E958" s="136"/>
      <c r="F958" s="136"/>
      <c r="G958" s="136"/>
      <c r="H958" s="136"/>
      <c r="I958" s="110"/>
      <c r="J958" s="110"/>
      <c r="K958" s="110"/>
      <c r="L958" s="110"/>
      <c r="M958" s="110"/>
      <c r="N958" s="110"/>
    </row>
    <row r="959" spans="3:14" ht="14.25" customHeight="1">
      <c r="C959" s="136"/>
      <c r="D959" s="136"/>
      <c r="E959" s="136"/>
      <c r="F959" s="136"/>
      <c r="G959" s="136"/>
      <c r="H959" s="136"/>
      <c r="I959" s="110"/>
      <c r="J959" s="110"/>
      <c r="K959" s="110"/>
      <c r="L959" s="110"/>
      <c r="M959" s="110"/>
      <c r="N959" s="110"/>
    </row>
    <row r="960" spans="3:14" ht="14.25" customHeight="1">
      <c r="C960" s="136"/>
      <c r="D960" s="136"/>
      <c r="E960" s="136"/>
      <c r="F960" s="136"/>
      <c r="G960" s="136"/>
      <c r="H960" s="136"/>
      <c r="I960" s="110"/>
      <c r="J960" s="110"/>
      <c r="K960" s="110"/>
      <c r="L960" s="110"/>
      <c r="M960" s="110"/>
      <c r="N960" s="110"/>
    </row>
    <row r="961" spans="3:14" ht="14.25" customHeight="1">
      <c r="C961" s="136"/>
      <c r="D961" s="136"/>
      <c r="E961" s="136"/>
      <c r="F961" s="136"/>
      <c r="G961" s="136"/>
      <c r="H961" s="136"/>
      <c r="I961" s="110"/>
      <c r="J961" s="110"/>
      <c r="K961" s="110"/>
      <c r="L961" s="110"/>
      <c r="M961" s="110"/>
      <c r="N961" s="110"/>
    </row>
    <row r="962" spans="3:14" ht="14.25" customHeight="1">
      <c r="C962" s="136"/>
      <c r="D962" s="136"/>
      <c r="E962" s="136"/>
      <c r="F962" s="136"/>
      <c r="G962" s="136"/>
      <c r="H962" s="136"/>
      <c r="I962" s="110"/>
      <c r="J962" s="110"/>
      <c r="K962" s="110"/>
      <c r="L962" s="110"/>
      <c r="M962" s="110"/>
      <c r="N962" s="110"/>
    </row>
    <row r="963" spans="3:14" ht="14.25" customHeight="1">
      <c r="C963" s="136"/>
      <c r="D963" s="136"/>
      <c r="E963" s="136"/>
      <c r="F963" s="136"/>
      <c r="G963" s="136"/>
      <c r="H963" s="136"/>
      <c r="I963" s="110"/>
      <c r="J963" s="110"/>
      <c r="K963" s="110"/>
      <c r="L963" s="110"/>
      <c r="M963" s="110"/>
      <c r="N963" s="110"/>
    </row>
    <row r="964" spans="3:14" ht="14.25" customHeight="1">
      <c r="C964" s="136"/>
      <c r="D964" s="136"/>
      <c r="E964" s="136"/>
      <c r="F964" s="136"/>
      <c r="G964" s="136"/>
      <c r="H964" s="136"/>
      <c r="I964" s="110"/>
      <c r="J964" s="110"/>
      <c r="K964" s="110"/>
      <c r="L964" s="110"/>
      <c r="M964" s="110"/>
      <c r="N964" s="110"/>
    </row>
    <row r="965" spans="3:14" ht="14.25" customHeight="1">
      <c r="C965" s="136"/>
      <c r="D965" s="136"/>
      <c r="E965" s="136"/>
      <c r="F965" s="136"/>
      <c r="G965" s="136"/>
      <c r="H965" s="136"/>
      <c r="I965" s="110"/>
      <c r="J965" s="110"/>
      <c r="K965" s="110"/>
      <c r="L965" s="110"/>
      <c r="M965" s="110"/>
      <c r="N965" s="110"/>
    </row>
    <row r="966" spans="3:14" ht="14.25" customHeight="1">
      <c r="C966" s="136"/>
      <c r="D966" s="136"/>
      <c r="E966" s="136"/>
      <c r="F966" s="136"/>
      <c r="G966" s="136"/>
      <c r="H966" s="136"/>
      <c r="I966" s="110"/>
      <c r="J966" s="110"/>
      <c r="K966" s="110"/>
      <c r="L966" s="110"/>
      <c r="M966" s="110"/>
      <c r="N966" s="110"/>
    </row>
    <row r="967" spans="3:14" ht="14.25" customHeight="1">
      <c r="C967" s="136"/>
      <c r="D967" s="136"/>
      <c r="E967" s="136"/>
      <c r="F967" s="136"/>
      <c r="G967" s="136"/>
      <c r="H967" s="136"/>
      <c r="I967" s="110"/>
      <c r="J967" s="110"/>
      <c r="K967" s="110"/>
      <c r="L967" s="110"/>
      <c r="M967" s="110"/>
      <c r="N967" s="110"/>
    </row>
    <row r="968" spans="3:14" ht="14.25" customHeight="1">
      <c r="C968" s="136"/>
      <c r="D968" s="136"/>
      <c r="E968" s="136"/>
      <c r="F968" s="136"/>
      <c r="G968" s="136"/>
      <c r="H968" s="136"/>
      <c r="I968" s="110"/>
      <c r="J968" s="110"/>
      <c r="K968" s="110"/>
      <c r="L968" s="110"/>
      <c r="M968" s="110"/>
      <c r="N968" s="110"/>
    </row>
    <row r="969" spans="3:14" ht="14.25" customHeight="1">
      <c r="C969" s="136"/>
      <c r="D969" s="136"/>
      <c r="E969" s="136"/>
      <c r="F969" s="136"/>
      <c r="G969" s="136"/>
      <c r="H969" s="136"/>
      <c r="I969" s="110"/>
      <c r="J969" s="110"/>
      <c r="K969" s="110"/>
      <c r="L969" s="110"/>
      <c r="M969" s="110"/>
      <c r="N969" s="110"/>
    </row>
    <row r="970" spans="3:14" ht="14.25" customHeight="1">
      <c r="C970" s="136"/>
      <c r="D970" s="136"/>
      <c r="E970" s="136"/>
      <c r="F970" s="136"/>
      <c r="G970" s="136"/>
      <c r="H970" s="136"/>
      <c r="I970" s="110"/>
      <c r="J970" s="110"/>
      <c r="K970" s="110"/>
      <c r="L970" s="110"/>
      <c r="M970" s="110"/>
      <c r="N970" s="110"/>
    </row>
    <row r="971" spans="3:14" ht="14.25" customHeight="1">
      <c r="C971" s="136"/>
      <c r="D971" s="136"/>
      <c r="E971" s="136"/>
      <c r="F971" s="136"/>
      <c r="G971" s="136"/>
      <c r="H971" s="136"/>
      <c r="I971" s="110"/>
      <c r="J971" s="110"/>
      <c r="K971" s="110"/>
      <c r="L971" s="110"/>
      <c r="M971" s="110"/>
      <c r="N971" s="110"/>
    </row>
    <row r="972" spans="3:14" ht="14.25" customHeight="1">
      <c r="C972" s="136"/>
      <c r="D972" s="136"/>
      <c r="E972" s="136"/>
      <c r="F972" s="136"/>
      <c r="G972" s="136"/>
      <c r="H972" s="136"/>
      <c r="I972" s="110"/>
      <c r="J972" s="110"/>
      <c r="K972" s="110"/>
      <c r="L972" s="110"/>
      <c r="M972" s="110"/>
      <c r="N972" s="110"/>
    </row>
    <row r="973" spans="3:14" ht="14.25" customHeight="1">
      <c r="C973" s="136"/>
      <c r="D973" s="136"/>
      <c r="E973" s="136"/>
      <c r="F973" s="136"/>
      <c r="G973" s="136"/>
      <c r="H973" s="136"/>
      <c r="I973" s="110"/>
      <c r="J973" s="110"/>
      <c r="K973" s="110"/>
      <c r="L973" s="110"/>
      <c r="M973" s="110"/>
      <c r="N973" s="110"/>
    </row>
    <row r="974" spans="3:14" ht="14.25" customHeight="1">
      <c r="C974" s="136"/>
      <c r="D974" s="136"/>
      <c r="E974" s="136"/>
      <c r="F974" s="136"/>
      <c r="G974" s="136"/>
      <c r="H974" s="136"/>
      <c r="I974" s="110"/>
      <c r="J974" s="110"/>
      <c r="K974" s="110"/>
      <c r="L974" s="110"/>
      <c r="M974" s="110"/>
      <c r="N974" s="110"/>
    </row>
    <row r="975" spans="3:14" ht="14.25" customHeight="1">
      <c r="C975" s="136"/>
      <c r="D975" s="136"/>
      <c r="E975" s="136"/>
      <c r="F975" s="136"/>
      <c r="G975" s="136"/>
      <c r="H975" s="136"/>
      <c r="I975" s="110"/>
      <c r="J975" s="110"/>
      <c r="K975" s="110"/>
      <c r="L975" s="110"/>
      <c r="M975" s="110"/>
      <c r="N975" s="110"/>
    </row>
    <row r="976" spans="3:14" ht="14.25" customHeight="1">
      <c r="C976" s="136"/>
      <c r="D976" s="136"/>
      <c r="E976" s="136"/>
      <c r="F976" s="136"/>
      <c r="G976" s="136"/>
      <c r="H976" s="136"/>
      <c r="I976" s="110"/>
      <c r="J976" s="110"/>
      <c r="K976" s="110"/>
      <c r="L976" s="110"/>
      <c r="M976" s="110"/>
      <c r="N976" s="110"/>
    </row>
    <row r="977" spans="3:14" ht="14.25" customHeight="1">
      <c r="C977" s="136"/>
      <c r="D977" s="136"/>
      <c r="E977" s="136"/>
      <c r="F977" s="136"/>
      <c r="G977" s="136"/>
      <c r="H977" s="136"/>
      <c r="I977" s="110"/>
      <c r="J977" s="110"/>
      <c r="K977" s="110"/>
      <c r="L977" s="110"/>
      <c r="M977" s="110"/>
      <c r="N977" s="110"/>
    </row>
    <row r="978" spans="3:14" ht="14.25" customHeight="1">
      <c r="C978" s="136"/>
      <c r="D978" s="136"/>
      <c r="E978" s="136"/>
      <c r="F978" s="136"/>
      <c r="G978" s="136"/>
      <c r="H978" s="136"/>
      <c r="I978" s="110"/>
      <c r="J978" s="110"/>
      <c r="K978" s="110"/>
      <c r="L978" s="110"/>
      <c r="M978" s="110"/>
      <c r="N978" s="110"/>
    </row>
    <row r="979" spans="3:14" ht="14.25" customHeight="1">
      <c r="C979" s="136"/>
      <c r="D979" s="136"/>
      <c r="E979" s="136"/>
      <c r="F979" s="136"/>
      <c r="G979" s="136"/>
      <c r="H979" s="136"/>
      <c r="I979" s="110"/>
      <c r="J979" s="110"/>
      <c r="K979" s="110"/>
      <c r="L979" s="110"/>
      <c r="M979" s="110"/>
      <c r="N979" s="110"/>
    </row>
    <row r="980" spans="3:14" ht="14.25" customHeight="1">
      <c r="C980" s="136"/>
      <c r="D980" s="136"/>
      <c r="E980" s="136"/>
      <c r="F980" s="136"/>
      <c r="G980" s="136"/>
      <c r="H980" s="136"/>
      <c r="I980" s="110"/>
      <c r="J980" s="110"/>
      <c r="K980" s="110"/>
      <c r="L980" s="110"/>
      <c r="M980" s="110"/>
      <c r="N980" s="110"/>
    </row>
    <row r="981" spans="3:14" ht="14.25" customHeight="1">
      <c r="C981" s="136"/>
      <c r="D981" s="136"/>
      <c r="E981" s="136"/>
      <c r="F981" s="136"/>
      <c r="G981" s="136"/>
      <c r="H981" s="136"/>
      <c r="I981" s="110"/>
      <c r="J981" s="110"/>
      <c r="K981" s="110"/>
      <c r="L981" s="110"/>
      <c r="M981" s="110"/>
      <c r="N981" s="110"/>
    </row>
    <row r="982" spans="3:14" ht="14.25" customHeight="1">
      <c r="C982" s="136"/>
      <c r="D982" s="136"/>
      <c r="E982" s="136"/>
      <c r="F982" s="136"/>
      <c r="G982" s="136"/>
      <c r="H982" s="136"/>
      <c r="I982" s="110"/>
      <c r="J982" s="110"/>
      <c r="K982" s="110"/>
      <c r="L982" s="110"/>
      <c r="M982" s="110"/>
      <c r="N982" s="110"/>
    </row>
    <row r="983" spans="3:14" ht="14.25" customHeight="1">
      <c r="C983" s="136"/>
      <c r="D983" s="136"/>
      <c r="E983" s="136"/>
      <c r="F983" s="136"/>
      <c r="G983" s="136"/>
      <c r="H983" s="136"/>
      <c r="I983" s="110"/>
      <c r="J983" s="110"/>
      <c r="K983" s="110"/>
      <c r="L983" s="110"/>
      <c r="M983" s="110"/>
      <c r="N983" s="110"/>
    </row>
    <row r="984" spans="3:14" ht="14.25" customHeight="1">
      <c r="C984" s="136"/>
      <c r="D984" s="136"/>
      <c r="E984" s="136"/>
      <c r="F984" s="136"/>
      <c r="G984" s="136"/>
      <c r="H984" s="136"/>
      <c r="I984" s="110"/>
      <c r="J984" s="110"/>
      <c r="K984" s="110"/>
      <c r="L984" s="110"/>
      <c r="M984" s="110"/>
      <c r="N984" s="110"/>
    </row>
    <row r="985" spans="3:14" ht="14.25" customHeight="1">
      <c r="C985" s="136"/>
      <c r="D985" s="136"/>
      <c r="E985" s="136"/>
      <c r="F985" s="136"/>
      <c r="G985" s="136"/>
      <c r="H985" s="136"/>
      <c r="I985" s="110"/>
      <c r="J985" s="110"/>
      <c r="K985" s="110"/>
      <c r="L985" s="110"/>
      <c r="M985" s="110"/>
      <c r="N985" s="110"/>
    </row>
    <row r="986" spans="3:14" ht="14.25" customHeight="1">
      <c r="C986" s="136"/>
      <c r="D986" s="136"/>
      <c r="E986" s="136"/>
      <c r="F986" s="136"/>
      <c r="G986" s="136"/>
      <c r="H986" s="136"/>
      <c r="I986" s="110"/>
      <c r="J986" s="110"/>
      <c r="K986" s="110"/>
      <c r="L986" s="110"/>
      <c r="M986" s="110"/>
      <c r="N986" s="110"/>
    </row>
    <row r="987" spans="3:14" ht="14.25" customHeight="1">
      <c r="C987" s="136"/>
      <c r="D987" s="136"/>
      <c r="E987" s="136"/>
      <c r="F987" s="136"/>
      <c r="G987" s="136"/>
      <c r="H987" s="136"/>
      <c r="I987" s="110"/>
      <c r="J987" s="110"/>
      <c r="K987" s="110"/>
      <c r="L987" s="110"/>
      <c r="M987" s="110"/>
      <c r="N987" s="110"/>
    </row>
    <row r="988" spans="3:14" ht="14.25" customHeight="1">
      <c r="C988" s="136"/>
      <c r="D988" s="136"/>
      <c r="E988" s="136"/>
      <c r="F988" s="136"/>
      <c r="G988" s="136"/>
      <c r="H988" s="136"/>
      <c r="I988" s="110"/>
      <c r="J988" s="110"/>
      <c r="K988" s="110"/>
      <c r="L988" s="110"/>
      <c r="M988" s="110"/>
      <c r="N988" s="110"/>
    </row>
    <row r="989" spans="3:14" ht="14.25" customHeight="1">
      <c r="C989" s="136"/>
      <c r="D989" s="136"/>
      <c r="E989" s="136"/>
      <c r="F989" s="136"/>
      <c r="G989" s="136"/>
      <c r="H989" s="136"/>
      <c r="I989" s="110"/>
      <c r="J989" s="110"/>
      <c r="K989" s="110"/>
      <c r="L989" s="110"/>
      <c r="M989" s="110"/>
      <c r="N989" s="110"/>
    </row>
    <row r="990" spans="3:14" ht="14.25" customHeight="1">
      <c r="C990" s="136"/>
      <c r="D990" s="136"/>
      <c r="E990" s="136"/>
      <c r="F990" s="136"/>
      <c r="G990" s="136"/>
      <c r="H990" s="136"/>
      <c r="I990" s="110"/>
      <c r="J990" s="110"/>
      <c r="K990" s="110"/>
      <c r="L990" s="110"/>
      <c r="M990" s="110"/>
      <c r="N990" s="110"/>
    </row>
    <row r="991" spans="3:14" ht="14.25" customHeight="1">
      <c r="C991" s="136"/>
      <c r="D991" s="136"/>
      <c r="E991" s="136"/>
      <c r="F991" s="136"/>
      <c r="G991" s="136"/>
      <c r="H991" s="136"/>
      <c r="I991" s="110"/>
      <c r="J991" s="110"/>
      <c r="K991" s="110"/>
      <c r="L991" s="110"/>
      <c r="M991" s="110"/>
      <c r="N991" s="110"/>
    </row>
    <row r="992" spans="3:14" ht="14.25" customHeight="1">
      <c r="C992" s="136"/>
      <c r="D992" s="136"/>
      <c r="E992" s="136"/>
      <c r="F992" s="136"/>
      <c r="G992" s="136"/>
      <c r="H992" s="136"/>
      <c r="I992" s="110"/>
      <c r="J992" s="110"/>
      <c r="K992" s="110"/>
      <c r="L992" s="110"/>
      <c r="M992" s="110"/>
      <c r="N992" s="110"/>
    </row>
    <row r="993" spans="3:14" ht="14.25" customHeight="1">
      <c r="C993" s="136"/>
      <c r="D993" s="136"/>
      <c r="E993" s="136"/>
      <c r="F993" s="136"/>
      <c r="G993" s="136"/>
      <c r="H993" s="136"/>
      <c r="I993" s="110"/>
      <c r="J993" s="110"/>
      <c r="K993" s="110"/>
      <c r="L993" s="110"/>
      <c r="M993" s="110"/>
      <c r="N993" s="110"/>
    </row>
    <row r="994" spans="3:14" ht="14.25" customHeight="1">
      <c r="C994" s="136"/>
      <c r="D994" s="136"/>
      <c r="E994" s="136"/>
      <c r="F994" s="136"/>
      <c r="G994" s="136"/>
      <c r="H994" s="136"/>
      <c r="I994" s="110"/>
      <c r="J994" s="110"/>
      <c r="K994" s="110"/>
      <c r="L994" s="110"/>
      <c r="M994" s="110"/>
      <c r="N994" s="110"/>
    </row>
    <row r="995" spans="3:14" ht="14.25" customHeight="1">
      <c r="C995" s="136"/>
      <c r="D995" s="136"/>
      <c r="E995" s="136"/>
      <c r="F995" s="136"/>
      <c r="G995" s="136"/>
      <c r="H995" s="136"/>
      <c r="I995" s="110"/>
      <c r="J995" s="110"/>
      <c r="K995" s="110"/>
      <c r="L995" s="110"/>
      <c r="M995" s="110"/>
      <c r="N995" s="110"/>
    </row>
    <row r="996" spans="3:14" ht="14.25" customHeight="1">
      <c r="C996" s="136"/>
      <c r="D996" s="136"/>
      <c r="E996" s="136"/>
      <c r="F996" s="136"/>
      <c r="G996" s="136"/>
      <c r="H996" s="136"/>
      <c r="I996" s="110"/>
      <c r="J996" s="110"/>
      <c r="K996" s="110"/>
      <c r="L996" s="110"/>
      <c r="M996" s="110"/>
      <c r="N996" s="110"/>
    </row>
    <row r="997" spans="3:14" ht="14.25" customHeight="1">
      <c r="C997" s="136"/>
      <c r="D997" s="136"/>
      <c r="E997" s="136"/>
      <c r="F997" s="136"/>
      <c r="G997" s="136"/>
      <c r="H997" s="136"/>
      <c r="I997" s="110"/>
      <c r="J997" s="110"/>
      <c r="K997" s="110"/>
      <c r="L997" s="110"/>
      <c r="M997" s="110"/>
      <c r="N997" s="110"/>
    </row>
    <row r="998" spans="3:14" ht="14.25" customHeight="1">
      <c r="C998" s="136"/>
      <c r="D998" s="136"/>
      <c r="E998" s="136"/>
      <c r="F998" s="136"/>
      <c r="G998" s="136"/>
      <c r="H998" s="136"/>
      <c r="I998" s="110"/>
      <c r="J998" s="110"/>
      <c r="K998" s="110"/>
      <c r="L998" s="110"/>
      <c r="M998" s="110"/>
      <c r="N998" s="110"/>
    </row>
    <row r="999" spans="3:14" ht="14.25" customHeight="1">
      <c r="C999" s="136"/>
      <c r="D999" s="136"/>
      <c r="E999" s="136"/>
      <c r="F999" s="136"/>
      <c r="G999" s="136"/>
      <c r="H999" s="136"/>
      <c r="I999" s="110"/>
      <c r="J999" s="110"/>
      <c r="K999" s="110"/>
      <c r="L999" s="110"/>
      <c r="M999" s="110"/>
      <c r="N999" s="110"/>
    </row>
    <row r="1000" spans="3:14" ht="14.25" customHeight="1">
      <c r="C1000" s="136"/>
      <c r="D1000" s="136"/>
      <c r="E1000" s="136"/>
      <c r="F1000" s="136"/>
      <c r="G1000" s="136"/>
      <c r="H1000" s="136"/>
      <c r="I1000" s="110"/>
      <c r="J1000" s="110"/>
      <c r="K1000" s="110"/>
      <c r="L1000" s="110"/>
      <c r="M1000" s="110"/>
      <c r="N1000" s="110"/>
    </row>
  </sheetData>
  <mergeCells count="2">
    <mergeCell ref="A23:A24"/>
    <mergeCell ref="A94:A96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25.453125" customWidth="1"/>
    <col min="2" max="2" width="16.54296875" customWidth="1"/>
    <col min="3" max="3" width="16.453125" customWidth="1"/>
    <col min="4" max="4" width="13.08984375" customWidth="1"/>
    <col min="5" max="5" width="12.26953125" customWidth="1"/>
    <col min="6" max="7" width="9.08984375" customWidth="1"/>
    <col min="8" max="8" width="11.26953125" customWidth="1"/>
    <col min="9" max="9" width="11.453125" customWidth="1"/>
    <col min="10" max="10" width="12.26953125" customWidth="1"/>
    <col min="11" max="11" width="11.08984375" customWidth="1"/>
    <col min="12" max="12" width="11.26953125" customWidth="1"/>
    <col min="13" max="13" width="10.453125" customWidth="1"/>
    <col min="14" max="14" width="9.7265625" customWidth="1"/>
    <col min="15" max="26" width="9.08984375" customWidth="1"/>
  </cols>
  <sheetData>
    <row r="1" spans="1:26" ht="14.25" customHeight="1">
      <c r="A1" s="107" t="s">
        <v>5724</v>
      </c>
      <c r="B1" s="107" t="s">
        <v>3609</v>
      </c>
      <c r="C1" s="49" t="s">
        <v>412</v>
      </c>
      <c r="D1" s="49" t="s">
        <v>5725</v>
      </c>
      <c r="E1" s="49" t="s">
        <v>5726</v>
      </c>
      <c r="F1" s="49" t="s">
        <v>5727</v>
      </c>
      <c r="G1" s="49" t="s">
        <v>5728</v>
      </c>
      <c r="H1" s="133" t="s">
        <v>5729</v>
      </c>
      <c r="I1" s="134" t="s">
        <v>5730</v>
      </c>
      <c r="J1" s="134" t="s">
        <v>5731</v>
      </c>
      <c r="K1" s="134" t="s">
        <v>5732</v>
      </c>
      <c r="L1" s="134" t="s">
        <v>5733</v>
      </c>
      <c r="M1" s="134" t="s">
        <v>5734</v>
      </c>
      <c r="N1" s="134" t="s">
        <v>3626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</row>
    <row r="2" spans="1:26" ht="14.25" customHeight="1">
      <c r="A2" s="108" t="s">
        <v>18</v>
      </c>
      <c r="B2" s="109" t="e">
        <f>IF(ISBLANK(A2),"",VLOOKUP(A2,[3]Permits!$F$2:$O$127,10,FALSE))</f>
        <v>#N/A</v>
      </c>
      <c r="C2" s="98" t="s">
        <v>3469</v>
      </c>
      <c r="D2" s="98"/>
      <c r="E2" s="98"/>
      <c r="F2" s="98"/>
      <c r="G2" s="98"/>
      <c r="H2" s="135" t="s">
        <v>5709</v>
      </c>
      <c r="I2" s="110">
        <v>0.28819444444444448</v>
      </c>
      <c r="J2" s="110"/>
      <c r="K2" s="110"/>
      <c r="L2" s="110"/>
      <c r="M2" s="110"/>
      <c r="N2" s="110"/>
    </row>
    <row r="3" spans="1:26" ht="14.25" customHeight="1">
      <c r="A3" s="108"/>
      <c r="B3" s="109"/>
      <c r="C3" s="98" t="s">
        <v>5709</v>
      </c>
      <c r="D3" s="98"/>
      <c r="E3" s="98"/>
      <c r="F3" s="98"/>
      <c r="G3" s="98"/>
      <c r="H3" s="135" t="s">
        <v>5735</v>
      </c>
      <c r="I3" s="110">
        <v>0.36805555555555558</v>
      </c>
      <c r="J3" s="110"/>
      <c r="K3" s="110"/>
      <c r="L3" s="110"/>
      <c r="M3" s="110"/>
      <c r="N3" s="110"/>
    </row>
    <row r="4" spans="1:26" ht="14.25" customHeight="1">
      <c r="A4" s="108"/>
      <c r="B4" s="109"/>
      <c r="C4" s="98" t="s">
        <v>5735</v>
      </c>
      <c r="D4" s="98" t="s">
        <v>5709</v>
      </c>
      <c r="E4" s="98"/>
      <c r="F4" s="98"/>
      <c r="G4" s="98"/>
      <c r="H4" s="135" t="s">
        <v>5705</v>
      </c>
      <c r="I4" s="110">
        <v>0.47569444444444442</v>
      </c>
      <c r="J4" s="110"/>
      <c r="K4" s="110"/>
      <c r="L4" s="110"/>
      <c r="M4" s="110"/>
      <c r="N4" s="110"/>
    </row>
    <row r="5" spans="1:26" ht="14.25" customHeight="1">
      <c r="A5" s="108"/>
      <c r="B5" s="109"/>
      <c r="C5" s="98" t="s">
        <v>5705</v>
      </c>
      <c r="D5" s="98"/>
      <c r="E5" s="98"/>
      <c r="F5" s="98"/>
      <c r="G5" s="98"/>
      <c r="H5" s="135"/>
      <c r="I5" s="110">
        <v>0.59722222222222221</v>
      </c>
      <c r="J5" s="110"/>
      <c r="K5" s="110"/>
      <c r="L5" s="110"/>
      <c r="M5" s="110"/>
      <c r="N5" s="110"/>
    </row>
    <row r="6" spans="1:26" ht="14.25" customHeight="1">
      <c r="A6" s="108"/>
      <c r="B6" s="109"/>
      <c r="C6" s="98" t="s">
        <v>5735</v>
      </c>
      <c r="D6" s="98"/>
      <c r="E6" s="98"/>
      <c r="F6" s="98"/>
      <c r="G6" s="98"/>
      <c r="H6" s="135"/>
      <c r="I6" s="110">
        <v>0.68402777777777779</v>
      </c>
      <c r="J6" s="110"/>
      <c r="K6" s="110"/>
      <c r="L6" s="110"/>
      <c r="M6" s="110"/>
      <c r="N6" s="110"/>
    </row>
    <row r="7" spans="1:26" ht="14.25" customHeight="1">
      <c r="A7" s="108"/>
      <c r="B7" s="109"/>
      <c r="C7" s="98" t="s">
        <v>5705</v>
      </c>
      <c r="D7" s="98"/>
      <c r="E7" s="98"/>
      <c r="F7" s="98"/>
      <c r="G7" s="98"/>
      <c r="H7" s="135" t="s">
        <v>5736</v>
      </c>
      <c r="I7" s="110">
        <v>0.79166666666666663</v>
      </c>
      <c r="J7" s="110"/>
      <c r="K7" s="110"/>
      <c r="L7" s="110"/>
      <c r="M7" s="110"/>
      <c r="N7" s="110"/>
    </row>
    <row r="8" spans="1:26" ht="14.25" customHeight="1">
      <c r="A8" s="108" t="s">
        <v>23</v>
      </c>
      <c r="B8" s="109" t="e">
        <f>IF(ISBLANK(A8),"",VLOOKUP(A8,[3]Permits!$F$2:$O$127,10,FALSE))</f>
        <v>#N/A</v>
      </c>
      <c r="C8" s="98" t="s">
        <v>5737</v>
      </c>
      <c r="D8" s="98"/>
      <c r="E8" s="98"/>
      <c r="F8" s="98"/>
      <c r="G8" s="98"/>
      <c r="H8" s="135" t="s">
        <v>5705</v>
      </c>
      <c r="I8" s="110">
        <v>0.28125</v>
      </c>
      <c r="J8" s="110"/>
      <c r="K8" s="110"/>
      <c r="L8" s="110"/>
      <c r="M8" s="110"/>
      <c r="N8" s="110"/>
    </row>
    <row r="9" spans="1:26" ht="14.25" customHeight="1">
      <c r="A9" s="108"/>
      <c r="B9" s="109"/>
      <c r="C9" s="98" t="s">
        <v>5705</v>
      </c>
      <c r="D9" s="98" t="s">
        <v>5738</v>
      </c>
      <c r="E9" s="98" t="s">
        <v>5739</v>
      </c>
      <c r="F9" s="98"/>
      <c r="G9" s="98"/>
      <c r="H9" s="135" t="s">
        <v>5735</v>
      </c>
      <c r="I9" s="110">
        <v>0.38194444444444442</v>
      </c>
      <c r="J9" s="110"/>
      <c r="K9" s="110"/>
      <c r="L9" s="110"/>
      <c r="M9" s="110"/>
      <c r="N9" s="110"/>
    </row>
    <row r="10" spans="1:26" ht="14.25" customHeight="1">
      <c r="A10" s="108"/>
      <c r="B10" s="109"/>
      <c r="C10" s="98" t="s">
        <v>5735</v>
      </c>
      <c r="D10" s="98"/>
      <c r="E10" s="98"/>
      <c r="F10" s="98"/>
      <c r="G10" s="98"/>
      <c r="H10" s="135"/>
      <c r="I10" s="110">
        <v>0.4861111111111111</v>
      </c>
      <c r="J10" s="110"/>
      <c r="K10" s="110"/>
      <c r="L10" s="110"/>
      <c r="M10" s="110"/>
      <c r="N10" s="110"/>
    </row>
    <row r="11" spans="1:26" ht="14.25" customHeight="1">
      <c r="A11" s="108"/>
      <c r="B11" s="109"/>
      <c r="C11" s="98" t="s">
        <v>5705</v>
      </c>
      <c r="D11" s="98" t="s">
        <v>5738</v>
      </c>
      <c r="E11" s="98" t="s">
        <v>5739</v>
      </c>
      <c r="F11" s="98"/>
      <c r="G11" s="98"/>
      <c r="H11" s="135"/>
      <c r="I11" s="110">
        <v>0.67361111111111116</v>
      </c>
      <c r="J11" s="110"/>
      <c r="K11" s="110"/>
      <c r="L11" s="110"/>
      <c r="M11" s="110"/>
      <c r="N11" s="110"/>
    </row>
    <row r="12" spans="1:26" ht="14.25" customHeight="1">
      <c r="A12" s="108"/>
      <c r="B12" s="109"/>
      <c r="C12" s="98" t="s">
        <v>5735</v>
      </c>
      <c r="D12" s="98"/>
      <c r="E12" s="98"/>
      <c r="F12" s="98"/>
      <c r="G12" s="98"/>
      <c r="H12" s="135" t="s">
        <v>5740</v>
      </c>
      <c r="I12" s="110">
        <v>0.77777777777777779</v>
      </c>
      <c r="J12" s="110"/>
      <c r="K12" s="110"/>
      <c r="L12" s="110"/>
      <c r="M12" s="110"/>
      <c r="N12" s="110"/>
    </row>
    <row r="13" spans="1:26" ht="14.25" customHeight="1">
      <c r="A13" s="108"/>
      <c r="B13" s="109"/>
      <c r="C13" s="98" t="s">
        <v>5740</v>
      </c>
      <c r="D13" s="98"/>
      <c r="E13" s="98"/>
      <c r="F13" s="98"/>
      <c r="G13" s="98"/>
      <c r="H13" s="135" t="s">
        <v>5737</v>
      </c>
      <c r="I13" s="110">
        <v>0.8125</v>
      </c>
      <c r="J13" s="110"/>
      <c r="K13" s="110"/>
      <c r="L13" s="110"/>
      <c r="M13" s="110"/>
      <c r="N13" s="110"/>
    </row>
    <row r="14" spans="1:26" ht="14.25" customHeight="1">
      <c r="A14" s="108" t="s">
        <v>26</v>
      </c>
      <c r="B14" s="109" t="e">
        <f>IF(ISBLANK(A14),"",VLOOKUP(A14,[3]Permits!$F$2:$O$127,10,FALSE))</f>
        <v>#N/A</v>
      </c>
      <c r="C14" s="98"/>
      <c r="D14" s="98"/>
      <c r="E14" s="98"/>
      <c r="F14" s="98"/>
      <c r="G14" s="98"/>
      <c r="H14" s="135"/>
      <c r="I14" s="110"/>
      <c r="J14" s="110"/>
      <c r="K14" s="110"/>
      <c r="L14" s="110"/>
      <c r="M14" s="110"/>
      <c r="N14" s="110"/>
    </row>
    <row r="15" spans="1:26" ht="14.25" customHeight="1">
      <c r="A15" s="108" t="s">
        <v>32</v>
      </c>
      <c r="B15" s="109" t="e">
        <f>IF(ISBLANK(A15),"",VLOOKUP(A15,[3]Permits!$F$2:$O$127,10,FALSE))</f>
        <v>#N/A</v>
      </c>
      <c r="C15" s="98" t="s">
        <v>5705</v>
      </c>
      <c r="D15" s="98"/>
      <c r="E15" s="98"/>
      <c r="F15" s="98"/>
      <c r="G15" s="98"/>
      <c r="H15" s="135" t="s">
        <v>5735</v>
      </c>
      <c r="I15" s="137" t="s">
        <v>5743</v>
      </c>
      <c r="J15" s="110"/>
      <c r="K15" s="110"/>
      <c r="L15" s="110"/>
      <c r="M15" s="110"/>
      <c r="N15" s="110"/>
    </row>
    <row r="16" spans="1:26" ht="14.25" customHeight="1">
      <c r="A16" s="108"/>
      <c r="B16" s="109"/>
      <c r="C16" s="98" t="s">
        <v>5735</v>
      </c>
      <c r="D16" s="98"/>
      <c r="E16" s="98"/>
      <c r="F16" s="98"/>
      <c r="G16" s="98"/>
      <c r="H16" s="135" t="s">
        <v>5705</v>
      </c>
      <c r="I16" s="137" t="s">
        <v>5744</v>
      </c>
      <c r="J16" s="110"/>
      <c r="K16" s="110"/>
      <c r="L16" s="110"/>
      <c r="M16" s="110"/>
      <c r="N16" s="110"/>
    </row>
    <row r="17" spans="1:14" ht="14.25" customHeight="1">
      <c r="A17" s="108" t="s">
        <v>36</v>
      </c>
      <c r="B17" s="109" t="e">
        <f>IF(ISBLANK(A17),"",VLOOKUP(A17,[3]Permits!$F$2:$O$127,10,FALSE))</f>
        <v>#N/A</v>
      </c>
      <c r="C17" s="98"/>
      <c r="D17" s="98"/>
      <c r="E17" s="98"/>
      <c r="F17" s="98"/>
      <c r="G17" s="98"/>
      <c r="H17" s="138"/>
      <c r="I17" s="110" t="s">
        <v>5745</v>
      </c>
      <c r="J17" s="110"/>
      <c r="K17" s="110"/>
      <c r="L17" s="110"/>
      <c r="M17" s="110"/>
      <c r="N17" s="110"/>
    </row>
    <row r="18" spans="1:14" ht="14.25" customHeight="1">
      <c r="A18" s="108" t="s">
        <v>39</v>
      </c>
      <c r="B18" s="109" t="e">
        <f>IF(ISBLANK(A18),"",VLOOKUP(A18,[3]Permits!$F$2:$O$127,10,FALSE))</f>
        <v>#N/A</v>
      </c>
      <c r="C18" s="98"/>
      <c r="D18" s="98"/>
      <c r="E18" s="98"/>
      <c r="F18" s="98"/>
      <c r="G18" s="98"/>
      <c r="H18" s="135"/>
      <c r="I18" s="110"/>
      <c r="J18" s="110"/>
      <c r="K18" s="110"/>
      <c r="L18" s="110"/>
      <c r="M18" s="110"/>
      <c r="N18" s="110"/>
    </row>
    <row r="19" spans="1:14" ht="14.25" customHeight="1">
      <c r="A19" s="108" t="s">
        <v>42</v>
      </c>
      <c r="B19" s="139" t="e">
        <f>IF(ISBLANK(A19),"",VLOOKUP(A19,[3]Permits!$F$2:$O$127,10,FALSE))</f>
        <v>#N/A</v>
      </c>
      <c r="C19" s="98" t="s">
        <v>5709</v>
      </c>
      <c r="D19" s="98"/>
      <c r="E19" s="98"/>
      <c r="F19" s="98"/>
      <c r="G19" s="98"/>
      <c r="H19" s="135" t="s">
        <v>5746</v>
      </c>
      <c r="I19" s="110" t="s">
        <v>5747</v>
      </c>
      <c r="J19" s="110"/>
      <c r="K19" s="110"/>
      <c r="L19" s="110"/>
      <c r="M19" s="110"/>
      <c r="N19" s="110">
        <v>19.45</v>
      </c>
    </row>
    <row r="20" spans="1:14" ht="14.25" customHeight="1">
      <c r="A20" s="108" t="s">
        <v>46</v>
      </c>
      <c r="C20" s="98" t="s">
        <v>5735</v>
      </c>
      <c r="D20" s="98"/>
      <c r="E20" s="98"/>
      <c r="F20" s="98"/>
      <c r="G20" s="98"/>
      <c r="H20" s="135"/>
      <c r="I20" s="110" t="s">
        <v>5748</v>
      </c>
      <c r="J20" s="110"/>
      <c r="K20" s="110"/>
      <c r="L20" s="110"/>
      <c r="M20" s="110"/>
      <c r="N20" s="110"/>
    </row>
    <row r="21" spans="1:14" ht="14.25" customHeight="1">
      <c r="A21" s="108" t="s">
        <v>50</v>
      </c>
      <c r="C21" s="98" t="s">
        <v>5749</v>
      </c>
      <c r="D21" s="98"/>
      <c r="E21" s="98"/>
      <c r="F21" s="98"/>
      <c r="G21" s="98"/>
      <c r="H21" s="135"/>
      <c r="I21" s="110" t="s">
        <v>5750</v>
      </c>
      <c r="J21" s="110"/>
      <c r="K21" s="110"/>
      <c r="L21" s="110"/>
      <c r="M21" s="110"/>
      <c r="N21" s="110"/>
    </row>
    <row r="22" spans="1:14" ht="14.25" customHeight="1">
      <c r="A22" s="108" t="s">
        <v>54</v>
      </c>
      <c r="C22" s="98" t="s">
        <v>5751</v>
      </c>
      <c r="D22" s="98"/>
      <c r="E22" s="98"/>
      <c r="F22" s="98"/>
      <c r="G22" s="98"/>
      <c r="H22" s="135"/>
      <c r="I22" s="110" t="s">
        <v>5752</v>
      </c>
      <c r="J22" s="110"/>
      <c r="K22" s="110"/>
      <c r="L22" s="110"/>
      <c r="M22" s="110"/>
      <c r="N22" s="110"/>
    </row>
    <row r="23" spans="1:14" ht="14.25" customHeight="1">
      <c r="A23" s="108" t="s">
        <v>57</v>
      </c>
      <c r="B23" s="109" t="e">
        <f>IF(ISBLANK(A20),"",VLOOKUP(A20,[3]Permits!$F$2:$O$127,10,FALSE))</f>
        <v>#N/A</v>
      </c>
      <c r="C23" s="98"/>
      <c r="D23" s="98"/>
      <c r="E23" s="98"/>
      <c r="F23" s="98"/>
      <c r="G23" s="98"/>
      <c r="H23" s="135"/>
      <c r="I23" s="110"/>
      <c r="J23" s="110"/>
      <c r="K23" s="110"/>
      <c r="L23" s="110"/>
      <c r="M23" s="110"/>
      <c r="N23" s="110"/>
    </row>
    <row r="24" spans="1:14" ht="14.25" customHeight="1">
      <c r="A24" s="204" t="s">
        <v>60</v>
      </c>
      <c r="B24" s="109" t="e">
        <f>IF(ISBLANK(A21),"",VLOOKUP(A21,[3]Permits!$F$2:$O$127,10,FALSE))</f>
        <v>#N/A</v>
      </c>
      <c r="C24" s="98"/>
      <c r="D24" s="98"/>
      <c r="E24" s="98"/>
      <c r="F24" s="98"/>
      <c r="G24" s="98"/>
      <c r="H24" s="135"/>
      <c r="I24" s="110"/>
      <c r="J24" s="110"/>
      <c r="K24" s="110"/>
      <c r="L24" s="110"/>
      <c r="M24" s="110"/>
      <c r="N24" s="110"/>
    </row>
    <row r="25" spans="1:14" ht="14.25" customHeight="1">
      <c r="A25" s="206"/>
      <c r="B25" s="109" t="e">
        <f>IF(ISBLANK(A22),"",VLOOKUP(A22,[3]Permits!$F$2:$O$127,10,FALSE))</f>
        <v>#N/A</v>
      </c>
      <c r="C25" s="98"/>
      <c r="D25" s="98"/>
      <c r="E25" s="98"/>
      <c r="F25" s="98"/>
      <c r="G25" s="98"/>
      <c r="H25" s="135"/>
      <c r="I25" s="110"/>
      <c r="J25" s="110"/>
      <c r="K25" s="110"/>
      <c r="L25" s="110"/>
      <c r="M25" s="110"/>
      <c r="N25" s="110"/>
    </row>
    <row r="26" spans="1:14" ht="14.25" customHeight="1">
      <c r="A26" s="206"/>
      <c r="B26" s="109" t="e">
        <f>IF(ISBLANK(A23),"",VLOOKUP(A23,[3]Permits!$F$2:$O$127,10,FALSE))</f>
        <v>#N/A</v>
      </c>
      <c r="C26" s="98"/>
      <c r="D26" s="98"/>
      <c r="E26" s="98"/>
      <c r="F26" s="98"/>
      <c r="G26" s="98"/>
      <c r="H26" s="135"/>
      <c r="I26" s="110"/>
      <c r="J26" s="110"/>
      <c r="K26" s="110"/>
      <c r="L26" s="110"/>
      <c r="M26" s="110"/>
      <c r="N26" s="110"/>
    </row>
    <row r="27" spans="1:14" ht="14.25" customHeight="1">
      <c r="A27" s="206"/>
      <c r="B27" s="109" t="e">
        <f>IF(ISBLANK(A24),"",VLOOKUP(A24,[3]Permits!$F$2:$O$127,10,FALSE))</f>
        <v>#N/A</v>
      </c>
      <c r="C27" s="98"/>
      <c r="D27" s="98"/>
      <c r="E27" s="98"/>
      <c r="F27" s="98"/>
      <c r="G27" s="98"/>
      <c r="H27" s="135"/>
      <c r="I27" s="110"/>
      <c r="J27" s="110"/>
      <c r="K27" s="110"/>
      <c r="L27" s="110"/>
      <c r="M27" s="110"/>
      <c r="N27" s="110"/>
    </row>
    <row r="28" spans="1:14" ht="14.25" customHeight="1">
      <c r="A28" s="206"/>
      <c r="B28" s="109"/>
      <c r="C28" s="98"/>
      <c r="D28" s="98"/>
      <c r="E28" s="98"/>
      <c r="F28" s="98"/>
      <c r="G28" s="98"/>
      <c r="H28" s="135"/>
      <c r="I28" s="110"/>
      <c r="J28" s="110"/>
      <c r="K28" s="110"/>
      <c r="L28" s="110"/>
      <c r="M28" s="110"/>
      <c r="N28" s="110"/>
    </row>
    <row r="29" spans="1:14" ht="14.25" customHeight="1">
      <c r="A29" s="205"/>
      <c r="B29" s="109" t="str">
        <f>IF(ISBLANK(A29),"",VLOOKUP(A29,[3]Permits!$F$2:$O$127,10,FALSE))</f>
        <v/>
      </c>
      <c r="C29" s="98"/>
      <c r="D29" s="98"/>
      <c r="E29" s="98"/>
      <c r="F29" s="98"/>
      <c r="G29" s="98"/>
      <c r="H29" s="135"/>
      <c r="I29" s="110"/>
      <c r="J29" s="110"/>
      <c r="K29" s="110"/>
      <c r="L29" s="110"/>
      <c r="M29" s="110"/>
      <c r="N29" s="110"/>
    </row>
    <row r="30" spans="1:14" ht="14.25" customHeight="1">
      <c r="A30" s="108" t="s">
        <v>65</v>
      </c>
      <c r="B30" s="109" t="e">
        <f>IF(ISBLANK(A30),"",VLOOKUP(A30,[3]Permits!$F$2:$O$127,10,FALSE))</f>
        <v>#N/A</v>
      </c>
      <c r="C30" s="98"/>
      <c r="D30" s="98"/>
      <c r="E30" s="98"/>
      <c r="F30" s="98"/>
      <c r="G30" s="98"/>
      <c r="H30" s="135"/>
      <c r="I30" s="110"/>
      <c r="J30" s="110"/>
      <c r="K30" s="110"/>
      <c r="L30" s="110"/>
      <c r="M30" s="110"/>
      <c r="N30" s="110"/>
    </row>
    <row r="31" spans="1:14" ht="14.25" customHeight="1">
      <c r="A31" s="108" t="s">
        <v>69</v>
      </c>
      <c r="B31" s="109" t="e">
        <f>IF(ISBLANK(A31),"",VLOOKUP(A31,[3]Permits!$F$2:$O$127,10,FALSE))</f>
        <v>#N/A</v>
      </c>
      <c r="C31" s="98"/>
      <c r="D31" s="98"/>
      <c r="E31" s="98"/>
      <c r="F31" s="98"/>
      <c r="G31" s="98"/>
      <c r="H31" s="135"/>
      <c r="I31" s="110"/>
      <c r="J31" s="110"/>
      <c r="K31" s="110"/>
      <c r="L31" s="110"/>
      <c r="M31" s="110"/>
      <c r="N31" s="110"/>
    </row>
    <row r="32" spans="1:14" ht="14.25" customHeight="1">
      <c r="A32" s="108" t="s">
        <v>73</v>
      </c>
      <c r="B32" s="139" t="e">
        <f>IF(ISBLANK(A32),"",VLOOKUP(A32,[3]Permits!$F$2:$O$127,10,FALSE))</f>
        <v>#N/A</v>
      </c>
      <c r="C32" s="98" t="s">
        <v>5753</v>
      </c>
      <c r="D32" s="98" t="s">
        <v>5735</v>
      </c>
      <c r="E32" s="98" t="s">
        <v>5705</v>
      </c>
      <c r="F32" s="98"/>
      <c r="G32" s="98"/>
      <c r="H32" s="135"/>
      <c r="I32" s="110" t="s">
        <v>5754</v>
      </c>
      <c r="J32" s="110" t="s">
        <v>5755</v>
      </c>
      <c r="K32" s="110"/>
      <c r="L32" s="110"/>
      <c r="M32" s="110"/>
      <c r="N32" s="110" t="s">
        <v>5756</v>
      </c>
    </row>
    <row r="33" spans="1:14" ht="14.25" customHeight="1">
      <c r="A33" s="108"/>
      <c r="B33" s="109"/>
      <c r="C33" s="98" t="s">
        <v>5705</v>
      </c>
      <c r="D33" s="98" t="s">
        <v>5735</v>
      </c>
      <c r="E33" s="98" t="s">
        <v>5753</v>
      </c>
      <c r="F33" s="98"/>
      <c r="G33" s="98"/>
      <c r="H33" s="135"/>
      <c r="I33" s="110" t="s">
        <v>5757</v>
      </c>
      <c r="J33" s="110" t="s">
        <v>5758</v>
      </c>
      <c r="K33" s="110"/>
      <c r="L33" s="110"/>
      <c r="M33" s="110"/>
      <c r="N33" s="110" t="s">
        <v>5759</v>
      </c>
    </row>
    <row r="34" spans="1:14" ht="14.25" customHeight="1">
      <c r="A34" s="108"/>
      <c r="B34" s="109"/>
      <c r="C34" s="98"/>
      <c r="D34" s="98"/>
      <c r="E34" s="98"/>
      <c r="F34" s="98"/>
      <c r="G34" s="98"/>
      <c r="H34" s="135"/>
      <c r="I34" s="110"/>
      <c r="J34" s="110"/>
      <c r="K34" s="110"/>
      <c r="L34" s="110"/>
      <c r="M34" s="110"/>
      <c r="N34" s="110"/>
    </row>
    <row r="35" spans="1:14" ht="14.25" customHeight="1">
      <c r="A35" s="108" t="s">
        <v>77</v>
      </c>
      <c r="B35" s="109" t="e">
        <f>IF(ISBLANK(A35),"",VLOOKUP(A35,[3]Permits!$F$2:$O$127,10,FALSE))</f>
        <v>#N/A</v>
      </c>
      <c r="C35" s="98"/>
      <c r="D35" s="98"/>
      <c r="E35" s="98"/>
      <c r="F35" s="98"/>
      <c r="G35" s="98"/>
      <c r="H35" s="135"/>
      <c r="I35" s="110"/>
      <c r="J35" s="110"/>
      <c r="K35" s="110"/>
      <c r="L35" s="110"/>
      <c r="M35" s="110"/>
      <c r="N35" s="110"/>
    </row>
    <row r="36" spans="1:14" ht="14.25" customHeight="1">
      <c r="A36" s="108" t="s">
        <v>80</v>
      </c>
      <c r="B36" s="109" t="e">
        <f>IF(ISBLANK(A36),"",VLOOKUP(A36,[3]Permits!$F$2:$O$127,10,FALSE))</f>
        <v>#N/A</v>
      </c>
      <c r="C36" s="98"/>
      <c r="D36" s="98"/>
      <c r="E36" s="98"/>
      <c r="F36" s="98"/>
      <c r="G36" s="98"/>
      <c r="H36" s="135"/>
      <c r="I36" s="110"/>
      <c r="J36" s="110"/>
      <c r="K36" s="110"/>
      <c r="L36" s="110"/>
      <c r="M36" s="110"/>
      <c r="N36" s="110"/>
    </row>
    <row r="37" spans="1:14" ht="14.25" customHeight="1">
      <c r="A37" s="108" t="s">
        <v>83</v>
      </c>
      <c r="B37" s="109" t="e">
        <f>IF(ISBLANK(A37),"",VLOOKUP(A37,[3]Permits!$F$2:$O$127,10,FALSE))</f>
        <v>#N/A</v>
      </c>
      <c r="C37" s="98"/>
      <c r="D37" s="98"/>
      <c r="E37" s="98"/>
      <c r="F37" s="98"/>
      <c r="G37" s="98"/>
      <c r="H37" s="135"/>
      <c r="I37" s="110"/>
      <c r="J37" s="110"/>
      <c r="K37" s="110"/>
      <c r="L37" s="110"/>
      <c r="M37" s="110"/>
      <c r="N37" s="110"/>
    </row>
    <row r="38" spans="1:14" ht="14.25" customHeight="1">
      <c r="A38" s="108" t="s">
        <v>86</v>
      </c>
      <c r="B38" s="109" t="e">
        <f>IF(ISBLANK(A38),"",VLOOKUP(A38,[3]Permits!$F$2:$O$127,10,FALSE))</f>
        <v>#N/A</v>
      </c>
      <c r="C38" s="98"/>
      <c r="D38" s="98"/>
      <c r="E38" s="98"/>
      <c r="F38" s="98"/>
      <c r="G38" s="98"/>
      <c r="H38" s="135"/>
      <c r="I38" s="110"/>
      <c r="J38" s="110"/>
      <c r="K38" s="110"/>
      <c r="L38" s="110"/>
      <c r="M38" s="110"/>
      <c r="N38" s="110"/>
    </row>
    <row r="39" spans="1:14" ht="14.25" customHeight="1">
      <c r="A39" s="108" t="s">
        <v>90</v>
      </c>
      <c r="B39" s="109" t="e">
        <f>IF(ISBLANK(A39),"",VLOOKUP(A39,[3]Permits!$F$2:$O$127,10,FALSE))</f>
        <v>#N/A</v>
      </c>
      <c r="C39" s="98"/>
      <c r="D39" s="98"/>
      <c r="E39" s="98"/>
      <c r="F39" s="98"/>
      <c r="G39" s="98"/>
      <c r="H39" s="135"/>
      <c r="I39" s="110"/>
      <c r="J39" s="110"/>
      <c r="K39" s="110"/>
      <c r="L39" s="110"/>
      <c r="M39" s="110"/>
      <c r="N39" s="110"/>
    </row>
    <row r="40" spans="1:14" ht="14.25" customHeight="1">
      <c r="A40" s="108" t="s">
        <v>94</v>
      </c>
      <c r="B40" s="109" t="e">
        <f>IF(ISBLANK(A40),"",VLOOKUP(A40,[3]Permits!$F$2:$O$127,10,FALSE))</f>
        <v>#N/A</v>
      </c>
      <c r="C40" s="98"/>
      <c r="D40" s="98"/>
      <c r="E40" s="98"/>
      <c r="F40" s="98"/>
      <c r="G40" s="98"/>
      <c r="H40" s="135"/>
      <c r="I40" s="110"/>
      <c r="J40" s="110"/>
      <c r="K40" s="110"/>
      <c r="L40" s="110"/>
      <c r="M40" s="110"/>
      <c r="N40" s="110"/>
    </row>
    <row r="41" spans="1:14" ht="14.25" customHeight="1">
      <c r="A41" s="108" t="s">
        <v>77</v>
      </c>
      <c r="B41" s="109" t="e">
        <f>IF(ISBLANK(A41),"",VLOOKUP(A41,[3]Permits!$F$2:$O$127,10,FALSE))</f>
        <v>#N/A</v>
      </c>
      <c r="C41" s="98"/>
      <c r="D41" s="98"/>
      <c r="E41" s="98"/>
      <c r="F41" s="98"/>
      <c r="G41" s="98"/>
      <c r="H41" s="135"/>
      <c r="I41" s="110"/>
      <c r="J41" s="110"/>
      <c r="K41" s="110"/>
      <c r="L41" s="110"/>
      <c r="M41" s="110"/>
      <c r="N41" s="110"/>
    </row>
    <row r="42" spans="1:14" ht="14.25" customHeight="1">
      <c r="A42" s="108" t="s">
        <v>99</v>
      </c>
      <c r="B42" s="109" t="e">
        <f>IF(ISBLANK(A42),"",VLOOKUP(A42,[3]Permits!$F$2:$O$127,10,FALSE))</f>
        <v>#N/A</v>
      </c>
      <c r="C42" s="98"/>
      <c r="D42" s="98"/>
      <c r="E42" s="98"/>
      <c r="F42" s="98"/>
      <c r="G42" s="98"/>
      <c r="H42" s="135"/>
      <c r="I42" s="110"/>
      <c r="J42" s="110"/>
      <c r="K42" s="110"/>
      <c r="L42" s="110"/>
      <c r="M42" s="110"/>
      <c r="N42" s="110"/>
    </row>
    <row r="43" spans="1:14" ht="14.25" customHeight="1">
      <c r="A43" s="108" t="s">
        <v>102</v>
      </c>
      <c r="B43" s="109" t="e">
        <f>IF(ISBLANK(A43),"",VLOOKUP(A43,[3]Permits!$F$2:$O$127,10,FALSE))</f>
        <v>#N/A</v>
      </c>
      <c r="C43" s="98"/>
      <c r="D43" s="98"/>
      <c r="E43" s="98"/>
      <c r="F43" s="98"/>
      <c r="G43" s="98"/>
      <c r="H43" s="135"/>
      <c r="I43" s="110"/>
      <c r="J43" s="110"/>
      <c r="K43" s="110"/>
      <c r="L43" s="110"/>
      <c r="M43" s="110"/>
      <c r="N43" s="110"/>
    </row>
    <row r="44" spans="1:14" ht="14.25" customHeight="1">
      <c r="A44" s="108" t="s">
        <v>105</v>
      </c>
      <c r="B44" s="109" t="e">
        <f>IF(ISBLANK(A44),"",VLOOKUP(A44,[3]Permits!$F$2:$O$127,10,FALSE))</f>
        <v>#N/A</v>
      </c>
      <c r="C44" s="98"/>
      <c r="D44" s="98"/>
      <c r="E44" s="98"/>
      <c r="F44" s="98"/>
      <c r="G44" s="98"/>
      <c r="H44" s="135"/>
      <c r="I44" s="110"/>
      <c r="J44" s="110"/>
      <c r="K44" s="110"/>
      <c r="L44" s="110"/>
      <c r="M44" s="110"/>
      <c r="N44" s="110"/>
    </row>
    <row r="45" spans="1:14" ht="14.25" customHeight="1">
      <c r="A45" s="108" t="s">
        <v>108</v>
      </c>
      <c r="B45" s="109" t="e">
        <f>IF(ISBLANK(A45),"",VLOOKUP(A45,[3]Permits!$F$2:$O$127,10,FALSE))</f>
        <v>#N/A</v>
      </c>
      <c r="C45" s="98"/>
      <c r="D45" s="98"/>
      <c r="E45" s="98"/>
      <c r="F45" s="98"/>
      <c r="G45" s="98"/>
      <c r="H45" s="135"/>
      <c r="I45" s="110"/>
      <c r="J45" s="110"/>
      <c r="K45" s="110"/>
      <c r="L45" s="110"/>
      <c r="M45" s="110"/>
      <c r="N45" s="110"/>
    </row>
    <row r="46" spans="1:14" ht="14.25" customHeight="1">
      <c r="A46" s="108" t="s">
        <v>111</v>
      </c>
      <c r="B46" s="109" t="e">
        <f>IF(ISBLANK(A46),"",VLOOKUP(A46,[3]Permits!$F$2:$O$127,10,FALSE))</f>
        <v>#N/A</v>
      </c>
      <c r="C46" s="98"/>
      <c r="D46" s="98"/>
      <c r="E46" s="98"/>
      <c r="F46" s="98"/>
      <c r="G46" s="98"/>
      <c r="H46" s="135"/>
      <c r="I46" s="110"/>
      <c r="J46" s="110"/>
      <c r="K46" s="110"/>
      <c r="L46" s="110"/>
      <c r="M46" s="110"/>
      <c r="N46" s="110"/>
    </row>
    <row r="47" spans="1:14" ht="14.25" customHeight="1">
      <c r="A47" s="108" t="s">
        <v>115</v>
      </c>
      <c r="B47" s="109" t="e">
        <f>IF(ISBLANK(A47),"",VLOOKUP(A47,[3]Permits!$F$2:$O$127,10,FALSE))</f>
        <v>#N/A</v>
      </c>
      <c r="C47" s="98"/>
      <c r="D47" s="98"/>
      <c r="E47" s="98"/>
      <c r="F47" s="98"/>
      <c r="G47" s="98"/>
      <c r="H47" s="135"/>
      <c r="I47" s="110"/>
      <c r="J47" s="110"/>
      <c r="K47" s="110"/>
      <c r="L47" s="110"/>
      <c r="M47" s="110"/>
      <c r="N47" s="110"/>
    </row>
    <row r="48" spans="1:14" ht="14.25" customHeight="1">
      <c r="A48" s="108" t="s">
        <v>119</v>
      </c>
      <c r="B48" s="109" t="e">
        <f>IF(ISBLANK(A48),"",VLOOKUP(A48,[3]Permits!$F$2:$O$127,10,FALSE))</f>
        <v>#N/A</v>
      </c>
      <c r="C48" s="98"/>
      <c r="D48" s="98"/>
      <c r="E48" s="98"/>
      <c r="F48" s="98"/>
      <c r="G48" s="98"/>
      <c r="H48" s="135"/>
      <c r="I48" s="110"/>
      <c r="J48" s="110"/>
      <c r="K48" s="110"/>
      <c r="L48" s="110"/>
      <c r="M48" s="110"/>
      <c r="N48" s="110"/>
    </row>
    <row r="49" spans="1:14" ht="14.25" customHeight="1">
      <c r="A49" s="108" t="s">
        <v>122</v>
      </c>
      <c r="B49" s="109" t="e">
        <f>IF(ISBLANK(A49),"",VLOOKUP(A49,[3]Permits!$F$2:$O$127,10,FALSE))</f>
        <v>#N/A</v>
      </c>
      <c r="C49" s="98"/>
      <c r="D49" s="98"/>
      <c r="E49" s="98"/>
      <c r="F49" s="98"/>
      <c r="G49" s="98"/>
      <c r="H49" s="135"/>
      <c r="I49" s="110"/>
      <c r="J49" s="110"/>
      <c r="K49" s="110"/>
      <c r="L49" s="110"/>
      <c r="M49" s="110"/>
      <c r="N49" s="110"/>
    </row>
    <row r="50" spans="1:14" ht="14.25" customHeight="1">
      <c r="A50" s="108" t="s">
        <v>125</v>
      </c>
      <c r="B50" s="109" t="e">
        <f>IF(ISBLANK(A50),"",VLOOKUP(A50,[3]Permits!$F$2:$O$127,10,FALSE))</f>
        <v>#N/A</v>
      </c>
      <c r="C50" s="98"/>
      <c r="D50" s="98"/>
      <c r="E50" s="98"/>
      <c r="F50" s="98"/>
      <c r="G50" s="98"/>
      <c r="H50" s="135"/>
      <c r="I50" s="110"/>
      <c r="J50" s="110"/>
      <c r="K50" s="110"/>
      <c r="L50" s="110"/>
      <c r="M50" s="110"/>
      <c r="N50" s="110"/>
    </row>
    <row r="51" spans="1:14" ht="14.25" customHeight="1">
      <c r="A51" s="108" t="s">
        <v>128</v>
      </c>
      <c r="B51" s="109" t="e">
        <f>IF(ISBLANK(A51),"",VLOOKUP(A51,[3]Permits!$F$2:$O$127,10,FALSE))</f>
        <v>#N/A</v>
      </c>
      <c r="C51" s="98"/>
      <c r="D51" s="98"/>
      <c r="E51" s="98"/>
      <c r="F51" s="98"/>
      <c r="G51" s="98"/>
      <c r="H51" s="135"/>
      <c r="I51" s="110"/>
      <c r="J51" s="110"/>
      <c r="K51" s="110"/>
      <c r="L51" s="110"/>
      <c r="M51" s="110"/>
      <c r="N51" s="110"/>
    </row>
    <row r="52" spans="1:14" ht="14.25" customHeight="1">
      <c r="A52" s="108" t="s">
        <v>131</v>
      </c>
      <c r="B52" s="109" t="e">
        <f>IF(ISBLANK(A52),"",VLOOKUP(A52,[3]Permits!$F$2:$O$127,10,FALSE))</f>
        <v>#N/A</v>
      </c>
      <c r="C52" s="98"/>
      <c r="D52" s="98"/>
      <c r="E52" s="98"/>
      <c r="F52" s="98"/>
      <c r="G52" s="98"/>
      <c r="H52" s="135"/>
      <c r="I52" s="110"/>
      <c r="J52" s="110"/>
      <c r="K52" s="110"/>
      <c r="L52" s="110"/>
      <c r="M52" s="110"/>
      <c r="N52" s="110"/>
    </row>
    <row r="53" spans="1:14" ht="14.25" customHeight="1">
      <c r="A53" s="108" t="s">
        <v>122</v>
      </c>
      <c r="B53" s="109" t="e">
        <f>IF(ISBLANK(A53),"",VLOOKUP(A53,[3]Permits!$F$2:$O$127,10,FALSE))</f>
        <v>#N/A</v>
      </c>
      <c r="C53" s="98"/>
      <c r="D53" s="98"/>
      <c r="E53" s="98"/>
      <c r="F53" s="98"/>
      <c r="G53" s="98"/>
      <c r="H53" s="135"/>
      <c r="I53" s="110"/>
      <c r="J53" s="110"/>
      <c r="K53" s="110"/>
      <c r="L53" s="110"/>
      <c r="M53" s="110"/>
      <c r="N53" s="110"/>
    </row>
    <row r="54" spans="1:14" ht="14.25" customHeight="1">
      <c r="A54" s="108" t="s">
        <v>138</v>
      </c>
      <c r="B54" s="109" t="e">
        <f>IF(ISBLANK(A54),"",VLOOKUP(A54,[3]Permits!$F$2:$O$127,10,FALSE))</f>
        <v>#N/A</v>
      </c>
      <c r="C54" s="98"/>
      <c r="D54" s="98"/>
      <c r="E54" s="98"/>
      <c r="F54" s="98"/>
      <c r="G54" s="98"/>
      <c r="H54" s="135"/>
      <c r="I54" s="110"/>
      <c r="J54" s="110"/>
      <c r="K54" s="110"/>
      <c r="L54" s="110"/>
      <c r="M54" s="110"/>
      <c r="N54" s="110"/>
    </row>
    <row r="55" spans="1:14" ht="14.25" customHeight="1">
      <c r="A55" s="108" t="s">
        <v>142</v>
      </c>
      <c r="B55" s="109" t="e">
        <f>IF(ISBLANK(A55),"",VLOOKUP(A55,[3]Permits!$F$2:$O$127,10,FALSE))</f>
        <v>#N/A</v>
      </c>
      <c r="C55" s="98"/>
      <c r="D55" s="98"/>
      <c r="E55" s="98"/>
      <c r="F55" s="98"/>
      <c r="G55" s="98"/>
      <c r="H55" s="135"/>
      <c r="I55" s="110"/>
      <c r="J55" s="110"/>
      <c r="K55" s="110"/>
      <c r="L55" s="110"/>
      <c r="M55" s="110"/>
      <c r="N55" s="110"/>
    </row>
    <row r="56" spans="1:14" ht="14.25" customHeight="1">
      <c r="A56" s="108" t="s">
        <v>145</v>
      </c>
      <c r="B56" s="109" t="e">
        <f>IF(ISBLANK(A56),"",VLOOKUP(A56,[3]Permits!$F$2:$O$127,10,FALSE))</f>
        <v>#N/A</v>
      </c>
      <c r="C56" s="98"/>
      <c r="D56" s="98"/>
      <c r="E56" s="98"/>
      <c r="F56" s="98"/>
      <c r="G56" s="98"/>
      <c r="H56" s="135"/>
      <c r="I56" s="110"/>
      <c r="J56" s="110"/>
      <c r="K56" s="110"/>
      <c r="L56" s="110"/>
      <c r="M56" s="110"/>
      <c r="N56" s="110"/>
    </row>
    <row r="57" spans="1:14" ht="14.25" customHeight="1">
      <c r="A57" s="108" t="s">
        <v>149</v>
      </c>
      <c r="B57" s="109" t="e">
        <f>IF(ISBLANK(A57),"",VLOOKUP(A57,[3]Permits!$F$2:$O$127,10,FALSE))</f>
        <v>#N/A</v>
      </c>
      <c r="C57" s="98"/>
      <c r="D57" s="98"/>
      <c r="E57" s="98"/>
      <c r="F57" s="98"/>
      <c r="G57" s="98"/>
      <c r="H57" s="135"/>
      <c r="I57" s="110"/>
      <c r="J57" s="110"/>
      <c r="K57" s="110"/>
      <c r="L57" s="110"/>
      <c r="M57" s="110"/>
      <c r="N57" s="110"/>
    </row>
    <row r="58" spans="1:14" ht="14.25" customHeight="1">
      <c r="A58" s="108" t="s">
        <v>152</v>
      </c>
      <c r="B58" s="109" t="e">
        <f>IF(ISBLANK(A58),"",VLOOKUP(A58,[3]Permits!$F$2:$O$127,10,FALSE))</f>
        <v>#N/A</v>
      </c>
      <c r="C58" s="98"/>
      <c r="D58" s="98"/>
      <c r="E58" s="98"/>
      <c r="F58" s="98"/>
      <c r="G58" s="98"/>
      <c r="H58" s="135"/>
      <c r="I58" s="110"/>
      <c r="J58" s="110"/>
      <c r="K58" s="110"/>
      <c r="L58" s="110"/>
      <c r="M58" s="110"/>
      <c r="N58" s="110"/>
    </row>
    <row r="59" spans="1:14" ht="14.25" customHeight="1">
      <c r="A59" s="108" t="s">
        <v>155</v>
      </c>
      <c r="B59" s="109" t="e">
        <f>IF(ISBLANK(A59),"",VLOOKUP(A59,[3]Permits!$F$2:$O$127,10,FALSE))</f>
        <v>#N/A</v>
      </c>
      <c r="C59" s="98"/>
      <c r="D59" s="98"/>
      <c r="E59" s="98"/>
      <c r="F59" s="98"/>
      <c r="G59" s="98"/>
      <c r="H59" s="135"/>
      <c r="I59" s="110"/>
      <c r="J59" s="110"/>
      <c r="K59" s="110"/>
      <c r="L59" s="110"/>
      <c r="M59" s="110"/>
      <c r="N59" s="110"/>
    </row>
    <row r="60" spans="1:14" ht="14.25" customHeight="1">
      <c r="A60" s="108" t="s">
        <v>158</v>
      </c>
      <c r="B60" s="139" t="e">
        <f>IF(ISBLANK(A60),"",VLOOKUP(A60,[3]Permits!$F$2:$O$127,10,FALSE))</f>
        <v>#N/A</v>
      </c>
      <c r="C60" s="98" t="s">
        <v>5760</v>
      </c>
      <c r="D60" s="98" t="s">
        <v>5761</v>
      </c>
      <c r="E60" s="98"/>
      <c r="F60" s="98"/>
      <c r="G60" s="98"/>
      <c r="H60" s="135" t="s">
        <v>5711</v>
      </c>
      <c r="I60" s="110" t="s">
        <v>5762</v>
      </c>
      <c r="J60" s="110" t="s">
        <v>5763</v>
      </c>
      <c r="K60" s="110"/>
      <c r="L60" s="110"/>
      <c r="M60" s="110"/>
      <c r="N60" s="110" t="s">
        <v>5764</v>
      </c>
    </row>
    <row r="61" spans="1:14" ht="14.25" customHeight="1">
      <c r="A61" s="108"/>
      <c r="B61" s="109"/>
      <c r="C61" s="98" t="s">
        <v>5761</v>
      </c>
      <c r="D61" s="98"/>
      <c r="E61" s="98"/>
      <c r="F61" s="98"/>
      <c r="G61" s="98"/>
      <c r="H61" s="135" t="s">
        <v>5711</v>
      </c>
      <c r="I61" s="110" t="s">
        <v>5765</v>
      </c>
      <c r="J61" s="110"/>
      <c r="K61" s="110"/>
      <c r="L61" s="110"/>
      <c r="M61" s="110"/>
      <c r="N61" s="110" t="s">
        <v>5766</v>
      </c>
    </row>
    <row r="62" spans="1:14" ht="14.25" customHeight="1">
      <c r="A62" s="108"/>
      <c r="B62" s="109"/>
      <c r="C62" s="98" t="s">
        <v>5761</v>
      </c>
      <c r="D62" s="98"/>
      <c r="E62" s="98"/>
      <c r="F62" s="98"/>
      <c r="G62" s="98"/>
      <c r="H62" s="135"/>
      <c r="I62" s="110" t="s">
        <v>5767</v>
      </c>
      <c r="J62" s="110"/>
      <c r="K62" s="110"/>
      <c r="L62" s="110"/>
      <c r="M62" s="110"/>
      <c r="N62" s="110"/>
    </row>
    <row r="63" spans="1:14" ht="14.25" customHeight="1">
      <c r="A63" s="108" t="s">
        <v>161</v>
      </c>
      <c r="B63" s="109" t="e">
        <f>IF(ISBLANK(A63),"",VLOOKUP(A63,[3]Permits!$F$2:$O$127,10,FALSE))</f>
        <v>#N/A</v>
      </c>
      <c r="C63" s="98"/>
      <c r="D63" s="98"/>
      <c r="E63" s="98"/>
      <c r="F63" s="98"/>
      <c r="G63" s="98"/>
      <c r="H63" s="135"/>
      <c r="I63" s="110"/>
      <c r="J63" s="110"/>
      <c r="K63" s="110"/>
      <c r="L63" s="110"/>
      <c r="M63" s="110"/>
      <c r="N63" s="110"/>
    </row>
    <row r="64" spans="1:14" ht="14.25" customHeight="1">
      <c r="A64" s="108" t="s">
        <v>165</v>
      </c>
      <c r="B64" s="109" t="e">
        <f>IF(ISBLANK(A64),"",VLOOKUP(A64,[3]Permits!$F$2:$O$127,10,FALSE))</f>
        <v>#N/A</v>
      </c>
      <c r="C64" s="98"/>
      <c r="D64" s="98"/>
      <c r="E64" s="98"/>
      <c r="F64" s="98"/>
      <c r="G64" s="98"/>
      <c r="H64" s="135"/>
      <c r="I64" s="110"/>
      <c r="J64" s="110"/>
      <c r="K64" s="110"/>
      <c r="L64" s="110"/>
      <c r="M64" s="110"/>
      <c r="N64" s="110"/>
    </row>
    <row r="65" spans="1:14" ht="14.25" customHeight="1">
      <c r="A65" s="108" t="s">
        <v>169</v>
      </c>
      <c r="B65" s="109" t="e">
        <f>IF(ISBLANK(A65),"",VLOOKUP(A65,[3]Permits!$F$2:$O$127,10,FALSE))</f>
        <v>#N/A</v>
      </c>
      <c r="C65" s="98"/>
      <c r="D65" s="98"/>
      <c r="E65" s="98"/>
      <c r="F65" s="98"/>
      <c r="G65" s="98"/>
      <c r="H65" s="135"/>
      <c r="I65" s="110"/>
      <c r="J65" s="110"/>
      <c r="K65" s="110"/>
      <c r="L65" s="110"/>
      <c r="M65" s="110"/>
      <c r="N65" s="110"/>
    </row>
    <row r="66" spans="1:14" ht="14.25" customHeight="1">
      <c r="A66" s="111" t="s">
        <v>172</v>
      </c>
      <c r="B66" s="139" t="e">
        <f>IF(ISBLANK(A66),"",VLOOKUP(A66,[3]Permits!$F$2:$O$127,10,FALSE))</f>
        <v>#N/A</v>
      </c>
      <c r="C66" s="98" t="s">
        <v>5768</v>
      </c>
      <c r="D66" s="98" t="s">
        <v>5769</v>
      </c>
      <c r="E66" s="98"/>
      <c r="F66" s="98"/>
      <c r="G66" s="98"/>
      <c r="H66" s="135" t="s">
        <v>5711</v>
      </c>
      <c r="I66" s="137" t="s">
        <v>5770</v>
      </c>
      <c r="J66" s="110">
        <v>7.15</v>
      </c>
      <c r="K66" s="110"/>
      <c r="L66" s="110"/>
      <c r="M66" s="110"/>
      <c r="N66" s="137" t="s">
        <v>5771</v>
      </c>
    </row>
    <row r="67" spans="1:14" ht="14.25" customHeight="1">
      <c r="A67" s="111"/>
      <c r="B67" s="109"/>
      <c r="C67" s="98" t="s">
        <v>5768</v>
      </c>
      <c r="D67" s="98"/>
      <c r="E67" s="98"/>
      <c r="F67" s="98"/>
      <c r="G67" s="98"/>
      <c r="H67" s="135" t="s">
        <v>5711</v>
      </c>
      <c r="I67" s="137">
        <v>7.45</v>
      </c>
      <c r="J67" s="110"/>
      <c r="K67" s="110"/>
      <c r="L67" s="110"/>
      <c r="M67" s="110"/>
      <c r="N67" s="137" t="s">
        <v>5772</v>
      </c>
    </row>
    <row r="68" spans="1:14" ht="14.25" customHeight="1">
      <c r="A68" s="111"/>
      <c r="B68" s="109"/>
      <c r="C68" s="98" t="s">
        <v>5768</v>
      </c>
      <c r="D68" s="98"/>
      <c r="E68" s="98"/>
      <c r="F68" s="98"/>
      <c r="G68" s="98"/>
      <c r="H68" s="135" t="s">
        <v>5711</v>
      </c>
      <c r="I68" s="137">
        <v>8.35</v>
      </c>
      <c r="J68" s="110"/>
      <c r="K68" s="110"/>
      <c r="L68" s="110"/>
      <c r="M68" s="110"/>
      <c r="N68" s="137" t="s">
        <v>5773</v>
      </c>
    </row>
    <row r="69" spans="1:14" ht="14.25" customHeight="1">
      <c r="A69" s="111"/>
      <c r="B69" s="109"/>
      <c r="C69" s="98" t="s">
        <v>5768</v>
      </c>
      <c r="D69" s="98"/>
      <c r="E69" s="98"/>
      <c r="F69" s="98"/>
      <c r="G69" s="98"/>
      <c r="H69" s="135" t="s">
        <v>5711</v>
      </c>
      <c r="I69" s="137" t="s">
        <v>5774</v>
      </c>
      <c r="J69" s="110"/>
      <c r="K69" s="110"/>
      <c r="L69" s="110"/>
      <c r="M69" s="110"/>
      <c r="N69" s="137" t="s">
        <v>5775</v>
      </c>
    </row>
    <row r="70" spans="1:14" ht="14.25" customHeight="1">
      <c r="A70" s="111"/>
      <c r="B70" s="109"/>
      <c r="C70" s="98" t="s">
        <v>5768</v>
      </c>
      <c r="D70" s="98"/>
      <c r="E70" s="98"/>
      <c r="F70" s="98"/>
      <c r="G70" s="98"/>
      <c r="H70" s="135" t="s">
        <v>5711</v>
      </c>
      <c r="I70" s="137">
        <v>11.35</v>
      </c>
      <c r="J70" s="110"/>
      <c r="K70" s="110"/>
      <c r="L70" s="110"/>
      <c r="M70" s="110"/>
      <c r="N70" s="137">
        <v>12</v>
      </c>
    </row>
    <row r="71" spans="1:14" ht="14.25" customHeight="1">
      <c r="A71" s="111"/>
      <c r="B71" s="109"/>
      <c r="C71" s="98" t="s">
        <v>5768</v>
      </c>
      <c r="D71" s="98"/>
      <c r="E71" s="98"/>
      <c r="F71" s="98"/>
      <c r="G71" s="98"/>
      <c r="H71" s="135" t="s">
        <v>5711</v>
      </c>
      <c r="I71" s="137" t="s">
        <v>5776</v>
      </c>
      <c r="J71" s="110"/>
      <c r="K71" s="110"/>
      <c r="L71" s="110"/>
      <c r="M71" s="110"/>
      <c r="N71" s="137" t="s">
        <v>5777</v>
      </c>
    </row>
    <row r="72" spans="1:14" ht="14.25" customHeight="1">
      <c r="A72" s="111"/>
      <c r="B72" s="109"/>
      <c r="C72" s="98" t="s">
        <v>5768</v>
      </c>
      <c r="D72" s="98"/>
      <c r="E72" s="98"/>
      <c r="F72" s="98"/>
      <c r="G72" s="98"/>
      <c r="H72" s="135" t="s">
        <v>5711</v>
      </c>
      <c r="I72" s="137" t="s">
        <v>5778</v>
      </c>
      <c r="J72" s="110"/>
      <c r="K72" s="110"/>
      <c r="L72" s="110"/>
      <c r="M72" s="110"/>
      <c r="N72" s="137" t="s">
        <v>5779</v>
      </c>
    </row>
    <row r="73" spans="1:14" ht="14.25" customHeight="1">
      <c r="A73" s="111"/>
      <c r="B73" s="109"/>
      <c r="C73" s="98" t="s">
        <v>5768</v>
      </c>
      <c r="D73" s="98"/>
      <c r="E73" s="98"/>
      <c r="F73" s="98"/>
      <c r="G73" s="98"/>
      <c r="H73" s="135" t="s">
        <v>5711</v>
      </c>
      <c r="I73" s="137">
        <v>15</v>
      </c>
      <c r="J73" s="110"/>
      <c r="K73" s="110"/>
      <c r="L73" s="110"/>
      <c r="M73" s="110"/>
      <c r="N73" s="137" t="s">
        <v>5780</v>
      </c>
    </row>
    <row r="74" spans="1:14" ht="14.25" customHeight="1">
      <c r="A74" s="111"/>
      <c r="B74" s="109"/>
      <c r="C74" s="98" t="s">
        <v>5768</v>
      </c>
      <c r="D74" s="98"/>
      <c r="E74" s="98"/>
      <c r="F74" s="98"/>
      <c r="G74" s="98"/>
      <c r="H74" s="135" t="s">
        <v>5711</v>
      </c>
      <c r="I74" s="137" t="s">
        <v>5781</v>
      </c>
      <c r="J74" s="110"/>
      <c r="K74" s="110"/>
      <c r="L74" s="110"/>
      <c r="M74" s="110"/>
      <c r="N74" s="137" t="s">
        <v>5782</v>
      </c>
    </row>
    <row r="75" spans="1:14" ht="14.25" customHeight="1">
      <c r="A75" s="111"/>
      <c r="B75" s="109"/>
      <c r="C75" s="98" t="s">
        <v>5768</v>
      </c>
      <c r="D75" s="98"/>
      <c r="E75" s="98"/>
      <c r="F75" s="98"/>
      <c r="G75" s="98"/>
      <c r="H75" s="135" t="s">
        <v>5711</v>
      </c>
      <c r="I75" s="137">
        <v>17.55</v>
      </c>
      <c r="J75" s="110"/>
      <c r="K75" s="110"/>
      <c r="L75" s="110"/>
      <c r="M75" s="110"/>
      <c r="N75" s="137" t="s">
        <v>5783</v>
      </c>
    </row>
    <row r="76" spans="1:14" ht="14.25" customHeight="1">
      <c r="A76" s="108" t="s">
        <v>175</v>
      </c>
      <c r="B76" s="109" t="e">
        <f>IF(ISBLANK(A76),"",VLOOKUP(A76,[3]Permits!$F$2:$O$127,10,FALSE))</f>
        <v>#N/A</v>
      </c>
      <c r="C76" s="98"/>
      <c r="D76" s="98"/>
      <c r="E76" s="98"/>
      <c r="F76" s="98"/>
      <c r="G76" s="98"/>
      <c r="H76" s="135"/>
      <c r="I76" s="110"/>
      <c r="J76" s="110"/>
      <c r="K76" s="110"/>
      <c r="L76" s="110"/>
      <c r="M76" s="110"/>
      <c r="N76" s="110"/>
    </row>
    <row r="77" spans="1:14" ht="14.25" customHeight="1">
      <c r="A77" s="108" t="s">
        <v>178</v>
      </c>
      <c r="B77" s="109" t="e">
        <f>IF(ISBLANK(A77),"",VLOOKUP(A77,[3]Permits!$F$2:$O$127,10,FALSE))</f>
        <v>#N/A</v>
      </c>
      <c r="C77" s="98"/>
      <c r="D77" s="98"/>
      <c r="E77" s="98"/>
      <c r="F77" s="98"/>
      <c r="G77" s="98"/>
      <c r="H77" s="135"/>
      <c r="I77" s="110"/>
      <c r="J77" s="110"/>
      <c r="K77" s="110"/>
      <c r="L77" s="110"/>
      <c r="M77" s="110"/>
      <c r="N77" s="110"/>
    </row>
    <row r="78" spans="1:14" ht="14.25" customHeight="1">
      <c r="A78" s="108" t="s">
        <v>182</v>
      </c>
      <c r="B78" s="109" t="e">
        <f>IF(ISBLANK(A78),"",VLOOKUP(A78,[3]Permits!$F$2:$O$127,10,FALSE))</f>
        <v>#N/A</v>
      </c>
      <c r="C78" s="98"/>
      <c r="D78" s="98"/>
      <c r="E78" s="98"/>
      <c r="F78" s="98"/>
      <c r="G78" s="98"/>
      <c r="H78" s="135"/>
      <c r="I78" s="110"/>
      <c r="J78" s="110"/>
      <c r="K78" s="110"/>
      <c r="L78" s="110"/>
      <c r="M78" s="110"/>
      <c r="N78" s="110"/>
    </row>
    <row r="79" spans="1:14" ht="14.25" customHeight="1">
      <c r="A79" s="108" t="s">
        <v>186</v>
      </c>
      <c r="B79" s="109" t="e">
        <f>IF(ISBLANK(A79),"",VLOOKUP(A79,[3]Permits!$F$2:$O$127,10,FALSE))</f>
        <v>#N/A</v>
      </c>
      <c r="C79" s="98"/>
      <c r="D79" s="98"/>
      <c r="E79" s="98"/>
      <c r="F79" s="98"/>
      <c r="G79" s="98"/>
      <c r="H79" s="135"/>
      <c r="I79" s="110"/>
      <c r="J79" s="110"/>
      <c r="K79" s="110"/>
      <c r="L79" s="110"/>
      <c r="M79" s="110"/>
      <c r="N79" s="110"/>
    </row>
    <row r="80" spans="1:14" ht="14.25" customHeight="1">
      <c r="A80" s="108" t="s">
        <v>189</v>
      </c>
      <c r="B80" s="109" t="e">
        <f>IF(ISBLANK(A80),"",VLOOKUP(A80,[3]Permits!$F$2:$O$127,10,FALSE))</f>
        <v>#N/A</v>
      </c>
      <c r="C80" s="98"/>
      <c r="D80" s="98"/>
      <c r="E80" s="98"/>
      <c r="F80" s="98"/>
      <c r="G80" s="98"/>
      <c r="H80" s="135"/>
      <c r="I80" s="110"/>
      <c r="J80" s="110"/>
      <c r="K80" s="110"/>
      <c r="L80" s="110"/>
      <c r="M80" s="110"/>
      <c r="N80" s="110"/>
    </row>
    <row r="81" spans="1:14" ht="14.25" customHeight="1">
      <c r="A81" s="108" t="s">
        <v>192</v>
      </c>
      <c r="B81" s="109" t="e">
        <f>IF(ISBLANK(A81),"",VLOOKUP(A81,[3]Permits!$F$2:$O$127,10,FALSE))</f>
        <v>#N/A</v>
      </c>
      <c r="C81" s="98"/>
      <c r="D81" s="98"/>
      <c r="E81" s="98"/>
      <c r="F81" s="98"/>
      <c r="G81" s="98"/>
      <c r="H81" s="135"/>
      <c r="I81" s="110"/>
      <c r="J81" s="110"/>
      <c r="K81" s="110"/>
      <c r="L81" s="110"/>
      <c r="M81" s="110"/>
      <c r="N81" s="110"/>
    </row>
    <row r="82" spans="1:14" ht="14.25" customHeight="1">
      <c r="A82" s="108" t="s">
        <v>195</v>
      </c>
      <c r="B82" s="109" t="e">
        <f>IF(ISBLANK(A82),"",VLOOKUP(A82,[3]Permits!$F$2:$O$127,10,FALSE))</f>
        <v>#N/A</v>
      </c>
      <c r="C82" s="98"/>
      <c r="D82" s="98"/>
      <c r="E82" s="98"/>
      <c r="F82" s="98"/>
      <c r="G82" s="98"/>
      <c r="H82" s="135"/>
      <c r="I82" s="110"/>
      <c r="J82" s="110"/>
      <c r="K82" s="110"/>
      <c r="L82" s="110"/>
      <c r="M82" s="110"/>
      <c r="N82" s="110"/>
    </row>
    <row r="83" spans="1:14" ht="14.25" customHeight="1">
      <c r="A83" s="108" t="s">
        <v>198</v>
      </c>
      <c r="B83" s="109" t="e">
        <f>IF(ISBLANK(A83),"",VLOOKUP(A83,[3]Permits!$F$2:$O$127,10,FALSE))</f>
        <v>#N/A</v>
      </c>
      <c r="C83" s="98"/>
      <c r="D83" s="98"/>
      <c r="E83" s="98"/>
      <c r="F83" s="98"/>
      <c r="G83" s="98"/>
      <c r="H83" s="135"/>
      <c r="I83" s="110"/>
      <c r="J83" s="110"/>
      <c r="K83" s="110"/>
      <c r="L83" s="110"/>
      <c r="M83" s="110"/>
      <c r="N83" s="110"/>
    </row>
    <row r="84" spans="1:14" ht="14.25" customHeight="1">
      <c r="A84" s="108" t="s">
        <v>201</v>
      </c>
      <c r="B84" s="139" t="e">
        <f>IF(ISBLANK(A84),"",VLOOKUP(A84,[3]Permits!$F$2:$O$127,10,FALSE))</f>
        <v>#N/A</v>
      </c>
      <c r="C84" s="98" t="s">
        <v>3738</v>
      </c>
      <c r="D84" s="98"/>
      <c r="E84" s="98"/>
      <c r="F84" s="98"/>
      <c r="G84" s="98"/>
      <c r="H84" s="135" t="s">
        <v>5709</v>
      </c>
      <c r="I84" s="110" t="s">
        <v>5784</v>
      </c>
      <c r="J84" s="110"/>
      <c r="K84" s="110"/>
      <c r="L84" s="110"/>
      <c r="M84" s="110"/>
      <c r="N84" s="110"/>
    </row>
    <row r="85" spans="1:14" ht="14.25" customHeight="1">
      <c r="A85" s="108"/>
      <c r="B85" s="109"/>
      <c r="C85" s="135" t="s">
        <v>5709</v>
      </c>
      <c r="D85" s="98"/>
      <c r="E85" s="98"/>
      <c r="F85" s="98"/>
      <c r="G85" s="98"/>
      <c r="H85" s="98" t="s">
        <v>3738</v>
      </c>
      <c r="I85" s="110" t="s">
        <v>5785</v>
      </c>
      <c r="J85" s="110"/>
      <c r="K85" s="110"/>
      <c r="L85" s="110"/>
      <c r="M85" s="110"/>
      <c r="N85" s="110"/>
    </row>
    <row r="86" spans="1:14" ht="14.25" customHeight="1">
      <c r="A86" s="108"/>
      <c r="B86" s="109"/>
      <c r="C86" s="98" t="s">
        <v>3738</v>
      </c>
      <c r="D86" s="98"/>
      <c r="E86" s="98"/>
      <c r="F86" s="98"/>
      <c r="G86" s="98"/>
      <c r="H86" s="135" t="s">
        <v>5709</v>
      </c>
      <c r="I86" s="110" t="s">
        <v>5764</v>
      </c>
      <c r="J86" s="110"/>
      <c r="K86" s="110"/>
      <c r="L86" s="110"/>
      <c r="M86" s="110"/>
      <c r="N86" s="110"/>
    </row>
    <row r="87" spans="1:14" ht="14.25" customHeight="1">
      <c r="A87" s="108"/>
      <c r="B87" s="109"/>
      <c r="C87" s="135" t="s">
        <v>5709</v>
      </c>
      <c r="D87" s="98"/>
      <c r="E87" s="98"/>
      <c r="F87" s="98"/>
      <c r="G87" s="98"/>
      <c r="H87" s="98" t="s">
        <v>3738</v>
      </c>
      <c r="I87" s="110" t="s">
        <v>5786</v>
      </c>
      <c r="J87" s="110"/>
      <c r="K87" s="110"/>
      <c r="L87" s="110"/>
      <c r="M87" s="110"/>
      <c r="N87" s="110"/>
    </row>
    <row r="88" spans="1:14" ht="14.25" customHeight="1">
      <c r="A88" s="108"/>
      <c r="B88" s="109"/>
      <c r="C88" s="98" t="s">
        <v>3738</v>
      </c>
      <c r="D88" s="98"/>
      <c r="E88" s="98"/>
      <c r="F88" s="98"/>
      <c r="G88" s="98"/>
      <c r="H88" s="135" t="s">
        <v>5709</v>
      </c>
      <c r="I88" s="110" t="s">
        <v>5787</v>
      </c>
      <c r="J88" s="110"/>
      <c r="K88" s="110"/>
      <c r="L88" s="110"/>
      <c r="M88" s="110"/>
      <c r="N88" s="110"/>
    </row>
    <row r="89" spans="1:14" ht="14.25" customHeight="1">
      <c r="A89" s="108"/>
      <c r="B89" s="109"/>
      <c r="C89" s="135" t="s">
        <v>5709</v>
      </c>
      <c r="D89" s="98"/>
      <c r="E89" s="98"/>
      <c r="F89" s="98"/>
      <c r="G89" s="98"/>
      <c r="H89" s="98" t="s">
        <v>3738</v>
      </c>
      <c r="I89" s="110" t="s">
        <v>5788</v>
      </c>
      <c r="J89" s="110"/>
      <c r="K89" s="110"/>
      <c r="L89" s="110"/>
      <c r="M89" s="110"/>
      <c r="N89" s="110"/>
    </row>
    <row r="90" spans="1:14" ht="14.25" customHeight="1">
      <c r="A90" s="108"/>
      <c r="B90" s="109"/>
      <c r="C90" s="98" t="s">
        <v>3738</v>
      </c>
      <c r="D90" s="98"/>
      <c r="E90" s="98"/>
      <c r="F90" s="98"/>
      <c r="G90" s="98"/>
      <c r="H90" s="135" t="s">
        <v>5709</v>
      </c>
      <c r="I90" s="110" t="s">
        <v>5789</v>
      </c>
      <c r="J90" s="110"/>
      <c r="K90" s="110"/>
      <c r="L90" s="110"/>
      <c r="M90" s="110"/>
      <c r="N90" s="110"/>
    </row>
    <row r="91" spans="1:14" ht="14.25" customHeight="1">
      <c r="A91" s="108"/>
      <c r="B91" s="109"/>
      <c r="C91" s="135" t="s">
        <v>5709</v>
      </c>
      <c r="D91" s="98"/>
      <c r="E91" s="98"/>
      <c r="F91" s="98"/>
      <c r="G91" s="98"/>
      <c r="H91" s="98" t="s">
        <v>3738</v>
      </c>
      <c r="I91" s="110" t="s">
        <v>5790</v>
      </c>
      <c r="J91" s="110"/>
      <c r="K91" s="110"/>
      <c r="L91" s="110"/>
      <c r="M91" s="110"/>
      <c r="N91" s="110"/>
    </row>
    <row r="92" spans="1:14" ht="14.25" customHeight="1">
      <c r="A92" s="108"/>
      <c r="B92" s="109"/>
      <c r="C92" s="98"/>
      <c r="D92" s="98"/>
      <c r="E92" s="98"/>
      <c r="F92" s="98"/>
      <c r="G92" s="98"/>
      <c r="H92" s="135"/>
      <c r="I92" s="110"/>
      <c r="J92" s="110"/>
      <c r="K92" s="110"/>
      <c r="L92" s="110"/>
      <c r="M92" s="110"/>
      <c r="N92" s="110"/>
    </row>
    <row r="93" spans="1:14" ht="14.25" customHeight="1">
      <c r="A93" s="108" t="s">
        <v>205</v>
      </c>
      <c r="B93" s="109" t="e">
        <f>IF(ISBLANK(A93),"",VLOOKUP(A93,[3]Permits!$F$2:$O$127,10,FALSE))</f>
        <v>#N/A</v>
      </c>
      <c r="C93" s="98"/>
      <c r="D93" s="98"/>
      <c r="E93" s="98"/>
      <c r="F93" s="98"/>
      <c r="G93" s="98"/>
      <c r="H93" s="135"/>
      <c r="I93" s="110"/>
      <c r="J93" s="110"/>
      <c r="K93" s="110"/>
      <c r="L93" s="110"/>
      <c r="M93" s="110"/>
      <c r="N93" s="110"/>
    </row>
    <row r="94" spans="1:14" ht="14.25" customHeight="1">
      <c r="A94" s="108"/>
      <c r="B94" s="109"/>
      <c r="C94" s="98"/>
      <c r="D94" s="98"/>
      <c r="E94" s="98"/>
      <c r="F94" s="98"/>
      <c r="G94" s="98"/>
      <c r="H94" s="135"/>
      <c r="I94" s="110"/>
      <c r="J94" s="110"/>
      <c r="K94" s="110"/>
      <c r="L94" s="110"/>
      <c r="M94" s="110"/>
      <c r="N94" s="110"/>
    </row>
    <row r="95" spans="1:14" ht="14.25" customHeight="1">
      <c r="A95" s="108" t="s">
        <v>209</v>
      </c>
      <c r="B95" s="109" t="e">
        <f>IF(ISBLANK(A95),"",VLOOKUP(A95,[3]Permits!$F$2:$O$127,10,FALSE))</f>
        <v>#N/A</v>
      </c>
      <c r="C95" s="98"/>
      <c r="D95" s="98"/>
      <c r="E95" s="98"/>
      <c r="F95" s="98"/>
      <c r="G95" s="98"/>
      <c r="H95" s="135"/>
      <c r="I95" s="110"/>
      <c r="J95" s="110"/>
      <c r="K95" s="110"/>
      <c r="L95" s="110"/>
      <c r="M95" s="110"/>
      <c r="N95" s="110"/>
    </row>
    <row r="96" spans="1:14" ht="14.25" customHeight="1">
      <c r="A96" s="108" t="s">
        <v>212</v>
      </c>
      <c r="B96" s="109" t="e">
        <f>IF(ISBLANK(A96),"",VLOOKUP(A96,[3]Permits!$F$2:$O$127,10,FALSE))</f>
        <v>#N/A</v>
      </c>
      <c r="C96" s="98"/>
      <c r="D96" s="98"/>
      <c r="E96" s="98"/>
      <c r="F96" s="98"/>
      <c r="G96" s="98"/>
      <c r="H96" s="135"/>
      <c r="I96" s="110"/>
      <c r="J96" s="110"/>
      <c r="K96" s="110"/>
      <c r="L96" s="110"/>
      <c r="M96" s="110"/>
      <c r="N96" s="110"/>
    </row>
    <row r="97" spans="1:14" ht="14.25" customHeight="1">
      <c r="A97" s="108" t="s">
        <v>215</v>
      </c>
      <c r="B97" s="109" t="e">
        <f>IF(ISBLANK(A97),"",VLOOKUP(A97,[3]Permits!$F$2:$O$127,10,FALSE))</f>
        <v>#N/A</v>
      </c>
      <c r="C97" s="98"/>
      <c r="D97" s="98"/>
      <c r="E97" s="98"/>
      <c r="F97" s="98"/>
      <c r="G97" s="98"/>
      <c r="H97" s="135"/>
      <c r="I97" s="110"/>
      <c r="J97" s="110"/>
      <c r="K97" s="110"/>
      <c r="L97" s="110"/>
      <c r="M97" s="110"/>
      <c r="N97" s="110"/>
    </row>
    <row r="98" spans="1:14" ht="14.25" customHeight="1">
      <c r="A98" s="109" t="s">
        <v>218</v>
      </c>
      <c r="B98" s="109" t="e">
        <f>IF(ISBLANK(A98),"",VLOOKUP(A98,[3]Permits!$F$2:$O$127,10,FALSE))</f>
        <v>#N/A</v>
      </c>
      <c r="C98" s="98" t="s">
        <v>5741</v>
      </c>
      <c r="D98" s="98" t="s">
        <v>5711</v>
      </c>
      <c r="E98" s="98"/>
      <c r="F98" s="98"/>
      <c r="G98" s="98"/>
      <c r="H98" s="135" t="s">
        <v>5709</v>
      </c>
      <c r="I98" s="110">
        <v>0.25694444444444448</v>
      </c>
      <c r="J98" s="110"/>
      <c r="K98" s="110"/>
      <c r="L98" s="110"/>
      <c r="M98" s="110"/>
      <c r="N98" s="110"/>
    </row>
    <row r="99" spans="1:14" ht="14.25" customHeight="1">
      <c r="A99" s="109"/>
      <c r="B99" s="109" t="str">
        <f>IF(ISBLANK(A99),"",VLOOKUP(A99,[3]Permits!$F$2:$O$127,10,FALSE))</f>
        <v/>
      </c>
      <c r="C99" s="98" t="s">
        <v>5709</v>
      </c>
      <c r="D99" s="98" t="s">
        <v>5711</v>
      </c>
      <c r="E99" s="98" t="s">
        <v>5740</v>
      </c>
      <c r="F99" s="98"/>
      <c r="G99" s="98"/>
      <c r="H99" s="135" t="s">
        <v>5714</v>
      </c>
      <c r="I99" s="110">
        <v>0.31597222222222221</v>
      </c>
      <c r="J99" s="110"/>
      <c r="K99" s="110"/>
      <c r="L99" s="110"/>
      <c r="M99" s="110"/>
      <c r="N99" s="110"/>
    </row>
    <row r="100" spans="1:14" ht="14.25" customHeight="1">
      <c r="A100" s="109"/>
      <c r="B100" s="109" t="str">
        <f>IF(ISBLANK(A100),"",VLOOKUP(A100,[3]Permits!$F$2:$O$127,10,FALSE))</f>
        <v/>
      </c>
      <c r="C100" s="98"/>
      <c r="D100" s="98"/>
      <c r="E100" s="98"/>
      <c r="F100" s="98"/>
      <c r="G100" s="98"/>
      <c r="H100" s="135"/>
      <c r="I100" s="110"/>
      <c r="J100" s="110"/>
      <c r="K100" s="110"/>
      <c r="L100" s="110"/>
      <c r="M100" s="110"/>
      <c r="N100" s="110"/>
    </row>
    <row r="101" spans="1:14" ht="14.25" customHeight="1">
      <c r="A101" s="109"/>
      <c r="B101" s="109" t="str">
        <f>IF(ISBLANK(A101),"",VLOOKUP(A101,[3]Permits!$F$2:$O$127,10,FALSE))</f>
        <v/>
      </c>
      <c r="C101" s="98"/>
      <c r="D101" s="98"/>
      <c r="E101" s="98"/>
      <c r="F101" s="98"/>
      <c r="G101" s="98"/>
      <c r="H101" s="135"/>
      <c r="I101" s="110"/>
      <c r="J101" s="110"/>
      <c r="K101" s="110"/>
      <c r="L101" s="110"/>
      <c r="M101" s="110"/>
      <c r="N101" s="110"/>
    </row>
    <row r="102" spans="1:14" ht="14.25" customHeight="1">
      <c r="A102" s="109"/>
      <c r="B102" s="109" t="str">
        <f>IF(ISBLANK(A102),"",VLOOKUP(A102,[3]Permits!$F$2:$O$127,10,FALSE))</f>
        <v/>
      </c>
      <c r="C102" s="98"/>
      <c r="D102" s="98"/>
      <c r="E102" s="98"/>
      <c r="F102" s="98"/>
      <c r="G102" s="98"/>
      <c r="H102" s="135"/>
      <c r="I102" s="110"/>
      <c r="J102" s="110"/>
      <c r="K102" s="110"/>
      <c r="L102" s="110"/>
      <c r="M102" s="110"/>
      <c r="N102" s="110"/>
    </row>
    <row r="103" spans="1:14" ht="14.25" customHeight="1">
      <c r="A103" s="109"/>
      <c r="B103" s="109" t="str">
        <f>IF(ISBLANK(A103),"",VLOOKUP(A103,[3]Permits!$F$2:$O$127,10,FALSE))</f>
        <v/>
      </c>
      <c r="C103" s="98"/>
      <c r="D103" s="98"/>
      <c r="E103" s="98"/>
      <c r="F103" s="98"/>
      <c r="G103" s="98"/>
      <c r="H103" s="135"/>
      <c r="I103" s="110"/>
      <c r="J103" s="110"/>
      <c r="K103" s="110"/>
      <c r="L103" s="110"/>
      <c r="M103" s="110"/>
      <c r="N103" s="110"/>
    </row>
    <row r="104" spans="1:14" ht="14.25" customHeight="1">
      <c r="A104" s="108" t="s">
        <v>224</v>
      </c>
      <c r="B104" s="139" t="e">
        <f>IF(ISBLANK(A104),"",VLOOKUP(A104,[3]Permits!$F$2:$O$127,10,FALSE))</f>
        <v>#N/A</v>
      </c>
      <c r="C104" s="98" t="s">
        <v>5740</v>
      </c>
      <c r="D104" s="98"/>
      <c r="E104" s="98"/>
      <c r="F104" s="98"/>
      <c r="G104" s="98"/>
      <c r="H104" s="98" t="s">
        <v>5709</v>
      </c>
      <c r="I104" s="137" t="s">
        <v>5791</v>
      </c>
      <c r="J104" s="110"/>
      <c r="K104" s="110"/>
      <c r="L104" s="110"/>
      <c r="M104" s="110"/>
      <c r="N104" s="110"/>
    </row>
    <row r="105" spans="1:14" ht="14.25" customHeight="1">
      <c r="A105" s="108"/>
      <c r="B105" s="109"/>
      <c r="C105" s="98" t="s">
        <v>5709</v>
      </c>
      <c r="D105" s="98"/>
      <c r="E105" s="98"/>
      <c r="F105" s="98"/>
      <c r="G105" s="98"/>
      <c r="H105" s="135" t="s">
        <v>5735</v>
      </c>
      <c r="I105" s="137" t="s">
        <v>5792</v>
      </c>
      <c r="J105" s="110"/>
      <c r="K105" s="110"/>
      <c r="L105" s="110"/>
      <c r="M105" s="110"/>
      <c r="N105" s="110"/>
    </row>
    <row r="106" spans="1:14" ht="14.25" customHeight="1">
      <c r="A106" s="108"/>
      <c r="B106" s="109"/>
      <c r="C106" s="98"/>
      <c r="D106" s="98"/>
      <c r="E106" s="98"/>
      <c r="F106" s="98"/>
      <c r="G106" s="98"/>
      <c r="H106" s="135"/>
      <c r="I106" s="137"/>
      <c r="J106" s="110"/>
      <c r="K106" s="110"/>
      <c r="L106" s="110"/>
      <c r="M106" s="110"/>
      <c r="N106" s="110"/>
    </row>
    <row r="107" spans="1:14" ht="14.25" customHeight="1">
      <c r="A107" s="108"/>
      <c r="B107" s="109"/>
      <c r="C107" s="98" t="s">
        <v>5735</v>
      </c>
      <c r="D107" s="98"/>
      <c r="E107" s="98"/>
      <c r="F107" s="98"/>
      <c r="G107" s="98"/>
      <c r="H107" s="135"/>
      <c r="I107" s="137" t="s">
        <v>5793</v>
      </c>
      <c r="J107" s="110"/>
      <c r="K107" s="110"/>
      <c r="L107" s="110"/>
      <c r="M107" s="110"/>
      <c r="N107" s="110"/>
    </row>
    <row r="108" spans="1:14" ht="14.25" customHeight="1">
      <c r="A108" s="108"/>
      <c r="B108" s="109"/>
      <c r="C108" s="98" t="s">
        <v>5705</v>
      </c>
      <c r="D108" s="98" t="s">
        <v>5794</v>
      </c>
      <c r="E108" s="98" t="s">
        <v>5795</v>
      </c>
      <c r="F108" s="98"/>
      <c r="G108" s="98"/>
      <c r="H108" s="98" t="s">
        <v>5740</v>
      </c>
      <c r="I108" s="137" t="s">
        <v>5796</v>
      </c>
      <c r="J108" s="110"/>
      <c r="K108" s="110"/>
      <c r="L108" s="110"/>
      <c r="M108" s="110"/>
      <c r="N108" s="110"/>
    </row>
    <row r="109" spans="1:14" ht="14.25" customHeight="1">
      <c r="A109" s="108" t="s">
        <v>227</v>
      </c>
      <c r="B109" s="109" t="e">
        <f>IF(ISBLANK(A109),"",VLOOKUP(A109,[3]Permits!$F$2:$O$127,10,FALSE))</f>
        <v>#N/A</v>
      </c>
      <c r="C109" s="98"/>
      <c r="D109" s="98"/>
      <c r="E109" s="98"/>
      <c r="F109" s="98"/>
      <c r="G109" s="98"/>
      <c r="H109" s="135"/>
      <c r="I109" s="110"/>
      <c r="J109" s="110"/>
      <c r="K109" s="110"/>
      <c r="L109" s="110"/>
      <c r="M109" s="110"/>
      <c r="N109" s="110"/>
    </row>
    <row r="110" spans="1:14" ht="14.25" customHeight="1">
      <c r="A110" s="108" t="s">
        <v>230</v>
      </c>
      <c r="B110" s="109" t="e">
        <f>IF(ISBLANK(A110),"",VLOOKUP(A110,[3]Permits!$F$2:$O$127,10,FALSE))</f>
        <v>#N/A</v>
      </c>
      <c r="C110" s="98"/>
      <c r="D110" s="98"/>
      <c r="E110" s="98"/>
      <c r="F110" s="98"/>
      <c r="G110" s="98"/>
      <c r="H110" s="135"/>
      <c r="I110" s="110"/>
      <c r="J110" s="110"/>
      <c r="K110" s="110"/>
      <c r="L110" s="110"/>
      <c r="M110" s="110"/>
      <c r="N110" s="110"/>
    </row>
    <row r="111" spans="1:14" ht="14.25" customHeight="1">
      <c r="A111" s="108" t="s">
        <v>233</v>
      </c>
      <c r="B111" s="109" t="e">
        <f>IF(ISBLANK(A111),"",VLOOKUP(A111,[3]Permits!$F$2:$O$127,10,FALSE))</f>
        <v>#N/A</v>
      </c>
      <c r="C111" s="98"/>
      <c r="D111" s="98"/>
      <c r="E111" s="98"/>
      <c r="F111" s="98"/>
      <c r="G111" s="98"/>
      <c r="H111" s="135"/>
      <c r="I111" s="110"/>
      <c r="J111" s="110"/>
      <c r="K111" s="110"/>
      <c r="L111" s="110"/>
      <c r="M111" s="110"/>
      <c r="N111" s="110"/>
    </row>
    <row r="112" spans="1:14" ht="18.75" customHeight="1">
      <c r="A112" s="108" t="s">
        <v>236</v>
      </c>
      <c r="B112" s="139" t="e">
        <f>IF(ISBLANK(A112),"",VLOOKUP(A112,[3]Permits!$F$2:$O$127,10,FALSE))</f>
        <v>#N/A</v>
      </c>
      <c r="C112" s="98" t="s">
        <v>5797</v>
      </c>
      <c r="D112" s="98" t="s">
        <v>5735</v>
      </c>
      <c r="E112" s="98"/>
      <c r="F112" s="98"/>
      <c r="G112" s="98"/>
      <c r="H112" s="98" t="s">
        <v>5798</v>
      </c>
      <c r="I112" s="110">
        <v>7.3</v>
      </c>
      <c r="J112" s="137" t="s">
        <v>5799</v>
      </c>
      <c r="K112" s="110"/>
      <c r="L112" s="110"/>
      <c r="M112" s="110"/>
      <c r="N112" s="137" t="s">
        <v>5800</v>
      </c>
    </row>
    <row r="113" spans="1:14" ht="14.25" customHeight="1">
      <c r="A113" s="108"/>
      <c r="B113" s="109"/>
      <c r="C113" s="98" t="s">
        <v>5735</v>
      </c>
      <c r="D113" s="98"/>
      <c r="E113" s="98"/>
      <c r="F113" s="98"/>
      <c r="G113" s="135"/>
      <c r="H113" s="98" t="s">
        <v>5801</v>
      </c>
      <c r="I113" s="137" t="s">
        <v>5802</v>
      </c>
      <c r="J113" s="110"/>
      <c r="K113" s="110"/>
      <c r="L113" s="110"/>
      <c r="M113" s="110"/>
      <c r="N113" s="137" t="s">
        <v>5764</v>
      </c>
    </row>
    <row r="114" spans="1:14" ht="14.25" customHeight="1">
      <c r="A114" s="108"/>
      <c r="B114" s="109"/>
      <c r="C114" s="98" t="s">
        <v>5735</v>
      </c>
      <c r="D114" s="98"/>
      <c r="E114" s="98"/>
      <c r="F114" s="98"/>
      <c r="G114" s="135"/>
      <c r="H114" s="98" t="s">
        <v>5753</v>
      </c>
      <c r="I114" s="137" t="s">
        <v>5803</v>
      </c>
      <c r="J114" s="110"/>
      <c r="K114" s="110"/>
      <c r="L114" s="110"/>
      <c r="M114" s="110"/>
      <c r="N114" s="137" t="s">
        <v>5804</v>
      </c>
    </row>
    <row r="115" spans="1:14" ht="14.25" customHeight="1">
      <c r="A115" s="108"/>
      <c r="B115" s="109"/>
      <c r="C115" s="98" t="s">
        <v>5735</v>
      </c>
      <c r="D115" s="98"/>
      <c r="E115" s="98"/>
      <c r="F115" s="98"/>
      <c r="G115" s="135"/>
      <c r="H115" s="135" t="s">
        <v>5805</v>
      </c>
      <c r="I115" s="137" t="s">
        <v>5806</v>
      </c>
      <c r="J115" s="110"/>
      <c r="K115" s="110"/>
      <c r="L115" s="110"/>
      <c r="M115" s="110"/>
      <c r="N115" s="137" t="s">
        <v>5807</v>
      </c>
    </row>
    <row r="116" spans="1:14" ht="14.25" customHeight="1">
      <c r="A116" s="108"/>
      <c r="B116" s="109"/>
      <c r="C116" s="98" t="s">
        <v>5735</v>
      </c>
      <c r="D116" s="98"/>
      <c r="E116" s="98"/>
      <c r="F116" s="98"/>
      <c r="G116" s="135"/>
      <c r="H116" s="135" t="s">
        <v>5808</v>
      </c>
      <c r="I116" s="137" t="s">
        <v>5809</v>
      </c>
      <c r="J116" s="110"/>
      <c r="K116" s="110"/>
      <c r="L116" s="110"/>
      <c r="M116" s="110"/>
      <c r="N116" s="137" t="s">
        <v>5810</v>
      </c>
    </row>
    <row r="117" spans="1:14" ht="14.25" customHeight="1">
      <c r="A117" s="108"/>
      <c r="B117" s="109"/>
      <c r="C117" s="98" t="s">
        <v>5735</v>
      </c>
      <c r="D117" s="98"/>
      <c r="E117" s="98"/>
      <c r="F117" s="98"/>
      <c r="G117" s="98"/>
      <c r="H117" s="98" t="s">
        <v>5797</v>
      </c>
      <c r="I117" s="137" t="s">
        <v>5811</v>
      </c>
      <c r="J117" s="110"/>
      <c r="K117" s="110"/>
      <c r="L117" s="110"/>
      <c r="M117" s="110"/>
      <c r="N117" s="110"/>
    </row>
    <row r="118" spans="1:14" ht="14.25" customHeight="1">
      <c r="A118" s="108" t="s">
        <v>239</v>
      </c>
      <c r="B118" s="139" t="e">
        <f>IF(ISBLANK(A118),"",VLOOKUP(A118,[3]Permits!$F$2:$O$127,10,FALSE))</f>
        <v>#N/A</v>
      </c>
      <c r="C118" s="98" t="s">
        <v>5812</v>
      </c>
      <c r="D118" s="98"/>
      <c r="E118" s="98"/>
      <c r="F118" s="98"/>
      <c r="G118" s="98"/>
      <c r="H118" s="98" t="s">
        <v>5813</v>
      </c>
      <c r="I118" s="110" t="s">
        <v>5799</v>
      </c>
      <c r="J118" s="110"/>
      <c r="K118" s="110"/>
      <c r="L118" s="110"/>
      <c r="M118" s="110"/>
      <c r="N118" s="110" t="s">
        <v>5814</v>
      </c>
    </row>
    <row r="119" spans="1:14" ht="15.75" customHeight="1">
      <c r="A119" s="108"/>
      <c r="B119" s="109"/>
      <c r="C119" s="98" t="s">
        <v>5740</v>
      </c>
      <c r="D119" s="98" t="s">
        <v>5815</v>
      </c>
      <c r="E119" s="98"/>
      <c r="F119" s="98"/>
      <c r="G119" s="98"/>
      <c r="H119" s="98" t="s">
        <v>5813</v>
      </c>
      <c r="I119" s="110" t="s">
        <v>5816</v>
      </c>
      <c r="J119" s="110" t="s">
        <v>5817</v>
      </c>
      <c r="K119" s="110"/>
      <c r="L119" s="110"/>
      <c r="M119" s="110"/>
      <c r="N119" s="110" t="s">
        <v>5818</v>
      </c>
    </row>
    <row r="120" spans="1:14" ht="14.25" customHeight="1">
      <c r="A120" s="108"/>
      <c r="B120" s="109"/>
      <c r="C120" s="98" t="s">
        <v>5740</v>
      </c>
      <c r="D120" s="98"/>
      <c r="E120" s="98"/>
      <c r="F120" s="98"/>
      <c r="G120" s="98"/>
      <c r="H120" s="98" t="s">
        <v>5813</v>
      </c>
      <c r="I120" s="110" t="s">
        <v>5819</v>
      </c>
      <c r="J120" s="110"/>
      <c r="K120" s="110"/>
      <c r="L120" s="110"/>
      <c r="M120" s="110"/>
      <c r="N120" s="110" t="s">
        <v>5809</v>
      </c>
    </row>
    <row r="121" spans="1:14" ht="14.25" customHeight="1">
      <c r="A121" s="108"/>
      <c r="B121" s="109"/>
      <c r="C121" s="98" t="s">
        <v>5740</v>
      </c>
      <c r="D121" s="98"/>
      <c r="E121" s="98"/>
      <c r="F121" s="98"/>
      <c r="G121" s="98"/>
      <c r="H121" s="98" t="s">
        <v>5812</v>
      </c>
      <c r="I121" s="110" t="s">
        <v>5820</v>
      </c>
      <c r="J121" s="110"/>
      <c r="K121" s="110"/>
      <c r="L121" s="110"/>
      <c r="M121" s="110"/>
      <c r="N121" s="110"/>
    </row>
    <row r="122" spans="1:14" ht="14.25" customHeight="1">
      <c r="A122" s="108" t="s">
        <v>242</v>
      </c>
      <c r="B122" s="109" t="e">
        <f>IF(ISBLANK(A122),"",VLOOKUP(A122,[3]Permits!$F$2:$O$127,10,FALSE))</f>
        <v>#N/A</v>
      </c>
      <c r="C122" s="98"/>
      <c r="D122" s="98"/>
      <c r="E122" s="98"/>
      <c r="F122" s="98"/>
      <c r="G122" s="98"/>
      <c r="H122" s="135"/>
      <c r="I122" s="110"/>
      <c r="J122" s="110"/>
      <c r="K122" s="110"/>
      <c r="L122" s="110"/>
      <c r="M122" s="110"/>
      <c r="N122" s="110"/>
    </row>
    <row r="123" spans="1:14" ht="14.25" customHeight="1">
      <c r="A123" s="108" t="s">
        <v>245</v>
      </c>
      <c r="B123" s="109" t="e">
        <f>IF(ISBLANK(A123),"",VLOOKUP(A123,[3]Permits!$F$2:$O$127,10,FALSE))</f>
        <v>#N/A</v>
      </c>
      <c r="C123" s="98"/>
      <c r="D123" s="98"/>
      <c r="E123" s="98"/>
      <c r="F123" s="98"/>
      <c r="G123" s="98"/>
      <c r="H123" s="135"/>
      <c r="I123" s="110"/>
      <c r="J123" s="110"/>
      <c r="K123" s="110"/>
      <c r="L123" s="110"/>
      <c r="M123" s="110"/>
      <c r="N123" s="110"/>
    </row>
    <row r="124" spans="1:14" ht="14.25" customHeight="1">
      <c r="A124" s="108" t="s">
        <v>248</v>
      </c>
      <c r="B124" s="109" t="e">
        <f>IF(ISBLANK(A124),"",VLOOKUP(A124,[3]Permits!$F$2:$O$127,10,FALSE))</f>
        <v>#N/A</v>
      </c>
      <c r="C124" s="98"/>
      <c r="D124" s="98"/>
      <c r="E124" s="98"/>
      <c r="F124" s="98"/>
      <c r="G124" s="98"/>
      <c r="H124" s="135"/>
      <c r="I124" s="110"/>
      <c r="J124" s="110"/>
      <c r="K124" s="110"/>
      <c r="L124" s="110"/>
      <c r="M124" s="110"/>
      <c r="N124" s="110"/>
    </row>
    <row r="125" spans="1:14" ht="14.25" customHeight="1">
      <c r="A125" s="108" t="s">
        <v>251</v>
      </c>
      <c r="B125" s="109" t="e">
        <f>IF(ISBLANK(A125),"",VLOOKUP(A125,[3]Permits!$F$2:$O$127,10,FALSE))</f>
        <v>#N/A</v>
      </c>
      <c r="C125" s="98"/>
      <c r="D125" s="98"/>
      <c r="E125" s="98"/>
      <c r="F125" s="98"/>
      <c r="G125" s="98"/>
      <c r="H125" s="135"/>
      <c r="I125" s="110"/>
      <c r="J125" s="110"/>
      <c r="K125" s="110"/>
      <c r="L125" s="110"/>
      <c r="M125" s="110"/>
      <c r="N125" s="110"/>
    </row>
    <row r="126" spans="1:14" ht="14.25" customHeight="1">
      <c r="A126" s="108" t="s">
        <v>254</v>
      </c>
      <c r="B126" s="109" t="e">
        <f>IF(ISBLANK(A126),"",VLOOKUP(A126,[3]Permits!$F$2:$O$127,10,FALSE))</f>
        <v>#N/A</v>
      </c>
      <c r="C126" s="98"/>
      <c r="D126" s="98"/>
      <c r="E126" s="98"/>
      <c r="F126" s="98"/>
      <c r="G126" s="98"/>
      <c r="H126" s="135"/>
      <c r="I126" s="110"/>
      <c r="J126" s="110"/>
      <c r="K126" s="110"/>
      <c r="L126" s="110"/>
      <c r="M126" s="110"/>
      <c r="N126" s="110"/>
    </row>
    <row r="127" spans="1:14" ht="14.25" customHeight="1">
      <c r="A127" s="108" t="s">
        <v>257</v>
      </c>
      <c r="B127" s="109" t="e">
        <f>IF(ISBLANK(A127),"",VLOOKUP(A127,[3]Permits!$F$2:$O$127,10,FALSE))</f>
        <v>#N/A</v>
      </c>
      <c r="C127" s="98"/>
      <c r="D127" s="98"/>
      <c r="E127" s="98"/>
      <c r="F127" s="98"/>
      <c r="G127" s="98"/>
      <c r="H127" s="135"/>
      <c r="I127" s="110"/>
      <c r="J127" s="110"/>
      <c r="K127" s="110"/>
      <c r="L127" s="110"/>
      <c r="M127" s="110"/>
      <c r="N127" s="110"/>
    </row>
    <row r="128" spans="1:14" ht="14.25" customHeight="1">
      <c r="A128" s="108" t="s">
        <v>260</v>
      </c>
      <c r="B128" s="109" t="e">
        <f>IF(ISBLANK(A128),"",VLOOKUP(A128,[3]Permits!$F$2:$O$127,10,FALSE))</f>
        <v>#N/A</v>
      </c>
      <c r="C128" s="98"/>
      <c r="D128" s="98"/>
      <c r="E128" s="98"/>
      <c r="F128" s="98"/>
      <c r="G128" s="98"/>
      <c r="H128" s="135"/>
      <c r="I128" s="110"/>
      <c r="J128" s="110"/>
      <c r="K128" s="110"/>
      <c r="L128" s="110"/>
      <c r="M128" s="110"/>
      <c r="N128" s="110"/>
    </row>
    <row r="129" spans="1:14" ht="14.25" customHeight="1">
      <c r="A129" s="108" t="s">
        <v>262</v>
      </c>
      <c r="B129" s="109" t="e">
        <f>IF(ISBLANK(A129),"",VLOOKUP(A129,[3]Permits!$F$2:$O$127,10,FALSE))</f>
        <v>#N/A</v>
      </c>
      <c r="C129" s="98"/>
      <c r="D129" s="98"/>
      <c r="E129" s="98"/>
      <c r="F129" s="98"/>
      <c r="G129" s="98"/>
      <c r="H129" s="135"/>
      <c r="I129" s="110"/>
      <c r="J129" s="110"/>
      <c r="K129" s="110"/>
      <c r="L129" s="110"/>
      <c r="M129" s="110"/>
      <c r="N129" s="110"/>
    </row>
    <row r="130" spans="1:14" ht="14.25" customHeight="1">
      <c r="A130" s="108" t="s">
        <v>264</v>
      </c>
      <c r="B130" s="109" t="e">
        <f>IF(ISBLANK(A130),"",VLOOKUP(A130,[3]Permits!$F$2:$O$127,10,FALSE))</f>
        <v>#N/A</v>
      </c>
      <c r="C130" s="98"/>
      <c r="D130" s="98"/>
      <c r="E130" s="98"/>
      <c r="F130" s="98"/>
      <c r="G130" s="98"/>
      <c r="H130" s="135"/>
      <c r="I130" s="110"/>
      <c r="J130" s="110"/>
      <c r="K130" s="110"/>
      <c r="L130" s="110"/>
      <c r="M130" s="110"/>
      <c r="N130" s="110"/>
    </row>
    <row r="131" spans="1:14" ht="14.25" customHeight="1">
      <c r="A131" s="108" t="s">
        <v>267</v>
      </c>
      <c r="B131" s="109" t="e">
        <f>IF(ISBLANK(A131),"",VLOOKUP(A131,[3]Permits!$F$2:$O$127,10,FALSE))</f>
        <v>#N/A</v>
      </c>
      <c r="C131" s="98"/>
      <c r="D131" s="98"/>
      <c r="E131" s="98"/>
      <c r="F131" s="98"/>
      <c r="G131" s="98"/>
      <c r="H131" s="135"/>
      <c r="I131" s="110"/>
      <c r="J131" s="110"/>
      <c r="K131" s="110"/>
      <c r="L131" s="110"/>
      <c r="M131" s="110"/>
      <c r="N131" s="110"/>
    </row>
    <row r="132" spans="1:14" ht="14.25" customHeight="1">
      <c r="A132" s="108" t="s">
        <v>271</v>
      </c>
      <c r="B132" s="109" t="e">
        <f>IF(ISBLANK(A132),"",VLOOKUP(A132,[3]Permits!$F$2:$O$127,10,FALSE))</f>
        <v>#N/A</v>
      </c>
      <c r="C132" s="98"/>
      <c r="D132" s="98"/>
      <c r="E132" s="98"/>
      <c r="F132" s="98"/>
      <c r="G132" s="98"/>
      <c r="H132" s="135"/>
      <c r="I132" s="110"/>
      <c r="J132" s="110"/>
      <c r="K132" s="110"/>
      <c r="L132" s="110"/>
      <c r="M132" s="110"/>
      <c r="N132" s="110"/>
    </row>
    <row r="133" spans="1:14" ht="14.25" customHeight="1">
      <c r="A133" s="204" t="s">
        <v>273</v>
      </c>
      <c r="B133" s="109" t="e">
        <f>IF(ISBLANK(A133),"",VLOOKUP(A133,[3]Permits!$F$2:$O$127,10,FALSE))</f>
        <v>#N/A</v>
      </c>
      <c r="C133" s="98"/>
      <c r="D133" s="98"/>
      <c r="E133" s="98"/>
      <c r="F133" s="98"/>
      <c r="G133" s="98"/>
      <c r="H133" s="135"/>
      <c r="I133" s="110"/>
      <c r="J133" s="110"/>
      <c r="K133" s="110"/>
      <c r="L133" s="110"/>
      <c r="M133" s="110"/>
      <c r="N133" s="110"/>
    </row>
    <row r="134" spans="1:14" ht="14.25" customHeight="1">
      <c r="A134" s="206"/>
      <c r="B134" s="109" t="str">
        <f>IF(ISBLANK(A134),"",VLOOKUP(A134,[3]Permits!$F$2:$O$127,10,FALSE))</f>
        <v/>
      </c>
      <c r="C134" s="98"/>
      <c r="D134" s="98"/>
      <c r="E134" s="98"/>
      <c r="F134" s="98"/>
      <c r="G134" s="98"/>
      <c r="H134" s="135"/>
      <c r="I134" s="110"/>
      <c r="J134" s="110"/>
      <c r="K134" s="110"/>
      <c r="L134" s="110"/>
      <c r="M134" s="110"/>
      <c r="N134" s="110"/>
    </row>
    <row r="135" spans="1:14" ht="14.25" customHeight="1">
      <c r="A135" s="205"/>
      <c r="B135" s="109" t="str">
        <f>IF(ISBLANK(A135),"",VLOOKUP(A135,[3]Permits!$F$2:$O$127,10,FALSE))</f>
        <v/>
      </c>
      <c r="C135" s="98"/>
      <c r="D135" s="98"/>
      <c r="E135" s="98"/>
      <c r="F135" s="98"/>
      <c r="G135" s="98"/>
      <c r="H135" s="135"/>
      <c r="I135" s="110"/>
      <c r="J135" s="110"/>
      <c r="K135" s="110"/>
      <c r="L135" s="110"/>
      <c r="M135" s="110"/>
      <c r="N135" s="110"/>
    </row>
    <row r="136" spans="1:14" ht="14.25" customHeight="1">
      <c r="A136" s="108" t="s">
        <v>276</v>
      </c>
      <c r="B136" s="109" t="e">
        <f>IF(ISBLANK(A136),"",VLOOKUP(A136,[3]Permits!$F$2:$O$127,10,FALSE))</f>
        <v>#N/A</v>
      </c>
      <c r="C136" s="98"/>
      <c r="D136" s="98"/>
      <c r="E136" s="98"/>
      <c r="F136" s="98"/>
      <c r="G136" s="98"/>
      <c r="H136" s="135"/>
      <c r="I136" s="110"/>
      <c r="J136" s="110"/>
      <c r="K136" s="110"/>
      <c r="L136" s="110"/>
      <c r="M136" s="110"/>
      <c r="N136" s="110"/>
    </row>
    <row r="137" spans="1:14" ht="14.25" customHeight="1">
      <c r="A137" s="108" t="s">
        <v>280</v>
      </c>
      <c r="B137" s="109" t="e">
        <f>IF(ISBLANK(A137),"",VLOOKUP(A137,[3]Permits!$F$2:$O$127,10,FALSE))</f>
        <v>#N/A</v>
      </c>
      <c r="C137" s="98"/>
      <c r="D137" s="98"/>
      <c r="E137" s="98"/>
      <c r="F137" s="98"/>
      <c r="G137" s="98"/>
      <c r="H137" s="135"/>
      <c r="I137" s="110"/>
      <c r="J137" s="110"/>
      <c r="K137" s="110"/>
      <c r="L137" s="110"/>
      <c r="M137" s="110"/>
      <c r="N137" s="110"/>
    </row>
    <row r="138" spans="1:14" ht="14.25" customHeight="1">
      <c r="A138" s="108" t="s">
        <v>283</v>
      </c>
      <c r="B138" s="109" t="e">
        <f>IF(ISBLANK(A138),"",VLOOKUP(A138,[3]Permits!$F$2:$O$127,10,FALSE))</f>
        <v>#N/A</v>
      </c>
      <c r="C138" s="98"/>
      <c r="D138" s="98"/>
      <c r="E138" s="98"/>
      <c r="F138" s="98"/>
      <c r="G138" s="98"/>
      <c r="H138" s="135"/>
      <c r="I138" s="110"/>
      <c r="J138" s="110"/>
      <c r="K138" s="110"/>
      <c r="L138" s="110"/>
      <c r="M138" s="110"/>
      <c r="N138" s="110"/>
    </row>
    <row r="139" spans="1:14" ht="14.25" customHeight="1">
      <c r="A139" s="108" t="s">
        <v>212</v>
      </c>
      <c r="B139" s="139" t="e">
        <f>IF(ISBLANK(A139),"",VLOOKUP(A139,[3]Permits!$F$2:$O$127,10,FALSE))</f>
        <v>#N/A</v>
      </c>
      <c r="C139" s="98" t="s">
        <v>5821</v>
      </c>
      <c r="D139" s="135" t="s">
        <v>5822</v>
      </c>
      <c r="E139" s="98"/>
      <c r="F139" s="98"/>
      <c r="G139" s="98"/>
      <c r="H139" s="98" t="s">
        <v>5705</v>
      </c>
      <c r="I139" s="137" t="s">
        <v>5823</v>
      </c>
      <c r="J139" s="110" t="s">
        <v>5824</v>
      </c>
      <c r="K139" s="110"/>
      <c r="L139" s="110"/>
      <c r="M139" s="110"/>
      <c r="N139" s="140">
        <v>10.050000000000001</v>
      </c>
    </row>
    <row r="140" spans="1:14" ht="14.25" customHeight="1">
      <c r="A140" s="108"/>
      <c r="B140" s="109"/>
      <c r="C140" s="98" t="s">
        <v>5821</v>
      </c>
      <c r="D140" s="98" t="s">
        <v>5825</v>
      </c>
      <c r="E140" s="98"/>
      <c r="F140" s="98"/>
      <c r="G140" s="98"/>
      <c r="H140" s="98" t="s">
        <v>5705</v>
      </c>
      <c r="I140" s="110" t="s">
        <v>5826</v>
      </c>
      <c r="J140" s="110">
        <v>13.3</v>
      </c>
      <c r="K140" s="110"/>
      <c r="L140" s="110"/>
      <c r="M140" s="110"/>
      <c r="N140" s="141">
        <v>16.05</v>
      </c>
    </row>
    <row r="141" spans="1:14" ht="14.25" customHeight="1">
      <c r="A141" s="108"/>
      <c r="B141" s="109"/>
      <c r="C141" s="98" t="s">
        <v>5821</v>
      </c>
      <c r="D141" s="98"/>
      <c r="E141" s="98"/>
      <c r="F141" s="98"/>
      <c r="G141" s="98"/>
      <c r="H141" s="135" t="s">
        <v>5822</v>
      </c>
      <c r="I141" s="110">
        <v>18.100000000000001</v>
      </c>
      <c r="J141" s="110"/>
      <c r="K141" s="110"/>
      <c r="L141" s="110"/>
      <c r="M141" s="110"/>
      <c r="N141" s="110">
        <v>19</v>
      </c>
    </row>
    <row r="142" spans="1:14" ht="14.25" customHeight="1">
      <c r="A142" s="108" t="s">
        <v>287</v>
      </c>
      <c r="B142" s="139" t="e">
        <f>IF(ISBLANK(A142),"",VLOOKUP(A142,[3]Permits!$F$2:$O$127,10,FALSE))</f>
        <v>#N/A</v>
      </c>
      <c r="C142" s="98" t="s">
        <v>5827</v>
      </c>
      <c r="D142" s="98"/>
      <c r="E142" s="98"/>
      <c r="F142" s="98"/>
      <c r="G142" s="98"/>
      <c r="H142" s="98" t="s">
        <v>5711</v>
      </c>
      <c r="I142" s="110" t="s">
        <v>5828</v>
      </c>
      <c r="J142" s="110"/>
      <c r="K142" s="110"/>
      <c r="L142" s="110"/>
      <c r="M142" s="110"/>
      <c r="N142" s="110" t="s">
        <v>5829</v>
      </c>
    </row>
    <row r="143" spans="1:14" ht="14.25" customHeight="1">
      <c r="A143" s="108"/>
      <c r="B143" s="109"/>
      <c r="C143" s="98" t="s">
        <v>5827</v>
      </c>
      <c r="D143" s="98"/>
      <c r="E143" s="98"/>
      <c r="F143" s="98"/>
      <c r="G143" s="98"/>
      <c r="H143" s="98" t="s">
        <v>5711</v>
      </c>
      <c r="I143" s="110" t="s">
        <v>5830</v>
      </c>
      <c r="J143" s="110"/>
      <c r="K143" s="110"/>
      <c r="L143" s="110"/>
      <c r="M143" s="110"/>
      <c r="N143" s="110" t="s">
        <v>5831</v>
      </c>
    </row>
    <row r="144" spans="1:14" ht="14.25" customHeight="1">
      <c r="A144" s="108"/>
      <c r="B144" s="109"/>
      <c r="C144" s="98" t="s">
        <v>5827</v>
      </c>
      <c r="D144" s="98"/>
      <c r="E144" s="98"/>
      <c r="F144" s="98"/>
      <c r="G144" s="98"/>
      <c r="H144" s="98" t="s">
        <v>5711</v>
      </c>
      <c r="I144" s="110" t="s">
        <v>5832</v>
      </c>
      <c r="J144" s="110"/>
      <c r="K144" s="110"/>
      <c r="L144" s="110"/>
      <c r="M144" s="110"/>
      <c r="N144" s="110" t="s">
        <v>5833</v>
      </c>
    </row>
    <row r="145" spans="1:14" ht="14.25" customHeight="1">
      <c r="A145" s="108"/>
      <c r="B145" s="109"/>
      <c r="C145" s="98" t="s">
        <v>5827</v>
      </c>
      <c r="D145" s="98"/>
      <c r="E145" s="98"/>
      <c r="F145" s="98"/>
      <c r="G145" s="98"/>
      <c r="H145" s="98" t="s">
        <v>5711</v>
      </c>
      <c r="I145" s="110" t="s">
        <v>5834</v>
      </c>
      <c r="J145" s="110"/>
      <c r="K145" s="110"/>
      <c r="L145" s="110"/>
      <c r="M145" s="110"/>
      <c r="N145" s="110" t="s">
        <v>5835</v>
      </c>
    </row>
    <row r="146" spans="1:14" ht="14.25" customHeight="1">
      <c r="A146" s="108"/>
      <c r="B146" s="109"/>
      <c r="C146" s="98" t="s">
        <v>5827</v>
      </c>
      <c r="D146" s="98"/>
      <c r="E146" s="98"/>
      <c r="F146" s="98"/>
      <c r="G146" s="98"/>
      <c r="H146" s="98" t="s">
        <v>5711</v>
      </c>
      <c r="I146" s="110" t="s">
        <v>5836</v>
      </c>
      <c r="J146" s="110"/>
      <c r="K146" s="110"/>
      <c r="L146" s="110"/>
      <c r="M146" s="110"/>
      <c r="N146" s="110" t="s">
        <v>5837</v>
      </c>
    </row>
    <row r="147" spans="1:14" ht="14.25" customHeight="1">
      <c r="A147" s="108" t="s">
        <v>273</v>
      </c>
      <c r="B147" s="109" t="e">
        <f>IF(ISBLANK(A147),"",VLOOKUP(A147,[3]Permits!$F$2:$O$127,10,FALSE))</f>
        <v>#N/A</v>
      </c>
      <c r="C147" s="98"/>
      <c r="D147" s="98"/>
      <c r="E147" s="98"/>
      <c r="F147" s="98"/>
      <c r="G147" s="98"/>
      <c r="H147" s="135"/>
      <c r="I147" s="110"/>
      <c r="J147" s="110"/>
      <c r="K147" s="110"/>
      <c r="L147" s="110"/>
      <c r="M147" s="110"/>
      <c r="N147" s="110"/>
    </row>
    <row r="148" spans="1:14" ht="14.25" customHeight="1">
      <c r="A148" s="108" t="s">
        <v>293</v>
      </c>
      <c r="B148" s="109" t="e">
        <f>IF(ISBLANK(A148),"",VLOOKUP(A148,[3]Permits!$F$2:$O$127,10,FALSE))</f>
        <v>#N/A</v>
      </c>
      <c r="C148" s="98"/>
      <c r="D148" s="98"/>
      <c r="E148" s="98"/>
      <c r="F148" s="98"/>
      <c r="G148" s="98"/>
      <c r="H148" s="135"/>
      <c r="I148" s="110"/>
      <c r="J148" s="110"/>
      <c r="K148" s="110"/>
      <c r="L148" s="110"/>
      <c r="M148" s="110"/>
      <c r="N148" s="110"/>
    </row>
    <row r="149" spans="1:14" ht="14.25" customHeight="1">
      <c r="A149" s="108" t="s">
        <v>296</v>
      </c>
      <c r="B149" s="109" t="e">
        <f>IF(ISBLANK(A149),"",VLOOKUP(A149,[3]Permits!$F$2:$O$127,10,FALSE))</f>
        <v>#N/A</v>
      </c>
      <c r="C149" s="98"/>
      <c r="D149" s="98"/>
      <c r="E149" s="98"/>
      <c r="F149" s="98"/>
      <c r="G149" s="98"/>
      <c r="H149" s="135"/>
      <c r="I149" s="110"/>
      <c r="J149" s="110"/>
      <c r="K149" s="110"/>
      <c r="L149" s="110"/>
      <c r="M149" s="110"/>
      <c r="N149" s="110"/>
    </row>
    <row r="150" spans="1:14" ht="14.25" customHeight="1">
      <c r="A150" s="108" t="s">
        <v>5838</v>
      </c>
      <c r="B150" s="109" t="e">
        <f>IF(ISBLANK(A150),"",VLOOKUP(A150,[3]Permits!$F$2:$O$127,10,FALSE))</f>
        <v>#N/A</v>
      </c>
      <c r="C150" s="98"/>
      <c r="D150" s="98"/>
      <c r="E150" s="98"/>
      <c r="F150" s="98"/>
      <c r="G150" s="98"/>
      <c r="H150" s="135"/>
      <c r="I150" s="110"/>
      <c r="J150" s="110"/>
      <c r="K150" s="110"/>
      <c r="L150" s="110"/>
      <c r="M150" s="110"/>
      <c r="N150" s="110"/>
    </row>
    <row r="151" spans="1:14" ht="14.25" customHeight="1">
      <c r="A151" s="108" t="s">
        <v>302</v>
      </c>
      <c r="B151" s="109" t="e">
        <f>IF(ISBLANK(A151),"",VLOOKUP(A151,[3]Permits!$F$2:$O$127,10,FALSE))</f>
        <v>#N/A</v>
      </c>
      <c r="C151" s="98"/>
      <c r="D151" s="98"/>
      <c r="E151" s="98"/>
      <c r="F151" s="98"/>
      <c r="G151" s="98"/>
      <c r="H151" s="135"/>
      <c r="I151" s="110"/>
      <c r="J151" s="110"/>
      <c r="K151" s="110"/>
      <c r="L151" s="110"/>
      <c r="M151" s="110"/>
      <c r="N151" s="110"/>
    </row>
    <row r="152" spans="1:14" ht="14.25" customHeight="1">
      <c r="A152" s="108" t="s">
        <v>305</v>
      </c>
      <c r="B152" s="109" t="e">
        <f>IF(ISBLANK(A152),"",VLOOKUP(A152,[3]Permits!$F$2:$O$127,10,FALSE))</f>
        <v>#N/A</v>
      </c>
      <c r="C152" s="98"/>
      <c r="D152" s="98"/>
      <c r="E152" s="98"/>
      <c r="F152" s="98"/>
      <c r="G152" s="98"/>
      <c r="H152" s="135"/>
      <c r="I152" s="110"/>
      <c r="J152" s="110"/>
      <c r="K152" s="110"/>
      <c r="L152" s="110"/>
      <c r="M152" s="110"/>
      <c r="N152" s="110"/>
    </row>
    <row r="153" spans="1:14" ht="14.25" customHeight="1">
      <c r="A153" s="108" t="s">
        <v>309</v>
      </c>
      <c r="B153" s="109" t="e">
        <f>IF(ISBLANK(A153),"",VLOOKUP(A153,[3]Permits!$F$2:$O$127,10,FALSE))</f>
        <v>#N/A</v>
      </c>
      <c r="C153" s="98"/>
      <c r="D153" s="98"/>
      <c r="E153" s="98"/>
      <c r="F153" s="98"/>
      <c r="G153" s="98"/>
      <c r="H153" s="135"/>
      <c r="I153" s="110"/>
      <c r="J153" s="110"/>
      <c r="K153" s="110"/>
      <c r="L153" s="110"/>
      <c r="M153" s="110"/>
      <c r="N153" s="110"/>
    </row>
    <row r="154" spans="1:14" ht="14.25" customHeight="1">
      <c r="A154" s="108" t="s">
        <v>313</v>
      </c>
      <c r="B154" s="109" t="e">
        <f>IF(ISBLANK(A154),"",VLOOKUP(A154,[3]Permits!$F$2:$O$127,10,FALSE))</f>
        <v>#N/A</v>
      </c>
      <c r="C154" s="98"/>
      <c r="D154" s="98"/>
      <c r="E154" s="98"/>
      <c r="F154" s="98"/>
      <c r="G154" s="98"/>
      <c r="H154" s="135"/>
      <c r="I154" s="110"/>
      <c r="J154" s="110"/>
      <c r="K154" s="110"/>
      <c r="L154" s="110"/>
      <c r="M154" s="110"/>
      <c r="N154" s="110"/>
    </row>
    <row r="155" spans="1:14" ht="14.25" customHeight="1">
      <c r="A155" s="108" t="s">
        <v>315</v>
      </c>
      <c r="B155" s="139" t="e">
        <f>IF(ISBLANK(A155),"",VLOOKUP(A155,[3]Permits!$F$2:$O$127,10,FALSE))</f>
        <v>#N/A</v>
      </c>
      <c r="C155" s="98" t="s">
        <v>5740</v>
      </c>
      <c r="D155" s="98"/>
      <c r="E155" s="98"/>
      <c r="F155" s="98"/>
      <c r="G155" s="98"/>
      <c r="H155" s="135" t="s">
        <v>5705</v>
      </c>
      <c r="I155" s="110" t="s">
        <v>5839</v>
      </c>
      <c r="J155" s="110"/>
      <c r="K155" s="110"/>
      <c r="L155" s="110"/>
      <c r="M155" s="110"/>
      <c r="N155" s="110" t="s">
        <v>5799</v>
      </c>
    </row>
    <row r="156" spans="1:14" ht="14.25" customHeight="1">
      <c r="A156" s="108"/>
      <c r="B156" s="109"/>
      <c r="C156" s="98" t="s">
        <v>5709</v>
      </c>
      <c r="D156" s="98"/>
      <c r="E156" s="98"/>
      <c r="F156" s="98"/>
      <c r="G156" s="98"/>
      <c r="H156" s="135" t="s">
        <v>5821</v>
      </c>
      <c r="I156" s="110" t="s">
        <v>5840</v>
      </c>
      <c r="J156" s="110"/>
      <c r="K156" s="110"/>
      <c r="L156" s="110"/>
      <c r="M156" s="110"/>
      <c r="N156" s="110"/>
    </row>
    <row r="157" spans="1:14" ht="14.25" customHeight="1">
      <c r="A157" s="108"/>
      <c r="B157" s="109"/>
      <c r="C157" s="98" t="s">
        <v>5705</v>
      </c>
      <c r="D157" s="98"/>
      <c r="E157" s="98"/>
      <c r="F157" s="98"/>
      <c r="G157" s="98"/>
      <c r="H157" s="135" t="s">
        <v>5821</v>
      </c>
      <c r="I157" s="110" t="s">
        <v>5841</v>
      </c>
      <c r="J157" s="110"/>
      <c r="K157" s="110"/>
      <c r="L157" s="110"/>
      <c r="M157" s="110"/>
      <c r="N157" s="110" t="s">
        <v>5842</v>
      </c>
    </row>
    <row r="158" spans="1:14" ht="14.25" customHeight="1">
      <c r="A158" s="108" t="s">
        <v>318</v>
      </c>
      <c r="B158" s="109" t="e">
        <f>IF(ISBLANK(A158),"",VLOOKUP(A158,[3]Permits!$F$2:$O$127,10,FALSE))</f>
        <v>#N/A</v>
      </c>
      <c r="C158" s="98" t="s">
        <v>5822</v>
      </c>
      <c r="D158" s="98"/>
      <c r="E158" s="98"/>
      <c r="F158" s="98"/>
      <c r="G158" s="98"/>
      <c r="H158" s="98" t="s">
        <v>5740</v>
      </c>
      <c r="I158" s="110" t="s">
        <v>5828</v>
      </c>
      <c r="J158" s="110"/>
      <c r="K158" s="110"/>
      <c r="L158" s="110"/>
      <c r="M158" s="110"/>
      <c r="N158" s="110" t="s">
        <v>5843</v>
      </c>
    </row>
    <row r="159" spans="1:14" ht="14.25" customHeight="1">
      <c r="A159" s="108"/>
      <c r="B159" s="109"/>
      <c r="C159" s="98" t="s">
        <v>5822</v>
      </c>
      <c r="D159" s="98"/>
      <c r="E159" s="98"/>
      <c r="F159" s="98"/>
      <c r="G159" s="98"/>
      <c r="H159" s="98" t="s">
        <v>5740</v>
      </c>
      <c r="I159" s="110" t="s">
        <v>5844</v>
      </c>
      <c r="J159" s="110"/>
      <c r="K159" s="110"/>
      <c r="L159" s="110"/>
      <c r="M159" s="110"/>
      <c r="N159" s="110" t="s">
        <v>5845</v>
      </c>
    </row>
    <row r="160" spans="1:14" ht="14.25" customHeight="1">
      <c r="A160" s="108"/>
      <c r="B160" s="109"/>
      <c r="C160" s="98" t="s">
        <v>5822</v>
      </c>
      <c r="D160" s="98"/>
      <c r="E160" s="98"/>
      <c r="F160" s="98"/>
      <c r="G160" s="98"/>
      <c r="H160" s="98" t="s">
        <v>5740</v>
      </c>
      <c r="I160" s="110" t="s">
        <v>5846</v>
      </c>
      <c r="J160" s="110"/>
      <c r="K160" s="110"/>
      <c r="L160" s="110"/>
      <c r="M160" s="110"/>
      <c r="N160" s="110" t="s">
        <v>5847</v>
      </c>
    </row>
    <row r="161" spans="1:14" ht="14.25" customHeight="1">
      <c r="A161" s="108"/>
      <c r="B161" s="109"/>
      <c r="C161" s="98" t="s">
        <v>5822</v>
      </c>
      <c r="D161" s="98"/>
      <c r="E161" s="98"/>
      <c r="F161" s="98"/>
      <c r="G161" s="98"/>
      <c r="H161" s="98" t="s">
        <v>5740</v>
      </c>
      <c r="I161" s="110" t="s">
        <v>5848</v>
      </c>
      <c r="J161" s="110"/>
      <c r="K161" s="110"/>
      <c r="L161" s="110"/>
      <c r="M161" s="110"/>
      <c r="N161" s="110" t="s">
        <v>5849</v>
      </c>
    </row>
    <row r="162" spans="1:14" ht="14.25" customHeight="1">
      <c r="A162" s="108"/>
      <c r="B162" s="109"/>
      <c r="C162" s="98" t="s">
        <v>5822</v>
      </c>
      <c r="D162" s="98"/>
      <c r="E162" s="98"/>
      <c r="F162" s="98"/>
      <c r="G162" s="98"/>
      <c r="H162" s="98" t="s">
        <v>5740</v>
      </c>
      <c r="I162" s="110" t="s">
        <v>5850</v>
      </c>
      <c r="J162" s="110"/>
      <c r="K162" s="110"/>
      <c r="L162" s="110"/>
      <c r="M162" s="110"/>
      <c r="N162" s="110" t="s">
        <v>5833</v>
      </c>
    </row>
    <row r="163" spans="1:14" ht="14.25" customHeight="1">
      <c r="A163" s="108"/>
      <c r="B163" s="109"/>
      <c r="C163" s="98" t="s">
        <v>5822</v>
      </c>
      <c r="D163" s="98"/>
      <c r="E163" s="98"/>
      <c r="F163" s="98"/>
      <c r="G163" s="98"/>
      <c r="H163" s="98" t="s">
        <v>5740</v>
      </c>
      <c r="I163" s="110" t="s">
        <v>5834</v>
      </c>
      <c r="J163" s="110"/>
      <c r="K163" s="110"/>
      <c r="L163" s="110"/>
      <c r="M163" s="110"/>
      <c r="N163" s="110" t="s">
        <v>5851</v>
      </c>
    </row>
    <row r="164" spans="1:14" ht="14.25" customHeight="1">
      <c r="A164" s="108"/>
      <c r="B164" s="109"/>
      <c r="C164" s="98" t="s">
        <v>5822</v>
      </c>
      <c r="D164" s="98"/>
      <c r="E164" s="98"/>
      <c r="F164" s="98"/>
      <c r="G164" s="98"/>
      <c r="H164" s="98" t="s">
        <v>5740</v>
      </c>
      <c r="I164" s="110" t="s">
        <v>5852</v>
      </c>
      <c r="J164" s="110"/>
      <c r="K164" s="110"/>
      <c r="L164" s="110"/>
      <c r="M164" s="110"/>
      <c r="N164" s="110" t="s">
        <v>5853</v>
      </c>
    </row>
    <row r="165" spans="1:14" ht="14.25" customHeight="1">
      <c r="A165" s="108" t="s">
        <v>322</v>
      </c>
      <c r="B165" s="109" t="e">
        <f>IF(ISBLANK(A165),"",VLOOKUP(A165,[3]Permits!$F$2:$O$127,10,FALSE))</f>
        <v>#N/A</v>
      </c>
      <c r="C165" s="98"/>
      <c r="D165" s="98"/>
      <c r="E165" s="98"/>
      <c r="F165" s="98"/>
      <c r="G165" s="98"/>
      <c r="H165" s="135"/>
      <c r="I165" s="110"/>
      <c r="J165" s="110"/>
      <c r="K165" s="110"/>
      <c r="L165" s="110"/>
      <c r="M165" s="110"/>
      <c r="N165" s="110"/>
    </row>
    <row r="166" spans="1:14" ht="14.25" customHeight="1">
      <c r="A166" s="108" t="s">
        <v>325</v>
      </c>
      <c r="B166" s="109" t="e">
        <f>IF(ISBLANK(A166),"",VLOOKUP(A166,[3]Permits!$F$2:$O$127,10,FALSE))</f>
        <v>#N/A</v>
      </c>
      <c r="C166" s="98"/>
      <c r="D166" s="98"/>
      <c r="E166" s="98"/>
      <c r="F166" s="98"/>
      <c r="G166" s="98"/>
      <c r="H166" s="135"/>
      <c r="I166" s="110"/>
      <c r="J166" s="110"/>
      <c r="K166" s="110"/>
      <c r="L166" s="110"/>
      <c r="M166" s="110"/>
      <c r="N166" s="110"/>
    </row>
    <row r="167" spans="1:14" ht="14.25" customHeight="1">
      <c r="A167" s="108" t="s">
        <v>327</v>
      </c>
      <c r="B167" s="109" t="e">
        <f>IF(ISBLANK(A167),"",VLOOKUP(A167,[3]Permits!$F$2:$O$127,10,FALSE))</f>
        <v>#N/A</v>
      </c>
      <c r="C167" s="98"/>
      <c r="D167" s="98"/>
      <c r="E167" s="98"/>
      <c r="F167" s="98"/>
      <c r="G167" s="98"/>
      <c r="H167" s="135"/>
      <c r="I167" s="110"/>
      <c r="J167" s="110"/>
      <c r="K167" s="110"/>
      <c r="L167" s="110"/>
      <c r="M167" s="110"/>
      <c r="N167" s="110"/>
    </row>
    <row r="168" spans="1:14" ht="14.25" customHeight="1">
      <c r="A168" s="108" t="s">
        <v>330</v>
      </c>
      <c r="B168" s="109" t="e">
        <f>IF(ISBLANK(A168),"",VLOOKUP(A168,[3]Permits!$F$2:$O$127,10,FALSE))</f>
        <v>#N/A</v>
      </c>
      <c r="C168" s="98"/>
      <c r="D168" s="98"/>
      <c r="E168" s="98"/>
      <c r="F168" s="98"/>
      <c r="G168" s="98"/>
      <c r="H168" s="135"/>
      <c r="I168" s="110"/>
      <c r="J168" s="110"/>
      <c r="K168" s="110"/>
      <c r="L168" s="110"/>
      <c r="M168" s="110"/>
      <c r="N168" s="110"/>
    </row>
    <row r="169" spans="1:14" ht="14.25" customHeight="1">
      <c r="A169" s="108" t="s">
        <v>333</v>
      </c>
      <c r="B169" s="109" t="e">
        <f>IF(ISBLANK(A169),"",VLOOKUP(A169,[3]Permits!$F$2:$O$127,10,FALSE))</f>
        <v>#N/A</v>
      </c>
      <c r="C169" s="98"/>
      <c r="D169" s="98"/>
      <c r="E169" s="98"/>
      <c r="F169" s="98"/>
      <c r="G169" s="98"/>
      <c r="H169" s="135"/>
      <c r="I169" s="110"/>
      <c r="J169" s="110"/>
      <c r="K169" s="110"/>
      <c r="L169" s="110"/>
      <c r="M169" s="110"/>
      <c r="N169" s="110"/>
    </row>
    <row r="170" spans="1:14" ht="14.25" customHeight="1">
      <c r="A170" s="108" t="s">
        <v>337</v>
      </c>
      <c r="B170" s="109" t="e">
        <f>IF(ISBLANK(A170),"",VLOOKUP(A170,[3]Permits!$F$2:$O$127,10,FALSE))</f>
        <v>#N/A</v>
      </c>
      <c r="C170" s="98"/>
      <c r="D170" s="98"/>
      <c r="E170" s="98"/>
      <c r="F170" s="98"/>
      <c r="G170" s="98"/>
      <c r="H170" s="135"/>
      <c r="I170" s="110"/>
      <c r="J170" s="110"/>
      <c r="K170" s="110"/>
      <c r="L170" s="110"/>
      <c r="M170" s="110"/>
      <c r="N170" s="110"/>
    </row>
    <row r="171" spans="1:14" ht="14.25" customHeight="1">
      <c r="A171" s="108" t="s">
        <v>340</v>
      </c>
      <c r="B171" s="109" t="e">
        <f>IF(ISBLANK(A171),"",VLOOKUP(A171,[3]Permits!$F$2:$O$127,10,FALSE))</f>
        <v>#N/A</v>
      </c>
      <c r="C171" s="98"/>
      <c r="D171" s="98"/>
      <c r="E171" s="98"/>
      <c r="F171" s="98"/>
      <c r="G171" s="98"/>
      <c r="H171" s="135"/>
      <c r="I171" s="110"/>
      <c r="J171" s="110"/>
      <c r="K171" s="110"/>
      <c r="L171" s="110"/>
      <c r="M171" s="110"/>
      <c r="N171" s="110"/>
    </row>
    <row r="172" spans="1:14" ht="14.25" customHeight="1">
      <c r="A172" s="108" t="s">
        <v>344</v>
      </c>
      <c r="B172" s="109" t="e">
        <f>IF(ISBLANK(A172),"",VLOOKUP(A172,[3]Permits!$F$2:$O$127,10,FALSE))</f>
        <v>#N/A</v>
      </c>
      <c r="C172" s="98"/>
      <c r="D172" s="98"/>
      <c r="E172" s="98"/>
      <c r="F172" s="98"/>
      <c r="G172" s="98"/>
      <c r="H172" s="135"/>
      <c r="I172" s="110"/>
      <c r="J172" s="110"/>
      <c r="K172" s="110"/>
      <c r="L172" s="110"/>
      <c r="M172" s="110"/>
      <c r="N172" s="110"/>
    </row>
    <row r="173" spans="1:14" ht="14.25" customHeight="1">
      <c r="A173" s="108" t="s">
        <v>347</v>
      </c>
      <c r="B173" s="109" t="e">
        <f>IF(ISBLANK(A173),"",VLOOKUP(A173,[3]Permits!$F$2:$O$127,10,FALSE))</f>
        <v>#N/A</v>
      </c>
      <c r="C173" s="98"/>
      <c r="D173" s="98"/>
      <c r="E173" s="98"/>
      <c r="F173" s="98"/>
      <c r="G173" s="98"/>
      <c r="H173" s="135"/>
      <c r="I173" s="110"/>
      <c r="J173" s="110"/>
      <c r="K173" s="110"/>
      <c r="L173" s="110"/>
      <c r="M173" s="110"/>
      <c r="N173" s="110"/>
    </row>
    <row r="174" spans="1:14" ht="14.25" customHeight="1">
      <c r="A174" s="108" t="s">
        <v>350</v>
      </c>
      <c r="B174" s="109" t="e">
        <f>IF(ISBLANK(A174),"",VLOOKUP(A174,[3]Permits!$F$2:$O$127,10,FALSE))</f>
        <v>#N/A</v>
      </c>
      <c r="C174" s="98" t="s">
        <v>5822</v>
      </c>
      <c r="D174" s="98"/>
      <c r="E174" s="98"/>
      <c r="F174" s="98"/>
      <c r="G174" s="98"/>
      <c r="H174" s="135" t="s">
        <v>5825</v>
      </c>
      <c r="I174" s="110" t="s">
        <v>5747</v>
      </c>
      <c r="J174" s="110"/>
      <c r="K174" s="110"/>
      <c r="L174" s="110"/>
      <c r="M174" s="110"/>
      <c r="N174" s="110" t="s">
        <v>5854</v>
      </c>
    </row>
    <row r="175" spans="1:14" ht="14.25" customHeight="1">
      <c r="A175" s="108"/>
      <c r="B175" s="109"/>
      <c r="C175" s="98" t="s">
        <v>5855</v>
      </c>
      <c r="D175" s="98"/>
      <c r="E175" s="98"/>
      <c r="F175" s="98"/>
      <c r="G175" s="98"/>
      <c r="H175" s="135"/>
      <c r="I175" s="110" t="s">
        <v>5856</v>
      </c>
      <c r="J175" s="110"/>
      <c r="K175" s="110"/>
      <c r="L175" s="110"/>
      <c r="M175" s="110"/>
      <c r="N175" s="110"/>
    </row>
    <row r="176" spans="1:14" ht="14.25" customHeight="1">
      <c r="A176" s="108"/>
      <c r="B176" s="109"/>
      <c r="C176" s="98"/>
      <c r="D176" s="98"/>
      <c r="E176" s="98"/>
      <c r="F176" s="98"/>
      <c r="G176" s="98"/>
      <c r="H176" s="135"/>
      <c r="I176" s="110"/>
      <c r="J176" s="110"/>
      <c r="K176" s="110"/>
      <c r="L176" s="110"/>
      <c r="M176" s="110"/>
      <c r="N176" s="110"/>
    </row>
    <row r="177" spans="1:14" ht="14.25" customHeight="1">
      <c r="A177" s="108"/>
      <c r="B177" s="109"/>
      <c r="C177" s="98"/>
      <c r="D177" s="98"/>
      <c r="E177" s="98"/>
      <c r="F177" s="98"/>
      <c r="G177" s="98"/>
      <c r="H177" s="135"/>
      <c r="I177" s="110"/>
      <c r="J177" s="110"/>
      <c r="K177" s="110"/>
      <c r="L177" s="110"/>
      <c r="M177" s="110"/>
      <c r="N177" s="110"/>
    </row>
    <row r="178" spans="1:14" ht="14.25" customHeight="1">
      <c r="A178" s="108"/>
      <c r="B178" s="109"/>
      <c r="C178" s="98"/>
      <c r="D178" s="98"/>
      <c r="E178" s="98"/>
      <c r="F178" s="98"/>
      <c r="G178" s="98"/>
      <c r="H178" s="135"/>
      <c r="I178" s="110"/>
      <c r="J178" s="110"/>
      <c r="K178" s="110"/>
      <c r="L178" s="110"/>
      <c r="M178" s="110"/>
      <c r="N178" s="110"/>
    </row>
    <row r="179" spans="1:14" ht="14.25" customHeight="1">
      <c r="A179" s="108" t="s">
        <v>354</v>
      </c>
      <c r="B179" s="109" t="e">
        <f>IF(ISBLANK(A179),"",VLOOKUP(A179,[3]Permits!$F$2:$O$127,10,FALSE))</f>
        <v>#N/A</v>
      </c>
      <c r="C179" s="98"/>
      <c r="D179" s="98"/>
      <c r="E179" s="98"/>
      <c r="F179" s="98"/>
      <c r="G179" s="98"/>
      <c r="H179" s="135"/>
      <c r="I179" s="110"/>
      <c r="J179" s="110"/>
      <c r="K179" s="110"/>
      <c r="L179" s="110"/>
      <c r="M179" s="110"/>
      <c r="N179" s="110"/>
    </row>
    <row r="180" spans="1:14" ht="14.25" customHeight="1">
      <c r="A180" s="108" t="s">
        <v>358</v>
      </c>
      <c r="B180" s="109" t="e">
        <f>IF(ISBLANK(A180),"",VLOOKUP(A180,[3]Permits!$F$2:$O$127,10,FALSE))</f>
        <v>#N/A</v>
      </c>
      <c r="C180" s="98"/>
      <c r="D180" s="98"/>
      <c r="E180" s="98"/>
      <c r="F180" s="98"/>
      <c r="G180" s="98"/>
      <c r="H180" s="135"/>
      <c r="I180" s="110"/>
      <c r="J180" s="110"/>
      <c r="K180" s="110"/>
      <c r="L180" s="110"/>
      <c r="M180" s="110"/>
      <c r="N180" s="110"/>
    </row>
    <row r="181" spans="1:14" ht="14.25" customHeight="1">
      <c r="A181" s="108" t="s">
        <v>361</v>
      </c>
      <c r="B181" s="109" t="e">
        <f>IF(ISBLANK(A181),"",VLOOKUP(A181,[3]Permits!$F$2:$O$127,10,FALSE))</f>
        <v>#N/A</v>
      </c>
      <c r="C181" s="98"/>
      <c r="D181" s="98"/>
      <c r="E181" s="98"/>
      <c r="F181" s="98"/>
      <c r="G181" s="98"/>
      <c r="H181" s="135"/>
      <c r="I181" s="110"/>
      <c r="J181" s="110"/>
      <c r="K181" s="110"/>
      <c r="L181" s="110"/>
      <c r="M181" s="110"/>
      <c r="N181" s="110"/>
    </row>
    <row r="182" spans="1:14" ht="14.25" customHeight="1">
      <c r="A182" s="108" t="s">
        <v>364</v>
      </c>
      <c r="B182" s="109" t="e">
        <f>IF(ISBLANK(A182),"",VLOOKUP(A182,[3]Permits!$F$2:$O$127,10,FALSE))</f>
        <v>#N/A</v>
      </c>
      <c r="C182" s="98"/>
      <c r="D182" s="98"/>
      <c r="E182" s="98"/>
      <c r="F182" s="98"/>
      <c r="G182" s="98"/>
      <c r="H182" s="135"/>
      <c r="I182" s="110"/>
      <c r="J182" s="110"/>
      <c r="K182" s="110"/>
      <c r="L182" s="110"/>
      <c r="M182" s="110"/>
      <c r="N182" s="110"/>
    </row>
    <row r="183" spans="1:14" ht="14.25" customHeight="1">
      <c r="A183" s="108" t="s">
        <v>367</v>
      </c>
      <c r="B183" s="109" t="e">
        <f>IF(ISBLANK(A183),"",VLOOKUP(A183,[3]Permits!$F$2:$O$127,10,FALSE))</f>
        <v>#N/A</v>
      </c>
      <c r="C183" s="98"/>
      <c r="D183" s="98"/>
      <c r="E183" s="98"/>
      <c r="F183" s="98"/>
      <c r="G183" s="98"/>
      <c r="H183" s="135"/>
      <c r="I183" s="110"/>
      <c r="J183" s="110"/>
      <c r="K183" s="110"/>
      <c r="L183" s="110"/>
      <c r="M183" s="110"/>
      <c r="N183" s="110"/>
    </row>
    <row r="184" spans="1:14" ht="14.25" customHeight="1">
      <c r="A184" s="108" t="s">
        <v>370</v>
      </c>
      <c r="B184" s="109" t="e">
        <f>IF(ISBLANK(A184),"",VLOOKUP(A184,[3]Permits!$F$2:$O$127,10,FALSE))</f>
        <v>#N/A</v>
      </c>
      <c r="C184" s="98"/>
      <c r="D184" s="98"/>
      <c r="E184" s="98"/>
      <c r="F184" s="98"/>
      <c r="G184" s="98"/>
      <c r="H184" s="135"/>
      <c r="I184" s="110"/>
      <c r="J184" s="110"/>
      <c r="K184" s="110"/>
      <c r="L184" s="110"/>
      <c r="M184" s="110"/>
      <c r="N184" s="110"/>
    </row>
    <row r="185" spans="1:14" ht="18" customHeight="1">
      <c r="A185" s="108" t="s">
        <v>373</v>
      </c>
      <c r="B185" s="139" t="e">
        <f>IF(ISBLANK(A185),"",VLOOKUP(A185,[3]Permits!$F$2:$O$127,10,FALSE))</f>
        <v>#N/A</v>
      </c>
      <c r="C185" s="98" t="s">
        <v>5857</v>
      </c>
      <c r="D185" s="98"/>
      <c r="E185" s="98"/>
      <c r="F185" s="98"/>
      <c r="G185" s="98"/>
      <c r="H185" s="98" t="s">
        <v>5858</v>
      </c>
      <c r="I185" s="110" t="s">
        <v>5859</v>
      </c>
      <c r="J185" s="110"/>
      <c r="K185" s="110"/>
      <c r="L185" s="110"/>
      <c r="M185" s="110"/>
      <c r="N185" s="110" t="s">
        <v>5860</v>
      </c>
    </row>
    <row r="186" spans="1:14" ht="14.25" customHeight="1">
      <c r="A186" s="108"/>
      <c r="B186" s="109"/>
      <c r="C186" s="98" t="s">
        <v>5857</v>
      </c>
      <c r="D186" s="98" t="s">
        <v>5858</v>
      </c>
      <c r="E186" s="98"/>
      <c r="F186" s="98"/>
      <c r="G186" s="98"/>
      <c r="H186" s="98" t="s">
        <v>5861</v>
      </c>
      <c r="I186" s="110" t="s">
        <v>5862</v>
      </c>
      <c r="J186" s="110" t="s">
        <v>5863</v>
      </c>
      <c r="K186" s="110"/>
      <c r="L186" s="110"/>
      <c r="M186" s="110"/>
      <c r="N186" s="110" t="s">
        <v>5864</v>
      </c>
    </row>
    <row r="187" spans="1:14" ht="14.25" customHeight="1">
      <c r="A187" s="108"/>
      <c r="B187" s="109"/>
      <c r="C187" s="98" t="s">
        <v>5857</v>
      </c>
      <c r="D187" s="98"/>
      <c r="E187" s="98"/>
      <c r="F187" s="98"/>
      <c r="G187" s="98"/>
      <c r="H187" s="98" t="s">
        <v>5858</v>
      </c>
      <c r="I187" s="110" t="s">
        <v>5865</v>
      </c>
      <c r="J187" s="110"/>
      <c r="K187" s="110"/>
      <c r="L187" s="110"/>
      <c r="M187" s="110"/>
      <c r="N187" s="110" t="s">
        <v>5831</v>
      </c>
    </row>
    <row r="188" spans="1:14" ht="14.25" customHeight="1">
      <c r="A188" s="108"/>
      <c r="B188" s="109"/>
      <c r="C188" s="98" t="s">
        <v>5858</v>
      </c>
      <c r="D188" s="98"/>
      <c r="E188" s="98"/>
      <c r="F188" s="98"/>
      <c r="G188" s="98"/>
      <c r="H188" s="98" t="s">
        <v>5861</v>
      </c>
      <c r="I188" s="110" t="s">
        <v>5866</v>
      </c>
      <c r="J188" s="110"/>
      <c r="K188" s="110"/>
      <c r="L188" s="110"/>
      <c r="M188" s="110"/>
      <c r="N188" s="110" t="s">
        <v>5867</v>
      </c>
    </row>
    <row r="189" spans="1:14" ht="14.25" customHeight="1">
      <c r="A189" s="108"/>
      <c r="B189" s="109"/>
      <c r="C189" s="98" t="s">
        <v>5857</v>
      </c>
      <c r="D189" s="98" t="s">
        <v>5858</v>
      </c>
      <c r="E189" s="98"/>
      <c r="F189" s="98"/>
      <c r="G189" s="98"/>
      <c r="H189" s="98" t="s">
        <v>5868</v>
      </c>
      <c r="I189" s="110" t="s">
        <v>5833</v>
      </c>
      <c r="J189" s="110" t="s">
        <v>5850</v>
      </c>
      <c r="K189" s="110" t="s">
        <v>3722</v>
      </c>
      <c r="L189" s="110"/>
      <c r="M189" s="110"/>
      <c r="N189" s="110" t="s">
        <v>5869</v>
      </c>
    </row>
    <row r="190" spans="1:14" ht="14.25" customHeight="1">
      <c r="A190" s="108"/>
      <c r="B190" s="109"/>
      <c r="C190" s="98" t="s">
        <v>5858</v>
      </c>
      <c r="D190" s="98"/>
      <c r="E190" s="98"/>
      <c r="F190" s="98"/>
      <c r="G190" s="98"/>
      <c r="H190" s="98" t="s">
        <v>5868</v>
      </c>
      <c r="I190" s="110" t="s">
        <v>5870</v>
      </c>
      <c r="J190" s="110"/>
      <c r="K190" s="110" t="s">
        <v>3722</v>
      </c>
      <c r="L190" s="110"/>
      <c r="M190" s="110"/>
      <c r="N190" s="110" t="s">
        <v>5871</v>
      </c>
    </row>
    <row r="191" spans="1:14" ht="14.25" customHeight="1">
      <c r="A191" s="108"/>
      <c r="B191" s="109"/>
      <c r="C191" s="98" t="s">
        <v>5858</v>
      </c>
      <c r="D191" s="98"/>
      <c r="E191" s="98"/>
      <c r="F191" s="98"/>
      <c r="G191" s="98"/>
      <c r="H191" s="135"/>
      <c r="I191" s="110" t="s">
        <v>5872</v>
      </c>
      <c r="J191" s="110"/>
      <c r="K191" s="110"/>
      <c r="L191" s="110"/>
      <c r="M191" s="110"/>
      <c r="N191" s="110"/>
    </row>
    <row r="192" spans="1:14" ht="14.25" customHeight="1">
      <c r="A192" s="108"/>
      <c r="B192" s="109"/>
      <c r="C192" s="98" t="s">
        <v>5858</v>
      </c>
      <c r="D192" s="98"/>
      <c r="E192" s="98"/>
      <c r="F192" s="98"/>
      <c r="G192" s="98"/>
      <c r="H192" s="98" t="s">
        <v>5857</v>
      </c>
      <c r="I192" s="110" t="s">
        <v>5873</v>
      </c>
      <c r="J192" s="110"/>
      <c r="K192" s="110"/>
      <c r="L192" s="110"/>
      <c r="M192" s="110"/>
      <c r="N192" s="110"/>
    </row>
    <row r="193" spans="1:14" ht="14.25" customHeight="1">
      <c r="A193" s="108" t="s">
        <v>376</v>
      </c>
      <c r="B193" s="109" t="e">
        <f>IF(ISBLANK(A193),"",VLOOKUP(A193,[3]Permits!$F$2:$O$127,10,FALSE))</f>
        <v>#N/A</v>
      </c>
      <c r="C193" s="98"/>
      <c r="D193" s="98"/>
      <c r="E193" s="98"/>
      <c r="F193" s="98"/>
      <c r="G193" s="98"/>
      <c r="H193" s="135"/>
      <c r="I193" s="110"/>
      <c r="J193" s="110"/>
      <c r="K193" s="110"/>
      <c r="L193" s="110"/>
      <c r="M193" s="110"/>
      <c r="N193" s="110"/>
    </row>
    <row r="194" spans="1:14" ht="14.25" customHeight="1">
      <c r="A194" s="108" t="s">
        <v>50</v>
      </c>
      <c r="B194" s="109" t="e">
        <f>IF(ISBLANK(A194),"",VLOOKUP(A194,[3]Permits!$F$2:$O$127,10,FALSE))</f>
        <v>#N/A</v>
      </c>
      <c r="C194" s="98"/>
      <c r="D194" s="98"/>
      <c r="E194" s="98"/>
      <c r="F194" s="98"/>
      <c r="G194" s="98"/>
      <c r="H194" s="135"/>
      <c r="I194" s="110"/>
      <c r="J194" s="110"/>
      <c r="K194" s="110"/>
      <c r="L194" s="110"/>
      <c r="M194" s="110"/>
      <c r="N194" s="110"/>
    </row>
    <row r="195" spans="1:14" ht="14.25" customHeight="1">
      <c r="A195" s="108" t="s">
        <v>350</v>
      </c>
      <c r="B195" s="109"/>
      <c r="C195" s="98"/>
      <c r="D195" s="98"/>
      <c r="E195" s="98"/>
      <c r="F195" s="98"/>
      <c r="G195" s="98"/>
      <c r="H195" s="135"/>
      <c r="I195" s="110"/>
      <c r="J195" s="110"/>
      <c r="K195" s="110"/>
      <c r="L195" s="110"/>
      <c r="M195" s="110"/>
      <c r="N195" s="110"/>
    </row>
    <row r="196" spans="1:14" ht="14.25" customHeight="1">
      <c r="A196" s="108" t="s">
        <v>383</v>
      </c>
      <c r="B196" s="109" t="e">
        <f>IF(ISBLANK(A196),"",VLOOKUP(A196,[3]Permits!$F$2:$O$127,10,FALSE))</f>
        <v>#N/A</v>
      </c>
      <c r="C196" s="98"/>
      <c r="D196" s="98"/>
      <c r="E196" s="98"/>
      <c r="F196" s="98"/>
      <c r="G196" s="98"/>
      <c r="H196" s="135"/>
      <c r="I196" s="110"/>
      <c r="J196" s="110"/>
      <c r="K196" s="110"/>
      <c r="L196" s="110"/>
      <c r="M196" s="110"/>
      <c r="N196" s="110"/>
    </row>
    <row r="197" spans="1:14" ht="14.25" customHeight="1">
      <c r="A197" s="108" t="s">
        <v>385</v>
      </c>
      <c r="B197" s="109" t="e">
        <f>IF(ISBLANK(A197),"",VLOOKUP(A197,[3]Permits!$F$2:$O$127,10,FALSE))</f>
        <v>#N/A</v>
      </c>
      <c r="C197" s="98"/>
      <c r="D197" s="98"/>
      <c r="E197" s="98"/>
      <c r="F197" s="98"/>
      <c r="G197" s="98"/>
      <c r="H197" s="135"/>
      <c r="I197" s="110"/>
      <c r="J197" s="110"/>
      <c r="K197" s="110"/>
      <c r="L197" s="110"/>
      <c r="M197" s="110"/>
      <c r="N197" s="110"/>
    </row>
    <row r="198" spans="1:14" ht="14.25" customHeight="1">
      <c r="A198" s="108" t="s">
        <v>387</v>
      </c>
      <c r="B198" s="109" t="e">
        <f>IF(ISBLANK(A198),"",VLOOKUP(A198,[3]Permits!$F$2:$O$127,10,FALSE))</f>
        <v>#N/A</v>
      </c>
      <c r="C198" s="98"/>
      <c r="D198" s="98"/>
      <c r="E198" s="98"/>
      <c r="F198" s="98"/>
      <c r="G198" s="98"/>
      <c r="H198" s="135"/>
      <c r="I198" s="110"/>
      <c r="J198" s="110"/>
      <c r="K198" s="110"/>
      <c r="L198" s="110"/>
      <c r="M198" s="110"/>
      <c r="N198" s="110"/>
    </row>
    <row r="199" spans="1:14" ht="14.25" customHeight="1">
      <c r="A199" s="108" t="s">
        <v>390</v>
      </c>
      <c r="B199" s="139" t="e">
        <f>IF(ISBLANK(A199),"",VLOOKUP(A199,[3]Permits!$F$2:$O$127,10,FALSE))</f>
        <v>#N/A</v>
      </c>
      <c r="C199" s="98" t="s">
        <v>5874</v>
      </c>
      <c r="D199" s="98" t="s">
        <v>5714</v>
      </c>
      <c r="E199" s="98"/>
      <c r="F199" s="98"/>
      <c r="G199" s="98"/>
      <c r="H199" s="135"/>
      <c r="I199" s="110" t="s">
        <v>5875</v>
      </c>
      <c r="J199" s="110" t="s">
        <v>5876</v>
      </c>
      <c r="K199" s="110"/>
      <c r="L199" s="110"/>
      <c r="M199" s="110"/>
      <c r="N199" s="110" t="s">
        <v>5877</v>
      </c>
    </row>
    <row r="200" spans="1:14" ht="14.25" customHeight="1">
      <c r="A200" s="108"/>
      <c r="B200" s="109"/>
      <c r="C200" s="98" t="s">
        <v>5714</v>
      </c>
      <c r="D200" s="98"/>
      <c r="E200" s="98"/>
      <c r="F200" s="98"/>
      <c r="G200" s="98"/>
      <c r="H200" s="135" t="s">
        <v>5735</v>
      </c>
      <c r="I200" s="110" t="s">
        <v>5878</v>
      </c>
      <c r="J200" s="110"/>
      <c r="K200" s="110"/>
      <c r="L200" s="110"/>
      <c r="M200" s="110"/>
      <c r="N200" s="110" t="s">
        <v>5879</v>
      </c>
    </row>
    <row r="201" spans="1:14" ht="14.25" customHeight="1">
      <c r="A201" s="108"/>
      <c r="B201" s="109"/>
      <c r="C201" s="98" t="s">
        <v>5714</v>
      </c>
      <c r="D201" s="98"/>
      <c r="E201" s="98"/>
      <c r="F201" s="98"/>
      <c r="G201" s="98"/>
      <c r="H201" s="135" t="s">
        <v>5735</v>
      </c>
      <c r="I201" s="110" t="s">
        <v>5880</v>
      </c>
      <c r="J201" s="110"/>
      <c r="K201" s="110"/>
      <c r="L201" s="110"/>
      <c r="M201" s="110"/>
      <c r="N201" s="110"/>
    </row>
    <row r="202" spans="1:14" ht="14.25" customHeight="1">
      <c r="A202" s="108"/>
      <c r="B202" s="109"/>
      <c r="C202" s="98" t="s">
        <v>5874</v>
      </c>
      <c r="D202" s="98"/>
      <c r="E202" s="98"/>
      <c r="F202" s="98"/>
      <c r="G202" s="98"/>
      <c r="H202" s="135"/>
      <c r="I202" s="110" t="s">
        <v>5759</v>
      </c>
      <c r="J202" s="110"/>
      <c r="K202" s="110"/>
      <c r="L202" s="110"/>
      <c r="M202" s="110"/>
      <c r="N202" s="110"/>
    </row>
    <row r="203" spans="1:14" ht="14.25" customHeight="1">
      <c r="A203" s="108" t="s">
        <v>393</v>
      </c>
      <c r="B203" s="109" t="e">
        <f>IF(ISBLANK(A203),"",VLOOKUP(A203,[3]Permits!$F$2:$O$127,10,FALSE))</f>
        <v>#N/A</v>
      </c>
      <c r="C203" s="98"/>
      <c r="D203" s="98"/>
      <c r="E203" s="98"/>
      <c r="F203" s="98"/>
      <c r="G203" s="98"/>
      <c r="H203" s="135"/>
      <c r="I203" s="110"/>
      <c r="J203" s="110"/>
      <c r="K203" s="110"/>
      <c r="L203" s="110"/>
      <c r="M203" s="110"/>
      <c r="N203" s="110"/>
    </row>
    <row r="204" spans="1:14" ht="14.25" customHeight="1">
      <c r="A204" s="108" t="s">
        <v>395</v>
      </c>
      <c r="B204" s="109" t="e">
        <f>IF(ISBLANK(A204),"",VLOOKUP(A204,[3]Permits!$F$2:$O$127,10,FALSE))</f>
        <v>#N/A</v>
      </c>
      <c r="C204" s="98"/>
      <c r="D204" s="98"/>
      <c r="E204" s="98"/>
      <c r="F204" s="98"/>
      <c r="G204" s="98"/>
      <c r="H204" s="135"/>
      <c r="I204" s="110"/>
      <c r="J204" s="110"/>
      <c r="K204" s="110"/>
      <c r="L204" s="110"/>
      <c r="M204" s="110"/>
      <c r="N204" s="110"/>
    </row>
    <row r="205" spans="1:14" ht="14.25" customHeight="1">
      <c r="A205" s="108" t="s">
        <v>397</v>
      </c>
      <c r="B205" s="109" t="e">
        <f>IF(ISBLANK(A205),"",VLOOKUP(A205,[3]Permits!$F$2:$O$127,10,FALSE))</f>
        <v>#N/A</v>
      </c>
      <c r="C205" s="98"/>
      <c r="D205" s="98"/>
      <c r="E205" s="98"/>
      <c r="F205" s="98"/>
      <c r="G205" s="98"/>
      <c r="H205" s="135"/>
      <c r="I205" s="110"/>
      <c r="J205" s="110"/>
      <c r="K205" s="110"/>
      <c r="L205" s="110"/>
      <c r="M205" s="110"/>
      <c r="N205" s="110"/>
    </row>
    <row r="206" spans="1:14" ht="14.25" customHeight="1">
      <c r="A206" s="108" t="s">
        <v>400</v>
      </c>
      <c r="B206" s="109" t="e">
        <f>IF(ISBLANK(A206),"",VLOOKUP(A206,[3]Permits!$F$2:$O$127,10,FALSE))</f>
        <v>#N/A</v>
      </c>
      <c r="C206" s="98"/>
      <c r="D206" s="98"/>
      <c r="E206" s="98"/>
      <c r="F206" s="98"/>
      <c r="G206" s="98"/>
      <c r="H206" s="135"/>
      <c r="I206" s="110"/>
      <c r="J206" s="110"/>
      <c r="K206" s="110"/>
      <c r="L206" s="110"/>
      <c r="M206" s="110"/>
      <c r="N206" s="110"/>
    </row>
    <row r="207" spans="1:14" ht="14.25" customHeight="1">
      <c r="A207" s="108" t="s">
        <v>403</v>
      </c>
      <c r="B207" s="109" t="e">
        <f>IF(ISBLANK(A207),"",VLOOKUP(A207,[3]Permits!$F$2:$O$127,10,FALSE))</f>
        <v>#N/A</v>
      </c>
      <c r="C207" s="98"/>
      <c r="D207" s="98"/>
      <c r="E207" s="98"/>
      <c r="F207" s="98"/>
      <c r="G207" s="98"/>
      <c r="H207" s="135"/>
      <c r="I207" s="110"/>
      <c r="J207" s="110"/>
      <c r="K207" s="110"/>
      <c r="L207" s="110"/>
      <c r="M207" s="110"/>
      <c r="N207" s="110"/>
    </row>
    <row r="208" spans="1:14" ht="14.25" customHeight="1">
      <c r="A208" s="108" t="s">
        <v>406</v>
      </c>
      <c r="B208" s="109" t="e">
        <f>IF(ISBLANK(A208),"",VLOOKUP(A208,[3]Permits!$F$2:$O$127,10,FALSE))</f>
        <v>#N/A</v>
      </c>
      <c r="C208" s="98"/>
      <c r="D208" s="98"/>
      <c r="E208" s="98"/>
      <c r="F208" s="98"/>
      <c r="G208" s="98"/>
      <c r="H208" s="135"/>
      <c r="I208" s="110"/>
      <c r="J208" s="110"/>
      <c r="K208" s="110"/>
      <c r="L208" s="110"/>
      <c r="M208" s="110"/>
      <c r="N208" s="110"/>
    </row>
    <row r="209" spans="1:14" ht="14.25" customHeight="1">
      <c r="A209" s="108" t="s">
        <v>409</v>
      </c>
      <c r="B209" s="109" t="e">
        <f>IF(ISBLANK(A209),"",VLOOKUP(A209,[3]Permits!$F$2:$O$127,10,FALSE))</f>
        <v>#N/A</v>
      </c>
      <c r="C209" s="98"/>
      <c r="D209" s="98"/>
      <c r="E209" s="98"/>
      <c r="F209" s="98"/>
      <c r="G209" s="98"/>
      <c r="H209" s="135"/>
      <c r="I209" s="110"/>
      <c r="J209" s="110"/>
      <c r="K209" s="110"/>
      <c r="L209" s="110"/>
      <c r="M209" s="110"/>
      <c r="N209" s="110"/>
    </row>
    <row r="210" spans="1:14" ht="14.25" customHeight="1">
      <c r="C210" s="136"/>
      <c r="D210" s="136"/>
      <c r="E210" s="136"/>
      <c r="F210" s="136"/>
      <c r="G210" s="136"/>
      <c r="H210" s="135"/>
      <c r="I210" s="110"/>
      <c r="J210" s="110"/>
      <c r="K210" s="110"/>
      <c r="L210" s="110"/>
      <c r="M210" s="110"/>
      <c r="N210" s="110"/>
    </row>
    <row r="211" spans="1:14" ht="14.25" customHeight="1">
      <c r="C211" s="136"/>
      <c r="D211" s="136"/>
      <c r="E211" s="136"/>
      <c r="F211" s="136"/>
      <c r="G211" s="136"/>
      <c r="H211" s="136"/>
      <c r="I211" s="110"/>
      <c r="J211" s="110"/>
      <c r="K211" s="110"/>
      <c r="L211" s="110"/>
      <c r="M211" s="110"/>
      <c r="N211" s="110"/>
    </row>
    <row r="212" spans="1:14" ht="14.25" customHeight="1">
      <c r="C212" s="136"/>
      <c r="D212" s="136"/>
      <c r="E212" s="136"/>
      <c r="F212" s="136"/>
      <c r="G212" s="136"/>
      <c r="H212" s="136"/>
      <c r="I212" s="110"/>
      <c r="J212" s="110"/>
      <c r="K212" s="110"/>
      <c r="L212" s="110"/>
      <c r="M212" s="110"/>
      <c r="N212" s="110"/>
    </row>
    <row r="213" spans="1:14" ht="14.25" customHeight="1">
      <c r="C213" s="136"/>
      <c r="D213" s="136"/>
      <c r="E213" s="136"/>
      <c r="F213" s="136"/>
      <c r="G213" s="136"/>
      <c r="H213" s="136"/>
      <c r="I213" s="110"/>
      <c r="J213" s="110"/>
      <c r="K213" s="110"/>
      <c r="L213" s="110"/>
      <c r="M213" s="110"/>
      <c r="N213" s="110"/>
    </row>
    <row r="214" spans="1:14" ht="14.25" customHeight="1">
      <c r="C214" s="136"/>
      <c r="D214" s="136"/>
      <c r="E214" s="136"/>
      <c r="F214" s="136"/>
      <c r="G214" s="136"/>
      <c r="H214" s="136"/>
      <c r="I214" s="110"/>
      <c r="J214" s="110"/>
      <c r="K214" s="110"/>
      <c r="L214" s="110"/>
      <c r="M214" s="110"/>
      <c r="N214" s="110"/>
    </row>
    <row r="215" spans="1:14" ht="14.25" customHeight="1">
      <c r="C215" s="136"/>
      <c r="D215" s="136"/>
      <c r="E215" s="136"/>
      <c r="F215" s="136"/>
      <c r="G215" s="136"/>
      <c r="H215" s="136"/>
      <c r="I215" s="110"/>
      <c r="J215" s="110"/>
      <c r="K215" s="110"/>
      <c r="L215" s="110"/>
      <c r="M215" s="110"/>
      <c r="N215" s="110"/>
    </row>
    <row r="216" spans="1:14" ht="14.25" customHeight="1">
      <c r="C216" s="136"/>
      <c r="D216" s="136"/>
      <c r="E216" s="136"/>
      <c r="F216" s="136"/>
      <c r="G216" s="136"/>
      <c r="H216" s="136"/>
      <c r="I216" s="110"/>
      <c r="J216" s="110"/>
      <c r="K216" s="110"/>
      <c r="L216" s="110"/>
      <c r="M216" s="110"/>
      <c r="N216" s="110"/>
    </row>
    <row r="217" spans="1:14" ht="14.25" customHeight="1">
      <c r="C217" s="136"/>
      <c r="D217" s="136"/>
      <c r="E217" s="136"/>
      <c r="F217" s="136"/>
      <c r="G217" s="136"/>
      <c r="H217" s="136"/>
      <c r="I217" s="110"/>
      <c r="J217" s="110"/>
      <c r="K217" s="110"/>
      <c r="L217" s="110"/>
      <c r="M217" s="110"/>
      <c r="N217" s="110"/>
    </row>
    <row r="218" spans="1:14" ht="14.25" customHeight="1">
      <c r="C218" s="136"/>
      <c r="D218" s="136"/>
      <c r="E218" s="136"/>
      <c r="F218" s="136"/>
      <c r="G218" s="136"/>
      <c r="H218" s="136"/>
      <c r="I218" s="110"/>
      <c r="J218" s="110"/>
      <c r="K218" s="110"/>
      <c r="L218" s="110"/>
      <c r="M218" s="110"/>
      <c r="N218" s="110"/>
    </row>
    <row r="219" spans="1:14" ht="14.25" customHeight="1">
      <c r="C219" s="136"/>
      <c r="D219" s="136"/>
      <c r="E219" s="136"/>
      <c r="F219" s="136"/>
      <c r="G219" s="136"/>
      <c r="H219" s="136"/>
      <c r="I219" s="110"/>
      <c r="J219" s="110"/>
      <c r="K219" s="110"/>
      <c r="L219" s="110"/>
      <c r="M219" s="110"/>
      <c r="N219" s="110"/>
    </row>
    <row r="220" spans="1:14" ht="14.25" customHeight="1">
      <c r="C220" s="136"/>
      <c r="D220" s="136"/>
      <c r="E220" s="136"/>
      <c r="F220" s="136"/>
      <c r="G220" s="136"/>
      <c r="H220" s="136"/>
      <c r="I220" s="110"/>
      <c r="J220" s="110"/>
      <c r="K220" s="110"/>
      <c r="L220" s="110"/>
      <c r="M220" s="110"/>
      <c r="N220" s="110"/>
    </row>
    <row r="221" spans="1:14" ht="14.25" customHeight="1">
      <c r="C221" s="136"/>
      <c r="D221" s="136"/>
      <c r="E221" s="136"/>
      <c r="F221" s="136"/>
      <c r="G221" s="136"/>
      <c r="H221" s="136"/>
      <c r="I221" s="110"/>
      <c r="J221" s="110"/>
      <c r="K221" s="110"/>
      <c r="L221" s="110"/>
      <c r="M221" s="110"/>
      <c r="N221" s="110"/>
    </row>
    <row r="222" spans="1:14" ht="14.25" customHeight="1">
      <c r="C222" s="136"/>
      <c r="D222" s="136"/>
      <c r="E222" s="136"/>
      <c r="F222" s="136"/>
      <c r="G222" s="136"/>
      <c r="H222" s="136"/>
      <c r="I222" s="110"/>
      <c r="J222" s="110"/>
      <c r="K222" s="110"/>
      <c r="L222" s="110"/>
      <c r="M222" s="110"/>
      <c r="N222" s="110"/>
    </row>
    <row r="223" spans="1:14" ht="14.25" customHeight="1">
      <c r="C223" s="136"/>
      <c r="D223" s="136"/>
      <c r="E223" s="136"/>
      <c r="F223" s="136"/>
      <c r="G223" s="136"/>
      <c r="H223" s="136"/>
      <c r="I223" s="110"/>
      <c r="J223" s="110"/>
      <c r="K223" s="110"/>
      <c r="L223" s="110"/>
      <c r="M223" s="110"/>
      <c r="N223" s="110"/>
    </row>
    <row r="224" spans="1:14" ht="14.25" customHeight="1">
      <c r="C224" s="136"/>
      <c r="D224" s="136"/>
      <c r="E224" s="136"/>
      <c r="F224" s="136"/>
      <c r="G224" s="136"/>
      <c r="H224" s="136"/>
      <c r="I224" s="110"/>
      <c r="J224" s="110"/>
      <c r="K224" s="110"/>
      <c r="L224" s="110"/>
      <c r="M224" s="110"/>
      <c r="N224" s="110"/>
    </row>
    <row r="225" spans="3:14" ht="14.25" customHeight="1">
      <c r="C225" s="136"/>
      <c r="D225" s="136"/>
      <c r="E225" s="136"/>
      <c r="F225" s="136"/>
      <c r="G225" s="136"/>
      <c r="H225" s="136"/>
      <c r="I225" s="110"/>
      <c r="J225" s="110"/>
      <c r="K225" s="110"/>
      <c r="L225" s="110"/>
      <c r="M225" s="110"/>
      <c r="N225" s="110"/>
    </row>
    <row r="226" spans="3:14" ht="14.25" customHeight="1">
      <c r="C226" s="136"/>
      <c r="D226" s="136"/>
      <c r="E226" s="136"/>
      <c r="F226" s="136"/>
      <c r="G226" s="136"/>
      <c r="H226" s="136"/>
      <c r="I226" s="110"/>
      <c r="J226" s="110"/>
      <c r="K226" s="110"/>
      <c r="L226" s="110"/>
      <c r="M226" s="110"/>
      <c r="N226" s="110"/>
    </row>
    <row r="227" spans="3:14" ht="14.25" customHeight="1">
      <c r="C227" s="136"/>
      <c r="D227" s="136"/>
      <c r="E227" s="136"/>
      <c r="F227" s="136"/>
      <c r="G227" s="136"/>
      <c r="H227" s="136"/>
      <c r="I227" s="110"/>
      <c r="J227" s="110"/>
      <c r="K227" s="110"/>
      <c r="L227" s="110"/>
      <c r="M227" s="110"/>
      <c r="N227" s="110"/>
    </row>
    <row r="228" spans="3:14" ht="14.25" customHeight="1">
      <c r="C228" s="136"/>
      <c r="D228" s="136"/>
      <c r="E228" s="136"/>
      <c r="F228" s="136"/>
      <c r="G228" s="136"/>
      <c r="H228" s="136"/>
      <c r="I228" s="110"/>
      <c r="J228" s="110"/>
      <c r="K228" s="110"/>
      <c r="L228" s="110"/>
      <c r="M228" s="110"/>
      <c r="N228" s="110"/>
    </row>
    <row r="229" spans="3:14" ht="14.25" customHeight="1">
      <c r="C229" s="136"/>
      <c r="D229" s="136"/>
      <c r="E229" s="136"/>
      <c r="F229" s="136"/>
      <c r="G229" s="136"/>
      <c r="H229" s="136"/>
      <c r="I229" s="110"/>
      <c r="J229" s="110"/>
      <c r="K229" s="110"/>
      <c r="L229" s="110"/>
      <c r="M229" s="110"/>
      <c r="N229" s="110"/>
    </row>
    <row r="230" spans="3:14" ht="14.25" customHeight="1">
      <c r="C230" s="136"/>
      <c r="D230" s="136"/>
      <c r="E230" s="136"/>
      <c r="F230" s="136"/>
      <c r="G230" s="136"/>
      <c r="H230" s="136"/>
      <c r="I230" s="110"/>
      <c r="J230" s="110"/>
      <c r="K230" s="110"/>
      <c r="L230" s="110"/>
      <c r="M230" s="110"/>
      <c r="N230" s="110"/>
    </row>
    <row r="231" spans="3:14" ht="14.25" customHeight="1">
      <c r="C231" s="136"/>
      <c r="D231" s="136"/>
      <c r="E231" s="136"/>
      <c r="F231" s="136"/>
      <c r="G231" s="136"/>
      <c r="H231" s="136"/>
      <c r="I231" s="110"/>
      <c r="J231" s="110"/>
      <c r="K231" s="110"/>
      <c r="L231" s="110"/>
      <c r="M231" s="110"/>
      <c r="N231" s="110"/>
    </row>
    <row r="232" spans="3:14" ht="14.25" customHeight="1">
      <c r="C232" s="136"/>
      <c r="D232" s="136"/>
      <c r="E232" s="136"/>
      <c r="F232" s="136"/>
      <c r="G232" s="136"/>
      <c r="H232" s="136"/>
      <c r="I232" s="110"/>
      <c r="J232" s="110"/>
      <c r="K232" s="110"/>
      <c r="L232" s="110"/>
      <c r="M232" s="110"/>
      <c r="N232" s="110"/>
    </row>
    <row r="233" spans="3:14" ht="14.25" customHeight="1">
      <c r="C233" s="136"/>
      <c r="D233" s="136"/>
      <c r="E233" s="136"/>
      <c r="F233" s="136"/>
      <c r="G233" s="136"/>
      <c r="H233" s="136"/>
      <c r="I233" s="110"/>
      <c r="J233" s="110"/>
      <c r="K233" s="110"/>
      <c r="L233" s="110"/>
      <c r="M233" s="110"/>
      <c r="N233" s="110"/>
    </row>
    <row r="234" spans="3:14" ht="14.25" customHeight="1">
      <c r="C234" s="136"/>
      <c r="D234" s="136"/>
      <c r="E234" s="136"/>
      <c r="F234" s="136"/>
      <c r="G234" s="136"/>
      <c r="H234" s="136"/>
      <c r="I234" s="110"/>
      <c r="J234" s="110"/>
      <c r="K234" s="110"/>
      <c r="L234" s="110"/>
      <c r="M234" s="110"/>
      <c r="N234" s="110"/>
    </row>
    <row r="235" spans="3:14" ht="14.25" customHeight="1">
      <c r="C235" s="136"/>
      <c r="D235" s="136"/>
      <c r="E235" s="136"/>
      <c r="F235" s="136"/>
      <c r="G235" s="136"/>
      <c r="H235" s="136"/>
      <c r="I235" s="110"/>
      <c r="J235" s="110"/>
      <c r="K235" s="110"/>
      <c r="L235" s="110"/>
      <c r="M235" s="110"/>
      <c r="N235" s="110"/>
    </row>
    <row r="236" spans="3:14" ht="14.25" customHeight="1">
      <c r="C236" s="136"/>
      <c r="D236" s="136"/>
      <c r="E236" s="136"/>
      <c r="F236" s="136"/>
      <c r="G236" s="136"/>
      <c r="H236" s="136"/>
      <c r="I236" s="110"/>
      <c r="J236" s="110"/>
      <c r="K236" s="110"/>
      <c r="L236" s="110"/>
      <c r="M236" s="110"/>
      <c r="N236" s="110"/>
    </row>
    <row r="237" spans="3:14" ht="14.25" customHeight="1">
      <c r="C237" s="136"/>
      <c r="D237" s="136"/>
      <c r="E237" s="136"/>
      <c r="F237" s="136"/>
      <c r="G237" s="136"/>
      <c r="H237" s="136"/>
      <c r="I237" s="110"/>
      <c r="J237" s="110"/>
      <c r="K237" s="110"/>
      <c r="L237" s="110"/>
      <c r="M237" s="110"/>
      <c r="N237" s="110"/>
    </row>
    <row r="238" spans="3:14" ht="14.25" customHeight="1">
      <c r="C238" s="136"/>
      <c r="D238" s="136"/>
      <c r="E238" s="136"/>
      <c r="F238" s="136"/>
      <c r="G238" s="136"/>
      <c r="H238" s="136"/>
      <c r="I238" s="110"/>
      <c r="J238" s="110"/>
      <c r="K238" s="110"/>
      <c r="L238" s="110"/>
      <c r="M238" s="110"/>
      <c r="N238" s="110"/>
    </row>
    <row r="239" spans="3:14" ht="14.25" customHeight="1">
      <c r="C239" s="136"/>
      <c r="D239" s="136"/>
      <c r="E239" s="136"/>
      <c r="F239" s="136"/>
      <c r="G239" s="136"/>
      <c r="H239" s="136"/>
      <c r="I239" s="110"/>
      <c r="J239" s="110"/>
      <c r="K239" s="110"/>
      <c r="L239" s="110"/>
      <c r="M239" s="110"/>
      <c r="N239" s="110"/>
    </row>
    <row r="240" spans="3:14" ht="14.25" customHeight="1">
      <c r="C240" s="136"/>
      <c r="D240" s="136"/>
      <c r="E240" s="136"/>
      <c r="F240" s="136"/>
      <c r="G240" s="136"/>
      <c r="H240" s="136"/>
      <c r="I240" s="110"/>
      <c r="J240" s="110"/>
      <c r="K240" s="110"/>
      <c r="L240" s="110"/>
      <c r="M240" s="110"/>
      <c r="N240" s="110"/>
    </row>
    <row r="241" spans="3:14" ht="14.25" customHeight="1">
      <c r="C241" s="136"/>
      <c r="D241" s="136"/>
      <c r="E241" s="136"/>
      <c r="F241" s="136"/>
      <c r="G241" s="136"/>
      <c r="H241" s="136"/>
      <c r="I241" s="110"/>
      <c r="J241" s="110"/>
      <c r="K241" s="110"/>
      <c r="L241" s="110"/>
      <c r="M241" s="110"/>
      <c r="N241" s="110"/>
    </row>
    <row r="242" spans="3:14" ht="14.25" customHeight="1">
      <c r="C242" s="136"/>
      <c r="D242" s="136"/>
      <c r="E242" s="136"/>
      <c r="F242" s="136"/>
      <c r="G242" s="136"/>
      <c r="H242" s="136"/>
      <c r="I242" s="110"/>
      <c r="J242" s="110"/>
      <c r="K242" s="110"/>
      <c r="L242" s="110"/>
      <c r="M242" s="110"/>
      <c r="N242" s="110"/>
    </row>
    <row r="243" spans="3:14" ht="14.25" customHeight="1">
      <c r="C243" s="136"/>
      <c r="D243" s="136"/>
      <c r="E243" s="136"/>
      <c r="F243" s="136"/>
      <c r="G243" s="136"/>
      <c r="H243" s="136"/>
      <c r="I243" s="110"/>
      <c r="J243" s="110"/>
      <c r="K243" s="110"/>
      <c r="L243" s="110"/>
      <c r="M243" s="110"/>
      <c r="N243" s="110"/>
    </row>
    <row r="244" spans="3:14" ht="14.25" customHeight="1">
      <c r="C244" s="136"/>
      <c r="D244" s="136"/>
      <c r="E244" s="136"/>
      <c r="F244" s="136"/>
      <c r="G244" s="136"/>
      <c r="H244" s="136"/>
      <c r="I244" s="110"/>
      <c r="J244" s="110"/>
      <c r="K244" s="110"/>
      <c r="L244" s="110"/>
      <c r="M244" s="110"/>
      <c r="N244" s="110"/>
    </row>
    <row r="245" spans="3:14" ht="14.25" customHeight="1">
      <c r="C245" s="136"/>
      <c r="D245" s="136"/>
      <c r="E245" s="136"/>
      <c r="F245" s="136"/>
      <c r="G245" s="136"/>
      <c r="H245" s="136"/>
      <c r="I245" s="110"/>
      <c r="J245" s="110"/>
      <c r="K245" s="110"/>
      <c r="L245" s="110"/>
      <c r="M245" s="110"/>
      <c r="N245" s="110"/>
    </row>
    <row r="246" spans="3:14" ht="14.25" customHeight="1">
      <c r="C246" s="136"/>
      <c r="D246" s="136"/>
      <c r="E246" s="136"/>
      <c r="F246" s="136"/>
      <c r="G246" s="136"/>
      <c r="H246" s="136"/>
      <c r="I246" s="110"/>
      <c r="J246" s="110"/>
      <c r="K246" s="110"/>
      <c r="L246" s="110"/>
      <c r="M246" s="110"/>
      <c r="N246" s="110"/>
    </row>
    <row r="247" spans="3:14" ht="14.25" customHeight="1">
      <c r="C247" s="136"/>
      <c r="D247" s="136"/>
      <c r="E247" s="136"/>
      <c r="F247" s="136"/>
      <c r="G247" s="136"/>
      <c r="H247" s="136"/>
      <c r="I247" s="110"/>
      <c r="J247" s="110"/>
      <c r="K247" s="110"/>
      <c r="L247" s="110"/>
      <c r="M247" s="110"/>
      <c r="N247" s="110"/>
    </row>
    <row r="248" spans="3:14" ht="14.25" customHeight="1">
      <c r="C248" s="136"/>
      <c r="D248" s="136"/>
      <c r="E248" s="136"/>
      <c r="F248" s="136"/>
      <c r="G248" s="136"/>
      <c r="H248" s="136"/>
      <c r="I248" s="110"/>
      <c r="J248" s="110"/>
      <c r="K248" s="110"/>
      <c r="L248" s="110"/>
      <c r="M248" s="110"/>
      <c r="N248" s="110"/>
    </row>
    <row r="249" spans="3:14" ht="14.25" customHeight="1">
      <c r="C249" s="136"/>
      <c r="D249" s="136"/>
      <c r="E249" s="136"/>
      <c r="F249" s="136"/>
      <c r="G249" s="136"/>
      <c r="H249" s="136"/>
      <c r="I249" s="110"/>
      <c r="J249" s="110"/>
      <c r="K249" s="110"/>
      <c r="L249" s="110"/>
      <c r="M249" s="110"/>
      <c r="N249" s="110"/>
    </row>
    <row r="250" spans="3:14" ht="14.25" customHeight="1">
      <c r="C250" s="136"/>
      <c r="D250" s="136"/>
      <c r="E250" s="136"/>
      <c r="F250" s="136"/>
      <c r="G250" s="136"/>
      <c r="H250" s="136"/>
      <c r="I250" s="110"/>
      <c r="J250" s="110"/>
      <c r="K250" s="110"/>
      <c r="L250" s="110"/>
      <c r="M250" s="110"/>
      <c r="N250" s="110"/>
    </row>
    <row r="251" spans="3:14" ht="14.25" customHeight="1">
      <c r="C251" s="136"/>
      <c r="D251" s="136"/>
      <c r="E251" s="136"/>
      <c r="F251" s="136"/>
      <c r="G251" s="136"/>
      <c r="H251" s="136"/>
      <c r="I251" s="110"/>
      <c r="J251" s="110"/>
      <c r="K251" s="110"/>
      <c r="L251" s="110"/>
      <c r="M251" s="110"/>
      <c r="N251" s="110"/>
    </row>
    <row r="252" spans="3:14" ht="14.25" customHeight="1">
      <c r="C252" s="136"/>
      <c r="D252" s="136"/>
      <c r="E252" s="136"/>
      <c r="F252" s="136"/>
      <c r="G252" s="136"/>
      <c r="H252" s="136"/>
      <c r="I252" s="110"/>
      <c r="J252" s="110"/>
      <c r="K252" s="110"/>
      <c r="L252" s="110"/>
      <c r="M252" s="110"/>
      <c r="N252" s="110"/>
    </row>
    <row r="253" spans="3:14" ht="14.25" customHeight="1">
      <c r="C253" s="136"/>
      <c r="D253" s="136"/>
      <c r="E253" s="136"/>
      <c r="F253" s="136"/>
      <c r="G253" s="136"/>
      <c r="H253" s="136"/>
      <c r="I253" s="110"/>
      <c r="J253" s="110"/>
      <c r="K253" s="110"/>
      <c r="L253" s="110"/>
      <c r="M253" s="110"/>
      <c r="N253" s="110"/>
    </row>
    <row r="254" spans="3:14" ht="14.25" customHeight="1">
      <c r="C254" s="136"/>
      <c r="D254" s="136"/>
      <c r="E254" s="136"/>
      <c r="F254" s="136"/>
      <c r="G254" s="136"/>
      <c r="H254" s="136"/>
      <c r="I254" s="110"/>
      <c r="J254" s="110"/>
      <c r="K254" s="110"/>
      <c r="L254" s="110"/>
      <c r="M254" s="110"/>
      <c r="N254" s="110"/>
    </row>
    <row r="255" spans="3:14" ht="14.25" customHeight="1">
      <c r="C255" s="136"/>
      <c r="D255" s="136"/>
      <c r="E255" s="136"/>
      <c r="F255" s="136"/>
      <c r="G255" s="136"/>
      <c r="H255" s="136"/>
      <c r="I255" s="110"/>
      <c r="J255" s="110"/>
      <c r="K255" s="110"/>
      <c r="L255" s="110"/>
      <c r="M255" s="110"/>
      <c r="N255" s="110"/>
    </row>
    <row r="256" spans="3:14" ht="14.25" customHeight="1">
      <c r="C256" s="136"/>
      <c r="D256" s="136"/>
      <c r="E256" s="136"/>
      <c r="F256" s="136"/>
      <c r="G256" s="136"/>
      <c r="H256" s="136"/>
      <c r="I256" s="110"/>
      <c r="J256" s="110"/>
      <c r="K256" s="110"/>
      <c r="L256" s="110"/>
      <c r="M256" s="110"/>
      <c r="N256" s="110"/>
    </row>
    <row r="257" spans="3:14" ht="14.25" customHeight="1">
      <c r="C257" s="136"/>
      <c r="D257" s="136"/>
      <c r="E257" s="136"/>
      <c r="F257" s="136"/>
      <c r="G257" s="136"/>
      <c r="H257" s="136"/>
      <c r="I257" s="110"/>
      <c r="J257" s="110"/>
      <c r="K257" s="110"/>
      <c r="L257" s="110"/>
      <c r="M257" s="110"/>
      <c r="N257" s="110"/>
    </row>
    <row r="258" spans="3:14" ht="14.25" customHeight="1">
      <c r="C258" s="136"/>
      <c r="D258" s="136"/>
      <c r="E258" s="136"/>
      <c r="F258" s="136"/>
      <c r="G258" s="136"/>
      <c r="H258" s="136"/>
      <c r="I258" s="110"/>
      <c r="J258" s="110"/>
      <c r="K258" s="110"/>
      <c r="L258" s="110"/>
      <c r="M258" s="110"/>
      <c r="N258" s="110"/>
    </row>
    <row r="259" spans="3:14" ht="14.25" customHeight="1">
      <c r="C259" s="136"/>
      <c r="D259" s="136"/>
      <c r="E259" s="136"/>
      <c r="F259" s="136"/>
      <c r="G259" s="136"/>
      <c r="H259" s="136"/>
      <c r="I259" s="110"/>
      <c r="J259" s="110"/>
      <c r="K259" s="110"/>
      <c r="L259" s="110"/>
      <c r="M259" s="110"/>
      <c r="N259" s="110"/>
    </row>
    <row r="260" spans="3:14" ht="14.25" customHeight="1">
      <c r="C260" s="136"/>
      <c r="D260" s="136"/>
      <c r="E260" s="136"/>
      <c r="F260" s="136"/>
      <c r="G260" s="136"/>
      <c r="H260" s="136"/>
      <c r="I260" s="110"/>
      <c r="J260" s="110"/>
      <c r="K260" s="110"/>
      <c r="L260" s="110"/>
      <c r="M260" s="110"/>
      <c r="N260" s="110"/>
    </row>
    <row r="261" spans="3:14" ht="14.25" customHeight="1">
      <c r="C261" s="136"/>
      <c r="D261" s="136"/>
      <c r="E261" s="136"/>
      <c r="F261" s="136"/>
      <c r="G261" s="136"/>
      <c r="H261" s="136"/>
      <c r="I261" s="110"/>
      <c r="J261" s="110"/>
      <c r="K261" s="110"/>
      <c r="L261" s="110"/>
      <c r="M261" s="110"/>
      <c r="N261" s="110"/>
    </row>
    <row r="262" spans="3:14" ht="14.25" customHeight="1">
      <c r="C262" s="136"/>
      <c r="D262" s="136"/>
      <c r="E262" s="136"/>
      <c r="F262" s="136"/>
      <c r="G262" s="136"/>
      <c r="H262" s="136"/>
      <c r="I262" s="110"/>
      <c r="J262" s="110"/>
      <c r="K262" s="110"/>
      <c r="L262" s="110"/>
      <c r="M262" s="110"/>
      <c r="N262" s="110"/>
    </row>
    <row r="263" spans="3:14" ht="14.25" customHeight="1">
      <c r="C263" s="136"/>
      <c r="D263" s="136"/>
      <c r="E263" s="136"/>
      <c r="F263" s="136"/>
      <c r="G263" s="136"/>
      <c r="H263" s="136"/>
      <c r="I263" s="110"/>
      <c r="J263" s="110"/>
      <c r="K263" s="110"/>
      <c r="L263" s="110"/>
      <c r="M263" s="110"/>
      <c r="N263" s="110"/>
    </row>
    <row r="264" spans="3:14" ht="14.25" customHeight="1">
      <c r="C264" s="136"/>
      <c r="D264" s="136"/>
      <c r="E264" s="136"/>
      <c r="F264" s="136"/>
      <c r="G264" s="136"/>
      <c r="H264" s="136"/>
      <c r="I264" s="110"/>
      <c r="J264" s="110"/>
      <c r="K264" s="110"/>
      <c r="L264" s="110"/>
      <c r="M264" s="110"/>
      <c r="N264" s="110"/>
    </row>
    <row r="265" spans="3:14" ht="14.25" customHeight="1">
      <c r="C265" s="136"/>
      <c r="D265" s="136"/>
      <c r="E265" s="136"/>
      <c r="F265" s="136"/>
      <c r="G265" s="136"/>
      <c r="H265" s="136"/>
      <c r="I265" s="110"/>
      <c r="J265" s="110"/>
      <c r="K265" s="110"/>
      <c r="L265" s="110"/>
      <c r="M265" s="110"/>
      <c r="N265" s="110"/>
    </row>
    <row r="266" spans="3:14" ht="14.25" customHeight="1">
      <c r="C266" s="136"/>
      <c r="D266" s="136"/>
      <c r="E266" s="136"/>
      <c r="F266" s="136"/>
      <c r="G266" s="136"/>
      <c r="H266" s="136"/>
      <c r="I266" s="110"/>
      <c r="J266" s="110"/>
      <c r="K266" s="110"/>
      <c r="L266" s="110"/>
      <c r="M266" s="110"/>
      <c r="N266" s="110"/>
    </row>
    <row r="267" spans="3:14" ht="14.25" customHeight="1">
      <c r="C267" s="136"/>
      <c r="D267" s="136"/>
      <c r="E267" s="136"/>
      <c r="F267" s="136"/>
      <c r="G267" s="136"/>
      <c r="H267" s="136"/>
      <c r="I267" s="110"/>
      <c r="J267" s="110"/>
      <c r="K267" s="110"/>
      <c r="L267" s="110"/>
      <c r="M267" s="110"/>
      <c r="N267" s="110"/>
    </row>
    <row r="268" spans="3:14" ht="14.25" customHeight="1">
      <c r="C268" s="136"/>
      <c r="D268" s="136"/>
      <c r="E268" s="136"/>
      <c r="F268" s="136"/>
      <c r="G268" s="136"/>
      <c r="H268" s="136"/>
      <c r="I268" s="110"/>
      <c r="J268" s="110"/>
      <c r="K268" s="110"/>
      <c r="L268" s="110"/>
      <c r="M268" s="110"/>
      <c r="N268" s="110"/>
    </row>
    <row r="269" spans="3:14" ht="14.25" customHeight="1">
      <c r="C269" s="136"/>
      <c r="D269" s="136"/>
      <c r="E269" s="136"/>
      <c r="F269" s="136"/>
      <c r="G269" s="136"/>
      <c r="H269" s="136"/>
      <c r="I269" s="110"/>
      <c r="J269" s="110"/>
      <c r="K269" s="110"/>
      <c r="L269" s="110"/>
      <c r="M269" s="110"/>
      <c r="N269" s="110"/>
    </row>
    <row r="270" spans="3:14" ht="14.25" customHeight="1">
      <c r="C270" s="136"/>
      <c r="D270" s="136"/>
      <c r="E270" s="136"/>
      <c r="F270" s="136"/>
      <c r="G270" s="136"/>
      <c r="H270" s="136"/>
      <c r="I270" s="110"/>
      <c r="J270" s="110"/>
      <c r="K270" s="110"/>
      <c r="L270" s="110"/>
      <c r="M270" s="110"/>
      <c r="N270" s="110"/>
    </row>
    <row r="271" spans="3:14" ht="14.25" customHeight="1">
      <c r="C271" s="136"/>
      <c r="D271" s="136"/>
      <c r="E271" s="136"/>
      <c r="F271" s="136"/>
      <c r="G271" s="136"/>
      <c r="H271" s="136"/>
      <c r="I271" s="110"/>
      <c r="J271" s="110"/>
      <c r="K271" s="110"/>
      <c r="L271" s="110"/>
      <c r="M271" s="110"/>
      <c r="N271" s="110"/>
    </row>
    <row r="272" spans="3:14" ht="14.25" customHeight="1">
      <c r="C272" s="136"/>
      <c r="D272" s="136"/>
      <c r="E272" s="136"/>
      <c r="F272" s="136"/>
      <c r="G272" s="136"/>
      <c r="H272" s="136"/>
      <c r="I272" s="110"/>
      <c r="J272" s="110"/>
      <c r="K272" s="110"/>
      <c r="L272" s="110"/>
      <c r="M272" s="110"/>
      <c r="N272" s="110"/>
    </row>
    <row r="273" spans="3:14" ht="14.25" customHeight="1">
      <c r="C273" s="136"/>
      <c r="D273" s="136"/>
      <c r="E273" s="136"/>
      <c r="F273" s="136"/>
      <c r="G273" s="136"/>
      <c r="H273" s="136"/>
      <c r="I273" s="110"/>
      <c r="J273" s="110"/>
      <c r="K273" s="110"/>
      <c r="L273" s="110"/>
      <c r="M273" s="110"/>
      <c r="N273" s="110"/>
    </row>
    <row r="274" spans="3:14" ht="14.25" customHeight="1">
      <c r="C274" s="136"/>
      <c r="D274" s="136"/>
      <c r="E274" s="136"/>
      <c r="F274" s="136"/>
      <c r="G274" s="136"/>
      <c r="H274" s="136"/>
      <c r="I274" s="110"/>
      <c r="J274" s="110"/>
      <c r="K274" s="110"/>
      <c r="L274" s="110"/>
      <c r="M274" s="110"/>
      <c r="N274" s="110"/>
    </row>
    <row r="275" spans="3:14" ht="14.25" customHeight="1">
      <c r="C275" s="136"/>
      <c r="D275" s="136"/>
      <c r="E275" s="136"/>
      <c r="F275" s="136"/>
      <c r="G275" s="136"/>
      <c r="H275" s="136"/>
      <c r="I275" s="110"/>
      <c r="J275" s="110"/>
      <c r="K275" s="110"/>
      <c r="L275" s="110"/>
      <c r="M275" s="110"/>
      <c r="N275" s="110"/>
    </row>
    <row r="276" spans="3:14" ht="14.25" customHeight="1">
      <c r="C276" s="136"/>
      <c r="D276" s="136"/>
      <c r="E276" s="136"/>
      <c r="F276" s="136"/>
      <c r="G276" s="136"/>
      <c r="H276" s="136"/>
      <c r="I276" s="110"/>
      <c r="J276" s="110"/>
      <c r="K276" s="110"/>
      <c r="L276" s="110"/>
      <c r="M276" s="110"/>
      <c r="N276" s="110"/>
    </row>
    <row r="277" spans="3:14" ht="14.25" customHeight="1">
      <c r="C277" s="136"/>
      <c r="D277" s="136"/>
      <c r="E277" s="136"/>
      <c r="F277" s="136"/>
      <c r="G277" s="136"/>
      <c r="H277" s="136"/>
      <c r="I277" s="110"/>
      <c r="J277" s="110"/>
      <c r="K277" s="110"/>
      <c r="L277" s="110"/>
      <c r="M277" s="110"/>
      <c r="N277" s="110"/>
    </row>
    <row r="278" spans="3:14" ht="14.25" customHeight="1">
      <c r="C278" s="136"/>
      <c r="D278" s="136"/>
      <c r="E278" s="136"/>
      <c r="F278" s="136"/>
      <c r="G278" s="136"/>
      <c r="H278" s="136"/>
      <c r="I278" s="110"/>
      <c r="J278" s="110"/>
      <c r="K278" s="110"/>
      <c r="L278" s="110"/>
      <c r="M278" s="110"/>
      <c r="N278" s="110"/>
    </row>
    <row r="279" spans="3:14" ht="14.25" customHeight="1">
      <c r="C279" s="136"/>
      <c r="D279" s="136"/>
      <c r="E279" s="136"/>
      <c r="F279" s="136"/>
      <c r="G279" s="136"/>
      <c r="H279" s="136"/>
      <c r="I279" s="110"/>
      <c r="J279" s="110"/>
      <c r="K279" s="110"/>
      <c r="L279" s="110"/>
      <c r="M279" s="110"/>
      <c r="N279" s="110"/>
    </row>
    <row r="280" spans="3:14" ht="14.25" customHeight="1">
      <c r="C280" s="136"/>
      <c r="D280" s="136"/>
      <c r="E280" s="136"/>
      <c r="F280" s="136"/>
      <c r="G280" s="136"/>
      <c r="H280" s="136"/>
      <c r="I280" s="110"/>
      <c r="J280" s="110"/>
      <c r="K280" s="110"/>
      <c r="L280" s="110"/>
      <c r="M280" s="110"/>
      <c r="N280" s="110"/>
    </row>
    <row r="281" spans="3:14" ht="14.25" customHeight="1">
      <c r="C281" s="136"/>
      <c r="D281" s="136"/>
      <c r="E281" s="136"/>
      <c r="F281" s="136"/>
      <c r="G281" s="136"/>
      <c r="H281" s="136"/>
      <c r="I281" s="110"/>
      <c r="J281" s="110"/>
      <c r="K281" s="110"/>
      <c r="L281" s="110"/>
      <c r="M281" s="110"/>
      <c r="N281" s="110"/>
    </row>
    <row r="282" spans="3:14" ht="14.25" customHeight="1">
      <c r="C282" s="136"/>
      <c r="D282" s="136"/>
      <c r="E282" s="136"/>
      <c r="F282" s="136"/>
      <c r="G282" s="136"/>
      <c r="H282" s="136"/>
      <c r="I282" s="110"/>
      <c r="J282" s="110"/>
      <c r="K282" s="110"/>
      <c r="L282" s="110"/>
      <c r="M282" s="110"/>
      <c r="N282" s="110"/>
    </row>
    <row r="283" spans="3:14" ht="14.25" customHeight="1">
      <c r="C283" s="136"/>
      <c r="D283" s="136"/>
      <c r="E283" s="136"/>
      <c r="F283" s="136"/>
      <c r="G283" s="136"/>
      <c r="H283" s="136"/>
      <c r="I283" s="110"/>
      <c r="J283" s="110"/>
      <c r="K283" s="110"/>
      <c r="L283" s="110"/>
      <c r="M283" s="110"/>
      <c r="N283" s="110"/>
    </row>
    <row r="284" spans="3:14" ht="14.25" customHeight="1">
      <c r="C284" s="136"/>
      <c r="D284" s="136"/>
      <c r="E284" s="136"/>
      <c r="F284" s="136"/>
      <c r="G284" s="136"/>
      <c r="H284" s="136"/>
      <c r="I284" s="110"/>
      <c r="J284" s="110"/>
      <c r="K284" s="110"/>
      <c r="L284" s="110"/>
      <c r="M284" s="110"/>
      <c r="N284" s="110"/>
    </row>
    <row r="285" spans="3:14" ht="14.25" customHeight="1">
      <c r="C285" s="136"/>
      <c r="D285" s="136"/>
      <c r="E285" s="136"/>
      <c r="F285" s="136"/>
      <c r="G285" s="136"/>
      <c r="H285" s="136"/>
      <c r="I285" s="110"/>
      <c r="J285" s="110"/>
      <c r="K285" s="110"/>
      <c r="L285" s="110"/>
      <c r="M285" s="110"/>
      <c r="N285" s="110"/>
    </row>
    <row r="286" spans="3:14" ht="14.25" customHeight="1">
      <c r="C286" s="136"/>
      <c r="D286" s="136"/>
      <c r="E286" s="136"/>
      <c r="F286" s="136"/>
      <c r="G286" s="136"/>
      <c r="H286" s="136"/>
      <c r="I286" s="110"/>
      <c r="J286" s="110"/>
      <c r="K286" s="110"/>
      <c r="L286" s="110"/>
      <c r="M286" s="110"/>
      <c r="N286" s="110"/>
    </row>
    <row r="287" spans="3:14" ht="14.25" customHeight="1">
      <c r="C287" s="136"/>
      <c r="D287" s="136"/>
      <c r="E287" s="136"/>
      <c r="F287" s="136"/>
      <c r="G287" s="136"/>
      <c r="H287" s="136"/>
      <c r="I287" s="110"/>
      <c r="J287" s="110"/>
      <c r="K287" s="110"/>
      <c r="L287" s="110"/>
      <c r="M287" s="110"/>
      <c r="N287" s="110"/>
    </row>
    <row r="288" spans="3:14" ht="14.25" customHeight="1">
      <c r="C288" s="136"/>
      <c r="D288" s="136"/>
      <c r="E288" s="136"/>
      <c r="F288" s="136"/>
      <c r="G288" s="136"/>
      <c r="H288" s="136"/>
      <c r="I288" s="110"/>
      <c r="J288" s="110"/>
      <c r="K288" s="110"/>
      <c r="L288" s="110"/>
      <c r="M288" s="110"/>
      <c r="N288" s="110"/>
    </row>
    <row r="289" spans="3:14" ht="14.25" customHeight="1">
      <c r="C289" s="136"/>
      <c r="D289" s="136"/>
      <c r="E289" s="136"/>
      <c r="F289" s="136"/>
      <c r="G289" s="136"/>
      <c r="H289" s="136"/>
      <c r="I289" s="110"/>
      <c r="J289" s="110"/>
      <c r="K289" s="110"/>
      <c r="L289" s="110"/>
      <c r="M289" s="110"/>
      <c r="N289" s="110"/>
    </row>
    <row r="290" spans="3:14" ht="14.25" customHeight="1">
      <c r="C290" s="136"/>
      <c r="D290" s="136"/>
      <c r="E290" s="136"/>
      <c r="F290" s="136"/>
      <c r="G290" s="136"/>
      <c r="H290" s="136"/>
      <c r="I290" s="110"/>
      <c r="J290" s="110"/>
      <c r="K290" s="110"/>
      <c r="L290" s="110"/>
      <c r="M290" s="110"/>
      <c r="N290" s="110"/>
    </row>
    <row r="291" spans="3:14" ht="14.25" customHeight="1">
      <c r="C291" s="136"/>
      <c r="D291" s="136"/>
      <c r="E291" s="136"/>
      <c r="F291" s="136"/>
      <c r="G291" s="136"/>
      <c r="H291" s="136"/>
      <c r="I291" s="110"/>
      <c r="J291" s="110"/>
      <c r="K291" s="110"/>
      <c r="L291" s="110"/>
      <c r="M291" s="110"/>
      <c r="N291" s="110"/>
    </row>
    <row r="292" spans="3:14" ht="14.25" customHeight="1">
      <c r="C292" s="136"/>
      <c r="D292" s="136"/>
      <c r="E292" s="136"/>
      <c r="F292" s="136"/>
      <c r="G292" s="136"/>
      <c r="H292" s="136"/>
      <c r="I292" s="110"/>
      <c r="J292" s="110"/>
      <c r="K292" s="110"/>
      <c r="L292" s="110"/>
      <c r="M292" s="110"/>
      <c r="N292" s="110"/>
    </row>
    <row r="293" spans="3:14" ht="14.25" customHeight="1">
      <c r="C293" s="136"/>
      <c r="D293" s="136"/>
      <c r="E293" s="136"/>
      <c r="F293" s="136"/>
      <c r="G293" s="136"/>
      <c r="H293" s="136"/>
      <c r="I293" s="110"/>
      <c r="J293" s="110"/>
      <c r="K293" s="110"/>
      <c r="L293" s="110"/>
      <c r="M293" s="110"/>
      <c r="N293" s="110"/>
    </row>
    <row r="294" spans="3:14" ht="14.25" customHeight="1">
      <c r="C294" s="136"/>
      <c r="D294" s="136"/>
      <c r="E294" s="136"/>
      <c r="F294" s="136"/>
      <c r="G294" s="136"/>
      <c r="H294" s="136"/>
      <c r="I294" s="110"/>
      <c r="J294" s="110"/>
      <c r="K294" s="110"/>
      <c r="L294" s="110"/>
      <c r="M294" s="110"/>
      <c r="N294" s="110"/>
    </row>
    <row r="295" spans="3:14" ht="14.25" customHeight="1">
      <c r="C295" s="136"/>
      <c r="D295" s="136"/>
      <c r="E295" s="136"/>
      <c r="F295" s="136"/>
      <c r="G295" s="136"/>
      <c r="H295" s="136"/>
      <c r="I295" s="110"/>
      <c r="J295" s="110"/>
      <c r="K295" s="110"/>
      <c r="L295" s="110"/>
      <c r="M295" s="110"/>
      <c r="N295" s="110"/>
    </row>
    <row r="296" spans="3:14" ht="14.25" customHeight="1">
      <c r="C296" s="136"/>
      <c r="D296" s="136"/>
      <c r="E296" s="136"/>
      <c r="F296" s="136"/>
      <c r="G296" s="136"/>
      <c r="H296" s="136"/>
      <c r="I296" s="110"/>
      <c r="J296" s="110"/>
      <c r="K296" s="110"/>
      <c r="L296" s="110"/>
      <c r="M296" s="110"/>
      <c r="N296" s="110"/>
    </row>
    <row r="297" spans="3:14" ht="14.25" customHeight="1">
      <c r="C297" s="136"/>
      <c r="D297" s="136"/>
      <c r="E297" s="136"/>
      <c r="F297" s="136"/>
      <c r="G297" s="136"/>
      <c r="H297" s="136"/>
      <c r="I297" s="110"/>
      <c r="J297" s="110"/>
      <c r="K297" s="110"/>
      <c r="L297" s="110"/>
      <c r="M297" s="110"/>
      <c r="N297" s="110"/>
    </row>
    <row r="298" spans="3:14" ht="14.25" customHeight="1">
      <c r="C298" s="136"/>
      <c r="D298" s="136"/>
      <c r="E298" s="136"/>
      <c r="F298" s="136"/>
      <c r="G298" s="136"/>
      <c r="H298" s="136"/>
      <c r="I298" s="110"/>
      <c r="J298" s="110"/>
      <c r="K298" s="110"/>
      <c r="L298" s="110"/>
      <c r="M298" s="110"/>
      <c r="N298" s="110"/>
    </row>
    <row r="299" spans="3:14" ht="14.25" customHeight="1">
      <c r="C299" s="136"/>
      <c r="D299" s="136"/>
      <c r="E299" s="136"/>
      <c r="F299" s="136"/>
      <c r="G299" s="136"/>
      <c r="H299" s="136"/>
      <c r="I299" s="110"/>
      <c r="J299" s="110"/>
      <c r="K299" s="110"/>
      <c r="L299" s="110"/>
      <c r="M299" s="110"/>
      <c r="N299" s="110"/>
    </row>
    <row r="300" spans="3:14" ht="14.25" customHeight="1">
      <c r="C300" s="136"/>
      <c r="D300" s="136"/>
      <c r="E300" s="136"/>
      <c r="F300" s="136"/>
      <c r="G300" s="136"/>
      <c r="H300" s="136"/>
      <c r="I300" s="110"/>
      <c r="J300" s="110"/>
      <c r="K300" s="110"/>
      <c r="L300" s="110"/>
      <c r="M300" s="110"/>
      <c r="N300" s="110"/>
    </row>
    <row r="301" spans="3:14" ht="14.25" customHeight="1">
      <c r="C301" s="136"/>
      <c r="D301" s="136"/>
      <c r="E301" s="136"/>
      <c r="F301" s="136"/>
      <c r="G301" s="136"/>
      <c r="H301" s="136"/>
      <c r="I301" s="110"/>
      <c r="J301" s="110"/>
      <c r="K301" s="110"/>
      <c r="L301" s="110"/>
      <c r="M301" s="110"/>
      <c r="N301" s="110"/>
    </row>
    <row r="302" spans="3:14" ht="14.25" customHeight="1">
      <c r="C302" s="136"/>
      <c r="D302" s="136"/>
      <c r="E302" s="136"/>
      <c r="F302" s="136"/>
      <c r="G302" s="136"/>
      <c r="H302" s="136"/>
      <c r="I302" s="110"/>
      <c r="J302" s="110"/>
      <c r="K302" s="110"/>
      <c r="L302" s="110"/>
      <c r="M302" s="110"/>
      <c r="N302" s="110"/>
    </row>
    <row r="303" spans="3:14" ht="14.25" customHeight="1">
      <c r="C303" s="136"/>
      <c r="D303" s="136"/>
      <c r="E303" s="136"/>
      <c r="F303" s="136"/>
      <c r="G303" s="136"/>
      <c r="H303" s="136"/>
      <c r="I303" s="110"/>
      <c r="J303" s="110"/>
      <c r="K303" s="110"/>
      <c r="L303" s="110"/>
      <c r="M303" s="110"/>
      <c r="N303" s="110"/>
    </row>
    <row r="304" spans="3:14" ht="14.25" customHeight="1">
      <c r="C304" s="136"/>
      <c r="D304" s="136"/>
      <c r="E304" s="136"/>
      <c r="F304" s="136"/>
      <c r="G304" s="136"/>
      <c r="H304" s="136"/>
      <c r="I304" s="110"/>
      <c r="J304" s="110"/>
      <c r="K304" s="110"/>
      <c r="L304" s="110"/>
      <c r="M304" s="110"/>
      <c r="N304" s="110"/>
    </row>
    <row r="305" spans="3:14" ht="14.25" customHeight="1">
      <c r="C305" s="136"/>
      <c r="D305" s="136"/>
      <c r="E305" s="136"/>
      <c r="F305" s="136"/>
      <c r="G305" s="136"/>
      <c r="H305" s="136"/>
      <c r="I305" s="110"/>
      <c r="J305" s="110"/>
      <c r="K305" s="110"/>
      <c r="L305" s="110"/>
      <c r="M305" s="110"/>
      <c r="N305" s="110"/>
    </row>
    <row r="306" spans="3:14" ht="14.25" customHeight="1">
      <c r="C306" s="136"/>
      <c r="D306" s="136"/>
      <c r="E306" s="136"/>
      <c r="F306" s="136"/>
      <c r="G306" s="136"/>
      <c r="H306" s="136"/>
      <c r="I306" s="110"/>
      <c r="J306" s="110"/>
      <c r="K306" s="110"/>
      <c r="L306" s="110"/>
      <c r="M306" s="110"/>
      <c r="N306" s="110"/>
    </row>
    <row r="307" spans="3:14" ht="14.25" customHeight="1">
      <c r="C307" s="136"/>
      <c r="D307" s="136"/>
      <c r="E307" s="136"/>
      <c r="F307" s="136"/>
      <c r="G307" s="136"/>
      <c r="H307" s="136"/>
      <c r="I307" s="110"/>
      <c r="J307" s="110"/>
      <c r="K307" s="110"/>
      <c r="L307" s="110"/>
      <c r="M307" s="110"/>
      <c r="N307" s="110"/>
    </row>
    <row r="308" spans="3:14" ht="14.25" customHeight="1">
      <c r="C308" s="136"/>
      <c r="D308" s="136"/>
      <c r="E308" s="136"/>
      <c r="F308" s="136"/>
      <c r="G308" s="136"/>
      <c r="H308" s="136"/>
      <c r="I308" s="110"/>
      <c r="J308" s="110"/>
      <c r="K308" s="110"/>
      <c r="L308" s="110"/>
      <c r="M308" s="110"/>
      <c r="N308" s="110"/>
    </row>
    <row r="309" spans="3:14" ht="14.25" customHeight="1">
      <c r="C309" s="136"/>
      <c r="D309" s="136"/>
      <c r="E309" s="136"/>
      <c r="F309" s="136"/>
      <c r="G309" s="136"/>
      <c r="H309" s="136"/>
      <c r="I309" s="110"/>
      <c r="J309" s="110"/>
      <c r="K309" s="110"/>
      <c r="L309" s="110"/>
      <c r="M309" s="110"/>
      <c r="N309" s="110"/>
    </row>
    <row r="310" spans="3:14" ht="14.25" customHeight="1">
      <c r="C310" s="136"/>
      <c r="D310" s="136"/>
      <c r="E310" s="136"/>
      <c r="F310" s="136"/>
      <c r="G310" s="136"/>
      <c r="H310" s="136"/>
      <c r="I310" s="110"/>
      <c r="J310" s="110"/>
      <c r="K310" s="110"/>
      <c r="L310" s="110"/>
      <c r="M310" s="110"/>
      <c r="N310" s="110"/>
    </row>
    <row r="311" spans="3:14" ht="14.25" customHeight="1">
      <c r="C311" s="136"/>
      <c r="D311" s="136"/>
      <c r="E311" s="136"/>
      <c r="F311" s="136"/>
      <c r="G311" s="136"/>
      <c r="H311" s="136"/>
      <c r="I311" s="110"/>
      <c r="J311" s="110"/>
      <c r="K311" s="110"/>
      <c r="L311" s="110"/>
      <c r="M311" s="110"/>
      <c r="N311" s="110"/>
    </row>
    <row r="312" spans="3:14" ht="14.25" customHeight="1">
      <c r="C312" s="136"/>
      <c r="D312" s="136"/>
      <c r="E312" s="136"/>
      <c r="F312" s="136"/>
      <c r="G312" s="136"/>
      <c r="H312" s="136"/>
      <c r="I312" s="110"/>
      <c r="J312" s="110"/>
      <c r="K312" s="110"/>
      <c r="L312" s="110"/>
      <c r="M312" s="110"/>
      <c r="N312" s="110"/>
    </row>
    <row r="313" spans="3:14" ht="14.25" customHeight="1">
      <c r="C313" s="136"/>
      <c r="D313" s="136"/>
      <c r="E313" s="136"/>
      <c r="F313" s="136"/>
      <c r="G313" s="136"/>
      <c r="H313" s="136"/>
      <c r="I313" s="110"/>
      <c r="J313" s="110"/>
      <c r="K313" s="110"/>
      <c r="L313" s="110"/>
      <c r="M313" s="110"/>
      <c r="N313" s="110"/>
    </row>
    <row r="314" spans="3:14" ht="14.25" customHeight="1">
      <c r="C314" s="136"/>
      <c r="D314" s="136"/>
      <c r="E314" s="136"/>
      <c r="F314" s="136"/>
      <c r="G314" s="136"/>
      <c r="H314" s="136"/>
      <c r="I314" s="110"/>
      <c r="J314" s="110"/>
      <c r="K314" s="110"/>
      <c r="L314" s="110"/>
      <c r="M314" s="110"/>
      <c r="N314" s="110"/>
    </row>
    <row r="315" spans="3:14" ht="14.25" customHeight="1">
      <c r="C315" s="136"/>
      <c r="D315" s="136"/>
      <c r="E315" s="136"/>
      <c r="F315" s="136"/>
      <c r="G315" s="136"/>
      <c r="H315" s="136"/>
      <c r="I315" s="110"/>
      <c r="J315" s="110"/>
      <c r="K315" s="110"/>
      <c r="L315" s="110"/>
      <c r="M315" s="110"/>
      <c r="N315" s="110"/>
    </row>
    <row r="316" spans="3:14" ht="14.25" customHeight="1">
      <c r="C316" s="136"/>
      <c r="D316" s="136"/>
      <c r="E316" s="136"/>
      <c r="F316" s="136"/>
      <c r="G316" s="136"/>
      <c r="H316" s="136"/>
      <c r="I316" s="110"/>
      <c r="J316" s="110"/>
      <c r="K316" s="110"/>
      <c r="L316" s="110"/>
      <c r="M316" s="110"/>
      <c r="N316" s="110"/>
    </row>
    <row r="317" spans="3:14" ht="14.25" customHeight="1">
      <c r="C317" s="136"/>
      <c r="D317" s="136"/>
      <c r="E317" s="136"/>
      <c r="F317" s="136"/>
      <c r="G317" s="136"/>
      <c r="H317" s="136"/>
      <c r="I317" s="110"/>
      <c r="J317" s="110"/>
      <c r="K317" s="110"/>
      <c r="L317" s="110"/>
      <c r="M317" s="110"/>
      <c r="N317" s="110"/>
    </row>
    <row r="318" spans="3:14" ht="14.25" customHeight="1">
      <c r="C318" s="136"/>
      <c r="D318" s="136"/>
      <c r="E318" s="136"/>
      <c r="F318" s="136"/>
      <c r="G318" s="136"/>
      <c r="H318" s="136"/>
      <c r="I318" s="110"/>
      <c r="J318" s="110"/>
      <c r="K318" s="110"/>
      <c r="L318" s="110"/>
      <c r="M318" s="110"/>
      <c r="N318" s="110"/>
    </row>
    <row r="319" spans="3:14" ht="14.25" customHeight="1">
      <c r="C319" s="136"/>
      <c r="D319" s="136"/>
      <c r="E319" s="136"/>
      <c r="F319" s="136"/>
      <c r="G319" s="136"/>
      <c r="H319" s="136"/>
      <c r="I319" s="110"/>
      <c r="J319" s="110"/>
      <c r="K319" s="110"/>
      <c r="L319" s="110"/>
      <c r="M319" s="110"/>
      <c r="N319" s="110"/>
    </row>
    <row r="320" spans="3:14" ht="14.25" customHeight="1">
      <c r="C320" s="136"/>
      <c r="D320" s="136"/>
      <c r="E320" s="136"/>
      <c r="F320" s="136"/>
      <c r="G320" s="136"/>
      <c r="H320" s="136"/>
      <c r="I320" s="110"/>
      <c r="J320" s="110"/>
      <c r="K320" s="110"/>
      <c r="L320" s="110"/>
      <c r="M320" s="110"/>
      <c r="N320" s="110"/>
    </row>
    <row r="321" spans="3:14" ht="14.25" customHeight="1">
      <c r="C321" s="136"/>
      <c r="D321" s="136"/>
      <c r="E321" s="136"/>
      <c r="F321" s="136"/>
      <c r="G321" s="136"/>
      <c r="H321" s="136"/>
      <c r="I321" s="110"/>
      <c r="J321" s="110"/>
      <c r="K321" s="110"/>
      <c r="L321" s="110"/>
      <c r="M321" s="110"/>
      <c r="N321" s="110"/>
    </row>
    <row r="322" spans="3:14" ht="14.25" customHeight="1">
      <c r="C322" s="136"/>
      <c r="D322" s="136"/>
      <c r="E322" s="136"/>
      <c r="F322" s="136"/>
      <c r="G322" s="136"/>
      <c r="H322" s="136"/>
      <c r="I322" s="110"/>
      <c r="J322" s="110"/>
      <c r="K322" s="110"/>
      <c r="L322" s="110"/>
      <c r="M322" s="110"/>
      <c r="N322" s="110"/>
    </row>
    <row r="323" spans="3:14" ht="14.25" customHeight="1">
      <c r="C323" s="136"/>
      <c r="D323" s="136"/>
      <c r="E323" s="136"/>
      <c r="F323" s="136"/>
      <c r="G323" s="136"/>
      <c r="H323" s="136"/>
      <c r="I323" s="110"/>
      <c r="J323" s="110"/>
      <c r="K323" s="110"/>
      <c r="L323" s="110"/>
      <c r="M323" s="110"/>
      <c r="N323" s="110"/>
    </row>
    <row r="324" spans="3:14" ht="14.25" customHeight="1">
      <c r="C324" s="136"/>
      <c r="D324" s="136"/>
      <c r="E324" s="136"/>
      <c r="F324" s="136"/>
      <c r="G324" s="136"/>
      <c r="H324" s="136"/>
      <c r="I324" s="110"/>
      <c r="J324" s="110"/>
      <c r="K324" s="110"/>
      <c r="L324" s="110"/>
      <c r="M324" s="110"/>
      <c r="N324" s="110"/>
    </row>
    <row r="325" spans="3:14" ht="14.25" customHeight="1">
      <c r="C325" s="136"/>
      <c r="D325" s="136"/>
      <c r="E325" s="136"/>
      <c r="F325" s="136"/>
      <c r="G325" s="136"/>
      <c r="H325" s="136"/>
      <c r="I325" s="110"/>
      <c r="J325" s="110"/>
      <c r="K325" s="110"/>
      <c r="L325" s="110"/>
      <c r="M325" s="110"/>
      <c r="N325" s="110"/>
    </row>
    <row r="326" spans="3:14" ht="14.25" customHeight="1">
      <c r="C326" s="136"/>
      <c r="D326" s="136"/>
      <c r="E326" s="136"/>
      <c r="F326" s="136"/>
      <c r="G326" s="136"/>
      <c r="H326" s="136"/>
      <c r="I326" s="110"/>
      <c r="J326" s="110"/>
      <c r="K326" s="110"/>
      <c r="L326" s="110"/>
      <c r="M326" s="110"/>
      <c r="N326" s="110"/>
    </row>
    <row r="327" spans="3:14" ht="14.25" customHeight="1">
      <c r="C327" s="136"/>
      <c r="D327" s="136"/>
      <c r="E327" s="136"/>
      <c r="F327" s="136"/>
      <c r="G327" s="136"/>
      <c r="H327" s="136"/>
      <c r="I327" s="110"/>
      <c r="J327" s="110"/>
      <c r="K327" s="110"/>
      <c r="L327" s="110"/>
      <c r="M327" s="110"/>
      <c r="N327" s="110"/>
    </row>
    <row r="328" spans="3:14" ht="14.25" customHeight="1">
      <c r="C328" s="136"/>
      <c r="D328" s="136"/>
      <c r="E328" s="136"/>
      <c r="F328" s="136"/>
      <c r="G328" s="136"/>
      <c r="H328" s="136"/>
      <c r="I328" s="110"/>
      <c r="J328" s="110"/>
      <c r="K328" s="110"/>
      <c r="L328" s="110"/>
      <c r="M328" s="110"/>
      <c r="N328" s="110"/>
    </row>
    <row r="329" spans="3:14" ht="14.25" customHeight="1">
      <c r="C329" s="136"/>
      <c r="D329" s="136"/>
      <c r="E329" s="136"/>
      <c r="F329" s="136"/>
      <c r="G329" s="136"/>
      <c r="H329" s="136"/>
      <c r="I329" s="110"/>
      <c r="J329" s="110"/>
      <c r="K329" s="110"/>
      <c r="L329" s="110"/>
      <c r="M329" s="110"/>
      <c r="N329" s="110"/>
    </row>
    <row r="330" spans="3:14" ht="14.25" customHeight="1">
      <c r="C330" s="136"/>
      <c r="D330" s="136"/>
      <c r="E330" s="136"/>
      <c r="F330" s="136"/>
      <c r="G330" s="136"/>
      <c r="H330" s="136"/>
      <c r="I330" s="110"/>
      <c r="J330" s="110"/>
      <c r="K330" s="110"/>
      <c r="L330" s="110"/>
      <c r="M330" s="110"/>
      <c r="N330" s="110"/>
    </row>
    <row r="331" spans="3:14" ht="14.25" customHeight="1">
      <c r="C331" s="136"/>
      <c r="D331" s="136"/>
      <c r="E331" s="136"/>
      <c r="F331" s="136"/>
      <c r="G331" s="136"/>
      <c r="H331" s="136"/>
      <c r="I331" s="110"/>
      <c r="J331" s="110"/>
      <c r="K331" s="110"/>
      <c r="L331" s="110"/>
      <c r="M331" s="110"/>
      <c r="N331" s="110"/>
    </row>
    <row r="332" spans="3:14" ht="14.25" customHeight="1">
      <c r="C332" s="136"/>
      <c r="D332" s="136"/>
      <c r="E332" s="136"/>
      <c r="F332" s="136"/>
      <c r="G332" s="136"/>
      <c r="H332" s="136"/>
      <c r="I332" s="110"/>
      <c r="J332" s="110"/>
      <c r="K332" s="110"/>
      <c r="L332" s="110"/>
      <c r="M332" s="110"/>
      <c r="N332" s="110"/>
    </row>
    <row r="333" spans="3:14" ht="14.25" customHeight="1">
      <c r="C333" s="136"/>
      <c r="D333" s="136"/>
      <c r="E333" s="136"/>
      <c r="F333" s="136"/>
      <c r="G333" s="136"/>
      <c r="H333" s="136"/>
      <c r="I333" s="110"/>
      <c r="J333" s="110"/>
      <c r="K333" s="110"/>
      <c r="L333" s="110"/>
      <c r="M333" s="110"/>
      <c r="N333" s="110"/>
    </row>
    <row r="334" spans="3:14" ht="14.25" customHeight="1">
      <c r="C334" s="136"/>
      <c r="D334" s="136"/>
      <c r="E334" s="136"/>
      <c r="F334" s="136"/>
      <c r="G334" s="136"/>
      <c r="H334" s="136"/>
      <c r="I334" s="110"/>
      <c r="J334" s="110"/>
      <c r="K334" s="110"/>
      <c r="L334" s="110"/>
      <c r="M334" s="110"/>
      <c r="N334" s="110"/>
    </row>
    <row r="335" spans="3:14" ht="14.25" customHeight="1">
      <c r="C335" s="136"/>
      <c r="D335" s="136"/>
      <c r="E335" s="136"/>
      <c r="F335" s="136"/>
      <c r="G335" s="136"/>
      <c r="H335" s="136"/>
      <c r="I335" s="110"/>
      <c r="J335" s="110"/>
      <c r="K335" s="110"/>
      <c r="L335" s="110"/>
      <c r="M335" s="110"/>
      <c r="N335" s="110"/>
    </row>
    <row r="336" spans="3:14" ht="14.25" customHeight="1">
      <c r="C336" s="136"/>
      <c r="D336" s="136"/>
      <c r="E336" s="136"/>
      <c r="F336" s="136"/>
      <c r="G336" s="136"/>
      <c r="H336" s="136"/>
      <c r="I336" s="110"/>
      <c r="J336" s="110"/>
      <c r="K336" s="110"/>
      <c r="L336" s="110"/>
      <c r="M336" s="110"/>
      <c r="N336" s="110"/>
    </row>
    <row r="337" spans="3:14" ht="14.25" customHeight="1">
      <c r="C337" s="136"/>
      <c r="D337" s="136"/>
      <c r="E337" s="136"/>
      <c r="F337" s="136"/>
      <c r="G337" s="136"/>
      <c r="H337" s="136"/>
      <c r="I337" s="110"/>
      <c r="J337" s="110"/>
      <c r="K337" s="110"/>
      <c r="L337" s="110"/>
      <c r="M337" s="110"/>
      <c r="N337" s="110"/>
    </row>
    <row r="338" spans="3:14" ht="14.25" customHeight="1">
      <c r="C338" s="136"/>
      <c r="D338" s="136"/>
      <c r="E338" s="136"/>
      <c r="F338" s="136"/>
      <c r="G338" s="136"/>
      <c r="H338" s="136"/>
      <c r="I338" s="110"/>
      <c r="J338" s="110"/>
      <c r="K338" s="110"/>
      <c r="L338" s="110"/>
      <c r="M338" s="110"/>
      <c r="N338" s="110"/>
    </row>
    <row r="339" spans="3:14" ht="14.25" customHeight="1">
      <c r="C339" s="136"/>
      <c r="D339" s="136"/>
      <c r="E339" s="136"/>
      <c r="F339" s="136"/>
      <c r="G339" s="136"/>
      <c r="H339" s="136"/>
      <c r="I339" s="110"/>
      <c r="J339" s="110"/>
      <c r="K339" s="110"/>
      <c r="L339" s="110"/>
      <c r="M339" s="110"/>
      <c r="N339" s="110"/>
    </row>
    <row r="340" spans="3:14" ht="14.25" customHeight="1">
      <c r="C340" s="136"/>
      <c r="D340" s="136"/>
      <c r="E340" s="136"/>
      <c r="F340" s="136"/>
      <c r="G340" s="136"/>
      <c r="H340" s="136"/>
      <c r="I340" s="110"/>
      <c r="J340" s="110"/>
      <c r="K340" s="110"/>
      <c r="L340" s="110"/>
      <c r="M340" s="110"/>
      <c r="N340" s="110"/>
    </row>
    <row r="341" spans="3:14" ht="14.25" customHeight="1">
      <c r="C341" s="136"/>
      <c r="D341" s="136"/>
      <c r="E341" s="136"/>
      <c r="F341" s="136"/>
      <c r="G341" s="136"/>
      <c r="H341" s="136"/>
      <c r="I341" s="110"/>
      <c r="J341" s="110"/>
      <c r="K341" s="110"/>
      <c r="L341" s="110"/>
      <c r="M341" s="110"/>
      <c r="N341" s="110"/>
    </row>
    <row r="342" spans="3:14" ht="14.25" customHeight="1">
      <c r="C342" s="136"/>
      <c r="D342" s="136"/>
      <c r="E342" s="136"/>
      <c r="F342" s="136"/>
      <c r="G342" s="136"/>
      <c r="H342" s="136"/>
      <c r="I342" s="110"/>
      <c r="J342" s="110"/>
      <c r="K342" s="110"/>
      <c r="L342" s="110"/>
      <c r="M342" s="110"/>
      <c r="N342" s="110"/>
    </row>
    <row r="343" spans="3:14" ht="14.25" customHeight="1">
      <c r="C343" s="136"/>
      <c r="D343" s="136"/>
      <c r="E343" s="136"/>
      <c r="F343" s="136"/>
      <c r="G343" s="136"/>
      <c r="H343" s="136"/>
      <c r="I343" s="110"/>
      <c r="J343" s="110"/>
      <c r="K343" s="110"/>
      <c r="L343" s="110"/>
      <c r="M343" s="110"/>
      <c r="N343" s="110"/>
    </row>
    <row r="344" spans="3:14" ht="14.25" customHeight="1">
      <c r="C344" s="136"/>
      <c r="D344" s="136"/>
      <c r="E344" s="136"/>
      <c r="F344" s="136"/>
      <c r="G344" s="136"/>
      <c r="H344" s="136"/>
      <c r="I344" s="110"/>
      <c r="J344" s="110"/>
      <c r="K344" s="110"/>
      <c r="L344" s="110"/>
      <c r="M344" s="110"/>
      <c r="N344" s="110"/>
    </row>
    <row r="345" spans="3:14" ht="14.25" customHeight="1">
      <c r="C345" s="136"/>
      <c r="D345" s="136"/>
      <c r="E345" s="136"/>
      <c r="F345" s="136"/>
      <c r="G345" s="136"/>
      <c r="H345" s="136"/>
      <c r="I345" s="110"/>
      <c r="J345" s="110"/>
      <c r="K345" s="110"/>
      <c r="L345" s="110"/>
      <c r="M345" s="110"/>
      <c r="N345" s="110"/>
    </row>
    <row r="346" spans="3:14" ht="14.25" customHeight="1">
      <c r="C346" s="136"/>
      <c r="D346" s="136"/>
      <c r="E346" s="136"/>
      <c r="F346" s="136"/>
      <c r="G346" s="136"/>
      <c r="H346" s="136"/>
      <c r="I346" s="110"/>
      <c r="J346" s="110"/>
      <c r="K346" s="110"/>
      <c r="L346" s="110"/>
      <c r="M346" s="110"/>
      <c r="N346" s="110"/>
    </row>
    <row r="347" spans="3:14" ht="14.25" customHeight="1">
      <c r="C347" s="136"/>
      <c r="D347" s="136"/>
      <c r="E347" s="136"/>
      <c r="F347" s="136"/>
      <c r="G347" s="136"/>
      <c r="H347" s="136"/>
      <c r="I347" s="110"/>
      <c r="J347" s="110"/>
      <c r="K347" s="110"/>
      <c r="L347" s="110"/>
      <c r="M347" s="110"/>
      <c r="N347" s="110"/>
    </row>
    <row r="348" spans="3:14" ht="14.25" customHeight="1">
      <c r="C348" s="136"/>
      <c r="D348" s="136"/>
      <c r="E348" s="136"/>
      <c r="F348" s="136"/>
      <c r="G348" s="136"/>
      <c r="H348" s="136"/>
      <c r="I348" s="110"/>
      <c r="J348" s="110"/>
      <c r="K348" s="110"/>
      <c r="L348" s="110"/>
      <c r="M348" s="110"/>
      <c r="N348" s="110"/>
    </row>
    <row r="349" spans="3:14" ht="14.25" customHeight="1">
      <c r="C349" s="136"/>
      <c r="D349" s="136"/>
      <c r="E349" s="136"/>
      <c r="F349" s="136"/>
      <c r="G349" s="136"/>
      <c r="H349" s="136"/>
      <c r="I349" s="110"/>
      <c r="J349" s="110"/>
      <c r="K349" s="110"/>
      <c r="L349" s="110"/>
      <c r="M349" s="110"/>
      <c r="N349" s="110"/>
    </row>
    <row r="350" spans="3:14" ht="14.25" customHeight="1">
      <c r="C350" s="136"/>
      <c r="D350" s="136"/>
      <c r="E350" s="136"/>
      <c r="F350" s="136"/>
      <c r="G350" s="136"/>
      <c r="H350" s="136"/>
      <c r="I350" s="110"/>
      <c r="J350" s="110"/>
      <c r="K350" s="110"/>
      <c r="L350" s="110"/>
      <c r="M350" s="110"/>
      <c r="N350" s="110"/>
    </row>
    <row r="351" spans="3:14" ht="14.25" customHeight="1">
      <c r="C351" s="136"/>
      <c r="D351" s="136"/>
      <c r="E351" s="136"/>
      <c r="F351" s="136"/>
      <c r="G351" s="136"/>
      <c r="H351" s="136"/>
      <c r="I351" s="110"/>
      <c r="J351" s="110"/>
      <c r="K351" s="110"/>
      <c r="L351" s="110"/>
      <c r="M351" s="110"/>
      <c r="N351" s="110"/>
    </row>
    <row r="352" spans="3:14" ht="14.25" customHeight="1">
      <c r="C352" s="136"/>
      <c r="D352" s="136"/>
      <c r="E352" s="136"/>
      <c r="F352" s="136"/>
      <c r="G352" s="136"/>
      <c r="H352" s="136"/>
      <c r="I352" s="110"/>
      <c r="J352" s="110"/>
      <c r="K352" s="110"/>
      <c r="L352" s="110"/>
      <c r="M352" s="110"/>
      <c r="N352" s="110"/>
    </row>
    <row r="353" spans="3:14" ht="14.25" customHeight="1">
      <c r="C353" s="136"/>
      <c r="D353" s="136"/>
      <c r="E353" s="136"/>
      <c r="F353" s="136"/>
      <c r="G353" s="136"/>
      <c r="H353" s="136"/>
      <c r="I353" s="110"/>
      <c r="J353" s="110"/>
      <c r="K353" s="110"/>
      <c r="L353" s="110"/>
      <c r="M353" s="110"/>
      <c r="N353" s="110"/>
    </row>
    <row r="354" spans="3:14" ht="14.25" customHeight="1">
      <c r="C354" s="136"/>
      <c r="D354" s="136"/>
      <c r="E354" s="136"/>
      <c r="F354" s="136"/>
      <c r="G354" s="136"/>
      <c r="H354" s="136"/>
      <c r="I354" s="110"/>
      <c r="J354" s="110"/>
      <c r="K354" s="110"/>
      <c r="L354" s="110"/>
      <c r="M354" s="110"/>
      <c r="N354" s="110"/>
    </row>
    <row r="355" spans="3:14" ht="14.25" customHeight="1">
      <c r="C355" s="136"/>
      <c r="D355" s="136"/>
      <c r="E355" s="136"/>
      <c r="F355" s="136"/>
      <c r="G355" s="136"/>
      <c r="H355" s="136"/>
      <c r="I355" s="110"/>
      <c r="J355" s="110"/>
      <c r="K355" s="110"/>
      <c r="L355" s="110"/>
      <c r="M355" s="110"/>
      <c r="N355" s="110"/>
    </row>
    <row r="356" spans="3:14" ht="14.25" customHeight="1">
      <c r="C356" s="136"/>
      <c r="D356" s="136"/>
      <c r="E356" s="136"/>
      <c r="F356" s="136"/>
      <c r="G356" s="136"/>
      <c r="H356" s="136"/>
      <c r="I356" s="110"/>
      <c r="J356" s="110"/>
      <c r="K356" s="110"/>
      <c r="L356" s="110"/>
      <c r="M356" s="110"/>
      <c r="N356" s="110"/>
    </row>
    <row r="357" spans="3:14" ht="14.25" customHeight="1">
      <c r="C357" s="136"/>
      <c r="D357" s="136"/>
      <c r="E357" s="136"/>
      <c r="F357" s="136"/>
      <c r="G357" s="136"/>
      <c r="H357" s="136"/>
      <c r="I357" s="110"/>
      <c r="J357" s="110"/>
      <c r="K357" s="110"/>
      <c r="L357" s="110"/>
      <c r="M357" s="110"/>
      <c r="N357" s="110"/>
    </row>
    <row r="358" spans="3:14" ht="14.25" customHeight="1">
      <c r="C358" s="136"/>
      <c r="D358" s="136"/>
      <c r="E358" s="136"/>
      <c r="F358" s="136"/>
      <c r="G358" s="136"/>
      <c r="H358" s="136"/>
      <c r="I358" s="110"/>
      <c r="J358" s="110"/>
      <c r="K358" s="110"/>
      <c r="L358" s="110"/>
      <c r="M358" s="110"/>
      <c r="N358" s="110"/>
    </row>
    <row r="359" spans="3:14" ht="14.25" customHeight="1">
      <c r="C359" s="136"/>
      <c r="D359" s="136"/>
      <c r="E359" s="136"/>
      <c r="F359" s="136"/>
      <c r="G359" s="136"/>
      <c r="H359" s="136"/>
      <c r="I359" s="110"/>
      <c r="J359" s="110"/>
      <c r="K359" s="110"/>
      <c r="L359" s="110"/>
      <c r="M359" s="110"/>
      <c r="N359" s="110"/>
    </row>
    <row r="360" spans="3:14" ht="14.25" customHeight="1">
      <c r="C360" s="136"/>
      <c r="D360" s="136"/>
      <c r="E360" s="136"/>
      <c r="F360" s="136"/>
      <c r="G360" s="136"/>
      <c r="H360" s="136"/>
      <c r="I360" s="110"/>
      <c r="J360" s="110"/>
      <c r="K360" s="110"/>
      <c r="L360" s="110"/>
      <c r="M360" s="110"/>
      <c r="N360" s="110"/>
    </row>
    <row r="361" spans="3:14" ht="14.25" customHeight="1">
      <c r="C361" s="136"/>
      <c r="D361" s="136"/>
      <c r="E361" s="136"/>
      <c r="F361" s="136"/>
      <c r="G361" s="136"/>
      <c r="H361" s="136"/>
      <c r="I361" s="110"/>
      <c r="J361" s="110"/>
      <c r="K361" s="110"/>
      <c r="L361" s="110"/>
      <c r="M361" s="110"/>
      <c r="N361" s="110"/>
    </row>
    <row r="362" spans="3:14" ht="14.25" customHeight="1">
      <c r="C362" s="136"/>
      <c r="D362" s="136"/>
      <c r="E362" s="136"/>
      <c r="F362" s="136"/>
      <c r="G362" s="136"/>
      <c r="H362" s="136"/>
      <c r="I362" s="110"/>
      <c r="J362" s="110"/>
      <c r="K362" s="110"/>
      <c r="L362" s="110"/>
      <c r="M362" s="110"/>
      <c r="N362" s="110"/>
    </row>
    <row r="363" spans="3:14" ht="14.25" customHeight="1">
      <c r="C363" s="136"/>
      <c r="D363" s="136"/>
      <c r="E363" s="136"/>
      <c r="F363" s="136"/>
      <c r="G363" s="136"/>
      <c r="H363" s="136"/>
      <c r="I363" s="110"/>
      <c r="J363" s="110"/>
      <c r="K363" s="110"/>
      <c r="L363" s="110"/>
      <c r="M363" s="110"/>
      <c r="N363" s="110"/>
    </row>
    <row r="364" spans="3:14" ht="14.25" customHeight="1">
      <c r="C364" s="136"/>
      <c r="D364" s="136"/>
      <c r="E364" s="136"/>
      <c r="F364" s="136"/>
      <c r="G364" s="136"/>
      <c r="H364" s="136"/>
      <c r="I364" s="110"/>
      <c r="J364" s="110"/>
      <c r="K364" s="110"/>
      <c r="L364" s="110"/>
      <c r="M364" s="110"/>
      <c r="N364" s="110"/>
    </row>
    <row r="365" spans="3:14" ht="14.25" customHeight="1">
      <c r="C365" s="136"/>
      <c r="D365" s="136"/>
      <c r="E365" s="136"/>
      <c r="F365" s="136"/>
      <c r="G365" s="136"/>
      <c r="H365" s="136"/>
      <c r="I365" s="110"/>
      <c r="J365" s="110"/>
      <c r="K365" s="110"/>
      <c r="L365" s="110"/>
      <c r="M365" s="110"/>
      <c r="N365" s="110"/>
    </row>
    <row r="366" spans="3:14" ht="14.25" customHeight="1">
      <c r="C366" s="136"/>
      <c r="D366" s="136"/>
      <c r="E366" s="136"/>
      <c r="F366" s="136"/>
      <c r="G366" s="136"/>
      <c r="H366" s="136"/>
      <c r="I366" s="110"/>
      <c r="J366" s="110"/>
      <c r="K366" s="110"/>
      <c r="L366" s="110"/>
      <c r="M366" s="110"/>
      <c r="N366" s="110"/>
    </row>
    <row r="367" spans="3:14" ht="14.25" customHeight="1">
      <c r="C367" s="136"/>
      <c r="D367" s="136"/>
      <c r="E367" s="136"/>
      <c r="F367" s="136"/>
      <c r="G367" s="136"/>
      <c r="H367" s="136"/>
      <c r="I367" s="110"/>
      <c r="J367" s="110"/>
      <c r="K367" s="110"/>
      <c r="L367" s="110"/>
      <c r="M367" s="110"/>
      <c r="N367" s="110"/>
    </row>
    <row r="368" spans="3:14" ht="14.25" customHeight="1">
      <c r="C368" s="136"/>
      <c r="D368" s="136"/>
      <c r="E368" s="136"/>
      <c r="F368" s="136"/>
      <c r="G368" s="136"/>
      <c r="H368" s="136"/>
      <c r="I368" s="110"/>
      <c r="J368" s="110"/>
      <c r="K368" s="110"/>
      <c r="L368" s="110"/>
      <c r="M368" s="110"/>
      <c r="N368" s="110"/>
    </row>
    <row r="369" spans="3:14" ht="14.25" customHeight="1">
      <c r="C369" s="136"/>
      <c r="D369" s="136"/>
      <c r="E369" s="136"/>
      <c r="F369" s="136"/>
      <c r="G369" s="136"/>
      <c r="H369" s="136"/>
      <c r="I369" s="110"/>
      <c r="J369" s="110"/>
      <c r="K369" s="110"/>
      <c r="L369" s="110"/>
      <c r="M369" s="110"/>
      <c r="N369" s="110"/>
    </row>
    <row r="370" spans="3:14" ht="14.25" customHeight="1">
      <c r="C370" s="136"/>
      <c r="D370" s="136"/>
      <c r="E370" s="136"/>
      <c r="F370" s="136"/>
      <c r="G370" s="136"/>
      <c r="H370" s="136"/>
      <c r="I370" s="110"/>
      <c r="J370" s="110"/>
      <c r="K370" s="110"/>
      <c r="L370" s="110"/>
      <c r="M370" s="110"/>
      <c r="N370" s="110"/>
    </row>
    <row r="371" spans="3:14" ht="14.25" customHeight="1">
      <c r="C371" s="136"/>
      <c r="D371" s="136"/>
      <c r="E371" s="136"/>
      <c r="F371" s="136"/>
      <c r="G371" s="136"/>
      <c r="H371" s="136"/>
      <c r="I371" s="110"/>
      <c r="J371" s="110"/>
      <c r="K371" s="110"/>
      <c r="L371" s="110"/>
      <c r="M371" s="110"/>
      <c r="N371" s="110"/>
    </row>
    <row r="372" spans="3:14" ht="14.25" customHeight="1">
      <c r="C372" s="136"/>
      <c r="D372" s="136"/>
      <c r="E372" s="136"/>
      <c r="F372" s="136"/>
      <c r="G372" s="136"/>
      <c r="H372" s="136"/>
      <c r="I372" s="110"/>
      <c r="J372" s="110"/>
      <c r="K372" s="110"/>
      <c r="L372" s="110"/>
      <c r="M372" s="110"/>
      <c r="N372" s="110"/>
    </row>
    <row r="373" spans="3:14" ht="14.25" customHeight="1">
      <c r="C373" s="136"/>
      <c r="D373" s="136"/>
      <c r="E373" s="136"/>
      <c r="F373" s="136"/>
      <c r="G373" s="136"/>
      <c r="H373" s="136"/>
      <c r="I373" s="110"/>
      <c r="J373" s="110"/>
      <c r="K373" s="110"/>
      <c r="L373" s="110"/>
      <c r="M373" s="110"/>
      <c r="N373" s="110"/>
    </row>
    <row r="374" spans="3:14" ht="14.25" customHeight="1">
      <c r="C374" s="136"/>
      <c r="D374" s="136"/>
      <c r="E374" s="136"/>
      <c r="F374" s="136"/>
      <c r="G374" s="136"/>
      <c r="H374" s="136"/>
      <c r="I374" s="110"/>
      <c r="J374" s="110"/>
      <c r="K374" s="110"/>
      <c r="L374" s="110"/>
      <c r="M374" s="110"/>
      <c r="N374" s="110"/>
    </row>
    <row r="375" spans="3:14" ht="14.25" customHeight="1">
      <c r="C375" s="136"/>
      <c r="D375" s="136"/>
      <c r="E375" s="136"/>
      <c r="F375" s="136"/>
      <c r="G375" s="136"/>
      <c r="H375" s="136"/>
      <c r="I375" s="110"/>
      <c r="J375" s="110"/>
      <c r="K375" s="110"/>
      <c r="L375" s="110"/>
      <c r="M375" s="110"/>
      <c r="N375" s="110"/>
    </row>
    <row r="376" spans="3:14" ht="14.25" customHeight="1">
      <c r="C376" s="136"/>
      <c r="D376" s="136"/>
      <c r="E376" s="136"/>
      <c r="F376" s="136"/>
      <c r="G376" s="136"/>
      <c r="H376" s="136"/>
      <c r="I376" s="110"/>
      <c r="J376" s="110"/>
      <c r="K376" s="110"/>
      <c r="L376" s="110"/>
      <c r="M376" s="110"/>
      <c r="N376" s="110"/>
    </row>
    <row r="377" spans="3:14" ht="14.25" customHeight="1">
      <c r="C377" s="136"/>
      <c r="D377" s="136"/>
      <c r="E377" s="136"/>
      <c r="F377" s="136"/>
      <c r="G377" s="136"/>
      <c r="H377" s="136"/>
      <c r="I377" s="110"/>
      <c r="J377" s="110"/>
      <c r="K377" s="110"/>
      <c r="L377" s="110"/>
      <c r="M377" s="110"/>
      <c r="N377" s="110"/>
    </row>
    <row r="378" spans="3:14" ht="14.25" customHeight="1">
      <c r="C378" s="136"/>
      <c r="D378" s="136"/>
      <c r="E378" s="136"/>
      <c r="F378" s="136"/>
      <c r="G378" s="136"/>
      <c r="H378" s="136"/>
      <c r="I378" s="110"/>
      <c r="J378" s="110"/>
      <c r="K378" s="110"/>
      <c r="L378" s="110"/>
      <c r="M378" s="110"/>
      <c r="N378" s="110"/>
    </row>
    <row r="379" spans="3:14" ht="14.25" customHeight="1">
      <c r="C379" s="136"/>
      <c r="D379" s="136"/>
      <c r="E379" s="136"/>
      <c r="F379" s="136"/>
      <c r="G379" s="136"/>
      <c r="H379" s="136"/>
      <c r="I379" s="110"/>
      <c r="J379" s="110"/>
      <c r="K379" s="110"/>
      <c r="L379" s="110"/>
      <c r="M379" s="110"/>
      <c r="N379" s="110"/>
    </row>
    <row r="380" spans="3:14" ht="14.25" customHeight="1">
      <c r="C380" s="136"/>
      <c r="D380" s="136"/>
      <c r="E380" s="136"/>
      <c r="F380" s="136"/>
      <c r="G380" s="136"/>
      <c r="H380" s="136"/>
      <c r="I380" s="110"/>
      <c r="J380" s="110"/>
      <c r="K380" s="110"/>
      <c r="L380" s="110"/>
      <c r="M380" s="110"/>
      <c r="N380" s="110"/>
    </row>
    <row r="381" spans="3:14" ht="14.25" customHeight="1">
      <c r="C381" s="136"/>
      <c r="D381" s="136"/>
      <c r="E381" s="136"/>
      <c r="F381" s="136"/>
      <c r="G381" s="136"/>
      <c r="H381" s="136"/>
      <c r="I381" s="110"/>
      <c r="J381" s="110"/>
      <c r="K381" s="110"/>
      <c r="L381" s="110"/>
      <c r="M381" s="110"/>
      <c r="N381" s="110"/>
    </row>
    <row r="382" spans="3:14" ht="14.25" customHeight="1">
      <c r="C382" s="136"/>
      <c r="D382" s="136"/>
      <c r="E382" s="136"/>
      <c r="F382" s="136"/>
      <c r="G382" s="136"/>
      <c r="H382" s="136"/>
      <c r="I382" s="110"/>
      <c r="J382" s="110"/>
      <c r="K382" s="110"/>
      <c r="L382" s="110"/>
      <c r="M382" s="110"/>
      <c r="N382" s="110"/>
    </row>
    <row r="383" spans="3:14" ht="14.25" customHeight="1">
      <c r="C383" s="136"/>
      <c r="D383" s="136"/>
      <c r="E383" s="136"/>
      <c r="F383" s="136"/>
      <c r="G383" s="136"/>
      <c r="H383" s="136"/>
      <c r="I383" s="110"/>
      <c r="J383" s="110"/>
      <c r="K383" s="110"/>
      <c r="L383" s="110"/>
      <c r="M383" s="110"/>
      <c r="N383" s="110"/>
    </row>
    <row r="384" spans="3:14" ht="14.25" customHeight="1">
      <c r="C384" s="136"/>
      <c r="D384" s="136"/>
      <c r="E384" s="136"/>
      <c r="F384" s="136"/>
      <c r="G384" s="136"/>
      <c r="H384" s="136"/>
      <c r="I384" s="110"/>
      <c r="J384" s="110"/>
      <c r="K384" s="110"/>
      <c r="L384" s="110"/>
      <c r="M384" s="110"/>
      <c r="N384" s="110"/>
    </row>
    <row r="385" spans="3:14" ht="14.25" customHeight="1">
      <c r="C385" s="136"/>
      <c r="D385" s="136"/>
      <c r="E385" s="136"/>
      <c r="F385" s="136"/>
      <c r="G385" s="136"/>
      <c r="H385" s="136"/>
      <c r="I385" s="110"/>
      <c r="J385" s="110"/>
      <c r="K385" s="110"/>
      <c r="L385" s="110"/>
      <c r="M385" s="110"/>
      <c r="N385" s="110"/>
    </row>
    <row r="386" spans="3:14" ht="14.25" customHeight="1">
      <c r="C386" s="136"/>
      <c r="D386" s="136"/>
      <c r="E386" s="136"/>
      <c r="F386" s="136"/>
      <c r="G386" s="136"/>
      <c r="H386" s="136"/>
      <c r="I386" s="110"/>
      <c r="J386" s="110"/>
      <c r="K386" s="110"/>
      <c r="L386" s="110"/>
      <c r="M386" s="110"/>
      <c r="N386" s="110"/>
    </row>
    <row r="387" spans="3:14" ht="14.25" customHeight="1">
      <c r="C387" s="136"/>
      <c r="D387" s="136"/>
      <c r="E387" s="136"/>
      <c r="F387" s="136"/>
      <c r="G387" s="136"/>
      <c r="H387" s="136"/>
      <c r="I387" s="110"/>
      <c r="J387" s="110"/>
      <c r="K387" s="110"/>
      <c r="L387" s="110"/>
      <c r="M387" s="110"/>
      <c r="N387" s="110"/>
    </row>
    <row r="388" spans="3:14" ht="14.25" customHeight="1">
      <c r="C388" s="136"/>
      <c r="D388" s="136"/>
      <c r="E388" s="136"/>
      <c r="F388" s="136"/>
      <c r="G388" s="136"/>
      <c r="H388" s="136"/>
      <c r="I388" s="110"/>
      <c r="J388" s="110"/>
      <c r="K388" s="110"/>
      <c r="L388" s="110"/>
      <c r="M388" s="110"/>
      <c r="N388" s="110"/>
    </row>
    <row r="389" spans="3:14" ht="14.25" customHeight="1">
      <c r="C389" s="136"/>
      <c r="D389" s="136"/>
      <c r="E389" s="136"/>
      <c r="F389" s="136"/>
      <c r="G389" s="136"/>
      <c r="H389" s="136"/>
      <c r="I389" s="110"/>
      <c r="J389" s="110"/>
      <c r="K389" s="110"/>
      <c r="L389" s="110"/>
      <c r="M389" s="110"/>
      <c r="N389" s="110"/>
    </row>
    <row r="390" spans="3:14" ht="14.25" customHeight="1">
      <c r="C390" s="136"/>
      <c r="D390" s="136"/>
      <c r="E390" s="136"/>
      <c r="F390" s="136"/>
      <c r="G390" s="136"/>
      <c r="H390" s="136"/>
      <c r="I390" s="110"/>
      <c r="J390" s="110"/>
      <c r="K390" s="110"/>
      <c r="L390" s="110"/>
      <c r="M390" s="110"/>
      <c r="N390" s="110"/>
    </row>
    <row r="391" spans="3:14" ht="14.25" customHeight="1">
      <c r="C391" s="136"/>
      <c r="D391" s="136"/>
      <c r="E391" s="136"/>
      <c r="F391" s="136"/>
      <c r="G391" s="136"/>
      <c r="H391" s="136"/>
      <c r="I391" s="110"/>
      <c r="J391" s="110"/>
      <c r="K391" s="110"/>
      <c r="L391" s="110"/>
      <c r="M391" s="110"/>
      <c r="N391" s="110"/>
    </row>
    <row r="392" spans="3:14" ht="14.25" customHeight="1">
      <c r="C392" s="136"/>
      <c r="D392" s="136"/>
      <c r="E392" s="136"/>
      <c r="F392" s="136"/>
      <c r="G392" s="136"/>
      <c r="H392" s="136"/>
      <c r="I392" s="110"/>
      <c r="J392" s="110"/>
      <c r="K392" s="110"/>
      <c r="L392" s="110"/>
      <c r="M392" s="110"/>
      <c r="N392" s="110"/>
    </row>
    <row r="393" spans="3:14" ht="14.25" customHeight="1">
      <c r="C393" s="136"/>
      <c r="D393" s="136"/>
      <c r="E393" s="136"/>
      <c r="F393" s="136"/>
      <c r="G393" s="136"/>
      <c r="H393" s="136"/>
      <c r="I393" s="110"/>
      <c r="J393" s="110"/>
      <c r="K393" s="110"/>
      <c r="L393" s="110"/>
      <c r="M393" s="110"/>
      <c r="N393" s="110"/>
    </row>
    <row r="394" spans="3:14" ht="14.25" customHeight="1">
      <c r="C394" s="136"/>
      <c r="D394" s="136"/>
      <c r="E394" s="136"/>
      <c r="F394" s="136"/>
      <c r="G394" s="136"/>
      <c r="H394" s="136"/>
      <c r="I394" s="110"/>
      <c r="J394" s="110"/>
      <c r="K394" s="110"/>
      <c r="L394" s="110"/>
      <c r="M394" s="110"/>
      <c r="N394" s="110"/>
    </row>
    <row r="395" spans="3:14" ht="14.25" customHeight="1">
      <c r="C395" s="136"/>
      <c r="D395" s="136"/>
      <c r="E395" s="136"/>
      <c r="F395" s="136"/>
      <c r="G395" s="136"/>
      <c r="H395" s="136"/>
      <c r="I395" s="110"/>
      <c r="J395" s="110"/>
      <c r="K395" s="110"/>
      <c r="L395" s="110"/>
      <c r="M395" s="110"/>
      <c r="N395" s="110"/>
    </row>
    <row r="396" spans="3:14" ht="14.25" customHeight="1">
      <c r="C396" s="136"/>
      <c r="D396" s="136"/>
      <c r="E396" s="136"/>
      <c r="F396" s="136"/>
      <c r="G396" s="136"/>
      <c r="H396" s="136"/>
      <c r="I396" s="110"/>
      <c r="J396" s="110"/>
      <c r="K396" s="110"/>
      <c r="L396" s="110"/>
      <c r="M396" s="110"/>
      <c r="N396" s="110"/>
    </row>
    <row r="397" spans="3:14" ht="14.25" customHeight="1">
      <c r="C397" s="136"/>
      <c r="D397" s="136"/>
      <c r="E397" s="136"/>
      <c r="F397" s="136"/>
      <c r="G397" s="136"/>
      <c r="H397" s="136"/>
      <c r="I397" s="110"/>
      <c r="J397" s="110"/>
      <c r="K397" s="110"/>
      <c r="L397" s="110"/>
      <c r="M397" s="110"/>
      <c r="N397" s="110"/>
    </row>
    <row r="398" spans="3:14" ht="14.25" customHeight="1">
      <c r="C398" s="136"/>
      <c r="D398" s="136"/>
      <c r="E398" s="136"/>
      <c r="F398" s="136"/>
      <c r="G398" s="136"/>
      <c r="H398" s="136"/>
      <c r="I398" s="110"/>
      <c r="J398" s="110"/>
      <c r="K398" s="110"/>
      <c r="L398" s="110"/>
      <c r="M398" s="110"/>
      <c r="N398" s="110"/>
    </row>
    <row r="399" spans="3:14" ht="14.25" customHeight="1">
      <c r="C399" s="136"/>
      <c r="D399" s="136"/>
      <c r="E399" s="136"/>
      <c r="F399" s="136"/>
      <c r="G399" s="136"/>
      <c r="H399" s="136"/>
      <c r="I399" s="110"/>
      <c r="J399" s="110"/>
      <c r="K399" s="110"/>
      <c r="L399" s="110"/>
      <c r="M399" s="110"/>
      <c r="N399" s="110"/>
    </row>
    <row r="400" spans="3:14" ht="14.25" customHeight="1">
      <c r="C400" s="136"/>
      <c r="D400" s="136"/>
      <c r="E400" s="136"/>
      <c r="F400" s="136"/>
      <c r="G400" s="136"/>
      <c r="H400" s="136"/>
      <c r="I400" s="110"/>
      <c r="J400" s="110"/>
      <c r="K400" s="110"/>
      <c r="L400" s="110"/>
      <c r="M400" s="110"/>
      <c r="N400" s="110"/>
    </row>
    <row r="401" spans="3:14" ht="14.25" customHeight="1">
      <c r="C401" s="136"/>
      <c r="D401" s="136"/>
      <c r="E401" s="136"/>
      <c r="F401" s="136"/>
      <c r="G401" s="136"/>
      <c r="H401" s="136"/>
      <c r="I401" s="110"/>
      <c r="J401" s="110"/>
      <c r="K401" s="110"/>
      <c r="L401" s="110"/>
      <c r="M401" s="110"/>
      <c r="N401" s="110"/>
    </row>
    <row r="402" spans="3:14" ht="14.25" customHeight="1">
      <c r="C402" s="136"/>
      <c r="D402" s="136"/>
      <c r="E402" s="136"/>
      <c r="F402" s="136"/>
      <c r="G402" s="136"/>
      <c r="H402" s="136"/>
      <c r="I402" s="110"/>
      <c r="J402" s="110"/>
      <c r="K402" s="110"/>
      <c r="L402" s="110"/>
      <c r="M402" s="110"/>
      <c r="N402" s="110"/>
    </row>
    <row r="403" spans="3:14" ht="14.25" customHeight="1">
      <c r="C403" s="136"/>
      <c r="D403" s="136"/>
      <c r="E403" s="136"/>
      <c r="F403" s="136"/>
      <c r="G403" s="136"/>
      <c r="H403" s="136"/>
      <c r="I403" s="110"/>
      <c r="J403" s="110"/>
      <c r="K403" s="110"/>
      <c r="L403" s="110"/>
      <c r="M403" s="110"/>
      <c r="N403" s="110"/>
    </row>
    <row r="404" spans="3:14" ht="14.25" customHeight="1">
      <c r="C404" s="136"/>
      <c r="D404" s="136"/>
      <c r="E404" s="136"/>
      <c r="F404" s="136"/>
      <c r="G404" s="136"/>
      <c r="H404" s="136"/>
      <c r="I404" s="110"/>
      <c r="J404" s="110"/>
      <c r="K404" s="110"/>
      <c r="L404" s="110"/>
      <c r="M404" s="110"/>
      <c r="N404" s="110"/>
    </row>
    <row r="405" spans="3:14" ht="14.25" customHeight="1">
      <c r="C405" s="136"/>
      <c r="D405" s="136"/>
      <c r="E405" s="136"/>
      <c r="F405" s="136"/>
      <c r="G405" s="136"/>
      <c r="H405" s="136"/>
      <c r="I405" s="110"/>
      <c r="J405" s="110"/>
      <c r="K405" s="110"/>
      <c r="L405" s="110"/>
      <c r="M405" s="110"/>
      <c r="N405" s="110"/>
    </row>
    <row r="406" spans="3:14" ht="14.25" customHeight="1">
      <c r="C406" s="136"/>
      <c r="D406" s="136"/>
      <c r="E406" s="136"/>
      <c r="F406" s="136"/>
      <c r="G406" s="136"/>
      <c r="H406" s="136"/>
      <c r="I406" s="110"/>
      <c r="J406" s="110"/>
      <c r="K406" s="110"/>
      <c r="L406" s="110"/>
      <c r="M406" s="110"/>
      <c r="N406" s="110"/>
    </row>
    <row r="407" spans="3:14" ht="14.25" customHeight="1">
      <c r="C407" s="136"/>
      <c r="D407" s="136"/>
      <c r="E407" s="136"/>
      <c r="F407" s="136"/>
      <c r="G407" s="136"/>
      <c r="H407" s="136"/>
      <c r="I407" s="110"/>
      <c r="J407" s="110"/>
      <c r="K407" s="110"/>
      <c r="L407" s="110"/>
      <c r="M407" s="110"/>
      <c r="N407" s="110"/>
    </row>
    <row r="408" spans="3:14" ht="14.25" customHeight="1">
      <c r="C408" s="136"/>
      <c r="D408" s="136"/>
      <c r="E408" s="136"/>
      <c r="F408" s="136"/>
      <c r="G408" s="136"/>
      <c r="H408" s="136"/>
      <c r="I408" s="110"/>
      <c r="J408" s="110"/>
      <c r="K408" s="110"/>
      <c r="L408" s="110"/>
      <c r="M408" s="110"/>
      <c r="N408" s="110"/>
    </row>
    <row r="409" spans="3:14" ht="14.25" customHeight="1">
      <c r="C409" s="136"/>
      <c r="D409" s="136"/>
      <c r="E409" s="136"/>
      <c r="F409" s="136"/>
      <c r="G409" s="136"/>
      <c r="H409" s="136"/>
      <c r="I409" s="110"/>
      <c r="J409" s="110"/>
      <c r="K409" s="110"/>
      <c r="L409" s="110"/>
      <c r="M409" s="110"/>
      <c r="N409" s="110"/>
    </row>
    <row r="410" spans="3:14" ht="14.25" customHeight="1">
      <c r="C410" s="136"/>
      <c r="D410" s="136"/>
      <c r="E410" s="136"/>
      <c r="F410" s="136"/>
      <c r="G410" s="136"/>
      <c r="H410" s="136"/>
      <c r="I410" s="110"/>
      <c r="J410" s="110"/>
      <c r="K410" s="110"/>
      <c r="L410" s="110"/>
      <c r="M410" s="110"/>
      <c r="N410" s="110"/>
    </row>
    <row r="411" spans="3:14" ht="14.25" customHeight="1">
      <c r="C411" s="136"/>
      <c r="D411" s="136"/>
      <c r="E411" s="136"/>
      <c r="F411" s="136"/>
      <c r="G411" s="136"/>
      <c r="H411" s="136"/>
      <c r="I411" s="110"/>
      <c r="J411" s="110"/>
      <c r="K411" s="110"/>
      <c r="L411" s="110"/>
      <c r="M411" s="110"/>
      <c r="N411" s="110"/>
    </row>
    <row r="412" spans="3:14" ht="14.25" customHeight="1">
      <c r="C412" s="136"/>
      <c r="D412" s="136"/>
      <c r="E412" s="136"/>
      <c r="F412" s="136"/>
      <c r="G412" s="136"/>
      <c r="H412" s="136"/>
      <c r="I412" s="110"/>
      <c r="J412" s="110"/>
      <c r="K412" s="110"/>
      <c r="L412" s="110"/>
      <c r="M412" s="110"/>
      <c r="N412" s="110"/>
    </row>
    <row r="413" spans="3:14" ht="14.25" customHeight="1">
      <c r="C413" s="136"/>
      <c r="D413" s="136"/>
      <c r="E413" s="136"/>
      <c r="F413" s="136"/>
      <c r="G413" s="136"/>
      <c r="H413" s="136"/>
      <c r="I413" s="110"/>
      <c r="J413" s="110"/>
      <c r="K413" s="110"/>
      <c r="L413" s="110"/>
      <c r="M413" s="110"/>
      <c r="N413" s="110"/>
    </row>
    <row r="414" spans="3:14" ht="14.25" customHeight="1">
      <c r="C414" s="136"/>
      <c r="D414" s="136"/>
      <c r="E414" s="136"/>
      <c r="F414" s="136"/>
      <c r="G414" s="136"/>
      <c r="H414" s="136"/>
      <c r="I414" s="110"/>
      <c r="J414" s="110"/>
      <c r="K414" s="110"/>
      <c r="L414" s="110"/>
      <c r="M414" s="110"/>
      <c r="N414" s="110"/>
    </row>
    <row r="415" spans="3:14" ht="14.25" customHeight="1">
      <c r="C415" s="136"/>
      <c r="D415" s="136"/>
      <c r="E415" s="136"/>
      <c r="F415" s="136"/>
      <c r="G415" s="136"/>
      <c r="H415" s="136"/>
      <c r="I415" s="110"/>
      <c r="J415" s="110"/>
      <c r="K415" s="110"/>
      <c r="L415" s="110"/>
      <c r="M415" s="110"/>
      <c r="N415" s="110"/>
    </row>
    <row r="416" spans="3:14" ht="14.25" customHeight="1">
      <c r="C416" s="136"/>
      <c r="D416" s="136"/>
      <c r="E416" s="136"/>
      <c r="F416" s="136"/>
      <c r="G416" s="136"/>
      <c r="H416" s="136"/>
      <c r="I416" s="110"/>
      <c r="J416" s="110"/>
      <c r="K416" s="110"/>
      <c r="L416" s="110"/>
      <c r="M416" s="110"/>
      <c r="N416" s="110"/>
    </row>
    <row r="417" spans="3:14" ht="14.25" customHeight="1">
      <c r="C417" s="136"/>
      <c r="D417" s="136"/>
      <c r="E417" s="136"/>
      <c r="F417" s="136"/>
      <c r="G417" s="136"/>
      <c r="H417" s="136"/>
      <c r="I417" s="110"/>
      <c r="J417" s="110"/>
      <c r="K417" s="110"/>
      <c r="L417" s="110"/>
      <c r="M417" s="110"/>
      <c r="N417" s="110"/>
    </row>
    <row r="418" spans="3:14" ht="14.25" customHeight="1">
      <c r="C418" s="136"/>
      <c r="D418" s="136"/>
      <c r="E418" s="136"/>
      <c r="F418" s="136"/>
      <c r="G418" s="136"/>
      <c r="H418" s="136"/>
      <c r="I418" s="110"/>
      <c r="J418" s="110"/>
      <c r="K418" s="110"/>
      <c r="L418" s="110"/>
      <c r="M418" s="110"/>
      <c r="N418" s="110"/>
    </row>
    <row r="419" spans="3:14" ht="14.25" customHeight="1">
      <c r="C419" s="136"/>
      <c r="D419" s="136"/>
      <c r="E419" s="136"/>
      <c r="F419" s="136"/>
      <c r="G419" s="136"/>
      <c r="H419" s="136"/>
      <c r="I419" s="110"/>
      <c r="J419" s="110"/>
      <c r="K419" s="110"/>
      <c r="L419" s="110"/>
      <c r="M419" s="110"/>
      <c r="N419" s="110"/>
    </row>
    <row r="420" spans="3:14" ht="14.25" customHeight="1">
      <c r="C420" s="136"/>
      <c r="D420" s="136"/>
      <c r="E420" s="136"/>
      <c r="F420" s="136"/>
      <c r="G420" s="136"/>
      <c r="H420" s="136"/>
      <c r="I420" s="110"/>
      <c r="J420" s="110"/>
      <c r="K420" s="110"/>
      <c r="L420" s="110"/>
      <c r="M420" s="110"/>
      <c r="N420" s="110"/>
    </row>
    <row r="421" spans="3:14" ht="14.25" customHeight="1">
      <c r="C421" s="136"/>
      <c r="D421" s="136"/>
      <c r="E421" s="136"/>
      <c r="F421" s="136"/>
      <c r="G421" s="136"/>
      <c r="H421" s="136"/>
      <c r="I421" s="110"/>
      <c r="J421" s="110"/>
      <c r="K421" s="110"/>
      <c r="L421" s="110"/>
      <c r="M421" s="110"/>
      <c r="N421" s="110"/>
    </row>
    <row r="422" spans="3:14" ht="14.25" customHeight="1">
      <c r="C422" s="136"/>
      <c r="D422" s="136"/>
      <c r="E422" s="136"/>
      <c r="F422" s="136"/>
      <c r="G422" s="136"/>
      <c r="H422" s="136"/>
      <c r="I422" s="110"/>
      <c r="J422" s="110"/>
      <c r="K422" s="110"/>
      <c r="L422" s="110"/>
      <c r="M422" s="110"/>
      <c r="N422" s="110"/>
    </row>
    <row r="423" spans="3:14" ht="14.25" customHeight="1">
      <c r="C423" s="136"/>
      <c r="D423" s="136"/>
      <c r="E423" s="136"/>
      <c r="F423" s="136"/>
      <c r="G423" s="136"/>
      <c r="H423" s="136"/>
      <c r="I423" s="110"/>
      <c r="J423" s="110"/>
      <c r="K423" s="110"/>
      <c r="L423" s="110"/>
      <c r="M423" s="110"/>
      <c r="N423" s="110"/>
    </row>
    <row r="424" spans="3:14" ht="14.25" customHeight="1">
      <c r="C424" s="136"/>
      <c r="D424" s="136"/>
      <c r="E424" s="136"/>
      <c r="F424" s="136"/>
      <c r="G424" s="136"/>
      <c r="H424" s="136"/>
      <c r="I424" s="110"/>
      <c r="J424" s="110"/>
      <c r="K424" s="110"/>
      <c r="L424" s="110"/>
      <c r="M424" s="110"/>
      <c r="N424" s="110"/>
    </row>
    <row r="425" spans="3:14" ht="14.25" customHeight="1">
      <c r="C425" s="136"/>
      <c r="D425" s="136"/>
      <c r="E425" s="136"/>
      <c r="F425" s="136"/>
      <c r="G425" s="136"/>
      <c r="H425" s="136"/>
      <c r="I425" s="110"/>
      <c r="J425" s="110"/>
      <c r="K425" s="110"/>
      <c r="L425" s="110"/>
      <c r="M425" s="110"/>
      <c r="N425" s="110"/>
    </row>
    <row r="426" spans="3:14" ht="14.25" customHeight="1">
      <c r="C426" s="136"/>
      <c r="D426" s="136"/>
      <c r="E426" s="136"/>
      <c r="F426" s="136"/>
      <c r="G426" s="136"/>
      <c r="H426" s="136"/>
      <c r="I426" s="110"/>
      <c r="J426" s="110"/>
      <c r="K426" s="110"/>
      <c r="L426" s="110"/>
      <c r="M426" s="110"/>
      <c r="N426" s="110"/>
    </row>
    <row r="427" spans="3:14" ht="14.25" customHeight="1">
      <c r="C427" s="136"/>
      <c r="D427" s="136"/>
      <c r="E427" s="136"/>
      <c r="F427" s="136"/>
      <c r="G427" s="136"/>
      <c r="H427" s="136"/>
      <c r="I427" s="110"/>
      <c r="J427" s="110"/>
      <c r="K427" s="110"/>
      <c r="L427" s="110"/>
      <c r="M427" s="110"/>
      <c r="N427" s="110"/>
    </row>
    <row r="428" spans="3:14" ht="14.25" customHeight="1">
      <c r="C428" s="136"/>
      <c r="D428" s="136"/>
      <c r="E428" s="136"/>
      <c r="F428" s="136"/>
      <c r="G428" s="136"/>
      <c r="H428" s="136"/>
      <c r="I428" s="110"/>
      <c r="J428" s="110"/>
      <c r="K428" s="110"/>
      <c r="L428" s="110"/>
      <c r="M428" s="110"/>
      <c r="N428" s="110"/>
    </row>
    <row r="429" spans="3:14" ht="14.25" customHeight="1">
      <c r="C429" s="136"/>
      <c r="D429" s="136"/>
      <c r="E429" s="136"/>
      <c r="F429" s="136"/>
      <c r="G429" s="136"/>
      <c r="H429" s="136"/>
      <c r="I429" s="110"/>
      <c r="J429" s="110"/>
      <c r="K429" s="110"/>
      <c r="L429" s="110"/>
      <c r="M429" s="110"/>
      <c r="N429" s="110"/>
    </row>
    <row r="430" spans="3:14" ht="14.25" customHeight="1">
      <c r="C430" s="136"/>
      <c r="D430" s="136"/>
      <c r="E430" s="136"/>
      <c r="F430" s="136"/>
      <c r="G430" s="136"/>
      <c r="H430" s="136"/>
      <c r="I430" s="110"/>
      <c r="J430" s="110"/>
      <c r="K430" s="110"/>
      <c r="L430" s="110"/>
      <c r="M430" s="110"/>
      <c r="N430" s="110"/>
    </row>
    <row r="431" spans="3:14" ht="14.25" customHeight="1">
      <c r="C431" s="136"/>
      <c r="D431" s="136"/>
      <c r="E431" s="136"/>
      <c r="F431" s="136"/>
      <c r="G431" s="136"/>
      <c r="H431" s="136"/>
      <c r="I431" s="110"/>
      <c r="J431" s="110"/>
      <c r="K431" s="110"/>
      <c r="L431" s="110"/>
      <c r="M431" s="110"/>
      <c r="N431" s="110"/>
    </row>
    <row r="432" spans="3:14" ht="14.25" customHeight="1">
      <c r="C432" s="136"/>
      <c r="D432" s="136"/>
      <c r="E432" s="136"/>
      <c r="F432" s="136"/>
      <c r="G432" s="136"/>
      <c r="H432" s="136"/>
      <c r="I432" s="110"/>
      <c r="J432" s="110"/>
      <c r="K432" s="110"/>
      <c r="L432" s="110"/>
      <c r="M432" s="110"/>
      <c r="N432" s="110"/>
    </row>
    <row r="433" spans="3:14" ht="14.25" customHeight="1">
      <c r="C433" s="136"/>
      <c r="D433" s="136"/>
      <c r="E433" s="136"/>
      <c r="F433" s="136"/>
      <c r="G433" s="136"/>
      <c r="H433" s="136"/>
      <c r="I433" s="110"/>
      <c r="J433" s="110"/>
      <c r="K433" s="110"/>
      <c r="L433" s="110"/>
      <c r="M433" s="110"/>
      <c r="N433" s="110"/>
    </row>
    <row r="434" spans="3:14" ht="14.25" customHeight="1">
      <c r="C434" s="136"/>
      <c r="D434" s="136"/>
      <c r="E434" s="136"/>
      <c r="F434" s="136"/>
      <c r="G434" s="136"/>
      <c r="H434" s="136"/>
      <c r="I434" s="110"/>
      <c r="J434" s="110"/>
      <c r="K434" s="110"/>
      <c r="L434" s="110"/>
      <c r="M434" s="110"/>
      <c r="N434" s="110"/>
    </row>
    <row r="435" spans="3:14" ht="14.25" customHeight="1">
      <c r="C435" s="136"/>
      <c r="D435" s="136"/>
      <c r="E435" s="136"/>
      <c r="F435" s="136"/>
      <c r="G435" s="136"/>
      <c r="H435" s="136"/>
      <c r="I435" s="110"/>
      <c r="J435" s="110"/>
      <c r="K435" s="110"/>
      <c r="L435" s="110"/>
      <c r="M435" s="110"/>
      <c r="N435" s="110"/>
    </row>
    <row r="436" spans="3:14" ht="14.25" customHeight="1">
      <c r="C436" s="136"/>
      <c r="D436" s="136"/>
      <c r="E436" s="136"/>
      <c r="F436" s="136"/>
      <c r="G436" s="136"/>
      <c r="H436" s="136"/>
      <c r="I436" s="110"/>
      <c r="J436" s="110"/>
      <c r="K436" s="110"/>
      <c r="L436" s="110"/>
      <c r="M436" s="110"/>
      <c r="N436" s="110"/>
    </row>
    <row r="437" spans="3:14" ht="14.25" customHeight="1">
      <c r="C437" s="136"/>
      <c r="D437" s="136"/>
      <c r="E437" s="136"/>
      <c r="F437" s="136"/>
      <c r="G437" s="136"/>
      <c r="H437" s="136"/>
      <c r="I437" s="110"/>
      <c r="J437" s="110"/>
      <c r="K437" s="110"/>
      <c r="L437" s="110"/>
      <c r="M437" s="110"/>
      <c r="N437" s="110"/>
    </row>
    <row r="438" spans="3:14" ht="14.25" customHeight="1">
      <c r="C438" s="136"/>
      <c r="D438" s="136"/>
      <c r="E438" s="136"/>
      <c r="F438" s="136"/>
      <c r="G438" s="136"/>
      <c r="H438" s="136"/>
      <c r="I438" s="110"/>
      <c r="J438" s="110"/>
      <c r="K438" s="110"/>
      <c r="L438" s="110"/>
      <c r="M438" s="110"/>
      <c r="N438" s="110"/>
    </row>
    <row r="439" spans="3:14" ht="14.25" customHeight="1">
      <c r="C439" s="136"/>
      <c r="D439" s="136"/>
      <c r="E439" s="136"/>
      <c r="F439" s="136"/>
      <c r="G439" s="136"/>
      <c r="H439" s="136"/>
      <c r="I439" s="110"/>
      <c r="J439" s="110"/>
      <c r="K439" s="110"/>
      <c r="L439" s="110"/>
      <c r="M439" s="110"/>
      <c r="N439" s="110"/>
    </row>
    <row r="440" spans="3:14" ht="14.25" customHeight="1">
      <c r="C440" s="136"/>
      <c r="D440" s="136"/>
      <c r="E440" s="136"/>
      <c r="F440" s="136"/>
      <c r="G440" s="136"/>
      <c r="H440" s="136"/>
      <c r="I440" s="110"/>
      <c r="J440" s="110"/>
      <c r="K440" s="110"/>
      <c r="L440" s="110"/>
      <c r="M440" s="110"/>
      <c r="N440" s="110"/>
    </row>
    <row r="441" spans="3:14" ht="14.25" customHeight="1">
      <c r="C441" s="136"/>
      <c r="D441" s="136"/>
      <c r="E441" s="136"/>
      <c r="F441" s="136"/>
      <c r="G441" s="136"/>
      <c r="H441" s="136"/>
      <c r="I441" s="110"/>
      <c r="J441" s="110"/>
      <c r="K441" s="110"/>
      <c r="L441" s="110"/>
      <c r="M441" s="110"/>
      <c r="N441" s="110"/>
    </row>
    <row r="442" spans="3:14" ht="14.25" customHeight="1">
      <c r="C442" s="136"/>
      <c r="D442" s="136"/>
      <c r="E442" s="136"/>
      <c r="F442" s="136"/>
      <c r="G442" s="136"/>
      <c r="H442" s="136"/>
      <c r="I442" s="110"/>
      <c r="J442" s="110"/>
      <c r="K442" s="110"/>
      <c r="L442" s="110"/>
      <c r="M442" s="110"/>
      <c r="N442" s="110"/>
    </row>
    <row r="443" spans="3:14" ht="14.25" customHeight="1">
      <c r="C443" s="136"/>
      <c r="D443" s="136"/>
      <c r="E443" s="136"/>
      <c r="F443" s="136"/>
      <c r="G443" s="136"/>
      <c r="H443" s="136"/>
      <c r="I443" s="110"/>
      <c r="J443" s="110"/>
      <c r="K443" s="110"/>
      <c r="L443" s="110"/>
      <c r="M443" s="110"/>
      <c r="N443" s="110"/>
    </row>
    <row r="444" spans="3:14" ht="14.25" customHeight="1">
      <c r="C444" s="136"/>
      <c r="D444" s="136"/>
      <c r="E444" s="136"/>
      <c r="F444" s="136"/>
      <c r="G444" s="136"/>
      <c r="H444" s="136"/>
      <c r="I444" s="110"/>
      <c r="J444" s="110"/>
      <c r="K444" s="110"/>
      <c r="L444" s="110"/>
      <c r="M444" s="110"/>
      <c r="N444" s="110"/>
    </row>
    <row r="445" spans="3:14" ht="14.25" customHeight="1">
      <c r="C445" s="136"/>
      <c r="D445" s="136"/>
      <c r="E445" s="136"/>
      <c r="F445" s="136"/>
      <c r="G445" s="136"/>
      <c r="H445" s="136"/>
      <c r="I445" s="110"/>
      <c r="J445" s="110"/>
      <c r="K445" s="110"/>
      <c r="L445" s="110"/>
      <c r="M445" s="110"/>
      <c r="N445" s="110"/>
    </row>
    <row r="446" spans="3:14" ht="14.25" customHeight="1">
      <c r="C446" s="136"/>
      <c r="D446" s="136"/>
      <c r="E446" s="136"/>
      <c r="F446" s="136"/>
      <c r="G446" s="136"/>
      <c r="H446" s="136"/>
      <c r="I446" s="110"/>
      <c r="J446" s="110"/>
      <c r="K446" s="110"/>
      <c r="L446" s="110"/>
      <c r="M446" s="110"/>
      <c r="N446" s="110"/>
    </row>
    <row r="447" spans="3:14" ht="14.25" customHeight="1">
      <c r="C447" s="136"/>
      <c r="D447" s="136"/>
      <c r="E447" s="136"/>
      <c r="F447" s="136"/>
      <c r="G447" s="136"/>
      <c r="H447" s="136"/>
      <c r="I447" s="110"/>
      <c r="J447" s="110"/>
      <c r="K447" s="110"/>
      <c r="L447" s="110"/>
      <c r="M447" s="110"/>
      <c r="N447" s="110"/>
    </row>
    <row r="448" spans="3:14" ht="14.25" customHeight="1">
      <c r="C448" s="136"/>
      <c r="D448" s="136"/>
      <c r="E448" s="136"/>
      <c r="F448" s="136"/>
      <c r="G448" s="136"/>
      <c r="H448" s="136"/>
      <c r="I448" s="110"/>
      <c r="J448" s="110"/>
      <c r="K448" s="110"/>
      <c r="L448" s="110"/>
      <c r="M448" s="110"/>
      <c r="N448" s="110"/>
    </row>
    <row r="449" spans="3:14" ht="14.25" customHeight="1">
      <c r="C449" s="136"/>
      <c r="D449" s="136"/>
      <c r="E449" s="136"/>
      <c r="F449" s="136"/>
      <c r="G449" s="136"/>
      <c r="H449" s="136"/>
      <c r="I449" s="110"/>
      <c r="J449" s="110"/>
      <c r="K449" s="110"/>
      <c r="L449" s="110"/>
      <c r="M449" s="110"/>
      <c r="N449" s="110"/>
    </row>
    <row r="450" spans="3:14" ht="14.25" customHeight="1">
      <c r="C450" s="136"/>
      <c r="D450" s="136"/>
      <c r="E450" s="136"/>
      <c r="F450" s="136"/>
      <c r="G450" s="136"/>
      <c r="H450" s="136"/>
      <c r="I450" s="110"/>
      <c r="J450" s="110"/>
      <c r="K450" s="110"/>
      <c r="L450" s="110"/>
      <c r="M450" s="110"/>
      <c r="N450" s="110"/>
    </row>
    <row r="451" spans="3:14" ht="14.25" customHeight="1">
      <c r="C451" s="136"/>
      <c r="D451" s="136"/>
      <c r="E451" s="136"/>
      <c r="F451" s="136"/>
      <c r="G451" s="136"/>
      <c r="H451" s="136"/>
      <c r="I451" s="110"/>
      <c r="J451" s="110"/>
      <c r="K451" s="110"/>
      <c r="L451" s="110"/>
      <c r="M451" s="110"/>
      <c r="N451" s="110"/>
    </row>
    <row r="452" spans="3:14" ht="14.25" customHeight="1">
      <c r="C452" s="136"/>
      <c r="D452" s="136"/>
      <c r="E452" s="136"/>
      <c r="F452" s="136"/>
      <c r="G452" s="136"/>
      <c r="H452" s="136"/>
      <c r="I452" s="110"/>
      <c r="J452" s="110"/>
      <c r="K452" s="110"/>
      <c r="L452" s="110"/>
      <c r="M452" s="110"/>
      <c r="N452" s="110"/>
    </row>
    <row r="453" spans="3:14" ht="14.25" customHeight="1">
      <c r="C453" s="136"/>
      <c r="D453" s="136"/>
      <c r="E453" s="136"/>
      <c r="F453" s="136"/>
      <c r="G453" s="136"/>
      <c r="H453" s="136"/>
      <c r="I453" s="110"/>
      <c r="J453" s="110"/>
      <c r="K453" s="110"/>
      <c r="L453" s="110"/>
      <c r="M453" s="110"/>
      <c r="N453" s="110"/>
    </row>
    <row r="454" spans="3:14" ht="14.25" customHeight="1">
      <c r="C454" s="136"/>
      <c r="D454" s="136"/>
      <c r="E454" s="136"/>
      <c r="F454" s="136"/>
      <c r="G454" s="136"/>
      <c r="H454" s="136"/>
      <c r="I454" s="110"/>
      <c r="J454" s="110"/>
      <c r="K454" s="110"/>
      <c r="L454" s="110"/>
      <c r="M454" s="110"/>
      <c r="N454" s="110"/>
    </row>
    <row r="455" spans="3:14" ht="14.25" customHeight="1">
      <c r="C455" s="136"/>
      <c r="D455" s="136"/>
      <c r="E455" s="136"/>
      <c r="F455" s="136"/>
      <c r="G455" s="136"/>
      <c r="H455" s="136"/>
      <c r="I455" s="110"/>
      <c r="J455" s="110"/>
      <c r="K455" s="110"/>
      <c r="L455" s="110"/>
      <c r="M455" s="110"/>
      <c r="N455" s="110"/>
    </row>
    <row r="456" spans="3:14" ht="14.25" customHeight="1">
      <c r="C456" s="136"/>
      <c r="D456" s="136"/>
      <c r="E456" s="136"/>
      <c r="F456" s="136"/>
      <c r="G456" s="136"/>
      <c r="H456" s="136"/>
      <c r="I456" s="110"/>
      <c r="J456" s="110"/>
      <c r="K456" s="110"/>
      <c r="L456" s="110"/>
      <c r="M456" s="110"/>
      <c r="N456" s="110"/>
    </row>
    <row r="457" spans="3:14" ht="14.25" customHeight="1">
      <c r="C457" s="136"/>
      <c r="D457" s="136"/>
      <c r="E457" s="136"/>
      <c r="F457" s="136"/>
      <c r="G457" s="136"/>
      <c r="H457" s="136"/>
      <c r="I457" s="110"/>
      <c r="J457" s="110"/>
      <c r="K457" s="110"/>
      <c r="L457" s="110"/>
      <c r="M457" s="110"/>
      <c r="N457" s="110"/>
    </row>
    <row r="458" spans="3:14" ht="14.25" customHeight="1">
      <c r="C458" s="136"/>
      <c r="D458" s="136"/>
      <c r="E458" s="136"/>
      <c r="F458" s="136"/>
      <c r="G458" s="136"/>
      <c r="H458" s="136"/>
      <c r="I458" s="110"/>
      <c r="J458" s="110"/>
      <c r="K458" s="110"/>
      <c r="L458" s="110"/>
      <c r="M458" s="110"/>
      <c r="N458" s="110"/>
    </row>
    <row r="459" spans="3:14" ht="14.25" customHeight="1">
      <c r="C459" s="136"/>
      <c r="D459" s="136"/>
      <c r="E459" s="136"/>
      <c r="F459" s="136"/>
      <c r="G459" s="136"/>
      <c r="H459" s="136"/>
      <c r="I459" s="110"/>
      <c r="J459" s="110"/>
      <c r="K459" s="110"/>
      <c r="L459" s="110"/>
      <c r="M459" s="110"/>
      <c r="N459" s="110"/>
    </row>
    <row r="460" spans="3:14" ht="14.25" customHeight="1">
      <c r="C460" s="136"/>
      <c r="D460" s="136"/>
      <c r="E460" s="136"/>
      <c r="F460" s="136"/>
      <c r="G460" s="136"/>
      <c r="H460" s="136"/>
      <c r="I460" s="110"/>
      <c r="J460" s="110"/>
      <c r="K460" s="110"/>
      <c r="L460" s="110"/>
      <c r="M460" s="110"/>
      <c r="N460" s="110"/>
    </row>
    <row r="461" spans="3:14" ht="14.25" customHeight="1">
      <c r="C461" s="136"/>
      <c r="D461" s="136"/>
      <c r="E461" s="136"/>
      <c r="F461" s="136"/>
      <c r="G461" s="136"/>
      <c r="H461" s="136"/>
      <c r="I461" s="110"/>
      <c r="J461" s="110"/>
      <c r="K461" s="110"/>
      <c r="L461" s="110"/>
      <c r="M461" s="110"/>
      <c r="N461" s="110"/>
    </row>
    <row r="462" spans="3:14" ht="14.25" customHeight="1">
      <c r="C462" s="136"/>
      <c r="D462" s="136"/>
      <c r="E462" s="136"/>
      <c r="F462" s="136"/>
      <c r="G462" s="136"/>
      <c r="H462" s="136"/>
      <c r="I462" s="110"/>
      <c r="J462" s="110"/>
      <c r="K462" s="110"/>
      <c r="L462" s="110"/>
      <c r="M462" s="110"/>
      <c r="N462" s="110"/>
    </row>
    <row r="463" spans="3:14" ht="14.25" customHeight="1">
      <c r="C463" s="136"/>
      <c r="D463" s="136"/>
      <c r="E463" s="136"/>
      <c r="F463" s="136"/>
      <c r="G463" s="136"/>
      <c r="H463" s="136"/>
      <c r="I463" s="110"/>
      <c r="J463" s="110"/>
      <c r="K463" s="110"/>
      <c r="L463" s="110"/>
      <c r="M463" s="110"/>
      <c r="N463" s="110"/>
    </row>
    <row r="464" spans="3:14" ht="14.25" customHeight="1">
      <c r="C464" s="136"/>
      <c r="D464" s="136"/>
      <c r="E464" s="136"/>
      <c r="F464" s="136"/>
      <c r="G464" s="136"/>
      <c r="H464" s="136"/>
      <c r="I464" s="110"/>
      <c r="J464" s="110"/>
      <c r="K464" s="110"/>
      <c r="L464" s="110"/>
      <c r="M464" s="110"/>
      <c r="N464" s="110"/>
    </row>
    <row r="465" spans="3:14" ht="14.25" customHeight="1">
      <c r="C465" s="136"/>
      <c r="D465" s="136"/>
      <c r="E465" s="136"/>
      <c r="F465" s="136"/>
      <c r="G465" s="136"/>
      <c r="H465" s="136"/>
      <c r="I465" s="110"/>
      <c r="J465" s="110"/>
      <c r="K465" s="110"/>
      <c r="L465" s="110"/>
      <c r="M465" s="110"/>
      <c r="N465" s="110"/>
    </row>
    <row r="466" spans="3:14" ht="14.25" customHeight="1">
      <c r="C466" s="136"/>
      <c r="D466" s="136"/>
      <c r="E466" s="136"/>
      <c r="F466" s="136"/>
      <c r="G466" s="136"/>
      <c r="H466" s="136"/>
      <c r="I466" s="110"/>
      <c r="J466" s="110"/>
      <c r="K466" s="110"/>
      <c r="L466" s="110"/>
      <c r="M466" s="110"/>
      <c r="N466" s="110"/>
    </row>
    <row r="467" spans="3:14" ht="14.25" customHeight="1">
      <c r="C467" s="136"/>
      <c r="D467" s="136"/>
      <c r="E467" s="136"/>
      <c r="F467" s="136"/>
      <c r="G467" s="136"/>
      <c r="H467" s="136"/>
      <c r="I467" s="110"/>
      <c r="J467" s="110"/>
      <c r="K467" s="110"/>
      <c r="L467" s="110"/>
      <c r="M467" s="110"/>
      <c r="N467" s="110"/>
    </row>
    <row r="468" spans="3:14" ht="14.25" customHeight="1">
      <c r="C468" s="136"/>
      <c r="D468" s="136"/>
      <c r="E468" s="136"/>
      <c r="F468" s="136"/>
      <c r="G468" s="136"/>
      <c r="H468" s="136"/>
      <c r="I468" s="110"/>
      <c r="J468" s="110"/>
      <c r="K468" s="110"/>
      <c r="L468" s="110"/>
      <c r="M468" s="110"/>
      <c r="N468" s="110"/>
    </row>
    <row r="469" spans="3:14" ht="14.25" customHeight="1">
      <c r="C469" s="136"/>
      <c r="D469" s="136"/>
      <c r="E469" s="136"/>
      <c r="F469" s="136"/>
      <c r="G469" s="136"/>
      <c r="H469" s="136"/>
      <c r="I469" s="110"/>
      <c r="J469" s="110"/>
      <c r="K469" s="110"/>
      <c r="L469" s="110"/>
      <c r="M469" s="110"/>
      <c r="N469" s="110"/>
    </row>
    <row r="470" spans="3:14" ht="14.25" customHeight="1">
      <c r="C470" s="136"/>
      <c r="D470" s="136"/>
      <c r="E470" s="136"/>
      <c r="F470" s="136"/>
      <c r="G470" s="136"/>
      <c r="H470" s="136"/>
      <c r="I470" s="110"/>
      <c r="J470" s="110"/>
      <c r="K470" s="110"/>
      <c r="L470" s="110"/>
      <c r="M470" s="110"/>
      <c r="N470" s="110"/>
    </row>
    <row r="471" spans="3:14" ht="14.25" customHeight="1">
      <c r="C471" s="136"/>
      <c r="D471" s="136"/>
      <c r="E471" s="136"/>
      <c r="F471" s="136"/>
      <c r="G471" s="136"/>
      <c r="H471" s="136"/>
      <c r="I471" s="110"/>
      <c r="J471" s="110"/>
      <c r="K471" s="110"/>
      <c r="L471" s="110"/>
      <c r="M471" s="110"/>
      <c r="N471" s="110"/>
    </row>
    <row r="472" spans="3:14" ht="14.25" customHeight="1">
      <c r="C472" s="136"/>
      <c r="D472" s="136"/>
      <c r="E472" s="136"/>
      <c r="F472" s="136"/>
      <c r="G472" s="136"/>
      <c r="H472" s="136"/>
      <c r="I472" s="110"/>
      <c r="J472" s="110"/>
      <c r="K472" s="110"/>
      <c r="L472" s="110"/>
      <c r="M472" s="110"/>
      <c r="N472" s="110"/>
    </row>
    <row r="473" spans="3:14" ht="14.25" customHeight="1">
      <c r="C473" s="136"/>
      <c r="D473" s="136"/>
      <c r="E473" s="136"/>
      <c r="F473" s="136"/>
      <c r="G473" s="136"/>
      <c r="H473" s="136"/>
      <c r="I473" s="110"/>
      <c r="J473" s="110"/>
      <c r="K473" s="110"/>
      <c r="L473" s="110"/>
      <c r="M473" s="110"/>
      <c r="N473" s="110"/>
    </row>
    <row r="474" spans="3:14" ht="14.25" customHeight="1">
      <c r="C474" s="136"/>
      <c r="D474" s="136"/>
      <c r="E474" s="136"/>
      <c r="F474" s="136"/>
      <c r="G474" s="136"/>
      <c r="H474" s="136"/>
      <c r="I474" s="110"/>
      <c r="J474" s="110"/>
      <c r="K474" s="110"/>
      <c r="L474" s="110"/>
      <c r="M474" s="110"/>
      <c r="N474" s="110"/>
    </row>
    <row r="475" spans="3:14" ht="14.25" customHeight="1">
      <c r="C475" s="136"/>
      <c r="D475" s="136"/>
      <c r="E475" s="136"/>
      <c r="F475" s="136"/>
      <c r="G475" s="136"/>
      <c r="H475" s="136"/>
      <c r="I475" s="110"/>
      <c r="J475" s="110"/>
      <c r="K475" s="110"/>
      <c r="L475" s="110"/>
      <c r="M475" s="110"/>
      <c r="N475" s="110"/>
    </row>
    <row r="476" spans="3:14" ht="14.25" customHeight="1">
      <c r="C476" s="136"/>
      <c r="D476" s="136"/>
      <c r="E476" s="136"/>
      <c r="F476" s="136"/>
      <c r="G476" s="136"/>
      <c r="H476" s="136"/>
      <c r="I476" s="110"/>
      <c r="J476" s="110"/>
      <c r="K476" s="110"/>
      <c r="L476" s="110"/>
      <c r="M476" s="110"/>
      <c r="N476" s="110"/>
    </row>
    <row r="477" spans="3:14" ht="14.25" customHeight="1">
      <c r="C477" s="136"/>
      <c r="D477" s="136"/>
      <c r="E477" s="136"/>
      <c r="F477" s="136"/>
      <c r="G477" s="136"/>
      <c r="H477" s="136"/>
      <c r="I477" s="110"/>
      <c r="J477" s="110"/>
      <c r="K477" s="110"/>
      <c r="L477" s="110"/>
      <c r="M477" s="110"/>
      <c r="N477" s="110"/>
    </row>
    <row r="478" spans="3:14" ht="14.25" customHeight="1">
      <c r="C478" s="136"/>
      <c r="D478" s="136"/>
      <c r="E478" s="136"/>
      <c r="F478" s="136"/>
      <c r="G478" s="136"/>
      <c r="H478" s="136"/>
      <c r="I478" s="110"/>
      <c r="J478" s="110"/>
      <c r="K478" s="110"/>
      <c r="L478" s="110"/>
      <c r="M478" s="110"/>
      <c r="N478" s="110"/>
    </row>
    <row r="479" spans="3:14" ht="14.25" customHeight="1">
      <c r="C479" s="136"/>
      <c r="D479" s="136"/>
      <c r="E479" s="136"/>
      <c r="F479" s="136"/>
      <c r="G479" s="136"/>
      <c r="H479" s="136"/>
      <c r="I479" s="110"/>
      <c r="J479" s="110"/>
      <c r="K479" s="110"/>
      <c r="L479" s="110"/>
      <c r="M479" s="110"/>
      <c r="N479" s="110"/>
    </row>
    <row r="480" spans="3:14" ht="14.25" customHeight="1">
      <c r="C480" s="136"/>
      <c r="D480" s="136"/>
      <c r="E480" s="136"/>
      <c r="F480" s="136"/>
      <c r="G480" s="136"/>
      <c r="H480" s="136"/>
      <c r="I480" s="110"/>
      <c r="J480" s="110"/>
      <c r="K480" s="110"/>
      <c r="L480" s="110"/>
      <c r="M480" s="110"/>
      <c r="N480" s="110"/>
    </row>
    <row r="481" spans="3:14" ht="14.25" customHeight="1">
      <c r="C481" s="136"/>
      <c r="D481" s="136"/>
      <c r="E481" s="136"/>
      <c r="F481" s="136"/>
      <c r="G481" s="136"/>
      <c r="H481" s="136"/>
      <c r="I481" s="110"/>
      <c r="J481" s="110"/>
      <c r="K481" s="110"/>
      <c r="L481" s="110"/>
      <c r="M481" s="110"/>
      <c r="N481" s="110"/>
    </row>
    <row r="482" spans="3:14" ht="14.25" customHeight="1">
      <c r="C482" s="136"/>
      <c r="D482" s="136"/>
      <c r="E482" s="136"/>
      <c r="F482" s="136"/>
      <c r="G482" s="136"/>
      <c r="H482" s="136"/>
      <c r="I482" s="110"/>
      <c r="J482" s="110"/>
      <c r="K482" s="110"/>
      <c r="L482" s="110"/>
      <c r="M482" s="110"/>
      <c r="N482" s="110"/>
    </row>
    <row r="483" spans="3:14" ht="14.25" customHeight="1">
      <c r="C483" s="136"/>
      <c r="D483" s="136"/>
      <c r="E483" s="136"/>
      <c r="F483" s="136"/>
      <c r="G483" s="136"/>
      <c r="H483" s="136"/>
      <c r="I483" s="110"/>
      <c r="J483" s="110"/>
      <c r="K483" s="110"/>
      <c r="L483" s="110"/>
      <c r="M483" s="110"/>
      <c r="N483" s="110"/>
    </row>
    <row r="484" spans="3:14" ht="14.25" customHeight="1">
      <c r="C484" s="136"/>
      <c r="D484" s="136"/>
      <c r="E484" s="136"/>
      <c r="F484" s="136"/>
      <c r="G484" s="136"/>
      <c r="H484" s="136"/>
      <c r="I484" s="110"/>
      <c r="J484" s="110"/>
      <c r="K484" s="110"/>
      <c r="L484" s="110"/>
      <c r="M484" s="110"/>
      <c r="N484" s="110"/>
    </row>
    <row r="485" spans="3:14" ht="14.25" customHeight="1">
      <c r="C485" s="136"/>
      <c r="D485" s="136"/>
      <c r="E485" s="136"/>
      <c r="F485" s="136"/>
      <c r="G485" s="136"/>
      <c r="H485" s="136"/>
      <c r="I485" s="110"/>
      <c r="J485" s="110"/>
      <c r="K485" s="110"/>
      <c r="L485" s="110"/>
      <c r="M485" s="110"/>
      <c r="N485" s="110"/>
    </row>
    <row r="486" spans="3:14" ht="14.25" customHeight="1">
      <c r="C486" s="136"/>
      <c r="D486" s="136"/>
      <c r="E486" s="136"/>
      <c r="F486" s="136"/>
      <c r="G486" s="136"/>
      <c r="H486" s="136"/>
      <c r="I486" s="110"/>
      <c r="J486" s="110"/>
      <c r="K486" s="110"/>
      <c r="L486" s="110"/>
      <c r="M486" s="110"/>
      <c r="N486" s="110"/>
    </row>
    <row r="487" spans="3:14" ht="14.25" customHeight="1">
      <c r="C487" s="136"/>
      <c r="D487" s="136"/>
      <c r="E487" s="136"/>
      <c r="F487" s="136"/>
      <c r="G487" s="136"/>
      <c r="H487" s="136"/>
      <c r="I487" s="110"/>
      <c r="J487" s="110"/>
      <c r="K487" s="110"/>
      <c r="L487" s="110"/>
      <c r="M487" s="110"/>
      <c r="N487" s="110"/>
    </row>
    <row r="488" spans="3:14" ht="14.25" customHeight="1">
      <c r="C488" s="136"/>
      <c r="D488" s="136"/>
      <c r="E488" s="136"/>
      <c r="F488" s="136"/>
      <c r="G488" s="136"/>
      <c r="H488" s="136"/>
      <c r="I488" s="110"/>
      <c r="J488" s="110"/>
      <c r="K488" s="110"/>
      <c r="L488" s="110"/>
      <c r="M488" s="110"/>
      <c r="N488" s="110"/>
    </row>
    <row r="489" spans="3:14" ht="14.25" customHeight="1">
      <c r="C489" s="136"/>
      <c r="D489" s="136"/>
      <c r="E489" s="136"/>
      <c r="F489" s="136"/>
      <c r="G489" s="136"/>
      <c r="H489" s="136"/>
      <c r="I489" s="110"/>
      <c r="J489" s="110"/>
      <c r="K489" s="110"/>
      <c r="L489" s="110"/>
      <c r="M489" s="110"/>
      <c r="N489" s="110"/>
    </row>
    <row r="490" spans="3:14" ht="14.25" customHeight="1">
      <c r="C490" s="136"/>
      <c r="D490" s="136"/>
      <c r="E490" s="136"/>
      <c r="F490" s="136"/>
      <c r="G490" s="136"/>
      <c r="H490" s="136"/>
      <c r="I490" s="110"/>
      <c r="J490" s="110"/>
      <c r="K490" s="110"/>
      <c r="L490" s="110"/>
      <c r="M490" s="110"/>
      <c r="N490" s="110"/>
    </row>
    <row r="491" spans="3:14" ht="14.25" customHeight="1">
      <c r="C491" s="136"/>
      <c r="D491" s="136"/>
      <c r="E491" s="136"/>
      <c r="F491" s="136"/>
      <c r="G491" s="136"/>
      <c r="H491" s="136"/>
      <c r="I491" s="110"/>
      <c r="J491" s="110"/>
      <c r="K491" s="110"/>
      <c r="L491" s="110"/>
      <c r="M491" s="110"/>
      <c r="N491" s="110"/>
    </row>
    <row r="492" spans="3:14" ht="14.25" customHeight="1">
      <c r="C492" s="136"/>
      <c r="D492" s="136"/>
      <c r="E492" s="136"/>
      <c r="F492" s="136"/>
      <c r="G492" s="136"/>
      <c r="H492" s="136"/>
      <c r="I492" s="110"/>
      <c r="J492" s="110"/>
      <c r="K492" s="110"/>
      <c r="L492" s="110"/>
      <c r="M492" s="110"/>
      <c r="N492" s="110"/>
    </row>
    <row r="493" spans="3:14" ht="14.25" customHeight="1">
      <c r="C493" s="136"/>
      <c r="D493" s="136"/>
      <c r="E493" s="136"/>
      <c r="F493" s="136"/>
      <c r="G493" s="136"/>
      <c r="H493" s="136"/>
      <c r="I493" s="110"/>
      <c r="J493" s="110"/>
      <c r="K493" s="110"/>
      <c r="L493" s="110"/>
      <c r="M493" s="110"/>
      <c r="N493" s="110"/>
    </row>
    <row r="494" spans="3:14" ht="14.25" customHeight="1">
      <c r="C494" s="136"/>
      <c r="D494" s="136"/>
      <c r="E494" s="136"/>
      <c r="F494" s="136"/>
      <c r="G494" s="136"/>
      <c r="H494" s="136"/>
      <c r="I494" s="110"/>
      <c r="J494" s="110"/>
      <c r="K494" s="110"/>
      <c r="L494" s="110"/>
      <c r="M494" s="110"/>
      <c r="N494" s="110"/>
    </row>
    <row r="495" spans="3:14" ht="14.25" customHeight="1">
      <c r="C495" s="136"/>
      <c r="D495" s="136"/>
      <c r="E495" s="136"/>
      <c r="F495" s="136"/>
      <c r="G495" s="136"/>
      <c r="H495" s="136"/>
      <c r="I495" s="110"/>
      <c r="J495" s="110"/>
      <c r="K495" s="110"/>
      <c r="L495" s="110"/>
      <c r="M495" s="110"/>
      <c r="N495" s="110"/>
    </row>
    <row r="496" spans="3:14" ht="14.25" customHeight="1">
      <c r="C496" s="136"/>
      <c r="D496" s="136"/>
      <c r="E496" s="136"/>
      <c r="F496" s="136"/>
      <c r="G496" s="136"/>
      <c r="H496" s="136"/>
      <c r="I496" s="110"/>
      <c r="J496" s="110"/>
      <c r="K496" s="110"/>
      <c r="L496" s="110"/>
      <c r="M496" s="110"/>
      <c r="N496" s="110"/>
    </row>
    <row r="497" spans="3:14" ht="14.25" customHeight="1">
      <c r="C497" s="136"/>
      <c r="D497" s="136"/>
      <c r="E497" s="136"/>
      <c r="F497" s="136"/>
      <c r="G497" s="136"/>
      <c r="H497" s="136"/>
      <c r="I497" s="110"/>
      <c r="J497" s="110"/>
      <c r="K497" s="110"/>
      <c r="L497" s="110"/>
      <c r="M497" s="110"/>
      <c r="N497" s="110"/>
    </row>
    <row r="498" spans="3:14" ht="14.25" customHeight="1">
      <c r="C498" s="136"/>
      <c r="D498" s="136"/>
      <c r="E498" s="136"/>
      <c r="F498" s="136"/>
      <c r="G498" s="136"/>
      <c r="H498" s="136"/>
      <c r="I498" s="110"/>
      <c r="J498" s="110"/>
      <c r="K498" s="110"/>
      <c r="L498" s="110"/>
      <c r="M498" s="110"/>
      <c r="N498" s="110"/>
    </row>
    <row r="499" spans="3:14" ht="14.25" customHeight="1">
      <c r="C499" s="136"/>
      <c r="D499" s="136"/>
      <c r="E499" s="136"/>
      <c r="F499" s="136"/>
      <c r="G499" s="136"/>
      <c r="H499" s="136"/>
      <c r="I499" s="110"/>
      <c r="J499" s="110"/>
      <c r="K499" s="110"/>
      <c r="L499" s="110"/>
      <c r="M499" s="110"/>
      <c r="N499" s="110"/>
    </row>
    <row r="500" spans="3:14" ht="14.25" customHeight="1">
      <c r="C500" s="136"/>
      <c r="D500" s="136"/>
      <c r="E500" s="136"/>
      <c r="F500" s="136"/>
      <c r="G500" s="136"/>
      <c r="H500" s="136"/>
      <c r="I500" s="110"/>
      <c r="J500" s="110"/>
      <c r="K500" s="110"/>
      <c r="L500" s="110"/>
      <c r="M500" s="110"/>
      <c r="N500" s="110"/>
    </row>
    <row r="501" spans="3:14" ht="14.25" customHeight="1">
      <c r="C501" s="136"/>
      <c r="D501" s="136"/>
      <c r="E501" s="136"/>
      <c r="F501" s="136"/>
      <c r="G501" s="136"/>
      <c r="H501" s="136"/>
      <c r="I501" s="110"/>
      <c r="J501" s="110"/>
      <c r="K501" s="110"/>
      <c r="L501" s="110"/>
      <c r="M501" s="110"/>
      <c r="N501" s="110"/>
    </row>
    <row r="502" spans="3:14" ht="14.25" customHeight="1">
      <c r="C502" s="136"/>
      <c r="D502" s="136"/>
      <c r="E502" s="136"/>
      <c r="F502" s="136"/>
      <c r="G502" s="136"/>
      <c r="H502" s="136"/>
      <c r="I502" s="110"/>
      <c r="J502" s="110"/>
      <c r="K502" s="110"/>
      <c r="L502" s="110"/>
      <c r="M502" s="110"/>
      <c r="N502" s="110"/>
    </row>
    <row r="503" spans="3:14" ht="14.25" customHeight="1">
      <c r="C503" s="136"/>
      <c r="D503" s="136"/>
      <c r="E503" s="136"/>
      <c r="F503" s="136"/>
      <c r="G503" s="136"/>
      <c r="H503" s="136"/>
      <c r="I503" s="110"/>
      <c r="J503" s="110"/>
      <c r="K503" s="110"/>
      <c r="L503" s="110"/>
      <c r="M503" s="110"/>
      <c r="N503" s="110"/>
    </row>
    <row r="504" spans="3:14" ht="14.25" customHeight="1">
      <c r="C504" s="136"/>
      <c r="D504" s="136"/>
      <c r="E504" s="136"/>
      <c r="F504" s="136"/>
      <c r="G504" s="136"/>
      <c r="H504" s="136"/>
      <c r="I504" s="110"/>
      <c r="J504" s="110"/>
      <c r="K504" s="110"/>
      <c r="L504" s="110"/>
      <c r="M504" s="110"/>
      <c r="N504" s="110"/>
    </row>
    <row r="505" spans="3:14" ht="14.25" customHeight="1">
      <c r="C505" s="136"/>
      <c r="D505" s="136"/>
      <c r="E505" s="136"/>
      <c r="F505" s="136"/>
      <c r="G505" s="136"/>
      <c r="H505" s="136"/>
      <c r="I505" s="110"/>
      <c r="J505" s="110"/>
      <c r="K505" s="110"/>
      <c r="L505" s="110"/>
      <c r="M505" s="110"/>
      <c r="N505" s="110"/>
    </row>
    <row r="506" spans="3:14" ht="14.25" customHeight="1">
      <c r="C506" s="136"/>
      <c r="D506" s="136"/>
      <c r="E506" s="136"/>
      <c r="F506" s="136"/>
      <c r="G506" s="136"/>
      <c r="H506" s="136"/>
      <c r="I506" s="110"/>
      <c r="J506" s="110"/>
      <c r="K506" s="110"/>
      <c r="L506" s="110"/>
      <c r="M506" s="110"/>
      <c r="N506" s="110"/>
    </row>
    <row r="507" spans="3:14" ht="14.25" customHeight="1">
      <c r="C507" s="136"/>
      <c r="D507" s="136"/>
      <c r="E507" s="136"/>
      <c r="F507" s="136"/>
      <c r="G507" s="136"/>
      <c r="H507" s="136"/>
      <c r="I507" s="110"/>
      <c r="J507" s="110"/>
      <c r="K507" s="110"/>
      <c r="L507" s="110"/>
      <c r="M507" s="110"/>
      <c r="N507" s="110"/>
    </row>
    <row r="508" spans="3:14" ht="14.25" customHeight="1">
      <c r="C508" s="136"/>
      <c r="D508" s="136"/>
      <c r="E508" s="136"/>
      <c r="F508" s="136"/>
      <c r="G508" s="136"/>
      <c r="H508" s="136"/>
      <c r="I508" s="110"/>
      <c r="J508" s="110"/>
      <c r="K508" s="110"/>
      <c r="L508" s="110"/>
      <c r="M508" s="110"/>
      <c r="N508" s="110"/>
    </row>
    <row r="509" spans="3:14" ht="14.25" customHeight="1">
      <c r="C509" s="136"/>
      <c r="D509" s="136"/>
      <c r="E509" s="136"/>
      <c r="F509" s="136"/>
      <c r="G509" s="136"/>
      <c r="H509" s="136"/>
      <c r="I509" s="110"/>
      <c r="J509" s="110"/>
      <c r="K509" s="110"/>
      <c r="L509" s="110"/>
      <c r="M509" s="110"/>
      <c r="N509" s="110"/>
    </row>
    <row r="510" spans="3:14" ht="14.25" customHeight="1">
      <c r="C510" s="136"/>
      <c r="D510" s="136"/>
      <c r="E510" s="136"/>
      <c r="F510" s="136"/>
      <c r="G510" s="136"/>
      <c r="H510" s="136"/>
      <c r="I510" s="110"/>
      <c r="J510" s="110"/>
      <c r="K510" s="110"/>
      <c r="L510" s="110"/>
      <c r="M510" s="110"/>
      <c r="N510" s="110"/>
    </row>
    <row r="511" spans="3:14" ht="14.25" customHeight="1">
      <c r="C511" s="136"/>
      <c r="D511" s="136"/>
      <c r="E511" s="136"/>
      <c r="F511" s="136"/>
      <c r="G511" s="136"/>
      <c r="H511" s="136"/>
      <c r="I511" s="110"/>
      <c r="J511" s="110"/>
      <c r="K511" s="110"/>
      <c r="L511" s="110"/>
      <c r="M511" s="110"/>
      <c r="N511" s="110"/>
    </row>
    <row r="512" spans="3:14" ht="14.25" customHeight="1">
      <c r="C512" s="136"/>
      <c r="D512" s="136"/>
      <c r="E512" s="136"/>
      <c r="F512" s="136"/>
      <c r="G512" s="136"/>
      <c r="H512" s="136"/>
      <c r="I512" s="110"/>
      <c r="J512" s="110"/>
      <c r="K512" s="110"/>
      <c r="L512" s="110"/>
      <c r="M512" s="110"/>
      <c r="N512" s="110"/>
    </row>
    <row r="513" spans="3:14" ht="14.25" customHeight="1">
      <c r="C513" s="136"/>
      <c r="D513" s="136"/>
      <c r="E513" s="136"/>
      <c r="F513" s="136"/>
      <c r="G513" s="136"/>
      <c r="H513" s="136"/>
      <c r="I513" s="110"/>
      <c r="J513" s="110"/>
      <c r="K513" s="110"/>
      <c r="L513" s="110"/>
      <c r="M513" s="110"/>
      <c r="N513" s="110"/>
    </row>
    <row r="514" spans="3:14" ht="14.25" customHeight="1">
      <c r="C514" s="136"/>
      <c r="D514" s="136"/>
      <c r="E514" s="136"/>
      <c r="F514" s="136"/>
      <c r="G514" s="136"/>
      <c r="H514" s="136"/>
      <c r="I514" s="110"/>
      <c r="J514" s="110"/>
      <c r="K514" s="110"/>
      <c r="L514" s="110"/>
      <c r="M514" s="110"/>
      <c r="N514" s="110"/>
    </row>
    <row r="515" spans="3:14" ht="14.25" customHeight="1">
      <c r="C515" s="136"/>
      <c r="D515" s="136"/>
      <c r="E515" s="136"/>
      <c r="F515" s="136"/>
      <c r="G515" s="136"/>
      <c r="H515" s="136"/>
      <c r="I515" s="110"/>
      <c r="J515" s="110"/>
      <c r="K515" s="110"/>
      <c r="L515" s="110"/>
      <c r="M515" s="110"/>
      <c r="N515" s="110"/>
    </row>
    <row r="516" spans="3:14" ht="14.25" customHeight="1">
      <c r="C516" s="136"/>
      <c r="D516" s="136"/>
      <c r="E516" s="136"/>
      <c r="F516" s="136"/>
      <c r="G516" s="136"/>
      <c r="H516" s="136"/>
      <c r="I516" s="110"/>
      <c r="J516" s="110"/>
      <c r="K516" s="110"/>
      <c r="L516" s="110"/>
      <c r="M516" s="110"/>
      <c r="N516" s="110"/>
    </row>
    <row r="517" spans="3:14" ht="14.25" customHeight="1">
      <c r="C517" s="136"/>
      <c r="D517" s="136"/>
      <c r="E517" s="136"/>
      <c r="F517" s="136"/>
      <c r="G517" s="136"/>
      <c r="H517" s="136"/>
      <c r="I517" s="110"/>
      <c r="J517" s="110"/>
      <c r="K517" s="110"/>
      <c r="L517" s="110"/>
      <c r="M517" s="110"/>
      <c r="N517" s="110"/>
    </row>
    <row r="518" spans="3:14" ht="14.25" customHeight="1">
      <c r="C518" s="136"/>
      <c r="D518" s="136"/>
      <c r="E518" s="136"/>
      <c r="F518" s="136"/>
      <c r="G518" s="136"/>
      <c r="H518" s="136"/>
      <c r="I518" s="110"/>
      <c r="J518" s="110"/>
      <c r="K518" s="110"/>
      <c r="L518" s="110"/>
      <c r="M518" s="110"/>
      <c r="N518" s="110"/>
    </row>
    <row r="519" spans="3:14" ht="14.25" customHeight="1">
      <c r="C519" s="136"/>
      <c r="D519" s="136"/>
      <c r="E519" s="136"/>
      <c r="F519" s="136"/>
      <c r="G519" s="136"/>
      <c r="H519" s="136"/>
      <c r="I519" s="110"/>
      <c r="J519" s="110"/>
      <c r="K519" s="110"/>
      <c r="L519" s="110"/>
      <c r="M519" s="110"/>
      <c r="N519" s="110"/>
    </row>
    <row r="520" spans="3:14" ht="14.25" customHeight="1">
      <c r="C520" s="136"/>
      <c r="D520" s="136"/>
      <c r="E520" s="136"/>
      <c r="F520" s="136"/>
      <c r="G520" s="136"/>
      <c r="H520" s="136"/>
      <c r="I520" s="110"/>
      <c r="J520" s="110"/>
      <c r="K520" s="110"/>
      <c r="L520" s="110"/>
      <c r="M520" s="110"/>
      <c r="N520" s="110"/>
    </row>
    <row r="521" spans="3:14" ht="14.25" customHeight="1">
      <c r="C521" s="136"/>
      <c r="D521" s="136"/>
      <c r="E521" s="136"/>
      <c r="F521" s="136"/>
      <c r="G521" s="136"/>
      <c r="H521" s="136"/>
      <c r="I521" s="110"/>
      <c r="J521" s="110"/>
      <c r="K521" s="110"/>
      <c r="L521" s="110"/>
      <c r="M521" s="110"/>
      <c r="N521" s="110"/>
    </row>
    <row r="522" spans="3:14" ht="14.25" customHeight="1">
      <c r="C522" s="136"/>
      <c r="D522" s="136"/>
      <c r="E522" s="136"/>
      <c r="F522" s="136"/>
      <c r="G522" s="136"/>
      <c r="H522" s="136"/>
      <c r="I522" s="110"/>
      <c r="J522" s="110"/>
      <c r="K522" s="110"/>
      <c r="L522" s="110"/>
      <c r="M522" s="110"/>
      <c r="N522" s="110"/>
    </row>
    <row r="523" spans="3:14" ht="14.25" customHeight="1">
      <c r="C523" s="136"/>
      <c r="D523" s="136"/>
      <c r="E523" s="136"/>
      <c r="F523" s="136"/>
      <c r="G523" s="136"/>
      <c r="H523" s="136"/>
      <c r="I523" s="110"/>
      <c r="J523" s="110"/>
      <c r="K523" s="110"/>
      <c r="L523" s="110"/>
      <c r="M523" s="110"/>
      <c r="N523" s="110"/>
    </row>
    <row r="524" spans="3:14" ht="14.25" customHeight="1">
      <c r="C524" s="136"/>
      <c r="D524" s="136"/>
      <c r="E524" s="136"/>
      <c r="F524" s="136"/>
      <c r="G524" s="136"/>
      <c r="H524" s="136"/>
      <c r="I524" s="110"/>
      <c r="J524" s="110"/>
      <c r="K524" s="110"/>
      <c r="L524" s="110"/>
      <c r="M524" s="110"/>
      <c r="N524" s="110"/>
    </row>
    <row r="525" spans="3:14" ht="14.25" customHeight="1">
      <c r="C525" s="136"/>
      <c r="D525" s="136"/>
      <c r="E525" s="136"/>
      <c r="F525" s="136"/>
      <c r="G525" s="136"/>
      <c r="H525" s="136"/>
      <c r="I525" s="110"/>
      <c r="J525" s="110"/>
      <c r="K525" s="110"/>
      <c r="L525" s="110"/>
      <c r="M525" s="110"/>
      <c r="N525" s="110"/>
    </row>
    <row r="526" spans="3:14" ht="14.25" customHeight="1">
      <c r="C526" s="136"/>
      <c r="D526" s="136"/>
      <c r="E526" s="136"/>
      <c r="F526" s="136"/>
      <c r="G526" s="136"/>
      <c r="H526" s="136"/>
      <c r="I526" s="110"/>
      <c r="J526" s="110"/>
      <c r="K526" s="110"/>
      <c r="L526" s="110"/>
      <c r="M526" s="110"/>
      <c r="N526" s="110"/>
    </row>
    <row r="527" spans="3:14" ht="14.25" customHeight="1">
      <c r="C527" s="136"/>
      <c r="D527" s="136"/>
      <c r="E527" s="136"/>
      <c r="F527" s="136"/>
      <c r="G527" s="136"/>
      <c r="H527" s="136"/>
      <c r="I527" s="110"/>
      <c r="J527" s="110"/>
      <c r="K527" s="110"/>
      <c r="L527" s="110"/>
      <c r="M527" s="110"/>
      <c r="N527" s="110"/>
    </row>
    <row r="528" spans="3:14" ht="14.25" customHeight="1">
      <c r="C528" s="136"/>
      <c r="D528" s="136"/>
      <c r="E528" s="136"/>
      <c r="F528" s="136"/>
      <c r="G528" s="136"/>
      <c r="H528" s="136"/>
      <c r="I528" s="110"/>
      <c r="J528" s="110"/>
      <c r="K528" s="110"/>
      <c r="L528" s="110"/>
      <c r="M528" s="110"/>
      <c r="N528" s="110"/>
    </row>
    <row r="529" spans="3:14" ht="14.25" customHeight="1">
      <c r="C529" s="136"/>
      <c r="D529" s="136"/>
      <c r="E529" s="136"/>
      <c r="F529" s="136"/>
      <c r="G529" s="136"/>
      <c r="H529" s="136"/>
      <c r="I529" s="110"/>
      <c r="J529" s="110"/>
      <c r="K529" s="110"/>
      <c r="L529" s="110"/>
      <c r="M529" s="110"/>
      <c r="N529" s="110"/>
    </row>
    <row r="530" spans="3:14" ht="14.25" customHeight="1">
      <c r="C530" s="136"/>
      <c r="D530" s="136"/>
      <c r="E530" s="136"/>
      <c r="F530" s="136"/>
      <c r="G530" s="136"/>
      <c r="H530" s="136"/>
      <c r="I530" s="110"/>
      <c r="J530" s="110"/>
      <c r="K530" s="110"/>
      <c r="L530" s="110"/>
      <c r="M530" s="110"/>
      <c r="N530" s="110"/>
    </row>
    <row r="531" spans="3:14" ht="14.25" customHeight="1">
      <c r="C531" s="136"/>
      <c r="D531" s="136"/>
      <c r="E531" s="136"/>
      <c r="F531" s="136"/>
      <c r="G531" s="136"/>
      <c r="H531" s="136"/>
      <c r="I531" s="110"/>
      <c r="J531" s="110"/>
      <c r="K531" s="110"/>
      <c r="L531" s="110"/>
      <c r="M531" s="110"/>
      <c r="N531" s="110"/>
    </row>
    <row r="532" spans="3:14" ht="14.25" customHeight="1">
      <c r="C532" s="136"/>
      <c r="D532" s="136"/>
      <c r="E532" s="136"/>
      <c r="F532" s="136"/>
      <c r="G532" s="136"/>
      <c r="H532" s="136"/>
      <c r="I532" s="110"/>
      <c r="J532" s="110"/>
      <c r="K532" s="110"/>
      <c r="L532" s="110"/>
      <c r="M532" s="110"/>
      <c r="N532" s="110"/>
    </row>
    <row r="533" spans="3:14" ht="14.25" customHeight="1">
      <c r="C533" s="136"/>
      <c r="D533" s="136"/>
      <c r="E533" s="136"/>
      <c r="F533" s="136"/>
      <c r="G533" s="136"/>
      <c r="H533" s="136"/>
      <c r="I533" s="110"/>
      <c r="J533" s="110"/>
      <c r="K533" s="110"/>
      <c r="L533" s="110"/>
      <c r="M533" s="110"/>
      <c r="N533" s="110"/>
    </row>
    <row r="534" spans="3:14" ht="14.25" customHeight="1">
      <c r="C534" s="136"/>
      <c r="D534" s="136"/>
      <c r="E534" s="136"/>
      <c r="F534" s="136"/>
      <c r="G534" s="136"/>
      <c r="H534" s="136"/>
      <c r="I534" s="110"/>
      <c r="J534" s="110"/>
      <c r="K534" s="110"/>
      <c r="L534" s="110"/>
      <c r="M534" s="110"/>
      <c r="N534" s="110"/>
    </row>
    <row r="535" spans="3:14" ht="14.25" customHeight="1">
      <c r="C535" s="136"/>
      <c r="D535" s="136"/>
      <c r="E535" s="136"/>
      <c r="F535" s="136"/>
      <c r="G535" s="136"/>
      <c r="H535" s="136"/>
      <c r="I535" s="110"/>
      <c r="J535" s="110"/>
      <c r="K535" s="110"/>
      <c r="L535" s="110"/>
      <c r="M535" s="110"/>
      <c r="N535" s="110"/>
    </row>
    <row r="536" spans="3:14" ht="14.25" customHeight="1">
      <c r="C536" s="136"/>
      <c r="D536" s="136"/>
      <c r="E536" s="136"/>
      <c r="F536" s="136"/>
      <c r="G536" s="136"/>
      <c r="H536" s="136"/>
      <c r="I536" s="110"/>
      <c r="J536" s="110"/>
      <c r="K536" s="110"/>
      <c r="L536" s="110"/>
      <c r="M536" s="110"/>
      <c r="N536" s="110"/>
    </row>
    <row r="537" spans="3:14" ht="14.25" customHeight="1">
      <c r="C537" s="136"/>
      <c r="D537" s="136"/>
      <c r="E537" s="136"/>
      <c r="F537" s="136"/>
      <c r="G537" s="136"/>
      <c r="H537" s="136"/>
      <c r="I537" s="110"/>
      <c r="J537" s="110"/>
      <c r="K537" s="110"/>
      <c r="L537" s="110"/>
      <c r="M537" s="110"/>
      <c r="N537" s="110"/>
    </row>
    <row r="538" spans="3:14" ht="14.25" customHeight="1">
      <c r="C538" s="136"/>
      <c r="D538" s="136"/>
      <c r="E538" s="136"/>
      <c r="F538" s="136"/>
      <c r="G538" s="136"/>
      <c r="H538" s="136"/>
      <c r="I538" s="110"/>
      <c r="J538" s="110"/>
      <c r="K538" s="110"/>
      <c r="L538" s="110"/>
      <c r="M538" s="110"/>
      <c r="N538" s="110"/>
    </row>
    <row r="539" spans="3:14" ht="14.25" customHeight="1">
      <c r="C539" s="136"/>
      <c r="D539" s="136"/>
      <c r="E539" s="136"/>
      <c r="F539" s="136"/>
      <c r="G539" s="136"/>
      <c r="H539" s="136"/>
      <c r="I539" s="110"/>
      <c r="J539" s="110"/>
      <c r="K539" s="110"/>
      <c r="L539" s="110"/>
      <c r="M539" s="110"/>
      <c r="N539" s="110"/>
    </row>
    <row r="540" spans="3:14" ht="14.25" customHeight="1">
      <c r="C540" s="136"/>
      <c r="D540" s="136"/>
      <c r="E540" s="136"/>
      <c r="F540" s="136"/>
      <c r="G540" s="136"/>
      <c r="H540" s="136"/>
      <c r="I540" s="110"/>
      <c r="J540" s="110"/>
      <c r="K540" s="110"/>
      <c r="L540" s="110"/>
      <c r="M540" s="110"/>
      <c r="N540" s="110"/>
    </row>
    <row r="541" spans="3:14" ht="14.25" customHeight="1">
      <c r="C541" s="136"/>
      <c r="D541" s="136"/>
      <c r="E541" s="136"/>
      <c r="F541" s="136"/>
      <c r="G541" s="136"/>
      <c r="H541" s="136"/>
      <c r="I541" s="110"/>
      <c r="J541" s="110"/>
      <c r="K541" s="110"/>
      <c r="L541" s="110"/>
      <c r="M541" s="110"/>
      <c r="N541" s="110"/>
    </row>
    <row r="542" spans="3:14" ht="14.25" customHeight="1">
      <c r="C542" s="136"/>
      <c r="D542" s="136"/>
      <c r="E542" s="136"/>
      <c r="F542" s="136"/>
      <c r="G542" s="136"/>
      <c r="H542" s="136"/>
      <c r="I542" s="110"/>
      <c r="J542" s="110"/>
      <c r="K542" s="110"/>
      <c r="L542" s="110"/>
      <c r="M542" s="110"/>
      <c r="N542" s="110"/>
    </row>
    <row r="543" spans="3:14" ht="14.25" customHeight="1">
      <c r="C543" s="136"/>
      <c r="D543" s="136"/>
      <c r="E543" s="136"/>
      <c r="F543" s="136"/>
      <c r="G543" s="136"/>
      <c r="H543" s="136"/>
      <c r="I543" s="110"/>
      <c r="J543" s="110"/>
      <c r="K543" s="110"/>
      <c r="L543" s="110"/>
      <c r="M543" s="110"/>
      <c r="N543" s="110"/>
    </row>
    <row r="544" spans="3:14" ht="14.25" customHeight="1">
      <c r="C544" s="136"/>
      <c r="D544" s="136"/>
      <c r="E544" s="136"/>
      <c r="F544" s="136"/>
      <c r="G544" s="136"/>
      <c r="H544" s="136"/>
      <c r="I544" s="110"/>
      <c r="J544" s="110"/>
      <c r="K544" s="110"/>
      <c r="L544" s="110"/>
      <c r="M544" s="110"/>
      <c r="N544" s="110"/>
    </row>
    <row r="545" spans="3:14" ht="14.25" customHeight="1">
      <c r="C545" s="136"/>
      <c r="D545" s="136"/>
      <c r="E545" s="136"/>
      <c r="F545" s="136"/>
      <c r="G545" s="136"/>
      <c r="H545" s="136"/>
      <c r="I545" s="110"/>
      <c r="J545" s="110"/>
      <c r="K545" s="110"/>
      <c r="L545" s="110"/>
      <c r="M545" s="110"/>
      <c r="N545" s="110"/>
    </row>
    <row r="546" spans="3:14" ht="14.25" customHeight="1">
      <c r="C546" s="136"/>
      <c r="D546" s="136"/>
      <c r="E546" s="136"/>
      <c r="F546" s="136"/>
      <c r="G546" s="136"/>
      <c r="H546" s="136"/>
      <c r="I546" s="110"/>
      <c r="J546" s="110"/>
      <c r="K546" s="110"/>
      <c r="L546" s="110"/>
      <c r="M546" s="110"/>
      <c r="N546" s="110"/>
    </row>
    <row r="547" spans="3:14" ht="14.25" customHeight="1">
      <c r="C547" s="136"/>
      <c r="D547" s="136"/>
      <c r="E547" s="136"/>
      <c r="F547" s="136"/>
      <c r="G547" s="136"/>
      <c r="H547" s="136"/>
      <c r="I547" s="110"/>
      <c r="J547" s="110"/>
      <c r="K547" s="110"/>
      <c r="L547" s="110"/>
      <c r="M547" s="110"/>
      <c r="N547" s="110"/>
    </row>
    <row r="548" spans="3:14" ht="14.25" customHeight="1">
      <c r="C548" s="136"/>
      <c r="D548" s="136"/>
      <c r="E548" s="136"/>
      <c r="F548" s="136"/>
      <c r="G548" s="136"/>
      <c r="H548" s="136"/>
      <c r="I548" s="110"/>
      <c r="J548" s="110"/>
      <c r="K548" s="110"/>
      <c r="L548" s="110"/>
      <c r="M548" s="110"/>
      <c r="N548" s="110"/>
    </row>
    <row r="549" spans="3:14" ht="14.25" customHeight="1">
      <c r="C549" s="136"/>
      <c r="D549" s="136"/>
      <c r="E549" s="136"/>
      <c r="F549" s="136"/>
      <c r="G549" s="136"/>
      <c r="H549" s="136"/>
      <c r="I549" s="110"/>
      <c r="J549" s="110"/>
      <c r="K549" s="110"/>
      <c r="L549" s="110"/>
      <c r="M549" s="110"/>
      <c r="N549" s="110"/>
    </row>
    <row r="550" spans="3:14" ht="14.25" customHeight="1">
      <c r="C550" s="136"/>
      <c r="D550" s="136"/>
      <c r="E550" s="136"/>
      <c r="F550" s="136"/>
      <c r="G550" s="136"/>
      <c r="H550" s="136"/>
      <c r="I550" s="110"/>
      <c r="J550" s="110"/>
      <c r="K550" s="110"/>
      <c r="L550" s="110"/>
      <c r="M550" s="110"/>
      <c r="N550" s="110"/>
    </row>
    <row r="551" spans="3:14" ht="14.25" customHeight="1">
      <c r="C551" s="136"/>
      <c r="D551" s="136"/>
      <c r="E551" s="136"/>
      <c r="F551" s="136"/>
      <c r="G551" s="136"/>
      <c r="H551" s="136"/>
      <c r="I551" s="110"/>
      <c r="J551" s="110"/>
      <c r="K551" s="110"/>
      <c r="L551" s="110"/>
      <c r="M551" s="110"/>
      <c r="N551" s="110"/>
    </row>
    <row r="552" spans="3:14" ht="14.25" customHeight="1">
      <c r="C552" s="136"/>
      <c r="D552" s="136"/>
      <c r="E552" s="136"/>
      <c r="F552" s="136"/>
      <c r="G552" s="136"/>
      <c r="H552" s="136"/>
      <c r="I552" s="110"/>
      <c r="J552" s="110"/>
      <c r="K552" s="110"/>
      <c r="L552" s="110"/>
      <c r="M552" s="110"/>
      <c r="N552" s="110"/>
    </row>
    <row r="553" spans="3:14" ht="14.25" customHeight="1">
      <c r="C553" s="136"/>
      <c r="D553" s="136"/>
      <c r="E553" s="136"/>
      <c r="F553" s="136"/>
      <c r="G553" s="136"/>
      <c r="H553" s="136"/>
      <c r="I553" s="110"/>
      <c r="J553" s="110"/>
      <c r="K553" s="110"/>
      <c r="L553" s="110"/>
      <c r="M553" s="110"/>
      <c r="N553" s="110"/>
    </row>
    <row r="554" spans="3:14" ht="14.25" customHeight="1">
      <c r="C554" s="136"/>
      <c r="D554" s="136"/>
      <c r="E554" s="136"/>
      <c r="F554" s="136"/>
      <c r="G554" s="136"/>
      <c r="H554" s="136"/>
      <c r="I554" s="110"/>
      <c r="J554" s="110"/>
      <c r="K554" s="110"/>
      <c r="L554" s="110"/>
      <c r="M554" s="110"/>
      <c r="N554" s="110"/>
    </row>
    <row r="555" spans="3:14" ht="14.25" customHeight="1">
      <c r="C555" s="136"/>
      <c r="D555" s="136"/>
      <c r="E555" s="136"/>
      <c r="F555" s="136"/>
      <c r="G555" s="136"/>
      <c r="H555" s="136"/>
      <c r="I555" s="110"/>
      <c r="J555" s="110"/>
      <c r="K555" s="110"/>
      <c r="L555" s="110"/>
      <c r="M555" s="110"/>
      <c r="N555" s="110"/>
    </row>
    <row r="556" spans="3:14" ht="14.25" customHeight="1">
      <c r="C556" s="136"/>
      <c r="D556" s="136"/>
      <c r="E556" s="136"/>
      <c r="F556" s="136"/>
      <c r="G556" s="136"/>
      <c r="H556" s="136"/>
      <c r="I556" s="110"/>
      <c r="J556" s="110"/>
      <c r="K556" s="110"/>
      <c r="L556" s="110"/>
      <c r="M556" s="110"/>
      <c r="N556" s="110"/>
    </row>
    <row r="557" spans="3:14" ht="14.25" customHeight="1">
      <c r="C557" s="136"/>
      <c r="D557" s="136"/>
      <c r="E557" s="136"/>
      <c r="F557" s="136"/>
      <c r="G557" s="136"/>
      <c r="H557" s="136"/>
      <c r="I557" s="110"/>
      <c r="J557" s="110"/>
      <c r="K557" s="110"/>
      <c r="L557" s="110"/>
      <c r="M557" s="110"/>
      <c r="N557" s="110"/>
    </row>
    <row r="558" spans="3:14" ht="14.25" customHeight="1">
      <c r="C558" s="136"/>
      <c r="D558" s="136"/>
      <c r="E558" s="136"/>
      <c r="F558" s="136"/>
      <c r="G558" s="136"/>
      <c r="H558" s="136"/>
      <c r="I558" s="110"/>
      <c r="J558" s="110"/>
      <c r="K558" s="110"/>
      <c r="L558" s="110"/>
      <c r="M558" s="110"/>
      <c r="N558" s="110"/>
    </row>
    <row r="559" spans="3:14" ht="14.25" customHeight="1">
      <c r="C559" s="136"/>
      <c r="D559" s="136"/>
      <c r="E559" s="136"/>
      <c r="F559" s="136"/>
      <c r="G559" s="136"/>
      <c r="H559" s="136"/>
      <c r="I559" s="110"/>
      <c r="J559" s="110"/>
      <c r="K559" s="110"/>
      <c r="L559" s="110"/>
      <c r="M559" s="110"/>
      <c r="N559" s="110"/>
    </row>
    <row r="560" spans="3:14" ht="14.25" customHeight="1">
      <c r="C560" s="136"/>
      <c r="D560" s="136"/>
      <c r="E560" s="136"/>
      <c r="F560" s="136"/>
      <c r="G560" s="136"/>
      <c r="H560" s="136"/>
      <c r="I560" s="110"/>
      <c r="J560" s="110"/>
      <c r="K560" s="110"/>
      <c r="L560" s="110"/>
      <c r="M560" s="110"/>
      <c r="N560" s="110"/>
    </row>
    <row r="561" spans="3:14" ht="14.25" customHeight="1">
      <c r="C561" s="136"/>
      <c r="D561" s="136"/>
      <c r="E561" s="136"/>
      <c r="F561" s="136"/>
      <c r="G561" s="136"/>
      <c r="H561" s="136"/>
      <c r="I561" s="110"/>
      <c r="J561" s="110"/>
      <c r="K561" s="110"/>
      <c r="L561" s="110"/>
      <c r="M561" s="110"/>
      <c r="N561" s="110"/>
    </row>
    <row r="562" spans="3:14" ht="14.25" customHeight="1">
      <c r="C562" s="136"/>
      <c r="D562" s="136"/>
      <c r="E562" s="136"/>
      <c r="F562" s="136"/>
      <c r="G562" s="136"/>
      <c r="H562" s="136"/>
      <c r="I562" s="110"/>
      <c r="J562" s="110"/>
      <c r="K562" s="110"/>
      <c r="L562" s="110"/>
      <c r="M562" s="110"/>
      <c r="N562" s="110"/>
    </row>
    <row r="563" spans="3:14" ht="14.25" customHeight="1">
      <c r="C563" s="136"/>
      <c r="D563" s="136"/>
      <c r="E563" s="136"/>
      <c r="F563" s="136"/>
      <c r="G563" s="136"/>
      <c r="H563" s="136"/>
      <c r="I563" s="110"/>
      <c r="J563" s="110"/>
      <c r="K563" s="110"/>
      <c r="L563" s="110"/>
      <c r="M563" s="110"/>
      <c r="N563" s="110"/>
    </row>
    <row r="564" spans="3:14" ht="14.25" customHeight="1">
      <c r="C564" s="136"/>
      <c r="D564" s="136"/>
      <c r="E564" s="136"/>
      <c r="F564" s="136"/>
      <c r="G564" s="136"/>
      <c r="H564" s="136"/>
      <c r="I564" s="110"/>
      <c r="J564" s="110"/>
      <c r="K564" s="110"/>
      <c r="L564" s="110"/>
      <c r="M564" s="110"/>
      <c r="N564" s="110"/>
    </row>
    <row r="565" spans="3:14" ht="14.25" customHeight="1">
      <c r="C565" s="136"/>
      <c r="D565" s="136"/>
      <c r="E565" s="136"/>
      <c r="F565" s="136"/>
      <c r="G565" s="136"/>
      <c r="H565" s="136"/>
      <c r="I565" s="110"/>
      <c r="J565" s="110"/>
      <c r="K565" s="110"/>
      <c r="L565" s="110"/>
      <c r="M565" s="110"/>
      <c r="N565" s="110"/>
    </row>
    <row r="566" spans="3:14" ht="14.25" customHeight="1">
      <c r="C566" s="136"/>
      <c r="D566" s="136"/>
      <c r="E566" s="136"/>
      <c r="F566" s="136"/>
      <c r="G566" s="136"/>
      <c r="H566" s="136"/>
      <c r="I566" s="110"/>
      <c r="J566" s="110"/>
      <c r="K566" s="110"/>
      <c r="L566" s="110"/>
      <c r="M566" s="110"/>
      <c r="N566" s="110"/>
    </row>
    <row r="567" spans="3:14" ht="14.25" customHeight="1">
      <c r="C567" s="136"/>
      <c r="D567" s="136"/>
      <c r="E567" s="136"/>
      <c r="F567" s="136"/>
      <c r="G567" s="136"/>
      <c r="H567" s="136"/>
      <c r="I567" s="110"/>
      <c r="J567" s="110"/>
      <c r="K567" s="110"/>
      <c r="L567" s="110"/>
      <c r="M567" s="110"/>
      <c r="N567" s="110"/>
    </row>
    <row r="568" spans="3:14" ht="14.25" customHeight="1">
      <c r="C568" s="136"/>
      <c r="D568" s="136"/>
      <c r="E568" s="136"/>
      <c r="F568" s="136"/>
      <c r="G568" s="136"/>
      <c r="H568" s="136"/>
      <c r="I568" s="110"/>
      <c r="J568" s="110"/>
      <c r="K568" s="110"/>
      <c r="L568" s="110"/>
      <c r="M568" s="110"/>
      <c r="N568" s="110"/>
    </row>
    <row r="569" spans="3:14" ht="14.25" customHeight="1">
      <c r="C569" s="136"/>
      <c r="D569" s="136"/>
      <c r="E569" s="136"/>
      <c r="F569" s="136"/>
      <c r="G569" s="136"/>
      <c r="H569" s="136"/>
      <c r="I569" s="110"/>
      <c r="J569" s="110"/>
      <c r="K569" s="110"/>
      <c r="L569" s="110"/>
      <c r="M569" s="110"/>
      <c r="N569" s="110"/>
    </row>
    <row r="570" spans="3:14" ht="14.25" customHeight="1">
      <c r="C570" s="136"/>
      <c r="D570" s="136"/>
      <c r="E570" s="136"/>
      <c r="F570" s="136"/>
      <c r="G570" s="136"/>
      <c r="H570" s="136"/>
      <c r="I570" s="110"/>
      <c r="J570" s="110"/>
      <c r="K570" s="110"/>
      <c r="L570" s="110"/>
      <c r="M570" s="110"/>
      <c r="N570" s="110"/>
    </row>
    <row r="571" spans="3:14" ht="14.25" customHeight="1">
      <c r="C571" s="136"/>
      <c r="D571" s="136"/>
      <c r="E571" s="136"/>
      <c r="F571" s="136"/>
      <c r="G571" s="136"/>
      <c r="H571" s="136"/>
      <c r="I571" s="110"/>
      <c r="J571" s="110"/>
      <c r="K571" s="110"/>
      <c r="L571" s="110"/>
      <c r="M571" s="110"/>
      <c r="N571" s="110"/>
    </row>
    <row r="572" spans="3:14" ht="14.25" customHeight="1">
      <c r="C572" s="136"/>
      <c r="D572" s="136"/>
      <c r="E572" s="136"/>
      <c r="F572" s="136"/>
      <c r="G572" s="136"/>
      <c r="H572" s="136"/>
      <c r="I572" s="110"/>
      <c r="J572" s="110"/>
      <c r="K572" s="110"/>
      <c r="L572" s="110"/>
      <c r="M572" s="110"/>
      <c r="N572" s="110"/>
    </row>
    <row r="573" spans="3:14" ht="14.25" customHeight="1">
      <c r="C573" s="136"/>
      <c r="D573" s="136"/>
      <c r="E573" s="136"/>
      <c r="F573" s="136"/>
      <c r="G573" s="136"/>
      <c r="H573" s="136"/>
      <c r="I573" s="110"/>
      <c r="J573" s="110"/>
      <c r="K573" s="110"/>
      <c r="L573" s="110"/>
      <c r="M573" s="110"/>
      <c r="N573" s="110"/>
    </row>
    <row r="574" spans="3:14" ht="14.25" customHeight="1">
      <c r="C574" s="136"/>
      <c r="D574" s="136"/>
      <c r="E574" s="136"/>
      <c r="F574" s="136"/>
      <c r="G574" s="136"/>
      <c r="H574" s="136"/>
      <c r="I574" s="110"/>
      <c r="J574" s="110"/>
      <c r="K574" s="110"/>
      <c r="L574" s="110"/>
      <c r="M574" s="110"/>
      <c r="N574" s="110"/>
    </row>
    <row r="575" spans="3:14" ht="14.25" customHeight="1">
      <c r="C575" s="136"/>
      <c r="D575" s="136"/>
      <c r="E575" s="136"/>
      <c r="F575" s="136"/>
      <c r="G575" s="136"/>
      <c r="H575" s="136"/>
      <c r="I575" s="110"/>
      <c r="J575" s="110"/>
      <c r="K575" s="110"/>
      <c r="L575" s="110"/>
      <c r="M575" s="110"/>
      <c r="N575" s="110"/>
    </row>
    <row r="576" spans="3:14" ht="14.25" customHeight="1">
      <c r="C576" s="136"/>
      <c r="D576" s="136"/>
      <c r="E576" s="136"/>
      <c r="F576" s="136"/>
      <c r="G576" s="136"/>
      <c r="H576" s="136"/>
      <c r="I576" s="110"/>
      <c r="J576" s="110"/>
      <c r="K576" s="110"/>
      <c r="L576" s="110"/>
      <c r="M576" s="110"/>
      <c r="N576" s="110"/>
    </row>
    <row r="577" spans="3:14" ht="14.25" customHeight="1">
      <c r="C577" s="136"/>
      <c r="D577" s="136"/>
      <c r="E577" s="136"/>
      <c r="F577" s="136"/>
      <c r="G577" s="136"/>
      <c r="H577" s="136"/>
      <c r="I577" s="110"/>
      <c r="J577" s="110"/>
      <c r="K577" s="110"/>
      <c r="L577" s="110"/>
      <c r="M577" s="110"/>
      <c r="N577" s="110"/>
    </row>
    <row r="578" spans="3:14" ht="14.25" customHeight="1">
      <c r="C578" s="136"/>
      <c r="D578" s="136"/>
      <c r="E578" s="136"/>
      <c r="F578" s="136"/>
      <c r="G578" s="136"/>
      <c r="H578" s="136"/>
      <c r="I578" s="110"/>
      <c r="J578" s="110"/>
      <c r="K578" s="110"/>
      <c r="L578" s="110"/>
      <c r="M578" s="110"/>
      <c r="N578" s="110"/>
    </row>
    <row r="579" spans="3:14" ht="14.25" customHeight="1">
      <c r="C579" s="136"/>
      <c r="D579" s="136"/>
      <c r="E579" s="136"/>
      <c r="F579" s="136"/>
      <c r="G579" s="136"/>
      <c r="H579" s="136"/>
      <c r="I579" s="110"/>
      <c r="J579" s="110"/>
      <c r="K579" s="110"/>
      <c r="L579" s="110"/>
      <c r="M579" s="110"/>
      <c r="N579" s="110"/>
    </row>
    <row r="580" spans="3:14" ht="14.25" customHeight="1">
      <c r="C580" s="136"/>
      <c r="D580" s="136"/>
      <c r="E580" s="136"/>
      <c r="F580" s="136"/>
      <c r="G580" s="136"/>
      <c r="H580" s="136"/>
      <c r="I580" s="110"/>
      <c r="J580" s="110"/>
      <c r="K580" s="110"/>
      <c r="L580" s="110"/>
      <c r="M580" s="110"/>
      <c r="N580" s="110"/>
    </row>
    <row r="581" spans="3:14" ht="14.25" customHeight="1">
      <c r="C581" s="136"/>
      <c r="D581" s="136"/>
      <c r="E581" s="136"/>
      <c r="F581" s="136"/>
      <c r="G581" s="136"/>
      <c r="H581" s="136"/>
      <c r="I581" s="110"/>
      <c r="J581" s="110"/>
      <c r="K581" s="110"/>
      <c r="L581" s="110"/>
      <c r="M581" s="110"/>
      <c r="N581" s="110"/>
    </row>
    <row r="582" spans="3:14" ht="14.25" customHeight="1">
      <c r="C582" s="136"/>
      <c r="D582" s="136"/>
      <c r="E582" s="136"/>
      <c r="F582" s="136"/>
      <c r="G582" s="136"/>
      <c r="H582" s="136"/>
      <c r="I582" s="110"/>
      <c r="J582" s="110"/>
      <c r="K582" s="110"/>
      <c r="L582" s="110"/>
      <c r="M582" s="110"/>
      <c r="N582" s="110"/>
    </row>
    <row r="583" spans="3:14" ht="14.25" customHeight="1">
      <c r="C583" s="136"/>
      <c r="D583" s="136"/>
      <c r="E583" s="136"/>
      <c r="F583" s="136"/>
      <c r="G583" s="136"/>
      <c r="H583" s="136"/>
      <c r="I583" s="110"/>
      <c r="J583" s="110"/>
      <c r="K583" s="110"/>
      <c r="L583" s="110"/>
      <c r="M583" s="110"/>
      <c r="N583" s="110"/>
    </row>
    <row r="584" spans="3:14" ht="14.25" customHeight="1">
      <c r="C584" s="136"/>
      <c r="D584" s="136"/>
      <c r="E584" s="136"/>
      <c r="F584" s="136"/>
      <c r="G584" s="136"/>
      <c r="H584" s="136"/>
      <c r="I584" s="110"/>
      <c r="J584" s="110"/>
      <c r="K584" s="110"/>
      <c r="L584" s="110"/>
      <c r="M584" s="110"/>
      <c r="N584" s="110"/>
    </row>
    <row r="585" spans="3:14" ht="14.25" customHeight="1">
      <c r="C585" s="136"/>
      <c r="D585" s="136"/>
      <c r="E585" s="136"/>
      <c r="F585" s="136"/>
      <c r="G585" s="136"/>
      <c r="H585" s="136"/>
      <c r="I585" s="110"/>
      <c r="J585" s="110"/>
      <c r="K585" s="110"/>
      <c r="L585" s="110"/>
      <c r="M585" s="110"/>
      <c r="N585" s="110"/>
    </row>
    <row r="586" spans="3:14" ht="14.25" customHeight="1">
      <c r="C586" s="136"/>
      <c r="D586" s="136"/>
      <c r="E586" s="136"/>
      <c r="F586" s="136"/>
      <c r="G586" s="136"/>
      <c r="H586" s="136"/>
      <c r="I586" s="110"/>
      <c r="J586" s="110"/>
      <c r="K586" s="110"/>
      <c r="L586" s="110"/>
      <c r="M586" s="110"/>
      <c r="N586" s="110"/>
    </row>
    <row r="587" spans="3:14" ht="14.25" customHeight="1">
      <c r="C587" s="136"/>
      <c r="D587" s="136"/>
      <c r="E587" s="136"/>
      <c r="F587" s="136"/>
      <c r="G587" s="136"/>
      <c r="H587" s="136"/>
      <c r="I587" s="110"/>
      <c r="J587" s="110"/>
      <c r="K587" s="110"/>
      <c r="L587" s="110"/>
      <c r="M587" s="110"/>
      <c r="N587" s="110"/>
    </row>
    <row r="588" spans="3:14" ht="14.25" customHeight="1">
      <c r="C588" s="136"/>
      <c r="D588" s="136"/>
      <c r="E588" s="136"/>
      <c r="F588" s="136"/>
      <c r="G588" s="136"/>
      <c r="H588" s="136"/>
      <c r="I588" s="110"/>
      <c r="J588" s="110"/>
      <c r="K588" s="110"/>
      <c r="L588" s="110"/>
      <c r="M588" s="110"/>
      <c r="N588" s="110"/>
    </row>
    <row r="589" spans="3:14" ht="14.25" customHeight="1">
      <c r="C589" s="136"/>
      <c r="D589" s="136"/>
      <c r="E589" s="136"/>
      <c r="F589" s="136"/>
      <c r="G589" s="136"/>
      <c r="H589" s="136"/>
      <c r="I589" s="110"/>
      <c r="J589" s="110"/>
      <c r="K589" s="110"/>
      <c r="L589" s="110"/>
      <c r="M589" s="110"/>
      <c r="N589" s="110"/>
    </row>
    <row r="590" spans="3:14" ht="14.25" customHeight="1">
      <c r="C590" s="136"/>
      <c r="D590" s="136"/>
      <c r="E590" s="136"/>
      <c r="F590" s="136"/>
      <c r="G590" s="136"/>
      <c r="H590" s="136"/>
      <c r="I590" s="110"/>
      <c r="J590" s="110"/>
      <c r="K590" s="110"/>
      <c r="L590" s="110"/>
      <c r="M590" s="110"/>
      <c r="N590" s="110"/>
    </row>
    <row r="591" spans="3:14" ht="14.25" customHeight="1">
      <c r="C591" s="136"/>
      <c r="D591" s="136"/>
      <c r="E591" s="136"/>
      <c r="F591" s="136"/>
      <c r="G591" s="136"/>
      <c r="H591" s="136"/>
      <c r="I591" s="110"/>
      <c r="J591" s="110"/>
      <c r="K591" s="110"/>
      <c r="L591" s="110"/>
      <c r="M591" s="110"/>
      <c r="N591" s="110"/>
    </row>
    <row r="592" spans="3:14" ht="14.25" customHeight="1">
      <c r="C592" s="136"/>
      <c r="D592" s="136"/>
      <c r="E592" s="136"/>
      <c r="F592" s="136"/>
      <c r="G592" s="136"/>
      <c r="H592" s="136"/>
      <c r="I592" s="110"/>
      <c r="J592" s="110"/>
      <c r="K592" s="110"/>
      <c r="L592" s="110"/>
      <c r="M592" s="110"/>
      <c r="N592" s="110"/>
    </row>
    <row r="593" spans="3:14" ht="14.25" customHeight="1">
      <c r="C593" s="136"/>
      <c r="D593" s="136"/>
      <c r="E593" s="136"/>
      <c r="F593" s="136"/>
      <c r="G593" s="136"/>
      <c r="H593" s="136"/>
      <c r="I593" s="110"/>
      <c r="J593" s="110"/>
      <c r="K593" s="110"/>
      <c r="L593" s="110"/>
      <c r="M593" s="110"/>
      <c r="N593" s="110"/>
    </row>
    <row r="594" spans="3:14" ht="14.25" customHeight="1">
      <c r="C594" s="136"/>
      <c r="D594" s="136"/>
      <c r="E594" s="136"/>
      <c r="F594" s="136"/>
      <c r="G594" s="136"/>
      <c r="H594" s="136"/>
      <c r="I594" s="110"/>
      <c r="J594" s="110"/>
      <c r="K594" s="110"/>
      <c r="L594" s="110"/>
      <c r="M594" s="110"/>
      <c r="N594" s="110"/>
    </row>
    <row r="595" spans="3:14" ht="14.25" customHeight="1">
      <c r="C595" s="136"/>
      <c r="D595" s="136"/>
      <c r="E595" s="136"/>
      <c r="F595" s="136"/>
      <c r="G595" s="136"/>
      <c r="H595" s="136"/>
      <c r="I595" s="110"/>
      <c r="J595" s="110"/>
      <c r="K595" s="110"/>
      <c r="L595" s="110"/>
      <c r="M595" s="110"/>
      <c r="N595" s="110"/>
    </row>
    <row r="596" spans="3:14" ht="14.25" customHeight="1">
      <c r="C596" s="136"/>
      <c r="D596" s="136"/>
      <c r="E596" s="136"/>
      <c r="F596" s="136"/>
      <c r="G596" s="136"/>
      <c r="H596" s="136"/>
      <c r="I596" s="110"/>
      <c r="J596" s="110"/>
      <c r="K596" s="110"/>
      <c r="L596" s="110"/>
      <c r="M596" s="110"/>
      <c r="N596" s="110"/>
    </row>
    <row r="597" spans="3:14" ht="14.25" customHeight="1">
      <c r="C597" s="136"/>
      <c r="D597" s="136"/>
      <c r="E597" s="136"/>
      <c r="F597" s="136"/>
      <c r="G597" s="136"/>
      <c r="H597" s="136"/>
      <c r="I597" s="110"/>
      <c r="J597" s="110"/>
      <c r="K597" s="110"/>
      <c r="L597" s="110"/>
      <c r="M597" s="110"/>
      <c r="N597" s="110"/>
    </row>
    <row r="598" spans="3:14" ht="14.25" customHeight="1">
      <c r="C598" s="136"/>
      <c r="D598" s="136"/>
      <c r="E598" s="136"/>
      <c r="F598" s="136"/>
      <c r="G598" s="136"/>
      <c r="H598" s="136"/>
      <c r="I598" s="110"/>
      <c r="J598" s="110"/>
      <c r="K598" s="110"/>
      <c r="L598" s="110"/>
      <c r="M598" s="110"/>
      <c r="N598" s="110"/>
    </row>
    <row r="599" spans="3:14" ht="14.25" customHeight="1">
      <c r="C599" s="136"/>
      <c r="D599" s="136"/>
      <c r="E599" s="136"/>
      <c r="F599" s="136"/>
      <c r="G599" s="136"/>
      <c r="H599" s="136"/>
      <c r="I599" s="110"/>
      <c r="J599" s="110"/>
      <c r="K599" s="110"/>
      <c r="L599" s="110"/>
      <c r="M599" s="110"/>
      <c r="N599" s="110"/>
    </row>
    <row r="600" spans="3:14" ht="14.25" customHeight="1">
      <c r="C600" s="136"/>
      <c r="D600" s="136"/>
      <c r="E600" s="136"/>
      <c r="F600" s="136"/>
      <c r="G600" s="136"/>
      <c r="H600" s="136"/>
      <c r="I600" s="110"/>
      <c r="J600" s="110"/>
      <c r="K600" s="110"/>
      <c r="L600" s="110"/>
      <c r="M600" s="110"/>
      <c r="N600" s="110"/>
    </row>
    <row r="601" spans="3:14" ht="14.25" customHeight="1">
      <c r="C601" s="136"/>
      <c r="D601" s="136"/>
      <c r="E601" s="136"/>
      <c r="F601" s="136"/>
      <c r="G601" s="136"/>
      <c r="H601" s="136"/>
      <c r="I601" s="110"/>
      <c r="J601" s="110"/>
      <c r="K601" s="110"/>
      <c r="L601" s="110"/>
      <c r="M601" s="110"/>
      <c r="N601" s="110"/>
    </row>
    <row r="602" spans="3:14" ht="14.25" customHeight="1">
      <c r="C602" s="136"/>
      <c r="D602" s="136"/>
      <c r="E602" s="136"/>
      <c r="F602" s="136"/>
      <c r="G602" s="136"/>
      <c r="H602" s="136"/>
      <c r="I602" s="110"/>
      <c r="J602" s="110"/>
      <c r="K602" s="110"/>
      <c r="L602" s="110"/>
      <c r="M602" s="110"/>
      <c r="N602" s="110"/>
    </row>
    <row r="603" spans="3:14" ht="14.25" customHeight="1">
      <c r="C603" s="136"/>
      <c r="D603" s="136"/>
      <c r="E603" s="136"/>
      <c r="F603" s="136"/>
      <c r="G603" s="136"/>
      <c r="H603" s="136"/>
      <c r="I603" s="110"/>
      <c r="J603" s="110"/>
      <c r="K603" s="110"/>
      <c r="L603" s="110"/>
      <c r="M603" s="110"/>
      <c r="N603" s="110"/>
    </row>
    <row r="604" spans="3:14" ht="14.25" customHeight="1">
      <c r="C604" s="136"/>
      <c r="D604" s="136"/>
      <c r="E604" s="136"/>
      <c r="F604" s="136"/>
      <c r="G604" s="136"/>
      <c r="H604" s="136"/>
      <c r="I604" s="110"/>
      <c r="J604" s="110"/>
      <c r="K604" s="110"/>
      <c r="L604" s="110"/>
      <c r="M604" s="110"/>
      <c r="N604" s="110"/>
    </row>
    <row r="605" spans="3:14" ht="14.25" customHeight="1">
      <c r="C605" s="136"/>
      <c r="D605" s="136"/>
      <c r="E605" s="136"/>
      <c r="F605" s="136"/>
      <c r="G605" s="136"/>
      <c r="H605" s="136"/>
      <c r="I605" s="110"/>
      <c r="J605" s="110"/>
      <c r="K605" s="110"/>
      <c r="L605" s="110"/>
      <c r="M605" s="110"/>
      <c r="N605" s="110"/>
    </row>
    <row r="606" spans="3:14" ht="14.25" customHeight="1">
      <c r="C606" s="136"/>
      <c r="D606" s="136"/>
      <c r="E606" s="136"/>
      <c r="F606" s="136"/>
      <c r="G606" s="136"/>
      <c r="H606" s="136"/>
      <c r="I606" s="110"/>
      <c r="J606" s="110"/>
      <c r="K606" s="110"/>
      <c r="L606" s="110"/>
      <c r="M606" s="110"/>
      <c r="N606" s="110"/>
    </row>
    <row r="607" spans="3:14" ht="14.25" customHeight="1">
      <c r="C607" s="136"/>
      <c r="D607" s="136"/>
      <c r="E607" s="136"/>
      <c r="F607" s="136"/>
      <c r="G607" s="136"/>
      <c r="H607" s="136"/>
      <c r="I607" s="110"/>
      <c r="J607" s="110"/>
      <c r="K607" s="110"/>
      <c r="L607" s="110"/>
      <c r="M607" s="110"/>
      <c r="N607" s="110"/>
    </row>
    <row r="608" spans="3:14" ht="14.25" customHeight="1">
      <c r="C608" s="136"/>
      <c r="D608" s="136"/>
      <c r="E608" s="136"/>
      <c r="F608" s="136"/>
      <c r="G608" s="136"/>
      <c r="H608" s="136"/>
      <c r="I608" s="110"/>
      <c r="J608" s="110"/>
      <c r="K608" s="110"/>
      <c r="L608" s="110"/>
      <c r="M608" s="110"/>
      <c r="N608" s="110"/>
    </row>
    <row r="609" spans="3:14" ht="14.25" customHeight="1">
      <c r="C609" s="136"/>
      <c r="D609" s="136"/>
      <c r="E609" s="136"/>
      <c r="F609" s="136"/>
      <c r="G609" s="136"/>
      <c r="H609" s="136"/>
      <c r="I609" s="110"/>
      <c r="J609" s="110"/>
      <c r="K609" s="110"/>
      <c r="L609" s="110"/>
      <c r="M609" s="110"/>
      <c r="N609" s="110"/>
    </row>
    <row r="610" spans="3:14" ht="14.25" customHeight="1">
      <c r="C610" s="136"/>
      <c r="D610" s="136"/>
      <c r="E610" s="136"/>
      <c r="F610" s="136"/>
      <c r="G610" s="136"/>
      <c r="H610" s="136"/>
      <c r="I610" s="110"/>
      <c r="J610" s="110"/>
      <c r="K610" s="110"/>
      <c r="L610" s="110"/>
      <c r="M610" s="110"/>
      <c r="N610" s="110"/>
    </row>
    <row r="611" spans="3:14" ht="14.25" customHeight="1">
      <c r="C611" s="136"/>
      <c r="D611" s="136"/>
      <c r="E611" s="136"/>
      <c r="F611" s="136"/>
      <c r="G611" s="136"/>
      <c r="H611" s="136"/>
      <c r="I611" s="110"/>
      <c r="J611" s="110"/>
      <c r="K611" s="110"/>
      <c r="L611" s="110"/>
      <c r="M611" s="110"/>
      <c r="N611" s="110"/>
    </row>
    <row r="612" spans="3:14" ht="14.25" customHeight="1">
      <c r="C612" s="136"/>
      <c r="D612" s="136"/>
      <c r="E612" s="136"/>
      <c r="F612" s="136"/>
      <c r="G612" s="136"/>
      <c r="H612" s="136"/>
      <c r="I612" s="110"/>
      <c r="J612" s="110"/>
      <c r="K612" s="110"/>
      <c r="L612" s="110"/>
      <c r="M612" s="110"/>
      <c r="N612" s="110"/>
    </row>
    <row r="613" spans="3:14" ht="14.25" customHeight="1">
      <c r="C613" s="136"/>
      <c r="D613" s="136"/>
      <c r="E613" s="136"/>
      <c r="F613" s="136"/>
      <c r="G613" s="136"/>
      <c r="H613" s="136"/>
      <c r="I613" s="110"/>
      <c r="J613" s="110"/>
      <c r="K613" s="110"/>
      <c r="L613" s="110"/>
      <c r="M613" s="110"/>
      <c r="N613" s="110"/>
    </row>
    <row r="614" spans="3:14" ht="14.25" customHeight="1">
      <c r="C614" s="136"/>
      <c r="D614" s="136"/>
      <c r="E614" s="136"/>
      <c r="F614" s="136"/>
      <c r="G614" s="136"/>
      <c r="H614" s="136"/>
      <c r="I614" s="110"/>
      <c r="J614" s="110"/>
      <c r="K614" s="110"/>
      <c r="L614" s="110"/>
      <c r="M614" s="110"/>
      <c r="N614" s="110"/>
    </row>
    <row r="615" spans="3:14" ht="14.25" customHeight="1">
      <c r="C615" s="136"/>
      <c r="D615" s="136"/>
      <c r="E615" s="136"/>
      <c r="F615" s="136"/>
      <c r="G615" s="136"/>
      <c r="H615" s="136"/>
      <c r="I615" s="110"/>
      <c r="J615" s="110"/>
      <c r="K615" s="110"/>
      <c r="L615" s="110"/>
      <c r="M615" s="110"/>
      <c r="N615" s="110"/>
    </row>
    <row r="616" spans="3:14" ht="14.25" customHeight="1">
      <c r="C616" s="136"/>
      <c r="D616" s="136"/>
      <c r="E616" s="136"/>
      <c r="F616" s="136"/>
      <c r="G616" s="136"/>
      <c r="H616" s="136"/>
      <c r="I616" s="110"/>
      <c r="J616" s="110"/>
      <c r="K616" s="110"/>
      <c r="L616" s="110"/>
      <c r="M616" s="110"/>
      <c r="N616" s="110"/>
    </row>
    <row r="617" spans="3:14" ht="14.25" customHeight="1">
      <c r="C617" s="136"/>
      <c r="D617" s="136"/>
      <c r="E617" s="136"/>
      <c r="F617" s="136"/>
      <c r="G617" s="136"/>
      <c r="H617" s="136"/>
      <c r="I617" s="110"/>
      <c r="J617" s="110"/>
      <c r="K617" s="110"/>
      <c r="L617" s="110"/>
      <c r="M617" s="110"/>
      <c r="N617" s="110"/>
    </row>
    <row r="618" spans="3:14" ht="14.25" customHeight="1">
      <c r="C618" s="136"/>
      <c r="D618" s="136"/>
      <c r="E618" s="136"/>
      <c r="F618" s="136"/>
      <c r="G618" s="136"/>
      <c r="H618" s="136"/>
      <c r="I618" s="110"/>
      <c r="J618" s="110"/>
      <c r="K618" s="110"/>
      <c r="L618" s="110"/>
      <c r="M618" s="110"/>
      <c r="N618" s="110"/>
    </row>
    <row r="619" spans="3:14" ht="14.25" customHeight="1">
      <c r="C619" s="136"/>
      <c r="D619" s="136"/>
      <c r="E619" s="136"/>
      <c r="F619" s="136"/>
      <c r="G619" s="136"/>
      <c r="H619" s="136"/>
      <c r="I619" s="110"/>
      <c r="J619" s="110"/>
      <c r="K619" s="110"/>
      <c r="L619" s="110"/>
      <c r="M619" s="110"/>
      <c r="N619" s="110"/>
    </row>
    <row r="620" spans="3:14" ht="14.25" customHeight="1">
      <c r="C620" s="136"/>
      <c r="D620" s="136"/>
      <c r="E620" s="136"/>
      <c r="F620" s="136"/>
      <c r="G620" s="136"/>
      <c r="H620" s="136"/>
      <c r="I620" s="110"/>
      <c r="J620" s="110"/>
      <c r="K620" s="110"/>
      <c r="L620" s="110"/>
      <c r="M620" s="110"/>
      <c r="N620" s="110"/>
    </row>
    <row r="621" spans="3:14" ht="14.25" customHeight="1">
      <c r="C621" s="136"/>
      <c r="D621" s="136"/>
      <c r="E621" s="136"/>
      <c r="F621" s="136"/>
      <c r="G621" s="136"/>
      <c r="H621" s="136"/>
      <c r="I621" s="110"/>
      <c r="J621" s="110"/>
      <c r="K621" s="110"/>
      <c r="L621" s="110"/>
      <c r="M621" s="110"/>
      <c r="N621" s="110"/>
    </row>
    <row r="622" spans="3:14" ht="14.25" customHeight="1">
      <c r="C622" s="136"/>
      <c r="D622" s="136"/>
      <c r="E622" s="136"/>
      <c r="F622" s="136"/>
      <c r="G622" s="136"/>
      <c r="H622" s="136"/>
      <c r="I622" s="110"/>
      <c r="J622" s="110"/>
      <c r="K622" s="110"/>
      <c r="L622" s="110"/>
      <c r="M622" s="110"/>
      <c r="N622" s="110"/>
    </row>
    <row r="623" spans="3:14" ht="14.25" customHeight="1">
      <c r="C623" s="136"/>
      <c r="D623" s="136"/>
      <c r="E623" s="136"/>
      <c r="F623" s="136"/>
      <c r="G623" s="136"/>
      <c r="H623" s="136"/>
      <c r="I623" s="110"/>
      <c r="J623" s="110"/>
      <c r="K623" s="110"/>
      <c r="L623" s="110"/>
      <c r="M623" s="110"/>
      <c r="N623" s="110"/>
    </row>
    <row r="624" spans="3:14" ht="14.25" customHeight="1">
      <c r="C624" s="136"/>
      <c r="D624" s="136"/>
      <c r="E624" s="136"/>
      <c r="F624" s="136"/>
      <c r="G624" s="136"/>
      <c r="H624" s="136"/>
      <c r="I624" s="110"/>
      <c r="J624" s="110"/>
      <c r="K624" s="110"/>
      <c r="L624" s="110"/>
      <c r="M624" s="110"/>
      <c r="N624" s="110"/>
    </row>
    <row r="625" spans="3:14" ht="14.25" customHeight="1">
      <c r="C625" s="136"/>
      <c r="D625" s="136"/>
      <c r="E625" s="136"/>
      <c r="F625" s="136"/>
      <c r="G625" s="136"/>
      <c r="H625" s="136"/>
      <c r="I625" s="110"/>
      <c r="J625" s="110"/>
      <c r="K625" s="110"/>
      <c r="L625" s="110"/>
      <c r="M625" s="110"/>
      <c r="N625" s="110"/>
    </row>
    <row r="626" spans="3:14" ht="14.25" customHeight="1">
      <c r="C626" s="136"/>
      <c r="D626" s="136"/>
      <c r="E626" s="136"/>
      <c r="F626" s="136"/>
      <c r="G626" s="136"/>
      <c r="H626" s="136"/>
      <c r="I626" s="110"/>
      <c r="J626" s="110"/>
      <c r="K626" s="110"/>
      <c r="L626" s="110"/>
      <c r="M626" s="110"/>
      <c r="N626" s="110"/>
    </row>
    <row r="627" spans="3:14" ht="14.25" customHeight="1">
      <c r="C627" s="136"/>
      <c r="D627" s="136"/>
      <c r="E627" s="136"/>
      <c r="F627" s="136"/>
      <c r="G627" s="136"/>
      <c r="H627" s="136"/>
      <c r="I627" s="110"/>
      <c r="J627" s="110"/>
      <c r="K627" s="110"/>
      <c r="L627" s="110"/>
      <c r="M627" s="110"/>
      <c r="N627" s="110"/>
    </row>
    <row r="628" spans="3:14" ht="14.25" customHeight="1">
      <c r="C628" s="136"/>
      <c r="D628" s="136"/>
      <c r="E628" s="136"/>
      <c r="F628" s="136"/>
      <c r="G628" s="136"/>
      <c r="H628" s="136"/>
      <c r="I628" s="110"/>
      <c r="J628" s="110"/>
      <c r="K628" s="110"/>
      <c r="L628" s="110"/>
      <c r="M628" s="110"/>
      <c r="N628" s="110"/>
    </row>
    <row r="629" spans="3:14" ht="14.25" customHeight="1">
      <c r="C629" s="136"/>
      <c r="D629" s="136"/>
      <c r="E629" s="136"/>
      <c r="F629" s="136"/>
      <c r="G629" s="136"/>
      <c r="H629" s="136"/>
      <c r="I629" s="110"/>
      <c r="J629" s="110"/>
      <c r="K629" s="110"/>
      <c r="L629" s="110"/>
      <c r="M629" s="110"/>
      <c r="N629" s="110"/>
    </row>
    <row r="630" spans="3:14" ht="14.25" customHeight="1">
      <c r="C630" s="136"/>
      <c r="D630" s="136"/>
      <c r="E630" s="136"/>
      <c r="F630" s="136"/>
      <c r="G630" s="136"/>
      <c r="H630" s="136"/>
      <c r="I630" s="110"/>
      <c r="J630" s="110"/>
      <c r="K630" s="110"/>
      <c r="L630" s="110"/>
      <c r="M630" s="110"/>
      <c r="N630" s="110"/>
    </row>
    <row r="631" spans="3:14" ht="14.25" customHeight="1">
      <c r="C631" s="136"/>
      <c r="D631" s="136"/>
      <c r="E631" s="136"/>
      <c r="F631" s="136"/>
      <c r="G631" s="136"/>
      <c r="H631" s="136"/>
      <c r="I631" s="110"/>
      <c r="J631" s="110"/>
      <c r="K631" s="110"/>
      <c r="L631" s="110"/>
      <c r="M631" s="110"/>
      <c r="N631" s="110"/>
    </row>
    <row r="632" spans="3:14" ht="14.25" customHeight="1">
      <c r="C632" s="136"/>
      <c r="D632" s="136"/>
      <c r="E632" s="136"/>
      <c r="F632" s="136"/>
      <c r="G632" s="136"/>
      <c r="H632" s="136"/>
      <c r="I632" s="110"/>
      <c r="J632" s="110"/>
      <c r="K632" s="110"/>
      <c r="L632" s="110"/>
      <c r="M632" s="110"/>
      <c r="N632" s="110"/>
    </row>
    <row r="633" spans="3:14" ht="14.25" customHeight="1">
      <c r="C633" s="136"/>
      <c r="D633" s="136"/>
      <c r="E633" s="136"/>
      <c r="F633" s="136"/>
      <c r="G633" s="136"/>
      <c r="H633" s="136"/>
      <c r="I633" s="110"/>
      <c r="J633" s="110"/>
      <c r="K633" s="110"/>
      <c r="L633" s="110"/>
      <c r="M633" s="110"/>
      <c r="N633" s="110"/>
    </row>
    <row r="634" spans="3:14" ht="14.25" customHeight="1">
      <c r="C634" s="136"/>
      <c r="D634" s="136"/>
      <c r="E634" s="136"/>
      <c r="F634" s="136"/>
      <c r="G634" s="136"/>
      <c r="H634" s="136"/>
      <c r="I634" s="110"/>
      <c r="J634" s="110"/>
      <c r="K634" s="110"/>
      <c r="L634" s="110"/>
      <c r="M634" s="110"/>
      <c r="N634" s="110"/>
    </row>
    <row r="635" spans="3:14" ht="14.25" customHeight="1">
      <c r="C635" s="136"/>
      <c r="D635" s="136"/>
      <c r="E635" s="136"/>
      <c r="F635" s="136"/>
      <c r="G635" s="136"/>
      <c r="H635" s="136"/>
      <c r="I635" s="110"/>
      <c r="J635" s="110"/>
      <c r="K635" s="110"/>
      <c r="L635" s="110"/>
      <c r="M635" s="110"/>
      <c r="N635" s="110"/>
    </row>
    <row r="636" spans="3:14" ht="14.25" customHeight="1">
      <c r="C636" s="136"/>
      <c r="D636" s="136"/>
      <c r="E636" s="136"/>
      <c r="F636" s="136"/>
      <c r="G636" s="136"/>
      <c r="H636" s="136"/>
      <c r="I636" s="110"/>
      <c r="J636" s="110"/>
      <c r="K636" s="110"/>
      <c r="L636" s="110"/>
      <c r="M636" s="110"/>
      <c r="N636" s="110"/>
    </row>
    <row r="637" spans="3:14" ht="14.25" customHeight="1">
      <c r="C637" s="136"/>
      <c r="D637" s="136"/>
      <c r="E637" s="136"/>
      <c r="F637" s="136"/>
      <c r="G637" s="136"/>
      <c r="H637" s="136"/>
      <c r="I637" s="110"/>
      <c r="J637" s="110"/>
      <c r="K637" s="110"/>
      <c r="L637" s="110"/>
      <c r="M637" s="110"/>
      <c r="N637" s="110"/>
    </row>
    <row r="638" spans="3:14" ht="14.25" customHeight="1">
      <c r="C638" s="136"/>
      <c r="D638" s="136"/>
      <c r="E638" s="136"/>
      <c r="F638" s="136"/>
      <c r="G638" s="136"/>
      <c r="H638" s="136"/>
      <c r="I638" s="110"/>
      <c r="J638" s="110"/>
      <c r="K638" s="110"/>
      <c r="L638" s="110"/>
      <c r="M638" s="110"/>
      <c r="N638" s="110"/>
    </row>
    <row r="639" spans="3:14" ht="14.25" customHeight="1">
      <c r="C639" s="136"/>
      <c r="D639" s="136"/>
      <c r="E639" s="136"/>
      <c r="F639" s="136"/>
      <c r="G639" s="136"/>
      <c r="H639" s="136"/>
      <c r="I639" s="110"/>
      <c r="J639" s="110"/>
      <c r="K639" s="110"/>
      <c r="L639" s="110"/>
      <c r="M639" s="110"/>
      <c r="N639" s="110"/>
    </row>
    <row r="640" spans="3:14" ht="14.25" customHeight="1">
      <c r="C640" s="136"/>
      <c r="D640" s="136"/>
      <c r="E640" s="136"/>
      <c r="F640" s="136"/>
      <c r="G640" s="136"/>
      <c r="H640" s="136"/>
      <c r="I640" s="110"/>
      <c r="J640" s="110"/>
      <c r="K640" s="110"/>
      <c r="L640" s="110"/>
      <c r="M640" s="110"/>
      <c r="N640" s="110"/>
    </row>
    <row r="641" spans="3:14" ht="14.25" customHeight="1">
      <c r="C641" s="136"/>
      <c r="D641" s="136"/>
      <c r="E641" s="136"/>
      <c r="F641" s="136"/>
      <c r="G641" s="136"/>
      <c r="H641" s="136"/>
      <c r="I641" s="110"/>
      <c r="J641" s="110"/>
      <c r="K641" s="110"/>
      <c r="L641" s="110"/>
      <c r="M641" s="110"/>
      <c r="N641" s="110"/>
    </row>
    <row r="642" spans="3:14" ht="14.25" customHeight="1">
      <c r="C642" s="136"/>
      <c r="D642" s="136"/>
      <c r="E642" s="136"/>
      <c r="F642" s="136"/>
      <c r="G642" s="136"/>
      <c r="H642" s="136"/>
      <c r="I642" s="110"/>
      <c r="J642" s="110"/>
      <c r="K642" s="110"/>
      <c r="L642" s="110"/>
      <c r="M642" s="110"/>
      <c r="N642" s="110"/>
    </row>
    <row r="643" spans="3:14" ht="14.25" customHeight="1">
      <c r="C643" s="136"/>
      <c r="D643" s="136"/>
      <c r="E643" s="136"/>
      <c r="F643" s="136"/>
      <c r="G643" s="136"/>
      <c r="H643" s="136"/>
      <c r="I643" s="110"/>
      <c r="J643" s="110"/>
      <c r="K643" s="110"/>
      <c r="L643" s="110"/>
      <c r="M643" s="110"/>
      <c r="N643" s="110"/>
    </row>
    <row r="644" spans="3:14" ht="14.25" customHeight="1">
      <c r="C644" s="136"/>
      <c r="D644" s="136"/>
      <c r="E644" s="136"/>
      <c r="F644" s="136"/>
      <c r="G644" s="136"/>
      <c r="H644" s="136"/>
      <c r="I644" s="110"/>
      <c r="J644" s="110"/>
      <c r="K644" s="110"/>
      <c r="L644" s="110"/>
      <c r="M644" s="110"/>
      <c r="N644" s="110"/>
    </row>
    <row r="645" spans="3:14" ht="14.25" customHeight="1">
      <c r="C645" s="136"/>
      <c r="D645" s="136"/>
      <c r="E645" s="136"/>
      <c r="F645" s="136"/>
      <c r="G645" s="136"/>
      <c r="H645" s="136"/>
      <c r="I645" s="110"/>
      <c r="J645" s="110"/>
      <c r="K645" s="110"/>
      <c r="L645" s="110"/>
      <c r="M645" s="110"/>
      <c r="N645" s="110"/>
    </row>
    <row r="646" spans="3:14" ht="14.25" customHeight="1">
      <c r="C646" s="136"/>
      <c r="D646" s="136"/>
      <c r="E646" s="136"/>
      <c r="F646" s="136"/>
      <c r="G646" s="136"/>
      <c r="H646" s="136"/>
      <c r="I646" s="110"/>
      <c r="J646" s="110"/>
      <c r="K646" s="110"/>
      <c r="L646" s="110"/>
      <c r="M646" s="110"/>
      <c r="N646" s="110"/>
    </row>
    <row r="647" spans="3:14" ht="14.25" customHeight="1">
      <c r="C647" s="136"/>
      <c r="D647" s="136"/>
      <c r="E647" s="136"/>
      <c r="F647" s="136"/>
      <c r="G647" s="136"/>
      <c r="H647" s="136"/>
      <c r="I647" s="110"/>
      <c r="J647" s="110"/>
      <c r="K647" s="110"/>
      <c r="L647" s="110"/>
      <c r="M647" s="110"/>
      <c r="N647" s="110"/>
    </row>
    <row r="648" spans="3:14" ht="14.25" customHeight="1">
      <c r="C648" s="136"/>
      <c r="D648" s="136"/>
      <c r="E648" s="136"/>
      <c r="F648" s="136"/>
      <c r="G648" s="136"/>
      <c r="H648" s="136"/>
      <c r="I648" s="110"/>
      <c r="J648" s="110"/>
      <c r="K648" s="110"/>
      <c r="L648" s="110"/>
      <c r="M648" s="110"/>
      <c r="N648" s="110"/>
    </row>
    <row r="649" spans="3:14" ht="14.25" customHeight="1">
      <c r="C649" s="136"/>
      <c r="D649" s="136"/>
      <c r="E649" s="136"/>
      <c r="F649" s="136"/>
      <c r="G649" s="136"/>
      <c r="H649" s="136"/>
      <c r="I649" s="110"/>
      <c r="J649" s="110"/>
      <c r="K649" s="110"/>
      <c r="L649" s="110"/>
      <c r="M649" s="110"/>
      <c r="N649" s="110"/>
    </row>
    <row r="650" spans="3:14" ht="14.25" customHeight="1">
      <c r="C650" s="136"/>
      <c r="D650" s="136"/>
      <c r="E650" s="136"/>
      <c r="F650" s="136"/>
      <c r="G650" s="136"/>
      <c r="H650" s="136"/>
      <c r="I650" s="110"/>
      <c r="J650" s="110"/>
      <c r="K650" s="110"/>
      <c r="L650" s="110"/>
      <c r="M650" s="110"/>
      <c r="N650" s="110"/>
    </row>
    <row r="651" spans="3:14" ht="14.25" customHeight="1">
      <c r="C651" s="136"/>
      <c r="D651" s="136"/>
      <c r="E651" s="136"/>
      <c r="F651" s="136"/>
      <c r="G651" s="136"/>
      <c r="H651" s="136"/>
      <c r="I651" s="110"/>
      <c r="J651" s="110"/>
      <c r="K651" s="110"/>
      <c r="L651" s="110"/>
      <c r="M651" s="110"/>
      <c r="N651" s="110"/>
    </row>
    <row r="652" spans="3:14" ht="14.25" customHeight="1">
      <c r="C652" s="136"/>
      <c r="D652" s="136"/>
      <c r="E652" s="136"/>
      <c r="F652" s="136"/>
      <c r="G652" s="136"/>
      <c r="H652" s="136"/>
      <c r="I652" s="110"/>
      <c r="J652" s="110"/>
      <c r="K652" s="110"/>
      <c r="L652" s="110"/>
      <c r="M652" s="110"/>
      <c r="N652" s="110"/>
    </row>
    <row r="653" spans="3:14" ht="14.25" customHeight="1">
      <c r="C653" s="136"/>
      <c r="D653" s="136"/>
      <c r="E653" s="136"/>
      <c r="F653" s="136"/>
      <c r="G653" s="136"/>
      <c r="H653" s="136"/>
      <c r="I653" s="110"/>
      <c r="J653" s="110"/>
      <c r="K653" s="110"/>
      <c r="L653" s="110"/>
      <c r="M653" s="110"/>
      <c r="N653" s="110"/>
    </row>
    <row r="654" spans="3:14" ht="14.25" customHeight="1">
      <c r="C654" s="136"/>
      <c r="D654" s="136"/>
      <c r="E654" s="136"/>
      <c r="F654" s="136"/>
      <c r="G654" s="136"/>
      <c r="H654" s="136"/>
      <c r="I654" s="110"/>
      <c r="J654" s="110"/>
      <c r="K654" s="110"/>
      <c r="L654" s="110"/>
      <c r="M654" s="110"/>
      <c r="N654" s="110"/>
    </row>
    <row r="655" spans="3:14" ht="14.25" customHeight="1">
      <c r="C655" s="136"/>
      <c r="D655" s="136"/>
      <c r="E655" s="136"/>
      <c r="F655" s="136"/>
      <c r="G655" s="136"/>
      <c r="H655" s="136"/>
      <c r="I655" s="110"/>
      <c r="J655" s="110"/>
      <c r="K655" s="110"/>
      <c r="L655" s="110"/>
      <c r="M655" s="110"/>
      <c r="N655" s="110"/>
    </row>
    <row r="656" spans="3:14" ht="14.25" customHeight="1">
      <c r="C656" s="136"/>
      <c r="D656" s="136"/>
      <c r="E656" s="136"/>
      <c r="F656" s="136"/>
      <c r="G656" s="136"/>
      <c r="H656" s="136"/>
      <c r="I656" s="110"/>
      <c r="J656" s="110"/>
      <c r="K656" s="110"/>
      <c r="L656" s="110"/>
      <c r="M656" s="110"/>
      <c r="N656" s="110"/>
    </row>
    <row r="657" spans="3:14" ht="14.25" customHeight="1">
      <c r="C657" s="136"/>
      <c r="D657" s="136"/>
      <c r="E657" s="136"/>
      <c r="F657" s="136"/>
      <c r="G657" s="136"/>
      <c r="H657" s="136"/>
      <c r="I657" s="110"/>
      <c r="J657" s="110"/>
      <c r="K657" s="110"/>
      <c r="L657" s="110"/>
      <c r="M657" s="110"/>
      <c r="N657" s="110"/>
    </row>
    <row r="658" spans="3:14" ht="14.25" customHeight="1">
      <c r="C658" s="136"/>
      <c r="D658" s="136"/>
      <c r="E658" s="136"/>
      <c r="F658" s="136"/>
      <c r="G658" s="136"/>
      <c r="H658" s="136"/>
      <c r="I658" s="110"/>
      <c r="J658" s="110"/>
      <c r="K658" s="110"/>
      <c r="L658" s="110"/>
      <c r="M658" s="110"/>
      <c r="N658" s="110"/>
    </row>
    <row r="659" spans="3:14" ht="14.25" customHeight="1">
      <c r="C659" s="136"/>
      <c r="D659" s="136"/>
      <c r="E659" s="136"/>
      <c r="F659" s="136"/>
      <c r="G659" s="136"/>
      <c r="H659" s="136"/>
      <c r="I659" s="110"/>
      <c r="J659" s="110"/>
      <c r="K659" s="110"/>
      <c r="L659" s="110"/>
      <c r="M659" s="110"/>
      <c r="N659" s="110"/>
    </row>
    <row r="660" spans="3:14" ht="14.25" customHeight="1">
      <c r="C660" s="136"/>
      <c r="D660" s="136"/>
      <c r="E660" s="136"/>
      <c r="F660" s="136"/>
      <c r="G660" s="136"/>
      <c r="H660" s="136"/>
      <c r="I660" s="110"/>
      <c r="J660" s="110"/>
      <c r="K660" s="110"/>
      <c r="L660" s="110"/>
      <c r="M660" s="110"/>
      <c r="N660" s="110"/>
    </row>
    <row r="661" spans="3:14" ht="14.25" customHeight="1">
      <c r="C661" s="136"/>
      <c r="D661" s="136"/>
      <c r="E661" s="136"/>
      <c r="F661" s="136"/>
      <c r="G661" s="136"/>
      <c r="H661" s="136"/>
      <c r="I661" s="110"/>
      <c r="J661" s="110"/>
      <c r="K661" s="110"/>
      <c r="L661" s="110"/>
      <c r="M661" s="110"/>
      <c r="N661" s="110"/>
    </row>
    <row r="662" spans="3:14" ht="14.25" customHeight="1">
      <c r="C662" s="136"/>
      <c r="D662" s="136"/>
      <c r="E662" s="136"/>
      <c r="F662" s="136"/>
      <c r="G662" s="136"/>
      <c r="H662" s="136"/>
      <c r="I662" s="110"/>
      <c r="J662" s="110"/>
      <c r="K662" s="110"/>
      <c r="L662" s="110"/>
      <c r="M662" s="110"/>
      <c r="N662" s="110"/>
    </row>
    <row r="663" spans="3:14" ht="14.25" customHeight="1">
      <c r="C663" s="136"/>
      <c r="D663" s="136"/>
      <c r="E663" s="136"/>
      <c r="F663" s="136"/>
      <c r="G663" s="136"/>
      <c r="H663" s="136"/>
      <c r="I663" s="110"/>
      <c r="J663" s="110"/>
      <c r="K663" s="110"/>
      <c r="L663" s="110"/>
      <c r="M663" s="110"/>
      <c r="N663" s="110"/>
    </row>
    <row r="664" spans="3:14" ht="14.25" customHeight="1">
      <c r="C664" s="136"/>
      <c r="D664" s="136"/>
      <c r="E664" s="136"/>
      <c r="F664" s="136"/>
      <c r="G664" s="136"/>
      <c r="H664" s="136"/>
      <c r="I664" s="110"/>
      <c r="J664" s="110"/>
      <c r="K664" s="110"/>
      <c r="L664" s="110"/>
      <c r="M664" s="110"/>
      <c r="N664" s="110"/>
    </row>
    <row r="665" spans="3:14" ht="14.25" customHeight="1">
      <c r="C665" s="136"/>
      <c r="D665" s="136"/>
      <c r="E665" s="136"/>
      <c r="F665" s="136"/>
      <c r="G665" s="136"/>
      <c r="H665" s="136"/>
      <c r="I665" s="110"/>
      <c r="J665" s="110"/>
      <c r="K665" s="110"/>
      <c r="L665" s="110"/>
      <c r="M665" s="110"/>
      <c r="N665" s="110"/>
    </row>
    <row r="666" spans="3:14" ht="14.25" customHeight="1">
      <c r="C666" s="136"/>
      <c r="D666" s="136"/>
      <c r="E666" s="136"/>
      <c r="F666" s="136"/>
      <c r="G666" s="136"/>
      <c r="H666" s="136"/>
      <c r="I666" s="110"/>
      <c r="J666" s="110"/>
      <c r="K666" s="110"/>
      <c r="L666" s="110"/>
      <c r="M666" s="110"/>
      <c r="N666" s="110"/>
    </row>
    <row r="667" spans="3:14" ht="14.25" customHeight="1">
      <c r="C667" s="136"/>
      <c r="D667" s="136"/>
      <c r="E667" s="136"/>
      <c r="F667" s="136"/>
      <c r="G667" s="136"/>
      <c r="H667" s="136"/>
      <c r="I667" s="110"/>
      <c r="J667" s="110"/>
      <c r="K667" s="110"/>
      <c r="L667" s="110"/>
      <c r="M667" s="110"/>
      <c r="N667" s="110"/>
    </row>
    <row r="668" spans="3:14" ht="14.25" customHeight="1">
      <c r="C668" s="136"/>
      <c r="D668" s="136"/>
      <c r="E668" s="136"/>
      <c r="F668" s="136"/>
      <c r="G668" s="136"/>
      <c r="H668" s="136"/>
      <c r="I668" s="110"/>
      <c r="J668" s="110"/>
      <c r="K668" s="110"/>
      <c r="L668" s="110"/>
      <c r="M668" s="110"/>
      <c r="N668" s="110"/>
    </row>
    <row r="669" spans="3:14" ht="14.25" customHeight="1">
      <c r="C669" s="136"/>
      <c r="D669" s="136"/>
      <c r="E669" s="136"/>
      <c r="F669" s="136"/>
      <c r="G669" s="136"/>
      <c r="H669" s="136"/>
      <c r="I669" s="110"/>
      <c r="J669" s="110"/>
      <c r="K669" s="110"/>
      <c r="L669" s="110"/>
      <c r="M669" s="110"/>
      <c r="N669" s="110"/>
    </row>
    <row r="670" spans="3:14" ht="14.25" customHeight="1">
      <c r="C670" s="136"/>
      <c r="D670" s="136"/>
      <c r="E670" s="136"/>
      <c r="F670" s="136"/>
      <c r="G670" s="136"/>
      <c r="H670" s="136"/>
      <c r="I670" s="110"/>
      <c r="J670" s="110"/>
      <c r="K670" s="110"/>
      <c r="L670" s="110"/>
      <c r="M670" s="110"/>
      <c r="N670" s="110"/>
    </row>
    <row r="671" spans="3:14" ht="14.25" customHeight="1">
      <c r="C671" s="136"/>
      <c r="D671" s="136"/>
      <c r="E671" s="136"/>
      <c r="F671" s="136"/>
      <c r="G671" s="136"/>
      <c r="H671" s="136"/>
      <c r="I671" s="110"/>
      <c r="J671" s="110"/>
      <c r="K671" s="110"/>
      <c r="L671" s="110"/>
      <c r="M671" s="110"/>
      <c r="N671" s="110"/>
    </row>
    <row r="672" spans="3:14" ht="14.25" customHeight="1">
      <c r="C672" s="136"/>
      <c r="D672" s="136"/>
      <c r="E672" s="136"/>
      <c r="F672" s="136"/>
      <c r="G672" s="136"/>
      <c r="H672" s="136"/>
      <c r="I672" s="110"/>
      <c r="J672" s="110"/>
      <c r="K672" s="110"/>
      <c r="L672" s="110"/>
      <c r="M672" s="110"/>
      <c r="N672" s="110"/>
    </row>
    <row r="673" spans="3:14" ht="14.25" customHeight="1">
      <c r="C673" s="136"/>
      <c r="D673" s="136"/>
      <c r="E673" s="136"/>
      <c r="F673" s="136"/>
      <c r="G673" s="136"/>
      <c r="H673" s="136"/>
      <c r="I673" s="110"/>
      <c r="J673" s="110"/>
      <c r="K673" s="110"/>
      <c r="L673" s="110"/>
      <c r="M673" s="110"/>
      <c r="N673" s="110"/>
    </row>
    <row r="674" spans="3:14" ht="14.25" customHeight="1">
      <c r="C674" s="136"/>
      <c r="D674" s="136"/>
      <c r="E674" s="136"/>
      <c r="F674" s="136"/>
      <c r="G674" s="136"/>
      <c r="H674" s="136"/>
      <c r="I674" s="110"/>
      <c r="J674" s="110"/>
      <c r="K674" s="110"/>
      <c r="L674" s="110"/>
      <c r="M674" s="110"/>
      <c r="N674" s="110"/>
    </row>
    <row r="675" spans="3:14" ht="14.25" customHeight="1">
      <c r="C675" s="136"/>
      <c r="D675" s="136"/>
      <c r="E675" s="136"/>
      <c r="F675" s="136"/>
      <c r="G675" s="136"/>
      <c r="H675" s="136"/>
      <c r="I675" s="110"/>
      <c r="J675" s="110"/>
      <c r="K675" s="110"/>
      <c r="L675" s="110"/>
      <c r="M675" s="110"/>
      <c r="N675" s="110"/>
    </row>
    <row r="676" spans="3:14" ht="14.25" customHeight="1">
      <c r="C676" s="136"/>
      <c r="D676" s="136"/>
      <c r="E676" s="136"/>
      <c r="F676" s="136"/>
      <c r="G676" s="136"/>
      <c r="H676" s="136"/>
      <c r="I676" s="110"/>
      <c r="J676" s="110"/>
      <c r="K676" s="110"/>
      <c r="L676" s="110"/>
      <c r="M676" s="110"/>
      <c r="N676" s="110"/>
    </row>
    <row r="677" spans="3:14" ht="14.25" customHeight="1">
      <c r="C677" s="136"/>
      <c r="D677" s="136"/>
      <c r="E677" s="136"/>
      <c r="F677" s="136"/>
      <c r="G677" s="136"/>
      <c r="H677" s="136"/>
      <c r="I677" s="110"/>
      <c r="J677" s="110"/>
      <c r="K677" s="110"/>
      <c r="L677" s="110"/>
      <c r="M677" s="110"/>
      <c r="N677" s="110"/>
    </row>
    <row r="678" spans="3:14" ht="14.25" customHeight="1">
      <c r="C678" s="136"/>
      <c r="D678" s="136"/>
      <c r="E678" s="136"/>
      <c r="F678" s="136"/>
      <c r="G678" s="136"/>
      <c r="H678" s="136"/>
      <c r="I678" s="110"/>
      <c r="J678" s="110"/>
      <c r="K678" s="110"/>
      <c r="L678" s="110"/>
      <c r="M678" s="110"/>
      <c r="N678" s="110"/>
    </row>
    <row r="679" spans="3:14" ht="14.25" customHeight="1">
      <c r="C679" s="136"/>
      <c r="D679" s="136"/>
      <c r="E679" s="136"/>
      <c r="F679" s="136"/>
      <c r="G679" s="136"/>
      <c r="H679" s="136"/>
      <c r="I679" s="110"/>
      <c r="J679" s="110"/>
      <c r="K679" s="110"/>
      <c r="L679" s="110"/>
      <c r="M679" s="110"/>
      <c r="N679" s="110"/>
    </row>
    <row r="680" spans="3:14" ht="14.25" customHeight="1">
      <c r="C680" s="136"/>
      <c r="D680" s="136"/>
      <c r="E680" s="136"/>
      <c r="F680" s="136"/>
      <c r="G680" s="136"/>
      <c r="H680" s="136"/>
      <c r="I680" s="110"/>
      <c r="J680" s="110"/>
      <c r="K680" s="110"/>
      <c r="L680" s="110"/>
      <c r="M680" s="110"/>
      <c r="N680" s="110"/>
    </row>
    <row r="681" spans="3:14" ht="14.25" customHeight="1">
      <c r="C681" s="136"/>
      <c r="D681" s="136"/>
      <c r="E681" s="136"/>
      <c r="F681" s="136"/>
      <c r="G681" s="136"/>
      <c r="H681" s="136"/>
      <c r="I681" s="110"/>
      <c r="J681" s="110"/>
      <c r="K681" s="110"/>
      <c r="L681" s="110"/>
      <c r="M681" s="110"/>
      <c r="N681" s="110"/>
    </row>
    <row r="682" spans="3:14" ht="14.25" customHeight="1">
      <c r="C682" s="136"/>
      <c r="D682" s="136"/>
      <c r="E682" s="136"/>
      <c r="F682" s="136"/>
      <c r="G682" s="136"/>
      <c r="H682" s="136"/>
      <c r="I682" s="110"/>
      <c r="J682" s="110"/>
      <c r="K682" s="110"/>
      <c r="L682" s="110"/>
      <c r="M682" s="110"/>
      <c r="N682" s="110"/>
    </row>
    <row r="683" spans="3:14" ht="14.25" customHeight="1">
      <c r="C683" s="136"/>
      <c r="D683" s="136"/>
      <c r="E683" s="136"/>
      <c r="F683" s="136"/>
      <c r="G683" s="136"/>
      <c r="H683" s="136"/>
      <c r="I683" s="110"/>
      <c r="J683" s="110"/>
      <c r="K683" s="110"/>
      <c r="L683" s="110"/>
      <c r="M683" s="110"/>
      <c r="N683" s="110"/>
    </row>
    <row r="684" spans="3:14" ht="14.25" customHeight="1">
      <c r="C684" s="136"/>
      <c r="D684" s="136"/>
      <c r="E684" s="136"/>
      <c r="F684" s="136"/>
      <c r="G684" s="136"/>
      <c r="H684" s="136"/>
      <c r="I684" s="110"/>
      <c r="J684" s="110"/>
      <c r="K684" s="110"/>
      <c r="L684" s="110"/>
      <c r="M684" s="110"/>
      <c r="N684" s="110"/>
    </row>
    <row r="685" spans="3:14" ht="14.25" customHeight="1">
      <c r="C685" s="136"/>
      <c r="D685" s="136"/>
      <c r="E685" s="136"/>
      <c r="F685" s="136"/>
      <c r="G685" s="136"/>
      <c r="H685" s="136"/>
      <c r="I685" s="110"/>
      <c r="J685" s="110"/>
      <c r="K685" s="110"/>
      <c r="L685" s="110"/>
      <c r="M685" s="110"/>
      <c r="N685" s="110"/>
    </row>
    <row r="686" spans="3:14" ht="14.25" customHeight="1">
      <c r="C686" s="136"/>
      <c r="D686" s="136"/>
      <c r="E686" s="136"/>
      <c r="F686" s="136"/>
      <c r="G686" s="136"/>
      <c r="H686" s="136"/>
      <c r="I686" s="110"/>
      <c r="J686" s="110"/>
      <c r="K686" s="110"/>
      <c r="L686" s="110"/>
      <c r="M686" s="110"/>
      <c r="N686" s="110"/>
    </row>
    <row r="687" spans="3:14" ht="14.25" customHeight="1">
      <c r="C687" s="136"/>
      <c r="D687" s="136"/>
      <c r="E687" s="136"/>
      <c r="F687" s="136"/>
      <c r="G687" s="136"/>
      <c r="H687" s="136"/>
      <c r="I687" s="110"/>
      <c r="J687" s="110"/>
      <c r="K687" s="110"/>
      <c r="L687" s="110"/>
      <c r="M687" s="110"/>
      <c r="N687" s="110"/>
    </row>
    <row r="688" spans="3:14" ht="14.25" customHeight="1">
      <c r="C688" s="136"/>
      <c r="D688" s="136"/>
      <c r="E688" s="136"/>
      <c r="F688" s="136"/>
      <c r="G688" s="136"/>
      <c r="H688" s="136"/>
      <c r="I688" s="110"/>
      <c r="J688" s="110"/>
      <c r="K688" s="110"/>
      <c r="L688" s="110"/>
      <c r="M688" s="110"/>
      <c r="N688" s="110"/>
    </row>
    <row r="689" spans="3:14" ht="14.25" customHeight="1">
      <c r="C689" s="136"/>
      <c r="D689" s="136"/>
      <c r="E689" s="136"/>
      <c r="F689" s="136"/>
      <c r="G689" s="136"/>
      <c r="H689" s="136"/>
      <c r="I689" s="110"/>
      <c r="J689" s="110"/>
      <c r="K689" s="110"/>
      <c r="L689" s="110"/>
      <c r="M689" s="110"/>
      <c r="N689" s="110"/>
    </row>
    <row r="690" spans="3:14" ht="14.25" customHeight="1">
      <c r="C690" s="136"/>
      <c r="D690" s="136"/>
      <c r="E690" s="136"/>
      <c r="F690" s="136"/>
      <c r="G690" s="136"/>
      <c r="H690" s="136"/>
      <c r="I690" s="110"/>
      <c r="J690" s="110"/>
      <c r="K690" s="110"/>
      <c r="L690" s="110"/>
      <c r="M690" s="110"/>
      <c r="N690" s="110"/>
    </row>
    <row r="691" spans="3:14" ht="14.25" customHeight="1">
      <c r="C691" s="136"/>
      <c r="D691" s="136"/>
      <c r="E691" s="136"/>
      <c r="F691" s="136"/>
      <c r="G691" s="136"/>
      <c r="H691" s="136"/>
      <c r="I691" s="110"/>
      <c r="J691" s="110"/>
      <c r="K691" s="110"/>
      <c r="L691" s="110"/>
      <c r="M691" s="110"/>
      <c r="N691" s="110"/>
    </row>
    <row r="692" spans="3:14" ht="14.25" customHeight="1">
      <c r="C692" s="136"/>
      <c r="D692" s="136"/>
      <c r="E692" s="136"/>
      <c r="F692" s="136"/>
      <c r="G692" s="136"/>
      <c r="H692" s="136"/>
      <c r="I692" s="110"/>
      <c r="J692" s="110"/>
      <c r="K692" s="110"/>
      <c r="L692" s="110"/>
      <c r="M692" s="110"/>
      <c r="N692" s="110"/>
    </row>
    <row r="693" spans="3:14" ht="14.25" customHeight="1">
      <c r="C693" s="136"/>
      <c r="D693" s="136"/>
      <c r="E693" s="136"/>
      <c r="F693" s="136"/>
      <c r="G693" s="136"/>
      <c r="H693" s="136"/>
      <c r="I693" s="110"/>
      <c r="J693" s="110"/>
      <c r="K693" s="110"/>
      <c r="L693" s="110"/>
      <c r="M693" s="110"/>
      <c r="N693" s="110"/>
    </row>
    <row r="694" spans="3:14" ht="14.25" customHeight="1">
      <c r="C694" s="136"/>
      <c r="D694" s="136"/>
      <c r="E694" s="136"/>
      <c r="F694" s="136"/>
      <c r="G694" s="136"/>
      <c r="H694" s="136"/>
      <c r="I694" s="110"/>
      <c r="J694" s="110"/>
      <c r="K694" s="110"/>
      <c r="L694" s="110"/>
      <c r="M694" s="110"/>
      <c r="N694" s="110"/>
    </row>
    <row r="695" spans="3:14" ht="14.25" customHeight="1">
      <c r="C695" s="136"/>
      <c r="D695" s="136"/>
      <c r="E695" s="136"/>
      <c r="F695" s="136"/>
      <c r="G695" s="136"/>
      <c r="H695" s="136"/>
      <c r="I695" s="110"/>
      <c r="J695" s="110"/>
      <c r="K695" s="110"/>
      <c r="L695" s="110"/>
      <c r="M695" s="110"/>
      <c r="N695" s="110"/>
    </row>
    <row r="696" spans="3:14" ht="14.25" customHeight="1">
      <c r="C696" s="136"/>
      <c r="D696" s="136"/>
      <c r="E696" s="136"/>
      <c r="F696" s="136"/>
      <c r="G696" s="136"/>
      <c r="H696" s="136"/>
      <c r="I696" s="110"/>
      <c r="J696" s="110"/>
      <c r="K696" s="110"/>
      <c r="L696" s="110"/>
      <c r="M696" s="110"/>
      <c r="N696" s="110"/>
    </row>
    <row r="697" spans="3:14" ht="14.25" customHeight="1">
      <c r="C697" s="136"/>
      <c r="D697" s="136"/>
      <c r="E697" s="136"/>
      <c r="F697" s="136"/>
      <c r="G697" s="136"/>
      <c r="H697" s="136"/>
      <c r="I697" s="110"/>
      <c r="J697" s="110"/>
      <c r="K697" s="110"/>
      <c r="L697" s="110"/>
      <c r="M697" s="110"/>
      <c r="N697" s="110"/>
    </row>
    <row r="698" spans="3:14" ht="14.25" customHeight="1">
      <c r="C698" s="136"/>
      <c r="D698" s="136"/>
      <c r="E698" s="136"/>
      <c r="F698" s="136"/>
      <c r="G698" s="136"/>
      <c r="H698" s="136"/>
      <c r="I698" s="110"/>
      <c r="J698" s="110"/>
      <c r="K698" s="110"/>
      <c r="L698" s="110"/>
      <c r="M698" s="110"/>
      <c r="N698" s="110"/>
    </row>
    <row r="699" spans="3:14" ht="14.25" customHeight="1">
      <c r="C699" s="136"/>
      <c r="D699" s="136"/>
      <c r="E699" s="136"/>
      <c r="F699" s="136"/>
      <c r="G699" s="136"/>
      <c r="H699" s="136"/>
      <c r="I699" s="110"/>
      <c r="J699" s="110"/>
      <c r="K699" s="110"/>
      <c r="L699" s="110"/>
      <c r="M699" s="110"/>
      <c r="N699" s="110"/>
    </row>
    <row r="700" spans="3:14" ht="14.25" customHeight="1">
      <c r="C700" s="136"/>
      <c r="D700" s="136"/>
      <c r="E700" s="136"/>
      <c r="F700" s="136"/>
      <c r="G700" s="136"/>
      <c r="H700" s="136"/>
      <c r="I700" s="110"/>
      <c r="J700" s="110"/>
      <c r="K700" s="110"/>
      <c r="L700" s="110"/>
      <c r="M700" s="110"/>
      <c r="N700" s="110"/>
    </row>
    <row r="701" spans="3:14" ht="14.25" customHeight="1">
      <c r="C701" s="136"/>
      <c r="D701" s="136"/>
      <c r="E701" s="136"/>
      <c r="F701" s="136"/>
      <c r="G701" s="136"/>
      <c r="H701" s="136"/>
      <c r="I701" s="110"/>
      <c r="J701" s="110"/>
      <c r="K701" s="110"/>
      <c r="L701" s="110"/>
      <c r="M701" s="110"/>
      <c r="N701" s="110"/>
    </row>
    <row r="702" spans="3:14" ht="14.25" customHeight="1">
      <c r="C702" s="136"/>
      <c r="D702" s="136"/>
      <c r="E702" s="136"/>
      <c r="F702" s="136"/>
      <c r="G702" s="136"/>
      <c r="H702" s="136"/>
      <c r="I702" s="110"/>
      <c r="J702" s="110"/>
      <c r="K702" s="110"/>
      <c r="L702" s="110"/>
      <c r="M702" s="110"/>
      <c r="N702" s="110"/>
    </row>
    <row r="703" spans="3:14" ht="14.25" customHeight="1">
      <c r="C703" s="136"/>
      <c r="D703" s="136"/>
      <c r="E703" s="136"/>
      <c r="F703" s="136"/>
      <c r="G703" s="136"/>
      <c r="H703" s="136"/>
      <c r="I703" s="110"/>
      <c r="J703" s="110"/>
      <c r="K703" s="110"/>
      <c r="L703" s="110"/>
      <c r="M703" s="110"/>
      <c r="N703" s="110"/>
    </row>
    <row r="704" spans="3:14" ht="14.25" customHeight="1">
      <c r="C704" s="136"/>
      <c r="D704" s="136"/>
      <c r="E704" s="136"/>
      <c r="F704" s="136"/>
      <c r="G704" s="136"/>
      <c r="H704" s="136"/>
      <c r="I704" s="110"/>
      <c r="J704" s="110"/>
      <c r="K704" s="110"/>
      <c r="L704" s="110"/>
      <c r="M704" s="110"/>
      <c r="N704" s="110"/>
    </row>
    <row r="705" spans="3:14" ht="14.25" customHeight="1">
      <c r="C705" s="136"/>
      <c r="D705" s="136"/>
      <c r="E705" s="136"/>
      <c r="F705" s="136"/>
      <c r="G705" s="136"/>
      <c r="H705" s="136"/>
      <c r="I705" s="110"/>
      <c r="J705" s="110"/>
      <c r="K705" s="110"/>
      <c r="L705" s="110"/>
      <c r="M705" s="110"/>
      <c r="N705" s="110"/>
    </row>
    <row r="706" spans="3:14" ht="14.25" customHeight="1">
      <c r="C706" s="136"/>
      <c r="D706" s="136"/>
      <c r="E706" s="136"/>
      <c r="F706" s="136"/>
      <c r="G706" s="136"/>
      <c r="H706" s="136"/>
      <c r="I706" s="110"/>
      <c r="J706" s="110"/>
      <c r="K706" s="110"/>
      <c r="L706" s="110"/>
      <c r="M706" s="110"/>
      <c r="N706" s="110"/>
    </row>
    <row r="707" spans="3:14" ht="14.25" customHeight="1">
      <c r="C707" s="136"/>
      <c r="D707" s="136"/>
      <c r="E707" s="136"/>
      <c r="F707" s="136"/>
      <c r="G707" s="136"/>
      <c r="H707" s="136"/>
      <c r="I707" s="110"/>
      <c r="J707" s="110"/>
      <c r="K707" s="110"/>
      <c r="L707" s="110"/>
      <c r="M707" s="110"/>
      <c r="N707" s="110"/>
    </row>
    <row r="708" spans="3:14" ht="14.25" customHeight="1">
      <c r="C708" s="136"/>
      <c r="D708" s="136"/>
      <c r="E708" s="136"/>
      <c r="F708" s="136"/>
      <c r="G708" s="136"/>
      <c r="H708" s="136"/>
      <c r="I708" s="110"/>
      <c r="J708" s="110"/>
      <c r="K708" s="110"/>
      <c r="L708" s="110"/>
      <c r="M708" s="110"/>
      <c r="N708" s="110"/>
    </row>
    <row r="709" spans="3:14" ht="14.25" customHeight="1">
      <c r="C709" s="136"/>
      <c r="D709" s="136"/>
      <c r="E709" s="136"/>
      <c r="F709" s="136"/>
      <c r="G709" s="136"/>
      <c r="H709" s="136"/>
      <c r="I709" s="110"/>
      <c r="J709" s="110"/>
      <c r="K709" s="110"/>
      <c r="L709" s="110"/>
      <c r="M709" s="110"/>
      <c r="N709" s="110"/>
    </row>
    <row r="710" spans="3:14" ht="14.25" customHeight="1">
      <c r="C710" s="136"/>
      <c r="D710" s="136"/>
      <c r="E710" s="136"/>
      <c r="F710" s="136"/>
      <c r="G710" s="136"/>
      <c r="H710" s="136"/>
      <c r="I710" s="110"/>
      <c r="J710" s="110"/>
      <c r="K710" s="110"/>
      <c r="L710" s="110"/>
      <c r="M710" s="110"/>
      <c r="N710" s="110"/>
    </row>
    <row r="711" spans="3:14" ht="14.25" customHeight="1">
      <c r="C711" s="136"/>
      <c r="D711" s="136"/>
      <c r="E711" s="136"/>
      <c r="F711" s="136"/>
      <c r="G711" s="136"/>
      <c r="H711" s="136"/>
      <c r="I711" s="110"/>
      <c r="J711" s="110"/>
      <c r="K711" s="110"/>
      <c r="L711" s="110"/>
      <c r="M711" s="110"/>
      <c r="N711" s="110"/>
    </row>
    <row r="712" spans="3:14" ht="14.25" customHeight="1">
      <c r="C712" s="136"/>
      <c r="D712" s="136"/>
      <c r="E712" s="136"/>
      <c r="F712" s="136"/>
      <c r="G712" s="136"/>
      <c r="H712" s="136"/>
      <c r="I712" s="110"/>
      <c r="J712" s="110"/>
      <c r="K712" s="110"/>
      <c r="L712" s="110"/>
      <c r="M712" s="110"/>
      <c r="N712" s="110"/>
    </row>
    <row r="713" spans="3:14" ht="14.25" customHeight="1">
      <c r="C713" s="136"/>
      <c r="D713" s="136"/>
      <c r="E713" s="136"/>
      <c r="F713" s="136"/>
      <c r="G713" s="136"/>
      <c r="H713" s="136"/>
      <c r="I713" s="110"/>
      <c r="J713" s="110"/>
      <c r="K713" s="110"/>
      <c r="L713" s="110"/>
      <c r="M713" s="110"/>
      <c r="N713" s="110"/>
    </row>
    <row r="714" spans="3:14" ht="14.25" customHeight="1">
      <c r="C714" s="136"/>
      <c r="D714" s="136"/>
      <c r="E714" s="136"/>
      <c r="F714" s="136"/>
      <c r="G714" s="136"/>
      <c r="H714" s="136"/>
      <c r="I714" s="110"/>
      <c r="J714" s="110"/>
      <c r="K714" s="110"/>
      <c r="L714" s="110"/>
      <c r="M714" s="110"/>
      <c r="N714" s="110"/>
    </row>
    <row r="715" spans="3:14" ht="14.25" customHeight="1">
      <c r="C715" s="136"/>
      <c r="D715" s="136"/>
      <c r="E715" s="136"/>
      <c r="F715" s="136"/>
      <c r="G715" s="136"/>
      <c r="H715" s="136"/>
      <c r="I715" s="110"/>
      <c r="J715" s="110"/>
      <c r="K715" s="110"/>
      <c r="L715" s="110"/>
      <c r="M715" s="110"/>
      <c r="N715" s="110"/>
    </row>
    <row r="716" spans="3:14" ht="14.25" customHeight="1">
      <c r="C716" s="136"/>
      <c r="D716" s="136"/>
      <c r="E716" s="136"/>
      <c r="F716" s="136"/>
      <c r="G716" s="136"/>
      <c r="H716" s="136"/>
      <c r="I716" s="110"/>
      <c r="J716" s="110"/>
      <c r="K716" s="110"/>
      <c r="L716" s="110"/>
      <c r="M716" s="110"/>
      <c r="N716" s="110"/>
    </row>
    <row r="717" spans="3:14" ht="14.25" customHeight="1">
      <c r="C717" s="136"/>
      <c r="D717" s="136"/>
      <c r="E717" s="136"/>
      <c r="F717" s="136"/>
      <c r="G717" s="136"/>
      <c r="H717" s="136"/>
      <c r="I717" s="110"/>
      <c r="J717" s="110"/>
      <c r="K717" s="110"/>
      <c r="L717" s="110"/>
      <c r="M717" s="110"/>
      <c r="N717" s="110"/>
    </row>
    <row r="718" spans="3:14" ht="14.25" customHeight="1">
      <c r="C718" s="136"/>
      <c r="D718" s="136"/>
      <c r="E718" s="136"/>
      <c r="F718" s="136"/>
      <c r="G718" s="136"/>
      <c r="H718" s="136"/>
      <c r="I718" s="110"/>
      <c r="J718" s="110"/>
      <c r="K718" s="110"/>
      <c r="L718" s="110"/>
      <c r="M718" s="110"/>
      <c r="N718" s="110"/>
    </row>
    <row r="719" spans="3:14" ht="14.25" customHeight="1">
      <c r="C719" s="136"/>
      <c r="D719" s="136"/>
      <c r="E719" s="136"/>
      <c r="F719" s="136"/>
      <c r="G719" s="136"/>
      <c r="H719" s="136"/>
      <c r="I719" s="110"/>
      <c r="J719" s="110"/>
      <c r="K719" s="110"/>
      <c r="L719" s="110"/>
      <c r="M719" s="110"/>
      <c r="N719" s="110"/>
    </row>
    <row r="720" spans="3:14" ht="14.25" customHeight="1">
      <c r="C720" s="136"/>
      <c r="D720" s="136"/>
      <c r="E720" s="136"/>
      <c r="F720" s="136"/>
      <c r="G720" s="136"/>
      <c r="H720" s="136"/>
      <c r="I720" s="110"/>
      <c r="J720" s="110"/>
      <c r="K720" s="110"/>
      <c r="L720" s="110"/>
      <c r="M720" s="110"/>
      <c r="N720" s="110"/>
    </row>
    <row r="721" spans="3:14" ht="14.25" customHeight="1">
      <c r="C721" s="136"/>
      <c r="D721" s="136"/>
      <c r="E721" s="136"/>
      <c r="F721" s="136"/>
      <c r="G721" s="136"/>
      <c r="H721" s="136"/>
      <c r="I721" s="110"/>
      <c r="J721" s="110"/>
      <c r="K721" s="110"/>
      <c r="L721" s="110"/>
      <c r="M721" s="110"/>
      <c r="N721" s="110"/>
    </row>
    <row r="722" spans="3:14" ht="14.25" customHeight="1">
      <c r="C722" s="136"/>
      <c r="D722" s="136"/>
      <c r="E722" s="136"/>
      <c r="F722" s="136"/>
      <c r="G722" s="136"/>
      <c r="H722" s="136"/>
      <c r="I722" s="110"/>
      <c r="J722" s="110"/>
      <c r="K722" s="110"/>
      <c r="L722" s="110"/>
      <c r="M722" s="110"/>
      <c r="N722" s="110"/>
    </row>
    <row r="723" spans="3:14" ht="14.25" customHeight="1">
      <c r="C723" s="136"/>
      <c r="D723" s="136"/>
      <c r="E723" s="136"/>
      <c r="F723" s="136"/>
      <c r="G723" s="136"/>
      <c r="H723" s="136"/>
      <c r="I723" s="110"/>
      <c r="J723" s="110"/>
      <c r="K723" s="110"/>
      <c r="L723" s="110"/>
      <c r="M723" s="110"/>
      <c r="N723" s="110"/>
    </row>
    <row r="724" spans="3:14" ht="14.25" customHeight="1">
      <c r="C724" s="136"/>
      <c r="D724" s="136"/>
      <c r="E724" s="136"/>
      <c r="F724" s="136"/>
      <c r="G724" s="136"/>
      <c r="H724" s="136"/>
      <c r="I724" s="110"/>
      <c r="J724" s="110"/>
      <c r="K724" s="110"/>
      <c r="L724" s="110"/>
      <c r="M724" s="110"/>
      <c r="N724" s="110"/>
    </row>
    <row r="725" spans="3:14" ht="14.25" customHeight="1">
      <c r="C725" s="136"/>
      <c r="D725" s="136"/>
      <c r="E725" s="136"/>
      <c r="F725" s="136"/>
      <c r="G725" s="136"/>
      <c r="H725" s="136"/>
      <c r="I725" s="110"/>
      <c r="J725" s="110"/>
      <c r="K725" s="110"/>
      <c r="L725" s="110"/>
      <c r="M725" s="110"/>
      <c r="N725" s="110"/>
    </row>
    <row r="726" spans="3:14" ht="14.25" customHeight="1">
      <c r="C726" s="136"/>
      <c r="D726" s="136"/>
      <c r="E726" s="136"/>
      <c r="F726" s="136"/>
      <c r="G726" s="136"/>
      <c r="H726" s="136"/>
      <c r="I726" s="110"/>
      <c r="J726" s="110"/>
      <c r="K726" s="110"/>
      <c r="L726" s="110"/>
      <c r="M726" s="110"/>
      <c r="N726" s="110"/>
    </row>
    <row r="727" spans="3:14" ht="14.25" customHeight="1">
      <c r="C727" s="136"/>
      <c r="D727" s="136"/>
      <c r="E727" s="136"/>
      <c r="F727" s="136"/>
      <c r="G727" s="136"/>
      <c r="H727" s="136"/>
      <c r="I727" s="110"/>
      <c r="J727" s="110"/>
      <c r="K727" s="110"/>
      <c r="L727" s="110"/>
      <c r="M727" s="110"/>
      <c r="N727" s="110"/>
    </row>
    <row r="728" spans="3:14" ht="14.25" customHeight="1">
      <c r="C728" s="136"/>
      <c r="D728" s="136"/>
      <c r="E728" s="136"/>
      <c r="F728" s="136"/>
      <c r="G728" s="136"/>
      <c r="H728" s="136"/>
      <c r="I728" s="110"/>
      <c r="J728" s="110"/>
      <c r="K728" s="110"/>
      <c r="L728" s="110"/>
      <c r="M728" s="110"/>
      <c r="N728" s="110"/>
    </row>
    <row r="729" spans="3:14" ht="14.25" customHeight="1">
      <c r="C729" s="136"/>
      <c r="D729" s="136"/>
      <c r="E729" s="136"/>
      <c r="F729" s="136"/>
      <c r="G729" s="136"/>
      <c r="H729" s="136"/>
      <c r="I729" s="110"/>
      <c r="J729" s="110"/>
      <c r="K729" s="110"/>
      <c r="L729" s="110"/>
      <c r="M729" s="110"/>
      <c r="N729" s="110"/>
    </row>
    <row r="730" spans="3:14" ht="14.25" customHeight="1">
      <c r="C730" s="136"/>
      <c r="D730" s="136"/>
      <c r="E730" s="136"/>
      <c r="F730" s="136"/>
      <c r="G730" s="136"/>
      <c r="H730" s="136"/>
      <c r="I730" s="110"/>
      <c r="J730" s="110"/>
      <c r="K730" s="110"/>
      <c r="L730" s="110"/>
      <c r="M730" s="110"/>
      <c r="N730" s="110"/>
    </row>
    <row r="731" spans="3:14" ht="14.25" customHeight="1">
      <c r="C731" s="136"/>
      <c r="D731" s="136"/>
      <c r="E731" s="136"/>
      <c r="F731" s="136"/>
      <c r="G731" s="136"/>
      <c r="H731" s="136"/>
      <c r="I731" s="110"/>
      <c r="J731" s="110"/>
      <c r="K731" s="110"/>
      <c r="L731" s="110"/>
      <c r="M731" s="110"/>
      <c r="N731" s="110"/>
    </row>
    <row r="732" spans="3:14" ht="14.25" customHeight="1">
      <c r="C732" s="136"/>
      <c r="D732" s="136"/>
      <c r="E732" s="136"/>
      <c r="F732" s="136"/>
      <c r="G732" s="136"/>
      <c r="H732" s="136"/>
      <c r="I732" s="110"/>
      <c r="J732" s="110"/>
      <c r="K732" s="110"/>
      <c r="L732" s="110"/>
      <c r="M732" s="110"/>
      <c r="N732" s="110"/>
    </row>
    <row r="733" spans="3:14" ht="14.25" customHeight="1">
      <c r="C733" s="136"/>
      <c r="D733" s="136"/>
      <c r="E733" s="136"/>
      <c r="F733" s="136"/>
      <c r="G733" s="136"/>
      <c r="H733" s="136"/>
      <c r="I733" s="110"/>
      <c r="J733" s="110"/>
      <c r="K733" s="110"/>
      <c r="L733" s="110"/>
      <c r="M733" s="110"/>
      <c r="N733" s="110"/>
    </row>
    <row r="734" spans="3:14" ht="14.25" customHeight="1">
      <c r="C734" s="136"/>
      <c r="D734" s="136"/>
      <c r="E734" s="136"/>
      <c r="F734" s="136"/>
      <c r="G734" s="136"/>
      <c r="H734" s="136"/>
      <c r="I734" s="110"/>
      <c r="J734" s="110"/>
      <c r="K734" s="110"/>
      <c r="L734" s="110"/>
      <c r="M734" s="110"/>
      <c r="N734" s="110"/>
    </row>
    <row r="735" spans="3:14" ht="14.25" customHeight="1">
      <c r="C735" s="136"/>
      <c r="D735" s="136"/>
      <c r="E735" s="136"/>
      <c r="F735" s="136"/>
      <c r="G735" s="136"/>
      <c r="H735" s="136"/>
      <c r="I735" s="110"/>
      <c r="J735" s="110"/>
      <c r="K735" s="110"/>
      <c r="L735" s="110"/>
      <c r="M735" s="110"/>
      <c r="N735" s="110"/>
    </row>
    <row r="736" spans="3:14" ht="14.25" customHeight="1">
      <c r="C736" s="136"/>
      <c r="D736" s="136"/>
      <c r="E736" s="136"/>
      <c r="F736" s="136"/>
      <c r="G736" s="136"/>
      <c r="H736" s="136"/>
      <c r="I736" s="110"/>
      <c r="J736" s="110"/>
      <c r="K736" s="110"/>
      <c r="L736" s="110"/>
      <c r="M736" s="110"/>
      <c r="N736" s="110"/>
    </row>
    <row r="737" spans="3:14" ht="14.25" customHeight="1">
      <c r="C737" s="136"/>
      <c r="D737" s="136"/>
      <c r="E737" s="136"/>
      <c r="F737" s="136"/>
      <c r="G737" s="136"/>
      <c r="H737" s="136"/>
      <c r="I737" s="110"/>
      <c r="J737" s="110"/>
      <c r="K737" s="110"/>
      <c r="L737" s="110"/>
      <c r="M737" s="110"/>
      <c r="N737" s="110"/>
    </row>
    <row r="738" spans="3:14" ht="14.25" customHeight="1">
      <c r="C738" s="136"/>
      <c r="D738" s="136"/>
      <c r="E738" s="136"/>
      <c r="F738" s="136"/>
      <c r="G738" s="136"/>
      <c r="H738" s="136"/>
      <c r="I738" s="110"/>
      <c r="J738" s="110"/>
      <c r="K738" s="110"/>
      <c r="L738" s="110"/>
      <c r="M738" s="110"/>
      <c r="N738" s="110"/>
    </row>
    <row r="739" spans="3:14" ht="14.25" customHeight="1">
      <c r="C739" s="136"/>
      <c r="D739" s="136"/>
      <c r="E739" s="136"/>
      <c r="F739" s="136"/>
      <c r="G739" s="136"/>
      <c r="H739" s="136"/>
      <c r="I739" s="110"/>
      <c r="J739" s="110"/>
      <c r="K739" s="110"/>
      <c r="L739" s="110"/>
      <c r="M739" s="110"/>
      <c r="N739" s="110"/>
    </row>
    <row r="740" spans="3:14" ht="14.25" customHeight="1">
      <c r="C740" s="136"/>
      <c r="D740" s="136"/>
      <c r="E740" s="136"/>
      <c r="F740" s="136"/>
      <c r="G740" s="136"/>
      <c r="H740" s="136"/>
      <c r="I740" s="110"/>
      <c r="J740" s="110"/>
      <c r="K740" s="110"/>
      <c r="L740" s="110"/>
      <c r="M740" s="110"/>
      <c r="N740" s="110"/>
    </row>
    <row r="741" spans="3:14" ht="14.25" customHeight="1">
      <c r="C741" s="136"/>
      <c r="D741" s="136"/>
      <c r="E741" s="136"/>
      <c r="F741" s="136"/>
      <c r="G741" s="136"/>
      <c r="H741" s="136"/>
      <c r="I741" s="110"/>
      <c r="J741" s="110"/>
      <c r="K741" s="110"/>
      <c r="L741" s="110"/>
      <c r="M741" s="110"/>
      <c r="N741" s="110"/>
    </row>
    <row r="742" spans="3:14" ht="14.25" customHeight="1">
      <c r="C742" s="136"/>
      <c r="D742" s="136"/>
      <c r="E742" s="136"/>
      <c r="F742" s="136"/>
      <c r="G742" s="136"/>
      <c r="H742" s="136"/>
      <c r="I742" s="110"/>
      <c r="J742" s="110"/>
      <c r="K742" s="110"/>
      <c r="L742" s="110"/>
      <c r="M742" s="110"/>
      <c r="N742" s="110"/>
    </row>
    <row r="743" spans="3:14" ht="14.25" customHeight="1">
      <c r="C743" s="136"/>
      <c r="D743" s="136"/>
      <c r="E743" s="136"/>
      <c r="F743" s="136"/>
      <c r="G743" s="136"/>
      <c r="H743" s="136"/>
      <c r="I743" s="110"/>
      <c r="J743" s="110"/>
      <c r="K743" s="110"/>
      <c r="L743" s="110"/>
      <c r="M743" s="110"/>
      <c r="N743" s="110"/>
    </row>
    <row r="744" spans="3:14" ht="14.25" customHeight="1">
      <c r="C744" s="136"/>
      <c r="D744" s="136"/>
      <c r="E744" s="136"/>
      <c r="F744" s="136"/>
      <c r="G744" s="136"/>
      <c r="H744" s="136"/>
      <c r="I744" s="110"/>
      <c r="J744" s="110"/>
      <c r="K744" s="110"/>
      <c r="L744" s="110"/>
      <c r="M744" s="110"/>
      <c r="N744" s="110"/>
    </row>
    <row r="745" spans="3:14" ht="14.25" customHeight="1">
      <c r="C745" s="136"/>
      <c r="D745" s="136"/>
      <c r="E745" s="136"/>
      <c r="F745" s="136"/>
      <c r="G745" s="136"/>
      <c r="H745" s="136"/>
      <c r="I745" s="110"/>
      <c r="J745" s="110"/>
      <c r="K745" s="110"/>
      <c r="L745" s="110"/>
      <c r="M745" s="110"/>
      <c r="N745" s="110"/>
    </row>
    <row r="746" spans="3:14" ht="14.25" customHeight="1">
      <c r="C746" s="136"/>
      <c r="D746" s="136"/>
      <c r="E746" s="136"/>
      <c r="F746" s="136"/>
      <c r="G746" s="136"/>
      <c r="H746" s="136"/>
      <c r="I746" s="110"/>
      <c r="J746" s="110"/>
      <c r="K746" s="110"/>
      <c r="L746" s="110"/>
      <c r="M746" s="110"/>
      <c r="N746" s="110"/>
    </row>
    <row r="747" spans="3:14" ht="14.25" customHeight="1">
      <c r="C747" s="136"/>
      <c r="D747" s="136"/>
      <c r="E747" s="136"/>
      <c r="F747" s="136"/>
      <c r="G747" s="136"/>
      <c r="H747" s="136"/>
      <c r="I747" s="110"/>
      <c r="J747" s="110"/>
      <c r="K747" s="110"/>
      <c r="L747" s="110"/>
      <c r="M747" s="110"/>
      <c r="N747" s="110"/>
    </row>
    <row r="748" spans="3:14" ht="14.25" customHeight="1">
      <c r="C748" s="136"/>
      <c r="D748" s="136"/>
      <c r="E748" s="136"/>
      <c r="F748" s="136"/>
      <c r="G748" s="136"/>
      <c r="H748" s="136"/>
      <c r="I748" s="110"/>
      <c r="J748" s="110"/>
      <c r="K748" s="110"/>
      <c r="L748" s="110"/>
      <c r="M748" s="110"/>
      <c r="N748" s="110"/>
    </row>
    <row r="749" spans="3:14" ht="14.25" customHeight="1">
      <c r="C749" s="136"/>
      <c r="D749" s="136"/>
      <c r="E749" s="136"/>
      <c r="F749" s="136"/>
      <c r="G749" s="136"/>
      <c r="H749" s="136"/>
      <c r="I749" s="110"/>
      <c r="J749" s="110"/>
      <c r="K749" s="110"/>
      <c r="L749" s="110"/>
      <c r="M749" s="110"/>
      <c r="N749" s="110"/>
    </row>
    <row r="750" spans="3:14" ht="14.25" customHeight="1">
      <c r="C750" s="136"/>
      <c r="D750" s="136"/>
      <c r="E750" s="136"/>
      <c r="F750" s="136"/>
      <c r="G750" s="136"/>
      <c r="H750" s="136"/>
      <c r="I750" s="110"/>
      <c r="J750" s="110"/>
      <c r="K750" s="110"/>
      <c r="L750" s="110"/>
      <c r="M750" s="110"/>
      <c r="N750" s="110"/>
    </row>
    <row r="751" spans="3:14" ht="14.25" customHeight="1">
      <c r="C751" s="136"/>
      <c r="D751" s="136"/>
      <c r="E751" s="136"/>
      <c r="F751" s="136"/>
      <c r="G751" s="136"/>
      <c r="H751" s="136"/>
      <c r="I751" s="110"/>
      <c r="J751" s="110"/>
      <c r="K751" s="110"/>
      <c r="L751" s="110"/>
      <c r="M751" s="110"/>
      <c r="N751" s="110"/>
    </row>
    <row r="752" spans="3:14" ht="14.25" customHeight="1">
      <c r="C752" s="136"/>
      <c r="D752" s="136"/>
      <c r="E752" s="136"/>
      <c r="F752" s="136"/>
      <c r="G752" s="136"/>
      <c r="H752" s="136"/>
      <c r="I752" s="110"/>
      <c r="J752" s="110"/>
      <c r="K752" s="110"/>
      <c r="L752" s="110"/>
      <c r="M752" s="110"/>
      <c r="N752" s="110"/>
    </row>
    <row r="753" spans="3:14" ht="14.25" customHeight="1">
      <c r="C753" s="136"/>
      <c r="D753" s="136"/>
      <c r="E753" s="136"/>
      <c r="F753" s="136"/>
      <c r="G753" s="136"/>
      <c r="H753" s="136"/>
      <c r="I753" s="110"/>
      <c r="J753" s="110"/>
      <c r="K753" s="110"/>
      <c r="L753" s="110"/>
      <c r="M753" s="110"/>
      <c r="N753" s="110"/>
    </row>
    <row r="754" spans="3:14" ht="14.25" customHeight="1">
      <c r="C754" s="136"/>
      <c r="D754" s="136"/>
      <c r="E754" s="136"/>
      <c r="F754" s="136"/>
      <c r="G754" s="136"/>
      <c r="H754" s="136"/>
      <c r="I754" s="110"/>
      <c r="J754" s="110"/>
      <c r="K754" s="110"/>
      <c r="L754" s="110"/>
      <c r="M754" s="110"/>
      <c r="N754" s="110"/>
    </row>
    <row r="755" spans="3:14" ht="14.25" customHeight="1">
      <c r="C755" s="136"/>
      <c r="D755" s="136"/>
      <c r="E755" s="136"/>
      <c r="F755" s="136"/>
      <c r="G755" s="136"/>
      <c r="H755" s="136"/>
      <c r="I755" s="110"/>
      <c r="J755" s="110"/>
      <c r="K755" s="110"/>
      <c r="L755" s="110"/>
      <c r="M755" s="110"/>
      <c r="N755" s="110"/>
    </row>
    <row r="756" spans="3:14" ht="14.25" customHeight="1">
      <c r="C756" s="136"/>
      <c r="D756" s="136"/>
      <c r="E756" s="136"/>
      <c r="F756" s="136"/>
      <c r="G756" s="136"/>
      <c r="H756" s="136"/>
      <c r="I756" s="110"/>
      <c r="J756" s="110"/>
      <c r="K756" s="110"/>
      <c r="L756" s="110"/>
      <c r="M756" s="110"/>
      <c r="N756" s="110"/>
    </row>
    <row r="757" spans="3:14" ht="14.25" customHeight="1">
      <c r="C757" s="136"/>
      <c r="D757" s="136"/>
      <c r="E757" s="136"/>
      <c r="F757" s="136"/>
      <c r="G757" s="136"/>
      <c r="H757" s="136"/>
      <c r="I757" s="110"/>
      <c r="J757" s="110"/>
      <c r="K757" s="110"/>
      <c r="L757" s="110"/>
      <c r="M757" s="110"/>
      <c r="N757" s="110"/>
    </row>
    <row r="758" spans="3:14" ht="14.25" customHeight="1">
      <c r="C758" s="136"/>
      <c r="D758" s="136"/>
      <c r="E758" s="136"/>
      <c r="F758" s="136"/>
      <c r="G758" s="136"/>
      <c r="H758" s="136"/>
      <c r="I758" s="110"/>
      <c r="J758" s="110"/>
      <c r="K758" s="110"/>
      <c r="L758" s="110"/>
      <c r="M758" s="110"/>
      <c r="N758" s="110"/>
    </row>
    <row r="759" spans="3:14" ht="14.25" customHeight="1">
      <c r="C759" s="136"/>
      <c r="D759" s="136"/>
      <c r="E759" s="136"/>
      <c r="F759" s="136"/>
      <c r="G759" s="136"/>
      <c r="H759" s="136"/>
      <c r="I759" s="110"/>
      <c r="J759" s="110"/>
      <c r="K759" s="110"/>
      <c r="L759" s="110"/>
      <c r="M759" s="110"/>
      <c r="N759" s="110"/>
    </row>
    <row r="760" spans="3:14" ht="14.25" customHeight="1">
      <c r="C760" s="136"/>
      <c r="D760" s="136"/>
      <c r="E760" s="136"/>
      <c r="F760" s="136"/>
      <c r="G760" s="136"/>
      <c r="H760" s="136"/>
      <c r="I760" s="110"/>
      <c r="J760" s="110"/>
      <c r="K760" s="110"/>
      <c r="L760" s="110"/>
      <c r="M760" s="110"/>
      <c r="N760" s="110"/>
    </row>
    <row r="761" spans="3:14" ht="14.25" customHeight="1">
      <c r="C761" s="136"/>
      <c r="D761" s="136"/>
      <c r="E761" s="136"/>
      <c r="F761" s="136"/>
      <c r="G761" s="136"/>
      <c r="H761" s="136"/>
      <c r="I761" s="110"/>
      <c r="J761" s="110"/>
      <c r="K761" s="110"/>
      <c r="L761" s="110"/>
      <c r="M761" s="110"/>
      <c r="N761" s="110"/>
    </row>
    <row r="762" spans="3:14" ht="14.25" customHeight="1">
      <c r="C762" s="136"/>
      <c r="D762" s="136"/>
      <c r="E762" s="136"/>
      <c r="F762" s="136"/>
      <c r="G762" s="136"/>
      <c r="H762" s="136"/>
      <c r="I762" s="110"/>
      <c r="J762" s="110"/>
      <c r="K762" s="110"/>
      <c r="L762" s="110"/>
      <c r="M762" s="110"/>
      <c r="N762" s="110"/>
    </row>
    <row r="763" spans="3:14" ht="14.25" customHeight="1">
      <c r="C763" s="136"/>
      <c r="D763" s="136"/>
      <c r="E763" s="136"/>
      <c r="F763" s="136"/>
      <c r="G763" s="136"/>
      <c r="H763" s="136"/>
      <c r="I763" s="110"/>
      <c r="J763" s="110"/>
      <c r="K763" s="110"/>
      <c r="L763" s="110"/>
      <c r="M763" s="110"/>
      <c r="N763" s="110"/>
    </row>
    <row r="764" spans="3:14" ht="14.25" customHeight="1">
      <c r="C764" s="136"/>
      <c r="D764" s="136"/>
      <c r="E764" s="136"/>
      <c r="F764" s="136"/>
      <c r="G764" s="136"/>
      <c r="H764" s="136"/>
      <c r="I764" s="110"/>
      <c r="J764" s="110"/>
      <c r="K764" s="110"/>
      <c r="L764" s="110"/>
      <c r="M764" s="110"/>
      <c r="N764" s="110"/>
    </row>
    <row r="765" spans="3:14" ht="14.25" customHeight="1">
      <c r="C765" s="136"/>
      <c r="D765" s="136"/>
      <c r="E765" s="136"/>
      <c r="F765" s="136"/>
      <c r="G765" s="136"/>
      <c r="H765" s="136"/>
      <c r="I765" s="110"/>
      <c r="J765" s="110"/>
      <c r="K765" s="110"/>
      <c r="L765" s="110"/>
      <c r="M765" s="110"/>
      <c r="N765" s="110"/>
    </row>
    <row r="766" spans="3:14" ht="14.25" customHeight="1">
      <c r="C766" s="136"/>
      <c r="D766" s="136"/>
      <c r="E766" s="136"/>
      <c r="F766" s="136"/>
      <c r="G766" s="136"/>
      <c r="H766" s="136"/>
      <c r="I766" s="110"/>
      <c r="J766" s="110"/>
      <c r="K766" s="110"/>
      <c r="L766" s="110"/>
      <c r="M766" s="110"/>
      <c r="N766" s="110"/>
    </row>
    <row r="767" spans="3:14" ht="14.25" customHeight="1">
      <c r="C767" s="136"/>
      <c r="D767" s="136"/>
      <c r="E767" s="136"/>
      <c r="F767" s="136"/>
      <c r="G767" s="136"/>
      <c r="H767" s="136"/>
      <c r="I767" s="110"/>
      <c r="J767" s="110"/>
      <c r="K767" s="110"/>
      <c r="L767" s="110"/>
      <c r="M767" s="110"/>
      <c r="N767" s="110"/>
    </row>
    <row r="768" spans="3:14" ht="14.25" customHeight="1">
      <c r="C768" s="136"/>
      <c r="D768" s="136"/>
      <c r="E768" s="136"/>
      <c r="F768" s="136"/>
      <c r="G768" s="136"/>
      <c r="H768" s="136"/>
      <c r="I768" s="110"/>
      <c r="J768" s="110"/>
      <c r="K768" s="110"/>
      <c r="L768" s="110"/>
      <c r="M768" s="110"/>
      <c r="N768" s="110"/>
    </row>
    <row r="769" spans="3:14" ht="14.25" customHeight="1">
      <c r="C769" s="136"/>
      <c r="D769" s="136"/>
      <c r="E769" s="136"/>
      <c r="F769" s="136"/>
      <c r="G769" s="136"/>
      <c r="H769" s="136"/>
      <c r="I769" s="110"/>
      <c r="J769" s="110"/>
      <c r="K769" s="110"/>
      <c r="L769" s="110"/>
      <c r="M769" s="110"/>
      <c r="N769" s="110"/>
    </row>
    <row r="770" spans="3:14" ht="14.25" customHeight="1">
      <c r="C770" s="136"/>
      <c r="D770" s="136"/>
      <c r="E770" s="136"/>
      <c r="F770" s="136"/>
      <c r="G770" s="136"/>
      <c r="H770" s="136"/>
      <c r="I770" s="110"/>
      <c r="J770" s="110"/>
      <c r="K770" s="110"/>
      <c r="L770" s="110"/>
      <c r="M770" s="110"/>
      <c r="N770" s="110"/>
    </row>
    <row r="771" spans="3:14" ht="14.25" customHeight="1">
      <c r="C771" s="136"/>
      <c r="D771" s="136"/>
      <c r="E771" s="136"/>
      <c r="F771" s="136"/>
      <c r="G771" s="136"/>
      <c r="H771" s="136"/>
      <c r="I771" s="110"/>
      <c r="J771" s="110"/>
      <c r="K771" s="110"/>
      <c r="L771" s="110"/>
      <c r="M771" s="110"/>
      <c r="N771" s="110"/>
    </row>
    <row r="772" spans="3:14" ht="14.25" customHeight="1">
      <c r="C772" s="136"/>
      <c r="D772" s="136"/>
      <c r="E772" s="136"/>
      <c r="F772" s="136"/>
      <c r="G772" s="136"/>
      <c r="H772" s="136"/>
      <c r="I772" s="110"/>
      <c r="J772" s="110"/>
      <c r="K772" s="110"/>
      <c r="L772" s="110"/>
      <c r="M772" s="110"/>
      <c r="N772" s="110"/>
    </row>
    <row r="773" spans="3:14" ht="14.25" customHeight="1">
      <c r="C773" s="136"/>
      <c r="D773" s="136"/>
      <c r="E773" s="136"/>
      <c r="F773" s="136"/>
      <c r="G773" s="136"/>
      <c r="H773" s="136"/>
      <c r="I773" s="110"/>
      <c r="J773" s="110"/>
      <c r="K773" s="110"/>
      <c r="L773" s="110"/>
      <c r="M773" s="110"/>
      <c r="N773" s="110"/>
    </row>
    <row r="774" spans="3:14" ht="14.25" customHeight="1">
      <c r="C774" s="136"/>
      <c r="D774" s="136"/>
      <c r="E774" s="136"/>
      <c r="F774" s="136"/>
      <c r="G774" s="136"/>
      <c r="H774" s="136"/>
      <c r="I774" s="110"/>
      <c r="J774" s="110"/>
      <c r="K774" s="110"/>
      <c r="L774" s="110"/>
      <c r="M774" s="110"/>
      <c r="N774" s="110"/>
    </row>
    <row r="775" spans="3:14" ht="14.25" customHeight="1">
      <c r="C775" s="136"/>
      <c r="D775" s="136"/>
      <c r="E775" s="136"/>
      <c r="F775" s="136"/>
      <c r="G775" s="136"/>
      <c r="H775" s="136"/>
      <c r="I775" s="110"/>
      <c r="J775" s="110"/>
      <c r="K775" s="110"/>
      <c r="L775" s="110"/>
      <c r="M775" s="110"/>
      <c r="N775" s="110"/>
    </row>
    <row r="776" spans="3:14" ht="14.25" customHeight="1">
      <c r="C776" s="136"/>
      <c r="D776" s="136"/>
      <c r="E776" s="136"/>
      <c r="F776" s="136"/>
      <c r="G776" s="136"/>
      <c r="H776" s="136"/>
      <c r="I776" s="110"/>
      <c r="J776" s="110"/>
      <c r="K776" s="110"/>
      <c r="L776" s="110"/>
      <c r="M776" s="110"/>
      <c r="N776" s="110"/>
    </row>
    <row r="777" spans="3:14" ht="14.25" customHeight="1">
      <c r="C777" s="136"/>
      <c r="D777" s="136"/>
      <c r="E777" s="136"/>
      <c r="F777" s="136"/>
      <c r="G777" s="136"/>
      <c r="H777" s="136"/>
      <c r="I777" s="110"/>
      <c r="J777" s="110"/>
      <c r="K777" s="110"/>
      <c r="L777" s="110"/>
      <c r="M777" s="110"/>
      <c r="N777" s="110"/>
    </row>
    <row r="778" spans="3:14" ht="14.25" customHeight="1">
      <c r="C778" s="136"/>
      <c r="D778" s="136"/>
      <c r="E778" s="136"/>
      <c r="F778" s="136"/>
      <c r="G778" s="136"/>
      <c r="H778" s="136"/>
      <c r="I778" s="110"/>
      <c r="J778" s="110"/>
      <c r="K778" s="110"/>
      <c r="L778" s="110"/>
      <c r="M778" s="110"/>
      <c r="N778" s="110"/>
    </row>
    <row r="779" spans="3:14" ht="14.25" customHeight="1">
      <c r="C779" s="136"/>
      <c r="D779" s="136"/>
      <c r="E779" s="136"/>
      <c r="F779" s="136"/>
      <c r="G779" s="136"/>
      <c r="H779" s="136"/>
      <c r="I779" s="110"/>
      <c r="J779" s="110"/>
      <c r="K779" s="110"/>
      <c r="L779" s="110"/>
      <c r="M779" s="110"/>
      <c r="N779" s="110"/>
    </row>
    <row r="780" spans="3:14" ht="14.25" customHeight="1">
      <c r="C780" s="136"/>
      <c r="D780" s="136"/>
      <c r="E780" s="136"/>
      <c r="F780" s="136"/>
      <c r="G780" s="136"/>
      <c r="H780" s="136"/>
      <c r="I780" s="110"/>
      <c r="J780" s="110"/>
      <c r="K780" s="110"/>
      <c r="L780" s="110"/>
      <c r="M780" s="110"/>
      <c r="N780" s="110"/>
    </row>
    <row r="781" spans="3:14" ht="14.25" customHeight="1">
      <c r="C781" s="136"/>
      <c r="D781" s="136"/>
      <c r="E781" s="136"/>
      <c r="F781" s="136"/>
      <c r="G781" s="136"/>
      <c r="H781" s="136"/>
      <c r="I781" s="110"/>
      <c r="J781" s="110"/>
      <c r="K781" s="110"/>
      <c r="L781" s="110"/>
      <c r="M781" s="110"/>
      <c r="N781" s="110"/>
    </row>
    <row r="782" spans="3:14" ht="14.25" customHeight="1">
      <c r="C782" s="136"/>
      <c r="D782" s="136"/>
      <c r="E782" s="136"/>
      <c r="F782" s="136"/>
      <c r="G782" s="136"/>
      <c r="H782" s="136"/>
      <c r="I782" s="110"/>
      <c r="J782" s="110"/>
      <c r="K782" s="110"/>
      <c r="L782" s="110"/>
      <c r="M782" s="110"/>
      <c r="N782" s="110"/>
    </row>
    <row r="783" spans="3:14" ht="14.25" customHeight="1">
      <c r="C783" s="136"/>
      <c r="D783" s="136"/>
      <c r="E783" s="136"/>
      <c r="F783" s="136"/>
      <c r="G783" s="136"/>
      <c r="H783" s="136"/>
      <c r="I783" s="110"/>
      <c r="J783" s="110"/>
      <c r="K783" s="110"/>
      <c r="L783" s="110"/>
      <c r="M783" s="110"/>
      <c r="N783" s="110"/>
    </row>
    <row r="784" spans="3:14" ht="14.25" customHeight="1">
      <c r="C784" s="136"/>
      <c r="D784" s="136"/>
      <c r="E784" s="136"/>
      <c r="F784" s="136"/>
      <c r="G784" s="136"/>
      <c r="H784" s="136"/>
      <c r="I784" s="110"/>
      <c r="J784" s="110"/>
      <c r="K784" s="110"/>
      <c r="L784" s="110"/>
      <c r="M784" s="110"/>
      <c r="N784" s="110"/>
    </row>
    <row r="785" spans="3:14" ht="14.25" customHeight="1">
      <c r="C785" s="136"/>
      <c r="D785" s="136"/>
      <c r="E785" s="136"/>
      <c r="F785" s="136"/>
      <c r="G785" s="136"/>
      <c r="H785" s="136"/>
      <c r="I785" s="110"/>
      <c r="J785" s="110"/>
      <c r="K785" s="110"/>
      <c r="L785" s="110"/>
      <c r="M785" s="110"/>
      <c r="N785" s="110"/>
    </row>
    <row r="786" spans="3:14" ht="14.25" customHeight="1">
      <c r="C786" s="136"/>
      <c r="D786" s="136"/>
      <c r="E786" s="136"/>
      <c r="F786" s="136"/>
      <c r="G786" s="136"/>
      <c r="H786" s="136"/>
      <c r="I786" s="110"/>
      <c r="J786" s="110"/>
      <c r="K786" s="110"/>
      <c r="L786" s="110"/>
      <c r="M786" s="110"/>
      <c r="N786" s="110"/>
    </row>
    <row r="787" spans="3:14" ht="14.25" customHeight="1">
      <c r="C787" s="136"/>
      <c r="D787" s="136"/>
      <c r="E787" s="136"/>
      <c r="F787" s="136"/>
      <c r="G787" s="136"/>
      <c r="H787" s="136"/>
      <c r="I787" s="110"/>
      <c r="J787" s="110"/>
      <c r="K787" s="110"/>
      <c r="L787" s="110"/>
      <c r="M787" s="110"/>
      <c r="N787" s="110"/>
    </row>
    <row r="788" spans="3:14" ht="14.25" customHeight="1">
      <c r="C788" s="136"/>
      <c r="D788" s="136"/>
      <c r="E788" s="136"/>
      <c r="F788" s="136"/>
      <c r="G788" s="136"/>
      <c r="H788" s="136"/>
      <c r="I788" s="110"/>
      <c r="J788" s="110"/>
      <c r="K788" s="110"/>
      <c r="L788" s="110"/>
      <c r="M788" s="110"/>
      <c r="N788" s="110"/>
    </row>
    <row r="789" spans="3:14" ht="14.25" customHeight="1">
      <c r="C789" s="136"/>
      <c r="D789" s="136"/>
      <c r="E789" s="136"/>
      <c r="F789" s="136"/>
      <c r="G789" s="136"/>
      <c r="H789" s="136"/>
      <c r="I789" s="110"/>
      <c r="J789" s="110"/>
      <c r="K789" s="110"/>
      <c r="L789" s="110"/>
      <c r="M789" s="110"/>
      <c r="N789" s="110"/>
    </row>
    <row r="790" spans="3:14" ht="14.25" customHeight="1">
      <c r="C790" s="136"/>
      <c r="D790" s="136"/>
      <c r="E790" s="136"/>
      <c r="F790" s="136"/>
      <c r="G790" s="136"/>
      <c r="H790" s="136"/>
      <c r="I790" s="110"/>
      <c r="J790" s="110"/>
      <c r="K790" s="110"/>
      <c r="L790" s="110"/>
      <c r="M790" s="110"/>
      <c r="N790" s="110"/>
    </row>
    <row r="791" spans="3:14" ht="14.25" customHeight="1">
      <c r="C791" s="136"/>
      <c r="D791" s="136"/>
      <c r="E791" s="136"/>
      <c r="F791" s="136"/>
      <c r="G791" s="136"/>
      <c r="H791" s="136"/>
      <c r="I791" s="110"/>
      <c r="J791" s="110"/>
      <c r="K791" s="110"/>
      <c r="L791" s="110"/>
      <c r="M791" s="110"/>
      <c r="N791" s="110"/>
    </row>
    <row r="792" spans="3:14" ht="14.25" customHeight="1">
      <c r="C792" s="136"/>
      <c r="D792" s="136"/>
      <c r="E792" s="136"/>
      <c r="F792" s="136"/>
      <c r="G792" s="136"/>
      <c r="H792" s="136"/>
      <c r="I792" s="110"/>
      <c r="J792" s="110"/>
      <c r="K792" s="110"/>
      <c r="L792" s="110"/>
      <c r="M792" s="110"/>
      <c r="N792" s="110"/>
    </row>
    <row r="793" spans="3:14" ht="14.25" customHeight="1">
      <c r="C793" s="136"/>
      <c r="D793" s="136"/>
      <c r="E793" s="136"/>
      <c r="F793" s="136"/>
      <c r="G793" s="136"/>
      <c r="H793" s="136"/>
      <c r="I793" s="110"/>
      <c r="J793" s="110"/>
      <c r="K793" s="110"/>
      <c r="L793" s="110"/>
      <c r="M793" s="110"/>
      <c r="N793" s="110"/>
    </row>
    <row r="794" spans="3:14" ht="14.25" customHeight="1">
      <c r="C794" s="136"/>
      <c r="D794" s="136"/>
      <c r="E794" s="136"/>
      <c r="F794" s="136"/>
      <c r="G794" s="136"/>
      <c r="H794" s="136"/>
      <c r="I794" s="110"/>
      <c r="J794" s="110"/>
      <c r="K794" s="110"/>
      <c r="L794" s="110"/>
      <c r="M794" s="110"/>
      <c r="N794" s="110"/>
    </row>
    <row r="795" spans="3:14" ht="14.25" customHeight="1">
      <c r="C795" s="136"/>
      <c r="D795" s="136"/>
      <c r="E795" s="136"/>
      <c r="F795" s="136"/>
      <c r="G795" s="136"/>
      <c r="H795" s="136"/>
      <c r="I795" s="110"/>
      <c r="J795" s="110"/>
      <c r="K795" s="110"/>
      <c r="L795" s="110"/>
      <c r="M795" s="110"/>
      <c r="N795" s="110"/>
    </row>
    <row r="796" spans="3:14" ht="14.25" customHeight="1">
      <c r="C796" s="136"/>
      <c r="D796" s="136"/>
      <c r="E796" s="136"/>
      <c r="F796" s="136"/>
      <c r="G796" s="136"/>
      <c r="H796" s="136"/>
      <c r="I796" s="110"/>
      <c r="J796" s="110"/>
      <c r="K796" s="110"/>
      <c r="L796" s="110"/>
      <c r="M796" s="110"/>
      <c r="N796" s="110"/>
    </row>
    <row r="797" spans="3:14" ht="14.25" customHeight="1">
      <c r="C797" s="136"/>
      <c r="D797" s="136"/>
      <c r="E797" s="136"/>
      <c r="F797" s="136"/>
      <c r="G797" s="136"/>
      <c r="H797" s="136"/>
      <c r="I797" s="110"/>
      <c r="J797" s="110"/>
      <c r="K797" s="110"/>
      <c r="L797" s="110"/>
      <c r="M797" s="110"/>
      <c r="N797" s="110"/>
    </row>
    <row r="798" spans="3:14" ht="14.25" customHeight="1">
      <c r="C798" s="136"/>
      <c r="D798" s="136"/>
      <c r="E798" s="136"/>
      <c r="F798" s="136"/>
      <c r="G798" s="136"/>
      <c r="H798" s="136"/>
      <c r="I798" s="110"/>
      <c r="J798" s="110"/>
      <c r="K798" s="110"/>
      <c r="L798" s="110"/>
      <c r="M798" s="110"/>
      <c r="N798" s="110"/>
    </row>
    <row r="799" spans="3:14" ht="14.25" customHeight="1">
      <c r="C799" s="136"/>
      <c r="D799" s="136"/>
      <c r="E799" s="136"/>
      <c r="F799" s="136"/>
      <c r="G799" s="136"/>
      <c r="H799" s="136"/>
      <c r="I799" s="110"/>
      <c r="J799" s="110"/>
      <c r="K799" s="110"/>
      <c r="L799" s="110"/>
      <c r="M799" s="110"/>
      <c r="N799" s="110"/>
    </row>
    <row r="800" spans="3:14" ht="14.25" customHeight="1">
      <c r="C800" s="136"/>
      <c r="D800" s="136"/>
      <c r="E800" s="136"/>
      <c r="F800" s="136"/>
      <c r="G800" s="136"/>
      <c r="H800" s="136"/>
      <c r="I800" s="110"/>
      <c r="J800" s="110"/>
      <c r="K800" s="110"/>
      <c r="L800" s="110"/>
      <c r="M800" s="110"/>
      <c r="N800" s="110"/>
    </row>
    <row r="801" spans="3:14" ht="14.25" customHeight="1">
      <c r="C801" s="136"/>
      <c r="D801" s="136"/>
      <c r="E801" s="136"/>
      <c r="F801" s="136"/>
      <c r="G801" s="136"/>
      <c r="H801" s="136"/>
      <c r="I801" s="110"/>
      <c r="J801" s="110"/>
      <c r="K801" s="110"/>
      <c r="L801" s="110"/>
      <c r="M801" s="110"/>
      <c r="N801" s="110"/>
    </row>
    <row r="802" spans="3:14" ht="14.25" customHeight="1">
      <c r="C802" s="136"/>
      <c r="D802" s="136"/>
      <c r="E802" s="136"/>
      <c r="F802" s="136"/>
      <c r="G802" s="136"/>
      <c r="H802" s="136"/>
      <c r="I802" s="110"/>
      <c r="J802" s="110"/>
      <c r="K802" s="110"/>
      <c r="L802" s="110"/>
      <c r="M802" s="110"/>
      <c r="N802" s="110"/>
    </row>
    <row r="803" spans="3:14" ht="14.25" customHeight="1">
      <c r="C803" s="136"/>
      <c r="D803" s="136"/>
      <c r="E803" s="136"/>
      <c r="F803" s="136"/>
      <c r="G803" s="136"/>
      <c r="H803" s="136"/>
      <c r="I803" s="110"/>
      <c r="J803" s="110"/>
      <c r="K803" s="110"/>
      <c r="L803" s="110"/>
      <c r="M803" s="110"/>
      <c r="N803" s="110"/>
    </row>
    <row r="804" spans="3:14" ht="14.25" customHeight="1">
      <c r="C804" s="136"/>
      <c r="D804" s="136"/>
      <c r="E804" s="136"/>
      <c r="F804" s="136"/>
      <c r="G804" s="136"/>
      <c r="H804" s="136"/>
      <c r="I804" s="110"/>
      <c r="J804" s="110"/>
      <c r="K804" s="110"/>
      <c r="L804" s="110"/>
      <c r="M804" s="110"/>
      <c r="N804" s="110"/>
    </row>
    <row r="805" spans="3:14" ht="14.25" customHeight="1">
      <c r="C805" s="136"/>
      <c r="D805" s="136"/>
      <c r="E805" s="136"/>
      <c r="F805" s="136"/>
      <c r="G805" s="136"/>
      <c r="H805" s="136"/>
      <c r="I805" s="110"/>
      <c r="J805" s="110"/>
      <c r="K805" s="110"/>
      <c r="L805" s="110"/>
      <c r="M805" s="110"/>
      <c r="N805" s="110"/>
    </row>
    <row r="806" spans="3:14" ht="14.25" customHeight="1">
      <c r="C806" s="136"/>
      <c r="D806" s="136"/>
      <c r="E806" s="136"/>
      <c r="F806" s="136"/>
      <c r="G806" s="136"/>
      <c r="H806" s="136"/>
      <c r="I806" s="110"/>
      <c r="J806" s="110"/>
      <c r="K806" s="110"/>
      <c r="L806" s="110"/>
      <c r="M806" s="110"/>
      <c r="N806" s="110"/>
    </row>
    <row r="807" spans="3:14" ht="14.25" customHeight="1">
      <c r="C807" s="136"/>
      <c r="D807" s="136"/>
      <c r="E807" s="136"/>
      <c r="F807" s="136"/>
      <c r="G807" s="136"/>
      <c r="H807" s="136"/>
      <c r="I807" s="110"/>
      <c r="J807" s="110"/>
      <c r="K807" s="110"/>
      <c r="L807" s="110"/>
      <c r="M807" s="110"/>
      <c r="N807" s="110"/>
    </row>
    <row r="808" spans="3:14" ht="14.25" customHeight="1">
      <c r="C808" s="136"/>
      <c r="D808" s="136"/>
      <c r="E808" s="136"/>
      <c r="F808" s="136"/>
      <c r="G808" s="136"/>
      <c r="H808" s="136"/>
      <c r="I808" s="110"/>
      <c r="J808" s="110"/>
      <c r="K808" s="110"/>
      <c r="L808" s="110"/>
      <c r="M808" s="110"/>
      <c r="N808" s="110"/>
    </row>
    <row r="809" spans="3:14" ht="14.25" customHeight="1">
      <c r="C809" s="136"/>
      <c r="D809" s="136"/>
      <c r="E809" s="136"/>
      <c r="F809" s="136"/>
      <c r="G809" s="136"/>
      <c r="H809" s="136"/>
      <c r="I809" s="110"/>
      <c r="J809" s="110"/>
      <c r="K809" s="110"/>
      <c r="L809" s="110"/>
      <c r="M809" s="110"/>
      <c r="N809" s="110"/>
    </row>
    <row r="810" spans="3:14" ht="14.25" customHeight="1">
      <c r="C810" s="136"/>
      <c r="D810" s="136"/>
      <c r="E810" s="136"/>
      <c r="F810" s="136"/>
      <c r="G810" s="136"/>
      <c r="H810" s="136"/>
      <c r="I810" s="110"/>
      <c r="J810" s="110"/>
      <c r="K810" s="110"/>
      <c r="L810" s="110"/>
      <c r="M810" s="110"/>
      <c r="N810" s="110"/>
    </row>
    <row r="811" spans="3:14" ht="14.25" customHeight="1">
      <c r="C811" s="136"/>
      <c r="D811" s="136"/>
      <c r="E811" s="136"/>
      <c r="F811" s="136"/>
      <c r="G811" s="136"/>
      <c r="H811" s="136"/>
      <c r="I811" s="110"/>
      <c r="J811" s="110"/>
      <c r="K811" s="110"/>
      <c r="L811" s="110"/>
      <c r="M811" s="110"/>
      <c r="N811" s="110"/>
    </row>
    <row r="812" spans="3:14" ht="14.25" customHeight="1">
      <c r="C812" s="136"/>
      <c r="D812" s="136"/>
      <c r="E812" s="136"/>
      <c r="F812" s="136"/>
      <c r="G812" s="136"/>
      <c r="H812" s="136"/>
      <c r="I812" s="110"/>
      <c r="J812" s="110"/>
      <c r="K812" s="110"/>
      <c r="L812" s="110"/>
      <c r="M812" s="110"/>
      <c r="N812" s="110"/>
    </row>
    <row r="813" spans="3:14" ht="14.25" customHeight="1">
      <c r="C813" s="136"/>
      <c r="D813" s="136"/>
      <c r="E813" s="136"/>
      <c r="F813" s="136"/>
      <c r="G813" s="136"/>
      <c r="H813" s="136"/>
      <c r="I813" s="110"/>
      <c r="J813" s="110"/>
      <c r="K813" s="110"/>
      <c r="L813" s="110"/>
      <c r="M813" s="110"/>
      <c r="N813" s="110"/>
    </row>
    <row r="814" spans="3:14" ht="14.25" customHeight="1">
      <c r="C814" s="136"/>
      <c r="D814" s="136"/>
      <c r="E814" s="136"/>
      <c r="F814" s="136"/>
      <c r="G814" s="136"/>
      <c r="H814" s="136"/>
      <c r="I814" s="110"/>
      <c r="J814" s="110"/>
      <c r="K814" s="110"/>
      <c r="L814" s="110"/>
      <c r="M814" s="110"/>
      <c r="N814" s="110"/>
    </row>
    <row r="815" spans="3:14" ht="14.25" customHeight="1">
      <c r="C815" s="136"/>
      <c r="D815" s="136"/>
      <c r="E815" s="136"/>
      <c r="F815" s="136"/>
      <c r="G815" s="136"/>
      <c r="H815" s="136"/>
      <c r="I815" s="110"/>
      <c r="J815" s="110"/>
      <c r="K815" s="110"/>
      <c r="L815" s="110"/>
      <c r="M815" s="110"/>
      <c r="N815" s="110"/>
    </row>
    <row r="816" spans="3:14" ht="14.25" customHeight="1">
      <c r="C816" s="136"/>
      <c r="D816" s="136"/>
      <c r="E816" s="136"/>
      <c r="F816" s="136"/>
      <c r="G816" s="136"/>
      <c r="H816" s="136"/>
      <c r="I816" s="110"/>
      <c r="J816" s="110"/>
      <c r="K816" s="110"/>
      <c r="L816" s="110"/>
      <c r="M816" s="110"/>
      <c r="N816" s="110"/>
    </row>
    <row r="817" spans="3:14" ht="14.25" customHeight="1">
      <c r="C817" s="136"/>
      <c r="D817" s="136"/>
      <c r="E817" s="136"/>
      <c r="F817" s="136"/>
      <c r="G817" s="136"/>
      <c r="H817" s="136"/>
      <c r="I817" s="110"/>
      <c r="J817" s="110"/>
      <c r="K817" s="110"/>
      <c r="L817" s="110"/>
      <c r="M817" s="110"/>
      <c r="N817" s="110"/>
    </row>
    <row r="818" spans="3:14" ht="14.25" customHeight="1">
      <c r="C818" s="136"/>
      <c r="D818" s="136"/>
      <c r="E818" s="136"/>
      <c r="F818" s="136"/>
      <c r="G818" s="136"/>
      <c r="H818" s="136"/>
      <c r="I818" s="110"/>
      <c r="J818" s="110"/>
      <c r="K818" s="110"/>
      <c r="L818" s="110"/>
      <c r="M818" s="110"/>
      <c r="N818" s="110"/>
    </row>
    <row r="819" spans="3:14" ht="14.25" customHeight="1">
      <c r="C819" s="136"/>
      <c r="D819" s="136"/>
      <c r="E819" s="136"/>
      <c r="F819" s="136"/>
      <c r="G819" s="136"/>
      <c r="H819" s="136"/>
      <c r="I819" s="110"/>
      <c r="J819" s="110"/>
      <c r="K819" s="110"/>
      <c r="L819" s="110"/>
      <c r="M819" s="110"/>
      <c r="N819" s="110"/>
    </row>
    <row r="820" spans="3:14" ht="14.25" customHeight="1">
      <c r="C820" s="136"/>
      <c r="D820" s="136"/>
      <c r="E820" s="136"/>
      <c r="F820" s="136"/>
      <c r="G820" s="136"/>
      <c r="H820" s="136"/>
      <c r="I820" s="110"/>
      <c r="J820" s="110"/>
      <c r="K820" s="110"/>
      <c r="L820" s="110"/>
      <c r="M820" s="110"/>
      <c r="N820" s="110"/>
    </row>
    <row r="821" spans="3:14" ht="14.25" customHeight="1">
      <c r="C821" s="136"/>
      <c r="D821" s="136"/>
      <c r="E821" s="136"/>
      <c r="F821" s="136"/>
      <c r="G821" s="136"/>
      <c r="H821" s="136"/>
      <c r="I821" s="110"/>
      <c r="J821" s="110"/>
      <c r="K821" s="110"/>
      <c r="L821" s="110"/>
      <c r="M821" s="110"/>
      <c r="N821" s="110"/>
    </row>
    <row r="822" spans="3:14" ht="14.25" customHeight="1">
      <c r="C822" s="136"/>
      <c r="D822" s="136"/>
      <c r="E822" s="136"/>
      <c r="F822" s="136"/>
      <c r="G822" s="136"/>
      <c r="H822" s="136"/>
      <c r="I822" s="110"/>
      <c r="J822" s="110"/>
      <c r="K822" s="110"/>
      <c r="L822" s="110"/>
      <c r="M822" s="110"/>
      <c r="N822" s="110"/>
    </row>
    <row r="823" spans="3:14" ht="14.25" customHeight="1">
      <c r="C823" s="136"/>
      <c r="D823" s="136"/>
      <c r="E823" s="136"/>
      <c r="F823" s="136"/>
      <c r="G823" s="136"/>
      <c r="H823" s="136"/>
      <c r="I823" s="110"/>
      <c r="J823" s="110"/>
      <c r="K823" s="110"/>
      <c r="L823" s="110"/>
      <c r="M823" s="110"/>
      <c r="N823" s="110"/>
    </row>
    <row r="824" spans="3:14" ht="14.25" customHeight="1">
      <c r="C824" s="136"/>
      <c r="D824" s="136"/>
      <c r="E824" s="136"/>
      <c r="F824" s="136"/>
      <c r="G824" s="136"/>
      <c r="H824" s="136"/>
      <c r="I824" s="110"/>
      <c r="J824" s="110"/>
      <c r="K824" s="110"/>
      <c r="L824" s="110"/>
      <c r="M824" s="110"/>
      <c r="N824" s="110"/>
    </row>
    <row r="825" spans="3:14" ht="14.25" customHeight="1">
      <c r="C825" s="136"/>
      <c r="D825" s="136"/>
      <c r="E825" s="136"/>
      <c r="F825" s="136"/>
      <c r="G825" s="136"/>
      <c r="H825" s="136"/>
      <c r="I825" s="110"/>
      <c r="J825" s="110"/>
      <c r="K825" s="110"/>
      <c r="L825" s="110"/>
      <c r="M825" s="110"/>
      <c r="N825" s="110"/>
    </row>
    <row r="826" spans="3:14" ht="14.25" customHeight="1">
      <c r="C826" s="136"/>
      <c r="D826" s="136"/>
      <c r="E826" s="136"/>
      <c r="F826" s="136"/>
      <c r="G826" s="136"/>
      <c r="H826" s="136"/>
      <c r="I826" s="110"/>
      <c r="J826" s="110"/>
      <c r="K826" s="110"/>
      <c r="L826" s="110"/>
      <c r="M826" s="110"/>
      <c r="N826" s="110"/>
    </row>
    <row r="827" spans="3:14" ht="14.25" customHeight="1">
      <c r="C827" s="136"/>
      <c r="D827" s="136"/>
      <c r="E827" s="136"/>
      <c r="F827" s="136"/>
      <c r="G827" s="136"/>
      <c r="H827" s="136"/>
      <c r="I827" s="110"/>
      <c r="J827" s="110"/>
      <c r="K827" s="110"/>
      <c r="L827" s="110"/>
      <c r="M827" s="110"/>
      <c r="N827" s="110"/>
    </row>
    <row r="828" spans="3:14" ht="14.25" customHeight="1">
      <c r="C828" s="136"/>
      <c r="D828" s="136"/>
      <c r="E828" s="136"/>
      <c r="F828" s="136"/>
      <c r="G828" s="136"/>
      <c r="H828" s="136"/>
      <c r="I828" s="110"/>
      <c r="J828" s="110"/>
      <c r="K828" s="110"/>
      <c r="L828" s="110"/>
      <c r="M828" s="110"/>
      <c r="N828" s="110"/>
    </row>
    <row r="829" spans="3:14" ht="14.25" customHeight="1">
      <c r="C829" s="136"/>
      <c r="D829" s="136"/>
      <c r="E829" s="136"/>
      <c r="F829" s="136"/>
      <c r="G829" s="136"/>
      <c r="H829" s="136"/>
      <c r="I829" s="110"/>
      <c r="J829" s="110"/>
      <c r="K829" s="110"/>
      <c r="L829" s="110"/>
      <c r="M829" s="110"/>
      <c r="N829" s="110"/>
    </row>
    <row r="830" spans="3:14" ht="14.25" customHeight="1">
      <c r="C830" s="136"/>
      <c r="D830" s="136"/>
      <c r="E830" s="136"/>
      <c r="F830" s="136"/>
      <c r="G830" s="136"/>
      <c r="H830" s="136"/>
      <c r="I830" s="110"/>
      <c r="J830" s="110"/>
      <c r="K830" s="110"/>
      <c r="L830" s="110"/>
      <c r="M830" s="110"/>
      <c r="N830" s="110"/>
    </row>
    <row r="831" spans="3:14" ht="14.25" customHeight="1">
      <c r="C831" s="136"/>
      <c r="D831" s="136"/>
      <c r="E831" s="136"/>
      <c r="F831" s="136"/>
      <c r="G831" s="136"/>
      <c r="H831" s="136"/>
      <c r="I831" s="110"/>
      <c r="J831" s="110"/>
      <c r="K831" s="110"/>
      <c r="L831" s="110"/>
      <c r="M831" s="110"/>
      <c r="N831" s="110"/>
    </row>
    <row r="832" spans="3:14" ht="14.25" customHeight="1">
      <c r="C832" s="136"/>
      <c r="D832" s="136"/>
      <c r="E832" s="136"/>
      <c r="F832" s="136"/>
      <c r="G832" s="136"/>
      <c r="H832" s="136"/>
      <c r="I832" s="110"/>
      <c r="J832" s="110"/>
      <c r="K832" s="110"/>
      <c r="L832" s="110"/>
      <c r="M832" s="110"/>
      <c r="N832" s="110"/>
    </row>
    <row r="833" spans="3:14" ht="14.25" customHeight="1">
      <c r="C833" s="136"/>
      <c r="D833" s="136"/>
      <c r="E833" s="136"/>
      <c r="F833" s="136"/>
      <c r="G833" s="136"/>
      <c r="H833" s="136"/>
      <c r="I833" s="110"/>
      <c r="J833" s="110"/>
      <c r="K833" s="110"/>
      <c r="L833" s="110"/>
      <c r="M833" s="110"/>
      <c r="N833" s="110"/>
    </row>
    <row r="834" spans="3:14" ht="14.25" customHeight="1">
      <c r="C834" s="136"/>
      <c r="D834" s="136"/>
      <c r="E834" s="136"/>
      <c r="F834" s="136"/>
      <c r="G834" s="136"/>
      <c r="H834" s="136"/>
      <c r="I834" s="110"/>
      <c r="J834" s="110"/>
      <c r="K834" s="110"/>
      <c r="L834" s="110"/>
      <c r="M834" s="110"/>
      <c r="N834" s="110"/>
    </row>
    <row r="835" spans="3:14" ht="14.25" customHeight="1">
      <c r="C835" s="136"/>
      <c r="D835" s="136"/>
      <c r="E835" s="136"/>
      <c r="F835" s="136"/>
      <c r="G835" s="136"/>
      <c r="H835" s="136"/>
      <c r="I835" s="110"/>
      <c r="J835" s="110"/>
      <c r="K835" s="110"/>
      <c r="L835" s="110"/>
      <c r="M835" s="110"/>
      <c r="N835" s="110"/>
    </row>
    <row r="836" spans="3:14" ht="14.25" customHeight="1">
      <c r="C836" s="136"/>
      <c r="D836" s="136"/>
      <c r="E836" s="136"/>
      <c r="F836" s="136"/>
      <c r="G836" s="136"/>
      <c r="H836" s="136"/>
      <c r="I836" s="110"/>
      <c r="J836" s="110"/>
      <c r="K836" s="110"/>
      <c r="L836" s="110"/>
      <c r="M836" s="110"/>
      <c r="N836" s="110"/>
    </row>
    <row r="837" spans="3:14" ht="14.25" customHeight="1">
      <c r="C837" s="136"/>
      <c r="D837" s="136"/>
      <c r="E837" s="136"/>
      <c r="F837" s="136"/>
      <c r="G837" s="136"/>
      <c r="H837" s="136"/>
      <c r="I837" s="110"/>
      <c r="J837" s="110"/>
      <c r="K837" s="110"/>
      <c r="L837" s="110"/>
      <c r="M837" s="110"/>
      <c r="N837" s="110"/>
    </row>
    <row r="838" spans="3:14" ht="14.25" customHeight="1">
      <c r="C838" s="136"/>
      <c r="D838" s="136"/>
      <c r="E838" s="136"/>
      <c r="F838" s="136"/>
      <c r="G838" s="136"/>
      <c r="H838" s="136"/>
      <c r="I838" s="110"/>
      <c r="J838" s="110"/>
      <c r="K838" s="110"/>
      <c r="L838" s="110"/>
      <c r="M838" s="110"/>
      <c r="N838" s="110"/>
    </row>
    <row r="839" spans="3:14" ht="14.25" customHeight="1">
      <c r="C839" s="136"/>
      <c r="D839" s="136"/>
      <c r="E839" s="136"/>
      <c r="F839" s="136"/>
      <c r="G839" s="136"/>
      <c r="H839" s="136"/>
      <c r="I839" s="110"/>
      <c r="J839" s="110"/>
      <c r="K839" s="110"/>
      <c r="L839" s="110"/>
      <c r="M839" s="110"/>
      <c r="N839" s="110"/>
    </row>
    <row r="840" spans="3:14" ht="14.25" customHeight="1">
      <c r="C840" s="136"/>
      <c r="D840" s="136"/>
      <c r="E840" s="136"/>
      <c r="F840" s="136"/>
      <c r="G840" s="136"/>
      <c r="H840" s="136"/>
      <c r="I840" s="110"/>
      <c r="J840" s="110"/>
      <c r="K840" s="110"/>
      <c r="L840" s="110"/>
      <c r="M840" s="110"/>
      <c r="N840" s="110"/>
    </row>
    <row r="841" spans="3:14" ht="14.25" customHeight="1">
      <c r="C841" s="136"/>
      <c r="D841" s="136"/>
      <c r="E841" s="136"/>
      <c r="F841" s="136"/>
      <c r="G841" s="136"/>
      <c r="H841" s="136"/>
      <c r="I841" s="110"/>
      <c r="J841" s="110"/>
      <c r="K841" s="110"/>
      <c r="L841" s="110"/>
      <c r="M841" s="110"/>
      <c r="N841" s="110"/>
    </row>
    <row r="842" spans="3:14" ht="14.25" customHeight="1">
      <c r="C842" s="136"/>
      <c r="D842" s="136"/>
      <c r="E842" s="136"/>
      <c r="F842" s="136"/>
      <c r="G842" s="136"/>
      <c r="H842" s="136"/>
      <c r="I842" s="110"/>
      <c r="J842" s="110"/>
      <c r="K842" s="110"/>
      <c r="L842" s="110"/>
      <c r="M842" s="110"/>
      <c r="N842" s="110"/>
    </row>
    <row r="843" spans="3:14" ht="14.25" customHeight="1">
      <c r="C843" s="136"/>
      <c r="D843" s="136"/>
      <c r="E843" s="136"/>
      <c r="F843" s="136"/>
      <c r="G843" s="136"/>
      <c r="H843" s="136"/>
      <c r="I843" s="110"/>
      <c r="J843" s="110"/>
      <c r="K843" s="110"/>
      <c r="L843" s="110"/>
      <c r="M843" s="110"/>
      <c r="N843" s="110"/>
    </row>
    <row r="844" spans="3:14" ht="14.25" customHeight="1">
      <c r="C844" s="136"/>
      <c r="D844" s="136"/>
      <c r="E844" s="136"/>
      <c r="F844" s="136"/>
      <c r="G844" s="136"/>
      <c r="H844" s="136"/>
      <c r="I844" s="110"/>
      <c r="J844" s="110"/>
      <c r="K844" s="110"/>
      <c r="L844" s="110"/>
      <c r="M844" s="110"/>
      <c r="N844" s="110"/>
    </row>
    <row r="845" spans="3:14" ht="14.25" customHeight="1">
      <c r="C845" s="136"/>
      <c r="D845" s="136"/>
      <c r="E845" s="136"/>
      <c r="F845" s="136"/>
      <c r="G845" s="136"/>
      <c r="H845" s="136"/>
      <c r="I845" s="110"/>
      <c r="J845" s="110"/>
      <c r="K845" s="110"/>
      <c r="L845" s="110"/>
      <c r="M845" s="110"/>
      <c r="N845" s="110"/>
    </row>
    <row r="846" spans="3:14" ht="14.25" customHeight="1">
      <c r="C846" s="136"/>
      <c r="D846" s="136"/>
      <c r="E846" s="136"/>
      <c r="F846" s="136"/>
      <c r="G846" s="136"/>
      <c r="H846" s="136"/>
      <c r="I846" s="110"/>
      <c r="J846" s="110"/>
      <c r="K846" s="110"/>
      <c r="L846" s="110"/>
      <c r="M846" s="110"/>
      <c r="N846" s="110"/>
    </row>
    <row r="847" spans="3:14" ht="14.25" customHeight="1">
      <c r="C847" s="136"/>
      <c r="D847" s="136"/>
      <c r="E847" s="136"/>
      <c r="F847" s="136"/>
      <c r="G847" s="136"/>
      <c r="H847" s="136"/>
      <c r="I847" s="110"/>
      <c r="J847" s="110"/>
      <c r="K847" s="110"/>
      <c r="L847" s="110"/>
      <c r="M847" s="110"/>
      <c r="N847" s="110"/>
    </row>
    <row r="848" spans="3:14" ht="14.25" customHeight="1">
      <c r="C848" s="136"/>
      <c r="D848" s="136"/>
      <c r="E848" s="136"/>
      <c r="F848" s="136"/>
      <c r="G848" s="136"/>
      <c r="H848" s="136"/>
      <c r="I848" s="110"/>
      <c r="J848" s="110"/>
      <c r="K848" s="110"/>
      <c r="L848" s="110"/>
      <c r="M848" s="110"/>
      <c r="N848" s="110"/>
    </row>
    <row r="849" spans="3:14" ht="14.25" customHeight="1">
      <c r="C849" s="136"/>
      <c r="D849" s="136"/>
      <c r="E849" s="136"/>
      <c r="F849" s="136"/>
      <c r="G849" s="136"/>
      <c r="H849" s="136"/>
      <c r="I849" s="110"/>
      <c r="J849" s="110"/>
      <c r="K849" s="110"/>
      <c r="L849" s="110"/>
      <c r="M849" s="110"/>
      <c r="N849" s="110"/>
    </row>
    <row r="850" spans="3:14" ht="14.25" customHeight="1">
      <c r="C850" s="136"/>
      <c r="D850" s="136"/>
      <c r="E850" s="136"/>
      <c r="F850" s="136"/>
      <c r="G850" s="136"/>
      <c r="H850" s="136"/>
      <c r="I850" s="110"/>
      <c r="J850" s="110"/>
      <c r="K850" s="110"/>
      <c r="L850" s="110"/>
      <c r="M850" s="110"/>
      <c r="N850" s="110"/>
    </row>
    <row r="851" spans="3:14" ht="14.25" customHeight="1">
      <c r="C851" s="136"/>
      <c r="D851" s="136"/>
      <c r="E851" s="136"/>
      <c r="F851" s="136"/>
      <c r="G851" s="136"/>
      <c r="H851" s="136"/>
      <c r="I851" s="110"/>
      <c r="J851" s="110"/>
      <c r="K851" s="110"/>
      <c r="L851" s="110"/>
      <c r="M851" s="110"/>
      <c r="N851" s="110"/>
    </row>
    <row r="852" spans="3:14" ht="14.25" customHeight="1">
      <c r="C852" s="136"/>
      <c r="D852" s="136"/>
      <c r="E852" s="136"/>
      <c r="F852" s="136"/>
      <c r="G852" s="136"/>
      <c r="H852" s="136"/>
      <c r="I852" s="110"/>
      <c r="J852" s="110"/>
      <c r="K852" s="110"/>
      <c r="L852" s="110"/>
      <c r="M852" s="110"/>
      <c r="N852" s="110"/>
    </row>
    <row r="853" spans="3:14" ht="14.25" customHeight="1">
      <c r="C853" s="136"/>
      <c r="D853" s="136"/>
      <c r="E853" s="136"/>
      <c r="F853" s="136"/>
      <c r="G853" s="136"/>
      <c r="H853" s="136"/>
      <c r="I853" s="110"/>
      <c r="J853" s="110"/>
      <c r="K853" s="110"/>
      <c r="L853" s="110"/>
      <c r="M853" s="110"/>
      <c r="N853" s="110"/>
    </row>
    <row r="854" spans="3:14" ht="14.25" customHeight="1">
      <c r="C854" s="136"/>
      <c r="D854" s="136"/>
      <c r="E854" s="136"/>
      <c r="F854" s="136"/>
      <c r="G854" s="136"/>
      <c r="H854" s="136"/>
      <c r="I854" s="110"/>
      <c r="J854" s="110"/>
      <c r="K854" s="110"/>
      <c r="L854" s="110"/>
      <c r="M854" s="110"/>
      <c r="N854" s="110"/>
    </row>
    <row r="855" spans="3:14" ht="14.25" customHeight="1">
      <c r="C855" s="136"/>
      <c r="D855" s="136"/>
      <c r="E855" s="136"/>
      <c r="F855" s="136"/>
      <c r="G855" s="136"/>
      <c r="H855" s="136"/>
      <c r="I855" s="110"/>
      <c r="J855" s="110"/>
      <c r="K855" s="110"/>
      <c r="L855" s="110"/>
      <c r="M855" s="110"/>
      <c r="N855" s="110"/>
    </row>
    <row r="856" spans="3:14" ht="14.25" customHeight="1">
      <c r="C856" s="136"/>
      <c r="D856" s="136"/>
      <c r="E856" s="136"/>
      <c r="F856" s="136"/>
      <c r="G856" s="136"/>
      <c r="H856" s="136"/>
      <c r="I856" s="110"/>
      <c r="J856" s="110"/>
      <c r="K856" s="110"/>
      <c r="L856" s="110"/>
      <c r="M856" s="110"/>
      <c r="N856" s="110"/>
    </row>
    <row r="857" spans="3:14" ht="14.25" customHeight="1">
      <c r="C857" s="136"/>
      <c r="D857" s="136"/>
      <c r="E857" s="136"/>
      <c r="F857" s="136"/>
      <c r="G857" s="136"/>
      <c r="H857" s="136"/>
      <c r="I857" s="110"/>
      <c r="J857" s="110"/>
      <c r="K857" s="110"/>
      <c r="L857" s="110"/>
      <c r="M857" s="110"/>
      <c r="N857" s="110"/>
    </row>
    <row r="858" spans="3:14" ht="14.25" customHeight="1">
      <c r="C858" s="136"/>
      <c r="D858" s="136"/>
      <c r="E858" s="136"/>
      <c r="F858" s="136"/>
      <c r="G858" s="136"/>
      <c r="H858" s="136"/>
      <c r="I858" s="110"/>
      <c r="J858" s="110"/>
      <c r="K858" s="110"/>
      <c r="L858" s="110"/>
      <c r="M858" s="110"/>
      <c r="N858" s="110"/>
    </row>
    <row r="859" spans="3:14" ht="14.25" customHeight="1">
      <c r="C859" s="136"/>
      <c r="D859" s="136"/>
      <c r="E859" s="136"/>
      <c r="F859" s="136"/>
      <c r="G859" s="136"/>
      <c r="H859" s="136"/>
      <c r="I859" s="110"/>
      <c r="J859" s="110"/>
      <c r="K859" s="110"/>
      <c r="L859" s="110"/>
      <c r="M859" s="110"/>
      <c r="N859" s="110"/>
    </row>
    <row r="860" spans="3:14" ht="14.25" customHeight="1">
      <c r="C860" s="136"/>
      <c r="D860" s="136"/>
      <c r="E860" s="136"/>
      <c r="F860" s="136"/>
      <c r="G860" s="136"/>
      <c r="H860" s="136"/>
      <c r="I860" s="110"/>
      <c r="J860" s="110"/>
      <c r="K860" s="110"/>
      <c r="L860" s="110"/>
      <c r="M860" s="110"/>
      <c r="N860" s="110"/>
    </row>
    <row r="861" spans="3:14" ht="14.25" customHeight="1">
      <c r="C861" s="136"/>
      <c r="D861" s="136"/>
      <c r="E861" s="136"/>
      <c r="F861" s="136"/>
      <c r="G861" s="136"/>
      <c r="H861" s="136"/>
      <c r="I861" s="110"/>
      <c r="J861" s="110"/>
      <c r="K861" s="110"/>
      <c r="L861" s="110"/>
      <c r="M861" s="110"/>
      <c r="N861" s="110"/>
    </row>
    <row r="862" spans="3:14" ht="14.25" customHeight="1">
      <c r="C862" s="136"/>
      <c r="D862" s="136"/>
      <c r="E862" s="136"/>
      <c r="F862" s="136"/>
      <c r="G862" s="136"/>
      <c r="H862" s="136"/>
      <c r="I862" s="110"/>
      <c r="J862" s="110"/>
      <c r="K862" s="110"/>
      <c r="L862" s="110"/>
      <c r="M862" s="110"/>
      <c r="N862" s="110"/>
    </row>
    <row r="863" spans="3:14" ht="14.25" customHeight="1">
      <c r="C863" s="136"/>
      <c r="D863" s="136"/>
      <c r="E863" s="136"/>
      <c r="F863" s="136"/>
      <c r="G863" s="136"/>
      <c r="H863" s="136"/>
      <c r="I863" s="110"/>
      <c r="J863" s="110"/>
      <c r="K863" s="110"/>
      <c r="L863" s="110"/>
      <c r="M863" s="110"/>
      <c r="N863" s="110"/>
    </row>
    <row r="864" spans="3:14" ht="14.25" customHeight="1">
      <c r="C864" s="136"/>
      <c r="D864" s="136"/>
      <c r="E864" s="136"/>
      <c r="F864" s="136"/>
      <c r="G864" s="136"/>
      <c r="H864" s="136"/>
      <c r="I864" s="110"/>
      <c r="J864" s="110"/>
      <c r="K864" s="110"/>
      <c r="L864" s="110"/>
      <c r="M864" s="110"/>
      <c r="N864" s="110"/>
    </row>
    <row r="865" spans="3:14" ht="14.25" customHeight="1">
      <c r="C865" s="136"/>
      <c r="D865" s="136"/>
      <c r="E865" s="136"/>
      <c r="F865" s="136"/>
      <c r="G865" s="136"/>
      <c r="H865" s="136"/>
      <c r="I865" s="110"/>
      <c r="J865" s="110"/>
      <c r="K865" s="110"/>
      <c r="L865" s="110"/>
      <c r="M865" s="110"/>
      <c r="N865" s="110"/>
    </row>
    <row r="866" spans="3:14" ht="14.25" customHeight="1">
      <c r="C866" s="136"/>
      <c r="D866" s="136"/>
      <c r="E866" s="136"/>
      <c r="F866" s="136"/>
      <c r="G866" s="136"/>
      <c r="H866" s="136"/>
      <c r="I866" s="110"/>
      <c r="J866" s="110"/>
      <c r="K866" s="110"/>
      <c r="L866" s="110"/>
      <c r="M866" s="110"/>
      <c r="N866" s="110"/>
    </row>
    <row r="867" spans="3:14" ht="14.25" customHeight="1">
      <c r="C867" s="136"/>
      <c r="D867" s="136"/>
      <c r="E867" s="136"/>
      <c r="F867" s="136"/>
      <c r="G867" s="136"/>
      <c r="H867" s="136"/>
      <c r="I867" s="110"/>
      <c r="J867" s="110"/>
      <c r="K867" s="110"/>
      <c r="L867" s="110"/>
      <c r="M867" s="110"/>
      <c r="N867" s="110"/>
    </row>
    <row r="868" spans="3:14" ht="14.25" customHeight="1">
      <c r="C868" s="136"/>
      <c r="D868" s="136"/>
      <c r="E868" s="136"/>
      <c r="F868" s="136"/>
      <c r="G868" s="136"/>
      <c r="H868" s="136"/>
      <c r="I868" s="110"/>
      <c r="J868" s="110"/>
      <c r="K868" s="110"/>
      <c r="L868" s="110"/>
      <c r="M868" s="110"/>
      <c r="N868" s="110"/>
    </row>
    <row r="869" spans="3:14" ht="14.25" customHeight="1">
      <c r="C869" s="136"/>
      <c r="D869" s="136"/>
      <c r="E869" s="136"/>
      <c r="F869" s="136"/>
      <c r="G869" s="136"/>
      <c r="H869" s="136"/>
      <c r="I869" s="110"/>
      <c r="J869" s="110"/>
      <c r="K869" s="110"/>
      <c r="L869" s="110"/>
      <c r="M869" s="110"/>
      <c r="N869" s="110"/>
    </row>
    <row r="870" spans="3:14" ht="14.25" customHeight="1">
      <c r="C870" s="136"/>
      <c r="D870" s="136"/>
      <c r="E870" s="136"/>
      <c r="F870" s="136"/>
      <c r="G870" s="136"/>
      <c r="H870" s="136"/>
      <c r="I870" s="110"/>
      <c r="J870" s="110"/>
      <c r="K870" s="110"/>
      <c r="L870" s="110"/>
      <c r="M870" s="110"/>
      <c r="N870" s="110"/>
    </row>
    <row r="871" spans="3:14" ht="14.25" customHeight="1">
      <c r="C871" s="136"/>
      <c r="D871" s="136"/>
      <c r="E871" s="136"/>
      <c r="F871" s="136"/>
      <c r="G871" s="136"/>
      <c r="H871" s="136"/>
      <c r="I871" s="110"/>
      <c r="J871" s="110"/>
      <c r="K871" s="110"/>
      <c r="L871" s="110"/>
      <c r="M871" s="110"/>
      <c r="N871" s="110"/>
    </row>
    <row r="872" spans="3:14" ht="14.25" customHeight="1">
      <c r="C872" s="136"/>
      <c r="D872" s="136"/>
      <c r="E872" s="136"/>
      <c r="F872" s="136"/>
      <c r="G872" s="136"/>
      <c r="H872" s="136"/>
      <c r="I872" s="110"/>
      <c r="J872" s="110"/>
      <c r="K872" s="110"/>
      <c r="L872" s="110"/>
      <c r="M872" s="110"/>
      <c r="N872" s="110"/>
    </row>
    <row r="873" spans="3:14" ht="14.25" customHeight="1">
      <c r="C873" s="136"/>
      <c r="D873" s="136"/>
      <c r="E873" s="136"/>
      <c r="F873" s="136"/>
      <c r="G873" s="136"/>
      <c r="H873" s="136"/>
      <c r="I873" s="110"/>
      <c r="J873" s="110"/>
      <c r="K873" s="110"/>
      <c r="L873" s="110"/>
      <c r="M873" s="110"/>
      <c r="N873" s="110"/>
    </row>
    <row r="874" spans="3:14" ht="14.25" customHeight="1">
      <c r="C874" s="136"/>
      <c r="D874" s="136"/>
      <c r="E874" s="136"/>
      <c r="F874" s="136"/>
      <c r="G874" s="136"/>
      <c r="H874" s="136"/>
      <c r="I874" s="110"/>
      <c r="J874" s="110"/>
      <c r="K874" s="110"/>
      <c r="L874" s="110"/>
      <c r="M874" s="110"/>
      <c r="N874" s="110"/>
    </row>
    <row r="875" spans="3:14" ht="14.25" customHeight="1">
      <c r="C875" s="136"/>
      <c r="D875" s="136"/>
      <c r="E875" s="136"/>
      <c r="F875" s="136"/>
      <c r="G875" s="136"/>
      <c r="H875" s="136"/>
      <c r="I875" s="110"/>
      <c r="J875" s="110"/>
      <c r="K875" s="110"/>
      <c r="L875" s="110"/>
      <c r="M875" s="110"/>
      <c r="N875" s="110"/>
    </row>
    <row r="876" spans="3:14" ht="14.25" customHeight="1">
      <c r="C876" s="136"/>
      <c r="D876" s="136"/>
      <c r="E876" s="136"/>
      <c r="F876" s="136"/>
      <c r="G876" s="136"/>
      <c r="H876" s="136"/>
      <c r="I876" s="110"/>
      <c r="J876" s="110"/>
      <c r="K876" s="110"/>
      <c r="L876" s="110"/>
      <c r="M876" s="110"/>
      <c r="N876" s="110"/>
    </row>
    <row r="877" spans="3:14" ht="14.25" customHeight="1">
      <c r="C877" s="136"/>
      <c r="D877" s="136"/>
      <c r="E877" s="136"/>
      <c r="F877" s="136"/>
      <c r="G877" s="136"/>
      <c r="H877" s="136"/>
      <c r="I877" s="110"/>
      <c r="J877" s="110"/>
      <c r="K877" s="110"/>
      <c r="L877" s="110"/>
      <c r="M877" s="110"/>
      <c r="N877" s="110"/>
    </row>
    <row r="878" spans="3:14" ht="14.25" customHeight="1">
      <c r="C878" s="136"/>
      <c r="D878" s="136"/>
      <c r="E878" s="136"/>
      <c r="F878" s="136"/>
      <c r="G878" s="136"/>
      <c r="H878" s="136"/>
      <c r="I878" s="110"/>
      <c r="J878" s="110"/>
      <c r="K878" s="110"/>
      <c r="L878" s="110"/>
      <c r="M878" s="110"/>
      <c r="N878" s="110"/>
    </row>
    <row r="879" spans="3:14" ht="14.25" customHeight="1">
      <c r="C879" s="136"/>
      <c r="D879" s="136"/>
      <c r="E879" s="136"/>
      <c r="F879" s="136"/>
      <c r="G879" s="136"/>
      <c r="H879" s="136"/>
      <c r="I879" s="110"/>
      <c r="J879" s="110"/>
      <c r="K879" s="110"/>
      <c r="L879" s="110"/>
      <c r="M879" s="110"/>
      <c r="N879" s="110"/>
    </row>
    <row r="880" spans="3:14" ht="14.25" customHeight="1">
      <c r="C880" s="136"/>
      <c r="D880" s="136"/>
      <c r="E880" s="136"/>
      <c r="F880" s="136"/>
      <c r="G880" s="136"/>
      <c r="H880" s="136"/>
      <c r="I880" s="110"/>
      <c r="J880" s="110"/>
      <c r="K880" s="110"/>
      <c r="L880" s="110"/>
      <c r="M880" s="110"/>
      <c r="N880" s="110"/>
    </row>
    <row r="881" spans="3:14" ht="14.25" customHeight="1">
      <c r="C881" s="136"/>
      <c r="D881" s="136"/>
      <c r="E881" s="136"/>
      <c r="F881" s="136"/>
      <c r="G881" s="136"/>
      <c r="H881" s="136"/>
      <c r="I881" s="110"/>
      <c r="J881" s="110"/>
      <c r="K881" s="110"/>
      <c r="L881" s="110"/>
      <c r="M881" s="110"/>
      <c r="N881" s="110"/>
    </row>
    <row r="882" spans="3:14" ht="14.25" customHeight="1">
      <c r="C882" s="136"/>
      <c r="D882" s="136"/>
      <c r="E882" s="136"/>
      <c r="F882" s="136"/>
      <c r="G882" s="136"/>
      <c r="H882" s="136"/>
      <c r="I882" s="110"/>
      <c r="J882" s="110"/>
      <c r="K882" s="110"/>
      <c r="L882" s="110"/>
      <c r="M882" s="110"/>
      <c r="N882" s="110"/>
    </row>
    <row r="883" spans="3:14" ht="14.25" customHeight="1">
      <c r="C883" s="136"/>
      <c r="D883" s="136"/>
      <c r="E883" s="136"/>
      <c r="F883" s="136"/>
      <c r="G883" s="136"/>
      <c r="H883" s="136"/>
      <c r="I883" s="110"/>
      <c r="J883" s="110"/>
      <c r="K883" s="110"/>
      <c r="L883" s="110"/>
      <c r="M883" s="110"/>
      <c r="N883" s="110"/>
    </row>
    <row r="884" spans="3:14" ht="14.25" customHeight="1">
      <c r="C884" s="136"/>
      <c r="D884" s="136"/>
      <c r="E884" s="136"/>
      <c r="F884" s="136"/>
      <c r="G884" s="136"/>
      <c r="H884" s="136"/>
      <c r="I884" s="110"/>
      <c r="J884" s="110"/>
      <c r="K884" s="110"/>
      <c r="L884" s="110"/>
      <c r="M884" s="110"/>
      <c r="N884" s="110"/>
    </row>
    <row r="885" spans="3:14" ht="14.25" customHeight="1">
      <c r="C885" s="136"/>
      <c r="D885" s="136"/>
      <c r="E885" s="136"/>
      <c r="F885" s="136"/>
      <c r="G885" s="136"/>
      <c r="H885" s="136"/>
      <c r="I885" s="110"/>
      <c r="J885" s="110"/>
      <c r="K885" s="110"/>
      <c r="L885" s="110"/>
      <c r="M885" s="110"/>
      <c r="N885" s="110"/>
    </row>
    <row r="886" spans="3:14" ht="14.25" customHeight="1">
      <c r="C886" s="136"/>
      <c r="D886" s="136"/>
      <c r="E886" s="136"/>
      <c r="F886" s="136"/>
      <c r="G886" s="136"/>
      <c r="H886" s="136"/>
      <c r="I886" s="110"/>
      <c r="J886" s="110"/>
      <c r="K886" s="110"/>
      <c r="L886" s="110"/>
      <c r="M886" s="110"/>
      <c r="N886" s="110"/>
    </row>
    <row r="887" spans="3:14" ht="14.25" customHeight="1">
      <c r="C887" s="136"/>
      <c r="D887" s="136"/>
      <c r="E887" s="136"/>
      <c r="F887" s="136"/>
      <c r="G887" s="136"/>
      <c r="H887" s="136"/>
      <c r="I887" s="110"/>
      <c r="J887" s="110"/>
      <c r="K887" s="110"/>
      <c r="L887" s="110"/>
      <c r="M887" s="110"/>
      <c r="N887" s="110"/>
    </row>
    <row r="888" spans="3:14" ht="14.25" customHeight="1">
      <c r="C888" s="136"/>
      <c r="D888" s="136"/>
      <c r="E888" s="136"/>
      <c r="F888" s="136"/>
      <c r="G888" s="136"/>
      <c r="H888" s="136"/>
      <c r="I888" s="110"/>
      <c r="J888" s="110"/>
      <c r="K888" s="110"/>
      <c r="L888" s="110"/>
      <c r="M888" s="110"/>
      <c r="N888" s="110"/>
    </row>
    <row r="889" spans="3:14" ht="14.25" customHeight="1">
      <c r="C889" s="136"/>
      <c r="D889" s="136"/>
      <c r="E889" s="136"/>
      <c r="F889" s="136"/>
      <c r="G889" s="136"/>
      <c r="H889" s="136"/>
      <c r="I889" s="110"/>
      <c r="J889" s="110"/>
      <c r="K889" s="110"/>
      <c r="L889" s="110"/>
      <c r="M889" s="110"/>
      <c r="N889" s="110"/>
    </row>
    <row r="890" spans="3:14" ht="14.25" customHeight="1">
      <c r="C890" s="136"/>
      <c r="D890" s="136"/>
      <c r="E890" s="136"/>
      <c r="F890" s="136"/>
      <c r="G890" s="136"/>
      <c r="H890" s="136"/>
      <c r="I890" s="110"/>
      <c r="J890" s="110"/>
      <c r="K890" s="110"/>
      <c r="L890" s="110"/>
      <c r="M890" s="110"/>
      <c r="N890" s="110"/>
    </row>
    <row r="891" spans="3:14" ht="14.25" customHeight="1">
      <c r="C891" s="136"/>
      <c r="D891" s="136"/>
      <c r="E891" s="136"/>
      <c r="F891" s="136"/>
      <c r="G891" s="136"/>
      <c r="H891" s="136"/>
      <c r="I891" s="110"/>
      <c r="J891" s="110"/>
      <c r="K891" s="110"/>
      <c r="L891" s="110"/>
      <c r="M891" s="110"/>
      <c r="N891" s="110"/>
    </row>
    <row r="892" spans="3:14" ht="14.25" customHeight="1">
      <c r="C892" s="136"/>
      <c r="D892" s="136"/>
      <c r="E892" s="136"/>
      <c r="F892" s="136"/>
      <c r="G892" s="136"/>
      <c r="H892" s="136"/>
      <c r="I892" s="110"/>
      <c r="J892" s="110"/>
      <c r="K892" s="110"/>
      <c r="L892" s="110"/>
      <c r="M892" s="110"/>
      <c r="N892" s="110"/>
    </row>
    <row r="893" spans="3:14" ht="14.25" customHeight="1">
      <c r="C893" s="136"/>
      <c r="D893" s="136"/>
      <c r="E893" s="136"/>
      <c r="F893" s="136"/>
      <c r="G893" s="136"/>
      <c r="H893" s="136"/>
      <c r="I893" s="110"/>
      <c r="J893" s="110"/>
      <c r="K893" s="110"/>
      <c r="L893" s="110"/>
      <c r="M893" s="110"/>
      <c r="N893" s="110"/>
    </row>
    <row r="894" spans="3:14" ht="14.25" customHeight="1">
      <c r="C894" s="136"/>
      <c r="D894" s="136"/>
      <c r="E894" s="136"/>
      <c r="F894" s="136"/>
      <c r="G894" s="136"/>
      <c r="H894" s="136"/>
      <c r="I894" s="110"/>
      <c r="J894" s="110"/>
      <c r="K894" s="110"/>
      <c r="L894" s="110"/>
      <c r="M894" s="110"/>
      <c r="N894" s="110"/>
    </row>
    <row r="895" spans="3:14" ht="14.25" customHeight="1">
      <c r="C895" s="136"/>
      <c r="D895" s="136"/>
      <c r="E895" s="136"/>
      <c r="F895" s="136"/>
      <c r="G895" s="136"/>
      <c r="H895" s="136"/>
      <c r="I895" s="110"/>
      <c r="J895" s="110"/>
      <c r="K895" s="110"/>
      <c r="L895" s="110"/>
      <c r="M895" s="110"/>
      <c r="N895" s="110"/>
    </row>
    <row r="896" spans="3:14" ht="14.25" customHeight="1">
      <c r="C896" s="136"/>
      <c r="D896" s="136"/>
      <c r="E896" s="136"/>
      <c r="F896" s="136"/>
      <c r="G896" s="136"/>
      <c r="H896" s="136"/>
      <c r="I896" s="110"/>
      <c r="J896" s="110"/>
      <c r="K896" s="110"/>
      <c r="L896" s="110"/>
      <c r="M896" s="110"/>
      <c r="N896" s="110"/>
    </row>
    <row r="897" spans="3:14" ht="14.25" customHeight="1">
      <c r="C897" s="136"/>
      <c r="D897" s="136"/>
      <c r="E897" s="136"/>
      <c r="F897" s="136"/>
      <c r="G897" s="136"/>
      <c r="H897" s="136"/>
      <c r="I897" s="110"/>
      <c r="J897" s="110"/>
      <c r="K897" s="110"/>
      <c r="L897" s="110"/>
      <c r="M897" s="110"/>
      <c r="N897" s="110"/>
    </row>
    <row r="898" spans="3:14" ht="14.25" customHeight="1">
      <c r="C898" s="136"/>
      <c r="D898" s="136"/>
      <c r="E898" s="136"/>
      <c r="F898" s="136"/>
      <c r="G898" s="136"/>
      <c r="H898" s="136"/>
      <c r="I898" s="110"/>
      <c r="J898" s="110"/>
      <c r="K898" s="110"/>
      <c r="L898" s="110"/>
      <c r="M898" s="110"/>
      <c r="N898" s="110"/>
    </row>
    <row r="899" spans="3:14" ht="14.25" customHeight="1">
      <c r="C899" s="136"/>
      <c r="D899" s="136"/>
      <c r="E899" s="136"/>
      <c r="F899" s="136"/>
      <c r="G899" s="136"/>
      <c r="H899" s="136"/>
      <c r="I899" s="110"/>
      <c r="J899" s="110"/>
      <c r="K899" s="110"/>
      <c r="L899" s="110"/>
      <c r="M899" s="110"/>
      <c r="N899" s="110"/>
    </row>
    <row r="900" spans="3:14" ht="14.25" customHeight="1">
      <c r="C900" s="136"/>
      <c r="D900" s="136"/>
      <c r="E900" s="136"/>
      <c r="F900" s="136"/>
      <c r="G900" s="136"/>
      <c r="H900" s="136"/>
      <c r="I900" s="110"/>
      <c r="J900" s="110"/>
      <c r="K900" s="110"/>
      <c r="L900" s="110"/>
      <c r="M900" s="110"/>
      <c r="N900" s="110"/>
    </row>
    <row r="901" spans="3:14" ht="14.25" customHeight="1">
      <c r="C901" s="136"/>
      <c r="D901" s="136"/>
      <c r="E901" s="136"/>
      <c r="F901" s="136"/>
      <c r="G901" s="136"/>
      <c r="H901" s="136"/>
      <c r="I901" s="110"/>
      <c r="J901" s="110"/>
      <c r="K901" s="110"/>
      <c r="L901" s="110"/>
      <c r="M901" s="110"/>
      <c r="N901" s="110"/>
    </row>
    <row r="902" spans="3:14" ht="14.25" customHeight="1">
      <c r="C902" s="136"/>
      <c r="D902" s="136"/>
      <c r="E902" s="136"/>
      <c r="F902" s="136"/>
      <c r="G902" s="136"/>
      <c r="H902" s="136"/>
      <c r="I902" s="110"/>
      <c r="J902" s="110"/>
      <c r="K902" s="110"/>
      <c r="L902" s="110"/>
      <c r="M902" s="110"/>
      <c r="N902" s="110"/>
    </row>
    <row r="903" spans="3:14" ht="14.25" customHeight="1">
      <c r="C903" s="136"/>
      <c r="D903" s="136"/>
      <c r="E903" s="136"/>
      <c r="F903" s="136"/>
      <c r="G903" s="136"/>
      <c r="H903" s="136"/>
      <c r="I903" s="110"/>
      <c r="J903" s="110"/>
      <c r="K903" s="110"/>
      <c r="L903" s="110"/>
      <c r="M903" s="110"/>
      <c r="N903" s="110"/>
    </row>
    <row r="904" spans="3:14" ht="14.25" customHeight="1">
      <c r="C904" s="136"/>
      <c r="D904" s="136"/>
      <c r="E904" s="136"/>
      <c r="F904" s="136"/>
      <c r="G904" s="136"/>
      <c r="H904" s="136"/>
      <c r="I904" s="110"/>
      <c r="J904" s="110"/>
      <c r="K904" s="110"/>
      <c r="L904" s="110"/>
      <c r="M904" s="110"/>
      <c r="N904" s="110"/>
    </row>
    <row r="905" spans="3:14" ht="14.25" customHeight="1">
      <c r="C905" s="136"/>
      <c r="D905" s="136"/>
      <c r="E905" s="136"/>
      <c r="F905" s="136"/>
      <c r="G905" s="136"/>
      <c r="H905" s="136"/>
      <c r="I905" s="110"/>
      <c r="J905" s="110"/>
      <c r="K905" s="110"/>
      <c r="L905" s="110"/>
      <c r="M905" s="110"/>
      <c r="N905" s="110"/>
    </row>
    <row r="906" spans="3:14" ht="14.25" customHeight="1">
      <c r="C906" s="136"/>
      <c r="D906" s="136"/>
      <c r="E906" s="136"/>
      <c r="F906" s="136"/>
      <c r="G906" s="136"/>
      <c r="H906" s="136"/>
      <c r="I906" s="110"/>
      <c r="J906" s="110"/>
      <c r="K906" s="110"/>
      <c r="L906" s="110"/>
      <c r="M906" s="110"/>
      <c r="N906" s="110"/>
    </row>
    <row r="907" spans="3:14" ht="14.25" customHeight="1">
      <c r="C907" s="136"/>
      <c r="D907" s="136"/>
      <c r="E907" s="136"/>
      <c r="F907" s="136"/>
      <c r="G907" s="136"/>
      <c r="H907" s="136"/>
      <c r="I907" s="110"/>
      <c r="J907" s="110"/>
      <c r="K907" s="110"/>
      <c r="L907" s="110"/>
      <c r="M907" s="110"/>
      <c r="N907" s="110"/>
    </row>
    <row r="908" spans="3:14" ht="14.25" customHeight="1">
      <c r="C908" s="136"/>
      <c r="D908" s="136"/>
      <c r="E908" s="136"/>
      <c r="F908" s="136"/>
      <c r="G908" s="136"/>
      <c r="H908" s="136"/>
      <c r="I908" s="110"/>
      <c r="J908" s="110"/>
      <c r="K908" s="110"/>
      <c r="L908" s="110"/>
      <c r="M908" s="110"/>
      <c r="N908" s="110"/>
    </row>
    <row r="909" spans="3:14" ht="14.25" customHeight="1">
      <c r="C909" s="136"/>
      <c r="D909" s="136"/>
      <c r="E909" s="136"/>
      <c r="F909" s="136"/>
      <c r="G909" s="136"/>
      <c r="H909" s="136"/>
      <c r="I909" s="110"/>
      <c r="J909" s="110"/>
      <c r="K909" s="110"/>
      <c r="L909" s="110"/>
      <c r="M909" s="110"/>
      <c r="N909" s="110"/>
    </row>
    <row r="910" spans="3:14" ht="14.25" customHeight="1">
      <c r="C910" s="136"/>
      <c r="D910" s="136"/>
      <c r="E910" s="136"/>
      <c r="F910" s="136"/>
      <c r="G910" s="136"/>
      <c r="H910" s="136"/>
      <c r="I910" s="110"/>
      <c r="J910" s="110"/>
      <c r="K910" s="110"/>
      <c r="L910" s="110"/>
      <c r="M910" s="110"/>
      <c r="N910" s="110"/>
    </row>
    <row r="911" spans="3:14" ht="14.25" customHeight="1">
      <c r="C911" s="136"/>
      <c r="D911" s="136"/>
      <c r="E911" s="136"/>
      <c r="F911" s="136"/>
      <c r="G911" s="136"/>
      <c r="H911" s="136"/>
      <c r="I911" s="110"/>
      <c r="J911" s="110"/>
      <c r="K911" s="110"/>
      <c r="L911" s="110"/>
      <c r="M911" s="110"/>
      <c r="N911" s="110"/>
    </row>
    <row r="912" spans="3:14" ht="14.25" customHeight="1">
      <c r="C912" s="136"/>
      <c r="D912" s="136"/>
      <c r="E912" s="136"/>
      <c r="F912" s="136"/>
      <c r="G912" s="136"/>
      <c r="H912" s="136"/>
      <c r="I912" s="110"/>
      <c r="J912" s="110"/>
      <c r="K912" s="110"/>
      <c r="L912" s="110"/>
      <c r="M912" s="110"/>
      <c r="N912" s="110"/>
    </row>
    <row r="913" spans="3:14" ht="14.25" customHeight="1">
      <c r="C913" s="136"/>
      <c r="D913" s="136"/>
      <c r="E913" s="136"/>
      <c r="F913" s="136"/>
      <c r="G913" s="136"/>
      <c r="H913" s="136"/>
      <c r="I913" s="110"/>
      <c r="J913" s="110"/>
      <c r="K913" s="110"/>
      <c r="L913" s="110"/>
      <c r="M913" s="110"/>
      <c r="N913" s="110"/>
    </row>
    <row r="914" spans="3:14" ht="14.25" customHeight="1">
      <c r="C914" s="136"/>
      <c r="D914" s="136"/>
      <c r="E914" s="136"/>
      <c r="F914" s="136"/>
      <c r="G914" s="136"/>
      <c r="H914" s="136"/>
      <c r="I914" s="110"/>
      <c r="J914" s="110"/>
      <c r="K914" s="110"/>
      <c r="L914" s="110"/>
      <c r="M914" s="110"/>
      <c r="N914" s="110"/>
    </row>
    <row r="915" spans="3:14" ht="14.25" customHeight="1">
      <c r="C915" s="136"/>
      <c r="D915" s="136"/>
      <c r="E915" s="136"/>
      <c r="F915" s="136"/>
      <c r="G915" s="136"/>
      <c r="H915" s="136"/>
      <c r="I915" s="110"/>
      <c r="J915" s="110"/>
      <c r="K915" s="110"/>
      <c r="L915" s="110"/>
      <c r="M915" s="110"/>
      <c r="N915" s="110"/>
    </row>
    <row r="916" spans="3:14" ht="14.25" customHeight="1">
      <c r="C916" s="136"/>
      <c r="D916" s="136"/>
      <c r="E916" s="136"/>
      <c r="F916" s="136"/>
      <c r="G916" s="136"/>
      <c r="H916" s="136"/>
      <c r="I916" s="110"/>
      <c r="J916" s="110"/>
      <c r="K916" s="110"/>
      <c r="L916" s="110"/>
      <c r="M916" s="110"/>
      <c r="N916" s="110"/>
    </row>
    <row r="917" spans="3:14" ht="14.25" customHeight="1">
      <c r="C917" s="136"/>
      <c r="D917" s="136"/>
      <c r="E917" s="136"/>
      <c r="F917" s="136"/>
      <c r="G917" s="136"/>
      <c r="H917" s="136"/>
      <c r="I917" s="110"/>
      <c r="J917" s="110"/>
      <c r="K917" s="110"/>
      <c r="L917" s="110"/>
      <c r="M917" s="110"/>
      <c r="N917" s="110"/>
    </row>
    <row r="918" spans="3:14" ht="14.25" customHeight="1">
      <c r="C918" s="136"/>
      <c r="D918" s="136"/>
      <c r="E918" s="136"/>
      <c r="F918" s="136"/>
      <c r="G918" s="136"/>
      <c r="H918" s="136"/>
      <c r="I918" s="110"/>
      <c r="J918" s="110"/>
      <c r="K918" s="110"/>
      <c r="L918" s="110"/>
      <c r="M918" s="110"/>
      <c r="N918" s="110"/>
    </row>
    <row r="919" spans="3:14" ht="14.25" customHeight="1">
      <c r="C919" s="136"/>
      <c r="D919" s="136"/>
      <c r="E919" s="136"/>
      <c r="F919" s="136"/>
      <c r="G919" s="136"/>
      <c r="H919" s="136"/>
      <c r="I919" s="110"/>
      <c r="J919" s="110"/>
      <c r="K919" s="110"/>
      <c r="L919" s="110"/>
      <c r="M919" s="110"/>
      <c r="N919" s="110"/>
    </row>
    <row r="920" spans="3:14" ht="14.25" customHeight="1">
      <c r="C920" s="136"/>
      <c r="D920" s="136"/>
      <c r="E920" s="136"/>
      <c r="F920" s="136"/>
      <c r="G920" s="136"/>
      <c r="H920" s="136"/>
      <c r="I920" s="110"/>
      <c r="J920" s="110"/>
      <c r="K920" s="110"/>
      <c r="L920" s="110"/>
      <c r="M920" s="110"/>
      <c r="N920" s="110"/>
    </row>
    <row r="921" spans="3:14" ht="14.25" customHeight="1">
      <c r="C921" s="136"/>
      <c r="D921" s="136"/>
      <c r="E921" s="136"/>
      <c r="F921" s="136"/>
      <c r="G921" s="136"/>
      <c r="H921" s="136"/>
      <c r="I921" s="110"/>
      <c r="J921" s="110"/>
      <c r="K921" s="110"/>
      <c r="L921" s="110"/>
      <c r="M921" s="110"/>
      <c r="N921" s="110"/>
    </row>
    <row r="922" spans="3:14" ht="14.25" customHeight="1">
      <c r="C922" s="136"/>
      <c r="D922" s="136"/>
      <c r="E922" s="136"/>
      <c r="F922" s="136"/>
      <c r="G922" s="136"/>
      <c r="H922" s="136"/>
      <c r="I922" s="110"/>
      <c r="J922" s="110"/>
      <c r="K922" s="110"/>
      <c r="L922" s="110"/>
      <c r="M922" s="110"/>
      <c r="N922" s="110"/>
    </row>
    <row r="923" spans="3:14" ht="14.25" customHeight="1">
      <c r="C923" s="136"/>
      <c r="D923" s="136"/>
      <c r="E923" s="136"/>
      <c r="F923" s="136"/>
      <c r="G923" s="136"/>
      <c r="H923" s="136"/>
      <c r="I923" s="110"/>
      <c r="J923" s="110"/>
      <c r="K923" s="110"/>
      <c r="L923" s="110"/>
      <c r="M923" s="110"/>
      <c r="N923" s="110"/>
    </row>
    <row r="924" spans="3:14" ht="14.25" customHeight="1">
      <c r="C924" s="136"/>
      <c r="D924" s="136"/>
      <c r="E924" s="136"/>
      <c r="F924" s="136"/>
      <c r="G924" s="136"/>
      <c r="H924" s="136"/>
      <c r="I924" s="110"/>
      <c r="J924" s="110"/>
      <c r="K924" s="110"/>
      <c r="L924" s="110"/>
      <c r="M924" s="110"/>
      <c r="N924" s="110"/>
    </row>
    <row r="925" spans="3:14" ht="14.25" customHeight="1">
      <c r="C925" s="136"/>
      <c r="D925" s="136"/>
      <c r="E925" s="136"/>
      <c r="F925" s="136"/>
      <c r="G925" s="136"/>
      <c r="H925" s="136"/>
      <c r="I925" s="110"/>
      <c r="J925" s="110"/>
      <c r="K925" s="110"/>
      <c r="L925" s="110"/>
      <c r="M925" s="110"/>
      <c r="N925" s="110"/>
    </row>
    <row r="926" spans="3:14" ht="14.25" customHeight="1">
      <c r="C926" s="136"/>
      <c r="D926" s="136"/>
      <c r="E926" s="136"/>
      <c r="F926" s="136"/>
      <c r="G926" s="136"/>
      <c r="H926" s="136"/>
      <c r="I926" s="110"/>
      <c r="J926" s="110"/>
      <c r="K926" s="110"/>
      <c r="L926" s="110"/>
      <c r="M926" s="110"/>
      <c r="N926" s="110"/>
    </row>
    <row r="927" spans="3:14" ht="14.25" customHeight="1">
      <c r="C927" s="136"/>
      <c r="D927" s="136"/>
      <c r="E927" s="136"/>
      <c r="F927" s="136"/>
      <c r="G927" s="136"/>
      <c r="H927" s="136"/>
      <c r="I927" s="110"/>
      <c r="J927" s="110"/>
      <c r="K927" s="110"/>
      <c r="L927" s="110"/>
      <c r="M927" s="110"/>
      <c r="N927" s="110"/>
    </row>
    <row r="928" spans="3:14" ht="14.25" customHeight="1">
      <c r="C928" s="136"/>
      <c r="D928" s="136"/>
      <c r="E928" s="136"/>
      <c r="F928" s="136"/>
      <c r="G928" s="136"/>
      <c r="H928" s="136"/>
      <c r="I928" s="110"/>
      <c r="J928" s="110"/>
      <c r="K928" s="110"/>
      <c r="L928" s="110"/>
      <c r="M928" s="110"/>
      <c r="N928" s="110"/>
    </row>
    <row r="929" spans="3:14" ht="14.25" customHeight="1">
      <c r="C929" s="136"/>
      <c r="D929" s="136"/>
      <c r="E929" s="136"/>
      <c r="F929" s="136"/>
      <c r="G929" s="136"/>
      <c r="H929" s="136"/>
      <c r="I929" s="110"/>
      <c r="J929" s="110"/>
      <c r="K929" s="110"/>
      <c r="L929" s="110"/>
      <c r="M929" s="110"/>
      <c r="N929" s="110"/>
    </row>
    <row r="930" spans="3:14" ht="14.25" customHeight="1">
      <c r="C930" s="136"/>
      <c r="D930" s="136"/>
      <c r="E930" s="136"/>
      <c r="F930" s="136"/>
      <c r="G930" s="136"/>
      <c r="H930" s="136"/>
      <c r="I930" s="110"/>
      <c r="J930" s="110"/>
      <c r="K930" s="110"/>
      <c r="L930" s="110"/>
      <c r="M930" s="110"/>
      <c r="N930" s="110"/>
    </row>
    <row r="931" spans="3:14" ht="14.25" customHeight="1">
      <c r="C931" s="136"/>
      <c r="D931" s="136"/>
      <c r="E931" s="136"/>
      <c r="F931" s="136"/>
      <c r="G931" s="136"/>
      <c r="H931" s="136"/>
      <c r="I931" s="110"/>
      <c r="J931" s="110"/>
      <c r="K931" s="110"/>
      <c r="L931" s="110"/>
      <c r="M931" s="110"/>
      <c r="N931" s="110"/>
    </row>
    <row r="932" spans="3:14" ht="14.25" customHeight="1">
      <c r="C932" s="136"/>
      <c r="D932" s="136"/>
      <c r="E932" s="136"/>
      <c r="F932" s="136"/>
      <c r="G932" s="136"/>
      <c r="H932" s="136"/>
      <c r="I932" s="110"/>
      <c r="J932" s="110"/>
      <c r="K932" s="110"/>
      <c r="L932" s="110"/>
      <c r="M932" s="110"/>
      <c r="N932" s="110"/>
    </row>
    <row r="933" spans="3:14" ht="14.25" customHeight="1">
      <c r="C933" s="136"/>
      <c r="D933" s="136"/>
      <c r="E933" s="136"/>
      <c r="F933" s="136"/>
      <c r="G933" s="136"/>
      <c r="H933" s="136"/>
      <c r="I933" s="110"/>
      <c r="J933" s="110"/>
      <c r="K933" s="110"/>
      <c r="L933" s="110"/>
      <c r="M933" s="110"/>
      <c r="N933" s="110"/>
    </row>
    <row r="934" spans="3:14" ht="14.25" customHeight="1">
      <c r="C934" s="136"/>
      <c r="D934" s="136"/>
      <c r="E934" s="136"/>
      <c r="F934" s="136"/>
      <c r="G934" s="136"/>
      <c r="H934" s="136"/>
      <c r="I934" s="110"/>
      <c r="J934" s="110"/>
      <c r="K934" s="110"/>
      <c r="L934" s="110"/>
      <c r="M934" s="110"/>
      <c r="N934" s="110"/>
    </row>
    <row r="935" spans="3:14" ht="14.25" customHeight="1">
      <c r="C935" s="136"/>
      <c r="D935" s="136"/>
      <c r="E935" s="136"/>
      <c r="F935" s="136"/>
      <c r="G935" s="136"/>
      <c r="H935" s="136"/>
      <c r="I935" s="110"/>
      <c r="J935" s="110"/>
      <c r="K935" s="110"/>
      <c r="L935" s="110"/>
      <c r="M935" s="110"/>
      <c r="N935" s="110"/>
    </row>
    <row r="936" spans="3:14" ht="14.25" customHeight="1">
      <c r="C936" s="136"/>
      <c r="D936" s="136"/>
      <c r="E936" s="136"/>
      <c r="F936" s="136"/>
      <c r="G936" s="136"/>
      <c r="H936" s="136"/>
      <c r="I936" s="110"/>
      <c r="J936" s="110"/>
      <c r="K936" s="110"/>
      <c r="L936" s="110"/>
      <c r="M936" s="110"/>
      <c r="N936" s="110"/>
    </row>
    <row r="937" spans="3:14" ht="14.25" customHeight="1">
      <c r="C937" s="136"/>
      <c r="D937" s="136"/>
      <c r="E937" s="136"/>
      <c r="F937" s="136"/>
      <c r="G937" s="136"/>
      <c r="H937" s="136"/>
      <c r="I937" s="110"/>
      <c r="J937" s="110"/>
      <c r="K937" s="110"/>
      <c r="L937" s="110"/>
      <c r="M937" s="110"/>
      <c r="N937" s="110"/>
    </row>
    <row r="938" spans="3:14" ht="14.25" customHeight="1">
      <c r="C938" s="136"/>
      <c r="D938" s="136"/>
      <c r="E938" s="136"/>
      <c r="F938" s="136"/>
      <c r="G938" s="136"/>
      <c r="H938" s="136"/>
      <c r="I938" s="110"/>
      <c r="J938" s="110"/>
      <c r="K938" s="110"/>
      <c r="L938" s="110"/>
      <c r="M938" s="110"/>
      <c r="N938" s="110"/>
    </row>
    <row r="939" spans="3:14" ht="14.25" customHeight="1">
      <c r="C939" s="136"/>
      <c r="D939" s="136"/>
      <c r="E939" s="136"/>
      <c r="F939" s="136"/>
      <c r="G939" s="136"/>
      <c r="H939" s="136"/>
      <c r="I939" s="110"/>
      <c r="J939" s="110"/>
      <c r="K939" s="110"/>
      <c r="L939" s="110"/>
      <c r="M939" s="110"/>
      <c r="N939" s="110"/>
    </row>
    <row r="940" spans="3:14" ht="14.25" customHeight="1">
      <c r="C940" s="136"/>
      <c r="D940" s="136"/>
      <c r="E940" s="136"/>
      <c r="F940" s="136"/>
      <c r="G940" s="136"/>
      <c r="H940" s="136"/>
      <c r="I940" s="110"/>
      <c r="J940" s="110"/>
      <c r="K940" s="110"/>
      <c r="L940" s="110"/>
      <c r="M940" s="110"/>
      <c r="N940" s="110"/>
    </row>
    <row r="941" spans="3:14" ht="14.25" customHeight="1">
      <c r="C941" s="136"/>
      <c r="D941" s="136"/>
      <c r="E941" s="136"/>
      <c r="F941" s="136"/>
      <c r="G941" s="136"/>
      <c r="H941" s="136"/>
      <c r="I941" s="110"/>
      <c r="J941" s="110"/>
      <c r="K941" s="110"/>
      <c r="L941" s="110"/>
      <c r="M941" s="110"/>
      <c r="N941" s="110"/>
    </row>
    <row r="942" spans="3:14" ht="14.25" customHeight="1">
      <c r="C942" s="136"/>
      <c r="D942" s="136"/>
      <c r="E942" s="136"/>
      <c r="F942" s="136"/>
      <c r="G942" s="136"/>
      <c r="H942" s="136"/>
      <c r="I942" s="110"/>
      <c r="J942" s="110"/>
      <c r="K942" s="110"/>
      <c r="L942" s="110"/>
      <c r="M942" s="110"/>
      <c r="N942" s="110"/>
    </row>
    <row r="943" spans="3:14" ht="14.25" customHeight="1">
      <c r="C943" s="136"/>
      <c r="D943" s="136"/>
      <c r="E943" s="136"/>
      <c r="F943" s="136"/>
      <c r="G943" s="136"/>
      <c r="H943" s="136"/>
      <c r="I943" s="110"/>
      <c r="J943" s="110"/>
      <c r="K943" s="110"/>
      <c r="L943" s="110"/>
      <c r="M943" s="110"/>
      <c r="N943" s="110"/>
    </row>
    <row r="944" spans="3:14" ht="14.25" customHeight="1">
      <c r="C944" s="136"/>
      <c r="D944" s="136"/>
      <c r="E944" s="136"/>
      <c r="F944" s="136"/>
      <c r="G944" s="136"/>
      <c r="H944" s="136"/>
      <c r="I944" s="110"/>
      <c r="J944" s="110"/>
      <c r="K944" s="110"/>
      <c r="L944" s="110"/>
      <c r="M944" s="110"/>
      <c r="N944" s="110"/>
    </row>
    <row r="945" spans="3:14" ht="14.25" customHeight="1">
      <c r="C945" s="136"/>
      <c r="D945" s="136"/>
      <c r="E945" s="136"/>
      <c r="F945" s="136"/>
      <c r="G945" s="136"/>
      <c r="H945" s="136"/>
      <c r="I945" s="110"/>
      <c r="J945" s="110"/>
      <c r="K945" s="110"/>
      <c r="L945" s="110"/>
      <c r="M945" s="110"/>
      <c r="N945" s="110"/>
    </row>
    <row r="946" spans="3:14" ht="14.25" customHeight="1">
      <c r="C946" s="136"/>
      <c r="D946" s="136"/>
      <c r="E946" s="136"/>
      <c r="F946" s="136"/>
      <c r="G946" s="136"/>
      <c r="H946" s="136"/>
      <c r="I946" s="110"/>
      <c r="J946" s="110"/>
      <c r="K946" s="110"/>
      <c r="L946" s="110"/>
      <c r="M946" s="110"/>
      <c r="N946" s="110"/>
    </row>
    <row r="947" spans="3:14" ht="14.25" customHeight="1">
      <c r="C947" s="136"/>
      <c r="D947" s="136"/>
      <c r="E947" s="136"/>
      <c r="F947" s="136"/>
      <c r="G947" s="136"/>
      <c r="H947" s="136"/>
      <c r="I947" s="110"/>
      <c r="J947" s="110"/>
      <c r="K947" s="110"/>
      <c r="L947" s="110"/>
      <c r="M947" s="110"/>
      <c r="N947" s="110"/>
    </row>
    <row r="948" spans="3:14" ht="14.25" customHeight="1">
      <c r="C948" s="136"/>
      <c r="D948" s="136"/>
      <c r="E948" s="136"/>
      <c r="F948" s="136"/>
      <c r="G948" s="136"/>
      <c r="H948" s="136"/>
      <c r="I948" s="110"/>
      <c r="J948" s="110"/>
      <c r="K948" s="110"/>
      <c r="L948" s="110"/>
      <c r="M948" s="110"/>
      <c r="N948" s="110"/>
    </row>
    <row r="949" spans="3:14" ht="14.25" customHeight="1">
      <c r="C949" s="136"/>
      <c r="D949" s="136"/>
      <c r="E949" s="136"/>
      <c r="F949" s="136"/>
      <c r="G949" s="136"/>
      <c r="H949" s="136"/>
      <c r="I949" s="110"/>
      <c r="J949" s="110"/>
      <c r="K949" s="110"/>
      <c r="L949" s="110"/>
      <c r="M949" s="110"/>
      <c r="N949" s="110"/>
    </row>
    <row r="950" spans="3:14" ht="14.25" customHeight="1">
      <c r="C950" s="136"/>
      <c r="D950" s="136"/>
      <c r="E950" s="136"/>
      <c r="F950" s="136"/>
      <c r="G950" s="136"/>
      <c r="H950" s="136"/>
      <c r="I950" s="110"/>
      <c r="J950" s="110"/>
      <c r="K950" s="110"/>
      <c r="L950" s="110"/>
      <c r="M950" s="110"/>
      <c r="N950" s="110"/>
    </row>
    <row r="951" spans="3:14" ht="14.25" customHeight="1">
      <c r="C951" s="136"/>
      <c r="D951" s="136"/>
      <c r="E951" s="136"/>
      <c r="F951" s="136"/>
      <c r="G951" s="136"/>
      <c r="H951" s="136"/>
      <c r="I951" s="110"/>
      <c r="J951" s="110"/>
      <c r="K951" s="110"/>
      <c r="L951" s="110"/>
      <c r="M951" s="110"/>
      <c r="N951" s="110"/>
    </row>
    <row r="952" spans="3:14" ht="14.25" customHeight="1">
      <c r="C952" s="136"/>
      <c r="D952" s="136"/>
      <c r="E952" s="136"/>
      <c r="F952" s="136"/>
      <c r="G952" s="136"/>
      <c r="H952" s="136"/>
      <c r="I952" s="110"/>
      <c r="J952" s="110"/>
      <c r="K952" s="110"/>
      <c r="L952" s="110"/>
      <c r="M952" s="110"/>
      <c r="N952" s="110"/>
    </row>
    <row r="953" spans="3:14" ht="14.25" customHeight="1">
      <c r="C953" s="136"/>
      <c r="D953" s="136"/>
      <c r="E953" s="136"/>
      <c r="F953" s="136"/>
      <c r="G953" s="136"/>
      <c r="H953" s="136"/>
      <c r="I953" s="110"/>
      <c r="J953" s="110"/>
      <c r="K953" s="110"/>
      <c r="L953" s="110"/>
      <c r="M953" s="110"/>
      <c r="N953" s="110"/>
    </row>
    <row r="954" spans="3:14" ht="14.25" customHeight="1">
      <c r="C954" s="136"/>
      <c r="D954" s="136"/>
      <c r="E954" s="136"/>
      <c r="F954" s="136"/>
      <c r="G954" s="136"/>
      <c r="H954" s="136"/>
      <c r="I954" s="110"/>
      <c r="J954" s="110"/>
      <c r="K954" s="110"/>
      <c r="L954" s="110"/>
      <c r="M954" s="110"/>
      <c r="N954" s="110"/>
    </row>
    <row r="955" spans="3:14" ht="14.25" customHeight="1">
      <c r="C955" s="136"/>
      <c r="D955" s="136"/>
      <c r="E955" s="136"/>
      <c r="F955" s="136"/>
      <c r="G955" s="136"/>
      <c r="H955" s="136"/>
      <c r="I955" s="110"/>
      <c r="J955" s="110"/>
      <c r="K955" s="110"/>
      <c r="L955" s="110"/>
      <c r="M955" s="110"/>
      <c r="N955" s="110"/>
    </row>
    <row r="956" spans="3:14" ht="14.25" customHeight="1">
      <c r="C956" s="136"/>
      <c r="D956" s="136"/>
      <c r="E956" s="136"/>
      <c r="F956" s="136"/>
      <c r="G956" s="136"/>
      <c r="H956" s="136"/>
      <c r="I956" s="110"/>
      <c r="J956" s="110"/>
      <c r="K956" s="110"/>
      <c r="L956" s="110"/>
      <c r="M956" s="110"/>
      <c r="N956" s="110"/>
    </row>
    <row r="957" spans="3:14" ht="14.25" customHeight="1">
      <c r="C957" s="136"/>
      <c r="D957" s="136"/>
      <c r="E957" s="136"/>
      <c r="F957" s="136"/>
      <c r="G957" s="136"/>
      <c r="H957" s="136"/>
      <c r="I957" s="110"/>
      <c r="J957" s="110"/>
      <c r="K957" s="110"/>
      <c r="L957" s="110"/>
      <c r="M957" s="110"/>
      <c r="N957" s="110"/>
    </row>
    <row r="958" spans="3:14" ht="14.25" customHeight="1">
      <c r="C958" s="136"/>
      <c r="D958" s="136"/>
      <c r="E958" s="136"/>
      <c r="F958" s="136"/>
      <c r="G958" s="136"/>
      <c r="H958" s="136"/>
      <c r="I958" s="110"/>
      <c r="J958" s="110"/>
      <c r="K958" s="110"/>
      <c r="L958" s="110"/>
      <c r="M958" s="110"/>
      <c r="N958" s="110"/>
    </row>
    <row r="959" spans="3:14" ht="14.25" customHeight="1">
      <c r="C959" s="136"/>
      <c r="D959" s="136"/>
      <c r="E959" s="136"/>
      <c r="F959" s="136"/>
      <c r="G959" s="136"/>
      <c r="H959" s="136"/>
      <c r="I959" s="110"/>
      <c r="J959" s="110"/>
      <c r="K959" s="110"/>
      <c r="L959" s="110"/>
      <c r="M959" s="110"/>
      <c r="N959" s="110"/>
    </row>
    <row r="960" spans="3:14" ht="14.25" customHeight="1">
      <c r="C960" s="136"/>
      <c r="D960" s="136"/>
      <c r="E960" s="136"/>
      <c r="F960" s="136"/>
      <c r="G960" s="136"/>
      <c r="H960" s="136"/>
      <c r="I960" s="110"/>
      <c r="J960" s="110"/>
      <c r="K960" s="110"/>
      <c r="L960" s="110"/>
      <c r="M960" s="110"/>
      <c r="N960" s="110"/>
    </row>
    <row r="961" spans="3:14" ht="14.25" customHeight="1">
      <c r="C961" s="136"/>
      <c r="D961" s="136"/>
      <c r="E961" s="136"/>
      <c r="F961" s="136"/>
      <c r="G961" s="136"/>
      <c r="H961" s="136"/>
      <c r="I961" s="110"/>
      <c r="J961" s="110"/>
      <c r="K961" s="110"/>
      <c r="L961" s="110"/>
      <c r="M961" s="110"/>
      <c r="N961" s="110"/>
    </row>
    <row r="962" spans="3:14" ht="14.25" customHeight="1">
      <c r="C962" s="136"/>
      <c r="D962" s="136"/>
      <c r="E962" s="136"/>
      <c r="F962" s="136"/>
      <c r="G962" s="136"/>
      <c r="H962" s="136"/>
      <c r="I962" s="110"/>
      <c r="J962" s="110"/>
      <c r="K962" s="110"/>
      <c r="L962" s="110"/>
      <c r="M962" s="110"/>
      <c r="N962" s="110"/>
    </row>
    <row r="963" spans="3:14" ht="14.25" customHeight="1">
      <c r="C963" s="136"/>
      <c r="D963" s="136"/>
      <c r="E963" s="136"/>
      <c r="F963" s="136"/>
      <c r="G963" s="136"/>
      <c r="H963" s="136"/>
      <c r="I963" s="110"/>
      <c r="J963" s="110"/>
      <c r="K963" s="110"/>
      <c r="L963" s="110"/>
      <c r="M963" s="110"/>
      <c r="N963" s="110"/>
    </row>
    <row r="964" spans="3:14" ht="14.25" customHeight="1">
      <c r="C964" s="136"/>
      <c r="D964" s="136"/>
      <c r="E964" s="136"/>
      <c r="F964" s="136"/>
      <c r="G964" s="136"/>
      <c r="H964" s="136"/>
      <c r="I964" s="110"/>
      <c r="J964" s="110"/>
      <c r="K964" s="110"/>
      <c r="L964" s="110"/>
      <c r="M964" s="110"/>
      <c r="N964" s="110"/>
    </row>
    <row r="965" spans="3:14" ht="14.25" customHeight="1">
      <c r="C965" s="136"/>
      <c r="D965" s="136"/>
      <c r="E965" s="136"/>
      <c r="F965" s="136"/>
      <c r="G965" s="136"/>
      <c r="H965" s="136"/>
      <c r="I965" s="110"/>
      <c r="J965" s="110"/>
      <c r="K965" s="110"/>
      <c r="L965" s="110"/>
      <c r="M965" s="110"/>
      <c r="N965" s="110"/>
    </row>
    <row r="966" spans="3:14" ht="14.25" customHeight="1">
      <c r="C966" s="136"/>
      <c r="D966" s="136"/>
      <c r="E966" s="136"/>
      <c r="F966" s="136"/>
      <c r="G966" s="136"/>
      <c r="H966" s="136"/>
      <c r="I966" s="110"/>
      <c r="J966" s="110"/>
      <c r="K966" s="110"/>
      <c r="L966" s="110"/>
      <c r="M966" s="110"/>
      <c r="N966" s="110"/>
    </row>
    <row r="967" spans="3:14" ht="14.25" customHeight="1">
      <c r="C967" s="136"/>
      <c r="D967" s="136"/>
      <c r="E967" s="136"/>
      <c r="F967" s="136"/>
      <c r="G967" s="136"/>
      <c r="H967" s="136"/>
      <c r="I967" s="110"/>
      <c r="J967" s="110"/>
      <c r="K967" s="110"/>
      <c r="L967" s="110"/>
      <c r="M967" s="110"/>
      <c r="N967" s="110"/>
    </row>
    <row r="968" spans="3:14" ht="14.25" customHeight="1">
      <c r="C968" s="136"/>
      <c r="D968" s="136"/>
      <c r="E968" s="136"/>
      <c r="F968" s="136"/>
      <c r="G968" s="136"/>
      <c r="H968" s="136"/>
      <c r="I968" s="110"/>
      <c r="J968" s="110"/>
      <c r="K968" s="110"/>
      <c r="L968" s="110"/>
      <c r="M968" s="110"/>
      <c r="N968" s="110"/>
    </row>
    <row r="969" spans="3:14" ht="14.25" customHeight="1">
      <c r="C969" s="136"/>
      <c r="D969" s="136"/>
      <c r="E969" s="136"/>
      <c r="F969" s="136"/>
      <c r="G969" s="136"/>
      <c r="H969" s="136"/>
      <c r="I969" s="110"/>
      <c r="J969" s="110"/>
      <c r="K969" s="110"/>
      <c r="L969" s="110"/>
      <c r="M969" s="110"/>
      <c r="N969" s="110"/>
    </row>
    <row r="970" spans="3:14" ht="14.25" customHeight="1">
      <c r="C970" s="136"/>
      <c r="D970" s="136"/>
      <c r="E970" s="136"/>
      <c r="F970" s="136"/>
      <c r="G970" s="136"/>
      <c r="H970" s="136"/>
      <c r="I970" s="110"/>
      <c r="J970" s="110"/>
      <c r="K970" s="110"/>
      <c r="L970" s="110"/>
      <c r="M970" s="110"/>
      <c r="N970" s="110"/>
    </row>
    <row r="971" spans="3:14" ht="14.25" customHeight="1">
      <c r="C971" s="136"/>
      <c r="D971" s="136"/>
      <c r="E971" s="136"/>
      <c r="F971" s="136"/>
      <c r="G971" s="136"/>
      <c r="H971" s="136"/>
      <c r="I971" s="110"/>
      <c r="J971" s="110"/>
      <c r="K971" s="110"/>
      <c r="L971" s="110"/>
      <c r="M971" s="110"/>
      <c r="N971" s="110"/>
    </row>
    <row r="972" spans="3:14" ht="14.25" customHeight="1">
      <c r="C972" s="136"/>
      <c r="D972" s="136"/>
      <c r="E972" s="136"/>
      <c r="F972" s="136"/>
      <c r="G972" s="136"/>
      <c r="H972" s="136"/>
      <c r="I972" s="110"/>
      <c r="J972" s="110"/>
      <c r="K972" s="110"/>
      <c r="L972" s="110"/>
      <c r="M972" s="110"/>
      <c r="N972" s="110"/>
    </row>
    <row r="973" spans="3:14" ht="14.25" customHeight="1">
      <c r="C973" s="136"/>
      <c r="D973" s="136"/>
      <c r="E973" s="136"/>
      <c r="F973" s="136"/>
      <c r="G973" s="136"/>
      <c r="H973" s="136"/>
      <c r="I973" s="110"/>
      <c r="J973" s="110"/>
      <c r="K973" s="110"/>
      <c r="L973" s="110"/>
      <c r="M973" s="110"/>
      <c r="N973" s="110"/>
    </row>
    <row r="974" spans="3:14" ht="14.25" customHeight="1">
      <c r="C974" s="136"/>
      <c r="D974" s="136"/>
      <c r="E974" s="136"/>
      <c r="F974" s="136"/>
      <c r="G974" s="136"/>
      <c r="H974" s="136"/>
      <c r="I974" s="110"/>
      <c r="J974" s="110"/>
      <c r="K974" s="110"/>
      <c r="L974" s="110"/>
      <c r="M974" s="110"/>
      <c r="N974" s="110"/>
    </row>
    <row r="975" spans="3:14" ht="14.25" customHeight="1">
      <c r="C975" s="136"/>
      <c r="D975" s="136"/>
      <c r="E975" s="136"/>
      <c r="F975" s="136"/>
      <c r="G975" s="136"/>
      <c r="H975" s="136"/>
      <c r="I975" s="110"/>
      <c r="J975" s="110"/>
      <c r="K975" s="110"/>
      <c r="L975" s="110"/>
      <c r="M975" s="110"/>
      <c r="N975" s="110"/>
    </row>
    <row r="976" spans="3:14" ht="14.25" customHeight="1">
      <c r="C976" s="136"/>
      <c r="D976" s="136"/>
      <c r="E976" s="136"/>
      <c r="F976" s="136"/>
      <c r="G976" s="136"/>
      <c r="H976" s="136"/>
      <c r="I976" s="110"/>
      <c r="J976" s="110"/>
      <c r="K976" s="110"/>
      <c r="L976" s="110"/>
      <c r="M976" s="110"/>
      <c r="N976" s="110"/>
    </row>
    <row r="977" spans="3:14" ht="14.25" customHeight="1">
      <c r="C977" s="136"/>
      <c r="D977" s="136"/>
      <c r="E977" s="136"/>
      <c r="F977" s="136"/>
      <c r="G977" s="136"/>
      <c r="H977" s="136"/>
      <c r="I977" s="110"/>
      <c r="J977" s="110"/>
      <c r="K977" s="110"/>
      <c r="L977" s="110"/>
      <c r="M977" s="110"/>
      <c r="N977" s="110"/>
    </row>
    <row r="978" spans="3:14" ht="14.25" customHeight="1">
      <c r="C978" s="136"/>
      <c r="D978" s="136"/>
      <c r="E978" s="136"/>
      <c r="F978" s="136"/>
      <c r="G978" s="136"/>
      <c r="H978" s="136"/>
      <c r="I978" s="110"/>
      <c r="J978" s="110"/>
      <c r="K978" s="110"/>
      <c r="L978" s="110"/>
      <c r="M978" s="110"/>
      <c r="N978" s="110"/>
    </row>
    <row r="979" spans="3:14" ht="14.25" customHeight="1">
      <c r="C979" s="136"/>
      <c r="D979" s="136"/>
      <c r="E979" s="136"/>
      <c r="F979" s="136"/>
      <c r="G979" s="136"/>
      <c r="H979" s="136"/>
      <c r="I979" s="110"/>
      <c r="J979" s="110"/>
      <c r="K979" s="110"/>
      <c r="L979" s="110"/>
      <c r="M979" s="110"/>
      <c r="N979" s="110"/>
    </row>
    <row r="980" spans="3:14" ht="14.25" customHeight="1">
      <c r="C980" s="136"/>
      <c r="D980" s="136"/>
      <c r="E980" s="136"/>
      <c r="F980" s="136"/>
      <c r="G980" s="136"/>
      <c r="H980" s="136"/>
      <c r="I980" s="110"/>
      <c r="J980" s="110"/>
      <c r="K980" s="110"/>
      <c r="L980" s="110"/>
      <c r="M980" s="110"/>
      <c r="N980" s="110"/>
    </row>
    <row r="981" spans="3:14" ht="14.25" customHeight="1">
      <c r="C981" s="136"/>
      <c r="D981" s="136"/>
      <c r="E981" s="136"/>
      <c r="F981" s="136"/>
      <c r="G981" s="136"/>
      <c r="H981" s="136"/>
      <c r="I981" s="110"/>
      <c r="J981" s="110"/>
      <c r="K981" s="110"/>
      <c r="L981" s="110"/>
      <c r="M981" s="110"/>
      <c r="N981" s="110"/>
    </row>
    <row r="982" spans="3:14" ht="14.25" customHeight="1">
      <c r="C982" s="136"/>
      <c r="D982" s="136"/>
      <c r="E982" s="136"/>
      <c r="F982" s="136"/>
      <c r="G982" s="136"/>
      <c r="H982" s="136"/>
      <c r="I982" s="110"/>
      <c r="J982" s="110"/>
      <c r="K982" s="110"/>
      <c r="L982" s="110"/>
      <c r="M982" s="110"/>
      <c r="N982" s="110"/>
    </row>
    <row r="983" spans="3:14" ht="14.25" customHeight="1">
      <c r="C983" s="136"/>
      <c r="D983" s="136"/>
      <c r="E983" s="136"/>
      <c r="F983" s="136"/>
      <c r="G983" s="136"/>
      <c r="H983" s="136"/>
      <c r="I983" s="110"/>
      <c r="J983" s="110"/>
      <c r="K983" s="110"/>
      <c r="L983" s="110"/>
      <c r="M983" s="110"/>
      <c r="N983" s="110"/>
    </row>
    <row r="984" spans="3:14" ht="14.25" customHeight="1">
      <c r="C984" s="136"/>
      <c r="D984" s="136"/>
      <c r="E984" s="136"/>
      <c r="F984" s="136"/>
      <c r="G984" s="136"/>
      <c r="H984" s="136"/>
      <c r="I984" s="110"/>
      <c r="J984" s="110"/>
      <c r="K984" s="110"/>
      <c r="L984" s="110"/>
      <c r="M984" s="110"/>
      <c r="N984" s="110"/>
    </row>
    <row r="985" spans="3:14" ht="14.25" customHeight="1">
      <c r="C985" s="136"/>
      <c r="D985" s="136"/>
      <c r="E985" s="136"/>
      <c r="F985" s="136"/>
      <c r="G985" s="136"/>
      <c r="H985" s="136"/>
      <c r="I985" s="110"/>
      <c r="J985" s="110"/>
      <c r="K985" s="110"/>
      <c r="L985" s="110"/>
      <c r="M985" s="110"/>
      <c r="N985" s="110"/>
    </row>
    <row r="986" spans="3:14" ht="14.25" customHeight="1">
      <c r="C986" s="136"/>
      <c r="D986" s="136"/>
      <c r="E986" s="136"/>
      <c r="F986" s="136"/>
      <c r="G986" s="136"/>
      <c r="H986" s="136"/>
      <c r="I986" s="110"/>
      <c r="J986" s="110"/>
      <c r="K986" s="110"/>
      <c r="L986" s="110"/>
      <c r="M986" s="110"/>
      <c r="N986" s="110"/>
    </row>
    <row r="987" spans="3:14" ht="14.25" customHeight="1">
      <c r="C987" s="136"/>
      <c r="D987" s="136"/>
      <c r="E987" s="136"/>
      <c r="F987" s="136"/>
      <c r="G987" s="136"/>
      <c r="H987" s="136"/>
      <c r="I987" s="110"/>
      <c r="J987" s="110"/>
      <c r="K987" s="110"/>
      <c r="L987" s="110"/>
      <c r="M987" s="110"/>
      <c r="N987" s="110"/>
    </row>
    <row r="988" spans="3:14" ht="14.25" customHeight="1">
      <c r="C988" s="136"/>
      <c r="D988" s="136"/>
      <c r="E988" s="136"/>
      <c r="F988" s="136"/>
      <c r="G988" s="136"/>
      <c r="H988" s="136"/>
      <c r="I988" s="110"/>
      <c r="J988" s="110"/>
      <c r="K988" s="110"/>
      <c r="L988" s="110"/>
      <c r="M988" s="110"/>
      <c r="N988" s="110"/>
    </row>
    <row r="989" spans="3:14" ht="14.25" customHeight="1">
      <c r="C989" s="136"/>
      <c r="D989" s="136"/>
      <c r="E989" s="136"/>
      <c r="F989" s="136"/>
      <c r="G989" s="136"/>
      <c r="H989" s="136"/>
      <c r="I989" s="110"/>
      <c r="J989" s="110"/>
      <c r="K989" s="110"/>
      <c r="L989" s="110"/>
      <c r="M989" s="110"/>
      <c r="N989" s="110"/>
    </row>
    <row r="990" spans="3:14" ht="14.25" customHeight="1">
      <c r="C990" s="136"/>
      <c r="D990" s="136"/>
      <c r="E990" s="136"/>
      <c r="F990" s="136"/>
      <c r="G990" s="136"/>
      <c r="H990" s="136"/>
      <c r="I990" s="110"/>
      <c r="J990" s="110"/>
      <c r="K990" s="110"/>
      <c r="L990" s="110"/>
      <c r="M990" s="110"/>
      <c r="N990" s="110"/>
    </row>
    <row r="991" spans="3:14" ht="14.25" customHeight="1">
      <c r="C991" s="136"/>
      <c r="D991" s="136"/>
      <c r="E991" s="136"/>
      <c r="F991" s="136"/>
      <c r="G991" s="136"/>
      <c r="H991" s="136"/>
      <c r="I991" s="110"/>
      <c r="J991" s="110"/>
      <c r="K991" s="110"/>
      <c r="L991" s="110"/>
      <c r="M991" s="110"/>
      <c r="N991" s="110"/>
    </row>
    <row r="992" spans="3:14" ht="14.25" customHeight="1">
      <c r="C992" s="136"/>
      <c r="D992" s="136"/>
      <c r="E992" s="136"/>
      <c r="F992" s="136"/>
      <c r="G992" s="136"/>
      <c r="H992" s="136"/>
      <c r="I992" s="110"/>
      <c r="J992" s="110"/>
      <c r="K992" s="110"/>
      <c r="L992" s="110"/>
      <c r="M992" s="110"/>
      <c r="N992" s="110"/>
    </row>
    <row r="993" spans="3:14" ht="14.25" customHeight="1">
      <c r="C993" s="136"/>
      <c r="D993" s="136"/>
      <c r="E993" s="136"/>
      <c r="F993" s="136"/>
      <c r="G993" s="136"/>
      <c r="H993" s="136"/>
      <c r="I993" s="110"/>
      <c r="J993" s="110"/>
      <c r="K993" s="110"/>
      <c r="L993" s="110"/>
      <c r="M993" s="110"/>
      <c r="N993" s="110"/>
    </row>
    <row r="994" spans="3:14" ht="14.25" customHeight="1">
      <c r="C994" s="136"/>
      <c r="D994" s="136"/>
      <c r="E994" s="136"/>
      <c r="F994" s="136"/>
      <c r="G994" s="136"/>
      <c r="H994" s="136"/>
      <c r="I994" s="110"/>
      <c r="J994" s="110"/>
      <c r="K994" s="110"/>
      <c r="L994" s="110"/>
      <c r="M994" s="110"/>
      <c r="N994" s="110"/>
    </row>
    <row r="995" spans="3:14" ht="14.25" customHeight="1">
      <c r="C995" s="136"/>
      <c r="D995" s="136"/>
      <c r="E995" s="136"/>
      <c r="F995" s="136"/>
      <c r="G995" s="136"/>
      <c r="H995" s="136"/>
      <c r="I995" s="110"/>
      <c r="J995" s="110"/>
      <c r="K995" s="110"/>
      <c r="L995" s="110"/>
      <c r="M995" s="110"/>
      <c r="N995" s="110"/>
    </row>
    <row r="996" spans="3:14" ht="14.25" customHeight="1">
      <c r="C996" s="136"/>
      <c r="D996" s="136"/>
      <c r="E996" s="136"/>
      <c r="F996" s="136"/>
      <c r="G996" s="136"/>
      <c r="H996" s="136"/>
      <c r="I996" s="110"/>
      <c r="J996" s="110"/>
      <c r="K996" s="110"/>
      <c r="L996" s="110"/>
      <c r="M996" s="110"/>
      <c r="N996" s="110"/>
    </row>
    <row r="997" spans="3:14" ht="14.25" customHeight="1">
      <c r="C997" s="136"/>
      <c r="D997" s="136"/>
      <c r="E997" s="136"/>
      <c r="F997" s="136"/>
      <c r="G997" s="136"/>
      <c r="H997" s="136"/>
      <c r="I997" s="110"/>
      <c r="J997" s="110"/>
      <c r="K997" s="110"/>
      <c r="L997" s="110"/>
      <c r="M997" s="110"/>
      <c r="N997" s="110"/>
    </row>
    <row r="998" spans="3:14" ht="14.25" customHeight="1">
      <c r="C998" s="136"/>
      <c r="D998" s="136"/>
      <c r="E998" s="136"/>
      <c r="F998" s="136"/>
      <c r="G998" s="136"/>
      <c r="H998" s="136"/>
      <c r="I998" s="110"/>
      <c r="J998" s="110"/>
      <c r="K998" s="110"/>
      <c r="L998" s="110"/>
      <c r="M998" s="110"/>
      <c r="N998" s="110"/>
    </row>
    <row r="999" spans="3:14" ht="14.25" customHeight="1">
      <c r="C999" s="136"/>
      <c r="D999" s="136"/>
      <c r="E999" s="136"/>
      <c r="F999" s="136"/>
      <c r="G999" s="136"/>
      <c r="H999" s="136"/>
      <c r="I999" s="110"/>
      <c r="J999" s="110"/>
      <c r="K999" s="110"/>
      <c r="L999" s="110"/>
      <c r="M999" s="110"/>
      <c r="N999" s="110"/>
    </row>
    <row r="1000" spans="3:14" ht="14.25" customHeight="1">
      <c r="C1000" s="136"/>
      <c r="D1000" s="136"/>
      <c r="E1000" s="136"/>
      <c r="F1000" s="136"/>
      <c r="G1000" s="136"/>
      <c r="H1000" s="136"/>
      <c r="I1000" s="110"/>
      <c r="J1000" s="110"/>
      <c r="K1000" s="110"/>
      <c r="L1000" s="110"/>
      <c r="M1000" s="110"/>
      <c r="N1000" s="110"/>
    </row>
  </sheetData>
  <mergeCells count="2">
    <mergeCell ref="A24:A29"/>
    <mergeCell ref="A133:A135"/>
  </mergeCells>
  <pageMargins left="0.7" right="0.7" top="0.75" bottom="0.75" header="0" footer="0"/>
  <pageSetup paperSize="5" orientation="portrait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F1000"/>
  <sheetViews>
    <sheetView workbookViewId="0"/>
  </sheetViews>
  <sheetFormatPr defaultColWidth="14.453125" defaultRowHeight="15" customHeight="1"/>
  <cols>
    <col min="1" max="1" width="26.81640625" customWidth="1"/>
    <col min="2" max="2" width="12.54296875" customWidth="1"/>
    <col min="3" max="3" width="11.08984375" customWidth="1"/>
    <col min="4" max="4" width="30.54296875" customWidth="1"/>
    <col min="5" max="5" width="18.453125" customWidth="1"/>
    <col min="6" max="6" width="7.26953125" customWidth="1"/>
    <col min="7" max="26" width="8.7265625" customWidth="1"/>
  </cols>
  <sheetData>
    <row r="1" spans="1:6" ht="14.25" customHeight="1"/>
    <row r="2" spans="1:6" ht="14.25" customHeight="1"/>
    <row r="3" spans="1:6" ht="14.25" customHeight="1">
      <c r="A3" s="151"/>
      <c r="B3" s="152"/>
      <c r="C3" s="153"/>
      <c r="E3" s="152"/>
      <c r="F3" s="153"/>
    </row>
    <row r="4" spans="1:6" ht="14.25" customHeight="1">
      <c r="A4" s="154"/>
      <c r="B4" s="155"/>
      <c r="C4" s="156"/>
      <c r="D4" s="154"/>
      <c r="E4" s="155"/>
      <c r="F4" s="156"/>
    </row>
    <row r="5" spans="1:6" ht="14.25" customHeight="1">
      <c r="A5" s="154"/>
      <c r="B5" s="155"/>
      <c r="C5" s="156"/>
      <c r="D5" s="154"/>
      <c r="E5" s="155"/>
      <c r="F5" s="156"/>
    </row>
    <row r="6" spans="1:6" ht="14.25" customHeight="1">
      <c r="A6" s="154"/>
      <c r="B6" s="155"/>
      <c r="C6" s="156"/>
      <c r="D6" s="154"/>
      <c r="E6" s="155"/>
      <c r="F6" s="156"/>
    </row>
    <row r="7" spans="1:6" ht="14.25" customHeight="1">
      <c r="A7" s="154"/>
      <c r="B7" s="155"/>
      <c r="C7" s="156"/>
      <c r="D7" s="154"/>
      <c r="E7" s="155"/>
      <c r="F7" s="156"/>
    </row>
    <row r="8" spans="1:6" ht="14.25" customHeight="1">
      <c r="A8" s="154"/>
      <c r="B8" s="155"/>
      <c r="C8" s="156"/>
      <c r="D8" s="154"/>
      <c r="E8" s="155"/>
      <c r="F8" s="156"/>
    </row>
    <row r="9" spans="1:6" ht="14.25" customHeight="1">
      <c r="A9" s="154"/>
      <c r="B9" s="155"/>
      <c r="C9" s="156"/>
      <c r="D9" s="154"/>
      <c r="E9" s="155"/>
      <c r="F9" s="156"/>
    </row>
    <row r="10" spans="1:6" ht="14.25" customHeight="1">
      <c r="A10" s="154"/>
      <c r="B10" s="155"/>
      <c r="C10" s="156"/>
      <c r="D10" s="154"/>
      <c r="E10" s="155"/>
      <c r="F10" s="156"/>
    </row>
    <row r="11" spans="1:6" ht="14.25" customHeight="1">
      <c r="A11" s="154"/>
      <c r="B11" s="155"/>
      <c r="C11" s="156"/>
      <c r="D11" s="154"/>
      <c r="E11" s="155"/>
      <c r="F11" s="156"/>
    </row>
    <row r="12" spans="1:6" ht="14.25" customHeight="1">
      <c r="A12" s="154"/>
      <c r="B12" s="155"/>
      <c r="C12" s="156"/>
      <c r="D12" s="154"/>
      <c r="E12" s="155"/>
      <c r="F12" s="156"/>
    </row>
    <row r="13" spans="1:6" ht="14.25" customHeight="1">
      <c r="A13" s="154"/>
      <c r="B13" s="155"/>
      <c r="C13" s="156"/>
      <c r="D13" s="154"/>
      <c r="E13" s="155"/>
      <c r="F13" s="156"/>
    </row>
    <row r="14" spans="1:6" ht="14.25" customHeight="1">
      <c r="A14" s="154"/>
      <c r="B14" s="155"/>
      <c r="C14" s="156"/>
      <c r="D14" s="154"/>
      <c r="E14" s="155"/>
      <c r="F14" s="156"/>
    </row>
    <row r="15" spans="1:6" ht="14.25" customHeight="1">
      <c r="A15" s="154"/>
      <c r="B15" s="155"/>
      <c r="C15" s="156"/>
      <c r="D15" s="154"/>
      <c r="E15" s="155"/>
      <c r="F15" s="156"/>
    </row>
    <row r="16" spans="1:6" ht="14.25" customHeight="1">
      <c r="A16" s="154"/>
      <c r="B16" s="155"/>
      <c r="C16" s="156"/>
      <c r="D16" s="154"/>
      <c r="E16" s="155"/>
      <c r="F16" s="156"/>
    </row>
    <row r="17" spans="1:6" ht="14.25" customHeight="1">
      <c r="A17" s="154"/>
      <c r="B17" s="155"/>
      <c r="C17" s="156"/>
      <c r="D17" s="154"/>
      <c r="E17" s="155"/>
      <c r="F17" s="156"/>
    </row>
    <row r="18" spans="1:6" ht="14.25" customHeight="1">
      <c r="A18" s="154"/>
      <c r="B18" s="155"/>
      <c r="C18" s="156"/>
      <c r="D18" s="154"/>
      <c r="E18" s="155"/>
      <c r="F18" s="156"/>
    </row>
    <row r="19" spans="1:6" ht="14.25" customHeight="1">
      <c r="A19" s="154"/>
      <c r="B19" s="155"/>
      <c r="C19" s="156"/>
      <c r="D19" s="154"/>
      <c r="E19" s="155"/>
      <c r="F19" s="156"/>
    </row>
    <row r="20" spans="1:6" ht="14.25" customHeight="1">
      <c r="A20" s="157"/>
      <c r="B20" s="158"/>
      <c r="C20" s="159"/>
      <c r="D20" s="157"/>
      <c r="E20" s="158"/>
      <c r="F20" s="159"/>
    </row>
    <row r="21" spans="1:6" ht="14.25" customHeight="1">
      <c r="A21" s="144"/>
      <c r="D21" s="143"/>
      <c r="E21" s="143"/>
      <c r="F21" s="142"/>
    </row>
    <row r="22" spans="1:6" ht="14.25" customHeight="1">
      <c r="A22" s="144"/>
      <c r="D22" s="143"/>
      <c r="E22" s="147"/>
      <c r="F22" s="142"/>
    </row>
    <row r="23" spans="1:6" ht="14.25" customHeight="1">
      <c r="A23" s="144"/>
      <c r="D23" s="143"/>
      <c r="E23" s="143"/>
      <c r="F23" s="142"/>
    </row>
    <row r="24" spans="1:6" ht="14.25" customHeight="1">
      <c r="A24" s="144"/>
      <c r="D24" s="143"/>
      <c r="E24" s="147"/>
      <c r="F24" s="142"/>
    </row>
    <row r="25" spans="1:6" ht="14.25" customHeight="1">
      <c r="A25" s="144"/>
      <c r="D25" s="143"/>
      <c r="E25" s="143"/>
      <c r="F25" s="142"/>
    </row>
    <row r="26" spans="1:6" ht="14.25" customHeight="1">
      <c r="A26" s="144"/>
      <c r="D26" s="145"/>
      <c r="E26" s="146"/>
      <c r="F26" s="144"/>
    </row>
    <row r="27" spans="1:6" ht="14.25" customHeight="1">
      <c r="A27" s="144"/>
      <c r="D27" s="143"/>
      <c r="E27" s="147"/>
      <c r="F27" s="142"/>
    </row>
    <row r="28" spans="1:6" ht="14.25" customHeight="1">
      <c r="A28" s="144"/>
      <c r="D28" s="143"/>
      <c r="E28" s="143"/>
      <c r="F28" s="142"/>
    </row>
    <row r="29" spans="1:6" ht="14.25" customHeight="1">
      <c r="A29" s="144"/>
      <c r="D29" s="143"/>
      <c r="E29" s="147"/>
      <c r="F29" s="142"/>
    </row>
    <row r="30" spans="1:6" ht="14.25" customHeight="1">
      <c r="A30" s="144"/>
      <c r="D30" s="143"/>
      <c r="E30" s="143"/>
      <c r="F30" s="142"/>
    </row>
    <row r="31" spans="1:6" ht="14.25" customHeight="1">
      <c r="A31" s="144"/>
      <c r="D31" s="145"/>
      <c r="E31" s="146"/>
      <c r="F31" s="144"/>
    </row>
    <row r="32" spans="1:6" ht="14.25" customHeight="1">
      <c r="A32" s="144"/>
      <c r="D32" s="145"/>
      <c r="E32" s="146"/>
      <c r="F32" s="144"/>
    </row>
    <row r="33" spans="1:6" ht="14.25" customHeight="1">
      <c r="A33" s="144"/>
      <c r="D33" s="145"/>
      <c r="E33" s="146"/>
      <c r="F33" s="144"/>
    </row>
    <row r="34" spans="1:6" ht="14.25" customHeight="1">
      <c r="A34" s="144"/>
      <c r="D34" s="145"/>
      <c r="E34" s="146"/>
      <c r="F34" s="144"/>
    </row>
    <row r="35" spans="1:6" ht="14.25" customHeight="1">
      <c r="A35" s="144"/>
      <c r="D35" s="145"/>
      <c r="E35" s="146"/>
      <c r="F35" s="144"/>
    </row>
    <row r="36" spans="1:6" ht="14.25" customHeight="1">
      <c r="A36" s="144"/>
      <c r="D36" s="145"/>
      <c r="E36" s="146"/>
      <c r="F36" s="144"/>
    </row>
    <row r="37" spans="1:6" ht="14.25" customHeight="1">
      <c r="A37" s="144"/>
      <c r="D37" s="145"/>
      <c r="E37" s="146"/>
      <c r="F37" s="144"/>
    </row>
    <row r="38" spans="1:6" ht="14.25" customHeight="1">
      <c r="A38" s="144"/>
      <c r="D38" s="145"/>
      <c r="E38" s="146"/>
      <c r="F38" s="144"/>
    </row>
    <row r="39" spans="1:6" ht="14.25" customHeight="1">
      <c r="A39" s="144"/>
      <c r="D39" s="145"/>
      <c r="E39" s="146"/>
      <c r="F39" s="144"/>
    </row>
    <row r="40" spans="1:6" ht="14.25" customHeight="1">
      <c r="A40" s="144"/>
      <c r="D40" s="145"/>
      <c r="E40" s="146"/>
      <c r="F40" s="144"/>
    </row>
    <row r="41" spans="1:6" ht="14.25" customHeight="1">
      <c r="A41" s="144"/>
      <c r="D41" s="145"/>
      <c r="E41" s="146"/>
      <c r="F41" s="144"/>
    </row>
    <row r="42" spans="1:6" ht="14.25" customHeight="1">
      <c r="A42" s="144"/>
      <c r="D42" s="145"/>
      <c r="E42" s="146"/>
      <c r="F42" s="144"/>
    </row>
    <row r="43" spans="1:6" ht="14.25" customHeight="1">
      <c r="A43" s="144"/>
      <c r="D43" s="145"/>
      <c r="E43" s="146"/>
      <c r="F43" s="144"/>
    </row>
    <row r="44" spans="1:6" ht="14.25" customHeight="1">
      <c r="A44" s="144"/>
      <c r="D44" s="143"/>
      <c r="E44" s="147"/>
      <c r="F44" s="142"/>
    </row>
    <row r="45" spans="1:6" ht="14.25" customHeight="1">
      <c r="A45" s="144"/>
      <c r="D45" s="143"/>
      <c r="E45" s="143"/>
      <c r="F45" s="142"/>
    </row>
    <row r="46" spans="1:6" ht="14.25" customHeight="1">
      <c r="A46" s="144"/>
      <c r="D46" s="145"/>
      <c r="E46" s="146"/>
      <c r="F46" s="144"/>
    </row>
    <row r="47" spans="1:6" ht="14.25" customHeight="1">
      <c r="A47" s="144"/>
      <c r="D47" s="145"/>
      <c r="E47" s="146"/>
      <c r="F47" s="144"/>
    </row>
    <row r="48" spans="1:6" ht="14.25" customHeight="1">
      <c r="A48" s="144"/>
      <c r="D48" s="145"/>
      <c r="E48" s="146"/>
      <c r="F48" s="144"/>
    </row>
    <row r="49" spans="1:6" ht="14.25" customHeight="1">
      <c r="A49" s="144"/>
      <c r="D49" s="145"/>
      <c r="E49" s="146"/>
      <c r="F49" s="144"/>
    </row>
    <row r="50" spans="1:6" ht="14.25" customHeight="1">
      <c r="A50" s="144"/>
      <c r="D50" s="143"/>
      <c r="E50" s="147"/>
      <c r="F50" s="142"/>
    </row>
    <row r="51" spans="1:6" ht="14.25" customHeight="1">
      <c r="A51" s="144"/>
      <c r="D51" s="143"/>
      <c r="E51" s="143"/>
      <c r="F51" s="142"/>
    </row>
    <row r="52" spans="1:6" ht="14.25" customHeight="1">
      <c r="A52" s="144"/>
      <c r="D52" s="145"/>
      <c r="E52" s="146"/>
      <c r="F52" s="144"/>
    </row>
    <row r="53" spans="1:6" ht="14.25" customHeight="1">
      <c r="A53" s="144"/>
      <c r="D53" s="143"/>
      <c r="E53" s="147"/>
      <c r="F53" s="142"/>
    </row>
    <row r="54" spans="1:6" ht="14.25" customHeight="1">
      <c r="A54" s="144"/>
      <c r="D54" s="143"/>
      <c r="E54" s="143"/>
      <c r="F54" s="142"/>
    </row>
    <row r="55" spans="1:6" ht="14.25" customHeight="1">
      <c r="A55" s="144"/>
      <c r="D55" s="143"/>
      <c r="E55" s="147"/>
      <c r="F55" s="142"/>
    </row>
    <row r="56" spans="1:6" ht="14.25" customHeight="1">
      <c r="A56" s="144"/>
      <c r="D56" s="143"/>
      <c r="E56" s="143"/>
      <c r="F56" s="142"/>
    </row>
    <row r="57" spans="1:6" ht="14.25" customHeight="1">
      <c r="A57" s="144"/>
      <c r="D57" s="143"/>
      <c r="E57" s="147"/>
      <c r="F57" s="142"/>
    </row>
    <row r="58" spans="1:6" ht="14.25" customHeight="1">
      <c r="A58" s="144"/>
      <c r="D58" s="143"/>
      <c r="E58" s="143"/>
      <c r="F58" s="142"/>
    </row>
    <row r="59" spans="1:6" ht="14.25" customHeight="1">
      <c r="A59" s="144"/>
      <c r="D59" s="143"/>
      <c r="E59" s="147"/>
      <c r="F59" s="142"/>
    </row>
    <row r="60" spans="1:6" ht="14.25" customHeight="1">
      <c r="A60" s="144"/>
      <c r="D60" s="143"/>
      <c r="E60" s="143"/>
      <c r="F60" s="142"/>
    </row>
    <row r="61" spans="1:6" ht="14.25" customHeight="1">
      <c r="A61" s="144"/>
      <c r="D61" s="143"/>
      <c r="E61" s="147"/>
      <c r="F61" s="142"/>
    </row>
    <row r="62" spans="1:6" ht="14.25" customHeight="1">
      <c r="A62" s="144"/>
      <c r="D62" s="143"/>
      <c r="E62" s="143"/>
      <c r="F62" s="142"/>
    </row>
    <row r="63" spans="1:6" ht="14.25" customHeight="1">
      <c r="A63" s="144"/>
      <c r="D63" s="143"/>
      <c r="E63" s="147"/>
      <c r="F63" s="142"/>
    </row>
    <row r="64" spans="1:6" ht="14.25" customHeight="1">
      <c r="A64" s="144"/>
      <c r="D64" s="143"/>
      <c r="E64" s="143"/>
      <c r="F64" s="142"/>
    </row>
    <row r="65" spans="1:6" ht="14.25" customHeight="1">
      <c r="A65" s="144"/>
      <c r="D65" s="143"/>
      <c r="E65" s="147"/>
      <c r="F65" s="142"/>
    </row>
    <row r="66" spans="1:6" ht="14.25" customHeight="1">
      <c r="A66" s="144"/>
      <c r="D66" s="143"/>
      <c r="E66" s="143"/>
      <c r="F66" s="142"/>
    </row>
    <row r="67" spans="1:6" ht="14.25" customHeight="1">
      <c r="A67" s="144"/>
      <c r="D67" s="143"/>
      <c r="E67" s="147"/>
      <c r="F67" s="142"/>
    </row>
    <row r="68" spans="1:6" ht="14.25" customHeight="1">
      <c r="A68" s="144"/>
      <c r="D68" s="143"/>
      <c r="E68" s="143"/>
      <c r="F68" s="142"/>
    </row>
    <row r="69" spans="1:6" ht="14.25" customHeight="1">
      <c r="A69" s="144"/>
      <c r="D69" s="143"/>
      <c r="E69" s="147"/>
      <c r="F69" s="142"/>
    </row>
    <row r="70" spans="1:6" ht="14.25" customHeight="1">
      <c r="A70" s="144"/>
      <c r="D70" s="143"/>
      <c r="E70" s="143"/>
      <c r="F70" s="142"/>
    </row>
    <row r="71" spans="1:6" ht="14.25" customHeight="1">
      <c r="A71" s="144"/>
      <c r="D71" s="143"/>
      <c r="E71" s="147"/>
      <c r="F71" s="142"/>
    </row>
    <row r="72" spans="1:6" ht="14.25" customHeight="1">
      <c r="A72" s="144"/>
      <c r="D72" s="143"/>
      <c r="E72" s="143"/>
      <c r="F72" s="142"/>
    </row>
    <row r="73" spans="1:6" ht="14.25" customHeight="1">
      <c r="A73" s="144"/>
      <c r="D73" s="143"/>
      <c r="E73" s="147"/>
      <c r="F73" s="142"/>
    </row>
    <row r="74" spans="1:6" ht="14.25" customHeight="1">
      <c r="A74" s="144"/>
      <c r="D74" s="143"/>
      <c r="E74" s="143"/>
      <c r="F74" s="142"/>
    </row>
    <row r="75" spans="1:6" ht="14.25" customHeight="1">
      <c r="A75" s="144"/>
      <c r="D75" s="143"/>
      <c r="E75" s="147"/>
      <c r="F75" s="142"/>
    </row>
    <row r="76" spans="1:6" ht="14.25" customHeight="1">
      <c r="A76" s="144"/>
      <c r="D76" s="143"/>
      <c r="E76" s="143"/>
      <c r="F76" s="142"/>
    </row>
    <row r="77" spans="1:6" ht="14.25" customHeight="1">
      <c r="A77" s="144"/>
      <c r="D77" s="143"/>
      <c r="E77" s="147"/>
      <c r="F77" s="142"/>
    </row>
    <row r="78" spans="1:6" ht="14.25" customHeight="1">
      <c r="A78" s="144"/>
      <c r="D78" s="143"/>
      <c r="E78" s="143"/>
      <c r="F78" s="142"/>
    </row>
    <row r="79" spans="1:6" ht="14.25" customHeight="1">
      <c r="A79" s="144"/>
      <c r="D79" s="145"/>
      <c r="E79" s="146"/>
      <c r="F79" s="144"/>
    </row>
    <row r="80" spans="1:6" ht="14.25" customHeight="1">
      <c r="A80" s="144"/>
      <c r="D80" s="145"/>
      <c r="E80" s="146"/>
      <c r="F80" s="144"/>
    </row>
    <row r="81" spans="1:6" ht="14.25" customHeight="1">
      <c r="A81" s="144"/>
      <c r="D81" s="143"/>
      <c r="E81" s="147"/>
      <c r="F81" s="142"/>
    </row>
    <row r="82" spans="1:6" ht="14.25" customHeight="1">
      <c r="A82" s="144"/>
      <c r="D82" s="143"/>
      <c r="E82" s="143"/>
      <c r="F82" s="142"/>
    </row>
    <row r="83" spans="1:6" ht="14.25" customHeight="1">
      <c r="A83" s="144"/>
      <c r="D83" s="143"/>
      <c r="E83" s="147"/>
      <c r="F83" s="142"/>
    </row>
    <row r="84" spans="1:6" ht="14.25" customHeight="1">
      <c r="A84" s="144"/>
      <c r="D84" s="143"/>
      <c r="E84" s="143"/>
      <c r="F84" s="142"/>
    </row>
    <row r="85" spans="1:6" ht="14.25" customHeight="1">
      <c r="A85" s="144"/>
      <c r="D85" s="143"/>
      <c r="E85" s="147"/>
      <c r="F85" s="142"/>
    </row>
    <row r="86" spans="1:6" ht="14.25" customHeight="1">
      <c r="A86" s="144"/>
      <c r="D86" s="143"/>
      <c r="E86" s="143"/>
      <c r="F86" s="142"/>
    </row>
    <row r="87" spans="1:6" ht="14.25" customHeight="1">
      <c r="A87" s="144"/>
      <c r="D87" s="145"/>
      <c r="E87" s="146"/>
      <c r="F87" s="144"/>
    </row>
    <row r="88" spans="1:6" ht="14.25" customHeight="1">
      <c r="A88" s="144"/>
      <c r="D88" s="143"/>
      <c r="E88" s="147"/>
      <c r="F88" s="142"/>
    </row>
    <row r="89" spans="1:6" ht="14.25" customHeight="1">
      <c r="A89" s="144"/>
      <c r="D89" s="143"/>
      <c r="E89" s="143"/>
      <c r="F89" s="142"/>
    </row>
    <row r="90" spans="1:6" ht="14.25" customHeight="1">
      <c r="A90" s="144"/>
      <c r="D90" s="143"/>
      <c r="E90" s="147"/>
      <c r="F90" s="142"/>
    </row>
    <row r="91" spans="1:6" ht="14.25" customHeight="1">
      <c r="A91" s="144"/>
      <c r="D91" s="143"/>
      <c r="E91" s="143"/>
      <c r="F91" s="142"/>
    </row>
    <row r="92" spans="1:6" ht="14.25" customHeight="1">
      <c r="A92" s="144"/>
      <c r="D92" s="145"/>
      <c r="E92" s="146"/>
      <c r="F92" s="144"/>
    </row>
    <row r="93" spans="1:6" ht="14.25" customHeight="1">
      <c r="A93" s="144"/>
      <c r="D93" s="143"/>
      <c r="E93" s="147"/>
      <c r="F93" s="142"/>
    </row>
    <row r="94" spans="1:6" ht="14.25" customHeight="1">
      <c r="A94" s="144"/>
      <c r="D94" s="143"/>
      <c r="E94" s="143"/>
      <c r="F94" s="142"/>
    </row>
    <row r="95" spans="1:6" ht="14.25" customHeight="1">
      <c r="A95" s="144"/>
      <c r="D95" s="143"/>
      <c r="E95" s="147"/>
      <c r="F95" s="142"/>
    </row>
    <row r="96" spans="1:6" ht="14.25" customHeight="1">
      <c r="A96" s="144"/>
      <c r="D96" s="143"/>
      <c r="E96" s="143"/>
      <c r="F96" s="142"/>
    </row>
    <row r="97" spans="1:6" ht="14.25" customHeight="1">
      <c r="A97" s="144"/>
      <c r="D97" s="143"/>
      <c r="E97" s="147"/>
      <c r="F97" s="142"/>
    </row>
    <row r="98" spans="1:6" ht="14.25" customHeight="1">
      <c r="A98" s="144"/>
      <c r="D98" s="143"/>
      <c r="E98" s="143"/>
      <c r="F98" s="142"/>
    </row>
    <row r="99" spans="1:6" ht="14.25" customHeight="1">
      <c r="A99" s="144"/>
      <c r="D99" s="145"/>
      <c r="E99" s="146"/>
      <c r="F99" s="144"/>
    </row>
    <row r="100" spans="1:6" ht="14.25" customHeight="1">
      <c r="A100" s="144"/>
      <c r="D100" s="145"/>
      <c r="E100" s="146"/>
      <c r="F100" s="144"/>
    </row>
    <row r="101" spans="1:6" ht="14.25" customHeight="1">
      <c r="A101" s="144"/>
      <c r="D101" s="145"/>
      <c r="E101" s="146"/>
      <c r="F101" s="144"/>
    </row>
    <row r="102" spans="1:6" ht="14.25" customHeight="1">
      <c r="A102" s="144"/>
      <c r="D102" s="145"/>
      <c r="E102" s="146"/>
      <c r="F102" s="144"/>
    </row>
    <row r="103" spans="1:6" ht="14.25" customHeight="1">
      <c r="A103" s="144"/>
      <c r="D103" s="145"/>
      <c r="E103" s="146"/>
      <c r="F103" s="144"/>
    </row>
    <row r="104" spans="1:6" ht="14.25" customHeight="1">
      <c r="A104" s="144"/>
      <c r="D104" s="145"/>
      <c r="E104" s="146"/>
      <c r="F104" s="144"/>
    </row>
    <row r="105" spans="1:6" ht="14.25" customHeight="1">
      <c r="A105" s="144"/>
      <c r="D105" s="145"/>
      <c r="E105" s="146"/>
      <c r="F105" s="144"/>
    </row>
    <row r="106" spans="1:6" ht="14.25" customHeight="1">
      <c r="A106" s="144"/>
      <c r="D106" s="145"/>
      <c r="E106" s="146"/>
      <c r="F106" s="144"/>
    </row>
    <row r="107" spans="1:6" ht="14.25" customHeight="1">
      <c r="A107" s="144"/>
      <c r="D107" s="145"/>
      <c r="E107" s="146"/>
      <c r="F107" s="144"/>
    </row>
    <row r="108" spans="1:6" ht="14.25" customHeight="1">
      <c r="A108" s="144"/>
      <c r="D108" s="145"/>
      <c r="E108" s="146"/>
      <c r="F108" s="144"/>
    </row>
    <row r="109" spans="1:6" ht="14.25" customHeight="1">
      <c r="A109" s="144"/>
      <c r="D109" s="145"/>
      <c r="E109" s="146"/>
      <c r="F109" s="144"/>
    </row>
    <row r="110" spans="1:6" ht="14.25" customHeight="1">
      <c r="A110" s="144"/>
      <c r="D110" s="145"/>
      <c r="E110" s="146"/>
      <c r="F110" s="144"/>
    </row>
    <row r="111" spans="1:6" ht="14.25" customHeight="1">
      <c r="A111" s="144"/>
      <c r="D111" s="145"/>
      <c r="E111" s="146"/>
      <c r="F111" s="144"/>
    </row>
    <row r="112" spans="1:6" ht="14.25" customHeight="1">
      <c r="A112" s="144"/>
      <c r="D112" s="145"/>
      <c r="E112" s="146"/>
      <c r="F112" s="144"/>
    </row>
    <row r="113" spans="1:6" ht="14.25" customHeight="1">
      <c r="A113" s="148"/>
      <c r="D113" s="145"/>
      <c r="E113" s="146"/>
      <c r="F113" s="144"/>
    </row>
    <row r="114" spans="1:6" ht="14.25" customHeight="1">
      <c r="D114" s="145"/>
      <c r="E114" s="146"/>
      <c r="F114" s="144"/>
    </row>
    <row r="115" spans="1:6" ht="14.25" customHeight="1">
      <c r="D115" s="143"/>
      <c r="E115" s="147"/>
      <c r="F115" s="142"/>
    </row>
    <row r="116" spans="1:6" ht="14.25" customHeight="1">
      <c r="D116" s="143"/>
      <c r="E116" s="143"/>
      <c r="F116" s="142"/>
    </row>
    <row r="117" spans="1:6" ht="14.25" customHeight="1">
      <c r="D117" s="145"/>
      <c r="E117" s="146"/>
      <c r="F117" s="144"/>
    </row>
    <row r="118" spans="1:6" ht="14.25" customHeight="1">
      <c r="D118" s="145"/>
      <c r="E118" s="146"/>
      <c r="F118" s="144"/>
    </row>
    <row r="119" spans="1:6" ht="14.25" customHeight="1">
      <c r="D119" s="143"/>
      <c r="E119" s="147"/>
      <c r="F119" s="142"/>
    </row>
    <row r="120" spans="1:6" ht="14.25" customHeight="1">
      <c r="D120" s="143"/>
      <c r="E120" s="143"/>
      <c r="F120" s="142"/>
    </row>
    <row r="121" spans="1:6" ht="14.25" customHeight="1">
      <c r="D121" s="143"/>
      <c r="E121" s="147"/>
      <c r="F121" s="142"/>
    </row>
    <row r="122" spans="1:6" ht="14.25" customHeight="1">
      <c r="D122" s="143"/>
      <c r="E122" s="143"/>
      <c r="F122" s="142"/>
    </row>
    <row r="123" spans="1:6" ht="14.25" customHeight="1">
      <c r="D123" s="145"/>
      <c r="E123" s="146"/>
      <c r="F123" s="144"/>
    </row>
    <row r="124" spans="1:6" ht="14.25" customHeight="1">
      <c r="D124" s="145"/>
      <c r="E124" s="146"/>
      <c r="F124" s="144"/>
    </row>
    <row r="125" spans="1:6" ht="14.25" customHeight="1">
      <c r="D125" s="143"/>
      <c r="E125" s="147"/>
      <c r="F125" s="142"/>
    </row>
    <row r="126" spans="1:6" ht="14.25" customHeight="1">
      <c r="D126" s="143"/>
      <c r="E126" s="143"/>
      <c r="F126" s="142"/>
    </row>
    <row r="127" spans="1:6" ht="14.25" customHeight="1">
      <c r="D127" s="143"/>
      <c r="E127" s="147"/>
      <c r="F127" s="142"/>
    </row>
    <row r="128" spans="1:6" ht="14.25" customHeight="1">
      <c r="D128" s="143"/>
      <c r="E128" s="143"/>
      <c r="F128" s="142"/>
    </row>
    <row r="129" spans="4:6" ht="14.25" customHeight="1">
      <c r="D129" s="143"/>
      <c r="E129" s="147"/>
      <c r="F129" s="142"/>
    </row>
    <row r="130" spans="4:6" ht="14.25" customHeight="1">
      <c r="D130" s="143"/>
      <c r="E130" s="143"/>
      <c r="F130" s="142"/>
    </row>
    <row r="131" spans="4:6" ht="14.25" customHeight="1">
      <c r="D131" s="143"/>
      <c r="E131" s="147"/>
      <c r="F131" s="142"/>
    </row>
    <row r="132" spans="4:6" ht="14.25" customHeight="1">
      <c r="D132" s="143"/>
      <c r="E132" s="143"/>
      <c r="F132" s="142"/>
    </row>
    <row r="133" spans="4:6" ht="14.25" customHeight="1">
      <c r="D133" s="143"/>
      <c r="E133" s="147"/>
      <c r="F133" s="142"/>
    </row>
    <row r="134" spans="4:6" ht="14.25" customHeight="1">
      <c r="D134" s="143"/>
      <c r="E134" s="143"/>
      <c r="F134" s="142"/>
    </row>
    <row r="135" spans="4:6" ht="14.25" customHeight="1">
      <c r="D135" s="143"/>
      <c r="E135" s="147"/>
      <c r="F135" s="142"/>
    </row>
    <row r="136" spans="4:6" ht="14.25" customHeight="1">
      <c r="D136" s="143"/>
      <c r="E136" s="143"/>
      <c r="F136" s="142"/>
    </row>
    <row r="137" spans="4:6" ht="14.25" customHeight="1">
      <c r="D137" s="145"/>
      <c r="E137" s="146"/>
      <c r="F137" s="144"/>
    </row>
    <row r="138" spans="4:6" ht="14.25" customHeight="1">
      <c r="D138" s="143"/>
      <c r="E138" s="147"/>
      <c r="F138" s="142"/>
    </row>
    <row r="139" spans="4:6" ht="14.25" customHeight="1">
      <c r="D139" s="143"/>
      <c r="E139" s="143"/>
      <c r="F139" s="142"/>
    </row>
    <row r="140" spans="4:6" ht="14.25" customHeight="1">
      <c r="D140" s="143"/>
      <c r="E140" s="147"/>
      <c r="F140" s="142"/>
    </row>
    <row r="141" spans="4:6" ht="14.25" customHeight="1">
      <c r="D141" s="143"/>
      <c r="E141" s="143"/>
      <c r="F141" s="142"/>
    </row>
    <row r="142" spans="4:6" ht="14.25" customHeight="1">
      <c r="D142" s="145"/>
      <c r="E142" s="146"/>
      <c r="F142" s="144"/>
    </row>
    <row r="143" spans="4:6" ht="14.25" customHeight="1">
      <c r="D143" s="143"/>
      <c r="E143" s="147"/>
      <c r="F143" s="142"/>
    </row>
    <row r="144" spans="4:6" ht="14.25" customHeight="1">
      <c r="D144" s="143"/>
      <c r="E144" s="143"/>
      <c r="F144" s="142"/>
    </row>
    <row r="145" spans="4:6" ht="14.25" customHeight="1">
      <c r="D145" s="143"/>
      <c r="E145" s="147"/>
      <c r="F145" s="142"/>
    </row>
    <row r="146" spans="4:6" ht="14.25" customHeight="1">
      <c r="D146" s="143"/>
      <c r="E146" s="143"/>
      <c r="F146" s="142"/>
    </row>
    <row r="147" spans="4:6" ht="14.25" customHeight="1">
      <c r="D147" s="143"/>
      <c r="E147" s="147"/>
      <c r="F147" s="142"/>
    </row>
    <row r="148" spans="4:6" ht="14.25" customHeight="1">
      <c r="D148" s="143"/>
      <c r="E148" s="143"/>
      <c r="F148" s="142"/>
    </row>
    <row r="149" spans="4:6" ht="14.25" customHeight="1">
      <c r="D149" s="143"/>
      <c r="E149" s="147"/>
      <c r="F149" s="142"/>
    </row>
    <row r="150" spans="4:6" ht="14.25" customHeight="1">
      <c r="D150" s="143"/>
      <c r="E150" s="143"/>
      <c r="F150" s="142"/>
    </row>
    <row r="151" spans="4:6" ht="14.25" customHeight="1">
      <c r="D151" s="145"/>
      <c r="E151" s="146"/>
      <c r="F151" s="144"/>
    </row>
    <row r="152" spans="4:6" ht="14.25" customHeight="1">
      <c r="D152" s="143"/>
      <c r="E152" s="147"/>
      <c r="F152" s="142"/>
    </row>
    <row r="153" spans="4:6" ht="14.25" customHeight="1">
      <c r="D153" s="143"/>
      <c r="E153" s="143"/>
      <c r="F153" s="142"/>
    </row>
    <row r="154" spans="4:6" ht="14.25" customHeight="1">
      <c r="D154" s="145"/>
      <c r="E154" s="146"/>
      <c r="F154" s="144"/>
    </row>
    <row r="155" spans="4:6" ht="14.25" customHeight="1">
      <c r="D155" s="143"/>
      <c r="E155" s="147"/>
      <c r="F155" s="142"/>
    </row>
    <row r="156" spans="4:6" ht="14.25" customHeight="1">
      <c r="D156" s="143"/>
      <c r="E156" s="143"/>
      <c r="F156" s="142"/>
    </row>
    <row r="157" spans="4:6" ht="14.25" customHeight="1">
      <c r="D157" s="143"/>
      <c r="E157" s="147"/>
      <c r="F157" s="142"/>
    </row>
    <row r="158" spans="4:6" ht="14.25" customHeight="1">
      <c r="D158" s="143"/>
      <c r="E158" s="143"/>
      <c r="F158" s="142"/>
    </row>
    <row r="159" spans="4:6" ht="14.25" customHeight="1">
      <c r="D159" s="145"/>
      <c r="E159" s="146"/>
      <c r="F159" s="144"/>
    </row>
    <row r="160" spans="4:6" ht="14.25" customHeight="1">
      <c r="D160" s="143"/>
      <c r="E160" s="147"/>
      <c r="F160" s="142"/>
    </row>
    <row r="161" spans="4:6" ht="14.25" customHeight="1">
      <c r="D161" s="143"/>
      <c r="E161" s="143"/>
      <c r="F161" s="142"/>
    </row>
    <row r="162" spans="4:6" ht="14.25" customHeight="1">
      <c r="D162" s="145"/>
      <c r="E162" s="146"/>
      <c r="F162" s="144"/>
    </row>
    <row r="163" spans="4:6" ht="14.25" customHeight="1">
      <c r="D163" s="145"/>
      <c r="E163" s="146"/>
      <c r="F163" s="144"/>
    </row>
    <row r="164" spans="4:6" ht="14.25" customHeight="1">
      <c r="D164" s="145"/>
      <c r="E164" s="146"/>
      <c r="F164" s="144"/>
    </row>
    <row r="165" spans="4:6" ht="14.25" customHeight="1">
      <c r="D165" s="145"/>
      <c r="E165" s="146"/>
      <c r="F165" s="144"/>
    </row>
    <row r="166" spans="4:6" ht="14.25" customHeight="1">
      <c r="D166" s="145"/>
      <c r="E166" s="146"/>
      <c r="F166" s="144"/>
    </row>
    <row r="167" spans="4:6" ht="14.25" customHeight="1">
      <c r="D167" s="145"/>
      <c r="E167" s="146"/>
      <c r="F167" s="144"/>
    </row>
    <row r="168" spans="4:6" ht="14.25" customHeight="1">
      <c r="D168" s="145"/>
      <c r="E168" s="146"/>
      <c r="F168" s="144"/>
    </row>
    <row r="169" spans="4:6" ht="14.25" customHeight="1">
      <c r="D169" s="145"/>
      <c r="E169" s="146"/>
      <c r="F169" s="144"/>
    </row>
    <row r="170" spans="4:6" ht="14.25" customHeight="1">
      <c r="D170" s="145"/>
      <c r="E170" s="146"/>
      <c r="F170" s="144"/>
    </row>
    <row r="171" spans="4:6" ht="14.25" customHeight="1">
      <c r="D171" s="145"/>
      <c r="E171" s="146"/>
      <c r="F171" s="144"/>
    </row>
    <row r="172" spans="4:6" ht="14.25" customHeight="1">
      <c r="D172" s="145"/>
      <c r="E172" s="146"/>
      <c r="F172" s="144"/>
    </row>
    <row r="173" spans="4:6" ht="14.25" customHeight="1">
      <c r="D173" s="145"/>
      <c r="E173" s="146"/>
      <c r="F173" s="144"/>
    </row>
    <row r="174" spans="4:6" ht="14.25" customHeight="1">
      <c r="D174" s="145"/>
      <c r="E174" s="146"/>
      <c r="F174" s="144"/>
    </row>
    <row r="175" spans="4:6" ht="14.25" customHeight="1">
      <c r="D175" s="145"/>
      <c r="E175" s="146"/>
      <c r="F175" s="144"/>
    </row>
    <row r="176" spans="4:6" ht="14.25" customHeight="1">
      <c r="D176" s="145"/>
      <c r="E176" s="146"/>
      <c r="F176" s="144"/>
    </row>
    <row r="177" spans="4:6" ht="14.25" customHeight="1">
      <c r="D177" s="143"/>
      <c r="E177" s="147"/>
      <c r="F177" s="142"/>
    </row>
    <row r="178" spans="4:6" ht="14.25" customHeight="1">
      <c r="D178" s="143"/>
      <c r="E178" s="143"/>
      <c r="F178" s="142"/>
    </row>
    <row r="179" spans="4:6" ht="14.25" customHeight="1">
      <c r="D179" s="145"/>
      <c r="E179" s="146"/>
      <c r="F179" s="144"/>
    </row>
    <row r="180" spans="4:6" ht="14.25" customHeight="1">
      <c r="D180" s="143"/>
      <c r="E180" s="147"/>
      <c r="F180" s="142"/>
    </row>
    <row r="181" spans="4:6" ht="14.25" customHeight="1">
      <c r="D181" s="143"/>
      <c r="E181" s="143"/>
      <c r="F181" s="142"/>
    </row>
    <row r="182" spans="4:6" ht="14.25" customHeight="1">
      <c r="D182" s="145"/>
      <c r="E182" s="146"/>
      <c r="F182" s="144"/>
    </row>
    <row r="183" spans="4:6" ht="14.25" customHeight="1">
      <c r="D183" s="143"/>
      <c r="E183" s="147"/>
      <c r="F183" s="142"/>
    </row>
    <row r="184" spans="4:6" ht="14.25" customHeight="1">
      <c r="D184" s="143"/>
      <c r="E184" s="143"/>
      <c r="F184" s="142"/>
    </row>
    <row r="185" spans="4:6" ht="14.25" customHeight="1">
      <c r="D185" s="145"/>
      <c r="E185" s="146"/>
      <c r="F185" s="144"/>
    </row>
    <row r="186" spans="4:6" ht="14.25" customHeight="1">
      <c r="D186" s="143"/>
      <c r="E186" s="147"/>
      <c r="F186" s="142"/>
    </row>
    <row r="187" spans="4:6" ht="14.25" customHeight="1">
      <c r="D187" s="143"/>
      <c r="E187" s="143"/>
      <c r="F187" s="142"/>
    </row>
    <row r="188" spans="4:6" ht="14.25" customHeight="1">
      <c r="D188" s="143"/>
      <c r="E188" s="147"/>
      <c r="F188" s="142"/>
    </row>
    <row r="189" spans="4:6" ht="14.25" customHeight="1">
      <c r="D189" s="143"/>
      <c r="E189" s="143"/>
      <c r="F189" s="142"/>
    </row>
    <row r="190" spans="4:6" ht="14.25" customHeight="1">
      <c r="D190" s="143"/>
      <c r="E190" s="147"/>
      <c r="F190" s="142"/>
    </row>
    <row r="191" spans="4:6" ht="14.25" customHeight="1">
      <c r="D191" s="143"/>
      <c r="E191" s="143"/>
      <c r="F191" s="142"/>
    </row>
    <row r="192" spans="4:6" ht="14.25" customHeight="1">
      <c r="D192" s="145"/>
      <c r="E192" s="146"/>
      <c r="F192" s="144"/>
    </row>
    <row r="193" spans="4:6" ht="14.25" customHeight="1">
      <c r="D193" s="145"/>
      <c r="E193" s="146"/>
      <c r="F193" s="144"/>
    </row>
    <row r="194" spans="4:6" ht="14.25" customHeight="1">
      <c r="D194" s="143"/>
      <c r="E194" s="147"/>
      <c r="F194" s="142"/>
    </row>
    <row r="195" spans="4:6" ht="14.25" customHeight="1">
      <c r="D195" s="143"/>
      <c r="E195" s="143"/>
      <c r="F195" s="142"/>
    </row>
    <row r="196" spans="4:6" ht="14.25" customHeight="1">
      <c r="D196" s="145"/>
      <c r="E196" s="146"/>
      <c r="F196" s="144"/>
    </row>
    <row r="197" spans="4:6" ht="14.25" customHeight="1">
      <c r="D197" s="145"/>
      <c r="E197" s="146"/>
      <c r="F197" s="144"/>
    </row>
    <row r="198" spans="4:6" ht="14.25" customHeight="1">
      <c r="D198" s="145"/>
      <c r="E198" s="146"/>
      <c r="F198" s="144"/>
    </row>
    <row r="199" spans="4:6" ht="14.25" customHeight="1">
      <c r="D199" s="145"/>
      <c r="E199" s="146"/>
      <c r="F199" s="144"/>
    </row>
    <row r="200" spans="4:6" ht="14.25" customHeight="1">
      <c r="D200" s="145"/>
      <c r="E200" s="146"/>
      <c r="F200" s="144"/>
    </row>
    <row r="201" spans="4:6" ht="14.25" customHeight="1">
      <c r="D201" s="145"/>
      <c r="E201" s="146"/>
      <c r="F201" s="144"/>
    </row>
    <row r="202" spans="4:6" ht="14.25" customHeight="1">
      <c r="D202" s="145"/>
      <c r="E202" s="146"/>
      <c r="F202" s="144"/>
    </row>
    <row r="203" spans="4:6" ht="14.25" customHeight="1">
      <c r="D203" s="145"/>
      <c r="E203" s="146"/>
      <c r="F203" s="144"/>
    </row>
    <row r="204" spans="4:6" ht="14.25" customHeight="1">
      <c r="D204" s="145"/>
      <c r="E204" s="146"/>
      <c r="F204" s="144"/>
    </row>
    <row r="205" spans="4:6" ht="14.25" customHeight="1">
      <c r="D205" s="145"/>
      <c r="E205" s="146"/>
      <c r="F205" s="144"/>
    </row>
    <row r="206" spans="4:6" ht="14.25" customHeight="1">
      <c r="D206" s="145"/>
      <c r="E206" s="146"/>
      <c r="F206" s="144"/>
    </row>
    <row r="207" spans="4:6" ht="14.25" customHeight="1">
      <c r="D207" s="145"/>
      <c r="E207" s="146"/>
      <c r="F207" s="144"/>
    </row>
    <row r="208" spans="4:6" ht="14.25" customHeight="1">
      <c r="D208" s="145"/>
      <c r="E208" s="146"/>
      <c r="F208" s="144"/>
    </row>
    <row r="209" spans="4:6" ht="14.25" customHeight="1">
      <c r="D209" s="145"/>
      <c r="E209" s="146"/>
      <c r="F209" s="144"/>
    </row>
    <row r="210" spans="4:6" ht="14.25" customHeight="1">
      <c r="D210" s="145"/>
      <c r="E210" s="146"/>
      <c r="F210" s="144"/>
    </row>
    <row r="211" spans="4:6" ht="14.25" customHeight="1">
      <c r="D211" s="143"/>
      <c r="E211" s="147"/>
      <c r="F211" s="142"/>
    </row>
    <row r="212" spans="4:6" ht="14.25" customHeight="1">
      <c r="D212" s="143"/>
      <c r="E212" s="143"/>
      <c r="F212" s="142"/>
    </row>
    <row r="213" spans="4:6" ht="14.25" customHeight="1">
      <c r="D213" s="145"/>
      <c r="E213" s="146"/>
      <c r="F213" s="144"/>
    </row>
    <row r="214" spans="4:6" ht="14.25" customHeight="1">
      <c r="D214" s="145"/>
      <c r="E214" s="146"/>
      <c r="F214" s="144"/>
    </row>
    <row r="215" spans="4:6" ht="14.25" customHeight="1">
      <c r="D215" s="145"/>
      <c r="E215" s="146"/>
      <c r="F215" s="144"/>
    </row>
    <row r="216" spans="4:6" ht="14.25" customHeight="1">
      <c r="D216" s="143"/>
      <c r="E216" s="147"/>
      <c r="F216" s="142"/>
    </row>
    <row r="217" spans="4:6" ht="14.25" customHeight="1">
      <c r="D217" s="143"/>
      <c r="E217" s="143"/>
      <c r="F217" s="142"/>
    </row>
    <row r="218" spans="4:6" ht="14.25" customHeight="1">
      <c r="D218" s="143"/>
      <c r="E218" s="147"/>
      <c r="F218" s="142"/>
    </row>
    <row r="219" spans="4:6" ht="14.25" customHeight="1">
      <c r="D219" s="143"/>
      <c r="E219" s="143"/>
      <c r="F219" s="142"/>
    </row>
    <row r="220" spans="4:6" ht="14.25" customHeight="1">
      <c r="D220" s="145"/>
      <c r="E220" s="146"/>
      <c r="F220" s="144"/>
    </row>
    <row r="221" spans="4:6" ht="14.25" customHeight="1">
      <c r="D221" s="145"/>
      <c r="E221" s="146"/>
      <c r="F221" s="144"/>
    </row>
    <row r="222" spans="4:6" ht="14.25" customHeight="1">
      <c r="D222" s="143"/>
      <c r="E222" s="147"/>
      <c r="F222" s="142"/>
    </row>
    <row r="223" spans="4:6" ht="14.25" customHeight="1">
      <c r="D223" s="143"/>
      <c r="E223" s="143"/>
      <c r="F223" s="142"/>
    </row>
    <row r="224" spans="4:6" ht="14.25" customHeight="1">
      <c r="D224" s="145"/>
      <c r="E224" s="146"/>
      <c r="F224" s="144"/>
    </row>
    <row r="225" spans="4:6" ht="14.25" customHeight="1">
      <c r="D225" s="143"/>
      <c r="E225" s="147"/>
      <c r="F225" s="142"/>
    </row>
    <row r="226" spans="4:6" ht="14.25" customHeight="1">
      <c r="D226" s="143"/>
      <c r="E226" s="143"/>
      <c r="F226" s="142"/>
    </row>
    <row r="227" spans="4:6" ht="14.25" customHeight="1">
      <c r="D227" s="145"/>
      <c r="E227" s="146"/>
      <c r="F227" s="144"/>
    </row>
    <row r="228" spans="4:6" ht="14.25" customHeight="1">
      <c r="D228" s="145"/>
      <c r="E228" s="146"/>
      <c r="F228" s="144"/>
    </row>
    <row r="229" spans="4:6" ht="14.25" customHeight="1">
      <c r="D229" s="145"/>
      <c r="E229" s="146"/>
      <c r="F229" s="144"/>
    </row>
    <row r="230" spans="4:6" ht="14.25" customHeight="1">
      <c r="D230" s="145"/>
      <c r="E230" s="146"/>
      <c r="F230" s="144"/>
    </row>
    <row r="231" spans="4:6" ht="14.25" customHeight="1">
      <c r="D231" s="145"/>
      <c r="E231" s="146"/>
      <c r="F231" s="144"/>
    </row>
    <row r="232" spans="4:6" ht="14.25" customHeight="1">
      <c r="D232" s="143"/>
      <c r="E232" s="147"/>
      <c r="F232" s="142"/>
    </row>
    <row r="233" spans="4:6" ht="14.25" customHeight="1">
      <c r="D233" s="143"/>
      <c r="E233" s="143"/>
      <c r="F233" s="142"/>
    </row>
    <row r="234" spans="4:6" ht="14.25" customHeight="1">
      <c r="D234" s="145"/>
      <c r="E234" s="146"/>
      <c r="F234" s="144"/>
    </row>
    <row r="235" spans="4:6" ht="14.25" customHeight="1">
      <c r="D235" s="143"/>
      <c r="E235" s="147"/>
      <c r="F235" s="142"/>
    </row>
    <row r="236" spans="4:6" ht="14.25" customHeight="1">
      <c r="D236" s="143"/>
      <c r="E236" s="143"/>
      <c r="F236" s="142"/>
    </row>
    <row r="237" spans="4:6" ht="14.25" customHeight="1">
      <c r="D237" s="145"/>
      <c r="E237" s="146"/>
      <c r="F237" s="144"/>
    </row>
    <row r="238" spans="4:6" ht="14.25" customHeight="1">
      <c r="D238" s="145"/>
      <c r="E238" s="146"/>
      <c r="F238" s="144"/>
    </row>
    <row r="239" spans="4:6" ht="14.25" customHeight="1">
      <c r="D239" s="143"/>
      <c r="E239" s="147"/>
      <c r="F239" s="142"/>
    </row>
    <row r="240" spans="4:6" ht="14.25" customHeight="1">
      <c r="D240" s="143"/>
      <c r="E240" s="143"/>
      <c r="F240" s="142"/>
    </row>
    <row r="241" spans="4:6" ht="14.25" customHeight="1">
      <c r="D241" s="145"/>
      <c r="E241" s="146"/>
      <c r="F241" s="144"/>
    </row>
    <row r="242" spans="4:6" ht="14.25" customHeight="1">
      <c r="D242" s="143"/>
      <c r="E242" s="147"/>
      <c r="F242" s="142"/>
    </row>
    <row r="243" spans="4:6" ht="14.25" customHeight="1">
      <c r="D243" s="143"/>
      <c r="E243" s="143"/>
      <c r="F243" s="142"/>
    </row>
    <row r="244" spans="4:6" ht="14.25" customHeight="1">
      <c r="D244" s="145"/>
      <c r="E244" s="146"/>
      <c r="F244" s="144"/>
    </row>
    <row r="245" spans="4:6" ht="14.25" customHeight="1">
      <c r="D245" s="145"/>
      <c r="E245" s="146"/>
      <c r="F245" s="144"/>
    </row>
    <row r="246" spans="4:6" ht="14.25" customHeight="1">
      <c r="D246" s="145"/>
      <c r="E246" s="146"/>
      <c r="F246" s="144"/>
    </row>
    <row r="247" spans="4:6" ht="14.25" customHeight="1">
      <c r="D247" s="143"/>
      <c r="E247" s="147"/>
      <c r="F247" s="142"/>
    </row>
    <row r="248" spans="4:6" ht="14.25" customHeight="1">
      <c r="D248" s="143"/>
      <c r="E248" s="143"/>
      <c r="F248" s="142"/>
    </row>
    <row r="249" spans="4:6" ht="14.25" customHeight="1">
      <c r="D249" s="145"/>
      <c r="E249" s="146"/>
      <c r="F249" s="144"/>
    </row>
    <row r="250" spans="4:6" ht="14.25" customHeight="1">
      <c r="D250" s="145"/>
      <c r="E250" s="146"/>
      <c r="F250" s="144"/>
    </row>
    <row r="251" spans="4:6" ht="14.25" customHeight="1">
      <c r="D251" s="145"/>
      <c r="E251" s="146"/>
      <c r="F251" s="144"/>
    </row>
    <row r="252" spans="4:6" ht="14.25" customHeight="1">
      <c r="D252" s="145"/>
      <c r="E252" s="146"/>
      <c r="F252" s="144"/>
    </row>
    <row r="253" spans="4:6" ht="14.25" customHeight="1">
      <c r="D253" s="145"/>
      <c r="E253" s="146"/>
      <c r="F253" s="144"/>
    </row>
    <row r="254" spans="4:6" ht="14.25" customHeight="1">
      <c r="D254" s="145"/>
      <c r="E254" s="146"/>
      <c r="F254" s="144"/>
    </row>
    <row r="255" spans="4:6" ht="14.25" customHeight="1">
      <c r="D255" s="145"/>
      <c r="E255" s="146"/>
      <c r="F255" s="144"/>
    </row>
    <row r="256" spans="4:6" ht="14.25" customHeight="1">
      <c r="D256" s="145"/>
      <c r="E256" s="146"/>
      <c r="F256" s="144"/>
    </row>
    <row r="257" spans="4:6" ht="14.25" customHeight="1">
      <c r="D257" s="143"/>
      <c r="E257" s="147"/>
      <c r="F257" s="142"/>
    </row>
    <row r="258" spans="4:6" ht="14.25" customHeight="1">
      <c r="D258" s="143"/>
      <c r="E258" s="143"/>
      <c r="F258" s="142"/>
    </row>
    <row r="259" spans="4:6" ht="14.25" customHeight="1">
      <c r="D259" s="143"/>
      <c r="E259" s="147"/>
      <c r="F259" s="142"/>
    </row>
    <row r="260" spans="4:6" ht="14.25" customHeight="1">
      <c r="D260" s="143"/>
      <c r="E260" s="143"/>
      <c r="F260" s="142"/>
    </row>
    <row r="261" spans="4:6" ht="14.25" customHeight="1">
      <c r="D261" s="143"/>
      <c r="E261" s="147"/>
      <c r="F261" s="142"/>
    </row>
    <row r="262" spans="4:6" ht="14.25" customHeight="1">
      <c r="D262" s="143"/>
      <c r="E262" s="143"/>
      <c r="F262" s="142"/>
    </row>
    <row r="263" spans="4:6" ht="14.25" customHeight="1">
      <c r="D263" s="145"/>
      <c r="E263" s="146"/>
      <c r="F263" s="144"/>
    </row>
    <row r="264" spans="4:6" ht="14.25" customHeight="1">
      <c r="D264" s="143"/>
      <c r="E264" s="147"/>
      <c r="F264" s="142"/>
    </row>
    <row r="265" spans="4:6" ht="14.25" customHeight="1">
      <c r="D265" s="143"/>
      <c r="E265" s="143"/>
      <c r="F265" s="142"/>
    </row>
    <row r="266" spans="4:6" ht="14.25" customHeight="1">
      <c r="D266" s="143"/>
      <c r="E266" s="147"/>
      <c r="F266" s="142"/>
    </row>
    <row r="267" spans="4:6" ht="14.25" customHeight="1">
      <c r="D267" s="143"/>
      <c r="E267" s="143"/>
      <c r="F267" s="142"/>
    </row>
    <row r="268" spans="4:6" ht="14.25" customHeight="1">
      <c r="D268" s="145"/>
      <c r="E268" s="146"/>
      <c r="F268" s="144"/>
    </row>
    <row r="269" spans="4:6" ht="14.25" customHeight="1">
      <c r="D269" s="143"/>
      <c r="E269" s="147"/>
      <c r="F269" s="142"/>
    </row>
    <row r="270" spans="4:6" ht="14.25" customHeight="1">
      <c r="D270" s="143"/>
      <c r="E270" s="143"/>
      <c r="F270" s="142"/>
    </row>
    <row r="271" spans="4:6" ht="14.25" customHeight="1">
      <c r="D271" s="143"/>
      <c r="E271" s="147"/>
      <c r="F271" s="142"/>
    </row>
    <row r="272" spans="4:6" ht="14.25" customHeight="1">
      <c r="D272" s="143"/>
      <c r="E272" s="143"/>
      <c r="F272" s="142"/>
    </row>
    <row r="273" spans="4:6" ht="14.25" customHeight="1">
      <c r="D273" s="143"/>
      <c r="E273" s="147"/>
      <c r="F273" s="142"/>
    </row>
    <row r="274" spans="4:6" ht="14.25" customHeight="1">
      <c r="D274" s="143"/>
      <c r="E274" s="143"/>
      <c r="F274" s="142"/>
    </row>
    <row r="275" spans="4:6" ht="14.25" customHeight="1">
      <c r="D275" s="145"/>
      <c r="E275" s="146"/>
      <c r="F275" s="144"/>
    </row>
    <row r="276" spans="4:6" ht="14.25" customHeight="1">
      <c r="D276" s="143"/>
      <c r="E276" s="147"/>
      <c r="F276" s="142"/>
    </row>
    <row r="277" spans="4:6" ht="14.25" customHeight="1">
      <c r="D277" s="143"/>
      <c r="E277" s="143"/>
      <c r="F277" s="142"/>
    </row>
    <row r="278" spans="4:6" ht="14.25" customHeight="1">
      <c r="D278" s="143"/>
      <c r="E278" s="147"/>
      <c r="F278" s="142"/>
    </row>
    <row r="279" spans="4:6" ht="14.25" customHeight="1">
      <c r="D279" s="143"/>
      <c r="E279" s="143"/>
      <c r="F279" s="142"/>
    </row>
    <row r="280" spans="4:6" ht="14.25" customHeight="1">
      <c r="D280" s="143"/>
      <c r="E280" s="147"/>
      <c r="F280" s="142"/>
    </row>
    <row r="281" spans="4:6" ht="14.25" customHeight="1">
      <c r="D281" s="143"/>
      <c r="E281" s="143"/>
      <c r="F281" s="142"/>
    </row>
    <row r="282" spans="4:6" ht="14.25" customHeight="1">
      <c r="D282" s="143"/>
      <c r="E282" s="147"/>
      <c r="F282" s="142"/>
    </row>
    <row r="283" spans="4:6" ht="14.25" customHeight="1">
      <c r="D283" s="143"/>
      <c r="E283" s="143"/>
      <c r="F283" s="142"/>
    </row>
    <row r="284" spans="4:6" ht="14.25" customHeight="1">
      <c r="D284" s="143"/>
      <c r="E284" s="147"/>
      <c r="F284" s="142"/>
    </row>
    <row r="285" spans="4:6" ht="14.25" customHeight="1">
      <c r="D285" s="143"/>
      <c r="E285" s="143"/>
      <c r="F285" s="142"/>
    </row>
    <row r="286" spans="4:6" ht="14.25" customHeight="1">
      <c r="D286" s="143"/>
      <c r="E286" s="147"/>
      <c r="F286" s="142"/>
    </row>
    <row r="287" spans="4:6" ht="14.25" customHeight="1">
      <c r="D287" s="143"/>
      <c r="E287" s="143"/>
      <c r="F287" s="142"/>
    </row>
    <row r="288" spans="4:6" ht="14.25" customHeight="1">
      <c r="D288" s="143"/>
      <c r="E288" s="147"/>
      <c r="F288" s="142"/>
    </row>
    <row r="289" spans="4:6" ht="14.25" customHeight="1">
      <c r="D289" s="143"/>
      <c r="E289" s="143"/>
      <c r="F289" s="142"/>
    </row>
    <row r="290" spans="4:6" ht="14.25" customHeight="1">
      <c r="D290" s="143"/>
      <c r="E290" s="147"/>
      <c r="F290" s="142"/>
    </row>
    <row r="291" spans="4:6" ht="14.25" customHeight="1">
      <c r="D291" s="143"/>
      <c r="E291" s="143"/>
      <c r="F291" s="142"/>
    </row>
    <row r="292" spans="4:6" ht="14.25" customHeight="1">
      <c r="D292" s="143"/>
      <c r="E292" s="147"/>
      <c r="F292" s="142"/>
    </row>
    <row r="293" spans="4:6" ht="14.25" customHeight="1">
      <c r="D293" s="143"/>
      <c r="E293" s="143"/>
      <c r="F293" s="142"/>
    </row>
    <row r="294" spans="4:6" ht="14.25" customHeight="1">
      <c r="D294" s="143"/>
      <c r="E294" s="147"/>
      <c r="F294" s="142"/>
    </row>
    <row r="295" spans="4:6" ht="14.25" customHeight="1">
      <c r="D295" s="143"/>
      <c r="E295" s="143"/>
      <c r="F295" s="142"/>
    </row>
    <row r="296" spans="4:6" ht="14.25" customHeight="1">
      <c r="D296" s="143"/>
      <c r="E296" s="147"/>
      <c r="F296" s="142"/>
    </row>
    <row r="297" spans="4:6" ht="14.25" customHeight="1">
      <c r="D297" s="143"/>
      <c r="E297" s="143"/>
      <c r="F297" s="142"/>
    </row>
    <row r="298" spans="4:6" ht="14.25" customHeight="1">
      <c r="D298" s="145"/>
      <c r="E298" s="146"/>
      <c r="F298" s="144"/>
    </row>
    <row r="299" spans="4:6" ht="14.25" customHeight="1">
      <c r="D299" s="145"/>
      <c r="E299" s="146"/>
      <c r="F299" s="144"/>
    </row>
    <row r="300" spans="4:6" ht="14.25" customHeight="1">
      <c r="D300" s="145"/>
      <c r="E300" s="146"/>
      <c r="F300" s="144"/>
    </row>
    <row r="301" spans="4:6" ht="14.25" customHeight="1">
      <c r="D301" s="145"/>
      <c r="E301" s="146"/>
      <c r="F301" s="144"/>
    </row>
    <row r="302" spans="4:6" ht="14.25" customHeight="1">
      <c r="D302" s="145"/>
      <c r="E302" s="146"/>
      <c r="F302" s="144"/>
    </row>
    <row r="303" spans="4:6" ht="14.25" customHeight="1">
      <c r="D303" s="145"/>
      <c r="E303" s="146"/>
      <c r="F303" s="144"/>
    </row>
    <row r="304" spans="4:6" ht="14.25" customHeight="1">
      <c r="D304" s="145"/>
      <c r="E304" s="146"/>
      <c r="F304" s="144"/>
    </row>
    <row r="305" spans="4:6" ht="14.25" customHeight="1">
      <c r="D305" s="145"/>
      <c r="E305" s="146"/>
      <c r="F305" s="144"/>
    </row>
    <row r="306" spans="4:6" ht="14.25" customHeight="1">
      <c r="D306" s="145"/>
      <c r="E306" s="146"/>
      <c r="F306" s="144"/>
    </row>
    <row r="307" spans="4:6" ht="14.25" customHeight="1">
      <c r="D307" s="145"/>
      <c r="E307" s="146"/>
      <c r="F307" s="144"/>
    </row>
    <row r="308" spans="4:6" ht="14.25" customHeight="1">
      <c r="D308" s="145"/>
      <c r="E308" s="146"/>
      <c r="F308" s="144"/>
    </row>
    <row r="309" spans="4:6" ht="14.25" customHeight="1">
      <c r="D309" s="145"/>
      <c r="E309" s="146"/>
      <c r="F309" s="144"/>
    </row>
    <row r="310" spans="4:6" ht="14.25" customHeight="1">
      <c r="D310" s="145"/>
      <c r="E310" s="146"/>
      <c r="F310" s="144"/>
    </row>
    <row r="311" spans="4:6" ht="14.25" customHeight="1">
      <c r="D311" s="145"/>
      <c r="E311" s="146"/>
      <c r="F311" s="144"/>
    </row>
    <row r="312" spans="4:6" ht="14.25" customHeight="1">
      <c r="D312" s="145"/>
      <c r="E312" s="146"/>
      <c r="F312" s="144"/>
    </row>
    <row r="313" spans="4:6" ht="14.25" customHeight="1">
      <c r="D313" s="145"/>
      <c r="E313" s="146"/>
      <c r="F313" s="144"/>
    </row>
    <row r="314" spans="4:6" ht="14.25" customHeight="1">
      <c r="D314" s="145"/>
      <c r="E314" s="146"/>
      <c r="F314" s="144"/>
    </row>
    <row r="315" spans="4:6" ht="14.25" customHeight="1">
      <c r="D315" s="145"/>
      <c r="E315" s="146"/>
      <c r="F315" s="144"/>
    </row>
    <row r="316" spans="4:6" ht="14.25" customHeight="1">
      <c r="D316" s="145"/>
      <c r="E316" s="146"/>
      <c r="F316" s="144"/>
    </row>
    <row r="317" spans="4:6" ht="14.25" customHeight="1">
      <c r="D317" s="145"/>
      <c r="E317" s="146"/>
      <c r="F317" s="144"/>
    </row>
    <row r="318" spans="4:6" ht="14.25" customHeight="1">
      <c r="D318" s="145"/>
      <c r="E318" s="146"/>
      <c r="F318" s="144"/>
    </row>
    <row r="319" spans="4:6" ht="14.25" customHeight="1">
      <c r="D319" s="145"/>
      <c r="E319" s="146"/>
      <c r="F319" s="144"/>
    </row>
    <row r="320" spans="4:6" ht="14.25" customHeight="1">
      <c r="D320" s="145"/>
      <c r="E320" s="146"/>
      <c r="F320" s="144"/>
    </row>
    <row r="321" spans="4:6" ht="14.25" customHeight="1">
      <c r="D321" s="145"/>
      <c r="E321" s="146"/>
      <c r="F321" s="144"/>
    </row>
    <row r="322" spans="4:6" ht="14.25" customHeight="1">
      <c r="D322" s="145"/>
      <c r="E322" s="146"/>
      <c r="F322" s="144"/>
    </row>
    <row r="323" spans="4:6" ht="14.25" customHeight="1">
      <c r="D323" s="145"/>
      <c r="E323" s="146"/>
      <c r="F323" s="144"/>
    </row>
    <row r="324" spans="4:6" ht="14.25" customHeight="1">
      <c r="D324" s="143"/>
      <c r="E324" s="147"/>
      <c r="F324" s="142"/>
    </row>
    <row r="325" spans="4:6" ht="14.25" customHeight="1">
      <c r="D325" s="143"/>
      <c r="E325" s="143"/>
      <c r="F325" s="142"/>
    </row>
    <row r="326" spans="4:6" ht="14.25" customHeight="1">
      <c r="D326" s="143"/>
      <c r="E326" s="147"/>
      <c r="F326" s="142"/>
    </row>
    <row r="327" spans="4:6" ht="14.25" customHeight="1">
      <c r="D327" s="143"/>
      <c r="E327" s="143"/>
      <c r="F327" s="142"/>
    </row>
    <row r="328" spans="4:6" ht="14.25" customHeight="1">
      <c r="D328" s="143"/>
      <c r="E328" s="147"/>
      <c r="F328" s="142"/>
    </row>
    <row r="329" spans="4:6" ht="14.25" customHeight="1">
      <c r="D329" s="143"/>
      <c r="E329" s="143"/>
      <c r="F329" s="142"/>
    </row>
    <row r="330" spans="4:6" ht="14.25" customHeight="1">
      <c r="D330" s="143"/>
      <c r="E330" s="147"/>
      <c r="F330" s="142"/>
    </row>
    <row r="331" spans="4:6" ht="14.25" customHeight="1">
      <c r="D331" s="143"/>
      <c r="E331" s="143"/>
      <c r="F331" s="142"/>
    </row>
    <row r="332" spans="4:6" ht="14.25" customHeight="1">
      <c r="D332" s="145"/>
      <c r="E332" s="146"/>
      <c r="F332" s="144"/>
    </row>
    <row r="333" spans="4:6" ht="14.25" customHeight="1">
      <c r="D333" s="143"/>
      <c r="E333" s="147"/>
      <c r="F333" s="142"/>
    </row>
    <row r="334" spans="4:6" ht="14.25" customHeight="1">
      <c r="D334" s="143"/>
      <c r="E334" s="143"/>
      <c r="F334" s="142"/>
    </row>
    <row r="335" spans="4:6" ht="14.25" customHeight="1">
      <c r="D335" s="145"/>
      <c r="E335" s="146"/>
      <c r="F335" s="144"/>
    </row>
    <row r="336" spans="4:6" ht="14.25" customHeight="1">
      <c r="D336" s="145"/>
      <c r="E336" s="146"/>
      <c r="F336" s="144"/>
    </row>
    <row r="337" spans="4:6" ht="14.25" customHeight="1">
      <c r="D337" s="145"/>
      <c r="E337" s="146"/>
      <c r="F337" s="144"/>
    </row>
    <row r="338" spans="4:6" ht="14.25" customHeight="1">
      <c r="D338" s="143"/>
      <c r="E338" s="147"/>
      <c r="F338" s="142"/>
    </row>
    <row r="339" spans="4:6" ht="14.25" customHeight="1">
      <c r="D339" s="143"/>
      <c r="E339" s="143"/>
      <c r="F339" s="142"/>
    </row>
    <row r="340" spans="4:6" ht="14.25" customHeight="1">
      <c r="D340" s="145"/>
      <c r="E340" s="146"/>
      <c r="F340" s="144"/>
    </row>
    <row r="341" spans="4:6" ht="14.25" customHeight="1">
      <c r="D341" s="143"/>
      <c r="E341" s="147"/>
      <c r="F341" s="142"/>
    </row>
    <row r="342" spans="4:6" ht="14.25" customHeight="1">
      <c r="D342" s="143"/>
      <c r="E342" s="143"/>
      <c r="F342" s="142"/>
    </row>
    <row r="343" spans="4:6" ht="14.25" customHeight="1">
      <c r="D343" s="143"/>
      <c r="E343" s="147"/>
      <c r="F343" s="142"/>
    </row>
    <row r="344" spans="4:6" ht="14.25" customHeight="1">
      <c r="D344" s="143"/>
      <c r="E344" s="143"/>
      <c r="F344" s="142"/>
    </row>
    <row r="345" spans="4:6" ht="14.25" customHeight="1">
      <c r="D345" s="143"/>
      <c r="E345" s="147"/>
      <c r="F345" s="142"/>
    </row>
    <row r="346" spans="4:6" ht="14.25" customHeight="1">
      <c r="D346" s="143"/>
      <c r="E346" s="143"/>
      <c r="F346" s="142"/>
    </row>
    <row r="347" spans="4:6" ht="14.25" customHeight="1">
      <c r="D347" s="145"/>
      <c r="E347" s="146"/>
      <c r="F347" s="144"/>
    </row>
    <row r="348" spans="4:6" ht="14.25" customHeight="1">
      <c r="D348" s="145"/>
      <c r="E348" s="146"/>
      <c r="F348" s="144"/>
    </row>
    <row r="349" spans="4:6" ht="14.25" customHeight="1">
      <c r="D349" s="145"/>
      <c r="E349" s="146"/>
      <c r="F349" s="144"/>
    </row>
    <row r="350" spans="4:6" ht="14.25" customHeight="1">
      <c r="D350" s="145"/>
      <c r="E350" s="146"/>
      <c r="F350" s="144"/>
    </row>
    <row r="351" spans="4:6" ht="14.25" customHeight="1">
      <c r="D351" s="145"/>
      <c r="E351" s="146"/>
      <c r="F351" s="144"/>
    </row>
    <row r="352" spans="4:6" ht="14.25" customHeight="1">
      <c r="D352" s="145"/>
      <c r="E352" s="146"/>
      <c r="F352" s="144"/>
    </row>
    <row r="353" spans="4:6" ht="14.25" customHeight="1">
      <c r="D353" s="145"/>
      <c r="E353" s="146"/>
      <c r="F353" s="144"/>
    </row>
    <row r="354" spans="4:6" ht="14.25" customHeight="1">
      <c r="D354" s="145"/>
      <c r="E354" s="146"/>
      <c r="F354" s="144"/>
    </row>
    <row r="355" spans="4:6" ht="14.25" customHeight="1">
      <c r="D355" s="145"/>
      <c r="E355" s="146"/>
      <c r="F355" s="144"/>
    </row>
    <row r="356" spans="4:6" ht="14.25" customHeight="1">
      <c r="D356" s="145"/>
      <c r="E356" s="146"/>
      <c r="F356" s="144"/>
    </row>
    <row r="357" spans="4:6" ht="14.25" customHeight="1">
      <c r="D357" s="145"/>
      <c r="E357" s="146"/>
      <c r="F357" s="144"/>
    </row>
    <row r="358" spans="4:6" ht="14.25" customHeight="1">
      <c r="D358" s="145"/>
      <c r="E358" s="146"/>
      <c r="F358" s="144"/>
    </row>
    <row r="359" spans="4:6" ht="14.25" customHeight="1">
      <c r="D359" s="145"/>
      <c r="E359" s="146"/>
      <c r="F359" s="144"/>
    </row>
    <row r="360" spans="4:6" ht="14.25" customHeight="1">
      <c r="D360" s="145"/>
      <c r="E360" s="146"/>
      <c r="F360" s="144"/>
    </row>
    <row r="361" spans="4:6" ht="14.25" customHeight="1">
      <c r="D361" s="145"/>
      <c r="E361" s="146"/>
      <c r="F361" s="144"/>
    </row>
    <row r="362" spans="4:6" ht="14.25" customHeight="1">
      <c r="D362" s="145"/>
      <c r="E362" s="146"/>
      <c r="F362" s="144"/>
    </row>
    <row r="363" spans="4:6" ht="14.25" customHeight="1">
      <c r="D363" s="145"/>
      <c r="E363" s="146"/>
      <c r="F363" s="144"/>
    </row>
    <row r="364" spans="4:6" ht="14.25" customHeight="1">
      <c r="D364" s="145"/>
      <c r="E364" s="146"/>
      <c r="F364" s="144"/>
    </row>
    <row r="365" spans="4:6" ht="14.25" customHeight="1">
      <c r="D365" s="145"/>
      <c r="E365" s="146"/>
      <c r="F365" s="144"/>
    </row>
    <row r="366" spans="4:6" ht="14.25" customHeight="1">
      <c r="D366" s="145"/>
      <c r="E366" s="146"/>
      <c r="F366" s="144"/>
    </row>
    <row r="367" spans="4:6" ht="14.25" customHeight="1">
      <c r="D367" s="145"/>
      <c r="E367" s="146"/>
      <c r="F367" s="144"/>
    </row>
    <row r="368" spans="4:6" ht="14.25" customHeight="1">
      <c r="D368" s="145"/>
      <c r="E368" s="146"/>
      <c r="F368" s="144"/>
    </row>
    <row r="369" spans="4:6" ht="14.25" customHeight="1">
      <c r="D369" s="145"/>
      <c r="E369" s="146"/>
      <c r="F369" s="144"/>
    </row>
    <row r="370" spans="4:6" ht="14.25" customHeight="1">
      <c r="D370" s="145"/>
      <c r="E370" s="146"/>
      <c r="F370" s="144"/>
    </row>
    <row r="371" spans="4:6" ht="14.25" customHeight="1">
      <c r="D371" s="145"/>
      <c r="E371" s="146"/>
      <c r="F371" s="144"/>
    </row>
    <row r="372" spans="4:6" ht="14.25" customHeight="1">
      <c r="D372" s="145"/>
      <c r="E372" s="146"/>
      <c r="F372" s="144"/>
    </row>
    <row r="373" spans="4:6" ht="14.25" customHeight="1">
      <c r="D373" s="145"/>
      <c r="E373" s="146"/>
      <c r="F373" s="144"/>
    </row>
    <row r="374" spans="4:6" ht="14.25" customHeight="1">
      <c r="D374" s="145"/>
      <c r="E374" s="146"/>
      <c r="F374" s="144"/>
    </row>
    <row r="375" spans="4:6" ht="14.25" customHeight="1">
      <c r="D375" s="145"/>
      <c r="E375" s="146"/>
      <c r="F375" s="144"/>
    </row>
    <row r="376" spans="4:6" ht="14.25" customHeight="1">
      <c r="D376" s="145"/>
      <c r="E376" s="146"/>
      <c r="F376" s="144"/>
    </row>
    <row r="377" spans="4:6" ht="14.25" customHeight="1">
      <c r="D377" s="145"/>
      <c r="E377" s="146"/>
      <c r="F377" s="144"/>
    </row>
    <row r="378" spans="4:6" ht="14.25" customHeight="1">
      <c r="D378" s="145"/>
      <c r="E378" s="146"/>
      <c r="F378" s="144"/>
    </row>
    <row r="379" spans="4:6" ht="14.25" customHeight="1">
      <c r="D379" s="145"/>
      <c r="E379" s="146"/>
      <c r="F379" s="144"/>
    </row>
    <row r="380" spans="4:6" ht="14.25" customHeight="1">
      <c r="D380" s="145"/>
      <c r="E380" s="146"/>
      <c r="F380" s="144"/>
    </row>
    <row r="381" spans="4:6" ht="14.25" customHeight="1">
      <c r="D381" s="145"/>
      <c r="E381" s="146"/>
      <c r="F381" s="144"/>
    </row>
    <row r="382" spans="4:6" ht="14.25" customHeight="1">
      <c r="D382" s="145"/>
      <c r="E382" s="146"/>
      <c r="F382" s="144"/>
    </row>
    <row r="383" spans="4:6" ht="14.25" customHeight="1">
      <c r="D383" s="145"/>
      <c r="E383" s="146"/>
      <c r="F383" s="144"/>
    </row>
    <row r="384" spans="4:6" ht="14.25" customHeight="1">
      <c r="D384" s="145"/>
      <c r="E384" s="146"/>
      <c r="F384" s="144"/>
    </row>
    <row r="385" spans="4:6" ht="14.25" customHeight="1">
      <c r="D385" s="145"/>
      <c r="E385" s="146"/>
      <c r="F385" s="144"/>
    </row>
    <row r="386" spans="4:6" ht="14.25" customHeight="1">
      <c r="D386" s="145"/>
      <c r="E386" s="146"/>
      <c r="F386" s="144"/>
    </row>
    <row r="387" spans="4:6" ht="14.25" customHeight="1">
      <c r="D387" s="145"/>
      <c r="E387" s="146"/>
      <c r="F387" s="144"/>
    </row>
    <row r="388" spans="4:6" ht="14.25" customHeight="1">
      <c r="D388" s="143"/>
      <c r="E388" s="147"/>
      <c r="F388" s="142"/>
    </row>
    <row r="389" spans="4:6" ht="14.25" customHeight="1">
      <c r="D389" s="149"/>
      <c r="E389" s="150"/>
      <c r="F389" s="148"/>
    </row>
    <row r="390" spans="4:6" ht="14.25" customHeight="1"/>
    <row r="391" spans="4:6" ht="14.25" customHeight="1"/>
    <row r="392" spans="4:6" ht="14.25" customHeight="1"/>
    <row r="393" spans="4:6" ht="14.25" customHeight="1"/>
    <row r="394" spans="4:6" ht="14.25" customHeight="1"/>
    <row r="395" spans="4:6" ht="14.25" customHeight="1"/>
    <row r="396" spans="4:6" ht="14.25" customHeight="1"/>
    <row r="397" spans="4:6" ht="14.25" customHeight="1"/>
    <row r="398" spans="4:6" ht="14.25" customHeight="1"/>
    <row r="399" spans="4:6" ht="14.25" customHeight="1"/>
    <row r="400" spans="4:6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91F54-A67C-49AD-BBA9-E40B17D6AB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Permits</vt:lpstr>
      <vt:lpstr>Travel Time</vt:lpstr>
      <vt:lpstr>ShortCodesNew</vt:lpstr>
      <vt:lpstr>PrivateSchedule</vt:lpstr>
      <vt:lpstr>RTARoutes</vt:lpstr>
      <vt:lpstr>RTARouteStages</vt:lpstr>
      <vt:lpstr>RTARouteList</vt:lpstr>
      <vt:lpstr>RTARouteStagesOld</vt:lpstr>
      <vt:lpstr>Tasks</vt:lpstr>
      <vt:lpstr>Status</vt:lpstr>
      <vt:lpstr>Schedule (3)</vt:lpstr>
      <vt:lpstr>Schedule (2)</vt:lpstr>
      <vt:lpstr>Summary</vt:lpstr>
      <vt:lpstr>Code2Loc</vt:lpstr>
      <vt:lpstr>Codes</vt:lpstr>
      <vt:lpstr>Loc2Code</vt:lpstr>
      <vt:lpstr>TravelTime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Yash Ganthe</cp:lastModifiedBy>
  <dcterms:created xsi:type="dcterms:W3CDTF">2020-08-26T05:13:43Z</dcterms:created>
  <dcterms:modified xsi:type="dcterms:W3CDTF">2024-06-30T10:34:25Z</dcterms:modified>
</cp:coreProperties>
</file>